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G:\METOD\2025\Мониторинг 53н\2025\за 2 КВ\Размещение\Иные цели\"/>
    </mc:Choice>
  </mc:AlternateContent>
  <bookViews>
    <workbookView xWindow="0" yWindow="0" windowWidth="28800" windowHeight="12300" tabRatio="974" activeTab="2"/>
  </bookViews>
  <sheets>
    <sheet name="раздел 1" sheetId="1" r:id="rId1"/>
    <sheet name="1.7002" sheetId="2" r:id="rId2"/>
    <sheet name="2.7003" sheetId="3" r:id="rId3"/>
    <sheet name="3.7005" sheetId="4" r:id="rId4"/>
    <sheet name="4.7007" sheetId="5" r:id="rId5"/>
    <sheet name="5.7008" sheetId="6" r:id="rId6"/>
    <sheet name="6.7009" sheetId="7" r:id="rId7"/>
    <sheet name="7.7028" sheetId="8" r:id="rId8"/>
    <sheet name="8.7033" sheetId="9" r:id="rId9"/>
    <sheet name="9.7041" sheetId="10" r:id="rId10"/>
    <sheet name="10.7042" sheetId="11" r:id="rId11"/>
    <sheet name="11.7056" sheetId="12" r:id="rId12"/>
    <sheet name="12.7059" sheetId="13" r:id="rId13"/>
    <sheet name="13.7114" sheetId="14" r:id="rId14"/>
    <sheet name="14.7115" sheetId="15" r:id="rId15"/>
    <sheet name="15.7116" sheetId="16" r:id="rId16"/>
    <sheet name="16.7117" sheetId="17" r:id="rId17"/>
    <sheet name="17.7118" sheetId="18" r:id="rId18"/>
    <sheet name="18.7119" sheetId="19" r:id="rId19"/>
    <sheet name="19.7120" sheetId="20" r:id="rId20"/>
    <sheet name="20.7122" sheetId="21" r:id="rId21"/>
    <sheet name="21.7123" sheetId="22" r:id="rId22"/>
    <sheet name="22.7127" sheetId="23" r:id="rId23"/>
    <sheet name="23.7136" sheetId="24" r:id="rId24"/>
    <sheet name="24.7138" sheetId="25" r:id="rId25"/>
    <sheet name="25.7148" sheetId="26" r:id="rId26"/>
    <sheet name="26.7154" sheetId="27" r:id="rId27"/>
    <sheet name="27.7161" sheetId="28" r:id="rId28"/>
    <sheet name="28.7166" sheetId="29" r:id="rId29"/>
    <sheet name="29.7167" sheetId="30" r:id="rId30"/>
    <sheet name="30.7171" sheetId="31" r:id="rId31"/>
    <sheet name="31.7176" sheetId="32" r:id="rId32"/>
    <sheet name="32.7177" sheetId="33" r:id="rId33"/>
    <sheet name="33.7181" sheetId="34" r:id="rId34"/>
    <sheet name="34.7185" sheetId="35" r:id="rId35"/>
  </sheets>
  <definedNames>
    <definedName name="_xlnm._FilterDatabase" localSheetId="10" hidden="1">'10.7042'!$A$4:$S$1334</definedName>
    <definedName name="_xlnm._FilterDatabase" localSheetId="11" hidden="1">'11.7056'!$A$4:$S$1278</definedName>
    <definedName name="_xlnm._FilterDatabase" localSheetId="12" hidden="1">'12.7059'!$A$5:$T$366</definedName>
    <definedName name="_xlnm._FilterDatabase" localSheetId="13" hidden="1">'13.7114'!$A$5:$S$5</definedName>
    <definedName name="_xlnm._FilterDatabase" localSheetId="2" hidden="1">'2.7003'!$A$5:$R$366</definedName>
    <definedName name="_xlnm._FilterDatabase" localSheetId="26" hidden="1">'26.7154'!$A$5:$R$886</definedName>
    <definedName name="_xlnm._FilterDatabase" localSheetId="29" hidden="1">'29.7167'!$A$5:$S$358</definedName>
    <definedName name="_xlnm._FilterDatabase" localSheetId="30" hidden="1">'30.7171'!$A$5:$S$1342</definedName>
    <definedName name="_xlnm._FilterDatabase" localSheetId="31" hidden="1">'31.7176'!$A$5:$S$5</definedName>
    <definedName name="_xlnm._FilterDatabase" localSheetId="32" hidden="1">'32.7177'!$A$5:$S$398</definedName>
    <definedName name="_xlnm._FilterDatabase" localSheetId="6" hidden="1">'6.7009'!$A$5:$S$1238</definedName>
    <definedName name="_xlnm._FilterDatabase" localSheetId="7" hidden="1">'7.7028'!$A$4:$S$4</definedName>
    <definedName name="_xlnm._FilterDatabase" localSheetId="8" hidden="1">'8.7033'!$A$4:$S$1350</definedName>
    <definedName name="_xlnm._FilterDatabase" localSheetId="9" hidden="1">'9.7041'!$A$4:$V$1326</definedName>
    <definedName name="sub_4001" localSheetId="0">'раздел 1'!$A$58</definedName>
    <definedName name="sub_4011" localSheetId="0">'раздел 1'!$A$59</definedName>
    <definedName name="sub_4012" localSheetId="0">'раздел 1'!$A$63</definedName>
    <definedName name="sub_4013" localSheetId="0">'раздел 1'!$A$64</definedName>
    <definedName name="sub_4014" localSheetId="0">'раздел 1'!$A$67</definedName>
    <definedName name="sub_4100" localSheetId="0">'раздел 1'!$A$10</definedName>
    <definedName name="sub_41001" localSheetId="0">'раздел 1'!$A$11</definedName>
    <definedName name="sub_4111" localSheetId="0">'раздел 1'!$A$60</definedName>
    <definedName name="sub_4112" localSheetId="0">'раздел 1'!$A$61</definedName>
    <definedName name="sub_4113" localSheetId="0">'раздел 1'!$A$62</definedName>
    <definedName name="sub_4131" localSheetId="0">'раздел 1'!$A$65</definedName>
    <definedName name="sub_4132" localSheetId="0">'раздел 1'!$A$66</definedName>
    <definedName name="sub_4141" localSheetId="0">'раздел 1'!$A$68</definedName>
    <definedName name="sub_4142" localSheetId="0">'раздел 1'!$A$69</definedName>
    <definedName name="sub_4200" localSheetId="0">#REF!</definedName>
    <definedName name="sub_42001" localSheetId="0">#REF!</definedName>
    <definedName name="_xlnm.Print_Area" localSheetId="13">'13.7114'!$A$1:$R$342</definedName>
  </definedNames>
  <calcPr calcId="162913" iterateDelta="1E-4"/>
</workbook>
</file>

<file path=xl/calcChain.xml><?xml version="1.0" encoding="utf-8"?>
<calcChain xmlns="http://schemas.openxmlformats.org/spreadsheetml/2006/main">
  <c r="Q1318" i="8" l="1"/>
  <c r="K361" i="3"/>
  <c r="J361" i="3"/>
  <c r="I361" i="3"/>
  <c r="H361" i="3"/>
  <c r="G361" i="3"/>
  <c r="K359" i="3"/>
  <c r="J359" i="3"/>
  <c r="I359" i="3"/>
  <c r="H359" i="3"/>
  <c r="G359" i="3"/>
  <c r="H1309" i="9"/>
  <c r="I1309" i="9"/>
  <c r="J1309" i="9"/>
  <c r="K1309" i="9"/>
  <c r="G1309" i="9"/>
  <c r="H1307" i="9"/>
  <c r="I1307" i="9"/>
  <c r="J1307" i="9"/>
  <c r="K1307" i="9"/>
  <c r="G1307" i="9"/>
  <c r="H1305" i="9"/>
  <c r="I1305" i="9"/>
  <c r="J1305" i="9"/>
  <c r="K1305" i="9"/>
  <c r="G1305" i="9"/>
  <c r="H1303" i="9"/>
  <c r="I1303" i="9"/>
  <c r="J1303" i="9"/>
  <c r="K1303" i="9"/>
  <c r="G1303" i="9"/>
  <c r="H1317" i="9"/>
  <c r="I1317" i="9"/>
  <c r="J1317" i="9"/>
  <c r="K1317" i="9"/>
  <c r="G1317" i="9"/>
  <c r="H1315" i="9"/>
  <c r="I1315" i="9"/>
  <c r="J1315" i="9"/>
  <c r="K1315" i="9"/>
  <c r="G1315" i="9"/>
  <c r="H1313" i="9"/>
  <c r="I1313" i="9"/>
  <c r="J1313" i="9"/>
  <c r="K1313" i="9"/>
  <c r="G1313" i="9"/>
  <c r="H1325" i="9"/>
  <c r="I1325" i="9"/>
  <c r="J1325" i="9"/>
  <c r="K1325" i="9"/>
  <c r="G1325" i="9"/>
  <c r="H1323" i="9"/>
  <c r="I1323" i="9"/>
  <c r="J1323" i="9"/>
  <c r="K1323" i="9"/>
  <c r="G1323" i="9"/>
  <c r="H1321" i="9"/>
  <c r="I1321" i="9"/>
  <c r="J1321" i="9"/>
  <c r="K1321" i="9"/>
  <c r="G1321" i="9"/>
  <c r="H1333" i="9"/>
  <c r="I1333" i="9"/>
  <c r="J1333" i="9"/>
  <c r="K1333" i="9"/>
  <c r="G1333" i="9"/>
  <c r="H1331" i="9"/>
  <c r="I1331" i="9"/>
  <c r="J1331" i="9"/>
  <c r="K1331" i="9"/>
  <c r="G1331" i="9"/>
  <c r="H1329" i="9"/>
  <c r="I1329" i="9"/>
  <c r="J1329" i="9"/>
  <c r="K1329" i="9"/>
  <c r="G1329" i="9"/>
  <c r="H1327" i="9"/>
  <c r="I1327" i="9"/>
  <c r="J1327" i="9"/>
  <c r="K1327" i="9"/>
  <c r="G1327" i="9"/>
  <c r="H1341" i="9"/>
  <c r="I1341" i="9"/>
  <c r="J1341" i="9"/>
  <c r="K1341" i="9"/>
  <c r="G1341" i="9"/>
  <c r="H1339" i="9"/>
  <c r="I1339" i="9"/>
  <c r="J1339" i="9"/>
  <c r="K1339" i="9"/>
  <c r="G1339" i="9"/>
  <c r="H1337" i="9"/>
  <c r="I1337" i="9"/>
  <c r="J1337" i="9"/>
  <c r="K1337" i="9"/>
  <c r="G1337" i="9"/>
  <c r="H1335" i="9"/>
  <c r="I1335" i="9"/>
  <c r="J1335" i="9"/>
  <c r="K1335" i="9"/>
  <c r="G1335" i="9"/>
  <c r="H1343" i="9"/>
  <c r="I1343" i="9"/>
  <c r="J1343" i="9"/>
  <c r="K1343" i="9"/>
  <c r="G1343" i="9"/>
  <c r="H1349" i="9"/>
  <c r="I1349" i="9"/>
  <c r="J1349" i="9"/>
  <c r="K1349" i="9"/>
  <c r="G1349" i="9"/>
  <c r="H1347" i="9"/>
  <c r="I1347" i="9"/>
  <c r="J1347" i="9"/>
  <c r="K1347" i="9"/>
  <c r="G1347" i="9"/>
  <c r="H1345" i="9"/>
  <c r="I1345" i="9"/>
  <c r="J1345" i="9"/>
  <c r="K1345" i="9"/>
  <c r="G1345"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779" i="9"/>
  <c r="H780" i="9"/>
  <c r="H781" i="9"/>
  <c r="H782" i="9"/>
  <c r="H783" i="9"/>
  <c r="H784" i="9"/>
  <c r="H785" i="9"/>
  <c r="H786" i="9"/>
  <c r="H787" i="9"/>
  <c r="H788" i="9"/>
  <c r="H789" i="9"/>
  <c r="H790" i="9"/>
  <c r="H791" i="9"/>
  <c r="H792" i="9"/>
  <c r="H793" i="9"/>
  <c r="H794" i="9"/>
  <c r="H795" i="9"/>
  <c r="H796" i="9"/>
  <c r="H797" i="9"/>
  <c r="H798" i="9"/>
  <c r="H799" i="9"/>
  <c r="H800" i="9"/>
  <c r="H801" i="9"/>
  <c r="H802" i="9"/>
  <c r="H803" i="9"/>
  <c r="H804" i="9"/>
  <c r="H805" i="9"/>
  <c r="H806" i="9"/>
  <c r="H807" i="9"/>
  <c r="H808" i="9"/>
  <c r="H809" i="9"/>
  <c r="H810" i="9"/>
  <c r="H811" i="9"/>
  <c r="H812" i="9"/>
  <c r="H813" i="9"/>
  <c r="H814" i="9"/>
  <c r="H815" i="9"/>
  <c r="H816" i="9"/>
  <c r="H817" i="9"/>
  <c r="H818" i="9"/>
  <c r="H819" i="9"/>
  <c r="H820" i="9"/>
  <c r="H821" i="9"/>
  <c r="H822" i="9"/>
  <c r="H823" i="9"/>
  <c r="H824" i="9"/>
  <c r="H825" i="9"/>
  <c r="H826" i="9"/>
  <c r="H827" i="9"/>
  <c r="H828" i="9"/>
  <c r="H829" i="9"/>
  <c r="H830" i="9"/>
  <c r="H831" i="9"/>
  <c r="H832" i="9"/>
  <c r="H833" i="9"/>
  <c r="H834" i="9"/>
  <c r="H835" i="9"/>
  <c r="H836" i="9"/>
  <c r="H837" i="9"/>
  <c r="H838" i="9"/>
  <c r="H839" i="9"/>
  <c r="H840" i="9"/>
  <c r="H841" i="9"/>
  <c r="H842" i="9"/>
  <c r="H843" i="9"/>
  <c r="H844" i="9"/>
  <c r="H845" i="9"/>
  <c r="H846" i="9"/>
  <c r="H847" i="9"/>
  <c r="H848" i="9"/>
  <c r="H849" i="9"/>
  <c r="H850" i="9"/>
  <c r="H851" i="9"/>
  <c r="H852" i="9"/>
  <c r="H853" i="9"/>
  <c r="H854" i="9"/>
  <c r="H855" i="9"/>
  <c r="H856" i="9"/>
  <c r="H857" i="9"/>
  <c r="H858" i="9"/>
  <c r="H859" i="9"/>
  <c r="H860" i="9"/>
  <c r="H861" i="9"/>
  <c r="H862" i="9"/>
  <c r="H863" i="9"/>
  <c r="H864" i="9"/>
  <c r="H865" i="9"/>
  <c r="H866" i="9"/>
  <c r="H867" i="9"/>
  <c r="H868" i="9"/>
  <c r="H869" i="9"/>
  <c r="H870" i="9"/>
  <c r="H871" i="9"/>
  <c r="H872" i="9"/>
  <c r="H873" i="9"/>
  <c r="H874" i="9"/>
  <c r="H875" i="9"/>
  <c r="H876" i="9"/>
  <c r="H877" i="9"/>
  <c r="H878" i="9"/>
  <c r="H879" i="9"/>
  <c r="H880" i="9"/>
  <c r="H881" i="9"/>
  <c r="H882" i="9"/>
  <c r="H883" i="9"/>
  <c r="H884" i="9"/>
  <c r="H885" i="9"/>
  <c r="H886" i="9"/>
  <c r="H887" i="9"/>
  <c r="H888" i="9"/>
  <c r="H889" i="9"/>
  <c r="H890" i="9"/>
  <c r="H891" i="9"/>
  <c r="H892" i="9"/>
  <c r="H893" i="9"/>
  <c r="H894" i="9"/>
  <c r="H895" i="9"/>
  <c r="H896" i="9"/>
  <c r="H897" i="9"/>
  <c r="H898" i="9"/>
  <c r="H899" i="9"/>
  <c r="H900" i="9"/>
  <c r="H901" i="9"/>
  <c r="H902" i="9"/>
  <c r="H903" i="9"/>
  <c r="H904" i="9"/>
  <c r="H905" i="9"/>
  <c r="H906" i="9"/>
  <c r="H907" i="9"/>
  <c r="H908" i="9"/>
  <c r="H909" i="9"/>
  <c r="H910" i="9"/>
  <c r="H911" i="9"/>
  <c r="H912" i="9"/>
  <c r="H913" i="9"/>
  <c r="H914" i="9"/>
  <c r="H915" i="9"/>
  <c r="H916" i="9"/>
  <c r="H917" i="9"/>
  <c r="H918" i="9"/>
  <c r="H919" i="9"/>
  <c r="H920" i="9"/>
  <c r="H921" i="9"/>
  <c r="H922" i="9"/>
  <c r="H923" i="9"/>
  <c r="H924" i="9"/>
  <c r="H925" i="9"/>
  <c r="H926" i="9"/>
  <c r="H927" i="9"/>
  <c r="H928" i="9"/>
  <c r="H929" i="9"/>
  <c r="H930" i="9"/>
  <c r="H931" i="9"/>
  <c r="H932" i="9"/>
  <c r="H933" i="9"/>
  <c r="H934" i="9"/>
  <c r="H935" i="9"/>
  <c r="H936" i="9"/>
  <c r="H937" i="9"/>
  <c r="H938" i="9"/>
  <c r="H939" i="9"/>
  <c r="H940" i="9"/>
  <c r="H941" i="9"/>
  <c r="H942" i="9"/>
  <c r="H943" i="9"/>
  <c r="H944" i="9"/>
  <c r="H945" i="9"/>
  <c r="H946" i="9"/>
  <c r="H947" i="9"/>
  <c r="H948" i="9"/>
  <c r="H949" i="9"/>
  <c r="H950" i="9"/>
  <c r="H951" i="9"/>
  <c r="H952" i="9"/>
  <c r="H953" i="9"/>
  <c r="H954" i="9"/>
  <c r="H955" i="9"/>
  <c r="H956" i="9"/>
  <c r="H957" i="9"/>
  <c r="H958" i="9"/>
  <c r="H959" i="9"/>
  <c r="H960" i="9"/>
  <c r="H961" i="9"/>
  <c r="H962" i="9"/>
  <c r="H963" i="9"/>
  <c r="H964" i="9"/>
  <c r="H965" i="9"/>
  <c r="H966" i="9"/>
  <c r="H967" i="9"/>
  <c r="H968" i="9"/>
  <c r="H969" i="9"/>
  <c r="H970" i="9"/>
  <c r="H971" i="9"/>
  <c r="H972" i="9"/>
  <c r="H973" i="9"/>
  <c r="H974" i="9"/>
  <c r="H975" i="9"/>
  <c r="H976" i="9"/>
  <c r="H977" i="9"/>
  <c r="H978" i="9"/>
  <c r="H979" i="9"/>
  <c r="H980" i="9"/>
  <c r="H981" i="9"/>
  <c r="H982" i="9"/>
  <c r="H983" i="9"/>
  <c r="H984" i="9"/>
  <c r="H985" i="9"/>
  <c r="H986" i="9"/>
  <c r="H987" i="9"/>
  <c r="H988" i="9"/>
  <c r="H989" i="9"/>
  <c r="H990" i="9"/>
  <c r="H991" i="9"/>
  <c r="H992" i="9"/>
  <c r="H993" i="9"/>
  <c r="H994" i="9"/>
  <c r="H995" i="9"/>
  <c r="H996" i="9"/>
  <c r="H997" i="9"/>
  <c r="H998" i="9"/>
  <c r="H999" i="9"/>
  <c r="H1000" i="9"/>
  <c r="H1001" i="9"/>
  <c r="H1002" i="9"/>
  <c r="H1003" i="9"/>
  <c r="H1004" i="9"/>
  <c r="H1005" i="9"/>
  <c r="H1006" i="9"/>
  <c r="H1007" i="9"/>
  <c r="H1008" i="9"/>
  <c r="H1009" i="9"/>
  <c r="H1010" i="9"/>
  <c r="H1011" i="9"/>
  <c r="H1012" i="9"/>
  <c r="H1013" i="9"/>
  <c r="H1014" i="9"/>
  <c r="H1015" i="9"/>
  <c r="H1016" i="9"/>
  <c r="H1017" i="9"/>
  <c r="H1018" i="9"/>
  <c r="H1019" i="9"/>
  <c r="H1020" i="9"/>
  <c r="H1021" i="9"/>
  <c r="H1022" i="9"/>
  <c r="H1023" i="9"/>
  <c r="H1024" i="9"/>
  <c r="H1025" i="9"/>
  <c r="H1026" i="9"/>
  <c r="H1027" i="9"/>
  <c r="H1028" i="9"/>
  <c r="H1029" i="9"/>
  <c r="H1030" i="9"/>
  <c r="H1031" i="9"/>
  <c r="H1032" i="9"/>
  <c r="H1033" i="9"/>
  <c r="H1034" i="9"/>
  <c r="H1035" i="9"/>
  <c r="H1036" i="9"/>
  <c r="H1037" i="9"/>
  <c r="H1038" i="9"/>
  <c r="H1039" i="9"/>
  <c r="H1040" i="9"/>
  <c r="H1041" i="9"/>
  <c r="H1042" i="9"/>
  <c r="H1043" i="9"/>
  <c r="H1044" i="9"/>
  <c r="H1045" i="9"/>
  <c r="H1046" i="9"/>
  <c r="H1047" i="9"/>
  <c r="H1048" i="9"/>
  <c r="H1049" i="9"/>
  <c r="H1050" i="9"/>
  <c r="H1051" i="9"/>
  <c r="H1052" i="9"/>
  <c r="H1053" i="9"/>
  <c r="H1054" i="9"/>
  <c r="H1055" i="9"/>
  <c r="H1056" i="9"/>
  <c r="H1057" i="9"/>
  <c r="H1058" i="9"/>
  <c r="H1059" i="9"/>
  <c r="H1060" i="9"/>
  <c r="H1061" i="9"/>
  <c r="H1062" i="9"/>
  <c r="H1063" i="9"/>
  <c r="H1064" i="9"/>
  <c r="H1065" i="9"/>
  <c r="H1066" i="9"/>
  <c r="H1067" i="9"/>
  <c r="H1068" i="9"/>
  <c r="H1069" i="9"/>
  <c r="H1070" i="9"/>
  <c r="H1071" i="9"/>
  <c r="H1072" i="9"/>
  <c r="H1073" i="9"/>
  <c r="H1074" i="9"/>
  <c r="H1075" i="9"/>
  <c r="H1076" i="9"/>
  <c r="H1077" i="9"/>
  <c r="H1078" i="9"/>
  <c r="H1079" i="9"/>
  <c r="H1080" i="9"/>
  <c r="H1081" i="9"/>
  <c r="H1082" i="9"/>
  <c r="H1083" i="9"/>
  <c r="H1084" i="9"/>
  <c r="H1085" i="9"/>
  <c r="H1086" i="9"/>
  <c r="H1087" i="9"/>
  <c r="H1088" i="9"/>
  <c r="H1089" i="9"/>
  <c r="H1090" i="9"/>
  <c r="H1091" i="9"/>
  <c r="H1092" i="9"/>
  <c r="H1093" i="9"/>
  <c r="H1094" i="9"/>
  <c r="H1095" i="9"/>
  <c r="H1096" i="9"/>
  <c r="H1097" i="9"/>
  <c r="H1098" i="9"/>
  <c r="H1099" i="9"/>
  <c r="H1100" i="9"/>
  <c r="H1101" i="9"/>
  <c r="H1102" i="9"/>
  <c r="H1103" i="9"/>
  <c r="H1104" i="9"/>
  <c r="H1105" i="9"/>
  <c r="H1106" i="9"/>
  <c r="H1107" i="9"/>
  <c r="H1108" i="9"/>
  <c r="H1109" i="9"/>
  <c r="H1110" i="9"/>
  <c r="H1111" i="9"/>
  <c r="H1112" i="9"/>
  <c r="H1113" i="9"/>
  <c r="H1114" i="9"/>
  <c r="H1115" i="9"/>
  <c r="H1116" i="9"/>
  <c r="H1117" i="9"/>
  <c r="H1118" i="9"/>
  <c r="H1119" i="9"/>
  <c r="H1120" i="9"/>
  <c r="H1121" i="9"/>
  <c r="H1122" i="9"/>
  <c r="H1123" i="9"/>
  <c r="H1124" i="9"/>
  <c r="H1125" i="9"/>
  <c r="H1126" i="9"/>
  <c r="H1127" i="9"/>
  <c r="H1128" i="9"/>
  <c r="H1129" i="9"/>
  <c r="H1130" i="9"/>
  <c r="H1131" i="9"/>
  <c r="H1132" i="9"/>
  <c r="H1133" i="9"/>
  <c r="H1134" i="9"/>
  <c r="H1135" i="9"/>
  <c r="H1136" i="9"/>
  <c r="H1137" i="9"/>
  <c r="H1138" i="9"/>
  <c r="H1139" i="9"/>
  <c r="H1140" i="9"/>
  <c r="H1141" i="9"/>
  <c r="H1142" i="9"/>
  <c r="H1143" i="9"/>
  <c r="H1144" i="9"/>
  <c r="H1145" i="9"/>
  <c r="H1146" i="9"/>
  <c r="H1147" i="9"/>
  <c r="H1148" i="9"/>
  <c r="H1149" i="9"/>
  <c r="H1150" i="9"/>
  <c r="H1151" i="9"/>
  <c r="H1152" i="9"/>
  <c r="H1153" i="9"/>
  <c r="H1154" i="9"/>
  <c r="H1155" i="9"/>
  <c r="H1156" i="9"/>
  <c r="H1157" i="9"/>
  <c r="H1158" i="9"/>
  <c r="H1159" i="9"/>
  <c r="H1160" i="9"/>
  <c r="H1161" i="9"/>
  <c r="H1162" i="9"/>
  <c r="H1163" i="9"/>
  <c r="H1164" i="9"/>
  <c r="H1165" i="9"/>
  <c r="H1166" i="9"/>
  <c r="H1167" i="9"/>
  <c r="H1168" i="9"/>
  <c r="H1169" i="9"/>
  <c r="H1170" i="9"/>
  <c r="H1171" i="9"/>
  <c r="H1172" i="9"/>
  <c r="H1173" i="9"/>
  <c r="H1174" i="9"/>
  <c r="H1175" i="9"/>
  <c r="H1176" i="9"/>
  <c r="H1177" i="9"/>
  <c r="H1178" i="9"/>
  <c r="H1179" i="9"/>
  <c r="H1180" i="9"/>
  <c r="H1181" i="9"/>
  <c r="H1182" i="9"/>
  <c r="H1183" i="9"/>
  <c r="H1184" i="9"/>
  <c r="H1185" i="9"/>
  <c r="H1186" i="9"/>
  <c r="H1187" i="9"/>
  <c r="H1188" i="9"/>
  <c r="H1189" i="9"/>
  <c r="H1190" i="9"/>
  <c r="H1191" i="9"/>
  <c r="H1192" i="9"/>
  <c r="H1193" i="9"/>
  <c r="H1194" i="9"/>
  <c r="H1195" i="9"/>
  <c r="H1196" i="9"/>
  <c r="H1197" i="9"/>
  <c r="H1198" i="9"/>
  <c r="H1199" i="9"/>
  <c r="H1200" i="9"/>
  <c r="H1201" i="9"/>
  <c r="H1202" i="9"/>
  <c r="H1203" i="9"/>
  <c r="H1204" i="9"/>
  <c r="H1205" i="9"/>
  <c r="H1206" i="9"/>
  <c r="H1207" i="9"/>
  <c r="H1208" i="9"/>
  <c r="H1209" i="9"/>
  <c r="H1210" i="9"/>
  <c r="H1211" i="9"/>
  <c r="H1212" i="9"/>
  <c r="H1213" i="9"/>
  <c r="H1214" i="9"/>
  <c r="H1215" i="9"/>
  <c r="H1216" i="9"/>
  <c r="H1217" i="9"/>
  <c r="H1218" i="9"/>
  <c r="H1219" i="9"/>
  <c r="H1220" i="9"/>
  <c r="H1221" i="9"/>
  <c r="H1222" i="9"/>
  <c r="H1223" i="9"/>
  <c r="H1224" i="9"/>
  <c r="H1225" i="9"/>
  <c r="H1226" i="9"/>
  <c r="H1227" i="9"/>
  <c r="H1228" i="9"/>
  <c r="H1229" i="9"/>
  <c r="H1230" i="9"/>
  <c r="H1231" i="9"/>
  <c r="H1232" i="9"/>
  <c r="H1233" i="9"/>
  <c r="H1234" i="9"/>
  <c r="H1235" i="9"/>
  <c r="H1236" i="9"/>
  <c r="H1237" i="9"/>
  <c r="H1238" i="9"/>
  <c r="H1239" i="9"/>
  <c r="H1240" i="9"/>
  <c r="H1241" i="9"/>
  <c r="H1242" i="9"/>
  <c r="H1243" i="9"/>
  <c r="H1244" i="9"/>
  <c r="H1245" i="9"/>
  <c r="H1246" i="9"/>
  <c r="H1247" i="9"/>
  <c r="H1248" i="9"/>
  <c r="H1249" i="9"/>
  <c r="H1250" i="9"/>
  <c r="H1251" i="9"/>
  <c r="H1252" i="9"/>
  <c r="H1253" i="9"/>
  <c r="H1254" i="9"/>
  <c r="H1255" i="9"/>
  <c r="H1256" i="9"/>
  <c r="H1257" i="9"/>
  <c r="H1258" i="9"/>
  <c r="H1259" i="9"/>
  <c r="H1260" i="9"/>
  <c r="H1261" i="9"/>
  <c r="H1262" i="9"/>
  <c r="H1263" i="9"/>
  <c r="H1264" i="9"/>
  <c r="H1265" i="9"/>
  <c r="H1266" i="9"/>
  <c r="H1267" i="9"/>
  <c r="H1268" i="9"/>
  <c r="H1269" i="9"/>
  <c r="H1270" i="9"/>
  <c r="H1271" i="9"/>
  <c r="H1272" i="9"/>
  <c r="H1273" i="9"/>
  <c r="H1274" i="9"/>
  <c r="H1275" i="9"/>
  <c r="H1276" i="9"/>
  <c r="H1277" i="9"/>
  <c r="H1278" i="9"/>
  <c r="H1279" i="9"/>
  <c r="H1280" i="9"/>
  <c r="H1281" i="9"/>
  <c r="H1282" i="9"/>
  <c r="H1283" i="9"/>
  <c r="H1284" i="9"/>
  <c r="H1285" i="9"/>
  <c r="H1286" i="9"/>
  <c r="H1287" i="9"/>
  <c r="H1288" i="9"/>
  <c r="H1289" i="9"/>
  <c r="H1290" i="9"/>
  <c r="H1291" i="9"/>
  <c r="H1292" i="9"/>
  <c r="H1293" i="9"/>
  <c r="H1294" i="9"/>
  <c r="H1295" i="9"/>
  <c r="H1296" i="9"/>
  <c r="H1297" i="9"/>
  <c r="H1298" i="9"/>
  <c r="H1299" i="9"/>
  <c r="H1300" i="9"/>
  <c r="H1301" i="9"/>
  <c r="H1302" i="9"/>
  <c r="H1304" i="9"/>
  <c r="H1306" i="9"/>
  <c r="H1308" i="9"/>
  <c r="H1310" i="9"/>
  <c r="H1311" i="9"/>
  <c r="H1312" i="9"/>
  <c r="H1314" i="9"/>
  <c r="H1316" i="9"/>
  <c r="H1318" i="9"/>
  <c r="H1319" i="9"/>
  <c r="H1320" i="9"/>
  <c r="H1322" i="9"/>
  <c r="H1324" i="9"/>
  <c r="H1326" i="9"/>
  <c r="H1328" i="9"/>
  <c r="H1330" i="9"/>
  <c r="H1332" i="9"/>
  <c r="H1334" i="9"/>
  <c r="H1336" i="9"/>
  <c r="H1338" i="9"/>
  <c r="H1340" i="9"/>
  <c r="H1342" i="9"/>
  <c r="H1344" i="9"/>
  <c r="H1346" i="9"/>
  <c r="H1348" i="9"/>
  <c r="H6" i="9"/>
  <c r="G1305" i="10"/>
  <c r="Q1278" i="10"/>
  <c r="S1294" i="10"/>
  <c r="S1286" i="10"/>
  <c r="S1278" i="10"/>
  <c r="S1270" i="10"/>
  <c r="S1238" i="10"/>
  <c r="S1222" i="10"/>
  <c r="S1214" i="10"/>
  <c r="S1206" i="10"/>
  <c r="S1190" i="10"/>
  <c r="S1126" i="10"/>
  <c r="S1118" i="10"/>
  <c r="S1078" i="10"/>
  <c r="S1062" i="10"/>
  <c r="S1054" i="10"/>
  <c r="S1046" i="10"/>
  <c r="S1030" i="10"/>
  <c r="S998" i="10"/>
  <c r="S974" i="10"/>
  <c r="I1325" i="11" l="1"/>
  <c r="J1325" i="11"/>
  <c r="Q366" i="15" l="1"/>
  <c r="J14" i="16"/>
  <c r="I14" i="16"/>
  <c r="H13" i="16"/>
  <c r="K13" i="16"/>
  <c r="G13" i="16"/>
  <c r="Q6" i="16"/>
  <c r="H13" i="17"/>
  <c r="K13" i="17"/>
  <c r="G13" i="17"/>
  <c r="Q6" i="17"/>
  <c r="H21" i="18"/>
  <c r="I21" i="18"/>
  <c r="J21" i="18"/>
  <c r="K21" i="18"/>
  <c r="G21" i="18"/>
  <c r="H19" i="18"/>
  <c r="I19" i="18"/>
  <c r="J19" i="18"/>
  <c r="K19" i="18"/>
  <c r="G19" i="18"/>
  <c r="H13" i="18"/>
  <c r="I13" i="18"/>
  <c r="J13" i="18"/>
  <c r="K13" i="18"/>
  <c r="G13" i="18"/>
  <c r="Q14" i="18"/>
  <c r="Q6" i="18"/>
  <c r="Q22" i="19"/>
  <c r="Q30" i="19"/>
  <c r="H1101" i="20"/>
  <c r="I1101" i="20"/>
  <c r="J1101" i="20"/>
  <c r="K1101" i="20"/>
  <c r="G1101" i="20"/>
  <c r="H1099" i="20"/>
  <c r="I1099" i="20"/>
  <c r="J1099" i="20"/>
  <c r="K1099" i="20"/>
  <c r="G1099" i="20"/>
  <c r="H1097" i="20"/>
  <c r="I1097" i="20"/>
  <c r="J1097" i="20"/>
  <c r="K1097" i="20"/>
  <c r="G1098" i="20"/>
  <c r="G1097" i="20"/>
  <c r="H1109" i="20"/>
  <c r="I1109" i="20"/>
  <c r="J1109" i="20"/>
  <c r="K1109" i="20"/>
  <c r="G1109" i="20"/>
  <c r="H1107" i="20"/>
  <c r="I1107" i="20"/>
  <c r="J1107" i="20"/>
  <c r="K1107" i="20"/>
  <c r="G1107" i="20"/>
  <c r="H1105" i="20"/>
  <c r="I1105" i="20"/>
  <c r="J1105" i="20"/>
  <c r="K1105" i="20"/>
  <c r="G1105" i="20"/>
  <c r="K9" i="23"/>
  <c r="K7" i="23"/>
  <c r="K11" i="23"/>
  <c r="K13" i="23"/>
  <c r="K365" i="3" l="1"/>
  <c r="H365" i="3"/>
  <c r="G365" i="3"/>
  <c r="H13" i="5" l="1"/>
  <c r="I13" i="5"/>
  <c r="J13" i="5"/>
  <c r="K13" i="5"/>
  <c r="G13" i="5"/>
  <c r="K13" i="4"/>
  <c r="J13" i="4"/>
  <c r="I13" i="4"/>
  <c r="H13" i="4"/>
  <c r="G13" i="4"/>
  <c r="H14" i="34" l="1"/>
  <c r="I14" i="34"/>
  <c r="J14" i="34"/>
  <c r="K14" i="34"/>
  <c r="G14" i="34"/>
  <c r="H397" i="33"/>
  <c r="H396" i="33"/>
  <c r="H395" i="33"/>
  <c r="H394" i="33"/>
  <c r="H393" i="33"/>
  <c r="H392" i="33"/>
  <c r="H391" i="33"/>
  <c r="H390" i="33"/>
  <c r="H389" i="33"/>
  <c r="H388" i="33"/>
  <c r="H387" i="33"/>
  <c r="H386" i="33"/>
  <c r="H385" i="33"/>
  <c r="H384" i="33"/>
  <c r="H383" i="33"/>
  <c r="H382" i="33"/>
  <c r="H381" i="33"/>
  <c r="H380" i="33"/>
  <c r="H379" i="33"/>
  <c r="H378" i="33"/>
  <c r="H377" i="33"/>
  <c r="H376" i="33"/>
  <c r="H375" i="33"/>
  <c r="H374" i="33"/>
  <c r="H373" i="33"/>
  <c r="H372" i="33"/>
  <c r="H371" i="33"/>
  <c r="H370" i="33"/>
  <c r="H369" i="33"/>
  <c r="H368" i="33"/>
  <c r="H367" i="33"/>
  <c r="H366" i="33"/>
  <c r="H365" i="33"/>
  <c r="H364" i="33"/>
  <c r="H363" i="33"/>
  <c r="H362" i="33"/>
  <c r="H361" i="33"/>
  <c r="H360" i="33"/>
  <c r="H359" i="33"/>
  <c r="H358" i="33"/>
  <c r="H357" i="33"/>
  <c r="H356" i="33"/>
  <c r="H355" i="33"/>
  <c r="H354" i="33"/>
  <c r="H353" i="33"/>
  <c r="H352" i="33"/>
  <c r="H351" i="33"/>
  <c r="H350" i="33"/>
  <c r="H349" i="33"/>
  <c r="H348" i="33"/>
  <c r="H347" i="33"/>
  <c r="H346" i="33"/>
  <c r="H345" i="33"/>
  <c r="H344" i="33"/>
  <c r="H343" i="33"/>
  <c r="H342" i="33"/>
  <c r="H341" i="33"/>
  <c r="H340" i="33"/>
  <c r="H339" i="33"/>
  <c r="H338" i="33"/>
  <c r="H337" i="33"/>
  <c r="H336" i="33"/>
  <c r="H335" i="33"/>
  <c r="H334" i="33"/>
  <c r="H333" i="33"/>
  <c r="H332" i="33"/>
  <c r="H331" i="33"/>
  <c r="H330" i="33"/>
  <c r="H329" i="33"/>
  <c r="H328" i="33"/>
  <c r="H327" i="33"/>
  <c r="H326" i="33"/>
  <c r="H325" i="33"/>
  <c r="H324" i="33"/>
  <c r="H323" i="33"/>
  <c r="H322" i="33"/>
  <c r="H321" i="33"/>
  <c r="H320" i="33"/>
  <c r="H319" i="33"/>
  <c r="H318" i="33"/>
  <c r="H317" i="33"/>
  <c r="H316" i="33"/>
  <c r="H315" i="33"/>
  <c r="H314" i="33"/>
  <c r="H313" i="33"/>
  <c r="H312" i="33"/>
  <c r="H311" i="33"/>
  <c r="H310" i="33"/>
  <c r="H309" i="33"/>
  <c r="H308" i="33"/>
  <c r="H307" i="33"/>
  <c r="H306" i="33"/>
  <c r="H305" i="33"/>
  <c r="H304" i="33"/>
  <c r="H303" i="33"/>
  <c r="H302" i="33"/>
  <c r="H301" i="33"/>
  <c r="H300" i="33"/>
  <c r="H299" i="33"/>
  <c r="H298" i="33"/>
  <c r="H297" i="33"/>
  <c r="H296" i="33"/>
  <c r="H295" i="33"/>
  <c r="H294" i="33"/>
  <c r="H293" i="33"/>
  <c r="H292" i="33"/>
  <c r="H291" i="33"/>
  <c r="H290" i="33"/>
  <c r="H289" i="33"/>
  <c r="H288" i="33"/>
  <c r="H287" i="33"/>
  <c r="H286" i="33"/>
  <c r="H285" i="33"/>
  <c r="H284" i="33"/>
  <c r="H283" i="33"/>
  <c r="H282" i="33"/>
  <c r="H281" i="33"/>
  <c r="H280" i="33"/>
  <c r="H279" i="33"/>
  <c r="H278" i="33"/>
  <c r="H277" i="33"/>
  <c r="H276" i="33"/>
  <c r="H275" i="33"/>
  <c r="H274" i="33"/>
  <c r="H273" i="33"/>
  <c r="H272" i="33"/>
  <c r="H271" i="33"/>
  <c r="H270" i="33"/>
  <c r="H269" i="33"/>
  <c r="H268" i="33"/>
  <c r="H267" i="33"/>
  <c r="H266" i="33"/>
  <c r="H265" i="33"/>
  <c r="H264" i="33"/>
  <c r="H263" i="33"/>
  <c r="H262" i="33"/>
  <c r="H261" i="33"/>
  <c r="H260" i="33"/>
  <c r="H259" i="33"/>
  <c r="H258" i="33"/>
  <c r="H257" i="33"/>
  <c r="H256" i="33"/>
  <c r="H255" i="33"/>
  <c r="H254" i="33"/>
  <c r="H253" i="33"/>
  <c r="H252" i="33"/>
  <c r="H251" i="33"/>
  <c r="H250" i="33"/>
  <c r="H249" i="33"/>
  <c r="H248" i="33"/>
  <c r="H247" i="33"/>
  <c r="H246" i="33"/>
  <c r="H245" i="33"/>
  <c r="H244" i="33"/>
  <c r="H243" i="33"/>
  <c r="H242" i="33"/>
  <c r="H241" i="33"/>
  <c r="H240" i="33"/>
  <c r="H239" i="33"/>
  <c r="H238" i="33"/>
  <c r="H237" i="33"/>
  <c r="H236" i="33"/>
  <c r="H235" i="33"/>
  <c r="H234" i="33"/>
  <c r="H233" i="33"/>
  <c r="H232" i="33"/>
  <c r="H231" i="33"/>
  <c r="H230" i="33"/>
  <c r="H229" i="33"/>
  <c r="H228" i="33"/>
  <c r="H227" i="33"/>
  <c r="H226" i="33"/>
  <c r="H225" i="33"/>
  <c r="H224" i="33"/>
  <c r="H223" i="33"/>
  <c r="H222" i="33"/>
  <c r="H221" i="33"/>
  <c r="H220" i="33"/>
  <c r="H219" i="33"/>
  <c r="H218" i="33"/>
  <c r="H217" i="33"/>
  <c r="H216" i="33"/>
  <c r="H215"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H153" i="33"/>
  <c r="H152" i="33"/>
  <c r="H151" i="33"/>
  <c r="H150" i="33"/>
  <c r="H149" i="33"/>
  <c r="H148" i="33"/>
  <c r="H147" i="33"/>
  <c r="H146" i="33"/>
  <c r="H145" i="33"/>
  <c r="H144" i="33"/>
  <c r="H143" i="33"/>
  <c r="H142" i="33"/>
  <c r="H141" i="33"/>
  <c r="H140" i="33"/>
  <c r="H139" i="33"/>
  <c r="H138" i="33"/>
  <c r="H137" i="33"/>
  <c r="H136" i="33"/>
  <c r="H135" i="33"/>
  <c r="H134" i="33"/>
  <c r="H133" i="33"/>
  <c r="H132" i="33"/>
  <c r="H131" i="33"/>
  <c r="H130" i="33"/>
  <c r="H129" i="33"/>
  <c r="H128" i="33"/>
  <c r="H127" i="33"/>
  <c r="H126" i="33"/>
  <c r="H125" i="33"/>
  <c r="H124" i="33"/>
  <c r="H123" i="33"/>
  <c r="H122" i="33"/>
  <c r="H121" i="33"/>
  <c r="H120" i="33"/>
  <c r="H119" i="33"/>
  <c r="H118" i="33"/>
  <c r="H117" i="33"/>
  <c r="H116" i="33"/>
  <c r="H115" i="33"/>
  <c r="H114" i="33"/>
  <c r="H113" i="33"/>
  <c r="H112" i="33"/>
  <c r="H111" i="33"/>
  <c r="H110" i="33"/>
  <c r="H109" i="33"/>
  <c r="H108" i="33"/>
  <c r="H107" i="33"/>
  <c r="H106" i="33"/>
  <c r="H105" i="33"/>
  <c r="H104" i="33"/>
  <c r="H103" i="33"/>
  <c r="H102" i="33"/>
  <c r="H101" i="33"/>
  <c r="H100" i="33"/>
  <c r="H99" i="33"/>
  <c r="H98" i="33"/>
  <c r="H97" i="33"/>
  <c r="H96" i="33"/>
  <c r="H95" i="33"/>
  <c r="H94" i="33"/>
  <c r="H93" i="33"/>
  <c r="H92" i="33"/>
  <c r="H91" i="33"/>
  <c r="H90" i="33"/>
  <c r="H89" i="33"/>
  <c r="H88" i="33"/>
  <c r="H87" i="33"/>
  <c r="H86" i="33"/>
  <c r="H85" i="33"/>
  <c r="H84" i="33"/>
  <c r="H83" i="33"/>
  <c r="H82" i="33"/>
  <c r="H81"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H398" i="33" s="1"/>
  <c r="H13" i="33"/>
  <c r="H12" i="33"/>
  <c r="H11" i="33"/>
  <c r="H10" i="33"/>
  <c r="H9" i="33"/>
  <c r="H8" i="33"/>
  <c r="H7" i="33"/>
  <c r="H6" i="33"/>
  <c r="I1342" i="31"/>
  <c r="I1341" i="31"/>
  <c r="I1340" i="31"/>
  <c r="I1339" i="31"/>
  <c r="I1338" i="31"/>
  <c r="I1337" i="31"/>
  <c r="I1336" i="31"/>
  <c r="I1335" i="31"/>
  <c r="I1334" i="31"/>
  <c r="I1333" i="31"/>
  <c r="I1332" i="31"/>
  <c r="I1331" i="31"/>
  <c r="I1330" i="31"/>
  <c r="I1329" i="31"/>
  <c r="I1328" i="31"/>
  <c r="I1327" i="31"/>
  <c r="I1326" i="31"/>
  <c r="I1325" i="31"/>
  <c r="I1324" i="31"/>
  <c r="I1323" i="31"/>
  <c r="I1322" i="31"/>
  <c r="I1321" i="31"/>
  <c r="I1320" i="31"/>
  <c r="I1319" i="31"/>
  <c r="I1318" i="31"/>
  <c r="I1317" i="31"/>
  <c r="I1316" i="31"/>
  <c r="I1315" i="31"/>
  <c r="I1314" i="31"/>
  <c r="I1313" i="31"/>
  <c r="I1312" i="31"/>
  <c r="I1311" i="31"/>
  <c r="I1310" i="31"/>
  <c r="I1309" i="31"/>
  <c r="I1308" i="31"/>
  <c r="I1307" i="31"/>
  <c r="I1306" i="31"/>
  <c r="I1305" i="31"/>
  <c r="I1304" i="31"/>
  <c r="I1303" i="31"/>
  <c r="I1302" i="31"/>
  <c r="I1301" i="31"/>
  <c r="I1300" i="31"/>
  <c r="I1299" i="31"/>
  <c r="I1298" i="31"/>
  <c r="I1297" i="31"/>
  <c r="I1296" i="31"/>
  <c r="I1295" i="31"/>
  <c r="I1294" i="31"/>
  <c r="I1293" i="31"/>
  <c r="I1292" i="31"/>
  <c r="I1291" i="31"/>
  <c r="I1290" i="31"/>
  <c r="I1289" i="31"/>
  <c r="I1288" i="31"/>
  <c r="I1287" i="31"/>
  <c r="I1286" i="31"/>
  <c r="I1285" i="31"/>
  <c r="I1284" i="31"/>
  <c r="I1283" i="31"/>
  <c r="I1282" i="31"/>
  <c r="I1281" i="31"/>
  <c r="I1280" i="31"/>
  <c r="I1279" i="31"/>
  <c r="I1278" i="31"/>
  <c r="I1277" i="31"/>
  <c r="I1276" i="31"/>
  <c r="I1275" i="31"/>
  <c r="I1274" i="31"/>
  <c r="I1273" i="31"/>
  <c r="I1272" i="31"/>
  <c r="I1271" i="31"/>
  <c r="I1270" i="31"/>
  <c r="I1269" i="31"/>
  <c r="I1268" i="31"/>
  <c r="I1267" i="31"/>
  <c r="I1266" i="31"/>
  <c r="I1265" i="31"/>
  <c r="I1264" i="31"/>
  <c r="I1263" i="31"/>
  <c r="I1262" i="31"/>
  <c r="I1261" i="31"/>
  <c r="I1260" i="31"/>
  <c r="I1259" i="31"/>
  <c r="I1258" i="31"/>
  <c r="I1257" i="31"/>
  <c r="I1256" i="31"/>
  <c r="I1255" i="31"/>
  <c r="I1254" i="31"/>
  <c r="I1253" i="31"/>
  <c r="I1252" i="31"/>
  <c r="I1251" i="31"/>
  <c r="I1250" i="31"/>
  <c r="I1249" i="31"/>
  <c r="I1248" i="31"/>
  <c r="I1247" i="31"/>
  <c r="I1246" i="31"/>
  <c r="I1245" i="31"/>
  <c r="I1244" i="31"/>
  <c r="I1243" i="31"/>
  <c r="I1242" i="31"/>
  <c r="I1241" i="31"/>
  <c r="I1240" i="31"/>
  <c r="I1239" i="31"/>
  <c r="I1238" i="31"/>
  <c r="I1237" i="31"/>
  <c r="I1236" i="31"/>
  <c r="I1235" i="31"/>
  <c r="I1234" i="31"/>
  <c r="I1233" i="31"/>
  <c r="I1232" i="31"/>
  <c r="I1231" i="31"/>
  <c r="I1230" i="31"/>
  <c r="I1229" i="31"/>
  <c r="I1228" i="31"/>
  <c r="I1227" i="31"/>
  <c r="I1226" i="31"/>
  <c r="I1225" i="31"/>
  <c r="I1224" i="31"/>
  <c r="I1223" i="31"/>
  <c r="I1222" i="31"/>
  <c r="I1221" i="31"/>
  <c r="I1220" i="31"/>
  <c r="I1219" i="31"/>
  <c r="I1218" i="31"/>
  <c r="I1217" i="31"/>
  <c r="I1216" i="31"/>
  <c r="I1215" i="31"/>
  <c r="I1214" i="31"/>
  <c r="I1213" i="31"/>
  <c r="I1212" i="31"/>
  <c r="I1211" i="31"/>
  <c r="I1210" i="31"/>
  <c r="I1209" i="31"/>
  <c r="I1208" i="31"/>
  <c r="I1207" i="31"/>
  <c r="I1206" i="31"/>
  <c r="I1205" i="31"/>
  <c r="I1204" i="31"/>
  <c r="I1203" i="31"/>
  <c r="I1202" i="31"/>
  <c r="I1201" i="31"/>
  <c r="I1200" i="31"/>
  <c r="I1199" i="31"/>
  <c r="I1198" i="31"/>
  <c r="I1197" i="31"/>
  <c r="I1196" i="31"/>
  <c r="I1195" i="31"/>
  <c r="I1194" i="31"/>
  <c r="I1193" i="31"/>
  <c r="I1192" i="31"/>
  <c r="I1191" i="31"/>
  <c r="I1190" i="31"/>
  <c r="I1189" i="31"/>
  <c r="I1188" i="31"/>
  <c r="I1187" i="31"/>
  <c r="I1186" i="31"/>
  <c r="I1185" i="31"/>
  <c r="I1184" i="31"/>
  <c r="I1183" i="31"/>
  <c r="I1182" i="31"/>
  <c r="I1181" i="31"/>
  <c r="I1180" i="31"/>
  <c r="I1179" i="31"/>
  <c r="I1178" i="31"/>
  <c r="I1177" i="31"/>
  <c r="I1176" i="31"/>
  <c r="I1175" i="31"/>
  <c r="I1174" i="31"/>
  <c r="I1173" i="31"/>
  <c r="I1172" i="31"/>
  <c r="I1171" i="31"/>
  <c r="I1170" i="31"/>
  <c r="I1169" i="31"/>
  <c r="I1168" i="31"/>
  <c r="I1167" i="31"/>
  <c r="I1166" i="31"/>
  <c r="I1165" i="31"/>
  <c r="I1164" i="31"/>
  <c r="I1163" i="31"/>
  <c r="I1162" i="31"/>
  <c r="I1161" i="31"/>
  <c r="I1160" i="31"/>
  <c r="I1159" i="31"/>
  <c r="I1158" i="31"/>
  <c r="I1157" i="31"/>
  <c r="I1156" i="31"/>
  <c r="I1155" i="31"/>
  <c r="I1154" i="31"/>
  <c r="I1153" i="31"/>
  <c r="I1152" i="31"/>
  <c r="I1151" i="31"/>
  <c r="I1150" i="31"/>
  <c r="I1149" i="31"/>
  <c r="I1148" i="31"/>
  <c r="I1147" i="31"/>
  <c r="I1146" i="31"/>
  <c r="I1145" i="31"/>
  <c r="I1144" i="31"/>
  <c r="I1143" i="31"/>
  <c r="I1142" i="31"/>
  <c r="I1141" i="31"/>
  <c r="I1140" i="31"/>
  <c r="I1139" i="31"/>
  <c r="I1138" i="31"/>
  <c r="I1137" i="31"/>
  <c r="I1136" i="31"/>
  <c r="I1135" i="31"/>
  <c r="I1134" i="31"/>
  <c r="I1133" i="31"/>
  <c r="I1132" i="31"/>
  <c r="I1131" i="31"/>
  <c r="I1130" i="31"/>
  <c r="I1129" i="31"/>
  <c r="I1128" i="31"/>
  <c r="I1127" i="31"/>
  <c r="I1126" i="31"/>
  <c r="I1125" i="31"/>
  <c r="I1124" i="31"/>
  <c r="I1123" i="31"/>
  <c r="I1122" i="31"/>
  <c r="I1121" i="31"/>
  <c r="I1120" i="31"/>
  <c r="I1119" i="31"/>
  <c r="I1118" i="31"/>
  <c r="I1117" i="31"/>
  <c r="I1116" i="31"/>
  <c r="I1115" i="31"/>
  <c r="I1114" i="31"/>
  <c r="I1113" i="31"/>
  <c r="I1112" i="31"/>
  <c r="I1111" i="31"/>
  <c r="I1110" i="31"/>
  <c r="I1109" i="31"/>
  <c r="I1108" i="31"/>
  <c r="I1107" i="31"/>
  <c r="I1106" i="31"/>
  <c r="I1105" i="31"/>
  <c r="I1104" i="31"/>
  <c r="I1103" i="31"/>
  <c r="I1102" i="31"/>
  <c r="I1101" i="31"/>
  <c r="I1100" i="31"/>
  <c r="I1099" i="31"/>
  <c r="I1098" i="31"/>
  <c r="I1097" i="31"/>
  <c r="I1096" i="31"/>
  <c r="I1095" i="31"/>
  <c r="I1094" i="31"/>
  <c r="I1093" i="31"/>
  <c r="I1092" i="31"/>
  <c r="I1091" i="31"/>
  <c r="I1090" i="31"/>
  <c r="I1089" i="31"/>
  <c r="I1088" i="31"/>
  <c r="I1087" i="31"/>
  <c r="I1086" i="31"/>
  <c r="I1085" i="31"/>
  <c r="I1084" i="31"/>
  <c r="I1083" i="31"/>
  <c r="I1082" i="31"/>
  <c r="I1081" i="31"/>
  <c r="I1080" i="31"/>
  <c r="I1079" i="31"/>
  <c r="I1078" i="31"/>
  <c r="I1077" i="31"/>
  <c r="I1076" i="31"/>
  <c r="I1075" i="31"/>
  <c r="I1074" i="31"/>
  <c r="I1073" i="31"/>
  <c r="I1072" i="31"/>
  <c r="I1071" i="31"/>
  <c r="I1070" i="31"/>
  <c r="I1069" i="31"/>
  <c r="I1068" i="31"/>
  <c r="I1067" i="31"/>
  <c r="I1066" i="31"/>
  <c r="I1065" i="31"/>
  <c r="I1064" i="31"/>
  <c r="I1063" i="31"/>
  <c r="I1062" i="31"/>
  <c r="I1061" i="31"/>
  <c r="I1060" i="31"/>
  <c r="I1059" i="31"/>
  <c r="I1058" i="31"/>
  <c r="I1057" i="31"/>
  <c r="I1056" i="31"/>
  <c r="I1055" i="31"/>
  <c r="I1054" i="31"/>
  <c r="I1053" i="31"/>
  <c r="I1052" i="31"/>
  <c r="I1051" i="31"/>
  <c r="I1050" i="31"/>
  <c r="I1049" i="31"/>
  <c r="I1048" i="31"/>
  <c r="I1047" i="31"/>
  <c r="I1046" i="31"/>
  <c r="I1045" i="31"/>
  <c r="I1044" i="31"/>
  <c r="I1043" i="31"/>
  <c r="I1042" i="31"/>
  <c r="I1041" i="31"/>
  <c r="I1040" i="31"/>
  <c r="I1039" i="31"/>
  <c r="I1038" i="31"/>
  <c r="I1037" i="31"/>
  <c r="I1036" i="31"/>
  <c r="I1035" i="31"/>
  <c r="I1034" i="31"/>
  <c r="I1033" i="31"/>
  <c r="I1032" i="31"/>
  <c r="I1031" i="31"/>
  <c r="I1030" i="31"/>
  <c r="I1029" i="31"/>
  <c r="I1028" i="31"/>
  <c r="I1027" i="31"/>
  <c r="I1026" i="31"/>
  <c r="I1025" i="31"/>
  <c r="I1024" i="31"/>
  <c r="I1023" i="31"/>
  <c r="I1022" i="31"/>
  <c r="I1021" i="31"/>
  <c r="I1020" i="31"/>
  <c r="I1019" i="31"/>
  <c r="I1018" i="31"/>
  <c r="I1017" i="31"/>
  <c r="I1016" i="31"/>
  <c r="I1015" i="31"/>
  <c r="I1014" i="31"/>
  <c r="I1013" i="31"/>
  <c r="I1012" i="31"/>
  <c r="I1011" i="31"/>
  <c r="I1010" i="31"/>
  <c r="I1009" i="31"/>
  <c r="I1008" i="31"/>
  <c r="I1007" i="31"/>
  <c r="I1006" i="31"/>
  <c r="I1005" i="31"/>
  <c r="I1004" i="31"/>
  <c r="I1003" i="31"/>
  <c r="I1002" i="31"/>
  <c r="I1001" i="31"/>
  <c r="I1000" i="31"/>
  <c r="I999" i="31"/>
  <c r="I998" i="31"/>
  <c r="I997" i="31"/>
  <c r="I996" i="31"/>
  <c r="I995" i="31"/>
  <c r="I994" i="31"/>
  <c r="I993" i="31"/>
  <c r="I992" i="31"/>
  <c r="I991" i="31"/>
  <c r="I990" i="31"/>
  <c r="I989" i="31"/>
  <c r="I988" i="31"/>
  <c r="I987" i="31"/>
  <c r="I986" i="31"/>
  <c r="I985" i="31"/>
  <c r="I984" i="31"/>
  <c r="I983" i="31"/>
  <c r="I982" i="31"/>
  <c r="I981" i="31"/>
  <c r="I980" i="31"/>
  <c r="I979" i="31"/>
  <c r="I978" i="31"/>
  <c r="I977" i="31"/>
  <c r="I976" i="31"/>
  <c r="I975" i="31"/>
  <c r="I974" i="31"/>
  <c r="I973" i="31"/>
  <c r="I972" i="31"/>
  <c r="I971" i="31"/>
  <c r="I970" i="31"/>
  <c r="I969" i="31"/>
  <c r="I968" i="31"/>
  <c r="I967" i="31"/>
  <c r="I966" i="31"/>
  <c r="I965" i="31"/>
  <c r="I964" i="31"/>
  <c r="I963" i="31"/>
  <c r="I962" i="31"/>
  <c r="I961" i="31"/>
  <c r="I960" i="31"/>
  <c r="I959" i="31"/>
  <c r="I958" i="31"/>
  <c r="I957" i="31"/>
  <c r="I956" i="31"/>
  <c r="I955" i="31"/>
  <c r="I954" i="31"/>
  <c r="I953" i="31"/>
  <c r="I952" i="31"/>
  <c r="I951" i="31"/>
  <c r="I950" i="31"/>
  <c r="I949" i="31"/>
  <c r="I948" i="31"/>
  <c r="I947" i="31"/>
  <c r="I946" i="31"/>
  <c r="I945" i="31"/>
  <c r="I944" i="31"/>
  <c r="I943" i="31"/>
  <c r="I942" i="31"/>
  <c r="I941" i="31"/>
  <c r="I940" i="31"/>
  <c r="I939" i="31"/>
  <c r="I938" i="31"/>
  <c r="I937" i="31"/>
  <c r="I936" i="31"/>
  <c r="I935" i="31"/>
  <c r="I934" i="31"/>
  <c r="I933" i="31"/>
  <c r="I932" i="31"/>
  <c r="I931" i="31"/>
  <c r="I930" i="31"/>
  <c r="I929" i="31"/>
  <c r="I928" i="31"/>
  <c r="I927" i="31"/>
  <c r="I926" i="31"/>
  <c r="I925" i="31"/>
  <c r="I924" i="31"/>
  <c r="I923" i="31"/>
  <c r="I922" i="31"/>
  <c r="I921" i="31"/>
  <c r="I920" i="31"/>
  <c r="I919" i="31"/>
  <c r="I918" i="31"/>
  <c r="I917" i="31"/>
  <c r="I916" i="31"/>
  <c r="I915" i="31"/>
  <c r="I914" i="31"/>
  <c r="I913" i="31"/>
  <c r="I912" i="31"/>
  <c r="I911" i="31"/>
  <c r="I910" i="31"/>
  <c r="I909" i="31"/>
  <c r="I908" i="31"/>
  <c r="I907" i="31"/>
  <c r="I906" i="31"/>
  <c r="I905" i="31"/>
  <c r="I904" i="31"/>
  <c r="I903" i="31"/>
  <c r="I902" i="31"/>
  <c r="I901" i="31"/>
  <c r="I900" i="31"/>
  <c r="I899" i="31"/>
  <c r="I898" i="31"/>
  <c r="I897" i="31"/>
  <c r="I896" i="31"/>
  <c r="I895" i="31"/>
  <c r="I894" i="31"/>
  <c r="I893" i="31"/>
  <c r="I892" i="31"/>
  <c r="I891" i="31"/>
  <c r="I890" i="31"/>
  <c r="I889" i="31"/>
  <c r="I888" i="31"/>
  <c r="I887" i="31"/>
  <c r="I886" i="31"/>
  <c r="I885" i="31"/>
  <c r="I884" i="31"/>
  <c r="I883" i="31"/>
  <c r="I882" i="31"/>
  <c r="I881" i="31"/>
  <c r="I880" i="31"/>
  <c r="I879" i="31"/>
  <c r="I878" i="31"/>
  <c r="I876" i="31"/>
  <c r="I874" i="31"/>
  <c r="I872" i="31"/>
  <c r="I869" i="31"/>
  <c r="I868" i="31"/>
  <c r="I867" i="31"/>
  <c r="I866" i="31"/>
  <c r="I865" i="31"/>
  <c r="I864" i="31"/>
  <c r="I863" i="31"/>
  <c r="I862" i="31"/>
  <c r="I861" i="31"/>
  <c r="I860" i="31"/>
  <c r="I859" i="31"/>
  <c r="I858" i="31"/>
  <c r="I857" i="31"/>
  <c r="I856" i="31"/>
  <c r="I855" i="31"/>
  <c r="I854" i="31"/>
  <c r="I853" i="31"/>
  <c r="I852" i="31"/>
  <c r="I851" i="31"/>
  <c r="I850" i="31"/>
  <c r="I849" i="31"/>
  <c r="I848" i="31"/>
  <c r="I847" i="31"/>
  <c r="I846" i="31"/>
  <c r="I845" i="31"/>
  <c r="I844" i="31"/>
  <c r="I843" i="31"/>
  <c r="I842" i="31"/>
  <c r="I841" i="31"/>
  <c r="I840" i="31"/>
  <c r="I839" i="31"/>
  <c r="I838" i="31"/>
  <c r="I837" i="31"/>
  <c r="I836" i="31"/>
  <c r="I835" i="31"/>
  <c r="I834" i="31"/>
  <c r="I833" i="31"/>
  <c r="I832" i="31"/>
  <c r="I831" i="31"/>
  <c r="I830" i="31"/>
  <c r="I829" i="31"/>
  <c r="I828" i="31"/>
  <c r="I827" i="31"/>
  <c r="I826" i="31"/>
  <c r="I825" i="31"/>
  <c r="I824" i="31"/>
  <c r="I823" i="31"/>
  <c r="I822" i="31"/>
  <c r="I821" i="31"/>
  <c r="I820" i="31"/>
  <c r="I819" i="31"/>
  <c r="I818" i="31"/>
  <c r="I817" i="31"/>
  <c r="I816" i="31"/>
  <c r="I815" i="31"/>
  <c r="I814" i="31"/>
  <c r="I813" i="31"/>
  <c r="I812" i="31"/>
  <c r="I811" i="31"/>
  <c r="I810" i="31"/>
  <c r="I809" i="31"/>
  <c r="I808" i="31"/>
  <c r="I807" i="31"/>
  <c r="I806" i="31"/>
  <c r="I805" i="31"/>
  <c r="I804" i="31"/>
  <c r="I803" i="31"/>
  <c r="I802" i="31"/>
  <c r="I801" i="31"/>
  <c r="I800" i="31"/>
  <c r="I799" i="31"/>
  <c r="I798" i="31"/>
  <c r="I797" i="31"/>
  <c r="I796" i="31"/>
  <c r="I795" i="31"/>
  <c r="I794" i="31"/>
  <c r="I793" i="31"/>
  <c r="I792" i="31"/>
  <c r="I791" i="31"/>
  <c r="I790" i="31"/>
  <c r="I789" i="31"/>
  <c r="I788" i="31"/>
  <c r="I787" i="31"/>
  <c r="I786" i="31"/>
  <c r="I785" i="31"/>
  <c r="I784" i="31"/>
  <c r="I783" i="31"/>
  <c r="I782" i="31"/>
  <c r="I780" i="31"/>
  <c r="I778" i="31"/>
  <c r="I776" i="31"/>
  <c r="I773" i="31"/>
  <c r="I772" i="31"/>
  <c r="I771" i="31"/>
  <c r="I770" i="31"/>
  <c r="I769" i="31"/>
  <c r="I768" i="31"/>
  <c r="I767" i="31"/>
  <c r="I766" i="31"/>
  <c r="I765" i="31"/>
  <c r="I764" i="31"/>
  <c r="I763" i="31"/>
  <c r="I762" i="31"/>
  <c r="I761" i="31"/>
  <c r="I760" i="31"/>
  <c r="I759" i="31"/>
  <c r="I758" i="31"/>
  <c r="I757" i="31"/>
  <c r="I756" i="31"/>
  <c r="I755" i="31"/>
  <c r="I754" i="31"/>
  <c r="I753" i="31"/>
  <c r="I752" i="31"/>
  <c r="I751" i="31"/>
  <c r="I750" i="31"/>
  <c r="I749" i="31"/>
  <c r="I748" i="31"/>
  <c r="I747" i="31"/>
  <c r="I746" i="31"/>
  <c r="I745" i="31"/>
  <c r="I744" i="31"/>
  <c r="I743" i="31"/>
  <c r="I742" i="31"/>
  <c r="I740" i="31"/>
  <c r="I738" i="31"/>
  <c r="I736" i="31"/>
  <c r="I732" i="31"/>
  <c r="I730" i="31"/>
  <c r="I728" i="31"/>
  <c r="I725" i="31"/>
  <c r="I724" i="31"/>
  <c r="I723" i="31"/>
  <c r="I722" i="31"/>
  <c r="I721" i="31"/>
  <c r="I720" i="31"/>
  <c r="I719" i="31"/>
  <c r="I718" i="31"/>
  <c r="I717" i="31"/>
  <c r="I716" i="31"/>
  <c r="I715" i="31"/>
  <c r="I714" i="31"/>
  <c r="I713" i="31"/>
  <c r="I712" i="31"/>
  <c r="I711" i="31"/>
  <c r="I710" i="31"/>
  <c r="I709" i="31"/>
  <c r="I708" i="31"/>
  <c r="I707" i="31"/>
  <c r="I706" i="31"/>
  <c r="I705" i="31"/>
  <c r="I704" i="31"/>
  <c r="I703" i="31"/>
  <c r="I702" i="31"/>
  <c r="I700" i="31"/>
  <c r="I698" i="31"/>
  <c r="I696" i="31"/>
  <c r="I693" i="31"/>
  <c r="I692" i="31"/>
  <c r="I691" i="31"/>
  <c r="I690" i="31"/>
  <c r="I689" i="31"/>
  <c r="I688" i="31"/>
  <c r="I687" i="31"/>
  <c r="I686" i="31"/>
  <c r="I685" i="31"/>
  <c r="I684" i="31"/>
  <c r="I683" i="31"/>
  <c r="I682" i="31"/>
  <c r="I681" i="31"/>
  <c r="I680" i="31"/>
  <c r="I679" i="31"/>
  <c r="I678" i="31"/>
  <c r="I676" i="31"/>
  <c r="I674" i="31"/>
  <c r="I672" i="31"/>
  <c r="I668" i="31"/>
  <c r="I666" i="31"/>
  <c r="I664" i="31"/>
  <c r="I661" i="31"/>
  <c r="I660" i="31"/>
  <c r="I659" i="31"/>
  <c r="I658" i="31"/>
  <c r="I657" i="31"/>
  <c r="I656" i="31"/>
  <c r="I655" i="31"/>
  <c r="I654" i="31"/>
  <c r="I653" i="31"/>
  <c r="I652" i="31"/>
  <c r="I651" i="31"/>
  <c r="I650" i="31"/>
  <c r="I649" i="31"/>
  <c r="I648" i="31"/>
  <c r="I647" i="31"/>
  <c r="I646" i="31"/>
  <c r="I644" i="31"/>
  <c r="I642" i="31"/>
  <c r="I640" i="31"/>
  <c r="I637" i="31"/>
  <c r="I636" i="31"/>
  <c r="I635" i="31"/>
  <c r="I634" i="31"/>
  <c r="I633" i="31"/>
  <c r="I632" i="31"/>
  <c r="I631" i="31"/>
  <c r="I630" i="31"/>
  <c r="I629" i="31"/>
  <c r="I628" i="31"/>
  <c r="I627" i="31"/>
  <c r="I626" i="31"/>
  <c r="I625" i="31"/>
  <c r="I624" i="31"/>
  <c r="I623" i="31"/>
  <c r="I622" i="31"/>
  <c r="I621" i="31"/>
  <c r="I620" i="31"/>
  <c r="I619" i="31"/>
  <c r="I618" i="31"/>
  <c r="I617" i="31"/>
  <c r="I616" i="31"/>
  <c r="I615" i="31"/>
  <c r="I614" i="31"/>
  <c r="I613" i="31"/>
  <c r="I612" i="31"/>
  <c r="I611" i="31"/>
  <c r="I610" i="31"/>
  <c r="I609" i="31"/>
  <c r="I608" i="31"/>
  <c r="I607" i="31"/>
  <c r="I606" i="31"/>
  <c r="I605" i="31"/>
  <c r="I604" i="31"/>
  <c r="I603" i="31"/>
  <c r="I602" i="31"/>
  <c r="I601" i="31"/>
  <c r="I600" i="31"/>
  <c r="I599" i="31"/>
  <c r="I598" i="31"/>
  <c r="I596" i="31"/>
  <c r="I594" i="31"/>
  <c r="I592" i="31"/>
  <c r="I589" i="31"/>
  <c r="I588" i="31"/>
  <c r="I587" i="31"/>
  <c r="I586" i="31"/>
  <c r="I585" i="31"/>
  <c r="I584" i="31"/>
  <c r="I583" i="31"/>
  <c r="I582" i="31"/>
  <c r="I581" i="31"/>
  <c r="I580" i="31"/>
  <c r="I579" i="31"/>
  <c r="I578" i="31"/>
  <c r="I577" i="31"/>
  <c r="I576" i="31"/>
  <c r="I575" i="31"/>
  <c r="I574" i="31"/>
  <c r="I572" i="31"/>
  <c r="I570" i="31"/>
  <c r="I568" i="31"/>
  <c r="I565" i="31"/>
  <c r="I564" i="31"/>
  <c r="I563" i="31"/>
  <c r="I562" i="31"/>
  <c r="I561" i="31"/>
  <c r="I560" i="31"/>
  <c r="I559" i="31"/>
  <c r="I558" i="31"/>
  <c r="I556" i="31"/>
  <c r="I554" i="31"/>
  <c r="I552" i="31"/>
  <c r="I549" i="31"/>
  <c r="I548" i="31"/>
  <c r="I547" i="31"/>
  <c r="I546" i="31"/>
  <c r="I545" i="31"/>
  <c r="I544" i="31"/>
  <c r="I543" i="31"/>
  <c r="I542" i="31"/>
  <c r="I540" i="31"/>
  <c r="I538" i="31"/>
  <c r="I536" i="31"/>
  <c r="I533" i="31"/>
  <c r="I532" i="31"/>
  <c r="I531" i="31"/>
  <c r="I530" i="31"/>
  <c r="I529" i="31"/>
  <c r="I528" i="31"/>
  <c r="I527" i="31"/>
  <c r="I526" i="31"/>
  <c r="I525" i="31"/>
  <c r="I524" i="31"/>
  <c r="I523" i="31"/>
  <c r="I522" i="31"/>
  <c r="I521" i="31"/>
  <c r="I520" i="31"/>
  <c r="I519" i="31"/>
  <c r="I518" i="31"/>
  <c r="I517" i="31"/>
  <c r="I516" i="31"/>
  <c r="I515" i="31"/>
  <c r="I514" i="31"/>
  <c r="I513" i="31"/>
  <c r="I512" i="31"/>
  <c r="I511" i="31"/>
  <c r="I510" i="31"/>
  <c r="I508" i="31"/>
  <c r="I506" i="31"/>
  <c r="I504" i="31"/>
  <c r="I501" i="31"/>
  <c r="I500" i="31"/>
  <c r="I499" i="31"/>
  <c r="I498" i="31"/>
  <c r="I497" i="31"/>
  <c r="I496" i="31"/>
  <c r="I495" i="31"/>
  <c r="I494" i="31"/>
  <c r="I493" i="31"/>
  <c r="I492" i="31"/>
  <c r="I491" i="31"/>
  <c r="I490" i="31"/>
  <c r="I489" i="31"/>
  <c r="I488" i="31"/>
  <c r="I487" i="31"/>
  <c r="I486" i="31"/>
  <c r="I484" i="31"/>
  <c r="I482" i="31"/>
  <c r="I480" i="31"/>
  <c r="I477" i="31"/>
  <c r="I476" i="31"/>
  <c r="I475" i="31"/>
  <c r="I474" i="31"/>
  <c r="I473" i="31"/>
  <c r="I472" i="31"/>
  <c r="I471" i="31"/>
  <c r="I470" i="31"/>
  <c r="I469" i="31"/>
  <c r="I468" i="31"/>
  <c r="I467" i="31"/>
  <c r="I466" i="31"/>
  <c r="I465" i="31"/>
  <c r="I464" i="31"/>
  <c r="I463" i="31"/>
  <c r="I462" i="31"/>
  <c r="I460" i="31"/>
  <c r="I458" i="31"/>
  <c r="I456" i="31"/>
  <c r="I453" i="31"/>
  <c r="I452" i="31"/>
  <c r="I451" i="31"/>
  <c r="I450" i="31"/>
  <c r="I449" i="31"/>
  <c r="I448" i="31"/>
  <c r="I447" i="31"/>
  <c r="I446" i="31"/>
  <c r="I445" i="31"/>
  <c r="I444" i="31"/>
  <c r="I443" i="31"/>
  <c r="I442" i="31"/>
  <c r="I441" i="31"/>
  <c r="I440" i="31"/>
  <c r="I439" i="31"/>
  <c r="I438" i="31"/>
  <c r="I436" i="31"/>
  <c r="I434" i="31"/>
  <c r="I432" i="31"/>
  <c r="I428" i="31"/>
  <c r="I426" i="31"/>
  <c r="I424" i="31"/>
  <c r="I421" i="31"/>
  <c r="I420" i="31"/>
  <c r="I419" i="31"/>
  <c r="I418" i="31"/>
  <c r="I417" i="31"/>
  <c r="I416" i="31"/>
  <c r="I415" i="31"/>
  <c r="I414" i="31"/>
  <c r="I412" i="31"/>
  <c r="I410" i="31"/>
  <c r="I408" i="31"/>
  <c r="I405" i="31"/>
  <c r="I404" i="31"/>
  <c r="I403" i="31"/>
  <c r="I402" i="31"/>
  <c r="I401" i="31"/>
  <c r="I400" i="31"/>
  <c r="I399" i="31"/>
  <c r="I398" i="31"/>
  <c r="I397" i="31"/>
  <c r="I396" i="31"/>
  <c r="I395" i="31"/>
  <c r="I394" i="31"/>
  <c r="I393" i="31"/>
  <c r="I392" i="31"/>
  <c r="I391" i="31"/>
  <c r="I390" i="31"/>
  <c r="I389" i="31"/>
  <c r="I388" i="31"/>
  <c r="I387" i="31"/>
  <c r="I386" i="31"/>
  <c r="I385" i="31"/>
  <c r="I384" i="31"/>
  <c r="I383" i="31"/>
  <c r="I382" i="31"/>
  <c r="I381" i="31"/>
  <c r="I380" i="31"/>
  <c r="I379" i="31"/>
  <c r="I378" i="31"/>
  <c r="I377" i="31"/>
  <c r="I376" i="31"/>
  <c r="I375" i="31"/>
  <c r="I374" i="31"/>
  <c r="I372" i="31"/>
  <c r="I370" i="31"/>
  <c r="I368" i="31"/>
  <c r="I365" i="31"/>
  <c r="I364" i="31"/>
  <c r="I363" i="31"/>
  <c r="I362" i="31"/>
  <c r="I361" i="31"/>
  <c r="I360" i="31"/>
  <c r="I359" i="31"/>
  <c r="I358" i="31"/>
  <c r="I357" i="31"/>
  <c r="I356" i="31"/>
  <c r="I355" i="31"/>
  <c r="I354" i="31"/>
  <c r="I353" i="31"/>
  <c r="I352" i="31"/>
  <c r="I351" i="31"/>
  <c r="I350" i="31"/>
  <c r="I348" i="31"/>
  <c r="I346" i="31"/>
  <c r="I344" i="31"/>
  <c r="I341" i="31"/>
  <c r="I340" i="31"/>
  <c r="I339" i="31"/>
  <c r="I338" i="31"/>
  <c r="I337" i="31"/>
  <c r="I336" i="31"/>
  <c r="I335" i="31"/>
  <c r="I334" i="31"/>
  <c r="I333" i="31"/>
  <c r="I332" i="31"/>
  <c r="I331" i="31"/>
  <c r="I330" i="31"/>
  <c r="I329" i="31"/>
  <c r="I328" i="31"/>
  <c r="I327" i="31"/>
  <c r="I326" i="31"/>
  <c r="I324" i="31"/>
  <c r="I322" i="31"/>
  <c r="I320" i="31"/>
  <c r="I316" i="31"/>
  <c r="I314" i="31"/>
  <c r="I312" i="31"/>
  <c r="I309" i="31"/>
  <c r="I308" i="31"/>
  <c r="I307" i="31"/>
  <c r="I306" i="31"/>
  <c r="I305" i="31"/>
  <c r="I304" i="31"/>
  <c r="I303" i="31"/>
  <c r="I302" i="31"/>
  <c r="I301" i="31"/>
  <c r="I300" i="31"/>
  <c r="I299" i="31"/>
  <c r="I298" i="31"/>
  <c r="I297" i="31"/>
  <c r="I296" i="31"/>
  <c r="I295" i="31"/>
  <c r="I294" i="31"/>
  <c r="I293" i="31"/>
  <c r="I292" i="31"/>
  <c r="I291" i="31"/>
  <c r="I290" i="31"/>
  <c r="I289" i="31"/>
  <c r="I288" i="31"/>
  <c r="I287" i="31"/>
  <c r="I286" i="31"/>
  <c r="I284" i="31"/>
  <c r="I282" i="31"/>
  <c r="I280" i="31"/>
  <c r="I277" i="31"/>
  <c r="I276" i="31"/>
  <c r="I275" i="31"/>
  <c r="I274" i="31"/>
  <c r="I273" i="31"/>
  <c r="I272" i="31"/>
  <c r="I271" i="31"/>
  <c r="I270" i="31"/>
  <c r="I269" i="31"/>
  <c r="I268" i="31"/>
  <c r="I267" i="31"/>
  <c r="I266" i="31"/>
  <c r="I265" i="31"/>
  <c r="I264" i="31"/>
  <c r="I263" i="31"/>
  <c r="I262" i="31"/>
  <c r="I261" i="31"/>
  <c r="I260" i="31"/>
  <c r="I259" i="31"/>
  <c r="I258" i="31"/>
  <c r="I257" i="31"/>
  <c r="I256" i="31"/>
  <c r="I255" i="31"/>
  <c r="I254" i="31"/>
  <c r="I253" i="31"/>
  <c r="I252" i="31"/>
  <c r="I251" i="31"/>
  <c r="I250" i="31"/>
  <c r="I249" i="31"/>
  <c r="I248" i="31"/>
  <c r="I247" i="31"/>
  <c r="I246" i="31"/>
  <c r="I245" i="31"/>
  <c r="I244" i="31"/>
  <c r="I243" i="31"/>
  <c r="I242" i="31"/>
  <c r="I241" i="31"/>
  <c r="I240" i="31"/>
  <c r="I239" i="31"/>
  <c r="I238" i="31"/>
  <c r="I237" i="31"/>
  <c r="I236" i="31"/>
  <c r="I235" i="31"/>
  <c r="I234" i="31"/>
  <c r="I233" i="31"/>
  <c r="I232" i="31"/>
  <c r="I231" i="31"/>
  <c r="I230" i="31"/>
  <c r="I229" i="31"/>
  <c r="I228" i="31"/>
  <c r="I227" i="31"/>
  <c r="I226" i="31"/>
  <c r="I225" i="31"/>
  <c r="I224" i="31"/>
  <c r="I223" i="31"/>
  <c r="I222" i="31"/>
  <c r="I220" i="31"/>
  <c r="I218" i="31"/>
  <c r="I216" i="31"/>
  <c r="I213" i="31"/>
  <c r="I212" i="31"/>
  <c r="I211" i="31"/>
  <c r="I210" i="31"/>
  <c r="I209" i="31"/>
  <c r="I208" i="31"/>
  <c r="I207" i="31"/>
  <c r="I206" i="31"/>
  <c r="I205" i="31"/>
  <c r="I204" i="31"/>
  <c r="I203" i="31"/>
  <c r="I202" i="31"/>
  <c r="I201" i="31"/>
  <c r="I200" i="31"/>
  <c r="I199" i="31"/>
  <c r="I198" i="31"/>
  <c r="I197" i="31"/>
  <c r="I196" i="31"/>
  <c r="I195" i="31"/>
  <c r="I194" i="31"/>
  <c r="I193" i="31"/>
  <c r="I192" i="31"/>
  <c r="I191" i="31"/>
  <c r="I190" i="31"/>
  <c r="I189" i="31"/>
  <c r="I188" i="31"/>
  <c r="I187" i="31"/>
  <c r="I186" i="31"/>
  <c r="I185" i="31"/>
  <c r="I184" i="31"/>
  <c r="I183" i="31"/>
  <c r="I182" i="31"/>
  <c r="I181" i="31"/>
  <c r="I180" i="31"/>
  <c r="I179" i="31"/>
  <c r="I178" i="31"/>
  <c r="I177" i="31"/>
  <c r="I176" i="31"/>
  <c r="I175" i="31"/>
  <c r="I174" i="31"/>
  <c r="I172" i="31"/>
  <c r="I170" i="31"/>
  <c r="I168" i="31"/>
  <c r="I164" i="31"/>
  <c r="I162" i="31"/>
  <c r="I160" i="31"/>
  <c r="I157" i="31"/>
  <c r="I156" i="31"/>
  <c r="I155" i="31"/>
  <c r="I154" i="31"/>
  <c r="I153" i="31"/>
  <c r="I152" i="31"/>
  <c r="I151" i="31"/>
  <c r="I150" i="31"/>
  <c r="I149" i="31"/>
  <c r="I148" i="31"/>
  <c r="I147" i="31"/>
  <c r="I146" i="31"/>
  <c r="I145" i="31"/>
  <c r="I144" i="31"/>
  <c r="I143" i="31"/>
  <c r="I142" i="31"/>
  <c r="I141" i="31"/>
  <c r="I140" i="31"/>
  <c r="I139" i="31"/>
  <c r="I138" i="31"/>
  <c r="I137" i="31"/>
  <c r="I136" i="31"/>
  <c r="I135" i="31"/>
  <c r="I134" i="31"/>
  <c r="I133" i="31"/>
  <c r="I132" i="31"/>
  <c r="I131" i="31"/>
  <c r="I130" i="31"/>
  <c r="I129" i="31"/>
  <c r="I128" i="31"/>
  <c r="I127" i="31"/>
  <c r="I126" i="31"/>
  <c r="I125" i="31"/>
  <c r="I124" i="31"/>
  <c r="I123" i="31"/>
  <c r="I122" i="31"/>
  <c r="I121" i="31"/>
  <c r="I120" i="31"/>
  <c r="I119" i="31"/>
  <c r="I118" i="31"/>
  <c r="I117" i="31"/>
  <c r="I116" i="31"/>
  <c r="I115" i="31"/>
  <c r="I114" i="31"/>
  <c r="I113" i="31"/>
  <c r="I112" i="31"/>
  <c r="I111" i="31"/>
  <c r="I110" i="31"/>
  <c r="I109" i="31"/>
  <c r="I108" i="31"/>
  <c r="I107" i="31"/>
  <c r="I106" i="31"/>
  <c r="I105" i="31"/>
  <c r="I104" i="31"/>
  <c r="I103" i="31"/>
  <c r="I102" i="31"/>
  <c r="I101" i="31"/>
  <c r="I100" i="31"/>
  <c r="I99" i="31"/>
  <c r="I98" i="31"/>
  <c r="I97" i="31"/>
  <c r="I96" i="31"/>
  <c r="I95" i="31"/>
  <c r="I94" i="31"/>
  <c r="I93" i="31"/>
  <c r="I92" i="31"/>
  <c r="I91" i="31"/>
  <c r="I90" i="31"/>
  <c r="I89" i="31"/>
  <c r="I88" i="31"/>
  <c r="I87" i="31"/>
  <c r="I86" i="31"/>
  <c r="I85" i="31"/>
  <c r="I84" i="31"/>
  <c r="I83" i="31"/>
  <c r="I82" i="31"/>
  <c r="I81" i="31"/>
  <c r="I80" i="31"/>
  <c r="I79" i="31"/>
  <c r="I78" i="31"/>
  <c r="I77" i="31"/>
  <c r="I76" i="31"/>
  <c r="I75" i="31"/>
  <c r="I74" i="31"/>
  <c r="I73" i="31"/>
  <c r="I72" i="31"/>
  <c r="I71" i="31"/>
  <c r="I70" i="31"/>
  <c r="I69" i="31"/>
  <c r="I68" i="31"/>
  <c r="I67" i="31"/>
  <c r="I66" i="31"/>
  <c r="I65" i="31"/>
  <c r="I64" i="31"/>
  <c r="I63" i="31"/>
  <c r="I62" i="31"/>
  <c r="I61" i="31"/>
  <c r="I60" i="31"/>
  <c r="I59" i="31"/>
  <c r="I58" i="31"/>
  <c r="I57" i="31"/>
  <c r="I56" i="31"/>
  <c r="I55" i="31"/>
  <c r="I54" i="31"/>
  <c r="I53" i="31"/>
  <c r="I52" i="31"/>
  <c r="I51" i="31"/>
  <c r="I50" i="31"/>
  <c r="I49" i="31"/>
  <c r="I48" i="31"/>
  <c r="I47" i="31"/>
  <c r="I46" i="31"/>
  <c r="I45" i="31"/>
  <c r="I44" i="31"/>
  <c r="I43" i="31"/>
  <c r="I42" i="31"/>
  <c r="I41"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J7" i="31"/>
  <c r="G7" i="31"/>
  <c r="H7" i="31"/>
  <c r="K7" i="31"/>
  <c r="J6" i="31"/>
  <c r="I885" i="27"/>
  <c r="I884" i="27"/>
  <c r="I883" i="27"/>
  <c r="I882" i="27"/>
  <c r="I881" i="27"/>
  <c r="I880" i="27"/>
  <c r="I879" i="27"/>
  <c r="I878" i="27"/>
  <c r="I877" i="27"/>
  <c r="I876" i="27"/>
  <c r="I875" i="27"/>
  <c r="I874" i="27"/>
  <c r="I873" i="27"/>
  <c r="I872" i="27"/>
  <c r="I871" i="27"/>
  <c r="I870" i="27"/>
  <c r="I869" i="27"/>
  <c r="I868" i="27"/>
  <c r="I867" i="27"/>
  <c r="I866" i="27"/>
  <c r="I865" i="27"/>
  <c r="I864" i="27"/>
  <c r="I863" i="27"/>
  <c r="I862" i="27"/>
  <c r="I861" i="27"/>
  <c r="I860" i="27"/>
  <c r="I859" i="27"/>
  <c r="I858" i="27"/>
  <c r="I857" i="27"/>
  <c r="I856" i="27"/>
  <c r="I855" i="27"/>
  <c r="I854" i="27"/>
  <c r="I853" i="27"/>
  <c r="I852" i="27"/>
  <c r="I851" i="27"/>
  <c r="I850" i="27"/>
  <c r="I849" i="27"/>
  <c r="I848" i="27"/>
  <c r="I847" i="27"/>
  <c r="I846" i="27"/>
  <c r="I845" i="27"/>
  <c r="I844" i="27"/>
  <c r="I843" i="27"/>
  <c r="I842" i="27"/>
  <c r="I841" i="27"/>
  <c r="I840" i="27"/>
  <c r="I839" i="27"/>
  <c r="I838" i="27"/>
  <c r="I837" i="27"/>
  <c r="I836" i="27"/>
  <c r="I835" i="27"/>
  <c r="I834" i="27"/>
  <c r="I833" i="27"/>
  <c r="I832" i="27"/>
  <c r="I831" i="27"/>
  <c r="I830" i="27"/>
  <c r="I829" i="27"/>
  <c r="I828" i="27"/>
  <c r="I827" i="27"/>
  <c r="I826" i="27"/>
  <c r="I825" i="27"/>
  <c r="I824" i="27"/>
  <c r="I823" i="27"/>
  <c r="I822" i="27"/>
  <c r="I821" i="27"/>
  <c r="I820" i="27"/>
  <c r="I819" i="27"/>
  <c r="I818" i="27"/>
  <c r="I817" i="27"/>
  <c r="I816" i="27"/>
  <c r="I815" i="27"/>
  <c r="I814" i="27"/>
  <c r="I813" i="27"/>
  <c r="I812" i="27"/>
  <c r="I811" i="27"/>
  <c r="I810" i="27"/>
  <c r="I809" i="27"/>
  <c r="I808" i="27"/>
  <c r="I807" i="27"/>
  <c r="I806" i="27"/>
  <c r="I805" i="27"/>
  <c r="I804" i="27"/>
  <c r="I803" i="27"/>
  <c r="I802" i="27"/>
  <c r="I801" i="27"/>
  <c r="I800" i="27"/>
  <c r="I799" i="27"/>
  <c r="I798" i="27"/>
  <c r="I797" i="27"/>
  <c r="I796" i="27"/>
  <c r="I795" i="27"/>
  <c r="I794" i="27"/>
  <c r="I793" i="27"/>
  <c r="I792" i="27"/>
  <c r="I791" i="27"/>
  <c r="I790" i="27"/>
  <c r="I789" i="27"/>
  <c r="I788" i="27"/>
  <c r="I787" i="27"/>
  <c r="I786" i="27"/>
  <c r="I785" i="27"/>
  <c r="I784" i="27"/>
  <c r="I783" i="27"/>
  <c r="I782" i="27"/>
  <c r="I781" i="27"/>
  <c r="I780" i="27"/>
  <c r="I779" i="27"/>
  <c r="I778" i="27"/>
  <c r="I777" i="27"/>
  <c r="I776" i="27"/>
  <c r="I775" i="27"/>
  <c r="I774" i="27"/>
  <c r="I773" i="27"/>
  <c r="I772" i="27"/>
  <c r="I771" i="27"/>
  <c r="I770" i="27"/>
  <c r="I769" i="27"/>
  <c r="I768" i="27"/>
  <c r="I767" i="27"/>
  <c r="I766" i="27"/>
  <c r="I765" i="27"/>
  <c r="I764" i="27"/>
  <c r="I763" i="27"/>
  <c r="I762" i="27"/>
  <c r="I761" i="27"/>
  <c r="I760" i="27"/>
  <c r="I759" i="27"/>
  <c r="I758" i="27"/>
  <c r="I757" i="27"/>
  <c r="I756" i="27"/>
  <c r="I755" i="27"/>
  <c r="I754" i="27"/>
  <c r="I753" i="27"/>
  <c r="I752" i="27"/>
  <c r="I751" i="27"/>
  <c r="I750" i="27"/>
  <c r="I749" i="27"/>
  <c r="I748" i="27"/>
  <c r="I747" i="27"/>
  <c r="I746" i="27"/>
  <c r="I745" i="27"/>
  <c r="I744" i="27"/>
  <c r="I743" i="27"/>
  <c r="I742" i="27"/>
  <c r="I741" i="27"/>
  <c r="I740" i="27"/>
  <c r="I739" i="27"/>
  <c r="I738" i="27"/>
  <c r="I737" i="27"/>
  <c r="I736" i="27"/>
  <c r="I735" i="27"/>
  <c r="I734" i="27"/>
  <c r="I733" i="27"/>
  <c r="I732" i="27"/>
  <c r="I731" i="27"/>
  <c r="I730" i="27"/>
  <c r="I729" i="27"/>
  <c r="I728" i="27"/>
  <c r="I727" i="27"/>
  <c r="I726" i="27"/>
  <c r="I725" i="27"/>
  <c r="I724" i="27"/>
  <c r="I723" i="27"/>
  <c r="I722" i="27"/>
  <c r="I721" i="27"/>
  <c r="I720" i="27"/>
  <c r="I719" i="27"/>
  <c r="I718" i="27"/>
  <c r="I717" i="27"/>
  <c r="I716" i="27"/>
  <c r="I715" i="27"/>
  <c r="I714" i="27"/>
  <c r="I713" i="27"/>
  <c r="I712" i="27"/>
  <c r="I711" i="27"/>
  <c r="I710" i="27"/>
  <c r="I709" i="27"/>
  <c r="I708" i="27"/>
  <c r="I707" i="27"/>
  <c r="I706" i="27"/>
  <c r="I705" i="27"/>
  <c r="I704" i="27"/>
  <c r="I703" i="27"/>
  <c r="I702" i="27"/>
  <c r="I701" i="27"/>
  <c r="I700" i="27"/>
  <c r="I699" i="27"/>
  <c r="I698" i="27"/>
  <c r="I697" i="27"/>
  <c r="I696" i="27"/>
  <c r="I695" i="27"/>
  <c r="I694" i="27"/>
  <c r="I693" i="27"/>
  <c r="I692" i="27"/>
  <c r="I691" i="27"/>
  <c r="I690" i="27"/>
  <c r="I689" i="27"/>
  <c r="I688" i="27"/>
  <c r="I687" i="27"/>
  <c r="I686" i="27"/>
  <c r="I685" i="27"/>
  <c r="I684" i="27"/>
  <c r="I683" i="27"/>
  <c r="I682" i="27"/>
  <c r="I681" i="27"/>
  <c r="I680" i="27"/>
  <c r="I679" i="27"/>
  <c r="I678" i="27"/>
  <c r="I677" i="27"/>
  <c r="I676" i="27"/>
  <c r="I675" i="27"/>
  <c r="I674" i="27"/>
  <c r="I673" i="27"/>
  <c r="I672" i="27"/>
  <c r="I671" i="27"/>
  <c r="I670" i="27"/>
  <c r="I669" i="27"/>
  <c r="I668" i="27"/>
  <c r="I667" i="27"/>
  <c r="I666" i="27"/>
  <c r="I665" i="27"/>
  <c r="I664" i="27"/>
  <c r="I663" i="27"/>
  <c r="I662" i="27"/>
  <c r="I661" i="27"/>
  <c r="I660" i="27"/>
  <c r="I659" i="27"/>
  <c r="I658" i="27"/>
  <c r="I657" i="27"/>
  <c r="I656" i="27"/>
  <c r="I655" i="27"/>
  <c r="I654" i="27"/>
  <c r="I653" i="27"/>
  <c r="I652" i="27"/>
  <c r="I651" i="27"/>
  <c r="I650" i="27"/>
  <c r="I649" i="27"/>
  <c r="I648" i="27"/>
  <c r="I647" i="27"/>
  <c r="I646" i="27"/>
  <c r="I645" i="27"/>
  <c r="I644" i="27"/>
  <c r="I643" i="27"/>
  <c r="I642" i="27"/>
  <c r="I641" i="27"/>
  <c r="I640" i="27"/>
  <c r="I639" i="27"/>
  <c r="I638" i="27"/>
  <c r="I637" i="27"/>
  <c r="I636" i="27"/>
  <c r="I635" i="27"/>
  <c r="I634" i="27"/>
  <c r="I633" i="27"/>
  <c r="I632" i="27"/>
  <c r="I631" i="27"/>
  <c r="I630" i="27"/>
  <c r="I629" i="27"/>
  <c r="I628" i="27"/>
  <c r="I627" i="27"/>
  <c r="I626" i="27"/>
  <c r="I625" i="27"/>
  <c r="I624" i="27"/>
  <c r="I623" i="27"/>
  <c r="I622" i="27"/>
  <c r="I621" i="27"/>
  <c r="I620" i="27"/>
  <c r="I619" i="27"/>
  <c r="I618" i="27"/>
  <c r="I617" i="27"/>
  <c r="I616" i="27"/>
  <c r="I615" i="27"/>
  <c r="I614" i="27"/>
  <c r="I613" i="27"/>
  <c r="I612" i="27"/>
  <c r="I611" i="27"/>
  <c r="I610" i="27"/>
  <c r="I609" i="27"/>
  <c r="I608" i="27"/>
  <c r="I607" i="27"/>
  <c r="I606" i="27"/>
  <c r="I605" i="27"/>
  <c r="I604" i="27"/>
  <c r="I603" i="27"/>
  <c r="I602" i="27"/>
  <c r="I601" i="27"/>
  <c r="I600" i="27"/>
  <c r="I599" i="27"/>
  <c r="I598" i="27"/>
  <c r="I597" i="27"/>
  <c r="I596" i="27"/>
  <c r="I595" i="27"/>
  <c r="I594" i="27"/>
  <c r="I593" i="27"/>
  <c r="I592" i="27"/>
  <c r="I591" i="27"/>
  <c r="I590" i="27"/>
  <c r="I589" i="27"/>
  <c r="I588" i="27"/>
  <c r="I587" i="27"/>
  <c r="I586" i="27"/>
  <c r="I585" i="27"/>
  <c r="I584" i="27"/>
  <c r="I583" i="27"/>
  <c r="I582" i="27"/>
  <c r="I581" i="27"/>
  <c r="I580" i="27"/>
  <c r="I579" i="27"/>
  <c r="I578" i="27"/>
  <c r="I577" i="27"/>
  <c r="I576" i="27"/>
  <c r="I575" i="27"/>
  <c r="I574" i="27"/>
  <c r="I573" i="27"/>
  <c r="I572" i="27"/>
  <c r="I571" i="27"/>
  <c r="I570" i="27"/>
  <c r="I569" i="27"/>
  <c r="I568" i="27"/>
  <c r="I567" i="27"/>
  <c r="I566" i="27"/>
  <c r="I565" i="27"/>
  <c r="I564" i="27"/>
  <c r="I563" i="27"/>
  <c r="I562" i="27"/>
  <c r="I561" i="27"/>
  <c r="I560" i="27"/>
  <c r="I559" i="27"/>
  <c r="I558" i="27"/>
  <c r="I557" i="27"/>
  <c r="I556" i="27"/>
  <c r="I555" i="27"/>
  <c r="I554" i="27"/>
  <c r="I553" i="27"/>
  <c r="I552" i="27"/>
  <c r="I551" i="27"/>
  <c r="I550" i="27"/>
  <c r="I549" i="27"/>
  <c r="I548" i="27"/>
  <c r="I547" i="27"/>
  <c r="I546" i="27"/>
  <c r="I545" i="27"/>
  <c r="I544" i="27"/>
  <c r="I543" i="27"/>
  <c r="I542" i="27"/>
  <c r="I541" i="27"/>
  <c r="I540" i="27"/>
  <c r="I539" i="27"/>
  <c r="I538" i="27"/>
  <c r="I537" i="27"/>
  <c r="I536" i="27"/>
  <c r="I535" i="27"/>
  <c r="I534" i="27"/>
  <c r="I533" i="27"/>
  <c r="I532" i="27"/>
  <c r="I531" i="27"/>
  <c r="I530" i="27"/>
  <c r="I529" i="27"/>
  <c r="I528" i="27"/>
  <c r="I527" i="27"/>
  <c r="I526" i="27"/>
  <c r="I525" i="27"/>
  <c r="I524" i="27"/>
  <c r="I523" i="27"/>
  <c r="I522" i="27"/>
  <c r="I521" i="27"/>
  <c r="I520" i="27"/>
  <c r="I519" i="27"/>
  <c r="I518" i="27"/>
  <c r="I517" i="27"/>
  <c r="I516" i="27"/>
  <c r="I515" i="27"/>
  <c r="I514" i="27"/>
  <c r="I513" i="27"/>
  <c r="I512" i="27"/>
  <c r="I511" i="27"/>
  <c r="I510" i="27"/>
  <c r="I509" i="27"/>
  <c r="I508" i="27"/>
  <c r="I507" i="27"/>
  <c r="I506" i="27"/>
  <c r="I505" i="27"/>
  <c r="I504" i="27"/>
  <c r="I503" i="27"/>
  <c r="I502" i="27"/>
  <c r="I501" i="27"/>
  <c r="I500" i="27"/>
  <c r="I499" i="27"/>
  <c r="I498" i="27"/>
  <c r="I497" i="27"/>
  <c r="I496" i="27"/>
  <c r="I495" i="27"/>
  <c r="I494" i="27"/>
  <c r="I493" i="27"/>
  <c r="I492" i="27"/>
  <c r="I491" i="27"/>
  <c r="I490" i="27"/>
  <c r="I489" i="27"/>
  <c r="I488" i="27"/>
  <c r="I487" i="27"/>
  <c r="I486" i="27"/>
  <c r="I485" i="27"/>
  <c r="I484" i="27"/>
  <c r="I483" i="27"/>
  <c r="I482" i="27"/>
  <c r="I481" i="27"/>
  <c r="I480" i="27"/>
  <c r="I479" i="27"/>
  <c r="I478" i="27"/>
  <c r="I477" i="27"/>
  <c r="I476" i="27"/>
  <c r="I475" i="27"/>
  <c r="I474" i="27"/>
  <c r="I473" i="27"/>
  <c r="I472" i="27"/>
  <c r="I471" i="27"/>
  <c r="I470" i="27"/>
  <c r="I469" i="27"/>
  <c r="I468" i="27"/>
  <c r="I467" i="27"/>
  <c r="I466" i="27"/>
  <c r="I465" i="27"/>
  <c r="I464" i="27"/>
  <c r="I463" i="27"/>
  <c r="I462" i="27"/>
  <c r="I461" i="27"/>
  <c r="I460" i="27"/>
  <c r="I459" i="27"/>
  <c r="I458" i="27"/>
  <c r="I457" i="27"/>
  <c r="I456" i="27"/>
  <c r="I455" i="27"/>
  <c r="I454" i="27"/>
  <c r="I453" i="27"/>
  <c r="I452" i="27"/>
  <c r="I451" i="27"/>
  <c r="I450" i="27"/>
  <c r="I449" i="27"/>
  <c r="I448" i="27"/>
  <c r="I447" i="27"/>
  <c r="I446" i="27"/>
  <c r="I445" i="27"/>
  <c r="I444" i="27"/>
  <c r="I443" i="27"/>
  <c r="I442" i="27"/>
  <c r="I441" i="27"/>
  <c r="I440" i="27"/>
  <c r="I439" i="27"/>
  <c r="I438" i="27"/>
  <c r="I437" i="27"/>
  <c r="I436" i="27"/>
  <c r="I435" i="27"/>
  <c r="I434" i="27"/>
  <c r="I433" i="27"/>
  <c r="I432" i="27"/>
  <c r="I431" i="27"/>
  <c r="I430" i="27"/>
  <c r="I429" i="27"/>
  <c r="I428" i="27"/>
  <c r="I427" i="27"/>
  <c r="I426" i="27"/>
  <c r="I425" i="27"/>
  <c r="I424" i="27"/>
  <c r="I423" i="27"/>
  <c r="I422" i="27"/>
  <c r="I421" i="27"/>
  <c r="I420" i="27"/>
  <c r="I419" i="27"/>
  <c r="I418" i="27"/>
  <c r="I417" i="27"/>
  <c r="I416" i="27"/>
  <c r="I415" i="27"/>
  <c r="I414" i="27"/>
  <c r="I413" i="27"/>
  <c r="I412" i="27"/>
  <c r="I411" i="27"/>
  <c r="I410" i="27"/>
  <c r="I409" i="27"/>
  <c r="I408" i="27"/>
  <c r="I407" i="27"/>
  <c r="I406" i="27"/>
  <c r="I405" i="27"/>
  <c r="I404" i="27"/>
  <c r="I403" i="27"/>
  <c r="I402" i="27"/>
  <c r="I401" i="27"/>
  <c r="I400" i="27"/>
  <c r="I399" i="27"/>
  <c r="I398" i="27"/>
  <c r="I397" i="27"/>
  <c r="I396" i="27"/>
  <c r="I395" i="27"/>
  <c r="I394" i="27"/>
  <c r="I393" i="27"/>
  <c r="I392" i="27"/>
  <c r="I391" i="27"/>
  <c r="I390" i="27"/>
  <c r="I389" i="27"/>
  <c r="I388" i="27"/>
  <c r="I387" i="27"/>
  <c r="I386" i="27"/>
  <c r="I385" i="27"/>
  <c r="I384" i="27"/>
  <c r="I383" i="27"/>
  <c r="I382" i="27"/>
  <c r="I381" i="27"/>
  <c r="I380" i="27"/>
  <c r="I379" i="27"/>
  <c r="I378" i="27"/>
  <c r="I377" i="27"/>
  <c r="I376" i="27"/>
  <c r="I375" i="27"/>
  <c r="I374" i="27"/>
  <c r="I373" i="27"/>
  <c r="I372" i="27"/>
  <c r="I371" i="27"/>
  <c r="I370" i="27"/>
  <c r="I369" i="27"/>
  <c r="I368" i="27"/>
  <c r="I367" i="27"/>
  <c r="I366" i="27"/>
  <c r="I365" i="27"/>
  <c r="I364" i="27"/>
  <c r="I363" i="27"/>
  <c r="I362" i="27"/>
  <c r="I361" i="27"/>
  <c r="I360" i="27"/>
  <c r="I359" i="27"/>
  <c r="I358" i="27"/>
  <c r="I357" i="27"/>
  <c r="I356" i="27"/>
  <c r="I355" i="27"/>
  <c r="I354" i="27"/>
  <c r="I353" i="27"/>
  <c r="I352" i="27"/>
  <c r="I351" i="27"/>
  <c r="I350" i="27"/>
  <c r="I349" i="27"/>
  <c r="I348" i="27"/>
  <c r="I347" i="27"/>
  <c r="I346" i="27"/>
  <c r="I345" i="27"/>
  <c r="I344" i="27"/>
  <c r="I343" i="27"/>
  <c r="I342" i="27"/>
  <c r="I341" i="27"/>
  <c r="I340" i="27"/>
  <c r="I339" i="27"/>
  <c r="I338" i="27"/>
  <c r="I337" i="27"/>
  <c r="I336" i="27"/>
  <c r="I335" i="27"/>
  <c r="I334" i="27"/>
  <c r="I333" i="27"/>
  <c r="I332" i="27"/>
  <c r="I331" i="27"/>
  <c r="I330" i="27"/>
  <c r="I329" i="27"/>
  <c r="I328" i="27"/>
  <c r="I327" i="27"/>
  <c r="I326" i="27"/>
  <c r="I325" i="27"/>
  <c r="I324" i="27"/>
  <c r="I323" i="27"/>
  <c r="I322" i="27"/>
  <c r="I321" i="27"/>
  <c r="I320" i="27"/>
  <c r="I319" i="27"/>
  <c r="I318" i="27"/>
  <c r="I317" i="27"/>
  <c r="I316" i="27"/>
  <c r="I315" i="27"/>
  <c r="I314" i="27"/>
  <c r="I313" i="27"/>
  <c r="I312" i="27"/>
  <c r="I311" i="27"/>
  <c r="I310" i="27"/>
  <c r="I309" i="27"/>
  <c r="I308" i="27"/>
  <c r="I307" i="27"/>
  <c r="I306" i="27"/>
  <c r="I305" i="27"/>
  <c r="I304" i="27"/>
  <c r="I303" i="27"/>
  <c r="I302" i="27"/>
  <c r="I301" i="27"/>
  <c r="I300" i="27"/>
  <c r="I299" i="27"/>
  <c r="I298" i="27"/>
  <c r="I297" i="27"/>
  <c r="I296" i="27"/>
  <c r="I295" i="27"/>
  <c r="I294" i="27"/>
  <c r="I293" i="27"/>
  <c r="I292" i="27"/>
  <c r="I291" i="27"/>
  <c r="I290" i="27"/>
  <c r="I289" i="27"/>
  <c r="I288" i="27"/>
  <c r="I287" i="27"/>
  <c r="I286" i="27"/>
  <c r="I285" i="27"/>
  <c r="I284" i="27"/>
  <c r="I283" i="27"/>
  <c r="I282" i="27"/>
  <c r="I281" i="27"/>
  <c r="I280" i="27"/>
  <c r="I279" i="27"/>
  <c r="I278" i="27"/>
  <c r="I277" i="27"/>
  <c r="I276" i="27"/>
  <c r="I275" i="27"/>
  <c r="I274" i="27"/>
  <c r="I273" i="27"/>
  <c r="I272" i="27"/>
  <c r="I271" i="27"/>
  <c r="I270" i="27"/>
  <c r="I269" i="27"/>
  <c r="I268" i="27"/>
  <c r="I267" i="27"/>
  <c r="I266" i="27"/>
  <c r="I265" i="27"/>
  <c r="I264" i="27"/>
  <c r="I263" i="27"/>
  <c r="I262" i="27"/>
  <c r="I261" i="27"/>
  <c r="I260" i="27"/>
  <c r="I259" i="27"/>
  <c r="I258" i="27"/>
  <c r="I257" i="27"/>
  <c r="I256" i="27"/>
  <c r="I255" i="27"/>
  <c r="I254" i="27"/>
  <c r="I253" i="27"/>
  <c r="I252" i="27"/>
  <c r="I251" i="27"/>
  <c r="I250" i="27"/>
  <c r="I249" i="27"/>
  <c r="I248" i="27"/>
  <c r="I247" i="27"/>
  <c r="I246" i="27"/>
  <c r="I245" i="27"/>
  <c r="I244" i="27"/>
  <c r="I243" i="27"/>
  <c r="I242" i="27"/>
  <c r="I241" i="27"/>
  <c r="I240" i="27"/>
  <c r="I239" i="27"/>
  <c r="I238" i="27"/>
  <c r="I237" i="27"/>
  <c r="I236" i="27"/>
  <c r="I235" i="27"/>
  <c r="I234" i="27"/>
  <c r="I233" i="27"/>
  <c r="I232" i="27"/>
  <c r="I231" i="27"/>
  <c r="I230" i="27"/>
  <c r="I229" i="27"/>
  <c r="I228" i="27"/>
  <c r="I227" i="27"/>
  <c r="I226" i="27"/>
  <c r="I225" i="27"/>
  <c r="I224" i="27"/>
  <c r="I223" i="27"/>
  <c r="I222" i="27"/>
  <c r="I221" i="27"/>
  <c r="I220" i="27"/>
  <c r="I219" i="27"/>
  <c r="I218" i="27"/>
  <c r="I217" i="27"/>
  <c r="I216" i="27"/>
  <c r="I215" i="27"/>
  <c r="I214" i="27"/>
  <c r="I213" i="27"/>
  <c r="I212" i="27"/>
  <c r="I211" i="27"/>
  <c r="I210" i="27"/>
  <c r="I209" i="27"/>
  <c r="I208" i="27"/>
  <c r="I207" i="27"/>
  <c r="I206" i="27"/>
  <c r="I205" i="27"/>
  <c r="I204" i="27"/>
  <c r="I203" i="27"/>
  <c r="I202" i="27"/>
  <c r="I201" i="27"/>
  <c r="I200" i="27"/>
  <c r="I199" i="27"/>
  <c r="I198" i="27"/>
  <c r="I197" i="27"/>
  <c r="I196" i="27"/>
  <c r="I195" i="27"/>
  <c r="I194" i="27"/>
  <c r="I193" i="27"/>
  <c r="I192" i="27"/>
  <c r="I191" i="27"/>
  <c r="I190" i="27"/>
  <c r="I189" i="27"/>
  <c r="I188" i="27"/>
  <c r="I187" i="27"/>
  <c r="I186" i="27"/>
  <c r="I185" i="27"/>
  <c r="I184" i="27"/>
  <c r="I183" i="27"/>
  <c r="I182" i="27"/>
  <c r="I181" i="27"/>
  <c r="I180" i="27"/>
  <c r="I179" i="27"/>
  <c r="I178" i="27"/>
  <c r="I177" i="27"/>
  <c r="I176" i="27"/>
  <c r="I175" i="27"/>
  <c r="I174" i="27"/>
  <c r="I173" i="27"/>
  <c r="I172" i="27"/>
  <c r="I171" i="27"/>
  <c r="I170" i="27"/>
  <c r="I169" i="27"/>
  <c r="I168" i="27"/>
  <c r="I167" i="27"/>
  <c r="I166" i="27"/>
  <c r="I165" i="27"/>
  <c r="I164" i="27"/>
  <c r="I163" i="27"/>
  <c r="I162" i="27"/>
  <c r="I161" i="27"/>
  <c r="I160" i="27"/>
  <c r="I159" i="27"/>
  <c r="I158" i="27"/>
  <c r="I157" i="27"/>
  <c r="I156" i="27"/>
  <c r="I155" i="27"/>
  <c r="I154" i="27"/>
  <c r="I153" i="27"/>
  <c r="I152" i="27"/>
  <c r="I151" i="27"/>
  <c r="I150" i="27"/>
  <c r="I149" i="27"/>
  <c r="I148" i="27"/>
  <c r="I147" i="27"/>
  <c r="I146" i="27"/>
  <c r="I145" i="27"/>
  <c r="I144" i="27"/>
  <c r="I143" i="27"/>
  <c r="I142" i="27"/>
  <c r="I141" i="27"/>
  <c r="I140" i="27"/>
  <c r="I139" i="27"/>
  <c r="I138" i="27"/>
  <c r="I137" i="27"/>
  <c r="I136" i="27"/>
  <c r="I135" i="27"/>
  <c r="I134" i="27"/>
  <c r="I133" i="27"/>
  <c r="I132" i="27"/>
  <c r="I131" i="27"/>
  <c r="I130" i="27"/>
  <c r="I129" i="27"/>
  <c r="I128" i="27"/>
  <c r="I127" i="27"/>
  <c r="I126" i="27"/>
  <c r="I125" i="27"/>
  <c r="I124" i="27"/>
  <c r="I123" i="27"/>
  <c r="I122" i="27"/>
  <c r="I121" i="27"/>
  <c r="I120" i="27"/>
  <c r="I119" i="27"/>
  <c r="I118" i="27"/>
  <c r="I117" i="27"/>
  <c r="I116" i="27"/>
  <c r="I115" i="27"/>
  <c r="I114" i="27"/>
  <c r="I113" i="27"/>
  <c r="I112" i="27"/>
  <c r="I111" i="27"/>
  <c r="I110" i="27"/>
  <c r="I109" i="27"/>
  <c r="I108" i="27"/>
  <c r="I107" i="27"/>
  <c r="I106" i="27"/>
  <c r="I105" i="27"/>
  <c r="I104" i="27"/>
  <c r="I103" i="27"/>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3" i="27"/>
  <c r="I22" i="27"/>
  <c r="I21" i="27"/>
  <c r="I20" i="27"/>
  <c r="I19" i="27"/>
  <c r="I18" i="27"/>
  <c r="I17" i="27"/>
  <c r="I16" i="27"/>
  <c r="I15" i="27"/>
  <c r="I14" i="27"/>
  <c r="I13" i="27"/>
  <c r="I12" i="27"/>
  <c r="I11" i="27"/>
  <c r="I10" i="27"/>
  <c r="I9" i="27"/>
  <c r="I8" i="27"/>
  <c r="I7" i="27"/>
  <c r="I6" i="27"/>
  <c r="K373" i="15"/>
  <c r="H373" i="15"/>
  <c r="G373" i="15"/>
  <c r="H371" i="15"/>
  <c r="I371" i="15"/>
  <c r="J371" i="15"/>
  <c r="K371" i="15"/>
  <c r="G371" i="15"/>
  <c r="H369" i="15"/>
  <c r="I369" i="15"/>
  <c r="J369" i="15"/>
  <c r="K369" i="15"/>
  <c r="G369" i="15"/>
  <c r="K366" i="15"/>
  <c r="H365" i="15"/>
  <c r="I365" i="15"/>
  <c r="J365" i="15"/>
  <c r="K365" i="15"/>
  <c r="G365" i="15"/>
  <c r="H363" i="15"/>
  <c r="I363" i="15"/>
  <c r="J363" i="15"/>
  <c r="K363" i="15"/>
  <c r="G363" i="15"/>
  <c r="H361" i="15"/>
  <c r="I361" i="15"/>
  <c r="J361" i="15"/>
  <c r="K361" i="15"/>
  <c r="G361" i="15"/>
  <c r="K358" i="15"/>
  <c r="K357" i="15"/>
  <c r="H357" i="15"/>
  <c r="I357" i="15"/>
  <c r="J357" i="15"/>
  <c r="G357" i="15"/>
  <c r="H355" i="15"/>
  <c r="I355" i="15"/>
  <c r="J355" i="15"/>
  <c r="K355" i="15"/>
  <c r="G355" i="15"/>
  <c r="H353" i="15"/>
  <c r="I353" i="15"/>
  <c r="J353" i="15"/>
  <c r="K353" i="15"/>
  <c r="G353" i="15"/>
  <c r="K350" i="15"/>
  <c r="H1261" i="12"/>
  <c r="I1261" i="12"/>
  <c r="J1261" i="12"/>
  <c r="G1261" i="12"/>
  <c r="K1261" i="12" s="1"/>
  <c r="H1259" i="12"/>
  <c r="I1259" i="12"/>
  <c r="J1259" i="12"/>
  <c r="G1259" i="12"/>
  <c r="K1259" i="12" s="1"/>
  <c r="H1257" i="12"/>
  <c r="I1257" i="12"/>
  <c r="J1257" i="12"/>
  <c r="G1257" i="12"/>
  <c r="H1269" i="12"/>
  <c r="I1269" i="12"/>
  <c r="J1269" i="12"/>
  <c r="G1269" i="12"/>
  <c r="K1269" i="12" s="1"/>
  <c r="H1267" i="12"/>
  <c r="I1267" i="12"/>
  <c r="J1267" i="12"/>
  <c r="G1267" i="12"/>
  <c r="K1267" i="12" s="1"/>
  <c r="H1265" i="12"/>
  <c r="I1265" i="12"/>
  <c r="J1265" i="12"/>
  <c r="G1265" i="12"/>
  <c r="K1265" i="12" s="1"/>
  <c r="H1277" i="12"/>
  <c r="I1277" i="12"/>
  <c r="J1277" i="12"/>
  <c r="G1277" i="12"/>
  <c r="K1277" i="12" s="1"/>
  <c r="H1275" i="12"/>
  <c r="I1275" i="12"/>
  <c r="J1275" i="12"/>
  <c r="G1275" i="12"/>
  <c r="K1275" i="12" s="1"/>
  <c r="H1273" i="12"/>
  <c r="I1273" i="12"/>
  <c r="J1273" i="12"/>
  <c r="G1273" i="12"/>
  <c r="K1273" i="12" s="1"/>
  <c r="K1276" i="12"/>
  <c r="K1274" i="12"/>
  <c r="K1272" i="12"/>
  <c r="K1271" i="12"/>
  <c r="K1270" i="12"/>
  <c r="K1268" i="12"/>
  <c r="K1266" i="12"/>
  <c r="K1264" i="12"/>
  <c r="K1263" i="12"/>
  <c r="K1262" i="12"/>
  <c r="K1260" i="12"/>
  <c r="K1258" i="12"/>
  <c r="K1257" i="12"/>
  <c r="K1256" i="12"/>
  <c r="K1255" i="12"/>
  <c r="K1254" i="12"/>
  <c r="K1252" i="12"/>
  <c r="K1250" i="12"/>
  <c r="K1248" i="12"/>
  <c r="K1246" i="12"/>
  <c r="K1244" i="12"/>
  <c r="K1242" i="12"/>
  <c r="K1240" i="12"/>
  <c r="K1238" i="12"/>
  <c r="K1236" i="12"/>
  <c r="K1234" i="12"/>
  <c r="K1232" i="12"/>
  <c r="K1230" i="12"/>
  <c r="K1228" i="12"/>
  <c r="K1226" i="12"/>
  <c r="K1224" i="12"/>
  <c r="K1222" i="12"/>
  <c r="K1220" i="12"/>
  <c r="K1218" i="12"/>
  <c r="K1216" i="12"/>
  <c r="K1214" i="12"/>
  <c r="K1212" i="12"/>
  <c r="K1210" i="12"/>
  <c r="K1208" i="12"/>
  <c r="K1206" i="12"/>
  <c r="K1204" i="12"/>
  <c r="K1202" i="12"/>
  <c r="K1200" i="12"/>
  <c r="K1198" i="12"/>
  <c r="K1196" i="12"/>
  <c r="K1194" i="12"/>
  <c r="K1192" i="12"/>
  <c r="K1190" i="12"/>
  <c r="K1188" i="12"/>
  <c r="K1186" i="12"/>
  <c r="K1184" i="12"/>
  <c r="K1182" i="12"/>
  <c r="K1180" i="12"/>
  <c r="K1178" i="12"/>
  <c r="K1176" i="12"/>
  <c r="K1174" i="12"/>
  <c r="K1172" i="12"/>
  <c r="K1170" i="12"/>
  <c r="K1168" i="12"/>
  <c r="K1166" i="12"/>
  <c r="K1164" i="12"/>
  <c r="K1162" i="12"/>
  <c r="K1160" i="12"/>
  <c r="K1158" i="12"/>
  <c r="K1156" i="12"/>
  <c r="K1154" i="12"/>
  <c r="K1152" i="12"/>
  <c r="K1150" i="12"/>
  <c r="K1148" i="12"/>
  <c r="K1146" i="12"/>
  <c r="K1144" i="12"/>
  <c r="K1142" i="12"/>
  <c r="K1140" i="12"/>
  <c r="K1138" i="12"/>
  <c r="K1136" i="12"/>
  <c r="K1134" i="12"/>
  <c r="K1132" i="12"/>
  <c r="K1130" i="12"/>
  <c r="K1128" i="12"/>
  <c r="K1126" i="12"/>
  <c r="K1124" i="12"/>
  <c r="K1122" i="12"/>
  <c r="K1120" i="12"/>
  <c r="K1118" i="12"/>
  <c r="K1116" i="12"/>
  <c r="K1114" i="12"/>
  <c r="K1112" i="12"/>
  <c r="K1110" i="12"/>
  <c r="K1108" i="12"/>
  <c r="K1106" i="12"/>
  <c r="K1104" i="12"/>
  <c r="K1102" i="12"/>
  <c r="K1100" i="12"/>
  <c r="K1098" i="12"/>
  <c r="K1096" i="12"/>
  <c r="K1094" i="12"/>
  <c r="K1092" i="12"/>
  <c r="K1090" i="12"/>
  <c r="K1088" i="12"/>
  <c r="K1086" i="12"/>
  <c r="K1084" i="12"/>
  <c r="K1082" i="12"/>
  <c r="K1080" i="12"/>
  <c r="K1078" i="12"/>
  <c r="K1076" i="12"/>
  <c r="K1074" i="12"/>
  <c r="K1072" i="12"/>
  <c r="K1070" i="12"/>
  <c r="K1068" i="12"/>
  <c r="K1066" i="12"/>
  <c r="K1064" i="12"/>
  <c r="K1062" i="12"/>
  <c r="K1060" i="12"/>
  <c r="K1058" i="12"/>
  <c r="K1056" i="12"/>
  <c r="K1054" i="12"/>
  <c r="K1052" i="12"/>
  <c r="K1050" i="12"/>
  <c r="K1048" i="12"/>
  <c r="K1046" i="12"/>
  <c r="K1044" i="12"/>
  <c r="K1042" i="12"/>
  <c r="K1040" i="12"/>
  <c r="K1038" i="12"/>
  <c r="K1036" i="12"/>
  <c r="K1034" i="12"/>
  <c r="K1032" i="12"/>
  <c r="K1030" i="12"/>
  <c r="K1028" i="12"/>
  <c r="K1026" i="12"/>
  <c r="K1024" i="12"/>
  <c r="K1022" i="12"/>
  <c r="K1020" i="12"/>
  <c r="K1018" i="12"/>
  <c r="K1016" i="12"/>
  <c r="K1014" i="12"/>
  <c r="K1012" i="12"/>
  <c r="K1010" i="12"/>
  <c r="K1008" i="12"/>
  <c r="K1006" i="12"/>
  <c r="K1004" i="12"/>
  <c r="K1002" i="12"/>
  <c r="K1000" i="12"/>
  <c r="K998" i="12"/>
  <c r="K996" i="12"/>
  <c r="K994" i="12"/>
  <c r="K992" i="12"/>
  <c r="K990" i="12"/>
  <c r="K988" i="12"/>
  <c r="K986" i="12"/>
  <c r="K984" i="12"/>
  <c r="K982" i="12"/>
  <c r="K980" i="12"/>
  <c r="K978" i="12"/>
  <c r="K976" i="12"/>
  <c r="K974" i="12"/>
  <c r="K972" i="12"/>
  <c r="K970" i="12"/>
  <c r="K968" i="12"/>
  <c r="K966" i="12"/>
  <c r="K964" i="12"/>
  <c r="K962" i="12"/>
  <c r="K960" i="12"/>
  <c r="K958" i="12"/>
  <c r="K956" i="12"/>
  <c r="K954" i="12"/>
  <c r="K952" i="12"/>
  <c r="K950" i="12"/>
  <c r="K948" i="12"/>
  <c r="K946" i="12"/>
  <c r="K944" i="12"/>
  <c r="K942" i="12"/>
  <c r="K940" i="12"/>
  <c r="K938" i="12"/>
  <c r="K936" i="12"/>
  <c r="K934" i="12"/>
  <c r="K932" i="12"/>
  <c r="K930" i="12"/>
  <c r="K928" i="12"/>
  <c r="K926" i="12"/>
  <c r="K924" i="12"/>
  <c r="K922" i="12"/>
  <c r="K920" i="12"/>
  <c r="K918" i="12"/>
  <c r="K916" i="12"/>
  <c r="K914" i="12"/>
  <c r="K912" i="12"/>
  <c r="K910" i="12"/>
  <c r="K908" i="12"/>
  <c r="K906" i="12"/>
  <c r="K904" i="12"/>
  <c r="K902" i="12"/>
  <c r="K900" i="12"/>
  <c r="K898" i="12"/>
  <c r="K896" i="12"/>
  <c r="K894" i="12"/>
  <c r="K892" i="12"/>
  <c r="K890" i="12"/>
  <c r="K888" i="12"/>
  <c r="K886" i="12"/>
  <c r="K884" i="12"/>
  <c r="K882" i="12"/>
  <c r="K880" i="12"/>
  <c r="K878" i="12"/>
  <c r="K876" i="12"/>
  <c r="K874" i="12"/>
  <c r="K872" i="12"/>
  <c r="K870" i="12"/>
  <c r="K868" i="12"/>
  <c r="K866" i="12"/>
  <c r="K864" i="12"/>
  <c r="K862" i="12"/>
  <c r="K860" i="12"/>
  <c r="K858" i="12"/>
  <c r="K856" i="12"/>
  <c r="K854" i="12"/>
  <c r="K852" i="12"/>
  <c r="K850" i="12"/>
  <c r="K848" i="12"/>
  <c r="K846" i="12"/>
  <c r="K844" i="12"/>
  <c r="K842" i="12"/>
  <c r="K840" i="12"/>
  <c r="K838" i="12"/>
  <c r="K836" i="12"/>
  <c r="K834" i="12"/>
  <c r="K832" i="12"/>
  <c r="K830" i="12"/>
  <c r="K828" i="12"/>
  <c r="K826" i="12"/>
  <c r="K824" i="12"/>
  <c r="K822" i="12"/>
  <c r="K820" i="12"/>
  <c r="K818" i="12"/>
  <c r="K816" i="12"/>
  <c r="K814" i="12"/>
  <c r="K812" i="12"/>
  <c r="K810" i="12"/>
  <c r="K808" i="12"/>
  <c r="K806" i="12"/>
  <c r="K804" i="12"/>
  <c r="K802" i="12"/>
  <c r="K800" i="12"/>
  <c r="K798" i="12"/>
  <c r="K796" i="12"/>
  <c r="K794" i="12"/>
  <c r="K792" i="12"/>
  <c r="K790" i="12"/>
  <c r="K788" i="12"/>
  <c r="K786" i="12"/>
  <c r="K784" i="12"/>
  <c r="K782" i="12"/>
  <c r="K780" i="12"/>
  <c r="K778" i="12"/>
  <c r="K776" i="12"/>
  <c r="K774" i="12"/>
  <c r="K772" i="12"/>
  <c r="K770" i="12"/>
  <c r="K768" i="12"/>
  <c r="K766" i="12"/>
  <c r="K764" i="12"/>
  <c r="K762" i="12"/>
  <c r="K760" i="12"/>
  <c r="K758" i="12"/>
  <c r="K756" i="12"/>
  <c r="K754" i="12"/>
  <c r="K752" i="12"/>
  <c r="K750" i="12"/>
  <c r="K748" i="12"/>
  <c r="K746" i="12"/>
  <c r="K744" i="12"/>
  <c r="K742" i="12"/>
  <c r="K740" i="12"/>
  <c r="K738" i="12"/>
  <c r="K736" i="12"/>
  <c r="K734" i="12"/>
  <c r="K732" i="12"/>
  <c r="K730" i="12"/>
  <c r="K728" i="12"/>
  <c r="K726" i="12"/>
  <c r="K724" i="12"/>
  <c r="K722" i="12"/>
  <c r="K720" i="12"/>
  <c r="K718" i="12"/>
  <c r="K716" i="12"/>
  <c r="K714" i="12"/>
  <c r="K712" i="12"/>
  <c r="K710" i="12"/>
  <c r="K708" i="12"/>
  <c r="K706" i="12"/>
  <c r="K704" i="12"/>
  <c r="K702" i="12"/>
  <c r="K700" i="12"/>
  <c r="K698" i="12"/>
  <c r="K696" i="12"/>
  <c r="K694" i="12"/>
  <c r="K692" i="12"/>
  <c r="K690" i="12"/>
  <c r="K688" i="12"/>
  <c r="K686" i="12"/>
  <c r="K684" i="12"/>
  <c r="K682" i="12"/>
  <c r="K680" i="12"/>
  <c r="K678" i="12"/>
  <c r="K676" i="12"/>
  <c r="K674" i="12"/>
  <c r="K672" i="12"/>
  <c r="K670" i="12"/>
  <c r="K668" i="12"/>
  <c r="K666" i="12"/>
  <c r="K664" i="12"/>
  <c r="K662" i="12"/>
  <c r="K660" i="12"/>
  <c r="K658" i="12"/>
  <c r="K656" i="12"/>
  <c r="K654" i="12"/>
  <c r="K652" i="12"/>
  <c r="K650" i="12"/>
  <c r="K648" i="12"/>
  <c r="K646" i="12"/>
  <c r="K644" i="12"/>
  <c r="K642" i="12"/>
  <c r="K640" i="12"/>
  <c r="K638" i="12"/>
  <c r="K636" i="12"/>
  <c r="K634" i="12"/>
  <c r="K632" i="12"/>
  <c r="K630" i="12"/>
  <c r="K628" i="12"/>
  <c r="K626" i="12"/>
  <c r="K624" i="12"/>
  <c r="K622" i="12"/>
  <c r="K620" i="12"/>
  <c r="K618" i="12"/>
  <c r="K616" i="12"/>
  <c r="K614" i="12"/>
  <c r="K612" i="12"/>
  <c r="K610" i="12"/>
  <c r="K608" i="12"/>
  <c r="K606" i="12"/>
  <c r="K604" i="12"/>
  <c r="K602" i="12"/>
  <c r="K600" i="12"/>
  <c r="K598" i="12"/>
  <c r="K596" i="12"/>
  <c r="K594" i="12"/>
  <c r="K592" i="12"/>
  <c r="K590" i="12"/>
  <c r="K588" i="12"/>
  <c r="K586" i="12"/>
  <c r="K584" i="12"/>
  <c r="K582" i="12"/>
  <c r="K580" i="12"/>
  <c r="K578" i="12"/>
  <c r="K576" i="12"/>
  <c r="K574" i="12"/>
  <c r="K572" i="12"/>
  <c r="K570" i="12"/>
  <c r="K568" i="12"/>
  <c r="K566" i="12"/>
  <c r="K564" i="12"/>
  <c r="K562" i="12"/>
  <c r="K560" i="12"/>
  <c r="K558" i="12"/>
  <c r="K556" i="12"/>
  <c r="K554" i="12"/>
  <c r="K552" i="12"/>
  <c r="K550" i="12"/>
  <c r="K548" i="12"/>
  <c r="K546" i="12"/>
  <c r="K544" i="12"/>
  <c r="K542" i="12"/>
  <c r="K540" i="12"/>
  <c r="K538" i="12"/>
  <c r="K536" i="12"/>
  <c r="K534" i="12"/>
  <c r="K532" i="12"/>
  <c r="K530" i="12"/>
  <c r="K528" i="12"/>
  <c r="K526" i="12"/>
  <c r="K524" i="12"/>
  <c r="K522" i="12"/>
  <c r="K520" i="12"/>
  <c r="K518" i="12"/>
  <c r="K516" i="12"/>
  <c r="K514" i="12"/>
  <c r="K512" i="12"/>
  <c r="K510" i="12"/>
  <c r="K508" i="12"/>
  <c r="K506" i="12"/>
  <c r="K504" i="12"/>
  <c r="K502" i="12"/>
  <c r="K500" i="12"/>
  <c r="K498" i="12"/>
  <c r="K496" i="12"/>
  <c r="K494" i="12"/>
  <c r="K492" i="12"/>
  <c r="K490" i="12"/>
  <c r="K488" i="12"/>
  <c r="K486" i="12"/>
  <c r="K484" i="12"/>
  <c r="K482" i="12"/>
  <c r="K480" i="12"/>
  <c r="K478" i="12"/>
  <c r="K476" i="12"/>
  <c r="K474" i="12"/>
  <c r="K472" i="12"/>
  <c r="K470" i="12"/>
  <c r="K468" i="12"/>
  <c r="K466" i="12"/>
  <c r="K464" i="12"/>
  <c r="K462" i="12"/>
  <c r="K460" i="12"/>
  <c r="K458" i="12"/>
  <c r="K456" i="12"/>
  <c r="K454" i="12"/>
  <c r="K452" i="12"/>
  <c r="K450" i="12"/>
  <c r="K448" i="12"/>
  <c r="K446" i="12"/>
  <c r="K444" i="12"/>
  <c r="K442" i="12"/>
  <c r="K440" i="12"/>
  <c r="K438" i="12"/>
  <c r="K436" i="12"/>
  <c r="K434" i="12"/>
  <c r="K432" i="12"/>
  <c r="K430" i="12"/>
  <c r="K428" i="12"/>
  <c r="K426" i="12"/>
  <c r="K424" i="12"/>
  <c r="K422" i="12"/>
  <c r="K420" i="12"/>
  <c r="K418" i="12"/>
  <c r="K416" i="12"/>
  <c r="K414" i="12"/>
  <c r="K412" i="12"/>
  <c r="K410" i="12"/>
  <c r="K408" i="12"/>
  <c r="K406" i="12"/>
  <c r="K404" i="12"/>
  <c r="K402" i="12"/>
  <c r="K400" i="12"/>
  <c r="K398" i="12"/>
  <c r="K396" i="12"/>
  <c r="K394" i="12"/>
  <c r="K392" i="12"/>
  <c r="K390" i="12"/>
  <c r="K388" i="12"/>
  <c r="K386" i="12"/>
  <c r="K384" i="12"/>
  <c r="K382" i="12"/>
  <c r="K380" i="12"/>
  <c r="K378" i="12"/>
  <c r="K376" i="12"/>
  <c r="K374" i="12"/>
  <c r="K372" i="12"/>
  <c r="K370" i="12"/>
  <c r="K368" i="12"/>
  <c r="K366" i="12"/>
  <c r="K364" i="12"/>
  <c r="K362" i="12"/>
  <c r="K360" i="12"/>
  <c r="K358" i="12"/>
  <c r="K356" i="12"/>
  <c r="K354" i="12"/>
  <c r="K352" i="12"/>
  <c r="K350" i="12"/>
  <c r="K348" i="12"/>
  <c r="K346" i="12"/>
  <c r="K344" i="12"/>
  <c r="K342" i="12"/>
  <c r="K340" i="12"/>
  <c r="K338" i="12"/>
  <c r="K336" i="12"/>
  <c r="K334" i="12"/>
  <c r="K332" i="12"/>
  <c r="K330" i="12"/>
  <c r="K328" i="12"/>
  <c r="K326" i="12"/>
  <c r="K324" i="12"/>
  <c r="K322" i="12"/>
  <c r="K320" i="12"/>
  <c r="K318" i="12"/>
  <c r="K316" i="12"/>
  <c r="K314" i="12"/>
  <c r="K312" i="12"/>
  <c r="K310" i="12"/>
  <c r="K308" i="12"/>
  <c r="K306" i="12"/>
  <c r="K304" i="12"/>
  <c r="K302" i="12"/>
  <c r="K300" i="12"/>
  <c r="K298" i="12"/>
  <c r="K296" i="12"/>
  <c r="K294" i="12"/>
  <c r="K292" i="12"/>
  <c r="K290" i="12"/>
  <c r="K288" i="12"/>
  <c r="K286" i="12"/>
  <c r="K284" i="12"/>
  <c r="K282" i="12"/>
  <c r="K280" i="12"/>
  <c r="K278" i="12"/>
  <c r="K276" i="12"/>
  <c r="K274" i="12"/>
  <c r="K272" i="12"/>
  <c r="K270" i="12"/>
  <c r="K268" i="12"/>
  <c r="K266" i="12"/>
  <c r="K264" i="12"/>
  <c r="K262" i="12"/>
  <c r="K260" i="12"/>
  <c r="K258" i="12"/>
  <c r="K256" i="12"/>
  <c r="K254" i="12"/>
  <c r="K252" i="12"/>
  <c r="K250" i="12"/>
  <c r="K248" i="12"/>
  <c r="K246" i="12"/>
  <c r="K244" i="12"/>
  <c r="K242" i="12"/>
  <c r="K240" i="12"/>
  <c r="K238" i="12"/>
  <c r="K236" i="12"/>
  <c r="K234" i="12"/>
  <c r="K232" i="12"/>
  <c r="K230" i="12"/>
  <c r="K228" i="12"/>
  <c r="K226" i="12"/>
  <c r="K224" i="12"/>
  <c r="K222" i="12"/>
  <c r="K220" i="12"/>
  <c r="K218" i="12"/>
  <c r="K216" i="12"/>
  <c r="K214" i="12"/>
  <c r="K212" i="12"/>
  <c r="K210" i="12"/>
  <c r="K208" i="12"/>
  <c r="K206" i="12"/>
  <c r="K204" i="12"/>
  <c r="K202" i="12"/>
  <c r="K200" i="12"/>
  <c r="K198" i="12"/>
  <c r="K196" i="12"/>
  <c r="K194" i="12"/>
  <c r="K192" i="12"/>
  <c r="K190" i="12"/>
  <c r="K188" i="12"/>
  <c r="K186" i="12"/>
  <c r="K184" i="12"/>
  <c r="K182" i="12"/>
  <c r="K180" i="12"/>
  <c r="K178" i="12"/>
  <c r="K176" i="12"/>
  <c r="K174" i="12"/>
  <c r="K172" i="12"/>
  <c r="K170" i="12"/>
  <c r="K168" i="12"/>
  <c r="K166" i="12"/>
  <c r="K164" i="12"/>
  <c r="K162" i="12"/>
  <c r="K160" i="12"/>
  <c r="K158" i="12"/>
  <c r="K156" i="12"/>
  <c r="K154" i="12"/>
  <c r="K152" i="12"/>
  <c r="K150" i="12"/>
  <c r="K148" i="12"/>
  <c r="K146" i="12"/>
  <c r="K144" i="12"/>
  <c r="K142" i="12"/>
  <c r="K140" i="12"/>
  <c r="K138" i="12"/>
  <c r="K136" i="12"/>
  <c r="K134" i="12"/>
  <c r="K132" i="12"/>
  <c r="K130" i="12"/>
  <c r="K128" i="12"/>
  <c r="K126" i="12"/>
  <c r="K124" i="12"/>
  <c r="K122" i="12"/>
  <c r="K120" i="12"/>
  <c r="K118" i="12"/>
  <c r="K116" i="12"/>
  <c r="K114" i="12"/>
  <c r="K112" i="12"/>
  <c r="K110" i="12"/>
  <c r="K108" i="12"/>
  <c r="K106" i="12"/>
  <c r="K104" i="12"/>
  <c r="K102" i="12"/>
  <c r="K100" i="12"/>
  <c r="K98" i="12"/>
  <c r="K96" i="12"/>
  <c r="K94" i="12"/>
  <c r="K92" i="12"/>
  <c r="K90" i="12"/>
  <c r="K88" i="12"/>
  <c r="K86" i="12"/>
  <c r="K84" i="12"/>
  <c r="K82" i="12"/>
  <c r="K80" i="12"/>
  <c r="K78" i="12"/>
  <c r="K76" i="12"/>
  <c r="K74" i="12"/>
  <c r="K72" i="12"/>
  <c r="K70" i="12"/>
  <c r="K68" i="12"/>
  <c r="K66" i="12"/>
  <c r="K64" i="12"/>
  <c r="K62" i="12"/>
  <c r="K60" i="12"/>
  <c r="K58" i="12"/>
  <c r="K56" i="12"/>
  <c r="K54" i="12"/>
  <c r="K52" i="12"/>
  <c r="K50" i="12"/>
  <c r="K48" i="12"/>
  <c r="K46" i="12"/>
  <c r="K44" i="12"/>
  <c r="K42" i="12"/>
  <c r="K40" i="12"/>
  <c r="K38" i="12"/>
  <c r="K36" i="12"/>
  <c r="K34" i="12"/>
  <c r="K32" i="12"/>
  <c r="K30" i="12"/>
  <c r="K28" i="12"/>
  <c r="K26" i="12"/>
  <c r="K24" i="12"/>
  <c r="K22" i="12"/>
  <c r="K20" i="12"/>
  <c r="K18" i="12"/>
  <c r="K16" i="12"/>
  <c r="K14" i="12"/>
  <c r="K12" i="12"/>
  <c r="K10" i="12"/>
  <c r="K8" i="12"/>
  <c r="H1301" i="11"/>
  <c r="I1301" i="11"/>
  <c r="J1301" i="11"/>
  <c r="G1301" i="11"/>
  <c r="K1301" i="11" s="1"/>
  <c r="H1299" i="11"/>
  <c r="I1299" i="11"/>
  <c r="J1299" i="11"/>
  <c r="G1299" i="11"/>
  <c r="H1297" i="11"/>
  <c r="I1297" i="11"/>
  <c r="J1297" i="11"/>
  <c r="G1297" i="11"/>
  <c r="H1309" i="11"/>
  <c r="I1309" i="11"/>
  <c r="G1309" i="11"/>
  <c r="H1307" i="11"/>
  <c r="I1307" i="11"/>
  <c r="G1307" i="11"/>
  <c r="H1305" i="11"/>
  <c r="I1305" i="11"/>
  <c r="G1305" i="11"/>
  <c r="H1317" i="11"/>
  <c r="I1317" i="11"/>
  <c r="G1317" i="11"/>
  <c r="H1315" i="11"/>
  <c r="I1315" i="11"/>
  <c r="G1315" i="11"/>
  <c r="H1313" i="11"/>
  <c r="I1313" i="11"/>
  <c r="G1313" i="11"/>
  <c r="H1325" i="11"/>
  <c r="G1325" i="11"/>
  <c r="H1323" i="11"/>
  <c r="I1323" i="11"/>
  <c r="J1323" i="11"/>
  <c r="G1323" i="11"/>
  <c r="H1321" i="11"/>
  <c r="I1321" i="11"/>
  <c r="J1321" i="11"/>
  <c r="G1321" i="11"/>
  <c r="H1333" i="11"/>
  <c r="G1333" i="11"/>
  <c r="H1331" i="11"/>
  <c r="G1331" i="11"/>
  <c r="K1331" i="11" s="1"/>
  <c r="H1329" i="11"/>
  <c r="G1329" i="11"/>
  <c r="K1329" i="11" s="1"/>
  <c r="J1332" i="11"/>
  <c r="J1330" i="11"/>
  <c r="J1328" i="11"/>
  <c r="J1327" i="11"/>
  <c r="J1324" i="11"/>
  <c r="J1322" i="11"/>
  <c r="J1320" i="11"/>
  <c r="J1319" i="11"/>
  <c r="J1316" i="11"/>
  <c r="J1314" i="11"/>
  <c r="J1312" i="11"/>
  <c r="J1311" i="11"/>
  <c r="J1310" i="11"/>
  <c r="J1315" i="11" s="1"/>
  <c r="J1308" i="11"/>
  <c r="J1306" i="11"/>
  <c r="J1304" i="11"/>
  <c r="J1303" i="11"/>
  <c r="J1302" i="11"/>
  <c r="J1309" i="11" s="1"/>
  <c r="J1300" i="11"/>
  <c r="J1298" i="11"/>
  <c r="J1296" i="11"/>
  <c r="J1295" i="11"/>
  <c r="J1292" i="11"/>
  <c r="J1290" i="11"/>
  <c r="J1288" i="11"/>
  <c r="J1286" i="11"/>
  <c r="J1284" i="11"/>
  <c r="J1282" i="11"/>
  <c r="J1280" i="11"/>
  <c r="J1278" i="11"/>
  <c r="J1276" i="11"/>
  <c r="J1274" i="11"/>
  <c r="J1272" i="11"/>
  <c r="J1270" i="11"/>
  <c r="J1268" i="11"/>
  <c r="J1266" i="11"/>
  <c r="J1264" i="11"/>
  <c r="J1262" i="11"/>
  <c r="J1260" i="11"/>
  <c r="J1258" i="11"/>
  <c r="J1256" i="11"/>
  <c r="J1254" i="11"/>
  <c r="J1252" i="11"/>
  <c r="J1250" i="11"/>
  <c r="J1248" i="11"/>
  <c r="J1246" i="11"/>
  <c r="J1244" i="11"/>
  <c r="J1242" i="11"/>
  <c r="J1240" i="11"/>
  <c r="J1238" i="11"/>
  <c r="J1236" i="11"/>
  <c r="J1234" i="11"/>
  <c r="J1232" i="11"/>
  <c r="J1230" i="11"/>
  <c r="J1228" i="11"/>
  <c r="J1226" i="11"/>
  <c r="J1224" i="11"/>
  <c r="J1222" i="11"/>
  <c r="J1220" i="11"/>
  <c r="J1218" i="11"/>
  <c r="J1216" i="11"/>
  <c r="J1214" i="11"/>
  <c r="J1212" i="11"/>
  <c r="J1210" i="11"/>
  <c r="J1208" i="11"/>
  <c r="J1206" i="11"/>
  <c r="J1204" i="11"/>
  <c r="J1202" i="11"/>
  <c r="J1200" i="11"/>
  <c r="J1198" i="11"/>
  <c r="J1196" i="11"/>
  <c r="J1194" i="11"/>
  <c r="J1192" i="11"/>
  <c r="J1190" i="11"/>
  <c r="J1188" i="11"/>
  <c r="J1186" i="11"/>
  <c r="J1184" i="11"/>
  <c r="J1182" i="11"/>
  <c r="J1180" i="11"/>
  <c r="J1178" i="11"/>
  <c r="J1176" i="11"/>
  <c r="J1174" i="11"/>
  <c r="J1172" i="11"/>
  <c r="J1170" i="11"/>
  <c r="J1168" i="11"/>
  <c r="J1166" i="11"/>
  <c r="J1164" i="11"/>
  <c r="J1162" i="11"/>
  <c r="J1160" i="11"/>
  <c r="J1158" i="11"/>
  <c r="J1156" i="11"/>
  <c r="J1154" i="11"/>
  <c r="J1152" i="11"/>
  <c r="J1150" i="11"/>
  <c r="J1148" i="11"/>
  <c r="J1146" i="11"/>
  <c r="J1144" i="11"/>
  <c r="J1142" i="11"/>
  <c r="J1140" i="11"/>
  <c r="J1138" i="11"/>
  <c r="J1136" i="11"/>
  <c r="J1134" i="11"/>
  <c r="J1132" i="11"/>
  <c r="J1130" i="11"/>
  <c r="J1128" i="11"/>
  <c r="J1126" i="11"/>
  <c r="J1124" i="11"/>
  <c r="J1122" i="11"/>
  <c r="J1120" i="11"/>
  <c r="J1118" i="11"/>
  <c r="J1116" i="11"/>
  <c r="J1114" i="11"/>
  <c r="J1112" i="11"/>
  <c r="J1110" i="11"/>
  <c r="J1108" i="11"/>
  <c r="J1106" i="11"/>
  <c r="J1104" i="11"/>
  <c r="J1102" i="11"/>
  <c r="J1100" i="11"/>
  <c r="J1098" i="11"/>
  <c r="J1096" i="11"/>
  <c r="J1094" i="11"/>
  <c r="J1092" i="11"/>
  <c r="J1090" i="11"/>
  <c r="J1088" i="11"/>
  <c r="J1086" i="11"/>
  <c r="J1084" i="11"/>
  <c r="J1082" i="11"/>
  <c r="J1080" i="11"/>
  <c r="J1078" i="11"/>
  <c r="J1076" i="11"/>
  <c r="J1074" i="11"/>
  <c r="J1072" i="11"/>
  <c r="J1070" i="11"/>
  <c r="J1068" i="11"/>
  <c r="J1066" i="11"/>
  <c r="J1064" i="11"/>
  <c r="J1062" i="11"/>
  <c r="J1060" i="11"/>
  <c r="J1058" i="11"/>
  <c r="J1056" i="11"/>
  <c r="J1054" i="11"/>
  <c r="J1052" i="11"/>
  <c r="J1050" i="11"/>
  <c r="J1048" i="11"/>
  <c r="J1046" i="11"/>
  <c r="J1044" i="11"/>
  <c r="J1042" i="11"/>
  <c r="J1040" i="11"/>
  <c r="J1038" i="11"/>
  <c r="J1036" i="11"/>
  <c r="J1034" i="11"/>
  <c r="J1032" i="11"/>
  <c r="J1030" i="11"/>
  <c r="J1028" i="11"/>
  <c r="J1026" i="11"/>
  <c r="J1024" i="11"/>
  <c r="J1022" i="11"/>
  <c r="J1020" i="11"/>
  <c r="J1018" i="11"/>
  <c r="J1016" i="11"/>
  <c r="J1014" i="11"/>
  <c r="J1012" i="11"/>
  <c r="J1010" i="11"/>
  <c r="J1008" i="11"/>
  <c r="J1006" i="11"/>
  <c r="J1004" i="11"/>
  <c r="J1002" i="11"/>
  <c r="J1000" i="11"/>
  <c r="J998" i="11"/>
  <c r="J996" i="11"/>
  <c r="J994" i="11"/>
  <c r="J992" i="11"/>
  <c r="J990" i="11"/>
  <c r="J988" i="11"/>
  <c r="J986" i="11"/>
  <c r="J984" i="11"/>
  <c r="J982" i="11"/>
  <c r="J980" i="11"/>
  <c r="J978" i="11"/>
  <c r="J976" i="11"/>
  <c r="J974" i="11"/>
  <c r="J972" i="11"/>
  <c r="J970" i="11"/>
  <c r="J968" i="11"/>
  <c r="J966" i="11"/>
  <c r="J964" i="11"/>
  <c r="J962" i="11"/>
  <c r="J960" i="11"/>
  <c r="J958" i="11"/>
  <c r="J956" i="11"/>
  <c r="J954" i="11"/>
  <c r="J952" i="11"/>
  <c r="J950" i="11"/>
  <c r="J948" i="11"/>
  <c r="J946" i="11"/>
  <c r="J944" i="11"/>
  <c r="J942" i="11"/>
  <c r="J940" i="11"/>
  <c r="J938" i="11"/>
  <c r="J936" i="11"/>
  <c r="J934" i="11"/>
  <c r="J932" i="11"/>
  <c r="J930" i="11"/>
  <c r="J928" i="11"/>
  <c r="J926" i="11"/>
  <c r="J924" i="11"/>
  <c r="J922" i="11"/>
  <c r="J920" i="11"/>
  <c r="J918" i="11"/>
  <c r="J916" i="11"/>
  <c r="J914" i="11"/>
  <c r="J912" i="11"/>
  <c r="J910" i="11"/>
  <c r="J908" i="11"/>
  <c r="J906" i="11"/>
  <c r="J904" i="11"/>
  <c r="J902" i="11"/>
  <c r="J900" i="11"/>
  <c r="J898" i="11"/>
  <c r="J896" i="11"/>
  <c r="J894" i="11"/>
  <c r="J892" i="11"/>
  <c r="J890" i="11"/>
  <c r="J888" i="11"/>
  <c r="J886" i="11"/>
  <c r="J884" i="11"/>
  <c r="J882" i="11"/>
  <c r="J880" i="11"/>
  <c r="J878" i="11"/>
  <c r="J876" i="11"/>
  <c r="J874" i="11"/>
  <c r="J872" i="11"/>
  <c r="J870" i="11"/>
  <c r="J868" i="11"/>
  <c r="J866" i="11"/>
  <c r="J864" i="11"/>
  <c r="J862" i="11"/>
  <c r="J860" i="11"/>
  <c r="J858" i="11"/>
  <c r="J856" i="11"/>
  <c r="J854" i="11"/>
  <c r="J852" i="11"/>
  <c r="J850" i="11"/>
  <c r="J848" i="11"/>
  <c r="J846" i="11"/>
  <c r="J844" i="11"/>
  <c r="J842" i="11"/>
  <c r="J840" i="11"/>
  <c r="J838" i="11"/>
  <c r="J836" i="11"/>
  <c r="J834" i="11"/>
  <c r="J832" i="11"/>
  <c r="J830" i="11"/>
  <c r="J828" i="11"/>
  <c r="J826" i="11"/>
  <c r="J824" i="11"/>
  <c r="J822" i="11"/>
  <c r="J820" i="11"/>
  <c r="J818" i="11"/>
  <c r="J816" i="11"/>
  <c r="J814" i="11"/>
  <c r="J812" i="11"/>
  <c r="J810" i="11"/>
  <c r="J808" i="11"/>
  <c r="J806" i="11"/>
  <c r="J804" i="11"/>
  <c r="J802" i="11"/>
  <c r="J800" i="11"/>
  <c r="J798" i="11"/>
  <c r="J796" i="11"/>
  <c r="J794" i="11"/>
  <c r="J792" i="11"/>
  <c r="J790" i="11"/>
  <c r="J788" i="11"/>
  <c r="J786" i="11"/>
  <c r="J784" i="11"/>
  <c r="J782" i="11"/>
  <c r="J780" i="11"/>
  <c r="J778" i="11"/>
  <c r="J776" i="11"/>
  <c r="J774" i="11"/>
  <c r="J772" i="11"/>
  <c r="J770" i="11"/>
  <c r="J768" i="11"/>
  <c r="J766" i="11"/>
  <c r="J764" i="11"/>
  <c r="J762" i="11"/>
  <c r="J760" i="11"/>
  <c r="J758" i="11"/>
  <c r="J756" i="11"/>
  <c r="J754" i="11"/>
  <c r="J752" i="11"/>
  <c r="J750" i="11"/>
  <c r="J748" i="11"/>
  <c r="J746" i="11"/>
  <c r="J744" i="11"/>
  <c r="J742" i="11"/>
  <c r="J740" i="11"/>
  <c r="J738" i="11"/>
  <c r="J736" i="11"/>
  <c r="J734" i="11"/>
  <c r="J732" i="11"/>
  <c r="J730" i="11"/>
  <c r="J728" i="11"/>
  <c r="J726" i="11"/>
  <c r="J724" i="11"/>
  <c r="J722" i="11"/>
  <c r="J720" i="11"/>
  <c r="J718" i="11"/>
  <c r="J716" i="11"/>
  <c r="J714" i="11"/>
  <c r="J712" i="11"/>
  <c r="J710" i="11"/>
  <c r="J708" i="11"/>
  <c r="J706" i="11"/>
  <c r="J704" i="11"/>
  <c r="J702" i="11"/>
  <c r="J700" i="11"/>
  <c r="J698" i="11"/>
  <c r="J696" i="11"/>
  <c r="J694" i="11"/>
  <c r="J692" i="11"/>
  <c r="J690" i="11"/>
  <c r="J688" i="11"/>
  <c r="J686" i="11"/>
  <c r="J684" i="11"/>
  <c r="J682" i="11"/>
  <c r="J680" i="11"/>
  <c r="J678" i="11"/>
  <c r="J676" i="11"/>
  <c r="J674" i="11"/>
  <c r="J672" i="11"/>
  <c r="J670" i="11"/>
  <c r="J668" i="11"/>
  <c r="J666" i="11"/>
  <c r="J664" i="11"/>
  <c r="J662" i="11"/>
  <c r="J660" i="11"/>
  <c r="J658" i="11"/>
  <c r="J656" i="11"/>
  <c r="J654" i="11"/>
  <c r="J652" i="11"/>
  <c r="J650" i="11"/>
  <c r="J648" i="11"/>
  <c r="J646" i="11"/>
  <c r="J644" i="11"/>
  <c r="J642" i="11"/>
  <c r="J640" i="11"/>
  <c r="J638" i="11"/>
  <c r="J636" i="11"/>
  <c r="J634" i="11"/>
  <c r="J632" i="11"/>
  <c r="J630" i="11"/>
  <c r="J628" i="11"/>
  <c r="J626" i="11"/>
  <c r="J624" i="11"/>
  <c r="J622" i="11"/>
  <c r="J620" i="11"/>
  <c r="J618" i="11"/>
  <c r="J616" i="11"/>
  <c r="J614" i="11"/>
  <c r="J612" i="11"/>
  <c r="J610" i="11"/>
  <c r="J608" i="11"/>
  <c r="J606" i="11"/>
  <c r="J604" i="11"/>
  <c r="J602" i="11"/>
  <c r="J600" i="11"/>
  <c r="J598" i="11"/>
  <c r="J596" i="11"/>
  <c r="J594" i="11"/>
  <c r="J592" i="11"/>
  <c r="J590" i="11"/>
  <c r="J588" i="11"/>
  <c r="J586" i="11"/>
  <c r="J584" i="11"/>
  <c r="J582" i="11"/>
  <c r="J580" i="11"/>
  <c r="J578" i="11"/>
  <c r="J576" i="11"/>
  <c r="J574" i="11"/>
  <c r="J572" i="11"/>
  <c r="J570" i="11"/>
  <c r="J568" i="11"/>
  <c r="J566" i="11"/>
  <c r="J564" i="11"/>
  <c r="J562" i="11"/>
  <c r="J560" i="11"/>
  <c r="J558" i="11"/>
  <c r="J556" i="11"/>
  <c r="J554" i="11"/>
  <c r="J552" i="11"/>
  <c r="J550" i="11"/>
  <c r="J548" i="11"/>
  <c r="J546" i="11"/>
  <c r="J544" i="11"/>
  <c r="J542" i="11"/>
  <c r="J540" i="11"/>
  <c r="J538" i="11"/>
  <c r="J536" i="11"/>
  <c r="J534" i="11"/>
  <c r="J532" i="11"/>
  <c r="J530" i="11"/>
  <c r="J528" i="11"/>
  <c r="J526" i="11"/>
  <c r="J524" i="11"/>
  <c r="J522" i="11"/>
  <c r="J520" i="11"/>
  <c r="J518" i="11"/>
  <c r="J516" i="11"/>
  <c r="J514" i="11"/>
  <c r="J512" i="11"/>
  <c r="J510" i="11"/>
  <c r="J508" i="11"/>
  <c r="J506" i="11"/>
  <c r="J504" i="11"/>
  <c r="J500" i="11"/>
  <c r="J498" i="11"/>
  <c r="J496" i="11"/>
  <c r="J494" i="11"/>
  <c r="J492" i="11"/>
  <c r="J490" i="11"/>
  <c r="J488" i="11"/>
  <c r="J486" i="11"/>
  <c r="J484" i="11"/>
  <c r="J482" i="11"/>
  <c r="J480" i="11"/>
  <c r="J478" i="11"/>
  <c r="J476" i="11"/>
  <c r="J474" i="11"/>
  <c r="J472" i="11"/>
  <c r="J470" i="11"/>
  <c r="J468" i="11"/>
  <c r="J466" i="11"/>
  <c r="J464" i="11"/>
  <c r="J462" i="11"/>
  <c r="J460" i="11"/>
  <c r="J458" i="11"/>
  <c r="J456" i="11"/>
  <c r="J454" i="11"/>
  <c r="J452" i="11"/>
  <c r="J450" i="11"/>
  <c r="J448" i="11"/>
  <c r="J446" i="11"/>
  <c r="J444" i="11"/>
  <c r="J442" i="11"/>
  <c r="J440" i="11"/>
  <c r="J438" i="11"/>
  <c r="J436" i="11"/>
  <c r="J434" i="11"/>
  <c r="J432" i="11"/>
  <c r="J430" i="11"/>
  <c r="J428" i="11"/>
  <c r="J426" i="11"/>
  <c r="J424" i="11"/>
  <c r="J422" i="11"/>
  <c r="J420" i="11"/>
  <c r="J418" i="11"/>
  <c r="J416" i="11"/>
  <c r="J414" i="11"/>
  <c r="J412" i="11"/>
  <c r="J410" i="11"/>
  <c r="J408" i="11"/>
  <c r="J406" i="11"/>
  <c r="J404" i="11"/>
  <c r="J402" i="11"/>
  <c r="J400" i="11"/>
  <c r="J398" i="11"/>
  <c r="J396" i="11"/>
  <c r="J394" i="11"/>
  <c r="J392" i="11"/>
  <c r="J390" i="11"/>
  <c r="J388" i="11"/>
  <c r="J386" i="11"/>
  <c r="J384" i="11"/>
  <c r="J382" i="11"/>
  <c r="J380" i="11"/>
  <c r="J378" i="11"/>
  <c r="J376" i="11"/>
  <c r="J374" i="11"/>
  <c r="J372" i="11"/>
  <c r="J370" i="11"/>
  <c r="J368" i="11"/>
  <c r="J364" i="11"/>
  <c r="J362" i="11"/>
  <c r="J360" i="11"/>
  <c r="J358" i="11"/>
  <c r="J356" i="11"/>
  <c r="J354" i="11"/>
  <c r="J352" i="11"/>
  <c r="J350" i="11"/>
  <c r="J348" i="11"/>
  <c r="J346" i="11"/>
  <c r="J344" i="11"/>
  <c r="J342" i="11"/>
  <c r="J340" i="11"/>
  <c r="J338" i="11"/>
  <c r="J336" i="11"/>
  <c r="J334" i="11"/>
  <c r="J332" i="11"/>
  <c r="J330" i="11"/>
  <c r="J328" i="11"/>
  <c r="J326" i="11"/>
  <c r="J324" i="11"/>
  <c r="J322" i="11"/>
  <c r="J320" i="11"/>
  <c r="J318" i="11"/>
  <c r="J316" i="11"/>
  <c r="J314" i="11"/>
  <c r="J312" i="11"/>
  <c r="J308" i="11"/>
  <c r="J306" i="11"/>
  <c r="J304" i="11"/>
  <c r="J302" i="11"/>
  <c r="J300" i="11"/>
  <c r="J298" i="11"/>
  <c r="J296" i="11"/>
  <c r="J294" i="11"/>
  <c r="J292" i="11"/>
  <c r="J290" i="11"/>
  <c r="J288" i="11"/>
  <c r="J286" i="11"/>
  <c r="J284" i="11"/>
  <c r="J282" i="11"/>
  <c r="J280" i="11"/>
  <c r="J276" i="11"/>
  <c r="J274" i="11"/>
  <c r="J272" i="11"/>
  <c r="J270" i="11"/>
  <c r="J268" i="11"/>
  <c r="J266" i="11"/>
  <c r="J264" i="11"/>
  <c r="J262" i="11"/>
  <c r="J260" i="11"/>
  <c r="J258" i="11"/>
  <c r="J256" i="11"/>
  <c r="J254" i="11"/>
  <c r="J252" i="11"/>
  <c r="J250" i="11"/>
  <c r="J248" i="11"/>
  <c r="J246" i="11"/>
  <c r="J244" i="11"/>
  <c r="J242" i="11"/>
  <c r="J240" i="11"/>
  <c r="J238" i="11"/>
  <c r="J236" i="11"/>
  <c r="J234" i="11"/>
  <c r="J232" i="11"/>
  <c r="J230" i="11"/>
  <c r="J228" i="11"/>
  <c r="J226" i="11"/>
  <c r="J224" i="11"/>
  <c r="J222" i="11"/>
  <c r="J220" i="11"/>
  <c r="J218" i="11"/>
  <c r="J216" i="11"/>
  <c r="J214" i="11"/>
  <c r="J212" i="11"/>
  <c r="J210" i="11"/>
  <c r="J208" i="11"/>
  <c r="J206" i="11"/>
  <c r="J204" i="11"/>
  <c r="J202" i="11"/>
  <c r="J200" i="11"/>
  <c r="J198" i="11"/>
  <c r="J196" i="11"/>
  <c r="J194" i="11"/>
  <c r="J192" i="11"/>
  <c r="J190" i="11"/>
  <c r="J188" i="11"/>
  <c r="J186" i="11"/>
  <c r="J184" i="11"/>
  <c r="J182" i="11"/>
  <c r="J180" i="11"/>
  <c r="J178" i="11"/>
  <c r="J176" i="11"/>
  <c r="J174" i="11"/>
  <c r="J172" i="11"/>
  <c r="J170" i="11"/>
  <c r="J168" i="11"/>
  <c r="J166" i="11"/>
  <c r="J164" i="11"/>
  <c r="J162" i="11"/>
  <c r="J160" i="11"/>
  <c r="J158" i="11"/>
  <c r="J156" i="11"/>
  <c r="J154" i="11"/>
  <c r="J152" i="11"/>
  <c r="J150" i="11"/>
  <c r="J148" i="11"/>
  <c r="J146" i="11"/>
  <c r="J144" i="11"/>
  <c r="J142" i="11"/>
  <c r="J140" i="11"/>
  <c r="J138" i="11"/>
  <c r="J136" i="11"/>
  <c r="J134" i="11"/>
  <c r="J132" i="11"/>
  <c r="J130" i="11"/>
  <c r="J128" i="11"/>
  <c r="J126" i="11"/>
  <c r="J124" i="11"/>
  <c r="J122" i="11"/>
  <c r="J120" i="11"/>
  <c r="J118" i="11"/>
  <c r="J116" i="11"/>
  <c r="J114" i="11"/>
  <c r="J112" i="11"/>
  <c r="J110" i="11"/>
  <c r="J108" i="11"/>
  <c r="J106" i="11"/>
  <c r="J104" i="11"/>
  <c r="J102" i="11"/>
  <c r="J100" i="11"/>
  <c r="J98" i="11"/>
  <c r="J96" i="11"/>
  <c r="J94" i="11"/>
  <c r="J92" i="11"/>
  <c r="J90" i="11"/>
  <c r="J88" i="11"/>
  <c r="J86" i="11"/>
  <c r="J84" i="11"/>
  <c r="J82" i="11"/>
  <c r="J80" i="11"/>
  <c r="J78" i="11"/>
  <c r="J76" i="11"/>
  <c r="J74" i="11"/>
  <c r="J72" i="11"/>
  <c r="J70" i="11"/>
  <c r="J68" i="11"/>
  <c r="J66" i="11"/>
  <c r="J64" i="11"/>
  <c r="J62" i="11"/>
  <c r="J60" i="11"/>
  <c r="J58" i="11"/>
  <c r="J56" i="11"/>
  <c r="J54" i="11"/>
  <c r="J52" i="11"/>
  <c r="J50" i="11"/>
  <c r="J48" i="11"/>
  <c r="J46" i="11"/>
  <c r="J44" i="11"/>
  <c r="J42" i="11"/>
  <c r="J40" i="11"/>
  <c r="J38" i="11"/>
  <c r="J36" i="11"/>
  <c r="J34" i="11"/>
  <c r="J32" i="11"/>
  <c r="J30" i="11"/>
  <c r="J28" i="11"/>
  <c r="J26" i="11"/>
  <c r="J24" i="11"/>
  <c r="J22" i="11"/>
  <c r="J20" i="11"/>
  <c r="J18" i="11"/>
  <c r="J16" i="11"/>
  <c r="J14" i="11"/>
  <c r="J12" i="11"/>
  <c r="J10" i="11"/>
  <c r="J8" i="11"/>
  <c r="J6" i="11"/>
  <c r="K1333" i="11"/>
  <c r="K1332" i="11"/>
  <c r="K1330" i="11"/>
  <c r="K1328" i="11"/>
  <c r="K1327" i="11"/>
  <c r="K1326" i="11"/>
  <c r="K1324" i="11"/>
  <c r="K1322" i="11"/>
  <c r="K1320" i="11"/>
  <c r="K1319" i="11"/>
  <c r="K1318" i="11"/>
  <c r="K1316" i="11"/>
  <c r="K1314" i="11"/>
  <c r="K1313" i="11"/>
  <c r="K1312" i="11"/>
  <c r="K1311" i="11"/>
  <c r="K1310" i="11"/>
  <c r="K1308" i="11"/>
  <c r="K1306" i="11"/>
  <c r="K1304" i="11"/>
  <c r="K1303" i="11"/>
  <c r="K1302" i="11"/>
  <c r="K1300" i="11"/>
  <c r="K1299" i="11"/>
  <c r="K1298" i="11"/>
  <c r="K1297" i="11"/>
  <c r="K1296" i="11"/>
  <c r="K1295" i="11"/>
  <c r="K1294" i="11"/>
  <c r="K1292" i="11"/>
  <c r="K1290" i="11"/>
  <c r="K1288" i="11"/>
  <c r="K1286" i="11"/>
  <c r="K1284" i="11"/>
  <c r="K1282" i="11"/>
  <c r="K1280" i="11"/>
  <c r="K1278" i="11"/>
  <c r="K1276" i="11"/>
  <c r="K1274" i="11"/>
  <c r="K1272" i="11"/>
  <c r="K1270" i="11"/>
  <c r="K1268" i="11"/>
  <c r="K1266" i="11"/>
  <c r="K1264" i="11"/>
  <c r="K1262" i="11"/>
  <c r="K1260" i="11"/>
  <c r="K1258" i="11"/>
  <c r="K1256" i="11"/>
  <c r="K1254" i="11"/>
  <c r="K1252" i="11"/>
  <c r="K1250" i="11"/>
  <c r="K1248" i="11"/>
  <c r="K1246" i="11"/>
  <c r="K1244" i="11"/>
  <c r="K1242" i="11"/>
  <c r="K1240" i="11"/>
  <c r="K1238" i="11"/>
  <c r="K1236" i="11"/>
  <c r="K1234" i="11"/>
  <c r="K1232" i="11"/>
  <c r="K1230" i="11"/>
  <c r="K1228" i="11"/>
  <c r="K1226" i="11"/>
  <c r="K1224" i="11"/>
  <c r="K1222" i="11"/>
  <c r="K1220" i="11"/>
  <c r="K1218" i="11"/>
  <c r="K1216" i="11"/>
  <c r="K1214" i="11"/>
  <c r="K1212" i="11"/>
  <c r="K1210" i="11"/>
  <c r="K1208" i="11"/>
  <c r="K1206" i="11"/>
  <c r="K1204" i="11"/>
  <c r="K1202" i="11"/>
  <c r="K1200" i="11"/>
  <c r="K1198" i="11"/>
  <c r="K1196" i="11"/>
  <c r="K1194" i="11"/>
  <c r="K1192" i="11"/>
  <c r="K1190" i="11"/>
  <c r="K1188" i="11"/>
  <c r="K1186" i="11"/>
  <c r="K1184" i="11"/>
  <c r="K1182" i="11"/>
  <c r="K1180" i="11"/>
  <c r="K1178" i="11"/>
  <c r="K1176" i="11"/>
  <c r="K1174" i="11"/>
  <c r="K1172" i="11"/>
  <c r="K1170" i="11"/>
  <c r="K1168" i="11"/>
  <c r="K1166" i="11"/>
  <c r="K1164" i="11"/>
  <c r="K1162" i="11"/>
  <c r="K1160" i="11"/>
  <c r="K1158" i="11"/>
  <c r="K1156" i="11"/>
  <c r="K1154" i="11"/>
  <c r="K1152" i="11"/>
  <c r="K1150" i="11"/>
  <c r="K1148" i="11"/>
  <c r="K1146" i="11"/>
  <c r="K1144" i="11"/>
  <c r="K1142" i="11"/>
  <c r="K1140" i="11"/>
  <c r="K1138" i="11"/>
  <c r="K1136" i="11"/>
  <c r="K1134" i="11"/>
  <c r="K1132" i="11"/>
  <c r="K1130" i="11"/>
  <c r="K1128" i="11"/>
  <c r="K1126" i="11"/>
  <c r="K1124" i="11"/>
  <c r="K1122" i="11"/>
  <c r="K1120" i="11"/>
  <c r="K1118" i="11"/>
  <c r="K1116" i="11"/>
  <c r="K1114" i="11"/>
  <c r="K1112" i="11"/>
  <c r="K1110" i="11"/>
  <c r="K1108" i="11"/>
  <c r="K1106" i="11"/>
  <c r="K1104" i="11"/>
  <c r="K1102" i="11"/>
  <c r="K1100" i="11"/>
  <c r="K1098" i="11"/>
  <c r="K1096" i="11"/>
  <c r="K1094" i="11"/>
  <c r="K1092" i="11"/>
  <c r="K1090" i="11"/>
  <c r="K1088" i="11"/>
  <c r="K1086" i="11"/>
  <c r="K1084" i="11"/>
  <c r="K1082" i="11"/>
  <c r="K1080" i="11"/>
  <c r="K1078" i="11"/>
  <c r="K1076" i="11"/>
  <c r="K1074" i="11"/>
  <c r="K1072" i="11"/>
  <c r="K1070" i="11"/>
  <c r="K1068" i="11"/>
  <c r="K1066" i="11"/>
  <c r="K1064" i="11"/>
  <c r="K1062" i="11"/>
  <c r="K1060" i="11"/>
  <c r="K1058" i="11"/>
  <c r="K1056" i="11"/>
  <c r="K1054" i="11"/>
  <c r="K1052" i="11"/>
  <c r="K1050" i="11"/>
  <c r="K1048" i="11"/>
  <c r="K1046" i="11"/>
  <c r="K1044" i="11"/>
  <c r="K1042" i="11"/>
  <c r="K1040" i="11"/>
  <c r="K1038" i="11"/>
  <c r="K1036" i="11"/>
  <c r="K1034" i="11"/>
  <c r="K1032" i="11"/>
  <c r="K1030" i="11"/>
  <c r="K1028" i="11"/>
  <c r="K1026" i="11"/>
  <c r="K1024" i="11"/>
  <c r="K1022" i="11"/>
  <c r="K1020" i="11"/>
  <c r="K1018" i="11"/>
  <c r="K1016" i="11"/>
  <c r="K1014" i="11"/>
  <c r="K1012" i="11"/>
  <c r="K1010" i="11"/>
  <c r="K1008" i="11"/>
  <c r="K1006" i="11"/>
  <c r="K1004" i="11"/>
  <c r="K1002" i="11"/>
  <c r="K1000" i="11"/>
  <c r="K998" i="11"/>
  <c r="K996" i="11"/>
  <c r="K994" i="11"/>
  <c r="K992" i="11"/>
  <c r="K990" i="11"/>
  <c r="K988" i="11"/>
  <c r="K986" i="11"/>
  <c r="K984" i="11"/>
  <c r="K982" i="11"/>
  <c r="K980" i="11"/>
  <c r="K978" i="11"/>
  <c r="K976" i="11"/>
  <c r="K974" i="11"/>
  <c r="K972" i="11"/>
  <c r="K970" i="11"/>
  <c r="K968" i="11"/>
  <c r="K966" i="11"/>
  <c r="K964" i="11"/>
  <c r="K962" i="11"/>
  <c r="K960" i="11"/>
  <c r="K958" i="11"/>
  <c r="K956" i="11"/>
  <c r="K954" i="11"/>
  <c r="K952" i="11"/>
  <c r="K950" i="11"/>
  <c r="K948" i="11"/>
  <c r="K946" i="11"/>
  <c r="K944" i="11"/>
  <c r="K942" i="11"/>
  <c r="K940" i="11"/>
  <c r="K938" i="11"/>
  <c r="K936" i="11"/>
  <c r="K934" i="11"/>
  <c r="K932" i="11"/>
  <c r="K930" i="11"/>
  <c r="K928" i="11"/>
  <c r="K926" i="11"/>
  <c r="K924" i="11"/>
  <c r="K922" i="11"/>
  <c r="K920" i="11"/>
  <c r="K918" i="11"/>
  <c r="K916" i="11"/>
  <c r="K914" i="11"/>
  <c r="K912" i="11"/>
  <c r="K910" i="11"/>
  <c r="K908" i="11"/>
  <c r="K906" i="11"/>
  <c r="K904" i="11"/>
  <c r="K902" i="11"/>
  <c r="K900" i="11"/>
  <c r="K898" i="11"/>
  <c r="K896" i="11"/>
  <c r="K894" i="11"/>
  <c r="K892" i="11"/>
  <c r="K890" i="11"/>
  <c r="K888" i="11"/>
  <c r="K886" i="11"/>
  <c r="K884" i="11"/>
  <c r="K882" i="11"/>
  <c r="K880" i="11"/>
  <c r="K878" i="11"/>
  <c r="K876" i="11"/>
  <c r="K874" i="11"/>
  <c r="K872" i="11"/>
  <c r="K870" i="11"/>
  <c r="K868" i="11"/>
  <c r="K866" i="11"/>
  <c r="K864" i="11"/>
  <c r="K862" i="11"/>
  <c r="K860" i="11"/>
  <c r="K858" i="11"/>
  <c r="K856" i="11"/>
  <c r="K854" i="11"/>
  <c r="K852" i="11"/>
  <c r="K850" i="11"/>
  <c r="K848" i="11"/>
  <c r="K846" i="11"/>
  <c r="K844" i="11"/>
  <c r="K842" i="11"/>
  <c r="K840" i="11"/>
  <c r="K838" i="11"/>
  <c r="K836" i="11"/>
  <c r="K834" i="11"/>
  <c r="K832" i="11"/>
  <c r="K830" i="11"/>
  <c r="K828" i="11"/>
  <c r="K826" i="11"/>
  <c r="K824" i="11"/>
  <c r="K822" i="11"/>
  <c r="K820" i="11"/>
  <c r="K818" i="11"/>
  <c r="K816" i="11"/>
  <c r="K814" i="11"/>
  <c r="K812" i="11"/>
  <c r="K810" i="11"/>
  <c r="K808" i="11"/>
  <c r="K806" i="11"/>
  <c r="K804" i="11"/>
  <c r="K802" i="11"/>
  <c r="K800" i="11"/>
  <c r="K798" i="11"/>
  <c r="K796" i="11"/>
  <c r="K794" i="11"/>
  <c r="K792" i="11"/>
  <c r="K790" i="11"/>
  <c r="K788" i="11"/>
  <c r="K786" i="11"/>
  <c r="K784" i="11"/>
  <c r="K782" i="11"/>
  <c r="K780" i="11"/>
  <c r="K778" i="11"/>
  <c r="K776" i="11"/>
  <c r="K774" i="11"/>
  <c r="K772" i="11"/>
  <c r="K770" i="11"/>
  <c r="K768" i="11"/>
  <c r="K766" i="11"/>
  <c r="K764" i="11"/>
  <c r="K762" i="11"/>
  <c r="K760" i="11"/>
  <c r="K758" i="11"/>
  <c r="K756" i="11"/>
  <c r="K754" i="11"/>
  <c r="K752" i="11"/>
  <c r="K750" i="11"/>
  <c r="K748" i="11"/>
  <c r="K746" i="11"/>
  <c r="K744" i="11"/>
  <c r="K742" i="11"/>
  <c r="K740" i="11"/>
  <c r="K738" i="11"/>
  <c r="K736" i="11"/>
  <c r="K734" i="11"/>
  <c r="K732" i="11"/>
  <c r="K730" i="11"/>
  <c r="K728" i="11"/>
  <c r="K726" i="11"/>
  <c r="K724" i="11"/>
  <c r="K722" i="11"/>
  <c r="K720" i="11"/>
  <c r="K718" i="11"/>
  <c r="K716" i="11"/>
  <c r="K714" i="11"/>
  <c r="K712" i="11"/>
  <c r="K710" i="11"/>
  <c r="K708" i="11"/>
  <c r="K706" i="11"/>
  <c r="K704" i="11"/>
  <c r="K702" i="11"/>
  <c r="K700" i="11"/>
  <c r="K698" i="11"/>
  <c r="K696" i="11"/>
  <c r="K694" i="11"/>
  <c r="K692" i="11"/>
  <c r="K690" i="11"/>
  <c r="K688" i="11"/>
  <c r="K686" i="11"/>
  <c r="K684" i="11"/>
  <c r="K682" i="11"/>
  <c r="K680" i="11"/>
  <c r="K678" i="11"/>
  <c r="K676" i="11"/>
  <c r="K674" i="11"/>
  <c r="K672" i="11"/>
  <c r="K670" i="11"/>
  <c r="K668" i="11"/>
  <c r="K666" i="11"/>
  <c r="K664" i="11"/>
  <c r="K662" i="11"/>
  <c r="K660" i="11"/>
  <c r="K658" i="11"/>
  <c r="K656" i="11"/>
  <c r="K654" i="11"/>
  <c r="K652" i="11"/>
  <c r="K650" i="11"/>
  <c r="K648" i="11"/>
  <c r="K646" i="11"/>
  <c r="K644" i="11"/>
  <c r="K642" i="11"/>
  <c r="K640" i="11"/>
  <c r="K638" i="11"/>
  <c r="K636" i="11"/>
  <c r="K634" i="11"/>
  <c r="K632" i="11"/>
  <c r="K630" i="11"/>
  <c r="K628" i="11"/>
  <c r="K626" i="11"/>
  <c r="K624" i="11"/>
  <c r="K622" i="11"/>
  <c r="K620" i="11"/>
  <c r="K618" i="11"/>
  <c r="K616" i="11"/>
  <c r="K614" i="11"/>
  <c r="K612" i="11"/>
  <c r="K610" i="11"/>
  <c r="K608" i="11"/>
  <c r="K606" i="11"/>
  <c r="K604" i="11"/>
  <c r="K602" i="11"/>
  <c r="K600" i="11"/>
  <c r="K598" i="11"/>
  <c r="K596" i="11"/>
  <c r="K594" i="11"/>
  <c r="K592" i="11"/>
  <c r="K590" i="11"/>
  <c r="K588" i="11"/>
  <c r="K586" i="11"/>
  <c r="K584" i="11"/>
  <c r="K582" i="11"/>
  <c r="K580" i="11"/>
  <c r="K578" i="11"/>
  <c r="K576" i="11"/>
  <c r="K574" i="11"/>
  <c r="K572" i="11"/>
  <c r="K570" i="11"/>
  <c r="K568" i="11"/>
  <c r="K566" i="11"/>
  <c r="K564" i="11"/>
  <c r="K562" i="11"/>
  <c r="K560" i="11"/>
  <c r="K558" i="11"/>
  <c r="K556" i="11"/>
  <c r="K554" i="11"/>
  <c r="K552" i="11"/>
  <c r="K550" i="11"/>
  <c r="K548" i="11"/>
  <c r="K546" i="11"/>
  <c r="K544" i="11"/>
  <c r="K542" i="11"/>
  <c r="K540" i="11"/>
  <c r="K538" i="11"/>
  <c r="K536" i="11"/>
  <c r="K534" i="11"/>
  <c r="K532" i="11"/>
  <c r="K530" i="11"/>
  <c r="K528" i="11"/>
  <c r="K526" i="11"/>
  <c r="K524" i="11"/>
  <c r="K522" i="11"/>
  <c r="K520" i="11"/>
  <c r="K518" i="11"/>
  <c r="K516" i="11"/>
  <c r="K514" i="11"/>
  <c r="K512" i="11"/>
  <c r="K510" i="11"/>
  <c r="K508" i="11"/>
  <c r="K506" i="11"/>
  <c r="K504" i="11"/>
  <c r="K502" i="11"/>
  <c r="K500" i="11"/>
  <c r="K498" i="11"/>
  <c r="K496" i="11"/>
  <c r="K494" i="11"/>
  <c r="K492" i="11"/>
  <c r="K490" i="11"/>
  <c r="K488" i="11"/>
  <c r="K486" i="11"/>
  <c r="K484" i="11"/>
  <c r="K482" i="11"/>
  <c r="K480" i="11"/>
  <c r="K478" i="11"/>
  <c r="K476" i="11"/>
  <c r="K474" i="11"/>
  <c r="K472" i="11"/>
  <c r="K470" i="11"/>
  <c r="K468" i="11"/>
  <c r="K466" i="11"/>
  <c r="K464" i="11"/>
  <c r="K462" i="11"/>
  <c r="K460" i="11"/>
  <c r="K458" i="11"/>
  <c r="K456" i="11"/>
  <c r="K454" i="11"/>
  <c r="K452" i="11"/>
  <c r="K450" i="11"/>
  <c r="K448" i="11"/>
  <c r="K446" i="11"/>
  <c r="K444" i="11"/>
  <c r="K442" i="11"/>
  <c r="K440" i="11"/>
  <c r="K438" i="11"/>
  <c r="K436" i="11"/>
  <c r="K434" i="11"/>
  <c r="K432" i="11"/>
  <c r="K430" i="11"/>
  <c r="K428" i="11"/>
  <c r="K426" i="11"/>
  <c r="K424" i="11"/>
  <c r="K422" i="11"/>
  <c r="K420" i="11"/>
  <c r="K418" i="11"/>
  <c r="K416" i="11"/>
  <c r="K414" i="11"/>
  <c r="K412" i="11"/>
  <c r="K410" i="11"/>
  <c r="K408" i="11"/>
  <c r="K406" i="11"/>
  <c r="K404" i="11"/>
  <c r="K402" i="11"/>
  <c r="K400" i="11"/>
  <c r="K398" i="11"/>
  <c r="K396" i="11"/>
  <c r="K394" i="11"/>
  <c r="K392" i="11"/>
  <c r="K390" i="11"/>
  <c r="K388" i="11"/>
  <c r="K386" i="11"/>
  <c r="K384" i="11"/>
  <c r="K382" i="11"/>
  <c r="K380" i="11"/>
  <c r="K378" i="11"/>
  <c r="K376" i="11"/>
  <c r="K374" i="11"/>
  <c r="K372" i="11"/>
  <c r="K370" i="11"/>
  <c r="K368" i="11"/>
  <c r="K366" i="11"/>
  <c r="K364" i="11"/>
  <c r="K362" i="11"/>
  <c r="K360" i="11"/>
  <c r="K358" i="11"/>
  <c r="K356" i="11"/>
  <c r="K354" i="11"/>
  <c r="K352" i="11"/>
  <c r="K350" i="11"/>
  <c r="K348" i="11"/>
  <c r="K346" i="11"/>
  <c r="K344" i="11"/>
  <c r="K342" i="11"/>
  <c r="K340" i="11"/>
  <c r="K338" i="11"/>
  <c r="K336" i="11"/>
  <c r="K334" i="11"/>
  <c r="K332" i="11"/>
  <c r="K330" i="11"/>
  <c r="K328" i="11"/>
  <c r="K326" i="11"/>
  <c r="K324" i="11"/>
  <c r="K322" i="11"/>
  <c r="K320" i="11"/>
  <c r="K318" i="11"/>
  <c r="K316" i="11"/>
  <c r="K314" i="11"/>
  <c r="K312" i="11"/>
  <c r="K310" i="11"/>
  <c r="K308" i="11"/>
  <c r="K306" i="11"/>
  <c r="K304" i="11"/>
  <c r="K302" i="11"/>
  <c r="K300" i="11"/>
  <c r="K298" i="11"/>
  <c r="K296" i="11"/>
  <c r="K294" i="11"/>
  <c r="K292" i="11"/>
  <c r="K290" i="11"/>
  <c r="K288" i="11"/>
  <c r="K286" i="11"/>
  <c r="K284" i="11"/>
  <c r="K282" i="11"/>
  <c r="K280" i="11"/>
  <c r="K278" i="11"/>
  <c r="K276" i="11"/>
  <c r="K274" i="11"/>
  <c r="K272" i="11"/>
  <c r="K270" i="11"/>
  <c r="K268" i="11"/>
  <c r="K266" i="11"/>
  <c r="K264" i="11"/>
  <c r="K262" i="11"/>
  <c r="K260" i="11"/>
  <c r="K258" i="11"/>
  <c r="K256" i="11"/>
  <c r="K254" i="11"/>
  <c r="K252" i="11"/>
  <c r="K250" i="11"/>
  <c r="K248" i="11"/>
  <c r="K246" i="11"/>
  <c r="K244" i="11"/>
  <c r="K242" i="11"/>
  <c r="K240" i="11"/>
  <c r="K238" i="11"/>
  <c r="K236" i="11"/>
  <c r="K234" i="11"/>
  <c r="K232" i="11"/>
  <c r="K230" i="11"/>
  <c r="K228" i="11"/>
  <c r="K226" i="11"/>
  <c r="K224" i="11"/>
  <c r="K222" i="11"/>
  <c r="K220" i="11"/>
  <c r="K218" i="11"/>
  <c r="K216" i="11"/>
  <c r="K214" i="11"/>
  <c r="K212" i="11"/>
  <c r="K210" i="11"/>
  <c r="K208" i="11"/>
  <c r="K206" i="11"/>
  <c r="K204" i="11"/>
  <c r="K202" i="11"/>
  <c r="K200" i="11"/>
  <c r="K198" i="11"/>
  <c r="K196" i="11"/>
  <c r="K194" i="11"/>
  <c r="K192" i="11"/>
  <c r="K190" i="11"/>
  <c r="K188" i="11"/>
  <c r="K186" i="11"/>
  <c r="K184" i="11"/>
  <c r="K182" i="11"/>
  <c r="K180" i="11"/>
  <c r="K178" i="11"/>
  <c r="K176" i="11"/>
  <c r="K174" i="11"/>
  <c r="K172" i="11"/>
  <c r="K170" i="11"/>
  <c r="K168" i="11"/>
  <c r="K166" i="11"/>
  <c r="K164" i="11"/>
  <c r="K162" i="11"/>
  <c r="K160" i="11"/>
  <c r="K158" i="11"/>
  <c r="K156" i="11"/>
  <c r="K154" i="11"/>
  <c r="K152" i="11"/>
  <c r="K150" i="11"/>
  <c r="K148" i="11"/>
  <c r="K146" i="11"/>
  <c r="K144" i="11"/>
  <c r="K142" i="11"/>
  <c r="K140" i="11"/>
  <c r="K138" i="11"/>
  <c r="K136" i="11"/>
  <c r="K134" i="11"/>
  <c r="K132" i="11"/>
  <c r="K130" i="11"/>
  <c r="K128" i="11"/>
  <c r="K126" i="11"/>
  <c r="K124" i="11"/>
  <c r="K122" i="11"/>
  <c r="K120" i="11"/>
  <c r="K118" i="11"/>
  <c r="K116" i="11"/>
  <c r="K114" i="11"/>
  <c r="K112" i="11"/>
  <c r="K110" i="11"/>
  <c r="K108" i="11"/>
  <c r="K106" i="11"/>
  <c r="K104" i="11"/>
  <c r="K102" i="11"/>
  <c r="K100" i="11"/>
  <c r="K98" i="11"/>
  <c r="K96" i="11"/>
  <c r="K94" i="11"/>
  <c r="K92" i="11"/>
  <c r="K90" i="11"/>
  <c r="K88" i="11"/>
  <c r="K86" i="11"/>
  <c r="K84" i="11"/>
  <c r="K82" i="11"/>
  <c r="K80" i="11"/>
  <c r="K78" i="11"/>
  <c r="K76" i="11"/>
  <c r="K74" i="11"/>
  <c r="K72" i="11"/>
  <c r="K70" i="11"/>
  <c r="K68" i="11"/>
  <c r="K66" i="11"/>
  <c r="K64" i="11"/>
  <c r="K62" i="11"/>
  <c r="K60" i="11"/>
  <c r="K58" i="11"/>
  <c r="K56" i="11"/>
  <c r="K54" i="11"/>
  <c r="K52" i="11"/>
  <c r="K50" i="11"/>
  <c r="K48" i="11"/>
  <c r="K46" i="11"/>
  <c r="K44" i="11"/>
  <c r="K42" i="11"/>
  <c r="K40" i="11"/>
  <c r="K38" i="11"/>
  <c r="K36" i="11"/>
  <c r="K34" i="11"/>
  <c r="K32" i="11"/>
  <c r="K30" i="11"/>
  <c r="K28" i="11"/>
  <c r="K26" i="11"/>
  <c r="K24" i="11"/>
  <c r="K22" i="11"/>
  <c r="K20" i="11"/>
  <c r="K18" i="11"/>
  <c r="K16" i="11"/>
  <c r="K14" i="11"/>
  <c r="K12" i="11"/>
  <c r="K10" i="11"/>
  <c r="K8" i="11"/>
  <c r="K6" i="11"/>
  <c r="K1325" i="10"/>
  <c r="K1324" i="10"/>
  <c r="J1324" i="10"/>
  <c r="K1322" i="10"/>
  <c r="J1322" i="10"/>
  <c r="K1320" i="10"/>
  <c r="J1320" i="10"/>
  <c r="K1319" i="10"/>
  <c r="J1319" i="10"/>
  <c r="K1318" i="10"/>
  <c r="J1318" i="10"/>
  <c r="K1316" i="10"/>
  <c r="J1316" i="10"/>
  <c r="K1314" i="10"/>
  <c r="J1314" i="10"/>
  <c r="K1312" i="10"/>
  <c r="J1312" i="10"/>
  <c r="K1311" i="10"/>
  <c r="J1311" i="10"/>
  <c r="K1310" i="10"/>
  <c r="J1310" i="10"/>
  <c r="K1309" i="10"/>
  <c r="J1309" i="10"/>
  <c r="K1308" i="10"/>
  <c r="J1308" i="10"/>
  <c r="K1307" i="10"/>
  <c r="J1307" i="10"/>
  <c r="K1306" i="10"/>
  <c r="J1306" i="10"/>
  <c r="K1305" i="10"/>
  <c r="J1305" i="10"/>
  <c r="K1304" i="10"/>
  <c r="J1304" i="10"/>
  <c r="K1303" i="10"/>
  <c r="J1303" i="10"/>
  <c r="K1302" i="10"/>
  <c r="J1302" i="10"/>
  <c r="K1300" i="10"/>
  <c r="J1300" i="10"/>
  <c r="K1298" i="10"/>
  <c r="J1298" i="10"/>
  <c r="K1296" i="10"/>
  <c r="J1296" i="10"/>
  <c r="K1295" i="10"/>
  <c r="J1295" i="10"/>
  <c r="K1294" i="10"/>
  <c r="J1294" i="10"/>
  <c r="K1293" i="10"/>
  <c r="J1293" i="10"/>
  <c r="K1292" i="10"/>
  <c r="J1292" i="10"/>
  <c r="K1291" i="10"/>
  <c r="J1291" i="10"/>
  <c r="K1290" i="10"/>
  <c r="J1290" i="10"/>
  <c r="K1289" i="10"/>
  <c r="J1289" i="10"/>
  <c r="K1288" i="10"/>
  <c r="J1288" i="10"/>
  <c r="K1287" i="10"/>
  <c r="J1287" i="10"/>
  <c r="K1286" i="10"/>
  <c r="K1284" i="10"/>
  <c r="J1284" i="10"/>
  <c r="K1282" i="10"/>
  <c r="J1282" i="10"/>
  <c r="K1280" i="10"/>
  <c r="J1280" i="10"/>
  <c r="K1278" i="10"/>
  <c r="K1276" i="10"/>
  <c r="J1276" i="10"/>
  <c r="K1274" i="10"/>
  <c r="J1274" i="10"/>
  <c r="K1272" i="10"/>
  <c r="J1272" i="10"/>
  <c r="K1270" i="10"/>
  <c r="K1268" i="10"/>
  <c r="J1268" i="10"/>
  <c r="K1266" i="10"/>
  <c r="J1266" i="10"/>
  <c r="K1264" i="10"/>
  <c r="J1264" i="10"/>
  <c r="K1262" i="10"/>
  <c r="J1262" i="10"/>
  <c r="K1260" i="10"/>
  <c r="J1260" i="10"/>
  <c r="K1258" i="10"/>
  <c r="J1258" i="10"/>
  <c r="K1256" i="10"/>
  <c r="J1256" i="10"/>
  <c r="K1254" i="10"/>
  <c r="J1254" i="10"/>
  <c r="K1252" i="10"/>
  <c r="J1252" i="10"/>
  <c r="K1250" i="10"/>
  <c r="J1250" i="10"/>
  <c r="K1248" i="10"/>
  <c r="J1248" i="10"/>
  <c r="K1246" i="10"/>
  <c r="J1246" i="10"/>
  <c r="K1244" i="10"/>
  <c r="J1244" i="10"/>
  <c r="K1242" i="10"/>
  <c r="J1242" i="10"/>
  <c r="K1240" i="10"/>
  <c r="J1240" i="10"/>
  <c r="K1238" i="10"/>
  <c r="J1238" i="10"/>
  <c r="K1236" i="10"/>
  <c r="J1236" i="10"/>
  <c r="K1234" i="10"/>
  <c r="J1234" i="10"/>
  <c r="K1232" i="10"/>
  <c r="J1232" i="10"/>
  <c r="K1230" i="10"/>
  <c r="J1230" i="10"/>
  <c r="K1228" i="10"/>
  <c r="J1228" i="10"/>
  <c r="K1226" i="10"/>
  <c r="J1226" i="10"/>
  <c r="K1224" i="10"/>
  <c r="J1224" i="10"/>
  <c r="K1222" i="10"/>
  <c r="K1220" i="10"/>
  <c r="J1220" i="10"/>
  <c r="K1218" i="10"/>
  <c r="J1218" i="10"/>
  <c r="K1216" i="10"/>
  <c r="J1216" i="10"/>
  <c r="K1214" i="10"/>
  <c r="J1214" i="10"/>
  <c r="K1212" i="10"/>
  <c r="J1212" i="10"/>
  <c r="K1210" i="10"/>
  <c r="J1210" i="10"/>
  <c r="K1208" i="10"/>
  <c r="J1208" i="10"/>
  <c r="K1206" i="10"/>
  <c r="J1206" i="10"/>
  <c r="K1204" i="10"/>
  <c r="J1204" i="10"/>
  <c r="K1202" i="10"/>
  <c r="J1202" i="10"/>
  <c r="K1200" i="10"/>
  <c r="J1200" i="10"/>
  <c r="K1198" i="10"/>
  <c r="J1198" i="10"/>
  <c r="K1196" i="10"/>
  <c r="J1196" i="10"/>
  <c r="K1194" i="10"/>
  <c r="J1194" i="10"/>
  <c r="K1192" i="10"/>
  <c r="J1192" i="10"/>
  <c r="K1190" i="10"/>
  <c r="J1190" i="10"/>
  <c r="K1188" i="10"/>
  <c r="J1188" i="10"/>
  <c r="K1186" i="10"/>
  <c r="J1186" i="10"/>
  <c r="K1184" i="10"/>
  <c r="J1184" i="10"/>
  <c r="K1182" i="10"/>
  <c r="J1182" i="10"/>
  <c r="K1180" i="10"/>
  <c r="J1180" i="10"/>
  <c r="K1178" i="10"/>
  <c r="J1178" i="10"/>
  <c r="K1176" i="10"/>
  <c r="J1176" i="10"/>
  <c r="K1174" i="10"/>
  <c r="J1174" i="10"/>
  <c r="K1172" i="10"/>
  <c r="J1172" i="10"/>
  <c r="K1170" i="10"/>
  <c r="J1170" i="10"/>
  <c r="K1168" i="10"/>
  <c r="J1168" i="10"/>
  <c r="K1166" i="10"/>
  <c r="J1166" i="10"/>
  <c r="K1164" i="10"/>
  <c r="J1164" i="10"/>
  <c r="K1162" i="10"/>
  <c r="J1162" i="10"/>
  <c r="K1160" i="10"/>
  <c r="J1160" i="10"/>
  <c r="K1158" i="10"/>
  <c r="J1158" i="10"/>
  <c r="K1156" i="10"/>
  <c r="J1156" i="10"/>
  <c r="K1154" i="10"/>
  <c r="J1154" i="10"/>
  <c r="K1152" i="10"/>
  <c r="J1152" i="10"/>
  <c r="K1150" i="10"/>
  <c r="J1150" i="10"/>
  <c r="K1148" i="10"/>
  <c r="J1148" i="10"/>
  <c r="K1146" i="10"/>
  <c r="J1146" i="10"/>
  <c r="K1144" i="10"/>
  <c r="J1144" i="10"/>
  <c r="K1142" i="10"/>
  <c r="J1142" i="10"/>
  <c r="K1140" i="10"/>
  <c r="J1140" i="10"/>
  <c r="K1138" i="10"/>
  <c r="J1138" i="10"/>
  <c r="K1136" i="10"/>
  <c r="J1136" i="10"/>
  <c r="K1134" i="10"/>
  <c r="J1134" i="10"/>
  <c r="K1132" i="10"/>
  <c r="J1132" i="10"/>
  <c r="K1130" i="10"/>
  <c r="J1130" i="10"/>
  <c r="K1128" i="10"/>
  <c r="J1128" i="10"/>
  <c r="K1126" i="10"/>
  <c r="J1126" i="10"/>
  <c r="K1124" i="10"/>
  <c r="J1124" i="10"/>
  <c r="K1122" i="10"/>
  <c r="J1122" i="10"/>
  <c r="K1120" i="10"/>
  <c r="J1120" i="10"/>
  <c r="K1118" i="10"/>
  <c r="J1118" i="10"/>
  <c r="K1116" i="10"/>
  <c r="J1116" i="10"/>
  <c r="K1114" i="10"/>
  <c r="J1114" i="10"/>
  <c r="K1112" i="10"/>
  <c r="J1112" i="10"/>
  <c r="K1110" i="10"/>
  <c r="J1110" i="10"/>
  <c r="K1108" i="10"/>
  <c r="J1108" i="10"/>
  <c r="K1106" i="10"/>
  <c r="J1106" i="10"/>
  <c r="K1104" i="10"/>
  <c r="J1104" i="10"/>
  <c r="K1102" i="10"/>
  <c r="J1102" i="10"/>
  <c r="K1100" i="10"/>
  <c r="J1100" i="10"/>
  <c r="K1098" i="10"/>
  <c r="J1098" i="10"/>
  <c r="K1096" i="10"/>
  <c r="J1096" i="10"/>
  <c r="K1094" i="10"/>
  <c r="J1094" i="10"/>
  <c r="K1092" i="10"/>
  <c r="J1092" i="10"/>
  <c r="K1090" i="10"/>
  <c r="J1090" i="10"/>
  <c r="K1088" i="10"/>
  <c r="J1088" i="10"/>
  <c r="K1086" i="10"/>
  <c r="J1086" i="10"/>
  <c r="K1084" i="10"/>
  <c r="J1084" i="10"/>
  <c r="K1082" i="10"/>
  <c r="J1082" i="10"/>
  <c r="K1080" i="10"/>
  <c r="J1080" i="10"/>
  <c r="K1078" i="10"/>
  <c r="J1078" i="10"/>
  <c r="K1076" i="10"/>
  <c r="J1076" i="10"/>
  <c r="K1074" i="10"/>
  <c r="J1074" i="10"/>
  <c r="K1072" i="10"/>
  <c r="J1072" i="10"/>
  <c r="K1070" i="10"/>
  <c r="J1070" i="10"/>
  <c r="K1068" i="10"/>
  <c r="J1068" i="10"/>
  <c r="K1066" i="10"/>
  <c r="J1066" i="10"/>
  <c r="K1064" i="10"/>
  <c r="J1064" i="10"/>
  <c r="K1062" i="10"/>
  <c r="J1062" i="10"/>
  <c r="K1060" i="10"/>
  <c r="J1060" i="10"/>
  <c r="K1058" i="10"/>
  <c r="J1058" i="10"/>
  <c r="K1056" i="10"/>
  <c r="J1056" i="10"/>
  <c r="K1054" i="10"/>
  <c r="K1052" i="10"/>
  <c r="J1052" i="10"/>
  <c r="K1050" i="10"/>
  <c r="J1050" i="10"/>
  <c r="K1048" i="10"/>
  <c r="J1048" i="10"/>
  <c r="K1046" i="10"/>
  <c r="J1046" i="10"/>
  <c r="K1044" i="10"/>
  <c r="J1044" i="10"/>
  <c r="K1042" i="10"/>
  <c r="J1042" i="10"/>
  <c r="K1040" i="10"/>
  <c r="J1040" i="10"/>
  <c r="K1038" i="10"/>
  <c r="J1038" i="10"/>
  <c r="K1036" i="10"/>
  <c r="J1036" i="10"/>
  <c r="K1034" i="10"/>
  <c r="J1034" i="10"/>
  <c r="K1032" i="10"/>
  <c r="J1032" i="10"/>
  <c r="K1030" i="10"/>
  <c r="J1030" i="10"/>
  <c r="K1028" i="10"/>
  <c r="J1028" i="10"/>
  <c r="K1026" i="10"/>
  <c r="J1026" i="10"/>
  <c r="K1024" i="10"/>
  <c r="J1024" i="10"/>
  <c r="K1022" i="10"/>
  <c r="J1022" i="10"/>
  <c r="K1020" i="10"/>
  <c r="J1020" i="10"/>
  <c r="K1018" i="10"/>
  <c r="J1018" i="10"/>
  <c r="K1016" i="10"/>
  <c r="J1016" i="10"/>
  <c r="K1014" i="10"/>
  <c r="J1014" i="10"/>
  <c r="K1012" i="10"/>
  <c r="J1012" i="10"/>
  <c r="K1010" i="10"/>
  <c r="J1010" i="10"/>
  <c r="K1008" i="10"/>
  <c r="J1008" i="10"/>
  <c r="K1006" i="10"/>
  <c r="J1006" i="10"/>
  <c r="K1004" i="10"/>
  <c r="J1004" i="10"/>
  <c r="K1002" i="10"/>
  <c r="J1002" i="10"/>
  <c r="K1000" i="10"/>
  <c r="J1000" i="10"/>
  <c r="K998" i="10"/>
  <c r="J998" i="10"/>
  <c r="K996" i="10"/>
  <c r="J996" i="10"/>
  <c r="K994" i="10"/>
  <c r="J994" i="10"/>
  <c r="K992" i="10"/>
  <c r="J992" i="10"/>
  <c r="K990" i="10"/>
  <c r="J990" i="10"/>
  <c r="K988" i="10"/>
  <c r="J988" i="10"/>
  <c r="K986" i="10"/>
  <c r="J986" i="10"/>
  <c r="K984" i="10"/>
  <c r="J984" i="10"/>
  <c r="K982" i="10"/>
  <c r="J982" i="10"/>
  <c r="K980" i="10"/>
  <c r="J980" i="10"/>
  <c r="K978" i="10"/>
  <c r="J978" i="10"/>
  <c r="K976" i="10"/>
  <c r="J976" i="10"/>
  <c r="K974" i="10"/>
  <c r="J974" i="10"/>
  <c r="K972" i="10"/>
  <c r="J972" i="10"/>
  <c r="K970" i="10"/>
  <c r="J970" i="10"/>
  <c r="K968" i="10"/>
  <c r="J968" i="10"/>
  <c r="K966" i="10"/>
  <c r="J966" i="10"/>
  <c r="K964" i="10"/>
  <c r="J964" i="10"/>
  <c r="K962" i="10"/>
  <c r="J962" i="10"/>
  <c r="K960" i="10"/>
  <c r="J960" i="10"/>
  <c r="K958" i="10"/>
  <c r="J958" i="10"/>
  <c r="K956" i="10"/>
  <c r="J956" i="10"/>
  <c r="K954" i="10"/>
  <c r="J954" i="10"/>
  <c r="K952" i="10"/>
  <c r="J952" i="10"/>
  <c r="K950" i="10"/>
  <c r="J950" i="10"/>
  <c r="K948" i="10"/>
  <c r="J948" i="10"/>
  <c r="K946" i="10"/>
  <c r="J946" i="10"/>
  <c r="K944" i="10"/>
  <c r="J944" i="10"/>
  <c r="K942" i="10"/>
  <c r="J942" i="10"/>
  <c r="K940" i="10"/>
  <c r="J940" i="10"/>
  <c r="K938" i="10"/>
  <c r="J938" i="10"/>
  <c r="K936" i="10"/>
  <c r="J936" i="10"/>
  <c r="K934" i="10"/>
  <c r="J934" i="10"/>
  <c r="K932" i="10"/>
  <c r="J932" i="10"/>
  <c r="K930" i="10"/>
  <c r="J930" i="10"/>
  <c r="K928" i="10"/>
  <c r="J928" i="10"/>
  <c r="K926" i="10"/>
  <c r="J926" i="10"/>
  <c r="K924" i="10"/>
  <c r="J924" i="10"/>
  <c r="K922" i="10"/>
  <c r="J922" i="10"/>
  <c r="K920" i="10"/>
  <c r="J920" i="10"/>
  <c r="K918" i="10"/>
  <c r="J918" i="10"/>
  <c r="K916" i="10"/>
  <c r="J916" i="10"/>
  <c r="K914" i="10"/>
  <c r="J914" i="10"/>
  <c r="K912" i="10"/>
  <c r="J912" i="10"/>
  <c r="K910" i="10"/>
  <c r="J910" i="10"/>
  <c r="K908" i="10"/>
  <c r="J908" i="10"/>
  <c r="K906" i="10"/>
  <c r="J906" i="10"/>
  <c r="K904" i="10"/>
  <c r="J904" i="10"/>
  <c r="K902" i="10"/>
  <c r="J902" i="10"/>
  <c r="K900" i="10"/>
  <c r="J900" i="10"/>
  <c r="K898" i="10"/>
  <c r="J898" i="10"/>
  <c r="K896" i="10"/>
  <c r="J896" i="10"/>
  <c r="K894" i="10"/>
  <c r="J894" i="10"/>
  <c r="K892" i="10"/>
  <c r="J892" i="10"/>
  <c r="K890" i="10"/>
  <c r="J890" i="10"/>
  <c r="K888" i="10"/>
  <c r="J888" i="10"/>
  <c r="K886" i="10"/>
  <c r="J886" i="10"/>
  <c r="K884" i="10"/>
  <c r="J884" i="10"/>
  <c r="K882" i="10"/>
  <c r="J882" i="10"/>
  <c r="K880" i="10"/>
  <c r="J880" i="10"/>
  <c r="K878" i="10"/>
  <c r="J878" i="10"/>
  <c r="K876" i="10"/>
  <c r="J876" i="10"/>
  <c r="K874" i="10"/>
  <c r="J874" i="10"/>
  <c r="K872" i="10"/>
  <c r="J872" i="10"/>
  <c r="K870" i="10"/>
  <c r="J870" i="10"/>
  <c r="K868" i="10"/>
  <c r="J868" i="10"/>
  <c r="K866" i="10"/>
  <c r="J866" i="10"/>
  <c r="K864" i="10"/>
  <c r="J864" i="10"/>
  <c r="K862" i="10"/>
  <c r="J862" i="10"/>
  <c r="K860" i="10"/>
  <c r="J860" i="10"/>
  <c r="K858" i="10"/>
  <c r="J858" i="10"/>
  <c r="K856" i="10"/>
  <c r="J856" i="10"/>
  <c r="K854" i="10"/>
  <c r="J854" i="10"/>
  <c r="K853" i="10"/>
  <c r="J853" i="10"/>
  <c r="K852" i="10"/>
  <c r="J852" i="10"/>
  <c r="K851" i="10"/>
  <c r="J851" i="10"/>
  <c r="K850" i="10"/>
  <c r="J850" i="10"/>
  <c r="K849" i="10"/>
  <c r="J849" i="10"/>
  <c r="K848" i="10"/>
  <c r="J848" i="10"/>
  <c r="K847" i="10"/>
  <c r="J847" i="10"/>
  <c r="K846" i="10"/>
  <c r="K845" i="10"/>
  <c r="J845" i="10"/>
  <c r="K844" i="10"/>
  <c r="J844" i="10"/>
  <c r="K843" i="10"/>
  <c r="J843" i="10"/>
  <c r="K842" i="10"/>
  <c r="J842" i="10"/>
  <c r="K841" i="10"/>
  <c r="J841" i="10"/>
  <c r="K840" i="10"/>
  <c r="J840" i="10"/>
  <c r="K839" i="10"/>
  <c r="J839" i="10"/>
  <c r="K838" i="10"/>
  <c r="J838" i="10"/>
  <c r="K837" i="10"/>
  <c r="J837" i="10"/>
  <c r="K836" i="10"/>
  <c r="J836" i="10"/>
  <c r="K835" i="10"/>
  <c r="J835" i="10"/>
  <c r="K834" i="10"/>
  <c r="J834" i="10"/>
  <c r="K833" i="10"/>
  <c r="J833" i="10"/>
  <c r="K832" i="10"/>
  <c r="J832" i="10"/>
  <c r="K831" i="10"/>
  <c r="J831" i="10"/>
  <c r="K830" i="10"/>
  <c r="J830" i="10"/>
  <c r="K829" i="10"/>
  <c r="J829" i="10"/>
  <c r="K828" i="10"/>
  <c r="J828" i="10"/>
  <c r="K827" i="10"/>
  <c r="J827" i="10"/>
  <c r="K826" i="10"/>
  <c r="J826" i="10"/>
  <c r="K825" i="10"/>
  <c r="J825" i="10"/>
  <c r="K824" i="10"/>
  <c r="J824" i="10"/>
  <c r="K823" i="10"/>
  <c r="J823" i="10"/>
  <c r="K822" i="10"/>
  <c r="J822" i="10"/>
  <c r="K821" i="10"/>
  <c r="J821" i="10"/>
  <c r="K820" i="10"/>
  <c r="J820" i="10"/>
  <c r="K819" i="10"/>
  <c r="J819" i="10"/>
  <c r="K818" i="10"/>
  <c r="J818" i="10"/>
  <c r="K817" i="10"/>
  <c r="J817" i="10"/>
  <c r="K816" i="10"/>
  <c r="J816" i="10"/>
  <c r="K815" i="10"/>
  <c r="J815" i="10"/>
  <c r="K814" i="10"/>
  <c r="K813" i="10"/>
  <c r="J813" i="10"/>
  <c r="K812" i="10"/>
  <c r="J812" i="10"/>
  <c r="K811" i="10"/>
  <c r="J811" i="10"/>
  <c r="K810" i="10"/>
  <c r="J810" i="10"/>
  <c r="K809" i="10"/>
  <c r="J809" i="10"/>
  <c r="K808" i="10"/>
  <c r="J808" i="10"/>
  <c r="K807" i="10"/>
  <c r="J807" i="10"/>
  <c r="K806" i="10"/>
  <c r="J806" i="10"/>
  <c r="K805" i="10"/>
  <c r="J805" i="10"/>
  <c r="K804" i="10"/>
  <c r="J804" i="10"/>
  <c r="K803" i="10"/>
  <c r="J803" i="10"/>
  <c r="K802" i="10"/>
  <c r="J802" i="10"/>
  <c r="K801" i="10"/>
  <c r="J801" i="10"/>
  <c r="K800" i="10"/>
  <c r="J800" i="10"/>
  <c r="K799" i="10"/>
  <c r="J799" i="10"/>
  <c r="K798" i="10"/>
  <c r="J798" i="10"/>
  <c r="K797" i="10"/>
  <c r="J797" i="10"/>
  <c r="K796" i="10"/>
  <c r="J796" i="10"/>
  <c r="K795" i="10"/>
  <c r="J795" i="10"/>
  <c r="K794" i="10"/>
  <c r="J794" i="10"/>
  <c r="K793" i="10"/>
  <c r="J793" i="10"/>
  <c r="K792" i="10"/>
  <c r="J792" i="10"/>
  <c r="K791" i="10"/>
  <c r="J791" i="10"/>
  <c r="K790" i="10"/>
  <c r="J790" i="10"/>
  <c r="K789" i="10"/>
  <c r="J789" i="10"/>
  <c r="K788" i="10"/>
  <c r="J788" i="10"/>
  <c r="K787" i="10"/>
  <c r="J787" i="10"/>
  <c r="K786" i="10"/>
  <c r="J786" i="10"/>
  <c r="K785" i="10"/>
  <c r="J785" i="10"/>
  <c r="K784" i="10"/>
  <c r="J784" i="10"/>
  <c r="K783" i="10"/>
  <c r="J783" i="10"/>
  <c r="K782" i="10"/>
  <c r="J782" i="10"/>
  <c r="K781" i="10"/>
  <c r="J781" i="10"/>
  <c r="K780" i="10"/>
  <c r="J780" i="10"/>
  <c r="K779" i="10"/>
  <c r="J779" i="10"/>
  <c r="K778" i="10"/>
  <c r="J778" i="10"/>
  <c r="K777" i="10"/>
  <c r="J777" i="10"/>
  <c r="K776" i="10"/>
  <c r="J776" i="10"/>
  <c r="K775" i="10"/>
  <c r="J775" i="10"/>
  <c r="K774" i="10"/>
  <c r="J774" i="10"/>
  <c r="K772" i="10"/>
  <c r="J772" i="10"/>
  <c r="K770" i="10"/>
  <c r="J770" i="10"/>
  <c r="K768" i="10"/>
  <c r="J768" i="10"/>
  <c r="K766" i="10"/>
  <c r="J766" i="10"/>
  <c r="K764" i="10"/>
  <c r="J764" i="10"/>
  <c r="K762" i="10"/>
  <c r="J762" i="10"/>
  <c r="K760" i="10"/>
  <c r="J760" i="10"/>
  <c r="K758" i="10"/>
  <c r="J758" i="10"/>
  <c r="K756" i="10"/>
  <c r="J756" i="10"/>
  <c r="K754" i="10"/>
  <c r="J754" i="10"/>
  <c r="K752" i="10"/>
  <c r="J752" i="10"/>
  <c r="K750" i="10"/>
  <c r="J750" i="10"/>
  <c r="K748" i="10"/>
  <c r="J748" i="10"/>
  <c r="K746" i="10"/>
  <c r="J746" i="10"/>
  <c r="K744" i="10"/>
  <c r="J744" i="10"/>
  <c r="K742" i="10"/>
  <c r="J742" i="10"/>
  <c r="K740" i="10"/>
  <c r="J740" i="10"/>
  <c r="K738" i="10"/>
  <c r="J738" i="10"/>
  <c r="K736" i="10"/>
  <c r="J736" i="10"/>
  <c r="K734" i="10"/>
  <c r="J734" i="10"/>
  <c r="K732" i="10"/>
  <c r="J732" i="10"/>
  <c r="K730" i="10"/>
  <c r="J730" i="10"/>
  <c r="K728" i="10"/>
  <c r="J728" i="10"/>
  <c r="K726" i="10"/>
  <c r="J726" i="10"/>
  <c r="K724" i="10"/>
  <c r="J724" i="10"/>
  <c r="K722" i="10"/>
  <c r="J722" i="10"/>
  <c r="K720" i="10"/>
  <c r="J720" i="10"/>
  <c r="K718" i="10"/>
  <c r="J718" i="10"/>
  <c r="K716" i="10"/>
  <c r="J716" i="10"/>
  <c r="K714" i="10"/>
  <c r="J714" i="10"/>
  <c r="K712" i="10"/>
  <c r="J712" i="10"/>
  <c r="K710" i="10"/>
  <c r="J710" i="10"/>
  <c r="K708" i="10"/>
  <c r="J708" i="10"/>
  <c r="K706" i="10"/>
  <c r="J706" i="10"/>
  <c r="K704" i="10"/>
  <c r="J704" i="10"/>
  <c r="K702" i="10"/>
  <c r="J702" i="10"/>
  <c r="K700" i="10"/>
  <c r="J700" i="10"/>
  <c r="K698" i="10"/>
  <c r="J698" i="10"/>
  <c r="K696" i="10"/>
  <c r="J696" i="10"/>
  <c r="K694" i="10"/>
  <c r="J694" i="10"/>
  <c r="K693" i="10"/>
  <c r="J693" i="10"/>
  <c r="K692" i="10"/>
  <c r="J692" i="10"/>
  <c r="K691" i="10"/>
  <c r="J691" i="10"/>
  <c r="K690" i="10"/>
  <c r="J690" i="10"/>
  <c r="K689" i="10"/>
  <c r="J689" i="10"/>
  <c r="K688" i="10"/>
  <c r="J688" i="10"/>
  <c r="K687" i="10"/>
  <c r="J687" i="10"/>
  <c r="K686" i="10"/>
  <c r="J686" i="10"/>
  <c r="K684" i="10"/>
  <c r="J684" i="10"/>
  <c r="K682" i="10"/>
  <c r="J682" i="10"/>
  <c r="K680" i="10"/>
  <c r="J680" i="10"/>
  <c r="K678" i="10"/>
  <c r="J678" i="10"/>
  <c r="K676" i="10"/>
  <c r="J676" i="10"/>
  <c r="K674" i="10"/>
  <c r="J674" i="10"/>
  <c r="K672" i="10"/>
  <c r="J672" i="10"/>
  <c r="K670" i="10"/>
  <c r="J670" i="10"/>
  <c r="K668" i="10"/>
  <c r="J668" i="10"/>
  <c r="K666" i="10"/>
  <c r="J666" i="10"/>
  <c r="K664" i="10"/>
  <c r="J664" i="10"/>
  <c r="K662" i="10"/>
  <c r="J662" i="10"/>
  <c r="K660" i="10"/>
  <c r="J660" i="10"/>
  <c r="K658" i="10"/>
  <c r="J658" i="10"/>
  <c r="K656" i="10"/>
  <c r="J656" i="10"/>
  <c r="K654" i="10"/>
  <c r="J654" i="10"/>
  <c r="K652" i="10"/>
  <c r="J652" i="10"/>
  <c r="K650" i="10"/>
  <c r="J650" i="10"/>
  <c r="K648" i="10"/>
  <c r="J648" i="10"/>
  <c r="K646" i="10"/>
  <c r="J646" i="10"/>
  <c r="K644" i="10"/>
  <c r="J644" i="10"/>
  <c r="K642" i="10"/>
  <c r="J642" i="10"/>
  <c r="K640" i="10"/>
  <c r="J640" i="10"/>
  <c r="K638" i="10"/>
  <c r="J638" i="10"/>
  <c r="K636" i="10"/>
  <c r="J636" i="10"/>
  <c r="K634" i="10"/>
  <c r="J634" i="10"/>
  <c r="K632" i="10"/>
  <c r="J632" i="10"/>
  <c r="K630" i="10"/>
  <c r="J630" i="10"/>
  <c r="K628" i="10"/>
  <c r="J628" i="10"/>
  <c r="K626" i="10"/>
  <c r="J626" i="10"/>
  <c r="K624" i="10"/>
  <c r="J624" i="10"/>
  <c r="K622" i="10"/>
  <c r="J622" i="10"/>
  <c r="K620" i="10"/>
  <c r="J620" i="10"/>
  <c r="K618" i="10"/>
  <c r="J618" i="10"/>
  <c r="K616" i="10"/>
  <c r="J616" i="10"/>
  <c r="K614" i="10"/>
  <c r="J614" i="10"/>
  <c r="K612" i="10"/>
  <c r="J612" i="10"/>
  <c r="K610" i="10"/>
  <c r="J610" i="10"/>
  <c r="K608" i="10"/>
  <c r="J608" i="10"/>
  <c r="K606" i="10"/>
  <c r="J606" i="10"/>
  <c r="K604" i="10"/>
  <c r="J604" i="10"/>
  <c r="K602" i="10"/>
  <c r="J602" i="10"/>
  <c r="K600" i="10"/>
  <c r="J600" i="10"/>
  <c r="K598" i="10"/>
  <c r="J598" i="10"/>
  <c r="K596" i="10"/>
  <c r="J596" i="10"/>
  <c r="K594" i="10"/>
  <c r="J594" i="10"/>
  <c r="K592" i="10"/>
  <c r="J592" i="10"/>
  <c r="K590" i="10"/>
  <c r="J590" i="10"/>
  <c r="K589" i="10"/>
  <c r="J589" i="10"/>
  <c r="K588" i="10"/>
  <c r="J588" i="10"/>
  <c r="K587" i="10"/>
  <c r="J587" i="10"/>
  <c r="K586" i="10"/>
  <c r="J586" i="10"/>
  <c r="K585" i="10"/>
  <c r="J585" i="10"/>
  <c r="K584" i="10"/>
  <c r="J584" i="10"/>
  <c r="K583" i="10"/>
  <c r="J583" i="10"/>
  <c r="K582" i="10"/>
  <c r="J582" i="10"/>
  <c r="K580" i="10"/>
  <c r="J580" i="10"/>
  <c r="K578" i="10"/>
  <c r="J578" i="10"/>
  <c r="K576" i="10"/>
  <c r="J576" i="10"/>
  <c r="K574" i="10"/>
  <c r="J574" i="10"/>
  <c r="K572" i="10"/>
  <c r="J572" i="10"/>
  <c r="K570" i="10"/>
  <c r="J570" i="10"/>
  <c r="K568" i="10"/>
  <c r="J568" i="10"/>
  <c r="K566" i="10"/>
  <c r="J566" i="10"/>
  <c r="K565" i="10"/>
  <c r="J565" i="10"/>
  <c r="K564" i="10"/>
  <c r="J564" i="10"/>
  <c r="K563" i="10"/>
  <c r="J563" i="10"/>
  <c r="K562" i="10"/>
  <c r="J562" i="10"/>
  <c r="K561" i="10"/>
  <c r="J561" i="10"/>
  <c r="K560" i="10"/>
  <c r="J560" i="10"/>
  <c r="K559" i="10"/>
  <c r="J559" i="10"/>
  <c r="K558" i="10"/>
  <c r="J558" i="10"/>
  <c r="K556" i="10"/>
  <c r="J556" i="10"/>
  <c r="K554" i="10"/>
  <c r="J554" i="10"/>
  <c r="K552" i="10"/>
  <c r="J552" i="10"/>
  <c r="K550" i="10"/>
  <c r="J550" i="10"/>
  <c r="K548" i="10"/>
  <c r="J548" i="10"/>
  <c r="K546" i="10"/>
  <c r="J546" i="10"/>
  <c r="K544" i="10"/>
  <c r="J544" i="10"/>
  <c r="K542" i="10"/>
  <c r="J542" i="10"/>
  <c r="K540" i="10"/>
  <c r="J540" i="10"/>
  <c r="K538" i="10"/>
  <c r="J538" i="10"/>
  <c r="K536" i="10"/>
  <c r="J536" i="10"/>
  <c r="K534" i="10"/>
  <c r="J534" i="10"/>
  <c r="K532" i="10"/>
  <c r="J532" i="10"/>
  <c r="K530" i="10"/>
  <c r="J530" i="10"/>
  <c r="K528" i="10"/>
  <c r="J528" i="10"/>
  <c r="K526" i="10"/>
  <c r="J526" i="10"/>
  <c r="K524" i="10"/>
  <c r="J524" i="10"/>
  <c r="K522" i="10"/>
  <c r="J522" i="10"/>
  <c r="K520" i="10"/>
  <c r="J520" i="10"/>
  <c r="K518" i="10"/>
  <c r="J518" i="10"/>
  <c r="K516" i="10"/>
  <c r="J516" i="10"/>
  <c r="K514" i="10"/>
  <c r="J514" i="10"/>
  <c r="K512" i="10"/>
  <c r="J512" i="10"/>
  <c r="K510" i="10"/>
  <c r="J510" i="10"/>
  <c r="K508" i="10"/>
  <c r="J508" i="10"/>
  <c r="K506" i="10"/>
  <c r="J506" i="10"/>
  <c r="K504" i="10"/>
  <c r="J504" i="10"/>
  <c r="K502" i="10"/>
  <c r="J502" i="10"/>
  <c r="K500" i="10"/>
  <c r="J500" i="10"/>
  <c r="K498" i="10"/>
  <c r="J498" i="10"/>
  <c r="K496" i="10"/>
  <c r="J496" i="10"/>
  <c r="K494" i="10"/>
  <c r="J494" i="10"/>
  <c r="K492" i="10"/>
  <c r="J492" i="10"/>
  <c r="K490" i="10"/>
  <c r="J490" i="10"/>
  <c r="K488" i="10"/>
  <c r="J488" i="10"/>
  <c r="K486" i="10"/>
  <c r="J486" i="10"/>
  <c r="K484" i="10"/>
  <c r="J484" i="10"/>
  <c r="K482" i="10"/>
  <c r="J482" i="10"/>
  <c r="K480" i="10"/>
  <c r="J480" i="10"/>
  <c r="K478" i="10"/>
  <c r="J478" i="10"/>
  <c r="K476" i="10"/>
  <c r="J476" i="10"/>
  <c r="K474" i="10"/>
  <c r="J474" i="10"/>
  <c r="K472" i="10"/>
  <c r="J472" i="10"/>
  <c r="K470" i="10"/>
  <c r="J470" i="10"/>
  <c r="K468" i="10"/>
  <c r="J468" i="10"/>
  <c r="K466" i="10"/>
  <c r="J466" i="10"/>
  <c r="K464" i="10"/>
  <c r="J464" i="10"/>
  <c r="K462" i="10"/>
  <c r="J462" i="10"/>
  <c r="K460" i="10"/>
  <c r="J460" i="10"/>
  <c r="K458" i="10"/>
  <c r="J458" i="10"/>
  <c r="K456" i="10"/>
  <c r="J456" i="10"/>
  <c r="K454" i="10"/>
  <c r="J454" i="10"/>
  <c r="K452" i="10"/>
  <c r="J452" i="10"/>
  <c r="K450" i="10"/>
  <c r="J450" i="10"/>
  <c r="K448" i="10"/>
  <c r="J448" i="10"/>
  <c r="K446" i="10"/>
  <c r="J446" i="10"/>
  <c r="K444" i="10"/>
  <c r="J444" i="10"/>
  <c r="K442" i="10"/>
  <c r="J442" i="10"/>
  <c r="K440" i="10"/>
  <c r="J440" i="10"/>
  <c r="K438" i="10"/>
  <c r="J438" i="10"/>
  <c r="K436" i="10"/>
  <c r="J436" i="10"/>
  <c r="K434" i="10"/>
  <c r="J434" i="10"/>
  <c r="K432" i="10"/>
  <c r="J432" i="10"/>
  <c r="K430" i="10"/>
  <c r="J430" i="10"/>
  <c r="K428" i="10"/>
  <c r="J428" i="10"/>
  <c r="K426" i="10"/>
  <c r="J426" i="10"/>
  <c r="K424" i="10"/>
  <c r="J424" i="10"/>
  <c r="K422" i="10"/>
  <c r="J422" i="10"/>
  <c r="K420" i="10"/>
  <c r="J420" i="10"/>
  <c r="K418" i="10"/>
  <c r="J418" i="10"/>
  <c r="K416" i="10"/>
  <c r="J416" i="10"/>
  <c r="K414" i="10"/>
  <c r="J414" i="10"/>
  <c r="K412" i="10"/>
  <c r="J412" i="10"/>
  <c r="K410" i="10"/>
  <c r="J410" i="10"/>
  <c r="K408" i="10"/>
  <c r="J408" i="10"/>
  <c r="K406" i="10"/>
  <c r="J406" i="10"/>
  <c r="K404" i="10"/>
  <c r="J404" i="10"/>
  <c r="K402" i="10"/>
  <c r="J402" i="10"/>
  <c r="K400" i="10"/>
  <c r="J400" i="10"/>
  <c r="K398" i="10"/>
  <c r="J398" i="10"/>
  <c r="K396" i="10"/>
  <c r="J396" i="10"/>
  <c r="K394" i="10"/>
  <c r="J394" i="10"/>
  <c r="K392" i="10"/>
  <c r="J392" i="10"/>
  <c r="K390" i="10"/>
  <c r="J390" i="10"/>
  <c r="K388" i="10"/>
  <c r="J388" i="10"/>
  <c r="K386" i="10"/>
  <c r="J386" i="10"/>
  <c r="K384" i="10"/>
  <c r="J384" i="10"/>
  <c r="K382" i="10"/>
  <c r="J382" i="10"/>
  <c r="K380" i="10"/>
  <c r="J380" i="10"/>
  <c r="K378" i="10"/>
  <c r="J378" i="10"/>
  <c r="K376" i="10"/>
  <c r="J376" i="10"/>
  <c r="K374" i="10"/>
  <c r="J374" i="10"/>
  <c r="K372" i="10"/>
  <c r="J372" i="10"/>
  <c r="K370" i="10"/>
  <c r="J370" i="10"/>
  <c r="K368" i="10"/>
  <c r="J368" i="10"/>
  <c r="K366" i="10"/>
  <c r="J366" i="10"/>
  <c r="K364" i="10"/>
  <c r="J364" i="10"/>
  <c r="K362" i="10"/>
  <c r="J362" i="10"/>
  <c r="K360" i="10"/>
  <c r="J360" i="10"/>
  <c r="K358" i="10"/>
  <c r="J358" i="10"/>
  <c r="K356" i="10"/>
  <c r="J356" i="10"/>
  <c r="K354" i="10"/>
  <c r="J354" i="10"/>
  <c r="K352" i="10"/>
  <c r="J352" i="10"/>
  <c r="K350" i="10"/>
  <c r="J350" i="10"/>
  <c r="K348" i="10"/>
  <c r="J348" i="10"/>
  <c r="K346" i="10"/>
  <c r="J346" i="10"/>
  <c r="K344" i="10"/>
  <c r="J344" i="10"/>
  <c r="K342" i="10"/>
  <c r="J342" i="10"/>
  <c r="K340" i="10"/>
  <c r="J340" i="10"/>
  <c r="K338" i="10"/>
  <c r="J338" i="10"/>
  <c r="K336" i="10"/>
  <c r="J336" i="10"/>
  <c r="K334" i="10"/>
  <c r="J334" i="10"/>
  <c r="K332" i="10"/>
  <c r="J332" i="10"/>
  <c r="K330" i="10"/>
  <c r="J330" i="10"/>
  <c r="K328" i="10"/>
  <c r="J328" i="10"/>
  <c r="K326" i="10"/>
  <c r="J326" i="10"/>
  <c r="K324" i="10"/>
  <c r="J324" i="10"/>
  <c r="K322" i="10"/>
  <c r="J322" i="10"/>
  <c r="K320" i="10"/>
  <c r="J320" i="10"/>
  <c r="K318" i="10"/>
  <c r="J318" i="10"/>
  <c r="K316" i="10"/>
  <c r="J316" i="10"/>
  <c r="K314" i="10"/>
  <c r="J314" i="10"/>
  <c r="K312" i="10"/>
  <c r="J312" i="10"/>
  <c r="K310" i="10"/>
  <c r="J310" i="10"/>
  <c r="K308" i="10"/>
  <c r="J308" i="10"/>
  <c r="K306" i="10"/>
  <c r="J306" i="10"/>
  <c r="K304" i="10"/>
  <c r="J304" i="10"/>
  <c r="K302" i="10"/>
  <c r="J302" i="10"/>
  <c r="K300" i="10"/>
  <c r="J300" i="10"/>
  <c r="K298" i="10"/>
  <c r="J298" i="10"/>
  <c r="K296" i="10"/>
  <c r="J296" i="10"/>
  <c r="K294" i="10"/>
  <c r="J294" i="10"/>
  <c r="K292" i="10"/>
  <c r="J292" i="10"/>
  <c r="K290" i="10"/>
  <c r="J290" i="10"/>
  <c r="K288" i="10"/>
  <c r="J288" i="10"/>
  <c r="K286" i="10"/>
  <c r="J286" i="10"/>
  <c r="K284" i="10"/>
  <c r="J284" i="10"/>
  <c r="K282" i="10"/>
  <c r="J282" i="10"/>
  <c r="K280" i="10"/>
  <c r="J280" i="10"/>
  <c r="K278" i="10"/>
  <c r="K276" i="10"/>
  <c r="J276" i="10"/>
  <c r="K274" i="10"/>
  <c r="J274" i="10"/>
  <c r="K272" i="10"/>
  <c r="J272" i="10"/>
  <c r="K270" i="10"/>
  <c r="J270" i="10"/>
  <c r="K268" i="10"/>
  <c r="J268" i="10"/>
  <c r="K266" i="10"/>
  <c r="J266" i="10"/>
  <c r="K264" i="10"/>
  <c r="J264" i="10"/>
  <c r="K262" i="10"/>
  <c r="J262" i="10"/>
  <c r="K260" i="10"/>
  <c r="J260" i="10"/>
  <c r="K258" i="10"/>
  <c r="J258" i="10"/>
  <c r="K256" i="10"/>
  <c r="J256" i="10"/>
  <c r="K254" i="10"/>
  <c r="J254" i="10"/>
  <c r="K252" i="10"/>
  <c r="J252" i="10"/>
  <c r="K250" i="10"/>
  <c r="J250" i="10"/>
  <c r="K248" i="10"/>
  <c r="J248" i="10"/>
  <c r="K246" i="10"/>
  <c r="J246" i="10"/>
  <c r="K244" i="10"/>
  <c r="J244" i="10"/>
  <c r="K242" i="10"/>
  <c r="J242" i="10"/>
  <c r="K240" i="10"/>
  <c r="J240" i="10"/>
  <c r="K238" i="10"/>
  <c r="J238" i="10"/>
  <c r="K236" i="10"/>
  <c r="J236" i="10"/>
  <c r="K234" i="10"/>
  <c r="J234" i="10"/>
  <c r="K232" i="10"/>
  <c r="J232" i="10"/>
  <c r="K230" i="10"/>
  <c r="J230" i="10"/>
  <c r="K228" i="10"/>
  <c r="J228" i="10"/>
  <c r="K226" i="10"/>
  <c r="J226" i="10"/>
  <c r="K224" i="10"/>
  <c r="J224" i="10"/>
  <c r="K222" i="10"/>
  <c r="J222" i="10"/>
  <c r="K220" i="10"/>
  <c r="J220" i="10"/>
  <c r="K218" i="10"/>
  <c r="J218" i="10"/>
  <c r="K216" i="10"/>
  <c r="J216" i="10"/>
  <c r="K214" i="10"/>
  <c r="J214" i="10"/>
  <c r="K212" i="10"/>
  <c r="J212" i="10"/>
  <c r="K210" i="10"/>
  <c r="J210" i="10"/>
  <c r="K208" i="10"/>
  <c r="J208" i="10"/>
  <c r="K206" i="10"/>
  <c r="J206" i="10"/>
  <c r="K204" i="10"/>
  <c r="J204" i="10"/>
  <c r="K202" i="10"/>
  <c r="J202" i="10"/>
  <c r="K200" i="10"/>
  <c r="J200" i="10"/>
  <c r="K198" i="10"/>
  <c r="J198" i="10"/>
  <c r="K196" i="10"/>
  <c r="J196" i="10"/>
  <c r="K194" i="10"/>
  <c r="J194" i="10"/>
  <c r="K192" i="10"/>
  <c r="J192" i="10"/>
  <c r="K190" i="10"/>
  <c r="J190" i="10"/>
  <c r="K188" i="10"/>
  <c r="J188" i="10"/>
  <c r="K186" i="10"/>
  <c r="J186" i="10"/>
  <c r="K184" i="10"/>
  <c r="J184" i="10"/>
  <c r="K182" i="10"/>
  <c r="K180" i="10"/>
  <c r="J180" i="10"/>
  <c r="K178" i="10"/>
  <c r="J178" i="10"/>
  <c r="K176" i="10"/>
  <c r="J176" i="10"/>
  <c r="K174" i="10"/>
  <c r="K172" i="10"/>
  <c r="J172" i="10"/>
  <c r="K170" i="10"/>
  <c r="J170" i="10"/>
  <c r="K168" i="10"/>
  <c r="J168" i="10"/>
  <c r="K166" i="10"/>
  <c r="J166" i="10"/>
  <c r="K164" i="10"/>
  <c r="J164" i="10"/>
  <c r="K162" i="10"/>
  <c r="J162" i="10"/>
  <c r="K160" i="10"/>
  <c r="J160" i="10"/>
  <c r="K158" i="10"/>
  <c r="J158" i="10"/>
  <c r="K157" i="10"/>
  <c r="J157" i="10"/>
  <c r="K156" i="10"/>
  <c r="J156" i="10"/>
  <c r="K155" i="10"/>
  <c r="J155" i="10"/>
  <c r="K154" i="10"/>
  <c r="J154" i="10"/>
  <c r="K153" i="10"/>
  <c r="J153" i="10"/>
  <c r="K152" i="10"/>
  <c r="J152" i="10"/>
  <c r="K151" i="10"/>
  <c r="J151" i="10"/>
  <c r="K150" i="10"/>
  <c r="J150" i="10"/>
  <c r="K148" i="10"/>
  <c r="J148" i="10"/>
  <c r="K146" i="10"/>
  <c r="J146" i="10"/>
  <c r="K144" i="10"/>
  <c r="J144" i="10"/>
  <c r="K142" i="10"/>
  <c r="J142" i="10"/>
  <c r="K140" i="10"/>
  <c r="J140" i="10"/>
  <c r="K138" i="10"/>
  <c r="J138" i="10"/>
  <c r="K136" i="10"/>
  <c r="J136" i="10"/>
  <c r="K134" i="10"/>
  <c r="J134" i="10"/>
  <c r="K132" i="10"/>
  <c r="J132" i="10"/>
  <c r="K130" i="10"/>
  <c r="J130" i="10"/>
  <c r="K128" i="10"/>
  <c r="J128" i="10"/>
  <c r="K126" i="10"/>
  <c r="J126" i="10"/>
  <c r="K124" i="10"/>
  <c r="J124" i="10"/>
  <c r="K122" i="10"/>
  <c r="J122" i="10"/>
  <c r="K120" i="10"/>
  <c r="J120" i="10"/>
  <c r="K118" i="10"/>
  <c r="J118" i="10"/>
  <c r="K116" i="10"/>
  <c r="J116" i="10"/>
  <c r="K114" i="10"/>
  <c r="J114" i="10"/>
  <c r="K112" i="10"/>
  <c r="J112" i="10"/>
  <c r="K110" i="10"/>
  <c r="J110" i="10"/>
  <c r="K108" i="10"/>
  <c r="J108" i="10"/>
  <c r="K106" i="10"/>
  <c r="J106" i="10"/>
  <c r="K104" i="10"/>
  <c r="J104" i="10"/>
  <c r="K102" i="10"/>
  <c r="K100" i="10"/>
  <c r="J100" i="10"/>
  <c r="K98" i="10"/>
  <c r="J98" i="10"/>
  <c r="K96" i="10"/>
  <c r="J96" i="10"/>
  <c r="K94" i="10"/>
  <c r="J94" i="10"/>
  <c r="K92" i="10"/>
  <c r="J92" i="10"/>
  <c r="K90" i="10"/>
  <c r="J90" i="10"/>
  <c r="K88" i="10"/>
  <c r="J88" i="10"/>
  <c r="K86" i="10"/>
  <c r="J86" i="10"/>
  <c r="K84" i="10"/>
  <c r="J84" i="10"/>
  <c r="K82" i="10"/>
  <c r="J82" i="10"/>
  <c r="K80" i="10"/>
  <c r="J80" i="10"/>
  <c r="K78" i="10"/>
  <c r="J78" i="10"/>
  <c r="K76" i="10"/>
  <c r="J76" i="10"/>
  <c r="K74" i="10"/>
  <c r="J74" i="10"/>
  <c r="K72" i="10"/>
  <c r="J72" i="10"/>
  <c r="K70" i="10"/>
  <c r="J70" i="10"/>
  <c r="K68" i="10"/>
  <c r="J68" i="10"/>
  <c r="K66" i="10"/>
  <c r="J66" i="10"/>
  <c r="K64" i="10"/>
  <c r="J64" i="10"/>
  <c r="K60" i="10"/>
  <c r="J60" i="10"/>
  <c r="K58" i="10"/>
  <c r="J58" i="10"/>
  <c r="K56" i="10"/>
  <c r="J56" i="10"/>
  <c r="K54" i="10"/>
  <c r="J54" i="10"/>
  <c r="K52" i="10"/>
  <c r="J52" i="10"/>
  <c r="K50" i="10"/>
  <c r="J50" i="10"/>
  <c r="K48" i="10"/>
  <c r="J48" i="10"/>
  <c r="K46" i="10"/>
  <c r="J46" i="10"/>
  <c r="K44" i="10"/>
  <c r="J44" i="10"/>
  <c r="K42" i="10"/>
  <c r="J42" i="10"/>
  <c r="K40" i="10"/>
  <c r="J40" i="10"/>
  <c r="K38" i="10"/>
  <c r="J38" i="10"/>
  <c r="K36" i="10"/>
  <c r="J36" i="10"/>
  <c r="K34" i="10"/>
  <c r="J34" i="10"/>
  <c r="K32" i="10"/>
  <c r="J32" i="10"/>
  <c r="K30" i="10"/>
  <c r="J30" i="10"/>
  <c r="K28" i="10"/>
  <c r="J28" i="10"/>
  <c r="K26" i="10"/>
  <c r="J26" i="10"/>
  <c r="K24" i="10"/>
  <c r="J24" i="10"/>
  <c r="K22" i="10"/>
  <c r="J22" i="10"/>
  <c r="K20" i="10"/>
  <c r="J20" i="10"/>
  <c r="K18" i="10"/>
  <c r="J18" i="10"/>
  <c r="K16" i="10"/>
  <c r="J16" i="10"/>
  <c r="K14" i="10"/>
  <c r="J14" i="10"/>
  <c r="K12" i="10"/>
  <c r="J12" i="10"/>
  <c r="K10" i="10"/>
  <c r="J10" i="10"/>
  <c r="K8" i="10"/>
  <c r="J8" i="10"/>
  <c r="K6" i="10"/>
  <c r="H1301" i="10"/>
  <c r="I1301" i="10"/>
  <c r="J1301" i="10" s="1"/>
  <c r="G1301" i="10"/>
  <c r="K1301" i="10" s="1"/>
  <c r="H1299" i="10"/>
  <c r="I1299" i="10"/>
  <c r="J1299" i="10" s="1"/>
  <c r="G1299" i="10"/>
  <c r="K1299" i="10" s="1"/>
  <c r="H1297" i="10"/>
  <c r="I1297" i="10"/>
  <c r="J1297" i="10" s="1"/>
  <c r="G1297" i="10"/>
  <c r="K1297" i="10" s="1"/>
  <c r="H1317" i="10"/>
  <c r="I1317" i="10"/>
  <c r="J1317" i="10" s="1"/>
  <c r="G1317" i="10"/>
  <c r="K1317" i="10" s="1"/>
  <c r="H1315" i="10"/>
  <c r="I1315" i="10"/>
  <c r="J1315" i="10" s="1"/>
  <c r="G1315" i="10"/>
  <c r="K1315" i="10" s="1"/>
  <c r="H1313" i="10"/>
  <c r="I1313" i="10"/>
  <c r="J1313" i="10" s="1"/>
  <c r="G1313" i="10"/>
  <c r="K1313" i="10" s="1"/>
  <c r="H1325" i="10"/>
  <c r="I1325" i="10"/>
  <c r="J1325" i="10" s="1"/>
  <c r="G1325" i="10"/>
  <c r="H1323" i="10"/>
  <c r="I1323" i="10"/>
  <c r="J1323" i="10" s="1"/>
  <c r="G1323" i="10"/>
  <c r="K1323" i="10" s="1"/>
  <c r="H1321" i="10"/>
  <c r="I1321" i="10"/>
  <c r="J1321" i="10" s="1"/>
  <c r="G1321" i="10"/>
  <c r="K1321" i="10" s="1"/>
  <c r="K1348" i="9"/>
  <c r="J1348" i="9"/>
  <c r="K1346" i="9"/>
  <c r="J1346" i="9"/>
  <c r="K1344" i="9"/>
  <c r="J1344" i="9"/>
  <c r="K1342" i="9"/>
  <c r="J1342" i="9"/>
  <c r="K1340" i="9"/>
  <c r="J1340" i="9"/>
  <c r="K1338" i="9"/>
  <c r="J1338" i="9"/>
  <c r="K1336" i="9"/>
  <c r="J1336" i="9"/>
  <c r="K1334" i="9"/>
  <c r="J1334" i="9"/>
  <c r="K1332" i="9"/>
  <c r="J1332" i="9"/>
  <c r="K1330" i="9"/>
  <c r="J1330" i="9"/>
  <c r="K1328" i="9"/>
  <c r="J1328" i="9"/>
  <c r="K1326" i="9"/>
  <c r="J1326" i="9"/>
  <c r="K1324" i="9"/>
  <c r="J1324" i="9"/>
  <c r="K1322" i="9"/>
  <c r="J1322" i="9"/>
  <c r="K1320" i="9"/>
  <c r="J1320" i="9"/>
  <c r="K1319" i="9"/>
  <c r="J1319" i="9"/>
  <c r="K1318" i="9"/>
  <c r="J1318" i="9"/>
  <c r="K1316" i="9"/>
  <c r="J1316" i="9"/>
  <c r="K1314" i="9"/>
  <c r="J1314" i="9"/>
  <c r="K1312" i="9"/>
  <c r="J1312" i="9"/>
  <c r="K1311" i="9"/>
  <c r="J1311" i="9"/>
  <c r="K1310" i="9"/>
  <c r="J1310" i="9"/>
  <c r="K1308" i="9"/>
  <c r="J1308" i="9"/>
  <c r="K1306" i="9"/>
  <c r="J1306" i="9"/>
  <c r="K1304" i="9"/>
  <c r="J1304" i="9"/>
  <c r="K1302" i="9"/>
  <c r="J1302" i="9"/>
  <c r="K1300" i="9"/>
  <c r="J1300" i="9"/>
  <c r="K1298" i="9"/>
  <c r="J1298" i="9"/>
  <c r="K1296" i="9"/>
  <c r="J1296" i="9"/>
  <c r="K1294" i="9"/>
  <c r="J1294" i="9"/>
  <c r="K1292" i="9"/>
  <c r="J1292" i="9"/>
  <c r="K1290" i="9"/>
  <c r="J1290" i="9"/>
  <c r="K1288" i="9"/>
  <c r="J1288" i="9"/>
  <c r="K1286" i="9"/>
  <c r="J1286" i="9"/>
  <c r="K1284" i="9"/>
  <c r="J1284" i="9"/>
  <c r="K1282" i="9"/>
  <c r="J1282" i="9"/>
  <c r="K1280" i="9"/>
  <c r="J1280" i="9"/>
  <c r="K1278" i="9"/>
  <c r="J1278" i="9"/>
  <c r="K1276" i="9"/>
  <c r="J1276" i="9"/>
  <c r="K1274" i="9"/>
  <c r="J1274" i="9"/>
  <c r="K1272" i="9"/>
  <c r="J1272" i="9"/>
  <c r="K1270" i="9"/>
  <c r="J1270" i="9"/>
  <c r="K1268" i="9"/>
  <c r="J1268" i="9"/>
  <c r="K1266" i="9"/>
  <c r="J1266" i="9"/>
  <c r="K1264" i="9"/>
  <c r="J1264" i="9"/>
  <c r="K1262" i="9"/>
  <c r="J1262" i="9"/>
  <c r="K1260" i="9"/>
  <c r="J1260" i="9"/>
  <c r="K1258" i="9"/>
  <c r="J1258" i="9"/>
  <c r="K1256" i="9"/>
  <c r="J1256" i="9"/>
  <c r="K1254" i="9"/>
  <c r="J1254" i="9"/>
  <c r="K1252" i="9"/>
  <c r="J1252" i="9"/>
  <c r="K1250" i="9"/>
  <c r="J1250" i="9"/>
  <c r="K1248" i="9"/>
  <c r="J1248" i="9"/>
  <c r="K1246" i="9"/>
  <c r="J1246" i="9"/>
  <c r="K1244" i="9"/>
  <c r="J1244" i="9"/>
  <c r="K1242" i="9"/>
  <c r="J1242" i="9"/>
  <c r="K1240" i="9"/>
  <c r="J1240" i="9"/>
  <c r="K1238" i="9"/>
  <c r="J1238" i="9"/>
  <c r="K1236" i="9"/>
  <c r="J1236" i="9"/>
  <c r="K1234" i="9"/>
  <c r="J1234" i="9"/>
  <c r="K1232" i="9"/>
  <c r="J1232" i="9"/>
  <c r="K1230" i="9"/>
  <c r="J1230" i="9"/>
  <c r="K1228" i="9"/>
  <c r="J1228" i="9"/>
  <c r="K1226" i="9"/>
  <c r="J1226" i="9"/>
  <c r="K1224" i="9"/>
  <c r="J1224" i="9"/>
  <c r="K1222" i="9"/>
  <c r="J1222" i="9"/>
  <c r="K1220" i="9"/>
  <c r="J1220" i="9"/>
  <c r="K1218" i="9"/>
  <c r="J1218" i="9"/>
  <c r="K1216" i="9"/>
  <c r="J1216" i="9"/>
  <c r="K1214" i="9"/>
  <c r="J1214" i="9"/>
  <c r="K1212" i="9"/>
  <c r="J1212" i="9"/>
  <c r="K1210" i="9"/>
  <c r="J1210" i="9"/>
  <c r="K1208" i="9"/>
  <c r="J1208" i="9"/>
  <c r="K1206" i="9"/>
  <c r="J1206" i="9"/>
  <c r="K1204" i="9"/>
  <c r="J1204" i="9"/>
  <c r="K1202" i="9"/>
  <c r="J1202" i="9"/>
  <c r="K1200" i="9"/>
  <c r="J1200" i="9"/>
  <c r="K1198" i="9"/>
  <c r="J1198" i="9"/>
  <c r="K1196" i="9"/>
  <c r="J1196" i="9"/>
  <c r="K1194" i="9"/>
  <c r="J1194" i="9"/>
  <c r="K1192" i="9"/>
  <c r="J1192" i="9"/>
  <c r="K1190" i="9"/>
  <c r="J1190" i="9"/>
  <c r="K1188" i="9"/>
  <c r="J1188" i="9"/>
  <c r="K1186" i="9"/>
  <c r="J1186" i="9"/>
  <c r="K1184" i="9"/>
  <c r="J1184" i="9"/>
  <c r="K1182" i="9"/>
  <c r="J1182" i="9"/>
  <c r="K1180" i="9"/>
  <c r="J1180" i="9"/>
  <c r="K1178" i="9"/>
  <c r="J1178" i="9"/>
  <c r="K1176" i="9"/>
  <c r="J1176" i="9"/>
  <c r="K1174" i="9"/>
  <c r="J1174" i="9"/>
  <c r="K1172" i="9"/>
  <c r="J1172" i="9"/>
  <c r="K1170" i="9"/>
  <c r="J1170" i="9"/>
  <c r="K1168" i="9"/>
  <c r="J1168" i="9"/>
  <c r="K1166" i="9"/>
  <c r="J1166" i="9"/>
  <c r="K1164" i="9"/>
  <c r="J1164" i="9"/>
  <c r="K1162" i="9"/>
  <c r="J1162" i="9"/>
  <c r="K1160" i="9"/>
  <c r="J1160" i="9"/>
  <c r="K1158" i="9"/>
  <c r="J1158" i="9"/>
  <c r="K1156" i="9"/>
  <c r="J1156" i="9"/>
  <c r="K1154" i="9"/>
  <c r="J1154" i="9"/>
  <c r="K1152" i="9"/>
  <c r="J1152" i="9"/>
  <c r="K1150" i="9"/>
  <c r="J1150" i="9"/>
  <c r="K1148" i="9"/>
  <c r="J1148" i="9"/>
  <c r="K1146" i="9"/>
  <c r="J1146" i="9"/>
  <c r="K1144" i="9"/>
  <c r="J1144" i="9"/>
  <c r="K1142" i="9"/>
  <c r="J1142" i="9"/>
  <c r="K1140" i="9"/>
  <c r="J1140" i="9"/>
  <c r="K1138" i="9"/>
  <c r="J1138" i="9"/>
  <c r="K1136" i="9"/>
  <c r="J1136" i="9"/>
  <c r="K1134" i="9"/>
  <c r="J1134" i="9"/>
  <c r="K1132" i="9"/>
  <c r="J1132" i="9"/>
  <c r="K1130" i="9"/>
  <c r="J1130" i="9"/>
  <c r="K1128" i="9"/>
  <c r="J1128" i="9"/>
  <c r="K1126" i="9"/>
  <c r="J1126" i="9"/>
  <c r="K1124" i="9"/>
  <c r="J1124" i="9"/>
  <c r="K1122" i="9"/>
  <c r="J1122" i="9"/>
  <c r="K1120" i="9"/>
  <c r="J1120" i="9"/>
  <c r="K1118" i="9"/>
  <c r="J1118" i="9"/>
  <c r="K1116" i="9"/>
  <c r="J1116" i="9"/>
  <c r="K1114" i="9"/>
  <c r="J1114" i="9"/>
  <c r="K1112" i="9"/>
  <c r="J1112" i="9"/>
  <c r="K1110" i="9"/>
  <c r="J1110" i="9"/>
  <c r="K1108" i="9"/>
  <c r="J1108" i="9"/>
  <c r="K1106" i="9"/>
  <c r="J1106" i="9"/>
  <c r="K1104" i="9"/>
  <c r="J1104" i="9"/>
  <c r="K1102" i="9"/>
  <c r="J1102" i="9"/>
  <c r="K1100" i="9"/>
  <c r="J1100" i="9"/>
  <c r="K1098" i="9"/>
  <c r="J1098" i="9"/>
  <c r="K1096" i="9"/>
  <c r="J1096" i="9"/>
  <c r="K1094" i="9"/>
  <c r="J1094" i="9"/>
  <c r="K1092" i="9"/>
  <c r="J1092" i="9"/>
  <c r="K1090" i="9"/>
  <c r="J1090" i="9"/>
  <c r="K1088" i="9"/>
  <c r="J1088" i="9"/>
  <c r="K1086" i="9"/>
  <c r="J1086" i="9"/>
  <c r="K1084" i="9"/>
  <c r="J1084" i="9"/>
  <c r="K1082" i="9"/>
  <c r="J1082" i="9"/>
  <c r="K1080" i="9"/>
  <c r="J1080" i="9"/>
  <c r="K1078" i="9"/>
  <c r="J1078" i="9"/>
  <c r="K1076" i="9"/>
  <c r="J1076" i="9"/>
  <c r="K1074" i="9"/>
  <c r="J1074" i="9"/>
  <c r="K1072" i="9"/>
  <c r="J1072" i="9"/>
  <c r="K1070" i="9"/>
  <c r="J1070" i="9"/>
  <c r="K1068" i="9"/>
  <c r="J1068" i="9"/>
  <c r="K1066" i="9"/>
  <c r="J1066" i="9"/>
  <c r="K1064" i="9"/>
  <c r="J1064" i="9"/>
  <c r="K1062" i="9"/>
  <c r="J1062" i="9"/>
  <c r="K1060" i="9"/>
  <c r="J1060" i="9"/>
  <c r="K1058" i="9"/>
  <c r="J1058" i="9"/>
  <c r="K1056" i="9"/>
  <c r="J1056" i="9"/>
  <c r="K1054" i="9"/>
  <c r="J1054" i="9"/>
  <c r="K1052" i="9"/>
  <c r="J1052" i="9"/>
  <c r="K1050" i="9"/>
  <c r="J1050" i="9"/>
  <c r="K1048" i="9"/>
  <c r="J1048" i="9"/>
  <c r="K1046" i="9"/>
  <c r="J1046" i="9"/>
  <c r="K1044" i="9"/>
  <c r="J1044" i="9"/>
  <c r="K1042" i="9"/>
  <c r="J1042" i="9"/>
  <c r="K1040" i="9"/>
  <c r="J1040" i="9"/>
  <c r="K1038" i="9"/>
  <c r="J1038" i="9"/>
  <c r="K1036" i="9"/>
  <c r="J1036" i="9"/>
  <c r="K1034" i="9"/>
  <c r="J1034" i="9"/>
  <c r="K1032" i="9"/>
  <c r="J1032" i="9"/>
  <c r="K1030" i="9"/>
  <c r="J1030" i="9"/>
  <c r="K1028" i="9"/>
  <c r="J1028" i="9"/>
  <c r="K1026" i="9"/>
  <c r="J1026" i="9"/>
  <c r="K1024" i="9"/>
  <c r="J1024" i="9"/>
  <c r="K1022" i="9"/>
  <c r="J1022" i="9"/>
  <c r="K1020" i="9"/>
  <c r="J1020" i="9"/>
  <c r="K1018" i="9"/>
  <c r="J1018" i="9"/>
  <c r="K1016" i="9"/>
  <c r="J1016" i="9"/>
  <c r="K1014" i="9"/>
  <c r="J1014" i="9"/>
  <c r="K1012" i="9"/>
  <c r="J1012" i="9"/>
  <c r="K1010" i="9"/>
  <c r="J1010" i="9"/>
  <c r="K1008" i="9"/>
  <c r="J1008" i="9"/>
  <c r="K1006" i="9"/>
  <c r="J1006" i="9"/>
  <c r="K1004" i="9"/>
  <c r="J1004" i="9"/>
  <c r="K1002" i="9"/>
  <c r="J1002" i="9"/>
  <c r="K1000" i="9"/>
  <c r="J1000" i="9"/>
  <c r="K998" i="9"/>
  <c r="J998" i="9"/>
  <c r="K996" i="9"/>
  <c r="J996" i="9"/>
  <c r="K994" i="9"/>
  <c r="J994" i="9"/>
  <c r="K992" i="9"/>
  <c r="J992" i="9"/>
  <c r="K990" i="9"/>
  <c r="J990" i="9"/>
  <c r="K988" i="9"/>
  <c r="J988" i="9"/>
  <c r="K986" i="9"/>
  <c r="J986" i="9"/>
  <c r="K984" i="9"/>
  <c r="J984" i="9"/>
  <c r="K982" i="9"/>
  <c r="J982" i="9"/>
  <c r="K980" i="9"/>
  <c r="J980" i="9"/>
  <c r="K978" i="9"/>
  <c r="J978" i="9"/>
  <c r="K976" i="9"/>
  <c r="J976" i="9"/>
  <c r="K974" i="9"/>
  <c r="J974" i="9"/>
  <c r="K972" i="9"/>
  <c r="J972" i="9"/>
  <c r="K970" i="9"/>
  <c r="J970" i="9"/>
  <c r="K968" i="9"/>
  <c r="J968" i="9"/>
  <c r="K966" i="9"/>
  <c r="J966" i="9"/>
  <c r="K964" i="9"/>
  <c r="J964" i="9"/>
  <c r="K962" i="9"/>
  <c r="J962" i="9"/>
  <c r="K960" i="9"/>
  <c r="J960" i="9"/>
  <c r="K958" i="9"/>
  <c r="J958" i="9"/>
  <c r="K956" i="9"/>
  <c r="J956" i="9"/>
  <c r="K954" i="9"/>
  <c r="J954" i="9"/>
  <c r="K952" i="9"/>
  <c r="J952" i="9"/>
  <c r="K950" i="9"/>
  <c r="J950" i="9"/>
  <c r="K948" i="9"/>
  <c r="J948" i="9"/>
  <c r="K946" i="9"/>
  <c r="J946" i="9"/>
  <c r="K944" i="9"/>
  <c r="J944" i="9"/>
  <c r="K942" i="9"/>
  <c r="J942" i="9"/>
  <c r="K940" i="9"/>
  <c r="J940" i="9"/>
  <c r="K938" i="9"/>
  <c r="J938" i="9"/>
  <c r="K936" i="9"/>
  <c r="J936" i="9"/>
  <c r="K934" i="9"/>
  <c r="J934" i="9"/>
  <c r="K932" i="9"/>
  <c r="J932" i="9"/>
  <c r="K930" i="9"/>
  <c r="J930" i="9"/>
  <c r="K928" i="9"/>
  <c r="J928" i="9"/>
  <c r="K926" i="9"/>
  <c r="J926" i="9"/>
  <c r="K924" i="9"/>
  <c r="J924" i="9"/>
  <c r="K922" i="9"/>
  <c r="J922" i="9"/>
  <c r="K920" i="9"/>
  <c r="J920" i="9"/>
  <c r="K918" i="9"/>
  <c r="J918" i="9"/>
  <c r="K916" i="9"/>
  <c r="J916" i="9"/>
  <c r="K914" i="9"/>
  <c r="J914" i="9"/>
  <c r="K912" i="9"/>
  <c r="J912" i="9"/>
  <c r="K910" i="9"/>
  <c r="J910" i="9"/>
  <c r="K908" i="9"/>
  <c r="J908" i="9"/>
  <c r="K906" i="9"/>
  <c r="J906" i="9"/>
  <c r="K904" i="9"/>
  <c r="J904" i="9"/>
  <c r="K902" i="9"/>
  <c r="J902" i="9"/>
  <c r="K900" i="9"/>
  <c r="J900" i="9"/>
  <c r="K898" i="9"/>
  <c r="J898" i="9"/>
  <c r="K896" i="9"/>
  <c r="J896" i="9"/>
  <c r="K894" i="9"/>
  <c r="J894" i="9"/>
  <c r="K892" i="9"/>
  <c r="J892" i="9"/>
  <c r="K890" i="9"/>
  <c r="J890" i="9"/>
  <c r="K888" i="9"/>
  <c r="J888" i="9"/>
  <c r="K886" i="9"/>
  <c r="J886" i="9"/>
  <c r="K884" i="9"/>
  <c r="J884" i="9"/>
  <c r="K882" i="9"/>
  <c r="J882" i="9"/>
  <c r="K880" i="9"/>
  <c r="J880" i="9"/>
  <c r="K878" i="9"/>
  <c r="J878" i="9"/>
  <c r="K876" i="9"/>
  <c r="J876" i="9"/>
  <c r="K874" i="9"/>
  <c r="J874" i="9"/>
  <c r="K872" i="9"/>
  <c r="J872" i="9"/>
  <c r="K870" i="9"/>
  <c r="J870" i="9"/>
  <c r="K868" i="9"/>
  <c r="J868" i="9"/>
  <c r="K866" i="9"/>
  <c r="J866" i="9"/>
  <c r="K864" i="9"/>
  <c r="J864" i="9"/>
  <c r="K862" i="9"/>
  <c r="J862" i="9"/>
  <c r="K861" i="9"/>
  <c r="J861" i="9"/>
  <c r="K860" i="9"/>
  <c r="J860" i="9"/>
  <c r="K859" i="9"/>
  <c r="J859" i="9"/>
  <c r="K858" i="9"/>
  <c r="J858" i="9"/>
  <c r="K857" i="9"/>
  <c r="J857" i="9"/>
  <c r="K856" i="9"/>
  <c r="J856" i="9"/>
  <c r="K855" i="9"/>
  <c r="J855" i="9"/>
  <c r="K854" i="9"/>
  <c r="J854" i="9"/>
  <c r="K853" i="9"/>
  <c r="J853" i="9"/>
  <c r="K852" i="9"/>
  <c r="J852" i="9"/>
  <c r="K851" i="9"/>
  <c r="J851" i="9"/>
  <c r="K850" i="9"/>
  <c r="J850" i="9"/>
  <c r="K849" i="9"/>
  <c r="J849" i="9"/>
  <c r="K848" i="9"/>
  <c r="J848" i="9"/>
  <c r="K847" i="9"/>
  <c r="J847" i="9"/>
  <c r="K846" i="9"/>
  <c r="J846" i="9"/>
  <c r="K845" i="9"/>
  <c r="J845" i="9"/>
  <c r="K844" i="9"/>
  <c r="J844" i="9"/>
  <c r="K843" i="9"/>
  <c r="J843" i="9"/>
  <c r="K842" i="9"/>
  <c r="J842" i="9"/>
  <c r="K841" i="9"/>
  <c r="J841" i="9"/>
  <c r="K840" i="9"/>
  <c r="J840" i="9"/>
  <c r="K839" i="9"/>
  <c r="J839" i="9"/>
  <c r="K838" i="9"/>
  <c r="J838" i="9"/>
  <c r="K837" i="9"/>
  <c r="J837" i="9"/>
  <c r="K836" i="9"/>
  <c r="J836" i="9"/>
  <c r="K835" i="9"/>
  <c r="J835" i="9"/>
  <c r="K834" i="9"/>
  <c r="J834" i="9"/>
  <c r="K833" i="9"/>
  <c r="J833" i="9"/>
  <c r="K832" i="9"/>
  <c r="J832" i="9"/>
  <c r="K831" i="9"/>
  <c r="J831" i="9"/>
  <c r="K830" i="9"/>
  <c r="J830" i="9"/>
  <c r="K829" i="9"/>
  <c r="J829" i="9"/>
  <c r="K828" i="9"/>
  <c r="J828" i="9"/>
  <c r="K827" i="9"/>
  <c r="J827" i="9"/>
  <c r="K826" i="9"/>
  <c r="J826" i="9"/>
  <c r="K825" i="9"/>
  <c r="J825" i="9"/>
  <c r="K824" i="9"/>
  <c r="J824" i="9"/>
  <c r="K823" i="9"/>
  <c r="J823" i="9"/>
  <c r="K822" i="9"/>
  <c r="J822" i="9"/>
  <c r="K820" i="9"/>
  <c r="J820" i="9"/>
  <c r="K818" i="9"/>
  <c r="J818" i="9"/>
  <c r="K816" i="9"/>
  <c r="J816" i="9"/>
  <c r="K814" i="9"/>
  <c r="J814" i="9"/>
  <c r="K813" i="9"/>
  <c r="J813" i="9"/>
  <c r="K812" i="9"/>
  <c r="J812" i="9"/>
  <c r="K811" i="9"/>
  <c r="J811" i="9"/>
  <c r="K810" i="9"/>
  <c r="J810" i="9"/>
  <c r="K809" i="9"/>
  <c r="J809" i="9"/>
  <c r="K808" i="9"/>
  <c r="J808" i="9"/>
  <c r="K807" i="9"/>
  <c r="J807" i="9"/>
  <c r="K806" i="9"/>
  <c r="J806" i="9"/>
  <c r="K805" i="9"/>
  <c r="J805" i="9"/>
  <c r="K804" i="9"/>
  <c r="J804" i="9"/>
  <c r="K803" i="9"/>
  <c r="J803" i="9"/>
  <c r="K802" i="9"/>
  <c r="J802" i="9"/>
  <c r="K801" i="9"/>
  <c r="J801" i="9"/>
  <c r="K800" i="9"/>
  <c r="J800" i="9"/>
  <c r="K799" i="9"/>
  <c r="J799" i="9"/>
  <c r="K798" i="9"/>
  <c r="J798" i="9"/>
  <c r="K797" i="9"/>
  <c r="J797" i="9"/>
  <c r="K796" i="9"/>
  <c r="J796" i="9"/>
  <c r="K795" i="9"/>
  <c r="J795" i="9"/>
  <c r="K794" i="9"/>
  <c r="J794" i="9"/>
  <c r="K793" i="9"/>
  <c r="J793" i="9"/>
  <c r="K792" i="9"/>
  <c r="J792" i="9"/>
  <c r="K791" i="9"/>
  <c r="J791" i="9"/>
  <c r="K790" i="9"/>
  <c r="J790" i="9"/>
  <c r="K789" i="9"/>
  <c r="J789" i="9"/>
  <c r="K788" i="9"/>
  <c r="J788" i="9"/>
  <c r="K787" i="9"/>
  <c r="J787" i="9"/>
  <c r="K786" i="9"/>
  <c r="J786" i="9"/>
  <c r="K785" i="9"/>
  <c r="J785" i="9"/>
  <c r="K784" i="9"/>
  <c r="J784" i="9"/>
  <c r="K783" i="9"/>
  <c r="J783" i="9"/>
  <c r="K782" i="9"/>
  <c r="J782" i="9"/>
  <c r="K781" i="9"/>
  <c r="J781" i="9"/>
  <c r="K780" i="9"/>
  <c r="J780" i="9"/>
  <c r="K779" i="9"/>
  <c r="J779" i="9"/>
  <c r="K778" i="9"/>
  <c r="J778" i="9"/>
  <c r="K777" i="9"/>
  <c r="J777" i="9"/>
  <c r="K776" i="9"/>
  <c r="J776" i="9"/>
  <c r="K775" i="9"/>
  <c r="J775" i="9"/>
  <c r="K774" i="9"/>
  <c r="J774" i="9"/>
  <c r="K772" i="9"/>
  <c r="J772" i="9"/>
  <c r="K770" i="9"/>
  <c r="J770" i="9"/>
  <c r="K768" i="9"/>
  <c r="J768" i="9"/>
  <c r="K766" i="9"/>
  <c r="J766" i="9"/>
  <c r="K764" i="9"/>
  <c r="J764" i="9"/>
  <c r="K762" i="9"/>
  <c r="J762" i="9"/>
  <c r="K760" i="9"/>
  <c r="J760" i="9"/>
  <c r="K758" i="9"/>
  <c r="J758" i="9"/>
  <c r="K756" i="9"/>
  <c r="J756" i="9"/>
  <c r="K754" i="9"/>
  <c r="J754" i="9"/>
  <c r="K752" i="9"/>
  <c r="J752" i="9"/>
  <c r="K750" i="9"/>
  <c r="J750" i="9"/>
  <c r="K748" i="9"/>
  <c r="J748" i="9"/>
  <c r="K746" i="9"/>
  <c r="J746" i="9"/>
  <c r="K744" i="9"/>
  <c r="J744" i="9"/>
  <c r="K742" i="9"/>
  <c r="J742" i="9"/>
  <c r="K741" i="9"/>
  <c r="J741" i="9"/>
  <c r="K740" i="9"/>
  <c r="J740" i="9"/>
  <c r="K739" i="9"/>
  <c r="J739" i="9"/>
  <c r="K738" i="9"/>
  <c r="J738" i="9"/>
  <c r="K737" i="9"/>
  <c r="J737" i="9"/>
  <c r="K736" i="9"/>
  <c r="J736" i="9"/>
  <c r="K735" i="9"/>
  <c r="J735" i="9"/>
  <c r="K734" i="9"/>
  <c r="J734" i="9"/>
  <c r="K733" i="9"/>
  <c r="J733" i="9"/>
  <c r="K732" i="9"/>
  <c r="J732" i="9"/>
  <c r="K731" i="9"/>
  <c r="J731" i="9"/>
  <c r="K730" i="9"/>
  <c r="J730" i="9"/>
  <c r="K729" i="9"/>
  <c r="J729" i="9"/>
  <c r="K728" i="9"/>
  <c r="J728" i="9"/>
  <c r="K727" i="9"/>
  <c r="J727" i="9"/>
  <c r="K726" i="9"/>
  <c r="J726" i="9"/>
  <c r="K724" i="9"/>
  <c r="J724" i="9"/>
  <c r="K722" i="9"/>
  <c r="J722" i="9"/>
  <c r="K720" i="9"/>
  <c r="J720" i="9"/>
  <c r="K718" i="9"/>
  <c r="J718" i="9"/>
  <c r="K716" i="9"/>
  <c r="J716" i="9"/>
  <c r="K714" i="9"/>
  <c r="J714" i="9"/>
  <c r="K712" i="9"/>
  <c r="J712" i="9"/>
  <c r="K710" i="9"/>
  <c r="J710" i="9"/>
  <c r="K708" i="9"/>
  <c r="J708" i="9"/>
  <c r="K706" i="9"/>
  <c r="J706" i="9"/>
  <c r="K704" i="9"/>
  <c r="J704" i="9"/>
  <c r="K702" i="9"/>
  <c r="J702" i="9"/>
  <c r="K701" i="9"/>
  <c r="J701" i="9"/>
  <c r="K700" i="9"/>
  <c r="J700" i="9"/>
  <c r="K699" i="9"/>
  <c r="J699" i="9"/>
  <c r="K698" i="9"/>
  <c r="J698" i="9"/>
  <c r="K697" i="9"/>
  <c r="J697" i="9"/>
  <c r="K696" i="9"/>
  <c r="J696" i="9"/>
  <c r="K695" i="9"/>
  <c r="J695" i="9"/>
  <c r="K694" i="9"/>
  <c r="J694" i="9"/>
  <c r="K692" i="9"/>
  <c r="J692" i="9"/>
  <c r="K690" i="9"/>
  <c r="J690" i="9"/>
  <c r="K688" i="9"/>
  <c r="J688" i="9"/>
  <c r="K686" i="9"/>
  <c r="J686" i="9"/>
  <c r="K684" i="9"/>
  <c r="J684" i="9"/>
  <c r="K682" i="9"/>
  <c r="J682" i="9"/>
  <c r="K680" i="9"/>
  <c r="J680" i="9"/>
  <c r="K678" i="9"/>
  <c r="J678" i="9"/>
  <c r="K676" i="9"/>
  <c r="J676" i="9"/>
  <c r="K674" i="9"/>
  <c r="J674" i="9"/>
  <c r="K672" i="9"/>
  <c r="J672" i="9"/>
  <c r="K670" i="9"/>
  <c r="J670" i="9"/>
  <c r="K668" i="9"/>
  <c r="J668" i="9"/>
  <c r="K666" i="9"/>
  <c r="J666" i="9"/>
  <c r="K664" i="9"/>
  <c r="J664" i="9"/>
  <c r="K662" i="9"/>
  <c r="J662" i="9"/>
  <c r="K660" i="9"/>
  <c r="J660" i="9"/>
  <c r="K658" i="9"/>
  <c r="J658" i="9"/>
  <c r="K656" i="9"/>
  <c r="J656" i="9"/>
  <c r="K654" i="9"/>
  <c r="J654" i="9"/>
  <c r="K652" i="9"/>
  <c r="J652" i="9"/>
  <c r="K650" i="9"/>
  <c r="J650" i="9"/>
  <c r="K648" i="9"/>
  <c r="J648" i="9"/>
  <c r="K646" i="9"/>
  <c r="J646" i="9"/>
  <c r="K644" i="9"/>
  <c r="J644" i="9"/>
  <c r="K642" i="9"/>
  <c r="J642" i="9"/>
  <c r="K640" i="9"/>
  <c r="J640" i="9"/>
  <c r="K638" i="9"/>
  <c r="J638" i="9"/>
  <c r="K636" i="9"/>
  <c r="J636" i="9"/>
  <c r="K634" i="9"/>
  <c r="J634" i="9"/>
  <c r="K632" i="9"/>
  <c r="J632" i="9"/>
  <c r="K630" i="9"/>
  <c r="J630" i="9"/>
  <c r="K628" i="9"/>
  <c r="J628" i="9"/>
  <c r="K626" i="9"/>
  <c r="J626" i="9"/>
  <c r="K624" i="9"/>
  <c r="J624" i="9"/>
  <c r="K622" i="9"/>
  <c r="J622" i="9"/>
  <c r="K620" i="9"/>
  <c r="J620" i="9"/>
  <c r="K618" i="9"/>
  <c r="J618" i="9"/>
  <c r="K616" i="9"/>
  <c r="J616" i="9"/>
  <c r="K614" i="9"/>
  <c r="J614" i="9"/>
  <c r="K612" i="9"/>
  <c r="J612" i="9"/>
  <c r="K610" i="9"/>
  <c r="J610" i="9"/>
  <c r="K608" i="9"/>
  <c r="J608" i="9"/>
  <c r="K606" i="9"/>
  <c r="J606" i="9"/>
  <c r="K604" i="9"/>
  <c r="J604" i="9"/>
  <c r="K602" i="9"/>
  <c r="J602" i="9"/>
  <c r="K600" i="9"/>
  <c r="J600" i="9"/>
  <c r="K598" i="9"/>
  <c r="J598" i="9"/>
  <c r="K597" i="9"/>
  <c r="J597" i="9"/>
  <c r="K596" i="9"/>
  <c r="J596" i="9"/>
  <c r="K595" i="9"/>
  <c r="J595" i="9"/>
  <c r="K594" i="9"/>
  <c r="J594" i="9"/>
  <c r="K593" i="9"/>
  <c r="J593" i="9"/>
  <c r="K592" i="9"/>
  <c r="J592" i="9"/>
  <c r="K591" i="9"/>
  <c r="J591" i="9"/>
  <c r="K590" i="9"/>
  <c r="J590" i="9"/>
  <c r="K588" i="9"/>
  <c r="J588" i="9"/>
  <c r="K586" i="9"/>
  <c r="J586" i="9"/>
  <c r="K584" i="9"/>
  <c r="J584" i="9"/>
  <c r="K582" i="9"/>
  <c r="J582" i="9"/>
  <c r="K580" i="9"/>
  <c r="J580" i="9"/>
  <c r="K578" i="9"/>
  <c r="J578" i="9"/>
  <c r="K576" i="9"/>
  <c r="J576" i="9"/>
  <c r="K574" i="9"/>
  <c r="J574" i="9"/>
  <c r="K573" i="9"/>
  <c r="J573" i="9"/>
  <c r="K572" i="9"/>
  <c r="J572" i="9"/>
  <c r="K571" i="9"/>
  <c r="J571" i="9"/>
  <c r="K570" i="9"/>
  <c r="J570" i="9"/>
  <c r="K569" i="9"/>
  <c r="J569" i="9"/>
  <c r="K568" i="9"/>
  <c r="J568" i="9"/>
  <c r="K567" i="9"/>
  <c r="J567" i="9"/>
  <c r="K566" i="9"/>
  <c r="J566" i="9"/>
  <c r="K564" i="9"/>
  <c r="J564" i="9"/>
  <c r="K562" i="9"/>
  <c r="J562" i="9"/>
  <c r="K560" i="9"/>
  <c r="J560" i="9"/>
  <c r="K558" i="9"/>
  <c r="J558" i="9"/>
  <c r="K556" i="9"/>
  <c r="J556" i="9"/>
  <c r="K554" i="9"/>
  <c r="J554" i="9"/>
  <c r="K552" i="9"/>
  <c r="J552" i="9"/>
  <c r="K550" i="9"/>
  <c r="J550" i="9"/>
  <c r="K548" i="9"/>
  <c r="J548" i="9"/>
  <c r="K546" i="9"/>
  <c r="J546" i="9"/>
  <c r="K544" i="9"/>
  <c r="J544" i="9"/>
  <c r="K542" i="9"/>
  <c r="J542" i="9"/>
  <c r="K540" i="9"/>
  <c r="J540" i="9"/>
  <c r="K538" i="9"/>
  <c r="J538" i="9"/>
  <c r="K536" i="9"/>
  <c r="J536" i="9"/>
  <c r="K534" i="9"/>
  <c r="J534" i="9"/>
  <c r="K532" i="9"/>
  <c r="J532" i="9"/>
  <c r="K530" i="9"/>
  <c r="J530" i="9"/>
  <c r="K528" i="9"/>
  <c r="J528" i="9"/>
  <c r="K526" i="9"/>
  <c r="J526" i="9"/>
  <c r="K524" i="9"/>
  <c r="J524" i="9"/>
  <c r="K522" i="9"/>
  <c r="J522" i="9"/>
  <c r="K520" i="9"/>
  <c r="J520" i="9"/>
  <c r="K518" i="9"/>
  <c r="J518" i="9"/>
  <c r="K516" i="9"/>
  <c r="J516" i="9"/>
  <c r="K514" i="9"/>
  <c r="J514" i="9"/>
  <c r="K512" i="9"/>
  <c r="J512" i="9"/>
  <c r="K510" i="9"/>
  <c r="J510" i="9"/>
  <c r="K508" i="9"/>
  <c r="J508" i="9"/>
  <c r="K506" i="9"/>
  <c r="J506" i="9"/>
  <c r="K504" i="9"/>
  <c r="J504" i="9"/>
  <c r="K502" i="9"/>
  <c r="J502" i="9"/>
  <c r="K500" i="9"/>
  <c r="J500" i="9"/>
  <c r="K498" i="9"/>
  <c r="J498" i="9"/>
  <c r="K496" i="9"/>
  <c r="J496" i="9"/>
  <c r="K494" i="9"/>
  <c r="J494" i="9"/>
  <c r="K492" i="9"/>
  <c r="J492" i="9"/>
  <c r="K490" i="9"/>
  <c r="J490" i="9"/>
  <c r="K488" i="9"/>
  <c r="J488" i="9"/>
  <c r="K486" i="9"/>
  <c r="J486" i="9"/>
  <c r="K484" i="9"/>
  <c r="J484" i="9"/>
  <c r="K482" i="9"/>
  <c r="J482" i="9"/>
  <c r="K480" i="9"/>
  <c r="J480" i="9"/>
  <c r="K478" i="9"/>
  <c r="J478" i="9"/>
  <c r="K476" i="9"/>
  <c r="J476" i="9"/>
  <c r="K474" i="9"/>
  <c r="J474" i="9"/>
  <c r="K472" i="9"/>
  <c r="J472" i="9"/>
  <c r="K470" i="9"/>
  <c r="J470" i="9"/>
  <c r="K468" i="9"/>
  <c r="J468" i="9"/>
  <c r="K466" i="9"/>
  <c r="J466" i="9"/>
  <c r="K464" i="9"/>
  <c r="J464" i="9"/>
  <c r="K462" i="9"/>
  <c r="J462" i="9"/>
  <c r="K460" i="9"/>
  <c r="J460" i="9"/>
  <c r="K458" i="9"/>
  <c r="J458" i="9"/>
  <c r="K456" i="9"/>
  <c r="J456" i="9"/>
  <c r="K454" i="9"/>
  <c r="J454" i="9"/>
  <c r="K452" i="9"/>
  <c r="J452" i="9"/>
  <c r="K450" i="9"/>
  <c r="J450" i="9"/>
  <c r="K448" i="9"/>
  <c r="J448" i="9"/>
  <c r="K446" i="9"/>
  <c r="J446" i="9"/>
  <c r="K444" i="9"/>
  <c r="J444" i="9"/>
  <c r="K442" i="9"/>
  <c r="J442" i="9"/>
  <c r="K440" i="9"/>
  <c r="J440" i="9"/>
  <c r="K438" i="9"/>
  <c r="J438" i="9"/>
  <c r="K436" i="9"/>
  <c r="J436" i="9"/>
  <c r="K434" i="9"/>
  <c r="J434" i="9"/>
  <c r="K432" i="9"/>
  <c r="J432" i="9"/>
  <c r="K430" i="9"/>
  <c r="J430" i="9"/>
  <c r="K428" i="9"/>
  <c r="J428" i="9"/>
  <c r="K426" i="9"/>
  <c r="J426" i="9"/>
  <c r="K424" i="9"/>
  <c r="J424" i="9"/>
  <c r="K422" i="9"/>
  <c r="J422" i="9"/>
  <c r="K420" i="9"/>
  <c r="J420" i="9"/>
  <c r="K418" i="9"/>
  <c r="J418" i="9"/>
  <c r="K416" i="9"/>
  <c r="J416" i="9"/>
  <c r="K414" i="9"/>
  <c r="J414" i="9"/>
  <c r="K412" i="9"/>
  <c r="J412" i="9"/>
  <c r="K410" i="9"/>
  <c r="J410" i="9"/>
  <c r="K408" i="9"/>
  <c r="J408" i="9"/>
  <c r="K406" i="9"/>
  <c r="J406" i="9"/>
  <c r="K404" i="9"/>
  <c r="J404" i="9"/>
  <c r="K402" i="9"/>
  <c r="J402" i="9"/>
  <c r="K400" i="9"/>
  <c r="J400" i="9"/>
  <c r="K398" i="9"/>
  <c r="J398" i="9"/>
  <c r="K396" i="9"/>
  <c r="J396" i="9"/>
  <c r="K394" i="9"/>
  <c r="J394" i="9"/>
  <c r="K392" i="9"/>
  <c r="J392" i="9"/>
  <c r="K390" i="9"/>
  <c r="J390" i="9"/>
  <c r="K388" i="9"/>
  <c r="J388" i="9"/>
  <c r="K386" i="9"/>
  <c r="J386" i="9"/>
  <c r="K384" i="9"/>
  <c r="J384" i="9"/>
  <c r="K382" i="9"/>
  <c r="J382" i="9"/>
  <c r="K380" i="9"/>
  <c r="J380" i="9"/>
  <c r="K378" i="9"/>
  <c r="J378" i="9"/>
  <c r="K376" i="9"/>
  <c r="J376" i="9"/>
  <c r="K374" i="9"/>
  <c r="J374" i="9"/>
  <c r="K372" i="9"/>
  <c r="J372" i="9"/>
  <c r="K370" i="9"/>
  <c r="J370" i="9"/>
  <c r="K368" i="9"/>
  <c r="J368" i="9"/>
  <c r="K366" i="9"/>
  <c r="J366" i="9"/>
  <c r="K364" i="9"/>
  <c r="J364" i="9"/>
  <c r="K362" i="9"/>
  <c r="J362" i="9"/>
  <c r="K360" i="9"/>
  <c r="J360" i="9"/>
  <c r="K358" i="9"/>
  <c r="J358" i="9"/>
  <c r="K356" i="9"/>
  <c r="J356" i="9"/>
  <c r="K354" i="9"/>
  <c r="J354" i="9"/>
  <c r="K352" i="9"/>
  <c r="J352" i="9"/>
  <c r="K350" i="9"/>
  <c r="J350" i="9"/>
  <c r="K348" i="9"/>
  <c r="J348" i="9"/>
  <c r="K346" i="9"/>
  <c r="J346" i="9"/>
  <c r="K344" i="9"/>
  <c r="J344" i="9"/>
  <c r="K342" i="9"/>
  <c r="J342" i="9"/>
  <c r="K340" i="9"/>
  <c r="J340" i="9"/>
  <c r="K338" i="9"/>
  <c r="J338" i="9"/>
  <c r="K336" i="9"/>
  <c r="J336" i="9"/>
  <c r="K334" i="9"/>
  <c r="J334" i="9"/>
  <c r="K332" i="9"/>
  <c r="J332" i="9"/>
  <c r="K330" i="9"/>
  <c r="J330" i="9"/>
  <c r="K328" i="9"/>
  <c r="J328" i="9"/>
  <c r="K326" i="9"/>
  <c r="J326" i="9"/>
  <c r="K324" i="9"/>
  <c r="J324" i="9"/>
  <c r="K322" i="9"/>
  <c r="J322" i="9"/>
  <c r="K320" i="9"/>
  <c r="J320" i="9"/>
  <c r="K318" i="9"/>
  <c r="J318" i="9"/>
  <c r="K316" i="9"/>
  <c r="J316" i="9"/>
  <c r="K314" i="9"/>
  <c r="J314" i="9"/>
  <c r="K312" i="9"/>
  <c r="J312" i="9"/>
  <c r="K310" i="9"/>
  <c r="J310" i="9"/>
  <c r="K308" i="9"/>
  <c r="J308" i="9"/>
  <c r="K306" i="9"/>
  <c r="J306" i="9"/>
  <c r="K304" i="9"/>
  <c r="J304" i="9"/>
  <c r="K302" i="9"/>
  <c r="K300" i="9"/>
  <c r="J300" i="9"/>
  <c r="K298" i="9"/>
  <c r="J298" i="9"/>
  <c r="K296" i="9"/>
  <c r="J296" i="9"/>
  <c r="K294" i="9"/>
  <c r="J294" i="9"/>
  <c r="K292" i="9"/>
  <c r="J292" i="9"/>
  <c r="K290" i="9"/>
  <c r="J290" i="9"/>
  <c r="K288" i="9"/>
  <c r="J288" i="9"/>
  <c r="K286" i="9"/>
  <c r="K284" i="9"/>
  <c r="J284" i="9"/>
  <c r="K282" i="9"/>
  <c r="J282" i="9"/>
  <c r="K280" i="9"/>
  <c r="J280" i="9"/>
  <c r="K278" i="9"/>
  <c r="J278" i="9"/>
  <c r="K276" i="9"/>
  <c r="J276" i="9"/>
  <c r="K274" i="9"/>
  <c r="J274" i="9"/>
  <c r="K272" i="9"/>
  <c r="J272" i="9"/>
  <c r="K270" i="9"/>
  <c r="J270" i="9"/>
  <c r="K268" i="9"/>
  <c r="J268" i="9"/>
  <c r="K266" i="9"/>
  <c r="J266" i="9"/>
  <c r="K264" i="9"/>
  <c r="J264" i="9"/>
  <c r="K262" i="9"/>
  <c r="J262" i="9"/>
  <c r="K260" i="9"/>
  <c r="J260" i="9"/>
  <c r="K258" i="9"/>
  <c r="J258" i="9"/>
  <c r="K256" i="9"/>
  <c r="J256" i="9"/>
  <c r="K254" i="9"/>
  <c r="J254" i="9"/>
  <c r="K252" i="9"/>
  <c r="J252" i="9"/>
  <c r="K250" i="9"/>
  <c r="J250" i="9"/>
  <c r="K248" i="9"/>
  <c r="J248" i="9"/>
  <c r="K246" i="9"/>
  <c r="J246" i="9"/>
  <c r="K244" i="9"/>
  <c r="J244" i="9"/>
  <c r="K242" i="9"/>
  <c r="J242" i="9"/>
  <c r="K240" i="9"/>
  <c r="J240" i="9"/>
  <c r="K238" i="9"/>
  <c r="J238" i="9"/>
  <c r="K236" i="9"/>
  <c r="J236" i="9"/>
  <c r="K234" i="9"/>
  <c r="J234" i="9"/>
  <c r="K232" i="9"/>
  <c r="J232" i="9"/>
  <c r="K230" i="9"/>
  <c r="J230" i="9"/>
  <c r="K228" i="9"/>
  <c r="J228" i="9"/>
  <c r="K226" i="9"/>
  <c r="J226" i="9"/>
  <c r="K224" i="9"/>
  <c r="J224" i="9"/>
  <c r="K222" i="9"/>
  <c r="J222" i="9"/>
  <c r="K221" i="9"/>
  <c r="J221" i="9"/>
  <c r="K220" i="9"/>
  <c r="J220" i="9"/>
  <c r="K219" i="9"/>
  <c r="J219" i="9"/>
  <c r="K218" i="9"/>
  <c r="J218" i="9"/>
  <c r="K217" i="9"/>
  <c r="J217" i="9"/>
  <c r="K216" i="9"/>
  <c r="J216" i="9"/>
  <c r="K215" i="9"/>
  <c r="J215" i="9"/>
  <c r="K214" i="9"/>
  <c r="J214" i="9"/>
  <c r="K212" i="9"/>
  <c r="J212" i="9"/>
  <c r="K210" i="9"/>
  <c r="J210" i="9"/>
  <c r="K208" i="9"/>
  <c r="J208" i="9"/>
  <c r="K206" i="9"/>
  <c r="J206" i="9"/>
  <c r="K204" i="9"/>
  <c r="J204" i="9"/>
  <c r="K202" i="9"/>
  <c r="J202" i="9"/>
  <c r="K200" i="9"/>
  <c r="J200" i="9"/>
  <c r="K198" i="9"/>
  <c r="J198" i="9"/>
  <c r="K196" i="9"/>
  <c r="J196" i="9"/>
  <c r="K194" i="9"/>
  <c r="J194" i="9"/>
  <c r="K192" i="9"/>
  <c r="J192" i="9"/>
  <c r="K190" i="9"/>
  <c r="J190" i="9"/>
  <c r="K188" i="9"/>
  <c r="J188" i="9"/>
  <c r="K186" i="9"/>
  <c r="J186" i="9"/>
  <c r="K184" i="9"/>
  <c r="J184" i="9"/>
  <c r="K182" i="9"/>
  <c r="J182" i="9"/>
  <c r="K180" i="9"/>
  <c r="J180" i="9"/>
  <c r="K178" i="9"/>
  <c r="J178" i="9"/>
  <c r="K176" i="9"/>
  <c r="J176" i="9"/>
  <c r="K174" i="9"/>
  <c r="J174" i="9"/>
  <c r="K173" i="9"/>
  <c r="J173" i="9"/>
  <c r="K172" i="9"/>
  <c r="J172" i="9"/>
  <c r="K171" i="9"/>
  <c r="J171" i="9"/>
  <c r="K170" i="9"/>
  <c r="J170" i="9"/>
  <c r="K169" i="9"/>
  <c r="J169" i="9"/>
  <c r="K168" i="9"/>
  <c r="J168" i="9"/>
  <c r="K167" i="9"/>
  <c r="J167" i="9"/>
  <c r="K166" i="9"/>
  <c r="J166" i="9"/>
  <c r="K165" i="9"/>
  <c r="J165" i="9"/>
  <c r="K164" i="9"/>
  <c r="J164" i="9"/>
  <c r="K163" i="9"/>
  <c r="J163" i="9"/>
  <c r="K162" i="9"/>
  <c r="J162" i="9"/>
  <c r="K161" i="9"/>
  <c r="J161" i="9"/>
  <c r="K160" i="9"/>
  <c r="J160" i="9"/>
  <c r="K159" i="9"/>
  <c r="J159" i="9"/>
  <c r="K158" i="9"/>
  <c r="J158" i="9"/>
  <c r="K156" i="9"/>
  <c r="J156" i="9"/>
  <c r="K154" i="9"/>
  <c r="J154" i="9"/>
  <c r="K152" i="9"/>
  <c r="J152" i="9"/>
  <c r="K150" i="9"/>
  <c r="J150" i="9"/>
  <c r="K148" i="9"/>
  <c r="J148" i="9"/>
  <c r="K146" i="9"/>
  <c r="J146" i="9"/>
  <c r="K144" i="9"/>
  <c r="J144" i="9"/>
  <c r="K142" i="9"/>
  <c r="J142" i="9"/>
  <c r="K140" i="9"/>
  <c r="J140" i="9"/>
  <c r="K138" i="9"/>
  <c r="J138" i="9"/>
  <c r="K136" i="9"/>
  <c r="J136" i="9"/>
  <c r="K134" i="9"/>
  <c r="J134" i="9"/>
  <c r="K132" i="9"/>
  <c r="J132" i="9"/>
  <c r="K130" i="9"/>
  <c r="J130" i="9"/>
  <c r="K128" i="9"/>
  <c r="J128" i="9"/>
  <c r="K126" i="9"/>
  <c r="J126" i="9"/>
  <c r="K124" i="9"/>
  <c r="J124" i="9"/>
  <c r="K122" i="9"/>
  <c r="J122" i="9"/>
  <c r="K120" i="9"/>
  <c r="J120" i="9"/>
  <c r="K118" i="9"/>
  <c r="J118" i="9"/>
  <c r="K116" i="9"/>
  <c r="J116" i="9"/>
  <c r="K114" i="9"/>
  <c r="J114" i="9"/>
  <c r="K112" i="9"/>
  <c r="J112" i="9"/>
  <c r="K110" i="9"/>
  <c r="J110" i="9"/>
  <c r="K108" i="9"/>
  <c r="J108" i="9"/>
  <c r="K106" i="9"/>
  <c r="J106" i="9"/>
  <c r="K104" i="9"/>
  <c r="J104" i="9"/>
  <c r="K102" i="9"/>
  <c r="J102" i="9"/>
  <c r="K100" i="9"/>
  <c r="J100" i="9"/>
  <c r="K98" i="9"/>
  <c r="J98" i="9"/>
  <c r="K96" i="9"/>
  <c r="J96" i="9"/>
  <c r="K94" i="9"/>
  <c r="J94" i="9"/>
  <c r="K92" i="9"/>
  <c r="J92" i="9"/>
  <c r="K90" i="9"/>
  <c r="J90" i="9"/>
  <c r="K88" i="9"/>
  <c r="J88" i="9"/>
  <c r="K86" i="9"/>
  <c r="K84" i="9"/>
  <c r="J84" i="9"/>
  <c r="K82" i="9"/>
  <c r="J82" i="9"/>
  <c r="K80" i="9"/>
  <c r="J80" i="9"/>
  <c r="K78" i="9"/>
  <c r="J78" i="9"/>
  <c r="K76" i="9"/>
  <c r="J76" i="9"/>
  <c r="K74" i="9"/>
  <c r="J74" i="9"/>
  <c r="K72" i="9"/>
  <c r="J72" i="9"/>
  <c r="K70" i="9"/>
  <c r="J70" i="9"/>
  <c r="K68" i="9"/>
  <c r="J68" i="9"/>
  <c r="K66" i="9"/>
  <c r="J66" i="9"/>
  <c r="K64" i="9"/>
  <c r="J64" i="9"/>
  <c r="K62" i="9"/>
  <c r="J62" i="9"/>
  <c r="K60" i="9"/>
  <c r="J60" i="9"/>
  <c r="K58" i="9"/>
  <c r="J58" i="9"/>
  <c r="K56" i="9"/>
  <c r="J56" i="9"/>
  <c r="K54" i="9"/>
  <c r="K52" i="9"/>
  <c r="J52" i="9"/>
  <c r="K50" i="9"/>
  <c r="J50" i="9"/>
  <c r="K48" i="9"/>
  <c r="J48" i="9"/>
  <c r="K46" i="9"/>
  <c r="J46" i="9"/>
  <c r="K44" i="9"/>
  <c r="J44" i="9"/>
  <c r="K42" i="9"/>
  <c r="J42" i="9"/>
  <c r="K40" i="9"/>
  <c r="J40" i="9"/>
  <c r="K38" i="9"/>
  <c r="J38" i="9"/>
  <c r="K36" i="9"/>
  <c r="J36" i="9"/>
  <c r="K34" i="9"/>
  <c r="J34" i="9"/>
  <c r="K32" i="9"/>
  <c r="J32" i="9"/>
  <c r="K30" i="9"/>
  <c r="J30" i="9"/>
  <c r="K28" i="9"/>
  <c r="J28" i="9"/>
  <c r="K26" i="9"/>
  <c r="J26" i="9"/>
  <c r="K24" i="9"/>
  <c r="J24" i="9"/>
  <c r="K22" i="9"/>
  <c r="J22" i="9"/>
  <c r="K20" i="9"/>
  <c r="J20" i="9"/>
  <c r="K18" i="9"/>
  <c r="J18" i="9"/>
  <c r="K16" i="9"/>
  <c r="J16" i="9"/>
  <c r="K14" i="9"/>
  <c r="J14" i="9"/>
  <c r="K12" i="9"/>
  <c r="J12" i="9"/>
  <c r="K10" i="9"/>
  <c r="J10" i="9"/>
  <c r="K8" i="9"/>
  <c r="J8" i="9"/>
  <c r="K6" i="9"/>
  <c r="J6" i="9"/>
  <c r="J1332" i="8"/>
  <c r="J1330" i="8"/>
  <c r="J1328" i="8"/>
  <c r="J1326" i="8"/>
  <c r="J1324" i="8"/>
  <c r="J1322" i="8"/>
  <c r="J1320" i="8"/>
  <c r="J1319" i="8"/>
  <c r="J1318" i="8"/>
  <c r="J1316" i="8"/>
  <c r="J1314" i="8"/>
  <c r="J1312" i="8"/>
  <c r="J1311" i="8"/>
  <c r="J1310" i="8"/>
  <c r="J1308" i="8"/>
  <c r="J1306" i="8"/>
  <c r="J1304" i="8"/>
  <c r="J1303" i="8"/>
  <c r="J1302" i="8"/>
  <c r="J1300" i="8"/>
  <c r="J1298" i="8"/>
  <c r="J1296" i="8"/>
  <c r="J1295" i="8"/>
  <c r="J1294" i="8"/>
  <c r="J1292" i="8"/>
  <c r="J1290" i="8"/>
  <c r="J1288" i="8"/>
  <c r="J1286" i="8"/>
  <c r="J1284" i="8"/>
  <c r="J1282" i="8"/>
  <c r="J1280" i="8"/>
  <c r="J1278" i="8"/>
  <c r="J1276" i="8"/>
  <c r="J1274" i="8"/>
  <c r="J1272" i="8"/>
  <c r="J1270" i="8"/>
  <c r="J1268" i="8"/>
  <c r="J1266" i="8"/>
  <c r="J1264" i="8"/>
  <c r="J1260" i="8"/>
  <c r="J1258" i="8"/>
  <c r="J1256" i="8"/>
  <c r="J1254" i="8"/>
  <c r="J1252" i="8"/>
  <c r="J1250" i="8"/>
  <c r="J1248" i="8"/>
  <c r="J1246" i="8"/>
  <c r="J1244" i="8"/>
  <c r="J1242" i="8"/>
  <c r="J1240" i="8"/>
  <c r="J1238" i="8"/>
  <c r="J1236" i="8"/>
  <c r="J1234" i="8"/>
  <c r="J1232" i="8"/>
  <c r="J1230" i="8"/>
  <c r="J1228" i="8"/>
  <c r="J1226" i="8"/>
  <c r="J1224" i="8"/>
  <c r="J1220" i="8"/>
  <c r="J1218" i="8"/>
  <c r="J1216" i="8"/>
  <c r="J1214" i="8"/>
  <c r="J1212" i="8"/>
  <c r="J1210" i="8"/>
  <c r="J1208" i="8"/>
  <c r="J1206" i="8"/>
  <c r="J1204" i="8"/>
  <c r="J1202" i="8"/>
  <c r="J1200" i="8"/>
  <c r="J1198" i="8"/>
  <c r="J1196" i="8"/>
  <c r="J1194" i="8"/>
  <c r="J1192" i="8"/>
  <c r="J1190" i="8"/>
  <c r="J1188" i="8"/>
  <c r="J1186" i="8"/>
  <c r="J1184" i="8"/>
  <c r="J1182" i="8"/>
  <c r="J1180" i="8"/>
  <c r="J1178" i="8"/>
  <c r="J1176" i="8"/>
  <c r="J1174" i="8"/>
  <c r="J1172" i="8"/>
  <c r="J1170" i="8"/>
  <c r="J1168" i="8"/>
  <c r="J1166" i="8"/>
  <c r="J1164" i="8"/>
  <c r="J1162" i="8"/>
  <c r="J1160" i="8"/>
  <c r="J1156" i="8"/>
  <c r="J1154" i="8"/>
  <c r="J1152" i="8"/>
  <c r="J1150" i="8"/>
  <c r="J1148" i="8"/>
  <c r="J1146" i="8"/>
  <c r="J1144" i="8"/>
  <c r="J1142" i="8"/>
  <c r="J1140" i="8"/>
  <c r="J1138" i="8"/>
  <c r="J1136" i="8"/>
  <c r="J1134" i="8"/>
  <c r="J1132" i="8"/>
  <c r="J1130" i="8"/>
  <c r="J1128" i="8"/>
  <c r="J1126" i="8"/>
  <c r="J1124" i="8"/>
  <c r="J1122" i="8"/>
  <c r="J1120" i="8"/>
  <c r="J1118" i="8"/>
  <c r="J1116" i="8"/>
  <c r="J1114" i="8"/>
  <c r="J1112" i="8"/>
  <c r="J1110" i="8"/>
  <c r="J1108" i="8"/>
  <c r="J1106" i="8"/>
  <c r="J1104" i="8"/>
  <c r="J1102" i="8"/>
  <c r="J1100" i="8"/>
  <c r="J1098" i="8"/>
  <c r="J1096" i="8"/>
  <c r="J1094" i="8"/>
  <c r="J1092" i="8"/>
  <c r="J1090" i="8"/>
  <c r="J1088" i="8"/>
  <c r="J1086" i="8"/>
  <c r="J1084" i="8"/>
  <c r="J1082" i="8"/>
  <c r="J1080" i="8"/>
  <c r="J1078" i="8"/>
  <c r="J1076" i="8"/>
  <c r="J1074" i="8"/>
  <c r="J1072" i="8"/>
  <c r="J1070" i="8"/>
  <c r="J1068" i="8"/>
  <c r="J1066" i="8"/>
  <c r="J1064" i="8"/>
  <c r="J1062" i="8"/>
  <c r="J1060" i="8"/>
  <c r="J1058" i="8"/>
  <c r="J1056" i="8"/>
  <c r="J1054" i="8"/>
  <c r="J1052" i="8"/>
  <c r="J1050" i="8"/>
  <c r="J1048" i="8"/>
  <c r="J1046" i="8"/>
  <c r="J1044" i="8"/>
  <c r="J1042" i="8"/>
  <c r="J1040" i="8"/>
  <c r="J1038" i="8"/>
  <c r="J1036" i="8"/>
  <c r="J1034" i="8"/>
  <c r="J1032" i="8"/>
  <c r="J1030" i="8"/>
  <c r="J1028" i="8"/>
  <c r="J1026" i="8"/>
  <c r="J1024" i="8"/>
  <c r="J1022" i="8"/>
  <c r="J1020" i="8"/>
  <c r="J1018" i="8"/>
  <c r="J1016" i="8"/>
  <c r="J1014" i="8"/>
  <c r="J1012" i="8"/>
  <c r="J1010" i="8"/>
  <c r="J1008" i="8"/>
  <c r="J1006" i="8"/>
  <c r="J1004" i="8"/>
  <c r="J1002" i="8"/>
  <c r="J1000" i="8"/>
  <c r="J998" i="8"/>
  <c r="J996" i="8"/>
  <c r="J994" i="8"/>
  <c r="J992" i="8"/>
  <c r="J990" i="8"/>
  <c r="J988" i="8"/>
  <c r="J986" i="8"/>
  <c r="J984" i="8"/>
  <c r="J982" i="8"/>
  <c r="J980" i="8"/>
  <c r="J978" i="8"/>
  <c r="J976" i="8"/>
  <c r="J974" i="8"/>
  <c r="J972" i="8"/>
  <c r="J970" i="8"/>
  <c r="J968" i="8"/>
  <c r="J966" i="8"/>
  <c r="J964" i="8"/>
  <c r="J962" i="8"/>
  <c r="J960" i="8"/>
  <c r="J958" i="8"/>
  <c r="J956" i="8"/>
  <c r="J954" i="8"/>
  <c r="J952" i="8"/>
  <c r="J950" i="8"/>
  <c r="J948" i="8"/>
  <c r="J946" i="8"/>
  <c r="J944" i="8"/>
  <c r="J942" i="8"/>
  <c r="J940" i="8"/>
  <c r="J938" i="8"/>
  <c r="J936" i="8"/>
  <c r="J934" i="8"/>
  <c r="J932" i="8"/>
  <c r="J930" i="8"/>
  <c r="J928" i="8"/>
  <c r="J926" i="8"/>
  <c r="J924" i="8"/>
  <c r="J922" i="8"/>
  <c r="J920" i="8"/>
  <c r="J918" i="8"/>
  <c r="J916" i="8"/>
  <c r="J914" i="8"/>
  <c r="J912" i="8"/>
  <c r="J910" i="8"/>
  <c r="J908" i="8"/>
  <c r="J906" i="8"/>
  <c r="J904" i="8"/>
  <c r="J902" i="8"/>
  <c r="J900" i="8"/>
  <c r="J898" i="8"/>
  <c r="J896" i="8"/>
  <c r="J894" i="8"/>
  <c r="J892" i="8"/>
  <c r="J890" i="8"/>
  <c r="J888" i="8"/>
  <c r="J887" i="8"/>
  <c r="J886" i="8"/>
  <c r="J884" i="8"/>
  <c r="J882" i="8"/>
  <c r="J880" i="8"/>
  <c r="J878" i="8"/>
  <c r="J876" i="8"/>
  <c r="J874" i="8"/>
  <c r="J872" i="8"/>
  <c r="J870" i="8"/>
  <c r="J868" i="8"/>
  <c r="J866" i="8"/>
  <c r="J864" i="8"/>
  <c r="J862" i="8"/>
  <c r="J861" i="8"/>
  <c r="J860" i="8"/>
  <c r="J859" i="8"/>
  <c r="J858" i="8"/>
  <c r="J857" i="8"/>
  <c r="J856" i="8"/>
  <c r="J855" i="8"/>
  <c r="J854" i="8"/>
  <c r="J853" i="8"/>
  <c r="J852" i="8"/>
  <c r="J851" i="8"/>
  <c r="J850" i="8"/>
  <c r="J849" i="8"/>
  <c r="J848" i="8"/>
  <c r="J847" i="8"/>
  <c r="J846" i="8"/>
  <c r="J844" i="8"/>
  <c r="J842" i="8"/>
  <c r="J840" i="8"/>
  <c r="J838" i="8"/>
  <c r="J837" i="8"/>
  <c r="J836" i="8"/>
  <c r="J835" i="8"/>
  <c r="J834" i="8"/>
  <c r="J833" i="8"/>
  <c r="J832" i="8"/>
  <c r="J831" i="8"/>
  <c r="J830" i="8"/>
  <c r="J828" i="8"/>
  <c r="J826" i="8"/>
  <c r="J824" i="8"/>
  <c r="J822" i="8"/>
  <c r="J820" i="8"/>
  <c r="J818" i="8"/>
  <c r="J816" i="8"/>
  <c r="J814" i="8"/>
  <c r="J812" i="8"/>
  <c r="J810" i="8"/>
  <c r="J808" i="8"/>
  <c r="J806" i="8"/>
  <c r="J804" i="8"/>
  <c r="J802" i="8"/>
  <c r="J800" i="8"/>
  <c r="J798" i="8"/>
  <c r="J796" i="8"/>
  <c r="J794" i="8"/>
  <c r="J792" i="8"/>
  <c r="J790" i="8"/>
  <c r="J788" i="8"/>
  <c r="J786" i="8"/>
  <c r="J784" i="8"/>
  <c r="J782" i="8"/>
  <c r="J780" i="8"/>
  <c r="J779" i="8"/>
  <c r="J778" i="8"/>
  <c r="J777" i="8"/>
  <c r="J776" i="8"/>
  <c r="J775" i="8"/>
  <c r="J774" i="8"/>
  <c r="J772" i="8"/>
  <c r="J770" i="8"/>
  <c r="J768" i="8"/>
  <c r="J766" i="8"/>
  <c r="J764" i="8"/>
  <c r="J762" i="8"/>
  <c r="J760" i="8"/>
  <c r="J758" i="8"/>
  <c r="J756" i="8"/>
  <c r="J754" i="8"/>
  <c r="J752" i="8"/>
  <c r="J750" i="8"/>
  <c r="J748" i="8"/>
  <c r="J746" i="8"/>
  <c r="J744" i="8"/>
  <c r="J742" i="8"/>
  <c r="J740" i="8"/>
  <c r="J738" i="8"/>
  <c r="J736" i="8"/>
  <c r="J734" i="8"/>
  <c r="J732" i="8"/>
  <c r="J730" i="8"/>
  <c r="J728" i="8"/>
  <c r="J726" i="8"/>
  <c r="J724" i="8"/>
  <c r="J722" i="8"/>
  <c r="J720" i="8"/>
  <c r="J718" i="8"/>
  <c r="J716" i="8"/>
  <c r="J714" i="8"/>
  <c r="J712" i="8"/>
  <c r="J710" i="8"/>
  <c r="J708" i="8"/>
  <c r="J706" i="8"/>
  <c r="J704" i="8"/>
  <c r="J702" i="8"/>
  <c r="J700" i="8"/>
  <c r="J699" i="8"/>
  <c r="J698" i="8"/>
  <c r="J697" i="8"/>
  <c r="J696" i="8"/>
  <c r="J695" i="8"/>
  <c r="J694" i="8"/>
  <c r="J692" i="8"/>
  <c r="J690" i="8"/>
  <c r="J688" i="8"/>
  <c r="J686" i="8"/>
  <c r="J684" i="8"/>
  <c r="J682" i="8"/>
  <c r="J680" i="8"/>
  <c r="J678" i="8"/>
  <c r="J676" i="8"/>
  <c r="J674" i="8"/>
  <c r="J672" i="8"/>
  <c r="J670" i="8"/>
  <c r="J668" i="8"/>
  <c r="J666" i="8"/>
  <c r="J664" i="8"/>
  <c r="J662" i="8"/>
  <c r="J660" i="8"/>
  <c r="J658" i="8"/>
  <c r="J656" i="8"/>
  <c r="J654" i="8"/>
  <c r="J652" i="8"/>
  <c r="J650" i="8"/>
  <c r="J648" i="8"/>
  <c r="J646" i="8"/>
  <c r="J644" i="8"/>
  <c r="J642" i="8"/>
  <c r="J640" i="8"/>
  <c r="J638" i="8"/>
  <c r="J636" i="8"/>
  <c r="J634" i="8"/>
  <c r="J632" i="8"/>
  <c r="J630" i="8"/>
  <c r="J628" i="8"/>
  <c r="J626" i="8"/>
  <c r="J624" i="8"/>
  <c r="J622" i="8"/>
  <c r="J620" i="8"/>
  <c r="J618" i="8"/>
  <c r="J616" i="8"/>
  <c r="J614" i="8"/>
  <c r="J612" i="8"/>
  <c r="J610" i="8"/>
  <c r="J608" i="8"/>
  <c r="J606" i="8"/>
  <c r="J604" i="8"/>
  <c r="J602" i="8"/>
  <c r="J600" i="8"/>
  <c r="J598" i="8"/>
  <c r="J596" i="8"/>
  <c r="J595" i="8"/>
  <c r="J594" i="8"/>
  <c r="J593" i="8"/>
  <c r="J592" i="8"/>
  <c r="J591" i="8"/>
  <c r="J590" i="8"/>
  <c r="J588" i="8"/>
  <c r="J586" i="8"/>
  <c r="J584" i="8"/>
  <c r="J582" i="8"/>
  <c r="J580" i="8"/>
  <c r="J578" i="8"/>
  <c r="J576" i="8"/>
  <c r="J574" i="8"/>
  <c r="J572" i="8"/>
  <c r="J570" i="8"/>
  <c r="J568" i="8"/>
  <c r="J566" i="8"/>
  <c r="J564" i="8"/>
  <c r="J562" i="8"/>
  <c r="J560" i="8"/>
  <c r="J558" i="8"/>
  <c r="J556" i="8"/>
  <c r="J554" i="8"/>
  <c r="J552" i="8"/>
  <c r="J550" i="8"/>
  <c r="J548" i="8"/>
  <c r="J546" i="8"/>
  <c r="J544" i="8"/>
  <c r="J542" i="8"/>
  <c r="J540" i="8"/>
  <c r="J538" i="8"/>
  <c r="J536" i="8"/>
  <c r="J534" i="8"/>
  <c r="J532" i="8"/>
  <c r="J530" i="8"/>
  <c r="J528" i="8"/>
  <c r="J526" i="8"/>
  <c r="J524" i="8"/>
  <c r="J522" i="8"/>
  <c r="J520" i="8"/>
  <c r="J518" i="8"/>
  <c r="J516" i="8"/>
  <c r="J514" i="8"/>
  <c r="J512" i="8"/>
  <c r="J510" i="8"/>
  <c r="J508" i="8"/>
  <c r="J506" i="8"/>
  <c r="J504" i="8"/>
  <c r="J502" i="8"/>
  <c r="J500" i="8"/>
  <c r="J498" i="8"/>
  <c r="J496" i="8"/>
  <c r="J494" i="8"/>
  <c r="J492" i="8"/>
  <c r="J490" i="8"/>
  <c r="J488" i="8"/>
  <c r="J486" i="8"/>
  <c r="J484" i="8"/>
  <c r="J482" i="8"/>
  <c r="J480" i="8"/>
  <c r="J478" i="8"/>
  <c r="J476" i="8"/>
  <c r="J474" i="8"/>
  <c r="J472" i="8"/>
  <c r="J470" i="8"/>
  <c r="J468" i="8"/>
  <c r="J466" i="8"/>
  <c r="J464" i="8"/>
  <c r="J462" i="8"/>
  <c r="J460" i="8"/>
  <c r="J458" i="8"/>
  <c r="J456" i="8"/>
  <c r="J454" i="8"/>
  <c r="J452" i="8"/>
  <c r="J450" i="8"/>
  <c r="J448" i="8"/>
  <c r="J446" i="8"/>
  <c r="J444" i="8"/>
  <c r="J442" i="8"/>
  <c r="J440" i="8"/>
  <c r="J438" i="8"/>
  <c r="J436" i="8"/>
  <c r="J434" i="8"/>
  <c r="J432" i="8"/>
  <c r="J430" i="8"/>
  <c r="J428" i="8"/>
  <c r="J426" i="8"/>
  <c r="J424" i="8"/>
  <c r="J422" i="8"/>
  <c r="J420" i="8"/>
  <c r="J418" i="8"/>
  <c r="J416" i="8"/>
  <c r="J414" i="8"/>
  <c r="J412" i="8"/>
  <c r="J410" i="8"/>
  <c r="J408" i="8"/>
  <c r="J406" i="8"/>
  <c r="J404" i="8"/>
  <c r="J402" i="8"/>
  <c r="J400" i="8"/>
  <c r="J398" i="8"/>
  <c r="J396" i="8"/>
  <c r="J394" i="8"/>
  <c r="J392" i="8"/>
  <c r="J390" i="8"/>
  <c r="J388" i="8"/>
  <c r="J386" i="8"/>
  <c r="J384" i="8"/>
  <c r="J382" i="8"/>
  <c r="J380" i="8"/>
  <c r="J378" i="8"/>
  <c r="J376" i="8"/>
  <c r="J374" i="8"/>
  <c r="J372" i="8"/>
  <c r="J370" i="8"/>
  <c r="J368" i="8"/>
  <c r="J366" i="8"/>
  <c r="J364" i="8"/>
  <c r="J362" i="8"/>
  <c r="J360" i="8"/>
  <c r="J358" i="8"/>
  <c r="J356" i="8"/>
  <c r="J354" i="8"/>
  <c r="J352" i="8"/>
  <c r="J350" i="8"/>
  <c r="J348" i="8"/>
  <c r="J346" i="8"/>
  <c r="J344" i="8"/>
  <c r="J342" i="8"/>
  <c r="J340" i="8"/>
  <c r="J338" i="8"/>
  <c r="J336" i="8"/>
  <c r="J334" i="8"/>
  <c r="J332" i="8"/>
  <c r="J330" i="8"/>
  <c r="J328" i="8"/>
  <c r="J326" i="8"/>
  <c r="J324" i="8"/>
  <c r="J322" i="8"/>
  <c r="J320" i="8"/>
  <c r="J318" i="8"/>
  <c r="J316" i="8"/>
  <c r="J314" i="8"/>
  <c r="J312" i="8"/>
  <c r="J310" i="8"/>
  <c r="J308" i="8"/>
  <c r="J306" i="8"/>
  <c r="J304" i="8"/>
  <c r="J302" i="8"/>
  <c r="J300" i="8"/>
  <c r="J298" i="8"/>
  <c r="J296" i="8"/>
  <c r="J294" i="8"/>
  <c r="J292" i="8"/>
  <c r="J290" i="8"/>
  <c r="J288" i="8"/>
  <c r="J286" i="8"/>
  <c r="J284" i="8"/>
  <c r="J282" i="8"/>
  <c r="J280" i="8"/>
  <c r="J278" i="8"/>
  <c r="J276" i="8"/>
  <c r="J274" i="8"/>
  <c r="J272" i="8"/>
  <c r="J270" i="8"/>
  <c r="J268" i="8"/>
  <c r="J266" i="8"/>
  <c r="J264" i="8"/>
  <c r="J262" i="8"/>
  <c r="J260" i="8"/>
  <c r="J258" i="8"/>
  <c r="J256" i="8"/>
  <c r="J254" i="8"/>
  <c r="J252" i="8"/>
  <c r="J250" i="8"/>
  <c r="J248" i="8"/>
  <c r="J246" i="8"/>
  <c r="J244" i="8"/>
  <c r="J242" i="8"/>
  <c r="J240" i="8"/>
  <c r="J238" i="8"/>
  <c r="J236" i="8"/>
  <c r="J234" i="8"/>
  <c r="J232" i="8"/>
  <c r="J230" i="8"/>
  <c r="J228" i="8"/>
  <c r="J226" i="8"/>
  <c r="J224" i="8"/>
  <c r="J222" i="8"/>
  <c r="J220" i="8"/>
  <c r="J218" i="8"/>
  <c r="J216" i="8"/>
  <c r="J214" i="8"/>
  <c r="J212" i="8"/>
  <c r="J210" i="8"/>
  <c r="J208" i="8"/>
  <c r="J206" i="8"/>
  <c r="J204" i="8"/>
  <c r="J202" i="8"/>
  <c r="J200" i="8"/>
  <c r="J198" i="8"/>
  <c r="J196" i="8"/>
  <c r="J194" i="8"/>
  <c r="J192" i="8"/>
  <c r="J190" i="8"/>
  <c r="J188" i="8"/>
  <c r="J186" i="8"/>
  <c r="J184" i="8"/>
  <c r="J182" i="8"/>
  <c r="J180" i="8"/>
  <c r="J178" i="8"/>
  <c r="J176" i="8"/>
  <c r="J174" i="8"/>
  <c r="J172" i="8"/>
  <c r="J171" i="8"/>
  <c r="J170" i="8"/>
  <c r="J169" i="8"/>
  <c r="J168" i="8"/>
  <c r="J167" i="8"/>
  <c r="J166" i="8"/>
  <c r="J164" i="8"/>
  <c r="J162" i="8"/>
  <c r="J160" i="8"/>
  <c r="J158" i="8"/>
  <c r="J156" i="8"/>
  <c r="J154" i="8"/>
  <c r="J152" i="8"/>
  <c r="J150" i="8"/>
  <c r="J148" i="8"/>
  <c r="J146" i="8"/>
  <c r="J144" i="8"/>
  <c r="J142" i="8"/>
  <c r="J140" i="8"/>
  <c r="J138" i="8"/>
  <c r="J136" i="8"/>
  <c r="J134" i="8"/>
  <c r="J132" i="8"/>
  <c r="J130" i="8"/>
  <c r="J128" i="8"/>
  <c r="J126" i="8"/>
  <c r="J124" i="8"/>
  <c r="J122" i="8"/>
  <c r="J120" i="8"/>
  <c r="J118" i="8"/>
  <c r="J116" i="8"/>
  <c r="J114" i="8"/>
  <c r="J112" i="8"/>
  <c r="J110" i="8"/>
  <c r="J108" i="8"/>
  <c r="J106" i="8"/>
  <c r="J104" i="8"/>
  <c r="J102" i="8"/>
  <c r="J100" i="8"/>
  <c r="J98" i="8"/>
  <c r="J96" i="8"/>
  <c r="J94" i="8"/>
  <c r="J92" i="8"/>
  <c r="J90" i="8"/>
  <c r="J88" i="8"/>
  <c r="J86" i="8"/>
  <c r="J84" i="8"/>
  <c r="J82" i="8"/>
  <c r="J80" i="8"/>
  <c r="J78" i="8"/>
  <c r="J76" i="8"/>
  <c r="J74" i="8"/>
  <c r="J72" i="8"/>
  <c r="J70" i="8"/>
  <c r="J68" i="8"/>
  <c r="J66" i="8"/>
  <c r="J64" i="8"/>
  <c r="J62" i="8"/>
  <c r="J60" i="8"/>
  <c r="J58" i="8"/>
  <c r="J56" i="8"/>
  <c r="J54" i="8"/>
  <c r="J52" i="8"/>
  <c r="J50" i="8"/>
  <c r="J48" i="8"/>
  <c r="J46" i="8"/>
  <c r="J44" i="8"/>
  <c r="J42" i="8"/>
  <c r="J40" i="8"/>
  <c r="J38" i="8"/>
  <c r="J36" i="8"/>
  <c r="J34" i="8"/>
  <c r="J32" i="8"/>
  <c r="J30" i="8"/>
  <c r="J28" i="8"/>
  <c r="J26" i="8"/>
  <c r="J24" i="8"/>
  <c r="J22" i="8"/>
  <c r="J20" i="8"/>
  <c r="J18" i="8"/>
  <c r="J16" i="8"/>
  <c r="J14" i="8"/>
  <c r="J12" i="8"/>
  <c r="J10" i="8"/>
  <c r="J8" i="8"/>
  <c r="J6" i="8"/>
  <c r="K1332" i="8"/>
  <c r="K1330" i="8"/>
  <c r="K1328" i="8"/>
  <c r="K1326" i="8"/>
  <c r="K1324" i="8"/>
  <c r="K1322" i="8"/>
  <c r="K1320" i="8"/>
  <c r="K1319" i="8"/>
  <c r="K1318" i="8"/>
  <c r="K1316" i="8"/>
  <c r="K1314" i="8"/>
  <c r="K1312" i="8"/>
  <c r="K1311" i="8"/>
  <c r="K1310" i="8"/>
  <c r="K1308" i="8"/>
  <c r="K1306" i="8"/>
  <c r="K1304" i="8"/>
  <c r="K1303" i="8"/>
  <c r="K1302" i="8"/>
  <c r="K1300" i="8"/>
  <c r="K1298" i="8"/>
  <c r="K1296" i="8"/>
  <c r="K1295" i="8"/>
  <c r="K1294" i="8"/>
  <c r="K1292" i="8"/>
  <c r="K1290" i="8"/>
  <c r="K1288" i="8"/>
  <c r="K1286" i="8"/>
  <c r="K1284" i="8"/>
  <c r="K1282" i="8"/>
  <c r="K1280" i="8"/>
  <c r="K1278" i="8"/>
  <c r="K1276" i="8"/>
  <c r="K1274" i="8"/>
  <c r="K1272" i="8"/>
  <c r="K1270" i="8"/>
  <c r="K1268" i="8"/>
  <c r="K1266" i="8"/>
  <c r="K1264" i="8"/>
  <c r="K1262" i="8"/>
  <c r="K1260" i="8"/>
  <c r="K1258" i="8"/>
  <c r="K1256" i="8"/>
  <c r="K1254" i="8"/>
  <c r="K1252" i="8"/>
  <c r="K1250" i="8"/>
  <c r="K1248" i="8"/>
  <c r="K1246" i="8"/>
  <c r="K1244" i="8"/>
  <c r="K1242" i="8"/>
  <c r="K1240" i="8"/>
  <c r="K1238" i="8"/>
  <c r="K1236" i="8"/>
  <c r="K1234" i="8"/>
  <c r="K1232" i="8"/>
  <c r="K1230" i="8"/>
  <c r="K1228" i="8"/>
  <c r="K1226" i="8"/>
  <c r="K1224" i="8"/>
  <c r="K1222" i="8"/>
  <c r="K1220" i="8"/>
  <c r="K1218" i="8"/>
  <c r="K1216" i="8"/>
  <c r="K1214" i="8"/>
  <c r="K1212" i="8"/>
  <c r="K1210" i="8"/>
  <c r="K1208" i="8"/>
  <c r="K1206" i="8"/>
  <c r="K1204" i="8"/>
  <c r="K1203" i="8"/>
  <c r="K1202" i="8"/>
  <c r="K1200" i="8"/>
  <c r="K1198" i="8"/>
  <c r="K1196" i="8"/>
  <c r="K1194" i="8"/>
  <c r="K1192" i="8"/>
  <c r="K1190" i="8"/>
  <c r="K1188" i="8"/>
  <c r="K1186" i="8"/>
  <c r="K1184" i="8"/>
  <c r="K1182" i="8"/>
  <c r="K1180" i="8"/>
  <c r="K1178" i="8"/>
  <c r="K1176" i="8"/>
  <c r="K1174" i="8"/>
  <c r="K1172" i="8"/>
  <c r="K1170" i="8"/>
  <c r="K1168" i="8"/>
  <c r="K1166" i="8"/>
  <c r="K1164" i="8"/>
  <c r="K1162" i="8"/>
  <c r="K1160" i="8"/>
  <c r="K1158" i="8"/>
  <c r="K1156" i="8"/>
  <c r="K1154" i="8"/>
  <c r="K1152" i="8"/>
  <c r="K1150" i="8"/>
  <c r="K1148" i="8"/>
  <c r="K1146" i="8"/>
  <c r="K1144" i="8"/>
  <c r="K1142" i="8"/>
  <c r="K1140" i="8"/>
  <c r="K1138" i="8"/>
  <c r="K1136" i="8"/>
  <c r="K1134" i="8"/>
  <c r="K1132" i="8"/>
  <c r="K1130" i="8"/>
  <c r="K1128" i="8"/>
  <c r="K1126" i="8"/>
  <c r="K1124" i="8"/>
  <c r="K1122" i="8"/>
  <c r="K1120" i="8"/>
  <c r="K1118" i="8"/>
  <c r="K1116" i="8"/>
  <c r="K1114" i="8"/>
  <c r="K1112" i="8"/>
  <c r="K1110" i="8"/>
  <c r="K1108" i="8"/>
  <c r="K1106" i="8"/>
  <c r="K1104" i="8"/>
  <c r="K1102" i="8"/>
  <c r="K1100" i="8"/>
  <c r="K1098" i="8"/>
  <c r="K1096" i="8"/>
  <c r="K1094" i="8"/>
  <c r="K1092" i="8"/>
  <c r="K1090" i="8"/>
  <c r="K1088" i="8"/>
  <c r="K1086" i="8"/>
  <c r="K1084" i="8"/>
  <c r="K1082" i="8"/>
  <c r="K1080" i="8"/>
  <c r="K1078" i="8"/>
  <c r="K1076" i="8"/>
  <c r="K1074" i="8"/>
  <c r="K1072" i="8"/>
  <c r="K1070" i="8"/>
  <c r="K1068" i="8"/>
  <c r="K1066" i="8"/>
  <c r="K1064" i="8"/>
  <c r="K1062" i="8"/>
  <c r="K1060" i="8"/>
  <c r="K1058" i="8"/>
  <c r="K1056" i="8"/>
  <c r="K1054" i="8"/>
  <c r="K1052" i="8"/>
  <c r="K1050" i="8"/>
  <c r="K1048" i="8"/>
  <c r="K1046" i="8"/>
  <c r="K1044" i="8"/>
  <c r="K1042" i="8"/>
  <c r="K1040" i="8"/>
  <c r="K1038" i="8"/>
  <c r="K1036" i="8"/>
  <c r="K1034" i="8"/>
  <c r="K1032" i="8"/>
  <c r="K1030" i="8"/>
  <c r="K1028" i="8"/>
  <c r="K1026" i="8"/>
  <c r="K1024" i="8"/>
  <c r="K1022" i="8"/>
  <c r="K1020" i="8"/>
  <c r="K1018" i="8"/>
  <c r="K1016" i="8"/>
  <c r="K1014" i="8"/>
  <c r="K1012" i="8"/>
  <c r="K1010" i="8"/>
  <c r="K1008" i="8"/>
  <c r="K1006" i="8"/>
  <c r="K1004" i="8"/>
  <c r="K1002" i="8"/>
  <c r="K1000" i="8"/>
  <c r="K998" i="8"/>
  <c r="K996" i="8"/>
  <c r="K994" i="8"/>
  <c r="K992" i="8"/>
  <c r="K990" i="8"/>
  <c r="K988" i="8"/>
  <c r="K986" i="8"/>
  <c r="K984" i="8"/>
  <c r="K982" i="8"/>
  <c r="K980" i="8"/>
  <c r="K978" i="8"/>
  <c r="K976" i="8"/>
  <c r="K974" i="8"/>
  <c r="K972" i="8"/>
  <c r="K970" i="8"/>
  <c r="K968" i="8"/>
  <c r="K966" i="8"/>
  <c r="K964" i="8"/>
  <c r="K962" i="8"/>
  <c r="K960" i="8"/>
  <c r="K958" i="8"/>
  <c r="K956" i="8"/>
  <c r="K954" i="8"/>
  <c r="K952" i="8"/>
  <c r="K950" i="8"/>
  <c r="K948" i="8"/>
  <c r="K946" i="8"/>
  <c r="K944" i="8"/>
  <c r="K942" i="8"/>
  <c r="K940" i="8"/>
  <c r="K938" i="8"/>
  <c r="K936" i="8"/>
  <c r="K934" i="8"/>
  <c r="K932" i="8"/>
  <c r="K930" i="8"/>
  <c r="K928" i="8"/>
  <c r="K926" i="8"/>
  <c r="K924" i="8"/>
  <c r="K922" i="8"/>
  <c r="K920" i="8"/>
  <c r="K918" i="8"/>
  <c r="K916" i="8"/>
  <c r="K914" i="8"/>
  <c r="K912" i="8"/>
  <c r="K910" i="8"/>
  <c r="K908" i="8"/>
  <c r="K906" i="8"/>
  <c r="K904" i="8"/>
  <c r="K902" i="8"/>
  <c r="K900" i="8"/>
  <c r="K898" i="8"/>
  <c r="K896" i="8"/>
  <c r="K894" i="8"/>
  <c r="K892" i="8"/>
  <c r="K890" i="8"/>
  <c r="K888" i="8"/>
  <c r="K887" i="8"/>
  <c r="K886" i="8"/>
  <c r="K884" i="8"/>
  <c r="K882" i="8"/>
  <c r="K880" i="8"/>
  <c r="K878" i="8"/>
  <c r="K876" i="8"/>
  <c r="K874" i="8"/>
  <c r="K872" i="8"/>
  <c r="K870" i="8"/>
  <c r="K868" i="8"/>
  <c r="K866" i="8"/>
  <c r="K864" i="8"/>
  <c r="K862" i="8"/>
  <c r="K861" i="8"/>
  <c r="K860" i="8"/>
  <c r="K859" i="8"/>
  <c r="K858" i="8"/>
  <c r="K857" i="8"/>
  <c r="K856" i="8"/>
  <c r="K855" i="8"/>
  <c r="K854" i="8"/>
  <c r="K853" i="8"/>
  <c r="K852" i="8"/>
  <c r="K851" i="8"/>
  <c r="K850" i="8"/>
  <c r="K849" i="8"/>
  <c r="K848" i="8"/>
  <c r="K847" i="8"/>
  <c r="K846" i="8"/>
  <c r="K844" i="8"/>
  <c r="K842" i="8"/>
  <c r="K840" i="8"/>
  <c r="K838" i="8"/>
  <c r="K837" i="8"/>
  <c r="K836" i="8"/>
  <c r="K835" i="8"/>
  <c r="K834" i="8"/>
  <c r="K833" i="8"/>
  <c r="K832" i="8"/>
  <c r="K831" i="8"/>
  <c r="K830" i="8"/>
  <c r="K828" i="8"/>
  <c r="K826" i="8"/>
  <c r="K824" i="8"/>
  <c r="K822" i="8"/>
  <c r="K820" i="8"/>
  <c r="K818" i="8"/>
  <c r="K816" i="8"/>
  <c r="K814" i="8"/>
  <c r="K812" i="8"/>
  <c r="K810" i="8"/>
  <c r="K808" i="8"/>
  <c r="K806" i="8"/>
  <c r="K804" i="8"/>
  <c r="K802" i="8"/>
  <c r="K800" i="8"/>
  <c r="K798" i="8"/>
  <c r="K796" i="8"/>
  <c r="K794" i="8"/>
  <c r="K792" i="8"/>
  <c r="K790" i="8"/>
  <c r="K788" i="8"/>
  <c r="K786" i="8"/>
  <c r="K784" i="8"/>
  <c r="K782" i="8"/>
  <c r="K780" i="8"/>
  <c r="K779" i="8"/>
  <c r="K778" i="8"/>
  <c r="K777" i="8"/>
  <c r="K776" i="8"/>
  <c r="K775" i="8"/>
  <c r="K774" i="8"/>
  <c r="K772" i="8"/>
  <c r="K770" i="8"/>
  <c r="K768" i="8"/>
  <c r="K766" i="8"/>
  <c r="K764" i="8"/>
  <c r="K762" i="8"/>
  <c r="K760" i="8"/>
  <c r="K758" i="8"/>
  <c r="K756" i="8"/>
  <c r="K754" i="8"/>
  <c r="K752" i="8"/>
  <c r="K750" i="8"/>
  <c r="K748" i="8"/>
  <c r="K746" i="8"/>
  <c r="K744" i="8"/>
  <c r="K742" i="8"/>
  <c r="K740" i="8"/>
  <c r="K738" i="8"/>
  <c r="K736" i="8"/>
  <c r="K734" i="8"/>
  <c r="K732" i="8"/>
  <c r="K730" i="8"/>
  <c r="K728" i="8"/>
  <c r="K726" i="8"/>
  <c r="K724" i="8"/>
  <c r="K722" i="8"/>
  <c r="K720" i="8"/>
  <c r="K718" i="8"/>
  <c r="K716" i="8"/>
  <c r="K714" i="8"/>
  <c r="K712" i="8"/>
  <c r="K710" i="8"/>
  <c r="K708" i="8"/>
  <c r="K706" i="8"/>
  <c r="K704" i="8"/>
  <c r="K702" i="8"/>
  <c r="K700" i="8"/>
  <c r="K699" i="8"/>
  <c r="K698" i="8"/>
  <c r="K697" i="8"/>
  <c r="K696" i="8"/>
  <c r="K695" i="8"/>
  <c r="K694" i="8"/>
  <c r="K692" i="8"/>
  <c r="K691" i="8"/>
  <c r="K690" i="8"/>
  <c r="K688" i="8"/>
  <c r="K686" i="8"/>
  <c r="K684" i="8"/>
  <c r="K682" i="8"/>
  <c r="K680" i="8"/>
  <c r="K678" i="8"/>
  <c r="K676" i="8"/>
  <c r="K674" i="8"/>
  <c r="K672" i="8"/>
  <c r="K670" i="8"/>
  <c r="K668" i="8"/>
  <c r="K666" i="8"/>
  <c r="K664" i="8"/>
  <c r="K662" i="8"/>
  <c r="K660" i="8"/>
  <c r="K658" i="8"/>
  <c r="K656" i="8"/>
  <c r="K654" i="8"/>
  <c r="K652" i="8"/>
  <c r="K650" i="8"/>
  <c r="K648" i="8"/>
  <c r="K646" i="8"/>
  <c r="K644" i="8"/>
  <c r="K642" i="8"/>
  <c r="K640" i="8"/>
  <c r="K638" i="8"/>
  <c r="K636" i="8"/>
  <c r="K634" i="8"/>
  <c r="K632" i="8"/>
  <c r="K630" i="8"/>
  <c r="K628" i="8"/>
  <c r="K626" i="8"/>
  <c r="K624" i="8"/>
  <c r="K622" i="8"/>
  <c r="K620" i="8"/>
  <c r="K618" i="8"/>
  <c r="K616" i="8"/>
  <c r="K614" i="8"/>
  <c r="K612" i="8"/>
  <c r="K610" i="8"/>
  <c r="K608" i="8"/>
  <c r="K606" i="8"/>
  <c r="K604" i="8"/>
  <c r="K602" i="8"/>
  <c r="K600" i="8"/>
  <c r="K598" i="8"/>
  <c r="K596" i="8"/>
  <c r="K595" i="8"/>
  <c r="K594" i="8"/>
  <c r="K593" i="8"/>
  <c r="K592" i="8"/>
  <c r="K591" i="8"/>
  <c r="K590" i="8"/>
  <c r="K588" i="8"/>
  <c r="K586" i="8"/>
  <c r="K584" i="8"/>
  <c r="K582" i="8"/>
  <c r="K580" i="8"/>
  <c r="K578" i="8"/>
  <c r="K576" i="8"/>
  <c r="K574" i="8"/>
  <c r="K572" i="8"/>
  <c r="K570" i="8"/>
  <c r="K568" i="8"/>
  <c r="K566" i="8"/>
  <c r="K564" i="8"/>
  <c r="K562" i="8"/>
  <c r="K560" i="8"/>
  <c r="K558" i="8"/>
  <c r="K556" i="8"/>
  <c r="K554" i="8"/>
  <c r="K552" i="8"/>
  <c r="K550" i="8"/>
  <c r="K548" i="8"/>
  <c r="K546" i="8"/>
  <c r="K544" i="8"/>
  <c r="K542" i="8"/>
  <c r="K540" i="8"/>
  <c r="K538" i="8"/>
  <c r="K536" i="8"/>
  <c r="K534" i="8"/>
  <c r="K532" i="8"/>
  <c r="K530" i="8"/>
  <c r="K528" i="8"/>
  <c r="K526" i="8"/>
  <c r="K524" i="8"/>
  <c r="K522" i="8"/>
  <c r="K520" i="8"/>
  <c r="K518" i="8"/>
  <c r="K516" i="8"/>
  <c r="K514" i="8"/>
  <c r="K512" i="8"/>
  <c r="K510" i="8"/>
  <c r="K508" i="8"/>
  <c r="K506" i="8"/>
  <c r="K504" i="8"/>
  <c r="K502" i="8"/>
  <c r="K500" i="8"/>
  <c r="K498" i="8"/>
  <c r="K496" i="8"/>
  <c r="K494" i="8"/>
  <c r="K492" i="8"/>
  <c r="K490" i="8"/>
  <c r="K488" i="8"/>
  <c r="K486" i="8"/>
  <c r="K484" i="8"/>
  <c r="K482" i="8"/>
  <c r="K480" i="8"/>
  <c r="K478" i="8"/>
  <c r="K476" i="8"/>
  <c r="K474" i="8"/>
  <c r="K472" i="8"/>
  <c r="K470" i="8"/>
  <c r="K468" i="8"/>
  <c r="K466" i="8"/>
  <c r="K464" i="8"/>
  <c r="K462" i="8"/>
  <c r="K460" i="8"/>
  <c r="K458" i="8"/>
  <c r="K456" i="8"/>
  <c r="K454" i="8"/>
  <c r="K452" i="8"/>
  <c r="K450" i="8"/>
  <c r="K448" i="8"/>
  <c r="K446" i="8"/>
  <c r="K444" i="8"/>
  <c r="K442" i="8"/>
  <c r="K440" i="8"/>
  <c r="K438" i="8"/>
  <c r="K436" i="8"/>
  <c r="K434" i="8"/>
  <c r="K432" i="8"/>
  <c r="K430" i="8"/>
  <c r="K428" i="8"/>
  <c r="K426" i="8"/>
  <c r="K424" i="8"/>
  <c r="K422" i="8"/>
  <c r="K420" i="8"/>
  <c r="K418" i="8"/>
  <c r="K416" i="8"/>
  <c r="K414" i="8"/>
  <c r="K412" i="8"/>
  <c r="K410" i="8"/>
  <c r="K408" i="8"/>
  <c r="K406" i="8"/>
  <c r="K404" i="8"/>
  <c r="K402" i="8"/>
  <c r="K400" i="8"/>
  <c r="K398" i="8"/>
  <c r="K396" i="8"/>
  <c r="K394" i="8"/>
  <c r="K392" i="8"/>
  <c r="K390" i="8"/>
  <c r="K388" i="8"/>
  <c r="K386" i="8"/>
  <c r="K384" i="8"/>
  <c r="K382" i="8"/>
  <c r="K380" i="8"/>
  <c r="K378" i="8"/>
  <c r="K376" i="8"/>
  <c r="K374" i="8"/>
  <c r="K372" i="8"/>
  <c r="K370" i="8"/>
  <c r="K368" i="8"/>
  <c r="K366" i="8"/>
  <c r="K364" i="8"/>
  <c r="K362" i="8"/>
  <c r="K360" i="8"/>
  <c r="K358" i="8"/>
  <c r="K356" i="8"/>
  <c r="K354" i="8"/>
  <c r="K352" i="8"/>
  <c r="K350" i="8"/>
  <c r="K348" i="8"/>
  <c r="K346" i="8"/>
  <c r="K344" i="8"/>
  <c r="K342" i="8"/>
  <c r="K340" i="8"/>
  <c r="K338" i="8"/>
  <c r="K336" i="8"/>
  <c r="K334" i="8"/>
  <c r="K332" i="8"/>
  <c r="K330" i="8"/>
  <c r="K328" i="8"/>
  <c r="K326" i="8"/>
  <c r="K324" i="8"/>
  <c r="K322" i="8"/>
  <c r="K320" i="8"/>
  <c r="K318" i="8"/>
  <c r="K316" i="8"/>
  <c r="K314" i="8"/>
  <c r="K312" i="8"/>
  <c r="K310" i="8"/>
  <c r="K308" i="8"/>
  <c r="K306" i="8"/>
  <c r="K304" i="8"/>
  <c r="K302" i="8"/>
  <c r="K300" i="8"/>
  <c r="K298" i="8"/>
  <c r="K296" i="8"/>
  <c r="K294" i="8"/>
  <c r="K292" i="8"/>
  <c r="K290" i="8"/>
  <c r="K288" i="8"/>
  <c r="K286" i="8"/>
  <c r="K284" i="8"/>
  <c r="K282" i="8"/>
  <c r="K280" i="8"/>
  <c r="K278" i="8"/>
  <c r="K276" i="8"/>
  <c r="K274" i="8"/>
  <c r="K272" i="8"/>
  <c r="K270" i="8"/>
  <c r="K268" i="8"/>
  <c r="K266" i="8"/>
  <c r="K264" i="8"/>
  <c r="K262" i="8"/>
  <c r="K260" i="8"/>
  <c r="K258" i="8"/>
  <c r="K256" i="8"/>
  <c r="K254" i="8"/>
  <c r="K252" i="8"/>
  <c r="K250" i="8"/>
  <c r="K248" i="8"/>
  <c r="K246" i="8"/>
  <c r="K244" i="8"/>
  <c r="K242" i="8"/>
  <c r="K240" i="8"/>
  <c r="K238" i="8"/>
  <c r="K236" i="8"/>
  <c r="K234" i="8"/>
  <c r="K232" i="8"/>
  <c r="K230" i="8"/>
  <c r="K228" i="8"/>
  <c r="K226" i="8"/>
  <c r="K224" i="8"/>
  <c r="K222" i="8"/>
  <c r="K220" i="8"/>
  <c r="K218" i="8"/>
  <c r="K216" i="8"/>
  <c r="K214" i="8"/>
  <c r="K212" i="8"/>
  <c r="K210" i="8"/>
  <c r="K208" i="8"/>
  <c r="K206" i="8"/>
  <c r="K204" i="8"/>
  <c r="K202" i="8"/>
  <c r="K200" i="8"/>
  <c r="K198" i="8"/>
  <c r="K196" i="8"/>
  <c r="K194" i="8"/>
  <c r="K192" i="8"/>
  <c r="K190" i="8"/>
  <c r="K188" i="8"/>
  <c r="K186" i="8"/>
  <c r="K184" i="8"/>
  <c r="K182" i="8"/>
  <c r="K180" i="8"/>
  <c r="K178" i="8"/>
  <c r="K176" i="8"/>
  <c r="K174" i="8"/>
  <c r="K172" i="8"/>
  <c r="K171" i="8"/>
  <c r="K170" i="8"/>
  <c r="K169" i="8"/>
  <c r="K168" i="8"/>
  <c r="K167" i="8"/>
  <c r="K166" i="8"/>
  <c r="K164" i="8"/>
  <c r="K162" i="8"/>
  <c r="K160" i="8"/>
  <c r="K158" i="8"/>
  <c r="K156" i="8"/>
  <c r="K154" i="8"/>
  <c r="K152" i="8"/>
  <c r="K150" i="8"/>
  <c r="K148" i="8"/>
  <c r="K146" i="8"/>
  <c r="K144" i="8"/>
  <c r="K142" i="8"/>
  <c r="K140" i="8"/>
  <c r="K138" i="8"/>
  <c r="K136" i="8"/>
  <c r="K134" i="8"/>
  <c r="K132" i="8"/>
  <c r="K130" i="8"/>
  <c r="K128" i="8"/>
  <c r="K126" i="8"/>
  <c r="K124" i="8"/>
  <c r="K122" i="8"/>
  <c r="K120" i="8"/>
  <c r="K118" i="8"/>
  <c r="K116" i="8"/>
  <c r="K114" i="8"/>
  <c r="K112" i="8"/>
  <c r="K110" i="8"/>
  <c r="K108" i="8"/>
  <c r="K106" i="8"/>
  <c r="K104" i="8"/>
  <c r="K102" i="8"/>
  <c r="K100" i="8"/>
  <c r="K98" i="8"/>
  <c r="K96" i="8"/>
  <c r="K94" i="8"/>
  <c r="K92" i="8"/>
  <c r="K90" i="8"/>
  <c r="K88" i="8"/>
  <c r="K86" i="8"/>
  <c r="K84" i="8"/>
  <c r="K82" i="8"/>
  <c r="K80" i="8"/>
  <c r="K78" i="8"/>
  <c r="K76" i="8"/>
  <c r="K74" i="8"/>
  <c r="K72" i="8"/>
  <c r="K70" i="8"/>
  <c r="K68" i="8"/>
  <c r="K66" i="8"/>
  <c r="K64" i="8"/>
  <c r="K62" i="8"/>
  <c r="K60" i="8"/>
  <c r="K58" i="8"/>
  <c r="K56" i="8"/>
  <c r="K54" i="8"/>
  <c r="K52" i="8"/>
  <c r="K50" i="8"/>
  <c r="K48" i="8"/>
  <c r="K46" i="8"/>
  <c r="K44" i="8"/>
  <c r="K42" i="8"/>
  <c r="K40" i="8"/>
  <c r="K38" i="8"/>
  <c r="K36" i="8"/>
  <c r="K34" i="8"/>
  <c r="K32" i="8"/>
  <c r="K30" i="8"/>
  <c r="K28" i="8"/>
  <c r="K26" i="8"/>
  <c r="K24" i="8"/>
  <c r="K22" i="8"/>
  <c r="K20" i="8"/>
  <c r="K18" i="8"/>
  <c r="K16" i="8"/>
  <c r="K14" i="8"/>
  <c r="K12" i="8"/>
  <c r="K10" i="8"/>
  <c r="K8" i="8"/>
  <c r="K6" i="8"/>
  <c r="H1299" i="8"/>
  <c r="I1299" i="8"/>
  <c r="J1299" i="8" s="1"/>
  <c r="G1299" i="8"/>
  <c r="K1299" i="8" s="1"/>
  <c r="H1301" i="8"/>
  <c r="I1301" i="8"/>
  <c r="J1301" i="8" s="1"/>
  <c r="G1301" i="8"/>
  <c r="K1301" i="8" s="1"/>
  <c r="H1297" i="8"/>
  <c r="I1297" i="8"/>
  <c r="J1297" i="8" s="1"/>
  <c r="G1297" i="8"/>
  <c r="K1297" i="8" s="1"/>
  <c r="H1309" i="8"/>
  <c r="I1309" i="8"/>
  <c r="J1309" i="8" s="1"/>
  <c r="G1309" i="8"/>
  <c r="K1309" i="8" s="1"/>
  <c r="H1307" i="8"/>
  <c r="I1307" i="8"/>
  <c r="J1307" i="8" s="1"/>
  <c r="G1307" i="8"/>
  <c r="K1307" i="8" s="1"/>
  <c r="H1305" i="8"/>
  <c r="I1305" i="8"/>
  <c r="J1305" i="8" s="1"/>
  <c r="G1305" i="8"/>
  <c r="K1305" i="8" s="1"/>
  <c r="H1317" i="8"/>
  <c r="I1317" i="8"/>
  <c r="J1317" i="8" s="1"/>
  <c r="G1317" i="8"/>
  <c r="K1317" i="8" s="1"/>
  <c r="H1315" i="8"/>
  <c r="I1315" i="8"/>
  <c r="J1315" i="8" s="1"/>
  <c r="G1315" i="8"/>
  <c r="K1315" i="8" s="1"/>
  <c r="H1313" i="8"/>
  <c r="I1313" i="8"/>
  <c r="J1313" i="8" s="1"/>
  <c r="G1313" i="8"/>
  <c r="K1313" i="8" s="1"/>
  <c r="H1325" i="8"/>
  <c r="I1325" i="8"/>
  <c r="J1325" i="8" s="1"/>
  <c r="G1325" i="8"/>
  <c r="K1325" i="8" s="1"/>
  <c r="H1323" i="8"/>
  <c r="I1323" i="8"/>
  <c r="J1323" i="8" s="1"/>
  <c r="G1323" i="8"/>
  <c r="K1323" i="8" s="1"/>
  <c r="H1321" i="8"/>
  <c r="I1321" i="8"/>
  <c r="J1321" i="8" s="1"/>
  <c r="G1321" i="8"/>
  <c r="K1321" i="8" s="1"/>
  <c r="H1333" i="8"/>
  <c r="I1333" i="8"/>
  <c r="J1333" i="8" s="1"/>
  <c r="G1333" i="8"/>
  <c r="K1333" i="8" s="1"/>
  <c r="H1331" i="8"/>
  <c r="I1331" i="8"/>
  <c r="J1331" i="8" s="1"/>
  <c r="G1331" i="8"/>
  <c r="K1331" i="8" s="1"/>
  <c r="H1329" i="8"/>
  <c r="I1329" i="8"/>
  <c r="J1329" i="8" s="1"/>
  <c r="G1329" i="8"/>
  <c r="K1329" i="8" s="1"/>
  <c r="H1327" i="8"/>
  <c r="I1327" i="8"/>
  <c r="J1327" i="8" s="1"/>
  <c r="G1327" i="8"/>
  <c r="K1327" i="8" s="1"/>
  <c r="H1229" i="7"/>
  <c r="I1229" i="7"/>
  <c r="J1229" i="7"/>
  <c r="K1229" i="7"/>
  <c r="G1229" i="7"/>
  <c r="H1227" i="7"/>
  <c r="I1227" i="7"/>
  <c r="J1227" i="7"/>
  <c r="K1227" i="7"/>
  <c r="G1227" i="7"/>
  <c r="H1225" i="7"/>
  <c r="I1225" i="7"/>
  <c r="J1225" i="7"/>
  <c r="K1225" i="7"/>
  <c r="G1225" i="7"/>
  <c r="K1235" i="7"/>
  <c r="H1237" i="7"/>
  <c r="I1237" i="7"/>
  <c r="J1237" i="7"/>
  <c r="K1237" i="7"/>
  <c r="G1237" i="7"/>
  <c r="H1235" i="7"/>
  <c r="G1235" i="7"/>
  <c r="H1233" i="7"/>
  <c r="I1233" i="7"/>
  <c r="I1235" i="7" s="1"/>
  <c r="J1233" i="7"/>
  <c r="J1235" i="7" s="1"/>
  <c r="K1233" i="7"/>
  <c r="G1233" i="7"/>
  <c r="H13" i="6"/>
  <c r="I13" i="6"/>
  <c r="J13" i="6"/>
  <c r="K13" i="6"/>
  <c r="G13" i="6"/>
  <c r="H11" i="6"/>
  <c r="I11" i="6"/>
  <c r="J11" i="6"/>
  <c r="K11" i="6"/>
  <c r="G11" i="6"/>
  <c r="H9" i="6"/>
  <c r="I9" i="6"/>
  <c r="J9" i="6"/>
  <c r="K9" i="6"/>
  <c r="G9" i="6"/>
  <c r="H30" i="6"/>
  <c r="I30" i="6"/>
  <c r="J30" i="6"/>
  <c r="K30" i="6"/>
  <c r="G30" i="6"/>
  <c r="K29" i="6"/>
  <c r="H29" i="6"/>
  <c r="I29" i="6"/>
  <c r="J29" i="6"/>
  <c r="G29" i="6"/>
  <c r="H27" i="6"/>
  <c r="I27" i="6"/>
  <c r="J27" i="6"/>
  <c r="K27" i="6"/>
  <c r="G27" i="6"/>
  <c r="H25" i="6"/>
  <c r="I25" i="6"/>
  <c r="J25" i="6"/>
  <c r="K25" i="6"/>
  <c r="G25" i="6"/>
  <c r="H13" i="2"/>
  <c r="I13" i="2"/>
  <c r="J13" i="2"/>
  <c r="K13" i="2"/>
  <c r="G13" i="2"/>
  <c r="H11" i="2"/>
  <c r="I11" i="2"/>
  <c r="J11" i="2"/>
  <c r="K11" i="2"/>
  <c r="G11" i="2"/>
  <c r="H9" i="2"/>
  <c r="I9" i="2"/>
  <c r="J9" i="2"/>
  <c r="K9" i="2"/>
  <c r="G9" i="2"/>
  <c r="H366" i="35"/>
  <c r="I366" i="35"/>
  <c r="J366" i="35"/>
  <c r="K366" i="35"/>
  <c r="L366" i="35"/>
  <c r="G366" i="35"/>
  <c r="H13" i="34"/>
  <c r="I13" i="34"/>
  <c r="J13" i="34"/>
  <c r="K13" i="34"/>
  <c r="G13" i="34"/>
  <c r="H11" i="34"/>
  <c r="I11" i="34"/>
  <c r="J11" i="34"/>
  <c r="K11" i="34"/>
  <c r="G11" i="34"/>
  <c r="H9" i="34"/>
  <c r="I9" i="34"/>
  <c r="J9" i="34"/>
  <c r="K9" i="34"/>
  <c r="G9" i="34"/>
  <c r="I373" i="33"/>
  <c r="J373" i="33"/>
  <c r="K373" i="33"/>
  <c r="G373" i="33"/>
  <c r="I371" i="33"/>
  <c r="J371" i="33"/>
  <c r="K371" i="33"/>
  <c r="G371" i="33"/>
  <c r="I369" i="33"/>
  <c r="J369" i="33"/>
  <c r="K369" i="33"/>
  <c r="G369" i="33"/>
  <c r="I381" i="33"/>
  <c r="J381" i="33"/>
  <c r="K381" i="33"/>
  <c r="G381" i="33"/>
  <c r="I379" i="33"/>
  <c r="J379" i="33"/>
  <c r="K379" i="33"/>
  <c r="G379" i="33"/>
  <c r="I377" i="33"/>
  <c r="J377" i="33"/>
  <c r="K377" i="33"/>
  <c r="G377" i="33"/>
  <c r="I389" i="33"/>
  <c r="J389" i="33"/>
  <c r="K389" i="33"/>
  <c r="G389" i="33"/>
  <c r="I387" i="33"/>
  <c r="J387" i="33"/>
  <c r="K387" i="33"/>
  <c r="G387" i="33"/>
  <c r="I385" i="33"/>
  <c r="J385" i="33"/>
  <c r="K385" i="33"/>
  <c r="G385" i="33"/>
  <c r="I397" i="33"/>
  <c r="J397" i="33"/>
  <c r="K397" i="33"/>
  <c r="G397" i="33"/>
  <c r="I395" i="33"/>
  <c r="J395" i="33"/>
  <c r="K395" i="33"/>
  <c r="G395" i="33"/>
  <c r="I393" i="33"/>
  <c r="J393" i="33"/>
  <c r="K393" i="33"/>
  <c r="G393" i="33"/>
  <c r="I398" i="33"/>
  <c r="J398" i="33"/>
  <c r="K398" i="33"/>
  <c r="G398" i="33"/>
  <c r="H85" i="32"/>
  <c r="I85" i="32"/>
  <c r="J85" i="32"/>
  <c r="K85" i="32"/>
  <c r="G85" i="32"/>
  <c r="H83" i="32"/>
  <c r="I83" i="32"/>
  <c r="J83" i="32"/>
  <c r="K83" i="32"/>
  <c r="G83" i="32"/>
  <c r="H81" i="32"/>
  <c r="I81" i="32"/>
  <c r="J81" i="32"/>
  <c r="K81" i="32"/>
  <c r="G81" i="32"/>
  <c r="H77" i="32"/>
  <c r="I77" i="32"/>
  <c r="J77" i="32"/>
  <c r="K77" i="32"/>
  <c r="G77" i="32"/>
  <c r="H75" i="32"/>
  <c r="I75" i="32"/>
  <c r="J75" i="32"/>
  <c r="K75" i="32"/>
  <c r="G75" i="32"/>
  <c r="H73" i="32"/>
  <c r="I73" i="32"/>
  <c r="J73" i="32"/>
  <c r="K73" i="32"/>
  <c r="G73" i="32"/>
  <c r="H86" i="32"/>
  <c r="I86" i="32"/>
  <c r="K86" i="32"/>
  <c r="G86" i="32"/>
  <c r="H1301" i="31"/>
  <c r="J1301" i="31"/>
  <c r="K1301" i="31"/>
  <c r="G1301" i="31"/>
  <c r="H1299" i="31"/>
  <c r="J1299" i="31"/>
  <c r="K1299" i="31"/>
  <c r="G1299" i="31"/>
  <c r="H1297" i="31"/>
  <c r="J1297" i="31"/>
  <c r="K1297" i="31"/>
  <c r="G1297" i="31"/>
  <c r="H1309" i="31"/>
  <c r="J1309" i="31"/>
  <c r="K1309" i="31"/>
  <c r="G1309" i="31"/>
  <c r="H1307" i="31"/>
  <c r="J1307" i="31"/>
  <c r="K1307" i="31"/>
  <c r="G1307" i="31"/>
  <c r="H1305" i="31"/>
  <c r="J1305" i="31"/>
  <c r="K1305" i="31"/>
  <c r="G1305" i="31"/>
  <c r="H1317" i="31"/>
  <c r="K1317" i="31"/>
  <c r="G1317" i="31"/>
  <c r="H1315" i="31"/>
  <c r="K1315" i="31"/>
  <c r="G1315" i="31"/>
  <c r="H1313" i="31"/>
  <c r="K1313" i="31"/>
  <c r="G1313" i="31"/>
  <c r="J1310" i="31"/>
  <c r="J1313" i="31" s="1"/>
  <c r="H1325" i="31"/>
  <c r="K1325" i="31"/>
  <c r="G1325" i="31"/>
  <c r="H1323" i="31"/>
  <c r="K1323" i="31"/>
  <c r="G1323" i="31"/>
  <c r="H1321" i="31"/>
  <c r="K1321" i="31"/>
  <c r="G1321" i="31"/>
  <c r="J1318" i="31"/>
  <c r="J1321" i="31" s="1"/>
  <c r="H1333" i="31"/>
  <c r="J1333" i="31"/>
  <c r="G1333" i="31"/>
  <c r="H1331" i="31"/>
  <c r="J1331" i="31"/>
  <c r="G1331" i="31"/>
  <c r="H1329" i="31"/>
  <c r="G1329" i="31"/>
  <c r="K1326" i="31"/>
  <c r="K1331" i="31" s="1"/>
  <c r="J1326" i="31"/>
  <c r="J1329" i="31" s="1"/>
  <c r="H1341" i="31"/>
  <c r="K1341" i="31"/>
  <c r="G1341" i="31"/>
  <c r="H1339" i="31"/>
  <c r="K1339" i="31"/>
  <c r="G1339" i="31"/>
  <c r="H1337" i="31"/>
  <c r="K1337" i="31"/>
  <c r="G1337" i="31"/>
  <c r="H358" i="30"/>
  <c r="I358" i="30"/>
  <c r="J358" i="30"/>
  <c r="K358" i="30"/>
  <c r="G358" i="30"/>
  <c r="H14" i="29"/>
  <c r="I14" i="29"/>
  <c r="J14" i="29"/>
  <c r="K14" i="29"/>
  <c r="G14" i="29"/>
  <c r="H13" i="29"/>
  <c r="I13" i="29"/>
  <c r="J13" i="29"/>
  <c r="K13" i="29"/>
  <c r="G13" i="29"/>
  <c r="H11" i="29"/>
  <c r="I11" i="29"/>
  <c r="J11" i="29"/>
  <c r="K11" i="29"/>
  <c r="G11" i="29"/>
  <c r="H9" i="29"/>
  <c r="I9" i="29"/>
  <c r="J9" i="29"/>
  <c r="K9" i="29"/>
  <c r="G9" i="29"/>
  <c r="H414" i="28"/>
  <c r="I414" i="28"/>
  <c r="J414" i="28"/>
  <c r="K414" i="28"/>
  <c r="G414" i="28"/>
  <c r="H886" i="27"/>
  <c r="K886" i="27"/>
  <c r="G886" i="27"/>
  <c r="H62" i="26"/>
  <c r="I62" i="26"/>
  <c r="J62" i="26"/>
  <c r="K62" i="26"/>
  <c r="G62" i="26"/>
  <c r="H30" i="25"/>
  <c r="I30" i="25"/>
  <c r="J30" i="25"/>
  <c r="K30" i="25"/>
  <c r="G30" i="25"/>
  <c r="H1078" i="24"/>
  <c r="I1078" i="24"/>
  <c r="J1078" i="24"/>
  <c r="K1078" i="24"/>
  <c r="G1078" i="24"/>
  <c r="H14" i="23"/>
  <c r="I14" i="23"/>
  <c r="J14" i="23"/>
  <c r="K14" i="23"/>
  <c r="G14" i="23"/>
  <c r="H30" i="22"/>
  <c r="I30" i="22"/>
  <c r="J30" i="22"/>
  <c r="K30" i="22"/>
  <c r="G30" i="22"/>
  <c r="H29" i="22"/>
  <c r="K29" i="22"/>
  <c r="G29" i="22"/>
  <c r="H27" i="22"/>
  <c r="I27" i="22"/>
  <c r="J27" i="22"/>
  <c r="K27" i="22"/>
  <c r="G27" i="22"/>
  <c r="H25" i="22"/>
  <c r="I25" i="22"/>
  <c r="I29" i="22" s="1"/>
  <c r="J25" i="22"/>
  <c r="J29" i="22" s="1"/>
  <c r="K25" i="22"/>
  <c r="G25" i="22"/>
  <c r="H21" i="22"/>
  <c r="I21" i="22"/>
  <c r="J21" i="22"/>
  <c r="K21" i="22"/>
  <c r="G21" i="22"/>
  <c r="H19" i="22"/>
  <c r="I19" i="22"/>
  <c r="J19" i="22"/>
  <c r="K19" i="22"/>
  <c r="G19" i="22"/>
  <c r="H17" i="22"/>
  <c r="I17" i="22"/>
  <c r="J17" i="22"/>
  <c r="K17" i="22"/>
  <c r="G17" i="22"/>
  <c r="H14" i="21"/>
  <c r="I14" i="21"/>
  <c r="J14" i="21"/>
  <c r="K14" i="21"/>
  <c r="G14" i="21"/>
  <c r="H13" i="21"/>
  <c r="I13" i="21"/>
  <c r="J13" i="21"/>
  <c r="K13" i="21"/>
  <c r="G13" i="21"/>
  <c r="H11" i="21"/>
  <c r="I11" i="21"/>
  <c r="J11" i="21"/>
  <c r="K11" i="21"/>
  <c r="G11" i="21"/>
  <c r="H9" i="21"/>
  <c r="I9" i="21"/>
  <c r="J9" i="21"/>
  <c r="K9" i="21"/>
  <c r="G9" i="21"/>
  <c r="H1110" i="20"/>
  <c r="I1110" i="20"/>
  <c r="J1110" i="20"/>
  <c r="K1110" i="20"/>
  <c r="G1110" i="20"/>
  <c r="H38" i="19"/>
  <c r="I38" i="19"/>
  <c r="J38" i="19"/>
  <c r="K38" i="19"/>
  <c r="G38" i="19"/>
  <c r="H35" i="19"/>
  <c r="I35" i="19"/>
  <c r="J35" i="19"/>
  <c r="K35" i="19"/>
  <c r="G35" i="19"/>
  <c r="H33" i="19"/>
  <c r="I33" i="19"/>
  <c r="J33" i="19"/>
  <c r="K33" i="19"/>
  <c r="G33" i="19"/>
  <c r="H27" i="19"/>
  <c r="I27" i="19"/>
  <c r="J27" i="19"/>
  <c r="K27" i="19"/>
  <c r="G27" i="19"/>
  <c r="H25" i="19"/>
  <c r="I25" i="19"/>
  <c r="J25" i="19"/>
  <c r="K25" i="19"/>
  <c r="G25" i="19"/>
  <c r="H19" i="19"/>
  <c r="I19" i="19"/>
  <c r="J19" i="19"/>
  <c r="K19" i="19"/>
  <c r="G19" i="19"/>
  <c r="H17" i="19"/>
  <c r="I17" i="19"/>
  <c r="J17" i="19"/>
  <c r="K17" i="19"/>
  <c r="G17" i="19"/>
  <c r="H11" i="19"/>
  <c r="I11" i="19"/>
  <c r="J11" i="19"/>
  <c r="K11" i="19"/>
  <c r="G11" i="19"/>
  <c r="H9" i="19"/>
  <c r="I9" i="19"/>
  <c r="J9" i="19"/>
  <c r="K9" i="19"/>
  <c r="G9" i="19"/>
  <c r="H22" i="18"/>
  <c r="I22" i="18"/>
  <c r="J22" i="18"/>
  <c r="K22" i="18"/>
  <c r="G22" i="18"/>
  <c r="H17" i="18"/>
  <c r="I17" i="18"/>
  <c r="J17" i="18"/>
  <c r="K17" i="18"/>
  <c r="G17" i="18"/>
  <c r="K9" i="18"/>
  <c r="H11" i="18"/>
  <c r="I11" i="18"/>
  <c r="J11" i="18"/>
  <c r="K11" i="18"/>
  <c r="G11" i="18"/>
  <c r="H9" i="18"/>
  <c r="I9" i="18"/>
  <c r="J9" i="18"/>
  <c r="G9" i="18"/>
  <c r="H14" i="17"/>
  <c r="I14" i="17"/>
  <c r="J14" i="17"/>
  <c r="K14" i="17"/>
  <c r="G14" i="17"/>
  <c r="H11" i="17"/>
  <c r="I11" i="17"/>
  <c r="J11" i="17"/>
  <c r="K11" i="17"/>
  <c r="G11" i="17"/>
  <c r="H9" i="17"/>
  <c r="I9" i="17"/>
  <c r="J9" i="17"/>
  <c r="K9" i="17"/>
  <c r="G9" i="17"/>
  <c r="H14" i="16"/>
  <c r="K14" i="16"/>
  <c r="G14" i="16"/>
  <c r="H11" i="16"/>
  <c r="I11" i="16"/>
  <c r="J11" i="16"/>
  <c r="K11" i="16"/>
  <c r="G11" i="16"/>
  <c r="H9" i="16"/>
  <c r="I9" i="16"/>
  <c r="J9" i="16"/>
  <c r="K9" i="16"/>
  <c r="G9" i="16"/>
  <c r="H374" i="15"/>
  <c r="I374" i="15"/>
  <c r="J374" i="15"/>
  <c r="K374" i="15"/>
  <c r="G374" i="15"/>
  <c r="H342" i="14"/>
  <c r="I342" i="14"/>
  <c r="J342" i="14"/>
  <c r="K342" i="14"/>
  <c r="G342" i="14"/>
  <c r="H366" i="13"/>
  <c r="I366" i="13"/>
  <c r="J366" i="13"/>
  <c r="K366" i="13"/>
  <c r="G366" i="13"/>
  <c r="I1278" i="12"/>
  <c r="J1278" i="12"/>
  <c r="G1278" i="12"/>
  <c r="I1326" i="10"/>
  <c r="G1326" i="10"/>
  <c r="I1350" i="9"/>
  <c r="G1350" i="9"/>
  <c r="I1334" i="8"/>
  <c r="G1334" i="8"/>
  <c r="H366" i="3"/>
  <c r="K366" i="3"/>
  <c r="G366" i="3"/>
  <c r="I1238" i="7"/>
  <c r="J1238" i="7"/>
  <c r="J1334" i="8" l="1"/>
  <c r="K1350" i="9"/>
  <c r="J1350" i="9"/>
  <c r="K1326" i="10"/>
  <c r="J1326" i="10"/>
  <c r="J1317" i="11"/>
  <c r="J1305" i="11"/>
  <c r="K1325" i="11"/>
  <c r="K1323" i="11"/>
  <c r="K1321" i="11"/>
  <c r="K1305" i="11"/>
  <c r="K1309" i="11"/>
  <c r="K1307" i="11"/>
  <c r="K1317" i="11"/>
  <c r="K1315" i="11"/>
  <c r="J1313" i="11"/>
  <c r="J1307" i="11"/>
  <c r="K1333" i="31"/>
  <c r="J1323" i="31"/>
  <c r="J1315" i="31"/>
  <c r="J1325" i="31"/>
  <c r="J1317" i="31"/>
  <c r="K1329" i="31"/>
  <c r="H1238" i="7"/>
  <c r="G1238" i="7"/>
  <c r="K14" i="4" l="1"/>
  <c r="L366" i="3"/>
  <c r="M366" i="3"/>
  <c r="N366" i="3"/>
  <c r="D14" i="1"/>
  <c r="Q1350" i="9" l="1"/>
  <c r="R1190" i="9"/>
  <c r="R1142" i="9"/>
  <c r="R1006" i="9"/>
  <c r="R286" i="9"/>
  <c r="R1350" i="9" s="1"/>
  <c r="Q1342" i="31" l="1"/>
  <c r="J1334" i="31"/>
  <c r="R1302" i="31"/>
  <c r="J1302" i="31" s="1"/>
  <c r="R1294" i="31"/>
  <c r="J1294" i="31" s="1"/>
  <c r="J1293" i="31"/>
  <c r="H1293" i="31"/>
  <c r="G1293" i="31"/>
  <c r="K1293" i="31" s="1"/>
  <c r="J1291" i="31"/>
  <c r="H1291" i="31"/>
  <c r="G1291" i="31"/>
  <c r="K1291" i="31" s="1"/>
  <c r="J1289" i="31"/>
  <c r="H1289" i="31"/>
  <c r="G1289" i="31"/>
  <c r="K1289" i="31" s="1"/>
  <c r="J1287" i="31"/>
  <c r="H1287" i="31"/>
  <c r="G1287" i="31"/>
  <c r="K1287" i="31" s="1"/>
  <c r="K1286" i="31"/>
  <c r="J1285" i="31"/>
  <c r="H1285" i="31"/>
  <c r="G1285" i="31"/>
  <c r="K1285" i="31" s="1"/>
  <c r="J1283" i="31"/>
  <c r="H1283" i="31"/>
  <c r="G1283" i="31"/>
  <c r="K1283" i="31" s="1"/>
  <c r="J1281" i="31"/>
  <c r="H1281" i="31"/>
  <c r="G1281" i="31"/>
  <c r="K1281" i="31" s="1"/>
  <c r="J1279" i="31"/>
  <c r="H1279" i="31"/>
  <c r="G1279" i="31"/>
  <c r="K1279" i="31" s="1"/>
  <c r="K1278" i="31"/>
  <c r="J1277" i="31"/>
  <c r="H1277" i="31"/>
  <c r="G1277" i="31"/>
  <c r="K1277" i="31" s="1"/>
  <c r="J1275" i="31"/>
  <c r="H1275" i="31"/>
  <c r="G1275" i="31"/>
  <c r="K1275" i="31" s="1"/>
  <c r="J1273" i="31"/>
  <c r="H1273" i="31"/>
  <c r="G1273" i="31"/>
  <c r="K1273" i="31" s="1"/>
  <c r="J1271" i="31"/>
  <c r="H1271" i="31"/>
  <c r="G1271" i="31"/>
  <c r="K1271" i="31" s="1"/>
  <c r="K1270" i="31"/>
  <c r="J1269" i="31"/>
  <c r="H1269" i="31"/>
  <c r="G1269" i="31"/>
  <c r="K1269" i="31" s="1"/>
  <c r="J1267" i="31"/>
  <c r="H1267" i="31"/>
  <c r="G1267" i="31"/>
  <c r="K1267" i="31" s="1"/>
  <c r="J1265" i="31"/>
  <c r="H1265" i="31"/>
  <c r="G1265" i="31"/>
  <c r="K1265" i="31" s="1"/>
  <c r="J1263" i="31"/>
  <c r="H1263" i="31"/>
  <c r="G1263" i="31"/>
  <c r="K1263" i="31" s="1"/>
  <c r="K1262" i="31"/>
  <c r="J1261" i="31"/>
  <c r="H1261" i="31"/>
  <c r="G1261" i="31"/>
  <c r="K1261" i="31" s="1"/>
  <c r="J1259" i="31"/>
  <c r="H1259" i="31"/>
  <c r="G1259" i="31"/>
  <c r="K1259" i="31" s="1"/>
  <c r="J1257" i="31"/>
  <c r="H1257" i="31"/>
  <c r="G1257" i="31"/>
  <c r="K1257" i="31" s="1"/>
  <c r="J1255" i="31"/>
  <c r="H1255" i="31"/>
  <c r="G1255" i="31"/>
  <c r="R1254" i="31"/>
  <c r="J1253" i="31"/>
  <c r="H1253" i="31"/>
  <c r="G1253" i="31"/>
  <c r="K1253" i="31" s="1"/>
  <c r="J1251" i="31"/>
  <c r="H1251" i="31"/>
  <c r="G1251" i="31"/>
  <c r="K1251" i="31" s="1"/>
  <c r="J1249" i="31"/>
  <c r="H1249" i="31"/>
  <c r="G1249" i="31"/>
  <c r="K1249" i="31" s="1"/>
  <c r="J1247" i="31"/>
  <c r="H1247" i="31"/>
  <c r="G1247" i="31"/>
  <c r="K1247" i="31" s="1"/>
  <c r="K1246" i="31"/>
  <c r="J1245" i="31"/>
  <c r="H1245" i="31"/>
  <c r="G1245" i="31"/>
  <c r="K1245" i="31" s="1"/>
  <c r="J1243" i="31"/>
  <c r="H1243" i="31"/>
  <c r="G1243" i="31"/>
  <c r="K1243" i="31" s="1"/>
  <c r="J1241" i="31"/>
  <c r="H1241" i="31"/>
  <c r="G1241" i="31"/>
  <c r="K1241" i="31" s="1"/>
  <c r="J1239" i="31"/>
  <c r="H1239" i="31"/>
  <c r="G1239" i="31"/>
  <c r="K1239" i="31" s="1"/>
  <c r="K1238" i="31"/>
  <c r="J1237" i="31"/>
  <c r="H1237" i="31"/>
  <c r="G1237" i="31"/>
  <c r="K1237" i="31" s="1"/>
  <c r="J1235" i="31"/>
  <c r="H1235" i="31"/>
  <c r="G1235" i="31"/>
  <c r="K1235" i="31" s="1"/>
  <c r="J1233" i="31"/>
  <c r="H1233" i="31"/>
  <c r="G1233" i="31"/>
  <c r="K1233" i="31" s="1"/>
  <c r="J1231" i="31"/>
  <c r="H1231" i="31"/>
  <c r="G1231" i="31"/>
  <c r="K1231" i="31" s="1"/>
  <c r="K1230" i="31"/>
  <c r="J1229" i="31"/>
  <c r="H1229" i="31"/>
  <c r="G1229" i="31"/>
  <c r="K1229" i="31" s="1"/>
  <c r="J1227" i="31"/>
  <c r="H1227" i="31"/>
  <c r="G1227" i="31"/>
  <c r="K1227" i="31" s="1"/>
  <c r="J1225" i="31"/>
  <c r="H1225" i="31"/>
  <c r="G1225" i="31"/>
  <c r="K1225" i="31" s="1"/>
  <c r="J1223" i="31"/>
  <c r="H1223" i="31"/>
  <c r="G1223" i="31"/>
  <c r="K1223" i="31" s="1"/>
  <c r="K1222" i="31"/>
  <c r="J1221" i="31"/>
  <c r="H1221" i="31"/>
  <c r="G1221" i="31"/>
  <c r="K1221" i="31" s="1"/>
  <c r="J1219" i="31"/>
  <c r="H1219" i="31"/>
  <c r="G1219" i="31"/>
  <c r="K1219" i="31" s="1"/>
  <c r="J1217" i="31"/>
  <c r="H1217" i="31"/>
  <c r="G1217" i="31"/>
  <c r="K1217" i="31" s="1"/>
  <c r="J1215" i="31"/>
  <c r="H1215" i="31"/>
  <c r="G1215" i="31"/>
  <c r="K1215" i="31" s="1"/>
  <c r="K1214" i="31"/>
  <c r="J1213" i="31"/>
  <c r="H1213" i="31"/>
  <c r="G1213" i="31"/>
  <c r="K1213" i="31" s="1"/>
  <c r="J1211" i="31"/>
  <c r="H1211" i="31"/>
  <c r="G1211" i="31"/>
  <c r="K1211" i="31" s="1"/>
  <c r="J1209" i="31"/>
  <c r="H1209" i="31"/>
  <c r="G1209" i="31"/>
  <c r="K1209" i="31" s="1"/>
  <c r="J1207" i="31"/>
  <c r="H1207" i="31"/>
  <c r="G1207" i="31"/>
  <c r="K1207" i="31" s="1"/>
  <c r="R1206" i="31"/>
  <c r="K1206" i="31"/>
  <c r="J1205" i="31"/>
  <c r="H1205" i="31"/>
  <c r="G1205" i="31"/>
  <c r="K1205" i="31" s="1"/>
  <c r="J1203" i="31"/>
  <c r="H1203" i="31"/>
  <c r="G1203" i="31"/>
  <c r="K1203" i="31" s="1"/>
  <c r="J1201" i="31"/>
  <c r="H1201" i="31"/>
  <c r="G1201" i="31"/>
  <c r="K1201" i="31" s="1"/>
  <c r="J1199" i="31"/>
  <c r="H1199" i="31"/>
  <c r="G1199" i="31"/>
  <c r="K1199" i="31" s="1"/>
  <c r="K1198" i="31"/>
  <c r="J1197" i="31"/>
  <c r="H1197" i="31"/>
  <c r="G1197" i="31"/>
  <c r="K1197" i="31" s="1"/>
  <c r="J1195" i="31"/>
  <c r="H1195" i="31"/>
  <c r="G1195" i="31"/>
  <c r="K1195" i="31" s="1"/>
  <c r="J1193" i="31"/>
  <c r="H1193" i="31"/>
  <c r="G1193" i="31"/>
  <c r="K1193" i="31" s="1"/>
  <c r="J1191" i="31"/>
  <c r="H1191" i="31"/>
  <c r="G1191" i="31"/>
  <c r="K1191" i="31" s="1"/>
  <c r="K1190" i="31"/>
  <c r="J1189" i="31"/>
  <c r="H1189" i="31"/>
  <c r="G1189" i="31"/>
  <c r="K1189" i="31" s="1"/>
  <c r="J1187" i="31"/>
  <c r="H1187" i="31"/>
  <c r="G1187" i="31"/>
  <c r="K1187" i="31" s="1"/>
  <c r="J1185" i="31"/>
  <c r="H1185" i="31"/>
  <c r="G1185" i="31"/>
  <c r="K1185" i="31" s="1"/>
  <c r="J1183" i="31"/>
  <c r="H1183" i="31"/>
  <c r="G1183" i="31"/>
  <c r="K1183" i="31" s="1"/>
  <c r="K1182" i="31"/>
  <c r="J1181" i="31"/>
  <c r="H1181" i="31"/>
  <c r="G1181" i="31"/>
  <c r="K1181" i="31" s="1"/>
  <c r="J1179" i="31"/>
  <c r="H1179" i="31"/>
  <c r="G1179" i="31"/>
  <c r="K1179" i="31" s="1"/>
  <c r="J1177" i="31"/>
  <c r="H1177" i="31"/>
  <c r="G1177" i="31"/>
  <c r="K1177" i="31" s="1"/>
  <c r="J1175" i="31"/>
  <c r="H1175" i="31"/>
  <c r="G1175" i="31"/>
  <c r="K1175" i="31" s="1"/>
  <c r="K1174" i="31"/>
  <c r="J1173" i="31"/>
  <c r="H1173" i="31"/>
  <c r="G1173" i="31"/>
  <c r="K1173" i="31" s="1"/>
  <c r="J1171" i="31"/>
  <c r="H1171" i="31"/>
  <c r="G1171" i="31"/>
  <c r="K1171" i="31" s="1"/>
  <c r="J1169" i="31"/>
  <c r="H1169" i="31"/>
  <c r="G1169" i="31"/>
  <c r="K1169" i="31" s="1"/>
  <c r="J1167" i="31"/>
  <c r="H1167" i="31"/>
  <c r="G1167" i="31"/>
  <c r="K1167" i="31" s="1"/>
  <c r="K1166" i="31"/>
  <c r="J1165" i="31"/>
  <c r="H1165" i="31"/>
  <c r="G1165" i="31"/>
  <c r="K1165" i="31" s="1"/>
  <c r="J1163" i="31"/>
  <c r="H1163" i="31"/>
  <c r="G1163" i="31"/>
  <c r="K1163" i="31" s="1"/>
  <c r="J1161" i="31"/>
  <c r="H1161" i="31"/>
  <c r="G1161" i="31"/>
  <c r="K1161" i="31" s="1"/>
  <c r="K1159" i="31"/>
  <c r="K1158" i="31"/>
  <c r="J1157" i="31"/>
  <c r="H1157" i="31"/>
  <c r="G1157" i="31"/>
  <c r="K1157" i="31" s="1"/>
  <c r="J1155" i="31"/>
  <c r="H1155" i="31"/>
  <c r="G1155" i="31"/>
  <c r="K1155" i="31" s="1"/>
  <c r="J1153" i="31"/>
  <c r="H1153" i="31"/>
  <c r="G1153" i="31"/>
  <c r="K1153" i="31" s="1"/>
  <c r="J1151" i="31"/>
  <c r="H1151" i="31"/>
  <c r="G1151" i="31"/>
  <c r="K1151" i="31" s="1"/>
  <c r="K1150" i="31"/>
  <c r="J1149" i="31"/>
  <c r="H1149" i="31"/>
  <c r="G1149" i="31"/>
  <c r="K1149" i="31" s="1"/>
  <c r="J1147" i="31"/>
  <c r="H1147" i="31"/>
  <c r="G1147" i="31"/>
  <c r="K1147" i="31" s="1"/>
  <c r="J1145" i="31"/>
  <c r="H1145" i="31"/>
  <c r="G1145" i="31"/>
  <c r="K1145" i="31" s="1"/>
  <c r="J1143" i="31"/>
  <c r="H1143" i="31"/>
  <c r="G1143" i="31"/>
  <c r="K1143" i="31" s="1"/>
  <c r="K1142" i="31"/>
  <c r="J1141" i="31"/>
  <c r="H1141" i="31"/>
  <c r="G1141" i="31"/>
  <c r="K1141" i="31" s="1"/>
  <c r="J1139" i="31"/>
  <c r="H1139" i="31"/>
  <c r="G1139" i="31"/>
  <c r="K1139" i="31" s="1"/>
  <c r="J1137" i="31"/>
  <c r="H1137" i="31"/>
  <c r="G1137" i="31"/>
  <c r="K1137" i="31" s="1"/>
  <c r="J1135" i="31"/>
  <c r="H1135" i="31"/>
  <c r="G1135" i="31"/>
  <c r="K1135" i="31" s="1"/>
  <c r="K1134" i="31"/>
  <c r="J1133" i="31"/>
  <c r="H1133" i="31"/>
  <c r="G1133" i="31"/>
  <c r="K1133" i="31" s="1"/>
  <c r="J1131" i="31"/>
  <c r="H1131" i="31"/>
  <c r="G1131" i="31"/>
  <c r="K1131" i="31" s="1"/>
  <c r="J1129" i="31"/>
  <c r="H1129" i="31"/>
  <c r="G1129" i="31"/>
  <c r="K1129" i="31" s="1"/>
  <c r="J1127" i="31"/>
  <c r="H1127" i="31"/>
  <c r="G1127" i="31"/>
  <c r="K1127" i="31" s="1"/>
  <c r="K1126" i="31"/>
  <c r="J1125" i="31"/>
  <c r="H1125" i="31"/>
  <c r="G1125" i="31"/>
  <c r="K1125" i="31" s="1"/>
  <c r="J1123" i="31"/>
  <c r="H1123" i="31"/>
  <c r="G1123" i="31"/>
  <c r="K1123" i="31" s="1"/>
  <c r="J1121" i="31"/>
  <c r="H1121" i="31"/>
  <c r="G1121" i="31"/>
  <c r="K1121" i="31" s="1"/>
  <c r="J1119" i="31"/>
  <c r="H1119" i="31"/>
  <c r="G1119" i="31"/>
  <c r="K1119" i="31" s="1"/>
  <c r="O1118" i="31"/>
  <c r="O1342" i="31" s="1"/>
  <c r="K1118" i="31"/>
  <c r="J1117" i="31"/>
  <c r="H1117" i="31"/>
  <c r="G1117" i="31"/>
  <c r="K1117" i="31" s="1"/>
  <c r="J1115" i="31"/>
  <c r="H1115" i="31"/>
  <c r="G1115" i="31"/>
  <c r="K1115" i="31" s="1"/>
  <c r="J1113" i="31"/>
  <c r="H1113" i="31"/>
  <c r="G1113" i="31"/>
  <c r="K1113" i="31" s="1"/>
  <c r="J1111" i="31"/>
  <c r="H1111" i="31"/>
  <c r="G1111" i="31"/>
  <c r="K1111" i="31" s="1"/>
  <c r="K1110" i="31"/>
  <c r="J1109" i="31"/>
  <c r="H1109" i="31"/>
  <c r="G1109" i="31"/>
  <c r="K1109" i="31" s="1"/>
  <c r="J1107" i="31"/>
  <c r="H1107" i="31"/>
  <c r="G1107" i="31"/>
  <c r="K1107" i="31" s="1"/>
  <c r="J1105" i="31"/>
  <c r="H1105" i="31"/>
  <c r="G1105" i="31"/>
  <c r="K1105" i="31" s="1"/>
  <c r="J1103" i="31"/>
  <c r="H1103" i="31"/>
  <c r="G1103" i="31"/>
  <c r="K1103" i="31" s="1"/>
  <c r="R1102" i="31"/>
  <c r="K1102" i="31"/>
  <c r="J1101" i="31"/>
  <c r="H1101" i="31"/>
  <c r="G1101" i="31"/>
  <c r="K1101" i="31" s="1"/>
  <c r="J1099" i="31"/>
  <c r="H1099" i="31"/>
  <c r="G1099" i="31"/>
  <c r="K1099" i="31" s="1"/>
  <c r="J1097" i="31"/>
  <c r="H1097" i="31"/>
  <c r="G1097" i="31"/>
  <c r="K1097" i="31" s="1"/>
  <c r="J1095" i="31"/>
  <c r="H1095" i="31"/>
  <c r="G1095" i="31"/>
  <c r="K1095" i="31" s="1"/>
  <c r="K1094" i="31"/>
  <c r="J1093" i="31"/>
  <c r="H1093" i="31"/>
  <c r="G1093" i="31"/>
  <c r="K1093" i="31" s="1"/>
  <c r="J1091" i="31"/>
  <c r="H1091" i="31"/>
  <c r="G1091" i="31"/>
  <c r="K1091" i="31" s="1"/>
  <c r="J1089" i="31"/>
  <c r="H1089" i="31"/>
  <c r="G1089" i="31"/>
  <c r="K1089" i="31" s="1"/>
  <c r="J1087" i="31"/>
  <c r="H1087" i="31"/>
  <c r="G1087" i="31"/>
  <c r="K1087" i="31" s="1"/>
  <c r="K1086" i="31"/>
  <c r="J1085" i="31"/>
  <c r="H1085" i="31"/>
  <c r="G1085" i="31"/>
  <c r="K1085" i="31" s="1"/>
  <c r="J1083" i="31"/>
  <c r="H1083" i="31"/>
  <c r="G1083" i="31"/>
  <c r="K1083" i="31" s="1"/>
  <c r="J1081" i="31"/>
  <c r="H1081" i="31"/>
  <c r="G1081" i="31"/>
  <c r="K1081" i="31" s="1"/>
  <c r="J1079" i="31"/>
  <c r="H1079" i="31"/>
  <c r="G1079" i="31"/>
  <c r="K1079" i="31" s="1"/>
  <c r="K1078" i="31"/>
  <c r="J1077" i="31"/>
  <c r="H1077" i="31"/>
  <c r="G1077" i="31"/>
  <c r="K1077" i="31" s="1"/>
  <c r="J1075" i="31"/>
  <c r="H1075" i="31"/>
  <c r="G1075" i="31"/>
  <c r="K1075" i="31" s="1"/>
  <c r="J1073" i="31"/>
  <c r="H1073" i="31"/>
  <c r="G1073" i="31"/>
  <c r="K1073" i="31" s="1"/>
  <c r="J1071" i="31"/>
  <c r="H1071" i="31"/>
  <c r="G1071" i="31"/>
  <c r="K1071" i="31" s="1"/>
  <c r="K1070" i="31"/>
  <c r="J1069" i="31"/>
  <c r="H1069" i="31"/>
  <c r="G1069" i="31"/>
  <c r="K1069" i="31" s="1"/>
  <c r="J1067" i="31"/>
  <c r="H1067" i="31"/>
  <c r="G1067" i="31"/>
  <c r="K1067" i="31" s="1"/>
  <c r="J1065" i="31"/>
  <c r="H1065" i="31"/>
  <c r="G1065" i="31"/>
  <c r="K1065" i="31" s="1"/>
  <c r="J1063" i="31"/>
  <c r="H1063" i="31"/>
  <c r="G1063" i="31"/>
  <c r="K1063" i="31" s="1"/>
  <c r="K1062" i="31"/>
  <c r="J1061" i="31"/>
  <c r="H1061" i="31"/>
  <c r="G1061" i="31"/>
  <c r="K1061" i="31" s="1"/>
  <c r="J1059" i="31"/>
  <c r="H1059" i="31"/>
  <c r="G1059" i="31"/>
  <c r="K1059" i="31" s="1"/>
  <c r="J1057" i="31"/>
  <c r="H1057" i="31"/>
  <c r="G1057" i="31"/>
  <c r="K1057" i="31" s="1"/>
  <c r="J1055" i="31"/>
  <c r="H1055" i="31"/>
  <c r="G1055" i="31"/>
  <c r="K1055" i="31" s="1"/>
  <c r="K1054" i="31"/>
  <c r="J1053" i="31"/>
  <c r="H1053" i="31"/>
  <c r="G1053" i="31"/>
  <c r="K1053" i="31" s="1"/>
  <c r="J1051" i="31"/>
  <c r="H1051" i="31"/>
  <c r="G1051" i="31"/>
  <c r="K1051" i="31" s="1"/>
  <c r="J1049" i="31"/>
  <c r="H1049" i="31"/>
  <c r="G1049" i="31"/>
  <c r="K1049" i="31" s="1"/>
  <c r="J1047" i="31"/>
  <c r="H1047" i="31"/>
  <c r="G1047" i="31"/>
  <c r="K1047" i="31" s="1"/>
  <c r="K1046" i="31"/>
  <c r="J1045" i="31"/>
  <c r="H1045" i="31"/>
  <c r="G1045" i="31"/>
  <c r="K1045" i="31" s="1"/>
  <c r="J1043" i="31"/>
  <c r="H1043" i="31"/>
  <c r="G1043" i="31"/>
  <c r="K1043" i="31" s="1"/>
  <c r="J1041" i="31"/>
  <c r="H1041" i="31"/>
  <c r="G1041" i="31"/>
  <c r="K1041" i="31" s="1"/>
  <c r="J1039" i="31"/>
  <c r="H1039" i="31"/>
  <c r="G1039" i="31"/>
  <c r="K1039" i="31" s="1"/>
  <c r="K1038" i="31"/>
  <c r="J1037" i="31"/>
  <c r="H1037" i="31"/>
  <c r="G1037" i="31"/>
  <c r="K1037" i="31" s="1"/>
  <c r="J1035" i="31"/>
  <c r="H1035" i="31"/>
  <c r="G1035" i="31"/>
  <c r="K1035" i="31" s="1"/>
  <c r="J1033" i="31"/>
  <c r="H1033" i="31"/>
  <c r="G1033" i="31"/>
  <c r="K1033" i="31" s="1"/>
  <c r="J1031" i="31"/>
  <c r="H1031" i="31"/>
  <c r="G1031" i="31"/>
  <c r="K1031" i="31" s="1"/>
  <c r="K1030" i="31"/>
  <c r="J1029" i="31"/>
  <c r="H1029" i="31"/>
  <c r="G1029" i="31"/>
  <c r="K1029" i="31" s="1"/>
  <c r="J1027" i="31"/>
  <c r="H1027" i="31"/>
  <c r="G1027" i="31"/>
  <c r="K1027" i="31" s="1"/>
  <c r="J1025" i="31"/>
  <c r="H1025" i="31"/>
  <c r="G1025" i="31"/>
  <c r="K1025" i="31" s="1"/>
  <c r="J1023" i="31"/>
  <c r="H1023" i="31"/>
  <c r="G1023" i="31"/>
  <c r="K1023" i="31" s="1"/>
  <c r="K1022" i="31"/>
  <c r="J1021" i="31"/>
  <c r="H1021" i="31"/>
  <c r="G1021" i="31"/>
  <c r="K1021" i="31" s="1"/>
  <c r="J1019" i="31"/>
  <c r="H1019" i="31"/>
  <c r="G1019" i="31"/>
  <c r="K1019" i="31" s="1"/>
  <c r="J1017" i="31"/>
  <c r="H1017" i="31"/>
  <c r="G1017" i="31"/>
  <c r="K1017" i="31" s="1"/>
  <c r="J1015" i="31"/>
  <c r="H1015" i="31"/>
  <c r="G1015" i="31"/>
  <c r="K1015" i="31" s="1"/>
  <c r="K1014" i="31"/>
  <c r="J1013" i="31"/>
  <c r="H1013" i="31"/>
  <c r="G1013" i="31"/>
  <c r="K1013" i="31" s="1"/>
  <c r="J1011" i="31"/>
  <c r="H1011" i="31"/>
  <c r="G1011" i="31"/>
  <c r="K1011" i="31" s="1"/>
  <c r="J1009" i="31"/>
  <c r="H1009" i="31"/>
  <c r="G1009" i="31"/>
  <c r="K1009" i="31" s="1"/>
  <c r="J1007" i="31"/>
  <c r="H1007" i="31"/>
  <c r="G1007" i="31"/>
  <c r="K1007" i="31" s="1"/>
  <c r="K1006" i="31"/>
  <c r="J1005" i="31"/>
  <c r="H1005" i="31"/>
  <c r="G1005" i="31"/>
  <c r="K1005" i="31" s="1"/>
  <c r="J1003" i="31"/>
  <c r="H1003" i="31"/>
  <c r="G1003" i="31"/>
  <c r="K1003" i="31" s="1"/>
  <c r="J1001" i="31"/>
  <c r="H1001" i="31"/>
  <c r="G1001" i="31"/>
  <c r="K1001" i="31" s="1"/>
  <c r="J999" i="31"/>
  <c r="H999" i="31"/>
  <c r="G999" i="31"/>
  <c r="K999" i="31" s="1"/>
  <c r="K998" i="31"/>
  <c r="J997" i="31"/>
  <c r="H997" i="31"/>
  <c r="G997" i="31"/>
  <c r="K997" i="31" s="1"/>
  <c r="J995" i="31"/>
  <c r="H995" i="31"/>
  <c r="G995" i="31"/>
  <c r="K995" i="31" s="1"/>
  <c r="J993" i="31"/>
  <c r="H993" i="31"/>
  <c r="G993" i="31"/>
  <c r="K993" i="31" s="1"/>
  <c r="J991" i="31"/>
  <c r="H991" i="31"/>
  <c r="G991" i="31"/>
  <c r="K991" i="31" s="1"/>
  <c r="K990" i="31"/>
  <c r="J989" i="31"/>
  <c r="H989" i="31"/>
  <c r="G989" i="31"/>
  <c r="K989" i="31" s="1"/>
  <c r="J987" i="31"/>
  <c r="H987" i="31"/>
  <c r="G987" i="31"/>
  <c r="K987" i="31" s="1"/>
  <c r="J985" i="31"/>
  <c r="H985" i="31"/>
  <c r="G985" i="31"/>
  <c r="K985" i="31" s="1"/>
  <c r="J983" i="31"/>
  <c r="H983" i="31"/>
  <c r="G983" i="31"/>
  <c r="K983" i="31" s="1"/>
  <c r="K982" i="31"/>
  <c r="J981" i="31"/>
  <c r="H981" i="31"/>
  <c r="G981" i="31"/>
  <c r="K981" i="31" s="1"/>
  <c r="J979" i="31"/>
  <c r="H979" i="31"/>
  <c r="G979" i="31"/>
  <c r="K979" i="31" s="1"/>
  <c r="J977" i="31"/>
  <c r="H977" i="31"/>
  <c r="G977" i="31"/>
  <c r="K977" i="31" s="1"/>
  <c r="J975" i="31"/>
  <c r="H975" i="31"/>
  <c r="G975" i="31"/>
  <c r="K975" i="31" s="1"/>
  <c r="K974" i="31"/>
  <c r="J973" i="31"/>
  <c r="H973" i="31"/>
  <c r="G973" i="31"/>
  <c r="K973" i="31" s="1"/>
  <c r="J971" i="31"/>
  <c r="H971" i="31"/>
  <c r="G971" i="31"/>
  <c r="K971" i="31" s="1"/>
  <c r="J969" i="31"/>
  <c r="H969" i="31"/>
  <c r="G969" i="31"/>
  <c r="K969" i="31" s="1"/>
  <c r="J967" i="31"/>
  <c r="H967" i="31"/>
  <c r="G967" i="31"/>
  <c r="K967" i="31" s="1"/>
  <c r="R966" i="31"/>
  <c r="K966" i="31"/>
  <c r="J965" i="31"/>
  <c r="H965" i="31"/>
  <c r="G965" i="31"/>
  <c r="K965" i="31" s="1"/>
  <c r="J963" i="31"/>
  <c r="H963" i="31"/>
  <c r="G963" i="31"/>
  <c r="K963" i="31" s="1"/>
  <c r="J961" i="31"/>
  <c r="H961" i="31"/>
  <c r="G961" i="31"/>
  <c r="K961" i="31" s="1"/>
  <c r="J959" i="31"/>
  <c r="H959" i="31"/>
  <c r="G959" i="31"/>
  <c r="K959" i="31" s="1"/>
  <c r="K958" i="31"/>
  <c r="J957" i="31"/>
  <c r="H957" i="31"/>
  <c r="G957" i="31"/>
  <c r="K957" i="31" s="1"/>
  <c r="J955" i="31"/>
  <c r="H955" i="31"/>
  <c r="G955" i="31"/>
  <c r="K955" i="31" s="1"/>
  <c r="J953" i="31"/>
  <c r="H953" i="31"/>
  <c r="G953" i="31"/>
  <c r="K953" i="31" s="1"/>
  <c r="J951" i="31"/>
  <c r="H951" i="31"/>
  <c r="G951" i="31"/>
  <c r="K951" i="31" s="1"/>
  <c r="K950" i="31"/>
  <c r="J949" i="31"/>
  <c r="H949" i="31"/>
  <c r="G949" i="31"/>
  <c r="K949" i="31" s="1"/>
  <c r="J947" i="31"/>
  <c r="H947" i="31"/>
  <c r="G947" i="31"/>
  <c r="K947" i="31" s="1"/>
  <c r="J945" i="31"/>
  <c r="H945" i="31"/>
  <c r="G945" i="31"/>
  <c r="K945" i="31" s="1"/>
  <c r="J943" i="31"/>
  <c r="H943" i="31"/>
  <c r="G943" i="31"/>
  <c r="K943" i="31" s="1"/>
  <c r="K942" i="31"/>
  <c r="J941" i="31"/>
  <c r="H941" i="31"/>
  <c r="G941" i="31"/>
  <c r="K941" i="31" s="1"/>
  <c r="J939" i="31"/>
  <c r="H939" i="31"/>
  <c r="G939" i="31"/>
  <c r="K939" i="31" s="1"/>
  <c r="J937" i="31"/>
  <c r="H937" i="31"/>
  <c r="G937" i="31"/>
  <c r="K937" i="31" s="1"/>
  <c r="J935" i="31"/>
  <c r="H935" i="31"/>
  <c r="G935" i="31"/>
  <c r="K935" i="31" s="1"/>
  <c r="K934" i="31"/>
  <c r="J933" i="31"/>
  <c r="H933" i="31"/>
  <c r="G933" i="31"/>
  <c r="K933" i="31" s="1"/>
  <c r="J931" i="31"/>
  <c r="H931" i="31"/>
  <c r="G931" i="31"/>
  <c r="K931" i="31" s="1"/>
  <c r="J929" i="31"/>
  <c r="H929" i="31"/>
  <c r="G929" i="31"/>
  <c r="K929" i="31" s="1"/>
  <c r="J927" i="31"/>
  <c r="H927" i="31"/>
  <c r="G927" i="31"/>
  <c r="K927" i="31" s="1"/>
  <c r="K926" i="31"/>
  <c r="J925" i="31"/>
  <c r="H925" i="31"/>
  <c r="G925" i="31"/>
  <c r="K925" i="31" s="1"/>
  <c r="J923" i="31"/>
  <c r="H923" i="31"/>
  <c r="G923" i="31"/>
  <c r="K923" i="31" s="1"/>
  <c r="J921" i="31"/>
  <c r="H921" i="31"/>
  <c r="G921" i="31"/>
  <c r="K921" i="31" s="1"/>
  <c r="J919" i="31"/>
  <c r="H919" i="31"/>
  <c r="G919" i="31"/>
  <c r="K919" i="31" s="1"/>
  <c r="K918" i="31"/>
  <c r="J917" i="31"/>
  <c r="H917" i="31"/>
  <c r="G917" i="31"/>
  <c r="K917" i="31" s="1"/>
  <c r="J915" i="31"/>
  <c r="H915" i="31"/>
  <c r="G915" i="31"/>
  <c r="K915" i="31" s="1"/>
  <c r="J913" i="31"/>
  <c r="H913" i="31"/>
  <c r="G913" i="31"/>
  <c r="K913" i="31" s="1"/>
  <c r="J911" i="31"/>
  <c r="H911" i="31"/>
  <c r="G911" i="31"/>
  <c r="K911" i="31" s="1"/>
  <c r="K910" i="31"/>
  <c r="J909" i="31"/>
  <c r="H909" i="31"/>
  <c r="G909" i="31"/>
  <c r="K909" i="31" s="1"/>
  <c r="J907" i="31"/>
  <c r="H907" i="31"/>
  <c r="G907" i="31"/>
  <c r="K907" i="31" s="1"/>
  <c r="J905" i="31"/>
  <c r="H905" i="31"/>
  <c r="G905" i="31"/>
  <c r="K905" i="31" s="1"/>
  <c r="J903" i="31"/>
  <c r="H903" i="31"/>
  <c r="G903" i="31"/>
  <c r="K903" i="31" s="1"/>
  <c r="K902" i="31"/>
  <c r="J901" i="31"/>
  <c r="H901" i="31"/>
  <c r="G901" i="31"/>
  <c r="K901" i="31" s="1"/>
  <c r="J899" i="31"/>
  <c r="H899" i="31"/>
  <c r="G899" i="31"/>
  <c r="K899" i="31" s="1"/>
  <c r="J897" i="31"/>
  <c r="H897" i="31"/>
  <c r="G897" i="31"/>
  <c r="K897" i="31" s="1"/>
  <c r="J895" i="31"/>
  <c r="H895" i="31"/>
  <c r="G895" i="31"/>
  <c r="K895" i="31" s="1"/>
  <c r="K894" i="31"/>
  <c r="J893" i="31"/>
  <c r="H893" i="31"/>
  <c r="G893" i="31"/>
  <c r="K893" i="31" s="1"/>
  <c r="J891" i="31"/>
  <c r="H891" i="31"/>
  <c r="G891" i="31"/>
  <c r="K891" i="31" s="1"/>
  <c r="J889" i="31"/>
  <c r="H889" i="31"/>
  <c r="G889" i="31"/>
  <c r="K889" i="31" s="1"/>
  <c r="J887" i="31"/>
  <c r="H887" i="31"/>
  <c r="G887" i="31"/>
  <c r="K887" i="31" s="1"/>
  <c r="R886" i="31"/>
  <c r="R1342" i="31" s="1"/>
  <c r="J1342" i="31" s="1"/>
  <c r="K886" i="31"/>
  <c r="J885" i="31"/>
  <c r="J883" i="31"/>
  <c r="J881" i="31"/>
  <c r="G881" i="31"/>
  <c r="J879" i="31"/>
  <c r="G879" i="31"/>
  <c r="G883" i="31" s="1"/>
  <c r="G885" i="31" s="1"/>
  <c r="K878" i="31"/>
  <c r="K879" i="31" s="1"/>
  <c r="K883" i="31" s="1"/>
  <c r="K885" i="31" s="1"/>
  <c r="H878" i="31"/>
  <c r="G873" i="31"/>
  <c r="G871" i="31"/>
  <c r="G875" i="31" s="1"/>
  <c r="G877" i="31" s="1"/>
  <c r="K870" i="31"/>
  <c r="K871" i="31" s="1"/>
  <c r="K875" i="31" s="1"/>
  <c r="K877" i="31" s="1"/>
  <c r="H870" i="31"/>
  <c r="H873" i="31" s="1"/>
  <c r="G869" i="31"/>
  <c r="J865" i="31"/>
  <c r="G865" i="31"/>
  <c r="J863" i="31"/>
  <c r="J867" i="31" s="1"/>
  <c r="J869" i="31" s="1"/>
  <c r="H863" i="31"/>
  <c r="H867" i="31" s="1"/>
  <c r="H869" i="31" s="1"/>
  <c r="G863" i="31"/>
  <c r="G867" i="31" s="1"/>
  <c r="K862" i="31"/>
  <c r="K865" i="31" s="1"/>
  <c r="H862" i="31"/>
  <c r="H865" i="31" s="1"/>
  <c r="J859" i="31"/>
  <c r="J861" i="31" s="1"/>
  <c r="J857" i="31"/>
  <c r="G857" i="31"/>
  <c r="J855" i="31"/>
  <c r="G855" i="31"/>
  <c r="G859" i="31" s="1"/>
  <c r="G861" i="31" s="1"/>
  <c r="K854" i="31"/>
  <c r="H854" i="31"/>
  <c r="H857" i="31" s="1"/>
  <c r="J849" i="31"/>
  <c r="G849" i="31"/>
  <c r="J847" i="31"/>
  <c r="J851" i="31" s="1"/>
  <c r="J853" i="31" s="1"/>
  <c r="H847" i="31"/>
  <c r="H851" i="31" s="1"/>
  <c r="H853" i="31" s="1"/>
  <c r="G847" i="31"/>
  <c r="G851" i="31" s="1"/>
  <c r="G853" i="31" s="1"/>
  <c r="K846" i="31"/>
  <c r="K849" i="31" s="1"/>
  <c r="H846" i="31"/>
  <c r="H849" i="31" s="1"/>
  <c r="J841" i="31"/>
  <c r="G841" i="31"/>
  <c r="J839" i="31"/>
  <c r="J843" i="31" s="1"/>
  <c r="J845" i="31" s="1"/>
  <c r="G839" i="31"/>
  <c r="G843" i="31" s="1"/>
  <c r="G845" i="31" s="1"/>
  <c r="K838" i="31"/>
  <c r="H838" i="31"/>
  <c r="J833" i="31"/>
  <c r="G833" i="31"/>
  <c r="J831" i="31"/>
  <c r="J835" i="31" s="1"/>
  <c r="J837" i="31" s="1"/>
  <c r="H831" i="31"/>
  <c r="H835" i="31" s="1"/>
  <c r="H837" i="31" s="1"/>
  <c r="G831" i="31"/>
  <c r="G835" i="31" s="1"/>
  <c r="G837" i="31" s="1"/>
  <c r="K830" i="31"/>
  <c r="K833" i="31" s="1"/>
  <c r="H830" i="31"/>
  <c r="H833" i="31" s="1"/>
  <c r="G827" i="31"/>
  <c r="G829" i="31" s="1"/>
  <c r="J825" i="31"/>
  <c r="G825" i="31"/>
  <c r="J823" i="31"/>
  <c r="J827" i="31" s="1"/>
  <c r="J829" i="31" s="1"/>
  <c r="G823" i="31"/>
  <c r="K822" i="31"/>
  <c r="K823" i="31" s="1"/>
  <c r="K827" i="31" s="1"/>
  <c r="K829" i="31" s="1"/>
  <c r="H822" i="31"/>
  <c r="J817" i="31"/>
  <c r="G817" i="31"/>
  <c r="J815" i="31"/>
  <c r="J819" i="31" s="1"/>
  <c r="J821" i="31" s="1"/>
  <c r="G815" i="31"/>
  <c r="G819" i="31" s="1"/>
  <c r="G821" i="31" s="1"/>
  <c r="K814" i="31"/>
  <c r="K817" i="31" s="1"/>
  <c r="H814" i="31"/>
  <c r="J809" i="31"/>
  <c r="G809" i="31"/>
  <c r="J807" i="31"/>
  <c r="J811" i="31" s="1"/>
  <c r="J813" i="31" s="1"/>
  <c r="G807" i="31"/>
  <c r="G811" i="31" s="1"/>
  <c r="G813" i="31" s="1"/>
  <c r="K806" i="31"/>
  <c r="K809" i="31" s="1"/>
  <c r="H806" i="31"/>
  <c r="H809" i="31" s="1"/>
  <c r="J801" i="31"/>
  <c r="G801" i="31"/>
  <c r="J799" i="31"/>
  <c r="J803" i="31" s="1"/>
  <c r="J805" i="31" s="1"/>
  <c r="G799" i="31"/>
  <c r="G803" i="31" s="1"/>
  <c r="G805" i="31" s="1"/>
  <c r="K798" i="31"/>
  <c r="K801" i="31" s="1"/>
  <c r="H798" i="31"/>
  <c r="H799" i="31" s="1"/>
  <c r="H803" i="31" s="1"/>
  <c r="H805" i="31" s="1"/>
  <c r="J793" i="31"/>
  <c r="G793" i="31"/>
  <c r="J791" i="31"/>
  <c r="J795" i="31" s="1"/>
  <c r="J797" i="31" s="1"/>
  <c r="H791" i="31"/>
  <c r="H795" i="31" s="1"/>
  <c r="H797" i="31" s="1"/>
  <c r="G791" i="31"/>
  <c r="G795" i="31" s="1"/>
  <c r="G797" i="31" s="1"/>
  <c r="K790" i="31"/>
  <c r="K793" i="31" s="1"/>
  <c r="H790" i="31"/>
  <c r="H793" i="31" s="1"/>
  <c r="J785" i="31"/>
  <c r="G785" i="31"/>
  <c r="J783" i="31"/>
  <c r="J787" i="31" s="1"/>
  <c r="J789" i="31" s="1"/>
  <c r="G783" i="31"/>
  <c r="G787" i="31" s="1"/>
  <c r="G789" i="31" s="1"/>
  <c r="K782" i="31"/>
  <c r="K785" i="31" s="1"/>
  <c r="H782" i="31"/>
  <c r="K777" i="31"/>
  <c r="G777" i="31"/>
  <c r="K775" i="31"/>
  <c r="K779" i="31" s="1"/>
  <c r="K781" i="31" s="1"/>
  <c r="G775" i="31"/>
  <c r="G779" i="31" s="1"/>
  <c r="G781" i="31" s="1"/>
  <c r="K774" i="31"/>
  <c r="H774" i="31"/>
  <c r="H777" i="31" s="1"/>
  <c r="J771" i="31"/>
  <c r="J773" i="31" s="1"/>
  <c r="K769" i="31"/>
  <c r="J769" i="31"/>
  <c r="G769" i="31"/>
  <c r="K767" i="31"/>
  <c r="K771" i="31" s="1"/>
  <c r="K773" i="31" s="1"/>
  <c r="J767" i="31"/>
  <c r="G767" i="31"/>
  <c r="G771" i="31" s="1"/>
  <c r="G773" i="31" s="1"/>
  <c r="K766" i="31"/>
  <c r="H766" i="31"/>
  <c r="H769" i="31" s="1"/>
  <c r="J761" i="31"/>
  <c r="H761" i="31"/>
  <c r="G761" i="31"/>
  <c r="J759" i="31"/>
  <c r="J763" i="31" s="1"/>
  <c r="J765" i="31" s="1"/>
  <c r="G759" i="31"/>
  <c r="G763" i="31" s="1"/>
  <c r="G765" i="31" s="1"/>
  <c r="K758" i="31"/>
  <c r="K761" i="31" s="1"/>
  <c r="H758" i="31"/>
  <c r="H759" i="31" s="1"/>
  <c r="H763" i="31" s="1"/>
  <c r="H765" i="31" s="1"/>
  <c r="J753" i="31"/>
  <c r="G753" i="31"/>
  <c r="J751" i="31"/>
  <c r="J755" i="31" s="1"/>
  <c r="J757" i="31" s="1"/>
  <c r="G751" i="31"/>
  <c r="G755" i="31" s="1"/>
  <c r="G757" i="31" s="1"/>
  <c r="K750" i="31"/>
  <c r="K753" i="31" s="1"/>
  <c r="H750" i="31"/>
  <c r="H753" i="31" s="1"/>
  <c r="J745" i="31"/>
  <c r="G745" i="31"/>
  <c r="J743" i="31"/>
  <c r="J747" i="31" s="1"/>
  <c r="J749" i="31" s="1"/>
  <c r="G743" i="31"/>
  <c r="G747" i="31" s="1"/>
  <c r="G749" i="31" s="1"/>
  <c r="K742" i="31"/>
  <c r="K745" i="31" s="1"/>
  <c r="H742" i="31"/>
  <c r="H743" i="31" s="1"/>
  <c r="H747" i="31" s="1"/>
  <c r="H749" i="31" s="1"/>
  <c r="H737" i="31"/>
  <c r="G737" i="31"/>
  <c r="K735" i="31"/>
  <c r="K739" i="31" s="1"/>
  <c r="K741" i="31" s="1"/>
  <c r="G735" i="31"/>
  <c r="G739" i="31" s="1"/>
  <c r="G741" i="31" s="1"/>
  <c r="K734" i="31"/>
  <c r="K737" i="31" s="1"/>
  <c r="H734" i="31"/>
  <c r="H735" i="31" s="1"/>
  <c r="H739" i="31" s="1"/>
  <c r="H741" i="31" s="1"/>
  <c r="G729" i="31"/>
  <c r="G727" i="31"/>
  <c r="G731" i="31" s="1"/>
  <c r="G733" i="31" s="1"/>
  <c r="K726" i="31"/>
  <c r="K729" i="31" s="1"/>
  <c r="H726" i="31"/>
  <c r="H729" i="31" s="1"/>
  <c r="J721" i="31"/>
  <c r="G721" i="31"/>
  <c r="J719" i="31"/>
  <c r="J723" i="31" s="1"/>
  <c r="J725" i="31" s="1"/>
  <c r="G719" i="31"/>
  <c r="G723" i="31" s="1"/>
  <c r="G725" i="31" s="1"/>
  <c r="K718" i="31"/>
  <c r="K721" i="31" s="1"/>
  <c r="H718" i="31"/>
  <c r="J713" i="31"/>
  <c r="G713" i="31"/>
  <c r="J711" i="31"/>
  <c r="J715" i="31" s="1"/>
  <c r="J717" i="31" s="1"/>
  <c r="G711" i="31"/>
  <c r="G715" i="31" s="1"/>
  <c r="G717" i="31" s="1"/>
  <c r="K710" i="31"/>
  <c r="K713" i="31" s="1"/>
  <c r="H710" i="31"/>
  <c r="H711" i="31" s="1"/>
  <c r="H715" i="31" s="1"/>
  <c r="H717" i="31" s="1"/>
  <c r="J707" i="31"/>
  <c r="J709" i="31" s="1"/>
  <c r="J705" i="31"/>
  <c r="G705" i="31"/>
  <c r="J703" i="31"/>
  <c r="G703" i="31"/>
  <c r="G707" i="31" s="1"/>
  <c r="G709" i="31" s="1"/>
  <c r="K702" i="31"/>
  <c r="K705" i="31" s="1"/>
  <c r="H702" i="31"/>
  <c r="H705" i="31" s="1"/>
  <c r="G697" i="31"/>
  <c r="G695" i="31"/>
  <c r="G699" i="31" s="1"/>
  <c r="G701" i="31" s="1"/>
  <c r="K694" i="31"/>
  <c r="K697" i="31" s="1"/>
  <c r="H694" i="31"/>
  <c r="H695" i="31" s="1"/>
  <c r="H699" i="31" s="1"/>
  <c r="H701" i="31" s="1"/>
  <c r="J689" i="31"/>
  <c r="G689" i="31"/>
  <c r="J687" i="31"/>
  <c r="J691" i="31" s="1"/>
  <c r="J693" i="31" s="1"/>
  <c r="G687" i="31"/>
  <c r="G691" i="31" s="1"/>
  <c r="G693" i="31" s="1"/>
  <c r="K686" i="31"/>
  <c r="K689" i="31" s="1"/>
  <c r="H686" i="31"/>
  <c r="K683" i="31"/>
  <c r="K685" i="31" s="1"/>
  <c r="G683" i="31"/>
  <c r="G685" i="31" s="1"/>
  <c r="K681" i="31"/>
  <c r="J681" i="31"/>
  <c r="G681" i="31"/>
  <c r="K679" i="31"/>
  <c r="J679" i="31"/>
  <c r="J683" i="31" s="1"/>
  <c r="J685" i="31" s="1"/>
  <c r="H679" i="31"/>
  <c r="H683" i="31" s="1"/>
  <c r="H685" i="31" s="1"/>
  <c r="G679" i="31"/>
  <c r="K678" i="31"/>
  <c r="H678" i="31"/>
  <c r="H681" i="31" s="1"/>
  <c r="H675" i="31"/>
  <c r="H677" i="31" s="1"/>
  <c r="H673" i="31"/>
  <c r="G673" i="31"/>
  <c r="G671" i="31"/>
  <c r="G675" i="31" s="1"/>
  <c r="G677" i="31" s="1"/>
  <c r="K670" i="31"/>
  <c r="K673" i="31" s="1"/>
  <c r="H670" i="31"/>
  <c r="H671" i="31" s="1"/>
  <c r="H667" i="31"/>
  <c r="H669" i="31" s="1"/>
  <c r="G665" i="31"/>
  <c r="K663" i="31"/>
  <c r="K667" i="31" s="1"/>
  <c r="K669" i="31" s="1"/>
  <c r="G663" i="31"/>
  <c r="G667" i="31" s="1"/>
  <c r="G669" i="31" s="1"/>
  <c r="K662" i="31"/>
  <c r="K665" i="31" s="1"/>
  <c r="H662" i="31"/>
  <c r="H663" i="31" s="1"/>
  <c r="J657" i="31"/>
  <c r="G657" i="31"/>
  <c r="J655" i="31"/>
  <c r="J659" i="31" s="1"/>
  <c r="J661" i="31" s="1"/>
  <c r="G655" i="31"/>
  <c r="G659" i="31" s="1"/>
  <c r="G661" i="31" s="1"/>
  <c r="K654" i="31"/>
  <c r="K657" i="31" s="1"/>
  <c r="H654" i="31"/>
  <c r="H653" i="31"/>
  <c r="J649" i="31"/>
  <c r="G649" i="31"/>
  <c r="J647" i="31"/>
  <c r="J651" i="31" s="1"/>
  <c r="J653" i="31" s="1"/>
  <c r="G647" i="31"/>
  <c r="G651" i="31" s="1"/>
  <c r="G653" i="31" s="1"/>
  <c r="K646" i="31"/>
  <c r="K649" i="31" s="1"/>
  <c r="H646" i="31"/>
  <c r="H647" i="31" s="1"/>
  <c r="H651" i="31" s="1"/>
  <c r="G641" i="31"/>
  <c r="G639" i="31"/>
  <c r="G643" i="31" s="1"/>
  <c r="G645" i="31" s="1"/>
  <c r="K638" i="31"/>
  <c r="K641" i="31" s="1"/>
  <c r="H638" i="31"/>
  <c r="J633" i="31"/>
  <c r="G633" i="31"/>
  <c r="J631" i="31"/>
  <c r="J635" i="31" s="1"/>
  <c r="J637" i="31" s="1"/>
  <c r="G631" i="31"/>
  <c r="G635" i="31" s="1"/>
  <c r="G637" i="31" s="1"/>
  <c r="K630" i="31"/>
  <c r="K633" i="31" s="1"/>
  <c r="H630" i="31"/>
  <c r="H631" i="31" s="1"/>
  <c r="H635" i="31" s="1"/>
  <c r="H637" i="31" s="1"/>
  <c r="K627" i="31"/>
  <c r="K629" i="31" s="1"/>
  <c r="K625" i="31"/>
  <c r="J625" i="31"/>
  <c r="G625" i="31"/>
  <c r="K623" i="31"/>
  <c r="J623" i="31"/>
  <c r="J627" i="31" s="1"/>
  <c r="J629" i="31" s="1"/>
  <c r="H623" i="31"/>
  <c r="H627" i="31" s="1"/>
  <c r="H629" i="31" s="1"/>
  <c r="G623" i="31"/>
  <c r="G627" i="31" s="1"/>
  <c r="G629" i="31" s="1"/>
  <c r="K622" i="31"/>
  <c r="H622" i="31"/>
  <c r="H625" i="31" s="1"/>
  <c r="J617" i="31"/>
  <c r="G617" i="31"/>
  <c r="J615" i="31"/>
  <c r="J619" i="31" s="1"/>
  <c r="J621" i="31" s="1"/>
  <c r="G615" i="31"/>
  <c r="G619" i="31" s="1"/>
  <c r="G621" i="31" s="1"/>
  <c r="K614" i="31"/>
  <c r="K617" i="31" s="1"/>
  <c r="H614" i="31"/>
  <c r="J609" i="31"/>
  <c r="G609" i="31"/>
  <c r="J607" i="31"/>
  <c r="J611" i="31" s="1"/>
  <c r="J613" i="31" s="1"/>
  <c r="G607" i="31"/>
  <c r="G611" i="31" s="1"/>
  <c r="G613" i="31" s="1"/>
  <c r="K606" i="31"/>
  <c r="K609" i="31" s="1"/>
  <c r="H606" i="31"/>
  <c r="H609" i="31" s="1"/>
  <c r="J601" i="31"/>
  <c r="G601" i="31"/>
  <c r="J599" i="31"/>
  <c r="J603" i="31" s="1"/>
  <c r="J605" i="31" s="1"/>
  <c r="G599" i="31"/>
  <c r="G603" i="31" s="1"/>
  <c r="G605" i="31" s="1"/>
  <c r="K598" i="31"/>
  <c r="K601" i="31" s="1"/>
  <c r="H598" i="31"/>
  <c r="K593" i="31"/>
  <c r="G593" i="31"/>
  <c r="K591" i="31"/>
  <c r="K595" i="31" s="1"/>
  <c r="K597" i="31" s="1"/>
  <c r="G591" i="31"/>
  <c r="G595" i="31" s="1"/>
  <c r="G597" i="31" s="1"/>
  <c r="K590" i="31"/>
  <c r="H590" i="31"/>
  <c r="H593" i="31" s="1"/>
  <c r="J585" i="31"/>
  <c r="G585" i="31"/>
  <c r="J583" i="31"/>
  <c r="J587" i="31" s="1"/>
  <c r="J589" i="31" s="1"/>
  <c r="G583" i="31"/>
  <c r="G587" i="31" s="1"/>
  <c r="G589" i="31" s="1"/>
  <c r="K582" i="31"/>
  <c r="K585" i="31" s="1"/>
  <c r="H582" i="31"/>
  <c r="J577" i="31"/>
  <c r="G577" i="31"/>
  <c r="J575" i="31"/>
  <c r="J579" i="31" s="1"/>
  <c r="J581" i="31" s="1"/>
  <c r="G575" i="31"/>
  <c r="G579" i="31" s="1"/>
  <c r="G581" i="31" s="1"/>
  <c r="K574" i="31"/>
  <c r="K577" i="31" s="1"/>
  <c r="H574" i="31"/>
  <c r="H569" i="31"/>
  <c r="G569" i="31"/>
  <c r="G567" i="31"/>
  <c r="G571" i="31" s="1"/>
  <c r="G573" i="31" s="1"/>
  <c r="K566" i="31"/>
  <c r="K567" i="31" s="1"/>
  <c r="K571" i="31" s="1"/>
  <c r="K573" i="31" s="1"/>
  <c r="H566" i="31"/>
  <c r="H567" i="31" s="1"/>
  <c r="H571" i="31" s="1"/>
  <c r="H573" i="31" s="1"/>
  <c r="G563" i="31"/>
  <c r="G565" i="31" s="1"/>
  <c r="J561" i="31"/>
  <c r="G561" i="31"/>
  <c r="J559" i="31"/>
  <c r="J563" i="31" s="1"/>
  <c r="J565" i="31" s="1"/>
  <c r="G559" i="31"/>
  <c r="K558" i="31"/>
  <c r="K561" i="31" s="1"/>
  <c r="H558" i="31"/>
  <c r="H559" i="31" s="1"/>
  <c r="H563" i="31" s="1"/>
  <c r="H565" i="31" s="1"/>
  <c r="G555" i="31"/>
  <c r="G557" i="31" s="1"/>
  <c r="G553" i="31"/>
  <c r="G551" i="31"/>
  <c r="K550" i="31"/>
  <c r="K553" i="31" s="1"/>
  <c r="H550" i="31"/>
  <c r="G547" i="31"/>
  <c r="G549" i="31" s="1"/>
  <c r="J545" i="31"/>
  <c r="G545" i="31"/>
  <c r="J543" i="31"/>
  <c r="J547" i="31" s="1"/>
  <c r="J549" i="31" s="1"/>
  <c r="G543" i="31"/>
  <c r="K542" i="31"/>
  <c r="K545" i="31" s="1"/>
  <c r="H542" i="31"/>
  <c r="H537" i="31"/>
  <c r="G537" i="31"/>
  <c r="G535" i="31"/>
  <c r="G539" i="31" s="1"/>
  <c r="G541" i="31" s="1"/>
  <c r="K534" i="31"/>
  <c r="K537" i="31" s="1"/>
  <c r="H534" i="31"/>
  <c r="H535" i="31" s="1"/>
  <c r="H539" i="31" s="1"/>
  <c r="H541" i="31" s="1"/>
  <c r="J529" i="31"/>
  <c r="G529" i="31"/>
  <c r="J527" i="31"/>
  <c r="J531" i="31" s="1"/>
  <c r="J533" i="31" s="1"/>
  <c r="H527" i="31"/>
  <c r="H531" i="31" s="1"/>
  <c r="H533" i="31" s="1"/>
  <c r="G527" i="31"/>
  <c r="G531" i="31" s="1"/>
  <c r="G533" i="31" s="1"/>
  <c r="K526" i="31"/>
  <c r="K529" i="31" s="1"/>
  <c r="H526" i="31"/>
  <c r="H529" i="31" s="1"/>
  <c r="G523" i="31"/>
  <c r="G525" i="31" s="1"/>
  <c r="J521" i="31"/>
  <c r="G521" i="31"/>
  <c r="J519" i="31"/>
  <c r="J523" i="31" s="1"/>
  <c r="J525" i="31" s="1"/>
  <c r="G519" i="31"/>
  <c r="K518" i="31"/>
  <c r="K519" i="31" s="1"/>
  <c r="K523" i="31" s="1"/>
  <c r="K525" i="31" s="1"/>
  <c r="H518" i="31"/>
  <c r="H521" i="31" s="1"/>
  <c r="J513" i="31"/>
  <c r="G513" i="31"/>
  <c r="J511" i="31"/>
  <c r="J515" i="31" s="1"/>
  <c r="J517" i="31" s="1"/>
  <c r="G511" i="31"/>
  <c r="G515" i="31" s="1"/>
  <c r="G517" i="31" s="1"/>
  <c r="K510" i="31"/>
  <c r="K513" i="31" s="1"/>
  <c r="H510" i="31"/>
  <c r="H505" i="31"/>
  <c r="G505" i="31"/>
  <c r="G503" i="31"/>
  <c r="G507" i="31" s="1"/>
  <c r="G509" i="31" s="1"/>
  <c r="K502" i="31"/>
  <c r="K503" i="31" s="1"/>
  <c r="K507" i="31" s="1"/>
  <c r="K509" i="31" s="1"/>
  <c r="H502" i="31"/>
  <c r="H503" i="31" s="1"/>
  <c r="H507" i="31" s="1"/>
  <c r="H509" i="31" s="1"/>
  <c r="J497" i="31"/>
  <c r="G497" i="31"/>
  <c r="J495" i="31"/>
  <c r="J499" i="31" s="1"/>
  <c r="J501" i="31" s="1"/>
  <c r="G495" i="31"/>
  <c r="G499" i="31" s="1"/>
  <c r="G501" i="31" s="1"/>
  <c r="K494" i="31"/>
  <c r="K495" i="31" s="1"/>
  <c r="K499" i="31" s="1"/>
  <c r="K501" i="31" s="1"/>
  <c r="H494" i="31"/>
  <c r="H497" i="31" s="1"/>
  <c r="J489" i="31"/>
  <c r="G489" i="31"/>
  <c r="J487" i="31"/>
  <c r="J491" i="31" s="1"/>
  <c r="J493" i="31" s="1"/>
  <c r="G487" i="31"/>
  <c r="G491" i="31" s="1"/>
  <c r="G493" i="31" s="1"/>
  <c r="K486" i="31"/>
  <c r="K489" i="31" s="1"/>
  <c r="H486" i="31"/>
  <c r="G481" i="31"/>
  <c r="H479" i="31"/>
  <c r="H483" i="31" s="1"/>
  <c r="H485" i="31" s="1"/>
  <c r="G479" i="31"/>
  <c r="G483" i="31" s="1"/>
  <c r="G485" i="31" s="1"/>
  <c r="K478" i="31"/>
  <c r="K479" i="31" s="1"/>
  <c r="K483" i="31" s="1"/>
  <c r="K485" i="31" s="1"/>
  <c r="H478" i="31"/>
  <c r="H481" i="31" s="1"/>
  <c r="G475" i="31"/>
  <c r="G477" i="31" s="1"/>
  <c r="J473" i="31"/>
  <c r="H473" i="31"/>
  <c r="G473" i="31"/>
  <c r="J471" i="31"/>
  <c r="J475" i="31" s="1"/>
  <c r="J477" i="31" s="1"/>
  <c r="H471" i="31"/>
  <c r="H475" i="31" s="1"/>
  <c r="H477" i="31" s="1"/>
  <c r="G471" i="31"/>
  <c r="K470" i="31"/>
  <c r="K471" i="31" s="1"/>
  <c r="K475" i="31" s="1"/>
  <c r="K477" i="31" s="1"/>
  <c r="H470" i="31"/>
  <c r="J465" i="31"/>
  <c r="G465" i="31"/>
  <c r="J463" i="31"/>
  <c r="J467" i="31" s="1"/>
  <c r="J469" i="31" s="1"/>
  <c r="H463" i="31"/>
  <c r="H467" i="31" s="1"/>
  <c r="H469" i="31" s="1"/>
  <c r="G463" i="31"/>
  <c r="G467" i="31" s="1"/>
  <c r="G469" i="31" s="1"/>
  <c r="K462" i="31"/>
  <c r="K465" i="31" s="1"/>
  <c r="H462" i="31"/>
  <c r="H465" i="31" s="1"/>
  <c r="G459" i="31"/>
  <c r="G461" i="31" s="1"/>
  <c r="G457" i="31"/>
  <c r="G455" i="31"/>
  <c r="K454" i="31"/>
  <c r="K455" i="31" s="1"/>
  <c r="K459" i="31" s="1"/>
  <c r="K461" i="31" s="1"/>
  <c r="H454" i="31"/>
  <c r="H457" i="31" s="1"/>
  <c r="K449" i="31"/>
  <c r="J449" i="31"/>
  <c r="G449" i="31"/>
  <c r="J447" i="31"/>
  <c r="J451" i="31" s="1"/>
  <c r="J453" i="31" s="1"/>
  <c r="G447" i="31"/>
  <c r="G451" i="31" s="1"/>
  <c r="G453" i="31" s="1"/>
  <c r="K446" i="31"/>
  <c r="K447" i="31" s="1"/>
  <c r="K451" i="31" s="1"/>
  <c r="K453" i="31" s="1"/>
  <c r="H446" i="31"/>
  <c r="J441" i="31"/>
  <c r="G441" i="31"/>
  <c r="J439" i="31"/>
  <c r="J443" i="31" s="1"/>
  <c r="J445" i="31" s="1"/>
  <c r="H439" i="31"/>
  <c r="H443" i="31" s="1"/>
  <c r="H445" i="31" s="1"/>
  <c r="G439" i="31"/>
  <c r="G443" i="31" s="1"/>
  <c r="G445" i="31" s="1"/>
  <c r="K438" i="31"/>
  <c r="H438" i="31"/>
  <c r="H441" i="31" s="1"/>
  <c r="H433" i="31"/>
  <c r="G433" i="31"/>
  <c r="G431" i="31"/>
  <c r="G435" i="31" s="1"/>
  <c r="G437" i="31" s="1"/>
  <c r="K430" i="31"/>
  <c r="K431" i="31" s="1"/>
  <c r="K435" i="31" s="1"/>
  <c r="K437" i="31" s="1"/>
  <c r="H430" i="31"/>
  <c r="H431" i="31" s="1"/>
  <c r="H435" i="31" s="1"/>
  <c r="H437" i="31" s="1"/>
  <c r="G425" i="31"/>
  <c r="G423" i="31"/>
  <c r="G427" i="31" s="1"/>
  <c r="G429" i="31" s="1"/>
  <c r="K422" i="31"/>
  <c r="K423" i="31" s="1"/>
  <c r="K427" i="31" s="1"/>
  <c r="K429" i="31" s="1"/>
  <c r="H422" i="31"/>
  <c r="H425" i="31" s="1"/>
  <c r="J417" i="31"/>
  <c r="G417" i="31"/>
  <c r="J415" i="31"/>
  <c r="J419" i="31" s="1"/>
  <c r="J421" i="31" s="1"/>
  <c r="G415" i="31"/>
  <c r="G419" i="31" s="1"/>
  <c r="G421" i="31" s="1"/>
  <c r="K414" i="31"/>
  <c r="K415" i="31" s="1"/>
  <c r="K419" i="31" s="1"/>
  <c r="K421" i="31" s="1"/>
  <c r="H414" i="31"/>
  <c r="H417" i="31" s="1"/>
  <c r="G413" i="31"/>
  <c r="G409" i="31"/>
  <c r="G407" i="31"/>
  <c r="G411" i="31" s="1"/>
  <c r="K406" i="31"/>
  <c r="K409" i="31" s="1"/>
  <c r="H406" i="31"/>
  <c r="H409" i="31" s="1"/>
  <c r="J401" i="31"/>
  <c r="G401" i="31"/>
  <c r="J399" i="31"/>
  <c r="J403" i="31" s="1"/>
  <c r="J405" i="31" s="1"/>
  <c r="G399" i="31"/>
  <c r="G403" i="31" s="1"/>
  <c r="G405" i="31" s="1"/>
  <c r="K398" i="31"/>
  <c r="K401" i="31" s="1"/>
  <c r="H398" i="31"/>
  <c r="H401" i="31" s="1"/>
  <c r="G395" i="31"/>
  <c r="G397" i="31" s="1"/>
  <c r="J393" i="31"/>
  <c r="H393" i="31"/>
  <c r="G393" i="31"/>
  <c r="J391" i="31"/>
  <c r="J395" i="31" s="1"/>
  <c r="J397" i="31" s="1"/>
  <c r="H391" i="31"/>
  <c r="H395" i="31" s="1"/>
  <c r="H397" i="31" s="1"/>
  <c r="G391" i="31"/>
  <c r="K390" i="31"/>
  <c r="K391" i="31" s="1"/>
  <c r="K395" i="31" s="1"/>
  <c r="K397" i="31" s="1"/>
  <c r="H390" i="31"/>
  <c r="J385" i="31"/>
  <c r="G385" i="31"/>
  <c r="J383" i="31"/>
  <c r="J387" i="31" s="1"/>
  <c r="J389" i="31" s="1"/>
  <c r="G383" i="31"/>
  <c r="G387" i="31" s="1"/>
  <c r="G389" i="31" s="1"/>
  <c r="K382" i="31"/>
  <c r="H382" i="31"/>
  <c r="J377" i="31"/>
  <c r="G377" i="31"/>
  <c r="J375" i="31"/>
  <c r="J379" i="31" s="1"/>
  <c r="J381" i="31" s="1"/>
  <c r="G375" i="31"/>
  <c r="G379" i="31" s="1"/>
  <c r="G381" i="31" s="1"/>
  <c r="K374" i="31"/>
  <c r="K375" i="31" s="1"/>
  <c r="K379" i="31" s="1"/>
  <c r="K381" i="31" s="1"/>
  <c r="H374" i="31"/>
  <c r="G369" i="31"/>
  <c r="K367" i="31"/>
  <c r="K371" i="31" s="1"/>
  <c r="K373" i="31" s="1"/>
  <c r="G367" i="31"/>
  <c r="G371" i="31" s="1"/>
  <c r="G373" i="31" s="1"/>
  <c r="K366" i="31"/>
  <c r="K369" i="31" s="1"/>
  <c r="H366" i="31"/>
  <c r="H369" i="31" s="1"/>
  <c r="J361" i="31"/>
  <c r="G361" i="31"/>
  <c r="J359" i="31"/>
  <c r="J363" i="31" s="1"/>
  <c r="J365" i="31" s="1"/>
  <c r="H359" i="31"/>
  <c r="H363" i="31" s="1"/>
  <c r="H365" i="31" s="1"/>
  <c r="G359" i="31"/>
  <c r="G363" i="31" s="1"/>
  <c r="G365" i="31" s="1"/>
  <c r="K358" i="31"/>
  <c r="K361" i="31" s="1"/>
  <c r="H358" i="31"/>
  <c r="H361" i="31" s="1"/>
  <c r="K353" i="31"/>
  <c r="J353" i="31"/>
  <c r="G353" i="31"/>
  <c r="J351" i="31"/>
  <c r="J355" i="31" s="1"/>
  <c r="J357" i="31" s="1"/>
  <c r="G351" i="31"/>
  <c r="G355" i="31" s="1"/>
  <c r="G357" i="31" s="1"/>
  <c r="K350" i="31"/>
  <c r="K351" i="31" s="1"/>
  <c r="K355" i="31" s="1"/>
  <c r="K357" i="31" s="1"/>
  <c r="H350" i="31"/>
  <c r="G345" i="31"/>
  <c r="G343" i="31"/>
  <c r="G347" i="31" s="1"/>
  <c r="G349" i="31" s="1"/>
  <c r="K342" i="31"/>
  <c r="K345" i="31" s="1"/>
  <c r="H342" i="31"/>
  <c r="H345" i="31" s="1"/>
  <c r="J337" i="31"/>
  <c r="G337" i="31"/>
  <c r="J335" i="31"/>
  <c r="J339" i="31" s="1"/>
  <c r="J341" i="31" s="1"/>
  <c r="G335" i="31"/>
  <c r="G339" i="31" s="1"/>
  <c r="G341" i="31" s="1"/>
  <c r="K334" i="31"/>
  <c r="H334" i="31"/>
  <c r="H337" i="31" s="1"/>
  <c r="G331" i="31"/>
  <c r="G333" i="31" s="1"/>
  <c r="J329" i="31"/>
  <c r="H329" i="31"/>
  <c r="G329" i="31"/>
  <c r="J327" i="31"/>
  <c r="J331" i="31" s="1"/>
  <c r="J333" i="31" s="1"/>
  <c r="H327" i="31"/>
  <c r="H331" i="31" s="1"/>
  <c r="H333" i="31" s="1"/>
  <c r="G327" i="31"/>
  <c r="K326" i="31"/>
  <c r="K327" i="31" s="1"/>
  <c r="K331" i="31" s="1"/>
  <c r="K333" i="31" s="1"/>
  <c r="H326" i="31"/>
  <c r="G321" i="31"/>
  <c r="G319" i="31"/>
  <c r="G323" i="31" s="1"/>
  <c r="G325" i="31" s="1"/>
  <c r="K318" i="31"/>
  <c r="K321" i="31" s="1"/>
  <c r="H318" i="31"/>
  <c r="H321" i="31" s="1"/>
  <c r="G317" i="31"/>
  <c r="G313" i="31"/>
  <c r="K311" i="31"/>
  <c r="K315" i="31" s="1"/>
  <c r="K317" i="31" s="1"/>
  <c r="G311" i="31"/>
  <c r="G315" i="31" s="1"/>
  <c r="K310" i="31"/>
  <c r="K313" i="31" s="1"/>
  <c r="H310" i="31"/>
  <c r="H313" i="31" s="1"/>
  <c r="J305" i="31"/>
  <c r="G305" i="31"/>
  <c r="J303" i="31"/>
  <c r="J307" i="31" s="1"/>
  <c r="J309" i="31" s="1"/>
  <c r="G303" i="31"/>
  <c r="G307" i="31" s="1"/>
  <c r="G309" i="31" s="1"/>
  <c r="K302" i="31"/>
  <c r="K305" i="31" s="1"/>
  <c r="H302" i="31"/>
  <c r="G299" i="31"/>
  <c r="G301" i="31" s="1"/>
  <c r="J297" i="31"/>
  <c r="G297" i="31"/>
  <c r="J295" i="31"/>
  <c r="J299" i="31" s="1"/>
  <c r="J301" i="31" s="1"/>
  <c r="G295" i="31"/>
  <c r="K294" i="31"/>
  <c r="H294" i="31"/>
  <c r="H297" i="31" s="1"/>
  <c r="J289" i="31"/>
  <c r="G289" i="31"/>
  <c r="J287" i="31"/>
  <c r="J291" i="31" s="1"/>
  <c r="J293" i="31" s="1"/>
  <c r="H287" i="31"/>
  <c r="H291" i="31" s="1"/>
  <c r="H293" i="31" s="1"/>
  <c r="G287" i="31"/>
  <c r="G291" i="31" s="1"/>
  <c r="G293" i="31" s="1"/>
  <c r="K286" i="31"/>
  <c r="H286" i="31"/>
  <c r="H289" i="31" s="1"/>
  <c r="G281" i="31"/>
  <c r="G279" i="31"/>
  <c r="G283" i="31" s="1"/>
  <c r="G285" i="31" s="1"/>
  <c r="K278" i="31"/>
  <c r="K279" i="31" s="1"/>
  <c r="K283" i="31" s="1"/>
  <c r="K285" i="31" s="1"/>
  <c r="H278" i="31"/>
  <c r="H279" i="31" s="1"/>
  <c r="H283" i="31" s="1"/>
  <c r="H285" i="31" s="1"/>
  <c r="G275" i="31"/>
  <c r="G277" i="31" s="1"/>
  <c r="J273" i="31"/>
  <c r="G273" i="31"/>
  <c r="J271" i="31"/>
  <c r="J275" i="31" s="1"/>
  <c r="J277" i="31" s="1"/>
  <c r="G271" i="31"/>
  <c r="K270" i="31"/>
  <c r="H270" i="31"/>
  <c r="J265" i="31"/>
  <c r="G265" i="31"/>
  <c r="J263" i="31"/>
  <c r="J267" i="31" s="1"/>
  <c r="J269" i="31" s="1"/>
  <c r="G263" i="31"/>
  <c r="G267" i="31" s="1"/>
  <c r="G269" i="31" s="1"/>
  <c r="K262" i="31"/>
  <c r="K265" i="31" s="1"/>
  <c r="H262" i="31"/>
  <c r="H265" i="31" s="1"/>
  <c r="K259" i="31"/>
  <c r="K261" i="31" s="1"/>
  <c r="G259" i="31"/>
  <c r="G261" i="31" s="1"/>
  <c r="K257" i="31"/>
  <c r="J257" i="31"/>
  <c r="G257" i="31"/>
  <c r="J255" i="31"/>
  <c r="J259" i="31" s="1"/>
  <c r="J261" i="31" s="1"/>
  <c r="G255" i="31"/>
  <c r="K254" i="31"/>
  <c r="K255" i="31" s="1"/>
  <c r="H254" i="31"/>
  <c r="J249" i="31"/>
  <c r="G249" i="31"/>
  <c r="J247" i="31"/>
  <c r="J251" i="31" s="1"/>
  <c r="J253" i="31" s="1"/>
  <c r="H247" i="31"/>
  <c r="H251" i="31" s="1"/>
  <c r="H253" i="31" s="1"/>
  <c r="G247" i="31"/>
  <c r="G251" i="31" s="1"/>
  <c r="G253" i="31" s="1"/>
  <c r="K246" i="31"/>
  <c r="K249" i="31" s="1"/>
  <c r="H246" i="31"/>
  <c r="H249" i="31" s="1"/>
  <c r="J243" i="31"/>
  <c r="J245" i="31" s="1"/>
  <c r="J241" i="31"/>
  <c r="G241" i="31"/>
  <c r="J239" i="31"/>
  <c r="G239" i="31"/>
  <c r="G243" i="31" s="1"/>
  <c r="G245" i="31" s="1"/>
  <c r="K238" i="31"/>
  <c r="K239" i="31" s="1"/>
  <c r="K243" i="31" s="1"/>
  <c r="K245" i="31" s="1"/>
  <c r="H238" i="31"/>
  <c r="H241" i="31" s="1"/>
  <c r="J235" i="31"/>
  <c r="J237" i="31" s="1"/>
  <c r="J233" i="31"/>
  <c r="G233" i="31"/>
  <c r="J231" i="31"/>
  <c r="H231" i="31"/>
  <c r="H235" i="31" s="1"/>
  <c r="H237" i="31" s="1"/>
  <c r="G231" i="31"/>
  <c r="G235" i="31" s="1"/>
  <c r="G237" i="31" s="1"/>
  <c r="K230" i="31"/>
  <c r="H230" i="31"/>
  <c r="H233" i="31" s="1"/>
  <c r="K229" i="31"/>
  <c r="G227" i="31"/>
  <c r="G229" i="31" s="1"/>
  <c r="J225" i="31"/>
  <c r="G225" i="31"/>
  <c r="J223" i="31"/>
  <c r="J227" i="31" s="1"/>
  <c r="J229" i="31" s="1"/>
  <c r="G223" i="31"/>
  <c r="K222" i="31"/>
  <c r="K223" i="31" s="1"/>
  <c r="K227" i="31" s="1"/>
  <c r="H222" i="31"/>
  <c r="H225" i="31" s="1"/>
  <c r="G221" i="31"/>
  <c r="G217" i="31"/>
  <c r="G215" i="31"/>
  <c r="G219" i="31" s="1"/>
  <c r="K214" i="31"/>
  <c r="K215" i="31" s="1"/>
  <c r="K219" i="31" s="1"/>
  <c r="K221" i="31" s="1"/>
  <c r="H214" i="31"/>
  <c r="H217" i="31" s="1"/>
  <c r="J209" i="31"/>
  <c r="G209" i="31"/>
  <c r="J207" i="31"/>
  <c r="J211" i="31" s="1"/>
  <c r="J213" i="31" s="1"/>
  <c r="G207" i="31"/>
  <c r="G211" i="31" s="1"/>
  <c r="G213" i="31" s="1"/>
  <c r="K206" i="31"/>
  <c r="K207" i="31" s="1"/>
  <c r="K211" i="31" s="1"/>
  <c r="K213" i="31" s="1"/>
  <c r="H206" i="31"/>
  <c r="J201" i="31"/>
  <c r="H201" i="31"/>
  <c r="G201" i="31"/>
  <c r="J199" i="31"/>
  <c r="J203" i="31" s="1"/>
  <c r="J205" i="31" s="1"/>
  <c r="H199" i="31"/>
  <c r="H203" i="31" s="1"/>
  <c r="H205" i="31" s="1"/>
  <c r="G199" i="31"/>
  <c r="G203" i="31" s="1"/>
  <c r="G205" i="31" s="1"/>
  <c r="K198" i="31"/>
  <c r="K199" i="31" s="1"/>
  <c r="K203" i="31" s="1"/>
  <c r="K205" i="31" s="1"/>
  <c r="H198" i="31"/>
  <c r="J193" i="31"/>
  <c r="G193" i="31"/>
  <c r="J191" i="31"/>
  <c r="J195" i="31" s="1"/>
  <c r="J197" i="31" s="1"/>
  <c r="G191" i="31"/>
  <c r="G195" i="31" s="1"/>
  <c r="G197" i="31" s="1"/>
  <c r="K190" i="31"/>
  <c r="H190" i="31"/>
  <c r="H193" i="31" s="1"/>
  <c r="G189" i="31"/>
  <c r="G187" i="31"/>
  <c r="J185" i="31"/>
  <c r="H185" i="31"/>
  <c r="G185" i="31"/>
  <c r="J183" i="31"/>
  <c r="J187" i="31" s="1"/>
  <c r="J189" i="31" s="1"/>
  <c r="H183" i="31"/>
  <c r="H187" i="31" s="1"/>
  <c r="H189" i="31" s="1"/>
  <c r="G183" i="31"/>
  <c r="K182" i="31"/>
  <c r="K183" i="31" s="1"/>
  <c r="K187" i="31" s="1"/>
  <c r="K189" i="31" s="1"/>
  <c r="H182" i="31"/>
  <c r="J177" i="31"/>
  <c r="G177" i="31"/>
  <c r="J175" i="31"/>
  <c r="J179" i="31" s="1"/>
  <c r="J181" i="31" s="1"/>
  <c r="H175" i="31"/>
  <c r="H179" i="31" s="1"/>
  <c r="H181" i="31" s="1"/>
  <c r="G175" i="31"/>
  <c r="G179" i="31" s="1"/>
  <c r="G181" i="31" s="1"/>
  <c r="K174" i="31"/>
  <c r="K177" i="31" s="1"/>
  <c r="H174" i="31"/>
  <c r="H177" i="31" s="1"/>
  <c r="H169" i="31"/>
  <c r="G169" i="31"/>
  <c r="G167" i="31"/>
  <c r="G171" i="31" s="1"/>
  <c r="G173" i="31" s="1"/>
  <c r="K166" i="31"/>
  <c r="K167" i="31" s="1"/>
  <c r="K171" i="31" s="1"/>
  <c r="K173" i="31" s="1"/>
  <c r="H166" i="31"/>
  <c r="H167" i="31" s="1"/>
  <c r="H171" i="31" s="1"/>
  <c r="H173" i="31" s="1"/>
  <c r="H161" i="31"/>
  <c r="G161" i="31"/>
  <c r="G159" i="31"/>
  <c r="G163" i="31" s="1"/>
  <c r="G165" i="31" s="1"/>
  <c r="K158" i="31"/>
  <c r="K159" i="31" s="1"/>
  <c r="K163" i="31" s="1"/>
  <c r="K165" i="31" s="1"/>
  <c r="H158" i="31"/>
  <c r="H159" i="31" s="1"/>
  <c r="H163" i="31" s="1"/>
  <c r="H165" i="31" s="1"/>
  <c r="J153" i="31"/>
  <c r="G153" i="31"/>
  <c r="J151" i="31"/>
  <c r="J155" i="31" s="1"/>
  <c r="J157" i="31" s="1"/>
  <c r="G151" i="31"/>
  <c r="G155" i="31" s="1"/>
  <c r="G157" i="31" s="1"/>
  <c r="K150" i="31"/>
  <c r="H150" i="31"/>
  <c r="H153" i="31" s="1"/>
  <c r="K145" i="31"/>
  <c r="J145" i="31"/>
  <c r="G145" i="31"/>
  <c r="J143" i="31"/>
  <c r="J147" i="31" s="1"/>
  <c r="J149" i="31" s="1"/>
  <c r="G143" i="31"/>
  <c r="G147" i="31" s="1"/>
  <c r="G149" i="31" s="1"/>
  <c r="K142" i="31"/>
  <c r="K143" i="31" s="1"/>
  <c r="K147" i="31" s="1"/>
  <c r="K149" i="31" s="1"/>
  <c r="H142" i="31"/>
  <c r="H145" i="31" s="1"/>
  <c r="J137" i="31"/>
  <c r="G137" i="31"/>
  <c r="J135" i="31"/>
  <c r="J139" i="31" s="1"/>
  <c r="J141" i="31" s="1"/>
  <c r="G135" i="31"/>
  <c r="G139" i="31" s="1"/>
  <c r="G141" i="31" s="1"/>
  <c r="K134" i="31"/>
  <c r="K135" i="31" s="1"/>
  <c r="K139" i="31" s="1"/>
  <c r="K141" i="31" s="1"/>
  <c r="H134" i="31"/>
  <c r="H137" i="31" s="1"/>
  <c r="J129" i="31"/>
  <c r="H129" i="31"/>
  <c r="G129" i="31"/>
  <c r="J127" i="31"/>
  <c r="J131" i="31" s="1"/>
  <c r="J133" i="31" s="1"/>
  <c r="H127" i="31"/>
  <c r="H131" i="31" s="1"/>
  <c r="H133" i="31" s="1"/>
  <c r="G127" i="31"/>
  <c r="G131" i="31" s="1"/>
  <c r="G133" i="31" s="1"/>
  <c r="K126" i="31"/>
  <c r="K127" i="31" s="1"/>
  <c r="K131" i="31" s="1"/>
  <c r="K133" i="31" s="1"/>
  <c r="H126" i="31"/>
  <c r="J121" i="31"/>
  <c r="G121" i="31"/>
  <c r="J119" i="31"/>
  <c r="J123" i="31" s="1"/>
  <c r="J125" i="31" s="1"/>
  <c r="H119" i="31"/>
  <c r="H123" i="31" s="1"/>
  <c r="H125" i="31" s="1"/>
  <c r="G119" i="31"/>
  <c r="G123" i="31" s="1"/>
  <c r="G125" i="31" s="1"/>
  <c r="K118" i="31"/>
  <c r="K121" i="31" s="1"/>
  <c r="H118" i="31"/>
  <c r="H121" i="31" s="1"/>
  <c r="J113" i="31"/>
  <c r="G113" i="31"/>
  <c r="J111" i="31"/>
  <c r="J115" i="31" s="1"/>
  <c r="J117" i="31" s="1"/>
  <c r="G111" i="31"/>
  <c r="G115" i="31" s="1"/>
  <c r="G117" i="31" s="1"/>
  <c r="K110" i="31"/>
  <c r="K111" i="31" s="1"/>
  <c r="K115" i="31" s="1"/>
  <c r="K117" i="31" s="1"/>
  <c r="H110" i="31"/>
  <c r="H113" i="31" s="1"/>
  <c r="K105" i="31"/>
  <c r="J105" i="31"/>
  <c r="G105" i="31"/>
  <c r="K103" i="31"/>
  <c r="K107" i="31" s="1"/>
  <c r="K109" i="31" s="1"/>
  <c r="J103" i="31"/>
  <c r="J107" i="31" s="1"/>
  <c r="J109" i="31" s="1"/>
  <c r="G103" i="31"/>
  <c r="G107" i="31" s="1"/>
  <c r="G109" i="31" s="1"/>
  <c r="K102" i="31"/>
  <c r="H102" i="31"/>
  <c r="H105" i="31" s="1"/>
  <c r="J97" i="31"/>
  <c r="G97" i="31"/>
  <c r="J95" i="31"/>
  <c r="J99" i="31" s="1"/>
  <c r="J101" i="31" s="1"/>
  <c r="G95" i="31"/>
  <c r="G99" i="31" s="1"/>
  <c r="G101" i="31" s="1"/>
  <c r="K94" i="31"/>
  <c r="K95" i="31" s="1"/>
  <c r="K99" i="31" s="1"/>
  <c r="K101" i="31" s="1"/>
  <c r="H94" i="31"/>
  <c r="H97" i="31" s="1"/>
  <c r="J89" i="31"/>
  <c r="G89" i="31"/>
  <c r="J87" i="31"/>
  <c r="J91" i="31" s="1"/>
  <c r="J93" i="31" s="1"/>
  <c r="G87" i="31"/>
  <c r="G91" i="31" s="1"/>
  <c r="G93" i="31" s="1"/>
  <c r="K86" i="31"/>
  <c r="K89" i="31" s="1"/>
  <c r="H86" i="31"/>
  <c r="H89" i="31" s="1"/>
  <c r="G83" i="31"/>
  <c r="G85" i="31" s="1"/>
  <c r="J81" i="31"/>
  <c r="G81" i="31"/>
  <c r="J79" i="31"/>
  <c r="J83" i="31" s="1"/>
  <c r="J85" i="31" s="1"/>
  <c r="G79" i="31"/>
  <c r="K78" i="31"/>
  <c r="K79" i="31" s="1"/>
  <c r="K83" i="31" s="1"/>
  <c r="K85" i="31" s="1"/>
  <c r="H78" i="31"/>
  <c r="H81" i="31" s="1"/>
  <c r="J73" i="31"/>
  <c r="G73" i="31"/>
  <c r="J71" i="31"/>
  <c r="J75" i="31" s="1"/>
  <c r="J77" i="31" s="1"/>
  <c r="H71" i="31"/>
  <c r="H75" i="31" s="1"/>
  <c r="H77" i="31" s="1"/>
  <c r="G71" i="31"/>
  <c r="G75" i="31" s="1"/>
  <c r="G77" i="31" s="1"/>
  <c r="K70" i="31"/>
  <c r="K71" i="31" s="1"/>
  <c r="K75" i="31" s="1"/>
  <c r="K77" i="31" s="1"/>
  <c r="H70" i="31"/>
  <c r="H73" i="31" s="1"/>
  <c r="J65" i="31"/>
  <c r="H65" i="31"/>
  <c r="G65" i="31"/>
  <c r="J63" i="31"/>
  <c r="J67" i="31" s="1"/>
  <c r="J69" i="31" s="1"/>
  <c r="H63" i="31"/>
  <c r="H67" i="31" s="1"/>
  <c r="H69" i="31" s="1"/>
  <c r="G63" i="31"/>
  <c r="G67" i="31" s="1"/>
  <c r="G69" i="31" s="1"/>
  <c r="K62" i="31"/>
  <c r="K63" i="31" s="1"/>
  <c r="K67" i="31" s="1"/>
  <c r="K69" i="31" s="1"/>
  <c r="H62" i="31"/>
  <c r="J57" i="31"/>
  <c r="G57" i="31"/>
  <c r="J55" i="31"/>
  <c r="J59" i="31" s="1"/>
  <c r="J61" i="31" s="1"/>
  <c r="G55" i="31"/>
  <c r="G59" i="31" s="1"/>
  <c r="G61" i="31" s="1"/>
  <c r="K54" i="31"/>
  <c r="K57" i="31" s="1"/>
  <c r="H54" i="31"/>
  <c r="H57" i="31" s="1"/>
  <c r="J49" i="31"/>
  <c r="G49" i="31"/>
  <c r="J47" i="31"/>
  <c r="J51" i="31" s="1"/>
  <c r="J53" i="31" s="1"/>
  <c r="G47" i="31"/>
  <c r="G51" i="31" s="1"/>
  <c r="G53" i="31" s="1"/>
  <c r="K46" i="31"/>
  <c r="K47" i="31" s="1"/>
  <c r="K51" i="31" s="1"/>
  <c r="K53" i="31" s="1"/>
  <c r="H46" i="31"/>
  <c r="H49" i="31" s="1"/>
  <c r="K41" i="31"/>
  <c r="J41" i="31"/>
  <c r="G41" i="31"/>
  <c r="K39" i="31"/>
  <c r="K43" i="31" s="1"/>
  <c r="K45" i="31" s="1"/>
  <c r="J39" i="31"/>
  <c r="J43" i="31" s="1"/>
  <c r="J45" i="31" s="1"/>
  <c r="G39" i="31"/>
  <c r="G43" i="31" s="1"/>
  <c r="G45" i="31" s="1"/>
  <c r="K38" i="31"/>
  <c r="H38" i="31"/>
  <c r="H41" i="31" s="1"/>
  <c r="J33" i="31"/>
  <c r="G33" i="31"/>
  <c r="J31" i="31"/>
  <c r="J35" i="31" s="1"/>
  <c r="J37" i="31" s="1"/>
  <c r="G31" i="31"/>
  <c r="G35" i="31" s="1"/>
  <c r="G37" i="31" s="1"/>
  <c r="K30" i="31"/>
  <c r="K31" i="31" s="1"/>
  <c r="K35" i="31" s="1"/>
  <c r="K37" i="31" s="1"/>
  <c r="H30" i="31"/>
  <c r="H33" i="31" s="1"/>
  <c r="J25" i="31"/>
  <c r="G25" i="31"/>
  <c r="J23" i="31"/>
  <c r="J27" i="31" s="1"/>
  <c r="J29" i="31" s="1"/>
  <c r="H23" i="31"/>
  <c r="H27" i="31" s="1"/>
  <c r="H29" i="31" s="1"/>
  <c r="G23" i="31"/>
  <c r="G27" i="31" s="1"/>
  <c r="G29" i="31" s="1"/>
  <c r="K22" i="31"/>
  <c r="K25" i="31" s="1"/>
  <c r="H22" i="31"/>
  <c r="H25" i="31" s="1"/>
  <c r="K19" i="31"/>
  <c r="K21" i="31" s="1"/>
  <c r="G19" i="31"/>
  <c r="G21" i="31" s="1"/>
  <c r="K17" i="31"/>
  <c r="J17" i="31"/>
  <c r="G17" i="31"/>
  <c r="J15" i="31"/>
  <c r="J19" i="31" s="1"/>
  <c r="J21" i="31" s="1"/>
  <c r="G15" i="31"/>
  <c r="K14" i="31"/>
  <c r="K15" i="31" s="1"/>
  <c r="H14" i="31"/>
  <c r="H17" i="31" s="1"/>
  <c r="J9" i="31"/>
  <c r="H9" i="31"/>
  <c r="G9" i="31"/>
  <c r="J11" i="31"/>
  <c r="J13" i="31" s="1"/>
  <c r="H11" i="31"/>
  <c r="H13" i="31" s="1"/>
  <c r="G11" i="31"/>
  <c r="G13" i="31" s="1"/>
  <c r="K6" i="31"/>
  <c r="K11" i="31" s="1"/>
  <c r="K13" i="31" s="1"/>
  <c r="H6" i="31"/>
  <c r="I4" i="31"/>
  <c r="K209" i="31" l="1"/>
  <c r="H455" i="31"/>
  <c r="H459" i="31" s="1"/>
  <c r="H461" i="31" s="1"/>
  <c r="K487" i="31"/>
  <c r="K491" i="31" s="1"/>
  <c r="K493" i="31" s="1"/>
  <c r="K583" i="31"/>
  <c r="K587" i="31" s="1"/>
  <c r="K589" i="31" s="1"/>
  <c r="K647" i="31"/>
  <c r="K651" i="31" s="1"/>
  <c r="K653" i="31" s="1"/>
  <c r="H721" i="31"/>
  <c r="H719" i="31"/>
  <c r="H723" i="31" s="1"/>
  <c r="H725" i="31" s="1"/>
  <c r="H825" i="31"/>
  <c r="H823" i="31"/>
  <c r="H827" i="31" s="1"/>
  <c r="H829" i="31" s="1"/>
  <c r="H39" i="31"/>
  <c r="H43" i="31" s="1"/>
  <c r="H45" i="31" s="1"/>
  <c r="K81" i="31"/>
  <c r="H95" i="31"/>
  <c r="H99" i="31" s="1"/>
  <c r="H101" i="31" s="1"/>
  <c r="H103" i="31"/>
  <c r="H107" i="31" s="1"/>
  <c r="H109" i="31" s="1"/>
  <c r="H143" i="31"/>
  <c r="H147" i="31" s="1"/>
  <c r="H149" i="31" s="1"/>
  <c r="K185" i="31"/>
  <c r="H191" i="31"/>
  <c r="H195" i="31" s="1"/>
  <c r="H197" i="31" s="1"/>
  <c r="K225" i="31"/>
  <c r="H263" i="31"/>
  <c r="H267" i="31" s="1"/>
  <c r="H269" i="31" s="1"/>
  <c r="H281" i="31"/>
  <c r="H295" i="31"/>
  <c r="H299" i="31" s="1"/>
  <c r="H301" i="31" s="1"/>
  <c r="H335" i="31"/>
  <c r="H339" i="31" s="1"/>
  <c r="H341" i="31" s="1"/>
  <c r="H399" i="31"/>
  <c r="H403" i="31" s="1"/>
  <c r="H405" i="31" s="1"/>
  <c r="H415" i="31"/>
  <c r="H419" i="31" s="1"/>
  <c r="H421" i="31" s="1"/>
  <c r="H423" i="31"/>
  <c r="H427" i="31" s="1"/>
  <c r="H429" i="31" s="1"/>
  <c r="K569" i="31"/>
  <c r="H591" i="31"/>
  <c r="H595" i="31" s="1"/>
  <c r="H597" i="31" s="1"/>
  <c r="K703" i="31"/>
  <c r="K707" i="31" s="1"/>
  <c r="K709" i="31" s="1"/>
  <c r="H713" i="31"/>
  <c r="K719" i="31"/>
  <c r="K723" i="31" s="1"/>
  <c r="K725" i="31" s="1"/>
  <c r="K727" i="31"/>
  <c r="K731" i="31" s="1"/>
  <c r="K733" i="31" s="1"/>
  <c r="K751" i="31"/>
  <c r="K755" i="31" s="1"/>
  <c r="K757" i="31" s="1"/>
  <c r="K791" i="31"/>
  <c r="K795" i="31" s="1"/>
  <c r="K797" i="31" s="1"/>
  <c r="K807" i="31"/>
  <c r="K811" i="31" s="1"/>
  <c r="K813" i="31" s="1"/>
  <c r="H855" i="31"/>
  <c r="H859" i="31" s="1"/>
  <c r="H861" i="31" s="1"/>
  <c r="K873" i="31"/>
  <c r="H31" i="31"/>
  <c r="H35" i="31" s="1"/>
  <c r="H37" i="31" s="1"/>
  <c r="H55" i="31"/>
  <c r="H59" i="31" s="1"/>
  <c r="H61" i="31" s="1"/>
  <c r="H79" i="31"/>
  <c r="H83" i="31" s="1"/>
  <c r="H85" i="31" s="1"/>
  <c r="H353" i="31"/>
  <c r="H351" i="31"/>
  <c r="H355" i="31" s="1"/>
  <c r="H357" i="31" s="1"/>
  <c r="H377" i="31"/>
  <c r="H375" i="31"/>
  <c r="H379" i="31" s="1"/>
  <c r="H381" i="31" s="1"/>
  <c r="H449" i="31"/>
  <c r="H447" i="31"/>
  <c r="H451" i="31" s="1"/>
  <c r="H453" i="31" s="1"/>
  <c r="H513" i="31"/>
  <c r="H511" i="31"/>
  <c r="H515" i="31" s="1"/>
  <c r="H517" i="31" s="1"/>
  <c r="H783" i="31"/>
  <c r="H787" i="31" s="1"/>
  <c r="H789" i="31" s="1"/>
  <c r="H785" i="31"/>
  <c r="K839" i="31"/>
  <c r="K843" i="31" s="1"/>
  <c r="K845" i="31" s="1"/>
  <c r="K841" i="31"/>
  <c r="H15" i="31"/>
  <c r="H19" i="31" s="1"/>
  <c r="H21" i="31" s="1"/>
  <c r="H87" i="31"/>
  <c r="H91" i="31" s="1"/>
  <c r="H93" i="31" s="1"/>
  <c r="H135" i="31"/>
  <c r="H139" i="31" s="1"/>
  <c r="H141" i="31" s="1"/>
  <c r="H151" i="31"/>
  <c r="H155" i="31" s="1"/>
  <c r="H157" i="31" s="1"/>
  <c r="H209" i="31"/>
  <c r="H207" i="31"/>
  <c r="H211" i="31" s="1"/>
  <c r="H213" i="31" s="1"/>
  <c r="H239" i="31"/>
  <c r="H243" i="31" s="1"/>
  <c r="H245" i="31" s="1"/>
  <c r="K247" i="31"/>
  <c r="K251" i="31" s="1"/>
  <c r="K253" i="31" s="1"/>
  <c r="H273" i="31"/>
  <c r="H271" i="31"/>
  <c r="H275" i="31" s="1"/>
  <c r="H277" i="31" s="1"/>
  <c r="K295" i="31"/>
  <c r="K299" i="31" s="1"/>
  <c r="K301" i="31" s="1"/>
  <c r="K297" i="31"/>
  <c r="H305" i="31"/>
  <c r="H303" i="31"/>
  <c r="H307" i="31" s="1"/>
  <c r="H309" i="31" s="1"/>
  <c r="K329" i="31"/>
  <c r="K337" i="31"/>
  <c r="K335" i="31"/>
  <c r="K339" i="31" s="1"/>
  <c r="K341" i="31" s="1"/>
  <c r="H385" i="31"/>
  <c r="H383" i="31"/>
  <c r="H387" i="31" s="1"/>
  <c r="H389" i="31" s="1"/>
  <c r="K393" i="31"/>
  <c r="K473" i="31"/>
  <c r="H489" i="31"/>
  <c r="H487" i="31"/>
  <c r="H491" i="31" s="1"/>
  <c r="H493" i="31" s="1"/>
  <c r="K511" i="31"/>
  <c r="K515" i="31" s="1"/>
  <c r="K517" i="31" s="1"/>
  <c r="H615" i="31"/>
  <c r="H619" i="31" s="1"/>
  <c r="H621" i="31" s="1"/>
  <c r="H617" i="31"/>
  <c r="H655" i="31"/>
  <c r="H659" i="31" s="1"/>
  <c r="H661" i="31" s="1"/>
  <c r="H657" i="31"/>
  <c r="H767" i="31"/>
  <c r="H771" i="31" s="1"/>
  <c r="H773" i="31" s="1"/>
  <c r="H815" i="31"/>
  <c r="H819" i="31" s="1"/>
  <c r="H821" i="31" s="1"/>
  <c r="H817" i="31"/>
  <c r="K831" i="31"/>
  <c r="K835" i="31" s="1"/>
  <c r="K837" i="31" s="1"/>
  <c r="K217" i="31"/>
  <c r="K559" i="31"/>
  <c r="K563" i="31" s="1"/>
  <c r="K565" i="31" s="1"/>
  <c r="K607" i="31"/>
  <c r="K611" i="31" s="1"/>
  <c r="K613" i="31" s="1"/>
  <c r="H665" i="31"/>
  <c r="J1341" i="31"/>
  <c r="J1339" i="31"/>
  <c r="J1337" i="31"/>
  <c r="K9" i="31"/>
  <c r="K55" i="31"/>
  <c r="K59" i="31" s="1"/>
  <c r="K61" i="31" s="1"/>
  <c r="K49" i="31"/>
  <c r="K73" i="31"/>
  <c r="K113" i="31"/>
  <c r="K137" i="31"/>
  <c r="K23" i="31"/>
  <c r="K27" i="31" s="1"/>
  <c r="K29" i="31" s="1"/>
  <c r="H47" i="31"/>
  <c r="H51" i="31" s="1"/>
  <c r="H53" i="31" s="1"/>
  <c r="K65" i="31"/>
  <c r="K87" i="31"/>
  <c r="K91" i="31" s="1"/>
  <c r="K93" i="31" s="1"/>
  <c r="H111" i="31"/>
  <c r="H115" i="31" s="1"/>
  <c r="H117" i="31" s="1"/>
  <c r="K129" i="31"/>
  <c r="H223" i="31"/>
  <c r="H227" i="31" s="1"/>
  <c r="H229" i="31" s="1"/>
  <c r="K263" i="31"/>
  <c r="K267" i="31" s="1"/>
  <c r="K269" i="31" s="1"/>
  <c r="K271" i="31"/>
  <c r="K275" i="31" s="1"/>
  <c r="K277" i="31" s="1"/>
  <c r="K273" i="31"/>
  <c r="K289" i="31"/>
  <c r="K287" i="31"/>
  <c r="K291" i="31" s="1"/>
  <c r="K293" i="31" s="1"/>
  <c r="H319" i="31"/>
  <c r="H323" i="31" s="1"/>
  <c r="H325" i="31" s="1"/>
  <c r="K407" i="31"/>
  <c r="K411" i="31" s="1"/>
  <c r="K413" i="31" s="1"/>
  <c r="K151" i="31"/>
  <c r="K155" i="31" s="1"/>
  <c r="K157" i="31" s="1"/>
  <c r="K153" i="31"/>
  <c r="H215" i="31"/>
  <c r="H219" i="31" s="1"/>
  <c r="H221" i="31" s="1"/>
  <c r="K119" i="31"/>
  <c r="K123" i="31" s="1"/>
  <c r="K125" i="31" s="1"/>
  <c r="K175" i="31"/>
  <c r="K179" i="31" s="1"/>
  <c r="K181" i="31" s="1"/>
  <c r="K193" i="31"/>
  <c r="K191" i="31"/>
  <c r="K195" i="31" s="1"/>
  <c r="K197" i="31" s="1"/>
  <c r="K201" i="31"/>
  <c r="H257" i="31"/>
  <c r="H255" i="31"/>
  <c r="H259" i="31" s="1"/>
  <c r="H261" i="31" s="1"/>
  <c r="H343" i="31"/>
  <c r="H347" i="31" s="1"/>
  <c r="H349" i="31" s="1"/>
  <c r="K33" i="31"/>
  <c r="K97" i="31"/>
  <c r="K233" i="31"/>
  <c r="K231" i="31"/>
  <c r="K235" i="31" s="1"/>
  <c r="K237" i="31" s="1"/>
  <c r="K241" i="31"/>
  <c r="K385" i="31"/>
  <c r="K383" i="31"/>
  <c r="K387" i="31" s="1"/>
  <c r="K389" i="31" s="1"/>
  <c r="K441" i="31"/>
  <c r="K439" i="31"/>
  <c r="K443" i="31" s="1"/>
  <c r="K445" i="31" s="1"/>
  <c r="K161" i="31"/>
  <c r="K169" i="31"/>
  <c r="K281" i="31"/>
  <c r="K303" i="31"/>
  <c r="K307" i="31" s="1"/>
  <c r="K309" i="31" s="1"/>
  <c r="H311" i="31"/>
  <c r="H315" i="31" s="1"/>
  <c r="H317" i="31" s="1"/>
  <c r="K319" i="31"/>
  <c r="K323" i="31" s="1"/>
  <c r="K325" i="31" s="1"/>
  <c r="K359" i="31"/>
  <c r="K363" i="31" s="1"/>
  <c r="K365" i="31" s="1"/>
  <c r="H367" i="31"/>
  <c r="H371" i="31" s="1"/>
  <c r="H373" i="31" s="1"/>
  <c r="K377" i="31"/>
  <c r="K399" i="31"/>
  <c r="K403" i="31" s="1"/>
  <c r="K405" i="31" s="1"/>
  <c r="H407" i="31"/>
  <c r="H411" i="31" s="1"/>
  <c r="H413" i="31" s="1"/>
  <c r="K417" i="31"/>
  <c r="K425" i="31"/>
  <c r="K433" i="31"/>
  <c r="K463" i="31"/>
  <c r="K467" i="31" s="1"/>
  <c r="K469" i="31" s="1"/>
  <c r="H495" i="31"/>
  <c r="H499" i="31" s="1"/>
  <c r="H501" i="31" s="1"/>
  <c r="K521" i="31"/>
  <c r="K535" i="31"/>
  <c r="K539" i="31" s="1"/>
  <c r="K541" i="31" s="1"/>
  <c r="H551" i="31"/>
  <c r="H555" i="31" s="1"/>
  <c r="H557" i="31" s="1"/>
  <c r="H553" i="31"/>
  <c r="H649" i="31"/>
  <c r="K655" i="31"/>
  <c r="K659" i="31" s="1"/>
  <c r="K661" i="31" s="1"/>
  <c r="K671" i="31"/>
  <c r="K675" i="31" s="1"/>
  <c r="K677" i="31" s="1"/>
  <c r="K457" i="31"/>
  <c r="H519" i="31"/>
  <c r="H523" i="31" s="1"/>
  <c r="H525" i="31" s="1"/>
  <c r="H543" i="31"/>
  <c r="H547" i="31" s="1"/>
  <c r="H549" i="31" s="1"/>
  <c r="H545" i="31"/>
  <c r="H561" i="31"/>
  <c r="H575" i="31"/>
  <c r="H579" i="31" s="1"/>
  <c r="H581" i="31" s="1"/>
  <c r="H577" i="31"/>
  <c r="H585" i="31"/>
  <c r="H583" i="31"/>
  <c r="H587" i="31" s="1"/>
  <c r="H589" i="31" s="1"/>
  <c r="K481" i="31"/>
  <c r="K543" i="31"/>
  <c r="K547" i="31" s="1"/>
  <c r="K549" i="31" s="1"/>
  <c r="H639" i="31"/>
  <c r="H643" i="31" s="1"/>
  <c r="H645" i="31" s="1"/>
  <c r="H641" i="31"/>
  <c r="K343" i="31"/>
  <c r="K347" i="31" s="1"/>
  <c r="K349" i="31" s="1"/>
  <c r="K497" i="31"/>
  <c r="K505" i="31"/>
  <c r="K527" i="31"/>
  <c r="K531" i="31" s="1"/>
  <c r="K533" i="31" s="1"/>
  <c r="K551" i="31"/>
  <c r="K555" i="31" s="1"/>
  <c r="K557" i="31" s="1"/>
  <c r="H599" i="31"/>
  <c r="H603" i="31" s="1"/>
  <c r="H605" i="31" s="1"/>
  <c r="H601" i="31"/>
  <c r="H687" i="31"/>
  <c r="H691" i="31" s="1"/>
  <c r="H693" i="31" s="1"/>
  <c r="H689" i="31"/>
  <c r="K631" i="31"/>
  <c r="K635" i="31" s="1"/>
  <c r="K637" i="31" s="1"/>
  <c r="K639" i="31"/>
  <c r="K643" i="31" s="1"/>
  <c r="K645" i="31" s="1"/>
  <c r="H697" i="31"/>
  <c r="H727" i="31"/>
  <c r="H731" i="31" s="1"/>
  <c r="H733" i="31" s="1"/>
  <c r="H745" i="31"/>
  <c r="H775" i="31"/>
  <c r="H779" i="31" s="1"/>
  <c r="H781" i="31" s="1"/>
  <c r="K799" i="31"/>
  <c r="K803" i="31" s="1"/>
  <c r="K805" i="31" s="1"/>
  <c r="H807" i="31"/>
  <c r="H811" i="31" s="1"/>
  <c r="H813" i="31" s="1"/>
  <c r="K863" i="31"/>
  <c r="K867" i="31" s="1"/>
  <c r="K869" i="31" s="1"/>
  <c r="H881" i="31"/>
  <c r="H879" i="31"/>
  <c r="H883" i="31" s="1"/>
  <c r="H885" i="31" s="1"/>
  <c r="K881" i="31"/>
  <c r="K815" i="31"/>
  <c r="K819" i="31" s="1"/>
  <c r="K821" i="31" s="1"/>
  <c r="H841" i="31"/>
  <c r="H839" i="31"/>
  <c r="H843" i="31" s="1"/>
  <c r="H845" i="31" s="1"/>
  <c r="K575" i="31"/>
  <c r="K579" i="31" s="1"/>
  <c r="K581" i="31" s="1"/>
  <c r="K599" i="31"/>
  <c r="K603" i="31" s="1"/>
  <c r="K605" i="31" s="1"/>
  <c r="H607" i="31"/>
  <c r="H611" i="31" s="1"/>
  <c r="H613" i="31" s="1"/>
  <c r="H633" i="31"/>
  <c r="K687" i="31"/>
  <c r="K691" i="31" s="1"/>
  <c r="K693" i="31" s="1"/>
  <c r="K695" i="31"/>
  <c r="K699" i="31" s="1"/>
  <c r="K701" i="31" s="1"/>
  <c r="H703" i="31"/>
  <c r="H707" i="31" s="1"/>
  <c r="H709" i="31" s="1"/>
  <c r="K743" i="31"/>
  <c r="K747" i="31" s="1"/>
  <c r="K749" i="31" s="1"/>
  <c r="H751" i="31"/>
  <c r="H755" i="31" s="1"/>
  <c r="H757" i="31" s="1"/>
  <c r="H801" i="31"/>
  <c r="K825" i="31"/>
  <c r="H871" i="31"/>
  <c r="H875" i="31" s="1"/>
  <c r="H877" i="31" s="1"/>
  <c r="K615" i="31"/>
  <c r="K619" i="31" s="1"/>
  <c r="K621" i="31" s="1"/>
  <c r="K711" i="31"/>
  <c r="K715" i="31" s="1"/>
  <c r="K717" i="31" s="1"/>
  <c r="K759" i="31"/>
  <c r="K763" i="31" s="1"/>
  <c r="K765" i="31" s="1"/>
  <c r="K783" i="31"/>
  <c r="K787" i="31" s="1"/>
  <c r="K789" i="31" s="1"/>
  <c r="K847" i="31"/>
  <c r="K851" i="31" s="1"/>
  <c r="K853" i="31" s="1"/>
  <c r="K855" i="31"/>
  <c r="K859" i="31" s="1"/>
  <c r="K861" i="31" s="1"/>
  <c r="K857" i="31"/>
  <c r="Q1326" i="10" l="1"/>
  <c r="I1281" i="10"/>
  <c r="H1281" i="10"/>
  <c r="H1283" i="10" s="1"/>
  <c r="H1285" i="10" s="1"/>
  <c r="G1281" i="10"/>
  <c r="I1279" i="10"/>
  <c r="J1279" i="10" s="1"/>
  <c r="H1279" i="10"/>
  <c r="G1279" i="10"/>
  <c r="K1279" i="10" s="1"/>
  <c r="O1278" i="10"/>
  <c r="I1277" i="10"/>
  <c r="J1277" i="10" s="1"/>
  <c r="H1277" i="10"/>
  <c r="G1277" i="10"/>
  <c r="K1277" i="10" s="1"/>
  <c r="I1275" i="10"/>
  <c r="J1275" i="10" s="1"/>
  <c r="H1275" i="10"/>
  <c r="G1275" i="10"/>
  <c r="K1275" i="10" s="1"/>
  <c r="I1273" i="10"/>
  <c r="J1273" i="10" s="1"/>
  <c r="H1273" i="10"/>
  <c r="G1273" i="10"/>
  <c r="K1273" i="10" s="1"/>
  <c r="I1271" i="10"/>
  <c r="J1271" i="10" s="1"/>
  <c r="H1271" i="10"/>
  <c r="G1271" i="10"/>
  <c r="K1271" i="10" s="1"/>
  <c r="I1269" i="10"/>
  <c r="J1269" i="10" s="1"/>
  <c r="H1269" i="10"/>
  <c r="G1269" i="10"/>
  <c r="K1269" i="10" s="1"/>
  <c r="I1267" i="10"/>
  <c r="J1267" i="10" s="1"/>
  <c r="H1267" i="10"/>
  <c r="G1267" i="10"/>
  <c r="K1267" i="10" s="1"/>
  <c r="I1265" i="10"/>
  <c r="J1265" i="10" s="1"/>
  <c r="H1265" i="10"/>
  <c r="G1265" i="10"/>
  <c r="K1265" i="10" s="1"/>
  <c r="I1263" i="10"/>
  <c r="J1263" i="10" s="1"/>
  <c r="H1263" i="10"/>
  <c r="G1263" i="10"/>
  <c r="K1263" i="10" s="1"/>
  <c r="I1261" i="10"/>
  <c r="J1261" i="10" s="1"/>
  <c r="H1261" i="10"/>
  <c r="G1261" i="10"/>
  <c r="K1261" i="10" s="1"/>
  <c r="I1259" i="10"/>
  <c r="J1259" i="10" s="1"/>
  <c r="H1259" i="10"/>
  <c r="G1259" i="10"/>
  <c r="K1259" i="10" s="1"/>
  <c r="I1257" i="10"/>
  <c r="J1257" i="10" s="1"/>
  <c r="H1257" i="10"/>
  <c r="G1257" i="10"/>
  <c r="K1257" i="10" s="1"/>
  <c r="I1255" i="10"/>
  <c r="J1255" i="10" s="1"/>
  <c r="H1255" i="10"/>
  <c r="G1255" i="10"/>
  <c r="K1255" i="10" s="1"/>
  <c r="I1253" i="10"/>
  <c r="J1253" i="10" s="1"/>
  <c r="H1253" i="10"/>
  <c r="G1253" i="10"/>
  <c r="K1253" i="10" s="1"/>
  <c r="I1251" i="10"/>
  <c r="J1251" i="10" s="1"/>
  <c r="H1251" i="10"/>
  <c r="G1251" i="10"/>
  <c r="K1251" i="10" s="1"/>
  <c r="I1249" i="10"/>
  <c r="J1249" i="10" s="1"/>
  <c r="H1249" i="10"/>
  <c r="G1249" i="10"/>
  <c r="K1249" i="10" s="1"/>
  <c r="I1247" i="10"/>
  <c r="J1247" i="10" s="1"/>
  <c r="H1247" i="10"/>
  <c r="G1247" i="10"/>
  <c r="K1247" i="10" s="1"/>
  <c r="I1245" i="10"/>
  <c r="J1245" i="10" s="1"/>
  <c r="H1245" i="10"/>
  <c r="G1245" i="10"/>
  <c r="K1245" i="10" s="1"/>
  <c r="I1243" i="10"/>
  <c r="J1243" i="10" s="1"/>
  <c r="H1243" i="10"/>
  <c r="G1243" i="10"/>
  <c r="K1243" i="10" s="1"/>
  <c r="I1241" i="10"/>
  <c r="J1241" i="10" s="1"/>
  <c r="H1241" i="10"/>
  <c r="G1241" i="10"/>
  <c r="K1241" i="10" s="1"/>
  <c r="I1239" i="10"/>
  <c r="J1239" i="10" s="1"/>
  <c r="H1239" i="10"/>
  <c r="G1239" i="10"/>
  <c r="K1239" i="10" s="1"/>
  <c r="I1237" i="10"/>
  <c r="J1237" i="10" s="1"/>
  <c r="H1237" i="10"/>
  <c r="G1237" i="10"/>
  <c r="K1237" i="10" s="1"/>
  <c r="I1235" i="10"/>
  <c r="J1235" i="10" s="1"/>
  <c r="H1235" i="10"/>
  <c r="G1235" i="10"/>
  <c r="K1235" i="10" s="1"/>
  <c r="I1233" i="10"/>
  <c r="J1233" i="10" s="1"/>
  <c r="H1233" i="10"/>
  <c r="G1233" i="10"/>
  <c r="K1233" i="10" s="1"/>
  <c r="I1231" i="10"/>
  <c r="J1231" i="10" s="1"/>
  <c r="H1231" i="10"/>
  <c r="G1231" i="10"/>
  <c r="K1231" i="10" s="1"/>
  <c r="I1229" i="10"/>
  <c r="J1229" i="10" s="1"/>
  <c r="H1229" i="10"/>
  <c r="G1229" i="10"/>
  <c r="K1229" i="10" s="1"/>
  <c r="I1227" i="10"/>
  <c r="J1227" i="10" s="1"/>
  <c r="H1227" i="10"/>
  <c r="G1227" i="10"/>
  <c r="K1227" i="10" s="1"/>
  <c r="I1225" i="10"/>
  <c r="J1225" i="10" s="1"/>
  <c r="H1225" i="10"/>
  <c r="G1225" i="10"/>
  <c r="K1225" i="10" s="1"/>
  <c r="I1223" i="10"/>
  <c r="J1223" i="10" s="1"/>
  <c r="H1223" i="10"/>
  <c r="G1223" i="10"/>
  <c r="K1223" i="10" s="1"/>
  <c r="I1221" i="10"/>
  <c r="J1221" i="10" s="1"/>
  <c r="H1221" i="10"/>
  <c r="G1221" i="10"/>
  <c r="K1221" i="10" s="1"/>
  <c r="I1219" i="10"/>
  <c r="J1219" i="10" s="1"/>
  <c r="H1219" i="10"/>
  <c r="G1219" i="10"/>
  <c r="K1219" i="10" s="1"/>
  <c r="I1217" i="10"/>
  <c r="J1217" i="10" s="1"/>
  <c r="H1217" i="10"/>
  <c r="G1217" i="10"/>
  <c r="K1217" i="10" s="1"/>
  <c r="I1215" i="10"/>
  <c r="J1215" i="10" s="1"/>
  <c r="H1215" i="10"/>
  <c r="G1215" i="10"/>
  <c r="K1215" i="10" s="1"/>
  <c r="I1213" i="10"/>
  <c r="J1213" i="10" s="1"/>
  <c r="H1213" i="10"/>
  <c r="G1213" i="10"/>
  <c r="K1213" i="10" s="1"/>
  <c r="I1211" i="10"/>
  <c r="J1211" i="10" s="1"/>
  <c r="H1211" i="10"/>
  <c r="G1211" i="10"/>
  <c r="K1211" i="10" s="1"/>
  <c r="I1209" i="10"/>
  <c r="J1209" i="10" s="1"/>
  <c r="H1209" i="10"/>
  <c r="G1209" i="10"/>
  <c r="K1209" i="10" s="1"/>
  <c r="I1207" i="10"/>
  <c r="J1207" i="10" s="1"/>
  <c r="H1207" i="10"/>
  <c r="G1207" i="10"/>
  <c r="K1207" i="10" s="1"/>
  <c r="I1205" i="10"/>
  <c r="J1205" i="10" s="1"/>
  <c r="H1205" i="10"/>
  <c r="G1205" i="10"/>
  <c r="K1205" i="10" s="1"/>
  <c r="I1203" i="10"/>
  <c r="J1203" i="10" s="1"/>
  <c r="H1203" i="10"/>
  <c r="G1203" i="10"/>
  <c r="K1203" i="10" s="1"/>
  <c r="I1201" i="10"/>
  <c r="J1201" i="10" s="1"/>
  <c r="H1201" i="10"/>
  <c r="G1201" i="10"/>
  <c r="K1201" i="10" s="1"/>
  <c r="I1199" i="10"/>
  <c r="J1199" i="10" s="1"/>
  <c r="H1199" i="10"/>
  <c r="G1199" i="10"/>
  <c r="K1199" i="10" s="1"/>
  <c r="I1197" i="10"/>
  <c r="J1197" i="10" s="1"/>
  <c r="H1197" i="10"/>
  <c r="G1197" i="10"/>
  <c r="K1197" i="10" s="1"/>
  <c r="I1195" i="10"/>
  <c r="J1195" i="10" s="1"/>
  <c r="H1195" i="10"/>
  <c r="G1195" i="10"/>
  <c r="K1195" i="10" s="1"/>
  <c r="I1193" i="10"/>
  <c r="J1193" i="10" s="1"/>
  <c r="H1193" i="10"/>
  <c r="G1193" i="10"/>
  <c r="K1193" i="10" s="1"/>
  <c r="I1191" i="10"/>
  <c r="J1191" i="10" s="1"/>
  <c r="H1191" i="10"/>
  <c r="G1191" i="10"/>
  <c r="K1191" i="10" s="1"/>
  <c r="I1189" i="10"/>
  <c r="J1189" i="10" s="1"/>
  <c r="H1189" i="10"/>
  <c r="G1189" i="10"/>
  <c r="K1189" i="10" s="1"/>
  <c r="I1187" i="10"/>
  <c r="J1187" i="10" s="1"/>
  <c r="H1187" i="10"/>
  <c r="G1187" i="10"/>
  <c r="K1187" i="10" s="1"/>
  <c r="I1185" i="10"/>
  <c r="J1185" i="10" s="1"/>
  <c r="H1185" i="10"/>
  <c r="G1185" i="10"/>
  <c r="K1185" i="10" s="1"/>
  <c r="I1183" i="10"/>
  <c r="J1183" i="10" s="1"/>
  <c r="H1183" i="10"/>
  <c r="G1183" i="10"/>
  <c r="K1183" i="10" s="1"/>
  <c r="I1181" i="10"/>
  <c r="J1181" i="10" s="1"/>
  <c r="H1181" i="10"/>
  <c r="G1181" i="10"/>
  <c r="K1181" i="10" s="1"/>
  <c r="I1179" i="10"/>
  <c r="J1179" i="10" s="1"/>
  <c r="H1179" i="10"/>
  <c r="G1179" i="10"/>
  <c r="K1179" i="10" s="1"/>
  <c r="I1177" i="10"/>
  <c r="J1177" i="10" s="1"/>
  <c r="H1177" i="10"/>
  <c r="G1177" i="10"/>
  <c r="K1177" i="10" s="1"/>
  <c r="I1175" i="10"/>
  <c r="J1175" i="10" s="1"/>
  <c r="H1175" i="10"/>
  <c r="G1175" i="10"/>
  <c r="K1175" i="10" s="1"/>
  <c r="O1174" i="10"/>
  <c r="I1173" i="10"/>
  <c r="J1173" i="10" s="1"/>
  <c r="H1173" i="10"/>
  <c r="G1173" i="10"/>
  <c r="K1173" i="10" s="1"/>
  <c r="I1171" i="10"/>
  <c r="J1171" i="10" s="1"/>
  <c r="H1171" i="10"/>
  <c r="G1171" i="10"/>
  <c r="K1171" i="10" s="1"/>
  <c r="I1169" i="10"/>
  <c r="J1169" i="10" s="1"/>
  <c r="H1169" i="10"/>
  <c r="G1169" i="10"/>
  <c r="K1169" i="10" s="1"/>
  <c r="I1167" i="10"/>
  <c r="J1167" i="10" s="1"/>
  <c r="H1167" i="10"/>
  <c r="G1167" i="10"/>
  <c r="K1167" i="10" s="1"/>
  <c r="I1165" i="10"/>
  <c r="J1165" i="10" s="1"/>
  <c r="H1165" i="10"/>
  <c r="G1165" i="10"/>
  <c r="K1165" i="10" s="1"/>
  <c r="I1163" i="10"/>
  <c r="J1163" i="10" s="1"/>
  <c r="H1163" i="10"/>
  <c r="G1163" i="10"/>
  <c r="K1163" i="10" s="1"/>
  <c r="I1161" i="10"/>
  <c r="J1161" i="10" s="1"/>
  <c r="H1161" i="10"/>
  <c r="G1161" i="10"/>
  <c r="K1161" i="10" s="1"/>
  <c r="I1159" i="10"/>
  <c r="J1159" i="10" s="1"/>
  <c r="H1159" i="10"/>
  <c r="G1159" i="10"/>
  <c r="K1159" i="10" s="1"/>
  <c r="O1158" i="10"/>
  <c r="I1157" i="10"/>
  <c r="J1157" i="10" s="1"/>
  <c r="H1157" i="10"/>
  <c r="G1157" i="10"/>
  <c r="K1157" i="10" s="1"/>
  <c r="I1155" i="10"/>
  <c r="J1155" i="10" s="1"/>
  <c r="H1155" i="10"/>
  <c r="G1155" i="10"/>
  <c r="K1155" i="10" s="1"/>
  <c r="I1153" i="10"/>
  <c r="J1153" i="10" s="1"/>
  <c r="H1153" i="10"/>
  <c r="G1153" i="10"/>
  <c r="K1153" i="10" s="1"/>
  <c r="I1151" i="10"/>
  <c r="J1151" i="10" s="1"/>
  <c r="H1151" i="10"/>
  <c r="G1151" i="10"/>
  <c r="K1151" i="10" s="1"/>
  <c r="I1149" i="10"/>
  <c r="J1149" i="10" s="1"/>
  <c r="H1149" i="10"/>
  <c r="G1149" i="10"/>
  <c r="K1149" i="10" s="1"/>
  <c r="I1147" i="10"/>
  <c r="J1147" i="10" s="1"/>
  <c r="H1147" i="10"/>
  <c r="G1147" i="10"/>
  <c r="K1147" i="10" s="1"/>
  <c r="I1145" i="10"/>
  <c r="J1145" i="10" s="1"/>
  <c r="H1145" i="10"/>
  <c r="G1145" i="10"/>
  <c r="K1145" i="10" s="1"/>
  <c r="I1143" i="10"/>
  <c r="J1143" i="10" s="1"/>
  <c r="H1143" i="10"/>
  <c r="G1143" i="10"/>
  <c r="K1143" i="10" s="1"/>
  <c r="O1142" i="10"/>
  <c r="I1141" i="10"/>
  <c r="J1141" i="10" s="1"/>
  <c r="H1141" i="10"/>
  <c r="G1141" i="10"/>
  <c r="K1141" i="10" s="1"/>
  <c r="I1139" i="10"/>
  <c r="J1139" i="10" s="1"/>
  <c r="H1139" i="10"/>
  <c r="G1139" i="10"/>
  <c r="K1139" i="10" s="1"/>
  <c r="I1137" i="10"/>
  <c r="J1137" i="10" s="1"/>
  <c r="H1137" i="10"/>
  <c r="G1137" i="10"/>
  <c r="K1137" i="10" s="1"/>
  <c r="I1135" i="10"/>
  <c r="J1135" i="10" s="1"/>
  <c r="H1135" i="10"/>
  <c r="G1135" i="10"/>
  <c r="K1135" i="10" s="1"/>
  <c r="I1133" i="10"/>
  <c r="J1133" i="10" s="1"/>
  <c r="H1133" i="10"/>
  <c r="G1133" i="10"/>
  <c r="K1133" i="10" s="1"/>
  <c r="I1131" i="10"/>
  <c r="J1131" i="10" s="1"/>
  <c r="H1131" i="10"/>
  <c r="G1131" i="10"/>
  <c r="K1131" i="10" s="1"/>
  <c r="I1129" i="10"/>
  <c r="J1129" i="10" s="1"/>
  <c r="H1129" i="10"/>
  <c r="G1129" i="10"/>
  <c r="K1129" i="10" s="1"/>
  <c r="I1127" i="10"/>
  <c r="J1127" i="10" s="1"/>
  <c r="H1127" i="10"/>
  <c r="G1127" i="10"/>
  <c r="K1127" i="10" s="1"/>
  <c r="I1125" i="10"/>
  <c r="J1125" i="10" s="1"/>
  <c r="H1125" i="10"/>
  <c r="G1125" i="10"/>
  <c r="K1125" i="10" s="1"/>
  <c r="I1123" i="10"/>
  <c r="J1123" i="10" s="1"/>
  <c r="H1123" i="10"/>
  <c r="G1123" i="10"/>
  <c r="K1123" i="10" s="1"/>
  <c r="I1121" i="10"/>
  <c r="J1121" i="10" s="1"/>
  <c r="H1121" i="10"/>
  <c r="G1121" i="10"/>
  <c r="K1121" i="10" s="1"/>
  <c r="I1119" i="10"/>
  <c r="J1119" i="10" s="1"/>
  <c r="H1119" i="10"/>
  <c r="G1119" i="10"/>
  <c r="K1119" i="10" s="1"/>
  <c r="I1117" i="10"/>
  <c r="J1117" i="10" s="1"/>
  <c r="H1117" i="10"/>
  <c r="G1117" i="10"/>
  <c r="K1117" i="10" s="1"/>
  <c r="I1115" i="10"/>
  <c r="J1115" i="10" s="1"/>
  <c r="H1115" i="10"/>
  <c r="G1115" i="10"/>
  <c r="K1115" i="10" s="1"/>
  <c r="I1113" i="10"/>
  <c r="J1113" i="10" s="1"/>
  <c r="H1113" i="10"/>
  <c r="G1113" i="10"/>
  <c r="K1113" i="10" s="1"/>
  <c r="I1111" i="10"/>
  <c r="J1111" i="10" s="1"/>
  <c r="H1111" i="10"/>
  <c r="G1111" i="10"/>
  <c r="K1111" i="10" s="1"/>
  <c r="I1109" i="10"/>
  <c r="J1109" i="10" s="1"/>
  <c r="H1109" i="10"/>
  <c r="G1109" i="10"/>
  <c r="K1109" i="10" s="1"/>
  <c r="I1107" i="10"/>
  <c r="J1107" i="10" s="1"/>
  <c r="H1107" i="10"/>
  <c r="G1107" i="10"/>
  <c r="K1107" i="10" s="1"/>
  <c r="I1105" i="10"/>
  <c r="J1105" i="10" s="1"/>
  <c r="H1105" i="10"/>
  <c r="G1105" i="10"/>
  <c r="K1105" i="10" s="1"/>
  <c r="I1103" i="10"/>
  <c r="J1103" i="10" s="1"/>
  <c r="H1103" i="10"/>
  <c r="G1103" i="10"/>
  <c r="K1103" i="10" s="1"/>
  <c r="I1101" i="10"/>
  <c r="J1101" i="10" s="1"/>
  <c r="H1101" i="10"/>
  <c r="G1101" i="10"/>
  <c r="K1101" i="10" s="1"/>
  <c r="I1099" i="10"/>
  <c r="J1099" i="10" s="1"/>
  <c r="H1099" i="10"/>
  <c r="G1099" i="10"/>
  <c r="K1099" i="10" s="1"/>
  <c r="I1097" i="10"/>
  <c r="J1097" i="10" s="1"/>
  <c r="H1097" i="10"/>
  <c r="G1097" i="10"/>
  <c r="K1097" i="10" s="1"/>
  <c r="I1095" i="10"/>
  <c r="J1095" i="10" s="1"/>
  <c r="H1095" i="10"/>
  <c r="G1095" i="10"/>
  <c r="K1095" i="10" s="1"/>
  <c r="I1093" i="10"/>
  <c r="J1093" i="10" s="1"/>
  <c r="H1093" i="10"/>
  <c r="G1093" i="10"/>
  <c r="K1093" i="10" s="1"/>
  <c r="I1091" i="10"/>
  <c r="J1091" i="10" s="1"/>
  <c r="H1091" i="10"/>
  <c r="G1091" i="10"/>
  <c r="K1091" i="10" s="1"/>
  <c r="I1089" i="10"/>
  <c r="J1089" i="10" s="1"/>
  <c r="H1089" i="10"/>
  <c r="G1089" i="10"/>
  <c r="K1089" i="10" s="1"/>
  <c r="I1087" i="10"/>
  <c r="J1087" i="10" s="1"/>
  <c r="H1087" i="10"/>
  <c r="G1087" i="10"/>
  <c r="K1087" i="10" s="1"/>
  <c r="I1085" i="10"/>
  <c r="J1085" i="10" s="1"/>
  <c r="H1085" i="10"/>
  <c r="G1085" i="10"/>
  <c r="K1085" i="10" s="1"/>
  <c r="I1083" i="10"/>
  <c r="J1083" i="10" s="1"/>
  <c r="H1083" i="10"/>
  <c r="G1083" i="10"/>
  <c r="K1083" i="10" s="1"/>
  <c r="I1081" i="10"/>
  <c r="J1081" i="10" s="1"/>
  <c r="H1081" i="10"/>
  <c r="G1081" i="10"/>
  <c r="K1081" i="10" s="1"/>
  <c r="I1079" i="10"/>
  <c r="J1079" i="10" s="1"/>
  <c r="H1079" i="10"/>
  <c r="G1079" i="10"/>
  <c r="K1079" i="10" s="1"/>
  <c r="I1077" i="10"/>
  <c r="J1077" i="10" s="1"/>
  <c r="H1077" i="10"/>
  <c r="G1077" i="10"/>
  <c r="K1077" i="10" s="1"/>
  <c r="I1075" i="10"/>
  <c r="J1075" i="10" s="1"/>
  <c r="H1075" i="10"/>
  <c r="G1075" i="10"/>
  <c r="K1075" i="10" s="1"/>
  <c r="I1073" i="10"/>
  <c r="J1073" i="10" s="1"/>
  <c r="H1073" i="10"/>
  <c r="G1073" i="10"/>
  <c r="K1073" i="10" s="1"/>
  <c r="I1071" i="10"/>
  <c r="J1071" i="10" s="1"/>
  <c r="H1071" i="10"/>
  <c r="G1071" i="10"/>
  <c r="K1071" i="10" s="1"/>
  <c r="O1070" i="10"/>
  <c r="I1069" i="10"/>
  <c r="J1069" i="10" s="1"/>
  <c r="H1069" i="10"/>
  <c r="G1069" i="10"/>
  <c r="K1069" i="10" s="1"/>
  <c r="I1067" i="10"/>
  <c r="J1067" i="10" s="1"/>
  <c r="H1067" i="10"/>
  <c r="G1067" i="10"/>
  <c r="K1067" i="10" s="1"/>
  <c r="I1065" i="10"/>
  <c r="J1065" i="10" s="1"/>
  <c r="H1065" i="10"/>
  <c r="G1065" i="10"/>
  <c r="K1065" i="10" s="1"/>
  <c r="I1063" i="10"/>
  <c r="J1063" i="10" s="1"/>
  <c r="H1063" i="10"/>
  <c r="G1063" i="10"/>
  <c r="K1063" i="10" s="1"/>
  <c r="I1061" i="10"/>
  <c r="J1061" i="10" s="1"/>
  <c r="H1061" i="10"/>
  <c r="G1061" i="10"/>
  <c r="K1061" i="10" s="1"/>
  <c r="I1059" i="10"/>
  <c r="J1059" i="10" s="1"/>
  <c r="H1059" i="10"/>
  <c r="G1059" i="10"/>
  <c r="K1059" i="10" s="1"/>
  <c r="I1057" i="10"/>
  <c r="J1057" i="10" s="1"/>
  <c r="H1057" i="10"/>
  <c r="G1057" i="10"/>
  <c r="K1057" i="10" s="1"/>
  <c r="I1055" i="10"/>
  <c r="J1055" i="10" s="1"/>
  <c r="H1055" i="10"/>
  <c r="G1055" i="10"/>
  <c r="K1055" i="10" s="1"/>
  <c r="I1053" i="10"/>
  <c r="J1053" i="10" s="1"/>
  <c r="H1053" i="10"/>
  <c r="G1053" i="10"/>
  <c r="K1053" i="10" s="1"/>
  <c r="I1051" i="10"/>
  <c r="J1051" i="10" s="1"/>
  <c r="H1051" i="10"/>
  <c r="G1051" i="10"/>
  <c r="K1051" i="10" s="1"/>
  <c r="I1049" i="10"/>
  <c r="J1049" i="10" s="1"/>
  <c r="H1049" i="10"/>
  <c r="G1049" i="10"/>
  <c r="K1049" i="10" s="1"/>
  <c r="I1047" i="10"/>
  <c r="J1047" i="10" s="1"/>
  <c r="H1047" i="10"/>
  <c r="G1047" i="10"/>
  <c r="K1047" i="10" s="1"/>
  <c r="I1045" i="10"/>
  <c r="J1045" i="10" s="1"/>
  <c r="H1045" i="10"/>
  <c r="G1045" i="10"/>
  <c r="K1045" i="10" s="1"/>
  <c r="I1043" i="10"/>
  <c r="J1043" i="10" s="1"/>
  <c r="H1043" i="10"/>
  <c r="G1043" i="10"/>
  <c r="K1043" i="10" s="1"/>
  <c r="I1041" i="10"/>
  <c r="J1041" i="10" s="1"/>
  <c r="H1041" i="10"/>
  <c r="G1041" i="10"/>
  <c r="K1041" i="10" s="1"/>
  <c r="I1039" i="10"/>
  <c r="J1039" i="10" s="1"/>
  <c r="H1039" i="10"/>
  <c r="G1039" i="10"/>
  <c r="K1039" i="10" s="1"/>
  <c r="I1037" i="10"/>
  <c r="J1037" i="10" s="1"/>
  <c r="H1037" i="10"/>
  <c r="G1037" i="10"/>
  <c r="K1037" i="10" s="1"/>
  <c r="I1035" i="10"/>
  <c r="J1035" i="10" s="1"/>
  <c r="H1035" i="10"/>
  <c r="G1035" i="10"/>
  <c r="K1035" i="10" s="1"/>
  <c r="I1033" i="10"/>
  <c r="J1033" i="10" s="1"/>
  <c r="H1033" i="10"/>
  <c r="G1033" i="10"/>
  <c r="K1033" i="10" s="1"/>
  <c r="I1031" i="10"/>
  <c r="J1031" i="10" s="1"/>
  <c r="H1031" i="10"/>
  <c r="G1031" i="10"/>
  <c r="K1031" i="10" s="1"/>
  <c r="I1029" i="10"/>
  <c r="J1029" i="10" s="1"/>
  <c r="H1029" i="10"/>
  <c r="G1029" i="10"/>
  <c r="K1029" i="10" s="1"/>
  <c r="I1027" i="10"/>
  <c r="J1027" i="10" s="1"/>
  <c r="H1027" i="10"/>
  <c r="G1027" i="10"/>
  <c r="K1027" i="10" s="1"/>
  <c r="I1025" i="10"/>
  <c r="J1025" i="10" s="1"/>
  <c r="H1025" i="10"/>
  <c r="G1025" i="10"/>
  <c r="K1025" i="10" s="1"/>
  <c r="I1023" i="10"/>
  <c r="J1023" i="10" s="1"/>
  <c r="H1023" i="10"/>
  <c r="G1023" i="10"/>
  <c r="K1023" i="10" s="1"/>
  <c r="I1021" i="10"/>
  <c r="J1021" i="10" s="1"/>
  <c r="H1021" i="10"/>
  <c r="G1021" i="10"/>
  <c r="K1021" i="10" s="1"/>
  <c r="I1019" i="10"/>
  <c r="J1019" i="10" s="1"/>
  <c r="H1019" i="10"/>
  <c r="G1019" i="10"/>
  <c r="K1019" i="10" s="1"/>
  <c r="I1017" i="10"/>
  <c r="J1017" i="10" s="1"/>
  <c r="H1017" i="10"/>
  <c r="G1017" i="10"/>
  <c r="K1017" i="10" s="1"/>
  <c r="I1015" i="10"/>
  <c r="J1015" i="10" s="1"/>
  <c r="H1015" i="10"/>
  <c r="G1015" i="10"/>
  <c r="K1015" i="10" s="1"/>
  <c r="I1013" i="10"/>
  <c r="J1013" i="10" s="1"/>
  <c r="H1013" i="10"/>
  <c r="G1013" i="10"/>
  <c r="K1013" i="10" s="1"/>
  <c r="I1011" i="10"/>
  <c r="J1011" i="10" s="1"/>
  <c r="H1011" i="10"/>
  <c r="G1011" i="10"/>
  <c r="K1011" i="10" s="1"/>
  <c r="I1009" i="10"/>
  <c r="J1009" i="10" s="1"/>
  <c r="H1009" i="10"/>
  <c r="G1009" i="10"/>
  <c r="K1009" i="10" s="1"/>
  <c r="I1007" i="10"/>
  <c r="J1007" i="10" s="1"/>
  <c r="H1007" i="10"/>
  <c r="G1007" i="10"/>
  <c r="K1007" i="10" s="1"/>
  <c r="I1005" i="10"/>
  <c r="J1005" i="10" s="1"/>
  <c r="H1005" i="10"/>
  <c r="G1005" i="10"/>
  <c r="K1005" i="10" s="1"/>
  <c r="I1003" i="10"/>
  <c r="J1003" i="10" s="1"/>
  <c r="H1003" i="10"/>
  <c r="G1003" i="10"/>
  <c r="K1003" i="10" s="1"/>
  <c r="I1001" i="10"/>
  <c r="J1001" i="10" s="1"/>
  <c r="H1001" i="10"/>
  <c r="G1001" i="10"/>
  <c r="K1001" i="10" s="1"/>
  <c r="I999" i="10"/>
  <c r="J999" i="10" s="1"/>
  <c r="H999" i="10"/>
  <c r="G999" i="10"/>
  <c r="K999" i="10" s="1"/>
  <c r="I997" i="10"/>
  <c r="J997" i="10" s="1"/>
  <c r="H997" i="10"/>
  <c r="G997" i="10"/>
  <c r="K997" i="10" s="1"/>
  <c r="I995" i="10"/>
  <c r="J995" i="10" s="1"/>
  <c r="H995" i="10"/>
  <c r="G995" i="10"/>
  <c r="K995" i="10" s="1"/>
  <c r="I993" i="10"/>
  <c r="J993" i="10" s="1"/>
  <c r="H993" i="10"/>
  <c r="G993" i="10"/>
  <c r="K993" i="10" s="1"/>
  <c r="I991" i="10"/>
  <c r="J991" i="10" s="1"/>
  <c r="H991" i="10"/>
  <c r="G991" i="10"/>
  <c r="K991" i="10" s="1"/>
  <c r="I989" i="10"/>
  <c r="J989" i="10" s="1"/>
  <c r="H989" i="10"/>
  <c r="G989" i="10"/>
  <c r="K989" i="10" s="1"/>
  <c r="I987" i="10"/>
  <c r="J987" i="10" s="1"/>
  <c r="H987" i="10"/>
  <c r="G987" i="10"/>
  <c r="K987" i="10" s="1"/>
  <c r="I985" i="10"/>
  <c r="J985" i="10" s="1"/>
  <c r="H985" i="10"/>
  <c r="G985" i="10"/>
  <c r="K985" i="10" s="1"/>
  <c r="I983" i="10"/>
  <c r="J983" i="10" s="1"/>
  <c r="H983" i="10"/>
  <c r="G983" i="10"/>
  <c r="K983" i="10" s="1"/>
  <c r="I981" i="10"/>
  <c r="J981" i="10" s="1"/>
  <c r="H981" i="10"/>
  <c r="G981" i="10"/>
  <c r="K981" i="10" s="1"/>
  <c r="I979" i="10"/>
  <c r="J979" i="10" s="1"/>
  <c r="H979" i="10"/>
  <c r="G979" i="10"/>
  <c r="K979" i="10" s="1"/>
  <c r="I977" i="10"/>
  <c r="J977" i="10" s="1"/>
  <c r="H977" i="10"/>
  <c r="G977" i="10"/>
  <c r="K977" i="10" s="1"/>
  <c r="I975" i="10"/>
  <c r="J975" i="10" s="1"/>
  <c r="H975" i="10"/>
  <c r="G975" i="10"/>
  <c r="K975" i="10" s="1"/>
  <c r="I973" i="10"/>
  <c r="J973" i="10" s="1"/>
  <c r="H973" i="10"/>
  <c r="G973" i="10"/>
  <c r="K973" i="10" s="1"/>
  <c r="I971" i="10"/>
  <c r="J971" i="10" s="1"/>
  <c r="H971" i="10"/>
  <c r="G971" i="10"/>
  <c r="K971" i="10" s="1"/>
  <c r="I969" i="10"/>
  <c r="J969" i="10" s="1"/>
  <c r="H969" i="10"/>
  <c r="G969" i="10"/>
  <c r="K969" i="10" s="1"/>
  <c r="I967" i="10"/>
  <c r="J967" i="10" s="1"/>
  <c r="H967" i="10"/>
  <c r="G967" i="10"/>
  <c r="K967" i="10" s="1"/>
  <c r="O966" i="10"/>
  <c r="I965" i="10"/>
  <c r="J965" i="10" s="1"/>
  <c r="H965" i="10"/>
  <c r="G965" i="10"/>
  <c r="K965" i="10" s="1"/>
  <c r="I963" i="10"/>
  <c r="J963" i="10" s="1"/>
  <c r="H963" i="10"/>
  <c r="G963" i="10"/>
  <c r="K963" i="10" s="1"/>
  <c r="I961" i="10"/>
  <c r="J961" i="10" s="1"/>
  <c r="H961" i="10"/>
  <c r="G961" i="10"/>
  <c r="K961" i="10" s="1"/>
  <c r="I959" i="10"/>
  <c r="J959" i="10" s="1"/>
  <c r="H959" i="10"/>
  <c r="G959" i="10"/>
  <c r="K959" i="10" s="1"/>
  <c r="I957" i="10"/>
  <c r="J957" i="10" s="1"/>
  <c r="H957" i="10"/>
  <c r="G957" i="10"/>
  <c r="K957" i="10" s="1"/>
  <c r="I955" i="10"/>
  <c r="J955" i="10" s="1"/>
  <c r="H955" i="10"/>
  <c r="G955" i="10"/>
  <c r="K955" i="10" s="1"/>
  <c r="I953" i="10"/>
  <c r="J953" i="10" s="1"/>
  <c r="H953" i="10"/>
  <c r="G953" i="10"/>
  <c r="K953" i="10" s="1"/>
  <c r="I951" i="10"/>
  <c r="J951" i="10" s="1"/>
  <c r="H951" i="10"/>
  <c r="G951" i="10"/>
  <c r="K951" i="10" s="1"/>
  <c r="I949" i="10"/>
  <c r="J949" i="10" s="1"/>
  <c r="H949" i="10"/>
  <c r="G949" i="10"/>
  <c r="K949" i="10" s="1"/>
  <c r="I947" i="10"/>
  <c r="J947" i="10" s="1"/>
  <c r="H947" i="10"/>
  <c r="G947" i="10"/>
  <c r="K947" i="10" s="1"/>
  <c r="I945" i="10"/>
  <c r="J945" i="10" s="1"/>
  <c r="H945" i="10"/>
  <c r="G945" i="10"/>
  <c r="K945" i="10" s="1"/>
  <c r="I943" i="10"/>
  <c r="J943" i="10" s="1"/>
  <c r="H943" i="10"/>
  <c r="G943" i="10"/>
  <c r="K943" i="10" s="1"/>
  <c r="I941" i="10"/>
  <c r="J941" i="10" s="1"/>
  <c r="H941" i="10"/>
  <c r="G941" i="10"/>
  <c r="K941" i="10" s="1"/>
  <c r="I939" i="10"/>
  <c r="J939" i="10" s="1"/>
  <c r="H939" i="10"/>
  <c r="G939" i="10"/>
  <c r="K939" i="10" s="1"/>
  <c r="I937" i="10"/>
  <c r="J937" i="10" s="1"/>
  <c r="H937" i="10"/>
  <c r="G937" i="10"/>
  <c r="K937" i="10" s="1"/>
  <c r="I935" i="10"/>
  <c r="J935" i="10" s="1"/>
  <c r="H935" i="10"/>
  <c r="G935" i="10"/>
  <c r="K935" i="10" s="1"/>
  <c r="I933" i="10"/>
  <c r="J933" i="10" s="1"/>
  <c r="H933" i="10"/>
  <c r="G933" i="10"/>
  <c r="K933" i="10" s="1"/>
  <c r="I931" i="10"/>
  <c r="J931" i="10" s="1"/>
  <c r="H931" i="10"/>
  <c r="G931" i="10"/>
  <c r="K931" i="10" s="1"/>
  <c r="I929" i="10"/>
  <c r="J929" i="10" s="1"/>
  <c r="H929" i="10"/>
  <c r="G929" i="10"/>
  <c r="K929" i="10" s="1"/>
  <c r="I927" i="10"/>
  <c r="J927" i="10" s="1"/>
  <c r="H927" i="10"/>
  <c r="G927" i="10"/>
  <c r="K927" i="10" s="1"/>
  <c r="I925" i="10"/>
  <c r="J925" i="10" s="1"/>
  <c r="H925" i="10"/>
  <c r="G925" i="10"/>
  <c r="K925" i="10" s="1"/>
  <c r="I923" i="10"/>
  <c r="J923" i="10" s="1"/>
  <c r="H923" i="10"/>
  <c r="G923" i="10"/>
  <c r="K923" i="10" s="1"/>
  <c r="I921" i="10"/>
  <c r="J921" i="10" s="1"/>
  <c r="H921" i="10"/>
  <c r="G921" i="10"/>
  <c r="K921" i="10" s="1"/>
  <c r="I919" i="10"/>
  <c r="J919" i="10" s="1"/>
  <c r="H919" i="10"/>
  <c r="G919" i="10"/>
  <c r="K919" i="10" s="1"/>
  <c r="R918" i="10"/>
  <c r="R1326" i="10" s="1"/>
  <c r="I917" i="10"/>
  <c r="J917" i="10" s="1"/>
  <c r="H917" i="10"/>
  <c r="G917" i="10"/>
  <c r="K917" i="10" s="1"/>
  <c r="I915" i="10"/>
  <c r="J915" i="10" s="1"/>
  <c r="H915" i="10"/>
  <c r="G915" i="10"/>
  <c r="K915" i="10" s="1"/>
  <c r="I913" i="10"/>
  <c r="J913" i="10" s="1"/>
  <c r="H913" i="10"/>
  <c r="G913" i="10"/>
  <c r="K913" i="10" s="1"/>
  <c r="I911" i="10"/>
  <c r="J911" i="10" s="1"/>
  <c r="H911" i="10"/>
  <c r="G911" i="10"/>
  <c r="K911" i="10" s="1"/>
  <c r="I909" i="10"/>
  <c r="J909" i="10" s="1"/>
  <c r="H909" i="10"/>
  <c r="G909" i="10"/>
  <c r="K909" i="10" s="1"/>
  <c r="I907" i="10"/>
  <c r="J907" i="10" s="1"/>
  <c r="H907" i="10"/>
  <c r="G907" i="10"/>
  <c r="K907" i="10" s="1"/>
  <c r="I905" i="10"/>
  <c r="J905" i="10" s="1"/>
  <c r="H905" i="10"/>
  <c r="G905" i="10"/>
  <c r="K905" i="10" s="1"/>
  <c r="I903" i="10"/>
  <c r="J903" i="10" s="1"/>
  <c r="H903" i="10"/>
  <c r="G903" i="10"/>
  <c r="K903" i="10" s="1"/>
  <c r="I901" i="10"/>
  <c r="J901" i="10" s="1"/>
  <c r="H901" i="10"/>
  <c r="G901" i="10"/>
  <c r="K901" i="10" s="1"/>
  <c r="I899" i="10"/>
  <c r="J899" i="10" s="1"/>
  <c r="H899" i="10"/>
  <c r="G899" i="10"/>
  <c r="K899" i="10" s="1"/>
  <c r="I897" i="10"/>
  <c r="J897" i="10" s="1"/>
  <c r="H897" i="10"/>
  <c r="G897" i="10"/>
  <c r="K897" i="10" s="1"/>
  <c r="I895" i="10"/>
  <c r="J895" i="10" s="1"/>
  <c r="H895" i="10"/>
  <c r="G895" i="10"/>
  <c r="K895" i="10" s="1"/>
  <c r="I893" i="10"/>
  <c r="J893" i="10" s="1"/>
  <c r="H893" i="10"/>
  <c r="G893" i="10"/>
  <c r="K893" i="10" s="1"/>
  <c r="I891" i="10"/>
  <c r="J891" i="10" s="1"/>
  <c r="H891" i="10"/>
  <c r="G891" i="10"/>
  <c r="K891" i="10" s="1"/>
  <c r="I889" i="10"/>
  <c r="J889" i="10" s="1"/>
  <c r="H889" i="10"/>
  <c r="G889" i="10"/>
  <c r="K889" i="10" s="1"/>
  <c r="I887" i="10"/>
  <c r="J887" i="10" s="1"/>
  <c r="H887" i="10"/>
  <c r="G887" i="10"/>
  <c r="K887" i="10" s="1"/>
  <c r="I885" i="10"/>
  <c r="J885" i="10" s="1"/>
  <c r="H885" i="10"/>
  <c r="G885" i="10"/>
  <c r="K885" i="10" s="1"/>
  <c r="I883" i="10"/>
  <c r="J883" i="10" s="1"/>
  <c r="H883" i="10"/>
  <c r="G883" i="10"/>
  <c r="K883" i="10" s="1"/>
  <c r="I881" i="10"/>
  <c r="J881" i="10" s="1"/>
  <c r="H881" i="10"/>
  <c r="G881" i="10"/>
  <c r="K881" i="10" s="1"/>
  <c r="I879" i="10"/>
  <c r="J879" i="10" s="1"/>
  <c r="H879" i="10"/>
  <c r="G879" i="10"/>
  <c r="K879" i="10" s="1"/>
  <c r="I873" i="10"/>
  <c r="J873" i="10" s="1"/>
  <c r="H873" i="10"/>
  <c r="G873" i="10"/>
  <c r="K873" i="10" s="1"/>
  <c r="I871" i="10"/>
  <c r="H871" i="10"/>
  <c r="H875" i="10" s="1"/>
  <c r="H877" i="10" s="1"/>
  <c r="G871" i="10"/>
  <c r="K871" i="10" s="1"/>
  <c r="I865" i="10"/>
  <c r="J865" i="10" s="1"/>
  <c r="G865" i="10"/>
  <c r="K865" i="10" s="1"/>
  <c r="I863" i="10"/>
  <c r="G863" i="10"/>
  <c r="K863" i="10" s="1"/>
  <c r="H862" i="10"/>
  <c r="I859" i="10"/>
  <c r="I857" i="10"/>
  <c r="J857" i="10" s="1"/>
  <c r="G857" i="10"/>
  <c r="K857" i="10" s="1"/>
  <c r="I855" i="10"/>
  <c r="J855" i="10" s="1"/>
  <c r="G855" i="10"/>
  <c r="H854" i="10"/>
  <c r="H857" i="10" s="1"/>
  <c r="I769" i="10"/>
  <c r="J769" i="10" s="1"/>
  <c r="G769" i="10"/>
  <c r="K769" i="10" s="1"/>
  <c r="I767" i="10"/>
  <c r="G767" i="10"/>
  <c r="K767" i="10" s="1"/>
  <c r="H766" i="10"/>
  <c r="H767" i="10" s="1"/>
  <c r="H771" i="10" s="1"/>
  <c r="H773" i="10" s="1"/>
  <c r="I763" i="10"/>
  <c r="I761" i="10"/>
  <c r="J761" i="10" s="1"/>
  <c r="G761" i="10"/>
  <c r="K761" i="10" s="1"/>
  <c r="I759" i="10"/>
  <c r="J759" i="10" s="1"/>
  <c r="G759" i="10"/>
  <c r="H758" i="10"/>
  <c r="H761" i="10" s="1"/>
  <c r="I753" i="10"/>
  <c r="J753" i="10" s="1"/>
  <c r="G753" i="10"/>
  <c r="K753" i="10" s="1"/>
  <c r="I751" i="10"/>
  <c r="G751" i="10"/>
  <c r="K751" i="10" s="1"/>
  <c r="H750" i="10"/>
  <c r="H751" i="10" s="1"/>
  <c r="H755" i="10" s="1"/>
  <c r="H757" i="10" s="1"/>
  <c r="I745" i="10"/>
  <c r="J745" i="10" s="1"/>
  <c r="G745" i="10"/>
  <c r="K745" i="10" s="1"/>
  <c r="I743" i="10"/>
  <c r="J743" i="10" s="1"/>
  <c r="G743" i="10"/>
  <c r="H742" i="10"/>
  <c r="H745" i="10" s="1"/>
  <c r="I739" i="10"/>
  <c r="I737" i="10"/>
  <c r="J737" i="10" s="1"/>
  <c r="G737" i="10"/>
  <c r="K737" i="10" s="1"/>
  <c r="I735" i="10"/>
  <c r="J735" i="10" s="1"/>
  <c r="G735" i="10"/>
  <c r="H734" i="10"/>
  <c r="H737" i="10" s="1"/>
  <c r="I729" i="10"/>
  <c r="J729" i="10" s="1"/>
  <c r="G729" i="10"/>
  <c r="K729" i="10" s="1"/>
  <c r="I727" i="10"/>
  <c r="J727" i="10" s="1"/>
  <c r="G727" i="10"/>
  <c r="H726" i="10"/>
  <c r="I721" i="10"/>
  <c r="J721" i="10" s="1"/>
  <c r="G721" i="10"/>
  <c r="K721" i="10" s="1"/>
  <c r="I719" i="10"/>
  <c r="G719" i="10"/>
  <c r="K719" i="10" s="1"/>
  <c r="H718" i="10"/>
  <c r="H719" i="10" s="1"/>
  <c r="H723" i="10" s="1"/>
  <c r="H725" i="10" s="1"/>
  <c r="I715" i="10"/>
  <c r="J715" i="10" s="1"/>
  <c r="I713" i="10"/>
  <c r="J713" i="10" s="1"/>
  <c r="G713" i="10"/>
  <c r="K713" i="10" s="1"/>
  <c r="I711" i="10"/>
  <c r="J711" i="10" s="1"/>
  <c r="H711" i="10"/>
  <c r="H715" i="10" s="1"/>
  <c r="H717" i="10" s="1"/>
  <c r="G711" i="10"/>
  <c r="H710" i="10"/>
  <c r="H713" i="10" s="1"/>
  <c r="I707" i="10"/>
  <c r="I705" i="10"/>
  <c r="J705" i="10" s="1"/>
  <c r="G705" i="10"/>
  <c r="K705" i="10" s="1"/>
  <c r="I703" i="10"/>
  <c r="J703" i="10" s="1"/>
  <c r="G703" i="10"/>
  <c r="H702" i="10"/>
  <c r="H705" i="10" s="1"/>
  <c r="I697" i="10"/>
  <c r="J697" i="10" s="1"/>
  <c r="G697" i="10"/>
  <c r="K697" i="10" s="1"/>
  <c r="I695" i="10"/>
  <c r="G695" i="10"/>
  <c r="K695" i="10" s="1"/>
  <c r="H694" i="10"/>
  <c r="I681" i="10"/>
  <c r="J681" i="10" s="1"/>
  <c r="G681" i="10"/>
  <c r="K681" i="10" s="1"/>
  <c r="I679" i="10"/>
  <c r="G679" i="10"/>
  <c r="K679" i="10" s="1"/>
  <c r="H678" i="10"/>
  <c r="I673" i="10"/>
  <c r="J673" i="10" s="1"/>
  <c r="G673" i="10"/>
  <c r="K673" i="10" s="1"/>
  <c r="I671" i="10"/>
  <c r="G671" i="10"/>
  <c r="K671" i="10" s="1"/>
  <c r="H670" i="10"/>
  <c r="H671" i="10" s="1"/>
  <c r="H675" i="10" s="1"/>
  <c r="H677" i="10" s="1"/>
  <c r="I667" i="10"/>
  <c r="J667" i="10" s="1"/>
  <c r="I665" i="10"/>
  <c r="J665" i="10" s="1"/>
  <c r="G665" i="10"/>
  <c r="K665" i="10" s="1"/>
  <c r="I663" i="10"/>
  <c r="J663" i="10" s="1"/>
  <c r="H663" i="10"/>
  <c r="H667" i="10" s="1"/>
  <c r="H669" i="10" s="1"/>
  <c r="G663" i="10"/>
  <c r="H662" i="10"/>
  <c r="H665" i="10" s="1"/>
  <c r="I659" i="10"/>
  <c r="I657" i="10"/>
  <c r="J657" i="10" s="1"/>
  <c r="G657" i="10"/>
  <c r="K657" i="10" s="1"/>
  <c r="I655" i="10"/>
  <c r="J655" i="10" s="1"/>
  <c r="G655" i="10"/>
  <c r="H654" i="10"/>
  <c r="H657" i="10" s="1"/>
  <c r="I649" i="10"/>
  <c r="J649" i="10" s="1"/>
  <c r="G649" i="10"/>
  <c r="K649" i="10" s="1"/>
  <c r="I647" i="10"/>
  <c r="G647" i="10"/>
  <c r="K647" i="10" s="1"/>
  <c r="H646" i="10"/>
  <c r="H647" i="10" s="1"/>
  <c r="H651" i="10" s="1"/>
  <c r="H653" i="10" s="1"/>
  <c r="I641" i="10"/>
  <c r="J641" i="10" s="1"/>
  <c r="G641" i="10"/>
  <c r="K641" i="10" s="1"/>
  <c r="I639" i="10"/>
  <c r="G639" i="10"/>
  <c r="K639" i="10" s="1"/>
  <c r="H638" i="10"/>
  <c r="H641" i="10" s="1"/>
  <c r="I633" i="10"/>
  <c r="J633" i="10" s="1"/>
  <c r="G633" i="10"/>
  <c r="K633" i="10" s="1"/>
  <c r="I631" i="10"/>
  <c r="J631" i="10" s="1"/>
  <c r="G631" i="10"/>
  <c r="H630" i="10"/>
  <c r="H633" i="10" s="1"/>
  <c r="H627" i="10"/>
  <c r="H629" i="10" s="1"/>
  <c r="I625" i="10"/>
  <c r="J625" i="10" s="1"/>
  <c r="G625" i="10"/>
  <c r="K625" i="10" s="1"/>
  <c r="I623" i="10"/>
  <c r="G623" i="10"/>
  <c r="K623" i="10" s="1"/>
  <c r="H622" i="10"/>
  <c r="H623" i="10" s="1"/>
  <c r="I617" i="10"/>
  <c r="J617" i="10" s="1"/>
  <c r="G617" i="10"/>
  <c r="K617" i="10" s="1"/>
  <c r="I615" i="10"/>
  <c r="G615" i="10"/>
  <c r="K615" i="10" s="1"/>
  <c r="H614" i="10"/>
  <c r="I609" i="10"/>
  <c r="J609" i="10" s="1"/>
  <c r="G609" i="10"/>
  <c r="K609" i="10" s="1"/>
  <c r="I607" i="10"/>
  <c r="G607" i="10"/>
  <c r="K607" i="10" s="1"/>
  <c r="H606" i="10"/>
  <c r="H607" i="10" s="1"/>
  <c r="H611" i="10" s="1"/>
  <c r="H613" i="10" s="1"/>
  <c r="I601" i="10"/>
  <c r="J601" i="10" s="1"/>
  <c r="G601" i="10"/>
  <c r="K601" i="10" s="1"/>
  <c r="I599" i="10"/>
  <c r="J599" i="10" s="1"/>
  <c r="G599" i="10"/>
  <c r="H598" i="10"/>
  <c r="H601" i="10" s="1"/>
  <c r="I593" i="10"/>
  <c r="J593" i="10" s="1"/>
  <c r="G593" i="10"/>
  <c r="K593" i="10" s="1"/>
  <c r="I591" i="10"/>
  <c r="G591" i="10"/>
  <c r="H590" i="10"/>
  <c r="H591" i="10" s="1"/>
  <c r="H595" i="10" s="1"/>
  <c r="H597" i="10" s="1"/>
  <c r="G579" i="10"/>
  <c r="I577" i="10"/>
  <c r="J577" i="10" s="1"/>
  <c r="H577" i="10"/>
  <c r="G577" i="10"/>
  <c r="K577" i="10" s="1"/>
  <c r="I575" i="10"/>
  <c r="H575" i="10"/>
  <c r="H579" i="10" s="1"/>
  <c r="H581" i="10" s="1"/>
  <c r="G575" i="10"/>
  <c r="K575" i="10" s="1"/>
  <c r="I571" i="10"/>
  <c r="J571" i="10" s="1"/>
  <c r="I569" i="10"/>
  <c r="J569" i="10" s="1"/>
  <c r="G569" i="10"/>
  <c r="K569" i="10" s="1"/>
  <c r="I567" i="10"/>
  <c r="J567" i="10" s="1"/>
  <c r="H567" i="10"/>
  <c r="H571" i="10" s="1"/>
  <c r="H573" i="10" s="1"/>
  <c r="G567" i="10"/>
  <c r="H566" i="10"/>
  <c r="H569" i="10" s="1"/>
  <c r="I553" i="10"/>
  <c r="J553" i="10" s="1"/>
  <c r="H553" i="10"/>
  <c r="G553" i="10"/>
  <c r="K553" i="10" s="1"/>
  <c r="I551" i="10"/>
  <c r="H551" i="10"/>
  <c r="H555" i="10" s="1"/>
  <c r="H557" i="10" s="1"/>
  <c r="G551" i="10"/>
  <c r="I547" i="10"/>
  <c r="I545" i="10"/>
  <c r="J545" i="10" s="1"/>
  <c r="G545" i="10"/>
  <c r="K545" i="10" s="1"/>
  <c r="I543" i="10"/>
  <c r="J543" i="10" s="1"/>
  <c r="H543" i="10"/>
  <c r="H547" i="10" s="1"/>
  <c r="H549" i="10" s="1"/>
  <c r="G543" i="10"/>
  <c r="H542" i="10"/>
  <c r="H545" i="10" s="1"/>
  <c r="I537" i="10"/>
  <c r="J537" i="10" s="1"/>
  <c r="H537" i="10"/>
  <c r="G537" i="10"/>
  <c r="K537" i="10" s="1"/>
  <c r="I535" i="10"/>
  <c r="J535" i="10" s="1"/>
  <c r="H535" i="10"/>
  <c r="H539" i="10" s="1"/>
  <c r="H541" i="10" s="1"/>
  <c r="G535" i="10"/>
  <c r="I529" i="10"/>
  <c r="J529" i="10" s="1"/>
  <c r="G529" i="10"/>
  <c r="K529" i="10" s="1"/>
  <c r="I527" i="10"/>
  <c r="G527" i="10"/>
  <c r="K527" i="10" s="1"/>
  <c r="H526" i="10"/>
  <c r="H527" i="10" s="1"/>
  <c r="H531" i="10" s="1"/>
  <c r="H533" i="10" s="1"/>
  <c r="I521" i="10"/>
  <c r="J521" i="10" s="1"/>
  <c r="H521" i="10"/>
  <c r="G521" i="10"/>
  <c r="K521" i="10" s="1"/>
  <c r="I519" i="10"/>
  <c r="J519" i="10" s="1"/>
  <c r="H519" i="10"/>
  <c r="H523" i="10" s="1"/>
  <c r="H525" i="10" s="1"/>
  <c r="G519" i="10"/>
  <c r="I513" i="10"/>
  <c r="J513" i="10" s="1"/>
  <c r="G513" i="10"/>
  <c r="K513" i="10" s="1"/>
  <c r="I511" i="10"/>
  <c r="G511" i="10"/>
  <c r="K511" i="10" s="1"/>
  <c r="H510" i="10"/>
  <c r="H511" i="10" s="1"/>
  <c r="H515" i="10" s="1"/>
  <c r="H517" i="10" s="1"/>
  <c r="I505" i="10"/>
  <c r="J505" i="10" s="1"/>
  <c r="G505" i="10"/>
  <c r="K505" i="10" s="1"/>
  <c r="I503" i="10"/>
  <c r="G503" i="10"/>
  <c r="K503" i="10" s="1"/>
  <c r="H502" i="10"/>
  <c r="H503" i="10" s="1"/>
  <c r="H507" i="10" s="1"/>
  <c r="H509" i="10" s="1"/>
  <c r="I499" i="10"/>
  <c r="J499" i="10" s="1"/>
  <c r="I497" i="10"/>
  <c r="J497" i="10" s="1"/>
  <c r="G497" i="10"/>
  <c r="K497" i="10" s="1"/>
  <c r="I495" i="10"/>
  <c r="J495" i="10" s="1"/>
  <c r="H495" i="10"/>
  <c r="H499" i="10" s="1"/>
  <c r="H501" i="10" s="1"/>
  <c r="G495" i="10"/>
  <c r="H494" i="10"/>
  <c r="H497" i="10" s="1"/>
  <c r="I491" i="10"/>
  <c r="I489" i="10"/>
  <c r="J489" i="10" s="1"/>
  <c r="G489" i="10"/>
  <c r="K489" i="10" s="1"/>
  <c r="I487" i="10"/>
  <c r="J487" i="10" s="1"/>
  <c r="H487" i="10"/>
  <c r="H491" i="10" s="1"/>
  <c r="H493" i="10" s="1"/>
  <c r="G487" i="10"/>
  <c r="H486" i="10"/>
  <c r="H489" i="10" s="1"/>
  <c r="I483" i="10"/>
  <c r="I481" i="10"/>
  <c r="J481" i="10" s="1"/>
  <c r="G481" i="10"/>
  <c r="K481" i="10" s="1"/>
  <c r="I479" i="10"/>
  <c r="J479" i="10" s="1"/>
  <c r="G479" i="10"/>
  <c r="H478" i="10"/>
  <c r="I473" i="10"/>
  <c r="J473" i="10" s="1"/>
  <c r="G473" i="10"/>
  <c r="K473" i="10" s="1"/>
  <c r="I471" i="10"/>
  <c r="G471" i="10"/>
  <c r="K471" i="10" s="1"/>
  <c r="H470" i="10"/>
  <c r="H471" i="10" s="1"/>
  <c r="H475" i="10" s="1"/>
  <c r="H477" i="10" s="1"/>
  <c r="I465" i="10"/>
  <c r="J465" i="10" s="1"/>
  <c r="G465" i="10"/>
  <c r="K465" i="10" s="1"/>
  <c r="I463" i="10"/>
  <c r="G463" i="10"/>
  <c r="H462" i="10"/>
  <c r="H465" i="10" s="1"/>
  <c r="I459" i="10"/>
  <c r="I457" i="10"/>
  <c r="J457" i="10" s="1"/>
  <c r="G457" i="10"/>
  <c r="K457" i="10" s="1"/>
  <c r="I455" i="10"/>
  <c r="J455" i="10" s="1"/>
  <c r="G455" i="10"/>
  <c r="H454" i="10"/>
  <c r="H457" i="10" s="1"/>
  <c r="I449" i="10"/>
  <c r="J449" i="10" s="1"/>
  <c r="G449" i="10"/>
  <c r="K449" i="10" s="1"/>
  <c r="I447" i="10"/>
  <c r="J447" i="10" s="1"/>
  <c r="G447" i="10"/>
  <c r="H446" i="10"/>
  <c r="I441" i="10"/>
  <c r="J441" i="10" s="1"/>
  <c r="G441" i="10"/>
  <c r="K441" i="10" s="1"/>
  <c r="I439" i="10"/>
  <c r="J439" i="10" s="1"/>
  <c r="G439" i="10"/>
  <c r="H438" i="10"/>
  <c r="H441" i="10" s="1"/>
  <c r="I433" i="10"/>
  <c r="J433" i="10" s="1"/>
  <c r="G433" i="10"/>
  <c r="K433" i="10" s="1"/>
  <c r="I431" i="10"/>
  <c r="J431" i="10" s="1"/>
  <c r="G431" i="10"/>
  <c r="H430" i="10"/>
  <c r="H433" i="10" s="1"/>
  <c r="I425" i="10"/>
  <c r="J425" i="10" s="1"/>
  <c r="G425" i="10"/>
  <c r="K425" i="10" s="1"/>
  <c r="I423" i="10"/>
  <c r="G423" i="10"/>
  <c r="K423" i="10" s="1"/>
  <c r="H422" i="10"/>
  <c r="H423" i="10" s="1"/>
  <c r="H427" i="10" s="1"/>
  <c r="H429" i="10" s="1"/>
  <c r="I417" i="10"/>
  <c r="J417" i="10" s="1"/>
  <c r="G417" i="10"/>
  <c r="K417" i="10" s="1"/>
  <c r="I415" i="10"/>
  <c r="G415" i="10"/>
  <c r="K415" i="10" s="1"/>
  <c r="H414" i="10"/>
  <c r="H417" i="10" s="1"/>
  <c r="I409" i="10"/>
  <c r="J409" i="10" s="1"/>
  <c r="G409" i="10"/>
  <c r="K409" i="10" s="1"/>
  <c r="I407" i="10"/>
  <c r="J407" i="10" s="1"/>
  <c r="G407" i="10"/>
  <c r="H406" i="10"/>
  <c r="H409" i="10" s="1"/>
  <c r="I401" i="10"/>
  <c r="J401" i="10" s="1"/>
  <c r="G401" i="10"/>
  <c r="K401" i="10" s="1"/>
  <c r="I399" i="10"/>
  <c r="J399" i="10" s="1"/>
  <c r="H399" i="10"/>
  <c r="H403" i="10" s="1"/>
  <c r="H405" i="10" s="1"/>
  <c r="G399" i="10"/>
  <c r="H398" i="10"/>
  <c r="H401" i="10" s="1"/>
  <c r="I393" i="10"/>
  <c r="J393" i="10" s="1"/>
  <c r="G393" i="10"/>
  <c r="K393" i="10" s="1"/>
  <c r="I391" i="10"/>
  <c r="G391" i="10"/>
  <c r="K391" i="10" s="1"/>
  <c r="H390" i="10"/>
  <c r="H391" i="10" s="1"/>
  <c r="H395" i="10" s="1"/>
  <c r="H397" i="10" s="1"/>
  <c r="I385" i="10"/>
  <c r="J385" i="10" s="1"/>
  <c r="G385" i="10"/>
  <c r="K385" i="10" s="1"/>
  <c r="I383" i="10"/>
  <c r="G383" i="10"/>
  <c r="K383" i="10" s="1"/>
  <c r="H382" i="10"/>
  <c r="H385" i="10" s="1"/>
  <c r="I379" i="10"/>
  <c r="I377" i="10"/>
  <c r="J377" i="10" s="1"/>
  <c r="G377" i="10"/>
  <c r="K377" i="10" s="1"/>
  <c r="I375" i="10"/>
  <c r="J375" i="10" s="1"/>
  <c r="H375" i="10"/>
  <c r="H379" i="10" s="1"/>
  <c r="H381" i="10" s="1"/>
  <c r="G375" i="10"/>
  <c r="H374" i="10"/>
  <c r="H377" i="10" s="1"/>
  <c r="I369" i="10"/>
  <c r="J369" i="10" s="1"/>
  <c r="G369" i="10"/>
  <c r="K369" i="10" s="1"/>
  <c r="I367" i="10"/>
  <c r="J367" i="10" s="1"/>
  <c r="G367" i="10"/>
  <c r="H366" i="10"/>
  <c r="H369" i="10" s="1"/>
  <c r="H363" i="10"/>
  <c r="H365" i="10" s="1"/>
  <c r="I361" i="10"/>
  <c r="J361" i="10" s="1"/>
  <c r="G361" i="10"/>
  <c r="K361" i="10" s="1"/>
  <c r="I359" i="10"/>
  <c r="G359" i="10"/>
  <c r="K359" i="10" s="1"/>
  <c r="H358" i="10"/>
  <c r="H359" i="10" s="1"/>
  <c r="I353" i="10"/>
  <c r="J353" i="10" s="1"/>
  <c r="G353" i="10"/>
  <c r="K353" i="10" s="1"/>
  <c r="I351" i="10"/>
  <c r="G351" i="10"/>
  <c r="K351" i="10" s="1"/>
  <c r="H350" i="10"/>
  <c r="H353" i="10" s="1"/>
  <c r="I345" i="10"/>
  <c r="J345" i="10" s="1"/>
  <c r="H345" i="10"/>
  <c r="G345" i="10"/>
  <c r="K345" i="10" s="1"/>
  <c r="I343" i="10"/>
  <c r="J343" i="10" s="1"/>
  <c r="H343" i="10"/>
  <c r="H347" i="10" s="1"/>
  <c r="H349" i="10" s="1"/>
  <c r="G343" i="10"/>
  <c r="I337" i="10"/>
  <c r="J337" i="10" s="1"/>
  <c r="G337" i="10"/>
  <c r="K337" i="10" s="1"/>
  <c r="I335" i="10"/>
  <c r="G335" i="10"/>
  <c r="K335" i="10" s="1"/>
  <c r="H334" i="10"/>
  <c r="H335" i="10" s="1"/>
  <c r="H339" i="10" s="1"/>
  <c r="H341" i="10" s="1"/>
  <c r="I329" i="10"/>
  <c r="J329" i="10" s="1"/>
  <c r="G329" i="10"/>
  <c r="K329" i="10" s="1"/>
  <c r="I327" i="10"/>
  <c r="G327" i="10"/>
  <c r="K327" i="10" s="1"/>
  <c r="H326" i="10"/>
  <c r="H329" i="10" s="1"/>
  <c r="I321" i="10"/>
  <c r="J321" i="10" s="1"/>
  <c r="H321" i="10"/>
  <c r="G321" i="10"/>
  <c r="K321" i="10" s="1"/>
  <c r="I319" i="10"/>
  <c r="J319" i="10" s="1"/>
  <c r="H319" i="10"/>
  <c r="H323" i="10" s="1"/>
  <c r="H325" i="10" s="1"/>
  <c r="G319" i="10"/>
  <c r="I313" i="10"/>
  <c r="J313" i="10" s="1"/>
  <c r="G313" i="10"/>
  <c r="K313" i="10" s="1"/>
  <c r="I311" i="10"/>
  <c r="G311" i="10"/>
  <c r="K311" i="10" s="1"/>
  <c r="H310" i="10"/>
  <c r="H311" i="10" s="1"/>
  <c r="H315" i="10" s="1"/>
  <c r="H317" i="10" s="1"/>
  <c r="I305" i="10"/>
  <c r="J305" i="10" s="1"/>
  <c r="G305" i="10"/>
  <c r="K305" i="10" s="1"/>
  <c r="I303" i="10"/>
  <c r="G303" i="10"/>
  <c r="K303" i="10" s="1"/>
  <c r="H302" i="10"/>
  <c r="H305" i="10" s="1"/>
  <c r="I297" i="10"/>
  <c r="J297" i="10" s="1"/>
  <c r="G297" i="10"/>
  <c r="K297" i="10" s="1"/>
  <c r="I295" i="10"/>
  <c r="J295" i="10" s="1"/>
  <c r="G295" i="10"/>
  <c r="H294" i="10"/>
  <c r="H297" i="10" s="1"/>
  <c r="I289" i="10"/>
  <c r="J289" i="10" s="1"/>
  <c r="G289" i="10"/>
  <c r="K289" i="10" s="1"/>
  <c r="I287" i="10"/>
  <c r="J287" i="10" s="1"/>
  <c r="H287" i="10"/>
  <c r="H291" i="10" s="1"/>
  <c r="H293" i="10" s="1"/>
  <c r="G287" i="10"/>
  <c r="H286" i="10"/>
  <c r="H289" i="10" s="1"/>
  <c r="I281" i="10"/>
  <c r="J281" i="10" s="1"/>
  <c r="G281" i="10"/>
  <c r="K281" i="10" s="1"/>
  <c r="I279" i="10"/>
  <c r="G279" i="10"/>
  <c r="K279" i="10" s="1"/>
  <c r="H279" i="10"/>
  <c r="H283" i="10" s="1"/>
  <c r="H285" i="10" s="1"/>
  <c r="I273" i="10"/>
  <c r="J273" i="10" s="1"/>
  <c r="G273" i="10"/>
  <c r="K273" i="10" s="1"/>
  <c r="I271" i="10"/>
  <c r="G271" i="10"/>
  <c r="K271" i="10" s="1"/>
  <c r="H270" i="10"/>
  <c r="H273" i="10" s="1"/>
  <c r="I265" i="10"/>
  <c r="J265" i="10" s="1"/>
  <c r="G265" i="10"/>
  <c r="K265" i="10" s="1"/>
  <c r="I263" i="10"/>
  <c r="J263" i="10" s="1"/>
  <c r="G263" i="10"/>
  <c r="H262" i="10"/>
  <c r="H265" i="10" s="1"/>
  <c r="I257" i="10"/>
  <c r="J257" i="10" s="1"/>
  <c r="G257" i="10"/>
  <c r="K257" i="10" s="1"/>
  <c r="I255" i="10"/>
  <c r="J255" i="10" s="1"/>
  <c r="G255" i="10"/>
  <c r="H254" i="10"/>
  <c r="H257" i="10" s="1"/>
  <c r="G251" i="10"/>
  <c r="K251" i="10" s="1"/>
  <c r="I249" i="10"/>
  <c r="J249" i="10" s="1"/>
  <c r="G249" i="10"/>
  <c r="K249" i="10" s="1"/>
  <c r="I247" i="10"/>
  <c r="G247" i="10"/>
  <c r="K247" i="10" s="1"/>
  <c r="H246" i="10"/>
  <c r="H247" i="10" s="1"/>
  <c r="H251" i="10" s="1"/>
  <c r="H253" i="10" s="1"/>
  <c r="I241" i="10"/>
  <c r="J241" i="10" s="1"/>
  <c r="G241" i="10"/>
  <c r="K241" i="10" s="1"/>
  <c r="I239" i="10"/>
  <c r="G239" i="10"/>
  <c r="K239" i="10" s="1"/>
  <c r="H238" i="10"/>
  <c r="H239" i="10" s="1"/>
  <c r="H243" i="10" s="1"/>
  <c r="H245" i="10" s="1"/>
  <c r="I233" i="10"/>
  <c r="J233" i="10" s="1"/>
  <c r="H233" i="10"/>
  <c r="G233" i="10"/>
  <c r="K233" i="10" s="1"/>
  <c r="I231" i="10"/>
  <c r="J231" i="10" s="1"/>
  <c r="H231" i="10"/>
  <c r="H235" i="10" s="1"/>
  <c r="H237" i="10" s="1"/>
  <c r="G231" i="10"/>
  <c r="H227" i="10"/>
  <c r="H229" i="10" s="1"/>
  <c r="I225" i="10"/>
  <c r="J225" i="10" s="1"/>
  <c r="H225" i="10"/>
  <c r="G225" i="10"/>
  <c r="K225" i="10" s="1"/>
  <c r="I223" i="10"/>
  <c r="H223" i="10"/>
  <c r="G223" i="10"/>
  <c r="K223" i="10" s="1"/>
  <c r="I217" i="10"/>
  <c r="J217" i="10" s="1"/>
  <c r="G217" i="10"/>
  <c r="K217" i="10" s="1"/>
  <c r="I215" i="10"/>
  <c r="J215" i="10" s="1"/>
  <c r="G215" i="10"/>
  <c r="H214" i="10"/>
  <c r="H217" i="10" s="1"/>
  <c r="I209" i="10"/>
  <c r="J209" i="10" s="1"/>
  <c r="G209" i="10"/>
  <c r="K209" i="10" s="1"/>
  <c r="I207" i="10"/>
  <c r="J207" i="10" s="1"/>
  <c r="G207" i="10"/>
  <c r="H206" i="10"/>
  <c r="H209" i="10" s="1"/>
  <c r="I201" i="10"/>
  <c r="J201" i="10" s="1"/>
  <c r="G201" i="10"/>
  <c r="K201" i="10" s="1"/>
  <c r="I199" i="10"/>
  <c r="G199" i="10"/>
  <c r="K199" i="10" s="1"/>
  <c r="H198" i="10"/>
  <c r="H199" i="10" s="1"/>
  <c r="H203" i="10" s="1"/>
  <c r="H205" i="10" s="1"/>
  <c r="I193" i="10"/>
  <c r="J193" i="10" s="1"/>
  <c r="G193" i="10"/>
  <c r="K193" i="10" s="1"/>
  <c r="I191" i="10"/>
  <c r="G191" i="10"/>
  <c r="K191" i="10" s="1"/>
  <c r="H190" i="10"/>
  <c r="H193" i="10" s="1"/>
  <c r="I185" i="10"/>
  <c r="J185" i="10" s="1"/>
  <c r="G185" i="10"/>
  <c r="K185" i="10" s="1"/>
  <c r="I183" i="10"/>
  <c r="J183" i="10" s="1"/>
  <c r="G183" i="10"/>
  <c r="H182" i="10"/>
  <c r="H185" i="10" s="1"/>
  <c r="I177" i="10"/>
  <c r="J177" i="10" s="1"/>
  <c r="G177" i="10"/>
  <c r="K177" i="10" s="1"/>
  <c r="I175" i="10"/>
  <c r="J175" i="10" s="1"/>
  <c r="G175" i="10"/>
  <c r="I169" i="10"/>
  <c r="J169" i="10" s="1"/>
  <c r="G169" i="10"/>
  <c r="K169" i="10" s="1"/>
  <c r="I167" i="10"/>
  <c r="G167" i="10"/>
  <c r="H166" i="10"/>
  <c r="H167" i="10" s="1"/>
  <c r="H171" i="10" s="1"/>
  <c r="H173" i="10" s="1"/>
  <c r="I161" i="10"/>
  <c r="J161" i="10" s="1"/>
  <c r="G161" i="10"/>
  <c r="K161" i="10" s="1"/>
  <c r="I159" i="10"/>
  <c r="G159" i="10"/>
  <c r="K159" i="10" s="1"/>
  <c r="H158" i="10"/>
  <c r="H161" i="10" s="1"/>
  <c r="I145" i="10"/>
  <c r="J145" i="10" s="1"/>
  <c r="G145" i="10"/>
  <c r="K145" i="10" s="1"/>
  <c r="I143" i="10"/>
  <c r="G143" i="10"/>
  <c r="K143" i="10" s="1"/>
  <c r="H142" i="10"/>
  <c r="H145" i="10" s="1"/>
  <c r="I137" i="10"/>
  <c r="J137" i="10" s="1"/>
  <c r="H137" i="10"/>
  <c r="G137" i="10"/>
  <c r="K137" i="10" s="1"/>
  <c r="I135" i="10"/>
  <c r="H135" i="10"/>
  <c r="H139" i="10" s="1"/>
  <c r="H141" i="10" s="1"/>
  <c r="G135" i="10"/>
  <c r="K135" i="10" s="1"/>
  <c r="I129" i="10"/>
  <c r="J129" i="10" s="1"/>
  <c r="G129" i="10"/>
  <c r="K129" i="10" s="1"/>
  <c r="I127" i="10"/>
  <c r="G127" i="10"/>
  <c r="H126" i="10"/>
  <c r="H127" i="10" s="1"/>
  <c r="H131" i="10" s="1"/>
  <c r="H133" i="10" s="1"/>
  <c r="I121" i="10"/>
  <c r="J121" i="10" s="1"/>
  <c r="H121" i="10"/>
  <c r="G121" i="10"/>
  <c r="K121" i="10" s="1"/>
  <c r="I119" i="10"/>
  <c r="J119" i="10" s="1"/>
  <c r="H119" i="10"/>
  <c r="H123" i="10" s="1"/>
  <c r="H125" i="10" s="1"/>
  <c r="G119" i="10"/>
  <c r="I113" i="10"/>
  <c r="J113" i="10" s="1"/>
  <c r="G113" i="10"/>
  <c r="K113" i="10" s="1"/>
  <c r="I111" i="10"/>
  <c r="G111" i="10"/>
  <c r="K111" i="10" s="1"/>
  <c r="H110" i="10"/>
  <c r="H113" i="10" s="1"/>
  <c r="I105" i="10"/>
  <c r="J105" i="10" s="1"/>
  <c r="H105" i="10"/>
  <c r="G105" i="10"/>
  <c r="K105" i="10" s="1"/>
  <c r="I103" i="10"/>
  <c r="H103" i="10"/>
  <c r="H107" i="10" s="1"/>
  <c r="H109" i="10" s="1"/>
  <c r="G103" i="10"/>
  <c r="K103" i="10" s="1"/>
  <c r="I97" i="10"/>
  <c r="J97" i="10" s="1"/>
  <c r="G97" i="10"/>
  <c r="K97" i="10" s="1"/>
  <c r="I95" i="10"/>
  <c r="J95" i="10" s="1"/>
  <c r="G95" i="10"/>
  <c r="H94" i="10"/>
  <c r="H97" i="10" s="1"/>
  <c r="I89" i="10"/>
  <c r="J89" i="10" s="1"/>
  <c r="G89" i="10"/>
  <c r="K89" i="10" s="1"/>
  <c r="I87" i="10"/>
  <c r="G87" i="10"/>
  <c r="K87" i="10" s="1"/>
  <c r="H86" i="10"/>
  <c r="H89" i="10" s="1"/>
  <c r="I81" i="10"/>
  <c r="J81" i="10" s="1"/>
  <c r="G81" i="10"/>
  <c r="K81" i="10" s="1"/>
  <c r="I79" i="10"/>
  <c r="G79" i="10"/>
  <c r="K79" i="10" s="1"/>
  <c r="H78" i="10"/>
  <c r="H79" i="10" s="1"/>
  <c r="H83" i="10" s="1"/>
  <c r="H85" i="10" s="1"/>
  <c r="I75" i="10"/>
  <c r="J75" i="10" s="1"/>
  <c r="I73" i="10"/>
  <c r="J73" i="10" s="1"/>
  <c r="G73" i="10"/>
  <c r="K73" i="10" s="1"/>
  <c r="I71" i="10"/>
  <c r="J71" i="10" s="1"/>
  <c r="G71" i="10"/>
  <c r="H70" i="10"/>
  <c r="H73" i="10" s="1"/>
  <c r="I65" i="10"/>
  <c r="J65" i="10" s="1"/>
  <c r="H65" i="10"/>
  <c r="G65" i="10"/>
  <c r="K65" i="10" s="1"/>
  <c r="I63" i="10"/>
  <c r="J63" i="10" s="1"/>
  <c r="H63" i="10"/>
  <c r="H67" i="10" s="1"/>
  <c r="H69" i="10" s="1"/>
  <c r="G63" i="10"/>
  <c r="I57" i="10"/>
  <c r="J57" i="10" s="1"/>
  <c r="G57" i="10"/>
  <c r="K57" i="10" s="1"/>
  <c r="I55" i="10"/>
  <c r="G55" i="10"/>
  <c r="K55" i="10" s="1"/>
  <c r="H54" i="10"/>
  <c r="H55" i="10" s="1"/>
  <c r="H59" i="10" s="1"/>
  <c r="H61" i="10" s="1"/>
  <c r="I49" i="10"/>
  <c r="J49" i="10" s="1"/>
  <c r="G49" i="10"/>
  <c r="K49" i="10" s="1"/>
  <c r="I47" i="10"/>
  <c r="J47" i="10" s="1"/>
  <c r="G47" i="10"/>
  <c r="H46" i="10"/>
  <c r="H49" i="10" s="1"/>
  <c r="I43" i="10"/>
  <c r="I41" i="10"/>
  <c r="J41" i="10" s="1"/>
  <c r="G41" i="10"/>
  <c r="K41" i="10" s="1"/>
  <c r="I39" i="10"/>
  <c r="J39" i="10" s="1"/>
  <c r="G39" i="10"/>
  <c r="H38" i="10"/>
  <c r="H41" i="10" s="1"/>
  <c r="I33" i="10"/>
  <c r="J33" i="10" s="1"/>
  <c r="G33" i="10"/>
  <c r="K33" i="10" s="1"/>
  <c r="I31" i="10"/>
  <c r="G31" i="10"/>
  <c r="K31" i="10" s="1"/>
  <c r="H30" i="10"/>
  <c r="H33" i="10" s="1"/>
  <c r="G27" i="10"/>
  <c r="I25" i="10"/>
  <c r="J25" i="10" s="1"/>
  <c r="H25" i="10"/>
  <c r="G25" i="10"/>
  <c r="K25" i="10" s="1"/>
  <c r="I23" i="10"/>
  <c r="H23" i="10"/>
  <c r="H27" i="10" s="1"/>
  <c r="H29" i="10" s="1"/>
  <c r="G23" i="10"/>
  <c r="K23" i="10" s="1"/>
  <c r="I19" i="10"/>
  <c r="I17" i="10"/>
  <c r="J17" i="10" s="1"/>
  <c r="G17" i="10"/>
  <c r="K17" i="10" s="1"/>
  <c r="I15" i="10"/>
  <c r="J15" i="10" s="1"/>
  <c r="G15" i="10"/>
  <c r="H14" i="10"/>
  <c r="H17" i="10" s="1"/>
  <c r="B14" i="10"/>
  <c r="B22" i="10" s="1"/>
  <c r="B30" i="10" s="1"/>
  <c r="B38" i="10" s="1"/>
  <c r="B46" i="10" s="1"/>
  <c r="B54" i="10" s="1"/>
  <c r="B62" i="10" s="1"/>
  <c r="B70" i="10" s="1"/>
  <c r="B78" i="10" s="1"/>
  <c r="B86" i="10" s="1"/>
  <c r="B94" i="10" s="1"/>
  <c r="B102" i="10" s="1"/>
  <c r="B110" i="10" s="1"/>
  <c r="B118" i="10" s="1"/>
  <c r="B126" i="10" s="1"/>
  <c r="B134" i="10" s="1"/>
  <c r="B142" i="10" s="1"/>
  <c r="B150" i="10" s="1"/>
  <c r="B158" i="10" s="1"/>
  <c r="B166" i="10" s="1"/>
  <c r="B174" i="10" s="1"/>
  <c r="B182" i="10" s="1"/>
  <c r="B190" i="10" s="1"/>
  <c r="B198" i="10" s="1"/>
  <c r="B206" i="10" s="1"/>
  <c r="B214" i="10" s="1"/>
  <c r="B222" i="10" s="1"/>
  <c r="B230" i="10" s="1"/>
  <c r="B238" i="10" s="1"/>
  <c r="B246" i="10" s="1"/>
  <c r="B254" i="10" s="1"/>
  <c r="B262" i="10" s="1"/>
  <c r="B270" i="10" s="1"/>
  <c r="B278" i="10" s="1"/>
  <c r="B286" i="10" s="1"/>
  <c r="B294" i="10" s="1"/>
  <c r="B302" i="10" s="1"/>
  <c r="B310" i="10" s="1"/>
  <c r="B318" i="10" s="1"/>
  <c r="B326" i="10" s="1"/>
  <c r="B334" i="10" s="1"/>
  <c r="B342" i="10" s="1"/>
  <c r="B350" i="10" s="1"/>
  <c r="B358" i="10" s="1"/>
  <c r="B366" i="10" s="1"/>
  <c r="B374" i="10" s="1"/>
  <c r="B382" i="10" s="1"/>
  <c r="B390" i="10" s="1"/>
  <c r="B398" i="10" s="1"/>
  <c r="B406" i="10" s="1"/>
  <c r="B414" i="10" s="1"/>
  <c r="B422" i="10" s="1"/>
  <c r="B430" i="10" s="1"/>
  <c r="B438" i="10" s="1"/>
  <c r="B446" i="10" s="1"/>
  <c r="B454" i="10" s="1"/>
  <c r="B462" i="10" s="1"/>
  <c r="B470" i="10" s="1"/>
  <c r="B478" i="10" s="1"/>
  <c r="B486" i="10" s="1"/>
  <c r="B494" i="10" s="1"/>
  <c r="B502" i="10" s="1"/>
  <c r="B510" i="10" s="1"/>
  <c r="B518" i="10" s="1"/>
  <c r="B526" i="10" s="1"/>
  <c r="B534" i="10" s="1"/>
  <c r="B542" i="10" s="1"/>
  <c r="B550" i="10" s="1"/>
  <c r="B558" i="10" s="1"/>
  <c r="B566" i="10" s="1"/>
  <c r="B574" i="10" s="1"/>
  <c r="B582" i="10" s="1"/>
  <c r="B590" i="10" s="1"/>
  <c r="B598" i="10" s="1"/>
  <c r="B606" i="10" s="1"/>
  <c r="B614" i="10" s="1"/>
  <c r="B622" i="10" s="1"/>
  <c r="B630" i="10" s="1"/>
  <c r="B638" i="10" s="1"/>
  <c r="B646" i="10" s="1"/>
  <c r="B654" i="10" s="1"/>
  <c r="B662" i="10" s="1"/>
  <c r="B670" i="10" s="1"/>
  <c r="B678" i="10" s="1"/>
  <c r="B686" i="10" s="1"/>
  <c r="B694" i="10" s="1"/>
  <c r="B702" i="10" s="1"/>
  <c r="B710" i="10" s="1"/>
  <c r="B718" i="10" s="1"/>
  <c r="B726" i="10" s="1"/>
  <c r="B734" i="10" s="1"/>
  <c r="B742" i="10" s="1"/>
  <c r="I9" i="10"/>
  <c r="J9" i="10" s="1"/>
  <c r="G9" i="10"/>
  <c r="K9" i="10" s="1"/>
  <c r="I7" i="10"/>
  <c r="G7" i="10"/>
  <c r="K7" i="10" s="1"/>
  <c r="H6" i="10"/>
  <c r="H9" i="10" s="1"/>
  <c r="I4" i="10"/>
  <c r="G475" i="10" l="1"/>
  <c r="I539" i="10"/>
  <c r="G243" i="10"/>
  <c r="G245" i="10" s="1"/>
  <c r="K245" i="10" s="1"/>
  <c r="G107" i="10"/>
  <c r="G109" i="10" s="1"/>
  <c r="K109" i="10" s="1"/>
  <c r="G139" i="10"/>
  <c r="K139" i="10" s="1"/>
  <c r="H249" i="10"/>
  <c r="H351" i="10"/>
  <c r="H355" i="10" s="1"/>
  <c r="H357" i="10" s="1"/>
  <c r="G355" i="10"/>
  <c r="K355" i="10" s="1"/>
  <c r="G419" i="10"/>
  <c r="K419" i="10" s="1"/>
  <c r="H639" i="10"/>
  <c r="H643" i="10" s="1"/>
  <c r="H645" i="10" s="1"/>
  <c r="G723" i="10"/>
  <c r="K723" i="10" s="1"/>
  <c r="H47" i="10"/>
  <c r="H51" i="10" s="1"/>
  <c r="H53" i="10" s="1"/>
  <c r="I51" i="10"/>
  <c r="J51" i="10" s="1"/>
  <c r="I187" i="10"/>
  <c r="G227" i="10"/>
  <c r="H241" i="10"/>
  <c r="H255" i="10"/>
  <c r="H259" i="10" s="1"/>
  <c r="H261" i="10" s="1"/>
  <c r="H327" i="10"/>
  <c r="H331" i="10" s="1"/>
  <c r="H333" i="10" s="1"/>
  <c r="G331" i="10"/>
  <c r="K331" i="10" s="1"/>
  <c r="I411" i="10"/>
  <c r="H463" i="10"/>
  <c r="H467" i="10" s="1"/>
  <c r="H469" i="10" s="1"/>
  <c r="H631" i="10"/>
  <c r="H635" i="10" s="1"/>
  <c r="H637" i="10" s="1"/>
  <c r="I635" i="10"/>
  <c r="I637" i="10" s="1"/>
  <c r="J637" i="10" s="1"/>
  <c r="I747" i="10"/>
  <c r="J747" i="10" s="1"/>
  <c r="I1283" i="10"/>
  <c r="J1281" i="10"/>
  <c r="I147" i="10"/>
  <c r="J143" i="10"/>
  <c r="G43" i="10"/>
  <c r="K39" i="10"/>
  <c r="I45" i="10"/>
  <c r="J45" i="10" s="1"/>
  <c r="J43" i="10"/>
  <c r="I53" i="10"/>
  <c r="J53" i="10" s="1"/>
  <c r="G75" i="10"/>
  <c r="K71" i="10"/>
  <c r="G83" i="10"/>
  <c r="I131" i="10"/>
  <c r="J127" i="10"/>
  <c r="G163" i="10"/>
  <c r="G187" i="10"/>
  <c r="K183" i="10"/>
  <c r="I203" i="10"/>
  <c r="J199" i="10"/>
  <c r="G275" i="10"/>
  <c r="G315" i="10"/>
  <c r="I331" i="10"/>
  <c r="J327" i="10"/>
  <c r="G333" i="10"/>
  <c r="K333" i="10" s="1"/>
  <c r="I339" i="10"/>
  <c r="J335" i="10"/>
  <c r="G339" i="10"/>
  <c r="I347" i="10"/>
  <c r="I355" i="10"/>
  <c r="J351" i="10"/>
  <c r="G357" i="10"/>
  <c r="K357" i="10" s="1"/>
  <c r="I363" i="10"/>
  <c r="J359" i="10"/>
  <c r="G363" i="10"/>
  <c r="G371" i="10"/>
  <c r="K367" i="10"/>
  <c r="I395" i="10"/>
  <c r="J391" i="10"/>
  <c r="I403" i="10"/>
  <c r="G411" i="10"/>
  <c r="K407" i="10"/>
  <c r="I427" i="10"/>
  <c r="J423" i="10"/>
  <c r="G459" i="10"/>
  <c r="K455" i="10"/>
  <c r="H505" i="10"/>
  <c r="H513" i="10"/>
  <c r="G523" i="10"/>
  <c r="K519" i="10"/>
  <c r="H529" i="10"/>
  <c r="G539" i="10"/>
  <c r="K535" i="10"/>
  <c r="G555" i="10"/>
  <c r="K551" i="10"/>
  <c r="I579" i="10"/>
  <c r="J575" i="10"/>
  <c r="G581" i="10"/>
  <c r="K581" i="10" s="1"/>
  <c r="K579" i="10"/>
  <c r="H609" i="10"/>
  <c r="I627" i="10"/>
  <c r="J623" i="10"/>
  <c r="G627" i="10"/>
  <c r="G643" i="10"/>
  <c r="I651" i="10"/>
  <c r="J647" i="10"/>
  <c r="G651" i="10"/>
  <c r="G659" i="10"/>
  <c r="K655" i="10"/>
  <c r="I661" i="10"/>
  <c r="J661" i="10" s="1"/>
  <c r="J659" i="10"/>
  <c r="I683" i="10"/>
  <c r="J679" i="10"/>
  <c r="G707" i="10"/>
  <c r="K703" i="10"/>
  <c r="I709" i="10"/>
  <c r="J709" i="10" s="1"/>
  <c r="J707" i="10"/>
  <c r="I717" i="10"/>
  <c r="J717" i="10" s="1"/>
  <c r="G739" i="10"/>
  <c r="K735" i="10"/>
  <c r="H753" i="10"/>
  <c r="G763" i="10"/>
  <c r="K759" i="10"/>
  <c r="I765" i="10"/>
  <c r="J765" i="10" s="1"/>
  <c r="J763" i="10"/>
  <c r="G859" i="10"/>
  <c r="K855" i="10"/>
  <c r="I861" i="10"/>
  <c r="J861" i="10" s="1"/>
  <c r="J859" i="10"/>
  <c r="I21" i="10"/>
  <c r="J21" i="10" s="1"/>
  <c r="J19" i="10"/>
  <c r="G29" i="10"/>
  <c r="K29" i="10" s="1"/>
  <c r="K27" i="10"/>
  <c r="I99" i="10"/>
  <c r="K107" i="10"/>
  <c r="G203" i="10"/>
  <c r="I211" i="10"/>
  <c r="G229" i="10"/>
  <c r="K229" i="10" s="1"/>
  <c r="K227" i="10"/>
  <c r="I235" i="10"/>
  <c r="I323" i="10"/>
  <c r="G395" i="10"/>
  <c r="G467" i="10"/>
  <c r="K463" i="10"/>
  <c r="I475" i="10"/>
  <c r="J471" i="10"/>
  <c r="G477" i="10"/>
  <c r="K477" i="10" s="1"/>
  <c r="K475" i="10"/>
  <c r="G571" i="10"/>
  <c r="K567" i="10"/>
  <c r="H673" i="10"/>
  <c r="G683" i="10"/>
  <c r="I699" i="10"/>
  <c r="J695" i="10"/>
  <c r="I749" i="10"/>
  <c r="J749" i="10" s="1"/>
  <c r="G35" i="10"/>
  <c r="G99" i="10"/>
  <c r="K95" i="10"/>
  <c r="G115" i="10"/>
  <c r="G195" i="10"/>
  <c r="G211" i="10"/>
  <c r="K207" i="10"/>
  <c r="G235" i="10"/>
  <c r="K231" i="10"/>
  <c r="G253" i="10"/>
  <c r="K253" i="10" s="1"/>
  <c r="I259" i="10"/>
  <c r="I275" i="10"/>
  <c r="J271" i="10"/>
  <c r="I291" i="10"/>
  <c r="I315" i="10"/>
  <c r="J311" i="10"/>
  <c r="G323" i="10"/>
  <c r="K319" i="10"/>
  <c r="H407" i="10"/>
  <c r="H411" i="10" s="1"/>
  <c r="H413" i="10" s="1"/>
  <c r="G421" i="10"/>
  <c r="K421" i="10" s="1"/>
  <c r="G443" i="10"/>
  <c r="K439" i="10"/>
  <c r="H455" i="10"/>
  <c r="H459" i="10" s="1"/>
  <c r="H461" i="10" s="1"/>
  <c r="I467" i="10"/>
  <c r="J463" i="10"/>
  <c r="H473" i="10"/>
  <c r="I485" i="10"/>
  <c r="J485" i="10" s="1"/>
  <c r="J483" i="10"/>
  <c r="I573" i="10"/>
  <c r="J573" i="10" s="1"/>
  <c r="H593" i="10"/>
  <c r="G603" i="10"/>
  <c r="K599" i="10"/>
  <c r="G619" i="10"/>
  <c r="I643" i="10"/>
  <c r="J639" i="10"/>
  <c r="I675" i="10"/>
  <c r="J671" i="10"/>
  <c r="G675" i="10"/>
  <c r="H721" i="10"/>
  <c r="H735" i="10"/>
  <c r="H739" i="10" s="1"/>
  <c r="H741" i="10" s="1"/>
  <c r="I741" i="10"/>
  <c r="J741" i="10" s="1"/>
  <c r="J739" i="10"/>
  <c r="I875" i="10"/>
  <c r="J871" i="10"/>
  <c r="G875" i="10"/>
  <c r="G1283" i="10"/>
  <c r="K1281" i="10"/>
  <c r="G11" i="10"/>
  <c r="G19" i="10"/>
  <c r="K15" i="10"/>
  <c r="I27" i="10"/>
  <c r="J23" i="10"/>
  <c r="I59" i="10"/>
  <c r="J55" i="10"/>
  <c r="G67" i="10"/>
  <c r="K63" i="10"/>
  <c r="I91" i="10"/>
  <c r="J87" i="10"/>
  <c r="I107" i="10"/>
  <c r="J103" i="10"/>
  <c r="G123" i="10"/>
  <c r="K119" i="10"/>
  <c r="G131" i="10"/>
  <c r="K127" i="10"/>
  <c r="I139" i="10"/>
  <c r="J135" i="10"/>
  <c r="G141" i="10"/>
  <c r="K141" i="10" s="1"/>
  <c r="I171" i="10"/>
  <c r="J167" i="10"/>
  <c r="I227" i="10"/>
  <c r="J223" i="10"/>
  <c r="I243" i="10"/>
  <c r="J239" i="10"/>
  <c r="I251" i="10"/>
  <c r="J247" i="10"/>
  <c r="G259" i="10"/>
  <c r="K255" i="10"/>
  <c r="G291" i="10"/>
  <c r="K287" i="10"/>
  <c r="I307" i="10"/>
  <c r="J303" i="10"/>
  <c r="I381" i="10"/>
  <c r="J381" i="10" s="1"/>
  <c r="J379" i="10"/>
  <c r="G427" i="10"/>
  <c r="I435" i="10"/>
  <c r="G491" i="10"/>
  <c r="K487" i="10"/>
  <c r="G499" i="10"/>
  <c r="K495" i="10"/>
  <c r="I541" i="10"/>
  <c r="J541" i="10" s="1"/>
  <c r="J539" i="10"/>
  <c r="I549" i="10"/>
  <c r="J549" i="10" s="1"/>
  <c r="J547" i="10"/>
  <c r="I595" i="10"/>
  <c r="J591" i="10"/>
  <c r="G635" i="10"/>
  <c r="K631" i="10"/>
  <c r="G667" i="10"/>
  <c r="K663" i="10"/>
  <c r="I723" i="10"/>
  <c r="J719" i="10"/>
  <c r="G747" i="10"/>
  <c r="K743" i="10"/>
  <c r="I771" i="10"/>
  <c r="J767" i="10"/>
  <c r="I867" i="10"/>
  <c r="J863" i="10"/>
  <c r="H71" i="10"/>
  <c r="H75" i="10" s="1"/>
  <c r="H77" i="10" s="1"/>
  <c r="I83" i="10"/>
  <c r="J79" i="10"/>
  <c r="I123" i="10"/>
  <c r="I163" i="10"/>
  <c r="J159" i="10"/>
  <c r="H183" i="10"/>
  <c r="H187" i="10" s="1"/>
  <c r="H189" i="10" s="1"/>
  <c r="G219" i="10"/>
  <c r="K215" i="10"/>
  <c r="G267" i="10"/>
  <c r="K263" i="10"/>
  <c r="G299" i="10"/>
  <c r="K295" i="10"/>
  <c r="H367" i="10"/>
  <c r="H371" i="10" s="1"/>
  <c r="H373" i="10" s="1"/>
  <c r="G387" i="10"/>
  <c r="G435" i="10"/>
  <c r="K431" i="10"/>
  <c r="I461" i="10"/>
  <c r="J461" i="10" s="1"/>
  <c r="J459" i="10"/>
  <c r="I493" i="10"/>
  <c r="J493" i="10" s="1"/>
  <c r="J491" i="10"/>
  <c r="I35" i="10"/>
  <c r="J31" i="10"/>
  <c r="G51" i="10"/>
  <c r="K47" i="10"/>
  <c r="G59" i="10"/>
  <c r="I77" i="10"/>
  <c r="J77" i="10" s="1"/>
  <c r="G91" i="10"/>
  <c r="H95" i="10"/>
  <c r="H99" i="10" s="1"/>
  <c r="H101" i="10" s="1"/>
  <c r="I115" i="10"/>
  <c r="J111" i="10"/>
  <c r="H129" i="10"/>
  <c r="G147" i="10"/>
  <c r="G171" i="10"/>
  <c r="K167" i="10"/>
  <c r="I179" i="10"/>
  <c r="I181" i="10" s="1"/>
  <c r="J181" i="10" s="1"/>
  <c r="I195" i="10"/>
  <c r="J191" i="10"/>
  <c r="H207" i="10"/>
  <c r="H211" i="10" s="1"/>
  <c r="H213" i="10" s="1"/>
  <c r="H215" i="10"/>
  <c r="H219" i="10" s="1"/>
  <c r="H221" i="10" s="1"/>
  <c r="I219" i="10"/>
  <c r="H263" i="10"/>
  <c r="H267" i="10" s="1"/>
  <c r="H269" i="10" s="1"/>
  <c r="I267" i="10"/>
  <c r="H295" i="10"/>
  <c r="H299" i="10" s="1"/>
  <c r="H301" i="10" s="1"/>
  <c r="I299" i="10"/>
  <c r="G307" i="10"/>
  <c r="H337" i="10"/>
  <c r="G347" i="10"/>
  <c r="K343" i="10"/>
  <c r="H361" i="10"/>
  <c r="I371" i="10"/>
  <c r="G379" i="10"/>
  <c r="K375" i="10"/>
  <c r="I387" i="10"/>
  <c r="J383" i="10"/>
  <c r="G403" i="10"/>
  <c r="K399" i="10"/>
  <c r="I419" i="10"/>
  <c r="J415" i="10"/>
  <c r="H431" i="10"/>
  <c r="H435" i="10" s="1"/>
  <c r="H437" i="10" s="1"/>
  <c r="H439" i="10"/>
  <c r="H443" i="10" s="1"/>
  <c r="H445" i="10" s="1"/>
  <c r="I443" i="10"/>
  <c r="G451" i="10"/>
  <c r="K447" i="10"/>
  <c r="I451" i="10"/>
  <c r="I501" i="10"/>
  <c r="J501" i="10" s="1"/>
  <c r="I507" i="10"/>
  <c r="J503" i="10"/>
  <c r="G507" i="10"/>
  <c r="I515" i="10"/>
  <c r="J511" i="10"/>
  <c r="G515" i="10"/>
  <c r="I523" i="10"/>
  <c r="I531" i="10"/>
  <c r="J527" i="10"/>
  <c r="G531" i="10"/>
  <c r="G547" i="10"/>
  <c r="K543" i="10"/>
  <c r="I555" i="10"/>
  <c r="J551" i="10"/>
  <c r="G595" i="10"/>
  <c r="K591" i="10"/>
  <c r="H599" i="10"/>
  <c r="H603" i="10" s="1"/>
  <c r="H605" i="10" s="1"/>
  <c r="I603" i="10"/>
  <c r="I611" i="10"/>
  <c r="J607" i="10"/>
  <c r="G611" i="10"/>
  <c r="I619" i="10"/>
  <c r="J615" i="10"/>
  <c r="H625" i="10"/>
  <c r="H649" i="10"/>
  <c r="I669" i="10"/>
  <c r="J669" i="10" s="1"/>
  <c r="G699" i="10"/>
  <c r="G715" i="10"/>
  <c r="K711" i="10"/>
  <c r="G731" i="10"/>
  <c r="K727" i="10"/>
  <c r="I731" i="10"/>
  <c r="I755" i="10"/>
  <c r="J751" i="10"/>
  <c r="G755" i="10"/>
  <c r="G771" i="10"/>
  <c r="G867" i="10"/>
  <c r="G483" i="10"/>
  <c r="K479" i="10"/>
  <c r="I283" i="10"/>
  <c r="J279" i="10"/>
  <c r="G283" i="10"/>
  <c r="H177" i="10"/>
  <c r="H1326" i="10"/>
  <c r="G179" i="10"/>
  <c r="K175" i="10"/>
  <c r="H175" i="10"/>
  <c r="H179" i="10" s="1"/>
  <c r="H181" i="10" s="1"/>
  <c r="I67" i="10"/>
  <c r="I11" i="10"/>
  <c r="J7" i="10"/>
  <c r="H863" i="10"/>
  <c r="H867" i="10" s="1"/>
  <c r="H869" i="10" s="1"/>
  <c r="H865" i="10"/>
  <c r="H15" i="10"/>
  <c r="H19" i="10" s="1"/>
  <c r="H21" i="10" s="1"/>
  <c r="H39" i="10"/>
  <c r="H43" i="10" s="1"/>
  <c r="H45" i="10" s="1"/>
  <c r="H201" i="10"/>
  <c r="H313" i="10"/>
  <c r="H425" i="10"/>
  <c r="H447" i="10"/>
  <c r="H451" i="10" s="1"/>
  <c r="H453" i="10" s="1"/>
  <c r="H449" i="10"/>
  <c r="H695" i="10"/>
  <c r="H699" i="10" s="1"/>
  <c r="H701" i="10" s="1"/>
  <c r="H697" i="10"/>
  <c r="H57" i="10"/>
  <c r="H7" i="10"/>
  <c r="H11" i="10" s="1"/>
  <c r="H13" i="10" s="1"/>
  <c r="H31" i="10"/>
  <c r="H35" i="10" s="1"/>
  <c r="H37" i="10" s="1"/>
  <c r="H87" i="10"/>
  <c r="H91" i="10" s="1"/>
  <c r="H93" i="10" s="1"/>
  <c r="H111" i="10"/>
  <c r="H115" i="10" s="1"/>
  <c r="H117" i="10" s="1"/>
  <c r="H169" i="10"/>
  <c r="H191" i="10"/>
  <c r="H195" i="10" s="1"/>
  <c r="H197" i="10" s="1"/>
  <c r="H281" i="10"/>
  <c r="H303" i="10"/>
  <c r="H307" i="10" s="1"/>
  <c r="H309" i="10" s="1"/>
  <c r="H393" i="10"/>
  <c r="H415" i="10"/>
  <c r="H419" i="10" s="1"/>
  <c r="H421" i="10" s="1"/>
  <c r="H81" i="10"/>
  <c r="H143" i="10"/>
  <c r="H147" i="10" s="1"/>
  <c r="H149" i="10" s="1"/>
  <c r="H159" i="10"/>
  <c r="H163" i="10" s="1"/>
  <c r="H165" i="10" s="1"/>
  <c r="H271" i="10"/>
  <c r="H275" i="10" s="1"/>
  <c r="H277" i="10" s="1"/>
  <c r="H383" i="10"/>
  <c r="H387" i="10" s="1"/>
  <c r="H389" i="10" s="1"/>
  <c r="H479" i="10"/>
  <c r="H483" i="10" s="1"/>
  <c r="H485" i="10" s="1"/>
  <c r="H481" i="10"/>
  <c r="H617" i="10"/>
  <c r="H615" i="10"/>
  <c r="H619" i="10" s="1"/>
  <c r="H621" i="10" s="1"/>
  <c r="H679" i="10"/>
  <c r="H683" i="10" s="1"/>
  <c r="H685" i="10" s="1"/>
  <c r="H681" i="10"/>
  <c r="H727" i="10"/>
  <c r="H731" i="10" s="1"/>
  <c r="H733" i="10" s="1"/>
  <c r="H729" i="10"/>
  <c r="H655" i="10"/>
  <c r="H659" i="10" s="1"/>
  <c r="H661" i="10" s="1"/>
  <c r="H703" i="10"/>
  <c r="H707" i="10" s="1"/>
  <c r="H709" i="10" s="1"/>
  <c r="H743" i="10"/>
  <c r="H747" i="10" s="1"/>
  <c r="H749" i="10" s="1"/>
  <c r="H769" i="10"/>
  <c r="O1326" i="10"/>
  <c r="H759" i="10"/>
  <c r="H763" i="10" s="1"/>
  <c r="H765" i="10" s="1"/>
  <c r="H855" i="10"/>
  <c r="H859" i="10" s="1"/>
  <c r="H861" i="10" s="1"/>
  <c r="J411" i="10" l="1"/>
  <c r="I413" i="10"/>
  <c r="J413" i="10" s="1"/>
  <c r="K243" i="10"/>
  <c r="G725" i="10"/>
  <c r="K725" i="10" s="1"/>
  <c r="J635" i="10"/>
  <c r="J187" i="10"/>
  <c r="I189" i="10"/>
  <c r="J189" i="10" s="1"/>
  <c r="G349" i="10"/>
  <c r="K349" i="10" s="1"/>
  <c r="K347" i="10"/>
  <c r="G53" i="10"/>
  <c r="K53" i="10" s="1"/>
  <c r="K51" i="10"/>
  <c r="G221" i="10"/>
  <c r="K221" i="10" s="1"/>
  <c r="K219" i="10"/>
  <c r="I261" i="10"/>
  <c r="J261" i="10" s="1"/>
  <c r="J259" i="10"/>
  <c r="G629" i="10"/>
  <c r="K629" i="10" s="1"/>
  <c r="K627" i="10"/>
  <c r="I429" i="10"/>
  <c r="J429" i="10" s="1"/>
  <c r="J427" i="10"/>
  <c r="K363" i="10"/>
  <c r="G365" i="10"/>
  <c r="K365" i="10" s="1"/>
  <c r="G341" i="10"/>
  <c r="K341" i="10" s="1"/>
  <c r="K339" i="10"/>
  <c r="G277" i="10"/>
  <c r="K277" i="10" s="1"/>
  <c r="K275" i="10"/>
  <c r="G189" i="10"/>
  <c r="K189" i="10" s="1"/>
  <c r="K187" i="10"/>
  <c r="G85" i="10"/>
  <c r="K85" i="10" s="1"/>
  <c r="K83" i="10"/>
  <c r="G613" i="10"/>
  <c r="K613" i="10" s="1"/>
  <c r="K611" i="10"/>
  <c r="G493" i="10"/>
  <c r="K493" i="10" s="1"/>
  <c r="K491" i="10"/>
  <c r="I141" i="10"/>
  <c r="J141" i="10" s="1"/>
  <c r="J139" i="10"/>
  <c r="G21" i="10"/>
  <c r="K21" i="10" s="1"/>
  <c r="K19" i="10"/>
  <c r="G621" i="10"/>
  <c r="K621" i="10" s="1"/>
  <c r="K619" i="10"/>
  <c r="G445" i="10"/>
  <c r="K445" i="10" s="1"/>
  <c r="K443" i="10"/>
  <c r="I293" i="10"/>
  <c r="J293" i="10" s="1"/>
  <c r="J291" i="10"/>
  <c r="G741" i="10"/>
  <c r="K741" i="10" s="1"/>
  <c r="K739" i="10"/>
  <c r="I685" i="10"/>
  <c r="J685" i="10" s="1"/>
  <c r="J683" i="10"/>
  <c r="K659" i="10"/>
  <c r="G661" i="10"/>
  <c r="K661" i="10" s="1"/>
  <c r="G645" i="10"/>
  <c r="K645" i="10" s="1"/>
  <c r="K643" i="10"/>
  <c r="G557" i="10"/>
  <c r="K557" i="10" s="1"/>
  <c r="K555" i="10"/>
  <c r="I397" i="10"/>
  <c r="J397" i="10" s="1"/>
  <c r="J395" i="10"/>
  <c r="G165" i="10"/>
  <c r="K165" i="10" s="1"/>
  <c r="K163" i="10"/>
  <c r="I149" i="10"/>
  <c r="J149" i="10" s="1"/>
  <c r="J147" i="10"/>
  <c r="J603" i="10"/>
  <c r="I605" i="10"/>
  <c r="J605" i="10" s="1"/>
  <c r="G517" i="10"/>
  <c r="K517" i="10" s="1"/>
  <c r="K515" i="10"/>
  <c r="K403" i="10"/>
  <c r="G405" i="10"/>
  <c r="K405" i="10" s="1"/>
  <c r="K91" i="10"/>
  <c r="G93" i="10"/>
  <c r="K93" i="10" s="1"/>
  <c r="G437" i="10"/>
  <c r="K437" i="10" s="1"/>
  <c r="K435" i="10"/>
  <c r="J643" i="10"/>
  <c r="I645" i="10"/>
  <c r="J645" i="10" s="1"/>
  <c r="J179" i="10"/>
  <c r="G773" i="10"/>
  <c r="K773" i="10" s="1"/>
  <c r="K771" i="10"/>
  <c r="I733" i="10"/>
  <c r="J733" i="10" s="1"/>
  <c r="J731" i="10"/>
  <c r="G717" i="10"/>
  <c r="K717" i="10" s="1"/>
  <c r="K715" i="10"/>
  <c r="J531" i="10"/>
  <c r="I533" i="10"/>
  <c r="J533" i="10" s="1"/>
  <c r="I517" i="10"/>
  <c r="J517" i="10" s="1"/>
  <c r="J515" i="10"/>
  <c r="J443" i="10"/>
  <c r="I445" i="10"/>
  <c r="J445" i="10" s="1"/>
  <c r="I421" i="10"/>
  <c r="J421" i="10" s="1"/>
  <c r="J419" i="10"/>
  <c r="I389" i="10"/>
  <c r="J389" i="10" s="1"/>
  <c r="J387" i="10"/>
  <c r="G309" i="10"/>
  <c r="K309" i="10" s="1"/>
  <c r="K307" i="10"/>
  <c r="G173" i="10"/>
  <c r="K173" i="10" s="1"/>
  <c r="K171" i="10"/>
  <c r="I117" i="10"/>
  <c r="J117" i="10" s="1"/>
  <c r="J115" i="10"/>
  <c r="G61" i="10"/>
  <c r="K61" i="10" s="1"/>
  <c r="K59" i="10"/>
  <c r="I37" i="10"/>
  <c r="J37" i="10" s="1"/>
  <c r="J35" i="10"/>
  <c r="G269" i="10"/>
  <c r="K269" i="10" s="1"/>
  <c r="K267" i="10"/>
  <c r="I85" i="10"/>
  <c r="J85" i="10" s="1"/>
  <c r="J83" i="10"/>
  <c r="I437" i="10"/>
  <c r="J437" i="10" s="1"/>
  <c r="J435" i="10"/>
  <c r="K11" i="10"/>
  <c r="G13" i="10"/>
  <c r="K13" i="10" s="1"/>
  <c r="I677" i="10"/>
  <c r="J677" i="10" s="1"/>
  <c r="J675" i="10"/>
  <c r="I469" i="10"/>
  <c r="J469" i="10" s="1"/>
  <c r="J467" i="10"/>
  <c r="G325" i="10"/>
  <c r="K325" i="10" s="1"/>
  <c r="K323" i="10"/>
  <c r="G197" i="10"/>
  <c r="K197" i="10" s="1"/>
  <c r="K195" i="10"/>
  <c r="K35" i="10"/>
  <c r="G37" i="10"/>
  <c r="K37" i="10" s="1"/>
  <c r="I701" i="10"/>
  <c r="J701" i="10" s="1"/>
  <c r="J699" i="10"/>
  <c r="G573" i="10"/>
  <c r="K573" i="10" s="1"/>
  <c r="K571" i="10"/>
  <c r="I477" i="10"/>
  <c r="J477" i="10" s="1"/>
  <c r="J475" i="10"/>
  <c r="J323" i="10"/>
  <c r="I325" i="10"/>
  <c r="J325" i="10" s="1"/>
  <c r="I213" i="10"/>
  <c r="J213" i="10" s="1"/>
  <c r="J211" i="10"/>
  <c r="I101" i="10"/>
  <c r="J101" i="10" s="1"/>
  <c r="J99" i="10"/>
  <c r="G861" i="10"/>
  <c r="K861" i="10" s="1"/>
  <c r="K859" i="10"/>
  <c r="G765" i="10"/>
  <c r="K765" i="10" s="1"/>
  <c r="K763" i="10"/>
  <c r="K651" i="10"/>
  <c r="G653" i="10"/>
  <c r="K653" i="10" s="1"/>
  <c r="I629" i="10"/>
  <c r="J629" i="10" s="1"/>
  <c r="J627" i="10"/>
  <c r="G525" i="10"/>
  <c r="K525" i="10" s="1"/>
  <c r="K523" i="10"/>
  <c r="G461" i="10"/>
  <c r="K461" i="10" s="1"/>
  <c r="K459" i="10"/>
  <c r="G413" i="10"/>
  <c r="K413" i="10" s="1"/>
  <c r="K411" i="10"/>
  <c r="I365" i="10"/>
  <c r="J365" i="10" s="1"/>
  <c r="J363" i="10"/>
  <c r="J355" i="10"/>
  <c r="I357" i="10"/>
  <c r="J357" i="10" s="1"/>
  <c r="I341" i="10"/>
  <c r="J341" i="10" s="1"/>
  <c r="J339" i="10"/>
  <c r="J331" i="10"/>
  <c r="I333" i="10"/>
  <c r="J333" i="10" s="1"/>
  <c r="I205" i="10"/>
  <c r="J205" i="10" s="1"/>
  <c r="J203" i="10"/>
  <c r="G77" i="10"/>
  <c r="K77" i="10" s="1"/>
  <c r="K75" i="10"/>
  <c r="G733" i="10"/>
  <c r="K733" i="10" s="1"/>
  <c r="K731" i="10"/>
  <c r="I621" i="10"/>
  <c r="J621" i="10" s="1"/>
  <c r="J619" i="10"/>
  <c r="G533" i="10"/>
  <c r="K533" i="10" s="1"/>
  <c r="K531" i="10"/>
  <c r="G381" i="10"/>
  <c r="K381" i="10" s="1"/>
  <c r="K379" i="10"/>
  <c r="G301" i="10"/>
  <c r="K301" i="10" s="1"/>
  <c r="K299" i="10"/>
  <c r="I125" i="10"/>
  <c r="J125" i="10" s="1"/>
  <c r="J123" i="10"/>
  <c r="K1283" i="10"/>
  <c r="G1285" i="10"/>
  <c r="K1285" i="10" s="1"/>
  <c r="G677" i="10"/>
  <c r="K677" i="10" s="1"/>
  <c r="K675" i="10"/>
  <c r="I317" i="10"/>
  <c r="J317" i="10" s="1"/>
  <c r="J315" i="10"/>
  <c r="G469" i="10"/>
  <c r="K469" i="10" s="1"/>
  <c r="K467" i="10"/>
  <c r="I653" i="10"/>
  <c r="J653" i="10" s="1"/>
  <c r="J651" i="10"/>
  <c r="G869" i="10"/>
  <c r="K869" i="10" s="1"/>
  <c r="K867" i="10"/>
  <c r="I757" i="10"/>
  <c r="J757" i="10" s="1"/>
  <c r="J755" i="10"/>
  <c r="I557" i="10"/>
  <c r="J557" i="10" s="1"/>
  <c r="J555" i="10"/>
  <c r="J507" i="10"/>
  <c r="I509" i="10"/>
  <c r="J509" i="10" s="1"/>
  <c r="G453" i="10"/>
  <c r="K453" i="10" s="1"/>
  <c r="K451" i="10"/>
  <c r="I373" i="10"/>
  <c r="J373" i="10" s="1"/>
  <c r="J371" i="10"/>
  <c r="I269" i="10"/>
  <c r="J269" i="10" s="1"/>
  <c r="J267" i="10"/>
  <c r="G389" i="10"/>
  <c r="K389" i="10" s="1"/>
  <c r="K387" i="10"/>
  <c r="I869" i="10"/>
  <c r="J869" i="10" s="1"/>
  <c r="J867" i="10"/>
  <c r="G749" i="10"/>
  <c r="K749" i="10" s="1"/>
  <c r="K747" i="10"/>
  <c r="G669" i="10"/>
  <c r="K669" i="10" s="1"/>
  <c r="K667" i="10"/>
  <c r="I597" i="10"/>
  <c r="J597" i="10" s="1"/>
  <c r="J595" i="10"/>
  <c r="K291" i="10"/>
  <c r="G293" i="10"/>
  <c r="K293" i="10" s="1"/>
  <c r="I253" i="10"/>
  <c r="J253" i="10" s="1"/>
  <c r="J251" i="10"/>
  <c r="J243" i="10"/>
  <c r="I245" i="10"/>
  <c r="J245" i="10" s="1"/>
  <c r="I173" i="10"/>
  <c r="J173" i="10" s="1"/>
  <c r="J171" i="10"/>
  <c r="G125" i="10"/>
  <c r="K125" i="10" s="1"/>
  <c r="K123" i="10"/>
  <c r="I93" i="10"/>
  <c r="J93" i="10" s="1"/>
  <c r="J91" i="10"/>
  <c r="I61" i="10"/>
  <c r="J61" i="10" s="1"/>
  <c r="J59" i="10"/>
  <c r="K875" i="10"/>
  <c r="G877" i="10"/>
  <c r="K877" i="10" s="1"/>
  <c r="G213" i="10"/>
  <c r="K213" i="10" s="1"/>
  <c r="K211" i="10"/>
  <c r="G101" i="10"/>
  <c r="K101" i="10" s="1"/>
  <c r="K99" i="10"/>
  <c r="K395" i="10"/>
  <c r="G397" i="10"/>
  <c r="K397" i="10" s="1"/>
  <c r="G757" i="10"/>
  <c r="K757" i="10" s="1"/>
  <c r="K755" i="10"/>
  <c r="G701" i="10"/>
  <c r="K701" i="10" s="1"/>
  <c r="K699" i="10"/>
  <c r="I613" i="10"/>
  <c r="J613" i="10" s="1"/>
  <c r="J611" i="10"/>
  <c r="G597" i="10"/>
  <c r="K597" i="10" s="1"/>
  <c r="K595" i="10"/>
  <c r="G549" i="10"/>
  <c r="K549" i="10" s="1"/>
  <c r="K547" i="10"/>
  <c r="I525" i="10"/>
  <c r="J525" i="10" s="1"/>
  <c r="J523" i="10"/>
  <c r="G509" i="10"/>
  <c r="K509" i="10" s="1"/>
  <c r="K507" i="10"/>
  <c r="I453" i="10"/>
  <c r="J453" i="10" s="1"/>
  <c r="J451" i="10"/>
  <c r="J299" i="10"/>
  <c r="I301" i="10"/>
  <c r="J301" i="10" s="1"/>
  <c r="J219" i="10"/>
  <c r="I221" i="10"/>
  <c r="J221" i="10" s="1"/>
  <c r="I197" i="10"/>
  <c r="J197" i="10" s="1"/>
  <c r="J195" i="10"/>
  <c r="G149" i="10"/>
  <c r="K149" i="10" s="1"/>
  <c r="K147" i="10"/>
  <c r="I165" i="10"/>
  <c r="J165" i="10" s="1"/>
  <c r="J163" i="10"/>
  <c r="I773" i="10"/>
  <c r="J773" i="10" s="1"/>
  <c r="J771" i="10"/>
  <c r="I725" i="10"/>
  <c r="J725" i="10" s="1"/>
  <c r="J723" i="10"/>
  <c r="G637" i="10"/>
  <c r="K637" i="10" s="1"/>
  <c r="K635" i="10"/>
  <c r="G501" i="10"/>
  <c r="K501" i="10" s="1"/>
  <c r="K499" i="10"/>
  <c r="G429" i="10"/>
  <c r="K429" i="10" s="1"/>
  <c r="K427" i="10"/>
  <c r="I309" i="10"/>
  <c r="J309" i="10" s="1"/>
  <c r="J307" i="10"/>
  <c r="K259" i="10"/>
  <c r="G261" i="10"/>
  <c r="K261" i="10" s="1"/>
  <c r="I229" i="10"/>
  <c r="J229" i="10" s="1"/>
  <c r="J227" i="10"/>
  <c r="G133" i="10"/>
  <c r="K133" i="10" s="1"/>
  <c r="K131" i="10"/>
  <c r="I109" i="10"/>
  <c r="J109" i="10" s="1"/>
  <c r="J107" i="10"/>
  <c r="G69" i="10"/>
  <c r="K69" i="10" s="1"/>
  <c r="K67" i="10"/>
  <c r="I29" i="10"/>
  <c r="J29" i="10" s="1"/>
  <c r="J27" i="10"/>
  <c r="I877" i="10"/>
  <c r="J877" i="10" s="1"/>
  <c r="J875" i="10"/>
  <c r="G605" i="10"/>
  <c r="K605" i="10" s="1"/>
  <c r="K603" i="10"/>
  <c r="I277" i="10"/>
  <c r="J277" i="10" s="1"/>
  <c r="J275" i="10"/>
  <c r="G237" i="10"/>
  <c r="K237" i="10" s="1"/>
  <c r="K235" i="10"/>
  <c r="K115" i="10"/>
  <c r="G117" i="10"/>
  <c r="K117" i="10" s="1"/>
  <c r="K683" i="10"/>
  <c r="G685" i="10"/>
  <c r="K685" i="10" s="1"/>
  <c r="I237" i="10"/>
  <c r="J237" i="10" s="1"/>
  <c r="J235" i="10"/>
  <c r="G205" i="10"/>
  <c r="K205" i="10" s="1"/>
  <c r="K203" i="10"/>
  <c r="G709" i="10"/>
  <c r="K709" i="10" s="1"/>
  <c r="K707" i="10"/>
  <c r="I581" i="10"/>
  <c r="J581" i="10" s="1"/>
  <c r="J579" i="10"/>
  <c r="K539" i="10"/>
  <c r="G541" i="10"/>
  <c r="K541" i="10" s="1"/>
  <c r="I405" i="10"/>
  <c r="J405" i="10" s="1"/>
  <c r="J403" i="10"/>
  <c r="K371" i="10"/>
  <c r="G373" i="10"/>
  <c r="K373" i="10" s="1"/>
  <c r="I349" i="10"/>
  <c r="J349" i="10" s="1"/>
  <c r="J347" i="10"/>
  <c r="G317" i="10"/>
  <c r="K317" i="10" s="1"/>
  <c r="K315" i="10"/>
  <c r="I133" i="10"/>
  <c r="J133" i="10" s="1"/>
  <c r="J131" i="10"/>
  <c r="G45" i="10"/>
  <c r="K45" i="10" s="1"/>
  <c r="K43" i="10"/>
  <c r="I1285" i="10"/>
  <c r="J1285" i="10" s="1"/>
  <c r="J1283" i="10"/>
  <c r="G485" i="10"/>
  <c r="K485" i="10" s="1"/>
  <c r="K483" i="10"/>
  <c r="I285" i="10"/>
  <c r="J285" i="10" s="1"/>
  <c r="J283" i="10"/>
  <c r="K283" i="10"/>
  <c r="G285" i="10"/>
  <c r="K285" i="10" s="1"/>
  <c r="K179" i="10"/>
  <c r="G181" i="10"/>
  <c r="K181" i="10" s="1"/>
  <c r="I69" i="10"/>
  <c r="J69" i="10" s="1"/>
  <c r="J67" i="10"/>
  <c r="I13" i="10"/>
  <c r="J13" i="10" s="1"/>
  <c r="J11" i="10"/>
  <c r="R270" i="3"/>
  <c r="R406" i="27"/>
  <c r="R886" i="27"/>
  <c r="R270" i="30"/>
  <c r="O6" i="33" l="1"/>
  <c r="O350" i="33"/>
  <c r="Q86" i="32"/>
  <c r="R86" i="32"/>
  <c r="O86" i="32"/>
  <c r="O326" i="30"/>
  <c r="O1206" i="12"/>
  <c r="O1238" i="9"/>
  <c r="O1318" i="8"/>
  <c r="O1222" i="7"/>
  <c r="O1230" i="7"/>
  <c r="O6" i="3"/>
  <c r="K766" i="27" l="1"/>
  <c r="H766" i="27"/>
  <c r="K678" i="27"/>
  <c r="H678" i="27"/>
  <c r="K350" i="27"/>
  <c r="H350" i="27"/>
  <c r="K334" i="27"/>
  <c r="H334" i="27"/>
  <c r="K326" i="27"/>
  <c r="H326" i="27"/>
  <c r="K294" i="27"/>
  <c r="H294" i="27"/>
  <c r="K238" i="27"/>
  <c r="H238" i="27"/>
  <c r="K142" i="27"/>
  <c r="H142" i="27"/>
  <c r="K30" i="27"/>
  <c r="H30" i="27"/>
  <c r="K678" i="24"/>
  <c r="H678" i="24"/>
  <c r="K582" i="24"/>
  <c r="H582" i="24"/>
  <c r="K334" i="24"/>
  <c r="H334" i="24"/>
  <c r="K238" i="24"/>
  <c r="H238" i="24"/>
  <c r="H126" i="12"/>
  <c r="H582" i="11"/>
  <c r="H350" i="11"/>
  <c r="H326" i="11"/>
  <c r="H294" i="11"/>
  <c r="H238" i="11"/>
  <c r="H126" i="11"/>
  <c r="G742" i="9"/>
  <c r="H646" i="8"/>
  <c r="H582" i="8"/>
  <c r="H350" i="8"/>
  <c r="H222" i="8"/>
  <c r="H126" i="8"/>
  <c r="H30" i="8"/>
  <c r="K702" i="7"/>
  <c r="H702" i="7"/>
  <c r="K638" i="7"/>
  <c r="H638" i="7"/>
  <c r="K542" i="7"/>
  <c r="H542" i="7"/>
  <c r="K310" i="7"/>
  <c r="H310" i="7"/>
  <c r="K254" i="7"/>
  <c r="H254" i="7"/>
  <c r="K198" i="7"/>
  <c r="H198" i="7"/>
  <c r="K182" i="7"/>
  <c r="H182" i="7"/>
  <c r="H102" i="7"/>
  <c r="K102" i="7"/>
  <c r="K6" i="7"/>
  <c r="H6" i="7"/>
  <c r="H134" i="7" l="1"/>
  <c r="K334" i="33" l="1"/>
  <c r="J333" i="33"/>
  <c r="I333" i="33"/>
  <c r="G333" i="33"/>
  <c r="K333" i="33" s="1"/>
  <c r="J331" i="33"/>
  <c r="I331" i="33"/>
  <c r="G331" i="33"/>
  <c r="K331" i="33" s="1"/>
  <c r="J329" i="33"/>
  <c r="I329" i="33"/>
  <c r="G329" i="33"/>
  <c r="K329" i="33" s="1"/>
  <c r="J327" i="33"/>
  <c r="I327" i="33"/>
  <c r="G327" i="33"/>
  <c r="K327" i="33" s="1"/>
  <c r="K326" i="33"/>
  <c r="J325" i="33"/>
  <c r="I325" i="33"/>
  <c r="G325" i="33"/>
  <c r="K325" i="33" s="1"/>
  <c r="J323" i="33"/>
  <c r="I323" i="33"/>
  <c r="G323" i="33"/>
  <c r="K323" i="33" s="1"/>
  <c r="J321" i="33"/>
  <c r="I321" i="33"/>
  <c r="G321" i="33"/>
  <c r="K321" i="33" s="1"/>
  <c r="J319" i="33"/>
  <c r="I319" i="33"/>
  <c r="G319" i="33"/>
  <c r="K319" i="33" s="1"/>
  <c r="K318" i="33"/>
  <c r="J317" i="33"/>
  <c r="I317" i="33"/>
  <c r="G317" i="33"/>
  <c r="K317" i="33" s="1"/>
  <c r="J315" i="33"/>
  <c r="I315" i="33"/>
  <c r="G315" i="33"/>
  <c r="K315" i="33" s="1"/>
  <c r="J313" i="33"/>
  <c r="I313" i="33"/>
  <c r="G313" i="33"/>
  <c r="K313" i="33" s="1"/>
  <c r="J311" i="33"/>
  <c r="I311" i="33"/>
  <c r="G311" i="33"/>
  <c r="K311" i="33" s="1"/>
  <c r="K310" i="33"/>
  <c r="J309" i="33"/>
  <c r="I309" i="33"/>
  <c r="G309" i="33"/>
  <c r="K309" i="33" s="1"/>
  <c r="J307" i="33"/>
  <c r="I307" i="33"/>
  <c r="G307" i="33"/>
  <c r="K307" i="33" s="1"/>
  <c r="J305" i="33"/>
  <c r="I305" i="33"/>
  <c r="G305" i="33"/>
  <c r="K305" i="33" s="1"/>
  <c r="J303" i="33"/>
  <c r="I303" i="33"/>
  <c r="G303" i="33"/>
  <c r="K303" i="33" s="1"/>
  <c r="K302" i="33"/>
  <c r="J301" i="33"/>
  <c r="I301" i="33"/>
  <c r="G301" i="33"/>
  <c r="K301" i="33" s="1"/>
  <c r="J299" i="33"/>
  <c r="I299" i="33"/>
  <c r="G299" i="33"/>
  <c r="K299" i="33" s="1"/>
  <c r="J297" i="33"/>
  <c r="I297" i="33"/>
  <c r="G297" i="33"/>
  <c r="K297" i="33" s="1"/>
  <c r="J295" i="33"/>
  <c r="I295" i="33"/>
  <c r="G295" i="33"/>
  <c r="K295" i="33" s="1"/>
  <c r="K294" i="33"/>
  <c r="J293" i="33"/>
  <c r="I293" i="33"/>
  <c r="G293" i="33"/>
  <c r="K293" i="33" s="1"/>
  <c r="J291" i="33"/>
  <c r="I291" i="33"/>
  <c r="G291" i="33"/>
  <c r="K291" i="33" s="1"/>
  <c r="J289" i="33"/>
  <c r="I289" i="33"/>
  <c r="G289" i="33"/>
  <c r="K289" i="33" s="1"/>
  <c r="J287" i="33"/>
  <c r="I287" i="33"/>
  <c r="G287" i="33"/>
  <c r="K287" i="33" s="1"/>
  <c r="K286" i="33"/>
  <c r="J285" i="33"/>
  <c r="I285" i="33"/>
  <c r="G285" i="33"/>
  <c r="K285" i="33" s="1"/>
  <c r="J283" i="33"/>
  <c r="I283" i="33"/>
  <c r="G283" i="33"/>
  <c r="K283" i="33" s="1"/>
  <c r="J281" i="33"/>
  <c r="I281" i="33"/>
  <c r="G281" i="33"/>
  <c r="K281" i="33" s="1"/>
  <c r="J279" i="33"/>
  <c r="I279" i="33"/>
  <c r="G279" i="33"/>
  <c r="K279" i="33" s="1"/>
  <c r="K278" i="33"/>
  <c r="J277" i="33"/>
  <c r="I277" i="33"/>
  <c r="G277" i="33"/>
  <c r="K277" i="33" s="1"/>
  <c r="J275" i="33"/>
  <c r="I275" i="33"/>
  <c r="G275" i="33"/>
  <c r="K275" i="33" s="1"/>
  <c r="J273" i="33"/>
  <c r="I273" i="33"/>
  <c r="G273" i="33"/>
  <c r="K273" i="33" s="1"/>
  <c r="J271" i="33"/>
  <c r="I271" i="33"/>
  <c r="G271" i="33"/>
  <c r="K271" i="33" s="1"/>
  <c r="K270" i="33"/>
  <c r="J269" i="33"/>
  <c r="I269" i="33"/>
  <c r="G269" i="33"/>
  <c r="K269" i="33" s="1"/>
  <c r="J267" i="33"/>
  <c r="I267" i="33"/>
  <c r="G267" i="33"/>
  <c r="K267" i="33" s="1"/>
  <c r="J265" i="33"/>
  <c r="I265" i="33"/>
  <c r="G265" i="33"/>
  <c r="K265" i="33" s="1"/>
  <c r="J263" i="33"/>
  <c r="I263" i="33"/>
  <c r="G263" i="33"/>
  <c r="K263" i="33" s="1"/>
  <c r="K262" i="33"/>
  <c r="J261" i="33"/>
  <c r="I261" i="33"/>
  <c r="G261" i="33"/>
  <c r="K261" i="33" s="1"/>
  <c r="J259" i="33"/>
  <c r="I259" i="33"/>
  <c r="G259" i="33"/>
  <c r="K259" i="33" s="1"/>
  <c r="J257" i="33"/>
  <c r="I257" i="33"/>
  <c r="G257" i="33"/>
  <c r="K257" i="33" s="1"/>
  <c r="J255" i="33"/>
  <c r="I255" i="33"/>
  <c r="G255" i="33"/>
  <c r="K255" i="33" s="1"/>
  <c r="K254" i="33"/>
  <c r="J253" i="33"/>
  <c r="I253" i="33"/>
  <c r="G253" i="33"/>
  <c r="K253" i="33" s="1"/>
  <c r="J251" i="33"/>
  <c r="I251" i="33"/>
  <c r="G251" i="33"/>
  <c r="K251" i="33" s="1"/>
  <c r="J249" i="33"/>
  <c r="I249" i="33"/>
  <c r="G249" i="33"/>
  <c r="K249" i="33" s="1"/>
  <c r="J247" i="33"/>
  <c r="I247" i="33"/>
  <c r="G247" i="33"/>
  <c r="K247" i="33" s="1"/>
  <c r="K246" i="33"/>
  <c r="J245" i="33"/>
  <c r="I245" i="33"/>
  <c r="G245" i="33"/>
  <c r="K245" i="33" s="1"/>
  <c r="J243" i="33"/>
  <c r="I243" i="33"/>
  <c r="G243" i="33"/>
  <c r="K243" i="33" s="1"/>
  <c r="J241" i="33"/>
  <c r="I241" i="33"/>
  <c r="G241" i="33"/>
  <c r="K241" i="33" s="1"/>
  <c r="J239" i="33"/>
  <c r="I239" i="33"/>
  <c r="G239" i="33"/>
  <c r="K239" i="33" s="1"/>
  <c r="K238" i="33"/>
  <c r="J237" i="33"/>
  <c r="I237" i="33"/>
  <c r="G237" i="33"/>
  <c r="K237" i="33" s="1"/>
  <c r="J235" i="33"/>
  <c r="I235" i="33"/>
  <c r="G235" i="33"/>
  <c r="K235" i="33" s="1"/>
  <c r="J233" i="33"/>
  <c r="I233" i="33"/>
  <c r="G233" i="33"/>
  <c r="K233" i="33" s="1"/>
  <c r="J231" i="33"/>
  <c r="I231" i="33"/>
  <c r="G231" i="33"/>
  <c r="K231" i="33" s="1"/>
  <c r="K230" i="33"/>
  <c r="J229" i="33"/>
  <c r="I229" i="33"/>
  <c r="G229" i="33"/>
  <c r="K229" i="33" s="1"/>
  <c r="J227" i="33"/>
  <c r="I227" i="33"/>
  <c r="G227" i="33"/>
  <c r="K227" i="33" s="1"/>
  <c r="J225" i="33"/>
  <c r="I225" i="33"/>
  <c r="G225" i="33"/>
  <c r="K225" i="33" s="1"/>
  <c r="J223" i="33"/>
  <c r="I223" i="33"/>
  <c r="G223" i="33"/>
  <c r="K223" i="33" s="1"/>
  <c r="K222" i="33"/>
  <c r="J221" i="33"/>
  <c r="I221" i="33"/>
  <c r="G221" i="33"/>
  <c r="K221" i="33" s="1"/>
  <c r="J219" i="33"/>
  <c r="I219" i="33"/>
  <c r="G219" i="33"/>
  <c r="K219" i="33" s="1"/>
  <c r="J217" i="33"/>
  <c r="I217" i="33"/>
  <c r="G217" i="33"/>
  <c r="K217" i="33" s="1"/>
  <c r="J215" i="33"/>
  <c r="I215" i="33"/>
  <c r="G215" i="33"/>
  <c r="K215" i="33" s="1"/>
  <c r="K214" i="33"/>
  <c r="J213" i="33"/>
  <c r="I213" i="33"/>
  <c r="G213" i="33"/>
  <c r="K213" i="33" s="1"/>
  <c r="J211" i="33"/>
  <c r="I211" i="33"/>
  <c r="G211" i="33"/>
  <c r="K211" i="33" s="1"/>
  <c r="J209" i="33"/>
  <c r="I209" i="33"/>
  <c r="G209" i="33"/>
  <c r="K209" i="33" s="1"/>
  <c r="J207" i="33"/>
  <c r="I207" i="33"/>
  <c r="G207" i="33"/>
  <c r="K207" i="33" s="1"/>
  <c r="K206" i="33"/>
  <c r="J205" i="33"/>
  <c r="I205" i="33"/>
  <c r="G205" i="33"/>
  <c r="K205" i="33" s="1"/>
  <c r="J203" i="33"/>
  <c r="I203" i="33"/>
  <c r="G203" i="33"/>
  <c r="K203" i="33" s="1"/>
  <c r="J201" i="33"/>
  <c r="I201" i="33"/>
  <c r="G201" i="33"/>
  <c r="K201" i="33" s="1"/>
  <c r="J199" i="33"/>
  <c r="I199" i="33"/>
  <c r="G199" i="33"/>
  <c r="K199" i="33" s="1"/>
  <c r="K198" i="33"/>
  <c r="J197" i="33"/>
  <c r="I197" i="33"/>
  <c r="G197" i="33"/>
  <c r="K197" i="33" s="1"/>
  <c r="J195" i="33"/>
  <c r="I195" i="33"/>
  <c r="G195" i="33"/>
  <c r="K195" i="33" s="1"/>
  <c r="J193" i="33"/>
  <c r="I193" i="33"/>
  <c r="G193" i="33"/>
  <c r="K193" i="33" s="1"/>
  <c r="J191" i="33"/>
  <c r="I191" i="33"/>
  <c r="G191" i="33"/>
  <c r="K191" i="33" s="1"/>
  <c r="K190" i="33"/>
  <c r="J189" i="33"/>
  <c r="I189" i="33"/>
  <c r="G189" i="33"/>
  <c r="K189" i="33" s="1"/>
  <c r="J187" i="33"/>
  <c r="I187" i="33"/>
  <c r="G187" i="33"/>
  <c r="K187" i="33" s="1"/>
  <c r="J185" i="33"/>
  <c r="I185" i="33"/>
  <c r="G185" i="33"/>
  <c r="K185" i="33" s="1"/>
  <c r="J183" i="33"/>
  <c r="I183" i="33"/>
  <c r="G183" i="33"/>
  <c r="K183" i="33" s="1"/>
  <c r="K182" i="33"/>
  <c r="J181" i="33"/>
  <c r="I181" i="33"/>
  <c r="G181" i="33"/>
  <c r="K181" i="33" s="1"/>
  <c r="J179" i="33"/>
  <c r="I179" i="33"/>
  <c r="G179" i="33"/>
  <c r="K179" i="33" s="1"/>
  <c r="J177" i="33"/>
  <c r="I177" i="33"/>
  <c r="G177" i="33"/>
  <c r="K177" i="33" s="1"/>
  <c r="J175" i="33"/>
  <c r="I175" i="33"/>
  <c r="G175" i="33"/>
  <c r="K175" i="33" s="1"/>
  <c r="K174" i="33"/>
  <c r="J173" i="33"/>
  <c r="I173" i="33"/>
  <c r="G173" i="33"/>
  <c r="K173" i="33" s="1"/>
  <c r="J171" i="33"/>
  <c r="I171" i="33"/>
  <c r="G171" i="33"/>
  <c r="K171" i="33" s="1"/>
  <c r="J169" i="33"/>
  <c r="I169" i="33"/>
  <c r="G169" i="33"/>
  <c r="K169" i="33" s="1"/>
  <c r="J167" i="33"/>
  <c r="I167" i="33"/>
  <c r="G167" i="33"/>
  <c r="K167" i="33" s="1"/>
  <c r="K166" i="33"/>
  <c r="J165" i="33"/>
  <c r="I165" i="33"/>
  <c r="G165" i="33"/>
  <c r="K165" i="33" s="1"/>
  <c r="J163" i="33"/>
  <c r="I163" i="33"/>
  <c r="G163" i="33"/>
  <c r="K163" i="33" s="1"/>
  <c r="J161" i="33"/>
  <c r="I161" i="33"/>
  <c r="G161" i="33"/>
  <c r="K161" i="33" s="1"/>
  <c r="J159" i="33"/>
  <c r="I159" i="33"/>
  <c r="G159" i="33"/>
  <c r="K159" i="33" s="1"/>
  <c r="K158" i="33"/>
  <c r="J157" i="33"/>
  <c r="I157" i="33"/>
  <c r="G157" i="33"/>
  <c r="K157" i="33" s="1"/>
  <c r="J155" i="33"/>
  <c r="I155" i="33"/>
  <c r="G155" i="33"/>
  <c r="K155" i="33" s="1"/>
  <c r="J153" i="33"/>
  <c r="I153" i="33"/>
  <c r="G153" i="33"/>
  <c r="K153" i="33" s="1"/>
  <c r="J151" i="33"/>
  <c r="I151" i="33"/>
  <c r="G151" i="33"/>
  <c r="K151" i="33" s="1"/>
  <c r="K150" i="33"/>
  <c r="J149" i="33"/>
  <c r="I149" i="33"/>
  <c r="G149" i="33"/>
  <c r="K149" i="33" s="1"/>
  <c r="J147" i="33"/>
  <c r="I147" i="33"/>
  <c r="G147" i="33"/>
  <c r="K147" i="33" s="1"/>
  <c r="J145" i="33"/>
  <c r="I145" i="33"/>
  <c r="G145" i="33"/>
  <c r="K145" i="33" s="1"/>
  <c r="J143" i="33"/>
  <c r="I143" i="33"/>
  <c r="G143" i="33"/>
  <c r="K143" i="33" s="1"/>
  <c r="K142" i="33"/>
  <c r="J141" i="33"/>
  <c r="I141" i="33"/>
  <c r="G141" i="33"/>
  <c r="K141" i="33" s="1"/>
  <c r="J139" i="33"/>
  <c r="I139" i="33"/>
  <c r="G139" i="33"/>
  <c r="K139" i="33" s="1"/>
  <c r="J137" i="33"/>
  <c r="I137" i="33"/>
  <c r="G137" i="33"/>
  <c r="K137" i="33" s="1"/>
  <c r="J135" i="33"/>
  <c r="I135" i="33"/>
  <c r="G135" i="33"/>
  <c r="K135" i="33" s="1"/>
  <c r="K134" i="33"/>
  <c r="J133" i="33"/>
  <c r="I133" i="33"/>
  <c r="G133" i="33"/>
  <c r="K133" i="33" s="1"/>
  <c r="J131" i="33"/>
  <c r="I131" i="33"/>
  <c r="G131" i="33"/>
  <c r="K131" i="33" s="1"/>
  <c r="J129" i="33"/>
  <c r="I129" i="33"/>
  <c r="G129" i="33"/>
  <c r="K129" i="33" s="1"/>
  <c r="J127" i="33"/>
  <c r="I127" i="33"/>
  <c r="G127" i="33"/>
  <c r="K127" i="33" s="1"/>
  <c r="K126" i="33"/>
  <c r="J125" i="33"/>
  <c r="I125" i="33"/>
  <c r="G125" i="33"/>
  <c r="K125" i="33" s="1"/>
  <c r="J123" i="33"/>
  <c r="I123" i="33"/>
  <c r="G123" i="33"/>
  <c r="K123" i="33" s="1"/>
  <c r="J121" i="33"/>
  <c r="I121" i="33"/>
  <c r="G121" i="33"/>
  <c r="K121" i="33" s="1"/>
  <c r="J119" i="33"/>
  <c r="I119" i="33"/>
  <c r="G119" i="33"/>
  <c r="K119" i="33" s="1"/>
  <c r="K118" i="33"/>
  <c r="J117" i="33"/>
  <c r="I117" i="33"/>
  <c r="G117" i="33"/>
  <c r="K117" i="33" s="1"/>
  <c r="J115" i="33"/>
  <c r="I115" i="33"/>
  <c r="G115" i="33"/>
  <c r="K115" i="33" s="1"/>
  <c r="J113" i="33"/>
  <c r="I113" i="33"/>
  <c r="G113" i="33"/>
  <c r="K113" i="33" s="1"/>
  <c r="J111" i="33"/>
  <c r="I111" i="33"/>
  <c r="G111" i="33"/>
  <c r="K111" i="33" s="1"/>
  <c r="K110" i="33"/>
  <c r="J109" i="33"/>
  <c r="I109" i="33"/>
  <c r="G109" i="33"/>
  <c r="K109" i="33" s="1"/>
  <c r="J107" i="33"/>
  <c r="I107" i="33"/>
  <c r="G107" i="33"/>
  <c r="K107" i="33" s="1"/>
  <c r="J105" i="33"/>
  <c r="I105" i="33"/>
  <c r="G105" i="33"/>
  <c r="K105" i="33" s="1"/>
  <c r="J103" i="33"/>
  <c r="I103" i="33"/>
  <c r="G103" i="33"/>
  <c r="K103" i="33" s="1"/>
  <c r="K102" i="33"/>
  <c r="J101" i="33"/>
  <c r="I101" i="33"/>
  <c r="G101" i="33"/>
  <c r="K101" i="33" s="1"/>
  <c r="J99" i="33"/>
  <c r="I99" i="33"/>
  <c r="G99" i="33"/>
  <c r="K99" i="33" s="1"/>
  <c r="J97" i="33"/>
  <c r="I97" i="33"/>
  <c r="G97" i="33"/>
  <c r="K97" i="33" s="1"/>
  <c r="J95" i="33"/>
  <c r="I95" i="33"/>
  <c r="G95" i="33"/>
  <c r="K95" i="33" s="1"/>
  <c r="K94" i="33"/>
  <c r="J93" i="33"/>
  <c r="I93" i="33"/>
  <c r="G93" i="33"/>
  <c r="K93" i="33" s="1"/>
  <c r="J91" i="33"/>
  <c r="I91" i="33"/>
  <c r="G91" i="33"/>
  <c r="K91" i="33" s="1"/>
  <c r="J89" i="33"/>
  <c r="I89" i="33"/>
  <c r="G89" i="33"/>
  <c r="K89" i="33" s="1"/>
  <c r="J87" i="33"/>
  <c r="I87" i="33"/>
  <c r="G87" i="33"/>
  <c r="K87" i="33" s="1"/>
  <c r="K86" i="33"/>
  <c r="J85" i="33"/>
  <c r="I85" i="33"/>
  <c r="G85" i="33"/>
  <c r="K85" i="33" s="1"/>
  <c r="J83" i="33"/>
  <c r="I83" i="33"/>
  <c r="G83" i="33"/>
  <c r="K83" i="33" s="1"/>
  <c r="J81" i="33"/>
  <c r="I81" i="33"/>
  <c r="G81" i="33"/>
  <c r="K81" i="33" s="1"/>
  <c r="J79" i="33"/>
  <c r="I79" i="33"/>
  <c r="G79" i="33"/>
  <c r="K79" i="33" s="1"/>
  <c r="K78" i="33"/>
  <c r="J77" i="33"/>
  <c r="I77" i="33"/>
  <c r="G77" i="33"/>
  <c r="K77" i="33" s="1"/>
  <c r="J75" i="33"/>
  <c r="I75" i="33"/>
  <c r="G75" i="33"/>
  <c r="K75" i="33" s="1"/>
  <c r="J73" i="33"/>
  <c r="I73" i="33"/>
  <c r="G73" i="33"/>
  <c r="K73" i="33" s="1"/>
  <c r="J71" i="33"/>
  <c r="I71" i="33"/>
  <c r="G71" i="33"/>
  <c r="K71" i="33" s="1"/>
  <c r="K70" i="33"/>
  <c r="J69" i="33"/>
  <c r="I69" i="33"/>
  <c r="G69" i="33"/>
  <c r="K69" i="33" s="1"/>
  <c r="J67" i="33"/>
  <c r="I67" i="33"/>
  <c r="G67" i="33"/>
  <c r="K67" i="33" s="1"/>
  <c r="J65" i="33"/>
  <c r="I65" i="33"/>
  <c r="G65" i="33"/>
  <c r="K65" i="33" s="1"/>
  <c r="J63" i="33"/>
  <c r="I63" i="33"/>
  <c r="G63" i="33"/>
  <c r="K63" i="33" s="1"/>
  <c r="K62" i="33"/>
  <c r="J61" i="33"/>
  <c r="I61" i="33"/>
  <c r="G61" i="33"/>
  <c r="K61" i="33" s="1"/>
  <c r="J59" i="33"/>
  <c r="I59" i="33"/>
  <c r="G59" i="33"/>
  <c r="K59" i="33" s="1"/>
  <c r="J57" i="33"/>
  <c r="I57" i="33"/>
  <c r="G57" i="33"/>
  <c r="K57" i="33" s="1"/>
  <c r="J55" i="33"/>
  <c r="I55" i="33"/>
  <c r="G55" i="33"/>
  <c r="K55" i="33" s="1"/>
  <c r="K54" i="33"/>
  <c r="J53" i="33"/>
  <c r="I53" i="33"/>
  <c r="G53" i="33"/>
  <c r="K53" i="33" s="1"/>
  <c r="J51" i="33"/>
  <c r="I51" i="33"/>
  <c r="G51" i="33"/>
  <c r="K51" i="33" s="1"/>
  <c r="J49" i="33"/>
  <c r="I49" i="33"/>
  <c r="G49" i="33"/>
  <c r="K49" i="33" s="1"/>
  <c r="J47" i="33"/>
  <c r="I47" i="33"/>
  <c r="G47" i="33"/>
  <c r="K47" i="33" s="1"/>
  <c r="K46" i="33"/>
  <c r="J45" i="33"/>
  <c r="I45" i="33"/>
  <c r="G45" i="33"/>
  <c r="K45" i="33" s="1"/>
  <c r="J43" i="33"/>
  <c r="I43" i="33"/>
  <c r="G43" i="33"/>
  <c r="K43" i="33" s="1"/>
  <c r="J41" i="33"/>
  <c r="I41" i="33"/>
  <c r="G41" i="33"/>
  <c r="K41" i="33" s="1"/>
  <c r="J39" i="33"/>
  <c r="I39" i="33"/>
  <c r="G39" i="33"/>
  <c r="K39" i="33" s="1"/>
  <c r="K38" i="33"/>
  <c r="J37" i="33"/>
  <c r="I37" i="33"/>
  <c r="G37" i="33"/>
  <c r="K37" i="33" s="1"/>
  <c r="J35" i="33"/>
  <c r="I35" i="33"/>
  <c r="G35" i="33"/>
  <c r="K35" i="33" s="1"/>
  <c r="J33" i="33"/>
  <c r="I33" i="33"/>
  <c r="G33" i="33"/>
  <c r="K33" i="33" s="1"/>
  <c r="J31" i="33"/>
  <c r="I31" i="33"/>
  <c r="G31" i="33"/>
  <c r="K31" i="33" s="1"/>
  <c r="K30" i="33"/>
  <c r="J29" i="33"/>
  <c r="I29" i="33"/>
  <c r="G29" i="33"/>
  <c r="K29" i="33" s="1"/>
  <c r="J27" i="33"/>
  <c r="I27" i="33"/>
  <c r="G27" i="33"/>
  <c r="K27" i="33" s="1"/>
  <c r="J25" i="33"/>
  <c r="I25" i="33"/>
  <c r="G25" i="33"/>
  <c r="K25" i="33" s="1"/>
  <c r="J23" i="33"/>
  <c r="I23" i="33"/>
  <c r="G23" i="33"/>
  <c r="K23" i="33" s="1"/>
  <c r="K22" i="33"/>
  <c r="J21" i="33"/>
  <c r="I21" i="33"/>
  <c r="G21" i="33"/>
  <c r="K21" i="33" s="1"/>
  <c r="J19" i="33"/>
  <c r="I19" i="33"/>
  <c r="G19" i="33"/>
  <c r="K19" i="33" s="1"/>
  <c r="J17" i="33"/>
  <c r="I17" i="33"/>
  <c r="G17" i="33"/>
  <c r="K17" i="33" s="1"/>
  <c r="J15" i="33"/>
  <c r="I15" i="33"/>
  <c r="G15" i="33"/>
  <c r="K15" i="33" s="1"/>
  <c r="K14" i="33"/>
  <c r="J13" i="33"/>
  <c r="I13" i="33"/>
  <c r="G13" i="33"/>
  <c r="K13" i="33" s="1"/>
  <c r="J11" i="33"/>
  <c r="I11" i="33"/>
  <c r="G11" i="33"/>
  <c r="K11" i="33" s="1"/>
  <c r="J9" i="33"/>
  <c r="I9" i="33"/>
  <c r="G9" i="33"/>
  <c r="K9" i="33" s="1"/>
  <c r="J7" i="33"/>
  <c r="I7" i="33"/>
  <c r="G7" i="33"/>
  <c r="K7" i="33" s="1"/>
  <c r="K6" i="33"/>
  <c r="O398" i="33"/>
  <c r="K365" i="33"/>
  <c r="J365" i="33"/>
  <c r="K363" i="33"/>
  <c r="J363" i="33"/>
  <c r="K361" i="33"/>
  <c r="J361" i="33"/>
  <c r="K359" i="33"/>
  <c r="J359" i="33"/>
  <c r="K358" i="33"/>
  <c r="J1247" i="12" l="1"/>
  <c r="J1249" i="12" s="1"/>
  <c r="J1251" i="12" s="1"/>
  <c r="J1253" i="12" s="1"/>
  <c r="I1247" i="12"/>
  <c r="I1249" i="12" s="1"/>
  <c r="I1251" i="12" s="1"/>
  <c r="I1253" i="12" s="1"/>
  <c r="H1247" i="12"/>
  <c r="H1249" i="12" s="1"/>
  <c r="H1251" i="12" s="1"/>
  <c r="H1253" i="12" s="1"/>
  <c r="G1247" i="12"/>
  <c r="J1239" i="12"/>
  <c r="J1241" i="12" s="1"/>
  <c r="J1243" i="12" s="1"/>
  <c r="J1245" i="12" s="1"/>
  <c r="I1239" i="12"/>
  <c r="I1241" i="12" s="1"/>
  <c r="I1243" i="12" s="1"/>
  <c r="I1245" i="12" s="1"/>
  <c r="H1239" i="12"/>
  <c r="H1241" i="12" s="1"/>
  <c r="H1243" i="12" s="1"/>
  <c r="H1245" i="12" s="1"/>
  <c r="G1239" i="12"/>
  <c r="J1231" i="12"/>
  <c r="J1233" i="12" s="1"/>
  <c r="J1235" i="12" s="1"/>
  <c r="J1237" i="12" s="1"/>
  <c r="I1231" i="12"/>
  <c r="I1233" i="12" s="1"/>
  <c r="I1235" i="12" s="1"/>
  <c r="I1237" i="12" s="1"/>
  <c r="H1231" i="12"/>
  <c r="H1233" i="12" s="1"/>
  <c r="H1235" i="12" s="1"/>
  <c r="H1237" i="12" s="1"/>
  <c r="G1231" i="12"/>
  <c r="J1223" i="12"/>
  <c r="J1225" i="12" s="1"/>
  <c r="J1227" i="12" s="1"/>
  <c r="J1229" i="12" s="1"/>
  <c r="I1223" i="12"/>
  <c r="I1225" i="12" s="1"/>
  <c r="I1227" i="12" s="1"/>
  <c r="I1229" i="12" s="1"/>
  <c r="H1223" i="12"/>
  <c r="H1225" i="12" s="1"/>
  <c r="H1227" i="12" s="1"/>
  <c r="H1229" i="12" s="1"/>
  <c r="G1223" i="12"/>
  <c r="J1215" i="12"/>
  <c r="J1217" i="12" s="1"/>
  <c r="J1219" i="12" s="1"/>
  <c r="J1221" i="12" s="1"/>
  <c r="I1215" i="12"/>
  <c r="I1217" i="12" s="1"/>
  <c r="I1219" i="12" s="1"/>
  <c r="I1221" i="12" s="1"/>
  <c r="H1215" i="12"/>
  <c r="H1217" i="12" s="1"/>
  <c r="H1219" i="12" s="1"/>
  <c r="H1221" i="12" s="1"/>
  <c r="G1215" i="12"/>
  <c r="J1207" i="12"/>
  <c r="J1209" i="12" s="1"/>
  <c r="J1211" i="12" s="1"/>
  <c r="J1213" i="12" s="1"/>
  <c r="I1207" i="12"/>
  <c r="I1209" i="12" s="1"/>
  <c r="I1211" i="12" s="1"/>
  <c r="I1213" i="12" s="1"/>
  <c r="H1207" i="12"/>
  <c r="H1209" i="12" s="1"/>
  <c r="H1211" i="12" s="1"/>
  <c r="H1213" i="12" s="1"/>
  <c r="G1207" i="12"/>
  <c r="J1199" i="12"/>
  <c r="J1201" i="12" s="1"/>
  <c r="J1203" i="12" s="1"/>
  <c r="J1205" i="12" s="1"/>
  <c r="I1199" i="12"/>
  <c r="I1201" i="12" s="1"/>
  <c r="I1203" i="12" s="1"/>
  <c r="I1205" i="12" s="1"/>
  <c r="H1199" i="12"/>
  <c r="H1201" i="12" s="1"/>
  <c r="H1203" i="12" s="1"/>
  <c r="H1205" i="12" s="1"/>
  <c r="G1199" i="12"/>
  <c r="J1191" i="12"/>
  <c r="J1193" i="12" s="1"/>
  <c r="J1195" i="12" s="1"/>
  <c r="J1197" i="12" s="1"/>
  <c r="I1191" i="12"/>
  <c r="I1193" i="12" s="1"/>
  <c r="I1195" i="12" s="1"/>
  <c r="I1197" i="12" s="1"/>
  <c r="H1191" i="12"/>
  <c r="H1193" i="12" s="1"/>
  <c r="H1195" i="12" s="1"/>
  <c r="H1197" i="12" s="1"/>
  <c r="G1191" i="12"/>
  <c r="J1183" i="12"/>
  <c r="J1185" i="12" s="1"/>
  <c r="J1187" i="12" s="1"/>
  <c r="J1189" i="12" s="1"/>
  <c r="I1183" i="12"/>
  <c r="I1185" i="12" s="1"/>
  <c r="I1187" i="12" s="1"/>
  <c r="I1189" i="12" s="1"/>
  <c r="H1183" i="12"/>
  <c r="H1185" i="12" s="1"/>
  <c r="H1187" i="12" s="1"/>
  <c r="H1189" i="12" s="1"/>
  <c r="G1183" i="12"/>
  <c r="J1175" i="12"/>
  <c r="J1177" i="12" s="1"/>
  <c r="J1179" i="12" s="1"/>
  <c r="J1181" i="12" s="1"/>
  <c r="I1175" i="12"/>
  <c r="I1177" i="12" s="1"/>
  <c r="I1179" i="12" s="1"/>
  <c r="I1181" i="12" s="1"/>
  <c r="H1175" i="12"/>
  <c r="H1177" i="12" s="1"/>
  <c r="H1179" i="12" s="1"/>
  <c r="H1181" i="12" s="1"/>
  <c r="G1175" i="12"/>
  <c r="J1167" i="12"/>
  <c r="J1169" i="12" s="1"/>
  <c r="J1171" i="12" s="1"/>
  <c r="J1173" i="12" s="1"/>
  <c r="I1167" i="12"/>
  <c r="I1169" i="12" s="1"/>
  <c r="I1171" i="12" s="1"/>
  <c r="I1173" i="12" s="1"/>
  <c r="H1167" i="12"/>
  <c r="H1169" i="12" s="1"/>
  <c r="H1171" i="12" s="1"/>
  <c r="H1173" i="12" s="1"/>
  <c r="G1167" i="12"/>
  <c r="J1159" i="12"/>
  <c r="J1161" i="12" s="1"/>
  <c r="J1163" i="12" s="1"/>
  <c r="J1165" i="12" s="1"/>
  <c r="I1159" i="12"/>
  <c r="I1161" i="12" s="1"/>
  <c r="I1163" i="12" s="1"/>
  <c r="I1165" i="12" s="1"/>
  <c r="H1159" i="12"/>
  <c r="H1161" i="12" s="1"/>
  <c r="H1163" i="12" s="1"/>
  <c r="H1165" i="12" s="1"/>
  <c r="G1159" i="12"/>
  <c r="J1151" i="12"/>
  <c r="J1153" i="12" s="1"/>
  <c r="J1155" i="12" s="1"/>
  <c r="J1157" i="12" s="1"/>
  <c r="I1151" i="12"/>
  <c r="I1153" i="12" s="1"/>
  <c r="I1155" i="12" s="1"/>
  <c r="I1157" i="12" s="1"/>
  <c r="H1151" i="12"/>
  <c r="H1153" i="12" s="1"/>
  <c r="H1155" i="12" s="1"/>
  <c r="H1157" i="12" s="1"/>
  <c r="G1151" i="12"/>
  <c r="J1143" i="12"/>
  <c r="J1145" i="12" s="1"/>
  <c r="J1147" i="12" s="1"/>
  <c r="J1149" i="12" s="1"/>
  <c r="I1143" i="12"/>
  <c r="I1145" i="12" s="1"/>
  <c r="I1147" i="12" s="1"/>
  <c r="I1149" i="12" s="1"/>
  <c r="H1143" i="12"/>
  <c r="H1145" i="12" s="1"/>
  <c r="H1147" i="12" s="1"/>
  <c r="H1149" i="12" s="1"/>
  <c r="G1143" i="12"/>
  <c r="J1135" i="12"/>
  <c r="J1137" i="12" s="1"/>
  <c r="J1139" i="12" s="1"/>
  <c r="J1141" i="12" s="1"/>
  <c r="I1135" i="12"/>
  <c r="I1137" i="12" s="1"/>
  <c r="I1139" i="12" s="1"/>
  <c r="I1141" i="12" s="1"/>
  <c r="H1135" i="12"/>
  <c r="H1137" i="12" s="1"/>
  <c r="H1139" i="12" s="1"/>
  <c r="H1141" i="12" s="1"/>
  <c r="G1135" i="12"/>
  <c r="J1127" i="12"/>
  <c r="J1129" i="12" s="1"/>
  <c r="J1131" i="12" s="1"/>
  <c r="J1133" i="12" s="1"/>
  <c r="I1127" i="12"/>
  <c r="I1129" i="12" s="1"/>
  <c r="I1131" i="12" s="1"/>
  <c r="I1133" i="12" s="1"/>
  <c r="H1127" i="12"/>
  <c r="H1129" i="12" s="1"/>
  <c r="H1131" i="12" s="1"/>
  <c r="H1133" i="12" s="1"/>
  <c r="G1127" i="12"/>
  <c r="J1119" i="12"/>
  <c r="J1121" i="12" s="1"/>
  <c r="J1123" i="12" s="1"/>
  <c r="J1125" i="12" s="1"/>
  <c r="I1119" i="12"/>
  <c r="I1121" i="12" s="1"/>
  <c r="I1123" i="12" s="1"/>
  <c r="I1125" i="12" s="1"/>
  <c r="H1119" i="12"/>
  <c r="H1121" i="12" s="1"/>
  <c r="H1123" i="12" s="1"/>
  <c r="H1125" i="12" s="1"/>
  <c r="G1119" i="12"/>
  <c r="J1111" i="12"/>
  <c r="J1113" i="12" s="1"/>
  <c r="J1115" i="12" s="1"/>
  <c r="J1117" i="12" s="1"/>
  <c r="I1111" i="12"/>
  <c r="I1113" i="12" s="1"/>
  <c r="I1115" i="12" s="1"/>
  <c r="I1117" i="12" s="1"/>
  <c r="H1111" i="12"/>
  <c r="H1113" i="12" s="1"/>
  <c r="H1115" i="12" s="1"/>
  <c r="H1117" i="12" s="1"/>
  <c r="G1111" i="12"/>
  <c r="J1103" i="12"/>
  <c r="J1105" i="12" s="1"/>
  <c r="J1107" i="12" s="1"/>
  <c r="J1109" i="12" s="1"/>
  <c r="I1103" i="12"/>
  <c r="I1105" i="12" s="1"/>
  <c r="I1107" i="12" s="1"/>
  <c r="I1109" i="12" s="1"/>
  <c r="H1103" i="12"/>
  <c r="H1105" i="12" s="1"/>
  <c r="H1107" i="12" s="1"/>
  <c r="H1109" i="12" s="1"/>
  <c r="G1103" i="12"/>
  <c r="J1095" i="12"/>
  <c r="J1097" i="12" s="1"/>
  <c r="J1099" i="12" s="1"/>
  <c r="J1101" i="12" s="1"/>
  <c r="I1095" i="12"/>
  <c r="I1097" i="12" s="1"/>
  <c r="I1099" i="12" s="1"/>
  <c r="I1101" i="12" s="1"/>
  <c r="H1095" i="12"/>
  <c r="H1097" i="12" s="1"/>
  <c r="H1099" i="12" s="1"/>
  <c r="H1101" i="12" s="1"/>
  <c r="G1095" i="12"/>
  <c r="J1087" i="12"/>
  <c r="J1089" i="12" s="1"/>
  <c r="J1091" i="12" s="1"/>
  <c r="J1093" i="12" s="1"/>
  <c r="I1087" i="12"/>
  <c r="I1089" i="12" s="1"/>
  <c r="I1091" i="12" s="1"/>
  <c r="I1093" i="12" s="1"/>
  <c r="H1087" i="12"/>
  <c r="H1089" i="12" s="1"/>
  <c r="H1091" i="12" s="1"/>
  <c r="H1093" i="12" s="1"/>
  <c r="G1087" i="12"/>
  <c r="J1079" i="12"/>
  <c r="J1081" i="12" s="1"/>
  <c r="J1083" i="12" s="1"/>
  <c r="J1085" i="12" s="1"/>
  <c r="I1079" i="12"/>
  <c r="I1081" i="12" s="1"/>
  <c r="I1083" i="12" s="1"/>
  <c r="I1085" i="12" s="1"/>
  <c r="H1079" i="12"/>
  <c r="H1081" i="12" s="1"/>
  <c r="H1083" i="12" s="1"/>
  <c r="H1085" i="12" s="1"/>
  <c r="G1079" i="12"/>
  <c r="J1071" i="12"/>
  <c r="J1073" i="12" s="1"/>
  <c r="J1075" i="12" s="1"/>
  <c r="J1077" i="12" s="1"/>
  <c r="I1071" i="12"/>
  <c r="I1073" i="12" s="1"/>
  <c r="I1075" i="12" s="1"/>
  <c r="I1077" i="12" s="1"/>
  <c r="H1071" i="12"/>
  <c r="H1073" i="12" s="1"/>
  <c r="H1075" i="12" s="1"/>
  <c r="H1077" i="12" s="1"/>
  <c r="G1071" i="12"/>
  <c r="J1063" i="12"/>
  <c r="J1065" i="12" s="1"/>
  <c r="J1067" i="12" s="1"/>
  <c r="J1069" i="12" s="1"/>
  <c r="I1063" i="12"/>
  <c r="I1065" i="12" s="1"/>
  <c r="I1067" i="12" s="1"/>
  <c r="I1069" i="12" s="1"/>
  <c r="H1063" i="12"/>
  <c r="H1065" i="12" s="1"/>
  <c r="H1067" i="12" s="1"/>
  <c r="H1069" i="12" s="1"/>
  <c r="G1063" i="12"/>
  <c r="J1055" i="12"/>
  <c r="J1057" i="12" s="1"/>
  <c r="J1059" i="12" s="1"/>
  <c r="J1061" i="12" s="1"/>
  <c r="I1055" i="12"/>
  <c r="I1057" i="12" s="1"/>
  <c r="I1059" i="12" s="1"/>
  <c r="I1061" i="12" s="1"/>
  <c r="H1055" i="12"/>
  <c r="H1057" i="12" s="1"/>
  <c r="H1059" i="12" s="1"/>
  <c r="H1061" i="12" s="1"/>
  <c r="G1055" i="12"/>
  <c r="J1047" i="12"/>
  <c r="J1049" i="12" s="1"/>
  <c r="J1051" i="12" s="1"/>
  <c r="J1053" i="12" s="1"/>
  <c r="I1047" i="12"/>
  <c r="I1049" i="12" s="1"/>
  <c r="I1051" i="12" s="1"/>
  <c r="I1053" i="12" s="1"/>
  <c r="H1047" i="12"/>
  <c r="H1049" i="12" s="1"/>
  <c r="H1051" i="12" s="1"/>
  <c r="H1053" i="12" s="1"/>
  <c r="G1047" i="12"/>
  <c r="J1039" i="12"/>
  <c r="J1041" i="12" s="1"/>
  <c r="J1043" i="12" s="1"/>
  <c r="J1045" i="12" s="1"/>
  <c r="I1039" i="12"/>
  <c r="I1041" i="12" s="1"/>
  <c r="I1043" i="12" s="1"/>
  <c r="I1045" i="12" s="1"/>
  <c r="H1039" i="12"/>
  <c r="H1041" i="12" s="1"/>
  <c r="H1043" i="12" s="1"/>
  <c r="H1045" i="12" s="1"/>
  <c r="G1039" i="12"/>
  <c r="J1031" i="12"/>
  <c r="J1033" i="12" s="1"/>
  <c r="J1035" i="12" s="1"/>
  <c r="J1037" i="12" s="1"/>
  <c r="I1031" i="12"/>
  <c r="I1033" i="12" s="1"/>
  <c r="I1035" i="12" s="1"/>
  <c r="I1037" i="12" s="1"/>
  <c r="H1031" i="12"/>
  <c r="H1033" i="12" s="1"/>
  <c r="H1035" i="12" s="1"/>
  <c r="H1037" i="12" s="1"/>
  <c r="G1031" i="12"/>
  <c r="J1023" i="12"/>
  <c r="J1025" i="12" s="1"/>
  <c r="J1027" i="12" s="1"/>
  <c r="J1029" i="12" s="1"/>
  <c r="I1023" i="12"/>
  <c r="I1025" i="12" s="1"/>
  <c r="I1027" i="12" s="1"/>
  <c r="I1029" i="12" s="1"/>
  <c r="H1023" i="12"/>
  <c r="H1025" i="12" s="1"/>
  <c r="H1027" i="12" s="1"/>
  <c r="H1029" i="12" s="1"/>
  <c r="G1023" i="12"/>
  <c r="J1015" i="12"/>
  <c r="J1017" i="12" s="1"/>
  <c r="J1019" i="12" s="1"/>
  <c r="J1021" i="12" s="1"/>
  <c r="I1015" i="12"/>
  <c r="I1017" i="12" s="1"/>
  <c r="I1019" i="12" s="1"/>
  <c r="I1021" i="12" s="1"/>
  <c r="H1015" i="12"/>
  <c r="H1017" i="12" s="1"/>
  <c r="H1019" i="12" s="1"/>
  <c r="H1021" i="12" s="1"/>
  <c r="G1015" i="12"/>
  <c r="J1007" i="12"/>
  <c r="J1009" i="12" s="1"/>
  <c r="J1011" i="12" s="1"/>
  <c r="J1013" i="12" s="1"/>
  <c r="I1007" i="12"/>
  <c r="I1009" i="12" s="1"/>
  <c r="I1011" i="12" s="1"/>
  <c r="I1013" i="12" s="1"/>
  <c r="H1007" i="12"/>
  <c r="H1009" i="12" s="1"/>
  <c r="H1011" i="12" s="1"/>
  <c r="H1013" i="12" s="1"/>
  <c r="G1007" i="12"/>
  <c r="J999" i="12"/>
  <c r="J1001" i="12" s="1"/>
  <c r="J1003" i="12" s="1"/>
  <c r="J1005" i="12" s="1"/>
  <c r="I999" i="12"/>
  <c r="I1001" i="12" s="1"/>
  <c r="I1003" i="12" s="1"/>
  <c r="I1005" i="12" s="1"/>
  <c r="H999" i="12"/>
  <c r="H1001" i="12" s="1"/>
  <c r="H1003" i="12" s="1"/>
  <c r="H1005" i="12" s="1"/>
  <c r="G999" i="12"/>
  <c r="J991" i="12"/>
  <c r="J993" i="12" s="1"/>
  <c r="J995" i="12" s="1"/>
  <c r="J997" i="12" s="1"/>
  <c r="I991" i="12"/>
  <c r="I993" i="12" s="1"/>
  <c r="I995" i="12" s="1"/>
  <c r="I997" i="12" s="1"/>
  <c r="H991" i="12"/>
  <c r="H993" i="12" s="1"/>
  <c r="H995" i="12" s="1"/>
  <c r="H997" i="12" s="1"/>
  <c r="G991" i="12"/>
  <c r="J983" i="12"/>
  <c r="J985" i="12" s="1"/>
  <c r="J987" i="12" s="1"/>
  <c r="J989" i="12" s="1"/>
  <c r="I983" i="12"/>
  <c r="I985" i="12" s="1"/>
  <c r="I987" i="12" s="1"/>
  <c r="I989" i="12" s="1"/>
  <c r="H983" i="12"/>
  <c r="H985" i="12" s="1"/>
  <c r="H987" i="12" s="1"/>
  <c r="H989" i="12" s="1"/>
  <c r="G983" i="12"/>
  <c r="J975" i="12"/>
  <c r="J977" i="12" s="1"/>
  <c r="J979" i="12" s="1"/>
  <c r="J981" i="12" s="1"/>
  <c r="I975" i="12"/>
  <c r="I977" i="12" s="1"/>
  <c r="I979" i="12" s="1"/>
  <c r="I981" i="12" s="1"/>
  <c r="H975" i="12"/>
  <c r="H977" i="12" s="1"/>
  <c r="H979" i="12" s="1"/>
  <c r="H981" i="12" s="1"/>
  <c r="G975" i="12"/>
  <c r="J967" i="12"/>
  <c r="J969" i="12" s="1"/>
  <c r="J971" i="12" s="1"/>
  <c r="J973" i="12" s="1"/>
  <c r="I967" i="12"/>
  <c r="I969" i="12" s="1"/>
  <c r="I971" i="12" s="1"/>
  <c r="I973" i="12" s="1"/>
  <c r="H967" i="12"/>
  <c r="H969" i="12" s="1"/>
  <c r="H971" i="12" s="1"/>
  <c r="H973" i="12" s="1"/>
  <c r="G967" i="12"/>
  <c r="J959" i="12"/>
  <c r="J961" i="12" s="1"/>
  <c r="J963" i="12" s="1"/>
  <c r="J965" i="12" s="1"/>
  <c r="I959" i="12"/>
  <c r="I961" i="12" s="1"/>
  <c r="I963" i="12" s="1"/>
  <c r="I965" i="12" s="1"/>
  <c r="H959" i="12"/>
  <c r="H961" i="12" s="1"/>
  <c r="H963" i="12" s="1"/>
  <c r="H965" i="12" s="1"/>
  <c r="G959" i="12"/>
  <c r="J951" i="12"/>
  <c r="J953" i="12" s="1"/>
  <c r="J955" i="12" s="1"/>
  <c r="J957" i="12" s="1"/>
  <c r="I951" i="12"/>
  <c r="I953" i="12" s="1"/>
  <c r="I955" i="12" s="1"/>
  <c r="I957" i="12" s="1"/>
  <c r="H951" i="12"/>
  <c r="H953" i="12" s="1"/>
  <c r="H955" i="12" s="1"/>
  <c r="H957" i="12" s="1"/>
  <c r="G951" i="12"/>
  <c r="J943" i="12"/>
  <c r="J945" i="12" s="1"/>
  <c r="J947" i="12" s="1"/>
  <c r="J949" i="12" s="1"/>
  <c r="I943" i="12"/>
  <c r="I945" i="12" s="1"/>
  <c r="I947" i="12" s="1"/>
  <c r="I949" i="12" s="1"/>
  <c r="H943" i="12"/>
  <c r="H945" i="12" s="1"/>
  <c r="H947" i="12" s="1"/>
  <c r="H949" i="12" s="1"/>
  <c r="G943" i="12"/>
  <c r="J935" i="12"/>
  <c r="J937" i="12" s="1"/>
  <c r="J939" i="12" s="1"/>
  <c r="J941" i="12" s="1"/>
  <c r="I935" i="12"/>
  <c r="I937" i="12" s="1"/>
  <c r="I939" i="12" s="1"/>
  <c r="I941" i="12" s="1"/>
  <c r="H935" i="12"/>
  <c r="H937" i="12" s="1"/>
  <c r="H939" i="12" s="1"/>
  <c r="H941" i="12" s="1"/>
  <c r="G935" i="12"/>
  <c r="J927" i="12"/>
  <c r="J929" i="12" s="1"/>
  <c r="J931" i="12" s="1"/>
  <c r="J933" i="12" s="1"/>
  <c r="I927" i="12"/>
  <c r="I929" i="12" s="1"/>
  <c r="I931" i="12" s="1"/>
  <c r="I933" i="12" s="1"/>
  <c r="H927" i="12"/>
  <c r="H929" i="12" s="1"/>
  <c r="H931" i="12" s="1"/>
  <c r="H933" i="12" s="1"/>
  <c r="G927" i="12"/>
  <c r="J919" i="12"/>
  <c r="J921" i="12" s="1"/>
  <c r="J923" i="12" s="1"/>
  <c r="J925" i="12" s="1"/>
  <c r="I919" i="12"/>
  <c r="I921" i="12" s="1"/>
  <c r="I923" i="12" s="1"/>
  <c r="I925" i="12" s="1"/>
  <c r="H919" i="12"/>
  <c r="H921" i="12" s="1"/>
  <c r="H923" i="12" s="1"/>
  <c r="H925" i="12" s="1"/>
  <c r="G919" i="12"/>
  <c r="J911" i="12"/>
  <c r="J913" i="12" s="1"/>
  <c r="J915" i="12" s="1"/>
  <c r="J917" i="12" s="1"/>
  <c r="I911" i="12"/>
  <c r="I913" i="12" s="1"/>
  <c r="I915" i="12" s="1"/>
  <c r="I917" i="12" s="1"/>
  <c r="H911" i="12"/>
  <c r="H913" i="12" s="1"/>
  <c r="H915" i="12" s="1"/>
  <c r="H917" i="12" s="1"/>
  <c r="G911" i="12"/>
  <c r="J903" i="12"/>
  <c r="J905" i="12" s="1"/>
  <c r="J907" i="12" s="1"/>
  <c r="J909" i="12" s="1"/>
  <c r="I903" i="12"/>
  <c r="I905" i="12" s="1"/>
  <c r="I907" i="12" s="1"/>
  <c r="I909" i="12" s="1"/>
  <c r="H903" i="12"/>
  <c r="H905" i="12" s="1"/>
  <c r="H907" i="12" s="1"/>
  <c r="H909" i="12" s="1"/>
  <c r="G903" i="12"/>
  <c r="J895" i="12"/>
  <c r="J897" i="12" s="1"/>
  <c r="J899" i="12" s="1"/>
  <c r="J901" i="12" s="1"/>
  <c r="I895" i="12"/>
  <c r="I897" i="12" s="1"/>
  <c r="I899" i="12" s="1"/>
  <c r="I901" i="12" s="1"/>
  <c r="H895" i="12"/>
  <c r="H897" i="12" s="1"/>
  <c r="H899" i="12" s="1"/>
  <c r="H901" i="12" s="1"/>
  <c r="G895" i="12"/>
  <c r="J887" i="12"/>
  <c r="J889" i="12" s="1"/>
  <c r="J891" i="12" s="1"/>
  <c r="J893" i="12" s="1"/>
  <c r="I887" i="12"/>
  <c r="I889" i="12" s="1"/>
  <c r="I891" i="12" s="1"/>
  <c r="I893" i="12" s="1"/>
  <c r="H887" i="12"/>
  <c r="H889" i="12" s="1"/>
  <c r="H891" i="12" s="1"/>
  <c r="H893" i="12" s="1"/>
  <c r="G887" i="12"/>
  <c r="J879" i="12"/>
  <c r="J881" i="12" s="1"/>
  <c r="J883" i="12" s="1"/>
  <c r="J885" i="12" s="1"/>
  <c r="I879" i="12"/>
  <c r="I881" i="12" s="1"/>
  <c r="I883" i="12" s="1"/>
  <c r="I885" i="12" s="1"/>
  <c r="H879" i="12"/>
  <c r="H881" i="12" s="1"/>
  <c r="H883" i="12" s="1"/>
  <c r="H885" i="12" s="1"/>
  <c r="G879" i="12"/>
  <c r="J871" i="12"/>
  <c r="J873" i="12" s="1"/>
  <c r="J875" i="12" s="1"/>
  <c r="J877" i="12" s="1"/>
  <c r="I871" i="12"/>
  <c r="I873" i="12" s="1"/>
  <c r="I875" i="12" s="1"/>
  <c r="I877" i="12" s="1"/>
  <c r="H871" i="12"/>
  <c r="H873" i="12" s="1"/>
  <c r="H875" i="12" s="1"/>
  <c r="H877" i="12" s="1"/>
  <c r="G871" i="12"/>
  <c r="G929" i="12" l="1"/>
  <c r="K927" i="12"/>
  <c r="G937" i="12"/>
  <c r="K935" i="12"/>
  <c r="G945" i="12"/>
  <c r="K943" i="12"/>
  <c r="G1177" i="12"/>
  <c r="K1175" i="12"/>
  <c r="G1185" i="12"/>
  <c r="K1183" i="12"/>
  <c r="G1193" i="12"/>
  <c r="K1191" i="12"/>
  <c r="G1201" i="12"/>
  <c r="K1199" i="12"/>
  <c r="G1209" i="12"/>
  <c r="K1207" i="12"/>
  <c r="G1217" i="12"/>
  <c r="K1215" i="12"/>
  <c r="G1225" i="12"/>
  <c r="K1223" i="12"/>
  <c r="G1233" i="12"/>
  <c r="K1231" i="12"/>
  <c r="G1241" i="12"/>
  <c r="K1239" i="12"/>
  <c r="G1249" i="12"/>
  <c r="K1247" i="12"/>
  <c r="G953" i="12"/>
  <c r="K951" i="12"/>
  <c r="G1017" i="12"/>
  <c r="K1015" i="12"/>
  <c r="G1025" i="12"/>
  <c r="K1023" i="12"/>
  <c r="G1033" i="12"/>
  <c r="K1031" i="12"/>
  <c r="G1041" i="12"/>
  <c r="K1039" i="12"/>
  <c r="G1049" i="12"/>
  <c r="K1047" i="12"/>
  <c r="G961" i="12"/>
  <c r="K959" i="12"/>
  <c r="G969" i="12"/>
  <c r="K967" i="12"/>
  <c r="G977" i="12"/>
  <c r="K975" i="12"/>
  <c r="G985" i="12"/>
  <c r="K983" i="12"/>
  <c r="G993" i="12"/>
  <c r="K991" i="12"/>
  <c r="G1001" i="12"/>
  <c r="K999" i="12"/>
  <c r="G1009" i="12"/>
  <c r="K1007" i="12"/>
  <c r="G873" i="12"/>
  <c r="K871" i="12"/>
  <c r="G881" i="12"/>
  <c r="K879" i="12"/>
  <c r="G889" i="12"/>
  <c r="K887" i="12"/>
  <c r="G897" i="12"/>
  <c r="K895" i="12"/>
  <c r="G905" i="12"/>
  <c r="K903" i="12"/>
  <c r="G913" i="12"/>
  <c r="K911" i="12"/>
  <c r="G921" i="12"/>
  <c r="K919" i="12"/>
  <c r="G1057" i="12"/>
  <c r="K1055" i="12"/>
  <c r="G1065" i="12"/>
  <c r="K1063" i="12"/>
  <c r="G1073" i="12"/>
  <c r="K1071" i="12"/>
  <c r="G1081" i="12"/>
  <c r="K1079" i="12"/>
  <c r="G1089" i="12"/>
  <c r="K1087" i="12"/>
  <c r="G1097" i="12"/>
  <c r="K1095" i="12"/>
  <c r="G1105" i="12"/>
  <c r="K1103" i="12"/>
  <c r="G1113" i="12"/>
  <c r="K1111" i="12"/>
  <c r="G1121" i="12"/>
  <c r="K1119" i="12"/>
  <c r="G1129" i="12"/>
  <c r="K1127" i="12"/>
  <c r="G1137" i="12"/>
  <c r="K1135" i="12"/>
  <c r="G1145" i="12"/>
  <c r="K1143" i="12"/>
  <c r="G1153" i="12"/>
  <c r="K1151" i="12"/>
  <c r="G1161" i="12"/>
  <c r="K1159" i="12"/>
  <c r="G1169" i="12"/>
  <c r="K1167" i="12"/>
  <c r="I1297" i="9"/>
  <c r="G1297" i="9"/>
  <c r="I1295" i="9"/>
  <c r="J1295" i="9" s="1"/>
  <c r="G1295" i="9"/>
  <c r="K1295" i="9" s="1"/>
  <c r="I1289" i="9"/>
  <c r="G1289" i="9"/>
  <c r="I1287" i="9"/>
  <c r="J1287" i="9" s="1"/>
  <c r="G1287" i="9"/>
  <c r="K1287" i="9" s="1"/>
  <c r="I1281" i="9"/>
  <c r="G1281" i="9"/>
  <c r="I1279" i="9"/>
  <c r="J1279" i="9" s="1"/>
  <c r="G1279" i="9"/>
  <c r="K1279" i="9" s="1"/>
  <c r="I1273" i="9"/>
  <c r="G1273" i="9"/>
  <c r="I1271" i="9"/>
  <c r="J1271" i="9" s="1"/>
  <c r="G1271" i="9"/>
  <c r="K1271" i="9" s="1"/>
  <c r="I1265" i="9"/>
  <c r="G1265" i="9"/>
  <c r="I1263" i="9"/>
  <c r="J1263" i="9" s="1"/>
  <c r="G1263" i="9"/>
  <c r="K1263" i="9" s="1"/>
  <c r="I1257" i="9"/>
  <c r="G1257" i="9"/>
  <c r="I1255" i="9"/>
  <c r="J1255" i="9" s="1"/>
  <c r="G1255" i="9"/>
  <c r="K1255" i="9" s="1"/>
  <c r="I1249" i="9"/>
  <c r="G1249" i="9"/>
  <c r="I1247" i="9"/>
  <c r="J1247" i="9" s="1"/>
  <c r="G1247" i="9"/>
  <c r="K1247" i="9" s="1"/>
  <c r="I1225" i="9"/>
  <c r="G1225" i="9"/>
  <c r="I1223" i="9"/>
  <c r="J1223" i="9" s="1"/>
  <c r="G1223" i="9"/>
  <c r="K1223" i="9" s="1"/>
  <c r="I1217" i="9"/>
  <c r="G1217" i="9"/>
  <c r="I1215" i="9"/>
  <c r="J1215" i="9" s="1"/>
  <c r="G1215" i="9"/>
  <c r="K1215" i="9" s="1"/>
  <c r="I1209" i="9"/>
  <c r="G1209" i="9"/>
  <c r="I1207" i="9"/>
  <c r="J1207" i="9" s="1"/>
  <c r="G1207" i="9"/>
  <c r="K1207" i="9" s="1"/>
  <c r="I1201" i="9"/>
  <c r="G1201" i="9"/>
  <c r="I1199" i="9"/>
  <c r="J1199" i="9" s="1"/>
  <c r="G1199" i="9"/>
  <c r="K1199" i="9" s="1"/>
  <c r="I1193" i="9"/>
  <c r="G1193" i="9"/>
  <c r="I1191" i="9"/>
  <c r="J1191" i="9" s="1"/>
  <c r="G1191" i="9"/>
  <c r="K1191" i="9" s="1"/>
  <c r="I1185" i="9"/>
  <c r="G1185" i="9"/>
  <c r="I1183" i="9"/>
  <c r="J1183" i="9" s="1"/>
  <c r="G1183" i="9"/>
  <c r="K1183" i="9" s="1"/>
  <c r="I1177" i="9"/>
  <c r="G1177" i="9"/>
  <c r="I1175" i="9"/>
  <c r="J1175" i="9" s="1"/>
  <c r="G1175" i="9"/>
  <c r="K1175" i="9" s="1"/>
  <c r="I1169" i="9"/>
  <c r="G1169" i="9"/>
  <c r="I1167" i="9"/>
  <c r="J1167" i="9" s="1"/>
  <c r="G1167" i="9"/>
  <c r="K1167" i="9" s="1"/>
  <c r="O1166" i="9"/>
  <c r="I1158" i="9"/>
  <c r="I1161" i="9" s="1"/>
  <c r="G1158" i="9"/>
  <c r="G1161" i="9" s="1"/>
  <c r="I1153" i="9"/>
  <c r="G1153" i="9"/>
  <c r="I1151" i="9"/>
  <c r="J1151" i="9" s="1"/>
  <c r="G1151" i="9"/>
  <c r="K1151" i="9" s="1"/>
  <c r="I1145" i="9"/>
  <c r="G1145" i="9"/>
  <c r="I1143" i="9"/>
  <c r="J1143" i="9" s="1"/>
  <c r="G1143" i="9"/>
  <c r="K1143" i="9" s="1"/>
  <c r="I1137" i="9"/>
  <c r="G1137" i="9"/>
  <c r="I1135" i="9"/>
  <c r="J1135" i="9" s="1"/>
  <c r="G1135" i="9"/>
  <c r="K1135" i="9" s="1"/>
  <c r="I1129" i="9"/>
  <c r="G1129" i="9"/>
  <c r="I1127" i="9"/>
  <c r="J1127" i="9" s="1"/>
  <c r="G1127" i="9"/>
  <c r="K1127" i="9" s="1"/>
  <c r="I1121" i="9"/>
  <c r="G1121" i="9"/>
  <c r="I1119" i="9"/>
  <c r="J1119" i="9" s="1"/>
  <c r="G1119" i="9"/>
  <c r="K1119" i="9" s="1"/>
  <c r="I1113" i="9"/>
  <c r="G1113" i="9"/>
  <c r="I1111" i="9"/>
  <c r="J1111" i="9" s="1"/>
  <c r="G1111" i="9"/>
  <c r="K1111" i="9" s="1"/>
  <c r="I1105" i="9"/>
  <c r="G1105" i="9"/>
  <c r="I1103" i="9"/>
  <c r="J1103" i="9" s="1"/>
  <c r="G1103" i="9"/>
  <c r="K1103" i="9" s="1"/>
  <c r="I1097" i="9"/>
  <c r="G1097" i="9"/>
  <c r="I1095" i="9"/>
  <c r="J1095" i="9" s="1"/>
  <c r="G1095" i="9"/>
  <c r="K1095" i="9" s="1"/>
  <c r="I1089" i="9"/>
  <c r="G1089" i="9"/>
  <c r="I1087" i="9"/>
  <c r="J1087" i="9" s="1"/>
  <c r="G1087" i="9"/>
  <c r="K1087" i="9" s="1"/>
  <c r="I1081" i="9"/>
  <c r="G1081" i="9"/>
  <c r="I1079" i="9"/>
  <c r="J1079" i="9" s="1"/>
  <c r="G1079" i="9"/>
  <c r="K1079" i="9" s="1"/>
  <c r="O1078" i="9"/>
  <c r="I1073" i="9"/>
  <c r="I1071" i="9"/>
  <c r="J1071" i="9" s="1"/>
  <c r="G1070" i="9"/>
  <c r="I1065" i="9"/>
  <c r="G1065" i="9"/>
  <c r="I1063" i="9"/>
  <c r="J1063" i="9" s="1"/>
  <c r="G1063" i="9"/>
  <c r="K1063" i="9" s="1"/>
  <c r="I1057" i="9"/>
  <c r="G1057" i="9"/>
  <c r="I1055" i="9"/>
  <c r="J1055" i="9" s="1"/>
  <c r="G1055" i="9"/>
  <c r="K1055" i="9" s="1"/>
  <c r="I1049" i="9"/>
  <c r="G1049" i="9"/>
  <c r="I1047" i="9"/>
  <c r="J1047" i="9" s="1"/>
  <c r="G1047" i="9"/>
  <c r="K1047" i="9" s="1"/>
  <c r="I1041" i="9"/>
  <c r="G1041" i="9"/>
  <c r="I1039" i="9"/>
  <c r="J1039" i="9" s="1"/>
  <c r="G1039" i="9"/>
  <c r="K1039" i="9" s="1"/>
  <c r="I1033" i="9"/>
  <c r="G1033" i="9"/>
  <c r="I1031" i="9"/>
  <c r="J1031" i="9" s="1"/>
  <c r="G1031" i="9"/>
  <c r="K1031" i="9" s="1"/>
  <c r="I1025" i="9"/>
  <c r="G1025" i="9"/>
  <c r="I1023" i="9"/>
  <c r="J1023" i="9" s="1"/>
  <c r="G1023" i="9"/>
  <c r="K1023" i="9" s="1"/>
  <c r="I1017" i="9"/>
  <c r="G1017" i="9"/>
  <c r="I1015" i="9"/>
  <c r="J1015" i="9" s="1"/>
  <c r="G1015" i="9"/>
  <c r="K1015" i="9" s="1"/>
  <c r="I1009" i="9"/>
  <c r="G1009" i="9"/>
  <c r="I1007" i="9"/>
  <c r="J1007" i="9" s="1"/>
  <c r="G1007" i="9"/>
  <c r="K1007" i="9" s="1"/>
  <c r="I1001" i="9"/>
  <c r="G1001" i="9"/>
  <c r="I999" i="9"/>
  <c r="J999" i="9" s="1"/>
  <c r="G999" i="9"/>
  <c r="K999" i="9" s="1"/>
  <c r="I993" i="9"/>
  <c r="G993" i="9"/>
  <c r="I991" i="9"/>
  <c r="J991" i="9" s="1"/>
  <c r="G991" i="9"/>
  <c r="K991" i="9" s="1"/>
  <c r="I985" i="9"/>
  <c r="I983" i="9"/>
  <c r="J983" i="9" s="1"/>
  <c r="G982" i="9"/>
  <c r="G985" i="9" s="1"/>
  <c r="I977" i="9"/>
  <c r="G977" i="9"/>
  <c r="I975" i="9"/>
  <c r="J975" i="9" s="1"/>
  <c r="G975" i="9"/>
  <c r="K975" i="9" s="1"/>
  <c r="I969" i="9"/>
  <c r="G969" i="9"/>
  <c r="I967" i="9"/>
  <c r="J967" i="9" s="1"/>
  <c r="G967" i="9"/>
  <c r="K967" i="9" s="1"/>
  <c r="I961" i="9"/>
  <c r="G961" i="9"/>
  <c r="I959" i="9"/>
  <c r="J959" i="9" s="1"/>
  <c r="G959" i="9"/>
  <c r="K959" i="9" s="1"/>
  <c r="I953" i="9"/>
  <c r="G953" i="9"/>
  <c r="I951" i="9"/>
  <c r="J951" i="9" s="1"/>
  <c r="G951" i="9"/>
  <c r="K951" i="9" s="1"/>
  <c r="I945" i="9"/>
  <c r="G945" i="9"/>
  <c r="I943" i="9"/>
  <c r="J943" i="9" s="1"/>
  <c r="G943" i="9"/>
  <c r="K943" i="9" s="1"/>
  <c r="I937" i="9"/>
  <c r="G937" i="9"/>
  <c r="I935" i="9"/>
  <c r="J935" i="9" s="1"/>
  <c r="G935" i="9"/>
  <c r="K935" i="9" s="1"/>
  <c r="I929" i="9"/>
  <c r="G929" i="9"/>
  <c r="I927" i="9"/>
  <c r="J927" i="9" s="1"/>
  <c r="G927" i="9"/>
  <c r="K927" i="9" s="1"/>
  <c r="I921" i="9"/>
  <c r="G921" i="9"/>
  <c r="I919" i="9"/>
  <c r="J919" i="9" s="1"/>
  <c r="G919" i="9"/>
  <c r="K919" i="9" s="1"/>
  <c r="I913" i="9"/>
  <c r="G913" i="9"/>
  <c r="I911" i="9"/>
  <c r="J911" i="9" s="1"/>
  <c r="G911" i="9"/>
  <c r="K911" i="9" s="1"/>
  <c r="I905" i="9"/>
  <c r="G905" i="9"/>
  <c r="I903" i="9"/>
  <c r="J903" i="9" s="1"/>
  <c r="G903" i="9"/>
  <c r="K903" i="9" s="1"/>
  <c r="I897" i="9"/>
  <c r="G897" i="9"/>
  <c r="I895" i="9"/>
  <c r="J895" i="9" s="1"/>
  <c r="G895" i="9"/>
  <c r="K895" i="9" s="1"/>
  <c r="I889" i="9"/>
  <c r="G889" i="9"/>
  <c r="I887" i="9"/>
  <c r="J887" i="9" s="1"/>
  <c r="G887" i="9"/>
  <c r="K887" i="9" s="1"/>
  <c r="I1287" i="8"/>
  <c r="H1287" i="8"/>
  <c r="H1289" i="8" s="1"/>
  <c r="H1291" i="8" s="1"/>
  <c r="H1293" i="8" s="1"/>
  <c r="G1287" i="8"/>
  <c r="I1279" i="8"/>
  <c r="H1279" i="8"/>
  <c r="H1281" i="8" s="1"/>
  <c r="H1283" i="8" s="1"/>
  <c r="H1285" i="8" s="1"/>
  <c r="G1279" i="8"/>
  <c r="I1271" i="8"/>
  <c r="H1271" i="8"/>
  <c r="H1273" i="8" s="1"/>
  <c r="H1275" i="8" s="1"/>
  <c r="H1277" i="8" s="1"/>
  <c r="G1271" i="8"/>
  <c r="I1263" i="8"/>
  <c r="H1263" i="8"/>
  <c r="H1265" i="8" s="1"/>
  <c r="H1267" i="8" s="1"/>
  <c r="H1269" i="8" s="1"/>
  <c r="G1263" i="8"/>
  <c r="I1255" i="8"/>
  <c r="H1255" i="8"/>
  <c r="H1257" i="8" s="1"/>
  <c r="H1259" i="8" s="1"/>
  <c r="H1261" i="8" s="1"/>
  <c r="G1255" i="8"/>
  <c r="I1247" i="8"/>
  <c r="H1247" i="8"/>
  <c r="H1249" i="8" s="1"/>
  <c r="H1251" i="8" s="1"/>
  <c r="H1253" i="8" s="1"/>
  <c r="G1247" i="8"/>
  <c r="I1239" i="8"/>
  <c r="H1239" i="8"/>
  <c r="H1241" i="8" s="1"/>
  <c r="H1243" i="8" s="1"/>
  <c r="H1245" i="8" s="1"/>
  <c r="G1239" i="8"/>
  <c r="I1223" i="8"/>
  <c r="H1223" i="8"/>
  <c r="H1225" i="8" s="1"/>
  <c r="H1227" i="8" s="1"/>
  <c r="H1229" i="8" s="1"/>
  <c r="G1223" i="8"/>
  <c r="I1215" i="8"/>
  <c r="H1215" i="8"/>
  <c r="H1217" i="8" s="1"/>
  <c r="H1219" i="8" s="1"/>
  <c r="H1221" i="8" s="1"/>
  <c r="G1215" i="8"/>
  <c r="I1207" i="8"/>
  <c r="H1207" i="8"/>
  <c r="H1209" i="8" s="1"/>
  <c r="H1211" i="8" s="1"/>
  <c r="H1213" i="8" s="1"/>
  <c r="G1207" i="8"/>
  <c r="K1207" i="8" s="1"/>
  <c r="I1199" i="8"/>
  <c r="H1199" i="8"/>
  <c r="H1201" i="8" s="1"/>
  <c r="H1203" i="8" s="1"/>
  <c r="H1205" i="8" s="1"/>
  <c r="G1199" i="8"/>
  <c r="I1191" i="8"/>
  <c r="H1191" i="8"/>
  <c r="H1193" i="8" s="1"/>
  <c r="H1195" i="8" s="1"/>
  <c r="H1197" i="8" s="1"/>
  <c r="G1191" i="8"/>
  <c r="K1191" i="8" s="1"/>
  <c r="I1183" i="8"/>
  <c r="H1183" i="8"/>
  <c r="H1185" i="8" s="1"/>
  <c r="H1187" i="8" s="1"/>
  <c r="H1189" i="8" s="1"/>
  <c r="G1183" i="8"/>
  <c r="I1175" i="8"/>
  <c r="H1175" i="8"/>
  <c r="H1177" i="8" s="1"/>
  <c r="H1179" i="8" s="1"/>
  <c r="H1181" i="8" s="1"/>
  <c r="G1175" i="8"/>
  <c r="I1167" i="8"/>
  <c r="H1167" i="8"/>
  <c r="H1169" i="8" s="1"/>
  <c r="H1171" i="8" s="1"/>
  <c r="H1173" i="8" s="1"/>
  <c r="G1167" i="8"/>
  <c r="I1159" i="8"/>
  <c r="H1159" i="8"/>
  <c r="H1161" i="8" s="1"/>
  <c r="H1163" i="8" s="1"/>
  <c r="H1165" i="8" s="1"/>
  <c r="G1159" i="8"/>
  <c r="K1159" i="8" s="1"/>
  <c r="I1151" i="8"/>
  <c r="H1151" i="8"/>
  <c r="H1153" i="8" s="1"/>
  <c r="H1155" i="8" s="1"/>
  <c r="H1157" i="8" s="1"/>
  <c r="G1151" i="8"/>
  <c r="I1143" i="8"/>
  <c r="H1143" i="8"/>
  <c r="H1145" i="8" s="1"/>
  <c r="H1147" i="8" s="1"/>
  <c r="H1149" i="8" s="1"/>
  <c r="G1143" i="8"/>
  <c r="I1135" i="8"/>
  <c r="H1135" i="8"/>
  <c r="H1137" i="8" s="1"/>
  <c r="H1139" i="8" s="1"/>
  <c r="H1141" i="8" s="1"/>
  <c r="G1135" i="8"/>
  <c r="H1127" i="8"/>
  <c r="H1129" i="8" s="1"/>
  <c r="H1131" i="8" s="1"/>
  <c r="H1133" i="8" s="1"/>
  <c r="G1127" i="8"/>
  <c r="K1127" i="8" s="1"/>
  <c r="I1126" i="8"/>
  <c r="I1127" i="8" s="1"/>
  <c r="I1119" i="8"/>
  <c r="H1119" i="8"/>
  <c r="H1121" i="8" s="1"/>
  <c r="H1123" i="8" s="1"/>
  <c r="H1125" i="8" s="1"/>
  <c r="G1119" i="8"/>
  <c r="I1111" i="8"/>
  <c r="H1111" i="8"/>
  <c r="H1113" i="8" s="1"/>
  <c r="H1115" i="8" s="1"/>
  <c r="H1117" i="8" s="1"/>
  <c r="G1111" i="8"/>
  <c r="I1103" i="8"/>
  <c r="H1103" i="8"/>
  <c r="H1105" i="8" s="1"/>
  <c r="H1107" i="8" s="1"/>
  <c r="H1109" i="8" s="1"/>
  <c r="G1103" i="8"/>
  <c r="I1095" i="8"/>
  <c r="H1095" i="8"/>
  <c r="H1097" i="8" s="1"/>
  <c r="H1099" i="8" s="1"/>
  <c r="H1101" i="8" s="1"/>
  <c r="G1095" i="8"/>
  <c r="I1087" i="8"/>
  <c r="H1087" i="8"/>
  <c r="H1089" i="8" s="1"/>
  <c r="H1091" i="8" s="1"/>
  <c r="H1093" i="8" s="1"/>
  <c r="G1087" i="8"/>
  <c r="I1079" i="8"/>
  <c r="H1079" i="8"/>
  <c r="H1081" i="8" s="1"/>
  <c r="H1083" i="8" s="1"/>
  <c r="H1085" i="8" s="1"/>
  <c r="G1079" i="8"/>
  <c r="I1071" i="8"/>
  <c r="H1071" i="8"/>
  <c r="H1073" i="8" s="1"/>
  <c r="H1075" i="8" s="1"/>
  <c r="H1077" i="8" s="1"/>
  <c r="G1071" i="8"/>
  <c r="I1063" i="8"/>
  <c r="H1063" i="8"/>
  <c r="H1065" i="8" s="1"/>
  <c r="H1067" i="8" s="1"/>
  <c r="H1069" i="8" s="1"/>
  <c r="G1063" i="8"/>
  <c r="I1055" i="8"/>
  <c r="H1055" i="8"/>
  <c r="H1057" i="8" s="1"/>
  <c r="H1059" i="8" s="1"/>
  <c r="H1061" i="8" s="1"/>
  <c r="G1055" i="8"/>
  <c r="K1055" i="8" s="1"/>
  <c r="I1047" i="8"/>
  <c r="H1047" i="8"/>
  <c r="H1049" i="8" s="1"/>
  <c r="H1051" i="8" s="1"/>
  <c r="H1053" i="8" s="1"/>
  <c r="G1047" i="8"/>
  <c r="I1039" i="8"/>
  <c r="H1039" i="8"/>
  <c r="H1041" i="8" s="1"/>
  <c r="H1043" i="8" s="1"/>
  <c r="H1045" i="8" s="1"/>
  <c r="G1039" i="8"/>
  <c r="I1031" i="8"/>
  <c r="H1031" i="8"/>
  <c r="H1033" i="8" s="1"/>
  <c r="H1035" i="8" s="1"/>
  <c r="H1037" i="8" s="1"/>
  <c r="G1031" i="8"/>
  <c r="I1023" i="8"/>
  <c r="H1023" i="8"/>
  <c r="H1025" i="8" s="1"/>
  <c r="H1027" i="8" s="1"/>
  <c r="H1029" i="8" s="1"/>
  <c r="G1023" i="8"/>
  <c r="I1015" i="8"/>
  <c r="H1015" i="8"/>
  <c r="H1017" i="8" s="1"/>
  <c r="H1019" i="8" s="1"/>
  <c r="H1021" i="8" s="1"/>
  <c r="G1015" i="8"/>
  <c r="I1007" i="8"/>
  <c r="H1007" i="8"/>
  <c r="H1009" i="8" s="1"/>
  <c r="H1011" i="8" s="1"/>
  <c r="H1013" i="8" s="1"/>
  <c r="G1007" i="8"/>
  <c r="I999" i="8"/>
  <c r="H999" i="8"/>
  <c r="H1001" i="8" s="1"/>
  <c r="H1003" i="8" s="1"/>
  <c r="H1005" i="8" s="1"/>
  <c r="G999" i="8"/>
  <c r="I991" i="8"/>
  <c r="H991" i="8"/>
  <c r="H993" i="8" s="1"/>
  <c r="H995" i="8" s="1"/>
  <c r="H997" i="8" s="1"/>
  <c r="G990" i="8"/>
  <c r="I983" i="8"/>
  <c r="H983" i="8"/>
  <c r="H985" i="8" s="1"/>
  <c r="H987" i="8" s="1"/>
  <c r="H989" i="8" s="1"/>
  <c r="G983" i="8"/>
  <c r="I975" i="8"/>
  <c r="H975" i="8"/>
  <c r="H977" i="8" s="1"/>
  <c r="H979" i="8" s="1"/>
  <c r="H981" i="8" s="1"/>
  <c r="G975" i="8"/>
  <c r="I967" i="8"/>
  <c r="H967" i="8"/>
  <c r="H969" i="8" s="1"/>
  <c r="H971" i="8" s="1"/>
  <c r="H973" i="8" s="1"/>
  <c r="G967" i="8"/>
  <c r="I959" i="8"/>
  <c r="H959" i="8"/>
  <c r="H961" i="8" s="1"/>
  <c r="H963" i="8" s="1"/>
  <c r="H965" i="8" s="1"/>
  <c r="G959" i="8"/>
  <c r="I951" i="8"/>
  <c r="H951" i="8"/>
  <c r="H953" i="8" s="1"/>
  <c r="H955" i="8" s="1"/>
  <c r="H957" i="8" s="1"/>
  <c r="G951" i="8"/>
  <c r="I943" i="8"/>
  <c r="H943" i="8"/>
  <c r="H945" i="8" s="1"/>
  <c r="H947" i="8" s="1"/>
  <c r="H949" i="8" s="1"/>
  <c r="G943" i="8"/>
  <c r="I935" i="8"/>
  <c r="H935" i="8"/>
  <c r="H937" i="8" s="1"/>
  <c r="H939" i="8" s="1"/>
  <c r="H941" i="8" s="1"/>
  <c r="G935" i="8"/>
  <c r="I927" i="8"/>
  <c r="H927" i="8"/>
  <c r="H929" i="8" s="1"/>
  <c r="H931" i="8" s="1"/>
  <c r="H933" i="8" s="1"/>
  <c r="G927" i="8"/>
  <c r="I919" i="8"/>
  <c r="H919" i="8"/>
  <c r="H921" i="8" s="1"/>
  <c r="H923" i="8" s="1"/>
  <c r="H925" i="8" s="1"/>
  <c r="G919" i="8"/>
  <c r="I911" i="8"/>
  <c r="H911" i="8"/>
  <c r="H913" i="8" s="1"/>
  <c r="H915" i="8" s="1"/>
  <c r="H917" i="8" s="1"/>
  <c r="G911" i="8"/>
  <c r="I903" i="8"/>
  <c r="H903" i="8"/>
  <c r="H905" i="8" s="1"/>
  <c r="H907" i="8" s="1"/>
  <c r="H909" i="8" s="1"/>
  <c r="G903" i="8"/>
  <c r="I895" i="8"/>
  <c r="H895" i="8"/>
  <c r="H897" i="8" s="1"/>
  <c r="H899" i="8" s="1"/>
  <c r="H901" i="8" s="1"/>
  <c r="G895" i="8"/>
  <c r="I889" i="8"/>
  <c r="H889" i="8"/>
  <c r="H891" i="8" s="1"/>
  <c r="H893" i="8" s="1"/>
  <c r="G889" i="8"/>
  <c r="K1217" i="7"/>
  <c r="K1219" i="7" s="1"/>
  <c r="K1221" i="7" s="1"/>
  <c r="J1217" i="7"/>
  <c r="J1219" i="7" s="1"/>
  <c r="J1221" i="7" s="1"/>
  <c r="I1217" i="7"/>
  <c r="I1219" i="7" s="1"/>
  <c r="I1221" i="7" s="1"/>
  <c r="H1217" i="7"/>
  <c r="H1219" i="7" s="1"/>
  <c r="H1221" i="7" s="1"/>
  <c r="G1217" i="7"/>
  <c r="G1219" i="7" s="1"/>
  <c r="G1221" i="7" s="1"/>
  <c r="K1215" i="7"/>
  <c r="J1215" i="7"/>
  <c r="I1215" i="7"/>
  <c r="H1215" i="7"/>
  <c r="G1215" i="7"/>
  <c r="K1209" i="7"/>
  <c r="K1211" i="7" s="1"/>
  <c r="K1213" i="7" s="1"/>
  <c r="J1209" i="7"/>
  <c r="J1211" i="7" s="1"/>
  <c r="J1213" i="7" s="1"/>
  <c r="I1209" i="7"/>
  <c r="I1211" i="7" s="1"/>
  <c r="I1213" i="7" s="1"/>
  <c r="H1209" i="7"/>
  <c r="H1211" i="7" s="1"/>
  <c r="H1213" i="7" s="1"/>
  <c r="G1209" i="7"/>
  <c r="G1211" i="7" s="1"/>
  <c r="G1213" i="7" s="1"/>
  <c r="K1207" i="7"/>
  <c r="J1207" i="7"/>
  <c r="I1207" i="7"/>
  <c r="H1207" i="7"/>
  <c r="G1207" i="7"/>
  <c r="K1201" i="7"/>
  <c r="K1203" i="7" s="1"/>
  <c r="K1205" i="7" s="1"/>
  <c r="J1201" i="7"/>
  <c r="J1203" i="7" s="1"/>
  <c r="J1205" i="7" s="1"/>
  <c r="I1201" i="7"/>
  <c r="I1203" i="7" s="1"/>
  <c r="I1205" i="7" s="1"/>
  <c r="H1201" i="7"/>
  <c r="H1203" i="7" s="1"/>
  <c r="H1205" i="7" s="1"/>
  <c r="G1201" i="7"/>
  <c r="G1203" i="7" s="1"/>
  <c r="G1205" i="7" s="1"/>
  <c r="K1199" i="7"/>
  <c r="J1199" i="7"/>
  <c r="I1199" i="7"/>
  <c r="H1199" i="7"/>
  <c r="G1199" i="7"/>
  <c r="K1193" i="7"/>
  <c r="K1195" i="7" s="1"/>
  <c r="K1197" i="7" s="1"/>
  <c r="J1193" i="7"/>
  <c r="J1195" i="7" s="1"/>
  <c r="J1197" i="7" s="1"/>
  <c r="I1193" i="7"/>
  <c r="I1195" i="7" s="1"/>
  <c r="I1197" i="7" s="1"/>
  <c r="H1193" i="7"/>
  <c r="H1195" i="7" s="1"/>
  <c r="H1197" i="7" s="1"/>
  <c r="G1193" i="7"/>
  <c r="G1195" i="7" s="1"/>
  <c r="G1197" i="7" s="1"/>
  <c r="K1191" i="7"/>
  <c r="J1191" i="7"/>
  <c r="I1191" i="7"/>
  <c r="H1191" i="7"/>
  <c r="G1191" i="7"/>
  <c r="K1185" i="7"/>
  <c r="K1187" i="7" s="1"/>
  <c r="K1189" i="7" s="1"/>
  <c r="J1185" i="7"/>
  <c r="J1187" i="7" s="1"/>
  <c r="J1189" i="7" s="1"/>
  <c r="I1185" i="7"/>
  <c r="I1187" i="7" s="1"/>
  <c r="I1189" i="7" s="1"/>
  <c r="H1185" i="7"/>
  <c r="H1187" i="7" s="1"/>
  <c r="H1189" i="7" s="1"/>
  <c r="G1185" i="7"/>
  <c r="G1187" i="7" s="1"/>
  <c r="G1189" i="7" s="1"/>
  <c r="K1183" i="7"/>
  <c r="J1183" i="7"/>
  <c r="I1183" i="7"/>
  <c r="H1183" i="7"/>
  <c r="G1183" i="7"/>
  <c r="K1177" i="7"/>
  <c r="K1179" i="7" s="1"/>
  <c r="K1181" i="7" s="1"/>
  <c r="J1177" i="7"/>
  <c r="J1179" i="7" s="1"/>
  <c r="J1181" i="7" s="1"/>
  <c r="I1177" i="7"/>
  <c r="I1179" i="7" s="1"/>
  <c r="I1181" i="7" s="1"/>
  <c r="H1177" i="7"/>
  <c r="H1179" i="7" s="1"/>
  <c r="H1181" i="7" s="1"/>
  <c r="G1177" i="7"/>
  <c r="G1179" i="7" s="1"/>
  <c r="G1181" i="7" s="1"/>
  <c r="K1175" i="7"/>
  <c r="J1175" i="7"/>
  <c r="I1175" i="7"/>
  <c r="H1175" i="7"/>
  <c r="G1175" i="7"/>
  <c r="K1169" i="7"/>
  <c r="K1171" i="7" s="1"/>
  <c r="K1173" i="7" s="1"/>
  <c r="J1169" i="7"/>
  <c r="J1171" i="7" s="1"/>
  <c r="J1173" i="7" s="1"/>
  <c r="I1169" i="7"/>
  <c r="I1171" i="7" s="1"/>
  <c r="I1173" i="7" s="1"/>
  <c r="H1169" i="7"/>
  <c r="H1171" i="7" s="1"/>
  <c r="H1173" i="7" s="1"/>
  <c r="G1169" i="7"/>
  <c r="G1171" i="7" s="1"/>
  <c r="G1173" i="7" s="1"/>
  <c r="K1167" i="7"/>
  <c r="J1167" i="7"/>
  <c r="I1167" i="7"/>
  <c r="H1167" i="7"/>
  <c r="G1167" i="7"/>
  <c r="K1161" i="7"/>
  <c r="K1163" i="7" s="1"/>
  <c r="K1165" i="7" s="1"/>
  <c r="J1161" i="7"/>
  <c r="J1163" i="7" s="1"/>
  <c r="J1165" i="7" s="1"/>
  <c r="I1161" i="7"/>
  <c r="I1163" i="7" s="1"/>
  <c r="I1165" i="7" s="1"/>
  <c r="H1161" i="7"/>
  <c r="H1163" i="7" s="1"/>
  <c r="H1165" i="7" s="1"/>
  <c r="G1161" i="7"/>
  <c r="G1163" i="7" s="1"/>
  <c r="G1165" i="7" s="1"/>
  <c r="K1159" i="7"/>
  <c r="J1159" i="7"/>
  <c r="I1159" i="7"/>
  <c r="H1159" i="7"/>
  <c r="G1159" i="7"/>
  <c r="K1153" i="7"/>
  <c r="K1155" i="7" s="1"/>
  <c r="K1157" i="7" s="1"/>
  <c r="J1153" i="7"/>
  <c r="J1155" i="7" s="1"/>
  <c r="J1157" i="7" s="1"/>
  <c r="I1153" i="7"/>
  <c r="I1155" i="7" s="1"/>
  <c r="I1157" i="7" s="1"/>
  <c r="H1153" i="7"/>
  <c r="H1155" i="7" s="1"/>
  <c r="H1157" i="7" s="1"/>
  <c r="G1153" i="7"/>
  <c r="G1155" i="7" s="1"/>
  <c r="G1157" i="7" s="1"/>
  <c r="K1151" i="7"/>
  <c r="J1151" i="7"/>
  <c r="I1151" i="7"/>
  <c r="H1151" i="7"/>
  <c r="G1151" i="7"/>
  <c r="K1145" i="7"/>
  <c r="K1147" i="7" s="1"/>
  <c r="K1149" i="7" s="1"/>
  <c r="J1145" i="7"/>
  <c r="J1147" i="7" s="1"/>
  <c r="J1149" i="7" s="1"/>
  <c r="I1145" i="7"/>
  <c r="I1147" i="7" s="1"/>
  <c r="I1149" i="7" s="1"/>
  <c r="H1145" i="7"/>
  <c r="H1147" i="7" s="1"/>
  <c r="H1149" i="7" s="1"/>
  <c r="G1145" i="7"/>
  <c r="G1147" i="7" s="1"/>
  <c r="G1149" i="7" s="1"/>
  <c r="K1143" i="7"/>
  <c r="J1143" i="7"/>
  <c r="I1143" i="7"/>
  <c r="H1143" i="7"/>
  <c r="G1143" i="7"/>
  <c r="K1137" i="7"/>
  <c r="K1139" i="7" s="1"/>
  <c r="K1141" i="7" s="1"/>
  <c r="J1137" i="7"/>
  <c r="J1139" i="7" s="1"/>
  <c r="J1141" i="7" s="1"/>
  <c r="I1137" i="7"/>
  <c r="I1139" i="7" s="1"/>
  <c r="I1141" i="7" s="1"/>
  <c r="H1137" i="7"/>
  <c r="H1139" i="7" s="1"/>
  <c r="H1141" i="7" s="1"/>
  <c r="G1137" i="7"/>
  <c r="G1139" i="7" s="1"/>
  <c r="G1141" i="7" s="1"/>
  <c r="K1135" i="7"/>
  <c r="J1135" i="7"/>
  <c r="I1135" i="7"/>
  <c r="H1135" i="7"/>
  <c r="G1135" i="7"/>
  <c r="K1129" i="7"/>
  <c r="K1131" i="7" s="1"/>
  <c r="K1133" i="7" s="1"/>
  <c r="J1129" i="7"/>
  <c r="J1131" i="7" s="1"/>
  <c r="J1133" i="7" s="1"/>
  <c r="I1129" i="7"/>
  <c r="I1131" i="7" s="1"/>
  <c r="I1133" i="7" s="1"/>
  <c r="H1129" i="7"/>
  <c r="H1131" i="7" s="1"/>
  <c r="H1133" i="7" s="1"/>
  <c r="G1129" i="7"/>
  <c r="G1131" i="7" s="1"/>
  <c r="G1133" i="7" s="1"/>
  <c r="K1127" i="7"/>
  <c r="J1127" i="7"/>
  <c r="I1127" i="7"/>
  <c r="H1127" i="7"/>
  <c r="G1127" i="7"/>
  <c r="K1121" i="7"/>
  <c r="K1123" i="7" s="1"/>
  <c r="K1125" i="7" s="1"/>
  <c r="J1121" i="7"/>
  <c r="J1123" i="7" s="1"/>
  <c r="J1125" i="7" s="1"/>
  <c r="I1121" i="7"/>
  <c r="I1123" i="7" s="1"/>
  <c r="I1125" i="7" s="1"/>
  <c r="H1121" i="7"/>
  <c r="H1123" i="7" s="1"/>
  <c r="H1125" i="7" s="1"/>
  <c r="G1121" i="7"/>
  <c r="G1123" i="7" s="1"/>
  <c r="G1125" i="7" s="1"/>
  <c r="K1119" i="7"/>
  <c r="J1119" i="7"/>
  <c r="I1119" i="7"/>
  <c r="H1119" i="7"/>
  <c r="G1119" i="7"/>
  <c r="K1113" i="7"/>
  <c r="K1115" i="7" s="1"/>
  <c r="K1117" i="7" s="1"/>
  <c r="J1113" i="7"/>
  <c r="J1115" i="7" s="1"/>
  <c r="J1117" i="7" s="1"/>
  <c r="I1113" i="7"/>
  <c r="I1115" i="7" s="1"/>
  <c r="I1117" i="7" s="1"/>
  <c r="H1113" i="7"/>
  <c r="H1115" i="7" s="1"/>
  <c r="H1117" i="7" s="1"/>
  <c r="G1113" i="7"/>
  <c r="G1115" i="7" s="1"/>
  <c r="G1117" i="7" s="1"/>
  <c r="K1111" i="7"/>
  <c r="J1111" i="7"/>
  <c r="I1111" i="7"/>
  <c r="H1111" i="7"/>
  <c r="G1111" i="7"/>
  <c r="K1105" i="7"/>
  <c r="K1107" i="7" s="1"/>
  <c r="K1109" i="7" s="1"/>
  <c r="J1105" i="7"/>
  <c r="J1107" i="7" s="1"/>
  <c r="J1109" i="7" s="1"/>
  <c r="I1105" i="7"/>
  <c r="I1107" i="7" s="1"/>
  <c r="I1109" i="7" s="1"/>
  <c r="H1105" i="7"/>
  <c r="H1107" i="7" s="1"/>
  <c r="H1109" i="7" s="1"/>
  <c r="G1105" i="7"/>
  <c r="G1107" i="7" s="1"/>
  <c r="G1109" i="7" s="1"/>
  <c r="K1103" i="7"/>
  <c r="J1103" i="7"/>
  <c r="I1103" i="7"/>
  <c r="H1103" i="7"/>
  <c r="G1103" i="7"/>
  <c r="K1097" i="7"/>
  <c r="K1099" i="7" s="1"/>
  <c r="K1101" i="7" s="1"/>
  <c r="J1097" i="7"/>
  <c r="J1099" i="7" s="1"/>
  <c r="J1101" i="7" s="1"/>
  <c r="I1097" i="7"/>
  <c r="I1099" i="7" s="1"/>
  <c r="I1101" i="7" s="1"/>
  <c r="H1097" i="7"/>
  <c r="H1099" i="7" s="1"/>
  <c r="H1101" i="7" s="1"/>
  <c r="G1097" i="7"/>
  <c r="G1099" i="7" s="1"/>
  <c r="G1101" i="7" s="1"/>
  <c r="K1095" i="7"/>
  <c r="J1095" i="7"/>
  <c r="I1095" i="7"/>
  <c r="H1095" i="7"/>
  <c r="G1095" i="7"/>
  <c r="K1089" i="7"/>
  <c r="K1091" i="7" s="1"/>
  <c r="K1093" i="7" s="1"/>
  <c r="J1089" i="7"/>
  <c r="J1091" i="7" s="1"/>
  <c r="J1093" i="7" s="1"/>
  <c r="I1089" i="7"/>
  <c r="I1091" i="7" s="1"/>
  <c r="I1093" i="7" s="1"/>
  <c r="H1089" i="7"/>
  <c r="H1091" i="7" s="1"/>
  <c r="H1093" i="7" s="1"/>
  <c r="G1089" i="7"/>
  <c r="G1091" i="7" s="1"/>
  <c r="G1093" i="7" s="1"/>
  <c r="K1087" i="7"/>
  <c r="J1087" i="7"/>
  <c r="I1087" i="7"/>
  <c r="H1087" i="7"/>
  <c r="G1087" i="7"/>
  <c r="K1081" i="7"/>
  <c r="K1083" i="7" s="1"/>
  <c r="K1085" i="7" s="1"/>
  <c r="J1081" i="7"/>
  <c r="J1083" i="7" s="1"/>
  <c r="J1085" i="7" s="1"/>
  <c r="I1081" i="7"/>
  <c r="I1083" i="7" s="1"/>
  <c r="I1085" i="7" s="1"/>
  <c r="H1081" i="7"/>
  <c r="H1083" i="7" s="1"/>
  <c r="H1085" i="7" s="1"/>
  <c r="G1081" i="7"/>
  <c r="G1083" i="7" s="1"/>
  <c r="G1085" i="7" s="1"/>
  <c r="K1079" i="7"/>
  <c r="J1079" i="7"/>
  <c r="I1079" i="7"/>
  <c r="H1079" i="7"/>
  <c r="G1079" i="7"/>
  <c r="K1073" i="7"/>
  <c r="K1075" i="7" s="1"/>
  <c r="K1077" i="7" s="1"/>
  <c r="J1073" i="7"/>
  <c r="J1075" i="7" s="1"/>
  <c r="J1077" i="7" s="1"/>
  <c r="I1073" i="7"/>
  <c r="I1075" i="7" s="1"/>
  <c r="I1077" i="7" s="1"/>
  <c r="H1073" i="7"/>
  <c r="H1075" i="7" s="1"/>
  <c r="H1077" i="7" s="1"/>
  <c r="G1073" i="7"/>
  <c r="G1075" i="7" s="1"/>
  <c r="G1077" i="7" s="1"/>
  <c r="K1071" i="7"/>
  <c r="J1071" i="7"/>
  <c r="I1071" i="7"/>
  <c r="H1071" i="7"/>
  <c r="G1071" i="7"/>
  <c r="K1065" i="7"/>
  <c r="K1067" i="7" s="1"/>
  <c r="K1069" i="7" s="1"/>
  <c r="J1065" i="7"/>
  <c r="J1067" i="7" s="1"/>
  <c r="J1069" i="7" s="1"/>
  <c r="I1065" i="7"/>
  <c r="I1067" i="7" s="1"/>
  <c r="I1069" i="7" s="1"/>
  <c r="H1065" i="7"/>
  <c r="H1067" i="7" s="1"/>
  <c r="H1069" i="7" s="1"/>
  <c r="G1065" i="7"/>
  <c r="G1067" i="7" s="1"/>
  <c r="G1069" i="7" s="1"/>
  <c r="K1063" i="7"/>
  <c r="J1063" i="7"/>
  <c r="I1063" i="7"/>
  <c r="H1063" i="7"/>
  <c r="G1063" i="7"/>
  <c r="K1057" i="7"/>
  <c r="K1059" i="7" s="1"/>
  <c r="K1061" i="7" s="1"/>
  <c r="J1057" i="7"/>
  <c r="J1059" i="7" s="1"/>
  <c r="J1061" i="7" s="1"/>
  <c r="I1057" i="7"/>
  <c r="I1059" i="7" s="1"/>
  <c r="I1061" i="7" s="1"/>
  <c r="H1057" i="7"/>
  <c r="H1059" i="7" s="1"/>
  <c r="H1061" i="7" s="1"/>
  <c r="G1057" i="7"/>
  <c r="G1059" i="7" s="1"/>
  <c r="G1061" i="7" s="1"/>
  <c r="K1055" i="7"/>
  <c r="J1055" i="7"/>
  <c r="I1055" i="7"/>
  <c r="H1055" i="7"/>
  <c r="G1055" i="7"/>
  <c r="K1049" i="7"/>
  <c r="K1051" i="7" s="1"/>
  <c r="K1053" i="7" s="1"/>
  <c r="J1049" i="7"/>
  <c r="J1051" i="7" s="1"/>
  <c r="J1053" i="7" s="1"/>
  <c r="I1049" i="7"/>
  <c r="I1051" i="7" s="1"/>
  <c r="I1053" i="7" s="1"/>
  <c r="H1049" i="7"/>
  <c r="H1051" i="7" s="1"/>
  <c r="H1053" i="7" s="1"/>
  <c r="G1049" i="7"/>
  <c r="G1051" i="7" s="1"/>
  <c r="G1053" i="7" s="1"/>
  <c r="K1047" i="7"/>
  <c r="J1047" i="7"/>
  <c r="I1047" i="7"/>
  <c r="H1047" i="7"/>
  <c r="G1047" i="7"/>
  <c r="K1041" i="7"/>
  <c r="K1043" i="7" s="1"/>
  <c r="K1045" i="7" s="1"/>
  <c r="J1041" i="7"/>
  <c r="J1043" i="7" s="1"/>
  <c r="J1045" i="7" s="1"/>
  <c r="I1041" i="7"/>
  <c r="I1043" i="7" s="1"/>
  <c r="I1045" i="7" s="1"/>
  <c r="H1041" i="7"/>
  <c r="H1043" i="7" s="1"/>
  <c r="H1045" i="7" s="1"/>
  <c r="G1041" i="7"/>
  <c r="G1043" i="7" s="1"/>
  <c r="G1045" i="7" s="1"/>
  <c r="K1039" i="7"/>
  <c r="J1039" i="7"/>
  <c r="I1039" i="7"/>
  <c r="H1039" i="7"/>
  <c r="G1039" i="7"/>
  <c r="K1033" i="7"/>
  <c r="K1035" i="7" s="1"/>
  <c r="K1037" i="7" s="1"/>
  <c r="J1033" i="7"/>
  <c r="J1035" i="7" s="1"/>
  <c r="J1037" i="7" s="1"/>
  <c r="I1033" i="7"/>
  <c r="I1035" i="7" s="1"/>
  <c r="I1037" i="7" s="1"/>
  <c r="H1033" i="7"/>
  <c r="H1035" i="7" s="1"/>
  <c r="H1037" i="7" s="1"/>
  <c r="G1033" i="7"/>
  <c r="G1035" i="7" s="1"/>
  <c r="G1037" i="7" s="1"/>
  <c r="K1031" i="7"/>
  <c r="J1031" i="7"/>
  <c r="I1031" i="7"/>
  <c r="H1031" i="7"/>
  <c r="G1031" i="7"/>
  <c r="K1025" i="7"/>
  <c r="K1027" i="7" s="1"/>
  <c r="K1029" i="7" s="1"/>
  <c r="J1025" i="7"/>
  <c r="J1027" i="7" s="1"/>
  <c r="J1029" i="7" s="1"/>
  <c r="I1025" i="7"/>
  <c r="I1027" i="7" s="1"/>
  <c r="I1029" i="7" s="1"/>
  <c r="H1025" i="7"/>
  <c r="H1027" i="7" s="1"/>
  <c r="H1029" i="7" s="1"/>
  <c r="G1025" i="7"/>
  <c r="G1027" i="7" s="1"/>
  <c r="G1029" i="7" s="1"/>
  <c r="K1023" i="7"/>
  <c r="J1023" i="7"/>
  <c r="I1023" i="7"/>
  <c r="H1023" i="7"/>
  <c r="G1023" i="7"/>
  <c r="K1017" i="7"/>
  <c r="K1019" i="7" s="1"/>
  <c r="K1021" i="7" s="1"/>
  <c r="J1017" i="7"/>
  <c r="J1019" i="7" s="1"/>
  <c r="J1021" i="7" s="1"/>
  <c r="I1017" i="7"/>
  <c r="I1019" i="7" s="1"/>
  <c r="I1021" i="7" s="1"/>
  <c r="H1017" i="7"/>
  <c r="H1019" i="7" s="1"/>
  <c r="H1021" i="7" s="1"/>
  <c r="G1017" i="7"/>
  <c r="G1019" i="7" s="1"/>
  <c r="G1021" i="7" s="1"/>
  <c r="K1015" i="7"/>
  <c r="J1015" i="7"/>
  <c r="I1015" i="7"/>
  <c r="H1015" i="7"/>
  <c r="G1015" i="7"/>
  <c r="K1009" i="7"/>
  <c r="K1011" i="7" s="1"/>
  <c r="K1013" i="7" s="1"/>
  <c r="J1009" i="7"/>
  <c r="J1011" i="7" s="1"/>
  <c r="J1013" i="7" s="1"/>
  <c r="I1009" i="7"/>
  <c r="I1011" i="7" s="1"/>
  <c r="I1013" i="7" s="1"/>
  <c r="H1009" i="7"/>
  <c r="H1011" i="7" s="1"/>
  <c r="H1013" i="7" s="1"/>
  <c r="G1009" i="7"/>
  <c r="G1011" i="7" s="1"/>
  <c r="G1013" i="7" s="1"/>
  <c r="K1007" i="7"/>
  <c r="J1007" i="7"/>
  <c r="I1007" i="7"/>
  <c r="H1007" i="7"/>
  <c r="G1007" i="7"/>
  <c r="K1001" i="7"/>
  <c r="K1003" i="7" s="1"/>
  <c r="K1005" i="7" s="1"/>
  <c r="J1001" i="7"/>
  <c r="J1003" i="7" s="1"/>
  <c r="J1005" i="7" s="1"/>
  <c r="I1001" i="7"/>
  <c r="I1003" i="7" s="1"/>
  <c r="I1005" i="7" s="1"/>
  <c r="H1001" i="7"/>
  <c r="H1003" i="7" s="1"/>
  <c r="H1005" i="7" s="1"/>
  <c r="G1001" i="7"/>
  <c r="G1003" i="7" s="1"/>
  <c r="G1005" i="7" s="1"/>
  <c r="K999" i="7"/>
  <c r="J999" i="7"/>
  <c r="I999" i="7"/>
  <c r="H999" i="7"/>
  <c r="G999" i="7"/>
  <c r="K993" i="7"/>
  <c r="K995" i="7" s="1"/>
  <c r="K997" i="7" s="1"/>
  <c r="J993" i="7"/>
  <c r="J995" i="7" s="1"/>
  <c r="J997" i="7" s="1"/>
  <c r="I993" i="7"/>
  <c r="I995" i="7" s="1"/>
  <c r="I997" i="7" s="1"/>
  <c r="H993" i="7"/>
  <c r="H995" i="7" s="1"/>
  <c r="H997" i="7" s="1"/>
  <c r="G993" i="7"/>
  <c r="G995" i="7" s="1"/>
  <c r="G997" i="7" s="1"/>
  <c r="K991" i="7"/>
  <c r="J991" i="7"/>
  <c r="I991" i="7"/>
  <c r="H991" i="7"/>
  <c r="G991" i="7"/>
  <c r="K985" i="7"/>
  <c r="K987" i="7" s="1"/>
  <c r="K989" i="7" s="1"/>
  <c r="J985" i="7"/>
  <c r="J987" i="7" s="1"/>
  <c r="J989" i="7" s="1"/>
  <c r="I985" i="7"/>
  <c r="I987" i="7" s="1"/>
  <c r="I989" i="7" s="1"/>
  <c r="H985" i="7"/>
  <c r="H987" i="7" s="1"/>
  <c r="H989" i="7" s="1"/>
  <c r="G985" i="7"/>
  <c r="G987" i="7" s="1"/>
  <c r="G989" i="7" s="1"/>
  <c r="K983" i="7"/>
  <c r="J983" i="7"/>
  <c r="I983" i="7"/>
  <c r="H983" i="7"/>
  <c r="G983" i="7"/>
  <c r="K977" i="7"/>
  <c r="K979" i="7" s="1"/>
  <c r="K981" i="7" s="1"/>
  <c r="J977" i="7"/>
  <c r="J979" i="7" s="1"/>
  <c r="J981" i="7" s="1"/>
  <c r="I977" i="7"/>
  <c r="I979" i="7" s="1"/>
  <c r="I981" i="7" s="1"/>
  <c r="H977" i="7"/>
  <c r="H979" i="7" s="1"/>
  <c r="H981" i="7" s="1"/>
  <c r="G977" i="7"/>
  <c r="G979" i="7" s="1"/>
  <c r="G981" i="7" s="1"/>
  <c r="K975" i="7"/>
  <c r="J975" i="7"/>
  <c r="I975" i="7"/>
  <c r="H975" i="7"/>
  <c r="G975" i="7"/>
  <c r="K969" i="7"/>
  <c r="K971" i="7" s="1"/>
  <c r="K973" i="7" s="1"/>
  <c r="J969" i="7"/>
  <c r="J971" i="7" s="1"/>
  <c r="J973" i="7" s="1"/>
  <c r="I969" i="7"/>
  <c r="I971" i="7" s="1"/>
  <c r="I973" i="7" s="1"/>
  <c r="H969" i="7"/>
  <c r="H971" i="7" s="1"/>
  <c r="H973" i="7" s="1"/>
  <c r="G969" i="7"/>
  <c r="G971" i="7" s="1"/>
  <c r="G973" i="7" s="1"/>
  <c r="K967" i="7"/>
  <c r="J967" i="7"/>
  <c r="I967" i="7"/>
  <c r="H967" i="7"/>
  <c r="G967" i="7"/>
  <c r="K961" i="7"/>
  <c r="K963" i="7" s="1"/>
  <c r="K965" i="7" s="1"/>
  <c r="J961" i="7"/>
  <c r="J963" i="7" s="1"/>
  <c r="J965" i="7" s="1"/>
  <c r="I961" i="7"/>
  <c r="I963" i="7" s="1"/>
  <c r="I965" i="7" s="1"/>
  <c r="H961" i="7"/>
  <c r="H963" i="7" s="1"/>
  <c r="H965" i="7" s="1"/>
  <c r="G961" i="7"/>
  <c r="G963" i="7" s="1"/>
  <c r="G965" i="7" s="1"/>
  <c r="K959" i="7"/>
  <c r="J959" i="7"/>
  <c r="I959" i="7"/>
  <c r="H959" i="7"/>
  <c r="G959" i="7"/>
  <c r="K953" i="7"/>
  <c r="K955" i="7" s="1"/>
  <c r="K957" i="7" s="1"/>
  <c r="J953" i="7"/>
  <c r="J955" i="7" s="1"/>
  <c r="J957" i="7" s="1"/>
  <c r="I953" i="7"/>
  <c r="I955" i="7" s="1"/>
  <c r="I957" i="7" s="1"/>
  <c r="H953" i="7"/>
  <c r="H955" i="7" s="1"/>
  <c r="H957" i="7" s="1"/>
  <c r="G953" i="7"/>
  <c r="G955" i="7" s="1"/>
  <c r="G957" i="7" s="1"/>
  <c r="K951" i="7"/>
  <c r="J951" i="7"/>
  <c r="I951" i="7"/>
  <c r="H951" i="7"/>
  <c r="G951" i="7"/>
  <c r="K945" i="7"/>
  <c r="K947" i="7" s="1"/>
  <c r="K949" i="7" s="1"/>
  <c r="J945" i="7"/>
  <c r="J947" i="7" s="1"/>
  <c r="J949" i="7" s="1"/>
  <c r="I945" i="7"/>
  <c r="I947" i="7" s="1"/>
  <c r="I949" i="7" s="1"/>
  <c r="H945" i="7"/>
  <c r="H947" i="7" s="1"/>
  <c r="H949" i="7" s="1"/>
  <c r="G945" i="7"/>
  <c r="G947" i="7" s="1"/>
  <c r="G949" i="7" s="1"/>
  <c r="K943" i="7"/>
  <c r="J943" i="7"/>
  <c r="I943" i="7"/>
  <c r="H943" i="7"/>
  <c r="G943" i="7"/>
  <c r="K937" i="7"/>
  <c r="K939" i="7" s="1"/>
  <c r="K941" i="7" s="1"/>
  <c r="J937" i="7"/>
  <c r="J939" i="7" s="1"/>
  <c r="J941" i="7" s="1"/>
  <c r="I937" i="7"/>
  <c r="I939" i="7" s="1"/>
  <c r="I941" i="7" s="1"/>
  <c r="H937" i="7"/>
  <c r="H939" i="7" s="1"/>
  <c r="H941" i="7" s="1"/>
  <c r="G937" i="7"/>
  <c r="G939" i="7" s="1"/>
  <c r="G941" i="7" s="1"/>
  <c r="K935" i="7"/>
  <c r="J935" i="7"/>
  <c r="I935" i="7"/>
  <c r="H935" i="7"/>
  <c r="G935" i="7"/>
  <c r="K929" i="7"/>
  <c r="K931" i="7" s="1"/>
  <c r="K933" i="7" s="1"/>
  <c r="J929" i="7"/>
  <c r="J931" i="7" s="1"/>
  <c r="J933" i="7" s="1"/>
  <c r="I929" i="7"/>
  <c r="I931" i="7" s="1"/>
  <c r="I933" i="7" s="1"/>
  <c r="H929" i="7"/>
  <c r="H931" i="7" s="1"/>
  <c r="H933" i="7" s="1"/>
  <c r="G929" i="7"/>
  <c r="G931" i="7" s="1"/>
  <c r="G933" i="7" s="1"/>
  <c r="K927" i="7"/>
  <c r="J927" i="7"/>
  <c r="I927" i="7"/>
  <c r="H927" i="7"/>
  <c r="G927" i="7"/>
  <c r="K921" i="7"/>
  <c r="K923" i="7" s="1"/>
  <c r="K925" i="7" s="1"/>
  <c r="J921" i="7"/>
  <c r="J923" i="7" s="1"/>
  <c r="J925" i="7" s="1"/>
  <c r="I921" i="7"/>
  <c r="I923" i="7" s="1"/>
  <c r="I925" i="7" s="1"/>
  <c r="H921" i="7"/>
  <c r="H923" i="7" s="1"/>
  <c r="H925" i="7" s="1"/>
  <c r="G921" i="7"/>
  <c r="G923" i="7" s="1"/>
  <c r="G925" i="7" s="1"/>
  <c r="K919" i="7"/>
  <c r="J919" i="7"/>
  <c r="I919" i="7"/>
  <c r="H919" i="7"/>
  <c r="G919" i="7"/>
  <c r="K913" i="7"/>
  <c r="K915" i="7" s="1"/>
  <c r="K917" i="7" s="1"/>
  <c r="J913" i="7"/>
  <c r="J915" i="7" s="1"/>
  <c r="J917" i="7" s="1"/>
  <c r="I913" i="7"/>
  <c r="I915" i="7" s="1"/>
  <c r="I917" i="7" s="1"/>
  <c r="H913" i="7"/>
  <c r="H915" i="7" s="1"/>
  <c r="H917" i="7" s="1"/>
  <c r="G913" i="7"/>
  <c r="G915" i="7" s="1"/>
  <c r="G917" i="7" s="1"/>
  <c r="K911" i="7"/>
  <c r="J911" i="7"/>
  <c r="I911" i="7"/>
  <c r="H911" i="7"/>
  <c r="G911" i="7"/>
  <c r="K905" i="7"/>
  <c r="K907" i="7" s="1"/>
  <c r="K909" i="7" s="1"/>
  <c r="J905" i="7"/>
  <c r="J907" i="7" s="1"/>
  <c r="J909" i="7" s="1"/>
  <c r="I905" i="7"/>
  <c r="I907" i="7" s="1"/>
  <c r="I909" i="7" s="1"/>
  <c r="H905" i="7"/>
  <c r="H907" i="7" s="1"/>
  <c r="H909" i="7" s="1"/>
  <c r="G905" i="7"/>
  <c r="G907" i="7" s="1"/>
  <c r="G909" i="7" s="1"/>
  <c r="K903" i="7"/>
  <c r="J903" i="7"/>
  <c r="I903" i="7"/>
  <c r="H903" i="7"/>
  <c r="G903" i="7"/>
  <c r="K897" i="7"/>
  <c r="K899" i="7" s="1"/>
  <c r="K901" i="7" s="1"/>
  <c r="J897" i="7"/>
  <c r="J899" i="7" s="1"/>
  <c r="J901" i="7" s="1"/>
  <c r="I897" i="7"/>
  <c r="I899" i="7" s="1"/>
  <c r="I901" i="7" s="1"/>
  <c r="H897" i="7"/>
  <c r="H899" i="7" s="1"/>
  <c r="H901" i="7" s="1"/>
  <c r="G897" i="7"/>
  <c r="G899" i="7" s="1"/>
  <c r="G901" i="7" s="1"/>
  <c r="K895" i="7"/>
  <c r="J895" i="7"/>
  <c r="I895" i="7"/>
  <c r="H895" i="7"/>
  <c r="G895" i="7"/>
  <c r="K889" i="7"/>
  <c r="K891" i="7" s="1"/>
  <c r="K893" i="7" s="1"/>
  <c r="J889" i="7"/>
  <c r="J891" i="7" s="1"/>
  <c r="J893" i="7" s="1"/>
  <c r="I889" i="7"/>
  <c r="I891" i="7" s="1"/>
  <c r="I893" i="7" s="1"/>
  <c r="H889" i="7"/>
  <c r="H891" i="7" s="1"/>
  <c r="H893" i="7" s="1"/>
  <c r="G889" i="7"/>
  <c r="G891" i="7" s="1"/>
  <c r="G893" i="7" s="1"/>
  <c r="K887" i="7"/>
  <c r="J887" i="7"/>
  <c r="I887" i="7"/>
  <c r="H887" i="7"/>
  <c r="G887" i="7"/>
  <c r="K881" i="7"/>
  <c r="K883" i="7" s="1"/>
  <c r="K885" i="7" s="1"/>
  <c r="J881" i="7"/>
  <c r="J883" i="7" s="1"/>
  <c r="J885" i="7" s="1"/>
  <c r="I881" i="7"/>
  <c r="I883" i="7" s="1"/>
  <c r="I885" i="7" s="1"/>
  <c r="H881" i="7"/>
  <c r="H883" i="7" s="1"/>
  <c r="H885" i="7" s="1"/>
  <c r="G881" i="7"/>
  <c r="G883" i="7" s="1"/>
  <c r="G885" i="7" s="1"/>
  <c r="K879" i="7"/>
  <c r="J879" i="7"/>
  <c r="I879" i="7"/>
  <c r="H879" i="7"/>
  <c r="G879" i="7"/>
  <c r="K873" i="7"/>
  <c r="K875" i="7" s="1"/>
  <c r="K877" i="7" s="1"/>
  <c r="J873" i="7"/>
  <c r="J875" i="7" s="1"/>
  <c r="J877" i="7" s="1"/>
  <c r="I873" i="7"/>
  <c r="I875" i="7" s="1"/>
  <c r="I877" i="7" s="1"/>
  <c r="H873" i="7"/>
  <c r="H875" i="7" s="1"/>
  <c r="H877" i="7" s="1"/>
  <c r="G873" i="7"/>
  <c r="G875" i="7" s="1"/>
  <c r="G877" i="7" s="1"/>
  <c r="K871" i="7"/>
  <c r="J871" i="7"/>
  <c r="I871" i="7"/>
  <c r="H871" i="7"/>
  <c r="G871" i="7"/>
  <c r="K865" i="7"/>
  <c r="K867" i="7" s="1"/>
  <c r="K869" i="7" s="1"/>
  <c r="J865" i="7"/>
  <c r="J867" i="7" s="1"/>
  <c r="J869" i="7" s="1"/>
  <c r="I865" i="7"/>
  <c r="I867" i="7" s="1"/>
  <c r="I869" i="7" s="1"/>
  <c r="H865" i="7"/>
  <c r="H867" i="7" s="1"/>
  <c r="H869" i="7" s="1"/>
  <c r="G865" i="7"/>
  <c r="G867" i="7" s="1"/>
  <c r="G869" i="7" s="1"/>
  <c r="K863" i="7"/>
  <c r="J863" i="7"/>
  <c r="I863" i="7"/>
  <c r="H863" i="7"/>
  <c r="G863" i="7"/>
  <c r="K857" i="7"/>
  <c r="K859" i="7" s="1"/>
  <c r="K861" i="7" s="1"/>
  <c r="J857" i="7"/>
  <c r="J859" i="7" s="1"/>
  <c r="J861" i="7" s="1"/>
  <c r="I857" i="7"/>
  <c r="I859" i="7" s="1"/>
  <c r="I861" i="7" s="1"/>
  <c r="H857" i="7"/>
  <c r="H859" i="7" s="1"/>
  <c r="H861" i="7" s="1"/>
  <c r="G857" i="7"/>
  <c r="G859" i="7" s="1"/>
  <c r="G861" i="7" s="1"/>
  <c r="K855" i="7"/>
  <c r="J855" i="7"/>
  <c r="I855" i="7"/>
  <c r="H855" i="7"/>
  <c r="G855" i="7"/>
  <c r="K849" i="7"/>
  <c r="K851" i="7" s="1"/>
  <c r="K853" i="7" s="1"/>
  <c r="J849" i="7"/>
  <c r="J851" i="7" s="1"/>
  <c r="J853" i="7" s="1"/>
  <c r="I849" i="7"/>
  <c r="I851" i="7" s="1"/>
  <c r="I853" i="7" s="1"/>
  <c r="H849" i="7"/>
  <c r="H851" i="7" s="1"/>
  <c r="H853" i="7" s="1"/>
  <c r="G849" i="7"/>
  <c r="G851" i="7" s="1"/>
  <c r="G853" i="7" s="1"/>
  <c r="K847" i="7"/>
  <c r="J847" i="7"/>
  <c r="I847" i="7"/>
  <c r="H847" i="7"/>
  <c r="G847" i="7"/>
  <c r="K841" i="7"/>
  <c r="K843" i="7" s="1"/>
  <c r="K845" i="7" s="1"/>
  <c r="J841" i="7"/>
  <c r="J843" i="7" s="1"/>
  <c r="J845" i="7" s="1"/>
  <c r="I841" i="7"/>
  <c r="I843" i="7" s="1"/>
  <c r="I845" i="7" s="1"/>
  <c r="H841" i="7"/>
  <c r="H843" i="7" s="1"/>
  <c r="H845" i="7" s="1"/>
  <c r="G841" i="7"/>
  <c r="K839" i="7"/>
  <c r="J839" i="7"/>
  <c r="I839" i="7"/>
  <c r="H839" i="7"/>
  <c r="G839" i="7"/>
  <c r="K357" i="3"/>
  <c r="J357" i="3"/>
  <c r="I357" i="3"/>
  <c r="H357" i="3"/>
  <c r="G357" i="3"/>
  <c r="K355" i="3"/>
  <c r="J355" i="3"/>
  <c r="I355" i="3"/>
  <c r="H355" i="3"/>
  <c r="G355" i="3"/>
  <c r="K353" i="3"/>
  <c r="J353" i="3"/>
  <c r="I353" i="3"/>
  <c r="H353" i="3"/>
  <c r="G353" i="3"/>
  <c r="K351" i="3"/>
  <c r="J351" i="3"/>
  <c r="I351" i="3"/>
  <c r="H351" i="3"/>
  <c r="G351" i="3"/>
  <c r="K349" i="3"/>
  <c r="J349" i="3"/>
  <c r="I349" i="3"/>
  <c r="H349" i="3"/>
  <c r="G349" i="3"/>
  <c r="K347" i="3"/>
  <c r="J347" i="3"/>
  <c r="I347" i="3"/>
  <c r="H347" i="3"/>
  <c r="G347" i="3"/>
  <c r="K345" i="3"/>
  <c r="J345" i="3"/>
  <c r="I345" i="3"/>
  <c r="H345" i="3"/>
  <c r="G345" i="3"/>
  <c r="K343" i="3"/>
  <c r="J343" i="3"/>
  <c r="I343" i="3"/>
  <c r="H343" i="3"/>
  <c r="G343" i="3"/>
  <c r="K341" i="3"/>
  <c r="J341" i="3"/>
  <c r="I341" i="3"/>
  <c r="H341" i="3"/>
  <c r="G341" i="3"/>
  <c r="K339" i="3"/>
  <c r="J339" i="3"/>
  <c r="I339" i="3"/>
  <c r="H339" i="3"/>
  <c r="G339" i="3"/>
  <c r="K337" i="3"/>
  <c r="J337" i="3"/>
  <c r="I337" i="3"/>
  <c r="H337" i="3"/>
  <c r="G337" i="3"/>
  <c r="K335" i="3"/>
  <c r="J335" i="3"/>
  <c r="I335" i="3"/>
  <c r="H335" i="3"/>
  <c r="G335" i="3"/>
  <c r="K333" i="3"/>
  <c r="J333" i="3"/>
  <c r="I333" i="3"/>
  <c r="H333" i="3"/>
  <c r="G333" i="3"/>
  <c r="K331" i="3"/>
  <c r="J331" i="3"/>
  <c r="I331" i="3"/>
  <c r="H331" i="3"/>
  <c r="G331" i="3"/>
  <c r="K329" i="3"/>
  <c r="J329" i="3"/>
  <c r="I329" i="3"/>
  <c r="H329" i="3"/>
  <c r="G329" i="3"/>
  <c r="K327" i="3"/>
  <c r="J327" i="3"/>
  <c r="I327" i="3"/>
  <c r="H327" i="3"/>
  <c r="G327" i="3"/>
  <c r="K325" i="3"/>
  <c r="J325" i="3"/>
  <c r="I325" i="3"/>
  <c r="H325" i="3"/>
  <c r="G325" i="3"/>
  <c r="K323" i="3"/>
  <c r="J323" i="3"/>
  <c r="I323" i="3"/>
  <c r="H323" i="3"/>
  <c r="G323" i="3"/>
  <c r="K321" i="3"/>
  <c r="J321" i="3"/>
  <c r="I321" i="3"/>
  <c r="H321" i="3"/>
  <c r="G321" i="3"/>
  <c r="K319" i="3"/>
  <c r="J319" i="3"/>
  <c r="I319" i="3"/>
  <c r="H319" i="3"/>
  <c r="G319" i="3"/>
  <c r="K317" i="3"/>
  <c r="J317" i="3"/>
  <c r="I317" i="3"/>
  <c r="H317" i="3"/>
  <c r="G317" i="3"/>
  <c r="K315" i="3"/>
  <c r="J315" i="3"/>
  <c r="I315" i="3"/>
  <c r="H315" i="3"/>
  <c r="G315" i="3"/>
  <c r="K313" i="3"/>
  <c r="J313" i="3"/>
  <c r="I313" i="3"/>
  <c r="H313" i="3"/>
  <c r="G313" i="3"/>
  <c r="K311" i="3"/>
  <c r="J311" i="3"/>
  <c r="I311" i="3"/>
  <c r="H311" i="3"/>
  <c r="G311" i="3"/>
  <c r="K309" i="3"/>
  <c r="J309" i="3"/>
  <c r="I309" i="3"/>
  <c r="H309" i="3"/>
  <c r="G309" i="3"/>
  <c r="K307" i="3"/>
  <c r="J307" i="3"/>
  <c r="I307" i="3"/>
  <c r="H307" i="3"/>
  <c r="G307" i="3"/>
  <c r="K305" i="3"/>
  <c r="J305" i="3"/>
  <c r="I305" i="3"/>
  <c r="H305" i="3"/>
  <c r="G305" i="3"/>
  <c r="K303" i="3"/>
  <c r="J303" i="3"/>
  <c r="I303" i="3"/>
  <c r="H303" i="3"/>
  <c r="G303" i="3"/>
  <c r="K301" i="3"/>
  <c r="J301" i="3"/>
  <c r="I301" i="3"/>
  <c r="H301" i="3"/>
  <c r="G301" i="3"/>
  <c r="K299" i="3"/>
  <c r="J299" i="3"/>
  <c r="I299" i="3"/>
  <c r="H299" i="3"/>
  <c r="G299" i="3"/>
  <c r="K297" i="3"/>
  <c r="J297" i="3"/>
  <c r="I297" i="3"/>
  <c r="H297" i="3"/>
  <c r="G297" i="3"/>
  <c r="K295" i="3"/>
  <c r="J295" i="3"/>
  <c r="I295" i="3"/>
  <c r="H295" i="3"/>
  <c r="G295" i="3"/>
  <c r="K293" i="3"/>
  <c r="J293" i="3"/>
  <c r="I293" i="3"/>
  <c r="H293" i="3"/>
  <c r="G293" i="3"/>
  <c r="K291" i="3"/>
  <c r="J291" i="3"/>
  <c r="I291" i="3"/>
  <c r="H291" i="3"/>
  <c r="G291" i="3"/>
  <c r="K289" i="3"/>
  <c r="J289" i="3"/>
  <c r="I289" i="3"/>
  <c r="H289" i="3"/>
  <c r="G289" i="3"/>
  <c r="K287" i="3"/>
  <c r="J287" i="3"/>
  <c r="I287" i="3"/>
  <c r="H287" i="3"/>
  <c r="G287" i="3"/>
  <c r="K285" i="3"/>
  <c r="J285" i="3"/>
  <c r="I285" i="3"/>
  <c r="H285" i="3"/>
  <c r="G285" i="3"/>
  <c r="K283" i="3"/>
  <c r="J283" i="3"/>
  <c r="I283" i="3"/>
  <c r="H283" i="3"/>
  <c r="G283" i="3"/>
  <c r="K281" i="3"/>
  <c r="J281" i="3"/>
  <c r="I281" i="3"/>
  <c r="H281" i="3"/>
  <c r="G281" i="3"/>
  <c r="K279" i="3"/>
  <c r="J279" i="3"/>
  <c r="I279" i="3"/>
  <c r="H279" i="3"/>
  <c r="G279" i="3"/>
  <c r="K277" i="3"/>
  <c r="J277" i="3"/>
  <c r="I277" i="3"/>
  <c r="H277" i="3"/>
  <c r="G277" i="3"/>
  <c r="K275" i="3"/>
  <c r="J275" i="3"/>
  <c r="I275" i="3"/>
  <c r="H275" i="3"/>
  <c r="G275" i="3"/>
  <c r="K273" i="3"/>
  <c r="J273" i="3"/>
  <c r="I273" i="3"/>
  <c r="H273" i="3"/>
  <c r="G273" i="3"/>
  <c r="K271" i="3"/>
  <c r="J271" i="3"/>
  <c r="I271" i="3"/>
  <c r="H271" i="3"/>
  <c r="G271" i="3"/>
  <c r="K269" i="3"/>
  <c r="J269" i="3"/>
  <c r="I269" i="3"/>
  <c r="H269" i="3"/>
  <c r="G269" i="3"/>
  <c r="K267" i="3"/>
  <c r="J267" i="3"/>
  <c r="I267" i="3"/>
  <c r="H267" i="3"/>
  <c r="G267" i="3"/>
  <c r="K265" i="3"/>
  <c r="J265" i="3"/>
  <c r="I265" i="3"/>
  <c r="H265" i="3"/>
  <c r="G265" i="3"/>
  <c r="K263" i="3"/>
  <c r="J263" i="3"/>
  <c r="I263" i="3"/>
  <c r="H263" i="3"/>
  <c r="G263" i="3"/>
  <c r="K261" i="3"/>
  <c r="J261" i="3"/>
  <c r="I261" i="3"/>
  <c r="H261" i="3"/>
  <c r="G261" i="3"/>
  <c r="K259" i="3"/>
  <c r="J259" i="3"/>
  <c r="I259" i="3"/>
  <c r="H259" i="3"/>
  <c r="G259" i="3"/>
  <c r="K257" i="3"/>
  <c r="J257" i="3"/>
  <c r="I257" i="3"/>
  <c r="H257" i="3"/>
  <c r="G257" i="3"/>
  <c r="K255" i="3"/>
  <c r="J255" i="3"/>
  <c r="I255" i="3"/>
  <c r="H255" i="3"/>
  <c r="G255" i="3"/>
  <c r="K253" i="3"/>
  <c r="J253" i="3"/>
  <c r="I253" i="3"/>
  <c r="H253" i="3"/>
  <c r="G253" i="3"/>
  <c r="K251" i="3"/>
  <c r="J251" i="3"/>
  <c r="I251" i="3"/>
  <c r="H251" i="3"/>
  <c r="G251" i="3"/>
  <c r="K249" i="3"/>
  <c r="J249" i="3"/>
  <c r="I249" i="3"/>
  <c r="H249" i="3"/>
  <c r="G249" i="3"/>
  <c r="K247" i="3"/>
  <c r="J247" i="3"/>
  <c r="I247" i="3"/>
  <c r="H247" i="3"/>
  <c r="G247" i="3"/>
  <c r="K245" i="3"/>
  <c r="J245" i="3"/>
  <c r="I245" i="3"/>
  <c r="H245" i="3"/>
  <c r="G245" i="3"/>
  <c r="K243" i="3"/>
  <c r="J243" i="3"/>
  <c r="I243" i="3"/>
  <c r="H243" i="3"/>
  <c r="G243" i="3"/>
  <c r="K241" i="3"/>
  <c r="J241" i="3"/>
  <c r="I241" i="3"/>
  <c r="H241" i="3"/>
  <c r="G241" i="3"/>
  <c r="K239" i="3"/>
  <c r="J239" i="3"/>
  <c r="I239" i="3"/>
  <c r="H239" i="3"/>
  <c r="G239" i="3"/>
  <c r="K237" i="3"/>
  <c r="J237" i="3"/>
  <c r="I237" i="3"/>
  <c r="H237" i="3"/>
  <c r="G237" i="3"/>
  <c r="K235" i="3"/>
  <c r="J235" i="3"/>
  <c r="I235" i="3"/>
  <c r="H235" i="3"/>
  <c r="G235" i="3"/>
  <c r="K233" i="3"/>
  <c r="J233" i="3"/>
  <c r="I233" i="3"/>
  <c r="H233" i="3"/>
  <c r="G233" i="3"/>
  <c r="K231" i="3"/>
  <c r="J231" i="3"/>
  <c r="I231" i="3"/>
  <c r="H231" i="3"/>
  <c r="G231" i="3"/>
  <c r="K229" i="3"/>
  <c r="J229" i="3"/>
  <c r="I229" i="3"/>
  <c r="H229" i="3"/>
  <c r="G229" i="3"/>
  <c r="K227" i="3"/>
  <c r="J227" i="3"/>
  <c r="I227" i="3"/>
  <c r="H227" i="3"/>
  <c r="G227" i="3"/>
  <c r="K225" i="3"/>
  <c r="J225" i="3"/>
  <c r="I225" i="3"/>
  <c r="H225" i="3"/>
  <c r="G225" i="3"/>
  <c r="K223" i="3"/>
  <c r="J223" i="3"/>
  <c r="I223" i="3"/>
  <c r="H223" i="3"/>
  <c r="G223" i="3"/>
  <c r="K221" i="3"/>
  <c r="J221" i="3"/>
  <c r="I221" i="3"/>
  <c r="H221" i="3"/>
  <c r="G221" i="3"/>
  <c r="K219" i="3"/>
  <c r="J219" i="3"/>
  <c r="I219" i="3"/>
  <c r="H219" i="3"/>
  <c r="G219" i="3"/>
  <c r="K217" i="3"/>
  <c r="J217" i="3"/>
  <c r="I217" i="3"/>
  <c r="H217" i="3"/>
  <c r="G217" i="3"/>
  <c r="K215" i="3"/>
  <c r="J215" i="3"/>
  <c r="I215" i="3"/>
  <c r="H215" i="3"/>
  <c r="G215" i="3"/>
  <c r="K213" i="3"/>
  <c r="J213" i="3"/>
  <c r="I213" i="3"/>
  <c r="H213" i="3"/>
  <c r="G213" i="3"/>
  <c r="K211" i="3"/>
  <c r="J211" i="3"/>
  <c r="I211" i="3"/>
  <c r="H211" i="3"/>
  <c r="G211" i="3"/>
  <c r="K209" i="3"/>
  <c r="J209" i="3"/>
  <c r="I209" i="3"/>
  <c r="H209" i="3"/>
  <c r="G209" i="3"/>
  <c r="K207" i="3"/>
  <c r="J207" i="3"/>
  <c r="I207" i="3"/>
  <c r="H207" i="3"/>
  <c r="G207" i="3"/>
  <c r="K205" i="3"/>
  <c r="J205" i="3"/>
  <c r="I205" i="3"/>
  <c r="H205" i="3"/>
  <c r="G205" i="3"/>
  <c r="K203" i="3"/>
  <c r="J203" i="3"/>
  <c r="I203" i="3"/>
  <c r="H203" i="3"/>
  <c r="G203" i="3"/>
  <c r="K201" i="3"/>
  <c r="J201" i="3"/>
  <c r="I201" i="3"/>
  <c r="H201" i="3"/>
  <c r="G201" i="3"/>
  <c r="K199" i="3"/>
  <c r="J199" i="3"/>
  <c r="I199" i="3"/>
  <c r="H199" i="3"/>
  <c r="G199" i="3"/>
  <c r="K197" i="3"/>
  <c r="J197" i="3"/>
  <c r="I197" i="3"/>
  <c r="H197" i="3"/>
  <c r="G197" i="3"/>
  <c r="K195" i="3"/>
  <c r="J195" i="3"/>
  <c r="I195" i="3"/>
  <c r="H195" i="3"/>
  <c r="G195" i="3"/>
  <c r="K193" i="3"/>
  <c r="J193" i="3"/>
  <c r="I193" i="3"/>
  <c r="H193" i="3"/>
  <c r="G193" i="3"/>
  <c r="K191" i="3"/>
  <c r="J191" i="3"/>
  <c r="I191" i="3"/>
  <c r="H191" i="3"/>
  <c r="G191" i="3"/>
  <c r="K189" i="3"/>
  <c r="J189" i="3"/>
  <c r="I189" i="3"/>
  <c r="H189" i="3"/>
  <c r="G189" i="3"/>
  <c r="K187" i="3"/>
  <c r="J187" i="3"/>
  <c r="I187" i="3"/>
  <c r="H187" i="3"/>
  <c r="G187" i="3"/>
  <c r="K185" i="3"/>
  <c r="J185" i="3"/>
  <c r="I185" i="3"/>
  <c r="H185" i="3"/>
  <c r="G185" i="3"/>
  <c r="K183" i="3"/>
  <c r="J183" i="3"/>
  <c r="I183" i="3"/>
  <c r="H183" i="3"/>
  <c r="G183" i="3"/>
  <c r="K181" i="3"/>
  <c r="J181" i="3"/>
  <c r="I181" i="3"/>
  <c r="H181" i="3"/>
  <c r="G181" i="3"/>
  <c r="K179" i="3"/>
  <c r="J179" i="3"/>
  <c r="I179" i="3"/>
  <c r="H179" i="3"/>
  <c r="G179" i="3"/>
  <c r="K177" i="3"/>
  <c r="J177" i="3"/>
  <c r="I177" i="3"/>
  <c r="H177" i="3"/>
  <c r="G177" i="3"/>
  <c r="K175" i="3"/>
  <c r="J175" i="3"/>
  <c r="I175" i="3"/>
  <c r="H175" i="3"/>
  <c r="G175" i="3"/>
  <c r="K173" i="3"/>
  <c r="J173" i="3"/>
  <c r="I173" i="3"/>
  <c r="H173" i="3"/>
  <c r="G173" i="3"/>
  <c r="K171" i="3"/>
  <c r="J171" i="3"/>
  <c r="I171" i="3"/>
  <c r="H171" i="3"/>
  <c r="G171" i="3"/>
  <c r="K169" i="3"/>
  <c r="J169" i="3"/>
  <c r="I169" i="3"/>
  <c r="H169" i="3"/>
  <c r="G169" i="3"/>
  <c r="K167" i="3"/>
  <c r="J167" i="3"/>
  <c r="I167" i="3"/>
  <c r="H167" i="3"/>
  <c r="G167" i="3"/>
  <c r="K165" i="3"/>
  <c r="J165" i="3"/>
  <c r="I165" i="3"/>
  <c r="H165" i="3"/>
  <c r="G165" i="3"/>
  <c r="K163" i="3"/>
  <c r="J163" i="3"/>
  <c r="I163" i="3"/>
  <c r="H163" i="3"/>
  <c r="G163" i="3"/>
  <c r="K161" i="3"/>
  <c r="J161" i="3"/>
  <c r="I161" i="3"/>
  <c r="H161" i="3"/>
  <c r="G161" i="3"/>
  <c r="K159" i="3"/>
  <c r="J159" i="3"/>
  <c r="I159" i="3"/>
  <c r="H159" i="3"/>
  <c r="G159" i="3"/>
  <c r="K157" i="3"/>
  <c r="J157" i="3"/>
  <c r="I157" i="3"/>
  <c r="H157" i="3"/>
  <c r="G157" i="3"/>
  <c r="K155" i="3"/>
  <c r="J155" i="3"/>
  <c r="I155" i="3"/>
  <c r="H155" i="3"/>
  <c r="G155" i="3"/>
  <c r="K153" i="3"/>
  <c r="J153" i="3"/>
  <c r="I153" i="3"/>
  <c r="H153" i="3"/>
  <c r="G153" i="3"/>
  <c r="K151" i="3"/>
  <c r="J151" i="3"/>
  <c r="I151" i="3"/>
  <c r="H151" i="3"/>
  <c r="G151" i="3"/>
  <c r="K149" i="3"/>
  <c r="J149" i="3"/>
  <c r="I149" i="3"/>
  <c r="H149" i="3"/>
  <c r="G149" i="3"/>
  <c r="K147" i="3"/>
  <c r="J147" i="3"/>
  <c r="I147" i="3"/>
  <c r="H147" i="3"/>
  <c r="G147" i="3"/>
  <c r="K145" i="3"/>
  <c r="J145" i="3"/>
  <c r="I145" i="3"/>
  <c r="H145" i="3"/>
  <c r="G145" i="3"/>
  <c r="K143" i="3"/>
  <c r="J143" i="3"/>
  <c r="I143" i="3"/>
  <c r="H143" i="3"/>
  <c r="G143" i="3"/>
  <c r="K141" i="3"/>
  <c r="J141" i="3"/>
  <c r="I141" i="3"/>
  <c r="H141" i="3"/>
  <c r="G141" i="3"/>
  <c r="K139" i="3"/>
  <c r="J139" i="3"/>
  <c r="I139" i="3"/>
  <c r="H139" i="3"/>
  <c r="G139" i="3"/>
  <c r="K137" i="3"/>
  <c r="J137" i="3"/>
  <c r="I137" i="3"/>
  <c r="H137" i="3"/>
  <c r="G137" i="3"/>
  <c r="K135" i="3"/>
  <c r="J135" i="3"/>
  <c r="I135" i="3"/>
  <c r="H135" i="3"/>
  <c r="G135" i="3"/>
  <c r="K133" i="3"/>
  <c r="J133" i="3"/>
  <c r="I133" i="3"/>
  <c r="H133" i="3"/>
  <c r="G133" i="3"/>
  <c r="K131" i="3"/>
  <c r="J131" i="3"/>
  <c r="I131" i="3"/>
  <c r="H131" i="3"/>
  <c r="G131" i="3"/>
  <c r="K129" i="3"/>
  <c r="J129" i="3"/>
  <c r="I129" i="3"/>
  <c r="H129" i="3"/>
  <c r="G129" i="3"/>
  <c r="K127" i="3"/>
  <c r="J127" i="3"/>
  <c r="I127" i="3"/>
  <c r="H127" i="3"/>
  <c r="G127" i="3"/>
  <c r="K125" i="3"/>
  <c r="J125" i="3"/>
  <c r="I125" i="3"/>
  <c r="H125" i="3"/>
  <c r="G125" i="3"/>
  <c r="K123" i="3"/>
  <c r="J123" i="3"/>
  <c r="I123" i="3"/>
  <c r="H123" i="3"/>
  <c r="G123" i="3"/>
  <c r="K121" i="3"/>
  <c r="J121" i="3"/>
  <c r="I121" i="3"/>
  <c r="H121" i="3"/>
  <c r="G121" i="3"/>
  <c r="K119" i="3"/>
  <c r="J119" i="3"/>
  <c r="I119" i="3"/>
  <c r="H119" i="3"/>
  <c r="G119" i="3"/>
  <c r="K117" i="3"/>
  <c r="J117" i="3"/>
  <c r="I117" i="3"/>
  <c r="H117" i="3"/>
  <c r="G117" i="3"/>
  <c r="K115" i="3"/>
  <c r="J115" i="3"/>
  <c r="I115" i="3"/>
  <c r="H115" i="3"/>
  <c r="G115" i="3"/>
  <c r="K113" i="3"/>
  <c r="J113" i="3"/>
  <c r="I113" i="3"/>
  <c r="H113" i="3"/>
  <c r="G113" i="3"/>
  <c r="K111" i="3"/>
  <c r="J111" i="3"/>
  <c r="I111" i="3"/>
  <c r="H111" i="3"/>
  <c r="G111" i="3"/>
  <c r="K109" i="3"/>
  <c r="J109" i="3"/>
  <c r="I109" i="3"/>
  <c r="H109" i="3"/>
  <c r="G109" i="3"/>
  <c r="K107" i="3"/>
  <c r="J107" i="3"/>
  <c r="I107" i="3"/>
  <c r="H107" i="3"/>
  <c r="G107" i="3"/>
  <c r="K105" i="3"/>
  <c r="J105" i="3"/>
  <c r="I105" i="3"/>
  <c r="H105" i="3"/>
  <c r="G105" i="3"/>
  <c r="K103" i="3"/>
  <c r="J103" i="3"/>
  <c r="I103" i="3"/>
  <c r="H103" i="3"/>
  <c r="G103" i="3"/>
  <c r="K101" i="3"/>
  <c r="J101" i="3"/>
  <c r="I101" i="3"/>
  <c r="H101" i="3"/>
  <c r="G101" i="3"/>
  <c r="K99" i="3"/>
  <c r="J99" i="3"/>
  <c r="I99" i="3"/>
  <c r="H99" i="3"/>
  <c r="G99" i="3"/>
  <c r="K97" i="3"/>
  <c r="J97" i="3"/>
  <c r="I97" i="3"/>
  <c r="H97" i="3"/>
  <c r="G97" i="3"/>
  <c r="K95" i="3"/>
  <c r="J95" i="3"/>
  <c r="I95" i="3"/>
  <c r="H95" i="3"/>
  <c r="G95" i="3"/>
  <c r="K93" i="3"/>
  <c r="J93" i="3"/>
  <c r="I93" i="3"/>
  <c r="H93" i="3"/>
  <c r="G93" i="3"/>
  <c r="K91" i="3"/>
  <c r="J91" i="3"/>
  <c r="I91" i="3"/>
  <c r="H91" i="3"/>
  <c r="G91" i="3"/>
  <c r="K89" i="3"/>
  <c r="J89" i="3"/>
  <c r="I89" i="3"/>
  <c r="H89" i="3"/>
  <c r="G89" i="3"/>
  <c r="K87" i="3"/>
  <c r="J87" i="3"/>
  <c r="I87" i="3"/>
  <c r="H87" i="3"/>
  <c r="G87" i="3"/>
  <c r="K85" i="3"/>
  <c r="J85" i="3"/>
  <c r="I85" i="3"/>
  <c r="H85" i="3"/>
  <c r="G85" i="3"/>
  <c r="K83" i="3"/>
  <c r="J83" i="3"/>
  <c r="I83" i="3"/>
  <c r="H83" i="3"/>
  <c r="G83" i="3"/>
  <c r="K81" i="3"/>
  <c r="J81" i="3"/>
  <c r="I81" i="3"/>
  <c r="H81" i="3"/>
  <c r="G81" i="3"/>
  <c r="K79" i="3"/>
  <c r="J79" i="3"/>
  <c r="I79" i="3"/>
  <c r="H79" i="3"/>
  <c r="G79" i="3"/>
  <c r="K77" i="3"/>
  <c r="J77" i="3"/>
  <c r="I77" i="3"/>
  <c r="H77" i="3"/>
  <c r="G77" i="3"/>
  <c r="K75" i="3"/>
  <c r="J75" i="3"/>
  <c r="I75" i="3"/>
  <c r="H75" i="3"/>
  <c r="G75" i="3"/>
  <c r="K73" i="3"/>
  <c r="J73" i="3"/>
  <c r="I73" i="3"/>
  <c r="H73" i="3"/>
  <c r="G73" i="3"/>
  <c r="K71" i="3"/>
  <c r="J71" i="3"/>
  <c r="I71" i="3"/>
  <c r="H71" i="3"/>
  <c r="G71" i="3"/>
  <c r="K69" i="3"/>
  <c r="J69" i="3"/>
  <c r="I69" i="3"/>
  <c r="H69" i="3"/>
  <c r="G69" i="3"/>
  <c r="K67" i="3"/>
  <c r="J67" i="3"/>
  <c r="I67" i="3"/>
  <c r="H67" i="3"/>
  <c r="G67" i="3"/>
  <c r="K65" i="3"/>
  <c r="J65" i="3"/>
  <c r="I65" i="3"/>
  <c r="H65" i="3"/>
  <c r="G65" i="3"/>
  <c r="K63" i="3"/>
  <c r="J63" i="3"/>
  <c r="I63" i="3"/>
  <c r="H63" i="3"/>
  <c r="G63" i="3"/>
  <c r="K61" i="3"/>
  <c r="J61" i="3"/>
  <c r="I61" i="3"/>
  <c r="H61" i="3"/>
  <c r="G61" i="3"/>
  <c r="K59" i="3"/>
  <c r="J59" i="3"/>
  <c r="I59" i="3"/>
  <c r="H59" i="3"/>
  <c r="G59" i="3"/>
  <c r="K57" i="3"/>
  <c r="J57" i="3"/>
  <c r="I57" i="3"/>
  <c r="H57" i="3"/>
  <c r="G57" i="3"/>
  <c r="K55" i="3"/>
  <c r="J55" i="3"/>
  <c r="I55" i="3"/>
  <c r="H55" i="3"/>
  <c r="G55" i="3"/>
  <c r="K53" i="3"/>
  <c r="J53" i="3"/>
  <c r="I53" i="3"/>
  <c r="H53" i="3"/>
  <c r="G53" i="3"/>
  <c r="K51" i="3"/>
  <c r="J51" i="3"/>
  <c r="I51" i="3"/>
  <c r="H51" i="3"/>
  <c r="G51" i="3"/>
  <c r="K49" i="3"/>
  <c r="J49" i="3"/>
  <c r="I49" i="3"/>
  <c r="H49" i="3"/>
  <c r="G49" i="3"/>
  <c r="K47" i="3"/>
  <c r="J47" i="3"/>
  <c r="I47" i="3"/>
  <c r="H47" i="3"/>
  <c r="G47" i="3"/>
  <c r="K45" i="3"/>
  <c r="J45" i="3"/>
  <c r="I45" i="3"/>
  <c r="H45" i="3"/>
  <c r="G45" i="3"/>
  <c r="K43" i="3"/>
  <c r="J43" i="3"/>
  <c r="I43" i="3"/>
  <c r="H43" i="3"/>
  <c r="G43" i="3"/>
  <c r="K41" i="3"/>
  <c r="J41" i="3"/>
  <c r="I41" i="3"/>
  <c r="H41" i="3"/>
  <c r="G41" i="3"/>
  <c r="K39" i="3"/>
  <c r="J39" i="3"/>
  <c r="I39" i="3"/>
  <c r="H39" i="3"/>
  <c r="G39" i="3"/>
  <c r="K37" i="3"/>
  <c r="J37" i="3"/>
  <c r="I37" i="3"/>
  <c r="H37" i="3"/>
  <c r="G37" i="3"/>
  <c r="K35" i="3"/>
  <c r="J35" i="3"/>
  <c r="I35" i="3"/>
  <c r="H35" i="3"/>
  <c r="G35" i="3"/>
  <c r="K33" i="3"/>
  <c r="J33" i="3"/>
  <c r="I33" i="3"/>
  <c r="H33" i="3"/>
  <c r="G33" i="3"/>
  <c r="K31" i="3"/>
  <c r="J31" i="3"/>
  <c r="I31" i="3"/>
  <c r="H31" i="3"/>
  <c r="G31" i="3"/>
  <c r="K29" i="3"/>
  <c r="J29" i="3"/>
  <c r="I29" i="3"/>
  <c r="H29" i="3"/>
  <c r="G29" i="3"/>
  <c r="K27" i="3"/>
  <c r="J27" i="3"/>
  <c r="I27" i="3"/>
  <c r="H27" i="3"/>
  <c r="G27" i="3"/>
  <c r="K25" i="3"/>
  <c r="J25" i="3"/>
  <c r="I25" i="3"/>
  <c r="H25" i="3"/>
  <c r="G25" i="3"/>
  <c r="K23" i="3"/>
  <c r="J23" i="3"/>
  <c r="I23" i="3"/>
  <c r="H23" i="3"/>
  <c r="G23" i="3"/>
  <c r="K21" i="3"/>
  <c r="J21" i="3"/>
  <c r="I21" i="3"/>
  <c r="H21" i="3"/>
  <c r="G21" i="3"/>
  <c r="K19" i="3"/>
  <c r="J19" i="3"/>
  <c r="I19" i="3"/>
  <c r="H19" i="3"/>
  <c r="G19" i="3"/>
  <c r="K17" i="3"/>
  <c r="J17" i="3"/>
  <c r="I17" i="3"/>
  <c r="H17" i="3"/>
  <c r="G17" i="3"/>
  <c r="K15" i="3"/>
  <c r="J15" i="3"/>
  <c r="I15" i="3"/>
  <c r="H15" i="3"/>
  <c r="G15" i="3"/>
  <c r="K11" i="3"/>
  <c r="J11" i="3"/>
  <c r="I11" i="3"/>
  <c r="H11" i="3"/>
  <c r="G11" i="3"/>
  <c r="K9" i="3"/>
  <c r="J9" i="3"/>
  <c r="I9" i="3"/>
  <c r="H9" i="3"/>
  <c r="G9" i="3"/>
  <c r="K7" i="3"/>
  <c r="J7" i="3"/>
  <c r="I7" i="3"/>
  <c r="H7" i="3"/>
  <c r="G7" i="3"/>
  <c r="G891" i="8" l="1"/>
  <c r="K889" i="8"/>
  <c r="G953" i="8"/>
  <c r="K951" i="8"/>
  <c r="G1017" i="8"/>
  <c r="K1015" i="8"/>
  <c r="I1033" i="8"/>
  <c r="J1031" i="8"/>
  <c r="G1113" i="8"/>
  <c r="K1111" i="8"/>
  <c r="G1177" i="8"/>
  <c r="K1175" i="8"/>
  <c r="G1249" i="8"/>
  <c r="K1247" i="8"/>
  <c r="I897" i="8"/>
  <c r="J895" i="8"/>
  <c r="G913" i="8"/>
  <c r="K911" i="8"/>
  <c r="I929" i="8"/>
  <c r="J927" i="8"/>
  <c r="G945" i="8"/>
  <c r="K943" i="8"/>
  <c r="I961" i="8"/>
  <c r="J959" i="8"/>
  <c r="G977" i="8"/>
  <c r="K975" i="8"/>
  <c r="I993" i="8"/>
  <c r="J991" i="8"/>
  <c r="G1009" i="8"/>
  <c r="K1007" i="8"/>
  <c r="I1025" i="8"/>
  <c r="J1023" i="8"/>
  <c r="G1041" i="8"/>
  <c r="K1039" i="8"/>
  <c r="I1057" i="8"/>
  <c r="J1055" i="8"/>
  <c r="G1073" i="8"/>
  <c r="K1071" i="8"/>
  <c r="I1089" i="8"/>
  <c r="J1087" i="8"/>
  <c r="G1105" i="8"/>
  <c r="K1103" i="8"/>
  <c r="I1121" i="8"/>
  <c r="J1119" i="8"/>
  <c r="G1137" i="8"/>
  <c r="K1135" i="8"/>
  <c r="I1153" i="8"/>
  <c r="J1151" i="8"/>
  <c r="G1169" i="8"/>
  <c r="K1167" i="8"/>
  <c r="I1185" i="8"/>
  <c r="J1183" i="8"/>
  <c r="G1201" i="8"/>
  <c r="K1199" i="8"/>
  <c r="I1217" i="8"/>
  <c r="J1215" i="8"/>
  <c r="G1241" i="8"/>
  <c r="K1239" i="8"/>
  <c r="I1257" i="8"/>
  <c r="J1255" i="8"/>
  <c r="G1273" i="8"/>
  <c r="K1271" i="8"/>
  <c r="I1289" i="8"/>
  <c r="J1287" i="8"/>
  <c r="G921" i="8"/>
  <c r="K919" i="8"/>
  <c r="I937" i="8"/>
  <c r="J935" i="8"/>
  <c r="I969" i="8"/>
  <c r="J967" i="8"/>
  <c r="G1049" i="8"/>
  <c r="K1047" i="8"/>
  <c r="I1065" i="8"/>
  <c r="J1063" i="8"/>
  <c r="I1097" i="8"/>
  <c r="J1095" i="8"/>
  <c r="I1161" i="8"/>
  <c r="J1159" i="8"/>
  <c r="G1281" i="8"/>
  <c r="K1279" i="8"/>
  <c r="I891" i="8"/>
  <c r="J889" i="8"/>
  <c r="G905" i="8"/>
  <c r="K903" i="8"/>
  <c r="I921" i="8"/>
  <c r="J919" i="8"/>
  <c r="G937" i="8"/>
  <c r="K935" i="8"/>
  <c r="I953" i="8"/>
  <c r="J951" i="8"/>
  <c r="G969" i="8"/>
  <c r="K967" i="8"/>
  <c r="I985" i="8"/>
  <c r="J983" i="8"/>
  <c r="G1001" i="8"/>
  <c r="K999" i="8"/>
  <c r="I1017" i="8"/>
  <c r="J1015" i="8"/>
  <c r="G1033" i="8"/>
  <c r="K1031" i="8"/>
  <c r="I1049" i="8"/>
  <c r="J1047" i="8"/>
  <c r="G1065" i="8"/>
  <c r="K1063" i="8"/>
  <c r="I1081" i="8"/>
  <c r="J1079" i="8"/>
  <c r="G1097" i="8"/>
  <c r="K1095" i="8"/>
  <c r="I1113" i="8"/>
  <c r="J1111" i="8"/>
  <c r="I1129" i="8"/>
  <c r="J1127" i="8"/>
  <c r="I1145" i="8"/>
  <c r="J1143" i="8"/>
  <c r="I1177" i="8"/>
  <c r="J1175" i="8"/>
  <c r="I1209" i="8"/>
  <c r="J1207" i="8"/>
  <c r="G1225" i="8"/>
  <c r="K1223" i="8"/>
  <c r="I1249" i="8"/>
  <c r="J1247" i="8"/>
  <c r="G1265" i="8"/>
  <c r="K1263" i="8"/>
  <c r="I1281" i="8"/>
  <c r="J1279" i="8"/>
  <c r="I905" i="8"/>
  <c r="J903" i="8"/>
  <c r="G985" i="8"/>
  <c r="K983" i="8"/>
  <c r="I1001" i="8"/>
  <c r="J999" i="8"/>
  <c r="G1081" i="8"/>
  <c r="K1079" i="8"/>
  <c r="G1145" i="8"/>
  <c r="K1143" i="8"/>
  <c r="I1193" i="8"/>
  <c r="J1191" i="8"/>
  <c r="I1225" i="8"/>
  <c r="J1223" i="8"/>
  <c r="I1265" i="8"/>
  <c r="J1263" i="8"/>
  <c r="G897" i="8"/>
  <c r="K895" i="8"/>
  <c r="I913" i="8"/>
  <c r="J911" i="8"/>
  <c r="G929" i="8"/>
  <c r="K927" i="8"/>
  <c r="I945" i="8"/>
  <c r="J943" i="8"/>
  <c r="G961" i="8"/>
  <c r="K959" i="8"/>
  <c r="I977" i="8"/>
  <c r="J975" i="8"/>
  <c r="I1009" i="8"/>
  <c r="J1007" i="8"/>
  <c r="G1025" i="8"/>
  <c r="K1023" i="8"/>
  <c r="I1041" i="8"/>
  <c r="J1039" i="8"/>
  <c r="I1073" i="8"/>
  <c r="J1071" i="8"/>
  <c r="G1089" i="8"/>
  <c r="K1087" i="8"/>
  <c r="I1105" i="8"/>
  <c r="J1103" i="8"/>
  <c r="G1121" i="8"/>
  <c r="K1119" i="8"/>
  <c r="I1137" i="8"/>
  <c r="J1135" i="8"/>
  <c r="G1153" i="8"/>
  <c r="K1151" i="8"/>
  <c r="I1169" i="8"/>
  <c r="J1167" i="8"/>
  <c r="G1185" i="8"/>
  <c r="K1183" i="8"/>
  <c r="I1201" i="8"/>
  <c r="J1199" i="8"/>
  <c r="G1217" i="8"/>
  <c r="K1215" i="8"/>
  <c r="I1241" i="8"/>
  <c r="J1239" i="8"/>
  <c r="G1257" i="8"/>
  <c r="K1255" i="8"/>
  <c r="I1273" i="8"/>
  <c r="J1271" i="8"/>
  <c r="G1289" i="8"/>
  <c r="K1287" i="8"/>
  <c r="G899" i="9"/>
  <c r="K897" i="9"/>
  <c r="G915" i="9"/>
  <c r="K913" i="9"/>
  <c r="G931" i="9"/>
  <c r="K929" i="9"/>
  <c r="G947" i="9"/>
  <c r="K945" i="9"/>
  <c r="G963" i="9"/>
  <c r="K961" i="9"/>
  <c r="G979" i="9"/>
  <c r="K977" i="9"/>
  <c r="I1075" i="9"/>
  <c r="J1073" i="9"/>
  <c r="I995" i="9"/>
  <c r="J993" i="9"/>
  <c r="G1003" i="9"/>
  <c r="K1001" i="9"/>
  <c r="I1011" i="9"/>
  <c r="J1009" i="9"/>
  <c r="G1019" i="9"/>
  <c r="K1017" i="9"/>
  <c r="I1027" i="9"/>
  <c r="J1025" i="9"/>
  <c r="G1035" i="9"/>
  <c r="K1033" i="9"/>
  <c r="I1043" i="9"/>
  <c r="J1041" i="9"/>
  <c r="G1051" i="9"/>
  <c r="K1049" i="9"/>
  <c r="I1059" i="9"/>
  <c r="J1057" i="9"/>
  <c r="G1067" i="9"/>
  <c r="K1065" i="9"/>
  <c r="G1083" i="9"/>
  <c r="K1081" i="9"/>
  <c r="I1091" i="9"/>
  <c r="J1089" i="9"/>
  <c r="G1099" i="9"/>
  <c r="K1097" i="9"/>
  <c r="I1107" i="9"/>
  <c r="J1105" i="9"/>
  <c r="G1115" i="9"/>
  <c r="K1113" i="9"/>
  <c r="I1123" i="9"/>
  <c r="J1121" i="9"/>
  <c r="G1131" i="9"/>
  <c r="K1129" i="9"/>
  <c r="I1139" i="9"/>
  <c r="J1137" i="9"/>
  <c r="G1147" i="9"/>
  <c r="K1145" i="9"/>
  <c r="I1155" i="9"/>
  <c r="J1153" i="9"/>
  <c r="I1179" i="9"/>
  <c r="J1177" i="9"/>
  <c r="G1187" i="9"/>
  <c r="K1185" i="9"/>
  <c r="I1195" i="9"/>
  <c r="J1193" i="9"/>
  <c r="G1203" i="9"/>
  <c r="K1201" i="9"/>
  <c r="I1211" i="9"/>
  <c r="J1209" i="9"/>
  <c r="G1219" i="9"/>
  <c r="K1217" i="9"/>
  <c r="I1227" i="9"/>
  <c r="J1225" i="9"/>
  <c r="G1251" i="9"/>
  <c r="K1249" i="9"/>
  <c r="I1259" i="9"/>
  <c r="J1257" i="9"/>
  <c r="G1267" i="9"/>
  <c r="K1265" i="9"/>
  <c r="I1275" i="9"/>
  <c r="J1273" i="9"/>
  <c r="G1283" i="9"/>
  <c r="K1281" i="9"/>
  <c r="I1291" i="9"/>
  <c r="J1289" i="9"/>
  <c r="G1299" i="9"/>
  <c r="K1297" i="9"/>
  <c r="I891" i="9"/>
  <c r="J889" i="9"/>
  <c r="I907" i="9"/>
  <c r="J905" i="9"/>
  <c r="I923" i="9"/>
  <c r="J921" i="9"/>
  <c r="I939" i="9"/>
  <c r="J937" i="9"/>
  <c r="I955" i="9"/>
  <c r="J953" i="9"/>
  <c r="G891" i="9"/>
  <c r="K889" i="9"/>
  <c r="I899" i="9"/>
  <c r="J897" i="9"/>
  <c r="G907" i="9"/>
  <c r="K905" i="9"/>
  <c r="I915" i="9"/>
  <c r="J913" i="9"/>
  <c r="G923" i="9"/>
  <c r="K921" i="9"/>
  <c r="I931" i="9"/>
  <c r="J929" i="9"/>
  <c r="G939" i="9"/>
  <c r="K937" i="9"/>
  <c r="I947" i="9"/>
  <c r="J945" i="9"/>
  <c r="G955" i="9"/>
  <c r="K953" i="9"/>
  <c r="I963" i="9"/>
  <c r="J961" i="9"/>
  <c r="G971" i="9"/>
  <c r="K969" i="9"/>
  <c r="I979" i="9"/>
  <c r="J977" i="9"/>
  <c r="G1163" i="9"/>
  <c r="K1161" i="9"/>
  <c r="G1171" i="9"/>
  <c r="K1169" i="9"/>
  <c r="I971" i="9"/>
  <c r="J969" i="9"/>
  <c r="G987" i="9"/>
  <c r="K985" i="9"/>
  <c r="I987" i="9"/>
  <c r="J985" i="9"/>
  <c r="G995" i="9"/>
  <c r="K993" i="9"/>
  <c r="I1003" i="9"/>
  <c r="J1001" i="9"/>
  <c r="G1011" i="9"/>
  <c r="K1009" i="9"/>
  <c r="I1019" i="9"/>
  <c r="J1017" i="9"/>
  <c r="G1027" i="9"/>
  <c r="K1025" i="9"/>
  <c r="I1035" i="9"/>
  <c r="J1033" i="9"/>
  <c r="G1043" i="9"/>
  <c r="K1041" i="9"/>
  <c r="I1051" i="9"/>
  <c r="J1049" i="9"/>
  <c r="G1059" i="9"/>
  <c r="K1057" i="9"/>
  <c r="I1067" i="9"/>
  <c r="J1065" i="9"/>
  <c r="I1083" i="9"/>
  <c r="J1081" i="9"/>
  <c r="G1091" i="9"/>
  <c r="K1089" i="9"/>
  <c r="I1099" i="9"/>
  <c r="J1097" i="9"/>
  <c r="G1107" i="9"/>
  <c r="K1105" i="9"/>
  <c r="I1115" i="9"/>
  <c r="J1113" i="9"/>
  <c r="G1123" i="9"/>
  <c r="K1121" i="9"/>
  <c r="I1131" i="9"/>
  <c r="J1129" i="9"/>
  <c r="G1139" i="9"/>
  <c r="K1137" i="9"/>
  <c r="I1147" i="9"/>
  <c r="J1145" i="9"/>
  <c r="G1155" i="9"/>
  <c r="K1153" i="9"/>
  <c r="I1163" i="9"/>
  <c r="J1161" i="9"/>
  <c r="I1171" i="9"/>
  <c r="J1169" i="9"/>
  <c r="G1179" i="9"/>
  <c r="K1177" i="9"/>
  <c r="I1187" i="9"/>
  <c r="J1185" i="9"/>
  <c r="G1195" i="9"/>
  <c r="K1193" i="9"/>
  <c r="I1203" i="9"/>
  <c r="J1201" i="9"/>
  <c r="G1211" i="9"/>
  <c r="K1209" i="9"/>
  <c r="I1219" i="9"/>
  <c r="J1217" i="9"/>
  <c r="G1227" i="9"/>
  <c r="K1225" i="9"/>
  <c r="I1251" i="9"/>
  <c r="J1249" i="9"/>
  <c r="G1259" i="9"/>
  <c r="K1257" i="9"/>
  <c r="I1267" i="9"/>
  <c r="J1265" i="9"/>
  <c r="G1275" i="9"/>
  <c r="K1273" i="9"/>
  <c r="I1283" i="9"/>
  <c r="J1281" i="9"/>
  <c r="G1291" i="9"/>
  <c r="K1289" i="9"/>
  <c r="I1299" i="9"/>
  <c r="J1297" i="9"/>
  <c r="G1171" i="12"/>
  <c r="K1169" i="12"/>
  <c r="G1155" i="12"/>
  <c r="K1153" i="12"/>
  <c r="G1139" i="12"/>
  <c r="K1137" i="12"/>
  <c r="G1123" i="12"/>
  <c r="K1121" i="12"/>
  <c r="G1107" i="12"/>
  <c r="K1105" i="12"/>
  <c r="G1091" i="12"/>
  <c r="K1089" i="12"/>
  <c r="G1075" i="12"/>
  <c r="K1073" i="12"/>
  <c r="G1059" i="12"/>
  <c r="K1057" i="12"/>
  <c r="G915" i="12"/>
  <c r="K913" i="12"/>
  <c r="G899" i="12"/>
  <c r="K897" i="12"/>
  <c r="G883" i="12"/>
  <c r="K881" i="12"/>
  <c r="G1011" i="12"/>
  <c r="K1009" i="12"/>
  <c r="G995" i="12"/>
  <c r="K993" i="12"/>
  <c r="G979" i="12"/>
  <c r="K977" i="12"/>
  <c r="G963" i="12"/>
  <c r="K961" i="12"/>
  <c r="G1043" i="12"/>
  <c r="K1041" i="12"/>
  <c r="G1027" i="12"/>
  <c r="K1025" i="12"/>
  <c r="G955" i="12"/>
  <c r="K953" i="12"/>
  <c r="G1243" i="12"/>
  <c r="K1241" i="12"/>
  <c r="G1227" i="12"/>
  <c r="K1225" i="12"/>
  <c r="G1211" i="12"/>
  <c r="K1209" i="12"/>
  <c r="G1195" i="12"/>
  <c r="K1193" i="12"/>
  <c r="G1179" i="12"/>
  <c r="K1177" i="12"/>
  <c r="G939" i="12"/>
  <c r="K937" i="12"/>
  <c r="G1163" i="12"/>
  <c r="K1161" i="12"/>
  <c r="G1147" i="12"/>
  <c r="K1145" i="12"/>
  <c r="G1131" i="12"/>
  <c r="K1129" i="12"/>
  <c r="G1115" i="12"/>
  <c r="K1113" i="12"/>
  <c r="G1099" i="12"/>
  <c r="K1097" i="12"/>
  <c r="G1083" i="12"/>
  <c r="K1081" i="12"/>
  <c r="G1067" i="12"/>
  <c r="K1065" i="12"/>
  <c r="G923" i="12"/>
  <c r="K921" i="12"/>
  <c r="G907" i="12"/>
  <c r="K905" i="12"/>
  <c r="G891" i="12"/>
  <c r="K889" i="12"/>
  <c r="G875" i="12"/>
  <c r="K873" i="12"/>
  <c r="G1003" i="12"/>
  <c r="K1001" i="12"/>
  <c r="G987" i="12"/>
  <c r="K985" i="12"/>
  <c r="G971" i="12"/>
  <c r="K969" i="12"/>
  <c r="G1051" i="12"/>
  <c r="K1049" i="12"/>
  <c r="G1035" i="12"/>
  <c r="K1033" i="12"/>
  <c r="G1019" i="12"/>
  <c r="K1017" i="12"/>
  <c r="G1251" i="12"/>
  <c r="K1249" i="12"/>
  <c r="G1235" i="12"/>
  <c r="K1233" i="12"/>
  <c r="G1219" i="12"/>
  <c r="K1217" i="12"/>
  <c r="G1203" i="12"/>
  <c r="K1201" i="12"/>
  <c r="G1187" i="12"/>
  <c r="K1185" i="12"/>
  <c r="G947" i="12"/>
  <c r="K945" i="12"/>
  <c r="G931" i="12"/>
  <c r="K929" i="12"/>
  <c r="G1209" i="8"/>
  <c r="K1209" i="8" s="1"/>
  <c r="G1193" i="8"/>
  <c r="K1193" i="8" s="1"/>
  <c r="G1161" i="8"/>
  <c r="K1161" i="8" s="1"/>
  <c r="G1129" i="8"/>
  <c r="K1129" i="8" s="1"/>
  <c r="G1057" i="8"/>
  <c r="K1057" i="8" s="1"/>
  <c r="G843" i="7"/>
  <c r="G991" i="8"/>
  <c r="G983" i="9"/>
  <c r="K983" i="9" s="1"/>
  <c r="G1073" i="9"/>
  <c r="G1071" i="9"/>
  <c r="K1071" i="9" s="1"/>
  <c r="I1159" i="9"/>
  <c r="J1159" i="9" s="1"/>
  <c r="G1159" i="9"/>
  <c r="K1159" i="9" s="1"/>
  <c r="G1291" i="8" l="1"/>
  <c r="K1289" i="8"/>
  <c r="G1219" i="8"/>
  <c r="K1217" i="8"/>
  <c r="G1187" i="8"/>
  <c r="K1185" i="8"/>
  <c r="G1155" i="8"/>
  <c r="K1153" i="8"/>
  <c r="G1091" i="8"/>
  <c r="K1089" i="8"/>
  <c r="I1043" i="8"/>
  <c r="J1041" i="8"/>
  <c r="I1011" i="8"/>
  <c r="J1009" i="8"/>
  <c r="G963" i="8"/>
  <c r="K961" i="8"/>
  <c r="G899" i="8"/>
  <c r="K897" i="8"/>
  <c r="I1227" i="8"/>
  <c r="J1225" i="8"/>
  <c r="G1147" i="8"/>
  <c r="K1145" i="8"/>
  <c r="I1003" i="8"/>
  <c r="J1001" i="8"/>
  <c r="I907" i="8"/>
  <c r="J905" i="8"/>
  <c r="G1267" i="8"/>
  <c r="K1265" i="8"/>
  <c r="G1227" i="8"/>
  <c r="K1225" i="8"/>
  <c r="I1179" i="8"/>
  <c r="J1177" i="8"/>
  <c r="I1131" i="8"/>
  <c r="J1129" i="8"/>
  <c r="G1099" i="8"/>
  <c r="K1097" i="8"/>
  <c r="G1067" i="8"/>
  <c r="K1065" i="8"/>
  <c r="G1035" i="8"/>
  <c r="K1033" i="8"/>
  <c r="G1003" i="8"/>
  <c r="K1001" i="8"/>
  <c r="G971" i="8"/>
  <c r="K969" i="8"/>
  <c r="G939" i="8"/>
  <c r="K937" i="8"/>
  <c r="G1283" i="8"/>
  <c r="K1281" i="8"/>
  <c r="I1099" i="8"/>
  <c r="J1097" i="8"/>
  <c r="G1051" i="8"/>
  <c r="K1049" i="8"/>
  <c r="I939" i="8"/>
  <c r="J937" i="8"/>
  <c r="I1291" i="8"/>
  <c r="J1289" i="8"/>
  <c r="I1259" i="8"/>
  <c r="J1257" i="8"/>
  <c r="I1219" i="8"/>
  <c r="J1217" i="8"/>
  <c r="I1187" i="8"/>
  <c r="J1185" i="8"/>
  <c r="I1155" i="8"/>
  <c r="J1153" i="8"/>
  <c r="I1123" i="8"/>
  <c r="J1121" i="8"/>
  <c r="I1091" i="8"/>
  <c r="J1089" i="8"/>
  <c r="I1059" i="8"/>
  <c r="J1057" i="8"/>
  <c r="I1027" i="8"/>
  <c r="J1025" i="8"/>
  <c r="I995" i="8"/>
  <c r="J993" i="8"/>
  <c r="I963" i="8"/>
  <c r="J961" i="8"/>
  <c r="I931" i="8"/>
  <c r="J929" i="8"/>
  <c r="I899" i="8"/>
  <c r="J897" i="8"/>
  <c r="G1179" i="8"/>
  <c r="K1177" i="8"/>
  <c r="I1035" i="8"/>
  <c r="J1033" i="8"/>
  <c r="G955" i="8"/>
  <c r="K953" i="8"/>
  <c r="G1259" i="8"/>
  <c r="K1257" i="8"/>
  <c r="G1123" i="8"/>
  <c r="K1121" i="8"/>
  <c r="G931" i="8"/>
  <c r="K929" i="8"/>
  <c r="G907" i="8"/>
  <c r="K905" i="8"/>
  <c r="G993" i="8"/>
  <c r="K991" i="8"/>
  <c r="I1275" i="8"/>
  <c r="J1273" i="8"/>
  <c r="I1243" i="8"/>
  <c r="J1241" i="8"/>
  <c r="I1203" i="8"/>
  <c r="J1201" i="8"/>
  <c r="I1171" i="8"/>
  <c r="J1169" i="8"/>
  <c r="I1139" i="8"/>
  <c r="J1137" i="8"/>
  <c r="I1107" i="8"/>
  <c r="J1105" i="8"/>
  <c r="I1075" i="8"/>
  <c r="J1073" i="8"/>
  <c r="G1027" i="8"/>
  <c r="K1025" i="8"/>
  <c r="I979" i="8"/>
  <c r="J977" i="8"/>
  <c r="I947" i="8"/>
  <c r="J945" i="8"/>
  <c r="I915" i="8"/>
  <c r="J913" i="8"/>
  <c r="I1267" i="8"/>
  <c r="J1265" i="8"/>
  <c r="I1195" i="8"/>
  <c r="J1193" i="8"/>
  <c r="G1083" i="8"/>
  <c r="K1081" i="8"/>
  <c r="G987" i="8"/>
  <c r="K985" i="8"/>
  <c r="I1283" i="8"/>
  <c r="J1281" i="8"/>
  <c r="I1251" i="8"/>
  <c r="J1249" i="8"/>
  <c r="I1211" i="8"/>
  <c r="J1209" i="8"/>
  <c r="I1147" i="8"/>
  <c r="J1145" i="8"/>
  <c r="I1115" i="8"/>
  <c r="J1113" i="8"/>
  <c r="I1083" i="8"/>
  <c r="J1081" i="8"/>
  <c r="I1051" i="8"/>
  <c r="J1049" i="8"/>
  <c r="I1019" i="8"/>
  <c r="J1017" i="8"/>
  <c r="I987" i="8"/>
  <c r="J985" i="8"/>
  <c r="I955" i="8"/>
  <c r="J953" i="8"/>
  <c r="I923" i="8"/>
  <c r="J921" i="8"/>
  <c r="I893" i="8"/>
  <c r="J893" i="8" s="1"/>
  <c r="J891" i="8"/>
  <c r="I1163" i="8"/>
  <c r="J1161" i="8"/>
  <c r="I1067" i="8"/>
  <c r="J1065" i="8"/>
  <c r="I971" i="8"/>
  <c r="J969" i="8"/>
  <c r="G923" i="8"/>
  <c r="K921" i="8"/>
  <c r="G1275" i="8"/>
  <c r="K1273" i="8"/>
  <c r="G1243" i="8"/>
  <c r="K1241" i="8"/>
  <c r="G1205" i="8"/>
  <c r="K1205" i="8" s="1"/>
  <c r="K1201" i="8"/>
  <c r="G1171" i="8"/>
  <c r="K1169" i="8"/>
  <c r="G1139" i="8"/>
  <c r="K1137" i="8"/>
  <c r="G1107" i="8"/>
  <c r="K1105" i="8"/>
  <c r="G1075" i="8"/>
  <c r="K1073" i="8"/>
  <c r="G1043" i="8"/>
  <c r="K1041" i="8"/>
  <c r="G1011" i="8"/>
  <c r="K1009" i="8"/>
  <c r="G979" i="8"/>
  <c r="K977" i="8"/>
  <c r="G947" i="8"/>
  <c r="K945" i="8"/>
  <c r="G915" i="8"/>
  <c r="K913" i="8"/>
  <c r="G1251" i="8"/>
  <c r="K1249" i="8"/>
  <c r="G1115" i="8"/>
  <c r="K1113" i="8"/>
  <c r="G1019" i="8"/>
  <c r="K1017" i="8"/>
  <c r="G893" i="8"/>
  <c r="K893" i="8" s="1"/>
  <c r="K891" i="8"/>
  <c r="G1293" i="9"/>
  <c r="K1293" i="9" s="1"/>
  <c r="K1291" i="9"/>
  <c r="G1277" i="9"/>
  <c r="K1277" i="9" s="1"/>
  <c r="K1275" i="9"/>
  <c r="G1261" i="9"/>
  <c r="K1261" i="9" s="1"/>
  <c r="K1259" i="9"/>
  <c r="G1229" i="9"/>
  <c r="K1229" i="9" s="1"/>
  <c r="K1227" i="9"/>
  <c r="G1213" i="9"/>
  <c r="K1213" i="9" s="1"/>
  <c r="K1211" i="9"/>
  <c r="G1197" i="9"/>
  <c r="K1197" i="9" s="1"/>
  <c r="K1195" i="9"/>
  <c r="G1181" i="9"/>
  <c r="K1181" i="9" s="1"/>
  <c r="K1179" i="9"/>
  <c r="I1165" i="9"/>
  <c r="J1165" i="9" s="1"/>
  <c r="J1163" i="9"/>
  <c r="I1149" i="9"/>
  <c r="J1149" i="9" s="1"/>
  <c r="J1147" i="9"/>
  <c r="I1133" i="9"/>
  <c r="J1133" i="9" s="1"/>
  <c r="J1131" i="9"/>
  <c r="I1117" i="9"/>
  <c r="J1117" i="9" s="1"/>
  <c r="J1115" i="9"/>
  <c r="I1101" i="9"/>
  <c r="J1101" i="9" s="1"/>
  <c r="J1099" i="9"/>
  <c r="I1085" i="9"/>
  <c r="J1085" i="9" s="1"/>
  <c r="J1083" i="9"/>
  <c r="G1061" i="9"/>
  <c r="K1061" i="9" s="1"/>
  <c r="K1059" i="9"/>
  <c r="G1045" i="9"/>
  <c r="K1045" i="9" s="1"/>
  <c r="K1043" i="9"/>
  <c r="G1029" i="9"/>
  <c r="K1029" i="9" s="1"/>
  <c r="K1027" i="9"/>
  <c r="G1013" i="9"/>
  <c r="K1013" i="9" s="1"/>
  <c r="K1011" i="9"/>
  <c r="G997" i="9"/>
  <c r="K997" i="9" s="1"/>
  <c r="K995" i="9"/>
  <c r="G989" i="9"/>
  <c r="K989" i="9" s="1"/>
  <c r="K987" i="9"/>
  <c r="G1173" i="9"/>
  <c r="K1173" i="9" s="1"/>
  <c r="K1171" i="9"/>
  <c r="I981" i="9"/>
  <c r="J981" i="9" s="1"/>
  <c r="J979" i="9"/>
  <c r="I965" i="9"/>
  <c r="J965" i="9" s="1"/>
  <c r="J963" i="9"/>
  <c r="I949" i="9"/>
  <c r="J949" i="9" s="1"/>
  <c r="J947" i="9"/>
  <c r="I933" i="9"/>
  <c r="J933" i="9" s="1"/>
  <c r="J931" i="9"/>
  <c r="I917" i="9"/>
  <c r="J917" i="9" s="1"/>
  <c r="J915" i="9"/>
  <c r="I901" i="9"/>
  <c r="J901" i="9" s="1"/>
  <c r="J899" i="9"/>
  <c r="I957" i="9"/>
  <c r="J957" i="9" s="1"/>
  <c r="J955" i="9"/>
  <c r="I925" i="9"/>
  <c r="J925" i="9" s="1"/>
  <c r="J923" i="9"/>
  <c r="I893" i="9"/>
  <c r="J893" i="9" s="1"/>
  <c r="J891" i="9"/>
  <c r="I1293" i="9"/>
  <c r="J1293" i="9" s="1"/>
  <c r="J1291" i="9"/>
  <c r="I1277" i="9"/>
  <c r="J1277" i="9" s="1"/>
  <c r="J1275" i="9"/>
  <c r="I1261" i="9"/>
  <c r="J1261" i="9" s="1"/>
  <c r="J1259" i="9"/>
  <c r="I1229" i="9"/>
  <c r="J1229" i="9" s="1"/>
  <c r="J1227" i="9"/>
  <c r="I1213" i="9"/>
  <c r="J1213" i="9" s="1"/>
  <c r="J1211" i="9"/>
  <c r="I1197" i="9"/>
  <c r="J1197" i="9" s="1"/>
  <c r="J1195" i="9"/>
  <c r="I1181" i="9"/>
  <c r="J1181" i="9" s="1"/>
  <c r="J1179" i="9"/>
  <c r="G1149" i="9"/>
  <c r="K1149" i="9" s="1"/>
  <c r="K1147" i="9"/>
  <c r="G1133" i="9"/>
  <c r="K1133" i="9" s="1"/>
  <c r="K1131" i="9"/>
  <c r="G1117" i="9"/>
  <c r="K1117" i="9" s="1"/>
  <c r="K1115" i="9"/>
  <c r="G1101" i="9"/>
  <c r="K1101" i="9" s="1"/>
  <c r="K1099" i="9"/>
  <c r="G1085" i="9"/>
  <c r="K1085" i="9" s="1"/>
  <c r="K1083" i="9"/>
  <c r="I1061" i="9"/>
  <c r="J1061" i="9" s="1"/>
  <c r="J1059" i="9"/>
  <c r="I1045" i="9"/>
  <c r="J1045" i="9" s="1"/>
  <c r="J1043" i="9"/>
  <c r="I1029" i="9"/>
  <c r="J1029" i="9" s="1"/>
  <c r="J1027" i="9"/>
  <c r="I1013" i="9"/>
  <c r="J1013" i="9" s="1"/>
  <c r="J1011" i="9"/>
  <c r="I997" i="9"/>
  <c r="J997" i="9" s="1"/>
  <c r="J995" i="9"/>
  <c r="G981" i="9"/>
  <c r="K981" i="9" s="1"/>
  <c r="K979" i="9"/>
  <c r="G949" i="9"/>
  <c r="K949" i="9" s="1"/>
  <c r="K947" i="9"/>
  <c r="G917" i="9"/>
  <c r="K917" i="9" s="1"/>
  <c r="K915" i="9"/>
  <c r="G1075" i="9"/>
  <c r="K1073" i="9"/>
  <c r="I1301" i="9"/>
  <c r="J1301" i="9" s="1"/>
  <c r="J1299" i="9"/>
  <c r="I1285" i="9"/>
  <c r="J1285" i="9" s="1"/>
  <c r="J1283" i="9"/>
  <c r="I1269" i="9"/>
  <c r="J1269" i="9" s="1"/>
  <c r="J1267" i="9"/>
  <c r="I1253" i="9"/>
  <c r="J1253" i="9" s="1"/>
  <c r="J1251" i="9"/>
  <c r="I1221" i="9"/>
  <c r="J1221" i="9" s="1"/>
  <c r="J1219" i="9"/>
  <c r="I1205" i="9"/>
  <c r="J1205" i="9" s="1"/>
  <c r="J1203" i="9"/>
  <c r="I1189" i="9"/>
  <c r="J1189" i="9" s="1"/>
  <c r="J1187" i="9"/>
  <c r="I1173" i="9"/>
  <c r="J1173" i="9" s="1"/>
  <c r="J1171" i="9"/>
  <c r="G1157" i="9"/>
  <c r="K1157" i="9" s="1"/>
  <c r="K1155" i="9"/>
  <c r="G1141" i="9"/>
  <c r="K1141" i="9" s="1"/>
  <c r="K1139" i="9"/>
  <c r="G1125" i="9"/>
  <c r="K1125" i="9" s="1"/>
  <c r="K1123" i="9"/>
  <c r="G1109" i="9"/>
  <c r="K1109" i="9" s="1"/>
  <c r="K1107" i="9"/>
  <c r="G1093" i="9"/>
  <c r="K1093" i="9" s="1"/>
  <c r="K1091" i="9"/>
  <c r="I1069" i="9"/>
  <c r="J1069" i="9" s="1"/>
  <c r="J1067" i="9"/>
  <c r="I1053" i="9"/>
  <c r="J1053" i="9" s="1"/>
  <c r="J1051" i="9"/>
  <c r="I1037" i="9"/>
  <c r="J1037" i="9" s="1"/>
  <c r="J1035" i="9"/>
  <c r="I1021" i="9"/>
  <c r="J1021" i="9" s="1"/>
  <c r="J1019" i="9"/>
  <c r="I1005" i="9"/>
  <c r="J1005" i="9" s="1"/>
  <c r="J1003" i="9"/>
  <c r="I989" i="9"/>
  <c r="J989" i="9" s="1"/>
  <c r="J987" i="9"/>
  <c r="I973" i="9"/>
  <c r="J973" i="9" s="1"/>
  <c r="J971" i="9"/>
  <c r="G1165" i="9"/>
  <c r="K1165" i="9" s="1"/>
  <c r="K1163" i="9"/>
  <c r="G973" i="9"/>
  <c r="K973" i="9" s="1"/>
  <c r="K971" i="9"/>
  <c r="G957" i="9"/>
  <c r="K957" i="9" s="1"/>
  <c r="K955" i="9"/>
  <c r="G941" i="9"/>
  <c r="K941" i="9" s="1"/>
  <c r="K939" i="9"/>
  <c r="G925" i="9"/>
  <c r="K925" i="9" s="1"/>
  <c r="K923" i="9"/>
  <c r="G909" i="9"/>
  <c r="K909" i="9" s="1"/>
  <c r="K907" i="9"/>
  <c r="G893" i="9"/>
  <c r="K893" i="9" s="1"/>
  <c r="K891" i="9"/>
  <c r="I941" i="9"/>
  <c r="J941" i="9" s="1"/>
  <c r="J939" i="9"/>
  <c r="I909" i="9"/>
  <c r="J909" i="9" s="1"/>
  <c r="J907" i="9"/>
  <c r="G1301" i="9"/>
  <c r="K1301" i="9" s="1"/>
  <c r="K1299" i="9"/>
  <c r="G1285" i="9"/>
  <c r="K1285" i="9" s="1"/>
  <c r="K1283" i="9"/>
  <c r="G1269" i="9"/>
  <c r="K1269" i="9" s="1"/>
  <c r="K1267" i="9"/>
  <c r="G1253" i="9"/>
  <c r="K1253" i="9" s="1"/>
  <c r="K1251" i="9"/>
  <c r="G1221" i="9"/>
  <c r="K1221" i="9" s="1"/>
  <c r="K1219" i="9"/>
  <c r="G1205" i="9"/>
  <c r="K1205" i="9" s="1"/>
  <c r="K1203" i="9"/>
  <c r="G1189" i="9"/>
  <c r="K1189" i="9" s="1"/>
  <c r="K1187" i="9"/>
  <c r="I1157" i="9"/>
  <c r="J1157" i="9" s="1"/>
  <c r="J1155" i="9"/>
  <c r="I1141" i="9"/>
  <c r="J1141" i="9" s="1"/>
  <c r="J1139" i="9"/>
  <c r="I1125" i="9"/>
  <c r="J1125" i="9" s="1"/>
  <c r="J1123" i="9"/>
  <c r="I1109" i="9"/>
  <c r="J1109" i="9" s="1"/>
  <c r="J1107" i="9"/>
  <c r="I1093" i="9"/>
  <c r="J1093" i="9" s="1"/>
  <c r="J1091" i="9"/>
  <c r="G1069" i="9"/>
  <c r="K1069" i="9" s="1"/>
  <c r="K1067" i="9"/>
  <c r="G1053" i="9"/>
  <c r="K1053" i="9" s="1"/>
  <c r="K1051" i="9"/>
  <c r="G1037" i="9"/>
  <c r="K1037" i="9" s="1"/>
  <c r="K1035" i="9"/>
  <c r="G1021" i="9"/>
  <c r="K1021" i="9" s="1"/>
  <c r="K1019" i="9"/>
  <c r="G1005" i="9"/>
  <c r="K1005" i="9" s="1"/>
  <c r="K1003" i="9"/>
  <c r="I1077" i="9"/>
  <c r="J1077" i="9" s="1"/>
  <c r="J1075" i="9"/>
  <c r="G965" i="9"/>
  <c r="K965" i="9" s="1"/>
  <c r="K963" i="9"/>
  <c r="G933" i="9"/>
  <c r="K933" i="9" s="1"/>
  <c r="K931" i="9"/>
  <c r="G901" i="9"/>
  <c r="K901" i="9" s="1"/>
  <c r="K899" i="9"/>
  <c r="G1205" i="12"/>
  <c r="K1205" i="12" s="1"/>
  <c r="K1203" i="12"/>
  <c r="G1053" i="12"/>
  <c r="K1053" i="12" s="1"/>
  <c r="K1051" i="12"/>
  <c r="G877" i="12"/>
  <c r="K877" i="12" s="1"/>
  <c r="K875" i="12"/>
  <c r="G1069" i="12"/>
  <c r="K1069" i="12" s="1"/>
  <c r="K1067" i="12"/>
  <c r="G1101" i="12"/>
  <c r="K1101" i="12" s="1"/>
  <c r="K1099" i="12"/>
  <c r="G1165" i="12"/>
  <c r="K1165" i="12" s="1"/>
  <c r="K1163" i="12"/>
  <c r="G1181" i="12"/>
  <c r="K1181" i="12" s="1"/>
  <c r="K1179" i="12"/>
  <c r="G1213" i="12"/>
  <c r="K1213" i="12" s="1"/>
  <c r="K1211" i="12"/>
  <c r="G1245" i="12"/>
  <c r="K1245" i="12" s="1"/>
  <c r="K1243" i="12"/>
  <c r="G1029" i="12"/>
  <c r="K1029" i="12" s="1"/>
  <c r="K1027" i="12"/>
  <c r="G965" i="12"/>
  <c r="K965" i="12" s="1"/>
  <c r="K963" i="12"/>
  <c r="G997" i="12"/>
  <c r="K997" i="12" s="1"/>
  <c r="K995" i="12"/>
  <c r="G885" i="12"/>
  <c r="K885" i="12" s="1"/>
  <c r="K883" i="12"/>
  <c r="G917" i="12"/>
  <c r="K917" i="12" s="1"/>
  <c r="K915" i="12"/>
  <c r="G1077" i="12"/>
  <c r="K1077" i="12" s="1"/>
  <c r="K1075" i="12"/>
  <c r="G1109" i="12"/>
  <c r="K1109" i="12" s="1"/>
  <c r="K1107" i="12"/>
  <c r="G1141" i="12"/>
  <c r="K1141" i="12" s="1"/>
  <c r="K1139" i="12"/>
  <c r="G1173" i="12"/>
  <c r="K1173" i="12" s="1"/>
  <c r="K1171" i="12"/>
  <c r="G949" i="12"/>
  <c r="K949" i="12" s="1"/>
  <c r="K947" i="12"/>
  <c r="G1237" i="12"/>
  <c r="K1237" i="12" s="1"/>
  <c r="K1235" i="12"/>
  <c r="G1021" i="12"/>
  <c r="K1021" i="12" s="1"/>
  <c r="K1019" i="12"/>
  <c r="G989" i="12"/>
  <c r="K989" i="12" s="1"/>
  <c r="K987" i="12"/>
  <c r="G909" i="12"/>
  <c r="K909" i="12" s="1"/>
  <c r="K907" i="12"/>
  <c r="G1133" i="12"/>
  <c r="K1133" i="12" s="1"/>
  <c r="K1131" i="12"/>
  <c r="G933" i="12"/>
  <c r="K933" i="12" s="1"/>
  <c r="K931" i="12"/>
  <c r="G1189" i="12"/>
  <c r="K1189" i="12" s="1"/>
  <c r="K1187" i="12"/>
  <c r="G1221" i="12"/>
  <c r="K1221" i="12" s="1"/>
  <c r="K1219" i="12"/>
  <c r="G1253" i="12"/>
  <c r="K1253" i="12" s="1"/>
  <c r="K1251" i="12"/>
  <c r="G1037" i="12"/>
  <c r="K1037" i="12" s="1"/>
  <c r="K1035" i="12"/>
  <c r="G973" i="12"/>
  <c r="K973" i="12" s="1"/>
  <c r="K971" i="12"/>
  <c r="G1005" i="12"/>
  <c r="K1005" i="12" s="1"/>
  <c r="K1003" i="12"/>
  <c r="G893" i="12"/>
  <c r="K893" i="12" s="1"/>
  <c r="K891" i="12"/>
  <c r="G925" i="12"/>
  <c r="K925" i="12" s="1"/>
  <c r="K923" i="12"/>
  <c r="G1085" i="12"/>
  <c r="K1085" i="12" s="1"/>
  <c r="K1083" i="12"/>
  <c r="G1117" i="12"/>
  <c r="K1117" i="12" s="1"/>
  <c r="K1115" i="12"/>
  <c r="G1149" i="12"/>
  <c r="K1149" i="12" s="1"/>
  <c r="K1147" i="12"/>
  <c r="G941" i="12"/>
  <c r="K941" i="12" s="1"/>
  <c r="K939" i="12"/>
  <c r="G1197" i="12"/>
  <c r="K1197" i="12" s="1"/>
  <c r="K1195" i="12"/>
  <c r="G1229" i="12"/>
  <c r="K1229" i="12" s="1"/>
  <c r="K1227" i="12"/>
  <c r="G957" i="12"/>
  <c r="K957" i="12" s="1"/>
  <c r="K955" i="12"/>
  <c r="G1045" i="12"/>
  <c r="K1045" i="12" s="1"/>
  <c r="K1043" i="12"/>
  <c r="G981" i="12"/>
  <c r="K981" i="12" s="1"/>
  <c r="K979" i="12"/>
  <c r="G1013" i="12"/>
  <c r="K1013" i="12" s="1"/>
  <c r="K1011" i="12"/>
  <c r="G901" i="12"/>
  <c r="K901" i="12" s="1"/>
  <c r="K899" i="12"/>
  <c r="G1061" i="12"/>
  <c r="K1061" i="12" s="1"/>
  <c r="K1059" i="12"/>
  <c r="G1093" i="12"/>
  <c r="K1093" i="12" s="1"/>
  <c r="K1091" i="12"/>
  <c r="G1125" i="12"/>
  <c r="K1125" i="12" s="1"/>
  <c r="K1123" i="12"/>
  <c r="G1157" i="12"/>
  <c r="K1157" i="12" s="1"/>
  <c r="K1155" i="12"/>
  <c r="G1211" i="8"/>
  <c r="K1211" i="8" s="1"/>
  <c r="G1195" i="8"/>
  <c r="K1195" i="8" s="1"/>
  <c r="G1163" i="8"/>
  <c r="K1163" i="8" s="1"/>
  <c r="G1131" i="8"/>
  <c r="K1131" i="8" s="1"/>
  <c r="G1059" i="8"/>
  <c r="K1059" i="8" s="1"/>
  <c r="G845" i="7"/>
  <c r="G1021" i="8" l="1"/>
  <c r="K1021" i="8" s="1"/>
  <c r="K1019" i="8"/>
  <c r="G1253" i="8"/>
  <c r="K1253" i="8" s="1"/>
  <c r="K1251" i="8"/>
  <c r="G949" i="8"/>
  <c r="K949" i="8" s="1"/>
  <c r="K947" i="8"/>
  <c r="G1013" i="8"/>
  <c r="K1013" i="8" s="1"/>
  <c r="K1011" i="8"/>
  <c r="G1077" i="8"/>
  <c r="K1077" i="8" s="1"/>
  <c r="K1075" i="8"/>
  <c r="G1141" i="8"/>
  <c r="K1141" i="8" s="1"/>
  <c r="K1139" i="8"/>
  <c r="G1277" i="8"/>
  <c r="K1277" i="8" s="1"/>
  <c r="K1275" i="8"/>
  <c r="I973" i="8"/>
  <c r="J973" i="8" s="1"/>
  <c r="J971" i="8"/>
  <c r="I1165" i="8"/>
  <c r="J1165" i="8" s="1"/>
  <c r="J1163" i="8"/>
  <c r="I925" i="8"/>
  <c r="J925" i="8" s="1"/>
  <c r="J923" i="8"/>
  <c r="I989" i="8"/>
  <c r="J989" i="8" s="1"/>
  <c r="J987" i="8"/>
  <c r="I1053" i="8"/>
  <c r="J1053" i="8" s="1"/>
  <c r="J1051" i="8"/>
  <c r="I1117" i="8"/>
  <c r="J1117" i="8" s="1"/>
  <c r="J1115" i="8"/>
  <c r="I1213" i="8"/>
  <c r="J1213" i="8" s="1"/>
  <c r="J1211" i="8"/>
  <c r="I1285" i="8"/>
  <c r="J1285" i="8" s="1"/>
  <c r="J1283" i="8"/>
  <c r="G1085" i="8"/>
  <c r="K1085" i="8" s="1"/>
  <c r="K1083" i="8"/>
  <c r="I1269" i="8"/>
  <c r="J1269" i="8" s="1"/>
  <c r="J1267" i="8"/>
  <c r="I949" i="8"/>
  <c r="J949" i="8" s="1"/>
  <c r="J947" i="8"/>
  <c r="G1029" i="8"/>
  <c r="K1029" i="8" s="1"/>
  <c r="K1027" i="8"/>
  <c r="I1109" i="8"/>
  <c r="J1109" i="8" s="1"/>
  <c r="J1107" i="8"/>
  <c r="I1173" i="8"/>
  <c r="J1173" i="8" s="1"/>
  <c r="J1171" i="8"/>
  <c r="I1245" i="8"/>
  <c r="J1245" i="8" s="1"/>
  <c r="J1243" i="8"/>
  <c r="G995" i="8"/>
  <c r="K993" i="8"/>
  <c r="G933" i="8"/>
  <c r="K933" i="8" s="1"/>
  <c r="K931" i="8"/>
  <c r="G1261" i="8"/>
  <c r="K1261" i="8" s="1"/>
  <c r="K1259" i="8"/>
  <c r="I1037" i="8"/>
  <c r="J1037" i="8" s="1"/>
  <c r="J1035" i="8"/>
  <c r="I901" i="8"/>
  <c r="J901" i="8" s="1"/>
  <c r="J899" i="8"/>
  <c r="I965" i="8"/>
  <c r="J965" i="8" s="1"/>
  <c r="J963" i="8"/>
  <c r="I1029" i="8"/>
  <c r="J1029" i="8" s="1"/>
  <c r="J1027" i="8"/>
  <c r="I1093" i="8"/>
  <c r="J1093" i="8" s="1"/>
  <c r="J1091" i="8"/>
  <c r="I1157" i="8"/>
  <c r="J1157" i="8" s="1"/>
  <c r="J1155" i="8"/>
  <c r="I1221" i="8"/>
  <c r="J1221" i="8" s="1"/>
  <c r="J1219" i="8"/>
  <c r="I1293" i="8"/>
  <c r="J1293" i="8" s="1"/>
  <c r="J1291" i="8"/>
  <c r="G1053" i="8"/>
  <c r="K1053" i="8" s="1"/>
  <c r="K1051" i="8"/>
  <c r="G1285" i="8"/>
  <c r="K1285" i="8" s="1"/>
  <c r="K1283" i="8"/>
  <c r="G973" i="8"/>
  <c r="K973" i="8" s="1"/>
  <c r="K971" i="8"/>
  <c r="G1037" i="8"/>
  <c r="K1037" i="8" s="1"/>
  <c r="K1035" i="8"/>
  <c r="G1101" i="8"/>
  <c r="K1101" i="8" s="1"/>
  <c r="K1099" i="8"/>
  <c r="I1181" i="8"/>
  <c r="J1181" i="8" s="1"/>
  <c r="J1179" i="8"/>
  <c r="G1269" i="8"/>
  <c r="K1269" i="8" s="1"/>
  <c r="K1267" i="8"/>
  <c r="I1005" i="8"/>
  <c r="J1005" i="8" s="1"/>
  <c r="J1003" i="8"/>
  <c r="I1229" i="8"/>
  <c r="J1229" i="8" s="1"/>
  <c r="J1227" i="8"/>
  <c r="G965" i="8"/>
  <c r="K965" i="8" s="1"/>
  <c r="K963" i="8"/>
  <c r="I1045" i="8"/>
  <c r="J1045" i="8" s="1"/>
  <c r="J1043" i="8"/>
  <c r="G1157" i="8"/>
  <c r="K1157" i="8" s="1"/>
  <c r="K1155" i="8"/>
  <c r="G1221" i="8"/>
  <c r="K1221" i="8" s="1"/>
  <c r="K1219" i="8"/>
  <c r="G1117" i="8"/>
  <c r="K1117" i="8" s="1"/>
  <c r="K1115" i="8"/>
  <c r="G917" i="8"/>
  <c r="K917" i="8" s="1"/>
  <c r="K915" i="8"/>
  <c r="G981" i="8"/>
  <c r="K981" i="8" s="1"/>
  <c r="K979" i="8"/>
  <c r="G1045" i="8"/>
  <c r="K1045" i="8" s="1"/>
  <c r="K1043" i="8"/>
  <c r="G1109" i="8"/>
  <c r="K1109" i="8" s="1"/>
  <c r="K1107" i="8"/>
  <c r="G1173" i="8"/>
  <c r="K1173" i="8" s="1"/>
  <c r="K1171" i="8"/>
  <c r="G1245" i="8"/>
  <c r="K1245" i="8" s="1"/>
  <c r="K1243" i="8"/>
  <c r="G925" i="8"/>
  <c r="K925" i="8" s="1"/>
  <c r="K923" i="8"/>
  <c r="I1069" i="8"/>
  <c r="J1069" i="8" s="1"/>
  <c r="J1067" i="8"/>
  <c r="I957" i="8"/>
  <c r="J957" i="8" s="1"/>
  <c r="J955" i="8"/>
  <c r="I1021" i="8"/>
  <c r="J1021" i="8" s="1"/>
  <c r="J1019" i="8"/>
  <c r="I1085" i="8"/>
  <c r="J1085" i="8" s="1"/>
  <c r="J1083" i="8"/>
  <c r="I1149" i="8"/>
  <c r="J1149" i="8" s="1"/>
  <c r="J1147" i="8"/>
  <c r="I1253" i="8"/>
  <c r="J1253" i="8" s="1"/>
  <c r="J1251" i="8"/>
  <c r="G989" i="8"/>
  <c r="K989" i="8" s="1"/>
  <c r="K987" i="8"/>
  <c r="I1197" i="8"/>
  <c r="J1197" i="8" s="1"/>
  <c r="J1195" i="8"/>
  <c r="I917" i="8"/>
  <c r="J917" i="8" s="1"/>
  <c r="J915" i="8"/>
  <c r="I981" i="8"/>
  <c r="J981" i="8" s="1"/>
  <c r="J979" i="8"/>
  <c r="I1077" i="8"/>
  <c r="J1077" i="8" s="1"/>
  <c r="J1075" i="8"/>
  <c r="I1141" i="8"/>
  <c r="J1141" i="8" s="1"/>
  <c r="J1139" i="8"/>
  <c r="I1205" i="8"/>
  <c r="J1205" i="8" s="1"/>
  <c r="J1203" i="8"/>
  <c r="I1277" i="8"/>
  <c r="J1277" i="8" s="1"/>
  <c r="J1275" i="8"/>
  <c r="G909" i="8"/>
  <c r="K909" i="8" s="1"/>
  <c r="K907" i="8"/>
  <c r="G1125" i="8"/>
  <c r="K1125" i="8" s="1"/>
  <c r="K1123" i="8"/>
  <c r="G957" i="8"/>
  <c r="K957" i="8" s="1"/>
  <c r="K955" i="8"/>
  <c r="G1181" i="8"/>
  <c r="K1181" i="8" s="1"/>
  <c r="K1179" i="8"/>
  <c r="I933" i="8"/>
  <c r="J933" i="8" s="1"/>
  <c r="J931" i="8"/>
  <c r="I997" i="8"/>
  <c r="J997" i="8" s="1"/>
  <c r="J995" i="8"/>
  <c r="I1061" i="8"/>
  <c r="J1061" i="8" s="1"/>
  <c r="J1059" i="8"/>
  <c r="I1125" i="8"/>
  <c r="J1125" i="8" s="1"/>
  <c r="J1123" i="8"/>
  <c r="I1189" i="8"/>
  <c r="J1189" i="8" s="1"/>
  <c r="J1187" i="8"/>
  <c r="I1261" i="8"/>
  <c r="J1261" i="8" s="1"/>
  <c r="J1259" i="8"/>
  <c r="I941" i="8"/>
  <c r="J941" i="8" s="1"/>
  <c r="J939" i="8"/>
  <c r="I1101" i="8"/>
  <c r="J1101" i="8" s="1"/>
  <c r="J1099" i="8"/>
  <c r="G941" i="8"/>
  <c r="K941" i="8" s="1"/>
  <c r="K939" i="8"/>
  <c r="G1005" i="8"/>
  <c r="K1005" i="8" s="1"/>
  <c r="K1003" i="8"/>
  <c r="G1069" i="8"/>
  <c r="K1069" i="8" s="1"/>
  <c r="K1067" i="8"/>
  <c r="I1133" i="8"/>
  <c r="J1133" i="8" s="1"/>
  <c r="J1131" i="8"/>
  <c r="G1229" i="8"/>
  <c r="K1229" i="8" s="1"/>
  <c r="K1227" i="8"/>
  <c r="I909" i="8"/>
  <c r="J909" i="8" s="1"/>
  <c r="J907" i="8"/>
  <c r="G1149" i="8"/>
  <c r="K1149" i="8" s="1"/>
  <c r="K1147" i="8"/>
  <c r="G901" i="8"/>
  <c r="K901" i="8" s="1"/>
  <c r="K899" i="8"/>
  <c r="I1013" i="8"/>
  <c r="J1013" i="8" s="1"/>
  <c r="J1011" i="8"/>
  <c r="G1093" i="8"/>
  <c r="K1093" i="8" s="1"/>
  <c r="K1091" i="8"/>
  <c r="G1189" i="8"/>
  <c r="K1189" i="8" s="1"/>
  <c r="K1187" i="8"/>
  <c r="G1293" i="8"/>
  <c r="K1293" i="8" s="1"/>
  <c r="K1291" i="8"/>
  <c r="G1077" i="9"/>
  <c r="K1077" i="9" s="1"/>
  <c r="K1075" i="9"/>
  <c r="G1213" i="8"/>
  <c r="K1213" i="8" s="1"/>
  <c r="G1197" i="8"/>
  <c r="K1197" i="8" s="1"/>
  <c r="G1165" i="8"/>
  <c r="K1165" i="8" s="1"/>
  <c r="G1133" i="8"/>
  <c r="K1133" i="8" s="1"/>
  <c r="G1061" i="8"/>
  <c r="K1061" i="8" s="1"/>
  <c r="J62" i="32"/>
  <c r="J86" i="32" s="1"/>
  <c r="I502" i="11"/>
  <c r="J502" i="11" s="1"/>
  <c r="I366" i="11"/>
  <c r="J366" i="11" s="1"/>
  <c r="I278" i="11"/>
  <c r="J278" i="11" s="1"/>
  <c r="I310" i="11"/>
  <c r="J310" i="11" s="1"/>
  <c r="H310" i="8"/>
  <c r="G997" i="8" l="1"/>
  <c r="K997" i="8" s="1"/>
  <c r="K995" i="8"/>
  <c r="O30" i="6"/>
  <c r="I1241" i="9" l="1"/>
  <c r="G1241" i="9"/>
  <c r="I1239" i="9"/>
  <c r="J1239" i="9" s="1"/>
  <c r="G1239" i="9"/>
  <c r="K1239" i="9" s="1"/>
  <c r="I1233" i="9"/>
  <c r="G1233" i="9"/>
  <c r="I1231" i="9"/>
  <c r="J1231" i="9" s="1"/>
  <c r="G1231" i="9"/>
  <c r="K1231" i="9" s="1"/>
  <c r="I1231" i="8"/>
  <c r="H1231" i="8"/>
  <c r="H1233" i="8" s="1"/>
  <c r="H1235" i="8" s="1"/>
  <c r="H1237" i="8" s="1"/>
  <c r="G1231" i="8"/>
  <c r="I1237" i="11"/>
  <c r="J1237" i="11" s="1"/>
  <c r="H1237" i="11"/>
  <c r="G1237" i="11"/>
  <c r="K1237" i="11" s="1"/>
  <c r="I1235" i="11"/>
  <c r="J1235" i="11" s="1"/>
  <c r="H1235" i="11"/>
  <c r="G1235" i="11"/>
  <c r="K1235" i="11" s="1"/>
  <c r="I1233" i="11"/>
  <c r="J1233" i="11" s="1"/>
  <c r="H1233" i="11"/>
  <c r="G1233" i="11"/>
  <c r="K1233" i="11" s="1"/>
  <c r="I1231" i="11"/>
  <c r="J1231" i="11" s="1"/>
  <c r="H1231" i="11"/>
  <c r="G1231" i="11"/>
  <c r="K1231" i="11" s="1"/>
  <c r="Q366" i="13"/>
  <c r="R366" i="13"/>
  <c r="O366" i="13"/>
  <c r="K365" i="13"/>
  <c r="H365" i="13"/>
  <c r="G365" i="13"/>
  <c r="K363" i="13"/>
  <c r="J363" i="13"/>
  <c r="I363" i="13"/>
  <c r="H363" i="13"/>
  <c r="G363" i="13"/>
  <c r="K361" i="13"/>
  <c r="J361" i="13"/>
  <c r="I361" i="13"/>
  <c r="H361" i="13"/>
  <c r="G361" i="13"/>
  <c r="K359" i="13"/>
  <c r="H359" i="13"/>
  <c r="G359" i="13"/>
  <c r="Q342" i="14"/>
  <c r="R342" i="14"/>
  <c r="O342" i="14"/>
  <c r="J341" i="14"/>
  <c r="I341" i="14"/>
  <c r="H341" i="14"/>
  <c r="G341" i="14"/>
  <c r="J339" i="14"/>
  <c r="I339" i="14"/>
  <c r="H339" i="14"/>
  <c r="G339" i="14"/>
  <c r="J337" i="14"/>
  <c r="I337" i="14"/>
  <c r="H337" i="14"/>
  <c r="G337" i="14"/>
  <c r="J335" i="14"/>
  <c r="I335" i="14"/>
  <c r="H335" i="14"/>
  <c r="G335" i="14"/>
  <c r="K334" i="14"/>
  <c r="K339" i="14" s="1"/>
  <c r="G1233" i="8" l="1"/>
  <c r="K1231" i="8"/>
  <c r="I1233" i="8"/>
  <c r="J1231" i="8"/>
  <c r="G1243" i="9"/>
  <c r="K1241" i="9"/>
  <c r="I1235" i="9"/>
  <c r="J1233" i="9"/>
  <c r="G1235" i="9"/>
  <c r="K1233" i="9"/>
  <c r="I1243" i="9"/>
  <c r="J1241" i="9"/>
  <c r="K341" i="14"/>
  <c r="K335" i="14"/>
  <c r="K337" i="14"/>
  <c r="I1235" i="8" l="1"/>
  <c r="J1233" i="8"/>
  <c r="G1235" i="8"/>
  <c r="K1233" i="8"/>
  <c r="G1237" i="9"/>
  <c r="K1237" i="9" s="1"/>
  <c r="K1235" i="9"/>
  <c r="G1245" i="9"/>
  <c r="K1245" i="9" s="1"/>
  <c r="K1243" i="9"/>
  <c r="I1245" i="9"/>
  <c r="J1245" i="9" s="1"/>
  <c r="J1243" i="9"/>
  <c r="I1237" i="9"/>
  <c r="J1237" i="9" s="1"/>
  <c r="J1235" i="9"/>
  <c r="Q414" i="28"/>
  <c r="R414" i="28"/>
  <c r="O414" i="28"/>
  <c r="K357" i="28"/>
  <c r="J357" i="28"/>
  <c r="I357" i="28"/>
  <c r="H357" i="28"/>
  <c r="G357" i="28"/>
  <c r="K355" i="28"/>
  <c r="J355" i="28"/>
  <c r="I355" i="28"/>
  <c r="H355" i="28"/>
  <c r="G355" i="28"/>
  <c r="K353" i="28"/>
  <c r="J353" i="28"/>
  <c r="I353" i="28"/>
  <c r="H353" i="28"/>
  <c r="G353" i="28"/>
  <c r="K351" i="28"/>
  <c r="J351" i="28"/>
  <c r="I351" i="28"/>
  <c r="H351" i="28"/>
  <c r="G351" i="28"/>
  <c r="G1237" i="8" l="1"/>
  <c r="K1237" i="8" s="1"/>
  <c r="K1235" i="8"/>
  <c r="I1237" i="8"/>
  <c r="J1237" i="8" s="1"/>
  <c r="J1235" i="8"/>
  <c r="R358" i="30"/>
  <c r="Q358" i="30"/>
  <c r="O358" i="30"/>
  <c r="Q398" i="33"/>
  <c r="R398" i="33"/>
  <c r="J357" i="33"/>
  <c r="I357" i="33"/>
  <c r="G357" i="33"/>
  <c r="K357" i="33" s="1"/>
  <c r="J355" i="33"/>
  <c r="I355" i="33"/>
  <c r="G355" i="33"/>
  <c r="K355" i="33" s="1"/>
  <c r="J353" i="33"/>
  <c r="I353" i="33"/>
  <c r="G353" i="33"/>
  <c r="K353" i="33" s="1"/>
  <c r="J351" i="33"/>
  <c r="I351" i="33"/>
  <c r="G351" i="33"/>
  <c r="K351" i="33" s="1"/>
  <c r="K350" i="33"/>
  <c r="J357" i="35" l="1"/>
  <c r="I357" i="35"/>
  <c r="H357" i="35"/>
  <c r="G357" i="35"/>
  <c r="K357" i="35" s="1"/>
  <c r="J355" i="35"/>
  <c r="I355" i="35"/>
  <c r="H355" i="35"/>
  <c r="G355" i="35"/>
  <c r="K355" i="35" s="1"/>
  <c r="J353" i="35"/>
  <c r="I353" i="35"/>
  <c r="H353" i="35"/>
  <c r="G353" i="35"/>
  <c r="K353" i="35" s="1"/>
  <c r="J351" i="35"/>
  <c r="I351" i="35"/>
  <c r="H351" i="35"/>
  <c r="G351" i="35"/>
  <c r="K351" i="35" s="1"/>
  <c r="K350" i="35"/>
  <c r="Q366" i="35"/>
  <c r="R366" i="35"/>
  <c r="O366" i="35"/>
  <c r="J365" i="35"/>
  <c r="I365" i="35"/>
  <c r="H365" i="35"/>
  <c r="G365" i="35"/>
  <c r="K365" i="35" s="1"/>
  <c r="J363" i="35"/>
  <c r="I363" i="35"/>
  <c r="H363" i="35"/>
  <c r="G363" i="35"/>
  <c r="K363" i="35" s="1"/>
  <c r="J361" i="35"/>
  <c r="I361" i="35"/>
  <c r="H361" i="35"/>
  <c r="G361" i="35"/>
  <c r="K361" i="35" s="1"/>
  <c r="J359" i="35"/>
  <c r="I359" i="35"/>
  <c r="H359" i="35"/>
  <c r="G359" i="35"/>
  <c r="K359" i="35" s="1"/>
  <c r="K358" i="35"/>
  <c r="J349" i="35"/>
  <c r="I349" i="35"/>
  <c r="H349" i="35"/>
  <c r="G349" i="35"/>
  <c r="K349" i="35" s="1"/>
  <c r="J347" i="35"/>
  <c r="I347" i="35"/>
  <c r="H347" i="35"/>
  <c r="G347" i="35"/>
  <c r="K347" i="35" s="1"/>
  <c r="J345" i="35"/>
  <c r="I345" i="35"/>
  <c r="H345" i="35"/>
  <c r="G345" i="35"/>
  <c r="K345" i="35" s="1"/>
  <c r="J343" i="35"/>
  <c r="I343" i="35"/>
  <c r="H343" i="35"/>
  <c r="G343" i="35"/>
  <c r="K343" i="35" s="1"/>
  <c r="K342" i="35"/>
  <c r="J341" i="35"/>
  <c r="I341" i="35"/>
  <c r="H341" i="35"/>
  <c r="G341" i="35"/>
  <c r="K341" i="35" s="1"/>
  <c r="J339" i="35"/>
  <c r="I339" i="35"/>
  <c r="H339" i="35"/>
  <c r="G339" i="35"/>
  <c r="K339" i="35" s="1"/>
  <c r="J337" i="35"/>
  <c r="I337" i="35"/>
  <c r="H337" i="35"/>
  <c r="G337" i="35"/>
  <c r="K337" i="35" s="1"/>
  <c r="J335" i="35"/>
  <c r="I335" i="35"/>
  <c r="H335" i="35"/>
  <c r="G335" i="35"/>
  <c r="K335" i="35" s="1"/>
  <c r="K334" i="35"/>
  <c r="J333" i="35"/>
  <c r="I333" i="35"/>
  <c r="H333" i="35"/>
  <c r="G333" i="35"/>
  <c r="K333" i="35" s="1"/>
  <c r="J331" i="35"/>
  <c r="I331" i="35"/>
  <c r="H331" i="35"/>
  <c r="G331" i="35"/>
  <c r="K331" i="35" s="1"/>
  <c r="J329" i="35"/>
  <c r="I329" i="35"/>
  <c r="H329" i="35"/>
  <c r="G329" i="35"/>
  <c r="K329" i="35" s="1"/>
  <c r="J327" i="35"/>
  <c r="I327" i="35"/>
  <c r="H327" i="35"/>
  <c r="G327" i="35"/>
  <c r="K327" i="35" s="1"/>
  <c r="K326" i="35"/>
  <c r="J325" i="35"/>
  <c r="I325" i="35"/>
  <c r="H325" i="35"/>
  <c r="G325" i="35"/>
  <c r="K325" i="35" s="1"/>
  <c r="J323" i="35"/>
  <c r="I323" i="35"/>
  <c r="H323" i="35"/>
  <c r="G323" i="35"/>
  <c r="K323" i="35" s="1"/>
  <c r="J321" i="35"/>
  <c r="I321" i="35"/>
  <c r="H321" i="35"/>
  <c r="G321" i="35"/>
  <c r="K321" i="35" s="1"/>
  <c r="J319" i="35"/>
  <c r="I319" i="35"/>
  <c r="H319" i="35"/>
  <c r="G319" i="35"/>
  <c r="K319" i="35" s="1"/>
  <c r="K318" i="35"/>
  <c r="J317" i="35"/>
  <c r="I317" i="35"/>
  <c r="H317" i="35"/>
  <c r="G317" i="35"/>
  <c r="K317" i="35" s="1"/>
  <c r="J315" i="35"/>
  <c r="I315" i="35"/>
  <c r="H315" i="35"/>
  <c r="G315" i="35"/>
  <c r="K315" i="35" s="1"/>
  <c r="J313" i="35"/>
  <c r="I313" i="35"/>
  <c r="H313" i="35"/>
  <c r="G313" i="35"/>
  <c r="K313" i="35" s="1"/>
  <c r="J311" i="35"/>
  <c r="I311" i="35"/>
  <c r="H311" i="35"/>
  <c r="G311" i="35"/>
  <c r="K311" i="35" s="1"/>
  <c r="K310" i="35"/>
  <c r="J309" i="35"/>
  <c r="I309" i="35"/>
  <c r="H309" i="35"/>
  <c r="G309" i="35"/>
  <c r="K309" i="35" s="1"/>
  <c r="J307" i="35"/>
  <c r="I307" i="35"/>
  <c r="H307" i="35"/>
  <c r="G307" i="35"/>
  <c r="K307" i="35" s="1"/>
  <c r="J305" i="35"/>
  <c r="I305" i="35"/>
  <c r="H305" i="35"/>
  <c r="G305" i="35"/>
  <c r="K305" i="35" s="1"/>
  <c r="J303" i="35"/>
  <c r="I303" i="35"/>
  <c r="H303" i="35"/>
  <c r="G303" i="35"/>
  <c r="K303" i="35" s="1"/>
  <c r="K302" i="35"/>
  <c r="J301" i="35"/>
  <c r="I301" i="35"/>
  <c r="H301" i="35"/>
  <c r="G301" i="35"/>
  <c r="K301" i="35" s="1"/>
  <c r="J299" i="35"/>
  <c r="I299" i="35"/>
  <c r="H299" i="35"/>
  <c r="G299" i="35"/>
  <c r="K299" i="35" s="1"/>
  <c r="J297" i="35"/>
  <c r="I297" i="35"/>
  <c r="H297" i="35"/>
  <c r="G297" i="35"/>
  <c r="K297" i="35" s="1"/>
  <c r="J295" i="35"/>
  <c r="I295" i="35"/>
  <c r="H295" i="35"/>
  <c r="G295" i="35"/>
  <c r="K295" i="35" s="1"/>
  <c r="K294" i="35"/>
  <c r="J293" i="35"/>
  <c r="I293" i="35"/>
  <c r="H293" i="35"/>
  <c r="G293" i="35"/>
  <c r="K293" i="35" s="1"/>
  <c r="J291" i="35"/>
  <c r="I291" i="35"/>
  <c r="H291" i="35"/>
  <c r="G291" i="35"/>
  <c r="K291" i="35" s="1"/>
  <c r="J289" i="35"/>
  <c r="I289" i="35"/>
  <c r="H289" i="35"/>
  <c r="G289" i="35"/>
  <c r="K289" i="35" s="1"/>
  <c r="J287" i="35"/>
  <c r="I287" i="35"/>
  <c r="H287" i="35"/>
  <c r="G287" i="35"/>
  <c r="K287" i="35" s="1"/>
  <c r="K286" i="35"/>
  <c r="J285" i="35"/>
  <c r="I285" i="35"/>
  <c r="H285" i="35"/>
  <c r="G285" i="35"/>
  <c r="K285" i="35" s="1"/>
  <c r="J283" i="35"/>
  <c r="I283" i="35"/>
  <c r="H283" i="35"/>
  <c r="G283" i="35"/>
  <c r="K283" i="35" s="1"/>
  <c r="J281" i="35"/>
  <c r="I281" i="35"/>
  <c r="H281" i="35"/>
  <c r="G281" i="35"/>
  <c r="K281" i="35" s="1"/>
  <c r="J279" i="35"/>
  <c r="I279" i="35"/>
  <c r="H279" i="35"/>
  <c r="G279" i="35"/>
  <c r="K279" i="35" s="1"/>
  <c r="K278" i="35"/>
  <c r="J277" i="35"/>
  <c r="I277" i="35"/>
  <c r="H277" i="35"/>
  <c r="G277" i="35"/>
  <c r="K277" i="35" s="1"/>
  <c r="J275" i="35"/>
  <c r="I275" i="35"/>
  <c r="H275" i="35"/>
  <c r="G275" i="35"/>
  <c r="K275" i="35" s="1"/>
  <c r="J273" i="35"/>
  <c r="I273" i="35"/>
  <c r="H273" i="35"/>
  <c r="G273" i="35"/>
  <c r="K273" i="35" s="1"/>
  <c r="J271" i="35"/>
  <c r="I271" i="35"/>
  <c r="H271" i="35"/>
  <c r="G271" i="35"/>
  <c r="K271" i="35" s="1"/>
  <c r="K270" i="35"/>
  <c r="J269" i="35"/>
  <c r="I269" i="35"/>
  <c r="H269" i="35"/>
  <c r="G269" i="35"/>
  <c r="K269" i="35" s="1"/>
  <c r="J267" i="35"/>
  <c r="I267" i="35"/>
  <c r="H267" i="35"/>
  <c r="G267" i="35"/>
  <c r="K267" i="35" s="1"/>
  <c r="J265" i="35"/>
  <c r="I265" i="35"/>
  <c r="H265" i="35"/>
  <c r="G265" i="35"/>
  <c r="K265" i="35" s="1"/>
  <c r="J263" i="35"/>
  <c r="I263" i="35"/>
  <c r="H263" i="35"/>
  <c r="G263" i="35"/>
  <c r="K263" i="35" s="1"/>
  <c r="K262" i="35"/>
  <c r="J261" i="35"/>
  <c r="I261" i="35"/>
  <c r="H261" i="35"/>
  <c r="G261" i="35"/>
  <c r="K261" i="35" s="1"/>
  <c r="J259" i="35"/>
  <c r="I259" i="35"/>
  <c r="H259" i="35"/>
  <c r="G259" i="35"/>
  <c r="K259" i="35" s="1"/>
  <c r="J257" i="35"/>
  <c r="I257" i="35"/>
  <c r="H257" i="35"/>
  <c r="G257" i="35"/>
  <c r="K257" i="35" s="1"/>
  <c r="J255" i="35"/>
  <c r="I255" i="35"/>
  <c r="H255" i="35"/>
  <c r="G255" i="35"/>
  <c r="K255" i="35" s="1"/>
  <c r="K254" i="35"/>
  <c r="J253" i="35"/>
  <c r="I253" i="35"/>
  <c r="H253" i="35"/>
  <c r="G253" i="35"/>
  <c r="K253" i="35" s="1"/>
  <c r="J251" i="35"/>
  <c r="I251" i="35"/>
  <c r="H251" i="35"/>
  <c r="G251" i="35"/>
  <c r="K251" i="35" s="1"/>
  <c r="J249" i="35"/>
  <c r="I249" i="35"/>
  <c r="H249" i="35"/>
  <c r="G249" i="35"/>
  <c r="K249" i="35" s="1"/>
  <c r="J247" i="35"/>
  <c r="I247" i="35"/>
  <c r="H247" i="35"/>
  <c r="G247" i="35"/>
  <c r="K247" i="35" s="1"/>
  <c r="K246" i="35"/>
  <c r="J245" i="35"/>
  <c r="I245" i="35"/>
  <c r="H245" i="35"/>
  <c r="G245" i="35"/>
  <c r="K245" i="35" s="1"/>
  <c r="J243" i="35"/>
  <c r="I243" i="35"/>
  <c r="H243" i="35"/>
  <c r="G243" i="35"/>
  <c r="K243" i="35" s="1"/>
  <c r="J241" i="35"/>
  <c r="I241" i="35"/>
  <c r="H241" i="35"/>
  <c r="G241" i="35"/>
  <c r="K241" i="35" s="1"/>
  <c r="J239" i="35"/>
  <c r="I239" i="35"/>
  <c r="H239" i="35"/>
  <c r="G239" i="35"/>
  <c r="K239" i="35" s="1"/>
  <c r="K238" i="35"/>
  <c r="J237" i="35"/>
  <c r="I237" i="35"/>
  <c r="H237" i="35"/>
  <c r="G237" i="35"/>
  <c r="K237" i="35" s="1"/>
  <c r="J235" i="35"/>
  <c r="I235" i="35"/>
  <c r="H235" i="35"/>
  <c r="G235" i="35"/>
  <c r="K235" i="35" s="1"/>
  <c r="J233" i="35"/>
  <c r="I233" i="35"/>
  <c r="H233" i="35"/>
  <c r="G233" i="35"/>
  <c r="K233" i="35" s="1"/>
  <c r="J231" i="35"/>
  <c r="I231" i="35"/>
  <c r="H231" i="35"/>
  <c r="G231" i="35"/>
  <c r="K231" i="35" s="1"/>
  <c r="K230" i="35"/>
  <c r="J229" i="35"/>
  <c r="I229" i="35"/>
  <c r="H229" i="35"/>
  <c r="G229" i="35"/>
  <c r="K229" i="35" s="1"/>
  <c r="J227" i="35"/>
  <c r="I227" i="35"/>
  <c r="H227" i="35"/>
  <c r="G227" i="35"/>
  <c r="K227" i="35" s="1"/>
  <c r="J225" i="35"/>
  <c r="I225" i="35"/>
  <c r="H225" i="35"/>
  <c r="G225" i="35"/>
  <c r="K225" i="35" s="1"/>
  <c r="J223" i="35"/>
  <c r="I223" i="35"/>
  <c r="H223" i="35"/>
  <c r="G223" i="35"/>
  <c r="K223" i="35" s="1"/>
  <c r="K222" i="35"/>
  <c r="J221" i="35"/>
  <c r="I221" i="35"/>
  <c r="H221" i="35"/>
  <c r="G221" i="35"/>
  <c r="K221" i="35" s="1"/>
  <c r="J219" i="35"/>
  <c r="I219" i="35"/>
  <c r="H219" i="35"/>
  <c r="G219" i="35"/>
  <c r="K219" i="35" s="1"/>
  <c r="J217" i="35"/>
  <c r="I217" i="35"/>
  <c r="H217" i="35"/>
  <c r="G217" i="35"/>
  <c r="K217" i="35" s="1"/>
  <c r="J215" i="35"/>
  <c r="I215" i="35"/>
  <c r="H215" i="35"/>
  <c r="G215" i="35"/>
  <c r="K215" i="35" s="1"/>
  <c r="K214" i="35"/>
  <c r="J213" i="35"/>
  <c r="I213" i="35"/>
  <c r="H213" i="35"/>
  <c r="G213" i="35"/>
  <c r="K213" i="35" s="1"/>
  <c r="J211" i="35"/>
  <c r="I211" i="35"/>
  <c r="H211" i="35"/>
  <c r="G211" i="35"/>
  <c r="K211" i="35" s="1"/>
  <c r="J209" i="35"/>
  <c r="I209" i="35"/>
  <c r="H209" i="35"/>
  <c r="G209" i="35"/>
  <c r="K209" i="35" s="1"/>
  <c r="J207" i="35"/>
  <c r="I207" i="35"/>
  <c r="H207" i="35"/>
  <c r="G207" i="35"/>
  <c r="K207" i="35" s="1"/>
  <c r="K206" i="35"/>
  <c r="J205" i="35"/>
  <c r="I205" i="35"/>
  <c r="H205" i="35"/>
  <c r="G205" i="35"/>
  <c r="K205" i="35" s="1"/>
  <c r="J203" i="35"/>
  <c r="I203" i="35"/>
  <c r="H203" i="35"/>
  <c r="G203" i="35"/>
  <c r="K203" i="35" s="1"/>
  <c r="J201" i="35"/>
  <c r="I201" i="35"/>
  <c r="H201" i="35"/>
  <c r="G201" i="35"/>
  <c r="K201" i="35" s="1"/>
  <c r="J199" i="35"/>
  <c r="I199" i="35"/>
  <c r="H199" i="35"/>
  <c r="G199" i="35"/>
  <c r="K199" i="35" s="1"/>
  <c r="K198" i="35"/>
  <c r="J197" i="35"/>
  <c r="I197" i="35"/>
  <c r="H197" i="35"/>
  <c r="G197" i="35"/>
  <c r="K197" i="35" s="1"/>
  <c r="J195" i="35"/>
  <c r="I195" i="35"/>
  <c r="H195" i="35"/>
  <c r="G195" i="35"/>
  <c r="K195" i="35" s="1"/>
  <c r="J193" i="35"/>
  <c r="I193" i="35"/>
  <c r="H193" i="35"/>
  <c r="G193" i="35"/>
  <c r="K193" i="35" s="1"/>
  <c r="J191" i="35"/>
  <c r="I191" i="35"/>
  <c r="H191" i="35"/>
  <c r="G191" i="35"/>
  <c r="K191" i="35" s="1"/>
  <c r="K190" i="35"/>
  <c r="J189" i="35"/>
  <c r="I189" i="35"/>
  <c r="H189" i="35"/>
  <c r="G189" i="35"/>
  <c r="K189" i="35" s="1"/>
  <c r="J187" i="35"/>
  <c r="I187" i="35"/>
  <c r="H187" i="35"/>
  <c r="G187" i="35"/>
  <c r="K187" i="35" s="1"/>
  <c r="J185" i="35"/>
  <c r="I185" i="35"/>
  <c r="H185" i="35"/>
  <c r="G185" i="35"/>
  <c r="K185" i="35" s="1"/>
  <c r="J183" i="35"/>
  <c r="I183" i="35"/>
  <c r="H183" i="35"/>
  <c r="G183" i="35"/>
  <c r="K183" i="35" s="1"/>
  <c r="K182" i="35"/>
  <c r="J181" i="35"/>
  <c r="I181" i="35"/>
  <c r="H181" i="35"/>
  <c r="G181" i="35"/>
  <c r="K181" i="35" s="1"/>
  <c r="J179" i="35"/>
  <c r="I179" i="35"/>
  <c r="H179" i="35"/>
  <c r="G179" i="35"/>
  <c r="K179" i="35" s="1"/>
  <c r="J177" i="35"/>
  <c r="I177" i="35"/>
  <c r="H177" i="35"/>
  <c r="G177" i="35"/>
  <c r="K177" i="35" s="1"/>
  <c r="J175" i="35"/>
  <c r="I175" i="35"/>
  <c r="H175" i="35"/>
  <c r="G175" i="35"/>
  <c r="K175" i="35" s="1"/>
  <c r="K174" i="35"/>
  <c r="J173" i="35"/>
  <c r="I173" i="35"/>
  <c r="H173" i="35"/>
  <c r="G173" i="35"/>
  <c r="K173" i="35" s="1"/>
  <c r="J171" i="35"/>
  <c r="I171" i="35"/>
  <c r="H171" i="35"/>
  <c r="G171" i="35"/>
  <c r="K171" i="35" s="1"/>
  <c r="J169" i="35"/>
  <c r="I169" i="35"/>
  <c r="H169" i="35"/>
  <c r="G169" i="35"/>
  <c r="K169" i="35" s="1"/>
  <c r="J167" i="35"/>
  <c r="I167" i="35"/>
  <c r="H167" i="35"/>
  <c r="G167" i="35"/>
  <c r="K167" i="35" s="1"/>
  <c r="K166" i="35"/>
  <c r="J165" i="35"/>
  <c r="I165" i="35"/>
  <c r="H165" i="35"/>
  <c r="G165" i="35"/>
  <c r="K165" i="35" s="1"/>
  <c r="J163" i="35"/>
  <c r="I163" i="35"/>
  <c r="H163" i="35"/>
  <c r="G163" i="35"/>
  <c r="K163" i="35" s="1"/>
  <c r="J161" i="35"/>
  <c r="I161" i="35"/>
  <c r="H161" i="35"/>
  <c r="G161" i="35"/>
  <c r="K161" i="35" s="1"/>
  <c r="J159" i="35"/>
  <c r="I159" i="35"/>
  <c r="H159" i="35"/>
  <c r="G159" i="35"/>
  <c r="K159" i="35" s="1"/>
  <c r="K158" i="35"/>
  <c r="J157" i="35"/>
  <c r="I157" i="35"/>
  <c r="H157" i="35"/>
  <c r="G157" i="35"/>
  <c r="K157" i="35" s="1"/>
  <c r="J155" i="35"/>
  <c r="I155" i="35"/>
  <c r="H155" i="35"/>
  <c r="G155" i="35"/>
  <c r="K155" i="35" s="1"/>
  <c r="J153" i="35"/>
  <c r="I153" i="35"/>
  <c r="H153" i="35"/>
  <c r="G153" i="35"/>
  <c r="K153" i="35" s="1"/>
  <c r="J151" i="35"/>
  <c r="I151" i="35"/>
  <c r="H151" i="35"/>
  <c r="G151" i="35"/>
  <c r="K151" i="35" s="1"/>
  <c r="K150" i="35"/>
  <c r="J149" i="35"/>
  <c r="I149" i="35"/>
  <c r="H149" i="35"/>
  <c r="G149" i="35"/>
  <c r="K149" i="35" s="1"/>
  <c r="J147" i="35"/>
  <c r="I147" i="35"/>
  <c r="H147" i="35"/>
  <c r="G147" i="35"/>
  <c r="K147" i="35" s="1"/>
  <c r="J145" i="35"/>
  <c r="I145" i="35"/>
  <c r="H145" i="35"/>
  <c r="G145" i="35"/>
  <c r="K145" i="35" s="1"/>
  <c r="J143" i="35"/>
  <c r="I143" i="35"/>
  <c r="H143" i="35"/>
  <c r="G143" i="35"/>
  <c r="K143" i="35" s="1"/>
  <c r="K142" i="35"/>
  <c r="J141" i="35"/>
  <c r="I141" i="35"/>
  <c r="H141" i="35"/>
  <c r="G141" i="35"/>
  <c r="K141" i="35" s="1"/>
  <c r="J139" i="35"/>
  <c r="I139" i="35"/>
  <c r="H139" i="35"/>
  <c r="G139" i="35"/>
  <c r="K139" i="35" s="1"/>
  <c r="J137" i="35"/>
  <c r="I137" i="35"/>
  <c r="H137" i="35"/>
  <c r="G137" i="35"/>
  <c r="K137" i="35" s="1"/>
  <c r="J135" i="35"/>
  <c r="I135" i="35"/>
  <c r="H135" i="35"/>
  <c r="G135" i="35"/>
  <c r="K135" i="35" s="1"/>
  <c r="K134" i="35"/>
  <c r="J133" i="35"/>
  <c r="I133" i="35"/>
  <c r="H133" i="35"/>
  <c r="G133" i="35"/>
  <c r="K133" i="35" s="1"/>
  <c r="J131" i="35"/>
  <c r="I131" i="35"/>
  <c r="H131" i="35"/>
  <c r="G131" i="35"/>
  <c r="K131" i="35" s="1"/>
  <c r="J129" i="35"/>
  <c r="I129" i="35"/>
  <c r="H129" i="35"/>
  <c r="G129" i="35"/>
  <c r="K129" i="35" s="1"/>
  <c r="J127" i="35"/>
  <c r="I127" i="35"/>
  <c r="H127" i="35"/>
  <c r="G127" i="35"/>
  <c r="K127" i="35" s="1"/>
  <c r="K126" i="35"/>
  <c r="J125" i="35"/>
  <c r="I125" i="35"/>
  <c r="H125" i="35"/>
  <c r="G125" i="35"/>
  <c r="K125" i="35" s="1"/>
  <c r="J123" i="35"/>
  <c r="I123" i="35"/>
  <c r="H123" i="35"/>
  <c r="G123" i="35"/>
  <c r="K123" i="35" s="1"/>
  <c r="J121" i="35"/>
  <c r="I121" i="35"/>
  <c r="H121" i="35"/>
  <c r="G121" i="35"/>
  <c r="K121" i="35" s="1"/>
  <c r="J119" i="35"/>
  <c r="I119" i="35"/>
  <c r="H119" i="35"/>
  <c r="G119" i="35"/>
  <c r="K119" i="35" s="1"/>
  <c r="K118" i="35"/>
  <c r="J117" i="35"/>
  <c r="I117" i="35"/>
  <c r="H117" i="35"/>
  <c r="G117" i="35"/>
  <c r="K117" i="35" s="1"/>
  <c r="J115" i="35"/>
  <c r="I115" i="35"/>
  <c r="H115" i="35"/>
  <c r="G115" i="35"/>
  <c r="K115" i="35" s="1"/>
  <c r="J113" i="35"/>
  <c r="I113" i="35"/>
  <c r="H113" i="35"/>
  <c r="G113" i="35"/>
  <c r="K113" i="35" s="1"/>
  <c r="J111" i="35"/>
  <c r="I111" i="35"/>
  <c r="H111" i="35"/>
  <c r="G111" i="35"/>
  <c r="K111" i="35" s="1"/>
  <c r="K110" i="35"/>
  <c r="J109" i="35"/>
  <c r="I109" i="35"/>
  <c r="H109" i="35"/>
  <c r="G109" i="35"/>
  <c r="K109" i="35" s="1"/>
  <c r="J107" i="35"/>
  <c r="I107" i="35"/>
  <c r="H107" i="35"/>
  <c r="G107" i="35"/>
  <c r="K107" i="35" s="1"/>
  <c r="J105" i="35"/>
  <c r="I105" i="35"/>
  <c r="H105" i="35"/>
  <c r="G105" i="35"/>
  <c r="K105" i="35" s="1"/>
  <c r="J103" i="35"/>
  <c r="I103" i="35"/>
  <c r="H103" i="35"/>
  <c r="G103" i="35"/>
  <c r="K103" i="35" s="1"/>
  <c r="K102" i="35"/>
  <c r="J101" i="35"/>
  <c r="I101" i="35"/>
  <c r="H101" i="35"/>
  <c r="G101" i="35"/>
  <c r="K101" i="35" s="1"/>
  <c r="J99" i="35"/>
  <c r="I99" i="35"/>
  <c r="H99" i="35"/>
  <c r="G99" i="35"/>
  <c r="K99" i="35" s="1"/>
  <c r="J97" i="35"/>
  <c r="I97" i="35"/>
  <c r="H97" i="35"/>
  <c r="G97" i="35"/>
  <c r="K97" i="35" s="1"/>
  <c r="J95" i="35"/>
  <c r="I95" i="35"/>
  <c r="H95" i="35"/>
  <c r="G95" i="35"/>
  <c r="K95" i="35" s="1"/>
  <c r="K94" i="35"/>
  <c r="J93" i="35"/>
  <c r="I93" i="35"/>
  <c r="H93" i="35"/>
  <c r="G93" i="35"/>
  <c r="K93" i="35" s="1"/>
  <c r="J91" i="35"/>
  <c r="I91" i="35"/>
  <c r="H91" i="35"/>
  <c r="G91" i="35"/>
  <c r="K91" i="35" s="1"/>
  <c r="J89" i="35"/>
  <c r="I89" i="35"/>
  <c r="H89" i="35"/>
  <c r="G89" i="35"/>
  <c r="K89" i="35" s="1"/>
  <c r="J87" i="35"/>
  <c r="I87" i="35"/>
  <c r="H87" i="35"/>
  <c r="G87" i="35"/>
  <c r="K87" i="35" s="1"/>
  <c r="K86" i="35"/>
  <c r="J85" i="35"/>
  <c r="I85" i="35"/>
  <c r="H85" i="35"/>
  <c r="G85" i="35"/>
  <c r="K85" i="35" s="1"/>
  <c r="J83" i="35"/>
  <c r="I83" i="35"/>
  <c r="H83" i="35"/>
  <c r="G83" i="35"/>
  <c r="K83" i="35" s="1"/>
  <c r="J81" i="35"/>
  <c r="I81" i="35"/>
  <c r="H81" i="35"/>
  <c r="G81" i="35"/>
  <c r="K81" i="35" s="1"/>
  <c r="J79" i="35"/>
  <c r="I79" i="35"/>
  <c r="H79" i="35"/>
  <c r="G79" i="35"/>
  <c r="K79" i="35" s="1"/>
  <c r="K78" i="35"/>
  <c r="J77" i="35"/>
  <c r="I77" i="35"/>
  <c r="H77" i="35"/>
  <c r="G77" i="35"/>
  <c r="K77" i="35" s="1"/>
  <c r="J75" i="35"/>
  <c r="I75" i="35"/>
  <c r="H75" i="35"/>
  <c r="G75" i="35"/>
  <c r="K75" i="35" s="1"/>
  <c r="J73" i="35"/>
  <c r="I73" i="35"/>
  <c r="H73" i="35"/>
  <c r="G73" i="35"/>
  <c r="K73" i="35" s="1"/>
  <c r="J71" i="35"/>
  <c r="I71" i="35"/>
  <c r="H71" i="35"/>
  <c r="G71" i="35"/>
  <c r="K71" i="35" s="1"/>
  <c r="K70" i="35"/>
  <c r="J69" i="35"/>
  <c r="I69" i="35"/>
  <c r="H69" i="35"/>
  <c r="G69" i="35"/>
  <c r="K69" i="35" s="1"/>
  <c r="J67" i="35"/>
  <c r="I67" i="35"/>
  <c r="H67" i="35"/>
  <c r="G67" i="35"/>
  <c r="K67" i="35" s="1"/>
  <c r="J65" i="35"/>
  <c r="I65" i="35"/>
  <c r="H65" i="35"/>
  <c r="G65" i="35"/>
  <c r="K65" i="35" s="1"/>
  <c r="J63" i="35"/>
  <c r="I63" i="35"/>
  <c r="H63" i="35"/>
  <c r="G63" i="35"/>
  <c r="K63" i="35" s="1"/>
  <c r="K62" i="35"/>
  <c r="J61" i="35"/>
  <c r="I61" i="35"/>
  <c r="H61" i="35"/>
  <c r="G61" i="35"/>
  <c r="K61" i="35" s="1"/>
  <c r="J59" i="35"/>
  <c r="I59" i="35"/>
  <c r="H59" i="35"/>
  <c r="G59" i="35"/>
  <c r="K59" i="35" s="1"/>
  <c r="J57" i="35"/>
  <c r="I57" i="35"/>
  <c r="H57" i="35"/>
  <c r="G57" i="35"/>
  <c r="K57" i="35" s="1"/>
  <c r="J55" i="35"/>
  <c r="I55" i="35"/>
  <c r="H55" i="35"/>
  <c r="G55" i="35"/>
  <c r="K55" i="35" s="1"/>
  <c r="K54" i="35"/>
  <c r="J53" i="35"/>
  <c r="I53" i="35"/>
  <c r="H53" i="35"/>
  <c r="G53" i="35"/>
  <c r="K53" i="35" s="1"/>
  <c r="J51" i="35"/>
  <c r="I51" i="35"/>
  <c r="H51" i="35"/>
  <c r="G51" i="35"/>
  <c r="K51" i="35" s="1"/>
  <c r="J49" i="35"/>
  <c r="I49" i="35"/>
  <c r="H49" i="35"/>
  <c r="G49" i="35"/>
  <c r="K49" i="35" s="1"/>
  <c r="J47" i="35"/>
  <c r="I47" i="35"/>
  <c r="H47" i="35"/>
  <c r="G47" i="35"/>
  <c r="K47" i="35" s="1"/>
  <c r="K46" i="35"/>
  <c r="J45" i="35"/>
  <c r="I45" i="35"/>
  <c r="H45" i="35"/>
  <c r="G45" i="35"/>
  <c r="K45" i="35" s="1"/>
  <c r="J43" i="35"/>
  <c r="I43" i="35"/>
  <c r="H43" i="35"/>
  <c r="G43" i="35"/>
  <c r="K43" i="35" s="1"/>
  <c r="J41" i="35"/>
  <c r="I41" i="35"/>
  <c r="H41" i="35"/>
  <c r="G41" i="35"/>
  <c r="K41" i="35" s="1"/>
  <c r="J39" i="35"/>
  <c r="I39" i="35"/>
  <c r="H39" i="35"/>
  <c r="G39" i="35"/>
  <c r="K39" i="35" s="1"/>
  <c r="K38" i="35"/>
  <c r="J37" i="35"/>
  <c r="I37" i="35"/>
  <c r="H37" i="35"/>
  <c r="G37" i="35"/>
  <c r="K37" i="35" s="1"/>
  <c r="J35" i="35"/>
  <c r="I35" i="35"/>
  <c r="H35" i="35"/>
  <c r="G35" i="35"/>
  <c r="K35" i="35" s="1"/>
  <c r="J33" i="35"/>
  <c r="I33" i="35"/>
  <c r="H33" i="35"/>
  <c r="G33" i="35"/>
  <c r="K33" i="35" s="1"/>
  <c r="J31" i="35"/>
  <c r="I31" i="35"/>
  <c r="H31" i="35"/>
  <c r="G31" i="35"/>
  <c r="K31" i="35" s="1"/>
  <c r="K30" i="35"/>
  <c r="J29" i="35"/>
  <c r="I29" i="35"/>
  <c r="H29" i="35"/>
  <c r="G29" i="35"/>
  <c r="K29" i="35" s="1"/>
  <c r="J27" i="35"/>
  <c r="I27" i="35"/>
  <c r="H27" i="35"/>
  <c r="G27" i="35"/>
  <c r="K27" i="35" s="1"/>
  <c r="J25" i="35"/>
  <c r="I25" i="35"/>
  <c r="H25" i="35"/>
  <c r="G25" i="35"/>
  <c r="K25" i="35" s="1"/>
  <c r="J23" i="35"/>
  <c r="I23" i="35"/>
  <c r="H23" i="35"/>
  <c r="G23" i="35"/>
  <c r="K23" i="35" s="1"/>
  <c r="K22" i="35"/>
  <c r="J21" i="35"/>
  <c r="I21" i="35"/>
  <c r="H21" i="35"/>
  <c r="G21" i="35"/>
  <c r="K21" i="35" s="1"/>
  <c r="J19" i="35"/>
  <c r="I19" i="35"/>
  <c r="H19" i="35"/>
  <c r="G19" i="35"/>
  <c r="K19" i="35" s="1"/>
  <c r="J17" i="35"/>
  <c r="I17" i="35"/>
  <c r="H17" i="35"/>
  <c r="G17" i="35"/>
  <c r="K17" i="35" s="1"/>
  <c r="J15" i="35"/>
  <c r="I15" i="35"/>
  <c r="H15" i="35"/>
  <c r="G15" i="35"/>
  <c r="K15" i="35" s="1"/>
  <c r="K14" i="35"/>
  <c r="J13" i="35"/>
  <c r="I13" i="35"/>
  <c r="H13" i="35"/>
  <c r="G13" i="35"/>
  <c r="K13" i="35" s="1"/>
  <c r="J11" i="35"/>
  <c r="I11" i="35"/>
  <c r="H11" i="35"/>
  <c r="G11" i="35"/>
  <c r="K11" i="35" s="1"/>
  <c r="J9" i="35"/>
  <c r="I9" i="35"/>
  <c r="H9" i="35"/>
  <c r="G9" i="35"/>
  <c r="K9" i="35" s="1"/>
  <c r="J7" i="35"/>
  <c r="I7" i="35"/>
  <c r="H7" i="35"/>
  <c r="G7" i="35"/>
  <c r="K7" i="35" s="1"/>
  <c r="K6" i="35"/>
  <c r="J349" i="33"/>
  <c r="I349" i="33"/>
  <c r="G349" i="33"/>
  <c r="K349" i="33" s="1"/>
  <c r="J347" i="33"/>
  <c r="I347" i="33"/>
  <c r="G347" i="33"/>
  <c r="K347" i="33" s="1"/>
  <c r="J345" i="33"/>
  <c r="I345" i="33"/>
  <c r="G345" i="33"/>
  <c r="K345" i="33" s="1"/>
  <c r="J343" i="33"/>
  <c r="I343" i="33"/>
  <c r="G343" i="33"/>
  <c r="K343" i="33" s="1"/>
  <c r="K342" i="33"/>
  <c r="J341" i="33"/>
  <c r="I341" i="33"/>
  <c r="G341" i="33"/>
  <c r="K341" i="33" s="1"/>
  <c r="J339" i="33"/>
  <c r="I339" i="33"/>
  <c r="G339" i="33"/>
  <c r="K339" i="33" s="1"/>
  <c r="J337" i="33"/>
  <c r="I337" i="33"/>
  <c r="G337" i="33"/>
  <c r="K337" i="33" s="1"/>
  <c r="J335" i="33"/>
  <c r="I335" i="33"/>
  <c r="G335" i="33"/>
  <c r="K335" i="33" s="1"/>
  <c r="J61" i="32"/>
  <c r="I61" i="32"/>
  <c r="H61" i="32"/>
  <c r="G61" i="32"/>
  <c r="K61" i="32" s="1"/>
  <c r="J59" i="32"/>
  <c r="I59" i="32"/>
  <c r="H59" i="32"/>
  <c r="G59" i="32"/>
  <c r="K59" i="32" s="1"/>
  <c r="J57" i="32"/>
  <c r="I57" i="32"/>
  <c r="H57" i="32"/>
  <c r="G57" i="32"/>
  <c r="K57" i="32" s="1"/>
  <c r="J55" i="32"/>
  <c r="I55" i="32"/>
  <c r="H55" i="32"/>
  <c r="G55" i="32"/>
  <c r="K55" i="32" s="1"/>
  <c r="K54" i="32"/>
  <c r="H63" i="32"/>
  <c r="H67" i="32" s="1"/>
  <c r="H69" i="32" s="1"/>
  <c r="K63" i="32"/>
  <c r="K67" i="32" s="1"/>
  <c r="K69" i="32" s="1"/>
  <c r="G63" i="32"/>
  <c r="G67" i="32" s="1"/>
  <c r="G69" i="32" s="1"/>
  <c r="I63" i="32"/>
  <c r="I67" i="32" s="1"/>
  <c r="I69" i="32" s="1"/>
  <c r="J63" i="32"/>
  <c r="J67" i="32" s="1"/>
  <c r="J69" i="32" s="1"/>
  <c r="G65" i="32"/>
  <c r="H65" i="32"/>
  <c r="I65" i="32"/>
  <c r="J65" i="32"/>
  <c r="J53" i="32"/>
  <c r="I53" i="32"/>
  <c r="H53" i="32"/>
  <c r="G53" i="32"/>
  <c r="K53" i="32" s="1"/>
  <c r="J51" i="32"/>
  <c r="I51" i="32"/>
  <c r="H51" i="32"/>
  <c r="G51" i="32"/>
  <c r="K51" i="32" s="1"/>
  <c r="J49" i="32"/>
  <c r="I49" i="32"/>
  <c r="H49" i="32"/>
  <c r="G49" i="32"/>
  <c r="K49" i="32" s="1"/>
  <c r="J47" i="32"/>
  <c r="I47" i="32"/>
  <c r="H47" i="32"/>
  <c r="G47" i="32"/>
  <c r="K47" i="32" s="1"/>
  <c r="K46" i="32"/>
  <c r="J45" i="32"/>
  <c r="I45" i="32"/>
  <c r="H45" i="32"/>
  <c r="G45" i="32"/>
  <c r="K45" i="32" s="1"/>
  <c r="J43" i="32"/>
  <c r="I43" i="32"/>
  <c r="H43" i="32"/>
  <c r="G43" i="32"/>
  <c r="K43" i="32" s="1"/>
  <c r="J41" i="32"/>
  <c r="I41" i="32"/>
  <c r="H41" i="32"/>
  <c r="G41" i="32"/>
  <c r="K41" i="32" s="1"/>
  <c r="J39" i="32"/>
  <c r="I39" i="32"/>
  <c r="H39" i="32"/>
  <c r="G39" i="32"/>
  <c r="K39" i="32" s="1"/>
  <c r="K38" i="32"/>
  <c r="J37" i="32"/>
  <c r="I37" i="32"/>
  <c r="H37" i="32"/>
  <c r="G37" i="32"/>
  <c r="K37" i="32" s="1"/>
  <c r="J35" i="32"/>
  <c r="I35" i="32"/>
  <c r="H35" i="32"/>
  <c r="G35" i="32"/>
  <c r="K35" i="32" s="1"/>
  <c r="J33" i="32"/>
  <c r="I33" i="32"/>
  <c r="H33" i="32"/>
  <c r="G33" i="32"/>
  <c r="K33" i="32" s="1"/>
  <c r="J31" i="32"/>
  <c r="I31" i="32"/>
  <c r="H31" i="32"/>
  <c r="G31" i="32"/>
  <c r="K31" i="32" s="1"/>
  <c r="K30" i="32"/>
  <c r="J29" i="32"/>
  <c r="I29" i="32"/>
  <c r="H29" i="32"/>
  <c r="G29" i="32"/>
  <c r="K29" i="32" s="1"/>
  <c r="J27" i="32"/>
  <c r="I27" i="32"/>
  <c r="H27" i="32"/>
  <c r="G27" i="32"/>
  <c r="K27" i="32" s="1"/>
  <c r="J25" i="32"/>
  <c r="I25" i="32"/>
  <c r="H25" i="32"/>
  <c r="G25" i="32"/>
  <c r="K25" i="32" s="1"/>
  <c r="J23" i="32"/>
  <c r="I23" i="32"/>
  <c r="H23" i="32"/>
  <c r="G23" i="32"/>
  <c r="K23" i="32" s="1"/>
  <c r="K22" i="32"/>
  <c r="J21" i="32"/>
  <c r="I21" i="32"/>
  <c r="H21" i="32"/>
  <c r="G21" i="32"/>
  <c r="K21" i="32" s="1"/>
  <c r="J19" i="32"/>
  <c r="I19" i="32"/>
  <c r="H19" i="32"/>
  <c r="G19" i="32"/>
  <c r="K19" i="32" s="1"/>
  <c r="J17" i="32"/>
  <c r="I17" i="32"/>
  <c r="H17" i="32"/>
  <c r="G17" i="32"/>
  <c r="K17" i="32" s="1"/>
  <c r="J15" i="32"/>
  <c r="I15" i="32"/>
  <c r="H15" i="32"/>
  <c r="G15" i="32"/>
  <c r="K15" i="32" s="1"/>
  <c r="K14" i="32"/>
  <c r="J13" i="32"/>
  <c r="I13" i="32"/>
  <c r="H13" i="32"/>
  <c r="G13" i="32"/>
  <c r="K13" i="32" s="1"/>
  <c r="J11" i="32"/>
  <c r="I11" i="32"/>
  <c r="H11" i="32"/>
  <c r="G11" i="32"/>
  <c r="K11" i="32" s="1"/>
  <c r="J9" i="32"/>
  <c r="I9" i="32"/>
  <c r="H9" i="32"/>
  <c r="G9" i="32"/>
  <c r="K9" i="32" s="1"/>
  <c r="J7" i="32"/>
  <c r="I7" i="32"/>
  <c r="H7" i="32"/>
  <c r="G7" i="32"/>
  <c r="K7" i="32" s="1"/>
  <c r="K6" i="32"/>
  <c r="K357" i="30"/>
  <c r="J357" i="30"/>
  <c r="I357" i="30"/>
  <c r="H357" i="30"/>
  <c r="G357" i="30"/>
  <c r="K355" i="30"/>
  <c r="J355" i="30"/>
  <c r="I355" i="30"/>
  <c r="H355" i="30"/>
  <c r="G355" i="30"/>
  <c r="K353" i="30"/>
  <c r="J353" i="30"/>
  <c r="I353" i="30"/>
  <c r="H353" i="30"/>
  <c r="G353" i="30"/>
  <c r="K351" i="30"/>
  <c r="J351" i="30"/>
  <c r="I351" i="30"/>
  <c r="H351" i="30"/>
  <c r="G351" i="30"/>
  <c r="J349" i="30"/>
  <c r="I349" i="30"/>
  <c r="H349" i="30"/>
  <c r="G349" i="30"/>
  <c r="J347" i="30"/>
  <c r="I347" i="30"/>
  <c r="H347" i="30"/>
  <c r="G347" i="30"/>
  <c r="J345" i="30"/>
  <c r="I345" i="30"/>
  <c r="H345" i="30"/>
  <c r="G345" i="30"/>
  <c r="J343" i="30"/>
  <c r="I343" i="30"/>
  <c r="H343" i="30"/>
  <c r="G343" i="30"/>
  <c r="K342" i="30"/>
  <c r="K349" i="30" s="1"/>
  <c r="J341" i="30"/>
  <c r="I341" i="30"/>
  <c r="H341" i="30"/>
  <c r="G341" i="30"/>
  <c r="J339" i="30"/>
  <c r="I339" i="30"/>
  <c r="H339" i="30"/>
  <c r="G339" i="30"/>
  <c r="J337" i="30"/>
  <c r="I337" i="30"/>
  <c r="H337" i="30"/>
  <c r="G337" i="30"/>
  <c r="J335" i="30"/>
  <c r="I335" i="30"/>
  <c r="H335" i="30"/>
  <c r="G335" i="30"/>
  <c r="K334" i="30"/>
  <c r="K335" i="30" s="1"/>
  <c r="K333" i="30"/>
  <c r="J333" i="30"/>
  <c r="I333" i="30"/>
  <c r="H333" i="30"/>
  <c r="G333" i="30"/>
  <c r="K331" i="30"/>
  <c r="J331" i="30"/>
  <c r="I331" i="30"/>
  <c r="H331" i="30"/>
  <c r="G331" i="30"/>
  <c r="K329" i="30"/>
  <c r="J329" i="30"/>
  <c r="I329" i="30"/>
  <c r="H329" i="30"/>
  <c r="G329" i="30"/>
  <c r="K327" i="30"/>
  <c r="J327" i="30"/>
  <c r="I327" i="30"/>
  <c r="H327" i="30"/>
  <c r="G327" i="30"/>
  <c r="K325" i="30"/>
  <c r="J325" i="30"/>
  <c r="I325" i="30"/>
  <c r="H325" i="30"/>
  <c r="G325" i="30"/>
  <c r="K323" i="30"/>
  <c r="J323" i="30"/>
  <c r="I323" i="30"/>
  <c r="H323" i="30"/>
  <c r="G323" i="30"/>
  <c r="K321" i="30"/>
  <c r="J321" i="30"/>
  <c r="I321" i="30"/>
  <c r="H321" i="30"/>
  <c r="G321" i="30"/>
  <c r="K319" i="30"/>
  <c r="J319" i="30"/>
  <c r="I319" i="30"/>
  <c r="H319" i="30"/>
  <c r="G319" i="30"/>
  <c r="K317" i="30"/>
  <c r="J317" i="30"/>
  <c r="I317" i="30"/>
  <c r="H317" i="30"/>
  <c r="G317" i="30"/>
  <c r="K315" i="30"/>
  <c r="J315" i="30"/>
  <c r="I315" i="30"/>
  <c r="H315" i="30"/>
  <c r="G315" i="30"/>
  <c r="K313" i="30"/>
  <c r="J313" i="30"/>
  <c r="I313" i="30"/>
  <c r="H313" i="30"/>
  <c r="G313" i="30"/>
  <c r="K311" i="30"/>
  <c r="J311" i="30"/>
  <c r="I311" i="30"/>
  <c r="H311" i="30"/>
  <c r="G311" i="30"/>
  <c r="K309" i="30"/>
  <c r="J309" i="30"/>
  <c r="I309" i="30"/>
  <c r="H309" i="30"/>
  <c r="G309" i="30"/>
  <c r="K307" i="30"/>
  <c r="J307" i="30"/>
  <c r="I307" i="30"/>
  <c r="H307" i="30"/>
  <c r="G307" i="30"/>
  <c r="K305" i="30"/>
  <c r="J305" i="30"/>
  <c r="I305" i="30"/>
  <c r="H305" i="30"/>
  <c r="G305" i="30"/>
  <c r="K303" i="30"/>
  <c r="J303" i="30"/>
  <c r="I303" i="30"/>
  <c r="H303" i="30"/>
  <c r="G303" i="30"/>
  <c r="J301" i="30"/>
  <c r="I301" i="30"/>
  <c r="H301" i="30"/>
  <c r="G301" i="30"/>
  <c r="J299" i="30"/>
  <c r="I299" i="30"/>
  <c r="H299" i="30"/>
  <c r="G299" i="30"/>
  <c r="J297" i="30"/>
  <c r="I297" i="30"/>
  <c r="H297" i="30"/>
  <c r="G297" i="30"/>
  <c r="J295" i="30"/>
  <c r="I295" i="30"/>
  <c r="H295" i="30"/>
  <c r="G295" i="30"/>
  <c r="K294" i="30"/>
  <c r="K301" i="30" s="1"/>
  <c r="K293" i="30"/>
  <c r="J293" i="30"/>
  <c r="I293" i="30"/>
  <c r="H293" i="30"/>
  <c r="G293" i="30"/>
  <c r="K291" i="30"/>
  <c r="J291" i="30"/>
  <c r="I291" i="30"/>
  <c r="H291" i="30"/>
  <c r="G291" i="30"/>
  <c r="K289" i="30"/>
  <c r="J289" i="30"/>
  <c r="I289" i="30"/>
  <c r="H289" i="30"/>
  <c r="G289" i="30"/>
  <c r="K287" i="30"/>
  <c r="J287" i="30"/>
  <c r="I287" i="30"/>
  <c r="H287" i="30"/>
  <c r="G287" i="30"/>
  <c r="J285" i="30"/>
  <c r="I285" i="30"/>
  <c r="H285" i="30"/>
  <c r="G285" i="30"/>
  <c r="J283" i="30"/>
  <c r="I283" i="30"/>
  <c r="H283" i="30"/>
  <c r="G283" i="30"/>
  <c r="J281" i="30"/>
  <c r="I281" i="30"/>
  <c r="H281" i="30"/>
  <c r="G281" i="30"/>
  <c r="J279" i="30"/>
  <c r="I279" i="30"/>
  <c r="H279" i="30"/>
  <c r="G279" i="30"/>
  <c r="K278" i="30"/>
  <c r="K283" i="30" s="1"/>
  <c r="K277" i="30"/>
  <c r="J277" i="30"/>
  <c r="I277" i="30"/>
  <c r="H277" i="30"/>
  <c r="G277" i="30"/>
  <c r="K275" i="30"/>
  <c r="J275" i="30"/>
  <c r="I275" i="30"/>
  <c r="H275" i="30"/>
  <c r="G275" i="30"/>
  <c r="K273" i="30"/>
  <c r="J273" i="30"/>
  <c r="I273" i="30"/>
  <c r="H273" i="30"/>
  <c r="G273" i="30"/>
  <c r="K271" i="30"/>
  <c r="J271" i="30"/>
  <c r="I271" i="30"/>
  <c r="H271" i="30"/>
  <c r="G271" i="30"/>
  <c r="K269" i="30"/>
  <c r="J269" i="30"/>
  <c r="I269" i="30"/>
  <c r="H269" i="30"/>
  <c r="G269" i="30"/>
  <c r="K267" i="30"/>
  <c r="J267" i="30"/>
  <c r="I267" i="30"/>
  <c r="H267" i="30"/>
  <c r="G267" i="30"/>
  <c r="K265" i="30"/>
  <c r="J265" i="30"/>
  <c r="I265" i="30"/>
  <c r="H265" i="30"/>
  <c r="G265" i="30"/>
  <c r="K263" i="30"/>
  <c r="J263" i="30"/>
  <c r="I263" i="30"/>
  <c r="H263" i="30"/>
  <c r="G263" i="30"/>
  <c r="J261" i="30"/>
  <c r="I261" i="30"/>
  <c r="H261" i="30"/>
  <c r="G261" i="30"/>
  <c r="J259" i="30"/>
  <c r="I259" i="30"/>
  <c r="H259" i="30"/>
  <c r="G259" i="30"/>
  <c r="J257" i="30"/>
  <c r="I257" i="30"/>
  <c r="H257" i="30"/>
  <c r="G257" i="30"/>
  <c r="K257" i="30" s="1"/>
  <c r="J255" i="30"/>
  <c r="I255" i="30"/>
  <c r="H255" i="30"/>
  <c r="G255" i="30"/>
  <c r="K254" i="30"/>
  <c r="K261" i="30" s="1"/>
  <c r="J253" i="30"/>
  <c r="I253" i="30"/>
  <c r="H253" i="30"/>
  <c r="G253" i="30"/>
  <c r="J251" i="30"/>
  <c r="I251" i="30"/>
  <c r="H251" i="30"/>
  <c r="G251" i="30"/>
  <c r="J249" i="30"/>
  <c r="I249" i="30"/>
  <c r="H249" i="30"/>
  <c r="G249" i="30"/>
  <c r="J247" i="30"/>
  <c r="I247" i="30"/>
  <c r="H247" i="30"/>
  <c r="G247" i="30"/>
  <c r="K246" i="30"/>
  <c r="K247" i="30" s="1"/>
  <c r="J245" i="30"/>
  <c r="I245" i="30"/>
  <c r="H245" i="30"/>
  <c r="G245" i="30"/>
  <c r="J243" i="30"/>
  <c r="I243" i="30"/>
  <c r="H243" i="30"/>
  <c r="G243" i="30"/>
  <c r="J241" i="30"/>
  <c r="I241" i="30"/>
  <c r="H241" i="30"/>
  <c r="G241" i="30"/>
  <c r="J239" i="30"/>
  <c r="I239" i="30"/>
  <c r="H239" i="30"/>
  <c r="G239" i="30"/>
  <c r="K238" i="30"/>
  <c r="K245" i="30" s="1"/>
  <c r="K237" i="30"/>
  <c r="J237" i="30"/>
  <c r="I237" i="30"/>
  <c r="H237" i="30"/>
  <c r="G237" i="30"/>
  <c r="K235" i="30"/>
  <c r="J235" i="30"/>
  <c r="I235" i="30"/>
  <c r="H235" i="30"/>
  <c r="G235" i="30"/>
  <c r="K233" i="30"/>
  <c r="J233" i="30"/>
  <c r="I233" i="30"/>
  <c r="H233" i="30"/>
  <c r="G233" i="30"/>
  <c r="K231" i="30"/>
  <c r="J231" i="30"/>
  <c r="I231" i="30"/>
  <c r="H231" i="30"/>
  <c r="G231" i="30"/>
  <c r="K229" i="30"/>
  <c r="J229" i="30"/>
  <c r="I229" i="30"/>
  <c r="H229" i="30"/>
  <c r="G229" i="30"/>
  <c r="K227" i="30"/>
  <c r="J227" i="30"/>
  <c r="I227" i="30"/>
  <c r="H227" i="30"/>
  <c r="G227" i="30"/>
  <c r="K225" i="30"/>
  <c r="J225" i="30"/>
  <c r="I225" i="30"/>
  <c r="H225" i="30"/>
  <c r="G225" i="30"/>
  <c r="K223" i="30"/>
  <c r="J223" i="30"/>
  <c r="I223" i="30"/>
  <c r="H223" i="30"/>
  <c r="G223" i="30"/>
  <c r="J221" i="30"/>
  <c r="I221" i="30"/>
  <c r="H221" i="30"/>
  <c r="G221" i="30"/>
  <c r="J219" i="30"/>
  <c r="I219" i="30"/>
  <c r="H219" i="30"/>
  <c r="G219" i="30"/>
  <c r="J217" i="30"/>
  <c r="I217" i="30"/>
  <c r="H217" i="30"/>
  <c r="G217" i="30"/>
  <c r="J215" i="30"/>
  <c r="I215" i="30"/>
  <c r="H215" i="30"/>
  <c r="G215" i="30"/>
  <c r="K214" i="30"/>
  <c r="K219" i="30" s="1"/>
  <c r="K213" i="30"/>
  <c r="J213" i="30"/>
  <c r="I213" i="30"/>
  <c r="H213" i="30"/>
  <c r="G213" i="30"/>
  <c r="K211" i="30"/>
  <c r="J211" i="30"/>
  <c r="I211" i="30"/>
  <c r="H211" i="30"/>
  <c r="G211" i="30"/>
  <c r="K209" i="30"/>
  <c r="J209" i="30"/>
  <c r="I209" i="30"/>
  <c r="H209" i="30"/>
  <c r="G209" i="30"/>
  <c r="K207" i="30"/>
  <c r="J207" i="30"/>
  <c r="I207" i="30"/>
  <c r="H207" i="30"/>
  <c r="G207" i="30"/>
  <c r="K205" i="30"/>
  <c r="J205" i="30"/>
  <c r="I205" i="30"/>
  <c r="H205" i="30"/>
  <c r="G205" i="30"/>
  <c r="K203" i="30"/>
  <c r="J203" i="30"/>
  <c r="I203" i="30"/>
  <c r="H203" i="30"/>
  <c r="G203" i="30"/>
  <c r="K201" i="30"/>
  <c r="J201" i="30"/>
  <c r="I201" i="30"/>
  <c r="H201" i="30"/>
  <c r="G201" i="30"/>
  <c r="K199" i="30"/>
  <c r="J199" i="30"/>
  <c r="I199" i="30"/>
  <c r="H199" i="30"/>
  <c r="G199" i="30"/>
  <c r="K197" i="30"/>
  <c r="J197" i="30"/>
  <c r="I197" i="30"/>
  <c r="H197" i="30"/>
  <c r="G197" i="30"/>
  <c r="K195" i="30"/>
  <c r="J195" i="30"/>
  <c r="I195" i="30"/>
  <c r="H195" i="30"/>
  <c r="G195" i="30"/>
  <c r="K193" i="30"/>
  <c r="J193" i="30"/>
  <c r="I193" i="30"/>
  <c r="H193" i="30"/>
  <c r="G193" i="30"/>
  <c r="K191" i="30"/>
  <c r="J191" i="30"/>
  <c r="I191" i="30"/>
  <c r="H191" i="30"/>
  <c r="G191" i="30"/>
  <c r="K189" i="30"/>
  <c r="J189" i="30"/>
  <c r="I189" i="30"/>
  <c r="H189" i="30"/>
  <c r="G189" i="30"/>
  <c r="K187" i="30"/>
  <c r="J187" i="30"/>
  <c r="I187" i="30"/>
  <c r="H187" i="30"/>
  <c r="G187" i="30"/>
  <c r="K185" i="30"/>
  <c r="J185" i="30"/>
  <c r="I185" i="30"/>
  <c r="H185" i="30"/>
  <c r="G185" i="30"/>
  <c r="K183" i="30"/>
  <c r="J183" i="30"/>
  <c r="I183" i="30"/>
  <c r="H183" i="30"/>
  <c r="G183" i="30"/>
  <c r="K181" i="30"/>
  <c r="J181" i="30"/>
  <c r="I181" i="30"/>
  <c r="H181" i="30"/>
  <c r="G181" i="30"/>
  <c r="K179" i="30"/>
  <c r="J179" i="30"/>
  <c r="I179" i="30"/>
  <c r="H179" i="30"/>
  <c r="G179" i="30"/>
  <c r="K177" i="30"/>
  <c r="J177" i="30"/>
  <c r="I177" i="30"/>
  <c r="H177" i="30"/>
  <c r="G177" i="30"/>
  <c r="K175" i="30"/>
  <c r="J175" i="30"/>
  <c r="I175" i="30"/>
  <c r="H175" i="30"/>
  <c r="G175" i="30"/>
  <c r="K173" i="30"/>
  <c r="J173" i="30"/>
  <c r="I173" i="30"/>
  <c r="H173" i="30"/>
  <c r="G173" i="30"/>
  <c r="K171" i="30"/>
  <c r="J171" i="30"/>
  <c r="I171" i="30"/>
  <c r="H171" i="30"/>
  <c r="G171" i="30"/>
  <c r="K169" i="30"/>
  <c r="J169" i="30"/>
  <c r="I169" i="30"/>
  <c r="H169" i="30"/>
  <c r="G169" i="30"/>
  <c r="K167" i="30"/>
  <c r="J167" i="30"/>
  <c r="I167" i="30"/>
  <c r="H167" i="30"/>
  <c r="G167" i="30"/>
  <c r="J165" i="30"/>
  <c r="I165" i="30"/>
  <c r="H165" i="30"/>
  <c r="G165" i="30"/>
  <c r="J163" i="30"/>
  <c r="I163" i="30"/>
  <c r="H163" i="30"/>
  <c r="G163" i="30"/>
  <c r="J161" i="30"/>
  <c r="I161" i="30"/>
  <c r="H161" i="30"/>
  <c r="G161" i="30"/>
  <c r="J159" i="30"/>
  <c r="I159" i="30"/>
  <c r="H159" i="30"/>
  <c r="G159" i="30"/>
  <c r="K158" i="30"/>
  <c r="K165" i="30" s="1"/>
  <c r="K157" i="30"/>
  <c r="J157" i="30"/>
  <c r="I157" i="30"/>
  <c r="H157" i="30"/>
  <c r="G157" i="30"/>
  <c r="K155" i="30"/>
  <c r="J155" i="30"/>
  <c r="I155" i="30"/>
  <c r="H155" i="30"/>
  <c r="G155" i="30"/>
  <c r="K153" i="30"/>
  <c r="J153" i="30"/>
  <c r="I153" i="30"/>
  <c r="H153" i="30"/>
  <c r="G153" i="30"/>
  <c r="K151" i="30"/>
  <c r="J151" i="30"/>
  <c r="I151" i="30"/>
  <c r="H151" i="30"/>
  <c r="G151" i="30"/>
  <c r="J149" i="30"/>
  <c r="I149" i="30"/>
  <c r="H149" i="30"/>
  <c r="G149" i="30"/>
  <c r="J147" i="30"/>
  <c r="I147" i="30"/>
  <c r="H147" i="30"/>
  <c r="G147" i="30"/>
  <c r="J145" i="30"/>
  <c r="I145" i="30"/>
  <c r="H145" i="30"/>
  <c r="G145" i="30"/>
  <c r="J143" i="30"/>
  <c r="I143" i="30"/>
  <c r="H143" i="30"/>
  <c r="G143" i="30"/>
  <c r="K142" i="30"/>
  <c r="K143" i="30" s="1"/>
  <c r="K141" i="30"/>
  <c r="J141" i="30"/>
  <c r="I141" i="30"/>
  <c r="H141" i="30"/>
  <c r="G141" i="30"/>
  <c r="K139" i="30"/>
  <c r="J139" i="30"/>
  <c r="I139" i="30"/>
  <c r="H139" i="30"/>
  <c r="G139" i="30"/>
  <c r="K137" i="30"/>
  <c r="J137" i="30"/>
  <c r="I137" i="30"/>
  <c r="H137" i="30"/>
  <c r="G137" i="30"/>
  <c r="K135" i="30"/>
  <c r="J135" i="30"/>
  <c r="I135" i="30"/>
  <c r="H135" i="30"/>
  <c r="G135" i="30"/>
  <c r="K133" i="30"/>
  <c r="J133" i="30"/>
  <c r="I133" i="30"/>
  <c r="H133" i="30"/>
  <c r="G133" i="30"/>
  <c r="K131" i="30"/>
  <c r="J131" i="30"/>
  <c r="I131" i="30"/>
  <c r="H131" i="30"/>
  <c r="G131" i="30"/>
  <c r="K129" i="30"/>
  <c r="J129" i="30"/>
  <c r="I129" i="30"/>
  <c r="H129" i="30"/>
  <c r="G129" i="30"/>
  <c r="K127" i="30"/>
  <c r="J127" i="30"/>
  <c r="I127" i="30"/>
  <c r="H127" i="30"/>
  <c r="G127" i="30"/>
  <c r="K125" i="30"/>
  <c r="J125" i="30"/>
  <c r="I125" i="30"/>
  <c r="H125" i="30"/>
  <c r="G125" i="30"/>
  <c r="K123" i="30"/>
  <c r="J123" i="30"/>
  <c r="I123" i="30"/>
  <c r="H123" i="30"/>
  <c r="G123" i="30"/>
  <c r="K121" i="30"/>
  <c r="J121" i="30"/>
  <c r="I121" i="30"/>
  <c r="H121" i="30"/>
  <c r="G121" i="30"/>
  <c r="K119" i="30"/>
  <c r="J119" i="30"/>
  <c r="I119" i="30"/>
  <c r="H119" i="30"/>
  <c r="G119" i="30"/>
  <c r="K117" i="30"/>
  <c r="J117" i="30"/>
  <c r="I117" i="30"/>
  <c r="H117" i="30"/>
  <c r="G117" i="30"/>
  <c r="K115" i="30"/>
  <c r="J115" i="30"/>
  <c r="I115" i="30"/>
  <c r="H115" i="30"/>
  <c r="G115" i="30"/>
  <c r="K113" i="30"/>
  <c r="J113" i="30"/>
  <c r="I113" i="30"/>
  <c r="H113" i="30"/>
  <c r="G113" i="30"/>
  <c r="K111" i="30"/>
  <c r="J111" i="30"/>
  <c r="I111" i="30"/>
  <c r="H111" i="30"/>
  <c r="G111" i="30"/>
  <c r="K109" i="30"/>
  <c r="J109" i="30"/>
  <c r="I109" i="30"/>
  <c r="H109" i="30"/>
  <c r="G109" i="30"/>
  <c r="K107" i="30"/>
  <c r="J107" i="30"/>
  <c r="I107" i="30"/>
  <c r="H107" i="30"/>
  <c r="G107" i="30"/>
  <c r="K105" i="30"/>
  <c r="J105" i="30"/>
  <c r="I105" i="30"/>
  <c r="H105" i="30"/>
  <c r="G105" i="30"/>
  <c r="K103" i="30"/>
  <c r="J103" i="30"/>
  <c r="I103" i="30"/>
  <c r="H103" i="30"/>
  <c r="G103" i="30"/>
  <c r="K101" i="30"/>
  <c r="J101" i="30"/>
  <c r="I101" i="30"/>
  <c r="H101" i="30"/>
  <c r="G101" i="30"/>
  <c r="K99" i="30"/>
  <c r="J99" i="30"/>
  <c r="I99" i="30"/>
  <c r="H99" i="30"/>
  <c r="G99" i="30"/>
  <c r="K97" i="30"/>
  <c r="J97" i="30"/>
  <c r="I97" i="30"/>
  <c r="H97" i="30"/>
  <c r="G97" i="30"/>
  <c r="K95" i="30"/>
  <c r="J95" i="30"/>
  <c r="I95" i="30"/>
  <c r="H95" i="30"/>
  <c r="G95" i="30"/>
  <c r="J93" i="30"/>
  <c r="I93" i="30"/>
  <c r="H93" i="30"/>
  <c r="G93" i="30"/>
  <c r="J91" i="30"/>
  <c r="I91" i="30"/>
  <c r="H91" i="30"/>
  <c r="G91" i="30"/>
  <c r="J89" i="30"/>
  <c r="I89" i="30"/>
  <c r="H89" i="30"/>
  <c r="G89" i="30"/>
  <c r="J87" i="30"/>
  <c r="I87" i="30"/>
  <c r="H87" i="30"/>
  <c r="G87" i="30"/>
  <c r="K86" i="30"/>
  <c r="K93" i="30" s="1"/>
  <c r="K85" i="30"/>
  <c r="J85" i="30"/>
  <c r="I85" i="30"/>
  <c r="H85" i="30"/>
  <c r="G85" i="30"/>
  <c r="K83" i="30"/>
  <c r="J83" i="30"/>
  <c r="I83" i="30"/>
  <c r="H83" i="30"/>
  <c r="G83" i="30"/>
  <c r="K81" i="30"/>
  <c r="J81" i="30"/>
  <c r="I81" i="30"/>
  <c r="H81" i="30"/>
  <c r="G81" i="30"/>
  <c r="K79" i="30"/>
  <c r="J79" i="30"/>
  <c r="I79" i="30"/>
  <c r="H79" i="30"/>
  <c r="G79" i="30"/>
  <c r="K77" i="30"/>
  <c r="J77" i="30"/>
  <c r="I77" i="30"/>
  <c r="H77" i="30"/>
  <c r="G77" i="30"/>
  <c r="K75" i="30"/>
  <c r="J75" i="30"/>
  <c r="I75" i="30"/>
  <c r="H75" i="30"/>
  <c r="G75" i="30"/>
  <c r="K73" i="30"/>
  <c r="J73" i="30"/>
  <c r="I73" i="30"/>
  <c r="H73" i="30"/>
  <c r="G73" i="30"/>
  <c r="K71" i="30"/>
  <c r="J71" i="30"/>
  <c r="I71" i="30"/>
  <c r="H71" i="30"/>
  <c r="G71" i="30"/>
  <c r="K69" i="30"/>
  <c r="J69" i="30"/>
  <c r="I69" i="30"/>
  <c r="H69" i="30"/>
  <c r="G69" i="30"/>
  <c r="K67" i="30"/>
  <c r="J67" i="30"/>
  <c r="I67" i="30"/>
  <c r="H67" i="30"/>
  <c r="G67" i="30"/>
  <c r="K65" i="30"/>
  <c r="J65" i="30"/>
  <c r="I65" i="30"/>
  <c r="H65" i="30"/>
  <c r="G65" i="30"/>
  <c r="K63" i="30"/>
  <c r="J63" i="30"/>
  <c r="I63" i="30"/>
  <c r="H63" i="30"/>
  <c r="G63" i="30"/>
  <c r="K61" i="30"/>
  <c r="J61" i="30"/>
  <c r="I61" i="30"/>
  <c r="H61" i="30"/>
  <c r="G61" i="30"/>
  <c r="K59" i="30"/>
  <c r="J59" i="30"/>
  <c r="I59" i="30"/>
  <c r="H59" i="30"/>
  <c r="G59" i="30"/>
  <c r="K57" i="30"/>
  <c r="J57" i="30"/>
  <c r="I57" i="30"/>
  <c r="H57" i="30"/>
  <c r="G57" i="30"/>
  <c r="K55" i="30"/>
  <c r="J55" i="30"/>
  <c r="I55" i="30"/>
  <c r="H55" i="30"/>
  <c r="G55" i="30"/>
  <c r="K53" i="30"/>
  <c r="J53" i="30"/>
  <c r="I53" i="30"/>
  <c r="H53" i="30"/>
  <c r="G53" i="30"/>
  <c r="K51" i="30"/>
  <c r="J51" i="30"/>
  <c r="I51" i="30"/>
  <c r="H51" i="30"/>
  <c r="G51" i="30"/>
  <c r="K49" i="30"/>
  <c r="J49" i="30"/>
  <c r="I49" i="30"/>
  <c r="H49" i="30"/>
  <c r="G49" i="30"/>
  <c r="K47" i="30"/>
  <c r="J47" i="30"/>
  <c r="I47" i="30"/>
  <c r="H47" i="30"/>
  <c r="G47" i="30"/>
  <c r="K45" i="30"/>
  <c r="J45" i="30"/>
  <c r="I45" i="30"/>
  <c r="H45" i="30"/>
  <c r="G45" i="30"/>
  <c r="K43" i="30"/>
  <c r="J43" i="30"/>
  <c r="I43" i="30"/>
  <c r="H43" i="30"/>
  <c r="G43" i="30"/>
  <c r="K41" i="30"/>
  <c r="J41" i="30"/>
  <c r="I41" i="30"/>
  <c r="H41" i="30"/>
  <c r="G41" i="30"/>
  <c r="K39" i="30"/>
  <c r="J39" i="30"/>
  <c r="I39" i="30"/>
  <c r="H39" i="30"/>
  <c r="G39" i="30"/>
  <c r="J37" i="30"/>
  <c r="I37" i="30"/>
  <c r="H37" i="30"/>
  <c r="G37" i="30"/>
  <c r="J35" i="30"/>
  <c r="I35" i="30"/>
  <c r="H35" i="30"/>
  <c r="G35" i="30"/>
  <c r="J33" i="30"/>
  <c r="I33" i="30"/>
  <c r="H33" i="30"/>
  <c r="G33" i="30"/>
  <c r="J31" i="30"/>
  <c r="I31" i="30"/>
  <c r="H31" i="30"/>
  <c r="G31" i="30"/>
  <c r="K30" i="30"/>
  <c r="K35" i="30" s="1"/>
  <c r="K29" i="30"/>
  <c r="J29" i="30"/>
  <c r="I29" i="30"/>
  <c r="H29" i="30"/>
  <c r="G29" i="30"/>
  <c r="K27" i="30"/>
  <c r="J27" i="30"/>
  <c r="I27" i="30"/>
  <c r="H27" i="30"/>
  <c r="G27" i="30"/>
  <c r="K25" i="30"/>
  <c r="J25" i="30"/>
  <c r="I25" i="30"/>
  <c r="H25" i="30"/>
  <c r="G25" i="30"/>
  <c r="K23" i="30"/>
  <c r="J23" i="30"/>
  <c r="I23" i="30"/>
  <c r="H23" i="30"/>
  <c r="G23" i="30"/>
  <c r="J21" i="30"/>
  <c r="I21" i="30"/>
  <c r="H21" i="30"/>
  <c r="G21" i="30"/>
  <c r="J19" i="30"/>
  <c r="I19" i="30"/>
  <c r="H19" i="30"/>
  <c r="G19" i="30"/>
  <c r="J17" i="30"/>
  <c r="I17" i="30"/>
  <c r="H17" i="30"/>
  <c r="G17" i="30"/>
  <c r="J15" i="30"/>
  <c r="I15" i="30"/>
  <c r="H15" i="30"/>
  <c r="G15" i="30"/>
  <c r="K14" i="30"/>
  <c r="K21" i="30" s="1"/>
  <c r="J13" i="30"/>
  <c r="I13" i="30"/>
  <c r="H13" i="30"/>
  <c r="G13" i="30"/>
  <c r="J11" i="30"/>
  <c r="I11" i="30"/>
  <c r="H11" i="30"/>
  <c r="G11" i="30"/>
  <c r="J9" i="30"/>
  <c r="I9" i="30"/>
  <c r="H9" i="30"/>
  <c r="G9" i="30"/>
  <c r="J7" i="30"/>
  <c r="I7" i="30"/>
  <c r="H7" i="30"/>
  <c r="G7" i="30"/>
  <c r="K6" i="30"/>
  <c r="K7" i="30" s="1"/>
  <c r="K413" i="28"/>
  <c r="J413" i="28"/>
  <c r="I413" i="28"/>
  <c r="H413" i="28"/>
  <c r="G413" i="28"/>
  <c r="K411" i="28"/>
  <c r="J411" i="28"/>
  <c r="I411" i="28"/>
  <c r="H411" i="28"/>
  <c r="G411" i="28"/>
  <c r="K409" i="28"/>
  <c r="J409" i="28"/>
  <c r="I409" i="28"/>
  <c r="H409" i="28"/>
  <c r="G409" i="28"/>
  <c r="K407" i="28"/>
  <c r="J407" i="28"/>
  <c r="I407" i="28"/>
  <c r="H407" i="28"/>
  <c r="G407" i="28"/>
  <c r="J405" i="28"/>
  <c r="I405" i="28"/>
  <c r="H405" i="28"/>
  <c r="G405" i="28"/>
  <c r="J403" i="28"/>
  <c r="I403" i="28"/>
  <c r="H403" i="28"/>
  <c r="G403" i="28"/>
  <c r="J401" i="28"/>
  <c r="I401" i="28"/>
  <c r="H401" i="28"/>
  <c r="G401" i="28"/>
  <c r="K399" i="28"/>
  <c r="J399" i="28"/>
  <c r="I399" i="28"/>
  <c r="H399" i="28"/>
  <c r="G399" i="28"/>
  <c r="K398" i="28"/>
  <c r="K405" i="28" s="1"/>
  <c r="K397" i="28"/>
  <c r="J397" i="28"/>
  <c r="I397" i="28"/>
  <c r="H397" i="28"/>
  <c r="G397" i="28"/>
  <c r="K395" i="28"/>
  <c r="J395" i="28"/>
  <c r="I395" i="28"/>
  <c r="H395" i="28"/>
  <c r="G395" i="28"/>
  <c r="K393" i="28"/>
  <c r="J393" i="28"/>
  <c r="I393" i="28"/>
  <c r="H393" i="28"/>
  <c r="G393" i="28"/>
  <c r="K391" i="28"/>
  <c r="J391" i="28"/>
  <c r="I391" i="28"/>
  <c r="H391" i="28"/>
  <c r="G391" i="28"/>
  <c r="K389" i="28"/>
  <c r="J389" i="28"/>
  <c r="I389" i="28"/>
  <c r="H389" i="28"/>
  <c r="G389" i="28"/>
  <c r="K387" i="28"/>
  <c r="J387" i="28"/>
  <c r="I387" i="28"/>
  <c r="H387" i="28"/>
  <c r="G387" i="28"/>
  <c r="K385" i="28"/>
  <c r="J385" i="28"/>
  <c r="I385" i="28"/>
  <c r="H385" i="28"/>
  <c r="G385" i="28"/>
  <c r="K383" i="28"/>
  <c r="J383" i="28"/>
  <c r="I383" i="28"/>
  <c r="H383" i="28"/>
  <c r="G383" i="28"/>
  <c r="J381" i="28"/>
  <c r="I381" i="28"/>
  <c r="H381" i="28"/>
  <c r="G381" i="28"/>
  <c r="J379" i="28"/>
  <c r="I379" i="28"/>
  <c r="H379" i="28"/>
  <c r="G379" i="28"/>
  <c r="J377" i="28"/>
  <c r="I377" i="28"/>
  <c r="H377" i="28"/>
  <c r="G377" i="28"/>
  <c r="J375" i="28"/>
  <c r="I375" i="28"/>
  <c r="H375" i="28"/>
  <c r="G375" i="28"/>
  <c r="K374" i="28"/>
  <c r="K375" i="28" s="1"/>
  <c r="K373" i="28"/>
  <c r="J373" i="28"/>
  <c r="I373" i="28"/>
  <c r="H373" i="28"/>
  <c r="G373" i="28"/>
  <c r="K371" i="28"/>
  <c r="J371" i="28"/>
  <c r="I371" i="28"/>
  <c r="H371" i="28"/>
  <c r="G371" i="28"/>
  <c r="K369" i="28"/>
  <c r="J369" i="28"/>
  <c r="I369" i="28"/>
  <c r="H369" i="28"/>
  <c r="G369" i="28"/>
  <c r="K367" i="28"/>
  <c r="J367" i="28"/>
  <c r="I367" i="28"/>
  <c r="H367" i="28"/>
  <c r="G367" i="28"/>
  <c r="K365" i="28"/>
  <c r="J365" i="28"/>
  <c r="I365" i="28"/>
  <c r="H365" i="28"/>
  <c r="G365" i="28"/>
  <c r="K363" i="28"/>
  <c r="J363" i="28"/>
  <c r="I363" i="28"/>
  <c r="H363" i="28"/>
  <c r="G363" i="28"/>
  <c r="K361" i="28"/>
  <c r="J361" i="28"/>
  <c r="I361" i="28"/>
  <c r="H361" i="28"/>
  <c r="G361" i="28"/>
  <c r="K359" i="28"/>
  <c r="J359" i="28"/>
  <c r="I359" i="28"/>
  <c r="H359" i="28"/>
  <c r="G359" i="28"/>
  <c r="K349" i="28"/>
  <c r="J349" i="28"/>
  <c r="I349" i="28"/>
  <c r="H349" i="28"/>
  <c r="G349" i="28"/>
  <c r="K347" i="28"/>
  <c r="J347" i="28"/>
  <c r="I347" i="28"/>
  <c r="H347" i="28"/>
  <c r="G347" i="28"/>
  <c r="K345" i="28"/>
  <c r="J345" i="28"/>
  <c r="I345" i="28"/>
  <c r="H345" i="28"/>
  <c r="G345" i="28"/>
  <c r="K343" i="28"/>
  <c r="J343" i="28"/>
  <c r="I343" i="28"/>
  <c r="H343" i="28"/>
  <c r="G343" i="28"/>
  <c r="K341" i="28"/>
  <c r="J341" i="28"/>
  <c r="I341" i="28"/>
  <c r="H341" i="28"/>
  <c r="G341" i="28"/>
  <c r="K339" i="28"/>
  <c r="J339" i="28"/>
  <c r="I339" i="28"/>
  <c r="H339" i="28"/>
  <c r="G339" i="28"/>
  <c r="K337" i="28"/>
  <c r="J337" i="28"/>
  <c r="I337" i="28"/>
  <c r="H337" i="28"/>
  <c r="G337" i="28"/>
  <c r="K335" i="28"/>
  <c r="J335" i="28"/>
  <c r="I335" i="28"/>
  <c r="H335" i="28"/>
  <c r="G335" i="28"/>
  <c r="K333" i="28"/>
  <c r="J333" i="28"/>
  <c r="I333" i="28"/>
  <c r="H333" i="28"/>
  <c r="G333" i="28"/>
  <c r="K331" i="28"/>
  <c r="J331" i="28"/>
  <c r="I331" i="28"/>
  <c r="H331" i="28"/>
  <c r="G331" i="28"/>
  <c r="K329" i="28"/>
  <c r="J329" i="28"/>
  <c r="I329" i="28"/>
  <c r="H329" i="28"/>
  <c r="G329" i="28"/>
  <c r="K327" i="28"/>
  <c r="J327" i="28"/>
  <c r="I327" i="28"/>
  <c r="H327" i="28"/>
  <c r="G327" i="28"/>
  <c r="K325" i="28"/>
  <c r="J325" i="28"/>
  <c r="I325" i="28"/>
  <c r="H325" i="28"/>
  <c r="G325" i="28"/>
  <c r="K323" i="28"/>
  <c r="J323" i="28"/>
  <c r="I323" i="28"/>
  <c r="H323" i="28"/>
  <c r="G323" i="28"/>
  <c r="K321" i="28"/>
  <c r="J321" i="28"/>
  <c r="I321" i="28"/>
  <c r="H321" i="28"/>
  <c r="G321" i="28"/>
  <c r="K319" i="28"/>
  <c r="J319" i="28"/>
  <c r="I319" i="28"/>
  <c r="H319" i="28"/>
  <c r="G319" i="28"/>
  <c r="K317" i="28"/>
  <c r="J317" i="28"/>
  <c r="I317" i="28"/>
  <c r="H317" i="28"/>
  <c r="G317" i="28"/>
  <c r="K315" i="28"/>
  <c r="J315" i="28"/>
  <c r="I315" i="28"/>
  <c r="H315" i="28"/>
  <c r="G315" i="28"/>
  <c r="K313" i="28"/>
  <c r="J313" i="28"/>
  <c r="I313" i="28"/>
  <c r="H313" i="28"/>
  <c r="G313" i="28"/>
  <c r="K311" i="28"/>
  <c r="J311" i="28"/>
  <c r="I311" i="28"/>
  <c r="H311" i="28"/>
  <c r="G311" i="28"/>
  <c r="J309" i="28"/>
  <c r="I309" i="28"/>
  <c r="H309" i="28"/>
  <c r="G309" i="28"/>
  <c r="K307" i="28"/>
  <c r="J307" i="28"/>
  <c r="I307" i="28"/>
  <c r="H307" i="28"/>
  <c r="G307" i="28"/>
  <c r="J305" i="28"/>
  <c r="I305" i="28"/>
  <c r="H305" i="28"/>
  <c r="G305" i="28"/>
  <c r="J303" i="28"/>
  <c r="I303" i="28"/>
  <c r="H303" i="28"/>
  <c r="G303" i="28"/>
  <c r="K302" i="28"/>
  <c r="K305" i="28" s="1"/>
  <c r="K301" i="28"/>
  <c r="J301" i="28"/>
  <c r="I301" i="28"/>
  <c r="H301" i="28"/>
  <c r="G301" i="28"/>
  <c r="K299" i="28"/>
  <c r="J299" i="28"/>
  <c r="I299" i="28"/>
  <c r="H299" i="28"/>
  <c r="G299" i="28"/>
  <c r="K297" i="28"/>
  <c r="J297" i="28"/>
  <c r="I297" i="28"/>
  <c r="H297" i="28"/>
  <c r="G297" i="28"/>
  <c r="K295" i="28"/>
  <c r="J295" i="28"/>
  <c r="I295" i="28"/>
  <c r="H295" i="28"/>
  <c r="G295" i="28"/>
  <c r="K293" i="28"/>
  <c r="J293" i="28"/>
  <c r="I293" i="28"/>
  <c r="H293" i="28"/>
  <c r="G293" i="28"/>
  <c r="K291" i="28"/>
  <c r="J291" i="28"/>
  <c r="I291" i="28"/>
  <c r="H291" i="28"/>
  <c r="G291" i="28"/>
  <c r="K289" i="28"/>
  <c r="J289" i="28"/>
  <c r="I289" i="28"/>
  <c r="H289" i="28"/>
  <c r="G289" i="28"/>
  <c r="K287" i="28"/>
  <c r="J287" i="28"/>
  <c r="I287" i="28"/>
  <c r="H287" i="28"/>
  <c r="G287" i="28"/>
  <c r="K285" i="28"/>
  <c r="J285" i="28"/>
  <c r="I285" i="28"/>
  <c r="H285" i="28"/>
  <c r="G285" i="28"/>
  <c r="K283" i="28"/>
  <c r="J283" i="28"/>
  <c r="I283" i="28"/>
  <c r="H283" i="28"/>
  <c r="G283" i="28"/>
  <c r="K281" i="28"/>
  <c r="J281" i="28"/>
  <c r="I281" i="28"/>
  <c r="H281" i="28"/>
  <c r="G281" i="28"/>
  <c r="K279" i="28"/>
  <c r="J279" i="28"/>
  <c r="I279" i="28"/>
  <c r="H279" i="28"/>
  <c r="G279" i="28"/>
  <c r="K277" i="28"/>
  <c r="J277" i="28"/>
  <c r="I277" i="28"/>
  <c r="H277" i="28"/>
  <c r="G277" i="28"/>
  <c r="K275" i="28"/>
  <c r="J275" i="28"/>
  <c r="I275" i="28"/>
  <c r="H275" i="28"/>
  <c r="G275" i="28"/>
  <c r="K273" i="28"/>
  <c r="J273" i="28"/>
  <c r="I273" i="28"/>
  <c r="H273" i="28"/>
  <c r="G273" i="28"/>
  <c r="K271" i="28"/>
  <c r="J271" i="28"/>
  <c r="I271" i="28"/>
  <c r="H271" i="28"/>
  <c r="G271" i="28"/>
  <c r="K269" i="28"/>
  <c r="J269" i="28"/>
  <c r="I269" i="28"/>
  <c r="H269" i="28"/>
  <c r="G269" i="28"/>
  <c r="K267" i="28"/>
  <c r="J267" i="28"/>
  <c r="I267" i="28"/>
  <c r="H267" i="28"/>
  <c r="G267" i="28"/>
  <c r="K265" i="28"/>
  <c r="J265" i="28"/>
  <c r="I265" i="28"/>
  <c r="H265" i="28"/>
  <c r="G265" i="28"/>
  <c r="K263" i="28"/>
  <c r="J263" i="28"/>
  <c r="I263" i="28"/>
  <c r="H263" i="28"/>
  <c r="G263" i="28"/>
  <c r="K261" i="28"/>
  <c r="J261" i="28"/>
  <c r="I261" i="28"/>
  <c r="H261" i="28"/>
  <c r="G261" i="28"/>
  <c r="K259" i="28"/>
  <c r="J259" i="28"/>
  <c r="I259" i="28"/>
  <c r="H259" i="28"/>
  <c r="G259" i="28"/>
  <c r="K257" i="28"/>
  <c r="J257" i="28"/>
  <c r="I257" i="28"/>
  <c r="H257" i="28"/>
  <c r="G257" i="28"/>
  <c r="K255" i="28"/>
  <c r="J255" i="28"/>
  <c r="I255" i="28"/>
  <c r="H255" i="28"/>
  <c r="G255" i="28"/>
  <c r="K253" i="28"/>
  <c r="J253" i="28"/>
  <c r="I253" i="28"/>
  <c r="H253" i="28"/>
  <c r="G253" i="28"/>
  <c r="K251" i="28"/>
  <c r="J251" i="28"/>
  <c r="I251" i="28"/>
  <c r="H251" i="28"/>
  <c r="G251" i="28"/>
  <c r="K249" i="28"/>
  <c r="J249" i="28"/>
  <c r="I249" i="28"/>
  <c r="H249" i="28"/>
  <c r="G249" i="28"/>
  <c r="K247" i="28"/>
  <c r="J247" i="28"/>
  <c r="I247" i="28"/>
  <c r="H247" i="28"/>
  <c r="G247" i="28"/>
  <c r="K245" i="28"/>
  <c r="J245" i="28"/>
  <c r="I245" i="28"/>
  <c r="H245" i="28"/>
  <c r="G245" i="28"/>
  <c r="K243" i="28"/>
  <c r="J243" i="28"/>
  <c r="I243" i="28"/>
  <c r="H243" i="28"/>
  <c r="G243" i="28"/>
  <c r="K241" i="28"/>
  <c r="J241" i="28"/>
  <c r="I241" i="28"/>
  <c r="H241" i="28"/>
  <c r="G241" i="28"/>
  <c r="K239" i="28"/>
  <c r="J239" i="28"/>
  <c r="I239" i="28"/>
  <c r="H239" i="28"/>
  <c r="G239" i="28"/>
  <c r="K237" i="28"/>
  <c r="J237" i="28"/>
  <c r="I237" i="28"/>
  <c r="H237" i="28"/>
  <c r="G237" i="28"/>
  <c r="K235" i="28"/>
  <c r="J235" i="28"/>
  <c r="I235" i="28"/>
  <c r="H235" i="28"/>
  <c r="G235" i="28"/>
  <c r="K233" i="28"/>
  <c r="J233" i="28"/>
  <c r="I233" i="28"/>
  <c r="H233" i="28"/>
  <c r="G233" i="28"/>
  <c r="K231" i="28"/>
  <c r="J231" i="28"/>
  <c r="I231" i="28"/>
  <c r="H231" i="28"/>
  <c r="G231" i="28"/>
  <c r="K229" i="28"/>
  <c r="J229" i="28"/>
  <c r="I229" i="28"/>
  <c r="H229" i="28"/>
  <c r="G229" i="28"/>
  <c r="K227" i="28"/>
  <c r="J227" i="28"/>
  <c r="I227" i="28"/>
  <c r="H227" i="28"/>
  <c r="G227" i="28"/>
  <c r="K225" i="28"/>
  <c r="J225" i="28"/>
  <c r="I225" i="28"/>
  <c r="H225" i="28"/>
  <c r="G225" i="28"/>
  <c r="K223" i="28"/>
  <c r="J223" i="28"/>
  <c r="I223" i="28"/>
  <c r="H223" i="28"/>
  <c r="G223" i="28"/>
  <c r="K221" i="28"/>
  <c r="J221" i="28"/>
  <c r="I221" i="28"/>
  <c r="H221" i="28"/>
  <c r="G221" i="28"/>
  <c r="K219" i="28"/>
  <c r="J219" i="28"/>
  <c r="I219" i="28"/>
  <c r="H219" i="28"/>
  <c r="G219" i="28"/>
  <c r="K217" i="28"/>
  <c r="J217" i="28"/>
  <c r="I217" i="28"/>
  <c r="H217" i="28"/>
  <c r="G217" i="28"/>
  <c r="K215" i="28"/>
  <c r="J215" i="28"/>
  <c r="I215" i="28"/>
  <c r="H215" i="28"/>
  <c r="G215" i="28"/>
  <c r="K213" i="28"/>
  <c r="J213" i="28"/>
  <c r="I213" i="28"/>
  <c r="H213" i="28"/>
  <c r="G213" i="28"/>
  <c r="K211" i="28"/>
  <c r="J211" i="28"/>
  <c r="I211" i="28"/>
  <c r="H211" i="28"/>
  <c r="G211" i="28"/>
  <c r="K209" i="28"/>
  <c r="J209" i="28"/>
  <c r="I209" i="28"/>
  <c r="H209" i="28"/>
  <c r="G209" i="28"/>
  <c r="K207" i="28"/>
  <c r="J207" i="28"/>
  <c r="I207" i="28"/>
  <c r="H207" i="28"/>
  <c r="G207" i="28"/>
  <c r="J205" i="28"/>
  <c r="I205" i="28"/>
  <c r="H205" i="28"/>
  <c r="G205" i="28"/>
  <c r="J203" i="28"/>
  <c r="I203" i="28"/>
  <c r="H203" i="28"/>
  <c r="G203" i="28"/>
  <c r="J201" i="28"/>
  <c r="I201" i="28"/>
  <c r="H201" i="28"/>
  <c r="G201" i="28"/>
  <c r="J199" i="28"/>
  <c r="I199" i="28"/>
  <c r="H199" i="28"/>
  <c r="G199" i="28"/>
  <c r="K198" i="28"/>
  <c r="K203" i="28" s="1"/>
  <c r="K197" i="28"/>
  <c r="J197" i="28"/>
  <c r="I197" i="28"/>
  <c r="H197" i="28"/>
  <c r="G197" i="28"/>
  <c r="K195" i="28"/>
  <c r="J195" i="28"/>
  <c r="I195" i="28"/>
  <c r="H195" i="28"/>
  <c r="G195" i="28"/>
  <c r="K193" i="28"/>
  <c r="J193" i="28"/>
  <c r="I193" i="28"/>
  <c r="H193" i="28"/>
  <c r="G193" i="28"/>
  <c r="K191" i="28"/>
  <c r="J191" i="28"/>
  <c r="I191" i="28"/>
  <c r="H191" i="28"/>
  <c r="G191" i="28"/>
  <c r="K189" i="28"/>
  <c r="J189" i="28"/>
  <c r="I189" i="28"/>
  <c r="H189" i="28"/>
  <c r="G189" i="28"/>
  <c r="K187" i="28"/>
  <c r="J187" i="28"/>
  <c r="I187" i="28"/>
  <c r="H187" i="28"/>
  <c r="G187" i="28"/>
  <c r="K185" i="28"/>
  <c r="J185" i="28"/>
  <c r="I185" i="28"/>
  <c r="H185" i="28"/>
  <c r="G185" i="28"/>
  <c r="K183" i="28"/>
  <c r="J183" i="28"/>
  <c r="I183" i="28"/>
  <c r="H183" i="28"/>
  <c r="G183" i="28"/>
  <c r="K181" i="28"/>
  <c r="J181" i="28"/>
  <c r="I181" i="28"/>
  <c r="H181" i="28"/>
  <c r="G181" i="28"/>
  <c r="K179" i="28"/>
  <c r="J179" i="28"/>
  <c r="I179" i="28"/>
  <c r="H179" i="28"/>
  <c r="G179" i="28"/>
  <c r="K177" i="28"/>
  <c r="J177" i="28"/>
  <c r="I177" i="28"/>
  <c r="H177" i="28"/>
  <c r="G177" i="28"/>
  <c r="K175" i="28"/>
  <c r="J175" i="28"/>
  <c r="I175" i="28"/>
  <c r="H175" i="28"/>
  <c r="G175" i="28"/>
  <c r="K173" i="28"/>
  <c r="J173" i="28"/>
  <c r="I173" i="28"/>
  <c r="H173" i="28"/>
  <c r="G173" i="28"/>
  <c r="K171" i="28"/>
  <c r="J171" i="28"/>
  <c r="I171" i="28"/>
  <c r="H171" i="28"/>
  <c r="G171" i="28"/>
  <c r="K169" i="28"/>
  <c r="J169" i="28"/>
  <c r="I169" i="28"/>
  <c r="H169" i="28"/>
  <c r="G169" i="28"/>
  <c r="K167" i="28"/>
  <c r="J167" i="28"/>
  <c r="I167" i="28"/>
  <c r="H167" i="28"/>
  <c r="G167" i="28"/>
  <c r="K165" i="28"/>
  <c r="J165" i="28"/>
  <c r="I165" i="28"/>
  <c r="H165" i="28"/>
  <c r="G165" i="28"/>
  <c r="K163" i="28"/>
  <c r="J163" i="28"/>
  <c r="I163" i="28"/>
  <c r="H163" i="28"/>
  <c r="G163" i="28"/>
  <c r="K161" i="28"/>
  <c r="J161" i="28"/>
  <c r="I161" i="28"/>
  <c r="H161" i="28"/>
  <c r="G161" i="28"/>
  <c r="K159" i="28"/>
  <c r="J159" i="28"/>
  <c r="I159" i="28"/>
  <c r="H159" i="28"/>
  <c r="G159" i="28"/>
  <c r="K157" i="28"/>
  <c r="J157" i="28"/>
  <c r="I157" i="28"/>
  <c r="H157" i="28"/>
  <c r="G157" i="28"/>
  <c r="K155" i="28"/>
  <c r="J155" i="28"/>
  <c r="I155" i="28"/>
  <c r="H155" i="28"/>
  <c r="G155" i="28"/>
  <c r="K153" i="28"/>
  <c r="J153" i="28"/>
  <c r="I153" i="28"/>
  <c r="H153" i="28"/>
  <c r="G153" i="28"/>
  <c r="K151" i="28"/>
  <c r="J151" i="28"/>
  <c r="I151" i="28"/>
  <c r="H151" i="28"/>
  <c r="G151" i="28"/>
  <c r="K149" i="28"/>
  <c r="J149" i="28"/>
  <c r="I149" i="28"/>
  <c r="H149" i="28"/>
  <c r="G149" i="28"/>
  <c r="K147" i="28"/>
  <c r="J147" i="28"/>
  <c r="I147" i="28"/>
  <c r="H147" i="28"/>
  <c r="G147" i="28"/>
  <c r="K145" i="28"/>
  <c r="J145" i="28"/>
  <c r="I145" i="28"/>
  <c r="H145" i="28"/>
  <c r="G145" i="28"/>
  <c r="K143" i="28"/>
  <c r="J143" i="28"/>
  <c r="I143" i="28"/>
  <c r="H143" i="28"/>
  <c r="G143" i="28"/>
  <c r="K141" i="28"/>
  <c r="J141" i="28"/>
  <c r="I141" i="28"/>
  <c r="H141" i="28"/>
  <c r="G141" i="28"/>
  <c r="K139" i="28"/>
  <c r="J139" i="28"/>
  <c r="I139" i="28"/>
  <c r="H139" i="28"/>
  <c r="G139" i="28"/>
  <c r="K137" i="28"/>
  <c r="J137" i="28"/>
  <c r="I137" i="28"/>
  <c r="H137" i="28"/>
  <c r="G137" i="28"/>
  <c r="K135" i="28"/>
  <c r="J135" i="28"/>
  <c r="I135" i="28"/>
  <c r="H135" i="28"/>
  <c r="G135" i="28"/>
  <c r="J133" i="28"/>
  <c r="I133" i="28"/>
  <c r="H133" i="28"/>
  <c r="G133" i="28"/>
  <c r="J131" i="28"/>
  <c r="I131" i="28"/>
  <c r="H131" i="28"/>
  <c r="G131" i="28"/>
  <c r="J129" i="28"/>
  <c r="I129" i="28"/>
  <c r="H129" i="28"/>
  <c r="G129" i="28"/>
  <c r="J127" i="28"/>
  <c r="I127" i="28"/>
  <c r="H127" i="28"/>
  <c r="G127" i="28"/>
  <c r="K126" i="28"/>
  <c r="K133" i="28" s="1"/>
  <c r="K125" i="28"/>
  <c r="J125" i="28"/>
  <c r="I125" i="28"/>
  <c r="H125" i="28"/>
  <c r="G125" i="28"/>
  <c r="K123" i="28"/>
  <c r="J123" i="28"/>
  <c r="I123" i="28"/>
  <c r="H123" i="28"/>
  <c r="G123" i="28"/>
  <c r="K121" i="28"/>
  <c r="J121" i="28"/>
  <c r="I121" i="28"/>
  <c r="H121" i="28"/>
  <c r="G121" i="28"/>
  <c r="K119" i="28"/>
  <c r="J119" i="28"/>
  <c r="I119" i="28"/>
  <c r="H119" i="28"/>
  <c r="G119" i="28"/>
  <c r="K117" i="28"/>
  <c r="J117" i="28"/>
  <c r="I117" i="28"/>
  <c r="H117" i="28"/>
  <c r="G117" i="28"/>
  <c r="K115" i="28"/>
  <c r="J115" i="28"/>
  <c r="I115" i="28"/>
  <c r="H115" i="28"/>
  <c r="G115" i="28"/>
  <c r="K113" i="28"/>
  <c r="J113" i="28"/>
  <c r="I113" i="28"/>
  <c r="H113" i="28"/>
  <c r="G113" i="28"/>
  <c r="K111" i="28"/>
  <c r="J111" i="28"/>
  <c r="I111" i="28"/>
  <c r="H111" i="28"/>
  <c r="G111" i="28"/>
  <c r="K109" i="28"/>
  <c r="J109" i="28"/>
  <c r="I109" i="28"/>
  <c r="H109" i="28"/>
  <c r="G109" i="28"/>
  <c r="K107" i="28"/>
  <c r="J107" i="28"/>
  <c r="I107" i="28"/>
  <c r="H107" i="28"/>
  <c r="G107" i="28"/>
  <c r="K105" i="28"/>
  <c r="J105" i="28"/>
  <c r="I105" i="28"/>
  <c r="H105" i="28"/>
  <c r="G105" i="28"/>
  <c r="K103" i="28"/>
  <c r="J103" i="28"/>
  <c r="I103" i="28"/>
  <c r="H103" i="28"/>
  <c r="G103" i="28"/>
  <c r="J101" i="28"/>
  <c r="I101" i="28"/>
  <c r="H101" i="28"/>
  <c r="G101" i="28"/>
  <c r="J99" i="28"/>
  <c r="I99" i="28"/>
  <c r="H99" i="28"/>
  <c r="G99" i="28"/>
  <c r="J97" i="28"/>
  <c r="I97" i="28"/>
  <c r="H97" i="28"/>
  <c r="G97" i="28"/>
  <c r="J95" i="28"/>
  <c r="I95" i="28"/>
  <c r="H95" i="28"/>
  <c r="G95" i="28"/>
  <c r="K94" i="28"/>
  <c r="K95" i="28" s="1"/>
  <c r="K93" i="28"/>
  <c r="J93" i="28"/>
  <c r="I93" i="28"/>
  <c r="H93" i="28"/>
  <c r="G93" i="28"/>
  <c r="K91" i="28"/>
  <c r="J91" i="28"/>
  <c r="I91" i="28"/>
  <c r="H91" i="28"/>
  <c r="G91" i="28"/>
  <c r="K89" i="28"/>
  <c r="J89" i="28"/>
  <c r="I89" i="28"/>
  <c r="H89" i="28"/>
  <c r="G89" i="28"/>
  <c r="K87" i="28"/>
  <c r="J87" i="28"/>
  <c r="I87" i="28"/>
  <c r="H87" i="28"/>
  <c r="G87" i="28"/>
  <c r="K85" i="28"/>
  <c r="J85" i="28"/>
  <c r="I85" i="28"/>
  <c r="H85" i="28"/>
  <c r="G85" i="28"/>
  <c r="K83" i="28"/>
  <c r="J83" i="28"/>
  <c r="I83" i="28"/>
  <c r="H83" i="28"/>
  <c r="G83" i="28"/>
  <c r="K81" i="28"/>
  <c r="J81" i="28"/>
  <c r="I81" i="28"/>
  <c r="H81" i="28"/>
  <c r="G81" i="28"/>
  <c r="K79" i="28"/>
  <c r="J79" i="28"/>
  <c r="I79" i="28"/>
  <c r="H79" i="28"/>
  <c r="G79" i="28"/>
  <c r="K77" i="28"/>
  <c r="J77" i="28"/>
  <c r="I77" i="28"/>
  <c r="H77" i="28"/>
  <c r="G77" i="28"/>
  <c r="K75" i="28"/>
  <c r="J75" i="28"/>
  <c r="I75" i="28"/>
  <c r="H75" i="28"/>
  <c r="G75" i="28"/>
  <c r="K73" i="28"/>
  <c r="J73" i="28"/>
  <c r="I73" i="28"/>
  <c r="H73" i="28"/>
  <c r="G73" i="28"/>
  <c r="K71" i="28"/>
  <c r="J71" i="28"/>
  <c r="I71" i="28"/>
  <c r="H71" i="28"/>
  <c r="G71" i="28"/>
  <c r="K69" i="28"/>
  <c r="J69" i="28"/>
  <c r="I69" i="28"/>
  <c r="H69" i="28"/>
  <c r="G69" i="28"/>
  <c r="K67" i="28"/>
  <c r="J67" i="28"/>
  <c r="I67" i="28"/>
  <c r="H67" i="28"/>
  <c r="G67" i="28"/>
  <c r="K65" i="28"/>
  <c r="J65" i="28"/>
  <c r="I65" i="28"/>
  <c r="H65" i="28"/>
  <c r="G65" i="28"/>
  <c r="K63" i="28"/>
  <c r="J63" i="28"/>
  <c r="I63" i="28"/>
  <c r="H63" i="28"/>
  <c r="G63" i="28"/>
  <c r="K61" i="28"/>
  <c r="J61" i="28"/>
  <c r="I61" i="28"/>
  <c r="H61" i="28"/>
  <c r="G61" i="28"/>
  <c r="K59" i="28"/>
  <c r="J59" i="28"/>
  <c r="I59" i="28"/>
  <c r="H59" i="28"/>
  <c r="G59" i="28"/>
  <c r="K57" i="28"/>
  <c r="J57" i="28"/>
  <c r="I57" i="28"/>
  <c r="H57" i="28"/>
  <c r="G57" i="28"/>
  <c r="K55" i="28"/>
  <c r="J55" i="28"/>
  <c r="I55" i="28"/>
  <c r="H55" i="28"/>
  <c r="G55" i="28"/>
  <c r="K53" i="28"/>
  <c r="J53" i="28"/>
  <c r="I53" i="28"/>
  <c r="H53" i="28"/>
  <c r="G53" i="28"/>
  <c r="K51" i="28"/>
  <c r="J51" i="28"/>
  <c r="I51" i="28"/>
  <c r="H51" i="28"/>
  <c r="G51" i="28"/>
  <c r="K49" i="28"/>
  <c r="J49" i="28"/>
  <c r="I49" i="28"/>
  <c r="H49" i="28"/>
  <c r="G49" i="28"/>
  <c r="K47" i="28"/>
  <c r="J47" i="28"/>
  <c r="I47" i="28"/>
  <c r="H47" i="28"/>
  <c r="G47" i="28"/>
  <c r="J45" i="28"/>
  <c r="I45" i="28"/>
  <c r="H45" i="28"/>
  <c r="G45" i="28"/>
  <c r="J43" i="28"/>
  <c r="I43" i="28"/>
  <c r="H43" i="28"/>
  <c r="G43" i="28"/>
  <c r="J41" i="28"/>
  <c r="I41" i="28"/>
  <c r="H41" i="28"/>
  <c r="G41" i="28"/>
  <c r="J39" i="28"/>
  <c r="I39" i="28"/>
  <c r="H39" i="28"/>
  <c r="G39" i="28"/>
  <c r="K38" i="28"/>
  <c r="K41" i="28" s="1"/>
  <c r="J37" i="28"/>
  <c r="I37" i="28"/>
  <c r="H37" i="28"/>
  <c r="G37" i="28"/>
  <c r="J35" i="28"/>
  <c r="I35" i="28"/>
  <c r="H35" i="28"/>
  <c r="G35" i="28"/>
  <c r="J33" i="28"/>
  <c r="I33" i="28"/>
  <c r="H33" i="28"/>
  <c r="G33" i="28"/>
  <c r="J31" i="28"/>
  <c r="I31" i="28"/>
  <c r="H31" i="28"/>
  <c r="G31" i="28"/>
  <c r="K30" i="28"/>
  <c r="K35" i="28" s="1"/>
  <c r="K29" i="28"/>
  <c r="J29" i="28"/>
  <c r="I29" i="28"/>
  <c r="H29" i="28"/>
  <c r="G29" i="28"/>
  <c r="K27" i="28"/>
  <c r="J27" i="28"/>
  <c r="I27" i="28"/>
  <c r="H27" i="28"/>
  <c r="G27" i="28"/>
  <c r="K25" i="28"/>
  <c r="J25" i="28"/>
  <c r="I25" i="28"/>
  <c r="H25" i="28"/>
  <c r="G25" i="28"/>
  <c r="K23" i="28"/>
  <c r="J23" i="28"/>
  <c r="I23" i="28"/>
  <c r="H23" i="28"/>
  <c r="G23" i="28"/>
  <c r="K21" i="28"/>
  <c r="J21" i="28"/>
  <c r="I21" i="28"/>
  <c r="H21" i="28"/>
  <c r="G21" i="28"/>
  <c r="K19" i="28"/>
  <c r="J19" i="28"/>
  <c r="I19" i="28"/>
  <c r="H19" i="28"/>
  <c r="G19" i="28"/>
  <c r="K17" i="28"/>
  <c r="J17" i="28"/>
  <c r="I17" i="28"/>
  <c r="H17" i="28"/>
  <c r="G17" i="28"/>
  <c r="K15" i="28"/>
  <c r="J15" i="28"/>
  <c r="I15" i="28"/>
  <c r="H15" i="28"/>
  <c r="G15" i="28"/>
  <c r="K13" i="28"/>
  <c r="J13" i="28"/>
  <c r="I13" i="28"/>
  <c r="H13" i="28"/>
  <c r="G13" i="28"/>
  <c r="K11" i="28"/>
  <c r="J11" i="28"/>
  <c r="I11" i="28"/>
  <c r="H11" i="28"/>
  <c r="G11" i="28"/>
  <c r="K9" i="28"/>
  <c r="J9" i="28"/>
  <c r="I9" i="28"/>
  <c r="H9" i="28"/>
  <c r="G9" i="28"/>
  <c r="K7" i="28"/>
  <c r="J7" i="28"/>
  <c r="I7" i="28"/>
  <c r="H7" i="28"/>
  <c r="G7" i="28"/>
  <c r="Q62" i="26"/>
  <c r="R62" i="26"/>
  <c r="O62" i="26"/>
  <c r="K61" i="26"/>
  <c r="J61" i="26"/>
  <c r="I61" i="26"/>
  <c r="H61" i="26"/>
  <c r="G61" i="26"/>
  <c r="K59" i="26"/>
  <c r="J59" i="26"/>
  <c r="I59" i="26"/>
  <c r="H59" i="26"/>
  <c r="G59" i="26"/>
  <c r="K57" i="26"/>
  <c r="J57" i="26"/>
  <c r="I57" i="26"/>
  <c r="H57" i="26"/>
  <c r="G57" i="26"/>
  <c r="K55" i="26"/>
  <c r="J55" i="26"/>
  <c r="I55" i="26"/>
  <c r="H55" i="26"/>
  <c r="G55" i="26"/>
  <c r="K53" i="26"/>
  <c r="J53" i="26"/>
  <c r="I53" i="26"/>
  <c r="H53" i="26"/>
  <c r="G53" i="26"/>
  <c r="K51" i="26"/>
  <c r="J51" i="26"/>
  <c r="I51" i="26"/>
  <c r="H51" i="26"/>
  <c r="G51" i="26"/>
  <c r="K49" i="26"/>
  <c r="J49" i="26"/>
  <c r="I49" i="26"/>
  <c r="H49" i="26"/>
  <c r="G49" i="26"/>
  <c r="K47" i="26"/>
  <c r="J47" i="26"/>
  <c r="I47" i="26"/>
  <c r="H47" i="26"/>
  <c r="G47" i="26"/>
  <c r="K45" i="26"/>
  <c r="J45" i="26"/>
  <c r="I45" i="26"/>
  <c r="H45" i="26"/>
  <c r="G45" i="26"/>
  <c r="K43" i="26"/>
  <c r="J43" i="26"/>
  <c r="I43" i="26"/>
  <c r="H43" i="26"/>
  <c r="G43" i="26"/>
  <c r="K41" i="26"/>
  <c r="J41" i="26"/>
  <c r="I41" i="26"/>
  <c r="H41" i="26"/>
  <c r="G41" i="26"/>
  <c r="K39" i="26"/>
  <c r="J39" i="26"/>
  <c r="I39" i="26"/>
  <c r="H39" i="26"/>
  <c r="G39" i="26"/>
  <c r="K37" i="26"/>
  <c r="J37" i="26"/>
  <c r="I37" i="26"/>
  <c r="H37" i="26"/>
  <c r="G37" i="26"/>
  <c r="K35" i="26"/>
  <c r="J35" i="26"/>
  <c r="I35" i="26"/>
  <c r="H35" i="26"/>
  <c r="G35" i="26"/>
  <c r="K33" i="26"/>
  <c r="J33" i="26"/>
  <c r="I33" i="26"/>
  <c r="H33" i="26"/>
  <c r="G33" i="26"/>
  <c r="K31" i="26"/>
  <c r="J31" i="26"/>
  <c r="I31" i="26"/>
  <c r="H31" i="26"/>
  <c r="G31" i="26"/>
  <c r="K29" i="26"/>
  <c r="J29" i="26"/>
  <c r="I29" i="26"/>
  <c r="H29" i="26"/>
  <c r="G29" i="26"/>
  <c r="K27" i="26"/>
  <c r="J27" i="26"/>
  <c r="I27" i="26"/>
  <c r="H27" i="26"/>
  <c r="G27" i="26"/>
  <c r="K25" i="26"/>
  <c r="J25" i="26"/>
  <c r="I25" i="26"/>
  <c r="H25" i="26"/>
  <c r="G25" i="26"/>
  <c r="K23" i="26"/>
  <c r="J23" i="26"/>
  <c r="I23" i="26"/>
  <c r="H23" i="26"/>
  <c r="G23" i="26"/>
  <c r="K21" i="26"/>
  <c r="J21" i="26"/>
  <c r="I21" i="26"/>
  <c r="H21" i="26"/>
  <c r="G21" i="26"/>
  <c r="K19" i="26"/>
  <c r="J19" i="26"/>
  <c r="I19" i="26"/>
  <c r="H19" i="26"/>
  <c r="G19" i="26"/>
  <c r="K17" i="26"/>
  <c r="J17" i="26"/>
  <c r="I17" i="26"/>
  <c r="H17" i="26"/>
  <c r="G17" i="26"/>
  <c r="K15" i="26"/>
  <c r="J15" i="26"/>
  <c r="I15" i="26"/>
  <c r="H15" i="26"/>
  <c r="G15" i="26"/>
  <c r="K13" i="26"/>
  <c r="J13" i="26"/>
  <c r="I13" i="26"/>
  <c r="H13" i="26"/>
  <c r="G13" i="26"/>
  <c r="K11" i="26"/>
  <c r="J11" i="26"/>
  <c r="I11" i="26"/>
  <c r="H11" i="26"/>
  <c r="G11" i="26"/>
  <c r="K9" i="26"/>
  <c r="J9" i="26"/>
  <c r="I9" i="26"/>
  <c r="H9" i="26"/>
  <c r="G9" i="26"/>
  <c r="K7" i="26"/>
  <c r="J7" i="26"/>
  <c r="I7" i="26"/>
  <c r="H7" i="26"/>
  <c r="G7" i="26"/>
  <c r="Q1078" i="24"/>
  <c r="R1078" i="24"/>
  <c r="O1078" i="24"/>
  <c r="K1077" i="24"/>
  <c r="J1077" i="24"/>
  <c r="I1077" i="24"/>
  <c r="H1077" i="24"/>
  <c r="G1077" i="24"/>
  <c r="K1075" i="24"/>
  <c r="J1075" i="24"/>
  <c r="I1075" i="24"/>
  <c r="H1075" i="24"/>
  <c r="G1075" i="24"/>
  <c r="K1073" i="24"/>
  <c r="J1073" i="24"/>
  <c r="I1073" i="24"/>
  <c r="H1073" i="24"/>
  <c r="G1073" i="24"/>
  <c r="K1071" i="24"/>
  <c r="J1071" i="24"/>
  <c r="I1071" i="24"/>
  <c r="H1071" i="24"/>
  <c r="G1071" i="24"/>
  <c r="J1069" i="24"/>
  <c r="I1069" i="24"/>
  <c r="H1069" i="24"/>
  <c r="G1069" i="24"/>
  <c r="J1067" i="24"/>
  <c r="I1067" i="24"/>
  <c r="H1067" i="24"/>
  <c r="G1067" i="24"/>
  <c r="J1065" i="24"/>
  <c r="I1065" i="24"/>
  <c r="H1065" i="24"/>
  <c r="G1065" i="24"/>
  <c r="J1063" i="24"/>
  <c r="I1063" i="24"/>
  <c r="H1063" i="24"/>
  <c r="G1063" i="24"/>
  <c r="K1062" i="24"/>
  <c r="K1069" i="24" s="1"/>
  <c r="K1061" i="24"/>
  <c r="J1061" i="24"/>
  <c r="I1061" i="24"/>
  <c r="H1061" i="24"/>
  <c r="G1061" i="24"/>
  <c r="K1059" i="24"/>
  <c r="J1059" i="24"/>
  <c r="I1059" i="24"/>
  <c r="H1059" i="24"/>
  <c r="G1059" i="24"/>
  <c r="K1057" i="24"/>
  <c r="J1057" i="24"/>
  <c r="I1057" i="24"/>
  <c r="H1057" i="24"/>
  <c r="G1057" i="24"/>
  <c r="K1055" i="24"/>
  <c r="J1055" i="24"/>
  <c r="I1055" i="24"/>
  <c r="H1055" i="24"/>
  <c r="G1055" i="24"/>
  <c r="K1053" i="24"/>
  <c r="J1053" i="24"/>
  <c r="I1053" i="24"/>
  <c r="H1053" i="24"/>
  <c r="G1053" i="24"/>
  <c r="K1051" i="24"/>
  <c r="J1051" i="24"/>
  <c r="I1051" i="24"/>
  <c r="H1051" i="24"/>
  <c r="G1051" i="24"/>
  <c r="K1049" i="24"/>
  <c r="J1049" i="24"/>
  <c r="I1049" i="24"/>
  <c r="H1049" i="24"/>
  <c r="G1049" i="24"/>
  <c r="K1047" i="24"/>
  <c r="J1047" i="24"/>
  <c r="I1047" i="24"/>
  <c r="H1047" i="24"/>
  <c r="G1047" i="24"/>
  <c r="J1045" i="24"/>
  <c r="I1045" i="24"/>
  <c r="H1045" i="24"/>
  <c r="G1045" i="24"/>
  <c r="J1043" i="24"/>
  <c r="I1043" i="24"/>
  <c r="H1043" i="24"/>
  <c r="G1043" i="24"/>
  <c r="J1041" i="24"/>
  <c r="I1041" i="24"/>
  <c r="H1041" i="24"/>
  <c r="G1041" i="24"/>
  <c r="J1039" i="24"/>
  <c r="I1039" i="24"/>
  <c r="H1039" i="24"/>
  <c r="G1039" i="24"/>
  <c r="K1038" i="24"/>
  <c r="K1039" i="24" s="1"/>
  <c r="K1037" i="24"/>
  <c r="J1037" i="24"/>
  <c r="I1037" i="24"/>
  <c r="H1037" i="24"/>
  <c r="G1037" i="24"/>
  <c r="K1035" i="24"/>
  <c r="J1035" i="24"/>
  <c r="I1035" i="24"/>
  <c r="H1035" i="24"/>
  <c r="G1035" i="24"/>
  <c r="K1033" i="24"/>
  <c r="J1033" i="24"/>
  <c r="I1033" i="24"/>
  <c r="H1033" i="24"/>
  <c r="G1033" i="24"/>
  <c r="K1031" i="24"/>
  <c r="J1031" i="24"/>
  <c r="I1031" i="24"/>
  <c r="H1031" i="24"/>
  <c r="G1031" i="24"/>
  <c r="J1029" i="24"/>
  <c r="I1029" i="24"/>
  <c r="H1029" i="24"/>
  <c r="G1029" i="24"/>
  <c r="J1027" i="24"/>
  <c r="I1027" i="24"/>
  <c r="H1027" i="24"/>
  <c r="G1027" i="24"/>
  <c r="J1025" i="24"/>
  <c r="I1025" i="24"/>
  <c r="H1025" i="24"/>
  <c r="G1025" i="24"/>
  <c r="J1023" i="24"/>
  <c r="I1023" i="24"/>
  <c r="H1023" i="24"/>
  <c r="G1023" i="24"/>
  <c r="K1022" i="24"/>
  <c r="K1029" i="24" s="1"/>
  <c r="J1021" i="24"/>
  <c r="I1021" i="24"/>
  <c r="H1021" i="24"/>
  <c r="G1021" i="24"/>
  <c r="J1019" i="24"/>
  <c r="I1019" i="24"/>
  <c r="H1019" i="24"/>
  <c r="G1019" i="24"/>
  <c r="J1017" i="24"/>
  <c r="I1017" i="24"/>
  <c r="H1017" i="24"/>
  <c r="G1017" i="24"/>
  <c r="J1015" i="24"/>
  <c r="I1015" i="24"/>
  <c r="H1015" i="24"/>
  <c r="G1015" i="24"/>
  <c r="K1014" i="24"/>
  <c r="K1019" i="24" s="1"/>
  <c r="J1013" i="24"/>
  <c r="I1013" i="24"/>
  <c r="H1013" i="24"/>
  <c r="G1013" i="24"/>
  <c r="J1011" i="24"/>
  <c r="I1011" i="24"/>
  <c r="H1011" i="24"/>
  <c r="G1011" i="24"/>
  <c r="J1009" i="24"/>
  <c r="I1009" i="24"/>
  <c r="H1009" i="24"/>
  <c r="G1009" i="24"/>
  <c r="J1007" i="24"/>
  <c r="I1007" i="24"/>
  <c r="H1007" i="24"/>
  <c r="G1007" i="24"/>
  <c r="K1006" i="24"/>
  <c r="K1013" i="24" s="1"/>
  <c r="J1005" i="24"/>
  <c r="I1005" i="24"/>
  <c r="H1005" i="24"/>
  <c r="G1005" i="24"/>
  <c r="J1003" i="24"/>
  <c r="I1003" i="24"/>
  <c r="H1003" i="24"/>
  <c r="G1003" i="24"/>
  <c r="J1001" i="24"/>
  <c r="I1001" i="24"/>
  <c r="H1001" i="24"/>
  <c r="G1001" i="24"/>
  <c r="J999" i="24"/>
  <c r="I999" i="24"/>
  <c r="H999" i="24"/>
  <c r="G999" i="24"/>
  <c r="K998" i="24"/>
  <c r="K999" i="24" s="1"/>
  <c r="J997" i="24"/>
  <c r="I997" i="24"/>
  <c r="H997" i="24"/>
  <c r="G997" i="24"/>
  <c r="K995" i="24"/>
  <c r="J995" i="24"/>
  <c r="I995" i="24"/>
  <c r="H995" i="24"/>
  <c r="G995" i="24"/>
  <c r="J993" i="24"/>
  <c r="I993" i="24"/>
  <c r="H993" i="24"/>
  <c r="G993" i="24"/>
  <c r="J991" i="24"/>
  <c r="I991" i="24"/>
  <c r="H991" i="24"/>
  <c r="G991" i="24"/>
  <c r="K990" i="24"/>
  <c r="K997" i="24" s="1"/>
  <c r="J989" i="24"/>
  <c r="I989" i="24"/>
  <c r="H989" i="24"/>
  <c r="G989" i="24"/>
  <c r="J987" i="24"/>
  <c r="I987" i="24"/>
  <c r="H987" i="24"/>
  <c r="G987" i="24"/>
  <c r="J985" i="24"/>
  <c r="I985" i="24"/>
  <c r="H985" i="24"/>
  <c r="G985" i="24"/>
  <c r="J983" i="24"/>
  <c r="I983" i="24"/>
  <c r="H983" i="24"/>
  <c r="G983" i="24"/>
  <c r="K982" i="24"/>
  <c r="K987" i="24" s="1"/>
  <c r="J981" i="24"/>
  <c r="I981" i="24"/>
  <c r="H981" i="24"/>
  <c r="G981" i="24"/>
  <c r="K979" i="24"/>
  <c r="J979" i="24"/>
  <c r="I979" i="24"/>
  <c r="H979" i="24"/>
  <c r="G979" i="24"/>
  <c r="J977" i="24"/>
  <c r="I977" i="24"/>
  <c r="H977" i="24"/>
  <c r="G977" i="24"/>
  <c r="J975" i="24"/>
  <c r="I975" i="24"/>
  <c r="H975" i="24"/>
  <c r="G975" i="24"/>
  <c r="K974" i="24"/>
  <c r="K981" i="24" s="1"/>
  <c r="J973" i="24"/>
  <c r="I973" i="24"/>
  <c r="H973" i="24"/>
  <c r="G973" i="24"/>
  <c r="J971" i="24"/>
  <c r="I971" i="24"/>
  <c r="H971" i="24"/>
  <c r="G971" i="24"/>
  <c r="J969" i="24"/>
  <c r="I969" i="24"/>
  <c r="H969" i="24"/>
  <c r="G969" i="24"/>
  <c r="J967" i="24"/>
  <c r="I967" i="24"/>
  <c r="H967" i="24"/>
  <c r="G967" i="24"/>
  <c r="K966" i="24"/>
  <c r="K967" i="24" s="1"/>
  <c r="J965" i="24"/>
  <c r="I965" i="24"/>
  <c r="H965" i="24"/>
  <c r="G965" i="24"/>
  <c r="J963" i="24"/>
  <c r="I963" i="24"/>
  <c r="H963" i="24"/>
  <c r="G963" i="24"/>
  <c r="J961" i="24"/>
  <c r="I961" i="24"/>
  <c r="H961" i="24"/>
  <c r="G961" i="24"/>
  <c r="J959" i="24"/>
  <c r="I959" i="24"/>
  <c r="H959" i="24"/>
  <c r="G959" i="24"/>
  <c r="K958" i="24"/>
  <c r="K965" i="24" s="1"/>
  <c r="J957" i="24"/>
  <c r="I957" i="24"/>
  <c r="H957" i="24"/>
  <c r="G957" i="24"/>
  <c r="J955" i="24"/>
  <c r="I955" i="24"/>
  <c r="H955" i="24"/>
  <c r="G955" i="24"/>
  <c r="J953" i="24"/>
  <c r="I953" i="24"/>
  <c r="H953" i="24"/>
  <c r="G953" i="24"/>
  <c r="J951" i="24"/>
  <c r="I951" i="24"/>
  <c r="H951" i="24"/>
  <c r="G951" i="24"/>
  <c r="K950" i="24"/>
  <c r="K955" i="24" s="1"/>
  <c r="J949" i="24"/>
  <c r="I949" i="24"/>
  <c r="H949" i="24"/>
  <c r="G949" i="24"/>
  <c r="J947" i="24"/>
  <c r="I947" i="24"/>
  <c r="H947" i="24"/>
  <c r="G947" i="24"/>
  <c r="J945" i="24"/>
  <c r="I945" i="24"/>
  <c r="H945" i="24"/>
  <c r="G945" i="24"/>
  <c r="J943" i="24"/>
  <c r="I943" i="24"/>
  <c r="H943" i="24"/>
  <c r="G943" i="24"/>
  <c r="K942" i="24"/>
  <c r="K949" i="24" s="1"/>
  <c r="J941" i="24"/>
  <c r="I941" i="24"/>
  <c r="H941" i="24"/>
  <c r="G941" i="24"/>
  <c r="J939" i="24"/>
  <c r="I939" i="24"/>
  <c r="H939" i="24"/>
  <c r="G939" i="24"/>
  <c r="J937" i="24"/>
  <c r="I937" i="24"/>
  <c r="H937" i="24"/>
  <c r="G937" i="24"/>
  <c r="J935" i="24"/>
  <c r="I935" i="24"/>
  <c r="H935" i="24"/>
  <c r="G935" i="24"/>
  <c r="K934" i="24"/>
  <c r="K935" i="24" s="1"/>
  <c r="K933" i="24"/>
  <c r="J933" i="24"/>
  <c r="I933" i="24"/>
  <c r="H933" i="24"/>
  <c r="G933" i="24"/>
  <c r="K931" i="24"/>
  <c r="J931" i="24"/>
  <c r="I931" i="24"/>
  <c r="H931" i="24"/>
  <c r="G931" i="24"/>
  <c r="K929" i="24"/>
  <c r="J929" i="24"/>
  <c r="I929" i="24"/>
  <c r="H929" i="24"/>
  <c r="G929" i="24"/>
  <c r="K927" i="24"/>
  <c r="J927" i="24"/>
  <c r="I927" i="24"/>
  <c r="H927" i="24"/>
  <c r="G927" i="24"/>
  <c r="J925" i="24"/>
  <c r="I925" i="24"/>
  <c r="H925" i="24"/>
  <c r="G925" i="24"/>
  <c r="J923" i="24"/>
  <c r="I923" i="24"/>
  <c r="H923" i="24"/>
  <c r="G923" i="24"/>
  <c r="K921" i="24"/>
  <c r="J921" i="24"/>
  <c r="I921" i="24"/>
  <c r="H921" i="24"/>
  <c r="G921" i="24"/>
  <c r="J919" i="24"/>
  <c r="I919" i="24"/>
  <c r="H919" i="24"/>
  <c r="G919" i="24"/>
  <c r="K918" i="24"/>
  <c r="K925" i="24" s="1"/>
  <c r="K917" i="24"/>
  <c r="J917" i="24"/>
  <c r="I917" i="24"/>
  <c r="H917" i="24"/>
  <c r="G917" i="24"/>
  <c r="K915" i="24"/>
  <c r="J915" i="24"/>
  <c r="I915" i="24"/>
  <c r="H915" i="24"/>
  <c r="G915" i="24"/>
  <c r="K913" i="24"/>
  <c r="J913" i="24"/>
  <c r="I913" i="24"/>
  <c r="H913" i="24"/>
  <c r="G913" i="24"/>
  <c r="K911" i="24"/>
  <c r="J911" i="24"/>
  <c r="I911" i="24"/>
  <c r="H911" i="24"/>
  <c r="G911" i="24"/>
  <c r="J909" i="24"/>
  <c r="I909" i="24"/>
  <c r="H909" i="24"/>
  <c r="G909" i="24"/>
  <c r="J907" i="24"/>
  <c r="I907" i="24"/>
  <c r="H907" i="24"/>
  <c r="G907" i="24"/>
  <c r="J905" i="24"/>
  <c r="I905" i="24"/>
  <c r="H905" i="24"/>
  <c r="G905" i="24"/>
  <c r="J903" i="24"/>
  <c r="I903" i="24"/>
  <c r="H903" i="24"/>
  <c r="G903" i="24"/>
  <c r="K902" i="24"/>
  <c r="K907" i="24" s="1"/>
  <c r="J901" i="24"/>
  <c r="I901" i="24"/>
  <c r="H901" i="24"/>
  <c r="G901" i="24"/>
  <c r="J899" i="24"/>
  <c r="I899" i="24"/>
  <c r="H899" i="24"/>
  <c r="G899" i="24"/>
  <c r="J897" i="24"/>
  <c r="I897" i="24"/>
  <c r="H897" i="24"/>
  <c r="G897" i="24"/>
  <c r="J895" i="24"/>
  <c r="I895" i="24"/>
  <c r="H895" i="24"/>
  <c r="G895" i="24"/>
  <c r="K894" i="24"/>
  <c r="K901" i="24" s="1"/>
  <c r="J893" i="24"/>
  <c r="I893" i="24"/>
  <c r="H893" i="24"/>
  <c r="G893" i="24"/>
  <c r="J891" i="24"/>
  <c r="I891" i="24"/>
  <c r="H891" i="24"/>
  <c r="G891" i="24"/>
  <c r="J889" i="24"/>
  <c r="I889" i="24"/>
  <c r="H889" i="24"/>
  <c r="G889" i="24"/>
  <c r="J887" i="24"/>
  <c r="I887" i="24"/>
  <c r="H887" i="24"/>
  <c r="G887" i="24"/>
  <c r="K886" i="24"/>
  <c r="K887" i="24" s="1"/>
  <c r="K885" i="24"/>
  <c r="J885" i="24"/>
  <c r="I885" i="24"/>
  <c r="H885" i="24"/>
  <c r="G885" i="24"/>
  <c r="K883" i="24"/>
  <c r="J883" i="24"/>
  <c r="I883" i="24"/>
  <c r="H883" i="24"/>
  <c r="G883" i="24"/>
  <c r="K881" i="24"/>
  <c r="J881" i="24"/>
  <c r="I881" i="24"/>
  <c r="H881" i="24"/>
  <c r="G881" i="24"/>
  <c r="K879" i="24"/>
  <c r="J879" i="24"/>
  <c r="I879" i="24"/>
  <c r="H879" i="24"/>
  <c r="G879" i="24"/>
  <c r="Q14" i="23"/>
  <c r="R14" i="23"/>
  <c r="O14" i="23"/>
  <c r="J13" i="23"/>
  <c r="I13" i="23"/>
  <c r="H13" i="23"/>
  <c r="G13" i="23"/>
  <c r="J11" i="23"/>
  <c r="I11" i="23"/>
  <c r="H11" i="23"/>
  <c r="G11" i="23"/>
  <c r="J9" i="23"/>
  <c r="I9" i="23"/>
  <c r="H9" i="23"/>
  <c r="G9" i="23"/>
  <c r="J7" i="23"/>
  <c r="I7" i="23"/>
  <c r="H7" i="23"/>
  <c r="G7" i="23"/>
  <c r="Q30" i="22"/>
  <c r="R30" i="22"/>
  <c r="O30" i="22"/>
  <c r="J13" i="22"/>
  <c r="I13" i="22"/>
  <c r="H13" i="22"/>
  <c r="G13" i="22"/>
  <c r="J11" i="22"/>
  <c r="I11" i="22"/>
  <c r="H11" i="22"/>
  <c r="G11" i="22"/>
  <c r="J9" i="22"/>
  <c r="I9" i="22"/>
  <c r="H9" i="22"/>
  <c r="G9" i="22"/>
  <c r="J7" i="22"/>
  <c r="I7" i="22"/>
  <c r="H7" i="22"/>
  <c r="G7" i="22"/>
  <c r="O1110" i="20"/>
  <c r="J1093" i="20"/>
  <c r="I1093" i="20"/>
  <c r="H1093" i="20"/>
  <c r="G1093" i="20"/>
  <c r="J1091" i="20"/>
  <c r="I1091" i="20"/>
  <c r="H1091" i="20"/>
  <c r="G1091" i="20"/>
  <c r="J1089" i="20"/>
  <c r="I1089" i="20"/>
  <c r="H1089" i="20"/>
  <c r="G1089" i="20"/>
  <c r="J1087" i="20"/>
  <c r="I1087" i="20"/>
  <c r="H1087" i="20"/>
  <c r="G1087" i="20"/>
  <c r="Q1110" i="20"/>
  <c r="R1110" i="20"/>
  <c r="J1085" i="20"/>
  <c r="I1085" i="20"/>
  <c r="H1085" i="20"/>
  <c r="G1085" i="20"/>
  <c r="J1083" i="20"/>
  <c r="I1083" i="20"/>
  <c r="H1083" i="20"/>
  <c r="G1083" i="20"/>
  <c r="J1081" i="20"/>
  <c r="I1081" i="20"/>
  <c r="H1081" i="20"/>
  <c r="G1081" i="20"/>
  <c r="J1079" i="20"/>
  <c r="I1079" i="20"/>
  <c r="H1079" i="20"/>
  <c r="G1079" i="20"/>
  <c r="J1077" i="20"/>
  <c r="I1077" i="20"/>
  <c r="H1077" i="20"/>
  <c r="G1077" i="20"/>
  <c r="J1075" i="20"/>
  <c r="I1075" i="20"/>
  <c r="H1075" i="20"/>
  <c r="G1075" i="20"/>
  <c r="J1073" i="20"/>
  <c r="I1073" i="20"/>
  <c r="H1073" i="20"/>
  <c r="G1073" i="20"/>
  <c r="J1071" i="20"/>
  <c r="I1071" i="20"/>
  <c r="H1071" i="20"/>
  <c r="G1071" i="20"/>
  <c r="J1069" i="20"/>
  <c r="I1069" i="20"/>
  <c r="H1069" i="20"/>
  <c r="G1069" i="20"/>
  <c r="J1067" i="20"/>
  <c r="I1067" i="20"/>
  <c r="H1067" i="20"/>
  <c r="G1067" i="20"/>
  <c r="J1065" i="20"/>
  <c r="I1065" i="20"/>
  <c r="H1065" i="20"/>
  <c r="G1065" i="20"/>
  <c r="J1063" i="20"/>
  <c r="I1063" i="20"/>
  <c r="H1063" i="20"/>
  <c r="G1063" i="20"/>
  <c r="J1061" i="20"/>
  <c r="I1061" i="20"/>
  <c r="H1061" i="20"/>
  <c r="G1061" i="20"/>
  <c r="J1059" i="20"/>
  <c r="I1059" i="20"/>
  <c r="H1059" i="20"/>
  <c r="G1059" i="20"/>
  <c r="J1057" i="20"/>
  <c r="I1057" i="20"/>
  <c r="H1057" i="20"/>
  <c r="G1057" i="20"/>
  <c r="J1055" i="20"/>
  <c r="I1055" i="20"/>
  <c r="H1055" i="20"/>
  <c r="G1055" i="20"/>
  <c r="J1053" i="20"/>
  <c r="I1053" i="20"/>
  <c r="H1053" i="20"/>
  <c r="G1053" i="20"/>
  <c r="J1051" i="20"/>
  <c r="I1051" i="20"/>
  <c r="H1051" i="20"/>
  <c r="G1051" i="20"/>
  <c r="J1049" i="20"/>
  <c r="I1049" i="20"/>
  <c r="H1049" i="20"/>
  <c r="G1049" i="20"/>
  <c r="J1047" i="20"/>
  <c r="I1047" i="20"/>
  <c r="H1047" i="20"/>
  <c r="G1047" i="20"/>
  <c r="J1045" i="20"/>
  <c r="I1045" i="20"/>
  <c r="H1045" i="20"/>
  <c r="G1045" i="20"/>
  <c r="J1043" i="20"/>
  <c r="I1043" i="20"/>
  <c r="H1043" i="20"/>
  <c r="G1043" i="20"/>
  <c r="J1041" i="20"/>
  <c r="I1041" i="20"/>
  <c r="H1041" i="20"/>
  <c r="G1041" i="20"/>
  <c r="J1039" i="20"/>
  <c r="I1039" i="20"/>
  <c r="H1039" i="20"/>
  <c r="G1039" i="20"/>
  <c r="J1037" i="20"/>
  <c r="I1037" i="20"/>
  <c r="H1037" i="20"/>
  <c r="G1037" i="20"/>
  <c r="J1035" i="20"/>
  <c r="I1035" i="20"/>
  <c r="H1035" i="20"/>
  <c r="G1035" i="20"/>
  <c r="J1033" i="20"/>
  <c r="I1033" i="20"/>
  <c r="H1033" i="20"/>
  <c r="G1033" i="20"/>
  <c r="J1031" i="20"/>
  <c r="I1031" i="20"/>
  <c r="H1031" i="20"/>
  <c r="G1031" i="20"/>
  <c r="J1029" i="20"/>
  <c r="I1029" i="20"/>
  <c r="H1029" i="20"/>
  <c r="G1029" i="20"/>
  <c r="J1027" i="20"/>
  <c r="I1027" i="20"/>
  <c r="H1027" i="20"/>
  <c r="G1027" i="20"/>
  <c r="J1025" i="20"/>
  <c r="I1025" i="20"/>
  <c r="H1025" i="20"/>
  <c r="G1025" i="20"/>
  <c r="J1023" i="20"/>
  <c r="I1023" i="20"/>
  <c r="H1023" i="20"/>
  <c r="G1023" i="20"/>
  <c r="J1021" i="20"/>
  <c r="I1021" i="20"/>
  <c r="H1021" i="20"/>
  <c r="G1021" i="20"/>
  <c r="J1019" i="20"/>
  <c r="I1019" i="20"/>
  <c r="H1019" i="20"/>
  <c r="G1019" i="20"/>
  <c r="J1017" i="20"/>
  <c r="I1017" i="20"/>
  <c r="H1017" i="20"/>
  <c r="G1017" i="20"/>
  <c r="J1015" i="20"/>
  <c r="I1015" i="20"/>
  <c r="H1015" i="20"/>
  <c r="G1015" i="20"/>
  <c r="J1013" i="20"/>
  <c r="I1013" i="20"/>
  <c r="H1013" i="20"/>
  <c r="G1013" i="20"/>
  <c r="J1011" i="20"/>
  <c r="I1011" i="20"/>
  <c r="H1011" i="20"/>
  <c r="G1011" i="20"/>
  <c r="J1009" i="20"/>
  <c r="I1009" i="20"/>
  <c r="H1009" i="20"/>
  <c r="G1009" i="20"/>
  <c r="J1007" i="20"/>
  <c r="I1007" i="20"/>
  <c r="H1007" i="20"/>
  <c r="G1007" i="20"/>
  <c r="J1005" i="20"/>
  <c r="I1005" i="20"/>
  <c r="H1005" i="20"/>
  <c r="G1005" i="20"/>
  <c r="J1003" i="20"/>
  <c r="I1003" i="20"/>
  <c r="H1003" i="20"/>
  <c r="G1003" i="20"/>
  <c r="J1001" i="20"/>
  <c r="I1001" i="20"/>
  <c r="H1001" i="20"/>
  <c r="G1001" i="20"/>
  <c r="J999" i="20"/>
  <c r="I999" i="20"/>
  <c r="H999" i="20"/>
  <c r="G999" i="20"/>
  <c r="J997" i="20"/>
  <c r="I997" i="20"/>
  <c r="H997" i="20"/>
  <c r="G997" i="20"/>
  <c r="J995" i="20"/>
  <c r="I995" i="20"/>
  <c r="H995" i="20"/>
  <c r="G995" i="20"/>
  <c r="J993" i="20"/>
  <c r="I993" i="20"/>
  <c r="H993" i="20"/>
  <c r="G993" i="20"/>
  <c r="J991" i="20"/>
  <c r="I991" i="20"/>
  <c r="H991" i="20"/>
  <c r="G991" i="20"/>
  <c r="J989" i="20"/>
  <c r="I989" i="20"/>
  <c r="H989" i="20"/>
  <c r="G989" i="20"/>
  <c r="J987" i="20"/>
  <c r="I987" i="20"/>
  <c r="H987" i="20"/>
  <c r="G987" i="20"/>
  <c r="J985" i="20"/>
  <c r="I985" i="20"/>
  <c r="H985" i="20"/>
  <c r="G985" i="20"/>
  <c r="J983" i="20"/>
  <c r="I983" i="20"/>
  <c r="H983" i="20"/>
  <c r="G983" i="20"/>
  <c r="J981" i="20"/>
  <c r="I981" i="20"/>
  <c r="H981" i="20"/>
  <c r="G981" i="20"/>
  <c r="J979" i="20"/>
  <c r="I979" i="20"/>
  <c r="H979" i="20"/>
  <c r="G979" i="20"/>
  <c r="J977" i="20"/>
  <c r="I977" i="20"/>
  <c r="H977" i="20"/>
  <c r="G977" i="20"/>
  <c r="J975" i="20"/>
  <c r="I975" i="20"/>
  <c r="H975" i="20"/>
  <c r="G975" i="20"/>
  <c r="J973" i="20"/>
  <c r="I973" i="20"/>
  <c r="H973" i="20"/>
  <c r="G973" i="20"/>
  <c r="J971" i="20"/>
  <c r="I971" i="20"/>
  <c r="H971" i="20"/>
  <c r="G971" i="20"/>
  <c r="J969" i="20"/>
  <c r="I969" i="20"/>
  <c r="H969" i="20"/>
  <c r="G969" i="20"/>
  <c r="J967" i="20"/>
  <c r="I967" i="20"/>
  <c r="H967" i="20"/>
  <c r="G967" i="20"/>
  <c r="J965" i="20"/>
  <c r="I965" i="20"/>
  <c r="H965" i="20"/>
  <c r="G965" i="20"/>
  <c r="J963" i="20"/>
  <c r="I963" i="20"/>
  <c r="H963" i="20"/>
  <c r="G963" i="20"/>
  <c r="J961" i="20"/>
  <c r="I961" i="20"/>
  <c r="H961" i="20"/>
  <c r="G961" i="20"/>
  <c r="J959" i="20"/>
  <c r="I959" i="20"/>
  <c r="H959" i="20"/>
  <c r="G959" i="20"/>
  <c r="J957" i="20"/>
  <c r="I957" i="20"/>
  <c r="H957" i="20"/>
  <c r="G957" i="20"/>
  <c r="J955" i="20"/>
  <c r="I955" i="20"/>
  <c r="H955" i="20"/>
  <c r="G955" i="20"/>
  <c r="J953" i="20"/>
  <c r="I953" i="20"/>
  <c r="H953" i="20"/>
  <c r="G953" i="20"/>
  <c r="J951" i="20"/>
  <c r="I951" i="20"/>
  <c r="H951" i="20"/>
  <c r="G951" i="20"/>
  <c r="J949" i="20"/>
  <c r="I949" i="20"/>
  <c r="H949" i="20"/>
  <c r="G949" i="20"/>
  <c r="J947" i="20"/>
  <c r="I947" i="20"/>
  <c r="H947" i="20"/>
  <c r="G947" i="20"/>
  <c r="J945" i="20"/>
  <c r="I945" i="20"/>
  <c r="H945" i="20"/>
  <c r="G945" i="20"/>
  <c r="J943" i="20"/>
  <c r="I943" i="20"/>
  <c r="H943" i="20"/>
  <c r="G943" i="20"/>
  <c r="J941" i="20"/>
  <c r="I941" i="20"/>
  <c r="H941" i="20"/>
  <c r="G941" i="20"/>
  <c r="J939" i="20"/>
  <c r="I939" i="20"/>
  <c r="H939" i="20"/>
  <c r="G939" i="20"/>
  <c r="J937" i="20"/>
  <c r="I937" i="20"/>
  <c r="H937" i="20"/>
  <c r="G937" i="20"/>
  <c r="J935" i="20"/>
  <c r="I935" i="20"/>
  <c r="H935" i="20"/>
  <c r="G935" i="20"/>
  <c r="J933" i="20"/>
  <c r="I933" i="20"/>
  <c r="H933" i="20"/>
  <c r="G933" i="20"/>
  <c r="J931" i="20"/>
  <c r="I931" i="20"/>
  <c r="H931" i="20"/>
  <c r="G931" i="20"/>
  <c r="J929" i="20"/>
  <c r="I929" i="20"/>
  <c r="H929" i="20"/>
  <c r="G929" i="20"/>
  <c r="J927" i="20"/>
  <c r="I927" i="20"/>
  <c r="H927" i="20"/>
  <c r="G927" i="20"/>
  <c r="J925" i="20"/>
  <c r="I925" i="20"/>
  <c r="H925" i="20"/>
  <c r="G925" i="20"/>
  <c r="J923" i="20"/>
  <c r="I923" i="20"/>
  <c r="H923" i="20"/>
  <c r="G923" i="20"/>
  <c r="J921" i="20"/>
  <c r="I921" i="20"/>
  <c r="H921" i="20"/>
  <c r="G921" i="20"/>
  <c r="J919" i="20"/>
  <c r="I919" i="20"/>
  <c r="H919" i="20"/>
  <c r="G919" i="20"/>
  <c r="J917" i="20"/>
  <c r="I917" i="20"/>
  <c r="H917" i="20"/>
  <c r="G917" i="20"/>
  <c r="J915" i="20"/>
  <c r="I915" i="20"/>
  <c r="H915" i="20"/>
  <c r="G915" i="20"/>
  <c r="J913" i="20"/>
  <c r="I913" i="20"/>
  <c r="H913" i="20"/>
  <c r="G913" i="20"/>
  <c r="J911" i="20"/>
  <c r="I911" i="20"/>
  <c r="H911" i="20"/>
  <c r="G911" i="20"/>
  <c r="J909" i="20"/>
  <c r="I909" i="20"/>
  <c r="H909" i="20"/>
  <c r="G909" i="20"/>
  <c r="J907" i="20"/>
  <c r="I907" i="20"/>
  <c r="H907" i="20"/>
  <c r="G907" i="20"/>
  <c r="J905" i="20"/>
  <c r="I905" i="20"/>
  <c r="H905" i="20"/>
  <c r="G905" i="20"/>
  <c r="J903" i="20"/>
  <c r="I903" i="20"/>
  <c r="H903" i="20"/>
  <c r="G903" i="20"/>
  <c r="J901" i="20"/>
  <c r="I901" i="20"/>
  <c r="H901" i="20"/>
  <c r="G901" i="20"/>
  <c r="J899" i="20"/>
  <c r="I899" i="20"/>
  <c r="H899" i="20"/>
  <c r="G899" i="20"/>
  <c r="J897" i="20"/>
  <c r="I897" i="20"/>
  <c r="H897" i="20"/>
  <c r="G897" i="20"/>
  <c r="J895" i="20"/>
  <c r="I895" i="20"/>
  <c r="H895" i="20"/>
  <c r="G895" i="20"/>
  <c r="J893" i="20"/>
  <c r="I893" i="20"/>
  <c r="H893" i="20"/>
  <c r="G893" i="20"/>
  <c r="J891" i="20"/>
  <c r="I891" i="20"/>
  <c r="H891" i="20"/>
  <c r="G891" i="20"/>
  <c r="J889" i="20"/>
  <c r="I889" i="20"/>
  <c r="H889" i="20"/>
  <c r="G889" i="20"/>
  <c r="J887" i="20"/>
  <c r="I887" i="20"/>
  <c r="H887" i="20"/>
  <c r="G887" i="20"/>
  <c r="K886" i="20"/>
  <c r="K893" i="20" s="1"/>
  <c r="J885" i="20"/>
  <c r="I885" i="20"/>
  <c r="H885" i="20"/>
  <c r="G885" i="20"/>
  <c r="J883" i="20"/>
  <c r="I883" i="20"/>
  <c r="H883" i="20"/>
  <c r="G883" i="20"/>
  <c r="J881" i="20"/>
  <c r="I881" i="20"/>
  <c r="H881" i="20"/>
  <c r="G881" i="20"/>
  <c r="J879" i="20"/>
  <c r="I879" i="20"/>
  <c r="H879" i="20"/>
  <c r="G879" i="20"/>
  <c r="K878" i="20"/>
  <c r="K885" i="20" s="1"/>
  <c r="J877" i="20"/>
  <c r="I877" i="20"/>
  <c r="H877" i="20"/>
  <c r="G877" i="20"/>
  <c r="J875" i="20"/>
  <c r="I875" i="20"/>
  <c r="H875" i="20"/>
  <c r="G875" i="20"/>
  <c r="J873" i="20"/>
  <c r="I873" i="20"/>
  <c r="H873" i="20"/>
  <c r="G873" i="20"/>
  <c r="J871" i="20"/>
  <c r="I871" i="20"/>
  <c r="H871" i="20"/>
  <c r="G871" i="20"/>
  <c r="K870" i="20"/>
  <c r="K873" i="20" s="1"/>
  <c r="J869" i="20"/>
  <c r="I869" i="20"/>
  <c r="H869" i="20"/>
  <c r="G869" i="20"/>
  <c r="J867" i="20"/>
  <c r="I867" i="20"/>
  <c r="H867" i="20"/>
  <c r="G867" i="20"/>
  <c r="J865" i="20"/>
  <c r="I865" i="20"/>
  <c r="H865" i="20"/>
  <c r="G865" i="20"/>
  <c r="J863" i="20"/>
  <c r="I863" i="20"/>
  <c r="H863" i="20"/>
  <c r="G863" i="20"/>
  <c r="K862" i="20"/>
  <c r="K867" i="20" s="1"/>
  <c r="J861" i="20"/>
  <c r="I861" i="20"/>
  <c r="H861" i="20"/>
  <c r="G861" i="20"/>
  <c r="J859" i="20"/>
  <c r="I859" i="20"/>
  <c r="H859" i="20"/>
  <c r="G859" i="20"/>
  <c r="J857" i="20"/>
  <c r="I857" i="20"/>
  <c r="H857" i="20"/>
  <c r="G857" i="20"/>
  <c r="J855" i="20"/>
  <c r="I855" i="20"/>
  <c r="H855" i="20"/>
  <c r="G855" i="20"/>
  <c r="K854" i="20"/>
  <c r="K861" i="20" s="1"/>
  <c r="J853" i="20"/>
  <c r="I853" i="20"/>
  <c r="H853" i="20"/>
  <c r="G853" i="20"/>
  <c r="J851" i="20"/>
  <c r="I851" i="20"/>
  <c r="H851" i="20"/>
  <c r="G851" i="20"/>
  <c r="J849" i="20"/>
  <c r="I849" i="20"/>
  <c r="H849" i="20"/>
  <c r="G849" i="20"/>
  <c r="J847" i="20"/>
  <c r="I847" i="20"/>
  <c r="H847" i="20"/>
  <c r="G847" i="20"/>
  <c r="K846" i="20"/>
  <c r="K847" i="20" s="1"/>
  <c r="J845" i="20"/>
  <c r="I845" i="20"/>
  <c r="H845" i="20"/>
  <c r="G845" i="20"/>
  <c r="J843" i="20"/>
  <c r="I843" i="20"/>
  <c r="H843" i="20"/>
  <c r="G843" i="20"/>
  <c r="J841" i="20"/>
  <c r="I841" i="20"/>
  <c r="H841" i="20"/>
  <c r="G841" i="20"/>
  <c r="J839" i="20"/>
  <c r="I839" i="20"/>
  <c r="H839" i="20"/>
  <c r="G839" i="20"/>
  <c r="K838" i="20"/>
  <c r="K841" i="20" s="1"/>
  <c r="J837" i="20"/>
  <c r="I837" i="20"/>
  <c r="H837" i="20"/>
  <c r="G837" i="20"/>
  <c r="J835" i="20"/>
  <c r="I835" i="20"/>
  <c r="H835" i="20"/>
  <c r="G835" i="20"/>
  <c r="J833" i="20"/>
  <c r="I833" i="20"/>
  <c r="H833" i="20"/>
  <c r="G833" i="20"/>
  <c r="J831" i="20"/>
  <c r="I831" i="20"/>
  <c r="H831" i="20"/>
  <c r="G831" i="20"/>
  <c r="K830" i="20"/>
  <c r="K835" i="20" s="1"/>
  <c r="J829" i="20"/>
  <c r="I829" i="20"/>
  <c r="H829" i="20"/>
  <c r="G829" i="20"/>
  <c r="J827" i="20"/>
  <c r="I827" i="20"/>
  <c r="H827" i="20"/>
  <c r="G827" i="20"/>
  <c r="J825" i="20"/>
  <c r="I825" i="20"/>
  <c r="H825" i="20"/>
  <c r="G825" i="20"/>
  <c r="J823" i="20"/>
  <c r="I823" i="20"/>
  <c r="H823" i="20"/>
  <c r="G823" i="20"/>
  <c r="K822" i="20"/>
  <c r="K829" i="20" s="1"/>
  <c r="J821" i="20"/>
  <c r="I821" i="20"/>
  <c r="H821" i="20"/>
  <c r="G821" i="20"/>
  <c r="J819" i="20"/>
  <c r="I819" i="20"/>
  <c r="H819" i="20"/>
  <c r="G819" i="20"/>
  <c r="J817" i="20"/>
  <c r="I817" i="20"/>
  <c r="H817" i="20"/>
  <c r="G817" i="20"/>
  <c r="J815" i="20"/>
  <c r="I815" i="20"/>
  <c r="H815" i="20"/>
  <c r="G815" i="20"/>
  <c r="K814" i="20"/>
  <c r="K815" i="20" s="1"/>
  <c r="J813" i="20"/>
  <c r="I813" i="20"/>
  <c r="H813" i="20"/>
  <c r="G813" i="20"/>
  <c r="J811" i="20"/>
  <c r="I811" i="20"/>
  <c r="H811" i="20"/>
  <c r="G811" i="20"/>
  <c r="J809" i="20"/>
  <c r="I809" i="20"/>
  <c r="H809" i="20"/>
  <c r="G809" i="20"/>
  <c r="J807" i="20"/>
  <c r="I807" i="20"/>
  <c r="H807" i="20"/>
  <c r="G807" i="20"/>
  <c r="K806" i="20"/>
  <c r="K809" i="20" s="1"/>
  <c r="J805" i="20"/>
  <c r="I805" i="20"/>
  <c r="H805" i="20"/>
  <c r="G805" i="20"/>
  <c r="J803" i="20"/>
  <c r="I803" i="20"/>
  <c r="H803" i="20"/>
  <c r="G803" i="20"/>
  <c r="J801" i="20"/>
  <c r="I801" i="20"/>
  <c r="H801" i="20"/>
  <c r="G801" i="20"/>
  <c r="J799" i="20"/>
  <c r="I799" i="20"/>
  <c r="H799" i="20"/>
  <c r="G799" i="20"/>
  <c r="K798" i="20"/>
  <c r="K803" i="20" s="1"/>
  <c r="J797" i="20"/>
  <c r="I797" i="20"/>
  <c r="H797" i="20"/>
  <c r="G797" i="20"/>
  <c r="J795" i="20"/>
  <c r="I795" i="20"/>
  <c r="H795" i="20"/>
  <c r="G795" i="20"/>
  <c r="J793" i="20"/>
  <c r="I793" i="20"/>
  <c r="H793" i="20"/>
  <c r="G793" i="20"/>
  <c r="J791" i="20"/>
  <c r="I791" i="20"/>
  <c r="H791" i="20"/>
  <c r="G791" i="20"/>
  <c r="K790" i="20"/>
  <c r="K797" i="20" s="1"/>
  <c r="J789" i="20"/>
  <c r="I789" i="20"/>
  <c r="H789" i="20"/>
  <c r="G789" i="20"/>
  <c r="J787" i="20"/>
  <c r="I787" i="20"/>
  <c r="H787" i="20"/>
  <c r="G787" i="20"/>
  <c r="J785" i="20"/>
  <c r="I785" i="20"/>
  <c r="H785" i="20"/>
  <c r="G785" i="20"/>
  <c r="J783" i="20"/>
  <c r="I783" i="20"/>
  <c r="H783" i="20"/>
  <c r="G783" i="20"/>
  <c r="K782" i="20"/>
  <c r="K783" i="20" s="1"/>
  <c r="J781" i="20"/>
  <c r="I781" i="20"/>
  <c r="H781" i="20"/>
  <c r="G781" i="20"/>
  <c r="J779" i="20"/>
  <c r="I779" i="20"/>
  <c r="H779" i="20"/>
  <c r="G779" i="20"/>
  <c r="J777" i="20"/>
  <c r="I777" i="20"/>
  <c r="H777" i="20"/>
  <c r="G777" i="20"/>
  <c r="J775" i="20"/>
  <c r="I775" i="20"/>
  <c r="H775" i="20"/>
  <c r="G775" i="20"/>
  <c r="K774" i="20"/>
  <c r="K777" i="20" s="1"/>
  <c r="J773" i="20"/>
  <c r="I773" i="20"/>
  <c r="H773" i="20"/>
  <c r="G773" i="20"/>
  <c r="J771" i="20"/>
  <c r="I771" i="20"/>
  <c r="H771" i="20"/>
  <c r="G771" i="20"/>
  <c r="J769" i="20"/>
  <c r="I769" i="20"/>
  <c r="H769" i="20"/>
  <c r="G769" i="20"/>
  <c r="J767" i="20"/>
  <c r="I767" i="20"/>
  <c r="H767" i="20"/>
  <c r="G767" i="20"/>
  <c r="K766" i="20"/>
  <c r="K771" i="20" s="1"/>
  <c r="J765" i="20"/>
  <c r="I765" i="20"/>
  <c r="H765" i="20"/>
  <c r="G765" i="20"/>
  <c r="J763" i="20"/>
  <c r="I763" i="20"/>
  <c r="H763" i="20"/>
  <c r="G763" i="20"/>
  <c r="J761" i="20"/>
  <c r="I761" i="20"/>
  <c r="H761" i="20"/>
  <c r="G761" i="20"/>
  <c r="J759" i="20"/>
  <c r="I759" i="20"/>
  <c r="H759" i="20"/>
  <c r="G759" i="20"/>
  <c r="K758" i="20"/>
  <c r="K765" i="20" s="1"/>
  <c r="J757" i="20"/>
  <c r="I757" i="20"/>
  <c r="H757" i="20"/>
  <c r="G757" i="20"/>
  <c r="J755" i="20"/>
  <c r="I755" i="20"/>
  <c r="H755" i="20"/>
  <c r="G755" i="20"/>
  <c r="J753" i="20"/>
  <c r="I753" i="20"/>
  <c r="H753" i="20"/>
  <c r="G753" i="20"/>
  <c r="J751" i="20"/>
  <c r="I751" i="20"/>
  <c r="H751" i="20"/>
  <c r="G751" i="20"/>
  <c r="K750" i="20"/>
  <c r="K751" i="20" s="1"/>
  <c r="J749" i="20"/>
  <c r="I749" i="20"/>
  <c r="H749" i="20"/>
  <c r="G749" i="20"/>
  <c r="J747" i="20"/>
  <c r="I747" i="20"/>
  <c r="H747" i="20"/>
  <c r="G747" i="20"/>
  <c r="J745" i="20"/>
  <c r="I745" i="20"/>
  <c r="H745" i="20"/>
  <c r="G745" i="20"/>
  <c r="J743" i="20"/>
  <c r="I743" i="20"/>
  <c r="H743" i="20"/>
  <c r="G743" i="20"/>
  <c r="K742" i="20"/>
  <c r="K745" i="20" s="1"/>
  <c r="J741" i="20"/>
  <c r="I741" i="20"/>
  <c r="H741" i="20"/>
  <c r="G741" i="20"/>
  <c r="J739" i="20"/>
  <c r="I739" i="20"/>
  <c r="H739" i="20"/>
  <c r="G739" i="20"/>
  <c r="J737" i="20"/>
  <c r="I737" i="20"/>
  <c r="H737" i="20"/>
  <c r="G737" i="20"/>
  <c r="J735" i="20"/>
  <c r="I735" i="20"/>
  <c r="H735" i="20"/>
  <c r="G735" i="20"/>
  <c r="K734" i="20"/>
  <c r="K739" i="20" s="1"/>
  <c r="J733" i="20"/>
  <c r="I733" i="20"/>
  <c r="H733" i="20"/>
  <c r="G733" i="20"/>
  <c r="J731" i="20"/>
  <c r="I731" i="20"/>
  <c r="H731" i="20"/>
  <c r="G731" i="20"/>
  <c r="J729" i="20"/>
  <c r="I729" i="20"/>
  <c r="H729" i="20"/>
  <c r="G729" i="20"/>
  <c r="J727" i="20"/>
  <c r="I727" i="20"/>
  <c r="H727" i="20"/>
  <c r="G727" i="20"/>
  <c r="K726" i="20"/>
  <c r="K733" i="20" s="1"/>
  <c r="J725" i="20"/>
  <c r="I725" i="20"/>
  <c r="H725" i="20"/>
  <c r="G725" i="20"/>
  <c r="J723" i="20"/>
  <c r="I723" i="20"/>
  <c r="H723" i="20"/>
  <c r="G723" i="20"/>
  <c r="J721" i="20"/>
  <c r="I721" i="20"/>
  <c r="H721" i="20"/>
  <c r="G721" i="20"/>
  <c r="J719" i="20"/>
  <c r="I719" i="20"/>
  <c r="H719" i="20"/>
  <c r="G719" i="20"/>
  <c r="K718" i="20"/>
  <c r="K719" i="20" s="1"/>
  <c r="J717" i="20"/>
  <c r="I717" i="20"/>
  <c r="H717" i="20"/>
  <c r="G717" i="20"/>
  <c r="J715" i="20"/>
  <c r="I715" i="20"/>
  <c r="H715" i="20"/>
  <c r="G715" i="20"/>
  <c r="J713" i="20"/>
  <c r="I713" i="20"/>
  <c r="H713" i="20"/>
  <c r="G713" i="20"/>
  <c r="J711" i="20"/>
  <c r="I711" i="20"/>
  <c r="H711" i="20"/>
  <c r="G711" i="20"/>
  <c r="K710" i="20"/>
  <c r="K713" i="20" s="1"/>
  <c r="J709" i="20"/>
  <c r="I709" i="20"/>
  <c r="H709" i="20"/>
  <c r="G709" i="20"/>
  <c r="J707" i="20"/>
  <c r="I707" i="20"/>
  <c r="H707" i="20"/>
  <c r="G707" i="20"/>
  <c r="J705" i="20"/>
  <c r="I705" i="20"/>
  <c r="H705" i="20"/>
  <c r="G705" i="20"/>
  <c r="J703" i="20"/>
  <c r="I703" i="20"/>
  <c r="H703" i="20"/>
  <c r="G703" i="20"/>
  <c r="K702" i="20"/>
  <c r="K707" i="20" s="1"/>
  <c r="J701" i="20"/>
  <c r="I701" i="20"/>
  <c r="H701" i="20"/>
  <c r="G701" i="20"/>
  <c r="J699" i="20"/>
  <c r="I699" i="20"/>
  <c r="H699" i="20"/>
  <c r="G699" i="20"/>
  <c r="J697" i="20"/>
  <c r="I697" i="20"/>
  <c r="H697" i="20"/>
  <c r="G697" i="20"/>
  <c r="J695" i="20"/>
  <c r="I695" i="20"/>
  <c r="H695" i="20"/>
  <c r="G695" i="20"/>
  <c r="K694" i="20"/>
  <c r="K701" i="20" s="1"/>
  <c r="Q374" i="15"/>
  <c r="R374" i="15"/>
  <c r="O374" i="15"/>
  <c r="J349" i="15"/>
  <c r="I349" i="15"/>
  <c r="H349" i="15"/>
  <c r="G349" i="15"/>
  <c r="J347" i="15"/>
  <c r="I347" i="15"/>
  <c r="H347" i="15"/>
  <c r="G347" i="15"/>
  <c r="J345" i="15"/>
  <c r="I345" i="15"/>
  <c r="H345" i="15"/>
  <c r="G345" i="15"/>
  <c r="J343" i="15"/>
  <c r="I343" i="15"/>
  <c r="H343" i="15"/>
  <c r="G343" i="15"/>
  <c r="K342" i="15"/>
  <c r="K349" i="15" s="1"/>
  <c r="J341" i="15"/>
  <c r="I341" i="15"/>
  <c r="H341" i="15"/>
  <c r="G341" i="15"/>
  <c r="J339" i="15"/>
  <c r="I339" i="15"/>
  <c r="H339" i="15"/>
  <c r="G339" i="15"/>
  <c r="J337" i="15"/>
  <c r="I337" i="15"/>
  <c r="H337" i="15"/>
  <c r="G337" i="15"/>
  <c r="J335" i="15"/>
  <c r="I335" i="15"/>
  <c r="H335" i="15"/>
  <c r="G335" i="15"/>
  <c r="K334" i="15"/>
  <c r="K335" i="15" s="1"/>
  <c r="J333" i="15"/>
  <c r="I333" i="15"/>
  <c r="H333" i="15"/>
  <c r="G333" i="15"/>
  <c r="J331" i="15"/>
  <c r="I331" i="15"/>
  <c r="H331" i="15"/>
  <c r="G331" i="15"/>
  <c r="J329" i="15"/>
  <c r="I329" i="15"/>
  <c r="H329" i="15"/>
  <c r="G329" i="15"/>
  <c r="J327" i="15"/>
  <c r="I327" i="15"/>
  <c r="H327" i="15"/>
  <c r="G327" i="15"/>
  <c r="K326" i="15"/>
  <c r="K333" i="15" s="1"/>
  <c r="J325" i="15"/>
  <c r="I325" i="15"/>
  <c r="H325" i="15"/>
  <c r="G325" i="15"/>
  <c r="J323" i="15"/>
  <c r="I323" i="15"/>
  <c r="H323" i="15"/>
  <c r="G323" i="15"/>
  <c r="J321" i="15"/>
  <c r="I321" i="15"/>
  <c r="H321" i="15"/>
  <c r="G321" i="15"/>
  <c r="J319" i="15"/>
  <c r="I319" i="15"/>
  <c r="H319" i="15"/>
  <c r="G319" i="15"/>
  <c r="K318" i="15"/>
  <c r="K323" i="15" s="1"/>
  <c r="J317" i="15"/>
  <c r="I317" i="15"/>
  <c r="H317" i="15"/>
  <c r="G317" i="15"/>
  <c r="J315" i="15"/>
  <c r="I315" i="15"/>
  <c r="H315" i="15"/>
  <c r="G315" i="15"/>
  <c r="J313" i="15"/>
  <c r="I313" i="15"/>
  <c r="H313" i="15"/>
  <c r="G313" i="15"/>
  <c r="J311" i="15"/>
  <c r="I311" i="15"/>
  <c r="H311" i="15"/>
  <c r="G311" i="15"/>
  <c r="K310" i="15"/>
  <c r="K317" i="15" s="1"/>
  <c r="J309" i="15"/>
  <c r="I309" i="15"/>
  <c r="H309" i="15"/>
  <c r="G309" i="15"/>
  <c r="J307" i="15"/>
  <c r="I307" i="15"/>
  <c r="H307" i="15"/>
  <c r="G307" i="15"/>
  <c r="J305" i="15"/>
  <c r="I305" i="15"/>
  <c r="H305" i="15"/>
  <c r="G305" i="15"/>
  <c r="J303" i="15"/>
  <c r="I303" i="15"/>
  <c r="H303" i="15"/>
  <c r="G303" i="15"/>
  <c r="K302" i="15"/>
  <c r="K303" i="15" s="1"/>
  <c r="J301" i="15"/>
  <c r="I301" i="15"/>
  <c r="H301" i="15"/>
  <c r="G301" i="15"/>
  <c r="J299" i="15"/>
  <c r="I299" i="15"/>
  <c r="H299" i="15"/>
  <c r="G299" i="15"/>
  <c r="J297" i="15"/>
  <c r="I297" i="15"/>
  <c r="H297" i="15"/>
  <c r="G297" i="15"/>
  <c r="J295" i="15"/>
  <c r="I295" i="15"/>
  <c r="H295" i="15"/>
  <c r="G295" i="15"/>
  <c r="K294" i="15"/>
  <c r="K301" i="15" s="1"/>
  <c r="J293" i="15"/>
  <c r="I293" i="15"/>
  <c r="H293" i="15"/>
  <c r="G293" i="15"/>
  <c r="J291" i="15"/>
  <c r="I291" i="15"/>
  <c r="H291" i="15"/>
  <c r="G291" i="15"/>
  <c r="J289" i="15"/>
  <c r="I289" i="15"/>
  <c r="H289" i="15"/>
  <c r="G289" i="15"/>
  <c r="J287" i="15"/>
  <c r="I287" i="15"/>
  <c r="H287" i="15"/>
  <c r="G287" i="15"/>
  <c r="K286" i="15"/>
  <c r="K291" i="15" s="1"/>
  <c r="J285" i="15"/>
  <c r="I285" i="15"/>
  <c r="H285" i="15"/>
  <c r="G285" i="15"/>
  <c r="J283" i="15"/>
  <c r="I283" i="15"/>
  <c r="H283" i="15"/>
  <c r="G283" i="15"/>
  <c r="J281" i="15"/>
  <c r="I281" i="15"/>
  <c r="H281" i="15"/>
  <c r="G281" i="15"/>
  <c r="J279" i="15"/>
  <c r="I279" i="15"/>
  <c r="H279" i="15"/>
  <c r="G279" i="15"/>
  <c r="K278" i="15"/>
  <c r="K285" i="15" s="1"/>
  <c r="J277" i="15"/>
  <c r="I277" i="15"/>
  <c r="H277" i="15"/>
  <c r="G277" i="15"/>
  <c r="J275" i="15"/>
  <c r="I275" i="15"/>
  <c r="H275" i="15"/>
  <c r="G275" i="15"/>
  <c r="J273" i="15"/>
  <c r="I273" i="15"/>
  <c r="H273" i="15"/>
  <c r="G273" i="15"/>
  <c r="J271" i="15"/>
  <c r="I271" i="15"/>
  <c r="H271" i="15"/>
  <c r="G271" i="15"/>
  <c r="K270" i="15"/>
  <c r="K271" i="15" s="1"/>
  <c r="J269" i="15"/>
  <c r="I269" i="15"/>
  <c r="H269" i="15"/>
  <c r="G269" i="15"/>
  <c r="J267" i="15"/>
  <c r="I267" i="15"/>
  <c r="H267" i="15"/>
  <c r="G267" i="15"/>
  <c r="J265" i="15"/>
  <c r="I265" i="15"/>
  <c r="H265" i="15"/>
  <c r="G265" i="15"/>
  <c r="J263" i="15"/>
  <c r="I263" i="15"/>
  <c r="H263" i="15"/>
  <c r="G263" i="15"/>
  <c r="K262" i="15"/>
  <c r="K269" i="15" s="1"/>
  <c r="J261" i="15"/>
  <c r="I261" i="15"/>
  <c r="H261" i="15"/>
  <c r="G261" i="15"/>
  <c r="J259" i="15"/>
  <c r="I259" i="15"/>
  <c r="H259" i="15"/>
  <c r="G259" i="15"/>
  <c r="J257" i="15"/>
  <c r="I257" i="15"/>
  <c r="H257" i="15"/>
  <c r="G257" i="15"/>
  <c r="J255" i="15"/>
  <c r="I255" i="15"/>
  <c r="H255" i="15"/>
  <c r="G255" i="15"/>
  <c r="K254" i="15"/>
  <c r="K259" i="15" s="1"/>
  <c r="J253" i="15"/>
  <c r="I253" i="15"/>
  <c r="H253" i="15"/>
  <c r="G253" i="15"/>
  <c r="J251" i="15"/>
  <c r="I251" i="15"/>
  <c r="H251" i="15"/>
  <c r="G251" i="15"/>
  <c r="J249" i="15"/>
  <c r="I249" i="15"/>
  <c r="H249" i="15"/>
  <c r="G249" i="15"/>
  <c r="J247" i="15"/>
  <c r="I247" i="15"/>
  <c r="H247" i="15"/>
  <c r="G247" i="15"/>
  <c r="K246" i="15"/>
  <c r="K253" i="15" s="1"/>
  <c r="J245" i="15"/>
  <c r="I245" i="15"/>
  <c r="H245" i="15"/>
  <c r="G245" i="15"/>
  <c r="J243" i="15"/>
  <c r="I243" i="15"/>
  <c r="H243" i="15"/>
  <c r="G243" i="15"/>
  <c r="J241" i="15"/>
  <c r="I241" i="15"/>
  <c r="H241" i="15"/>
  <c r="G241" i="15"/>
  <c r="J239" i="15"/>
  <c r="I239" i="15"/>
  <c r="H239" i="15"/>
  <c r="G239" i="15"/>
  <c r="K238" i="15"/>
  <c r="K239" i="15" s="1"/>
  <c r="J237" i="15"/>
  <c r="I237" i="15"/>
  <c r="H237" i="15"/>
  <c r="G237" i="15"/>
  <c r="J235" i="15"/>
  <c r="I235" i="15"/>
  <c r="H235" i="15"/>
  <c r="G235" i="15"/>
  <c r="J233" i="15"/>
  <c r="I233" i="15"/>
  <c r="H233" i="15"/>
  <c r="G233" i="15"/>
  <c r="J231" i="15"/>
  <c r="I231" i="15"/>
  <c r="H231" i="15"/>
  <c r="G231" i="15"/>
  <c r="K230" i="15"/>
  <c r="K237" i="15" s="1"/>
  <c r="J229" i="15"/>
  <c r="I229" i="15"/>
  <c r="H229" i="15"/>
  <c r="G229" i="15"/>
  <c r="J227" i="15"/>
  <c r="I227" i="15"/>
  <c r="H227" i="15"/>
  <c r="G227" i="15"/>
  <c r="J225" i="15"/>
  <c r="I225" i="15"/>
  <c r="H225" i="15"/>
  <c r="G225" i="15"/>
  <c r="J223" i="15"/>
  <c r="I223" i="15"/>
  <c r="H223" i="15"/>
  <c r="G223" i="15"/>
  <c r="K222" i="15"/>
  <c r="K227" i="15" s="1"/>
  <c r="J221" i="15"/>
  <c r="I221" i="15"/>
  <c r="H221" i="15"/>
  <c r="G221" i="15"/>
  <c r="J219" i="15"/>
  <c r="I219" i="15"/>
  <c r="H219" i="15"/>
  <c r="G219" i="15"/>
  <c r="J217" i="15"/>
  <c r="I217" i="15"/>
  <c r="H217" i="15"/>
  <c r="G217" i="15"/>
  <c r="J215" i="15"/>
  <c r="I215" i="15"/>
  <c r="H215" i="15"/>
  <c r="G215" i="15"/>
  <c r="K214" i="15"/>
  <c r="K221" i="15" s="1"/>
  <c r="J213" i="15"/>
  <c r="I213" i="15"/>
  <c r="H213" i="15"/>
  <c r="G213" i="15"/>
  <c r="J211" i="15"/>
  <c r="I211" i="15"/>
  <c r="H211" i="15"/>
  <c r="G211" i="15"/>
  <c r="J209" i="15"/>
  <c r="I209" i="15"/>
  <c r="H209" i="15"/>
  <c r="G209" i="15"/>
  <c r="J207" i="15"/>
  <c r="I207" i="15"/>
  <c r="H207" i="15"/>
  <c r="G207" i="15"/>
  <c r="K206" i="15"/>
  <c r="K207" i="15" s="1"/>
  <c r="J205" i="15"/>
  <c r="I205" i="15"/>
  <c r="H205" i="15"/>
  <c r="G205" i="15"/>
  <c r="J203" i="15"/>
  <c r="I203" i="15"/>
  <c r="H203" i="15"/>
  <c r="G203" i="15"/>
  <c r="J201" i="15"/>
  <c r="I201" i="15"/>
  <c r="H201" i="15"/>
  <c r="G201" i="15"/>
  <c r="J199" i="15"/>
  <c r="I199" i="15"/>
  <c r="H199" i="15"/>
  <c r="G199" i="15"/>
  <c r="K198" i="15"/>
  <c r="K205" i="15" s="1"/>
  <c r="J197" i="15"/>
  <c r="I197" i="15"/>
  <c r="H197" i="15"/>
  <c r="G197" i="15"/>
  <c r="J195" i="15"/>
  <c r="I195" i="15"/>
  <c r="H195" i="15"/>
  <c r="G195" i="15"/>
  <c r="J193" i="15"/>
  <c r="I193" i="15"/>
  <c r="H193" i="15"/>
  <c r="G193" i="15"/>
  <c r="J191" i="15"/>
  <c r="I191" i="15"/>
  <c r="H191" i="15"/>
  <c r="G191" i="15"/>
  <c r="K190" i="15"/>
  <c r="K195" i="15" s="1"/>
  <c r="J189" i="15"/>
  <c r="I189" i="15"/>
  <c r="H189" i="15"/>
  <c r="G189" i="15"/>
  <c r="J187" i="15"/>
  <c r="I187" i="15"/>
  <c r="H187" i="15"/>
  <c r="G187" i="15"/>
  <c r="J185" i="15"/>
  <c r="I185" i="15"/>
  <c r="H185" i="15"/>
  <c r="G185" i="15"/>
  <c r="J183" i="15"/>
  <c r="I183" i="15"/>
  <c r="H183" i="15"/>
  <c r="G183" i="15"/>
  <c r="K182" i="15"/>
  <c r="K189" i="15" s="1"/>
  <c r="J181" i="15"/>
  <c r="I181" i="15"/>
  <c r="H181" i="15"/>
  <c r="G181" i="15"/>
  <c r="J179" i="15"/>
  <c r="I179" i="15"/>
  <c r="H179" i="15"/>
  <c r="G179" i="15"/>
  <c r="J177" i="15"/>
  <c r="I177" i="15"/>
  <c r="H177" i="15"/>
  <c r="G177" i="15"/>
  <c r="J175" i="15"/>
  <c r="I175" i="15"/>
  <c r="H175" i="15"/>
  <c r="G175" i="15"/>
  <c r="K174" i="15"/>
  <c r="K175" i="15" s="1"/>
  <c r="J173" i="15"/>
  <c r="I173" i="15"/>
  <c r="H173" i="15"/>
  <c r="G173" i="15"/>
  <c r="J171" i="15"/>
  <c r="I171" i="15"/>
  <c r="H171" i="15"/>
  <c r="G171" i="15"/>
  <c r="J169" i="15"/>
  <c r="I169" i="15"/>
  <c r="H169" i="15"/>
  <c r="G169" i="15"/>
  <c r="J167" i="15"/>
  <c r="I167" i="15"/>
  <c r="H167" i="15"/>
  <c r="G167" i="15"/>
  <c r="K166" i="15"/>
  <c r="K173" i="15" s="1"/>
  <c r="J165" i="15"/>
  <c r="I165" i="15"/>
  <c r="H165" i="15"/>
  <c r="G165" i="15"/>
  <c r="J163" i="15"/>
  <c r="I163" i="15"/>
  <c r="H163" i="15"/>
  <c r="G163" i="15"/>
  <c r="J161" i="15"/>
  <c r="I161" i="15"/>
  <c r="H161" i="15"/>
  <c r="G161" i="15"/>
  <c r="J159" i="15"/>
  <c r="I159" i="15"/>
  <c r="H159" i="15"/>
  <c r="G159" i="15"/>
  <c r="K158" i="15"/>
  <c r="K163" i="15" s="1"/>
  <c r="J157" i="15"/>
  <c r="I157" i="15"/>
  <c r="H157" i="15"/>
  <c r="G157" i="15"/>
  <c r="J155" i="15"/>
  <c r="I155" i="15"/>
  <c r="H155" i="15"/>
  <c r="G155" i="15"/>
  <c r="J153" i="15"/>
  <c r="I153" i="15"/>
  <c r="H153" i="15"/>
  <c r="G153" i="15"/>
  <c r="J151" i="15"/>
  <c r="I151" i="15"/>
  <c r="H151" i="15"/>
  <c r="G151" i="15"/>
  <c r="K150" i="15"/>
  <c r="K157" i="15" s="1"/>
  <c r="J149" i="15"/>
  <c r="I149" i="15"/>
  <c r="H149" i="15"/>
  <c r="G149" i="15"/>
  <c r="J147" i="15"/>
  <c r="I147" i="15"/>
  <c r="H147" i="15"/>
  <c r="G147" i="15"/>
  <c r="K145" i="15"/>
  <c r="J145" i="15"/>
  <c r="I145" i="15"/>
  <c r="H145" i="15"/>
  <c r="G145" i="15"/>
  <c r="J143" i="15"/>
  <c r="I143" i="15"/>
  <c r="H143" i="15"/>
  <c r="G143" i="15"/>
  <c r="K142" i="15"/>
  <c r="K143" i="15" s="1"/>
  <c r="J141" i="15"/>
  <c r="I141" i="15"/>
  <c r="H141" i="15"/>
  <c r="G141" i="15"/>
  <c r="K139" i="15"/>
  <c r="J139" i="15"/>
  <c r="I139" i="15"/>
  <c r="H139" i="15"/>
  <c r="G139" i="15"/>
  <c r="K137" i="15"/>
  <c r="J137" i="15"/>
  <c r="I137" i="15"/>
  <c r="H137" i="15"/>
  <c r="G137" i="15"/>
  <c r="K135" i="15"/>
  <c r="J135" i="15"/>
  <c r="I135" i="15"/>
  <c r="H135" i="15"/>
  <c r="G135" i="15"/>
  <c r="K134" i="15"/>
  <c r="K141" i="15" s="1"/>
  <c r="J133" i="15"/>
  <c r="I133" i="15"/>
  <c r="H133" i="15"/>
  <c r="G133" i="15"/>
  <c r="J131" i="15"/>
  <c r="I131" i="15"/>
  <c r="H131" i="15"/>
  <c r="G131" i="15"/>
  <c r="J129" i="15"/>
  <c r="I129" i="15"/>
  <c r="H129" i="15"/>
  <c r="G129" i="15"/>
  <c r="J127" i="15"/>
  <c r="I127" i="15"/>
  <c r="H127" i="15"/>
  <c r="G127" i="15"/>
  <c r="K126" i="15"/>
  <c r="K131" i="15" s="1"/>
  <c r="J125" i="15"/>
  <c r="I125" i="15"/>
  <c r="H125" i="15"/>
  <c r="G125" i="15"/>
  <c r="K123" i="15"/>
  <c r="J123" i="15"/>
  <c r="I123" i="15"/>
  <c r="H123" i="15"/>
  <c r="G123" i="15"/>
  <c r="J121" i="15"/>
  <c r="I121" i="15"/>
  <c r="H121" i="15"/>
  <c r="G121" i="15"/>
  <c r="K119" i="15"/>
  <c r="J119" i="15"/>
  <c r="I119" i="15"/>
  <c r="H119" i="15"/>
  <c r="G119" i="15"/>
  <c r="K118" i="15"/>
  <c r="K125" i="15" s="1"/>
  <c r="J117" i="15"/>
  <c r="I117" i="15"/>
  <c r="H117" i="15"/>
  <c r="G117" i="15"/>
  <c r="J115" i="15"/>
  <c r="I115" i="15"/>
  <c r="H115" i="15"/>
  <c r="G115" i="15"/>
  <c r="J113" i="15"/>
  <c r="I113" i="15"/>
  <c r="H113" i="15"/>
  <c r="G113" i="15"/>
  <c r="J111" i="15"/>
  <c r="I111" i="15"/>
  <c r="H111" i="15"/>
  <c r="G111" i="15"/>
  <c r="K110" i="15"/>
  <c r="K111" i="15" s="1"/>
  <c r="J109" i="15"/>
  <c r="I109" i="15"/>
  <c r="H109" i="15"/>
  <c r="G109" i="15"/>
  <c r="J107" i="15"/>
  <c r="I107" i="15"/>
  <c r="H107" i="15"/>
  <c r="G107" i="15"/>
  <c r="J105" i="15"/>
  <c r="I105" i="15"/>
  <c r="H105" i="15"/>
  <c r="G105" i="15"/>
  <c r="J103" i="15"/>
  <c r="I103" i="15"/>
  <c r="H103" i="15"/>
  <c r="G103" i="15"/>
  <c r="K102" i="15"/>
  <c r="K109" i="15" s="1"/>
  <c r="J101" i="15"/>
  <c r="I101" i="15"/>
  <c r="H101" i="15"/>
  <c r="G101" i="15"/>
  <c r="J99" i="15"/>
  <c r="I99" i="15"/>
  <c r="H99" i="15"/>
  <c r="G99" i="15"/>
  <c r="J97" i="15"/>
  <c r="I97" i="15"/>
  <c r="H97" i="15"/>
  <c r="G97" i="15"/>
  <c r="J95" i="15"/>
  <c r="I95" i="15"/>
  <c r="H95" i="15"/>
  <c r="G95" i="15"/>
  <c r="K94" i="15"/>
  <c r="K99" i="15" s="1"/>
  <c r="J93" i="15"/>
  <c r="I93" i="15"/>
  <c r="H93" i="15"/>
  <c r="G93" i="15"/>
  <c r="J91" i="15"/>
  <c r="I91" i="15"/>
  <c r="H91" i="15"/>
  <c r="G91" i="15"/>
  <c r="J89" i="15"/>
  <c r="I89" i="15"/>
  <c r="H89" i="15"/>
  <c r="G89" i="15"/>
  <c r="J87" i="15"/>
  <c r="I87" i="15"/>
  <c r="H87" i="15"/>
  <c r="G87" i="15"/>
  <c r="K86" i="15"/>
  <c r="K93" i="15" s="1"/>
  <c r="J85" i="15"/>
  <c r="I85" i="15"/>
  <c r="H85" i="15"/>
  <c r="G85" i="15"/>
  <c r="J83" i="15"/>
  <c r="I83" i="15"/>
  <c r="H83" i="15"/>
  <c r="G83" i="15"/>
  <c r="J81" i="15"/>
  <c r="I81" i="15"/>
  <c r="H81" i="15"/>
  <c r="G81" i="15"/>
  <c r="J79" i="15"/>
  <c r="I79" i="15"/>
  <c r="H79" i="15"/>
  <c r="G79" i="15"/>
  <c r="K78" i="15"/>
  <c r="K79" i="15" s="1"/>
  <c r="J77" i="15"/>
  <c r="I77" i="15"/>
  <c r="H77" i="15"/>
  <c r="G77" i="15"/>
  <c r="J75" i="15"/>
  <c r="I75" i="15"/>
  <c r="H75" i="15"/>
  <c r="G75" i="15"/>
  <c r="J73" i="15"/>
  <c r="I73" i="15"/>
  <c r="H73" i="15"/>
  <c r="G73" i="15"/>
  <c r="J71" i="15"/>
  <c r="I71" i="15"/>
  <c r="H71" i="15"/>
  <c r="G71" i="15"/>
  <c r="K70" i="15"/>
  <c r="K77" i="15" s="1"/>
  <c r="J69" i="15"/>
  <c r="I69" i="15"/>
  <c r="H69" i="15"/>
  <c r="G69" i="15"/>
  <c r="J67" i="15"/>
  <c r="I67" i="15"/>
  <c r="H67" i="15"/>
  <c r="G67" i="15"/>
  <c r="J65" i="15"/>
  <c r="I65" i="15"/>
  <c r="H65" i="15"/>
  <c r="G65" i="15"/>
  <c r="J63" i="15"/>
  <c r="I63" i="15"/>
  <c r="H63" i="15"/>
  <c r="G63" i="15"/>
  <c r="K62" i="15"/>
  <c r="K67" i="15" s="1"/>
  <c r="J61" i="15"/>
  <c r="I61" i="15"/>
  <c r="H61" i="15"/>
  <c r="G61" i="15"/>
  <c r="J59" i="15"/>
  <c r="I59" i="15"/>
  <c r="H59" i="15"/>
  <c r="G59" i="15"/>
  <c r="J57" i="15"/>
  <c r="I57" i="15"/>
  <c r="H57" i="15"/>
  <c r="G57" i="15"/>
  <c r="J55" i="15"/>
  <c r="I55" i="15"/>
  <c r="H55" i="15"/>
  <c r="G55" i="15"/>
  <c r="K54" i="15"/>
  <c r="K61" i="15" s="1"/>
  <c r="J53" i="15"/>
  <c r="I53" i="15"/>
  <c r="H53" i="15"/>
  <c r="G53" i="15"/>
  <c r="J51" i="15"/>
  <c r="I51" i="15"/>
  <c r="H51" i="15"/>
  <c r="G51" i="15"/>
  <c r="J49" i="15"/>
  <c r="I49" i="15"/>
  <c r="H49" i="15"/>
  <c r="G49" i="15"/>
  <c r="J47" i="15"/>
  <c r="I47" i="15"/>
  <c r="H47" i="15"/>
  <c r="G47" i="15"/>
  <c r="K46" i="15"/>
  <c r="K47" i="15" s="1"/>
  <c r="J45" i="15"/>
  <c r="I45" i="15"/>
  <c r="H45" i="15"/>
  <c r="G45" i="15"/>
  <c r="J43" i="15"/>
  <c r="I43" i="15"/>
  <c r="H43" i="15"/>
  <c r="G43" i="15"/>
  <c r="J41" i="15"/>
  <c r="I41" i="15"/>
  <c r="H41" i="15"/>
  <c r="G41" i="15"/>
  <c r="J39" i="15"/>
  <c r="I39" i="15"/>
  <c r="H39" i="15"/>
  <c r="G39" i="15"/>
  <c r="K38" i="15"/>
  <c r="K45" i="15" s="1"/>
  <c r="J37" i="15"/>
  <c r="I37" i="15"/>
  <c r="H37" i="15"/>
  <c r="G37" i="15"/>
  <c r="J35" i="15"/>
  <c r="I35" i="15"/>
  <c r="H35" i="15"/>
  <c r="G35" i="15"/>
  <c r="J33" i="15"/>
  <c r="I33" i="15"/>
  <c r="H33" i="15"/>
  <c r="G33" i="15"/>
  <c r="J31" i="15"/>
  <c r="I31" i="15"/>
  <c r="H31" i="15"/>
  <c r="G31" i="15"/>
  <c r="K30" i="15"/>
  <c r="K35" i="15" s="1"/>
  <c r="J29" i="15"/>
  <c r="I29" i="15"/>
  <c r="H29" i="15"/>
  <c r="G29" i="15"/>
  <c r="J27" i="15"/>
  <c r="I27" i="15"/>
  <c r="H27" i="15"/>
  <c r="G27" i="15"/>
  <c r="J25" i="15"/>
  <c r="I25" i="15"/>
  <c r="H25" i="15"/>
  <c r="G25" i="15"/>
  <c r="J23" i="15"/>
  <c r="I23" i="15"/>
  <c r="H23" i="15"/>
  <c r="G23" i="15"/>
  <c r="K22" i="15"/>
  <c r="K29" i="15" s="1"/>
  <c r="J21" i="15"/>
  <c r="I21" i="15"/>
  <c r="H21" i="15"/>
  <c r="G21" i="15"/>
  <c r="J19" i="15"/>
  <c r="I19" i="15"/>
  <c r="H19" i="15"/>
  <c r="G19" i="15"/>
  <c r="J17" i="15"/>
  <c r="I17" i="15"/>
  <c r="H17" i="15"/>
  <c r="G17" i="15"/>
  <c r="J15" i="15"/>
  <c r="I15" i="15"/>
  <c r="H15" i="15"/>
  <c r="G15" i="15"/>
  <c r="K14" i="15"/>
  <c r="K15" i="15" s="1"/>
  <c r="J13" i="15"/>
  <c r="I13" i="15"/>
  <c r="H13" i="15"/>
  <c r="G13" i="15"/>
  <c r="K11" i="15"/>
  <c r="J11" i="15"/>
  <c r="I11" i="15"/>
  <c r="H11" i="15"/>
  <c r="G11" i="15"/>
  <c r="J9" i="15"/>
  <c r="I9" i="15"/>
  <c r="H9" i="15"/>
  <c r="G9" i="15"/>
  <c r="J7" i="15"/>
  <c r="I7" i="15"/>
  <c r="H7" i="15"/>
  <c r="G7" i="15"/>
  <c r="K6" i="15"/>
  <c r="K13" i="15" s="1"/>
  <c r="J333" i="14"/>
  <c r="I333" i="14"/>
  <c r="H333" i="14"/>
  <c r="G333" i="14"/>
  <c r="J331" i="14"/>
  <c r="I331" i="14"/>
  <c r="H331" i="14"/>
  <c r="G331" i="14"/>
  <c r="J329" i="14"/>
  <c r="I329" i="14"/>
  <c r="H329" i="14"/>
  <c r="G329" i="14"/>
  <c r="J327" i="14"/>
  <c r="I327" i="14"/>
  <c r="H327" i="14"/>
  <c r="G327" i="14"/>
  <c r="K326" i="14"/>
  <c r="K333" i="14" s="1"/>
  <c r="J325" i="14"/>
  <c r="I325" i="14"/>
  <c r="H325" i="14"/>
  <c r="G325" i="14"/>
  <c r="J323" i="14"/>
  <c r="I323" i="14"/>
  <c r="H323" i="14"/>
  <c r="G323" i="14"/>
  <c r="J321" i="14"/>
  <c r="I321" i="14"/>
  <c r="H321" i="14"/>
  <c r="G321" i="14"/>
  <c r="J319" i="14"/>
  <c r="I319" i="14"/>
  <c r="H319" i="14"/>
  <c r="G319" i="14"/>
  <c r="K318" i="14"/>
  <c r="K325" i="14" s="1"/>
  <c r="J317" i="14"/>
  <c r="I317" i="14"/>
  <c r="H317" i="14"/>
  <c r="G317" i="14"/>
  <c r="J315" i="14"/>
  <c r="I315" i="14"/>
  <c r="H315" i="14"/>
  <c r="G315" i="14"/>
  <c r="J313" i="14"/>
  <c r="I313" i="14"/>
  <c r="H313" i="14"/>
  <c r="G313" i="14"/>
  <c r="J311" i="14"/>
  <c r="I311" i="14"/>
  <c r="H311" i="14"/>
  <c r="G311" i="14"/>
  <c r="K310" i="14"/>
  <c r="K311" i="14" s="1"/>
  <c r="J309" i="14"/>
  <c r="I309" i="14"/>
  <c r="H309" i="14"/>
  <c r="G309" i="14"/>
  <c r="J307" i="14"/>
  <c r="I307" i="14"/>
  <c r="H307" i="14"/>
  <c r="G307" i="14"/>
  <c r="J305" i="14"/>
  <c r="I305" i="14"/>
  <c r="H305" i="14"/>
  <c r="G305" i="14"/>
  <c r="J303" i="14"/>
  <c r="I303" i="14"/>
  <c r="H303" i="14"/>
  <c r="G303" i="14"/>
  <c r="K302" i="14"/>
  <c r="K307" i="14" s="1"/>
  <c r="J301" i="14"/>
  <c r="I301" i="14"/>
  <c r="H301" i="14"/>
  <c r="G301" i="14"/>
  <c r="J299" i="14"/>
  <c r="I299" i="14"/>
  <c r="H299" i="14"/>
  <c r="G299" i="14"/>
  <c r="J297" i="14"/>
  <c r="I297" i="14"/>
  <c r="H297" i="14"/>
  <c r="G297" i="14"/>
  <c r="J295" i="14"/>
  <c r="I295" i="14"/>
  <c r="H295" i="14"/>
  <c r="G295" i="14"/>
  <c r="K294" i="14"/>
  <c r="K301" i="14" s="1"/>
  <c r="J293" i="14"/>
  <c r="I293" i="14"/>
  <c r="H293" i="14"/>
  <c r="G293" i="14"/>
  <c r="J291" i="14"/>
  <c r="I291" i="14"/>
  <c r="H291" i="14"/>
  <c r="G291" i="14"/>
  <c r="J289" i="14"/>
  <c r="I289" i="14"/>
  <c r="H289" i="14"/>
  <c r="G289" i="14"/>
  <c r="J287" i="14"/>
  <c r="I287" i="14"/>
  <c r="H287" i="14"/>
  <c r="G287" i="14"/>
  <c r="K286" i="14"/>
  <c r="K293" i="14" s="1"/>
  <c r="J285" i="14"/>
  <c r="I285" i="14"/>
  <c r="H285" i="14"/>
  <c r="G285" i="14"/>
  <c r="J283" i="14"/>
  <c r="I283" i="14"/>
  <c r="H283" i="14"/>
  <c r="G283" i="14"/>
  <c r="J281" i="14"/>
  <c r="I281" i="14"/>
  <c r="H281" i="14"/>
  <c r="G281" i="14"/>
  <c r="J279" i="14"/>
  <c r="I279" i="14"/>
  <c r="H279" i="14"/>
  <c r="G279" i="14"/>
  <c r="K278" i="14"/>
  <c r="K285" i="14" s="1"/>
  <c r="J277" i="14"/>
  <c r="I277" i="14"/>
  <c r="H277" i="14"/>
  <c r="G277" i="14"/>
  <c r="J275" i="14"/>
  <c r="I275" i="14"/>
  <c r="H275" i="14"/>
  <c r="G275" i="14"/>
  <c r="J273" i="14"/>
  <c r="I273" i="14"/>
  <c r="H273" i="14"/>
  <c r="G273" i="14"/>
  <c r="J271" i="14"/>
  <c r="I271" i="14"/>
  <c r="H271" i="14"/>
  <c r="G271" i="14"/>
  <c r="K270" i="14"/>
  <c r="K275" i="14" s="1"/>
  <c r="J269" i="14"/>
  <c r="I269" i="14"/>
  <c r="H269" i="14"/>
  <c r="G269" i="14"/>
  <c r="J267" i="14"/>
  <c r="I267" i="14"/>
  <c r="H267" i="14"/>
  <c r="G267" i="14"/>
  <c r="J265" i="14"/>
  <c r="I265" i="14"/>
  <c r="H265" i="14"/>
  <c r="G265" i="14"/>
  <c r="J263" i="14"/>
  <c r="I263" i="14"/>
  <c r="H263" i="14"/>
  <c r="G263" i="14"/>
  <c r="K262" i="14"/>
  <c r="K269" i="14" s="1"/>
  <c r="J261" i="14"/>
  <c r="I261" i="14"/>
  <c r="H261" i="14"/>
  <c r="G261" i="14"/>
  <c r="J259" i="14"/>
  <c r="I259" i="14"/>
  <c r="H259" i="14"/>
  <c r="G259" i="14"/>
  <c r="J257" i="14"/>
  <c r="I257" i="14"/>
  <c r="H257" i="14"/>
  <c r="G257" i="14"/>
  <c r="J255" i="14"/>
  <c r="I255" i="14"/>
  <c r="H255" i="14"/>
  <c r="G255" i="14"/>
  <c r="K254" i="14"/>
  <c r="K261" i="14" s="1"/>
  <c r="J253" i="14"/>
  <c r="I253" i="14"/>
  <c r="H253" i="14"/>
  <c r="G253" i="14"/>
  <c r="J251" i="14"/>
  <c r="I251" i="14"/>
  <c r="H251" i="14"/>
  <c r="G251" i="14"/>
  <c r="J249" i="14"/>
  <c r="I249" i="14"/>
  <c r="H249" i="14"/>
  <c r="G249" i="14"/>
  <c r="J247" i="14"/>
  <c r="I247" i="14"/>
  <c r="H247" i="14"/>
  <c r="G247" i="14"/>
  <c r="K246" i="14"/>
  <c r="K253" i="14" s="1"/>
  <c r="J245" i="14"/>
  <c r="I245" i="14"/>
  <c r="H245" i="14"/>
  <c r="G245" i="14"/>
  <c r="J243" i="14"/>
  <c r="I243" i="14"/>
  <c r="H243" i="14"/>
  <c r="G243" i="14"/>
  <c r="J241" i="14"/>
  <c r="I241" i="14"/>
  <c r="H241" i="14"/>
  <c r="G241" i="14"/>
  <c r="J239" i="14"/>
  <c r="I239" i="14"/>
  <c r="H239" i="14"/>
  <c r="G239" i="14"/>
  <c r="K238" i="14"/>
  <c r="K243" i="14" s="1"/>
  <c r="J237" i="14"/>
  <c r="I237" i="14"/>
  <c r="H237" i="14"/>
  <c r="G237" i="14"/>
  <c r="J235" i="14"/>
  <c r="I235" i="14"/>
  <c r="H235" i="14"/>
  <c r="G235" i="14"/>
  <c r="J233" i="14"/>
  <c r="I233" i="14"/>
  <c r="H233" i="14"/>
  <c r="G233" i="14"/>
  <c r="J231" i="14"/>
  <c r="I231" i="14"/>
  <c r="H231" i="14"/>
  <c r="G231" i="14"/>
  <c r="K230" i="14"/>
  <c r="K237" i="14" s="1"/>
  <c r="J229" i="14"/>
  <c r="I229" i="14"/>
  <c r="H229" i="14"/>
  <c r="G229" i="14"/>
  <c r="J227" i="14"/>
  <c r="I227" i="14"/>
  <c r="H227" i="14"/>
  <c r="G227" i="14"/>
  <c r="J225" i="14"/>
  <c r="I225" i="14"/>
  <c r="H225" i="14"/>
  <c r="G225" i="14"/>
  <c r="J223" i="14"/>
  <c r="I223" i="14"/>
  <c r="H223" i="14"/>
  <c r="G223" i="14"/>
  <c r="K222" i="14"/>
  <c r="K223" i="14" s="1"/>
  <c r="J221" i="14"/>
  <c r="I221" i="14"/>
  <c r="H221" i="14"/>
  <c r="G221" i="14"/>
  <c r="J219" i="14"/>
  <c r="I219" i="14"/>
  <c r="H219" i="14"/>
  <c r="G219" i="14"/>
  <c r="J217" i="14"/>
  <c r="I217" i="14"/>
  <c r="H217" i="14"/>
  <c r="G217" i="14"/>
  <c r="J215" i="14"/>
  <c r="I215" i="14"/>
  <c r="H215" i="14"/>
  <c r="G215" i="14"/>
  <c r="K214" i="14"/>
  <c r="K221" i="14" s="1"/>
  <c r="J213" i="14"/>
  <c r="I213" i="14"/>
  <c r="H213" i="14"/>
  <c r="G213" i="14"/>
  <c r="J211" i="14"/>
  <c r="I211" i="14"/>
  <c r="H211" i="14"/>
  <c r="G211" i="14"/>
  <c r="J209" i="14"/>
  <c r="I209" i="14"/>
  <c r="H209" i="14"/>
  <c r="G209" i="14"/>
  <c r="J207" i="14"/>
  <c r="I207" i="14"/>
  <c r="H207" i="14"/>
  <c r="G207" i="14"/>
  <c r="K206" i="14"/>
  <c r="K211" i="14" s="1"/>
  <c r="J205" i="14"/>
  <c r="I205" i="14"/>
  <c r="H205" i="14"/>
  <c r="G205" i="14"/>
  <c r="J203" i="14"/>
  <c r="I203" i="14"/>
  <c r="H203" i="14"/>
  <c r="G203" i="14"/>
  <c r="J201" i="14"/>
  <c r="I201" i="14"/>
  <c r="H201" i="14"/>
  <c r="G201" i="14"/>
  <c r="J199" i="14"/>
  <c r="I199" i="14"/>
  <c r="H199" i="14"/>
  <c r="G199" i="14"/>
  <c r="K198" i="14"/>
  <c r="K205" i="14" s="1"/>
  <c r="J197" i="14"/>
  <c r="I197" i="14"/>
  <c r="H197" i="14"/>
  <c r="G197" i="14"/>
  <c r="J195" i="14"/>
  <c r="I195" i="14"/>
  <c r="H195" i="14"/>
  <c r="G195" i="14"/>
  <c r="J193" i="14"/>
  <c r="I193" i="14"/>
  <c r="H193" i="14"/>
  <c r="G193" i="14"/>
  <c r="J191" i="14"/>
  <c r="I191" i="14"/>
  <c r="H191" i="14"/>
  <c r="G191" i="14"/>
  <c r="K190" i="14"/>
  <c r="K191" i="14" s="1"/>
  <c r="J189" i="14"/>
  <c r="I189" i="14"/>
  <c r="H189" i="14"/>
  <c r="G189" i="14"/>
  <c r="J187" i="14"/>
  <c r="I187" i="14"/>
  <c r="H187" i="14"/>
  <c r="G187" i="14"/>
  <c r="J185" i="14"/>
  <c r="I185" i="14"/>
  <c r="H185" i="14"/>
  <c r="G185" i="14"/>
  <c r="J183" i="14"/>
  <c r="I183" i="14"/>
  <c r="H183" i="14"/>
  <c r="G183" i="14"/>
  <c r="K182" i="14"/>
  <c r="K185" i="14" s="1"/>
  <c r="J181" i="14"/>
  <c r="I181" i="14"/>
  <c r="H181" i="14"/>
  <c r="G181" i="14"/>
  <c r="J179" i="14"/>
  <c r="I179" i="14"/>
  <c r="H179" i="14"/>
  <c r="G179" i="14"/>
  <c r="J177" i="14"/>
  <c r="I177" i="14"/>
  <c r="H177" i="14"/>
  <c r="G177" i="14"/>
  <c r="J175" i="14"/>
  <c r="I175" i="14"/>
  <c r="H175" i="14"/>
  <c r="G175" i="14"/>
  <c r="K174" i="14"/>
  <c r="K179" i="14" s="1"/>
  <c r="J173" i="14"/>
  <c r="I173" i="14"/>
  <c r="H173" i="14"/>
  <c r="G173" i="14"/>
  <c r="J171" i="14"/>
  <c r="I171" i="14"/>
  <c r="H171" i="14"/>
  <c r="G171" i="14"/>
  <c r="J169" i="14"/>
  <c r="I169" i="14"/>
  <c r="H169" i="14"/>
  <c r="G169" i="14"/>
  <c r="J167" i="14"/>
  <c r="I167" i="14"/>
  <c r="H167" i="14"/>
  <c r="G167" i="14"/>
  <c r="K166" i="14"/>
  <c r="K173" i="14" s="1"/>
  <c r="J165" i="14"/>
  <c r="I165" i="14"/>
  <c r="H165" i="14"/>
  <c r="G165" i="14"/>
  <c r="J163" i="14"/>
  <c r="I163" i="14"/>
  <c r="H163" i="14"/>
  <c r="G163" i="14"/>
  <c r="J161" i="14"/>
  <c r="I161" i="14"/>
  <c r="H161" i="14"/>
  <c r="G161" i="14"/>
  <c r="J159" i="14"/>
  <c r="I159" i="14"/>
  <c r="H159" i="14"/>
  <c r="G159" i="14"/>
  <c r="K158" i="14"/>
  <c r="K159" i="14" s="1"/>
  <c r="J157" i="14"/>
  <c r="I157" i="14"/>
  <c r="H157" i="14"/>
  <c r="G157" i="14"/>
  <c r="J155" i="14"/>
  <c r="I155" i="14"/>
  <c r="H155" i="14"/>
  <c r="G155" i="14"/>
  <c r="J153" i="14"/>
  <c r="I153" i="14"/>
  <c r="H153" i="14"/>
  <c r="G153" i="14"/>
  <c r="J151" i="14"/>
  <c r="I151" i="14"/>
  <c r="H151" i="14"/>
  <c r="G151" i="14"/>
  <c r="K150" i="14"/>
  <c r="K153" i="14" s="1"/>
  <c r="J149" i="14"/>
  <c r="I149" i="14"/>
  <c r="H149" i="14"/>
  <c r="G149" i="14"/>
  <c r="J147" i="14"/>
  <c r="I147" i="14"/>
  <c r="H147" i="14"/>
  <c r="G147" i="14"/>
  <c r="J145" i="14"/>
  <c r="I145" i="14"/>
  <c r="H145" i="14"/>
  <c r="G145" i="14"/>
  <c r="J143" i="14"/>
  <c r="I143" i="14"/>
  <c r="H143" i="14"/>
  <c r="G143" i="14"/>
  <c r="K142" i="14"/>
  <c r="K147" i="14" s="1"/>
  <c r="J141" i="14"/>
  <c r="I141" i="14"/>
  <c r="H141" i="14"/>
  <c r="G141" i="14"/>
  <c r="J139" i="14"/>
  <c r="I139" i="14"/>
  <c r="H139" i="14"/>
  <c r="G139" i="14"/>
  <c r="J137" i="14"/>
  <c r="I137" i="14"/>
  <c r="H137" i="14"/>
  <c r="G137" i="14"/>
  <c r="J135" i="14"/>
  <c r="I135" i="14"/>
  <c r="H135" i="14"/>
  <c r="G135" i="14"/>
  <c r="K134" i="14"/>
  <c r="K141" i="14" s="1"/>
  <c r="J133" i="14"/>
  <c r="I133" i="14"/>
  <c r="H133" i="14"/>
  <c r="G133" i="14"/>
  <c r="J131" i="14"/>
  <c r="I131" i="14"/>
  <c r="H131" i="14"/>
  <c r="G131" i="14"/>
  <c r="J129" i="14"/>
  <c r="I129" i="14"/>
  <c r="H129" i="14"/>
  <c r="G129" i="14"/>
  <c r="J127" i="14"/>
  <c r="I127" i="14"/>
  <c r="H127" i="14"/>
  <c r="G127" i="14"/>
  <c r="K126" i="14"/>
  <c r="K127" i="14" s="1"/>
  <c r="J125" i="14"/>
  <c r="I125" i="14"/>
  <c r="H125" i="14"/>
  <c r="G125" i="14"/>
  <c r="J123" i="14"/>
  <c r="I123" i="14"/>
  <c r="H123" i="14"/>
  <c r="G123" i="14"/>
  <c r="J121" i="14"/>
  <c r="I121" i="14"/>
  <c r="H121" i="14"/>
  <c r="G121" i="14"/>
  <c r="J119" i="14"/>
  <c r="I119" i="14"/>
  <c r="H119" i="14"/>
  <c r="G119" i="14"/>
  <c r="K118" i="14"/>
  <c r="K125" i="14" s="1"/>
  <c r="J117" i="14"/>
  <c r="I117" i="14"/>
  <c r="H117" i="14"/>
  <c r="G117" i="14"/>
  <c r="J115" i="14"/>
  <c r="I115" i="14"/>
  <c r="H115" i="14"/>
  <c r="G115" i="14"/>
  <c r="J113" i="14"/>
  <c r="I113" i="14"/>
  <c r="H113" i="14"/>
  <c r="G113" i="14"/>
  <c r="J111" i="14"/>
  <c r="I111" i="14"/>
  <c r="H111" i="14"/>
  <c r="G111" i="14"/>
  <c r="K110" i="14"/>
  <c r="K115" i="14" s="1"/>
  <c r="J109" i="14"/>
  <c r="I109" i="14"/>
  <c r="H109" i="14"/>
  <c r="G109" i="14"/>
  <c r="J107" i="14"/>
  <c r="I107" i="14"/>
  <c r="H107" i="14"/>
  <c r="G107" i="14"/>
  <c r="J105" i="14"/>
  <c r="I105" i="14"/>
  <c r="H105" i="14"/>
  <c r="G105" i="14"/>
  <c r="J103" i="14"/>
  <c r="I103" i="14"/>
  <c r="H103" i="14"/>
  <c r="G103" i="14"/>
  <c r="K102" i="14"/>
  <c r="K109" i="14" s="1"/>
  <c r="J101" i="14"/>
  <c r="I101" i="14"/>
  <c r="H101" i="14"/>
  <c r="G101" i="14"/>
  <c r="J99" i="14"/>
  <c r="I99" i="14"/>
  <c r="H99" i="14"/>
  <c r="G99" i="14"/>
  <c r="J97" i="14"/>
  <c r="I97" i="14"/>
  <c r="H97" i="14"/>
  <c r="G97" i="14"/>
  <c r="J95" i="14"/>
  <c r="I95" i="14"/>
  <c r="H95" i="14"/>
  <c r="G95" i="14"/>
  <c r="K94" i="14"/>
  <c r="K95" i="14" s="1"/>
  <c r="J93" i="14"/>
  <c r="I93" i="14"/>
  <c r="H93" i="14"/>
  <c r="G93" i="14"/>
  <c r="J91" i="14"/>
  <c r="I91" i="14"/>
  <c r="H91" i="14"/>
  <c r="G91" i="14"/>
  <c r="J89" i="14"/>
  <c r="I89" i="14"/>
  <c r="H89" i="14"/>
  <c r="G89" i="14"/>
  <c r="J87" i="14"/>
  <c r="I87" i="14"/>
  <c r="H87" i="14"/>
  <c r="G87" i="14"/>
  <c r="K86" i="14"/>
  <c r="K93" i="14" s="1"/>
  <c r="J85" i="14"/>
  <c r="I85" i="14"/>
  <c r="H85" i="14"/>
  <c r="G85" i="14"/>
  <c r="J83" i="14"/>
  <c r="I83" i="14"/>
  <c r="H83" i="14"/>
  <c r="G83" i="14"/>
  <c r="J81" i="14"/>
  <c r="I81" i="14"/>
  <c r="H81" i="14"/>
  <c r="G81" i="14"/>
  <c r="J79" i="14"/>
  <c r="I79" i="14"/>
  <c r="H79" i="14"/>
  <c r="G79" i="14"/>
  <c r="K78" i="14"/>
  <c r="K83" i="14" s="1"/>
  <c r="J77" i="14"/>
  <c r="I77" i="14"/>
  <c r="H77" i="14"/>
  <c r="G77" i="14"/>
  <c r="J75" i="14"/>
  <c r="I75" i="14"/>
  <c r="H75" i="14"/>
  <c r="G75" i="14"/>
  <c r="J73" i="14"/>
  <c r="I73" i="14"/>
  <c r="H73" i="14"/>
  <c r="G73" i="14"/>
  <c r="J71" i="14"/>
  <c r="I71" i="14"/>
  <c r="H71" i="14"/>
  <c r="G71" i="14"/>
  <c r="K70" i="14"/>
  <c r="K77" i="14" s="1"/>
  <c r="J69" i="14"/>
  <c r="I69" i="14"/>
  <c r="H69" i="14"/>
  <c r="G69" i="14"/>
  <c r="J67" i="14"/>
  <c r="I67" i="14"/>
  <c r="H67" i="14"/>
  <c r="G67" i="14"/>
  <c r="J65" i="14"/>
  <c r="I65" i="14"/>
  <c r="H65" i="14"/>
  <c r="G65" i="14"/>
  <c r="J63" i="14"/>
  <c r="I63" i="14"/>
  <c r="H63" i="14"/>
  <c r="G63" i="14"/>
  <c r="K62" i="14"/>
  <c r="K63" i="14" s="1"/>
  <c r="J61" i="14"/>
  <c r="I61" i="14"/>
  <c r="H61" i="14"/>
  <c r="G61" i="14"/>
  <c r="J59" i="14"/>
  <c r="I59" i="14"/>
  <c r="H59" i="14"/>
  <c r="G59" i="14"/>
  <c r="J57" i="14"/>
  <c r="I57" i="14"/>
  <c r="H57" i="14"/>
  <c r="G57" i="14"/>
  <c r="J55" i="14"/>
  <c r="I55" i="14"/>
  <c r="H55" i="14"/>
  <c r="G55" i="14"/>
  <c r="K54" i="14"/>
  <c r="K61" i="14" s="1"/>
  <c r="J53" i="14"/>
  <c r="I53" i="14"/>
  <c r="H53" i="14"/>
  <c r="G53" i="14"/>
  <c r="J51" i="14"/>
  <c r="I51" i="14"/>
  <c r="H51" i="14"/>
  <c r="G51" i="14"/>
  <c r="J49" i="14"/>
  <c r="I49" i="14"/>
  <c r="H49" i="14"/>
  <c r="G49" i="14"/>
  <c r="J47" i="14"/>
  <c r="I47" i="14"/>
  <c r="H47" i="14"/>
  <c r="G47" i="14"/>
  <c r="K46" i="14"/>
  <c r="K51" i="14" s="1"/>
  <c r="J45" i="14"/>
  <c r="I45" i="14"/>
  <c r="H45" i="14"/>
  <c r="G45" i="14"/>
  <c r="J43" i="14"/>
  <c r="I43" i="14"/>
  <c r="H43" i="14"/>
  <c r="G43" i="14"/>
  <c r="J41" i="14"/>
  <c r="I41" i="14"/>
  <c r="H41" i="14"/>
  <c r="G41" i="14"/>
  <c r="J39" i="14"/>
  <c r="I39" i="14"/>
  <c r="H39" i="14"/>
  <c r="G39" i="14"/>
  <c r="K38" i="14"/>
  <c r="K45" i="14" s="1"/>
  <c r="J37" i="14"/>
  <c r="I37" i="14"/>
  <c r="H37" i="14"/>
  <c r="G37" i="14"/>
  <c r="J35" i="14"/>
  <c r="I35" i="14"/>
  <c r="H35" i="14"/>
  <c r="G35" i="14"/>
  <c r="J33" i="14"/>
  <c r="I33" i="14"/>
  <c r="H33" i="14"/>
  <c r="G33" i="14"/>
  <c r="J31" i="14"/>
  <c r="I31" i="14"/>
  <c r="H31" i="14"/>
  <c r="G31" i="14"/>
  <c r="K30" i="14"/>
  <c r="K31" i="14" s="1"/>
  <c r="J29" i="14"/>
  <c r="I29" i="14"/>
  <c r="H29" i="14"/>
  <c r="G29" i="14"/>
  <c r="J27" i="14"/>
  <c r="I27" i="14"/>
  <c r="H27" i="14"/>
  <c r="G27" i="14"/>
  <c r="J25" i="14"/>
  <c r="I25" i="14"/>
  <c r="H25" i="14"/>
  <c r="G25" i="14"/>
  <c r="J23" i="14"/>
  <c r="I23" i="14"/>
  <c r="H23" i="14"/>
  <c r="G23" i="14"/>
  <c r="K22" i="14"/>
  <c r="K29" i="14" s="1"/>
  <c r="J21" i="14"/>
  <c r="I21" i="14"/>
  <c r="H21" i="14"/>
  <c r="G21" i="14"/>
  <c r="J19" i="14"/>
  <c r="I19" i="14"/>
  <c r="H19" i="14"/>
  <c r="G19" i="14"/>
  <c r="J17" i="14"/>
  <c r="I17" i="14"/>
  <c r="H17" i="14"/>
  <c r="G17" i="14"/>
  <c r="J15" i="14"/>
  <c r="I15" i="14"/>
  <c r="H15" i="14"/>
  <c r="G15" i="14"/>
  <c r="K14" i="14"/>
  <c r="K19" i="14" s="1"/>
  <c r="K357" i="13"/>
  <c r="H357" i="13"/>
  <c r="G357" i="13"/>
  <c r="K355" i="13"/>
  <c r="J355" i="13"/>
  <c r="I355" i="13"/>
  <c r="H355" i="13"/>
  <c r="G355" i="13"/>
  <c r="K353" i="13"/>
  <c r="J353" i="13"/>
  <c r="I353" i="13"/>
  <c r="H353" i="13"/>
  <c r="G353" i="13"/>
  <c r="K351" i="13"/>
  <c r="J351" i="13"/>
  <c r="I351" i="13"/>
  <c r="H351" i="13"/>
  <c r="G351" i="13"/>
  <c r="K349" i="13"/>
  <c r="J349" i="13"/>
  <c r="I349" i="13"/>
  <c r="H349" i="13"/>
  <c r="G349" i="13"/>
  <c r="K347" i="13"/>
  <c r="J347" i="13"/>
  <c r="I347" i="13"/>
  <c r="H347" i="13"/>
  <c r="G347" i="13"/>
  <c r="K345" i="13"/>
  <c r="J345" i="13"/>
  <c r="I345" i="13"/>
  <c r="H345" i="13"/>
  <c r="G345" i="13"/>
  <c r="K343" i="13"/>
  <c r="J343" i="13"/>
  <c r="I343" i="13"/>
  <c r="H343" i="13"/>
  <c r="G343" i="13"/>
  <c r="K341" i="13"/>
  <c r="J341" i="13"/>
  <c r="I341" i="13"/>
  <c r="H341" i="13"/>
  <c r="G341" i="13"/>
  <c r="K339" i="13"/>
  <c r="J339" i="13"/>
  <c r="I339" i="13"/>
  <c r="H339" i="13"/>
  <c r="G339" i="13"/>
  <c r="K337" i="13"/>
  <c r="J337" i="13"/>
  <c r="I337" i="13"/>
  <c r="H337" i="13"/>
  <c r="G337" i="13"/>
  <c r="K335" i="13"/>
  <c r="J335" i="13"/>
  <c r="I335" i="13"/>
  <c r="H335" i="13"/>
  <c r="G335" i="13"/>
  <c r="K333" i="13"/>
  <c r="J333" i="13"/>
  <c r="I333" i="13"/>
  <c r="H333" i="13"/>
  <c r="G333" i="13"/>
  <c r="K331" i="13"/>
  <c r="J331" i="13"/>
  <c r="I331" i="13"/>
  <c r="H331" i="13"/>
  <c r="G331" i="13"/>
  <c r="K329" i="13"/>
  <c r="J329" i="13"/>
  <c r="I329" i="13"/>
  <c r="H329" i="13"/>
  <c r="G329" i="13"/>
  <c r="K327" i="13"/>
  <c r="J327" i="13"/>
  <c r="I327" i="13"/>
  <c r="H327" i="13"/>
  <c r="G327" i="13"/>
  <c r="K325" i="13"/>
  <c r="J325" i="13"/>
  <c r="I325" i="13"/>
  <c r="H325" i="13"/>
  <c r="G325" i="13"/>
  <c r="K323" i="13"/>
  <c r="J323" i="13"/>
  <c r="I323" i="13"/>
  <c r="H323" i="13"/>
  <c r="G323" i="13"/>
  <c r="K321" i="13"/>
  <c r="J321" i="13"/>
  <c r="I321" i="13"/>
  <c r="H321" i="13"/>
  <c r="G321" i="13"/>
  <c r="K319" i="13"/>
  <c r="J319" i="13"/>
  <c r="I319" i="13"/>
  <c r="H319" i="13"/>
  <c r="G319" i="13"/>
  <c r="K317" i="13"/>
  <c r="J317" i="13"/>
  <c r="I317" i="13"/>
  <c r="H317" i="13"/>
  <c r="G317" i="13"/>
  <c r="K315" i="13"/>
  <c r="J315" i="13"/>
  <c r="I315" i="13"/>
  <c r="H315" i="13"/>
  <c r="G315" i="13"/>
  <c r="K313" i="13"/>
  <c r="J313" i="13"/>
  <c r="I313" i="13"/>
  <c r="H313" i="13"/>
  <c r="G313" i="13"/>
  <c r="K311" i="13"/>
  <c r="J311" i="13"/>
  <c r="I311" i="13"/>
  <c r="H311" i="13"/>
  <c r="G311" i="13"/>
  <c r="K309" i="13"/>
  <c r="J309" i="13"/>
  <c r="I309" i="13"/>
  <c r="H309" i="13"/>
  <c r="G309" i="13"/>
  <c r="K307" i="13"/>
  <c r="J307" i="13"/>
  <c r="I307" i="13"/>
  <c r="H307" i="13"/>
  <c r="G307" i="13"/>
  <c r="K305" i="13"/>
  <c r="J305" i="13"/>
  <c r="I305" i="13"/>
  <c r="H305" i="13"/>
  <c r="G305" i="13"/>
  <c r="K303" i="13"/>
  <c r="J303" i="13"/>
  <c r="I303" i="13"/>
  <c r="H303" i="13"/>
  <c r="G303" i="13"/>
  <c r="K301" i="13"/>
  <c r="J301" i="13"/>
  <c r="I301" i="13"/>
  <c r="H301" i="13"/>
  <c r="G301" i="13"/>
  <c r="K299" i="13"/>
  <c r="J299" i="13"/>
  <c r="I299" i="13"/>
  <c r="H299" i="13"/>
  <c r="G299" i="13"/>
  <c r="K297" i="13"/>
  <c r="J297" i="13"/>
  <c r="I297" i="13"/>
  <c r="H297" i="13"/>
  <c r="G297" i="13"/>
  <c r="K295" i="13"/>
  <c r="J295" i="13"/>
  <c r="I295" i="13"/>
  <c r="H295" i="13"/>
  <c r="G295" i="13"/>
  <c r="K293" i="13"/>
  <c r="J293" i="13"/>
  <c r="I293" i="13"/>
  <c r="H293" i="13"/>
  <c r="G293" i="13"/>
  <c r="K291" i="13"/>
  <c r="J291" i="13"/>
  <c r="I291" i="13"/>
  <c r="H291" i="13"/>
  <c r="G291" i="13"/>
  <c r="K289" i="13"/>
  <c r="J289" i="13"/>
  <c r="I289" i="13"/>
  <c r="H289" i="13"/>
  <c r="G289" i="13"/>
  <c r="K287" i="13"/>
  <c r="J287" i="13"/>
  <c r="I287" i="13"/>
  <c r="H287" i="13"/>
  <c r="G287" i="13"/>
  <c r="K285" i="13"/>
  <c r="J285" i="13"/>
  <c r="I285" i="13"/>
  <c r="H285" i="13"/>
  <c r="G285" i="13"/>
  <c r="K283" i="13"/>
  <c r="J283" i="13"/>
  <c r="I283" i="13"/>
  <c r="H283" i="13"/>
  <c r="G283" i="13"/>
  <c r="K281" i="13"/>
  <c r="J281" i="13"/>
  <c r="I281" i="13"/>
  <c r="H281" i="13"/>
  <c r="G281" i="13"/>
  <c r="K279" i="13"/>
  <c r="J279" i="13"/>
  <c r="I279" i="13"/>
  <c r="H279" i="13"/>
  <c r="G279" i="13"/>
  <c r="K277" i="13"/>
  <c r="J277" i="13"/>
  <c r="I277" i="13"/>
  <c r="H277" i="13"/>
  <c r="G277" i="13"/>
  <c r="K275" i="13"/>
  <c r="J275" i="13"/>
  <c r="I275" i="13"/>
  <c r="H275" i="13"/>
  <c r="G275" i="13"/>
  <c r="K273" i="13"/>
  <c r="J273" i="13"/>
  <c r="I273" i="13"/>
  <c r="H273" i="13"/>
  <c r="G273" i="13"/>
  <c r="K271" i="13"/>
  <c r="J271" i="13"/>
  <c r="I271" i="13"/>
  <c r="H271" i="13"/>
  <c r="G271" i="13"/>
  <c r="K269" i="13"/>
  <c r="J269" i="13"/>
  <c r="I269" i="13"/>
  <c r="H269" i="13"/>
  <c r="G269" i="13"/>
  <c r="K267" i="13"/>
  <c r="J267" i="13"/>
  <c r="I267" i="13"/>
  <c r="H267" i="13"/>
  <c r="G267" i="13"/>
  <c r="K265" i="13"/>
  <c r="J265" i="13"/>
  <c r="I265" i="13"/>
  <c r="H265" i="13"/>
  <c r="G265" i="13"/>
  <c r="K263" i="13"/>
  <c r="J263" i="13"/>
  <c r="I263" i="13"/>
  <c r="H263" i="13"/>
  <c r="G263" i="13"/>
  <c r="K261" i="13"/>
  <c r="J261" i="13"/>
  <c r="I261" i="13"/>
  <c r="H261" i="13"/>
  <c r="G261" i="13"/>
  <c r="K259" i="13"/>
  <c r="J259" i="13"/>
  <c r="I259" i="13"/>
  <c r="H259" i="13"/>
  <c r="G259" i="13"/>
  <c r="K257" i="13"/>
  <c r="J257" i="13"/>
  <c r="I257" i="13"/>
  <c r="H257" i="13"/>
  <c r="G257" i="13"/>
  <c r="K255" i="13"/>
  <c r="J255" i="13"/>
  <c r="I255" i="13"/>
  <c r="H255" i="13"/>
  <c r="G255" i="13"/>
  <c r="K253" i="13"/>
  <c r="J253" i="13"/>
  <c r="I253" i="13"/>
  <c r="H253" i="13"/>
  <c r="G253" i="13"/>
  <c r="K251" i="13"/>
  <c r="J251" i="13"/>
  <c r="I251" i="13"/>
  <c r="H251" i="13"/>
  <c r="G251" i="13"/>
  <c r="K249" i="13"/>
  <c r="J249" i="13"/>
  <c r="I249" i="13"/>
  <c r="H249" i="13"/>
  <c r="G249" i="13"/>
  <c r="K247" i="13"/>
  <c r="J247" i="13"/>
  <c r="I247" i="13"/>
  <c r="H247" i="13"/>
  <c r="G247" i="13"/>
  <c r="K245" i="13"/>
  <c r="J245" i="13"/>
  <c r="I245" i="13"/>
  <c r="H245" i="13"/>
  <c r="G245" i="13"/>
  <c r="K243" i="13"/>
  <c r="J243" i="13"/>
  <c r="I243" i="13"/>
  <c r="H243" i="13"/>
  <c r="G243" i="13"/>
  <c r="K241" i="13"/>
  <c r="J241" i="13"/>
  <c r="I241" i="13"/>
  <c r="H241" i="13"/>
  <c r="G241" i="13"/>
  <c r="K239" i="13"/>
  <c r="J239" i="13"/>
  <c r="I239" i="13"/>
  <c r="H239" i="13"/>
  <c r="G239" i="13"/>
  <c r="K237" i="13"/>
  <c r="J237" i="13"/>
  <c r="I237" i="13"/>
  <c r="H237" i="13"/>
  <c r="G237" i="13"/>
  <c r="K235" i="13"/>
  <c r="J235" i="13"/>
  <c r="I235" i="13"/>
  <c r="H235" i="13"/>
  <c r="G235" i="13"/>
  <c r="K233" i="13"/>
  <c r="J233" i="13"/>
  <c r="I233" i="13"/>
  <c r="H233" i="13"/>
  <c r="G233" i="13"/>
  <c r="K231" i="13"/>
  <c r="J231" i="13"/>
  <c r="I231" i="13"/>
  <c r="H231" i="13"/>
  <c r="G231" i="13"/>
  <c r="K229" i="13"/>
  <c r="J229" i="13"/>
  <c r="I229" i="13"/>
  <c r="H229" i="13"/>
  <c r="G229" i="13"/>
  <c r="K227" i="13"/>
  <c r="J227" i="13"/>
  <c r="I227" i="13"/>
  <c r="H227" i="13"/>
  <c r="G227" i="13"/>
  <c r="K225" i="13"/>
  <c r="J225" i="13"/>
  <c r="I225" i="13"/>
  <c r="H225" i="13"/>
  <c r="G225" i="13"/>
  <c r="K223" i="13"/>
  <c r="J223" i="13"/>
  <c r="I223" i="13"/>
  <c r="H223" i="13"/>
  <c r="G223" i="13"/>
  <c r="K221" i="13"/>
  <c r="J221" i="13"/>
  <c r="I221" i="13"/>
  <c r="H221" i="13"/>
  <c r="G221" i="13"/>
  <c r="K219" i="13"/>
  <c r="J219" i="13"/>
  <c r="I219" i="13"/>
  <c r="H219" i="13"/>
  <c r="G219" i="13"/>
  <c r="K217" i="13"/>
  <c r="J217" i="13"/>
  <c r="I217" i="13"/>
  <c r="H217" i="13"/>
  <c r="G217" i="13"/>
  <c r="K215" i="13"/>
  <c r="J215" i="13"/>
  <c r="I215" i="13"/>
  <c r="H215" i="13"/>
  <c r="G215" i="13"/>
  <c r="K213" i="13"/>
  <c r="J213" i="13"/>
  <c r="I213" i="13"/>
  <c r="H213" i="13"/>
  <c r="G213" i="13"/>
  <c r="K211" i="13"/>
  <c r="J211" i="13"/>
  <c r="I211" i="13"/>
  <c r="H211" i="13"/>
  <c r="G211" i="13"/>
  <c r="K209" i="13"/>
  <c r="J209" i="13"/>
  <c r="I209" i="13"/>
  <c r="H209" i="13"/>
  <c r="G209" i="13"/>
  <c r="K207" i="13"/>
  <c r="J207" i="13"/>
  <c r="I207" i="13"/>
  <c r="H207" i="13"/>
  <c r="G207" i="13"/>
  <c r="K205" i="13"/>
  <c r="J205" i="13"/>
  <c r="I205" i="13"/>
  <c r="H205" i="13"/>
  <c r="G205" i="13"/>
  <c r="K203" i="13"/>
  <c r="J203" i="13"/>
  <c r="I203" i="13"/>
  <c r="H203" i="13"/>
  <c r="G203" i="13"/>
  <c r="K201" i="13"/>
  <c r="J201" i="13"/>
  <c r="I201" i="13"/>
  <c r="H201" i="13"/>
  <c r="G201" i="13"/>
  <c r="K199" i="13"/>
  <c r="J199" i="13"/>
  <c r="I199" i="13"/>
  <c r="H199" i="13"/>
  <c r="G199" i="13"/>
  <c r="K197" i="13"/>
  <c r="J197" i="13"/>
  <c r="I197" i="13"/>
  <c r="H197" i="13"/>
  <c r="G197" i="13"/>
  <c r="K195" i="13"/>
  <c r="J195" i="13"/>
  <c r="I195" i="13"/>
  <c r="H195" i="13"/>
  <c r="G195" i="13"/>
  <c r="K193" i="13"/>
  <c r="J193" i="13"/>
  <c r="I193" i="13"/>
  <c r="H193" i="13"/>
  <c r="G193" i="13"/>
  <c r="K191" i="13"/>
  <c r="J191" i="13"/>
  <c r="I191" i="13"/>
  <c r="H191" i="13"/>
  <c r="G191" i="13"/>
  <c r="K189" i="13"/>
  <c r="J189" i="13"/>
  <c r="I189" i="13"/>
  <c r="H189" i="13"/>
  <c r="G189" i="13"/>
  <c r="K187" i="13"/>
  <c r="J187" i="13"/>
  <c r="I187" i="13"/>
  <c r="H187" i="13"/>
  <c r="G187" i="13"/>
  <c r="K185" i="13"/>
  <c r="J185" i="13"/>
  <c r="I185" i="13"/>
  <c r="H185" i="13"/>
  <c r="G185" i="13"/>
  <c r="K183" i="13"/>
  <c r="J183" i="13"/>
  <c r="I183" i="13"/>
  <c r="H183" i="13"/>
  <c r="G183" i="13"/>
  <c r="K181" i="13"/>
  <c r="J181" i="13"/>
  <c r="I181" i="13"/>
  <c r="H181" i="13"/>
  <c r="G181" i="13"/>
  <c r="K179" i="13"/>
  <c r="J179" i="13"/>
  <c r="I179" i="13"/>
  <c r="H179" i="13"/>
  <c r="G179" i="13"/>
  <c r="K177" i="13"/>
  <c r="J177" i="13"/>
  <c r="I177" i="13"/>
  <c r="H177" i="13"/>
  <c r="G177" i="13"/>
  <c r="K175" i="13"/>
  <c r="J175" i="13"/>
  <c r="I175" i="13"/>
  <c r="H175" i="13"/>
  <c r="G175" i="13"/>
  <c r="K173" i="13"/>
  <c r="J173" i="13"/>
  <c r="I173" i="13"/>
  <c r="H173" i="13"/>
  <c r="G173" i="13"/>
  <c r="K171" i="13"/>
  <c r="J171" i="13"/>
  <c r="I171" i="13"/>
  <c r="H171" i="13"/>
  <c r="G171" i="13"/>
  <c r="K169" i="13"/>
  <c r="J169" i="13"/>
  <c r="I169" i="13"/>
  <c r="H169" i="13"/>
  <c r="G169" i="13"/>
  <c r="K167" i="13"/>
  <c r="J167" i="13"/>
  <c r="I167" i="13"/>
  <c r="H167" i="13"/>
  <c r="G167" i="13"/>
  <c r="K165" i="13"/>
  <c r="J165" i="13"/>
  <c r="I165" i="13"/>
  <c r="H165" i="13"/>
  <c r="G165" i="13"/>
  <c r="K163" i="13"/>
  <c r="J163" i="13"/>
  <c r="I163" i="13"/>
  <c r="H163" i="13"/>
  <c r="G163" i="13"/>
  <c r="K161" i="13"/>
  <c r="J161" i="13"/>
  <c r="I161" i="13"/>
  <c r="H161" i="13"/>
  <c r="G161" i="13"/>
  <c r="K159" i="13"/>
  <c r="J159" i="13"/>
  <c r="I159" i="13"/>
  <c r="H159" i="13"/>
  <c r="G159" i="13"/>
  <c r="K157" i="13"/>
  <c r="J157" i="13"/>
  <c r="I157" i="13"/>
  <c r="H157" i="13"/>
  <c r="G157" i="13"/>
  <c r="K155" i="13"/>
  <c r="J155" i="13"/>
  <c r="I155" i="13"/>
  <c r="H155" i="13"/>
  <c r="G155" i="13"/>
  <c r="K153" i="13"/>
  <c r="J153" i="13"/>
  <c r="I153" i="13"/>
  <c r="H153" i="13"/>
  <c r="G153" i="13"/>
  <c r="K151" i="13"/>
  <c r="J151" i="13"/>
  <c r="I151" i="13"/>
  <c r="H151" i="13"/>
  <c r="G151" i="13"/>
  <c r="K149" i="13"/>
  <c r="J149" i="13"/>
  <c r="I149" i="13"/>
  <c r="H149" i="13"/>
  <c r="G149" i="13"/>
  <c r="K147" i="13"/>
  <c r="J147" i="13"/>
  <c r="I147" i="13"/>
  <c r="H147" i="13"/>
  <c r="G147" i="13"/>
  <c r="K145" i="13"/>
  <c r="J145" i="13"/>
  <c r="I145" i="13"/>
  <c r="H145" i="13"/>
  <c r="G145" i="13"/>
  <c r="K143" i="13"/>
  <c r="J143" i="13"/>
  <c r="I143" i="13"/>
  <c r="H143" i="13"/>
  <c r="G143" i="13"/>
  <c r="K141" i="13"/>
  <c r="J141" i="13"/>
  <c r="I141" i="13"/>
  <c r="H141" i="13"/>
  <c r="G141" i="13"/>
  <c r="K139" i="13"/>
  <c r="J139" i="13"/>
  <c r="I139" i="13"/>
  <c r="H139" i="13"/>
  <c r="G139" i="13"/>
  <c r="K137" i="13"/>
  <c r="J137" i="13"/>
  <c r="I137" i="13"/>
  <c r="H137" i="13"/>
  <c r="G137" i="13"/>
  <c r="K135" i="13"/>
  <c r="J135" i="13"/>
  <c r="I135" i="13"/>
  <c r="H135" i="13"/>
  <c r="G135" i="13"/>
  <c r="K133" i="13"/>
  <c r="J133" i="13"/>
  <c r="I133" i="13"/>
  <c r="H133" i="13"/>
  <c r="G133" i="13"/>
  <c r="K131" i="13"/>
  <c r="J131" i="13"/>
  <c r="I131" i="13"/>
  <c r="H131" i="13"/>
  <c r="G131" i="13"/>
  <c r="K129" i="13"/>
  <c r="J129" i="13"/>
  <c r="I129" i="13"/>
  <c r="H129" i="13"/>
  <c r="G129" i="13"/>
  <c r="K127" i="13"/>
  <c r="J127" i="13"/>
  <c r="I127" i="13"/>
  <c r="H127" i="13"/>
  <c r="G127" i="13"/>
  <c r="K125" i="13"/>
  <c r="J125" i="13"/>
  <c r="I125" i="13"/>
  <c r="H125" i="13"/>
  <c r="G125" i="13"/>
  <c r="K123" i="13"/>
  <c r="J123" i="13"/>
  <c r="I123" i="13"/>
  <c r="H123" i="13"/>
  <c r="G123" i="13"/>
  <c r="K121" i="13"/>
  <c r="J121" i="13"/>
  <c r="I121" i="13"/>
  <c r="H121" i="13"/>
  <c r="G121" i="13"/>
  <c r="K119" i="13"/>
  <c r="J119" i="13"/>
  <c r="I119" i="13"/>
  <c r="H119" i="13"/>
  <c r="G119" i="13"/>
  <c r="K117" i="13"/>
  <c r="J117" i="13"/>
  <c r="I117" i="13"/>
  <c r="H117" i="13"/>
  <c r="G117" i="13"/>
  <c r="K115" i="13"/>
  <c r="J115" i="13"/>
  <c r="I115" i="13"/>
  <c r="H115" i="13"/>
  <c r="G115" i="13"/>
  <c r="K113" i="13"/>
  <c r="J113" i="13"/>
  <c r="I113" i="13"/>
  <c r="H113" i="13"/>
  <c r="G113" i="13"/>
  <c r="K111" i="13"/>
  <c r="J111" i="13"/>
  <c r="I111" i="13"/>
  <c r="H111" i="13"/>
  <c r="G111" i="13"/>
  <c r="K109" i="13"/>
  <c r="J109" i="13"/>
  <c r="I109" i="13"/>
  <c r="H109" i="13"/>
  <c r="G109" i="13"/>
  <c r="K107" i="13"/>
  <c r="J107" i="13"/>
  <c r="I107" i="13"/>
  <c r="H107" i="13"/>
  <c r="G107" i="13"/>
  <c r="K105" i="13"/>
  <c r="J105" i="13"/>
  <c r="I105" i="13"/>
  <c r="H105" i="13"/>
  <c r="G105" i="13"/>
  <c r="K103" i="13"/>
  <c r="J103" i="13"/>
  <c r="I103" i="13"/>
  <c r="H103" i="13"/>
  <c r="G103" i="13"/>
  <c r="K101" i="13"/>
  <c r="J101" i="13"/>
  <c r="I101" i="13"/>
  <c r="H101" i="13"/>
  <c r="G101" i="13"/>
  <c r="K99" i="13"/>
  <c r="J99" i="13"/>
  <c r="I99" i="13"/>
  <c r="H99" i="13"/>
  <c r="G99" i="13"/>
  <c r="K97" i="13"/>
  <c r="J97" i="13"/>
  <c r="I97" i="13"/>
  <c r="H97" i="13"/>
  <c r="G97" i="13"/>
  <c r="K95" i="13"/>
  <c r="J95" i="13"/>
  <c r="I95" i="13"/>
  <c r="H95" i="13"/>
  <c r="G95" i="13"/>
  <c r="K93" i="13"/>
  <c r="J93" i="13"/>
  <c r="I93" i="13"/>
  <c r="H93" i="13"/>
  <c r="G93" i="13"/>
  <c r="K91" i="13"/>
  <c r="J91" i="13"/>
  <c r="I91" i="13"/>
  <c r="H91" i="13"/>
  <c r="G91" i="13"/>
  <c r="K89" i="13"/>
  <c r="J89" i="13"/>
  <c r="I89" i="13"/>
  <c r="H89" i="13"/>
  <c r="G89" i="13"/>
  <c r="K87" i="13"/>
  <c r="J87" i="13"/>
  <c r="I87" i="13"/>
  <c r="H87" i="13"/>
  <c r="G87" i="13"/>
  <c r="K85" i="13"/>
  <c r="J85" i="13"/>
  <c r="I85" i="13"/>
  <c r="H85" i="13"/>
  <c r="G85" i="13"/>
  <c r="K83" i="13"/>
  <c r="J83" i="13"/>
  <c r="I83" i="13"/>
  <c r="H83" i="13"/>
  <c r="G83" i="13"/>
  <c r="K81" i="13"/>
  <c r="J81" i="13"/>
  <c r="I81" i="13"/>
  <c r="H81" i="13"/>
  <c r="G81" i="13"/>
  <c r="K79" i="13"/>
  <c r="J79" i="13"/>
  <c r="I79" i="13"/>
  <c r="H79" i="13"/>
  <c r="G79" i="13"/>
  <c r="K77" i="13"/>
  <c r="J77" i="13"/>
  <c r="I77" i="13"/>
  <c r="H77" i="13"/>
  <c r="G77" i="13"/>
  <c r="K75" i="13"/>
  <c r="J75" i="13"/>
  <c r="I75" i="13"/>
  <c r="H75" i="13"/>
  <c r="G75" i="13"/>
  <c r="K73" i="13"/>
  <c r="J73" i="13"/>
  <c r="I73" i="13"/>
  <c r="H73" i="13"/>
  <c r="G73" i="13"/>
  <c r="K71" i="13"/>
  <c r="J71" i="13"/>
  <c r="I71" i="13"/>
  <c r="H71" i="13"/>
  <c r="G71" i="13"/>
  <c r="K69" i="13"/>
  <c r="J69" i="13"/>
  <c r="I69" i="13"/>
  <c r="H69" i="13"/>
  <c r="G69" i="13"/>
  <c r="K67" i="13"/>
  <c r="J67" i="13"/>
  <c r="I67" i="13"/>
  <c r="H67" i="13"/>
  <c r="G67" i="13"/>
  <c r="K65" i="13"/>
  <c r="J65" i="13"/>
  <c r="I65" i="13"/>
  <c r="H65" i="13"/>
  <c r="G65" i="13"/>
  <c r="K63" i="13"/>
  <c r="J63" i="13"/>
  <c r="I63" i="13"/>
  <c r="H63" i="13"/>
  <c r="G63" i="13"/>
  <c r="K61" i="13"/>
  <c r="J61" i="13"/>
  <c r="I61" i="13"/>
  <c r="H61" i="13"/>
  <c r="G61" i="13"/>
  <c r="K59" i="13"/>
  <c r="J59" i="13"/>
  <c r="I59" i="13"/>
  <c r="H59" i="13"/>
  <c r="G59" i="13"/>
  <c r="K57" i="13"/>
  <c r="J57" i="13"/>
  <c r="I57" i="13"/>
  <c r="H57" i="13"/>
  <c r="G57" i="13"/>
  <c r="K55" i="13"/>
  <c r="J55" i="13"/>
  <c r="I55" i="13"/>
  <c r="H55" i="13"/>
  <c r="G55" i="13"/>
  <c r="K53" i="13"/>
  <c r="J53" i="13"/>
  <c r="I53" i="13"/>
  <c r="H53" i="13"/>
  <c r="G53" i="13"/>
  <c r="K51" i="13"/>
  <c r="J51" i="13"/>
  <c r="I51" i="13"/>
  <c r="H51" i="13"/>
  <c r="G51" i="13"/>
  <c r="K49" i="13"/>
  <c r="J49" i="13"/>
  <c r="I49" i="13"/>
  <c r="H49" i="13"/>
  <c r="G49" i="13"/>
  <c r="K47" i="13"/>
  <c r="J47" i="13"/>
  <c r="I47" i="13"/>
  <c r="H47" i="13"/>
  <c r="G47" i="13"/>
  <c r="K45" i="13"/>
  <c r="J45" i="13"/>
  <c r="I45" i="13"/>
  <c r="H45" i="13"/>
  <c r="G45" i="13"/>
  <c r="K43" i="13"/>
  <c r="J43" i="13"/>
  <c r="I43" i="13"/>
  <c r="H43" i="13"/>
  <c r="G43" i="13"/>
  <c r="K41" i="13"/>
  <c r="J41" i="13"/>
  <c r="I41" i="13"/>
  <c r="H41" i="13"/>
  <c r="G41" i="13"/>
  <c r="K39" i="13"/>
  <c r="J39" i="13"/>
  <c r="I39" i="13"/>
  <c r="H39" i="13"/>
  <c r="G39" i="13"/>
  <c r="K37" i="13"/>
  <c r="J37" i="13"/>
  <c r="I37" i="13"/>
  <c r="H37" i="13"/>
  <c r="G37" i="13"/>
  <c r="K35" i="13"/>
  <c r="J35" i="13"/>
  <c r="I35" i="13"/>
  <c r="H35" i="13"/>
  <c r="G35" i="13"/>
  <c r="K33" i="13"/>
  <c r="J33" i="13"/>
  <c r="I33" i="13"/>
  <c r="H33" i="13"/>
  <c r="G33" i="13"/>
  <c r="K31" i="13"/>
  <c r="J31" i="13"/>
  <c r="I31" i="13"/>
  <c r="H31" i="13"/>
  <c r="G31" i="13"/>
  <c r="K29" i="13"/>
  <c r="J29" i="13"/>
  <c r="I29" i="13"/>
  <c r="H29" i="13"/>
  <c r="G29" i="13"/>
  <c r="K27" i="13"/>
  <c r="J27" i="13"/>
  <c r="I27" i="13"/>
  <c r="H27" i="13"/>
  <c r="G27" i="13"/>
  <c r="K25" i="13"/>
  <c r="J25" i="13"/>
  <c r="I25" i="13"/>
  <c r="H25" i="13"/>
  <c r="G25" i="13"/>
  <c r="K23" i="13"/>
  <c r="J23" i="13"/>
  <c r="I23" i="13"/>
  <c r="H23" i="13"/>
  <c r="G23" i="13"/>
  <c r="K21" i="13"/>
  <c r="J21" i="13"/>
  <c r="I21" i="13"/>
  <c r="H21" i="13"/>
  <c r="G21" i="13"/>
  <c r="K19" i="13"/>
  <c r="J19" i="13"/>
  <c r="I19" i="13"/>
  <c r="H19" i="13"/>
  <c r="G19" i="13"/>
  <c r="K17" i="13"/>
  <c r="J17" i="13"/>
  <c r="I17" i="13"/>
  <c r="H17" i="13"/>
  <c r="G17" i="13"/>
  <c r="K15" i="13"/>
  <c r="J15" i="13"/>
  <c r="I15" i="13"/>
  <c r="H15" i="13"/>
  <c r="G15" i="13"/>
  <c r="K13" i="13"/>
  <c r="J13" i="13"/>
  <c r="I13" i="13"/>
  <c r="H13" i="13"/>
  <c r="G13" i="13"/>
  <c r="K11" i="13"/>
  <c r="J11" i="13"/>
  <c r="I11" i="13"/>
  <c r="H11" i="13"/>
  <c r="G11" i="13"/>
  <c r="K9" i="13"/>
  <c r="J9" i="13"/>
  <c r="I9" i="13"/>
  <c r="H9" i="13"/>
  <c r="G9" i="13"/>
  <c r="K7" i="13"/>
  <c r="J7" i="13"/>
  <c r="I7" i="13"/>
  <c r="H7" i="13"/>
  <c r="G7" i="13"/>
  <c r="Q1278" i="12"/>
  <c r="R1278" i="12"/>
  <c r="O1278" i="12"/>
  <c r="Q1334" i="11"/>
  <c r="I1334" i="11" s="1"/>
  <c r="J1334" i="11" s="1"/>
  <c r="R1334" i="11"/>
  <c r="O1334" i="11"/>
  <c r="I1293" i="11"/>
  <c r="J1293" i="11" s="1"/>
  <c r="H1293" i="11"/>
  <c r="G1293" i="11"/>
  <c r="K1293" i="11" s="1"/>
  <c r="I1291" i="11"/>
  <c r="J1291" i="11" s="1"/>
  <c r="H1291" i="11"/>
  <c r="G1291" i="11"/>
  <c r="K1291" i="11" s="1"/>
  <c r="I1289" i="11"/>
  <c r="J1289" i="11" s="1"/>
  <c r="H1289" i="11"/>
  <c r="G1289" i="11"/>
  <c r="K1289" i="11" s="1"/>
  <c r="I1287" i="11"/>
  <c r="J1287" i="11" s="1"/>
  <c r="H1287" i="11"/>
  <c r="G1287" i="11"/>
  <c r="K1287" i="11" s="1"/>
  <c r="I1285" i="11"/>
  <c r="J1285" i="11" s="1"/>
  <c r="H1285" i="11"/>
  <c r="G1285" i="11"/>
  <c r="K1285" i="11" s="1"/>
  <c r="I1283" i="11"/>
  <c r="J1283" i="11" s="1"/>
  <c r="H1283" i="11"/>
  <c r="G1283" i="11"/>
  <c r="K1283" i="11" s="1"/>
  <c r="I1281" i="11"/>
  <c r="J1281" i="11" s="1"/>
  <c r="H1281" i="11"/>
  <c r="G1281" i="11"/>
  <c r="K1281" i="11" s="1"/>
  <c r="I1279" i="11"/>
  <c r="J1279" i="11" s="1"/>
  <c r="H1279" i="11"/>
  <c r="G1279" i="11"/>
  <c r="K1279" i="11" s="1"/>
  <c r="I1277" i="11"/>
  <c r="J1277" i="11" s="1"/>
  <c r="H1277" i="11"/>
  <c r="G1277" i="11"/>
  <c r="K1277" i="11" s="1"/>
  <c r="I1275" i="11"/>
  <c r="J1275" i="11" s="1"/>
  <c r="H1275" i="11"/>
  <c r="G1275" i="11"/>
  <c r="K1275" i="11" s="1"/>
  <c r="I1273" i="11"/>
  <c r="J1273" i="11" s="1"/>
  <c r="H1273" i="11"/>
  <c r="G1273" i="11"/>
  <c r="K1273" i="11" s="1"/>
  <c r="I1271" i="11"/>
  <c r="J1271" i="11" s="1"/>
  <c r="H1271" i="11"/>
  <c r="G1271" i="11"/>
  <c r="K1271" i="11" s="1"/>
  <c r="I1269" i="11"/>
  <c r="J1269" i="11" s="1"/>
  <c r="H1269" i="11"/>
  <c r="G1269" i="11"/>
  <c r="K1269" i="11" s="1"/>
  <c r="I1267" i="11"/>
  <c r="J1267" i="11" s="1"/>
  <c r="H1267" i="11"/>
  <c r="G1267" i="11"/>
  <c r="K1267" i="11" s="1"/>
  <c r="I1265" i="11"/>
  <c r="J1265" i="11" s="1"/>
  <c r="H1265" i="11"/>
  <c r="G1265" i="11"/>
  <c r="K1265" i="11" s="1"/>
  <c r="I1263" i="11"/>
  <c r="J1263" i="11" s="1"/>
  <c r="H1263" i="11"/>
  <c r="G1263" i="11"/>
  <c r="K1263" i="11" s="1"/>
  <c r="I1261" i="11"/>
  <c r="J1261" i="11" s="1"/>
  <c r="H1261" i="11"/>
  <c r="G1261" i="11"/>
  <c r="K1261" i="11" s="1"/>
  <c r="I1259" i="11"/>
  <c r="J1259" i="11" s="1"/>
  <c r="H1259" i="11"/>
  <c r="G1259" i="11"/>
  <c r="K1259" i="11" s="1"/>
  <c r="I1257" i="11"/>
  <c r="J1257" i="11" s="1"/>
  <c r="H1257" i="11"/>
  <c r="G1257" i="11"/>
  <c r="K1257" i="11" s="1"/>
  <c r="I1255" i="11"/>
  <c r="J1255" i="11" s="1"/>
  <c r="H1255" i="11"/>
  <c r="G1255" i="11"/>
  <c r="K1255" i="11" s="1"/>
  <c r="I1253" i="11"/>
  <c r="J1253" i="11" s="1"/>
  <c r="H1253" i="11"/>
  <c r="G1253" i="11"/>
  <c r="K1253" i="11" s="1"/>
  <c r="I1251" i="11"/>
  <c r="J1251" i="11" s="1"/>
  <c r="H1251" i="11"/>
  <c r="G1251" i="11"/>
  <c r="K1251" i="11" s="1"/>
  <c r="I1249" i="11"/>
  <c r="J1249" i="11" s="1"/>
  <c r="H1249" i="11"/>
  <c r="G1249" i="11"/>
  <c r="K1249" i="11" s="1"/>
  <c r="I1247" i="11"/>
  <c r="J1247" i="11" s="1"/>
  <c r="H1247" i="11"/>
  <c r="G1247" i="11"/>
  <c r="K1247" i="11" s="1"/>
  <c r="I1245" i="11"/>
  <c r="J1245" i="11" s="1"/>
  <c r="H1245" i="11"/>
  <c r="G1245" i="11"/>
  <c r="K1245" i="11" s="1"/>
  <c r="I1243" i="11"/>
  <c r="J1243" i="11" s="1"/>
  <c r="H1243" i="11"/>
  <c r="G1243" i="11"/>
  <c r="K1243" i="11" s="1"/>
  <c r="I1241" i="11"/>
  <c r="J1241" i="11" s="1"/>
  <c r="H1241" i="11"/>
  <c r="G1241" i="11"/>
  <c r="K1241" i="11" s="1"/>
  <c r="I1239" i="11"/>
  <c r="J1239" i="11" s="1"/>
  <c r="H1239" i="11"/>
  <c r="G1239" i="11"/>
  <c r="K1239" i="11" s="1"/>
  <c r="I1229" i="11"/>
  <c r="J1229" i="11" s="1"/>
  <c r="H1229" i="11"/>
  <c r="G1229" i="11"/>
  <c r="K1229" i="11" s="1"/>
  <c r="I1227" i="11"/>
  <c r="J1227" i="11" s="1"/>
  <c r="H1227" i="11"/>
  <c r="G1227" i="11"/>
  <c r="K1227" i="11" s="1"/>
  <c r="I1225" i="11"/>
  <c r="J1225" i="11" s="1"/>
  <c r="H1225" i="11"/>
  <c r="G1225" i="11"/>
  <c r="K1225" i="11" s="1"/>
  <c r="I1223" i="11"/>
  <c r="J1223" i="11" s="1"/>
  <c r="H1223" i="11"/>
  <c r="G1223" i="11"/>
  <c r="K1223" i="11" s="1"/>
  <c r="I1221" i="11"/>
  <c r="J1221" i="11" s="1"/>
  <c r="H1221" i="11"/>
  <c r="G1221" i="11"/>
  <c r="K1221" i="11" s="1"/>
  <c r="I1219" i="11"/>
  <c r="J1219" i="11" s="1"/>
  <c r="H1219" i="11"/>
  <c r="G1219" i="11"/>
  <c r="K1219" i="11" s="1"/>
  <c r="I1217" i="11"/>
  <c r="J1217" i="11" s="1"/>
  <c r="H1217" i="11"/>
  <c r="G1217" i="11"/>
  <c r="K1217" i="11" s="1"/>
  <c r="I1215" i="11"/>
  <c r="J1215" i="11" s="1"/>
  <c r="H1215" i="11"/>
  <c r="G1215" i="11"/>
  <c r="K1215" i="11" s="1"/>
  <c r="I1213" i="11"/>
  <c r="J1213" i="11" s="1"/>
  <c r="H1213" i="11"/>
  <c r="G1213" i="11"/>
  <c r="K1213" i="11" s="1"/>
  <c r="I1211" i="11"/>
  <c r="J1211" i="11" s="1"/>
  <c r="H1211" i="11"/>
  <c r="G1211" i="11"/>
  <c r="K1211" i="11" s="1"/>
  <c r="I1209" i="11"/>
  <c r="J1209" i="11" s="1"/>
  <c r="H1209" i="11"/>
  <c r="G1209" i="11"/>
  <c r="K1209" i="11" s="1"/>
  <c r="I1207" i="11"/>
  <c r="J1207" i="11" s="1"/>
  <c r="H1207" i="11"/>
  <c r="G1207" i="11"/>
  <c r="K1207" i="11" s="1"/>
  <c r="I1205" i="11"/>
  <c r="J1205" i="11" s="1"/>
  <c r="H1205" i="11"/>
  <c r="G1205" i="11"/>
  <c r="K1205" i="11" s="1"/>
  <c r="I1203" i="11"/>
  <c r="J1203" i="11" s="1"/>
  <c r="H1203" i="11"/>
  <c r="G1203" i="11"/>
  <c r="K1203" i="11" s="1"/>
  <c r="I1201" i="11"/>
  <c r="J1201" i="11" s="1"/>
  <c r="H1201" i="11"/>
  <c r="G1201" i="11"/>
  <c r="K1201" i="11" s="1"/>
  <c r="I1199" i="11"/>
  <c r="J1199" i="11" s="1"/>
  <c r="H1199" i="11"/>
  <c r="G1199" i="11"/>
  <c r="K1199" i="11" s="1"/>
  <c r="I1197" i="11"/>
  <c r="J1197" i="11" s="1"/>
  <c r="H1197" i="11"/>
  <c r="G1197" i="11"/>
  <c r="K1197" i="11" s="1"/>
  <c r="I1195" i="11"/>
  <c r="J1195" i="11" s="1"/>
  <c r="H1195" i="11"/>
  <c r="G1195" i="11"/>
  <c r="K1195" i="11" s="1"/>
  <c r="I1193" i="11"/>
  <c r="J1193" i="11" s="1"/>
  <c r="H1193" i="11"/>
  <c r="G1193" i="11"/>
  <c r="K1193" i="11" s="1"/>
  <c r="I1191" i="11"/>
  <c r="J1191" i="11" s="1"/>
  <c r="H1191" i="11"/>
  <c r="G1191" i="11"/>
  <c r="K1191" i="11" s="1"/>
  <c r="I1189" i="11"/>
  <c r="J1189" i="11" s="1"/>
  <c r="H1189" i="11"/>
  <c r="G1189" i="11"/>
  <c r="K1189" i="11" s="1"/>
  <c r="I1187" i="11"/>
  <c r="J1187" i="11" s="1"/>
  <c r="H1187" i="11"/>
  <c r="G1187" i="11"/>
  <c r="K1187" i="11" s="1"/>
  <c r="I1185" i="11"/>
  <c r="J1185" i="11" s="1"/>
  <c r="H1185" i="11"/>
  <c r="G1185" i="11"/>
  <c r="K1185" i="11" s="1"/>
  <c r="I1183" i="11"/>
  <c r="J1183" i="11" s="1"/>
  <c r="H1183" i="11"/>
  <c r="G1183" i="11"/>
  <c r="K1183" i="11" s="1"/>
  <c r="I1181" i="11"/>
  <c r="J1181" i="11" s="1"/>
  <c r="H1181" i="11"/>
  <c r="G1181" i="11"/>
  <c r="K1181" i="11" s="1"/>
  <c r="I1179" i="11"/>
  <c r="J1179" i="11" s="1"/>
  <c r="H1179" i="11"/>
  <c r="G1179" i="11"/>
  <c r="K1179" i="11" s="1"/>
  <c r="I1177" i="11"/>
  <c r="J1177" i="11" s="1"/>
  <c r="H1177" i="11"/>
  <c r="G1177" i="11"/>
  <c r="K1177" i="11" s="1"/>
  <c r="I1175" i="11"/>
  <c r="J1175" i="11" s="1"/>
  <c r="H1175" i="11"/>
  <c r="G1175" i="11"/>
  <c r="K1175" i="11" s="1"/>
  <c r="I1173" i="11"/>
  <c r="J1173" i="11" s="1"/>
  <c r="H1173" i="11"/>
  <c r="G1173" i="11"/>
  <c r="K1173" i="11" s="1"/>
  <c r="I1171" i="11"/>
  <c r="J1171" i="11" s="1"/>
  <c r="H1171" i="11"/>
  <c r="G1171" i="11"/>
  <c r="K1171" i="11" s="1"/>
  <c r="I1169" i="11"/>
  <c r="J1169" i="11" s="1"/>
  <c r="H1169" i="11"/>
  <c r="G1169" i="11"/>
  <c r="K1169" i="11" s="1"/>
  <c r="I1167" i="11"/>
  <c r="J1167" i="11" s="1"/>
  <c r="H1167" i="11"/>
  <c r="G1167" i="11"/>
  <c r="K1167" i="11" s="1"/>
  <c r="I1165" i="11"/>
  <c r="J1165" i="11" s="1"/>
  <c r="H1165" i="11"/>
  <c r="G1165" i="11"/>
  <c r="K1165" i="11" s="1"/>
  <c r="I1163" i="11"/>
  <c r="J1163" i="11" s="1"/>
  <c r="H1163" i="11"/>
  <c r="G1163" i="11"/>
  <c r="K1163" i="11" s="1"/>
  <c r="I1161" i="11"/>
  <c r="J1161" i="11" s="1"/>
  <c r="H1161" i="11"/>
  <c r="G1161" i="11"/>
  <c r="K1161" i="11" s="1"/>
  <c r="I1159" i="11"/>
  <c r="J1159" i="11" s="1"/>
  <c r="H1159" i="11"/>
  <c r="G1159" i="11"/>
  <c r="K1159" i="11" s="1"/>
  <c r="I1157" i="11"/>
  <c r="J1157" i="11" s="1"/>
  <c r="H1157" i="11"/>
  <c r="G1157" i="11"/>
  <c r="K1157" i="11" s="1"/>
  <c r="I1155" i="11"/>
  <c r="J1155" i="11" s="1"/>
  <c r="H1155" i="11"/>
  <c r="G1155" i="11"/>
  <c r="K1155" i="11" s="1"/>
  <c r="I1153" i="11"/>
  <c r="J1153" i="11" s="1"/>
  <c r="H1153" i="11"/>
  <c r="G1153" i="11"/>
  <c r="K1153" i="11" s="1"/>
  <c r="I1151" i="11"/>
  <c r="J1151" i="11" s="1"/>
  <c r="H1151" i="11"/>
  <c r="G1151" i="11"/>
  <c r="K1151" i="11" s="1"/>
  <c r="I1149" i="11"/>
  <c r="J1149" i="11" s="1"/>
  <c r="H1149" i="11"/>
  <c r="G1149" i="11"/>
  <c r="K1149" i="11" s="1"/>
  <c r="I1147" i="11"/>
  <c r="J1147" i="11" s="1"/>
  <c r="H1147" i="11"/>
  <c r="G1147" i="11"/>
  <c r="K1147" i="11" s="1"/>
  <c r="I1145" i="11"/>
  <c r="J1145" i="11" s="1"/>
  <c r="H1145" i="11"/>
  <c r="G1145" i="11"/>
  <c r="K1145" i="11" s="1"/>
  <c r="I1143" i="11"/>
  <c r="J1143" i="11" s="1"/>
  <c r="H1143" i="11"/>
  <c r="G1143" i="11"/>
  <c r="K1143" i="11" s="1"/>
  <c r="I1141" i="11"/>
  <c r="J1141" i="11" s="1"/>
  <c r="H1141" i="11"/>
  <c r="G1141" i="11"/>
  <c r="K1141" i="11" s="1"/>
  <c r="I1139" i="11"/>
  <c r="J1139" i="11" s="1"/>
  <c r="H1139" i="11"/>
  <c r="G1139" i="11"/>
  <c r="K1139" i="11" s="1"/>
  <c r="I1137" i="11"/>
  <c r="J1137" i="11" s="1"/>
  <c r="H1137" i="11"/>
  <c r="G1137" i="11"/>
  <c r="K1137" i="11" s="1"/>
  <c r="I1135" i="11"/>
  <c r="J1135" i="11" s="1"/>
  <c r="H1135" i="11"/>
  <c r="G1135" i="11"/>
  <c r="K1135" i="11" s="1"/>
  <c r="I1133" i="11"/>
  <c r="J1133" i="11" s="1"/>
  <c r="H1133" i="11"/>
  <c r="G1133" i="11"/>
  <c r="K1133" i="11" s="1"/>
  <c r="I1131" i="11"/>
  <c r="J1131" i="11" s="1"/>
  <c r="H1131" i="11"/>
  <c r="G1131" i="11"/>
  <c r="K1131" i="11" s="1"/>
  <c r="I1129" i="11"/>
  <c r="J1129" i="11" s="1"/>
  <c r="H1129" i="11"/>
  <c r="G1129" i="11"/>
  <c r="K1129" i="11" s="1"/>
  <c r="I1127" i="11"/>
  <c r="J1127" i="11" s="1"/>
  <c r="H1127" i="11"/>
  <c r="G1127" i="11"/>
  <c r="K1127" i="11" s="1"/>
  <c r="I1125" i="11"/>
  <c r="J1125" i="11" s="1"/>
  <c r="H1125" i="11"/>
  <c r="G1125" i="11"/>
  <c r="K1125" i="11" s="1"/>
  <c r="I1123" i="11"/>
  <c r="J1123" i="11" s="1"/>
  <c r="H1123" i="11"/>
  <c r="G1123" i="11"/>
  <c r="K1123" i="11" s="1"/>
  <c r="I1121" i="11"/>
  <c r="J1121" i="11" s="1"/>
  <c r="H1121" i="11"/>
  <c r="G1121" i="11"/>
  <c r="K1121" i="11" s="1"/>
  <c r="I1119" i="11"/>
  <c r="J1119" i="11" s="1"/>
  <c r="H1119" i="11"/>
  <c r="G1119" i="11"/>
  <c r="K1119" i="11" s="1"/>
  <c r="I1117" i="11"/>
  <c r="J1117" i="11" s="1"/>
  <c r="H1117" i="11"/>
  <c r="G1117" i="11"/>
  <c r="K1117" i="11" s="1"/>
  <c r="I1115" i="11"/>
  <c r="J1115" i="11" s="1"/>
  <c r="H1115" i="11"/>
  <c r="G1115" i="11"/>
  <c r="K1115" i="11" s="1"/>
  <c r="I1113" i="11"/>
  <c r="J1113" i="11" s="1"/>
  <c r="H1113" i="11"/>
  <c r="G1113" i="11"/>
  <c r="K1113" i="11" s="1"/>
  <c r="I1111" i="11"/>
  <c r="J1111" i="11" s="1"/>
  <c r="H1111" i="11"/>
  <c r="G1111" i="11"/>
  <c r="K1111" i="11" s="1"/>
  <c r="I1109" i="11"/>
  <c r="J1109" i="11" s="1"/>
  <c r="H1109" i="11"/>
  <c r="G1109" i="11"/>
  <c r="K1109" i="11" s="1"/>
  <c r="I1107" i="11"/>
  <c r="J1107" i="11" s="1"/>
  <c r="H1107" i="11"/>
  <c r="G1107" i="11"/>
  <c r="K1107" i="11" s="1"/>
  <c r="I1105" i="11"/>
  <c r="J1105" i="11" s="1"/>
  <c r="H1105" i="11"/>
  <c r="G1105" i="11"/>
  <c r="K1105" i="11" s="1"/>
  <c r="I1103" i="11"/>
  <c r="J1103" i="11" s="1"/>
  <c r="H1103" i="11"/>
  <c r="G1103" i="11"/>
  <c r="K1103" i="11" s="1"/>
  <c r="I1101" i="11"/>
  <c r="J1101" i="11" s="1"/>
  <c r="H1101" i="11"/>
  <c r="G1101" i="11"/>
  <c r="K1101" i="11" s="1"/>
  <c r="I1099" i="11"/>
  <c r="J1099" i="11" s="1"/>
  <c r="H1099" i="11"/>
  <c r="G1099" i="11"/>
  <c r="K1099" i="11" s="1"/>
  <c r="I1097" i="11"/>
  <c r="J1097" i="11" s="1"/>
  <c r="H1097" i="11"/>
  <c r="G1097" i="11"/>
  <c r="K1097" i="11" s="1"/>
  <c r="I1095" i="11"/>
  <c r="J1095" i="11" s="1"/>
  <c r="H1095" i="11"/>
  <c r="G1095" i="11"/>
  <c r="K1095" i="11" s="1"/>
  <c r="I1093" i="11"/>
  <c r="J1093" i="11" s="1"/>
  <c r="H1093" i="11"/>
  <c r="G1093" i="11"/>
  <c r="K1093" i="11" s="1"/>
  <c r="I1091" i="11"/>
  <c r="J1091" i="11" s="1"/>
  <c r="H1091" i="11"/>
  <c r="G1091" i="11"/>
  <c r="K1091" i="11" s="1"/>
  <c r="I1089" i="11"/>
  <c r="J1089" i="11" s="1"/>
  <c r="H1089" i="11"/>
  <c r="G1089" i="11"/>
  <c r="K1089" i="11" s="1"/>
  <c r="I1087" i="11"/>
  <c r="J1087" i="11" s="1"/>
  <c r="H1087" i="11"/>
  <c r="G1087" i="11"/>
  <c r="K1087" i="11" s="1"/>
  <c r="I1085" i="11"/>
  <c r="J1085" i="11" s="1"/>
  <c r="H1085" i="11"/>
  <c r="G1085" i="11"/>
  <c r="K1085" i="11" s="1"/>
  <c r="I1083" i="11"/>
  <c r="J1083" i="11" s="1"/>
  <c r="H1083" i="11"/>
  <c r="G1083" i="11"/>
  <c r="K1083" i="11" s="1"/>
  <c r="I1081" i="11"/>
  <c r="J1081" i="11" s="1"/>
  <c r="H1081" i="11"/>
  <c r="G1081" i="11"/>
  <c r="K1081" i="11" s="1"/>
  <c r="I1079" i="11"/>
  <c r="J1079" i="11" s="1"/>
  <c r="H1079" i="11"/>
  <c r="G1079" i="11"/>
  <c r="K1079" i="11" s="1"/>
  <c r="I1077" i="11"/>
  <c r="J1077" i="11" s="1"/>
  <c r="H1077" i="11"/>
  <c r="G1077" i="11"/>
  <c r="K1077" i="11" s="1"/>
  <c r="I1075" i="11"/>
  <c r="J1075" i="11" s="1"/>
  <c r="H1075" i="11"/>
  <c r="G1075" i="11"/>
  <c r="K1075" i="11" s="1"/>
  <c r="I1073" i="11"/>
  <c r="J1073" i="11" s="1"/>
  <c r="H1073" i="11"/>
  <c r="G1073" i="11"/>
  <c r="K1073" i="11" s="1"/>
  <c r="I1071" i="11"/>
  <c r="J1071" i="11" s="1"/>
  <c r="H1071" i="11"/>
  <c r="G1071" i="11"/>
  <c r="K1071" i="11" s="1"/>
  <c r="I1069" i="11"/>
  <c r="J1069" i="11" s="1"/>
  <c r="H1069" i="11"/>
  <c r="G1069" i="11"/>
  <c r="K1069" i="11" s="1"/>
  <c r="I1067" i="11"/>
  <c r="J1067" i="11" s="1"/>
  <c r="H1067" i="11"/>
  <c r="G1067" i="11"/>
  <c r="K1067" i="11" s="1"/>
  <c r="I1065" i="11"/>
  <c r="J1065" i="11" s="1"/>
  <c r="H1065" i="11"/>
  <c r="G1065" i="11"/>
  <c r="K1065" i="11" s="1"/>
  <c r="I1063" i="11"/>
  <c r="J1063" i="11" s="1"/>
  <c r="H1063" i="11"/>
  <c r="G1063" i="11"/>
  <c r="K1063" i="11" s="1"/>
  <c r="I1061" i="11"/>
  <c r="J1061" i="11" s="1"/>
  <c r="H1061" i="11"/>
  <c r="G1061" i="11"/>
  <c r="K1061" i="11" s="1"/>
  <c r="I1059" i="11"/>
  <c r="J1059" i="11" s="1"/>
  <c r="H1059" i="11"/>
  <c r="G1059" i="11"/>
  <c r="K1059" i="11" s="1"/>
  <c r="I1057" i="11"/>
  <c r="J1057" i="11" s="1"/>
  <c r="H1057" i="11"/>
  <c r="G1057" i="11"/>
  <c r="K1057" i="11" s="1"/>
  <c r="I1055" i="11"/>
  <c r="J1055" i="11" s="1"/>
  <c r="H1055" i="11"/>
  <c r="G1055" i="11"/>
  <c r="K1055" i="11" s="1"/>
  <c r="I1053" i="11"/>
  <c r="J1053" i="11" s="1"/>
  <c r="H1053" i="11"/>
  <c r="G1053" i="11"/>
  <c r="K1053" i="11" s="1"/>
  <c r="I1051" i="11"/>
  <c r="J1051" i="11" s="1"/>
  <c r="H1051" i="11"/>
  <c r="G1051" i="11"/>
  <c r="K1051" i="11" s="1"/>
  <c r="I1049" i="11"/>
  <c r="J1049" i="11" s="1"/>
  <c r="H1049" i="11"/>
  <c r="G1049" i="11"/>
  <c r="K1049" i="11" s="1"/>
  <c r="I1047" i="11"/>
  <c r="J1047" i="11" s="1"/>
  <c r="H1047" i="11"/>
  <c r="G1047" i="11"/>
  <c r="K1047" i="11" s="1"/>
  <c r="I1045" i="11"/>
  <c r="J1045" i="11" s="1"/>
  <c r="H1045" i="11"/>
  <c r="G1045" i="11"/>
  <c r="K1045" i="11" s="1"/>
  <c r="I1043" i="11"/>
  <c r="J1043" i="11" s="1"/>
  <c r="H1043" i="11"/>
  <c r="G1043" i="11"/>
  <c r="K1043" i="11" s="1"/>
  <c r="I1041" i="11"/>
  <c r="J1041" i="11" s="1"/>
  <c r="H1041" i="11"/>
  <c r="G1041" i="11"/>
  <c r="K1041" i="11" s="1"/>
  <c r="I1039" i="11"/>
  <c r="J1039" i="11" s="1"/>
  <c r="H1039" i="11"/>
  <c r="G1039" i="11"/>
  <c r="K1039" i="11" s="1"/>
  <c r="I1037" i="11"/>
  <c r="J1037" i="11" s="1"/>
  <c r="H1037" i="11"/>
  <c r="G1037" i="11"/>
  <c r="K1037" i="11" s="1"/>
  <c r="I1035" i="11"/>
  <c r="J1035" i="11" s="1"/>
  <c r="H1035" i="11"/>
  <c r="G1035" i="11"/>
  <c r="K1035" i="11" s="1"/>
  <c r="I1033" i="11"/>
  <c r="J1033" i="11" s="1"/>
  <c r="H1033" i="11"/>
  <c r="G1033" i="11"/>
  <c r="K1033" i="11" s="1"/>
  <c r="I1031" i="11"/>
  <c r="J1031" i="11" s="1"/>
  <c r="H1031" i="11"/>
  <c r="G1031" i="11"/>
  <c r="K1031" i="11" s="1"/>
  <c r="I1029" i="11"/>
  <c r="J1029" i="11" s="1"/>
  <c r="H1029" i="11"/>
  <c r="G1029" i="11"/>
  <c r="K1029" i="11" s="1"/>
  <c r="I1027" i="11"/>
  <c r="J1027" i="11" s="1"/>
  <c r="H1027" i="11"/>
  <c r="G1027" i="11"/>
  <c r="K1027" i="11" s="1"/>
  <c r="I1025" i="11"/>
  <c r="J1025" i="11" s="1"/>
  <c r="H1025" i="11"/>
  <c r="G1025" i="11"/>
  <c r="K1025" i="11" s="1"/>
  <c r="I1023" i="11"/>
  <c r="J1023" i="11" s="1"/>
  <c r="H1023" i="11"/>
  <c r="G1023" i="11"/>
  <c r="K1023" i="11" s="1"/>
  <c r="I1021" i="11"/>
  <c r="J1021" i="11" s="1"/>
  <c r="H1021" i="11"/>
  <c r="G1021" i="11"/>
  <c r="K1021" i="11" s="1"/>
  <c r="I1019" i="11"/>
  <c r="J1019" i="11" s="1"/>
  <c r="H1019" i="11"/>
  <c r="G1019" i="11"/>
  <c r="K1019" i="11" s="1"/>
  <c r="I1017" i="11"/>
  <c r="J1017" i="11" s="1"/>
  <c r="H1017" i="11"/>
  <c r="G1017" i="11"/>
  <c r="K1017" i="11" s="1"/>
  <c r="I1015" i="11"/>
  <c r="J1015" i="11" s="1"/>
  <c r="H1015" i="11"/>
  <c r="G1015" i="11"/>
  <c r="K1015" i="11" s="1"/>
  <c r="I1013" i="11"/>
  <c r="J1013" i="11" s="1"/>
  <c r="H1013" i="11"/>
  <c r="G1013" i="11"/>
  <c r="K1013" i="11" s="1"/>
  <c r="I1011" i="11"/>
  <c r="J1011" i="11" s="1"/>
  <c r="H1011" i="11"/>
  <c r="G1011" i="11"/>
  <c r="K1011" i="11" s="1"/>
  <c r="I1009" i="11"/>
  <c r="J1009" i="11" s="1"/>
  <c r="H1009" i="11"/>
  <c r="G1009" i="11"/>
  <c r="K1009" i="11" s="1"/>
  <c r="I1007" i="11"/>
  <c r="J1007" i="11" s="1"/>
  <c r="H1007" i="11"/>
  <c r="G1007" i="11"/>
  <c r="K1007" i="11" s="1"/>
  <c r="I1005" i="11"/>
  <c r="J1005" i="11" s="1"/>
  <c r="H1005" i="11"/>
  <c r="G1005" i="11"/>
  <c r="K1005" i="11" s="1"/>
  <c r="I1003" i="11"/>
  <c r="J1003" i="11" s="1"/>
  <c r="H1003" i="11"/>
  <c r="G1003" i="11"/>
  <c r="K1003" i="11" s="1"/>
  <c r="I1001" i="11"/>
  <c r="J1001" i="11" s="1"/>
  <c r="H1001" i="11"/>
  <c r="G1001" i="11"/>
  <c r="K1001" i="11" s="1"/>
  <c r="I999" i="11"/>
  <c r="J999" i="11" s="1"/>
  <c r="H999" i="11"/>
  <c r="G999" i="11"/>
  <c r="K999" i="11" s="1"/>
  <c r="I997" i="11"/>
  <c r="J997" i="11" s="1"/>
  <c r="H997" i="11"/>
  <c r="G997" i="11"/>
  <c r="K997" i="11" s="1"/>
  <c r="I995" i="11"/>
  <c r="J995" i="11" s="1"/>
  <c r="H995" i="11"/>
  <c r="G995" i="11"/>
  <c r="K995" i="11" s="1"/>
  <c r="I993" i="11"/>
  <c r="J993" i="11" s="1"/>
  <c r="H993" i="11"/>
  <c r="G993" i="11"/>
  <c r="K993" i="11" s="1"/>
  <c r="I991" i="11"/>
  <c r="J991" i="11" s="1"/>
  <c r="H991" i="11"/>
  <c r="G991" i="11"/>
  <c r="K991" i="11" s="1"/>
  <c r="I989" i="11"/>
  <c r="J989" i="11" s="1"/>
  <c r="H989" i="11"/>
  <c r="G989" i="11"/>
  <c r="K989" i="11" s="1"/>
  <c r="I987" i="11"/>
  <c r="J987" i="11" s="1"/>
  <c r="H987" i="11"/>
  <c r="G987" i="11"/>
  <c r="K987" i="11" s="1"/>
  <c r="I985" i="11"/>
  <c r="J985" i="11" s="1"/>
  <c r="H985" i="11"/>
  <c r="G985" i="11"/>
  <c r="K985" i="11" s="1"/>
  <c r="I983" i="11"/>
  <c r="J983" i="11" s="1"/>
  <c r="H983" i="11"/>
  <c r="G983" i="11"/>
  <c r="K983" i="11" s="1"/>
  <c r="I981" i="11"/>
  <c r="J981" i="11" s="1"/>
  <c r="H981" i="11"/>
  <c r="G981" i="11"/>
  <c r="K981" i="11" s="1"/>
  <c r="I979" i="11"/>
  <c r="J979" i="11" s="1"/>
  <c r="H979" i="11"/>
  <c r="G979" i="11"/>
  <c r="K979" i="11" s="1"/>
  <c r="I977" i="11"/>
  <c r="J977" i="11" s="1"/>
  <c r="H977" i="11"/>
  <c r="G977" i="11"/>
  <c r="K977" i="11" s="1"/>
  <c r="I975" i="11"/>
  <c r="J975" i="11" s="1"/>
  <c r="H975" i="11"/>
  <c r="G975" i="11"/>
  <c r="K975" i="11" s="1"/>
  <c r="I973" i="11"/>
  <c r="J973" i="11" s="1"/>
  <c r="H973" i="11"/>
  <c r="G973" i="11"/>
  <c r="K973" i="11" s="1"/>
  <c r="I971" i="11"/>
  <c r="J971" i="11" s="1"/>
  <c r="H971" i="11"/>
  <c r="G971" i="11"/>
  <c r="K971" i="11" s="1"/>
  <c r="I969" i="11"/>
  <c r="J969" i="11" s="1"/>
  <c r="H969" i="11"/>
  <c r="G969" i="11"/>
  <c r="K969" i="11" s="1"/>
  <c r="I967" i="11"/>
  <c r="J967" i="11" s="1"/>
  <c r="H967" i="11"/>
  <c r="G967" i="11"/>
  <c r="K967" i="11" s="1"/>
  <c r="I965" i="11"/>
  <c r="J965" i="11" s="1"/>
  <c r="H965" i="11"/>
  <c r="G965" i="11"/>
  <c r="K965" i="11" s="1"/>
  <c r="I963" i="11"/>
  <c r="J963" i="11" s="1"/>
  <c r="H963" i="11"/>
  <c r="G963" i="11"/>
  <c r="K963" i="11" s="1"/>
  <c r="I961" i="11"/>
  <c r="J961" i="11" s="1"/>
  <c r="H961" i="11"/>
  <c r="G961" i="11"/>
  <c r="K961" i="11" s="1"/>
  <c r="I959" i="11"/>
  <c r="J959" i="11" s="1"/>
  <c r="H959" i="11"/>
  <c r="G959" i="11"/>
  <c r="K959" i="11" s="1"/>
  <c r="I957" i="11"/>
  <c r="J957" i="11" s="1"/>
  <c r="H957" i="11"/>
  <c r="G957" i="11"/>
  <c r="K957" i="11" s="1"/>
  <c r="I955" i="11"/>
  <c r="J955" i="11" s="1"/>
  <c r="H955" i="11"/>
  <c r="G955" i="11"/>
  <c r="K955" i="11" s="1"/>
  <c r="I953" i="11"/>
  <c r="J953" i="11" s="1"/>
  <c r="H953" i="11"/>
  <c r="G953" i="11"/>
  <c r="K953" i="11" s="1"/>
  <c r="I951" i="11"/>
  <c r="J951" i="11" s="1"/>
  <c r="H951" i="11"/>
  <c r="G951" i="11"/>
  <c r="K951" i="11" s="1"/>
  <c r="I949" i="11"/>
  <c r="J949" i="11" s="1"/>
  <c r="H949" i="11"/>
  <c r="G949" i="11"/>
  <c r="K949" i="11" s="1"/>
  <c r="I947" i="11"/>
  <c r="J947" i="11" s="1"/>
  <c r="H947" i="11"/>
  <c r="G947" i="11"/>
  <c r="K947" i="11" s="1"/>
  <c r="I945" i="11"/>
  <c r="J945" i="11" s="1"/>
  <c r="H945" i="11"/>
  <c r="G945" i="11"/>
  <c r="K945" i="11" s="1"/>
  <c r="I943" i="11"/>
  <c r="J943" i="11" s="1"/>
  <c r="H943" i="11"/>
  <c r="G943" i="11"/>
  <c r="K943" i="11" s="1"/>
  <c r="I941" i="11"/>
  <c r="J941" i="11" s="1"/>
  <c r="H941" i="11"/>
  <c r="G941" i="11"/>
  <c r="K941" i="11" s="1"/>
  <c r="I939" i="11"/>
  <c r="J939" i="11" s="1"/>
  <c r="H939" i="11"/>
  <c r="G939" i="11"/>
  <c r="K939" i="11" s="1"/>
  <c r="I937" i="11"/>
  <c r="J937" i="11" s="1"/>
  <c r="H937" i="11"/>
  <c r="G937" i="11"/>
  <c r="K937" i="11" s="1"/>
  <c r="I935" i="11"/>
  <c r="J935" i="11" s="1"/>
  <c r="H935" i="11"/>
  <c r="G935" i="11"/>
  <c r="K935" i="11" s="1"/>
  <c r="I933" i="11"/>
  <c r="J933" i="11" s="1"/>
  <c r="H933" i="11"/>
  <c r="G933" i="11"/>
  <c r="K933" i="11" s="1"/>
  <c r="I931" i="11"/>
  <c r="J931" i="11" s="1"/>
  <c r="H931" i="11"/>
  <c r="G931" i="11"/>
  <c r="K931" i="11" s="1"/>
  <c r="I929" i="11"/>
  <c r="J929" i="11" s="1"/>
  <c r="H929" i="11"/>
  <c r="G929" i="11"/>
  <c r="K929" i="11" s="1"/>
  <c r="I927" i="11"/>
  <c r="J927" i="11" s="1"/>
  <c r="H927" i="11"/>
  <c r="G927" i="11"/>
  <c r="K927" i="11" s="1"/>
  <c r="I925" i="11"/>
  <c r="J925" i="11" s="1"/>
  <c r="H925" i="11"/>
  <c r="G925" i="11"/>
  <c r="K925" i="11" s="1"/>
  <c r="I923" i="11"/>
  <c r="J923" i="11" s="1"/>
  <c r="H923" i="11"/>
  <c r="G923" i="11"/>
  <c r="K923" i="11" s="1"/>
  <c r="I921" i="11"/>
  <c r="J921" i="11" s="1"/>
  <c r="H921" i="11"/>
  <c r="G921" i="11"/>
  <c r="K921" i="11" s="1"/>
  <c r="I919" i="11"/>
  <c r="J919" i="11" s="1"/>
  <c r="H919" i="11"/>
  <c r="G919" i="11"/>
  <c r="K919" i="11" s="1"/>
  <c r="I917" i="11"/>
  <c r="J917" i="11" s="1"/>
  <c r="H917" i="11"/>
  <c r="G917" i="11"/>
  <c r="K917" i="11" s="1"/>
  <c r="I915" i="11"/>
  <c r="J915" i="11" s="1"/>
  <c r="H915" i="11"/>
  <c r="G915" i="11"/>
  <c r="K915" i="11" s="1"/>
  <c r="I913" i="11"/>
  <c r="J913" i="11" s="1"/>
  <c r="H913" i="11"/>
  <c r="G913" i="11"/>
  <c r="K913" i="11" s="1"/>
  <c r="I911" i="11"/>
  <c r="J911" i="11" s="1"/>
  <c r="H911" i="11"/>
  <c r="G911" i="11"/>
  <c r="K911" i="11" s="1"/>
  <c r="I909" i="11"/>
  <c r="J909" i="11" s="1"/>
  <c r="H909" i="11"/>
  <c r="G909" i="11"/>
  <c r="K909" i="11" s="1"/>
  <c r="I907" i="11"/>
  <c r="J907" i="11" s="1"/>
  <c r="H907" i="11"/>
  <c r="G907" i="11"/>
  <c r="K907" i="11" s="1"/>
  <c r="I905" i="11"/>
  <c r="J905" i="11" s="1"/>
  <c r="H905" i="11"/>
  <c r="G905" i="11"/>
  <c r="K905" i="11" s="1"/>
  <c r="I903" i="11"/>
  <c r="J903" i="11" s="1"/>
  <c r="H903" i="11"/>
  <c r="G903" i="11"/>
  <c r="K903" i="11" s="1"/>
  <c r="I901" i="11"/>
  <c r="J901" i="11" s="1"/>
  <c r="H901" i="11"/>
  <c r="G901" i="11"/>
  <c r="K901" i="11" s="1"/>
  <c r="I899" i="11"/>
  <c r="J899" i="11" s="1"/>
  <c r="H899" i="11"/>
  <c r="G899" i="11"/>
  <c r="K899" i="11" s="1"/>
  <c r="I897" i="11"/>
  <c r="J897" i="11" s="1"/>
  <c r="H897" i="11"/>
  <c r="G897" i="11"/>
  <c r="K897" i="11" s="1"/>
  <c r="I895" i="11"/>
  <c r="J895" i="11" s="1"/>
  <c r="H895" i="11"/>
  <c r="G895" i="11"/>
  <c r="K895" i="11" s="1"/>
  <c r="I893" i="11"/>
  <c r="J893" i="11" s="1"/>
  <c r="H893" i="11"/>
  <c r="G893" i="11"/>
  <c r="K893" i="11" s="1"/>
  <c r="I891" i="11"/>
  <c r="J891" i="11" s="1"/>
  <c r="H891" i="11"/>
  <c r="G891" i="11"/>
  <c r="K891" i="11" s="1"/>
  <c r="I889" i="11"/>
  <c r="J889" i="11" s="1"/>
  <c r="H889" i="11"/>
  <c r="G889" i="11"/>
  <c r="K889" i="11" s="1"/>
  <c r="I887" i="11"/>
  <c r="J887" i="11" s="1"/>
  <c r="H887" i="11"/>
  <c r="G887" i="11"/>
  <c r="K887" i="11" s="1"/>
  <c r="O1350" i="9"/>
  <c r="P1334" i="8"/>
  <c r="Q1334" i="8"/>
  <c r="R1334" i="8"/>
  <c r="O1334" i="8"/>
  <c r="Q1238" i="7"/>
  <c r="R1238" i="7"/>
  <c r="O1238" i="7"/>
  <c r="K255" i="30" l="1"/>
  <c r="K295" i="30"/>
  <c r="K259" i="30"/>
  <c r="K91" i="30"/>
  <c r="K297" i="30"/>
  <c r="K129" i="14"/>
  <c r="K7" i="15"/>
  <c r="K17" i="15"/>
  <c r="K247" i="15"/>
  <c r="K263" i="15"/>
  <c r="K273" i="15"/>
  <c r="K319" i="14"/>
  <c r="K9" i="15"/>
  <c r="K251" i="15"/>
  <c r="K265" i="15"/>
  <c r="K775" i="20"/>
  <c r="K791" i="20"/>
  <c r="K881" i="20"/>
  <c r="K923" i="24"/>
  <c r="K267" i="15"/>
  <c r="K697" i="20"/>
  <c r="K779" i="20"/>
  <c r="K193" i="14"/>
  <c r="K81" i="15"/>
  <c r="K209" i="15"/>
  <c r="K899" i="24"/>
  <c r="K59" i="14"/>
  <c r="K217" i="14"/>
  <c r="K59" i="15"/>
  <c r="K73" i="15"/>
  <c r="K187" i="15"/>
  <c r="K201" i="15"/>
  <c r="K315" i="15"/>
  <c r="K329" i="15"/>
  <c r="K727" i="20"/>
  <c r="K747" i="20"/>
  <c r="K823" i="20"/>
  <c r="K849" i="20"/>
  <c r="K15" i="30"/>
  <c r="K87" i="30"/>
  <c r="K145" i="30"/>
  <c r="K299" i="30"/>
  <c r="K215" i="14"/>
  <c r="K55" i="15"/>
  <c r="K71" i="15"/>
  <c r="K183" i="15"/>
  <c r="K199" i="15"/>
  <c r="K311" i="15"/>
  <c r="K327" i="15"/>
  <c r="K337" i="15"/>
  <c r="K759" i="20"/>
  <c r="K75" i="15"/>
  <c r="K203" i="15"/>
  <c r="K331" i="15"/>
  <c r="K695" i="20"/>
  <c r="K715" i="20"/>
  <c r="K729" i="20"/>
  <c r="K811" i="20"/>
  <c r="K879" i="20"/>
  <c r="K993" i="24"/>
  <c r="K1067" i="24"/>
  <c r="K19" i="30"/>
  <c r="K89" i="30"/>
  <c r="K337" i="30"/>
  <c r="K243" i="30"/>
  <c r="K97" i="14"/>
  <c r="K119" i="14"/>
  <c r="K161" i="14"/>
  <c r="K183" i="14"/>
  <c r="K327" i="14"/>
  <c r="K23" i="15"/>
  <c r="K39" i="15"/>
  <c r="K49" i="15"/>
  <c r="K87" i="15"/>
  <c r="K103" i="15"/>
  <c r="K113" i="15"/>
  <c r="K151" i="15"/>
  <c r="K167" i="15"/>
  <c r="K177" i="15"/>
  <c r="K215" i="15"/>
  <c r="K231" i="15"/>
  <c r="K241" i="15"/>
  <c r="K279" i="15"/>
  <c r="K295" i="15"/>
  <c r="K305" i="15"/>
  <c r="K343" i="15"/>
  <c r="K721" i="20"/>
  <c r="K817" i="20"/>
  <c r="K875" i="20"/>
  <c r="K889" i="24"/>
  <c r="K943" i="24"/>
  <c r="K959" i="24"/>
  <c r="K969" i="24"/>
  <c r="K1007" i="24"/>
  <c r="K1023" i="24"/>
  <c r="K1041" i="24"/>
  <c r="K43" i="28"/>
  <c r="K127" i="28"/>
  <c r="K89" i="14"/>
  <c r="K121" i="14"/>
  <c r="K187" i="14"/>
  <c r="K27" i="15"/>
  <c r="K41" i="15"/>
  <c r="K91" i="15"/>
  <c r="K105" i="15"/>
  <c r="K155" i="15"/>
  <c r="K169" i="15"/>
  <c r="K219" i="15"/>
  <c r="K233" i="15"/>
  <c r="K283" i="15"/>
  <c r="K297" i="15"/>
  <c r="K347" i="15"/>
  <c r="K723" i="20"/>
  <c r="K753" i="20"/>
  <c r="K785" i="20"/>
  <c r="K843" i="20"/>
  <c r="K855" i="20"/>
  <c r="K887" i="20"/>
  <c r="K947" i="24"/>
  <c r="K961" i="24"/>
  <c r="K1011" i="24"/>
  <c r="K1025" i="24"/>
  <c r="K377" i="28"/>
  <c r="K9" i="30"/>
  <c r="K159" i="30"/>
  <c r="K239" i="30"/>
  <c r="K249" i="30"/>
  <c r="K343" i="30"/>
  <c r="K71" i="14"/>
  <c r="K91" i="14"/>
  <c r="K43" i="15"/>
  <c r="K107" i="15"/>
  <c r="K171" i="15"/>
  <c r="K235" i="15"/>
  <c r="K299" i="15"/>
  <c r="K895" i="24"/>
  <c r="K919" i="24"/>
  <c r="K937" i="24"/>
  <c r="K963" i="24"/>
  <c r="K975" i="24"/>
  <c r="K991" i="24"/>
  <c r="K1001" i="24"/>
  <c r="K1027" i="24"/>
  <c r="K1063" i="24"/>
  <c r="K97" i="28"/>
  <c r="K163" i="30"/>
  <c r="K241" i="30"/>
  <c r="K347" i="30"/>
  <c r="K65" i="32"/>
  <c r="K25" i="14"/>
  <c r="K55" i="14"/>
  <c r="K65" i="14"/>
  <c r="K123" i="14"/>
  <c r="K135" i="14"/>
  <c r="K219" i="14"/>
  <c r="K231" i="14"/>
  <c r="K249" i="14"/>
  <c r="K257" i="14"/>
  <c r="K295" i="14"/>
  <c r="K315" i="14"/>
  <c r="K27" i="14"/>
  <c r="K39" i="14"/>
  <c r="K57" i="14"/>
  <c r="K87" i="14"/>
  <c r="K251" i="14"/>
  <c r="K279" i="14"/>
  <c r="K287" i="14"/>
  <c r="K225" i="14"/>
  <c r="K263" i="14"/>
  <c r="K281" i="14"/>
  <c r="K289" i="14"/>
  <c r="K23" i="14"/>
  <c r="K33" i="14"/>
  <c r="K103" i="14"/>
  <c r="K155" i="14"/>
  <c r="K167" i="14"/>
  <c r="K199" i="14"/>
  <c r="K247" i="14"/>
  <c r="K255" i="14"/>
  <c r="K283" i="14"/>
  <c r="K313" i="14"/>
  <c r="K321" i="14"/>
  <c r="K285" i="30"/>
  <c r="K11" i="30"/>
  <c r="K17" i="30"/>
  <c r="K31" i="30"/>
  <c r="K147" i="30"/>
  <c r="K161" i="30"/>
  <c r="K215" i="30"/>
  <c r="K251" i="30"/>
  <c r="K279" i="30"/>
  <c r="K339" i="30"/>
  <c r="K345" i="30"/>
  <c r="K13" i="30"/>
  <c r="K33" i="30"/>
  <c r="K149" i="30"/>
  <c r="K217" i="30"/>
  <c r="K253" i="30"/>
  <c r="K281" i="30"/>
  <c r="K341" i="30"/>
  <c r="K37" i="30"/>
  <c r="K221" i="30"/>
  <c r="K37" i="28"/>
  <c r="K205" i="28"/>
  <c r="K31" i="28"/>
  <c r="K45" i="28"/>
  <c r="K99" i="28"/>
  <c r="K129" i="28"/>
  <c r="K199" i="28"/>
  <c r="K309" i="28"/>
  <c r="K379" i="28"/>
  <c r="K401" i="28"/>
  <c r="K33" i="28"/>
  <c r="K39" i="28"/>
  <c r="K101" i="28"/>
  <c r="K131" i="28"/>
  <c r="K201" i="28"/>
  <c r="K303" i="28"/>
  <c r="K381" i="28"/>
  <c r="K403" i="28"/>
  <c r="K909" i="24"/>
  <c r="K1021" i="24"/>
  <c r="K891" i="24"/>
  <c r="K897" i="24"/>
  <c r="K903" i="24"/>
  <c r="K939" i="24"/>
  <c r="K945" i="24"/>
  <c r="K951" i="24"/>
  <c r="K971" i="24"/>
  <c r="K977" i="24"/>
  <c r="K983" i="24"/>
  <c r="K1003" i="24"/>
  <c r="K1009" i="24"/>
  <c r="K1015" i="24"/>
  <c r="K1043" i="24"/>
  <c r="K1065" i="24"/>
  <c r="K893" i="24"/>
  <c r="K905" i="24"/>
  <c r="K941" i="24"/>
  <c r="K953" i="24"/>
  <c r="K973" i="24"/>
  <c r="K985" i="24"/>
  <c r="K1005" i="24"/>
  <c r="K1017" i="24"/>
  <c r="K1045" i="24"/>
  <c r="K957" i="24"/>
  <c r="K989" i="24"/>
  <c r="K805" i="20"/>
  <c r="K703" i="20"/>
  <c r="K717" i="20"/>
  <c r="K735" i="20"/>
  <c r="K749" i="20"/>
  <c r="K755" i="20"/>
  <c r="K761" i="20"/>
  <c r="K767" i="20"/>
  <c r="K781" i="20"/>
  <c r="K787" i="20"/>
  <c r="K793" i="20"/>
  <c r="K799" i="20"/>
  <c r="K813" i="20"/>
  <c r="K819" i="20"/>
  <c r="K825" i="20"/>
  <c r="K831" i="20"/>
  <c r="K845" i="20"/>
  <c r="K851" i="20"/>
  <c r="K857" i="20"/>
  <c r="K863" i="20"/>
  <c r="K877" i="20"/>
  <c r="K883" i="20"/>
  <c r="K889" i="20"/>
  <c r="K709" i="20"/>
  <c r="K699" i="20"/>
  <c r="K705" i="20"/>
  <c r="K711" i="20"/>
  <c r="K725" i="20"/>
  <c r="K731" i="20"/>
  <c r="K737" i="20"/>
  <c r="K743" i="20"/>
  <c r="K757" i="20"/>
  <c r="K763" i="20"/>
  <c r="K769" i="20"/>
  <c r="K789" i="20"/>
  <c r="K795" i="20"/>
  <c r="K801" i="20"/>
  <c r="K807" i="20"/>
  <c r="K821" i="20"/>
  <c r="K827" i="20"/>
  <c r="K833" i="20"/>
  <c r="K839" i="20"/>
  <c r="K853" i="20"/>
  <c r="K859" i="20"/>
  <c r="K865" i="20"/>
  <c r="K871" i="20"/>
  <c r="K891" i="20"/>
  <c r="K741" i="20"/>
  <c r="K773" i="20"/>
  <c r="K837" i="20"/>
  <c r="K869" i="20"/>
  <c r="K133" i="15"/>
  <c r="K197" i="15"/>
  <c r="K261" i="15"/>
  <c r="K19" i="15"/>
  <c r="K25" i="15"/>
  <c r="K31" i="15"/>
  <c r="K51" i="15"/>
  <c r="K57" i="15"/>
  <c r="K63" i="15"/>
  <c r="K83" i="15"/>
  <c r="K89" i="15"/>
  <c r="K95" i="15"/>
  <c r="K115" i="15"/>
  <c r="K121" i="15"/>
  <c r="K127" i="15"/>
  <c r="K147" i="15"/>
  <c r="K153" i="15"/>
  <c r="K159" i="15"/>
  <c r="K179" i="15"/>
  <c r="K185" i="15"/>
  <c r="K191" i="15"/>
  <c r="K211" i="15"/>
  <c r="K217" i="15"/>
  <c r="K223" i="15"/>
  <c r="K243" i="15"/>
  <c r="K249" i="15"/>
  <c r="K255" i="15"/>
  <c r="K275" i="15"/>
  <c r="K281" i="15"/>
  <c r="K287" i="15"/>
  <c r="K307" i="15"/>
  <c r="K313" i="15"/>
  <c r="K319" i="15"/>
  <c r="K339" i="15"/>
  <c r="K345" i="15"/>
  <c r="K37" i="15"/>
  <c r="K69" i="15"/>
  <c r="K229" i="15"/>
  <c r="K325" i="15"/>
  <c r="K21" i="15"/>
  <c r="K33" i="15"/>
  <c r="K53" i="15"/>
  <c r="K65" i="15"/>
  <c r="K85" i="15"/>
  <c r="K97" i="15"/>
  <c r="K117" i="15"/>
  <c r="K129" i="15"/>
  <c r="K149" i="15"/>
  <c r="K161" i="15"/>
  <c r="K181" i="15"/>
  <c r="K193" i="15"/>
  <c r="K213" i="15"/>
  <c r="K225" i="15"/>
  <c r="K245" i="15"/>
  <c r="K257" i="15"/>
  <c r="K277" i="15"/>
  <c r="K289" i="15"/>
  <c r="K309" i="15"/>
  <c r="K321" i="15"/>
  <c r="K341" i="15"/>
  <c r="K101" i="15"/>
  <c r="K165" i="15"/>
  <c r="K293" i="15"/>
  <c r="K85" i="14"/>
  <c r="K117" i="14"/>
  <c r="K245" i="14"/>
  <c r="K15" i="14"/>
  <c r="K35" i="14"/>
  <c r="K41" i="14"/>
  <c r="K47" i="14"/>
  <c r="K67" i="14"/>
  <c r="K73" i="14"/>
  <c r="K79" i="14"/>
  <c r="K99" i="14"/>
  <c r="K105" i="14"/>
  <c r="K111" i="14"/>
  <c r="K131" i="14"/>
  <c r="K137" i="14"/>
  <c r="K143" i="14"/>
  <c r="K157" i="14"/>
  <c r="K163" i="14"/>
  <c r="K169" i="14"/>
  <c r="K175" i="14"/>
  <c r="K189" i="14"/>
  <c r="K195" i="14"/>
  <c r="K201" i="14"/>
  <c r="K207" i="14"/>
  <c r="K227" i="14"/>
  <c r="K233" i="14"/>
  <c r="K239" i="14"/>
  <c r="K259" i="14"/>
  <c r="K265" i="14"/>
  <c r="K271" i="14"/>
  <c r="K291" i="14"/>
  <c r="K297" i="14"/>
  <c r="K303" i="14"/>
  <c r="K317" i="14"/>
  <c r="K323" i="14"/>
  <c r="K329" i="14"/>
  <c r="K21" i="14"/>
  <c r="K149" i="14"/>
  <c r="K181" i="14"/>
  <c r="K309" i="14"/>
  <c r="K17" i="14"/>
  <c r="K37" i="14"/>
  <c r="K43" i="14"/>
  <c r="K49" i="14"/>
  <c r="K69" i="14"/>
  <c r="K75" i="14"/>
  <c r="K81" i="14"/>
  <c r="K101" i="14"/>
  <c r="K107" i="14"/>
  <c r="K113" i="14"/>
  <c r="K133" i="14"/>
  <c r="K139" i="14"/>
  <c r="K145" i="14"/>
  <c r="K151" i="14"/>
  <c r="K165" i="14"/>
  <c r="K171" i="14"/>
  <c r="K177" i="14"/>
  <c r="K197" i="14"/>
  <c r="K203" i="14"/>
  <c r="K209" i="14"/>
  <c r="K229" i="14"/>
  <c r="K235" i="14"/>
  <c r="K241" i="14"/>
  <c r="K267" i="14"/>
  <c r="K273" i="14"/>
  <c r="K299" i="14"/>
  <c r="K305" i="14"/>
  <c r="K331" i="14"/>
  <c r="K53" i="14"/>
  <c r="K213" i="14"/>
  <c r="K277" i="14"/>
  <c r="Q886" i="27" l="1"/>
  <c r="O886" i="27"/>
  <c r="G881" i="27"/>
  <c r="G879" i="27"/>
  <c r="G883" i="27" s="1"/>
  <c r="G885" i="27" s="1"/>
  <c r="K878" i="27"/>
  <c r="K881" i="27" s="1"/>
  <c r="H878" i="27"/>
  <c r="H881" i="27" s="1"/>
  <c r="G873" i="27"/>
  <c r="G871" i="27"/>
  <c r="G875" i="27" s="1"/>
  <c r="G877" i="27" s="1"/>
  <c r="K870" i="27"/>
  <c r="K873" i="27" s="1"/>
  <c r="H870" i="27"/>
  <c r="H871" i="27" s="1"/>
  <c r="H875" i="27" s="1"/>
  <c r="H877" i="27" s="1"/>
  <c r="G865" i="27"/>
  <c r="G863" i="27"/>
  <c r="G867" i="27" s="1"/>
  <c r="G869" i="27" s="1"/>
  <c r="K862" i="27"/>
  <c r="K865" i="27" s="1"/>
  <c r="H862" i="27"/>
  <c r="H865" i="27" s="1"/>
  <c r="G857" i="27"/>
  <c r="G855" i="27"/>
  <c r="G859" i="27" s="1"/>
  <c r="G861" i="27" s="1"/>
  <c r="K854" i="27"/>
  <c r="K857" i="27" s="1"/>
  <c r="H854" i="27"/>
  <c r="G849" i="27"/>
  <c r="G847" i="27"/>
  <c r="G851" i="27" s="1"/>
  <c r="G853" i="27" s="1"/>
  <c r="K846" i="27"/>
  <c r="K849" i="27" s="1"/>
  <c r="H846" i="27"/>
  <c r="H849" i="27" s="1"/>
  <c r="G841" i="27"/>
  <c r="G839" i="27"/>
  <c r="G843" i="27" s="1"/>
  <c r="G845" i="27" s="1"/>
  <c r="K838" i="27"/>
  <c r="K841" i="27" s="1"/>
  <c r="H838" i="27"/>
  <c r="H839" i="27" s="1"/>
  <c r="H843" i="27" s="1"/>
  <c r="H845" i="27" s="1"/>
  <c r="G833" i="27"/>
  <c r="G831" i="27"/>
  <c r="G835" i="27" s="1"/>
  <c r="G837" i="27" s="1"/>
  <c r="K830" i="27"/>
  <c r="K833" i="27" s="1"/>
  <c r="H830" i="27"/>
  <c r="H833" i="27" s="1"/>
  <c r="G825" i="27"/>
  <c r="G823" i="27"/>
  <c r="G827" i="27" s="1"/>
  <c r="G829" i="27" s="1"/>
  <c r="K822" i="27"/>
  <c r="K825" i="27" s="1"/>
  <c r="H822" i="27"/>
  <c r="G817" i="27"/>
  <c r="G815" i="27"/>
  <c r="G819" i="27" s="1"/>
  <c r="G821" i="27" s="1"/>
  <c r="K814" i="27"/>
  <c r="K817" i="27" s="1"/>
  <c r="H814" i="27"/>
  <c r="H817" i="27" s="1"/>
  <c r="G809" i="27"/>
  <c r="G807" i="27"/>
  <c r="G811" i="27" s="1"/>
  <c r="G813" i="27" s="1"/>
  <c r="K806" i="27"/>
  <c r="K807" i="27" s="1"/>
  <c r="K811" i="27" s="1"/>
  <c r="K813" i="27" s="1"/>
  <c r="H806" i="27"/>
  <c r="H807" i="27" s="1"/>
  <c r="H811" i="27" s="1"/>
  <c r="H813" i="27" s="1"/>
  <c r="G801" i="27"/>
  <c r="G799" i="27"/>
  <c r="G803" i="27" s="1"/>
  <c r="G805" i="27" s="1"/>
  <c r="K798" i="27"/>
  <c r="K801" i="27" s="1"/>
  <c r="H798" i="27"/>
  <c r="H799" i="27" s="1"/>
  <c r="H803" i="27" s="1"/>
  <c r="H805" i="27" s="1"/>
  <c r="G793" i="27"/>
  <c r="G791" i="27"/>
  <c r="G795" i="27" s="1"/>
  <c r="G797" i="27" s="1"/>
  <c r="K790" i="27"/>
  <c r="K793" i="27" s="1"/>
  <c r="H790" i="27"/>
  <c r="H791" i="27" s="1"/>
  <c r="H795" i="27" s="1"/>
  <c r="H797" i="27" s="1"/>
  <c r="G785" i="27"/>
  <c r="G783" i="27"/>
  <c r="G787" i="27" s="1"/>
  <c r="G789" i="27" s="1"/>
  <c r="K782" i="27"/>
  <c r="K785" i="27" s="1"/>
  <c r="H782" i="27"/>
  <c r="H783" i="27" s="1"/>
  <c r="H787" i="27" s="1"/>
  <c r="H789" i="27" s="1"/>
  <c r="G777" i="27"/>
  <c r="G775" i="27"/>
  <c r="G779" i="27" s="1"/>
  <c r="G781" i="27" s="1"/>
  <c r="K774" i="27"/>
  <c r="K777" i="27" s="1"/>
  <c r="H774" i="27"/>
  <c r="H775" i="27" s="1"/>
  <c r="H779" i="27" s="1"/>
  <c r="H781" i="27" s="1"/>
  <c r="G769" i="27"/>
  <c r="G767" i="27"/>
  <c r="G771" i="27" s="1"/>
  <c r="G773" i="27" s="1"/>
  <c r="K769" i="27"/>
  <c r="H767" i="27"/>
  <c r="H771" i="27" s="1"/>
  <c r="H773" i="27" s="1"/>
  <c r="G761" i="27"/>
  <c r="G759" i="27"/>
  <c r="G763" i="27" s="1"/>
  <c r="G765" i="27" s="1"/>
  <c r="K758" i="27"/>
  <c r="K761" i="27" s="1"/>
  <c r="H758" i="27"/>
  <c r="H759" i="27" s="1"/>
  <c r="H763" i="27" s="1"/>
  <c r="H765" i="27" s="1"/>
  <c r="G753" i="27"/>
  <c r="G751" i="27"/>
  <c r="G755" i="27" s="1"/>
  <c r="G757" i="27" s="1"/>
  <c r="K750" i="27"/>
  <c r="K753" i="27" s="1"/>
  <c r="H750" i="27"/>
  <c r="H751" i="27" s="1"/>
  <c r="H755" i="27" s="1"/>
  <c r="H757" i="27" s="1"/>
  <c r="G745" i="27"/>
  <c r="G743" i="27"/>
  <c r="G747" i="27" s="1"/>
  <c r="G749" i="27" s="1"/>
  <c r="K742" i="27"/>
  <c r="H742" i="27"/>
  <c r="G737" i="27"/>
  <c r="G735" i="27"/>
  <c r="G739" i="27" s="1"/>
  <c r="G741" i="27" s="1"/>
  <c r="K734" i="27"/>
  <c r="K737" i="27" s="1"/>
  <c r="H734" i="27"/>
  <c r="H735" i="27" s="1"/>
  <c r="H739" i="27" s="1"/>
  <c r="H741" i="27" s="1"/>
  <c r="G729" i="27"/>
  <c r="G727" i="27"/>
  <c r="G731" i="27" s="1"/>
  <c r="G733" i="27" s="1"/>
  <c r="K726" i="27"/>
  <c r="K727" i="27" s="1"/>
  <c r="K731" i="27" s="1"/>
  <c r="K733" i="27" s="1"/>
  <c r="H726" i="27"/>
  <c r="H727" i="27" s="1"/>
  <c r="H731" i="27" s="1"/>
  <c r="H733" i="27" s="1"/>
  <c r="G721" i="27"/>
  <c r="G719" i="27"/>
  <c r="G723" i="27" s="1"/>
  <c r="G725" i="27" s="1"/>
  <c r="K718" i="27"/>
  <c r="K721" i="27" s="1"/>
  <c r="H718" i="27"/>
  <c r="H719" i="27" s="1"/>
  <c r="H723" i="27" s="1"/>
  <c r="H725" i="27" s="1"/>
  <c r="G713" i="27"/>
  <c r="G711" i="27"/>
  <c r="G715" i="27" s="1"/>
  <c r="G717" i="27" s="1"/>
  <c r="K710" i="27"/>
  <c r="K713" i="27" s="1"/>
  <c r="H710" i="27"/>
  <c r="G705" i="27"/>
  <c r="G703" i="27"/>
  <c r="G707" i="27" s="1"/>
  <c r="G709" i="27" s="1"/>
  <c r="K702" i="27"/>
  <c r="K705" i="27" s="1"/>
  <c r="H702" i="27"/>
  <c r="H703" i="27" s="1"/>
  <c r="H707" i="27" s="1"/>
  <c r="H709" i="27" s="1"/>
  <c r="G697" i="27"/>
  <c r="G695" i="27"/>
  <c r="G699" i="27" s="1"/>
  <c r="G701" i="27" s="1"/>
  <c r="K694" i="27"/>
  <c r="K697" i="27" s="1"/>
  <c r="H694" i="27"/>
  <c r="H695" i="27" s="1"/>
  <c r="H699" i="27" s="1"/>
  <c r="H701" i="27" s="1"/>
  <c r="G689" i="27"/>
  <c r="G687" i="27"/>
  <c r="G691" i="27" s="1"/>
  <c r="G693" i="27" s="1"/>
  <c r="K686" i="27"/>
  <c r="H686" i="27"/>
  <c r="H689" i="27" s="1"/>
  <c r="G681" i="27"/>
  <c r="G679" i="27"/>
  <c r="G683" i="27" s="1"/>
  <c r="G685" i="27" s="1"/>
  <c r="K679" i="27"/>
  <c r="K683" i="27" s="1"/>
  <c r="K685" i="27" s="1"/>
  <c r="H681" i="27"/>
  <c r="G673" i="27"/>
  <c r="G671" i="27"/>
  <c r="G675" i="27" s="1"/>
  <c r="G677" i="27" s="1"/>
  <c r="K670" i="27"/>
  <c r="H670" i="27"/>
  <c r="H673" i="27" s="1"/>
  <c r="G665" i="27"/>
  <c r="G663" i="27"/>
  <c r="G667" i="27" s="1"/>
  <c r="G669" i="27" s="1"/>
  <c r="K662" i="27"/>
  <c r="K663" i="27" s="1"/>
  <c r="K667" i="27" s="1"/>
  <c r="K669" i="27" s="1"/>
  <c r="H662" i="27"/>
  <c r="H665" i="27" s="1"/>
  <c r="G657" i="27"/>
  <c r="G655" i="27"/>
  <c r="G659" i="27" s="1"/>
  <c r="G661" i="27" s="1"/>
  <c r="K654" i="27"/>
  <c r="H654" i="27"/>
  <c r="H657" i="27" s="1"/>
  <c r="G649" i="27"/>
  <c r="G647" i="27"/>
  <c r="G651" i="27" s="1"/>
  <c r="G653" i="27" s="1"/>
  <c r="K646" i="27"/>
  <c r="K647" i="27" s="1"/>
  <c r="K651" i="27" s="1"/>
  <c r="K653" i="27" s="1"/>
  <c r="H646" i="27"/>
  <c r="G641" i="27"/>
  <c r="G639" i="27"/>
  <c r="G643" i="27" s="1"/>
  <c r="G645" i="27" s="1"/>
  <c r="K638" i="27"/>
  <c r="H638" i="27"/>
  <c r="G633" i="27"/>
  <c r="G631" i="27"/>
  <c r="G635" i="27" s="1"/>
  <c r="G637" i="27" s="1"/>
  <c r="K630" i="27"/>
  <c r="K631" i="27" s="1"/>
  <c r="K635" i="27" s="1"/>
  <c r="K637" i="27" s="1"/>
  <c r="H630" i="27"/>
  <c r="G625" i="27"/>
  <c r="G623" i="27"/>
  <c r="G627" i="27" s="1"/>
  <c r="G629" i="27" s="1"/>
  <c r="K622" i="27"/>
  <c r="H622" i="27"/>
  <c r="H625" i="27" s="1"/>
  <c r="G617" i="27"/>
  <c r="G615" i="27"/>
  <c r="G619" i="27" s="1"/>
  <c r="G621" i="27" s="1"/>
  <c r="K614" i="27"/>
  <c r="K615" i="27" s="1"/>
  <c r="K619" i="27" s="1"/>
  <c r="K621" i="27" s="1"/>
  <c r="H614" i="27"/>
  <c r="H617" i="27" s="1"/>
  <c r="G609" i="27"/>
  <c r="G607" i="27"/>
  <c r="G611" i="27" s="1"/>
  <c r="G613" i="27" s="1"/>
  <c r="K606" i="27"/>
  <c r="H606" i="27"/>
  <c r="G601" i="27"/>
  <c r="G599" i="27"/>
  <c r="G603" i="27" s="1"/>
  <c r="G605" i="27" s="1"/>
  <c r="K598" i="27"/>
  <c r="K599" i="27" s="1"/>
  <c r="K603" i="27" s="1"/>
  <c r="K605" i="27" s="1"/>
  <c r="H598" i="27"/>
  <c r="H601" i="27" s="1"/>
  <c r="G593" i="27"/>
  <c r="G591" i="27"/>
  <c r="G595" i="27" s="1"/>
  <c r="G597" i="27" s="1"/>
  <c r="K590" i="27"/>
  <c r="K591" i="27" s="1"/>
  <c r="K595" i="27" s="1"/>
  <c r="K597" i="27" s="1"/>
  <c r="H590" i="27"/>
  <c r="H593" i="27" s="1"/>
  <c r="G585" i="27"/>
  <c r="G583" i="27"/>
  <c r="G587" i="27" s="1"/>
  <c r="G589" i="27" s="1"/>
  <c r="K582" i="27"/>
  <c r="K583" i="27" s="1"/>
  <c r="K587" i="27" s="1"/>
  <c r="K589" i="27" s="1"/>
  <c r="H582" i="27"/>
  <c r="G577" i="27"/>
  <c r="G575" i="27"/>
  <c r="G579" i="27" s="1"/>
  <c r="G581" i="27" s="1"/>
  <c r="K574" i="27"/>
  <c r="K575" i="27" s="1"/>
  <c r="K579" i="27" s="1"/>
  <c r="K581" i="27" s="1"/>
  <c r="H574" i="27"/>
  <c r="G569" i="27"/>
  <c r="G567" i="27"/>
  <c r="G571" i="27" s="1"/>
  <c r="G573" i="27" s="1"/>
  <c r="K566" i="27"/>
  <c r="K567" i="27" s="1"/>
  <c r="K571" i="27" s="1"/>
  <c r="K573" i="27" s="1"/>
  <c r="H566" i="27"/>
  <c r="G561" i="27"/>
  <c r="G559" i="27"/>
  <c r="G563" i="27" s="1"/>
  <c r="G565" i="27" s="1"/>
  <c r="K558" i="27"/>
  <c r="K559" i="27" s="1"/>
  <c r="K563" i="27" s="1"/>
  <c r="K565" i="27" s="1"/>
  <c r="H558" i="27"/>
  <c r="H561" i="27" s="1"/>
  <c r="G553" i="27"/>
  <c r="G551" i="27"/>
  <c r="G555" i="27" s="1"/>
  <c r="G557" i="27" s="1"/>
  <c r="K550" i="27"/>
  <c r="K551" i="27" s="1"/>
  <c r="K555" i="27" s="1"/>
  <c r="K557" i="27" s="1"/>
  <c r="H550" i="27"/>
  <c r="H553" i="27" s="1"/>
  <c r="G545" i="27"/>
  <c r="G543" i="27"/>
  <c r="G547" i="27" s="1"/>
  <c r="G549" i="27" s="1"/>
  <c r="K542" i="27"/>
  <c r="K543" i="27" s="1"/>
  <c r="K547" i="27" s="1"/>
  <c r="K549" i="27" s="1"/>
  <c r="H542" i="27"/>
  <c r="H545" i="27" s="1"/>
  <c r="G537" i="27"/>
  <c r="G535" i="27"/>
  <c r="G539" i="27" s="1"/>
  <c r="G541" i="27" s="1"/>
  <c r="K534" i="27"/>
  <c r="K535" i="27" s="1"/>
  <c r="K539" i="27" s="1"/>
  <c r="K541" i="27" s="1"/>
  <c r="H534" i="27"/>
  <c r="H537" i="27" s="1"/>
  <c r="G529" i="27"/>
  <c r="G527" i="27"/>
  <c r="G531" i="27" s="1"/>
  <c r="G533" i="27" s="1"/>
  <c r="K526" i="27"/>
  <c r="K527" i="27" s="1"/>
  <c r="K531" i="27" s="1"/>
  <c r="K533" i="27" s="1"/>
  <c r="H526" i="27"/>
  <c r="H529" i="27" s="1"/>
  <c r="G521" i="27"/>
  <c r="G519" i="27"/>
  <c r="G523" i="27" s="1"/>
  <c r="G525" i="27" s="1"/>
  <c r="K518" i="27"/>
  <c r="K519" i="27" s="1"/>
  <c r="K523" i="27" s="1"/>
  <c r="K525" i="27" s="1"/>
  <c r="H518" i="27"/>
  <c r="H521" i="27" s="1"/>
  <c r="G513" i="27"/>
  <c r="G511" i="27"/>
  <c r="G515" i="27" s="1"/>
  <c r="G517" i="27" s="1"/>
  <c r="K510" i="27"/>
  <c r="K511" i="27" s="1"/>
  <c r="K515" i="27" s="1"/>
  <c r="K517" i="27" s="1"/>
  <c r="H510" i="27"/>
  <c r="G505" i="27"/>
  <c r="G503" i="27"/>
  <c r="G507" i="27" s="1"/>
  <c r="G509" i="27" s="1"/>
  <c r="K502" i="27"/>
  <c r="K503" i="27" s="1"/>
  <c r="K507" i="27" s="1"/>
  <c r="K509" i="27" s="1"/>
  <c r="H502" i="27"/>
  <c r="G497" i="27"/>
  <c r="G495" i="27"/>
  <c r="G499" i="27" s="1"/>
  <c r="G501" i="27" s="1"/>
  <c r="K494" i="27"/>
  <c r="K495" i="27" s="1"/>
  <c r="K499" i="27" s="1"/>
  <c r="K501" i="27" s="1"/>
  <c r="H494" i="27"/>
  <c r="G489" i="27"/>
  <c r="G487" i="27"/>
  <c r="G491" i="27" s="1"/>
  <c r="G493" i="27" s="1"/>
  <c r="K486" i="27"/>
  <c r="K489" i="27" s="1"/>
  <c r="H486" i="27"/>
  <c r="G481" i="27"/>
  <c r="G479" i="27"/>
  <c r="G483" i="27" s="1"/>
  <c r="G485" i="27" s="1"/>
  <c r="K478" i="27"/>
  <c r="K479" i="27" s="1"/>
  <c r="K483" i="27" s="1"/>
  <c r="K485" i="27" s="1"/>
  <c r="H478" i="27"/>
  <c r="G473" i="27"/>
  <c r="G471" i="27"/>
  <c r="G475" i="27" s="1"/>
  <c r="G477" i="27" s="1"/>
  <c r="K470" i="27"/>
  <c r="H470" i="27"/>
  <c r="H473" i="27" s="1"/>
  <c r="G465" i="27"/>
  <c r="G463" i="27"/>
  <c r="G467" i="27" s="1"/>
  <c r="G469" i="27" s="1"/>
  <c r="K462" i="27"/>
  <c r="H462" i="27"/>
  <c r="G457" i="27"/>
  <c r="G455" i="27"/>
  <c r="G459" i="27" s="1"/>
  <c r="G461" i="27" s="1"/>
  <c r="K454" i="27"/>
  <c r="H454" i="27"/>
  <c r="H457" i="27" s="1"/>
  <c r="G449" i="27"/>
  <c r="G447" i="27"/>
  <c r="G451" i="27" s="1"/>
  <c r="G453" i="27" s="1"/>
  <c r="K446" i="27"/>
  <c r="H446" i="27"/>
  <c r="H449" i="27" s="1"/>
  <c r="G441" i="27"/>
  <c r="G439" i="27"/>
  <c r="G443" i="27" s="1"/>
  <c r="G445" i="27" s="1"/>
  <c r="K438" i="27"/>
  <c r="K441" i="27" s="1"/>
  <c r="H438" i="27"/>
  <c r="G433" i="27"/>
  <c r="G431" i="27"/>
  <c r="G435" i="27" s="1"/>
  <c r="G437" i="27" s="1"/>
  <c r="K430" i="27"/>
  <c r="K431" i="27" s="1"/>
  <c r="K435" i="27" s="1"/>
  <c r="K437" i="27" s="1"/>
  <c r="H430" i="27"/>
  <c r="H433" i="27" s="1"/>
  <c r="G425" i="27"/>
  <c r="G423" i="27"/>
  <c r="G427" i="27" s="1"/>
  <c r="G429" i="27" s="1"/>
  <c r="K422" i="27"/>
  <c r="K425" i="27" s="1"/>
  <c r="H422" i="27"/>
  <c r="G417" i="27"/>
  <c r="G415" i="27"/>
  <c r="G419" i="27" s="1"/>
  <c r="G421" i="27" s="1"/>
  <c r="K414" i="27"/>
  <c r="H414" i="27"/>
  <c r="H417" i="27" s="1"/>
  <c r="G409" i="27"/>
  <c r="G407" i="27"/>
  <c r="G411" i="27" s="1"/>
  <c r="G413" i="27" s="1"/>
  <c r="K406" i="27"/>
  <c r="H406" i="27"/>
  <c r="G401" i="27"/>
  <c r="G399" i="27"/>
  <c r="G403" i="27" s="1"/>
  <c r="G405" i="27" s="1"/>
  <c r="K398" i="27"/>
  <c r="K399" i="27" s="1"/>
  <c r="K403" i="27" s="1"/>
  <c r="K405" i="27" s="1"/>
  <c r="H398" i="27"/>
  <c r="H401" i="27" s="1"/>
  <c r="G393" i="27"/>
  <c r="G391" i="27"/>
  <c r="G395" i="27" s="1"/>
  <c r="G397" i="27" s="1"/>
  <c r="K390" i="27"/>
  <c r="K393" i="27" s="1"/>
  <c r="H390" i="27"/>
  <c r="H393" i="27" s="1"/>
  <c r="G385" i="27"/>
  <c r="G383" i="27"/>
  <c r="G387" i="27" s="1"/>
  <c r="G389" i="27" s="1"/>
  <c r="K382" i="27"/>
  <c r="K385" i="27" s="1"/>
  <c r="H382" i="27"/>
  <c r="G377" i="27"/>
  <c r="G375" i="27"/>
  <c r="G379" i="27" s="1"/>
  <c r="G381" i="27" s="1"/>
  <c r="K374" i="27"/>
  <c r="K377" i="27" s="1"/>
  <c r="H374" i="27"/>
  <c r="H377" i="27" s="1"/>
  <c r="G369" i="27"/>
  <c r="G367" i="27"/>
  <c r="G371" i="27" s="1"/>
  <c r="G373" i="27" s="1"/>
  <c r="K366" i="27"/>
  <c r="K369" i="27" s="1"/>
  <c r="H366" i="27"/>
  <c r="G361" i="27"/>
  <c r="G359" i="27"/>
  <c r="G363" i="27" s="1"/>
  <c r="G365" i="27" s="1"/>
  <c r="K358" i="27"/>
  <c r="K361" i="27" s="1"/>
  <c r="H358" i="27"/>
  <c r="H359" i="27" s="1"/>
  <c r="H363" i="27" s="1"/>
  <c r="H365" i="27" s="1"/>
  <c r="G353" i="27"/>
  <c r="G351" i="27"/>
  <c r="G355" i="27" s="1"/>
  <c r="G357" i="27" s="1"/>
  <c r="K353" i="27"/>
  <c r="H351" i="27"/>
  <c r="H355" i="27" s="1"/>
  <c r="H357" i="27" s="1"/>
  <c r="G345" i="27"/>
  <c r="G343" i="27"/>
  <c r="G347" i="27" s="1"/>
  <c r="G349" i="27" s="1"/>
  <c r="K342" i="27"/>
  <c r="K345" i="27" s="1"/>
  <c r="H342" i="27"/>
  <c r="H345" i="27" s="1"/>
  <c r="H337" i="27"/>
  <c r="G337" i="27"/>
  <c r="G335" i="27"/>
  <c r="G339" i="27" s="1"/>
  <c r="G341" i="27" s="1"/>
  <c r="K337" i="27"/>
  <c r="H335" i="27"/>
  <c r="H339" i="27" s="1"/>
  <c r="H341" i="27" s="1"/>
  <c r="G329" i="27"/>
  <c r="G327" i="27"/>
  <c r="G331" i="27" s="1"/>
  <c r="G333" i="27" s="1"/>
  <c r="K329" i="27"/>
  <c r="H329" i="27"/>
  <c r="G321" i="27"/>
  <c r="G319" i="27"/>
  <c r="G323" i="27" s="1"/>
  <c r="G325" i="27" s="1"/>
  <c r="K318" i="27"/>
  <c r="K321" i="27" s="1"/>
  <c r="H318" i="27"/>
  <c r="G313" i="27"/>
  <c r="G311" i="27"/>
  <c r="G315" i="27" s="1"/>
  <c r="G317" i="27" s="1"/>
  <c r="K310" i="27"/>
  <c r="H310" i="27"/>
  <c r="G305" i="27"/>
  <c r="G303" i="27"/>
  <c r="G307" i="27" s="1"/>
  <c r="G309" i="27" s="1"/>
  <c r="K302" i="27"/>
  <c r="K305" i="27" s="1"/>
  <c r="H302" i="27"/>
  <c r="H303" i="27" s="1"/>
  <c r="H307" i="27" s="1"/>
  <c r="H309" i="27" s="1"/>
  <c r="G297" i="27"/>
  <c r="G295" i="27"/>
  <c r="G299" i="27" s="1"/>
  <c r="G301" i="27" s="1"/>
  <c r="K297" i="27"/>
  <c r="H295" i="27"/>
  <c r="H299" i="27" s="1"/>
  <c r="H301" i="27" s="1"/>
  <c r="G289" i="27"/>
  <c r="G287" i="27"/>
  <c r="G291" i="27" s="1"/>
  <c r="G293" i="27" s="1"/>
  <c r="K286" i="27"/>
  <c r="K289" i="27" s="1"/>
  <c r="H286" i="27"/>
  <c r="H287" i="27" s="1"/>
  <c r="H291" i="27" s="1"/>
  <c r="H293" i="27" s="1"/>
  <c r="G281" i="27"/>
  <c r="G279" i="27"/>
  <c r="G283" i="27" s="1"/>
  <c r="G285" i="27" s="1"/>
  <c r="K278" i="27"/>
  <c r="H278" i="27"/>
  <c r="H281" i="27" s="1"/>
  <c r="G273" i="27"/>
  <c r="G271" i="27"/>
  <c r="G275" i="27" s="1"/>
  <c r="G277" i="27" s="1"/>
  <c r="K270" i="27"/>
  <c r="K273" i="27" s="1"/>
  <c r="H270" i="27"/>
  <c r="G265" i="27"/>
  <c r="G263" i="27"/>
  <c r="G267" i="27" s="1"/>
  <c r="G269" i="27" s="1"/>
  <c r="K262" i="27"/>
  <c r="K265" i="27" s="1"/>
  <c r="H262" i="27"/>
  <c r="H265" i="27" s="1"/>
  <c r="G257" i="27"/>
  <c r="G255" i="27"/>
  <c r="G259" i="27" s="1"/>
  <c r="G261" i="27" s="1"/>
  <c r="K254" i="27"/>
  <c r="K257" i="27" s="1"/>
  <c r="H254" i="27"/>
  <c r="G249" i="27"/>
  <c r="G247" i="27"/>
  <c r="G251" i="27" s="1"/>
  <c r="G253" i="27" s="1"/>
  <c r="K246" i="27"/>
  <c r="K249" i="27" s="1"/>
  <c r="H246" i="27"/>
  <c r="G241" i="27"/>
  <c r="G239" i="27"/>
  <c r="G243" i="27" s="1"/>
  <c r="G245" i="27" s="1"/>
  <c r="K241" i="27"/>
  <c r="H239" i="27"/>
  <c r="H243" i="27" s="1"/>
  <c r="H245" i="27" s="1"/>
  <c r="G233" i="27"/>
  <c r="G231" i="27"/>
  <c r="G235" i="27" s="1"/>
  <c r="G237" i="27" s="1"/>
  <c r="K230" i="27"/>
  <c r="K233" i="27" s="1"/>
  <c r="H230" i="27"/>
  <c r="H231" i="27" s="1"/>
  <c r="H235" i="27" s="1"/>
  <c r="H237" i="27" s="1"/>
  <c r="G225" i="27"/>
  <c r="G223" i="27"/>
  <c r="G227" i="27" s="1"/>
  <c r="G229" i="27" s="1"/>
  <c r="K222" i="27"/>
  <c r="K225" i="27" s="1"/>
  <c r="H222" i="27"/>
  <c r="H223" i="27" s="1"/>
  <c r="H227" i="27" s="1"/>
  <c r="H229" i="27" s="1"/>
  <c r="G217" i="27"/>
  <c r="G215" i="27"/>
  <c r="G219" i="27" s="1"/>
  <c r="G221" i="27" s="1"/>
  <c r="K214" i="27"/>
  <c r="H214" i="27"/>
  <c r="H217" i="27" s="1"/>
  <c r="G209" i="27"/>
  <c r="G207" i="27"/>
  <c r="G211" i="27" s="1"/>
  <c r="G213" i="27" s="1"/>
  <c r="K206" i="27"/>
  <c r="K209" i="27" s="1"/>
  <c r="H206" i="27"/>
  <c r="G201" i="27"/>
  <c r="G199" i="27"/>
  <c r="G203" i="27" s="1"/>
  <c r="G205" i="27" s="1"/>
  <c r="K198" i="27"/>
  <c r="K201" i="27" s="1"/>
  <c r="H198" i="27"/>
  <c r="H201" i="27" s="1"/>
  <c r="G193" i="27"/>
  <c r="G191" i="27"/>
  <c r="G195" i="27" s="1"/>
  <c r="G197" i="27" s="1"/>
  <c r="K190" i="27"/>
  <c r="K193" i="27" s="1"/>
  <c r="H190" i="27"/>
  <c r="G185" i="27"/>
  <c r="G183" i="27"/>
  <c r="G187" i="27" s="1"/>
  <c r="G189" i="27" s="1"/>
  <c r="K182" i="27"/>
  <c r="K185" i="27" s="1"/>
  <c r="H182" i="27"/>
  <c r="H185" i="27" s="1"/>
  <c r="G177" i="27"/>
  <c r="G175" i="27"/>
  <c r="G179" i="27" s="1"/>
  <c r="G181" i="27" s="1"/>
  <c r="K174" i="27"/>
  <c r="K177" i="27" s="1"/>
  <c r="H174" i="27"/>
  <c r="G169" i="27"/>
  <c r="G167" i="27"/>
  <c r="G171" i="27" s="1"/>
  <c r="G173" i="27" s="1"/>
  <c r="K166" i="27"/>
  <c r="K169" i="27" s="1"/>
  <c r="H166" i="27"/>
  <c r="H167" i="27" s="1"/>
  <c r="H171" i="27" s="1"/>
  <c r="H173" i="27" s="1"/>
  <c r="G161" i="27"/>
  <c r="G159" i="27"/>
  <c r="G163" i="27" s="1"/>
  <c r="G165" i="27" s="1"/>
  <c r="K158" i="27"/>
  <c r="K161" i="27" s="1"/>
  <c r="H158" i="27"/>
  <c r="H159" i="27" s="1"/>
  <c r="H163" i="27" s="1"/>
  <c r="H165" i="27" s="1"/>
  <c r="G153" i="27"/>
  <c r="G151" i="27"/>
  <c r="G155" i="27" s="1"/>
  <c r="G157" i="27" s="1"/>
  <c r="K150" i="27"/>
  <c r="K153" i="27" s="1"/>
  <c r="H150" i="27"/>
  <c r="H153" i="27" s="1"/>
  <c r="H145" i="27"/>
  <c r="G145" i="27"/>
  <c r="G143" i="27"/>
  <c r="G147" i="27" s="1"/>
  <c r="G149" i="27" s="1"/>
  <c r="K145" i="27"/>
  <c r="H143" i="27"/>
  <c r="H147" i="27" s="1"/>
  <c r="H149" i="27" s="1"/>
  <c r="G137" i="27"/>
  <c r="G135" i="27"/>
  <c r="G139" i="27" s="1"/>
  <c r="G141" i="27" s="1"/>
  <c r="K134" i="27"/>
  <c r="K137" i="27" s="1"/>
  <c r="H134" i="27"/>
  <c r="H137" i="27" s="1"/>
  <c r="G129" i="27"/>
  <c r="G127" i="27"/>
  <c r="G131" i="27" s="1"/>
  <c r="G133" i="27" s="1"/>
  <c r="K126" i="27"/>
  <c r="K129" i="27" s="1"/>
  <c r="H126" i="27"/>
  <c r="G121" i="27"/>
  <c r="G119" i="27"/>
  <c r="G123" i="27" s="1"/>
  <c r="G125" i="27" s="1"/>
  <c r="K118" i="27"/>
  <c r="H118" i="27"/>
  <c r="H121" i="27" s="1"/>
  <c r="G113" i="27"/>
  <c r="G111" i="27"/>
  <c r="G115" i="27" s="1"/>
  <c r="G117" i="27" s="1"/>
  <c r="K110" i="27"/>
  <c r="K113" i="27" s="1"/>
  <c r="H110" i="27"/>
  <c r="H111" i="27" s="1"/>
  <c r="H115" i="27" s="1"/>
  <c r="H117" i="27" s="1"/>
  <c r="G105" i="27"/>
  <c r="G103" i="27"/>
  <c r="G107" i="27" s="1"/>
  <c r="G109" i="27" s="1"/>
  <c r="K102" i="27"/>
  <c r="K103" i="27" s="1"/>
  <c r="K107" i="27" s="1"/>
  <c r="K109" i="27" s="1"/>
  <c r="H102" i="27"/>
  <c r="G97" i="27"/>
  <c r="G95" i="27"/>
  <c r="G99" i="27" s="1"/>
  <c r="G101" i="27" s="1"/>
  <c r="K94" i="27"/>
  <c r="H94" i="27"/>
  <c r="G89" i="27"/>
  <c r="G87" i="27"/>
  <c r="G91" i="27" s="1"/>
  <c r="G93" i="27" s="1"/>
  <c r="K86" i="27"/>
  <c r="K87" i="27" s="1"/>
  <c r="K91" i="27" s="1"/>
  <c r="K93" i="27" s="1"/>
  <c r="H86" i="27"/>
  <c r="H89" i="27" s="1"/>
  <c r="G81" i="27"/>
  <c r="G79" i="27"/>
  <c r="G83" i="27" s="1"/>
  <c r="G85" i="27" s="1"/>
  <c r="K78" i="27"/>
  <c r="H78" i="27"/>
  <c r="G73" i="27"/>
  <c r="G71" i="27"/>
  <c r="G75" i="27" s="1"/>
  <c r="G77" i="27" s="1"/>
  <c r="K70" i="27"/>
  <c r="K71" i="27" s="1"/>
  <c r="K75" i="27" s="1"/>
  <c r="K77" i="27" s="1"/>
  <c r="H70" i="27"/>
  <c r="H73" i="27" s="1"/>
  <c r="G65" i="27"/>
  <c r="G63" i="27"/>
  <c r="G67" i="27" s="1"/>
  <c r="G69" i="27" s="1"/>
  <c r="K62" i="27"/>
  <c r="H62" i="27"/>
  <c r="H65" i="27" s="1"/>
  <c r="G57" i="27"/>
  <c r="G55" i="27"/>
  <c r="G59" i="27" s="1"/>
  <c r="G61" i="27" s="1"/>
  <c r="K54" i="27"/>
  <c r="K55" i="27" s="1"/>
  <c r="K59" i="27" s="1"/>
  <c r="K61" i="27" s="1"/>
  <c r="H54" i="27"/>
  <c r="H57" i="27" s="1"/>
  <c r="G49" i="27"/>
  <c r="G47" i="27"/>
  <c r="G51" i="27" s="1"/>
  <c r="G53" i="27" s="1"/>
  <c r="K46" i="27"/>
  <c r="H46" i="27"/>
  <c r="H49" i="27" s="1"/>
  <c r="G41" i="27"/>
  <c r="G39" i="27"/>
  <c r="G43" i="27" s="1"/>
  <c r="G45" i="27" s="1"/>
  <c r="K38" i="27"/>
  <c r="K39" i="27" s="1"/>
  <c r="K43" i="27" s="1"/>
  <c r="K45" i="27" s="1"/>
  <c r="H38" i="27"/>
  <c r="H41" i="27" s="1"/>
  <c r="G33" i="27"/>
  <c r="G31" i="27"/>
  <c r="G35" i="27" s="1"/>
  <c r="G37" i="27" s="1"/>
  <c r="K31" i="27"/>
  <c r="K35" i="27" s="1"/>
  <c r="K37" i="27" s="1"/>
  <c r="G25" i="27"/>
  <c r="G23" i="27"/>
  <c r="G27" i="27" s="1"/>
  <c r="G29" i="27" s="1"/>
  <c r="K22" i="27"/>
  <c r="K23" i="27" s="1"/>
  <c r="K27" i="27" s="1"/>
  <c r="K29" i="27" s="1"/>
  <c r="H22" i="27"/>
  <c r="H25" i="27" s="1"/>
  <c r="G17" i="27"/>
  <c r="G15" i="27"/>
  <c r="G19" i="27" s="1"/>
  <c r="G21" i="27" s="1"/>
  <c r="K14" i="27"/>
  <c r="K15" i="27" s="1"/>
  <c r="K19" i="27" s="1"/>
  <c r="K21" i="27" s="1"/>
  <c r="H14" i="27"/>
  <c r="H17" i="27" s="1"/>
  <c r="G9" i="27"/>
  <c r="G7" i="27"/>
  <c r="G11" i="27" s="1"/>
  <c r="G13" i="27" s="1"/>
  <c r="K6" i="27"/>
  <c r="K7" i="27" s="1"/>
  <c r="K11" i="27" s="1"/>
  <c r="K13" i="27" s="1"/>
  <c r="H6" i="27"/>
  <c r="H9" i="27" s="1"/>
  <c r="J873" i="24"/>
  <c r="I873" i="24"/>
  <c r="G873" i="24"/>
  <c r="J871" i="24"/>
  <c r="J875" i="24" s="1"/>
  <c r="J877" i="24" s="1"/>
  <c r="I871" i="24"/>
  <c r="I875" i="24" s="1"/>
  <c r="I877" i="24" s="1"/>
  <c r="G871" i="24"/>
  <c r="G875" i="24" s="1"/>
  <c r="G877" i="24" s="1"/>
  <c r="K870" i="24"/>
  <c r="K873" i="24" s="1"/>
  <c r="H870" i="24"/>
  <c r="H873" i="24" s="1"/>
  <c r="J865" i="24"/>
  <c r="I865" i="24"/>
  <c r="G865" i="24"/>
  <c r="J863" i="24"/>
  <c r="J867" i="24" s="1"/>
  <c r="J869" i="24" s="1"/>
  <c r="I863" i="24"/>
  <c r="I867" i="24" s="1"/>
  <c r="I869" i="24" s="1"/>
  <c r="G863" i="24"/>
  <c r="G867" i="24" s="1"/>
  <c r="G869" i="24" s="1"/>
  <c r="K862" i="24"/>
  <c r="H862" i="24"/>
  <c r="J857" i="24"/>
  <c r="I857" i="24"/>
  <c r="G857" i="24"/>
  <c r="J855" i="24"/>
  <c r="J859" i="24" s="1"/>
  <c r="J861" i="24" s="1"/>
  <c r="I855" i="24"/>
  <c r="I859" i="24" s="1"/>
  <c r="I861" i="24" s="1"/>
  <c r="G855" i="24"/>
  <c r="G859" i="24" s="1"/>
  <c r="G861" i="24" s="1"/>
  <c r="K854" i="24"/>
  <c r="H854" i="24"/>
  <c r="J849" i="24"/>
  <c r="I849" i="24"/>
  <c r="G849" i="24"/>
  <c r="J847" i="24"/>
  <c r="J851" i="24" s="1"/>
  <c r="J853" i="24" s="1"/>
  <c r="I847" i="24"/>
  <c r="I851" i="24" s="1"/>
  <c r="I853" i="24" s="1"/>
  <c r="G847" i="24"/>
  <c r="G851" i="24" s="1"/>
  <c r="G853" i="24" s="1"/>
  <c r="K846" i="24"/>
  <c r="K849" i="24" s="1"/>
  <c r="H846" i="24"/>
  <c r="H849" i="24" s="1"/>
  <c r="J841" i="24"/>
  <c r="I841" i="24"/>
  <c r="G841" i="24"/>
  <c r="J839" i="24"/>
  <c r="J843" i="24" s="1"/>
  <c r="J845" i="24" s="1"/>
  <c r="I839" i="24"/>
  <c r="I843" i="24" s="1"/>
  <c r="I845" i="24" s="1"/>
  <c r="G839" i="24"/>
  <c r="G843" i="24" s="1"/>
  <c r="G845" i="24" s="1"/>
  <c r="K838" i="24"/>
  <c r="K841" i="24" s="1"/>
  <c r="H838" i="24"/>
  <c r="H841" i="24" s="1"/>
  <c r="J833" i="24"/>
  <c r="I833" i="24"/>
  <c r="G833" i="24"/>
  <c r="J831" i="24"/>
  <c r="J835" i="24" s="1"/>
  <c r="J837" i="24" s="1"/>
  <c r="I831" i="24"/>
  <c r="I835" i="24" s="1"/>
  <c r="I837" i="24" s="1"/>
  <c r="G831" i="24"/>
  <c r="G835" i="24" s="1"/>
  <c r="G837" i="24" s="1"/>
  <c r="K830" i="24"/>
  <c r="H830" i="24"/>
  <c r="J825" i="24"/>
  <c r="I825" i="24"/>
  <c r="G825" i="24"/>
  <c r="J823" i="24"/>
  <c r="J827" i="24" s="1"/>
  <c r="J829" i="24" s="1"/>
  <c r="I823" i="24"/>
  <c r="I827" i="24" s="1"/>
  <c r="I829" i="24" s="1"/>
  <c r="G823" i="24"/>
  <c r="G827" i="24" s="1"/>
  <c r="G829" i="24" s="1"/>
  <c r="K822" i="24"/>
  <c r="K823" i="24" s="1"/>
  <c r="K827" i="24" s="1"/>
  <c r="K829" i="24" s="1"/>
  <c r="H822" i="24"/>
  <c r="J817" i="24"/>
  <c r="I817" i="24"/>
  <c r="G817" i="24"/>
  <c r="J815" i="24"/>
  <c r="J819" i="24" s="1"/>
  <c r="J821" i="24" s="1"/>
  <c r="I815" i="24"/>
  <c r="I819" i="24" s="1"/>
  <c r="I821" i="24" s="1"/>
  <c r="G815" i="24"/>
  <c r="G819" i="24" s="1"/>
  <c r="G821" i="24" s="1"/>
  <c r="K814" i="24"/>
  <c r="H814" i="24"/>
  <c r="H817" i="24" s="1"/>
  <c r="J809" i="24"/>
  <c r="I809" i="24"/>
  <c r="G809" i="24"/>
  <c r="J807" i="24"/>
  <c r="J811" i="24" s="1"/>
  <c r="J813" i="24" s="1"/>
  <c r="I807" i="24"/>
  <c r="I811" i="24" s="1"/>
  <c r="I813" i="24" s="1"/>
  <c r="G807" i="24"/>
  <c r="G811" i="24" s="1"/>
  <c r="G813" i="24" s="1"/>
  <c r="K806" i="24"/>
  <c r="K809" i="24" s="1"/>
  <c r="H806" i="24"/>
  <c r="H809" i="24" s="1"/>
  <c r="J801" i="24"/>
  <c r="I801" i="24"/>
  <c r="G801" i="24"/>
  <c r="J799" i="24"/>
  <c r="J803" i="24" s="1"/>
  <c r="J805" i="24" s="1"/>
  <c r="I799" i="24"/>
  <c r="I803" i="24" s="1"/>
  <c r="I805" i="24" s="1"/>
  <c r="G799" i="24"/>
  <c r="G803" i="24" s="1"/>
  <c r="G805" i="24" s="1"/>
  <c r="K798" i="24"/>
  <c r="H798" i="24"/>
  <c r="J793" i="24"/>
  <c r="I793" i="24"/>
  <c r="G793" i="24"/>
  <c r="J791" i="24"/>
  <c r="J795" i="24" s="1"/>
  <c r="J797" i="24" s="1"/>
  <c r="I791" i="24"/>
  <c r="I795" i="24" s="1"/>
  <c r="I797" i="24" s="1"/>
  <c r="G791" i="24"/>
  <c r="G795" i="24" s="1"/>
  <c r="G797" i="24" s="1"/>
  <c r="K790" i="24"/>
  <c r="K791" i="24" s="1"/>
  <c r="K795" i="24" s="1"/>
  <c r="K797" i="24" s="1"/>
  <c r="H790" i="24"/>
  <c r="J785" i="24"/>
  <c r="I785" i="24"/>
  <c r="G785" i="24"/>
  <c r="J783" i="24"/>
  <c r="J787" i="24" s="1"/>
  <c r="J789" i="24" s="1"/>
  <c r="I783" i="24"/>
  <c r="I787" i="24" s="1"/>
  <c r="I789" i="24" s="1"/>
  <c r="G783" i="24"/>
  <c r="G787" i="24" s="1"/>
  <c r="G789" i="24" s="1"/>
  <c r="K782" i="24"/>
  <c r="K785" i="24" s="1"/>
  <c r="H782" i="24"/>
  <c r="J777" i="24"/>
  <c r="I777" i="24"/>
  <c r="G777" i="24"/>
  <c r="J775" i="24"/>
  <c r="J779" i="24" s="1"/>
  <c r="J781" i="24" s="1"/>
  <c r="I775" i="24"/>
  <c r="I779" i="24" s="1"/>
  <c r="I781" i="24" s="1"/>
  <c r="G775" i="24"/>
  <c r="G779" i="24" s="1"/>
  <c r="G781" i="24" s="1"/>
  <c r="K774" i="24"/>
  <c r="K777" i="24" s="1"/>
  <c r="H774" i="24"/>
  <c r="H777" i="24" s="1"/>
  <c r="J769" i="24"/>
  <c r="I769" i="24"/>
  <c r="G769" i="24"/>
  <c r="J767" i="24"/>
  <c r="J771" i="24" s="1"/>
  <c r="J773" i="24" s="1"/>
  <c r="I767" i="24"/>
  <c r="I771" i="24" s="1"/>
  <c r="I773" i="24" s="1"/>
  <c r="G767" i="24"/>
  <c r="G771" i="24" s="1"/>
  <c r="G773" i="24" s="1"/>
  <c r="K766" i="24"/>
  <c r="H766" i="24"/>
  <c r="H767" i="24" s="1"/>
  <c r="H771" i="24" s="1"/>
  <c r="H773" i="24" s="1"/>
  <c r="J761" i="24"/>
  <c r="I761" i="24"/>
  <c r="G761" i="24"/>
  <c r="J759" i="24"/>
  <c r="J763" i="24" s="1"/>
  <c r="J765" i="24" s="1"/>
  <c r="I759" i="24"/>
  <c r="I763" i="24" s="1"/>
  <c r="I765" i="24" s="1"/>
  <c r="G759" i="24"/>
  <c r="G763" i="24" s="1"/>
  <c r="G765" i="24" s="1"/>
  <c r="K758" i="24"/>
  <c r="H758" i="24"/>
  <c r="J753" i="24"/>
  <c r="I753" i="24"/>
  <c r="G753" i="24"/>
  <c r="J751" i="24"/>
  <c r="J755" i="24" s="1"/>
  <c r="J757" i="24" s="1"/>
  <c r="I751" i="24"/>
  <c r="I755" i="24" s="1"/>
  <c r="I757" i="24" s="1"/>
  <c r="G751" i="24"/>
  <c r="G755" i="24" s="1"/>
  <c r="G757" i="24" s="1"/>
  <c r="K750" i="24"/>
  <c r="K753" i="24" s="1"/>
  <c r="H750" i="24"/>
  <c r="H753" i="24" s="1"/>
  <c r="I747" i="24"/>
  <c r="I749" i="24" s="1"/>
  <c r="J745" i="24"/>
  <c r="I745" i="24"/>
  <c r="G745" i="24"/>
  <c r="J743" i="24"/>
  <c r="J747" i="24" s="1"/>
  <c r="J749" i="24" s="1"/>
  <c r="I743" i="24"/>
  <c r="G743" i="24"/>
  <c r="G747" i="24" s="1"/>
  <c r="G749" i="24" s="1"/>
  <c r="K742" i="24"/>
  <c r="K745" i="24" s="1"/>
  <c r="H742" i="24"/>
  <c r="H745" i="24" s="1"/>
  <c r="J737" i="24"/>
  <c r="I737" i="24"/>
  <c r="G737" i="24"/>
  <c r="J735" i="24"/>
  <c r="J739" i="24" s="1"/>
  <c r="J741" i="24" s="1"/>
  <c r="I735" i="24"/>
  <c r="I739" i="24" s="1"/>
  <c r="I741" i="24" s="1"/>
  <c r="G735" i="24"/>
  <c r="G739" i="24" s="1"/>
  <c r="G741" i="24" s="1"/>
  <c r="K734" i="24"/>
  <c r="H734" i="24"/>
  <c r="J729" i="24"/>
  <c r="I729" i="24"/>
  <c r="G729" i="24"/>
  <c r="J727" i="24"/>
  <c r="J731" i="24" s="1"/>
  <c r="J733" i="24" s="1"/>
  <c r="I727" i="24"/>
  <c r="I731" i="24" s="1"/>
  <c r="I733" i="24" s="1"/>
  <c r="G727" i="24"/>
  <c r="G731" i="24" s="1"/>
  <c r="G733" i="24" s="1"/>
  <c r="K726" i="24"/>
  <c r="K727" i="24" s="1"/>
  <c r="K731" i="24" s="1"/>
  <c r="K733" i="24" s="1"/>
  <c r="H726" i="24"/>
  <c r="J721" i="24"/>
  <c r="I721" i="24"/>
  <c r="G721" i="24"/>
  <c r="J719" i="24"/>
  <c r="J723" i="24" s="1"/>
  <c r="J725" i="24" s="1"/>
  <c r="I719" i="24"/>
  <c r="I723" i="24" s="1"/>
  <c r="I725" i="24" s="1"/>
  <c r="G719" i="24"/>
  <c r="G723" i="24" s="1"/>
  <c r="G725" i="24" s="1"/>
  <c r="K718" i="24"/>
  <c r="K721" i="24" s="1"/>
  <c r="H718" i="24"/>
  <c r="H721" i="24" s="1"/>
  <c r="J713" i="24"/>
  <c r="I713" i="24"/>
  <c r="G713" i="24"/>
  <c r="J711" i="24"/>
  <c r="J715" i="24" s="1"/>
  <c r="J717" i="24" s="1"/>
  <c r="I711" i="24"/>
  <c r="I715" i="24" s="1"/>
  <c r="I717" i="24" s="1"/>
  <c r="G711" i="24"/>
  <c r="G715" i="24" s="1"/>
  <c r="G717" i="24" s="1"/>
  <c r="K710" i="24"/>
  <c r="K713" i="24" s="1"/>
  <c r="H710" i="24"/>
  <c r="H713" i="24" s="1"/>
  <c r="J705" i="24"/>
  <c r="I705" i="24"/>
  <c r="G705" i="24"/>
  <c r="J703" i="24"/>
  <c r="J707" i="24" s="1"/>
  <c r="J709" i="24" s="1"/>
  <c r="I703" i="24"/>
  <c r="I707" i="24" s="1"/>
  <c r="I709" i="24" s="1"/>
  <c r="G703" i="24"/>
  <c r="G707" i="24" s="1"/>
  <c r="G709" i="24" s="1"/>
  <c r="K702" i="24"/>
  <c r="H702" i="24"/>
  <c r="J697" i="24"/>
  <c r="I697" i="24"/>
  <c r="G697" i="24"/>
  <c r="J695" i="24"/>
  <c r="J699" i="24" s="1"/>
  <c r="J701" i="24" s="1"/>
  <c r="I695" i="24"/>
  <c r="I699" i="24" s="1"/>
  <c r="I701" i="24" s="1"/>
  <c r="G695" i="24"/>
  <c r="G699" i="24" s="1"/>
  <c r="G701" i="24" s="1"/>
  <c r="K694" i="24"/>
  <c r="H694" i="24"/>
  <c r="H697" i="24" s="1"/>
  <c r="J689" i="24"/>
  <c r="I689" i="24"/>
  <c r="G689" i="24"/>
  <c r="J687" i="24"/>
  <c r="J691" i="24" s="1"/>
  <c r="J693" i="24" s="1"/>
  <c r="I687" i="24"/>
  <c r="I691" i="24" s="1"/>
  <c r="I693" i="24" s="1"/>
  <c r="G687" i="24"/>
  <c r="G691" i="24" s="1"/>
  <c r="G693" i="24" s="1"/>
  <c r="K686" i="24"/>
  <c r="K689" i="24" s="1"/>
  <c r="H686" i="24"/>
  <c r="H689" i="24" s="1"/>
  <c r="J681" i="24"/>
  <c r="I681" i="24"/>
  <c r="G681" i="24"/>
  <c r="J679" i="24"/>
  <c r="J683" i="24" s="1"/>
  <c r="J685" i="24" s="1"/>
  <c r="I679" i="24"/>
  <c r="I683" i="24" s="1"/>
  <c r="I685" i="24" s="1"/>
  <c r="G679" i="24"/>
  <c r="G683" i="24" s="1"/>
  <c r="G685" i="24" s="1"/>
  <c r="H679" i="24"/>
  <c r="H683" i="24" s="1"/>
  <c r="H685" i="24" s="1"/>
  <c r="J673" i="24"/>
  <c r="I673" i="24"/>
  <c r="G673" i="24"/>
  <c r="J671" i="24"/>
  <c r="J675" i="24" s="1"/>
  <c r="J677" i="24" s="1"/>
  <c r="I671" i="24"/>
  <c r="I675" i="24" s="1"/>
  <c r="I677" i="24" s="1"/>
  <c r="G671" i="24"/>
  <c r="G675" i="24" s="1"/>
  <c r="G677" i="24" s="1"/>
  <c r="K670" i="24"/>
  <c r="K671" i="24" s="1"/>
  <c r="K675" i="24" s="1"/>
  <c r="K677" i="24" s="1"/>
  <c r="H670" i="24"/>
  <c r="J665" i="24"/>
  <c r="I665" i="24"/>
  <c r="G665" i="24"/>
  <c r="J663" i="24"/>
  <c r="J667" i="24" s="1"/>
  <c r="J669" i="24" s="1"/>
  <c r="I663" i="24"/>
  <c r="I667" i="24" s="1"/>
  <c r="I669" i="24" s="1"/>
  <c r="G663" i="24"/>
  <c r="G667" i="24" s="1"/>
  <c r="G669" i="24" s="1"/>
  <c r="K662" i="24"/>
  <c r="K665" i="24" s="1"/>
  <c r="H662" i="24"/>
  <c r="H665" i="24" s="1"/>
  <c r="J657" i="24"/>
  <c r="I657" i="24"/>
  <c r="G657" i="24"/>
  <c r="J655" i="24"/>
  <c r="J659" i="24" s="1"/>
  <c r="J661" i="24" s="1"/>
  <c r="I655" i="24"/>
  <c r="I659" i="24" s="1"/>
  <c r="I661" i="24" s="1"/>
  <c r="G655" i="24"/>
  <c r="G659" i="24" s="1"/>
  <c r="G661" i="24" s="1"/>
  <c r="K654" i="24"/>
  <c r="K657" i="24" s="1"/>
  <c r="H654" i="24"/>
  <c r="H657" i="24" s="1"/>
  <c r="G651" i="24"/>
  <c r="G653" i="24" s="1"/>
  <c r="J649" i="24"/>
  <c r="I649" i="24"/>
  <c r="G649" i="24"/>
  <c r="J647" i="24"/>
  <c r="J651" i="24" s="1"/>
  <c r="J653" i="24" s="1"/>
  <c r="I647" i="24"/>
  <c r="I651" i="24" s="1"/>
  <c r="I653" i="24" s="1"/>
  <c r="G647" i="24"/>
  <c r="K646" i="24"/>
  <c r="H646" i="24"/>
  <c r="H647" i="24" s="1"/>
  <c r="H651" i="24" s="1"/>
  <c r="H653" i="24" s="1"/>
  <c r="J641" i="24"/>
  <c r="I641" i="24"/>
  <c r="G641" i="24"/>
  <c r="J639" i="24"/>
  <c r="J643" i="24" s="1"/>
  <c r="J645" i="24" s="1"/>
  <c r="I639" i="24"/>
  <c r="I643" i="24" s="1"/>
  <c r="I645" i="24" s="1"/>
  <c r="G639" i="24"/>
  <c r="G643" i="24" s="1"/>
  <c r="G645" i="24" s="1"/>
  <c r="K638" i="24"/>
  <c r="H638" i="24"/>
  <c r="H641" i="24" s="1"/>
  <c r="J633" i="24"/>
  <c r="I633" i="24"/>
  <c r="G633" i="24"/>
  <c r="J631" i="24"/>
  <c r="J635" i="24" s="1"/>
  <c r="J637" i="24" s="1"/>
  <c r="I631" i="24"/>
  <c r="I635" i="24" s="1"/>
  <c r="I637" i="24" s="1"/>
  <c r="G631" i="24"/>
  <c r="G635" i="24" s="1"/>
  <c r="G637" i="24" s="1"/>
  <c r="K630" i="24"/>
  <c r="K633" i="24" s="1"/>
  <c r="H630" i="24"/>
  <c r="H633" i="24" s="1"/>
  <c r="J625" i="24"/>
  <c r="I625" i="24"/>
  <c r="G625" i="24"/>
  <c r="J623" i="24"/>
  <c r="J627" i="24" s="1"/>
  <c r="J629" i="24" s="1"/>
  <c r="I623" i="24"/>
  <c r="I627" i="24" s="1"/>
  <c r="I629" i="24" s="1"/>
  <c r="G623" i="24"/>
  <c r="G627" i="24" s="1"/>
  <c r="G629" i="24" s="1"/>
  <c r="K622" i="24"/>
  <c r="K625" i="24" s="1"/>
  <c r="H622" i="24"/>
  <c r="H625" i="24" s="1"/>
  <c r="J617" i="24"/>
  <c r="I617" i="24"/>
  <c r="G617" i="24"/>
  <c r="J615" i="24"/>
  <c r="J619" i="24" s="1"/>
  <c r="J621" i="24" s="1"/>
  <c r="I615" i="24"/>
  <c r="I619" i="24" s="1"/>
  <c r="I621" i="24" s="1"/>
  <c r="G615" i="24"/>
  <c r="G619" i="24" s="1"/>
  <c r="G621" i="24" s="1"/>
  <c r="K614" i="24"/>
  <c r="H614" i="24"/>
  <c r="J609" i="24"/>
  <c r="I609" i="24"/>
  <c r="G609" i="24"/>
  <c r="J607" i="24"/>
  <c r="J611" i="24" s="1"/>
  <c r="J613" i="24" s="1"/>
  <c r="I607" i="24"/>
  <c r="I611" i="24" s="1"/>
  <c r="I613" i="24" s="1"/>
  <c r="G607" i="24"/>
  <c r="G611" i="24" s="1"/>
  <c r="G613" i="24" s="1"/>
  <c r="K606" i="24"/>
  <c r="K607" i="24" s="1"/>
  <c r="K611" i="24" s="1"/>
  <c r="K613" i="24" s="1"/>
  <c r="H606" i="24"/>
  <c r="J601" i="24"/>
  <c r="I601" i="24"/>
  <c r="G601" i="24"/>
  <c r="J599" i="24"/>
  <c r="J603" i="24" s="1"/>
  <c r="J605" i="24" s="1"/>
  <c r="I599" i="24"/>
  <c r="I603" i="24" s="1"/>
  <c r="I605" i="24" s="1"/>
  <c r="G599" i="24"/>
  <c r="G603" i="24" s="1"/>
  <c r="G605" i="24" s="1"/>
  <c r="K598" i="24"/>
  <c r="K601" i="24" s="1"/>
  <c r="H598" i="24"/>
  <c r="J593" i="24"/>
  <c r="I593" i="24"/>
  <c r="G593" i="24"/>
  <c r="J591" i="24"/>
  <c r="J595" i="24" s="1"/>
  <c r="J597" i="24" s="1"/>
  <c r="I591" i="24"/>
  <c r="I595" i="24" s="1"/>
  <c r="I597" i="24" s="1"/>
  <c r="G591" i="24"/>
  <c r="G595" i="24" s="1"/>
  <c r="G597" i="24" s="1"/>
  <c r="K590" i="24"/>
  <c r="K593" i="24" s="1"/>
  <c r="H590" i="24"/>
  <c r="H593" i="24" s="1"/>
  <c r="J585" i="24"/>
  <c r="I585" i="24"/>
  <c r="G585" i="24"/>
  <c r="J583" i="24"/>
  <c r="J587" i="24" s="1"/>
  <c r="J589" i="24" s="1"/>
  <c r="I583" i="24"/>
  <c r="I587" i="24" s="1"/>
  <c r="I589" i="24" s="1"/>
  <c r="G583" i="24"/>
  <c r="G587" i="24" s="1"/>
  <c r="G589" i="24" s="1"/>
  <c r="H585" i="24"/>
  <c r="J577" i="24"/>
  <c r="I577" i="24"/>
  <c r="G577" i="24"/>
  <c r="J575" i="24"/>
  <c r="J579" i="24" s="1"/>
  <c r="J581" i="24" s="1"/>
  <c r="I575" i="24"/>
  <c r="I579" i="24" s="1"/>
  <c r="I581" i="24" s="1"/>
  <c r="G575" i="24"/>
  <c r="G579" i="24" s="1"/>
  <c r="G581" i="24" s="1"/>
  <c r="K574" i="24"/>
  <c r="K577" i="24" s="1"/>
  <c r="H574" i="24"/>
  <c r="H575" i="24" s="1"/>
  <c r="H579" i="24" s="1"/>
  <c r="H581" i="24" s="1"/>
  <c r="J569" i="24"/>
  <c r="I569" i="24"/>
  <c r="G569" i="24"/>
  <c r="J567" i="24"/>
  <c r="J571" i="24" s="1"/>
  <c r="J573" i="24" s="1"/>
  <c r="I567" i="24"/>
  <c r="I571" i="24" s="1"/>
  <c r="I573" i="24" s="1"/>
  <c r="G567" i="24"/>
  <c r="G571" i="24" s="1"/>
  <c r="G573" i="24" s="1"/>
  <c r="K566" i="24"/>
  <c r="K567" i="24" s="1"/>
  <c r="K571" i="24" s="1"/>
  <c r="K573" i="24" s="1"/>
  <c r="H566" i="24"/>
  <c r="J561" i="24"/>
  <c r="I561" i="24"/>
  <c r="G561" i="24"/>
  <c r="J559" i="24"/>
  <c r="J563" i="24" s="1"/>
  <c r="J565" i="24" s="1"/>
  <c r="I559" i="24"/>
  <c r="I563" i="24" s="1"/>
  <c r="I565" i="24" s="1"/>
  <c r="G559" i="24"/>
  <c r="G563" i="24" s="1"/>
  <c r="G565" i="24" s="1"/>
  <c r="K558" i="24"/>
  <c r="K559" i="24" s="1"/>
  <c r="K563" i="24" s="1"/>
  <c r="K565" i="24" s="1"/>
  <c r="H558" i="24"/>
  <c r="H559" i="24" s="1"/>
  <c r="H563" i="24" s="1"/>
  <c r="H565" i="24" s="1"/>
  <c r="J553" i="24"/>
  <c r="I553" i="24"/>
  <c r="G553" i="24"/>
  <c r="J551" i="24"/>
  <c r="J555" i="24" s="1"/>
  <c r="J557" i="24" s="1"/>
  <c r="I551" i="24"/>
  <c r="I555" i="24" s="1"/>
  <c r="I557" i="24" s="1"/>
  <c r="G551" i="24"/>
  <c r="G555" i="24" s="1"/>
  <c r="G557" i="24" s="1"/>
  <c r="K550" i="24"/>
  <c r="K553" i="24" s="1"/>
  <c r="H550" i="24"/>
  <c r="J545" i="24"/>
  <c r="I545" i="24"/>
  <c r="G545" i="24"/>
  <c r="J543" i="24"/>
  <c r="J547" i="24" s="1"/>
  <c r="J549" i="24" s="1"/>
  <c r="I543" i="24"/>
  <c r="I547" i="24" s="1"/>
  <c r="I549" i="24" s="1"/>
  <c r="G543" i="24"/>
  <c r="G547" i="24" s="1"/>
  <c r="G549" i="24" s="1"/>
  <c r="K542" i="24"/>
  <c r="K545" i="24" s="1"/>
  <c r="H542" i="24"/>
  <c r="H543" i="24" s="1"/>
  <c r="H547" i="24" s="1"/>
  <c r="H549" i="24" s="1"/>
  <c r="J537" i="24"/>
  <c r="I537" i="24"/>
  <c r="G537" i="24"/>
  <c r="J535" i="24"/>
  <c r="J539" i="24" s="1"/>
  <c r="J541" i="24" s="1"/>
  <c r="I535" i="24"/>
  <c r="I539" i="24" s="1"/>
  <c r="I541" i="24" s="1"/>
  <c r="G535" i="24"/>
  <c r="G539" i="24" s="1"/>
  <c r="G541" i="24" s="1"/>
  <c r="K534" i="24"/>
  <c r="H534" i="24"/>
  <c r="H537" i="24" s="1"/>
  <c r="J529" i="24"/>
  <c r="I529" i="24"/>
  <c r="G529" i="24"/>
  <c r="J527" i="24"/>
  <c r="J531" i="24" s="1"/>
  <c r="J533" i="24" s="1"/>
  <c r="I527" i="24"/>
  <c r="I531" i="24" s="1"/>
  <c r="I533" i="24" s="1"/>
  <c r="G527" i="24"/>
  <c r="G531" i="24" s="1"/>
  <c r="G533" i="24" s="1"/>
  <c r="K526" i="24"/>
  <c r="K529" i="24" s="1"/>
  <c r="H526" i="24"/>
  <c r="H529" i="24" s="1"/>
  <c r="J521" i="24"/>
  <c r="I521" i="24"/>
  <c r="G521" i="24"/>
  <c r="J519" i="24"/>
  <c r="J523" i="24" s="1"/>
  <c r="J525" i="24" s="1"/>
  <c r="I519" i="24"/>
  <c r="I523" i="24" s="1"/>
  <c r="I525" i="24" s="1"/>
  <c r="G519" i="24"/>
  <c r="G523" i="24" s="1"/>
  <c r="G525" i="24" s="1"/>
  <c r="K518" i="24"/>
  <c r="K521" i="24" s="1"/>
  <c r="H518" i="24"/>
  <c r="H521" i="24" s="1"/>
  <c r="J513" i="24"/>
  <c r="I513" i="24"/>
  <c r="G513" i="24"/>
  <c r="J511" i="24"/>
  <c r="J515" i="24" s="1"/>
  <c r="J517" i="24" s="1"/>
  <c r="I511" i="24"/>
  <c r="I515" i="24" s="1"/>
  <c r="I517" i="24" s="1"/>
  <c r="G511" i="24"/>
  <c r="G515" i="24" s="1"/>
  <c r="G517" i="24" s="1"/>
  <c r="K510" i="24"/>
  <c r="K513" i="24" s="1"/>
  <c r="H510" i="24"/>
  <c r="H511" i="24" s="1"/>
  <c r="H515" i="24" s="1"/>
  <c r="H517" i="24" s="1"/>
  <c r="J505" i="24"/>
  <c r="I505" i="24"/>
  <c r="G505" i="24"/>
  <c r="J503" i="24"/>
  <c r="J507" i="24" s="1"/>
  <c r="J509" i="24" s="1"/>
  <c r="I503" i="24"/>
  <c r="I507" i="24" s="1"/>
  <c r="I509" i="24" s="1"/>
  <c r="G503" i="24"/>
  <c r="G507" i="24" s="1"/>
  <c r="G509" i="24" s="1"/>
  <c r="K502" i="24"/>
  <c r="K503" i="24" s="1"/>
  <c r="K507" i="24" s="1"/>
  <c r="K509" i="24" s="1"/>
  <c r="H502" i="24"/>
  <c r="H505" i="24" s="1"/>
  <c r="J497" i="24"/>
  <c r="I497" i="24"/>
  <c r="G497" i="24"/>
  <c r="J495" i="24"/>
  <c r="J499" i="24" s="1"/>
  <c r="J501" i="24" s="1"/>
  <c r="I495" i="24"/>
  <c r="I499" i="24" s="1"/>
  <c r="I501" i="24" s="1"/>
  <c r="G495" i="24"/>
  <c r="G499" i="24" s="1"/>
  <c r="G501" i="24" s="1"/>
  <c r="K494" i="24"/>
  <c r="K497" i="24" s="1"/>
  <c r="H494" i="24"/>
  <c r="H497" i="24" s="1"/>
  <c r="J489" i="24"/>
  <c r="I489" i="24"/>
  <c r="G489" i="24"/>
  <c r="J487" i="24"/>
  <c r="J491" i="24" s="1"/>
  <c r="J493" i="24" s="1"/>
  <c r="I487" i="24"/>
  <c r="I491" i="24" s="1"/>
  <c r="I493" i="24" s="1"/>
  <c r="G487" i="24"/>
  <c r="G491" i="24" s="1"/>
  <c r="G493" i="24" s="1"/>
  <c r="K486" i="24"/>
  <c r="H486" i="24"/>
  <c r="H489" i="24" s="1"/>
  <c r="J481" i="24"/>
  <c r="I481" i="24"/>
  <c r="G481" i="24"/>
  <c r="J479" i="24"/>
  <c r="J483" i="24" s="1"/>
  <c r="J485" i="24" s="1"/>
  <c r="I479" i="24"/>
  <c r="I483" i="24" s="1"/>
  <c r="I485" i="24" s="1"/>
  <c r="G479" i="24"/>
  <c r="G483" i="24" s="1"/>
  <c r="G485" i="24" s="1"/>
  <c r="K478" i="24"/>
  <c r="K481" i="24" s="1"/>
  <c r="H478" i="24"/>
  <c r="J473" i="24"/>
  <c r="I473" i="24"/>
  <c r="G473" i="24"/>
  <c r="J471" i="24"/>
  <c r="J475" i="24" s="1"/>
  <c r="J477" i="24" s="1"/>
  <c r="I471" i="24"/>
  <c r="I475" i="24" s="1"/>
  <c r="I477" i="24" s="1"/>
  <c r="G471" i="24"/>
  <c r="G475" i="24" s="1"/>
  <c r="G477" i="24" s="1"/>
  <c r="K470" i="24"/>
  <c r="K471" i="24" s="1"/>
  <c r="K475" i="24" s="1"/>
  <c r="K477" i="24" s="1"/>
  <c r="H470" i="24"/>
  <c r="H473" i="24" s="1"/>
  <c r="J465" i="24"/>
  <c r="I465" i="24"/>
  <c r="G465" i="24"/>
  <c r="J463" i="24"/>
  <c r="J467" i="24" s="1"/>
  <c r="J469" i="24" s="1"/>
  <c r="I463" i="24"/>
  <c r="I467" i="24" s="1"/>
  <c r="I469" i="24" s="1"/>
  <c r="G463" i="24"/>
  <c r="G467" i="24" s="1"/>
  <c r="G469" i="24" s="1"/>
  <c r="K462" i="24"/>
  <c r="K465" i="24" s="1"/>
  <c r="H462" i="24"/>
  <c r="H463" i="24" s="1"/>
  <c r="H467" i="24" s="1"/>
  <c r="H469" i="24" s="1"/>
  <c r="J457" i="24"/>
  <c r="I457" i="24"/>
  <c r="G457" i="24"/>
  <c r="J455" i="24"/>
  <c r="J459" i="24" s="1"/>
  <c r="J461" i="24" s="1"/>
  <c r="I455" i="24"/>
  <c r="I459" i="24" s="1"/>
  <c r="I461" i="24" s="1"/>
  <c r="G455" i="24"/>
  <c r="G459" i="24" s="1"/>
  <c r="G461" i="24" s="1"/>
  <c r="K454" i="24"/>
  <c r="K455" i="24" s="1"/>
  <c r="K459" i="24" s="1"/>
  <c r="K461" i="24" s="1"/>
  <c r="H454" i="24"/>
  <c r="H457" i="24" s="1"/>
  <c r="J449" i="24"/>
  <c r="I449" i="24"/>
  <c r="G449" i="24"/>
  <c r="J447" i="24"/>
  <c r="J451" i="24" s="1"/>
  <c r="J453" i="24" s="1"/>
  <c r="I447" i="24"/>
  <c r="I451" i="24" s="1"/>
  <c r="I453" i="24" s="1"/>
  <c r="G447" i="24"/>
  <c r="G451" i="24" s="1"/>
  <c r="G453" i="24" s="1"/>
  <c r="K446" i="24"/>
  <c r="K449" i="24" s="1"/>
  <c r="H446" i="24"/>
  <c r="H449" i="24" s="1"/>
  <c r="J441" i="24"/>
  <c r="I441" i="24"/>
  <c r="G441" i="24"/>
  <c r="J439" i="24"/>
  <c r="J443" i="24" s="1"/>
  <c r="J445" i="24" s="1"/>
  <c r="I439" i="24"/>
  <c r="I443" i="24" s="1"/>
  <c r="I445" i="24" s="1"/>
  <c r="G439" i="24"/>
  <c r="G443" i="24" s="1"/>
  <c r="G445" i="24" s="1"/>
  <c r="K438" i="24"/>
  <c r="H438" i="24"/>
  <c r="H441" i="24" s="1"/>
  <c r="J433" i="24"/>
  <c r="I433" i="24"/>
  <c r="G433" i="24"/>
  <c r="J431" i="24"/>
  <c r="J435" i="24" s="1"/>
  <c r="J437" i="24" s="1"/>
  <c r="I431" i="24"/>
  <c r="I435" i="24" s="1"/>
  <c r="I437" i="24" s="1"/>
  <c r="G431" i="24"/>
  <c r="G435" i="24" s="1"/>
  <c r="G437" i="24" s="1"/>
  <c r="K430" i="24"/>
  <c r="K433" i="24" s="1"/>
  <c r="H430" i="24"/>
  <c r="H431" i="24" s="1"/>
  <c r="H435" i="24" s="1"/>
  <c r="H437" i="24" s="1"/>
  <c r="J425" i="24"/>
  <c r="I425" i="24"/>
  <c r="G425" i="24"/>
  <c r="J423" i="24"/>
  <c r="J427" i="24" s="1"/>
  <c r="J429" i="24" s="1"/>
  <c r="I423" i="24"/>
  <c r="I427" i="24" s="1"/>
  <c r="I429" i="24" s="1"/>
  <c r="G423" i="24"/>
  <c r="G427" i="24" s="1"/>
  <c r="G429" i="24" s="1"/>
  <c r="K422" i="24"/>
  <c r="K423" i="24" s="1"/>
  <c r="K427" i="24" s="1"/>
  <c r="K429" i="24" s="1"/>
  <c r="H422" i="24"/>
  <c r="J417" i="24"/>
  <c r="I417" i="24"/>
  <c r="G417" i="24"/>
  <c r="J415" i="24"/>
  <c r="J419" i="24" s="1"/>
  <c r="J421" i="24" s="1"/>
  <c r="I415" i="24"/>
  <c r="I419" i="24" s="1"/>
  <c r="I421" i="24" s="1"/>
  <c r="G415" i="24"/>
  <c r="G419" i="24" s="1"/>
  <c r="G421" i="24" s="1"/>
  <c r="K414" i="24"/>
  <c r="K417" i="24" s="1"/>
  <c r="H414" i="24"/>
  <c r="H417" i="24" s="1"/>
  <c r="G413" i="24"/>
  <c r="J409" i="24"/>
  <c r="I409" i="24"/>
  <c r="G409" i="24"/>
  <c r="J407" i="24"/>
  <c r="J411" i="24" s="1"/>
  <c r="J413" i="24" s="1"/>
  <c r="I407" i="24"/>
  <c r="I411" i="24" s="1"/>
  <c r="I413" i="24" s="1"/>
  <c r="G407" i="24"/>
  <c r="G411" i="24" s="1"/>
  <c r="K406" i="24"/>
  <c r="H406" i="24"/>
  <c r="H409" i="24" s="1"/>
  <c r="J401" i="24"/>
  <c r="I401" i="24"/>
  <c r="G401" i="24"/>
  <c r="J399" i="24"/>
  <c r="J403" i="24" s="1"/>
  <c r="J405" i="24" s="1"/>
  <c r="I399" i="24"/>
  <c r="I403" i="24" s="1"/>
  <c r="I405" i="24" s="1"/>
  <c r="G399" i="24"/>
  <c r="G403" i="24" s="1"/>
  <c r="G405" i="24" s="1"/>
  <c r="K398" i="24"/>
  <c r="K401" i="24" s="1"/>
  <c r="H398" i="24"/>
  <c r="H399" i="24" s="1"/>
  <c r="H403" i="24" s="1"/>
  <c r="H405" i="24" s="1"/>
  <c r="J393" i="24"/>
  <c r="I393" i="24"/>
  <c r="G393" i="24"/>
  <c r="J391" i="24"/>
  <c r="J395" i="24" s="1"/>
  <c r="J397" i="24" s="1"/>
  <c r="I391" i="24"/>
  <c r="I395" i="24" s="1"/>
  <c r="I397" i="24" s="1"/>
  <c r="G391" i="24"/>
  <c r="G395" i="24" s="1"/>
  <c r="G397" i="24" s="1"/>
  <c r="K390" i="24"/>
  <c r="K391" i="24" s="1"/>
  <c r="K395" i="24" s="1"/>
  <c r="K397" i="24" s="1"/>
  <c r="H390" i="24"/>
  <c r="H393" i="24" s="1"/>
  <c r="J385" i="24"/>
  <c r="I385" i="24"/>
  <c r="G385" i="24"/>
  <c r="J383" i="24"/>
  <c r="J387" i="24" s="1"/>
  <c r="J389" i="24" s="1"/>
  <c r="I383" i="24"/>
  <c r="I387" i="24" s="1"/>
  <c r="I389" i="24" s="1"/>
  <c r="G383" i="24"/>
  <c r="G387" i="24" s="1"/>
  <c r="G389" i="24" s="1"/>
  <c r="K382" i="24"/>
  <c r="K385" i="24" s="1"/>
  <c r="H382" i="24"/>
  <c r="H385" i="24" s="1"/>
  <c r="J377" i="24"/>
  <c r="I377" i="24"/>
  <c r="G377" i="24"/>
  <c r="J375" i="24"/>
  <c r="J379" i="24" s="1"/>
  <c r="J381" i="24" s="1"/>
  <c r="I375" i="24"/>
  <c r="I379" i="24" s="1"/>
  <c r="I381" i="24" s="1"/>
  <c r="G375" i="24"/>
  <c r="G379" i="24" s="1"/>
  <c r="G381" i="24" s="1"/>
  <c r="K374" i="24"/>
  <c r="H374" i="24"/>
  <c r="H377" i="24" s="1"/>
  <c r="J369" i="24"/>
  <c r="I369" i="24"/>
  <c r="G369" i="24"/>
  <c r="J367" i="24"/>
  <c r="J371" i="24" s="1"/>
  <c r="J373" i="24" s="1"/>
  <c r="I367" i="24"/>
  <c r="I371" i="24" s="1"/>
  <c r="I373" i="24" s="1"/>
  <c r="G367" i="24"/>
  <c r="G371" i="24" s="1"/>
  <c r="G373" i="24" s="1"/>
  <c r="K366" i="24"/>
  <c r="K369" i="24" s="1"/>
  <c r="H366" i="24"/>
  <c r="H367" i="24" s="1"/>
  <c r="H371" i="24" s="1"/>
  <c r="H373" i="24" s="1"/>
  <c r="J361" i="24"/>
  <c r="I361" i="24"/>
  <c r="G361" i="24"/>
  <c r="J359" i="24"/>
  <c r="J363" i="24" s="1"/>
  <c r="J365" i="24" s="1"/>
  <c r="I359" i="24"/>
  <c r="I363" i="24" s="1"/>
  <c r="I365" i="24" s="1"/>
  <c r="G359" i="24"/>
  <c r="G363" i="24" s="1"/>
  <c r="G365" i="24" s="1"/>
  <c r="K358" i="24"/>
  <c r="K359" i="24" s="1"/>
  <c r="K363" i="24" s="1"/>
  <c r="K365" i="24" s="1"/>
  <c r="H358" i="24"/>
  <c r="J353" i="24"/>
  <c r="I353" i="24"/>
  <c r="G353" i="24"/>
  <c r="J351" i="24"/>
  <c r="J355" i="24" s="1"/>
  <c r="J357" i="24" s="1"/>
  <c r="I351" i="24"/>
  <c r="I355" i="24" s="1"/>
  <c r="I357" i="24" s="1"/>
  <c r="G351" i="24"/>
  <c r="G355" i="24" s="1"/>
  <c r="G357" i="24" s="1"/>
  <c r="K350" i="24"/>
  <c r="K353" i="24" s="1"/>
  <c r="H350" i="24"/>
  <c r="H353" i="24" s="1"/>
  <c r="J345" i="24"/>
  <c r="I345" i="24"/>
  <c r="G345" i="24"/>
  <c r="J343" i="24"/>
  <c r="J347" i="24" s="1"/>
  <c r="J349" i="24" s="1"/>
  <c r="I343" i="24"/>
  <c r="I347" i="24" s="1"/>
  <c r="I349" i="24" s="1"/>
  <c r="G343" i="24"/>
  <c r="G347" i="24" s="1"/>
  <c r="G349" i="24" s="1"/>
  <c r="K342" i="24"/>
  <c r="H342" i="24"/>
  <c r="H345" i="24" s="1"/>
  <c r="J337" i="24"/>
  <c r="I337" i="24"/>
  <c r="G337" i="24"/>
  <c r="J335" i="24"/>
  <c r="J339" i="24" s="1"/>
  <c r="J341" i="24" s="1"/>
  <c r="I335" i="24"/>
  <c r="I339" i="24" s="1"/>
  <c r="I341" i="24" s="1"/>
  <c r="G335" i="24"/>
  <c r="G339" i="24" s="1"/>
  <c r="G341" i="24" s="1"/>
  <c r="K337" i="24"/>
  <c r="J329" i="24"/>
  <c r="I329" i="24"/>
  <c r="G329" i="24"/>
  <c r="J327" i="24"/>
  <c r="J331" i="24" s="1"/>
  <c r="J333" i="24" s="1"/>
  <c r="I327" i="24"/>
  <c r="I331" i="24" s="1"/>
  <c r="I333" i="24" s="1"/>
  <c r="G327" i="24"/>
  <c r="G331" i="24" s="1"/>
  <c r="G333" i="24" s="1"/>
  <c r="K326" i="24"/>
  <c r="K327" i="24" s="1"/>
  <c r="K331" i="24" s="1"/>
  <c r="K333" i="24" s="1"/>
  <c r="H326" i="24"/>
  <c r="J321" i="24"/>
  <c r="I321" i="24"/>
  <c r="G321" i="24"/>
  <c r="J319" i="24"/>
  <c r="J323" i="24" s="1"/>
  <c r="J325" i="24" s="1"/>
  <c r="I319" i="24"/>
  <c r="I323" i="24" s="1"/>
  <c r="I325" i="24" s="1"/>
  <c r="G319" i="24"/>
  <c r="G323" i="24" s="1"/>
  <c r="G325" i="24" s="1"/>
  <c r="K318" i="24"/>
  <c r="K321" i="24" s="1"/>
  <c r="H318" i="24"/>
  <c r="H321" i="24" s="1"/>
  <c r="J313" i="24"/>
  <c r="I313" i="24"/>
  <c r="G313" i="24"/>
  <c r="J311" i="24"/>
  <c r="J315" i="24" s="1"/>
  <c r="J317" i="24" s="1"/>
  <c r="I311" i="24"/>
  <c r="I315" i="24" s="1"/>
  <c r="I317" i="24" s="1"/>
  <c r="G311" i="24"/>
  <c r="G315" i="24" s="1"/>
  <c r="G317" i="24" s="1"/>
  <c r="K310" i="24"/>
  <c r="H310" i="24"/>
  <c r="H313" i="24" s="1"/>
  <c r="J305" i="24"/>
  <c r="I305" i="24"/>
  <c r="G305" i="24"/>
  <c r="J303" i="24"/>
  <c r="J307" i="24" s="1"/>
  <c r="J309" i="24" s="1"/>
  <c r="I303" i="24"/>
  <c r="I307" i="24" s="1"/>
  <c r="I309" i="24" s="1"/>
  <c r="G303" i="24"/>
  <c r="G307" i="24" s="1"/>
  <c r="G309" i="24" s="1"/>
  <c r="K302" i="24"/>
  <c r="K305" i="24" s="1"/>
  <c r="H302" i="24"/>
  <c r="J297" i="24"/>
  <c r="I297" i="24"/>
  <c r="G297" i="24"/>
  <c r="J295" i="24"/>
  <c r="J299" i="24" s="1"/>
  <c r="J301" i="24" s="1"/>
  <c r="I295" i="24"/>
  <c r="I299" i="24" s="1"/>
  <c r="I301" i="24" s="1"/>
  <c r="G295" i="24"/>
  <c r="G299" i="24" s="1"/>
  <c r="G301" i="24" s="1"/>
  <c r="K294" i="24"/>
  <c r="H294" i="24"/>
  <c r="H297" i="24" s="1"/>
  <c r="J289" i="24"/>
  <c r="I289" i="24"/>
  <c r="G289" i="24"/>
  <c r="J287" i="24"/>
  <c r="J291" i="24" s="1"/>
  <c r="J293" i="24" s="1"/>
  <c r="I287" i="24"/>
  <c r="I291" i="24" s="1"/>
  <c r="I293" i="24" s="1"/>
  <c r="G287" i="24"/>
  <c r="G291" i="24" s="1"/>
  <c r="G293" i="24" s="1"/>
  <c r="K286" i="24"/>
  <c r="K289" i="24" s="1"/>
  <c r="H286" i="24"/>
  <c r="H289" i="24" s="1"/>
  <c r="J281" i="24"/>
  <c r="I281" i="24"/>
  <c r="G281" i="24"/>
  <c r="J279" i="24"/>
  <c r="J283" i="24" s="1"/>
  <c r="J285" i="24" s="1"/>
  <c r="I279" i="24"/>
  <c r="I283" i="24" s="1"/>
  <c r="I285" i="24" s="1"/>
  <c r="G279" i="24"/>
  <c r="G283" i="24" s="1"/>
  <c r="G285" i="24" s="1"/>
  <c r="K278" i="24"/>
  <c r="H278" i="24"/>
  <c r="J273" i="24"/>
  <c r="I273" i="24"/>
  <c r="G273" i="24"/>
  <c r="J271" i="24"/>
  <c r="J275" i="24" s="1"/>
  <c r="J277" i="24" s="1"/>
  <c r="I271" i="24"/>
  <c r="I275" i="24" s="1"/>
  <c r="I277" i="24" s="1"/>
  <c r="G271" i="24"/>
  <c r="G275" i="24" s="1"/>
  <c r="G277" i="24" s="1"/>
  <c r="K270" i="24"/>
  <c r="K273" i="24" s="1"/>
  <c r="H270" i="24"/>
  <c r="H271" i="24" s="1"/>
  <c r="H275" i="24" s="1"/>
  <c r="H277" i="24" s="1"/>
  <c r="J265" i="24"/>
  <c r="I265" i="24"/>
  <c r="G265" i="24"/>
  <c r="J263" i="24"/>
  <c r="J267" i="24" s="1"/>
  <c r="J269" i="24" s="1"/>
  <c r="I263" i="24"/>
  <c r="I267" i="24" s="1"/>
  <c r="I269" i="24" s="1"/>
  <c r="G263" i="24"/>
  <c r="G267" i="24" s="1"/>
  <c r="G269" i="24" s="1"/>
  <c r="K262" i="24"/>
  <c r="K263" i="24" s="1"/>
  <c r="K267" i="24" s="1"/>
  <c r="K269" i="24" s="1"/>
  <c r="H262" i="24"/>
  <c r="J257" i="24"/>
  <c r="I257" i="24"/>
  <c r="G257" i="24"/>
  <c r="J255" i="24"/>
  <c r="J259" i="24" s="1"/>
  <c r="J261" i="24" s="1"/>
  <c r="I255" i="24"/>
  <c r="I259" i="24" s="1"/>
  <c r="I261" i="24" s="1"/>
  <c r="G255" i="24"/>
  <c r="G259" i="24" s="1"/>
  <c r="G261" i="24" s="1"/>
  <c r="K254" i="24"/>
  <c r="K257" i="24" s="1"/>
  <c r="H254" i="24"/>
  <c r="H257" i="24" s="1"/>
  <c r="J249" i="24"/>
  <c r="I249" i="24"/>
  <c r="G249" i="24"/>
  <c r="J247" i="24"/>
  <c r="J251" i="24" s="1"/>
  <c r="J253" i="24" s="1"/>
  <c r="I247" i="24"/>
  <c r="I251" i="24" s="1"/>
  <c r="I253" i="24" s="1"/>
  <c r="G247" i="24"/>
  <c r="G251" i="24" s="1"/>
  <c r="G253" i="24" s="1"/>
  <c r="K246" i="24"/>
  <c r="H246" i="24"/>
  <c r="H247" i="24" s="1"/>
  <c r="H251" i="24" s="1"/>
  <c r="H253" i="24" s="1"/>
  <c r="J241" i="24"/>
  <c r="I241" i="24"/>
  <c r="G241" i="24"/>
  <c r="J239" i="24"/>
  <c r="J243" i="24" s="1"/>
  <c r="J245" i="24" s="1"/>
  <c r="I239" i="24"/>
  <c r="I243" i="24" s="1"/>
  <c r="I245" i="24" s="1"/>
  <c r="G239" i="24"/>
  <c r="G243" i="24" s="1"/>
  <c r="G245" i="24" s="1"/>
  <c r="H241" i="24"/>
  <c r="J233" i="24"/>
  <c r="I233" i="24"/>
  <c r="G233" i="24"/>
  <c r="J231" i="24"/>
  <c r="J235" i="24" s="1"/>
  <c r="J237" i="24" s="1"/>
  <c r="I231" i="24"/>
  <c r="I235" i="24" s="1"/>
  <c r="I237" i="24" s="1"/>
  <c r="G231" i="24"/>
  <c r="G235" i="24" s="1"/>
  <c r="G237" i="24" s="1"/>
  <c r="K230" i="24"/>
  <c r="K233" i="24" s="1"/>
  <c r="H230" i="24"/>
  <c r="H233" i="24" s="1"/>
  <c r="J225" i="24"/>
  <c r="I225" i="24"/>
  <c r="G225" i="24"/>
  <c r="J223" i="24"/>
  <c r="J227" i="24" s="1"/>
  <c r="J229" i="24" s="1"/>
  <c r="I223" i="24"/>
  <c r="I227" i="24" s="1"/>
  <c r="I229" i="24" s="1"/>
  <c r="G223" i="24"/>
  <c r="G227" i="24" s="1"/>
  <c r="G229" i="24" s="1"/>
  <c r="K222" i="24"/>
  <c r="K225" i="24" s="1"/>
  <c r="H222" i="24"/>
  <c r="H225" i="24" s="1"/>
  <c r="J217" i="24"/>
  <c r="I217" i="24"/>
  <c r="G217" i="24"/>
  <c r="J215" i="24"/>
  <c r="J219" i="24" s="1"/>
  <c r="J221" i="24" s="1"/>
  <c r="I215" i="24"/>
  <c r="I219" i="24" s="1"/>
  <c r="I221" i="24" s="1"/>
  <c r="G215" i="24"/>
  <c r="G219" i="24" s="1"/>
  <c r="G221" i="24" s="1"/>
  <c r="K214" i="24"/>
  <c r="H214" i="24"/>
  <c r="H215" i="24" s="1"/>
  <c r="H219" i="24" s="1"/>
  <c r="H221" i="24" s="1"/>
  <c r="J209" i="24"/>
  <c r="I209" i="24"/>
  <c r="G209" i="24"/>
  <c r="J207" i="24"/>
  <c r="J211" i="24" s="1"/>
  <c r="J213" i="24" s="1"/>
  <c r="I207" i="24"/>
  <c r="I211" i="24" s="1"/>
  <c r="I213" i="24" s="1"/>
  <c r="G207" i="24"/>
  <c r="G211" i="24" s="1"/>
  <c r="G213" i="24" s="1"/>
  <c r="K206" i="24"/>
  <c r="K207" i="24" s="1"/>
  <c r="K211" i="24" s="1"/>
  <c r="K213" i="24" s="1"/>
  <c r="H206" i="24"/>
  <c r="J201" i="24"/>
  <c r="I201" i="24"/>
  <c r="G201" i="24"/>
  <c r="J199" i="24"/>
  <c r="J203" i="24" s="1"/>
  <c r="J205" i="24" s="1"/>
  <c r="I199" i="24"/>
  <c r="I203" i="24" s="1"/>
  <c r="I205" i="24" s="1"/>
  <c r="G199" i="24"/>
  <c r="G203" i="24" s="1"/>
  <c r="G205" i="24" s="1"/>
  <c r="K198" i="24"/>
  <c r="H198" i="24"/>
  <c r="H201" i="24" s="1"/>
  <c r="J193" i="24"/>
  <c r="I193" i="24"/>
  <c r="G193" i="24"/>
  <c r="J191" i="24"/>
  <c r="J195" i="24" s="1"/>
  <c r="J197" i="24" s="1"/>
  <c r="I191" i="24"/>
  <c r="I195" i="24" s="1"/>
  <c r="I197" i="24" s="1"/>
  <c r="G191" i="24"/>
  <c r="G195" i="24" s="1"/>
  <c r="G197" i="24" s="1"/>
  <c r="K190" i="24"/>
  <c r="K193" i="24" s="1"/>
  <c r="H190" i="24"/>
  <c r="J185" i="24"/>
  <c r="I185" i="24"/>
  <c r="G185" i="24"/>
  <c r="J183" i="24"/>
  <c r="J187" i="24" s="1"/>
  <c r="J189" i="24" s="1"/>
  <c r="I183" i="24"/>
  <c r="I187" i="24" s="1"/>
  <c r="I189" i="24" s="1"/>
  <c r="G183" i="24"/>
  <c r="G187" i="24" s="1"/>
  <c r="G189" i="24" s="1"/>
  <c r="K182" i="24"/>
  <c r="K185" i="24" s="1"/>
  <c r="H182" i="24"/>
  <c r="J177" i="24"/>
  <c r="I177" i="24"/>
  <c r="G177" i="24"/>
  <c r="J175" i="24"/>
  <c r="J179" i="24" s="1"/>
  <c r="J181" i="24" s="1"/>
  <c r="I175" i="24"/>
  <c r="I179" i="24" s="1"/>
  <c r="I181" i="24" s="1"/>
  <c r="G175" i="24"/>
  <c r="G179" i="24" s="1"/>
  <c r="G181" i="24" s="1"/>
  <c r="K174" i="24"/>
  <c r="K177" i="24" s="1"/>
  <c r="H174" i="24"/>
  <c r="H175" i="24" s="1"/>
  <c r="H179" i="24" s="1"/>
  <c r="H181" i="24" s="1"/>
  <c r="J169" i="24"/>
  <c r="I169" i="24"/>
  <c r="G169" i="24"/>
  <c r="J167" i="24"/>
  <c r="J171" i="24" s="1"/>
  <c r="J173" i="24" s="1"/>
  <c r="I167" i="24"/>
  <c r="I171" i="24" s="1"/>
  <c r="I173" i="24" s="1"/>
  <c r="G167" i="24"/>
  <c r="G171" i="24" s="1"/>
  <c r="G173" i="24" s="1"/>
  <c r="K166" i="24"/>
  <c r="K167" i="24" s="1"/>
  <c r="K171" i="24" s="1"/>
  <c r="K173" i="24" s="1"/>
  <c r="H166" i="24"/>
  <c r="J161" i="24"/>
  <c r="I161" i="24"/>
  <c r="G161" i="24"/>
  <c r="J159" i="24"/>
  <c r="J163" i="24" s="1"/>
  <c r="J165" i="24" s="1"/>
  <c r="I159" i="24"/>
  <c r="I163" i="24" s="1"/>
  <c r="I165" i="24" s="1"/>
  <c r="G159" i="24"/>
  <c r="G163" i="24" s="1"/>
  <c r="G165" i="24" s="1"/>
  <c r="K158" i="24"/>
  <c r="K161" i="24" s="1"/>
  <c r="H158" i="24"/>
  <c r="H161" i="24" s="1"/>
  <c r="J153" i="24"/>
  <c r="I153" i="24"/>
  <c r="G153" i="24"/>
  <c r="J151" i="24"/>
  <c r="J155" i="24" s="1"/>
  <c r="J157" i="24" s="1"/>
  <c r="I151" i="24"/>
  <c r="I155" i="24" s="1"/>
  <c r="I157" i="24" s="1"/>
  <c r="G151" i="24"/>
  <c r="G155" i="24" s="1"/>
  <c r="G157" i="24" s="1"/>
  <c r="K150" i="24"/>
  <c r="K153" i="24" s="1"/>
  <c r="H150" i="24"/>
  <c r="G147" i="24"/>
  <c r="G149" i="24" s="1"/>
  <c r="J145" i="24"/>
  <c r="I145" i="24"/>
  <c r="G145" i="24"/>
  <c r="J143" i="24"/>
  <c r="J147" i="24" s="1"/>
  <c r="J149" i="24" s="1"/>
  <c r="I143" i="24"/>
  <c r="I147" i="24" s="1"/>
  <c r="I149" i="24" s="1"/>
  <c r="G143" i="24"/>
  <c r="K142" i="24"/>
  <c r="K145" i="24" s="1"/>
  <c r="H142" i="24"/>
  <c r="H143" i="24" s="1"/>
  <c r="H147" i="24" s="1"/>
  <c r="H149" i="24" s="1"/>
  <c r="J137" i="24"/>
  <c r="I137" i="24"/>
  <c r="G137" i="24"/>
  <c r="J135" i="24"/>
  <c r="J139" i="24" s="1"/>
  <c r="J141" i="24" s="1"/>
  <c r="I135" i="24"/>
  <c r="I139" i="24" s="1"/>
  <c r="I141" i="24" s="1"/>
  <c r="G135" i="24"/>
  <c r="G139" i="24" s="1"/>
  <c r="G141" i="24" s="1"/>
  <c r="K134" i="24"/>
  <c r="K135" i="24" s="1"/>
  <c r="K139" i="24" s="1"/>
  <c r="K141" i="24" s="1"/>
  <c r="H134" i="24"/>
  <c r="H137" i="24" s="1"/>
  <c r="J129" i="24"/>
  <c r="I129" i="24"/>
  <c r="G129" i="24"/>
  <c r="J127" i="24"/>
  <c r="J131" i="24" s="1"/>
  <c r="J133" i="24" s="1"/>
  <c r="I127" i="24"/>
  <c r="I131" i="24" s="1"/>
  <c r="I133" i="24" s="1"/>
  <c r="G127" i="24"/>
  <c r="G131" i="24" s="1"/>
  <c r="G133" i="24" s="1"/>
  <c r="K126" i="24"/>
  <c r="K129" i="24" s="1"/>
  <c r="H126" i="24"/>
  <c r="H129" i="24" s="1"/>
  <c r="J121" i="24"/>
  <c r="I121" i="24"/>
  <c r="G121" i="24"/>
  <c r="J119" i="24"/>
  <c r="J123" i="24" s="1"/>
  <c r="J125" i="24" s="1"/>
  <c r="I119" i="24"/>
  <c r="I123" i="24" s="1"/>
  <c r="I125" i="24" s="1"/>
  <c r="G119" i="24"/>
  <c r="G123" i="24" s="1"/>
  <c r="G125" i="24" s="1"/>
  <c r="K118" i="24"/>
  <c r="K121" i="24" s="1"/>
  <c r="H118" i="24"/>
  <c r="J113" i="24"/>
  <c r="I113" i="24"/>
  <c r="G113" i="24"/>
  <c r="J111" i="24"/>
  <c r="J115" i="24" s="1"/>
  <c r="J117" i="24" s="1"/>
  <c r="I111" i="24"/>
  <c r="I115" i="24" s="1"/>
  <c r="I117" i="24" s="1"/>
  <c r="G111" i="24"/>
  <c r="G115" i="24" s="1"/>
  <c r="G117" i="24" s="1"/>
  <c r="K110" i="24"/>
  <c r="K113" i="24" s="1"/>
  <c r="H110" i="24"/>
  <c r="H111" i="24" s="1"/>
  <c r="H115" i="24" s="1"/>
  <c r="H117" i="24" s="1"/>
  <c r="J105" i="24"/>
  <c r="I105" i="24"/>
  <c r="G105" i="24"/>
  <c r="J103" i="24"/>
  <c r="J107" i="24" s="1"/>
  <c r="J109" i="24" s="1"/>
  <c r="I103" i="24"/>
  <c r="I107" i="24" s="1"/>
  <c r="I109" i="24" s="1"/>
  <c r="G103" i="24"/>
  <c r="G107" i="24" s="1"/>
  <c r="G109" i="24" s="1"/>
  <c r="K102" i="24"/>
  <c r="K103" i="24" s="1"/>
  <c r="K107" i="24" s="1"/>
  <c r="K109" i="24" s="1"/>
  <c r="H102" i="24"/>
  <c r="J97" i="24"/>
  <c r="I97" i="24"/>
  <c r="G97" i="24"/>
  <c r="J95" i="24"/>
  <c r="J99" i="24" s="1"/>
  <c r="J101" i="24" s="1"/>
  <c r="I95" i="24"/>
  <c r="I99" i="24" s="1"/>
  <c r="I101" i="24" s="1"/>
  <c r="G95" i="24"/>
  <c r="G99" i="24" s="1"/>
  <c r="G101" i="24" s="1"/>
  <c r="K94" i="24"/>
  <c r="K97" i="24" s="1"/>
  <c r="H94" i="24"/>
  <c r="H97" i="24" s="1"/>
  <c r="J89" i="24"/>
  <c r="I89" i="24"/>
  <c r="G89" i="24"/>
  <c r="J87" i="24"/>
  <c r="J91" i="24" s="1"/>
  <c r="J93" i="24" s="1"/>
  <c r="I87" i="24"/>
  <c r="I91" i="24" s="1"/>
  <c r="I93" i="24" s="1"/>
  <c r="G87" i="24"/>
  <c r="G91" i="24" s="1"/>
  <c r="G93" i="24" s="1"/>
  <c r="K86" i="24"/>
  <c r="K89" i="24" s="1"/>
  <c r="H86" i="24"/>
  <c r="J81" i="24"/>
  <c r="I81" i="24"/>
  <c r="H81" i="24"/>
  <c r="G81" i="24"/>
  <c r="J79" i="24"/>
  <c r="J83" i="24" s="1"/>
  <c r="J85" i="24" s="1"/>
  <c r="I79" i="24"/>
  <c r="I83" i="24" s="1"/>
  <c r="I85" i="24" s="1"/>
  <c r="H79" i="24"/>
  <c r="H83" i="24" s="1"/>
  <c r="H85" i="24" s="1"/>
  <c r="G79" i="24"/>
  <c r="G83" i="24" s="1"/>
  <c r="G85" i="24" s="1"/>
  <c r="K78" i="24"/>
  <c r="J73" i="24"/>
  <c r="I73" i="24"/>
  <c r="G73" i="24"/>
  <c r="J71" i="24"/>
  <c r="J75" i="24" s="1"/>
  <c r="J77" i="24" s="1"/>
  <c r="I71" i="24"/>
  <c r="I75" i="24" s="1"/>
  <c r="I77" i="24" s="1"/>
  <c r="G71" i="24"/>
  <c r="G75" i="24" s="1"/>
  <c r="G77" i="24" s="1"/>
  <c r="K70" i="24"/>
  <c r="K73" i="24" s="1"/>
  <c r="H70" i="24"/>
  <c r="H73" i="24" s="1"/>
  <c r="J65" i="24"/>
  <c r="I65" i="24"/>
  <c r="G65" i="24"/>
  <c r="J63" i="24"/>
  <c r="J67" i="24" s="1"/>
  <c r="J69" i="24" s="1"/>
  <c r="I63" i="24"/>
  <c r="I67" i="24" s="1"/>
  <c r="I69" i="24" s="1"/>
  <c r="G63" i="24"/>
  <c r="G67" i="24" s="1"/>
  <c r="G69" i="24" s="1"/>
  <c r="K62" i="24"/>
  <c r="K65" i="24" s="1"/>
  <c r="H62" i="24"/>
  <c r="H65" i="24" s="1"/>
  <c r="J57" i="24"/>
  <c r="I57" i="24"/>
  <c r="G57" i="24"/>
  <c r="J55" i="24"/>
  <c r="J59" i="24" s="1"/>
  <c r="J61" i="24" s="1"/>
  <c r="I55" i="24"/>
  <c r="I59" i="24" s="1"/>
  <c r="I61" i="24" s="1"/>
  <c r="G55" i="24"/>
  <c r="G59" i="24" s="1"/>
  <c r="G61" i="24" s="1"/>
  <c r="K54" i="24"/>
  <c r="K57" i="24" s="1"/>
  <c r="H54" i="24"/>
  <c r="H55" i="24" s="1"/>
  <c r="H59" i="24" s="1"/>
  <c r="H61" i="24" s="1"/>
  <c r="J49" i="24"/>
  <c r="I49" i="24"/>
  <c r="G49" i="24"/>
  <c r="J47" i="24"/>
  <c r="J51" i="24" s="1"/>
  <c r="J53" i="24" s="1"/>
  <c r="I47" i="24"/>
  <c r="I51" i="24" s="1"/>
  <c r="I53" i="24" s="1"/>
  <c r="G47" i="24"/>
  <c r="G51" i="24" s="1"/>
  <c r="G53" i="24" s="1"/>
  <c r="K46" i="24"/>
  <c r="K47" i="24" s="1"/>
  <c r="K51" i="24" s="1"/>
  <c r="K53" i="24" s="1"/>
  <c r="H46" i="24"/>
  <c r="J41" i="24"/>
  <c r="I41" i="24"/>
  <c r="H41" i="24"/>
  <c r="G41" i="24"/>
  <c r="J39" i="24"/>
  <c r="J43" i="24" s="1"/>
  <c r="J45" i="24" s="1"/>
  <c r="I39" i="24"/>
  <c r="I43" i="24" s="1"/>
  <c r="I45" i="24" s="1"/>
  <c r="H39" i="24"/>
  <c r="H43" i="24" s="1"/>
  <c r="H45" i="24" s="1"/>
  <c r="G39" i="24"/>
  <c r="G43" i="24" s="1"/>
  <c r="G45" i="24" s="1"/>
  <c r="K38" i="24"/>
  <c r="K41" i="24" s="1"/>
  <c r="J33" i="24"/>
  <c r="I33" i="24"/>
  <c r="H33" i="24"/>
  <c r="G33" i="24"/>
  <c r="J31" i="24"/>
  <c r="J35" i="24" s="1"/>
  <c r="J37" i="24" s="1"/>
  <c r="I31" i="24"/>
  <c r="I35" i="24" s="1"/>
  <c r="I37" i="24" s="1"/>
  <c r="H31" i="24"/>
  <c r="H35" i="24" s="1"/>
  <c r="H37" i="24" s="1"/>
  <c r="G31" i="24"/>
  <c r="G35" i="24" s="1"/>
  <c r="G37" i="24" s="1"/>
  <c r="K30" i="24"/>
  <c r="K33" i="24" s="1"/>
  <c r="J25" i="24"/>
  <c r="I25" i="24"/>
  <c r="H25" i="24"/>
  <c r="G25" i="24"/>
  <c r="J23" i="24"/>
  <c r="J27" i="24" s="1"/>
  <c r="J29" i="24" s="1"/>
  <c r="I23" i="24"/>
  <c r="I27" i="24" s="1"/>
  <c r="I29" i="24" s="1"/>
  <c r="H23" i="24"/>
  <c r="H27" i="24" s="1"/>
  <c r="H29" i="24" s="1"/>
  <c r="G23" i="24"/>
  <c r="G27" i="24" s="1"/>
  <c r="G29" i="24" s="1"/>
  <c r="K22" i="24"/>
  <c r="K25" i="24" s="1"/>
  <c r="J17" i="24"/>
  <c r="I17" i="24"/>
  <c r="H17" i="24"/>
  <c r="G17" i="24"/>
  <c r="J15" i="24"/>
  <c r="J19" i="24" s="1"/>
  <c r="J21" i="24" s="1"/>
  <c r="I15" i="24"/>
  <c r="I19" i="24" s="1"/>
  <c r="I21" i="24" s="1"/>
  <c r="H15" i="24"/>
  <c r="H19" i="24" s="1"/>
  <c r="H21" i="24" s="1"/>
  <c r="G15" i="24"/>
  <c r="G19" i="24" s="1"/>
  <c r="G21" i="24" s="1"/>
  <c r="K14" i="24"/>
  <c r="K17" i="24" s="1"/>
  <c r="B14" i="24"/>
  <c r="B22" i="24" s="1"/>
  <c r="B30" i="24" s="1"/>
  <c r="B46" i="24" s="1"/>
  <c r="B54" i="24" s="1"/>
  <c r="B62" i="24" s="1"/>
  <c r="B70" i="24" s="1"/>
  <c r="B78" i="24" s="1"/>
  <c r="B86" i="24" s="1"/>
  <c r="B94" i="24" s="1"/>
  <c r="B102" i="24" s="1"/>
  <c r="B110" i="24" s="1"/>
  <c r="B118" i="24" s="1"/>
  <c r="B126" i="24" s="1"/>
  <c r="B134" i="24" s="1"/>
  <c r="B142" i="24" s="1"/>
  <c r="B150" i="24" s="1"/>
  <c r="B158" i="24" s="1"/>
  <c r="B166" i="24" s="1"/>
  <c r="B174" i="24" s="1"/>
  <c r="B182" i="24" s="1"/>
  <c r="B190" i="24" s="1"/>
  <c r="B198" i="24" s="1"/>
  <c r="B206" i="24" s="1"/>
  <c r="B214" i="24" s="1"/>
  <c r="B222" i="24" s="1"/>
  <c r="B230" i="24" s="1"/>
  <c r="B238" i="24" s="1"/>
  <c r="B246" i="24" s="1"/>
  <c r="B254" i="24" s="1"/>
  <c r="B262" i="24" s="1"/>
  <c r="B270" i="24" s="1"/>
  <c r="B278" i="24" s="1"/>
  <c r="B286" i="24" s="1"/>
  <c r="B294" i="24" s="1"/>
  <c r="B302" i="24" s="1"/>
  <c r="B310" i="24" s="1"/>
  <c r="B318" i="24" s="1"/>
  <c r="B326" i="24" s="1"/>
  <c r="B334" i="24" s="1"/>
  <c r="B342" i="24" s="1"/>
  <c r="B350" i="24" s="1"/>
  <c r="B358" i="24" s="1"/>
  <c r="B366" i="24" s="1"/>
  <c r="B374" i="24" s="1"/>
  <c r="B382" i="24" s="1"/>
  <c r="B390" i="24" s="1"/>
  <c r="B398" i="24" s="1"/>
  <c r="B406" i="24" s="1"/>
  <c r="B414" i="24" s="1"/>
  <c r="B422" i="24" s="1"/>
  <c r="B430" i="24" s="1"/>
  <c r="B438" i="24" s="1"/>
  <c r="B446" i="24" s="1"/>
  <c r="B454" i="24" s="1"/>
  <c r="B462" i="24" s="1"/>
  <c r="B470" i="24" s="1"/>
  <c r="B478" i="24" s="1"/>
  <c r="B486" i="24" s="1"/>
  <c r="B494" i="24" s="1"/>
  <c r="B502" i="24" s="1"/>
  <c r="B510" i="24" s="1"/>
  <c r="B518" i="24" s="1"/>
  <c r="B526" i="24" s="1"/>
  <c r="B534" i="24" s="1"/>
  <c r="B542" i="24" s="1"/>
  <c r="B550" i="24" s="1"/>
  <c r="B558" i="24" s="1"/>
  <c r="B566" i="24" s="1"/>
  <c r="B574" i="24" s="1"/>
  <c r="B582" i="24" s="1"/>
  <c r="B590" i="24" s="1"/>
  <c r="B598" i="24" s="1"/>
  <c r="B606" i="24" s="1"/>
  <c r="B614" i="24" s="1"/>
  <c r="B622" i="24" s="1"/>
  <c r="B630" i="24" s="1"/>
  <c r="B638" i="24" s="1"/>
  <c r="B646" i="24" s="1"/>
  <c r="B654" i="24" s="1"/>
  <c r="B662" i="24" s="1"/>
  <c r="B670" i="24" s="1"/>
  <c r="B678" i="24" s="1"/>
  <c r="B686" i="24" s="1"/>
  <c r="B694" i="24" s="1"/>
  <c r="B702" i="24" s="1"/>
  <c r="B710" i="24" s="1"/>
  <c r="B718" i="24" s="1"/>
  <c r="B726" i="24" s="1"/>
  <c r="B734" i="24" s="1"/>
  <c r="B742" i="24" s="1"/>
  <c r="B750" i="24" s="1"/>
  <c r="B758" i="24" s="1"/>
  <c r="B766" i="24" s="1"/>
  <c r="B774" i="24" s="1"/>
  <c r="B782" i="24" s="1"/>
  <c r="B790" i="24" s="1"/>
  <c r="B798" i="24" s="1"/>
  <c r="B806" i="24" s="1"/>
  <c r="B814" i="24" s="1"/>
  <c r="B822" i="24" s="1"/>
  <c r="B830" i="24" s="1"/>
  <c r="B838" i="24" s="1"/>
  <c r="B846" i="24" s="1"/>
  <c r="B854" i="24" s="1"/>
  <c r="B862" i="24" s="1"/>
  <c r="B870" i="24" s="1"/>
  <c r="J9" i="24"/>
  <c r="I9" i="24"/>
  <c r="H9" i="24"/>
  <c r="G9" i="24"/>
  <c r="J7" i="24"/>
  <c r="J11" i="24" s="1"/>
  <c r="J13" i="24" s="1"/>
  <c r="I7" i="24"/>
  <c r="I11" i="24" s="1"/>
  <c r="I13" i="24" s="1"/>
  <c r="H7" i="24"/>
  <c r="H11" i="24" s="1"/>
  <c r="H13" i="24" s="1"/>
  <c r="G7" i="24"/>
  <c r="G11" i="24" s="1"/>
  <c r="G13" i="24" s="1"/>
  <c r="K6" i="24"/>
  <c r="K9" i="24" s="1"/>
  <c r="J689" i="20"/>
  <c r="I689" i="20"/>
  <c r="G689" i="20"/>
  <c r="J687" i="20"/>
  <c r="J691" i="20" s="1"/>
  <c r="J693" i="20" s="1"/>
  <c r="I687" i="20"/>
  <c r="I691" i="20" s="1"/>
  <c r="I693" i="20" s="1"/>
  <c r="G687" i="20"/>
  <c r="G691" i="20" s="1"/>
  <c r="G693" i="20" s="1"/>
  <c r="K686" i="20"/>
  <c r="K689" i="20" s="1"/>
  <c r="H686" i="20"/>
  <c r="H687" i="20" s="1"/>
  <c r="H691" i="20" s="1"/>
  <c r="H693" i="20" s="1"/>
  <c r="J681" i="20"/>
  <c r="I681" i="20"/>
  <c r="G681" i="20"/>
  <c r="J679" i="20"/>
  <c r="J683" i="20" s="1"/>
  <c r="J685" i="20" s="1"/>
  <c r="I679" i="20"/>
  <c r="I683" i="20" s="1"/>
  <c r="I685" i="20" s="1"/>
  <c r="G679" i="20"/>
  <c r="G683" i="20" s="1"/>
  <c r="G685" i="20" s="1"/>
  <c r="K678" i="20"/>
  <c r="K681" i="20" s="1"/>
  <c r="H678" i="20"/>
  <c r="J673" i="20"/>
  <c r="I673" i="20"/>
  <c r="G673" i="20"/>
  <c r="J671" i="20"/>
  <c r="J675" i="20" s="1"/>
  <c r="J677" i="20" s="1"/>
  <c r="I671" i="20"/>
  <c r="I675" i="20" s="1"/>
  <c r="I677" i="20" s="1"/>
  <c r="G671" i="20"/>
  <c r="G675" i="20" s="1"/>
  <c r="G677" i="20" s="1"/>
  <c r="K670" i="20"/>
  <c r="K673" i="20" s="1"/>
  <c r="H670" i="20"/>
  <c r="H671" i="20" s="1"/>
  <c r="H675" i="20" s="1"/>
  <c r="H677" i="20" s="1"/>
  <c r="J665" i="20"/>
  <c r="I665" i="20"/>
  <c r="G665" i="20"/>
  <c r="J663" i="20"/>
  <c r="J667" i="20" s="1"/>
  <c r="J669" i="20" s="1"/>
  <c r="I663" i="20"/>
  <c r="I667" i="20" s="1"/>
  <c r="I669" i="20" s="1"/>
  <c r="G663" i="20"/>
  <c r="G667" i="20" s="1"/>
  <c r="G669" i="20" s="1"/>
  <c r="K662" i="20"/>
  <c r="K665" i="20" s="1"/>
  <c r="H662" i="20"/>
  <c r="H663" i="20" s="1"/>
  <c r="H667" i="20" s="1"/>
  <c r="H669" i="20" s="1"/>
  <c r="J657" i="20"/>
  <c r="I657" i="20"/>
  <c r="G657" i="20"/>
  <c r="J655" i="20"/>
  <c r="J659" i="20" s="1"/>
  <c r="J661" i="20" s="1"/>
  <c r="I655" i="20"/>
  <c r="I659" i="20" s="1"/>
  <c r="I661" i="20" s="1"/>
  <c r="G655" i="20"/>
  <c r="G659" i="20" s="1"/>
  <c r="G661" i="20" s="1"/>
  <c r="K654" i="20"/>
  <c r="K657" i="20" s="1"/>
  <c r="H654" i="20"/>
  <c r="J649" i="20"/>
  <c r="I649" i="20"/>
  <c r="G649" i="20"/>
  <c r="J647" i="20"/>
  <c r="J651" i="20" s="1"/>
  <c r="J653" i="20" s="1"/>
  <c r="I647" i="20"/>
  <c r="I651" i="20" s="1"/>
  <c r="I653" i="20" s="1"/>
  <c r="G647" i="20"/>
  <c r="G651" i="20" s="1"/>
  <c r="G653" i="20" s="1"/>
  <c r="K646" i="20"/>
  <c r="K649" i="20" s="1"/>
  <c r="H646" i="20"/>
  <c r="J641" i="20"/>
  <c r="I641" i="20"/>
  <c r="G641" i="20"/>
  <c r="J639" i="20"/>
  <c r="J643" i="20" s="1"/>
  <c r="J645" i="20" s="1"/>
  <c r="I639" i="20"/>
  <c r="I643" i="20" s="1"/>
  <c r="I645" i="20" s="1"/>
  <c r="G639" i="20"/>
  <c r="G643" i="20" s="1"/>
  <c r="G645" i="20" s="1"/>
  <c r="K638" i="20"/>
  <c r="K641" i="20" s="1"/>
  <c r="H638" i="20"/>
  <c r="H639" i="20" s="1"/>
  <c r="H643" i="20" s="1"/>
  <c r="H645" i="20" s="1"/>
  <c r="J635" i="20"/>
  <c r="J637" i="20" s="1"/>
  <c r="J633" i="20"/>
  <c r="I633" i="20"/>
  <c r="H633" i="20"/>
  <c r="G633" i="20"/>
  <c r="J631" i="20"/>
  <c r="I631" i="20"/>
  <c r="I635" i="20" s="1"/>
  <c r="I637" i="20" s="1"/>
  <c r="G631" i="20"/>
  <c r="G635" i="20" s="1"/>
  <c r="G637" i="20" s="1"/>
  <c r="K630" i="20"/>
  <c r="K633" i="20" s="1"/>
  <c r="H630" i="20"/>
  <c r="H631" i="20" s="1"/>
  <c r="H635" i="20" s="1"/>
  <c r="H637" i="20" s="1"/>
  <c r="J625" i="20"/>
  <c r="I625" i="20"/>
  <c r="G625" i="20"/>
  <c r="J623" i="20"/>
  <c r="J627" i="20" s="1"/>
  <c r="J629" i="20" s="1"/>
  <c r="I623" i="20"/>
  <c r="I627" i="20" s="1"/>
  <c r="I629" i="20" s="1"/>
  <c r="G623" i="20"/>
  <c r="G627" i="20" s="1"/>
  <c r="G629" i="20" s="1"/>
  <c r="K622" i="20"/>
  <c r="K625" i="20" s="1"/>
  <c r="H622" i="20"/>
  <c r="G619" i="20"/>
  <c r="G621" i="20" s="1"/>
  <c r="J617" i="20"/>
  <c r="I617" i="20"/>
  <c r="G617" i="20"/>
  <c r="J615" i="20"/>
  <c r="J619" i="20" s="1"/>
  <c r="J621" i="20" s="1"/>
  <c r="I615" i="20"/>
  <c r="I619" i="20" s="1"/>
  <c r="I621" i="20" s="1"/>
  <c r="G615" i="20"/>
  <c r="K614" i="20"/>
  <c r="K617" i="20" s="1"/>
  <c r="H614" i="20"/>
  <c r="J609" i="20"/>
  <c r="I609" i="20"/>
  <c r="H609" i="20"/>
  <c r="G609" i="20"/>
  <c r="J607" i="20"/>
  <c r="J611" i="20" s="1"/>
  <c r="J613" i="20" s="1"/>
  <c r="I607" i="20"/>
  <c r="I611" i="20" s="1"/>
  <c r="I613" i="20" s="1"/>
  <c r="G607" i="20"/>
  <c r="G611" i="20" s="1"/>
  <c r="G613" i="20" s="1"/>
  <c r="K606" i="20"/>
  <c r="K609" i="20" s="1"/>
  <c r="H606" i="20"/>
  <c r="H607" i="20" s="1"/>
  <c r="H611" i="20" s="1"/>
  <c r="H613" i="20" s="1"/>
  <c r="J601" i="20"/>
  <c r="I601" i="20"/>
  <c r="G601" i="20"/>
  <c r="J599" i="20"/>
  <c r="J603" i="20" s="1"/>
  <c r="J605" i="20" s="1"/>
  <c r="I599" i="20"/>
  <c r="I603" i="20" s="1"/>
  <c r="I605" i="20" s="1"/>
  <c r="G599" i="20"/>
  <c r="G603" i="20" s="1"/>
  <c r="G605" i="20" s="1"/>
  <c r="K598" i="20"/>
  <c r="K601" i="20" s="1"/>
  <c r="H598" i="20"/>
  <c r="H599" i="20" s="1"/>
  <c r="H603" i="20" s="1"/>
  <c r="H605" i="20" s="1"/>
  <c r="J597" i="20"/>
  <c r="J593" i="20"/>
  <c r="I593" i="20"/>
  <c r="G593" i="20"/>
  <c r="J591" i="20"/>
  <c r="J595" i="20" s="1"/>
  <c r="I591" i="20"/>
  <c r="I595" i="20" s="1"/>
  <c r="I597" i="20" s="1"/>
  <c r="G591" i="20"/>
  <c r="G595" i="20" s="1"/>
  <c r="G597" i="20" s="1"/>
  <c r="K590" i="20"/>
  <c r="K593" i="20" s="1"/>
  <c r="H590" i="20"/>
  <c r="H591" i="20" s="1"/>
  <c r="H595" i="20" s="1"/>
  <c r="H597" i="20" s="1"/>
  <c r="J585" i="20"/>
  <c r="I585" i="20"/>
  <c r="G585" i="20"/>
  <c r="J583" i="20"/>
  <c r="J587" i="20" s="1"/>
  <c r="J589" i="20" s="1"/>
  <c r="I583" i="20"/>
  <c r="I587" i="20" s="1"/>
  <c r="I589" i="20" s="1"/>
  <c r="G583" i="20"/>
  <c r="G587" i="20" s="1"/>
  <c r="G589" i="20" s="1"/>
  <c r="K582" i="20"/>
  <c r="K585" i="20" s="1"/>
  <c r="H582" i="20"/>
  <c r="J577" i="20"/>
  <c r="I577" i="20"/>
  <c r="G577" i="20"/>
  <c r="J575" i="20"/>
  <c r="J579" i="20" s="1"/>
  <c r="J581" i="20" s="1"/>
  <c r="I575" i="20"/>
  <c r="I579" i="20" s="1"/>
  <c r="I581" i="20" s="1"/>
  <c r="G575" i="20"/>
  <c r="G579" i="20" s="1"/>
  <c r="G581" i="20" s="1"/>
  <c r="K574" i="20"/>
  <c r="K577" i="20" s="1"/>
  <c r="H574" i="20"/>
  <c r="H575" i="20" s="1"/>
  <c r="H579" i="20" s="1"/>
  <c r="H581" i="20" s="1"/>
  <c r="J569" i="20"/>
  <c r="I569" i="20"/>
  <c r="G569" i="20"/>
  <c r="J567" i="20"/>
  <c r="J571" i="20" s="1"/>
  <c r="J573" i="20" s="1"/>
  <c r="I567" i="20"/>
  <c r="I571" i="20" s="1"/>
  <c r="I573" i="20" s="1"/>
  <c r="G567" i="20"/>
  <c r="G571" i="20" s="1"/>
  <c r="G573" i="20" s="1"/>
  <c r="K566" i="20"/>
  <c r="K569" i="20" s="1"/>
  <c r="H566" i="20"/>
  <c r="H567" i="20" s="1"/>
  <c r="H571" i="20" s="1"/>
  <c r="H573" i="20" s="1"/>
  <c r="J561" i="20"/>
  <c r="I561" i="20"/>
  <c r="G561" i="20"/>
  <c r="J559" i="20"/>
  <c r="J563" i="20" s="1"/>
  <c r="J565" i="20" s="1"/>
  <c r="I559" i="20"/>
  <c r="I563" i="20" s="1"/>
  <c r="I565" i="20" s="1"/>
  <c r="G559" i="20"/>
  <c r="G563" i="20" s="1"/>
  <c r="G565" i="20" s="1"/>
  <c r="K558" i="20"/>
  <c r="K561" i="20" s="1"/>
  <c r="H558" i="20"/>
  <c r="J553" i="20"/>
  <c r="I553" i="20"/>
  <c r="G553" i="20"/>
  <c r="J551" i="20"/>
  <c r="J555" i="20" s="1"/>
  <c r="J557" i="20" s="1"/>
  <c r="I551" i="20"/>
  <c r="I555" i="20" s="1"/>
  <c r="I557" i="20" s="1"/>
  <c r="G551" i="20"/>
  <c r="G555" i="20" s="1"/>
  <c r="G557" i="20" s="1"/>
  <c r="K550" i="20"/>
  <c r="K553" i="20" s="1"/>
  <c r="H550" i="20"/>
  <c r="J545" i="20"/>
  <c r="I545" i="20"/>
  <c r="G545" i="20"/>
  <c r="J543" i="20"/>
  <c r="J547" i="20" s="1"/>
  <c r="J549" i="20" s="1"/>
  <c r="I543" i="20"/>
  <c r="I547" i="20" s="1"/>
  <c r="I549" i="20" s="1"/>
  <c r="G543" i="20"/>
  <c r="G547" i="20" s="1"/>
  <c r="G549" i="20" s="1"/>
  <c r="K542" i="20"/>
  <c r="K545" i="20" s="1"/>
  <c r="H542" i="20"/>
  <c r="J537" i="20"/>
  <c r="I537" i="20"/>
  <c r="G537" i="20"/>
  <c r="J535" i="20"/>
  <c r="J539" i="20" s="1"/>
  <c r="J541" i="20" s="1"/>
  <c r="I535" i="20"/>
  <c r="I539" i="20" s="1"/>
  <c r="I541" i="20" s="1"/>
  <c r="G535" i="20"/>
  <c r="G539" i="20" s="1"/>
  <c r="G541" i="20" s="1"/>
  <c r="K534" i="20"/>
  <c r="K537" i="20" s="1"/>
  <c r="H534" i="20"/>
  <c r="H537" i="20" s="1"/>
  <c r="J529" i="20"/>
  <c r="I529" i="20"/>
  <c r="G529" i="20"/>
  <c r="J527" i="20"/>
  <c r="J531" i="20" s="1"/>
  <c r="J533" i="20" s="1"/>
  <c r="I527" i="20"/>
  <c r="I531" i="20" s="1"/>
  <c r="I533" i="20" s="1"/>
  <c r="G527" i="20"/>
  <c r="G531" i="20" s="1"/>
  <c r="G533" i="20" s="1"/>
  <c r="K526" i="20"/>
  <c r="K529" i="20" s="1"/>
  <c r="H526" i="20"/>
  <c r="J521" i="20"/>
  <c r="I521" i="20"/>
  <c r="G521" i="20"/>
  <c r="J519" i="20"/>
  <c r="J523" i="20" s="1"/>
  <c r="J525" i="20" s="1"/>
  <c r="I519" i="20"/>
  <c r="I523" i="20" s="1"/>
  <c r="I525" i="20" s="1"/>
  <c r="G519" i="20"/>
  <c r="G523" i="20" s="1"/>
  <c r="G525" i="20" s="1"/>
  <c r="K518" i="20"/>
  <c r="K521" i="20" s="1"/>
  <c r="H518" i="20"/>
  <c r="H521" i="20" s="1"/>
  <c r="J513" i="20"/>
  <c r="I513" i="20"/>
  <c r="G513" i="20"/>
  <c r="J511" i="20"/>
  <c r="J515" i="20" s="1"/>
  <c r="J517" i="20" s="1"/>
  <c r="I511" i="20"/>
  <c r="I515" i="20" s="1"/>
  <c r="I517" i="20" s="1"/>
  <c r="G511" i="20"/>
  <c r="G515" i="20" s="1"/>
  <c r="G517" i="20" s="1"/>
  <c r="K510" i="20"/>
  <c r="K513" i="20" s="1"/>
  <c r="H510" i="20"/>
  <c r="J505" i="20"/>
  <c r="I505" i="20"/>
  <c r="G505" i="20"/>
  <c r="J503" i="20"/>
  <c r="J507" i="20" s="1"/>
  <c r="J509" i="20" s="1"/>
  <c r="I503" i="20"/>
  <c r="I507" i="20" s="1"/>
  <c r="I509" i="20" s="1"/>
  <c r="G503" i="20"/>
  <c r="G507" i="20" s="1"/>
  <c r="G509" i="20" s="1"/>
  <c r="K502" i="20"/>
  <c r="K505" i="20" s="1"/>
  <c r="H502" i="20"/>
  <c r="H505" i="20" s="1"/>
  <c r="J497" i="20"/>
  <c r="I497" i="20"/>
  <c r="G497" i="20"/>
  <c r="J495" i="20"/>
  <c r="J499" i="20" s="1"/>
  <c r="J501" i="20" s="1"/>
  <c r="I495" i="20"/>
  <c r="I499" i="20" s="1"/>
  <c r="I501" i="20" s="1"/>
  <c r="G495" i="20"/>
  <c r="G499" i="20" s="1"/>
  <c r="G501" i="20" s="1"/>
  <c r="K494" i="20"/>
  <c r="H494" i="20"/>
  <c r="J489" i="20"/>
  <c r="I489" i="20"/>
  <c r="G489" i="20"/>
  <c r="J487" i="20"/>
  <c r="J491" i="20" s="1"/>
  <c r="J493" i="20" s="1"/>
  <c r="I487" i="20"/>
  <c r="I491" i="20" s="1"/>
  <c r="I493" i="20" s="1"/>
  <c r="G487" i="20"/>
  <c r="G491" i="20" s="1"/>
  <c r="G493" i="20" s="1"/>
  <c r="K486" i="20"/>
  <c r="K489" i="20" s="1"/>
  <c r="H486" i="20"/>
  <c r="J481" i="20"/>
  <c r="I481" i="20"/>
  <c r="G481" i="20"/>
  <c r="J479" i="20"/>
  <c r="J483" i="20" s="1"/>
  <c r="J485" i="20" s="1"/>
  <c r="I479" i="20"/>
  <c r="I483" i="20" s="1"/>
  <c r="I485" i="20" s="1"/>
  <c r="G479" i="20"/>
  <c r="G483" i="20" s="1"/>
  <c r="G485" i="20" s="1"/>
  <c r="K478" i="20"/>
  <c r="H478" i="20"/>
  <c r="J473" i="20"/>
  <c r="I473" i="20"/>
  <c r="G473" i="20"/>
  <c r="J471" i="20"/>
  <c r="J475" i="20" s="1"/>
  <c r="J477" i="20" s="1"/>
  <c r="I471" i="20"/>
  <c r="I475" i="20" s="1"/>
  <c r="I477" i="20" s="1"/>
  <c r="G471" i="20"/>
  <c r="G475" i="20" s="1"/>
  <c r="G477" i="20" s="1"/>
  <c r="K470" i="20"/>
  <c r="K473" i="20" s="1"/>
  <c r="H470" i="20"/>
  <c r="H473" i="20" s="1"/>
  <c r="J465" i="20"/>
  <c r="I465" i="20"/>
  <c r="G465" i="20"/>
  <c r="J463" i="20"/>
  <c r="J467" i="20" s="1"/>
  <c r="J469" i="20" s="1"/>
  <c r="I463" i="20"/>
  <c r="I467" i="20" s="1"/>
  <c r="I469" i="20" s="1"/>
  <c r="G463" i="20"/>
  <c r="G467" i="20" s="1"/>
  <c r="G469" i="20" s="1"/>
  <c r="K462" i="20"/>
  <c r="H462" i="20"/>
  <c r="J457" i="20"/>
  <c r="I457" i="20"/>
  <c r="G457" i="20"/>
  <c r="J455" i="20"/>
  <c r="J459" i="20" s="1"/>
  <c r="J461" i="20" s="1"/>
  <c r="I455" i="20"/>
  <c r="I459" i="20" s="1"/>
  <c r="I461" i="20" s="1"/>
  <c r="G455" i="20"/>
  <c r="G459" i="20" s="1"/>
  <c r="G461" i="20" s="1"/>
  <c r="K454" i="20"/>
  <c r="H454" i="20"/>
  <c r="G451" i="20"/>
  <c r="G453" i="20" s="1"/>
  <c r="J449" i="20"/>
  <c r="I449" i="20"/>
  <c r="G449" i="20"/>
  <c r="J447" i="20"/>
  <c r="J451" i="20" s="1"/>
  <c r="J453" i="20" s="1"/>
  <c r="I447" i="20"/>
  <c r="I451" i="20" s="1"/>
  <c r="I453" i="20" s="1"/>
  <c r="G447" i="20"/>
  <c r="K446" i="20"/>
  <c r="H446" i="20"/>
  <c r="J441" i="20"/>
  <c r="I441" i="20"/>
  <c r="G441" i="20"/>
  <c r="J439" i="20"/>
  <c r="J443" i="20" s="1"/>
  <c r="J445" i="20" s="1"/>
  <c r="I439" i="20"/>
  <c r="I443" i="20" s="1"/>
  <c r="I445" i="20" s="1"/>
  <c r="G439" i="20"/>
  <c r="G443" i="20" s="1"/>
  <c r="G445" i="20" s="1"/>
  <c r="K438" i="20"/>
  <c r="K441" i="20" s="1"/>
  <c r="H438" i="20"/>
  <c r="J433" i="20"/>
  <c r="I433" i="20"/>
  <c r="G433" i="20"/>
  <c r="J431" i="20"/>
  <c r="J435" i="20" s="1"/>
  <c r="J437" i="20" s="1"/>
  <c r="I431" i="20"/>
  <c r="I435" i="20" s="1"/>
  <c r="I437" i="20" s="1"/>
  <c r="G431" i="20"/>
  <c r="G435" i="20" s="1"/>
  <c r="G437" i="20" s="1"/>
  <c r="K430" i="20"/>
  <c r="H430" i="20"/>
  <c r="J425" i="20"/>
  <c r="I425" i="20"/>
  <c r="G425" i="20"/>
  <c r="J423" i="20"/>
  <c r="J427" i="20" s="1"/>
  <c r="J429" i="20" s="1"/>
  <c r="I423" i="20"/>
  <c r="I427" i="20" s="1"/>
  <c r="I429" i="20" s="1"/>
  <c r="G423" i="20"/>
  <c r="G427" i="20" s="1"/>
  <c r="G429" i="20" s="1"/>
  <c r="K422" i="20"/>
  <c r="K425" i="20" s="1"/>
  <c r="H422" i="20"/>
  <c r="J417" i="20"/>
  <c r="I417" i="20"/>
  <c r="G417" i="20"/>
  <c r="J415" i="20"/>
  <c r="J419" i="20" s="1"/>
  <c r="J421" i="20" s="1"/>
  <c r="I415" i="20"/>
  <c r="I419" i="20" s="1"/>
  <c r="I421" i="20" s="1"/>
  <c r="G415" i="20"/>
  <c r="G419" i="20" s="1"/>
  <c r="G421" i="20" s="1"/>
  <c r="K414" i="20"/>
  <c r="H414" i="20"/>
  <c r="J409" i="20"/>
  <c r="I409" i="20"/>
  <c r="G409" i="20"/>
  <c r="J407" i="20"/>
  <c r="J411" i="20" s="1"/>
  <c r="J413" i="20" s="1"/>
  <c r="I407" i="20"/>
  <c r="I411" i="20" s="1"/>
  <c r="I413" i="20" s="1"/>
  <c r="G407" i="20"/>
  <c r="G411" i="20" s="1"/>
  <c r="G413" i="20" s="1"/>
  <c r="K406" i="20"/>
  <c r="K409" i="20" s="1"/>
  <c r="H406" i="20"/>
  <c r="H409" i="20" s="1"/>
  <c r="J401" i="20"/>
  <c r="I401" i="20"/>
  <c r="G401" i="20"/>
  <c r="J399" i="20"/>
  <c r="J403" i="20" s="1"/>
  <c r="J405" i="20" s="1"/>
  <c r="I399" i="20"/>
  <c r="I403" i="20" s="1"/>
  <c r="I405" i="20" s="1"/>
  <c r="G399" i="20"/>
  <c r="G403" i="20" s="1"/>
  <c r="G405" i="20" s="1"/>
  <c r="K398" i="20"/>
  <c r="H398" i="20"/>
  <c r="I395" i="20"/>
  <c r="I397" i="20" s="1"/>
  <c r="J393" i="20"/>
  <c r="I393" i="20"/>
  <c r="G393" i="20"/>
  <c r="J391" i="20"/>
  <c r="J395" i="20" s="1"/>
  <c r="J397" i="20" s="1"/>
  <c r="I391" i="20"/>
  <c r="G391" i="20"/>
  <c r="G395" i="20" s="1"/>
  <c r="G397" i="20" s="1"/>
  <c r="K390" i="20"/>
  <c r="H390" i="20"/>
  <c r="H393" i="20" s="1"/>
  <c r="J385" i="20"/>
  <c r="I385" i="20"/>
  <c r="G385" i="20"/>
  <c r="J383" i="20"/>
  <c r="J387" i="20" s="1"/>
  <c r="J389" i="20" s="1"/>
  <c r="I383" i="20"/>
  <c r="I387" i="20" s="1"/>
  <c r="I389" i="20" s="1"/>
  <c r="G383" i="20"/>
  <c r="G387" i="20" s="1"/>
  <c r="G389" i="20" s="1"/>
  <c r="K382" i="20"/>
  <c r="H382" i="20"/>
  <c r="H383" i="20" s="1"/>
  <c r="H387" i="20" s="1"/>
  <c r="H389" i="20" s="1"/>
  <c r="J377" i="20"/>
  <c r="I377" i="20"/>
  <c r="G377" i="20"/>
  <c r="J375" i="20"/>
  <c r="J379" i="20" s="1"/>
  <c r="J381" i="20" s="1"/>
  <c r="I375" i="20"/>
  <c r="I379" i="20" s="1"/>
  <c r="I381" i="20" s="1"/>
  <c r="G375" i="20"/>
  <c r="G379" i="20" s="1"/>
  <c r="G381" i="20" s="1"/>
  <c r="K374" i="20"/>
  <c r="K377" i="20" s="1"/>
  <c r="H374" i="20"/>
  <c r="H377" i="20" s="1"/>
  <c r="J369" i="20"/>
  <c r="I369" i="20"/>
  <c r="G369" i="20"/>
  <c r="J367" i="20"/>
  <c r="J371" i="20" s="1"/>
  <c r="J373" i="20" s="1"/>
  <c r="I367" i="20"/>
  <c r="I371" i="20" s="1"/>
  <c r="I373" i="20" s="1"/>
  <c r="G367" i="20"/>
  <c r="G371" i="20" s="1"/>
  <c r="G373" i="20" s="1"/>
  <c r="K366" i="20"/>
  <c r="H366" i="20"/>
  <c r="J361" i="20"/>
  <c r="I361" i="20"/>
  <c r="G361" i="20"/>
  <c r="J359" i="20"/>
  <c r="J363" i="20" s="1"/>
  <c r="J365" i="20" s="1"/>
  <c r="I359" i="20"/>
  <c r="I363" i="20" s="1"/>
  <c r="I365" i="20" s="1"/>
  <c r="G359" i="20"/>
  <c r="G363" i="20" s="1"/>
  <c r="G365" i="20" s="1"/>
  <c r="K358" i="20"/>
  <c r="H358" i="20"/>
  <c r="H359" i="20" s="1"/>
  <c r="H363" i="20" s="1"/>
  <c r="H365" i="20" s="1"/>
  <c r="J353" i="20"/>
  <c r="I353" i="20"/>
  <c r="G353" i="20"/>
  <c r="J351" i="20"/>
  <c r="J355" i="20" s="1"/>
  <c r="J357" i="20" s="1"/>
  <c r="I351" i="20"/>
  <c r="I355" i="20" s="1"/>
  <c r="I357" i="20" s="1"/>
  <c r="G351" i="20"/>
  <c r="G355" i="20" s="1"/>
  <c r="G357" i="20" s="1"/>
  <c r="K350" i="20"/>
  <c r="K353" i="20" s="1"/>
  <c r="H350" i="20"/>
  <c r="J345" i="20"/>
  <c r="I345" i="20"/>
  <c r="G345" i="20"/>
  <c r="J343" i="20"/>
  <c r="J347" i="20" s="1"/>
  <c r="J349" i="20" s="1"/>
  <c r="I343" i="20"/>
  <c r="I347" i="20" s="1"/>
  <c r="I349" i="20" s="1"/>
  <c r="G343" i="20"/>
  <c r="G347" i="20" s="1"/>
  <c r="G349" i="20" s="1"/>
  <c r="K342" i="20"/>
  <c r="H342" i="20"/>
  <c r="H343" i="20" s="1"/>
  <c r="H347" i="20" s="1"/>
  <c r="H349" i="20" s="1"/>
  <c r="J337" i="20"/>
  <c r="I337" i="20"/>
  <c r="G337" i="20"/>
  <c r="J335" i="20"/>
  <c r="J339" i="20" s="1"/>
  <c r="J341" i="20" s="1"/>
  <c r="I335" i="20"/>
  <c r="I339" i="20" s="1"/>
  <c r="I341" i="20" s="1"/>
  <c r="G335" i="20"/>
  <c r="G339" i="20" s="1"/>
  <c r="G341" i="20" s="1"/>
  <c r="K334" i="20"/>
  <c r="K337" i="20" s="1"/>
  <c r="H334" i="20"/>
  <c r="H337" i="20" s="1"/>
  <c r="J329" i="20"/>
  <c r="I329" i="20"/>
  <c r="G329" i="20"/>
  <c r="J327" i="20"/>
  <c r="J331" i="20" s="1"/>
  <c r="J333" i="20" s="1"/>
  <c r="I327" i="20"/>
  <c r="I331" i="20" s="1"/>
  <c r="I333" i="20" s="1"/>
  <c r="G327" i="20"/>
  <c r="G331" i="20" s="1"/>
  <c r="G333" i="20" s="1"/>
  <c r="K326" i="20"/>
  <c r="H326" i="20"/>
  <c r="H327" i="20" s="1"/>
  <c r="H331" i="20" s="1"/>
  <c r="H333" i="20" s="1"/>
  <c r="J321" i="20"/>
  <c r="I321" i="20"/>
  <c r="G321" i="20"/>
  <c r="J319" i="20"/>
  <c r="J323" i="20" s="1"/>
  <c r="J325" i="20" s="1"/>
  <c r="I319" i="20"/>
  <c r="I323" i="20" s="1"/>
  <c r="I325" i="20" s="1"/>
  <c r="G319" i="20"/>
  <c r="G323" i="20" s="1"/>
  <c r="G325" i="20" s="1"/>
  <c r="K318" i="20"/>
  <c r="H318" i="20"/>
  <c r="H321" i="20" s="1"/>
  <c r="J313" i="20"/>
  <c r="I313" i="20"/>
  <c r="G313" i="20"/>
  <c r="J311" i="20"/>
  <c r="J315" i="20" s="1"/>
  <c r="J317" i="20" s="1"/>
  <c r="I311" i="20"/>
  <c r="I315" i="20" s="1"/>
  <c r="I317" i="20" s="1"/>
  <c r="G311" i="20"/>
  <c r="G315" i="20" s="1"/>
  <c r="G317" i="20" s="1"/>
  <c r="K310" i="20"/>
  <c r="H310" i="20"/>
  <c r="H311" i="20" s="1"/>
  <c r="H315" i="20" s="1"/>
  <c r="H317" i="20" s="1"/>
  <c r="J305" i="20"/>
  <c r="I305" i="20"/>
  <c r="G305" i="20"/>
  <c r="J303" i="20"/>
  <c r="J307" i="20" s="1"/>
  <c r="J309" i="20" s="1"/>
  <c r="I303" i="20"/>
  <c r="I307" i="20" s="1"/>
  <c r="I309" i="20" s="1"/>
  <c r="G303" i="20"/>
  <c r="G307" i="20" s="1"/>
  <c r="G309" i="20" s="1"/>
  <c r="K302" i="20"/>
  <c r="H302" i="20"/>
  <c r="H305" i="20" s="1"/>
  <c r="J297" i="20"/>
  <c r="I297" i="20"/>
  <c r="H297" i="20"/>
  <c r="G297" i="20"/>
  <c r="J295" i="20"/>
  <c r="J299" i="20" s="1"/>
  <c r="J301" i="20" s="1"/>
  <c r="I295" i="20"/>
  <c r="I299" i="20" s="1"/>
  <c r="I301" i="20" s="1"/>
  <c r="G295" i="20"/>
  <c r="G299" i="20" s="1"/>
  <c r="G301" i="20" s="1"/>
  <c r="K294" i="20"/>
  <c r="H294" i="20"/>
  <c r="H295" i="20" s="1"/>
  <c r="H299" i="20" s="1"/>
  <c r="H301" i="20" s="1"/>
  <c r="J289" i="20"/>
  <c r="I289" i="20"/>
  <c r="G289" i="20"/>
  <c r="J287" i="20"/>
  <c r="J291" i="20" s="1"/>
  <c r="J293" i="20" s="1"/>
  <c r="I287" i="20"/>
  <c r="I291" i="20" s="1"/>
  <c r="I293" i="20" s="1"/>
  <c r="G287" i="20"/>
  <c r="G291" i="20" s="1"/>
  <c r="G293" i="20" s="1"/>
  <c r="K286" i="20"/>
  <c r="K289" i="20" s="1"/>
  <c r="H286" i="20"/>
  <c r="J281" i="20"/>
  <c r="I281" i="20"/>
  <c r="G281" i="20"/>
  <c r="J279" i="20"/>
  <c r="J283" i="20" s="1"/>
  <c r="J285" i="20" s="1"/>
  <c r="I279" i="20"/>
  <c r="I283" i="20" s="1"/>
  <c r="I285" i="20" s="1"/>
  <c r="G279" i="20"/>
  <c r="G283" i="20" s="1"/>
  <c r="G285" i="20" s="1"/>
  <c r="K278" i="20"/>
  <c r="H278" i="20"/>
  <c r="H279" i="20" s="1"/>
  <c r="H283" i="20" s="1"/>
  <c r="H285" i="20" s="1"/>
  <c r="I275" i="20"/>
  <c r="I277" i="20" s="1"/>
  <c r="J273" i="20"/>
  <c r="I273" i="20"/>
  <c r="G273" i="20"/>
  <c r="J271" i="20"/>
  <c r="J275" i="20" s="1"/>
  <c r="J277" i="20" s="1"/>
  <c r="I271" i="20"/>
  <c r="G271" i="20"/>
  <c r="G275" i="20" s="1"/>
  <c r="G277" i="20" s="1"/>
  <c r="K270" i="20"/>
  <c r="K273" i="20" s="1"/>
  <c r="H270" i="20"/>
  <c r="H273" i="20" s="1"/>
  <c r="J265" i="20"/>
  <c r="I265" i="20"/>
  <c r="G265" i="20"/>
  <c r="J263" i="20"/>
  <c r="J267" i="20" s="1"/>
  <c r="J269" i="20" s="1"/>
  <c r="I263" i="20"/>
  <c r="I267" i="20" s="1"/>
  <c r="I269" i="20" s="1"/>
  <c r="G263" i="20"/>
  <c r="G267" i="20" s="1"/>
  <c r="G269" i="20" s="1"/>
  <c r="K262" i="20"/>
  <c r="H262" i="20"/>
  <c r="H263" i="20" s="1"/>
  <c r="H267" i="20" s="1"/>
  <c r="H269" i="20" s="1"/>
  <c r="J257" i="20"/>
  <c r="I257" i="20"/>
  <c r="G257" i="20"/>
  <c r="J255" i="20"/>
  <c r="J259" i="20" s="1"/>
  <c r="J261" i="20" s="1"/>
  <c r="I255" i="20"/>
  <c r="I259" i="20" s="1"/>
  <c r="I261" i="20" s="1"/>
  <c r="H255" i="20"/>
  <c r="H259" i="20" s="1"/>
  <c r="H261" i="20" s="1"/>
  <c r="G255" i="20"/>
  <c r="G259" i="20" s="1"/>
  <c r="G261" i="20" s="1"/>
  <c r="K254" i="20"/>
  <c r="H254" i="20"/>
  <c r="H257" i="20" s="1"/>
  <c r="J249" i="20"/>
  <c r="I249" i="20"/>
  <c r="G249" i="20"/>
  <c r="J247" i="20"/>
  <c r="J251" i="20" s="1"/>
  <c r="J253" i="20" s="1"/>
  <c r="I247" i="20"/>
  <c r="I251" i="20" s="1"/>
  <c r="I253" i="20" s="1"/>
  <c r="G247" i="20"/>
  <c r="G251" i="20" s="1"/>
  <c r="G253" i="20" s="1"/>
  <c r="K246" i="20"/>
  <c r="H246" i="20"/>
  <c r="H247" i="20" s="1"/>
  <c r="H251" i="20" s="1"/>
  <c r="H253" i="20" s="1"/>
  <c r="J241" i="20"/>
  <c r="I241" i="20"/>
  <c r="G241" i="20"/>
  <c r="J239" i="20"/>
  <c r="J243" i="20" s="1"/>
  <c r="J245" i="20" s="1"/>
  <c r="I239" i="20"/>
  <c r="I243" i="20" s="1"/>
  <c r="I245" i="20" s="1"/>
  <c r="G239" i="20"/>
  <c r="G243" i="20" s="1"/>
  <c r="G245" i="20" s="1"/>
  <c r="K238" i="20"/>
  <c r="H238" i="20"/>
  <c r="H241" i="20" s="1"/>
  <c r="H235" i="20"/>
  <c r="H237" i="20" s="1"/>
  <c r="J233" i="20"/>
  <c r="I233" i="20"/>
  <c r="H233" i="20"/>
  <c r="G233" i="20"/>
  <c r="J231" i="20"/>
  <c r="J235" i="20" s="1"/>
  <c r="J237" i="20" s="1"/>
  <c r="I231" i="20"/>
  <c r="I235" i="20" s="1"/>
  <c r="I237" i="20" s="1"/>
  <c r="G231" i="20"/>
  <c r="G235" i="20" s="1"/>
  <c r="G237" i="20" s="1"/>
  <c r="K230" i="20"/>
  <c r="H230" i="20"/>
  <c r="H231" i="20" s="1"/>
  <c r="J225" i="20"/>
  <c r="I225" i="20"/>
  <c r="G225" i="20"/>
  <c r="J223" i="20"/>
  <c r="J227" i="20" s="1"/>
  <c r="J229" i="20" s="1"/>
  <c r="I223" i="20"/>
  <c r="I227" i="20" s="1"/>
  <c r="I229" i="20" s="1"/>
  <c r="G223" i="20"/>
  <c r="G227" i="20" s="1"/>
  <c r="G229" i="20" s="1"/>
  <c r="K222" i="20"/>
  <c r="K225" i="20" s="1"/>
  <c r="H222" i="20"/>
  <c r="J217" i="20"/>
  <c r="I217" i="20"/>
  <c r="G217" i="20"/>
  <c r="J215" i="20"/>
  <c r="J219" i="20" s="1"/>
  <c r="J221" i="20" s="1"/>
  <c r="I215" i="20"/>
  <c r="I219" i="20" s="1"/>
  <c r="I221" i="20" s="1"/>
  <c r="G215" i="20"/>
  <c r="G219" i="20" s="1"/>
  <c r="G221" i="20" s="1"/>
  <c r="K214" i="20"/>
  <c r="H214" i="20"/>
  <c r="H217" i="20" s="1"/>
  <c r="J209" i="20"/>
  <c r="I209" i="20"/>
  <c r="G209" i="20"/>
  <c r="J207" i="20"/>
  <c r="J211" i="20" s="1"/>
  <c r="J213" i="20" s="1"/>
  <c r="I207" i="20"/>
  <c r="I211" i="20" s="1"/>
  <c r="I213" i="20" s="1"/>
  <c r="G207" i="20"/>
  <c r="G211" i="20" s="1"/>
  <c r="G213" i="20" s="1"/>
  <c r="K206" i="20"/>
  <c r="K209" i="20" s="1"/>
  <c r="H206" i="20"/>
  <c r="H209" i="20" s="1"/>
  <c r="J201" i="20"/>
  <c r="I201" i="20"/>
  <c r="H201" i="20"/>
  <c r="G201" i="20"/>
  <c r="J199" i="20"/>
  <c r="J203" i="20" s="1"/>
  <c r="J205" i="20" s="1"/>
  <c r="I199" i="20"/>
  <c r="I203" i="20" s="1"/>
  <c r="I205" i="20" s="1"/>
  <c r="H199" i="20"/>
  <c r="H203" i="20" s="1"/>
  <c r="H205" i="20" s="1"/>
  <c r="G199" i="20"/>
  <c r="G203" i="20" s="1"/>
  <c r="G205" i="20" s="1"/>
  <c r="K198" i="20"/>
  <c r="K199" i="20" s="1"/>
  <c r="K203" i="20" s="1"/>
  <c r="K205" i="20" s="1"/>
  <c r="H198" i="20"/>
  <c r="I195" i="20"/>
  <c r="I197" i="20" s="1"/>
  <c r="J193" i="20"/>
  <c r="I193" i="20"/>
  <c r="G193" i="20"/>
  <c r="J191" i="20"/>
  <c r="J195" i="20" s="1"/>
  <c r="J197" i="20" s="1"/>
  <c r="I191" i="20"/>
  <c r="G191" i="20"/>
  <c r="G195" i="20" s="1"/>
  <c r="G197" i="20" s="1"/>
  <c r="K190" i="20"/>
  <c r="K193" i="20" s="1"/>
  <c r="H190" i="20"/>
  <c r="H193" i="20" s="1"/>
  <c r="J185" i="20"/>
  <c r="I185" i="20"/>
  <c r="G185" i="20"/>
  <c r="J183" i="20"/>
  <c r="J187" i="20" s="1"/>
  <c r="J189" i="20" s="1"/>
  <c r="I183" i="20"/>
  <c r="I187" i="20" s="1"/>
  <c r="I189" i="20" s="1"/>
  <c r="G183" i="20"/>
  <c r="G187" i="20" s="1"/>
  <c r="G189" i="20" s="1"/>
  <c r="K182" i="20"/>
  <c r="K183" i="20" s="1"/>
  <c r="K187" i="20" s="1"/>
  <c r="K189" i="20" s="1"/>
  <c r="H182" i="20"/>
  <c r="H185" i="20" s="1"/>
  <c r="J177" i="20"/>
  <c r="I177" i="20"/>
  <c r="G177" i="20"/>
  <c r="J175" i="20"/>
  <c r="J179" i="20" s="1"/>
  <c r="J181" i="20" s="1"/>
  <c r="I175" i="20"/>
  <c r="I179" i="20" s="1"/>
  <c r="I181" i="20" s="1"/>
  <c r="G175" i="20"/>
  <c r="G179" i="20" s="1"/>
  <c r="G181" i="20" s="1"/>
  <c r="K174" i="20"/>
  <c r="K175" i="20" s="1"/>
  <c r="K179" i="20" s="1"/>
  <c r="K181" i="20" s="1"/>
  <c r="H174" i="20"/>
  <c r="J169" i="20"/>
  <c r="I169" i="20"/>
  <c r="G169" i="20"/>
  <c r="J167" i="20"/>
  <c r="J171" i="20" s="1"/>
  <c r="J173" i="20" s="1"/>
  <c r="I167" i="20"/>
  <c r="I171" i="20" s="1"/>
  <c r="I173" i="20" s="1"/>
  <c r="G167" i="20"/>
  <c r="G171" i="20" s="1"/>
  <c r="G173" i="20" s="1"/>
  <c r="K166" i="20"/>
  <c r="K167" i="20" s="1"/>
  <c r="K171" i="20" s="1"/>
  <c r="K173" i="20" s="1"/>
  <c r="H166" i="20"/>
  <c r="H169" i="20" s="1"/>
  <c r="J161" i="20"/>
  <c r="I161" i="20"/>
  <c r="G161" i="20"/>
  <c r="J159" i="20"/>
  <c r="J163" i="20" s="1"/>
  <c r="J165" i="20" s="1"/>
  <c r="I159" i="20"/>
  <c r="I163" i="20" s="1"/>
  <c r="I165" i="20" s="1"/>
  <c r="G159" i="20"/>
  <c r="G163" i="20" s="1"/>
  <c r="G165" i="20" s="1"/>
  <c r="K158" i="20"/>
  <c r="H158" i="20"/>
  <c r="H161" i="20" s="1"/>
  <c r="J153" i="20"/>
  <c r="I153" i="20"/>
  <c r="G153" i="20"/>
  <c r="J151" i="20"/>
  <c r="J155" i="20" s="1"/>
  <c r="J157" i="20" s="1"/>
  <c r="I151" i="20"/>
  <c r="I155" i="20" s="1"/>
  <c r="I157" i="20" s="1"/>
  <c r="G151" i="20"/>
  <c r="G155" i="20" s="1"/>
  <c r="G157" i="20" s="1"/>
  <c r="K150" i="20"/>
  <c r="K151" i="20" s="1"/>
  <c r="K155" i="20" s="1"/>
  <c r="K157" i="20" s="1"/>
  <c r="H150" i="20"/>
  <c r="H153" i="20" s="1"/>
  <c r="J145" i="20"/>
  <c r="I145" i="20"/>
  <c r="G145" i="20"/>
  <c r="J143" i="20"/>
  <c r="J147" i="20" s="1"/>
  <c r="J149" i="20" s="1"/>
  <c r="I143" i="20"/>
  <c r="I147" i="20" s="1"/>
  <c r="I149" i="20" s="1"/>
  <c r="G143" i="20"/>
  <c r="G147" i="20" s="1"/>
  <c r="G149" i="20" s="1"/>
  <c r="K142" i="20"/>
  <c r="K145" i="20" s="1"/>
  <c r="H142" i="20"/>
  <c r="H145" i="20" s="1"/>
  <c r="J137" i="20"/>
  <c r="I137" i="20"/>
  <c r="G137" i="20"/>
  <c r="J135" i="20"/>
  <c r="J139" i="20" s="1"/>
  <c r="J141" i="20" s="1"/>
  <c r="I135" i="20"/>
  <c r="I139" i="20" s="1"/>
  <c r="I141" i="20" s="1"/>
  <c r="G135" i="20"/>
  <c r="G139" i="20" s="1"/>
  <c r="G141" i="20" s="1"/>
  <c r="K134" i="20"/>
  <c r="K135" i="20" s="1"/>
  <c r="K139" i="20" s="1"/>
  <c r="K141" i="20" s="1"/>
  <c r="H134" i="20"/>
  <c r="J129" i="20"/>
  <c r="I129" i="20"/>
  <c r="G129" i="20"/>
  <c r="J127" i="20"/>
  <c r="J131" i="20" s="1"/>
  <c r="J133" i="20" s="1"/>
  <c r="I127" i="20"/>
  <c r="I131" i="20" s="1"/>
  <c r="I133" i="20" s="1"/>
  <c r="G127" i="20"/>
  <c r="G131" i="20" s="1"/>
  <c r="G133" i="20" s="1"/>
  <c r="K126" i="20"/>
  <c r="K129" i="20" s="1"/>
  <c r="H126" i="20"/>
  <c r="H129" i="20" s="1"/>
  <c r="J121" i="20"/>
  <c r="I121" i="20"/>
  <c r="G121" i="20"/>
  <c r="J119" i="20"/>
  <c r="J123" i="20" s="1"/>
  <c r="J125" i="20" s="1"/>
  <c r="I119" i="20"/>
  <c r="I123" i="20" s="1"/>
  <c r="I125" i="20" s="1"/>
  <c r="G119" i="20"/>
  <c r="G123" i="20" s="1"/>
  <c r="G125" i="20" s="1"/>
  <c r="K118" i="20"/>
  <c r="K119" i="20" s="1"/>
  <c r="K123" i="20" s="1"/>
  <c r="K125" i="20" s="1"/>
  <c r="H118" i="20"/>
  <c r="J113" i="20"/>
  <c r="I113" i="20"/>
  <c r="G113" i="20"/>
  <c r="J111" i="20"/>
  <c r="J115" i="20" s="1"/>
  <c r="J117" i="20" s="1"/>
  <c r="I111" i="20"/>
  <c r="I115" i="20" s="1"/>
  <c r="I117" i="20" s="1"/>
  <c r="G111" i="20"/>
  <c r="G115" i="20" s="1"/>
  <c r="G117" i="20" s="1"/>
  <c r="K110" i="20"/>
  <c r="K113" i="20" s="1"/>
  <c r="H110" i="20"/>
  <c r="J105" i="20"/>
  <c r="I105" i="20"/>
  <c r="G105" i="20"/>
  <c r="J103" i="20"/>
  <c r="J107" i="20" s="1"/>
  <c r="J109" i="20" s="1"/>
  <c r="I103" i="20"/>
  <c r="I107" i="20" s="1"/>
  <c r="I109" i="20" s="1"/>
  <c r="G103" i="20"/>
  <c r="G107" i="20" s="1"/>
  <c r="G109" i="20" s="1"/>
  <c r="K102" i="20"/>
  <c r="K103" i="20" s="1"/>
  <c r="K107" i="20" s="1"/>
  <c r="K109" i="20" s="1"/>
  <c r="H102" i="20"/>
  <c r="H105" i="20" s="1"/>
  <c r="J97" i="20"/>
  <c r="I97" i="20"/>
  <c r="G97" i="20"/>
  <c r="J95" i="20"/>
  <c r="J99" i="20" s="1"/>
  <c r="J101" i="20" s="1"/>
  <c r="I95" i="20"/>
  <c r="I99" i="20" s="1"/>
  <c r="I101" i="20" s="1"/>
  <c r="G95" i="20"/>
  <c r="G99" i="20" s="1"/>
  <c r="G101" i="20" s="1"/>
  <c r="K94" i="20"/>
  <c r="H94" i="20"/>
  <c r="H97" i="20" s="1"/>
  <c r="J89" i="20"/>
  <c r="I89" i="20"/>
  <c r="G89" i="20"/>
  <c r="J87" i="20"/>
  <c r="J91" i="20" s="1"/>
  <c r="J93" i="20" s="1"/>
  <c r="I87" i="20"/>
  <c r="I91" i="20" s="1"/>
  <c r="I93" i="20" s="1"/>
  <c r="G87" i="20"/>
  <c r="G91" i="20" s="1"/>
  <c r="G93" i="20" s="1"/>
  <c r="K86" i="20"/>
  <c r="K87" i="20" s="1"/>
  <c r="K91" i="20" s="1"/>
  <c r="K93" i="20" s="1"/>
  <c r="H86" i="20"/>
  <c r="H89" i="20" s="1"/>
  <c r="J81" i="20"/>
  <c r="I81" i="20"/>
  <c r="G81" i="20"/>
  <c r="J79" i="20"/>
  <c r="J83" i="20" s="1"/>
  <c r="J85" i="20" s="1"/>
  <c r="I79" i="20"/>
  <c r="I83" i="20" s="1"/>
  <c r="I85" i="20" s="1"/>
  <c r="G79" i="20"/>
  <c r="G83" i="20" s="1"/>
  <c r="G85" i="20" s="1"/>
  <c r="K78" i="20"/>
  <c r="K81" i="20" s="1"/>
  <c r="H78" i="20"/>
  <c r="J73" i="20"/>
  <c r="I73" i="20"/>
  <c r="G73" i="20"/>
  <c r="J71" i="20"/>
  <c r="J75" i="20" s="1"/>
  <c r="J77" i="20" s="1"/>
  <c r="I71" i="20"/>
  <c r="I75" i="20" s="1"/>
  <c r="I77" i="20" s="1"/>
  <c r="G71" i="20"/>
  <c r="G75" i="20" s="1"/>
  <c r="G77" i="20" s="1"/>
  <c r="K70" i="20"/>
  <c r="H70" i="20"/>
  <c r="H73" i="20" s="1"/>
  <c r="J65" i="20"/>
  <c r="I65" i="20"/>
  <c r="G65" i="20"/>
  <c r="J63" i="20"/>
  <c r="J67" i="20" s="1"/>
  <c r="J69" i="20" s="1"/>
  <c r="I63" i="20"/>
  <c r="I67" i="20" s="1"/>
  <c r="I69" i="20" s="1"/>
  <c r="G63" i="20"/>
  <c r="G67" i="20" s="1"/>
  <c r="G69" i="20" s="1"/>
  <c r="K62" i="20"/>
  <c r="K65" i="20" s="1"/>
  <c r="H62" i="20"/>
  <c r="J57" i="20"/>
  <c r="I57" i="20"/>
  <c r="G57" i="20"/>
  <c r="J55" i="20"/>
  <c r="J59" i="20" s="1"/>
  <c r="J61" i="20" s="1"/>
  <c r="I55" i="20"/>
  <c r="I59" i="20" s="1"/>
  <c r="I61" i="20" s="1"/>
  <c r="G55" i="20"/>
  <c r="G59" i="20" s="1"/>
  <c r="G61" i="20" s="1"/>
  <c r="K54" i="20"/>
  <c r="K57" i="20" s="1"/>
  <c r="H54" i="20"/>
  <c r="H55" i="20" s="1"/>
  <c r="H59" i="20" s="1"/>
  <c r="H61" i="20" s="1"/>
  <c r="J49" i="20"/>
  <c r="I49" i="20"/>
  <c r="G49" i="20"/>
  <c r="J47" i="20"/>
  <c r="J51" i="20" s="1"/>
  <c r="J53" i="20" s="1"/>
  <c r="I47" i="20"/>
  <c r="I51" i="20" s="1"/>
  <c r="I53" i="20" s="1"/>
  <c r="G47" i="20"/>
  <c r="G51" i="20" s="1"/>
  <c r="G53" i="20" s="1"/>
  <c r="K46" i="20"/>
  <c r="K49" i="20" s="1"/>
  <c r="H46" i="20"/>
  <c r="H49" i="20" s="1"/>
  <c r="J41" i="20"/>
  <c r="I41" i="20"/>
  <c r="G41" i="20"/>
  <c r="J39" i="20"/>
  <c r="J43" i="20" s="1"/>
  <c r="J45" i="20" s="1"/>
  <c r="I39" i="20"/>
  <c r="I43" i="20" s="1"/>
  <c r="I45" i="20" s="1"/>
  <c r="G39" i="20"/>
  <c r="G43" i="20" s="1"/>
  <c r="G45" i="20" s="1"/>
  <c r="K38" i="20"/>
  <c r="K41" i="20" s="1"/>
  <c r="H38" i="20"/>
  <c r="H39" i="20" s="1"/>
  <c r="H43" i="20" s="1"/>
  <c r="H45" i="20" s="1"/>
  <c r="J33" i="20"/>
  <c r="I33" i="20"/>
  <c r="G33" i="20"/>
  <c r="J31" i="20"/>
  <c r="J35" i="20" s="1"/>
  <c r="J37" i="20" s="1"/>
  <c r="I31" i="20"/>
  <c r="I35" i="20" s="1"/>
  <c r="I37" i="20" s="1"/>
  <c r="G31" i="20"/>
  <c r="G35" i="20" s="1"/>
  <c r="G37" i="20" s="1"/>
  <c r="K30" i="20"/>
  <c r="K33" i="20" s="1"/>
  <c r="H30" i="20"/>
  <c r="J25" i="20"/>
  <c r="I25" i="20"/>
  <c r="G25" i="20"/>
  <c r="J23" i="20"/>
  <c r="J27" i="20" s="1"/>
  <c r="J29" i="20" s="1"/>
  <c r="I23" i="20"/>
  <c r="I27" i="20" s="1"/>
  <c r="I29" i="20" s="1"/>
  <c r="G23" i="20"/>
  <c r="G27" i="20" s="1"/>
  <c r="G29" i="20" s="1"/>
  <c r="K22" i="20"/>
  <c r="K25" i="20" s="1"/>
  <c r="H22" i="20"/>
  <c r="H23" i="20" s="1"/>
  <c r="H27" i="20" s="1"/>
  <c r="H29" i="20" s="1"/>
  <c r="J17" i="20"/>
  <c r="I17" i="20"/>
  <c r="G17" i="20"/>
  <c r="J15" i="20"/>
  <c r="J19" i="20" s="1"/>
  <c r="J21" i="20" s="1"/>
  <c r="I15" i="20"/>
  <c r="I19" i="20" s="1"/>
  <c r="I21" i="20" s="1"/>
  <c r="G15" i="20"/>
  <c r="G19" i="20" s="1"/>
  <c r="G21" i="20" s="1"/>
  <c r="K14" i="20"/>
  <c r="K17" i="20" s="1"/>
  <c r="H14" i="20"/>
  <c r="J9" i="20"/>
  <c r="I9" i="20"/>
  <c r="G9" i="20"/>
  <c r="J7" i="20"/>
  <c r="J11" i="20" s="1"/>
  <c r="J13" i="20" s="1"/>
  <c r="I7" i="20"/>
  <c r="I11" i="20" s="1"/>
  <c r="I13" i="20" s="1"/>
  <c r="G7" i="20"/>
  <c r="G11" i="20" s="1"/>
  <c r="G13" i="20" s="1"/>
  <c r="K9" i="20"/>
  <c r="H6" i="20"/>
  <c r="H7" i="20" s="1"/>
  <c r="H11" i="20" s="1"/>
  <c r="H13" i="20" s="1"/>
  <c r="J9" i="14"/>
  <c r="I9" i="14"/>
  <c r="G9" i="14"/>
  <c r="J7" i="14"/>
  <c r="J11" i="14" s="1"/>
  <c r="J13" i="14" s="1"/>
  <c r="I7" i="14"/>
  <c r="I11" i="14" s="1"/>
  <c r="I13" i="14" s="1"/>
  <c r="G7" i="14"/>
  <c r="G11" i="14" s="1"/>
  <c r="G13" i="14" s="1"/>
  <c r="K6" i="14"/>
  <c r="K9" i="14" s="1"/>
  <c r="H6" i="14"/>
  <c r="H9" i="14" s="1"/>
  <c r="J865" i="12"/>
  <c r="I865" i="12"/>
  <c r="G865" i="12"/>
  <c r="K865" i="12" s="1"/>
  <c r="J863" i="12"/>
  <c r="J867" i="12" s="1"/>
  <c r="J869" i="12" s="1"/>
  <c r="I863" i="12"/>
  <c r="I867" i="12" s="1"/>
  <c r="I869" i="12" s="1"/>
  <c r="G863" i="12"/>
  <c r="H862" i="12"/>
  <c r="J857" i="12"/>
  <c r="I857" i="12"/>
  <c r="G857" i="12"/>
  <c r="K857" i="12" s="1"/>
  <c r="J855" i="12"/>
  <c r="J859" i="12" s="1"/>
  <c r="J861" i="12" s="1"/>
  <c r="I855" i="12"/>
  <c r="I859" i="12" s="1"/>
  <c r="I861" i="12" s="1"/>
  <c r="G855" i="12"/>
  <c r="H854" i="12"/>
  <c r="H857" i="12" s="1"/>
  <c r="J849" i="12"/>
  <c r="I849" i="12"/>
  <c r="G849" i="12"/>
  <c r="K849" i="12" s="1"/>
  <c r="J847" i="12"/>
  <c r="J851" i="12" s="1"/>
  <c r="J853" i="12" s="1"/>
  <c r="I847" i="12"/>
  <c r="I851" i="12" s="1"/>
  <c r="I853" i="12" s="1"/>
  <c r="G847" i="12"/>
  <c r="H846" i="12"/>
  <c r="H847" i="12" s="1"/>
  <c r="H851" i="12" s="1"/>
  <c r="H853" i="12" s="1"/>
  <c r="J841" i="12"/>
  <c r="I841" i="12"/>
  <c r="G841" i="12"/>
  <c r="K841" i="12" s="1"/>
  <c r="J839" i="12"/>
  <c r="J843" i="12" s="1"/>
  <c r="J845" i="12" s="1"/>
  <c r="I839" i="12"/>
  <c r="I843" i="12" s="1"/>
  <c r="I845" i="12" s="1"/>
  <c r="G839" i="12"/>
  <c r="H838" i="12"/>
  <c r="H841" i="12" s="1"/>
  <c r="J833" i="12"/>
  <c r="I833" i="12"/>
  <c r="G833" i="12"/>
  <c r="K833" i="12" s="1"/>
  <c r="J831" i="12"/>
  <c r="J835" i="12" s="1"/>
  <c r="J837" i="12" s="1"/>
  <c r="I831" i="12"/>
  <c r="I835" i="12" s="1"/>
  <c r="I837" i="12" s="1"/>
  <c r="G831" i="12"/>
  <c r="H830" i="12"/>
  <c r="H831" i="12" s="1"/>
  <c r="H835" i="12" s="1"/>
  <c r="H837" i="12" s="1"/>
  <c r="J825" i="12"/>
  <c r="I825" i="12"/>
  <c r="G825" i="12"/>
  <c r="K825" i="12" s="1"/>
  <c r="J823" i="12"/>
  <c r="J827" i="12" s="1"/>
  <c r="J829" i="12" s="1"/>
  <c r="I823" i="12"/>
  <c r="I827" i="12" s="1"/>
  <c r="I829" i="12" s="1"/>
  <c r="G823" i="12"/>
  <c r="H822" i="12"/>
  <c r="H825" i="12" s="1"/>
  <c r="J817" i="12"/>
  <c r="I817" i="12"/>
  <c r="G817" i="12"/>
  <c r="K817" i="12" s="1"/>
  <c r="J815" i="12"/>
  <c r="J819" i="12" s="1"/>
  <c r="J821" i="12" s="1"/>
  <c r="I815" i="12"/>
  <c r="I819" i="12" s="1"/>
  <c r="I821" i="12" s="1"/>
  <c r="G815" i="12"/>
  <c r="H814" i="12"/>
  <c r="H815" i="12" s="1"/>
  <c r="H819" i="12" s="1"/>
  <c r="H821" i="12" s="1"/>
  <c r="J809" i="12"/>
  <c r="I809" i="12"/>
  <c r="G809" i="12"/>
  <c r="K809" i="12" s="1"/>
  <c r="J807" i="12"/>
  <c r="J811" i="12" s="1"/>
  <c r="J813" i="12" s="1"/>
  <c r="I807" i="12"/>
  <c r="I811" i="12" s="1"/>
  <c r="I813" i="12" s="1"/>
  <c r="G807" i="12"/>
  <c r="H806" i="12"/>
  <c r="H809" i="12" s="1"/>
  <c r="J801" i="12"/>
  <c r="I801" i="12"/>
  <c r="G801" i="12"/>
  <c r="K801" i="12" s="1"/>
  <c r="J799" i="12"/>
  <c r="J803" i="12" s="1"/>
  <c r="J805" i="12" s="1"/>
  <c r="I799" i="12"/>
  <c r="I803" i="12" s="1"/>
  <c r="I805" i="12" s="1"/>
  <c r="G799" i="12"/>
  <c r="H798" i="12"/>
  <c r="H799" i="12" s="1"/>
  <c r="H803" i="12" s="1"/>
  <c r="H805" i="12" s="1"/>
  <c r="J793" i="12"/>
  <c r="I793" i="12"/>
  <c r="G793" i="12"/>
  <c r="K793" i="12" s="1"/>
  <c r="J791" i="12"/>
  <c r="J795" i="12" s="1"/>
  <c r="J797" i="12" s="1"/>
  <c r="I791" i="12"/>
  <c r="I795" i="12" s="1"/>
  <c r="I797" i="12" s="1"/>
  <c r="G791" i="12"/>
  <c r="H790" i="12"/>
  <c r="H793" i="12" s="1"/>
  <c r="J785" i="12"/>
  <c r="I785" i="12"/>
  <c r="G785" i="12"/>
  <c r="K785" i="12" s="1"/>
  <c r="J783" i="12"/>
  <c r="J787" i="12" s="1"/>
  <c r="J789" i="12" s="1"/>
  <c r="I783" i="12"/>
  <c r="I787" i="12" s="1"/>
  <c r="I789" i="12" s="1"/>
  <c r="G783" i="12"/>
  <c r="H782" i="12"/>
  <c r="H783" i="12" s="1"/>
  <c r="H787" i="12" s="1"/>
  <c r="H789" i="12" s="1"/>
  <c r="J777" i="12"/>
  <c r="I777" i="12"/>
  <c r="G777" i="12"/>
  <c r="K777" i="12" s="1"/>
  <c r="J775" i="12"/>
  <c r="J779" i="12" s="1"/>
  <c r="J781" i="12" s="1"/>
  <c r="I775" i="12"/>
  <c r="I779" i="12" s="1"/>
  <c r="I781" i="12" s="1"/>
  <c r="G775" i="12"/>
  <c r="H774" i="12"/>
  <c r="J769" i="12"/>
  <c r="I769" i="12"/>
  <c r="G769" i="12"/>
  <c r="K769" i="12" s="1"/>
  <c r="J767" i="12"/>
  <c r="J771" i="12" s="1"/>
  <c r="J773" i="12" s="1"/>
  <c r="I767" i="12"/>
  <c r="I771" i="12" s="1"/>
  <c r="I773" i="12" s="1"/>
  <c r="G767" i="12"/>
  <c r="H766" i="12"/>
  <c r="H767" i="12" s="1"/>
  <c r="H771" i="12" s="1"/>
  <c r="H773" i="12" s="1"/>
  <c r="J761" i="12"/>
  <c r="I761" i="12"/>
  <c r="G761" i="12"/>
  <c r="K761" i="12" s="1"/>
  <c r="J759" i="12"/>
  <c r="J763" i="12" s="1"/>
  <c r="J765" i="12" s="1"/>
  <c r="I759" i="12"/>
  <c r="I763" i="12" s="1"/>
  <c r="I765" i="12" s="1"/>
  <c r="G759" i="12"/>
  <c r="H758" i="12"/>
  <c r="J753" i="12"/>
  <c r="I753" i="12"/>
  <c r="G753" i="12"/>
  <c r="K753" i="12" s="1"/>
  <c r="J751" i="12"/>
  <c r="J755" i="12" s="1"/>
  <c r="J757" i="12" s="1"/>
  <c r="I751" i="12"/>
  <c r="I755" i="12" s="1"/>
  <c r="I757" i="12" s="1"/>
  <c r="G751" i="12"/>
  <c r="H750" i="12"/>
  <c r="H751" i="12" s="1"/>
  <c r="H755" i="12" s="1"/>
  <c r="H757" i="12" s="1"/>
  <c r="J745" i="12"/>
  <c r="I745" i="12"/>
  <c r="G745" i="12"/>
  <c r="K745" i="12" s="1"/>
  <c r="J743" i="12"/>
  <c r="J747" i="12" s="1"/>
  <c r="J749" i="12" s="1"/>
  <c r="I743" i="12"/>
  <c r="I747" i="12" s="1"/>
  <c r="I749" i="12" s="1"/>
  <c r="G743" i="12"/>
  <c r="H742" i="12"/>
  <c r="H745" i="12" s="1"/>
  <c r="J737" i="12"/>
  <c r="I737" i="12"/>
  <c r="G737" i="12"/>
  <c r="K737" i="12" s="1"/>
  <c r="J735" i="12"/>
  <c r="J739" i="12" s="1"/>
  <c r="J741" i="12" s="1"/>
  <c r="I735" i="12"/>
  <c r="I739" i="12" s="1"/>
  <c r="I741" i="12" s="1"/>
  <c r="G735" i="12"/>
  <c r="H734" i="12"/>
  <c r="H735" i="12" s="1"/>
  <c r="H739" i="12" s="1"/>
  <c r="H741" i="12" s="1"/>
  <c r="J729" i="12"/>
  <c r="I729" i="12"/>
  <c r="G729" i="12"/>
  <c r="K729" i="12" s="1"/>
  <c r="J727" i="12"/>
  <c r="J731" i="12" s="1"/>
  <c r="J733" i="12" s="1"/>
  <c r="I727" i="12"/>
  <c r="I731" i="12" s="1"/>
  <c r="I733" i="12" s="1"/>
  <c r="G727" i="12"/>
  <c r="H726" i="12"/>
  <c r="H729" i="12" s="1"/>
  <c r="J721" i="12"/>
  <c r="I721" i="12"/>
  <c r="G721" i="12"/>
  <c r="K721" i="12" s="1"/>
  <c r="J719" i="12"/>
  <c r="J723" i="12" s="1"/>
  <c r="J725" i="12" s="1"/>
  <c r="I719" i="12"/>
  <c r="I723" i="12" s="1"/>
  <c r="I725" i="12" s="1"/>
  <c r="G719" i="12"/>
  <c r="H718" i="12"/>
  <c r="H719" i="12" s="1"/>
  <c r="H723" i="12" s="1"/>
  <c r="H725" i="12" s="1"/>
  <c r="J713" i="12"/>
  <c r="I713" i="12"/>
  <c r="G713" i="12"/>
  <c r="K713" i="12" s="1"/>
  <c r="J711" i="12"/>
  <c r="J715" i="12" s="1"/>
  <c r="J717" i="12" s="1"/>
  <c r="I711" i="12"/>
  <c r="I715" i="12" s="1"/>
  <c r="I717" i="12" s="1"/>
  <c r="G711" i="12"/>
  <c r="H710" i="12"/>
  <c r="H713" i="12" s="1"/>
  <c r="J705" i="12"/>
  <c r="I705" i="12"/>
  <c r="G705" i="12"/>
  <c r="K705" i="12" s="1"/>
  <c r="J703" i="12"/>
  <c r="J707" i="12" s="1"/>
  <c r="J709" i="12" s="1"/>
  <c r="I703" i="12"/>
  <c r="I707" i="12" s="1"/>
  <c r="I709" i="12" s="1"/>
  <c r="G703" i="12"/>
  <c r="H702" i="12"/>
  <c r="H703" i="12" s="1"/>
  <c r="H707" i="12" s="1"/>
  <c r="H709" i="12" s="1"/>
  <c r="J697" i="12"/>
  <c r="I697" i="12"/>
  <c r="G697" i="12"/>
  <c r="K697" i="12" s="1"/>
  <c r="J695" i="12"/>
  <c r="J699" i="12" s="1"/>
  <c r="J701" i="12" s="1"/>
  <c r="I695" i="12"/>
  <c r="I699" i="12" s="1"/>
  <c r="I701" i="12" s="1"/>
  <c r="G695" i="12"/>
  <c r="H694" i="12"/>
  <c r="H697" i="12" s="1"/>
  <c r="J689" i="12"/>
  <c r="I689" i="12"/>
  <c r="G689" i="12"/>
  <c r="K689" i="12" s="1"/>
  <c r="J687" i="12"/>
  <c r="J691" i="12" s="1"/>
  <c r="J693" i="12" s="1"/>
  <c r="I687" i="12"/>
  <c r="I691" i="12" s="1"/>
  <c r="I693" i="12" s="1"/>
  <c r="G687" i="12"/>
  <c r="H686" i="12"/>
  <c r="J681" i="12"/>
  <c r="I681" i="12"/>
  <c r="G681" i="12"/>
  <c r="K681" i="12" s="1"/>
  <c r="J679" i="12"/>
  <c r="J683" i="12" s="1"/>
  <c r="J685" i="12" s="1"/>
  <c r="I679" i="12"/>
  <c r="I683" i="12" s="1"/>
  <c r="I685" i="12" s="1"/>
  <c r="G679" i="12"/>
  <c r="H678" i="12"/>
  <c r="H681" i="12" s="1"/>
  <c r="J673" i="12"/>
  <c r="I673" i="12"/>
  <c r="G673" i="12"/>
  <c r="K673" i="12" s="1"/>
  <c r="J671" i="12"/>
  <c r="J675" i="12" s="1"/>
  <c r="J677" i="12" s="1"/>
  <c r="I671" i="12"/>
  <c r="I675" i="12" s="1"/>
  <c r="I677" i="12" s="1"/>
  <c r="G671" i="12"/>
  <c r="H670" i="12"/>
  <c r="H673" i="12" s="1"/>
  <c r="J665" i="12"/>
  <c r="I665" i="12"/>
  <c r="G665" i="12"/>
  <c r="K665" i="12" s="1"/>
  <c r="J663" i="12"/>
  <c r="J667" i="12" s="1"/>
  <c r="J669" i="12" s="1"/>
  <c r="I663" i="12"/>
  <c r="I667" i="12" s="1"/>
  <c r="I669" i="12" s="1"/>
  <c r="G663" i="12"/>
  <c r="H662" i="12"/>
  <c r="H663" i="12" s="1"/>
  <c r="H667" i="12" s="1"/>
  <c r="H669" i="12" s="1"/>
  <c r="J657" i="12"/>
  <c r="I657" i="12"/>
  <c r="G657" i="12"/>
  <c r="K657" i="12" s="1"/>
  <c r="J655" i="12"/>
  <c r="J659" i="12" s="1"/>
  <c r="J661" i="12" s="1"/>
  <c r="I655" i="12"/>
  <c r="I659" i="12" s="1"/>
  <c r="I661" i="12" s="1"/>
  <c r="G655" i="12"/>
  <c r="H654" i="12"/>
  <c r="H657" i="12" s="1"/>
  <c r="J649" i="12"/>
  <c r="I649" i="12"/>
  <c r="G649" i="12"/>
  <c r="K649" i="12" s="1"/>
  <c r="J647" i="12"/>
  <c r="J651" i="12" s="1"/>
  <c r="J653" i="12" s="1"/>
  <c r="I647" i="12"/>
  <c r="I651" i="12" s="1"/>
  <c r="I653" i="12" s="1"/>
  <c r="G647" i="12"/>
  <c r="H646" i="12"/>
  <c r="H649" i="12" s="1"/>
  <c r="J641" i="12"/>
  <c r="I641" i="12"/>
  <c r="G641" i="12"/>
  <c r="K641" i="12" s="1"/>
  <c r="J639" i="12"/>
  <c r="J643" i="12" s="1"/>
  <c r="J645" i="12" s="1"/>
  <c r="I639" i="12"/>
  <c r="I643" i="12" s="1"/>
  <c r="I645" i="12" s="1"/>
  <c r="G639" i="12"/>
  <c r="H638" i="12"/>
  <c r="H641" i="12" s="1"/>
  <c r="J633" i="12"/>
  <c r="I633" i="12"/>
  <c r="G633" i="12"/>
  <c r="K633" i="12" s="1"/>
  <c r="J631" i="12"/>
  <c r="J635" i="12" s="1"/>
  <c r="J637" i="12" s="1"/>
  <c r="I631" i="12"/>
  <c r="I635" i="12" s="1"/>
  <c r="I637" i="12" s="1"/>
  <c r="G631" i="12"/>
  <c r="H630" i="12"/>
  <c r="J625" i="12"/>
  <c r="I625" i="12"/>
  <c r="G625" i="12"/>
  <c r="K625" i="12" s="1"/>
  <c r="J623" i="12"/>
  <c r="J627" i="12" s="1"/>
  <c r="J629" i="12" s="1"/>
  <c r="I623" i="12"/>
  <c r="I627" i="12" s="1"/>
  <c r="I629" i="12" s="1"/>
  <c r="G623" i="12"/>
  <c r="H622" i="12"/>
  <c r="H625" i="12" s="1"/>
  <c r="J617" i="12"/>
  <c r="I617" i="12"/>
  <c r="G617" i="12"/>
  <c r="K617" i="12" s="1"/>
  <c r="J615" i="12"/>
  <c r="J619" i="12" s="1"/>
  <c r="J621" i="12" s="1"/>
  <c r="I615" i="12"/>
  <c r="I619" i="12" s="1"/>
  <c r="I621" i="12" s="1"/>
  <c r="G615" i="12"/>
  <c r="H614" i="12"/>
  <c r="H617" i="12" s="1"/>
  <c r="J609" i="12"/>
  <c r="I609" i="12"/>
  <c r="G609" i="12"/>
  <c r="K609" i="12" s="1"/>
  <c r="J607" i="12"/>
  <c r="J611" i="12" s="1"/>
  <c r="J613" i="12" s="1"/>
  <c r="I607" i="12"/>
  <c r="I611" i="12" s="1"/>
  <c r="I613" i="12" s="1"/>
  <c r="G607" i="12"/>
  <c r="H606" i="12"/>
  <c r="H609" i="12" s="1"/>
  <c r="J601" i="12"/>
  <c r="I601" i="12"/>
  <c r="G601" i="12"/>
  <c r="K601" i="12" s="1"/>
  <c r="J599" i="12"/>
  <c r="J603" i="12" s="1"/>
  <c r="J605" i="12" s="1"/>
  <c r="I599" i="12"/>
  <c r="I603" i="12" s="1"/>
  <c r="I605" i="12" s="1"/>
  <c r="G599" i="12"/>
  <c r="H598" i="12"/>
  <c r="H599" i="12" s="1"/>
  <c r="H603" i="12" s="1"/>
  <c r="H605" i="12" s="1"/>
  <c r="J593" i="12"/>
  <c r="I593" i="12"/>
  <c r="G593" i="12"/>
  <c r="K593" i="12" s="1"/>
  <c r="J591" i="12"/>
  <c r="J595" i="12" s="1"/>
  <c r="J597" i="12" s="1"/>
  <c r="I591" i="12"/>
  <c r="I595" i="12" s="1"/>
  <c r="I597" i="12" s="1"/>
  <c r="G591" i="12"/>
  <c r="H590" i="12"/>
  <c r="H593" i="12" s="1"/>
  <c r="J585" i="12"/>
  <c r="I585" i="12"/>
  <c r="G585" i="12"/>
  <c r="K585" i="12" s="1"/>
  <c r="J583" i="12"/>
  <c r="J587" i="12" s="1"/>
  <c r="J589" i="12" s="1"/>
  <c r="I583" i="12"/>
  <c r="I587" i="12" s="1"/>
  <c r="I589" i="12" s="1"/>
  <c r="G583" i="12"/>
  <c r="H582" i="12"/>
  <c r="J577" i="12"/>
  <c r="I577" i="12"/>
  <c r="G577" i="12"/>
  <c r="K577" i="12" s="1"/>
  <c r="J575" i="12"/>
  <c r="J579" i="12" s="1"/>
  <c r="J581" i="12" s="1"/>
  <c r="I575" i="12"/>
  <c r="I579" i="12" s="1"/>
  <c r="I581" i="12" s="1"/>
  <c r="G575" i="12"/>
  <c r="H574" i="12"/>
  <c r="J569" i="12"/>
  <c r="I569" i="12"/>
  <c r="G569" i="12"/>
  <c r="K569" i="12" s="1"/>
  <c r="J567" i="12"/>
  <c r="J571" i="12" s="1"/>
  <c r="J573" i="12" s="1"/>
  <c r="I567" i="12"/>
  <c r="I571" i="12" s="1"/>
  <c r="I573" i="12" s="1"/>
  <c r="G567" i="12"/>
  <c r="H566" i="12"/>
  <c r="H569" i="12" s="1"/>
  <c r="J561" i="12"/>
  <c r="I561" i="12"/>
  <c r="G561" i="12"/>
  <c r="K561" i="12" s="1"/>
  <c r="J559" i="12"/>
  <c r="J563" i="12" s="1"/>
  <c r="J565" i="12" s="1"/>
  <c r="I559" i="12"/>
  <c r="I563" i="12" s="1"/>
  <c r="I565" i="12" s="1"/>
  <c r="G559" i="12"/>
  <c r="H558" i="12"/>
  <c r="H559" i="12" s="1"/>
  <c r="H563" i="12" s="1"/>
  <c r="H565" i="12" s="1"/>
  <c r="J553" i="12"/>
  <c r="I553" i="12"/>
  <c r="G553" i="12"/>
  <c r="K553" i="12" s="1"/>
  <c r="J551" i="12"/>
  <c r="J555" i="12" s="1"/>
  <c r="J557" i="12" s="1"/>
  <c r="I551" i="12"/>
  <c r="I555" i="12" s="1"/>
  <c r="I557" i="12" s="1"/>
  <c r="G551" i="12"/>
  <c r="H550" i="12"/>
  <c r="J545" i="12"/>
  <c r="I545" i="12"/>
  <c r="G545" i="12"/>
  <c r="K545" i="12" s="1"/>
  <c r="J543" i="12"/>
  <c r="J547" i="12" s="1"/>
  <c r="J549" i="12" s="1"/>
  <c r="I543" i="12"/>
  <c r="I547" i="12" s="1"/>
  <c r="I549" i="12" s="1"/>
  <c r="G543" i="12"/>
  <c r="H542" i="12"/>
  <c r="H543" i="12" s="1"/>
  <c r="H547" i="12" s="1"/>
  <c r="H549" i="12" s="1"/>
  <c r="J537" i="12"/>
  <c r="I537" i="12"/>
  <c r="G537" i="12"/>
  <c r="K537" i="12" s="1"/>
  <c r="J535" i="12"/>
  <c r="J539" i="12" s="1"/>
  <c r="J541" i="12" s="1"/>
  <c r="I535" i="12"/>
  <c r="I539" i="12" s="1"/>
  <c r="I541" i="12" s="1"/>
  <c r="G535" i="12"/>
  <c r="H534" i="12"/>
  <c r="H537" i="12" s="1"/>
  <c r="J529" i="12"/>
  <c r="I529" i="12"/>
  <c r="G529" i="12"/>
  <c r="K529" i="12" s="1"/>
  <c r="J527" i="12"/>
  <c r="J531" i="12" s="1"/>
  <c r="J533" i="12" s="1"/>
  <c r="I527" i="12"/>
  <c r="I531" i="12" s="1"/>
  <c r="I533" i="12" s="1"/>
  <c r="G527" i="12"/>
  <c r="H526" i="12"/>
  <c r="H527" i="12" s="1"/>
  <c r="H531" i="12" s="1"/>
  <c r="H533" i="12" s="1"/>
  <c r="J521" i="12"/>
  <c r="I521" i="12"/>
  <c r="G521" i="12"/>
  <c r="K521" i="12" s="1"/>
  <c r="J519" i="12"/>
  <c r="J523" i="12" s="1"/>
  <c r="J525" i="12" s="1"/>
  <c r="I519" i="12"/>
  <c r="I523" i="12" s="1"/>
  <c r="I525" i="12" s="1"/>
  <c r="G519" i="12"/>
  <c r="H518" i="12"/>
  <c r="H521" i="12" s="1"/>
  <c r="J513" i="12"/>
  <c r="I513" i="12"/>
  <c r="G513" i="12"/>
  <c r="K513" i="12" s="1"/>
  <c r="J511" i="12"/>
  <c r="J515" i="12" s="1"/>
  <c r="J517" i="12" s="1"/>
  <c r="I511" i="12"/>
  <c r="I515" i="12" s="1"/>
  <c r="I517" i="12" s="1"/>
  <c r="G511" i="12"/>
  <c r="H510" i="12"/>
  <c r="J505" i="12"/>
  <c r="I505" i="12"/>
  <c r="G505" i="12"/>
  <c r="K505" i="12" s="1"/>
  <c r="J503" i="12"/>
  <c r="J507" i="12" s="1"/>
  <c r="J509" i="12" s="1"/>
  <c r="I503" i="12"/>
  <c r="I507" i="12" s="1"/>
  <c r="I509" i="12" s="1"/>
  <c r="G503" i="12"/>
  <c r="H502" i="12"/>
  <c r="J497" i="12"/>
  <c r="I497" i="12"/>
  <c r="G497" i="12"/>
  <c r="K497" i="12" s="1"/>
  <c r="J495" i="12"/>
  <c r="J499" i="12" s="1"/>
  <c r="J501" i="12" s="1"/>
  <c r="I495" i="12"/>
  <c r="I499" i="12" s="1"/>
  <c r="I501" i="12" s="1"/>
  <c r="G495" i="12"/>
  <c r="H494" i="12"/>
  <c r="J489" i="12"/>
  <c r="I489" i="12"/>
  <c r="G489" i="12"/>
  <c r="K489" i="12" s="1"/>
  <c r="J487" i="12"/>
  <c r="J491" i="12" s="1"/>
  <c r="J493" i="12" s="1"/>
  <c r="I487" i="12"/>
  <c r="I491" i="12" s="1"/>
  <c r="I493" i="12" s="1"/>
  <c r="G487" i="12"/>
  <c r="H486" i="12"/>
  <c r="J481" i="12"/>
  <c r="I481" i="12"/>
  <c r="G481" i="12"/>
  <c r="K481" i="12" s="1"/>
  <c r="J479" i="12"/>
  <c r="J483" i="12" s="1"/>
  <c r="J485" i="12" s="1"/>
  <c r="I479" i="12"/>
  <c r="I483" i="12" s="1"/>
  <c r="I485" i="12" s="1"/>
  <c r="G479" i="12"/>
  <c r="H478" i="12"/>
  <c r="J473" i="12"/>
  <c r="I473" i="12"/>
  <c r="G473" i="12"/>
  <c r="K473" i="12" s="1"/>
  <c r="J471" i="12"/>
  <c r="J475" i="12" s="1"/>
  <c r="J477" i="12" s="1"/>
  <c r="I471" i="12"/>
  <c r="I475" i="12" s="1"/>
  <c r="I477" i="12" s="1"/>
  <c r="G471" i="12"/>
  <c r="H470" i="12"/>
  <c r="J465" i="12"/>
  <c r="I465" i="12"/>
  <c r="G465" i="12"/>
  <c r="K465" i="12" s="1"/>
  <c r="J463" i="12"/>
  <c r="J467" i="12" s="1"/>
  <c r="J469" i="12" s="1"/>
  <c r="I463" i="12"/>
  <c r="I467" i="12" s="1"/>
  <c r="I469" i="12" s="1"/>
  <c r="G463" i="12"/>
  <c r="H462" i="12"/>
  <c r="H463" i="12" s="1"/>
  <c r="H467" i="12" s="1"/>
  <c r="H469" i="12" s="1"/>
  <c r="J457" i="12"/>
  <c r="I457" i="12"/>
  <c r="G457" i="12"/>
  <c r="K457" i="12" s="1"/>
  <c r="J455" i="12"/>
  <c r="J459" i="12" s="1"/>
  <c r="J461" i="12" s="1"/>
  <c r="I455" i="12"/>
  <c r="I459" i="12" s="1"/>
  <c r="I461" i="12" s="1"/>
  <c r="G455" i="12"/>
  <c r="H454" i="12"/>
  <c r="H457" i="12" s="1"/>
  <c r="J449" i="12"/>
  <c r="I449" i="12"/>
  <c r="G449" i="12"/>
  <c r="K449" i="12" s="1"/>
  <c r="J447" i="12"/>
  <c r="J451" i="12" s="1"/>
  <c r="J453" i="12" s="1"/>
  <c r="I447" i="12"/>
  <c r="I451" i="12" s="1"/>
  <c r="I453" i="12" s="1"/>
  <c r="G447" i="12"/>
  <c r="H446" i="12"/>
  <c r="J441" i="12"/>
  <c r="I441" i="12"/>
  <c r="G441" i="12"/>
  <c r="K441" i="12" s="1"/>
  <c r="J439" i="12"/>
  <c r="J443" i="12" s="1"/>
  <c r="J445" i="12" s="1"/>
  <c r="I439" i="12"/>
  <c r="I443" i="12" s="1"/>
  <c r="I445" i="12" s="1"/>
  <c r="G439" i="12"/>
  <c r="H438" i="12"/>
  <c r="H441" i="12" s="1"/>
  <c r="J433" i="12"/>
  <c r="I433" i="12"/>
  <c r="G433" i="12"/>
  <c r="K433" i="12" s="1"/>
  <c r="J431" i="12"/>
  <c r="J435" i="12" s="1"/>
  <c r="J437" i="12" s="1"/>
  <c r="I431" i="12"/>
  <c r="I435" i="12" s="1"/>
  <c r="I437" i="12" s="1"/>
  <c r="G431" i="12"/>
  <c r="H430" i="12"/>
  <c r="H431" i="12" s="1"/>
  <c r="H435" i="12" s="1"/>
  <c r="H437" i="12" s="1"/>
  <c r="J425" i="12"/>
  <c r="I425" i="12"/>
  <c r="G425" i="12"/>
  <c r="K425" i="12" s="1"/>
  <c r="J423" i="12"/>
  <c r="J427" i="12" s="1"/>
  <c r="J429" i="12" s="1"/>
  <c r="I423" i="12"/>
  <c r="I427" i="12" s="1"/>
  <c r="I429" i="12" s="1"/>
  <c r="G423" i="12"/>
  <c r="H422" i="12"/>
  <c r="H425" i="12" s="1"/>
  <c r="J417" i="12"/>
  <c r="I417" i="12"/>
  <c r="G417" i="12"/>
  <c r="K417" i="12" s="1"/>
  <c r="J415" i="12"/>
  <c r="J419" i="12" s="1"/>
  <c r="J421" i="12" s="1"/>
  <c r="I415" i="12"/>
  <c r="I419" i="12" s="1"/>
  <c r="I421" i="12" s="1"/>
  <c r="G415" i="12"/>
  <c r="H414" i="12"/>
  <c r="H417" i="12" s="1"/>
  <c r="J409" i="12"/>
  <c r="I409" i="12"/>
  <c r="G409" i="12"/>
  <c r="K409" i="12" s="1"/>
  <c r="J407" i="12"/>
  <c r="J411" i="12" s="1"/>
  <c r="J413" i="12" s="1"/>
  <c r="I407" i="12"/>
  <c r="I411" i="12" s="1"/>
  <c r="I413" i="12" s="1"/>
  <c r="G407" i="12"/>
  <c r="H406" i="12"/>
  <c r="H409" i="12" s="1"/>
  <c r="J401" i="12"/>
  <c r="I401" i="12"/>
  <c r="G401" i="12"/>
  <c r="K401" i="12" s="1"/>
  <c r="J399" i="12"/>
  <c r="J403" i="12" s="1"/>
  <c r="J405" i="12" s="1"/>
  <c r="I399" i="12"/>
  <c r="I403" i="12" s="1"/>
  <c r="I405" i="12" s="1"/>
  <c r="G399" i="12"/>
  <c r="H398" i="12"/>
  <c r="H401" i="12" s="1"/>
  <c r="J393" i="12"/>
  <c r="I393" i="12"/>
  <c r="G393" i="12"/>
  <c r="K393" i="12" s="1"/>
  <c r="J391" i="12"/>
  <c r="J395" i="12" s="1"/>
  <c r="J397" i="12" s="1"/>
  <c r="I391" i="12"/>
  <c r="I395" i="12" s="1"/>
  <c r="I397" i="12" s="1"/>
  <c r="G391" i="12"/>
  <c r="H390" i="12"/>
  <c r="H393" i="12" s="1"/>
  <c r="J385" i="12"/>
  <c r="I385" i="12"/>
  <c r="G385" i="12"/>
  <c r="K385" i="12" s="1"/>
  <c r="J383" i="12"/>
  <c r="J387" i="12" s="1"/>
  <c r="J389" i="12" s="1"/>
  <c r="I383" i="12"/>
  <c r="I387" i="12" s="1"/>
  <c r="I389" i="12" s="1"/>
  <c r="G383" i="12"/>
  <c r="H382" i="12"/>
  <c r="H383" i="12" s="1"/>
  <c r="H387" i="12" s="1"/>
  <c r="H389" i="12" s="1"/>
  <c r="J377" i="12"/>
  <c r="I377" i="12"/>
  <c r="G377" i="12"/>
  <c r="K377" i="12" s="1"/>
  <c r="J375" i="12"/>
  <c r="J379" i="12" s="1"/>
  <c r="J381" i="12" s="1"/>
  <c r="I375" i="12"/>
  <c r="I379" i="12" s="1"/>
  <c r="I381" i="12" s="1"/>
  <c r="G375" i="12"/>
  <c r="H374" i="12"/>
  <c r="H377" i="12" s="1"/>
  <c r="J369" i="12"/>
  <c r="I369" i="12"/>
  <c r="G369" i="12"/>
  <c r="K369" i="12" s="1"/>
  <c r="J367" i="12"/>
  <c r="J371" i="12" s="1"/>
  <c r="J373" i="12" s="1"/>
  <c r="I367" i="12"/>
  <c r="I371" i="12" s="1"/>
  <c r="I373" i="12" s="1"/>
  <c r="G367" i="12"/>
  <c r="H366" i="12"/>
  <c r="H369" i="12" s="1"/>
  <c r="J361" i="12"/>
  <c r="I361" i="12"/>
  <c r="G361" i="12"/>
  <c r="K361" i="12" s="1"/>
  <c r="J359" i="12"/>
  <c r="J363" i="12" s="1"/>
  <c r="J365" i="12" s="1"/>
  <c r="I359" i="12"/>
  <c r="I363" i="12" s="1"/>
  <c r="I365" i="12" s="1"/>
  <c r="G359" i="12"/>
  <c r="H358" i="12"/>
  <c r="H361" i="12" s="1"/>
  <c r="J353" i="12"/>
  <c r="I353" i="12"/>
  <c r="G353" i="12"/>
  <c r="K353" i="12" s="1"/>
  <c r="J351" i="12"/>
  <c r="J355" i="12" s="1"/>
  <c r="J357" i="12" s="1"/>
  <c r="I351" i="12"/>
  <c r="I355" i="12" s="1"/>
  <c r="I357" i="12" s="1"/>
  <c r="G351" i="12"/>
  <c r="H350" i="12"/>
  <c r="H351" i="12" s="1"/>
  <c r="H355" i="12" s="1"/>
  <c r="H357" i="12" s="1"/>
  <c r="J345" i="12"/>
  <c r="I345" i="12"/>
  <c r="G345" i="12"/>
  <c r="K345" i="12" s="1"/>
  <c r="J343" i="12"/>
  <c r="J347" i="12" s="1"/>
  <c r="J349" i="12" s="1"/>
  <c r="I343" i="12"/>
  <c r="I347" i="12" s="1"/>
  <c r="I349" i="12" s="1"/>
  <c r="G343" i="12"/>
  <c r="H342" i="12"/>
  <c r="H345" i="12" s="1"/>
  <c r="J337" i="12"/>
  <c r="I337" i="12"/>
  <c r="G337" i="12"/>
  <c r="K337" i="12" s="1"/>
  <c r="J335" i="12"/>
  <c r="J339" i="12" s="1"/>
  <c r="J341" i="12" s="1"/>
  <c r="I335" i="12"/>
  <c r="I339" i="12" s="1"/>
  <c r="I341" i="12" s="1"/>
  <c r="G335" i="12"/>
  <c r="H334" i="12"/>
  <c r="H337" i="12" s="1"/>
  <c r="J329" i="12"/>
  <c r="I329" i="12"/>
  <c r="G329" i="12"/>
  <c r="K329" i="12" s="1"/>
  <c r="J327" i="12"/>
  <c r="J331" i="12" s="1"/>
  <c r="J333" i="12" s="1"/>
  <c r="I327" i="12"/>
  <c r="I331" i="12" s="1"/>
  <c r="I333" i="12" s="1"/>
  <c r="G327" i="12"/>
  <c r="H326" i="12"/>
  <c r="H329" i="12" s="1"/>
  <c r="J321" i="12"/>
  <c r="I321" i="12"/>
  <c r="G321" i="12"/>
  <c r="K321" i="12" s="1"/>
  <c r="J319" i="12"/>
  <c r="J323" i="12" s="1"/>
  <c r="J325" i="12" s="1"/>
  <c r="I319" i="12"/>
  <c r="I323" i="12" s="1"/>
  <c r="I325" i="12" s="1"/>
  <c r="G319" i="12"/>
  <c r="H318" i="12"/>
  <c r="J313" i="12"/>
  <c r="I313" i="12"/>
  <c r="G313" i="12"/>
  <c r="K313" i="12" s="1"/>
  <c r="J311" i="12"/>
  <c r="J315" i="12" s="1"/>
  <c r="J317" i="12" s="1"/>
  <c r="I311" i="12"/>
  <c r="I315" i="12" s="1"/>
  <c r="I317" i="12" s="1"/>
  <c r="G311" i="12"/>
  <c r="H310" i="12"/>
  <c r="H313" i="12" s="1"/>
  <c r="J305" i="12"/>
  <c r="I305" i="12"/>
  <c r="G305" i="12"/>
  <c r="K305" i="12" s="1"/>
  <c r="J303" i="12"/>
  <c r="J307" i="12" s="1"/>
  <c r="J309" i="12" s="1"/>
  <c r="I303" i="12"/>
  <c r="I307" i="12" s="1"/>
  <c r="I309" i="12" s="1"/>
  <c r="G303" i="12"/>
  <c r="H302" i="12"/>
  <c r="H305" i="12" s="1"/>
  <c r="J297" i="12"/>
  <c r="I297" i="12"/>
  <c r="G297" i="12"/>
  <c r="K297" i="12" s="1"/>
  <c r="J295" i="12"/>
  <c r="J299" i="12" s="1"/>
  <c r="J301" i="12" s="1"/>
  <c r="I295" i="12"/>
  <c r="I299" i="12" s="1"/>
  <c r="I301" i="12" s="1"/>
  <c r="G295" i="12"/>
  <c r="H294" i="12"/>
  <c r="H297" i="12" s="1"/>
  <c r="J289" i="12"/>
  <c r="I289" i="12"/>
  <c r="G289" i="12"/>
  <c r="K289" i="12" s="1"/>
  <c r="J287" i="12"/>
  <c r="J291" i="12" s="1"/>
  <c r="J293" i="12" s="1"/>
  <c r="I287" i="12"/>
  <c r="I291" i="12" s="1"/>
  <c r="I293" i="12" s="1"/>
  <c r="G287" i="12"/>
  <c r="H286" i="12"/>
  <c r="H287" i="12" s="1"/>
  <c r="H291" i="12" s="1"/>
  <c r="H293" i="12" s="1"/>
  <c r="J281" i="12"/>
  <c r="I281" i="12"/>
  <c r="G281" i="12"/>
  <c r="K281" i="12" s="1"/>
  <c r="J279" i="12"/>
  <c r="J283" i="12" s="1"/>
  <c r="J285" i="12" s="1"/>
  <c r="I279" i="12"/>
  <c r="I283" i="12" s="1"/>
  <c r="I285" i="12" s="1"/>
  <c r="G279" i="12"/>
  <c r="H278" i="12"/>
  <c r="H281" i="12" s="1"/>
  <c r="J273" i="12"/>
  <c r="I273" i="12"/>
  <c r="G273" i="12"/>
  <c r="K273" i="12" s="1"/>
  <c r="J271" i="12"/>
  <c r="J275" i="12" s="1"/>
  <c r="J277" i="12" s="1"/>
  <c r="I271" i="12"/>
  <c r="I275" i="12" s="1"/>
  <c r="I277" i="12" s="1"/>
  <c r="G271" i="12"/>
  <c r="H270" i="12"/>
  <c r="J265" i="12"/>
  <c r="I265" i="12"/>
  <c r="G265" i="12"/>
  <c r="K265" i="12" s="1"/>
  <c r="J263" i="12"/>
  <c r="J267" i="12" s="1"/>
  <c r="J269" i="12" s="1"/>
  <c r="I263" i="12"/>
  <c r="I267" i="12" s="1"/>
  <c r="I269" i="12" s="1"/>
  <c r="G263" i="12"/>
  <c r="H262" i="12"/>
  <c r="H265" i="12" s="1"/>
  <c r="J257" i="12"/>
  <c r="I257" i="12"/>
  <c r="G257" i="12"/>
  <c r="K257" i="12" s="1"/>
  <c r="J255" i="12"/>
  <c r="J259" i="12" s="1"/>
  <c r="J261" i="12" s="1"/>
  <c r="I255" i="12"/>
  <c r="I259" i="12" s="1"/>
  <c r="I261" i="12" s="1"/>
  <c r="G255" i="12"/>
  <c r="H254" i="12"/>
  <c r="H255" i="12" s="1"/>
  <c r="H259" i="12" s="1"/>
  <c r="H261" i="12" s="1"/>
  <c r="J249" i="12"/>
  <c r="I249" i="12"/>
  <c r="G249" i="12"/>
  <c r="K249" i="12" s="1"/>
  <c r="J247" i="12"/>
  <c r="J251" i="12" s="1"/>
  <c r="J253" i="12" s="1"/>
  <c r="I247" i="12"/>
  <c r="I251" i="12" s="1"/>
  <c r="I253" i="12" s="1"/>
  <c r="G247" i="12"/>
  <c r="H246" i="12"/>
  <c r="H249" i="12" s="1"/>
  <c r="J241" i="12"/>
  <c r="I241" i="12"/>
  <c r="G241" i="12"/>
  <c r="K241" i="12" s="1"/>
  <c r="J239" i="12"/>
  <c r="J243" i="12" s="1"/>
  <c r="J245" i="12" s="1"/>
  <c r="I239" i="12"/>
  <c r="I243" i="12" s="1"/>
  <c r="I245" i="12" s="1"/>
  <c r="G239" i="12"/>
  <c r="H238" i="12"/>
  <c r="H241" i="12" s="1"/>
  <c r="J233" i="12"/>
  <c r="I233" i="12"/>
  <c r="G233" i="12"/>
  <c r="K233" i="12" s="1"/>
  <c r="J231" i="12"/>
  <c r="J235" i="12" s="1"/>
  <c r="J237" i="12" s="1"/>
  <c r="I231" i="12"/>
  <c r="I235" i="12" s="1"/>
  <c r="I237" i="12" s="1"/>
  <c r="G231" i="12"/>
  <c r="H230" i="12"/>
  <c r="H233" i="12" s="1"/>
  <c r="J225" i="12"/>
  <c r="I225" i="12"/>
  <c r="G225" i="12"/>
  <c r="K225" i="12" s="1"/>
  <c r="J223" i="12"/>
  <c r="J227" i="12" s="1"/>
  <c r="J229" i="12" s="1"/>
  <c r="I223" i="12"/>
  <c r="I227" i="12" s="1"/>
  <c r="I229" i="12" s="1"/>
  <c r="G223" i="12"/>
  <c r="H222" i="12"/>
  <c r="H223" i="12" s="1"/>
  <c r="H227" i="12" s="1"/>
  <c r="H229" i="12" s="1"/>
  <c r="J217" i="12"/>
  <c r="I217" i="12"/>
  <c r="G217" i="12"/>
  <c r="K217" i="12" s="1"/>
  <c r="J215" i="12"/>
  <c r="J219" i="12" s="1"/>
  <c r="J221" i="12" s="1"/>
  <c r="I215" i="12"/>
  <c r="I219" i="12" s="1"/>
  <c r="I221" i="12" s="1"/>
  <c r="G215" i="12"/>
  <c r="H214" i="12"/>
  <c r="H217" i="12" s="1"/>
  <c r="J209" i="12"/>
  <c r="I209" i="12"/>
  <c r="G209" i="12"/>
  <c r="K209" i="12" s="1"/>
  <c r="J207" i="12"/>
  <c r="J211" i="12" s="1"/>
  <c r="J213" i="12" s="1"/>
  <c r="I207" i="12"/>
  <c r="I211" i="12" s="1"/>
  <c r="I213" i="12" s="1"/>
  <c r="G207" i="12"/>
  <c r="H206" i="12"/>
  <c r="H209" i="12" s="1"/>
  <c r="J201" i="12"/>
  <c r="I201" i="12"/>
  <c r="G201" i="12"/>
  <c r="K201" i="12" s="1"/>
  <c r="J199" i="12"/>
  <c r="J203" i="12" s="1"/>
  <c r="J205" i="12" s="1"/>
  <c r="I199" i="12"/>
  <c r="I203" i="12" s="1"/>
  <c r="I205" i="12" s="1"/>
  <c r="G199" i="12"/>
  <c r="H198" i="12"/>
  <c r="H201" i="12" s="1"/>
  <c r="J193" i="12"/>
  <c r="I193" i="12"/>
  <c r="G193" i="12"/>
  <c r="K193" i="12" s="1"/>
  <c r="J191" i="12"/>
  <c r="J195" i="12" s="1"/>
  <c r="J197" i="12" s="1"/>
  <c r="I191" i="12"/>
  <c r="I195" i="12" s="1"/>
  <c r="I197" i="12" s="1"/>
  <c r="G191" i="12"/>
  <c r="K191" i="12" s="1"/>
  <c r="H190" i="12"/>
  <c r="H191" i="12" s="1"/>
  <c r="H195" i="12" s="1"/>
  <c r="H197" i="12" s="1"/>
  <c r="J185" i="12"/>
  <c r="I185" i="12"/>
  <c r="G185" i="12"/>
  <c r="K185" i="12" s="1"/>
  <c r="J183" i="12"/>
  <c r="J187" i="12" s="1"/>
  <c r="J189" i="12" s="1"/>
  <c r="I183" i="12"/>
  <c r="I187" i="12" s="1"/>
  <c r="I189" i="12" s="1"/>
  <c r="G183" i="12"/>
  <c r="H182" i="12"/>
  <c r="H183" i="12" s="1"/>
  <c r="H187" i="12" s="1"/>
  <c r="H189" i="12" s="1"/>
  <c r="J177" i="12"/>
  <c r="I177" i="12"/>
  <c r="G177" i="12"/>
  <c r="K177" i="12" s="1"/>
  <c r="J175" i="12"/>
  <c r="J179" i="12" s="1"/>
  <c r="J181" i="12" s="1"/>
  <c r="I175" i="12"/>
  <c r="I179" i="12" s="1"/>
  <c r="I181" i="12" s="1"/>
  <c r="G175" i="12"/>
  <c r="H174" i="12"/>
  <c r="H177" i="12" s="1"/>
  <c r="J169" i="12"/>
  <c r="I169" i="12"/>
  <c r="G169" i="12"/>
  <c r="K169" i="12" s="1"/>
  <c r="J167" i="12"/>
  <c r="J171" i="12" s="1"/>
  <c r="J173" i="12" s="1"/>
  <c r="I167" i="12"/>
  <c r="I171" i="12" s="1"/>
  <c r="I173" i="12" s="1"/>
  <c r="G167" i="12"/>
  <c r="H166" i="12"/>
  <c r="H169" i="12" s="1"/>
  <c r="J161" i="12"/>
  <c r="I161" i="12"/>
  <c r="G161" i="12"/>
  <c r="K161" i="12" s="1"/>
  <c r="J159" i="12"/>
  <c r="J163" i="12" s="1"/>
  <c r="J165" i="12" s="1"/>
  <c r="I159" i="12"/>
  <c r="I163" i="12" s="1"/>
  <c r="I165" i="12" s="1"/>
  <c r="G159" i="12"/>
  <c r="H158" i="12"/>
  <c r="H159" i="12" s="1"/>
  <c r="H163" i="12" s="1"/>
  <c r="H165" i="12" s="1"/>
  <c r="J153" i="12"/>
  <c r="I153" i="12"/>
  <c r="G153" i="12"/>
  <c r="K153" i="12" s="1"/>
  <c r="J151" i="12"/>
  <c r="J155" i="12" s="1"/>
  <c r="J157" i="12" s="1"/>
  <c r="I151" i="12"/>
  <c r="I155" i="12" s="1"/>
  <c r="I157" i="12" s="1"/>
  <c r="G151" i="12"/>
  <c r="H150" i="12"/>
  <c r="H153" i="12" s="1"/>
  <c r="J145" i="12"/>
  <c r="I145" i="12"/>
  <c r="G145" i="12"/>
  <c r="K145" i="12" s="1"/>
  <c r="J143" i="12"/>
  <c r="J147" i="12" s="1"/>
  <c r="J149" i="12" s="1"/>
  <c r="I143" i="12"/>
  <c r="I147" i="12" s="1"/>
  <c r="I149" i="12" s="1"/>
  <c r="G143" i="12"/>
  <c r="H142" i="12"/>
  <c r="H145" i="12" s="1"/>
  <c r="J137" i="12"/>
  <c r="I137" i="12"/>
  <c r="G137" i="12"/>
  <c r="K137" i="12" s="1"/>
  <c r="J135" i="12"/>
  <c r="J139" i="12" s="1"/>
  <c r="J141" i="12" s="1"/>
  <c r="I135" i="12"/>
  <c r="I139" i="12" s="1"/>
  <c r="I141" i="12" s="1"/>
  <c r="G135" i="12"/>
  <c r="H134" i="12"/>
  <c r="H137" i="12" s="1"/>
  <c r="J129" i="12"/>
  <c r="I129" i="12"/>
  <c r="G129" i="12"/>
  <c r="K129" i="12" s="1"/>
  <c r="J127" i="12"/>
  <c r="J131" i="12" s="1"/>
  <c r="J133" i="12" s="1"/>
  <c r="I127" i="12"/>
  <c r="I131" i="12" s="1"/>
  <c r="I133" i="12" s="1"/>
  <c r="G127" i="12"/>
  <c r="H129" i="12"/>
  <c r="J121" i="12"/>
  <c r="I121" i="12"/>
  <c r="G121" i="12"/>
  <c r="K121" i="12" s="1"/>
  <c r="J119" i="12"/>
  <c r="J123" i="12" s="1"/>
  <c r="J125" i="12" s="1"/>
  <c r="I119" i="12"/>
  <c r="I123" i="12" s="1"/>
  <c r="I125" i="12" s="1"/>
  <c r="G119" i="12"/>
  <c r="H118" i="12"/>
  <c r="H119" i="12" s="1"/>
  <c r="H123" i="12" s="1"/>
  <c r="H125" i="12" s="1"/>
  <c r="J113" i="12"/>
  <c r="I113" i="12"/>
  <c r="G113" i="12"/>
  <c r="K113" i="12" s="1"/>
  <c r="J111" i="12"/>
  <c r="J115" i="12" s="1"/>
  <c r="J117" i="12" s="1"/>
  <c r="I111" i="12"/>
  <c r="I115" i="12" s="1"/>
  <c r="I117" i="12" s="1"/>
  <c r="G111" i="12"/>
  <c r="H110" i="12"/>
  <c r="H113" i="12" s="1"/>
  <c r="J105" i="12"/>
  <c r="I105" i="12"/>
  <c r="G105" i="12"/>
  <c r="K105" i="12" s="1"/>
  <c r="J103" i="12"/>
  <c r="J107" i="12" s="1"/>
  <c r="J109" i="12" s="1"/>
  <c r="I103" i="12"/>
  <c r="I107" i="12" s="1"/>
  <c r="I109" i="12" s="1"/>
  <c r="G103" i="12"/>
  <c r="H102" i="12"/>
  <c r="H105" i="12" s="1"/>
  <c r="J97" i="12"/>
  <c r="I97" i="12"/>
  <c r="G97" i="12"/>
  <c r="K97" i="12" s="1"/>
  <c r="J95" i="12"/>
  <c r="J99" i="12" s="1"/>
  <c r="J101" i="12" s="1"/>
  <c r="I95" i="12"/>
  <c r="I99" i="12" s="1"/>
  <c r="I101" i="12" s="1"/>
  <c r="G95" i="12"/>
  <c r="H94" i="12"/>
  <c r="H97" i="12" s="1"/>
  <c r="J89" i="12"/>
  <c r="I89" i="12"/>
  <c r="G89" i="12"/>
  <c r="K89" i="12" s="1"/>
  <c r="J87" i="12"/>
  <c r="J91" i="12" s="1"/>
  <c r="J93" i="12" s="1"/>
  <c r="I87" i="12"/>
  <c r="I91" i="12" s="1"/>
  <c r="I93" i="12" s="1"/>
  <c r="G87" i="12"/>
  <c r="H86" i="12"/>
  <c r="H87" i="12" s="1"/>
  <c r="H91" i="12" s="1"/>
  <c r="H93" i="12" s="1"/>
  <c r="J81" i="12"/>
  <c r="I81" i="12"/>
  <c r="G81" i="12"/>
  <c r="K81" i="12" s="1"/>
  <c r="J79" i="12"/>
  <c r="J83" i="12" s="1"/>
  <c r="J85" i="12" s="1"/>
  <c r="I79" i="12"/>
  <c r="I83" i="12" s="1"/>
  <c r="I85" i="12" s="1"/>
  <c r="G79" i="12"/>
  <c r="H78" i="12"/>
  <c r="H81" i="12" s="1"/>
  <c r="J73" i="12"/>
  <c r="I73" i="12"/>
  <c r="G73" i="12"/>
  <c r="K73" i="12" s="1"/>
  <c r="J71" i="12"/>
  <c r="J75" i="12" s="1"/>
  <c r="J77" i="12" s="1"/>
  <c r="I71" i="12"/>
  <c r="I75" i="12" s="1"/>
  <c r="I77" i="12" s="1"/>
  <c r="G71" i="12"/>
  <c r="H70" i="12"/>
  <c r="H73" i="12" s="1"/>
  <c r="J65" i="12"/>
  <c r="I65" i="12"/>
  <c r="H65" i="12"/>
  <c r="G65" i="12"/>
  <c r="K65" i="12" s="1"/>
  <c r="J63" i="12"/>
  <c r="J67" i="12" s="1"/>
  <c r="J69" i="12" s="1"/>
  <c r="I63" i="12"/>
  <c r="I67" i="12" s="1"/>
  <c r="I69" i="12" s="1"/>
  <c r="H63" i="12"/>
  <c r="H67" i="12" s="1"/>
  <c r="H69" i="12" s="1"/>
  <c r="G63" i="12"/>
  <c r="J57" i="12"/>
  <c r="I57" i="12"/>
  <c r="G57" i="12"/>
  <c r="K57" i="12" s="1"/>
  <c r="J55" i="12"/>
  <c r="J59" i="12" s="1"/>
  <c r="J61" i="12" s="1"/>
  <c r="I55" i="12"/>
  <c r="I59" i="12" s="1"/>
  <c r="I61" i="12" s="1"/>
  <c r="G55" i="12"/>
  <c r="H54" i="12"/>
  <c r="H57" i="12" s="1"/>
  <c r="J49" i="12"/>
  <c r="I49" i="12"/>
  <c r="G49" i="12"/>
  <c r="K49" i="12" s="1"/>
  <c r="J47" i="12"/>
  <c r="J51" i="12" s="1"/>
  <c r="J53" i="12" s="1"/>
  <c r="I47" i="12"/>
  <c r="I51" i="12" s="1"/>
  <c r="I53" i="12" s="1"/>
  <c r="G47" i="12"/>
  <c r="H46" i="12"/>
  <c r="H49" i="12" s="1"/>
  <c r="J41" i="12"/>
  <c r="I41" i="12"/>
  <c r="G41" i="12"/>
  <c r="K41" i="12" s="1"/>
  <c r="J39" i="12"/>
  <c r="J43" i="12" s="1"/>
  <c r="J45" i="12" s="1"/>
  <c r="I39" i="12"/>
  <c r="I43" i="12" s="1"/>
  <c r="I45" i="12" s="1"/>
  <c r="G39" i="12"/>
  <c r="H38" i="12"/>
  <c r="H41" i="12" s="1"/>
  <c r="J33" i="12"/>
  <c r="I33" i="12"/>
  <c r="G33" i="12"/>
  <c r="K33" i="12" s="1"/>
  <c r="J31" i="12"/>
  <c r="J35" i="12" s="1"/>
  <c r="J37" i="12" s="1"/>
  <c r="I31" i="12"/>
  <c r="I35" i="12" s="1"/>
  <c r="I37" i="12" s="1"/>
  <c r="G31" i="12"/>
  <c r="H30" i="12"/>
  <c r="J25" i="12"/>
  <c r="I25" i="12"/>
  <c r="H25" i="12"/>
  <c r="G25" i="12"/>
  <c r="K25" i="12" s="1"/>
  <c r="J23" i="12"/>
  <c r="J27" i="12" s="1"/>
  <c r="J29" i="12" s="1"/>
  <c r="I23" i="12"/>
  <c r="I27" i="12" s="1"/>
  <c r="I29" i="12" s="1"/>
  <c r="H23" i="12"/>
  <c r="H27" i="12" s="1"/>
  <c r="H29" i="12" s="1"/>
  <c r="G23" i="12"/>
  <c r="J17" i="12"/>
  <c r="I17" i="12"/>
  <c r="H17" i="12"/>
  <c r="G17" i="12"/>
  <c r="K17" i="12" s="1"/>
  <c r="J15" i="12"/>
  <c r="J19" i="12" s="1"/>
  <c r="J21" i="12" s="1"/>
  <c r="I15" i="12"/>
  <c r="I19" i="12" s="1"/>
  <c r="I21" i="12" s="1"/>
  <c r="H15" i="12"/>
  <c r="H19" i="12" s="1"/>
  <c r="H21" i="12" s="1"/>
  <c r="G15" i="12"/>
  <c r="J9" i="12"/>
  <c r="I9" i="12"/>
  <c r="H9" i="12"/>
  <c r="G9" i="12"/>
  <c r="K9" i="12" s="1"/>
  <c r="J7" i="12"/>
  <c r="J11" i="12" s="1"/>
  <c r="J13" i="12" s="1"/>
  <c r="I7" i="12"/>
  <c r="I11" i="12" s="1"/>
  <c r="I13" i="12" s="1"/>
  <c r="H7" i="12"/>
  <c r="H11" i="12" s="1"/>
  <c r="H13" i="12" s="1"/>
  <c r="G7" i="12"/>
  <c r="K6" i="12"/>
  <c r="K1278" i="12" s="1"/>
  <c r="B14" i="12"/>
  <c r="B22" i="12" s="1"/>
  <c r="B30" i="12" s="1"/>
  <c r="B38" i="12" s="1"/>
  <c r="B46" i="12" s="1"/>
  <c r="B54" i="12" s="1"/>
  <c r="B62" i="12" s="1"/>
  <c r="B70" i="12" s="1"/>
  <c r="B78" i="12" s="1"/>
  <c r="B86" i="12" s="1"/>
  <c r="B94" i="12" s="1"/>
  <c r="B102" i="12" s="1"/>
  <c r="B110" i="12" s="1"/>
  <c r="B118" i="12" s="1"/>
  <c r="B126" i="12" s="1"/>
  <c r="B134" i="12" s="1"/>
  <c r="B142" i="12" s="1"/>
  <c r="B150" i="12" s="1"/>
  <c r="B158" i="12" s="1"/>
  <c r="B166" i="12" s="1"/>
  <c r="B174" i="12" s="1"/>
  <c r="B182" i="12" s="1"/>
  <c r="B190" i="12" s="1"/>
  <c r="B198" i="12" s="1"/>
  <c r="B206" i="12" s="1"/>
  <c r="B214" i="12" s="1"/>
  <c r="B222" i="12" s="1"/>
  <c r="B230" i="12" s="1"/>
  <c r="B238" i="12" s="1"/>
  <c r="B246" i="12" s="1"/>
  <c r="B254" i="12" s="1"/>
  <c r="B262" i="12" s="1"/>
  <c r="B270" i="12" s="1"/>
  <c r="B278" i="12" s="1"/>
  <c r="B286" i="12" s="1"/>
  <c r="B294" i="12" s="1"/>
  <c r="B302" i="12" s="1"/>
  <c r="B310" i="12" s="1"/>
  <c r="B318" i="12" s="1"/>
  <c r="B326" i="12" s="1"/>
  <c r="B334" i="12" s="1"/>
  <c r="B342" i="12" s="1"/>
  <c r="B350" i="12" s="1"/>
  <c r="B358" i="12" s="1"/>
  <c r="B366" i="12" s="1"/>
  <c r="B374" i="12" s="1"/>
  <c r="B382" i="12" s="1"/>
  <c r="B390" i="12" s="1"/>
  <c r="B398" i="12" s="1"/>
  <c r="B406" i="12" s="1"/>
  <c r="B414" i="12" s="1"/>
  <c r="B422" i="12" s="1"/>
  <c r="B430" i="12" s="1"/>
  <c r="B438" i="12" s="1"/>
  <c r="B446" i="12" s="1"/>
  <c r="B454" i="12" s="1"/>
  <c r="B462" i="12" s="1"/>
  <c r="B470" i="12" s="1"/>
  <c r="B478" i="12" s="1"/>
  <c r="B486" i="12" s="1"/>
  <c r="B494" i="12" s="1"/>
  <c r="B502" i="12" s="1"/>
  <c r="B510" i="12" s="1"/>
  <c r="B518" i="12" s="1"/>
  <c r="B526" i="12" s="1"/>
  <c r="B534" i="12" s="1"/>
  <c r="B542" i="12" s="1"/>
  <c r="B550" i="12" s="1"/>
  <c r="B558" i="12" s="1"/>
  <c r="B566" i="12" s="1"/>
  <c r="B574" i="12" s="1"/>
  <c r="B582" i="12" s="1"/>
  <c r="B590" i="12" s="1"/>
  <c r="B598" i="12" s="1"/>
  <c r="B606" i="12" s="1"/>
  <c r="B614" i="12" s="1"/>
  <c r="B622" i="12" s="1"/>
  <c r="B630" i="12" s="1"/>
  <c r="B638" i="12" s="1"/>
  <c r="B646" i="12" s="1"/>
  <c r="B654" i="12" s="1"/>
  <c r="B662" i="12" s="1"/>
  <c r="B670" i="12" s="1"/>
  <c r="B678" i="12" s="1"/>
  <c r="B686" i="12" s="1"/>
  <c r="B694" i="12" s="1"/>
  <c r="B702" i="12" s="1"/>
  <c r="B710" i="12" s="1"/>
  <c r="B718" i="12" s="1"/>
  <c r="B726" i="12" s="1"/>
  <c r="B734" i="12" s="1"/>
  <c r="B742" i="12" s="1"/>
  <c r="B750" i="12" s="1"/>
  <c r="B758" i="12" s="1"/>
  <c r="B766" i="12" s="1"/>
  <c r="B774" i="12" s="1"/>
  <c r="B782" i="12" s="1"/>
  <c r="B790" i="12" s="1"/>
  <c r="B798" i="12" s="1"/>
  <c r="B806" i="12" s="1"/>
  <c r="B814" i="12" s="1"/>
  <c r="B822" i="12" s="1"/>
  <c r="B830" i="12" s="1"/>
  <c r="B838" i="12" s="1"/>
  <c r="B846" i="12" s="1"/>
  <c r="B854" i="12" s="1"/>
  <c r="B862" i="12" s="1"/>
  <c r="I881" i="11"/>
  <c r="J881" i="11" s="1"/>
  <c r="G881" i="11"/>
  <c r="K881" i="11" s="1"/>
  <c r="I879" i="11"/>
  <c r="G879" i="11"/>
  <c r="H878" i="11"/>
  <c r="H881" i="11" s="1"/>
  <c r="I873" i="11"/>
  <c r="J873" i="11" s="1"/>
  <c r="G873" i="11"/>
  <c r="K873" i="11" s="1"/>
  <c r="I871" i="11"/>
  <c r="G871" i="11"/>
  <c r="H870" i="11"/>
  <c r="H873" i="11" s="1"/>
  <c r="I865" i="11"/>
  <c r="J865" i="11" s="1"/>
  <c r="G865" i="11"/>
  <c r="K865" i="11" s="1"/>
  <c r="I863" i="11"/>
  <c r="G863" i="11"/>
  <c r="H862" i="11"/>
  <c r="H865" i="11" s="1"/>
  <c r="I857" i="11"/>
  <c r="J857" i="11" s="1"/>
  <c r="G857" i="11"/>
  <c r="K857" i="11" s="1"/>
  <c r="I855" i="11"/>
  <c r="G855" i="11"/>
  <c r="H854" i="11"/>
  <c r="H857" i="11" s="1"/>
  <c r="I849" i="11"/>
  <c r="J849" i="11" s="1"/>
  <c r="G849" i="11"/>
  <c r="K849" i="11" s="1"/>
  <c r="I847" i="11"/>
  <c r="G847" i="11"/>
  <c r="H846" i="11"/>
  <c r="H849" i="11" s="1"/>
  <c r="I841" i="11"/>
  <c r="J841" i="11" s="1"/>
  <c r="G841" i="11"/>
  <c r="K841" i="11" s="1"/>
  <c r="I839" i="11"/>
  <c r="G839" i="11"/>
  <c r="H838" i="11"/>
  <c r="H841" i="11" s="1"/>
  <c r="I833" i="11"/>
  <c r="J833" i="11" s="1"/>
  <c r="G833" i="11"/>
  <c r="K833" i="11" s="1"/>
  <c r="I831" i="11"/>
  <c r="G831" i="11"/>
  <c r="H830" i="11"/>
  <c r="H833" i="11" s="1"/>
  <c r="I825" i="11"/>
  <c r="J825" i="11" s="1"/>
  <c r="G825" i="11"/>
  <c r="K825" i="11" s="1"/>
  <c r="I823" i="11"/>
  <c r="G823" i="11"/>
  <c r="H822" i="11"/>
  <c r="H825" i="11" s="1"/>
  <c r="I817" i="11"/>
  <c r="J817" i="11" s="1"/>
  <c r="G817" i="11"/>
  <c r="K817" i="11" s="1"/>
  <c r="I815" i="11"/>
  <c r="G815" i="11"/>
  <c r="H814" i="11"/>
  <c r="H817" i="11" s="1"/>
  <c r="I809" i="11"/>
  <c r="J809" i="11" s="1"/>
  <c r="G809" i="11"/>
  <c r="K809" i="11" s="1"/>
  <c r="I807" i="11"/>
  <c r="G807" i="11"/>
  <c r="H806" i="11"/>
  <c r="H809" i="11" s="1"/>
  <c r="I801" i="11"/>
  <c r="J801" i="11" s="1"/>
  <c r="G801" i="11"/>
  <c r="K801" i="11" s="1"/>
  <c r="I799" i="11"/>
  <c r="G799" i="11"/>
  <c r="H798" i="11"/>
  <c r="H801" i="11" s="1"/>
  <c r="I793" i="11"/>
  <c r="J793" i="11" s="1"/>
  <c r="G793" i="11"/>
  <c r="K793" i="11" s="1"/>
  <c r="I791" i="11"/>
  <c r="G791" i="11"/>
  <c r="H790" i="11"/>
  <c r="H793" i="11" s="1"/>
  <c r="I785" i="11"/>
  <c r="J785" i="11" s="1"/>
  <c r="G785" i="11"/>
  <c r="K785" i="11" s="1"/>
  <c r="I783" i="11"/>
  <c r="G783" i="11"/>
  <c r="H782" i="11"/>
  <c r="H785" i="11" s="1"/>
  <c r="I777" i="11"/>
  <c r="J777" i="11" s="1"/>
  <c r="G777" i="11"/>
  <c r="K777" i="11" s="1"/>
  <c r="I775" i="11"/>
  <c r="G775" i="11"/>
  <c r="H774" i="11"/>
  <c r="I769" i="11"/>
  <c r="J769" i="11" s="1"/>
  <c r="G769" i="11"/>
  <c r="K769" i="11" s="1"/>
  <c r="I767" i="11"/>
  <c r="G767" i="11"/>
  <c r="H766" i="11"/>
  <c r="H769" i="11" s="1"/>
  <c r="I761" i="11"/>
  <c r="J761" i="11" s="1"/>
  <c r="G761" i="11"/>
  <c r="K761" i="11" s="1"/>
  <c r="I759" i="11"/>
  <c r="G759" i="11"/>
  <c r="H758" i="11"/>
  <c r="I753" i="11"/>
  <c r="J753" i="11" s="1"/>
  <c r="G753" i="11"/>
  <c r="K753" i="11" s="1"/>
  <c r="I751" i="11"/>
  <c r="G751" i="11"/>
  <c r="H750" i="11"/>
  <c r="H753" i="11" s="1"/>
  <c r="I745" i="11"/>
  <c r="J745" i="11" s="1"/>
  <c r="G745" i="11"/>
  <c r="K745" i="11" s="1"/>
  <c r="I743" i="11"/>
  <c r="G743" i="11"/>
  <c r="H742" i="11"/>
  <c r="I737" i="11"/>
  <c r="J737" i="11" s="1"/>
  <c r="G737" i="11"/>
  <c r="K737" i="11" s="1"/>
  <c r="I735" i="11"/>
  <c r="G735" i="11"/>
  <c r="H734" i="11"/>
  <c r="H737" i="11" s="1"/>
  <c r="I729" i="11"/>
  <c r="J729" i="11" s="1"/>
  <c r="G729" i="11"/>
  <c r="K729" i="11" s="1"/>
  <c r="I727" i="11"/>
  <c r="G727" i="11"/>
  <c r="H726" i="11"/>
  <c r="I721" i="11"/>
  <c r="J721" i="11" s="1"/>
  <c r="G721" i="11"/>
  <c r="K721" i="11" s="1"/>
  <c r="I719" i="11"/>
  <c r="G719" i="11"/>
  <c r="H718" i="11"/>
  <c r="H721" i="11" s="1"/>
  <c r="I713" i="11"/>
  <c r="J713" i="11" s="1"/>
  <c r="G713" i="11"/>
  <c r="K713" i="11" s="1"/>
  <c r="I711" i="11"/>
  <c r="G711" i="11"/>
  <c r="H710" i="11"/>
  <c r="I705" i="11"/>
  <c r="J705" i="11" s="1"/>
  <c r="G705" i="11"/>
  <c r="K705" i="11" s="1"/>
  <c r="I703" i="11"/>
  <c r="G703" i="11"/>
  <c r="H702" i="11"/>
  <c r="H705" i="11" s="1"/>
  <c r="I697" i="11"/>
  <c r="J697" i="11" s="1"/>
  <c r="G697" i="11"/>
  <c r="K697" i="11" s="1"/>
  <c r="I695" i="11"/>
  <c r="G695" i="11"/>
  <c r="H694" i="11"/>
  <c r="I689" i="11"/>
  <c r="J689" i="11" s="1"/>
  <c r="G689" i="11"/>
  <c r="K689" i="11" s="1"/>
  <c r="I687" i="11"/>
  <c r="G687" i="11"/>
  <c r="H686" i="11"/>
  <c r="H689" i="11" s="1"/>
  <c r="I681" i="11"/>
  <c r="J681" i="11" s="1"/>
  <c r="G681" i="11"/>
  <c r="K681" i="11" s="1"/>
  <c r="I679" i="11"/>
  <c r="G679" i="11"/>
  <c r="H678" i="11"/>
  <c r="I673" i="11"/>
  <c r="J673" i="11" s="1"/>
  <c r="G673" i="11"/>
  <c r="K673" i="11" s="1"/>
  <c r="I671" i="11"/>
  <c r="G671" i="11"/>
  <c r="H670" i="11"/>
  <c r="H673" i="11" s="1"/>
  <c r="I665" i="11"/>
  <c r="J665" i="11" s="1"/>
  <c r="G665" i="11"/>
  <c r="K665" i="11" s="1"/>
  <c r="I663" i="11"/>
  <c r="G663" i="11"/>
  <c r="H662" i="11"/>
  <c r="I657" i="11"/>
  <c r="J657" i="11" s="1"/>
  <c r="G657" i="11"/>
  <c r="K657" i="11" s="1"/>
  <c r="I655" i="11"/>
  <c r="G655" i="11"/>
  <c r="H654" i="11"/>
  <c r="H657" i="11" s="1"/>
  <c r="I649" i="11"/>
  <c r="J649" i="11" s="1"/>
  <c r="G649" i="11"/>
  <c r="K649" i="11" s="1"/>
  <c r="I647" i="11"/>
  <c r="G647" i="11"/>
  <c r="H646" i="11"/>
  <c r="I641" i="11"/>
  <c r="J641" i="11" s="1"/>
  <c r="G641" i="11"/>
  <c r="K641" i="11" s="1"/>
  <c r="I639" i="11"/>
  <c r="G639" i="11"/>
  <c r="H638" i="11"/>
  <c r="H641" i="11" s="1"/>
  <c r="I633" i="11"/>
  <c r="J633" i="11" s="1"/>
  <c r="G633" i="11"/>
  <c r="K633" i="11" s="1"/>
  <c r="I631" i="11"/>
  <c r="G631" i="11"/>
  <c r="H630" i="11"/>
  <c r="I625" i="11"/>
  <c r="J625" i="11" s="1"/>
  <c r="G625" i="11"/>
  <c r="K625" i="11" s="1"/>
  <c r="I623" i="11"/>
  <c r="G623" i="11"/>
  <c r="H622" i="11"/>
  <c r="H625" i="11" s="1"/>
  <c r="I617" i="11"/>
  <c r="J617" i="11" s="1"/>
  <c r="G617" i="11"/>
  <c r="K617" i="11" s="1"/>
  <c r="I615" i="11"/>
  <c r="G615" i="11"/>
  <c r="H614" i="11"/>
  <c r="I609" i="11"/>
  <c r="J609" i="11" s="1"/>
  <c r="G609" i="11"/>
  <c r="K609" i="11" s="1"/>
  <c r="I607" i="11"/>
  <c r="G607" i="11"/>
  <c r="H606" i="11"/>
  <c r="H609" i="11" s="1"/>
  <c r="I601" i="11"/>
  <c r="J601" i="11" s="1"/>
  <c r="G601" i="11"/>
  <c r="K601" i="11" s="1"/>
  <c r="I599" i="11"/>
  <c r="G599" i="11"/>
  <c r="H598" i="11"/>
  <c r="I593" i="11"/>
  <c r="J593" i="11" s="1"/>
  <c r="G593" i="11"/>
  <c r="K593" i="11" s="1"/>
  <c r="I591" i="11"/>
  <c r="G591" i="11"/>
  <c r="H590" i="11"/>
  <c r="H593" i="11" s="1"/>
  <c r="I585" i="11"/>
  <c r="J585" i="11" s="1"/>
  <c r="G585" i="11"/>
  <c r="K585" i="11" s="1"/>
  <c r="I583" i="11"/>
  <c r="G583" i="11"/>
  <c r="I577" i="11"/>
  <c r="J577" i="11" s="1"/>
  <c r="G577" i="11"/>
  <c r="K577" i="11" s="1"/>
  <c r="I575" i="11"/>
  <c r="G575" i="11"/>
  <c r="H574" i="11"/>
  <c r="H577" i="11" s="1"/>
  <c r="I569" i="11"/>
  <c r="J569" i="11" s="1"/>
  <c r="G569" i="11"/>
  <c r="K569" i="11" s="1"/>
  <c r="I567" i="11"/>
  <c r="G567" i="11"/>
  <c r="H566" i="11"/>
  <c r="I561" i="11"/>
  <c r="J561" i="11" s="1"/>
  <c r="G561" i="11"/>
  <c r="K561" i="11" s="1"/>
  <c r="I559" i="11"/>
  <c r="G559" i="11"/>
  <c r="H558" i="11"/>
  <c r="H561" i="11" s="1"/>
  <c r="I553" i="11"/>
  <c r="J553" i="11" s="1"/>
  <c r="G553" i="11"/>
  <c r="K553" i="11" s="1"/>
  <c r="I551" i="11"/>
  <c r="G551" i="11"/>
  <c r="H550" i="11"/>
  <c r="I545" i="11"/>
  <c r="J545" i="11" s="1"/>
  <c r="G545" i="11"/>
  <c r="K545" i="11" s="1"/>
  <c r="I543" i="11"/>
  <c r="G543" i="11"/>
  <c r="H542" i="11"/>
  <c r="H545" i="11" s="1"/>
  <c r="I537" i="11"/>
  <c r="J537" i="11" s="1"/>
  <c r="G537" i="11"/>
  <c r="K537" i="11" s="1"/>
  <c r="I535" i="11"/>
  <c r="G535" i="11"/>
  <c r="H534" i="11"/>
  <c r="I529" i="11"/>
  <c r="J529" i="11" s="1"/>
  <c r="G529" i="11"/>
  <c r="K529" i="11" s="1"/>
  <c r="I527" i="11"/>
  <c r="G527" i="11"/>
  <c r="H526" i="11"/>
  <c r="H527" i="11" s="1"/>
  <c r="H531" i="11" s="1"/>
  <c r="H533" i="11" s="1"/>
  <c r="I521" i="11"/>
  <c r="J521" i="11" s="1"/>
  <c r="G521" i="11"/>
  <c r="K521" i="11" s="1"/>
  <c r="I519" i="11"/>
  <c r="G519" i="11"/>
  <c r="H518" i="11"/>
  <c r="H521" i="11" s="1"/>
  <c r="I513" i="11"/>
  <c r="J513" i="11" s="1"/>
  <c r="G513" i="11"/>
  <c r="K513" i="11" s="1"/>
  <c r="I511" i="11"/>
  <c r="G511" i="11"/>
  <c r="H510" i="11"/>
  <c r="H513" i="11" s="1"/>
  <c r="I505" i="11"/>
  <c r="J505" i="11" s="1"/>
  <c r="G505" i="11"/>
  <c r="K505" i="11" s="1"/>
  <c r="I503" i="11"/>
  <c r="G503" i="11"/>
  <c r="H502" i="11"/>
  <c r="H505" i="11" s="1"/>
  <c r="I497" i="11"/>
  <c r="J497" i="11" s="1"/>
  <c r="G497" i="11"/>
  <c r="K497" i="11" s="1"/>
  <c r="I495" i="11"/>
  <c r="G495" i="11"/>
  <c r="H494" i="11"/>
  <c r="H497" i="11" s="1"/>
  <c r="I489" i="11"/>
  <c r="J489" i="11" s="1"/>
  <c r="G489" i="11"/>
  <c r="K489" i="11" s="1"/>
  <c r="I487" i="11"/>
  <c r="G487" i="11"/>
  <c r="H486" i="11"/>
  <c r="H489" i="11" s="1"/>
  <c r="I481" i="11"/>
  <c r="J481" i="11" s="1"/>
  <c r="G481" i="11"/>
  <c r="K481" i="11" s="1"/>
  <c r="I479" i="11"/>
  <c r="G479" i="11"/>
  <c r="H478" i="11"/>
  <c r="H481" i="11" s="1"/>
  <c r="I473" i="11"/>
  <c r="J473" i="11" s="1"/>
  <c r="G473" i="11"/>
  <c r="K473" i="11" s="1"/>
  <c r="I471" i="11"/>
  <c r="G471" i="11"/>
  <c r="H470" i="11"/>
  <c r="H473" i="11" s="1"/>
  <c r="I465" i="11"/>
  <c r="J465" i="11" s="1"/>
  <c r="G465" i="11"/>
  <c r="K465" i="11" s="1"/>
  <c r="I463" i="11"/>
  <c r="G463" i="11"/>
  <c r="H462" i="11"/>
  <c r="H465" i="11" s="1"/>
  <c r="I457" i="11"/>
  <c r="J457" i="11" s="1"/>
  <c r="G457" i="11"/>
  <c r="K457" i="11" s="1"/>
  <c r="I455" i="11"/>
  <c r="G455" i="11"/>
  <c r="H454" i="11"/>
  <c r="H457" i="11" s="1"/>
  <c r="I449" i="11"/>
  <c r="J449" i="11" s="1"/>
  <c r="G449" i="11"/>
  <c r="K449" i="11" s="1"/>
  <c r="I447" i="11"/>
  <c r="G447" i="11"/>
  <c r="H446" i="11"/>
  <c r="H449" i="11" s="1"/>
  <c r="I441" i="11"/>
  <c r="J441" i="11" s="1"/>
  <c r="G441" i="11"/>
  <c r="K441" i="11" s="1"/>
  <c r="I439" i="11"/>
  <c r="G439" i="11"/>
  <c r="H438" i="11"/>
  <c r="H441" i="11" s="1"/>
  <c r="I433" i="11"/>
  <c r="J433" i="11" s="1"/>
  <c r="G433" i="11"/>
  <c r="K433" i="11" s="1"/>
  <c r="I431" i="11"/>
  <c r="G431" i="11"/>
  <c r="H430" i="11"/>
  <c r="H433" i="11" s="1"/>
  <c r="I425" i="11"/>
  <c r="J425" i="11" s="1"/>
  <c r="G425" i="11"/>
  <c r="K425" i="11" s="1"/>
  <c r="I423" i="11"/>
  <c r="G423" i="11"/>
  <c r="H422" i="11"/>
  <c r="H425" i="11" s="1"/>
  <c r="I417" i="11"/>
  <c r="J417" i="11" s="1"/>
  <c r="G417" i="11"/>
  <c r="K417" i="11" s="1"/>
  <c r="I415" i="11"/>
  <c r="G415" i="11"/>
  <c r="H414" i="11"/>
  <c r="H417" i="11" s="1"/>
  <c r="I409" i="11"/>
  <c r="J409" i="11" s="1"/>
  <c r="G409" i="11"/>
  <c r="K409" i="11" s="1"/>
  <c r="I407" i="11"/>
  <c r="G407" i="11"/>
  <c r="H406" i="11"/>
  <c r="H409" i="11" s="1"/>
  <c r="I401" i="11"/>
  <c r="J401" i="11" s="1"/>
  <c r="G401" i="11"/>
  <c r="K401" i="11" s="1"/>
  <c r="I399" i="11"/>
  <c r="G399" i="11"/>
  <c r="H398" i="11"/>
  <c r="H401" i="11" s="1"/>
  <c r="I393" i="11"/>
  <c r="J393" i="11" s="1"/>
  <c r="G393" i="11"/>
  <c r="K393" i="11" s="1"/>
  <c r="I391" i="11"/>
  <c r="G391" i="11"/>
  <c r="H390" i="11"/>
  <c r="H393" i="11" s="1"/>
  <c r="I385" i="11"/>
  <c r="J385" i="11" s="1"/>
  <c r="G385" i="11"/>
  <c r="K385" i="11" s="1"/>
  <c r="I383" i="11"/>
  <c r="H383" i="11"/>
  <c r="H387" i="11" s="1"/>
  <c r="H389" i="11" s="1"/>
  <c r="G383" i="11"/>
  <c r="H385" i="11"/>
  <c r="I377" i="11"/>
  <c r="J377" i="11" s="1"/>
  <c r="G377" i="11"/>
  <c r="K377" i="11" s="1"/>
  <c r="I375" i="11"/>
  <c r="G375" i="11"/>
  <c r="H374" i="11"/>
  <c r="H377" i="11" s="1"/>
  <c r="I369" i="11"/>
  <c r="J369" i="11" s="1"/>
  <c r="G369" i="11"/>
  <c r="K369" i="11" s="1"/>
  <c r="I367" i="11"/>
  <c r="G367" i="11"/>
  <c r="H366" i="11"/>
  <c r="H369" i="11" s="1"/>
  <c r="I361" i="11"/>
  <c r="J361" i="11" s="1"/>
  <c r="G361" i="11"/>
  <c r="K361" i="11" s="1"/>
  <c r="I359" i="11"/>
  <c r="G359" i="11"/>
  <c r="H358" i="11"/>
  <c r="H359" i="11" s="1"/>
  <c r="H363" i="11" s="1"/>
  <c r="H365" i="11" s="1"/>
  <c r="I353" i="11"/>
  <c r="J353" i="11" s="1"/>
  <c r="G353" i="11"/>
  <c r="K353" i="11" s="1"/>
  <c r="I351" i="11"/>
  <c r="H351" i="11"/>
  <c r="H355" i="11" s="1"/>
  <c r="H357" i="11" s="1"/>
  <c r="G351" i="11"/>
  <c r="H353" i="11"/>
  <c r="I345" i="11"/>
  <c r="J345" i="11" s="1"/>
  <c r="G345" i="11"/>
  <c r="K345" i="11" s="1"/>
  <c r="I343" i="11"/>
  <c r="G343" i="11"/>
  <c r="H342" i="11"/>
  <c r="H343" i="11" s="1"/>
  <c r="H347" i="11" s="1"/>
  <c r="H349" i="11" s="1"/>
  <c r="I337" i="11"/>
  <c r="J337" i="11" s="1"/>
  <c r="G337" i="11"/>
  <c r="K337" i="11" s="1"/>
  <c r="I335" i="11"/>
  <c r="G335" i="11"/>
  <c r="H334" i="11"/>
  <c r="H337" i="11" s="1"/>
  <c r="I329" i="11"/>
  <c r="J329" i="11" s="1"/>
  <c r="H329" i="11"/>
  <c r="G329" i="11"/>
  <c r="K329" i="11" s="1"/>
  <c r="I327" i="11"/>
  <c r="G327" i="11"/>
  <c r="H327" i="11"/>
  <c r="H331" i="11" s="1"/>
  <c r="H333" i="11" s="1"/>
  <c r="I321" i="11"/>
  <c r="J321" i="11" s="1"/>
  <c r="G321" i="11"/>
  <c r="K321" i="11" s="1"/>
  <c r="I319" i="11"/>
  <c r="G319" i="11"/>
  <c r="H318" i="11"/>
  <c r="H321" i="11" s="1"/>
  <c r="I313" i="11"/>
  <c r="J313" i="11" s="1"/>
  <c r="G313" i="11"/>
  <c r="K313" i="11" s="1"/>
  <c r="I311" i="11"/>
  <c r="G311" i="11"/>
  <c r="H310" i="11"/>
  <c r="H311" i="11" s="1"/>
  <c r="H315" i="11" s="1"/>
  <c r="H317" i="11" s="1"/>
  <c r="I305" i="11"/>
  <c r="J305" i="11" s="1"/>
  <c r="G305" i="11"/>
  <c r="K305" i="11" s="1"/>
  <c r="I303" i="11"/>
  <c r="G303" i="11"/>
  <c r="H302" i="11"/>
  <c r="H305" i="11" s="1"/>
  <c r="I297" i="11"/>
  <c r="J297" i="11" s="1"/>
  <c r="G297" i="11"/>
  <c r="K297" i="11" s="1"/>
  <c r="I295" i="11"/>
  <c r="G295" i="11"/>
  <c r="H295" i="11"/>
  <c r="H299" i="11" s="1"/>
  <c r="H301" i="11" s="1"/>
  <c r="I289" i="11"/>
  <c r="J289" i="11" s="1"/>
  <c r="G289" i="11"/>
  <c r="K289" i="11" s="1"/>
  <c r="I287" i="11"/>
  <c r="G287" i="11"/>
  <c r="H286" i="11"/>
  <c r="H289" i="11" s="1"/>
  <c r="I281" i="11"/>
  <c r="J281" i="11" s="1"/>
  <c r="G281" i="11"/>
  <c r="K281" i="11" s="1"/>
  <c r="I279" i="11"/>
  <c r="G279" i="11"/>
  <c r="H278" i="11"/>
  <c r="H279" i="11" s="1"/>
  <c r="H283" i="11" s="1"/>
  <c r="H285" i="11" s="1"/>
  <c r="I273" i="11"/>
  <c r="J273" i="11" s="1"/>
  <c r="G273" i="11"/>
  <c r="K273" i="11" s="1"/>
  <c r="I271" i="11"/>
  <c r="G271" i="11"/>
  <c r="H270" i="11"/>
  <c r="H273" i="11" s="1"/>
  <c r="I265" i="11"/>
  <c r="J265" i="11" s="1"/>
  <c r="G265" i="11"/>
  <c r="K265" i="11" s="1"/>
  <c r="I263" i="11"/>
  <c r="G263" i="11"/>
  <c r="H262" i="11"/>
  <c r="H263" i="11" s="1"/>
  <c r="H267" i="11" s="1"/>
  <c r="H269" i="11" s="1"/>
  <c r="I257" i="11"/>
  <c r="J257" i="11" s="1"/>
  <c r="G257" i="11"/>
  <c r="K257" i="11" s="1"/>
  <c r="I255" i="11"/>
  <c r="G255" i="11"/>
  <c r="H254" i="11"/>
  <c r="H257" i="11" s="1"/>
  <c r="I249" i="11"/>
  <c r="J249" i="11" s="1"/>
  <c r="G249" i="11"/>
  <c r="K249" i="11" s="1"/>
  <c r="I247" i="11"/>
  <c r="G247" i="11"/>
  <c r="H246" i="11"/>
  <c r="H247" i="11" s="1"/>
  <c r="H251" i="11" s="1"/>
  <c r="H253" i="11" s="1"/>
  <c r="I241" i="11"/>
  <c r="J241" i="11" s="1"/>
  <c r="G241" i="11"/>
  <c r="K241" i="11" s="1"/>
  <c r="I239" i="11"/>
  <c r="G239" i="11"/>
  <c r="H241" i="11"/>
  <c r="I233" i="11"/>
  <c r="J233" i="11" s="1"/>
  <c r="G233" i="11"/>
  <c r="K233" i="11" s="1"/>
  <c r="I231" i="11"/>
  <c r="G231" i="11"/>
  <c r="H230" i="11"/>
  <c r="H231" i="11" s="1"/>
  <c r="H235" i="11" s="1"/>
  <c r="H237" i="11" s="1"/>
  <c r="I225" i="11"/>
  <c r="J225" i="11" s="1"/>
  <c r="G225" i="11"/>
  <c r="K225" i="11" s="1"/>
  <c r="I223" i="11"/>
  <c r="G223" i="11"/>
  <c r="H222" i="11"/>
  <c r="H225" i="11" s="1"/>
  <c r="I217" i="11"/>
  <c r="J217" i="11" s="1"/>
  <c r="G217" i="11"/>
  <c r="K217" i="11" s="1"/>
  <c r="I215" i="11"/>
  <c r="G215" i="11"/>
  <c r="H214" i="11"/>
  <c r="H215" i="11" s="1"/>
  <c r="H219" i="11" s="1"/>
  <c r="H221" i="11" s="1"/>
  <c r="I209" i="11"/>
  <c r="J209" i="11" s="1"/>
  <c r="G209" i="11"/>
  <c r="K209" i="11" s="1"/>
  <c r="I207" i="11"/>
  <c r="G207" i="11"/>
  <c r="H206" i="11"/>
  <c r="H209" i="11" s="1"/>
  <c r="I201" i="11"/>
  <c r="J201" i="11" s="1"/>
  <c r="G201" i="11"/>
  <c r="K201" i="11" s="1"/>
  <c r="I199" i="11"/>
  <c r="G199" i="11"/>
  <c r="H198" i="11"/>
  <c r="H199" i="11" s="1"/>
  <c r="H203" i="11" s="1"/>
  <c r="H205" i="11" s="1"/>
  <c r="I193" i="11"/>
  <c r="J193" i="11" s="1"/>
  <c r="G193" i="11"/>
  <c r="K193" i="11" s="1"/>
  <c r="I191" i="11"/>
  <c r="G191" i="11"/>
  <c r="H190" i="11"/>
  <c r="H193" i="11" s="1"/>
  <c r="I185" i="11"/>
  <c r="J185" i="11" s="1"/>
  <c r="G185" i="11"/>
  <c r="K185" i="11" s="1"/>
  <c r="I183" i="11"/>
  <c r="G183" i="11"/>
  <c r="H182" i="11"/>
  <c r="H183" i="11" s="1"/>
  <c r="H187" i="11" s="1"/>
  <c r="H189" i="11" s="1"/>
  <c r="I177" i="11"/>
  <c r="J177" i="11" s="1"/>
  <c r="G177" i="11"/>
  <c r="K177" i="11" s="1"/>
  <c r="I175" i="11"/>
  <c r="G175" i="11"/>
  <c r="H174" i="11"/>
  <c r="H177" i="11" s="1"/>
  <c r="I169" i="11"/>
  <c r="J169" i="11" s="1"/>
  <c r="G169" i="11"/>
  <c r="K169" i="11" s="1"/>
  <c r="I167" i="11"/>
  <c r="G167" i="11"/>
  <c r="H166" i="11"/>
  <c r="H167" i="11" s="1"/>
  <c r="H171" i="11" s="1"/>
  <c r="H173" i="11" s="1"/>
  <c r="I161" i="11"/>
  <c r="J161" i="11" s="1"/>
  <c r="G161" i="11"/>
  <c r="K161" i="11" s="1"/>
  <c r="I159" i="11"/>
  <c r="G159" i="11"/>
  <c r="H158" i="11"/>
  <c r="H161" i="11" s="1"/>
  <c r="I153" i="11"/>
  <c r="J153" i="11" s="1"/>
  <c r="G153" i="11"/>
  <c r="K153" i="11" s="1"/>
  <c r="I151" i="11"/>
  <c r="G151" i="11"/>
  <c r="H150" i="11"/>
  <c r="H151" i="11" s="1"/>
  <c r="H155" i="11" s="1"/>
  <c r="H157" i="11" s="1"/>
  <c r="I145" i="11"/>
  <c r="J145" i="11" s="1"/>
  <c r="G145" i="11"/>
  <c r="K145" i="11" s="1"/>
  <c r="I143" i="11"/>
  <c r="G143" i="11"/>
  <c r="H142" i="11"/>
  <c r="H145" i="11" s="1"/>
  <c r="I137" i="11"/>
  <c r="J137" i="11" s="1"/>
  <c r="G137" i="11"/>
  <c r="K137" i="11" s="1"/>
  <c r="I135" i="11"/>
  <c r="G135" i="11"/>
  <c r="H134" i="11"/>
  <c r="H137" i="11" s="1"/>
  <c r="I129" i="11"/>
  <c r="J129" i="11" s="1"/>
  <c r="G129" i="11"/>
  <c r="K129" i="11" s="1"/>
  <c r="I127" i="11"/>
  <c r="H127" i="11"/>
  <c r="H131" i="11" s="1"/>
  <c r="H133" i="11" s="1"/>
  <c r="G127" i="11"/>
  <c r="H129" i="11"/>
  <c r="I121" i="11"/>
  <c r="J121" i="11" s="1"/>
  <c r="G121" i="11"/>
  <c r="K121" i="11" s="1"/>
  <c r="I119" i="11"/>
  <c r="G119" i="11"/>
  <c r="H118" i="11"/>
  <c r="H121" i="11" s="1"/>
  <c r="I113" i="11"/>
  <c r="J113" i="11" s="1"/>
  <c r="G113" i="11"/>
  <c r="K113" i="11" s="1"/>
  <c r="I111" i="11"/>
  <c r="G111" i="11"/>
  <c r="H110" i="11"/>
  <c r="H113" i="11" s="1"/>
  <c r="I105" i="11"/>
  <c r="J105" i="11" s="1"/>
  <c r="G105" i="11"/>
  <c r="K105" i="11" s="1"/>
  <c r="I103" i="11"/>
  <c r="G103" i="11"/>
  <c r="H102" i="11"/>
  <c r="H105" i="11" s="1"/>
  <c r="I97" i="11"/>
  <c r="J97" i="11" s="1"/>
  <c r="G97" i="11"/>
  <c r="K97" i="11" s="1"/>
  <c r="I95" i="11"/>
  <c r="G95" i="11"/>
  <c r="H94" i="11"/>
  <c r="H97" i="11" s="1"/>
  <c r="I89" i="11"/>
  <c r="J89" i="11" s="1"/>
  <c r="G89" i="11"/>
  <c r="K89" i="11" s="1"/>
  <c r="I87" i="11"/>
  <c r="G87" i="11"/>
  <c r="H86" i="11"/>
  <c r="H89" i="11" s="1"/>
  <c r="I81" i="11"/>
  <c r="J81" i="11" s="1"/>
  <c r="G81" i="11"/>
  <c r="K81" i="11" s="1"/>
  <c r="I79" i="11"/>
  <c r="G79" i="11"/>
  <c r="H78" i="11"/>
  <c r="H81" i="11" s="1"/>
  <c r="I73" i="11"/>
  <c r="J73" i="11" s="1"/>
  <c r="G73" i="11"/>
  <c r="K73" i="11" s="1"/>
  <c r="I71" i="11"/>
  <c r="G71" i="11"/>
  <c r="H70" i="11"/>
  <c r="H73" i="11" s="1"/>
  <c r="I65" i="11"/>
  <c r="J65" i="11" s="1"/>
  <c r="G65" i="11"/>
  <c r="K65" i="11" s="1"/>
  <c r="I63" i="11"/>
  <c r="G63" i="11"/>
  <c r="H62" i="11"/>
  <c r="H65" i="11" s="1"/>
  <c r="I57" i="11"/>
  <c r="J57" i="11" s="1"/>
  <c r="G57" i="11"/>
  <c r="K57" i="11" s="1"/>
  <c r="I55" i="11"/>
  <c r="G55" i="11"/>
  <c r="H54" i="11"/>
  <c r="H57" i="11" s="1"/>
  <c r="I49" i="11"/>
  <c r="J49" i="11" s="1"/>
  <c r="G49" i="11"/>
  <c r="K49" i="11" s="1"/>
  <c r="I47" i="11"/>
  <c r="G47" i="11"/>
  <c r="H46" i="11"/>
  <c r="H49" i="11" s="1"/>
  <c r="I41" i="11"/>
  <c r="J41" i="11" s="1"/>
  <c r="G41" i="11"/>
  <c r="K41" i="11" s="1"/>
  <c r="I39" i="11"/>
  <c r="G39" i="11"/>
  <c r="H38" i="11"/>
  <c r="H41" i="11" s="1"/>
  <c r="I33" i="11"/>
  <c r="J33" i="11" s="1"/>
  <c r="G33" i="11"/>
  <c r="K33" i="11" s="1"/>
  <c r="I31" i="11"/>
  <c r="G31" i="11"/>
  <c r="H30" i="11"/>
  <c r="H33" i="11" s="1"/>
  <c r="I25" i="11"/>
  <c r="J25" i="11" s="1"/>
  <c r="G25" i="11"/>
  <c r="K25" i="11" s="1"/>
  <c r="I23" i="11"/>
  <c r="G23" i="11"/>
  <c r="H22" i="11"/>
  <c r="H25" i="11" s="1"/>
  <c r="I17" i="11"/>
  <c r="J17" i="11" s="1"/>
  <c r="G17" i="11"/>
  <c r="K17" i="11" s="1"/>
  <c r="I15" i="11"/>
  <c r="G15" i="11"/>
  <c r="H14" i="11"/>
  <c r="H17" i="11" s="1"/>
  <c r="I9" i="11"/>
  <c r="J9" i="11" s="1"/>
  <c r="G9" i="11"/>
  <c r="K9" i="11" s="1"/>
  <c r="I7" i="11"/>
  <c r="G7" i="11"/>
  <c r="H6" i="11"/>
  <c r="H9" i="11" s="1"/>
  <c r="I881" i="9"/>
  <c r="J881" i="9" s="1"/>
  <c r="G881" i="9"/>
  <c r="K881" i="9" s="1"/>
  <c r="I879" i="9"/>
  <c r="G879" i="9"/>
  <c r="I873" i="9"/>
  <c r="J873" i="9" s="1"/>
  <c r="G873" i="9"/>
  <c r="K873" i="9" s="1"/>
  <c r="I871" i="9"/>
  <c r="G871" i="9"/>
  <c r="I865" i="9"/>
  <c r="J865" i="9" s="1"/>
  <c r="G865" i="9"/>
  <c r="K865" i="9" s="1"/>
  <c r="I863" i="9"/>
  <c r="G863" i="9"/>
  <c r="I817" i="9"/>
  <c r="J817" i="9" s="1"/>
  <c r="G817" i="9"/>
  <c r="K817" i="9" s="1"/>
  <c r="I815" i="9"/>
  <c r="G815" i="9"/>
  <c r="I769" i="9"/>
  <c r="J769" i="9" s="1"/>
  <c r="G769" i="9"/>
  <c r="K769" i="9" s="1"/>
  <c r="I767" i="9"/>
  <c r="G767" i="9"/>
  <c r="I761" i="9"/>
  <c r="J761" i="9" s="1"/>
  <c r="G761" i="9"/>
  <c r="K761" i="9" s="1"/>
  <c r="I759" i="9"/>
  <c r="G759" i="9"/>
  <c r="I753" i="9"/>
  <c r="J753" i="9" s="1"/>
  <c r="G753" i="9"/>
  <c r="K753" i="9" s="1"/>
  <c r="I751" i="9"/>
  <c r="G751" i="9"/>
  <c r="I745" i="9"/>
  <c r="J745" i="9" s="1"/>
  <c r="G745" i="9"/>
  <c r="K745" i="9" s="1"/>
  <c r="I743" i="9"/>
  <c r="G743" i="9"/>
  <c r="I721" i="9"/>
  <c r="J721" i="9" s="1"/>
  <c r="G721" i="9"/>
  <c r="K721" i="9" s="1"/>
  <c r="I719" i="9"/>
  <c r="G719" i="9"/>
  <c r="I713" i="9"/>
  <c r="J713" i="9" s="1"/>
  <c r="G713" i="9"/>
  <c r="K713" i="9" s="1"/>
  <c r="I711" i="9"/>
  <c r="G711" i="9"/>
  <c r="I705" i="9"/>
  <c r="J705" i="9" s="1"/>
  <c r="G705" i="9"/>
  <c r="K705" i="9" s="1"/>
  <c r="I703" i="9"/>
  <c r="G703" i="9"/>
  <c r="I689" i="9"/>
  <c r="J689" i="9" s="1"/>
  <c r="G689" i="9"/>
  <c r="K689" i="9" s="1"/>
  <c r="I687" i="9"/>
  <c r="G687" i="9"/>
  <c r="I681" i="9"/>
  <c r="J681" i="9" s="1"/>
  <c r="G681" i="9"/>
  <c r="K681" i="9" s="1"/>
  <c r="I679" i="9"/>
  <c r="G679" i="9"/>
  <c r="I673" i="9"/>
  <c r="J673" i="9" s="1"/>
  <c r="G673" i="9"/>
  <c r="K673" i="9" s="1"/>
  <c r="I671" i="9"/>
  <c r="G671" i="9"/>
  <c r="I665" i="9"/>
  <c r="J665" i="9" s="1"/>
  <c r="G665" i="9"/>
  <c r="K665" i="9" s="1"/>
  <c r="I663" i="9"/>
  <c r="G663" i="9"/>
  <c r="I657" i="9"/>
  <c r="J657" i="9" s="1"/>
  <c r="G657" i="9"/>
  <c r="K657" i="9" s="1"/>
  <c r="I655" i="9"/>
  <c r="G655" i="9"/>
  <c r="I649" i="9"/>
  <c r="J649" i="9" s="1"/>
  <c r="G649" i="9"/>
  <c r="K649" i="9" s="1"/>
  <c r="I647" i="9"/>
  <c r="G647" i="9"/>
  <c r="I641" i="9"/>
  <c r="J641" i="9" s="1"/>
  <c r="G641" i="9"/>
  <c r="K641" i="9" s="1"/>
  <c r="I639" i="9"/>
  <c r="G639" i="9"/>
  <c r="I633" i="9"/>
  <c r="J633" i="9" s="1"/>
  <c r="G633" i="9"/>
  <c r="K633" i="9" s="1"/>
  <c r="I631" i="9"/>
  <c r="G631" i="9"/>
  <c r="I625" i="9"/>
  <c r="J625" i="9" s="1"/>
  <c r="G625" i="9"/>
  <c r="K625" i="9" s="1"/>
  <c r="I623" i="9"/>
  <c r="G623" i="9"/>
  <c r="I617" i="9"/>
  <c r="J617" i="9" s="1"/>
  <c r="G617" i="9"/>
  <c r="K617" i="9" s="1"/>
  <c r="I615" i="9"/>
  <c r="G615" i="9"/>
  <c r="I609" i="9"/>
  <c r="J609" i="9" s="1"/>
  <c r="G609" i="9"/>
  <c r="K609" i="9" s="1"/>
  <c r="I607" i="9"/>
  <c r="G607" i="9"/>
  <c r="I601" i="9"/>
  <c r="J601" i="9" s="1"/>
  <c r="G601" i="9"/>
  <c r="K601" i="9" s="1"/>
  <c r="I599" i="9"/>
  <c r="G599" i="9"/>
  <c r="I585" i="9"/>
  <c r="J585" i="9" s="1"/>
  <c r="G585" i="9"/>
  <c r="K585" i="9" s="1"/>
  <c r="I583" i="9"/>
  <c r="G583" i="9"/>
  <c r="I577" i="9"/>
  <c r="J577" i="9" s="1"/>
  <c r="G577" i="9"/>
  <c r="K577" i="9" s="1"/>
  <c r="I575" i="9"/>
  <c r="G575" i="9"/>
  <c r="I561" i="9"/>
  <c r="J561" i="9" s="1"/>
  <c r="G561" i="9"/>
  <c r="K561" i="9" s="1"/>
  <c r="I559" i="9"/>
  <c r="G559" i="9"/>
  <c r="I553" i="9"/>
  <c r="J553" i="9" s="1"/>
  <c r="G553" i="9"/>
  <c r="K553" i="9" s="1"/>
  <c r="I551" i="9"/>
  <c r="G551" i="9"/>
  <c r="I545" i="9"/>
  <c r="J545" i="9" s="1"/>
  <c r="G545" i="9"/>
  <c r="K545" i="9" s="1"/>
  <c r="I543" i="9"/>
  <c r="G543" i="9"/>
  <c r="I537" i="9"/>
  <c r="J537" i="9" s="1"/>
  <c r="G537" i="9"/>
  <c r="K537" i="9" s="1"/>
  <c r="I535" i="9"/>
  <c r="G535" i="9"/>
  <c r="I529" i="9"/>
  <c r="J529" i="9" s="1"/>
  <c r="G529" i="9"/>
  <c r="K529" i="9" s="1"/>
  <c r="I527" i="9"/>
  <c r="G527" i="9"/>
  <c r="I521" i="9"/>
  <c r="J521" i="9" s="1"/>
  <c r="G521" i="9"/>
  <c r="K521" i="9" s="1"/>
  <c r="I519" i="9"/>
  <c r="G519" i="9"/>
  <c r="I513" i="9"/>
  <c r="J513" i="9" s="1"/>
  <c r="G513" i="9"/>
  <c r="K513" i="9" s="1"/>
  <c r="I511" i="9"/>
  <c r="G511" i="9"/>
  <c r="I505" i="9"/>
  <c r="J505" i="9" s="1"/>
  <c r="G505" i="9"/>
  <c r="K505" i="9" s="1"/>
  <c r="I503" i="9"/>
  <c r="G503" i="9"/>
  <c r="I497" i="9"/>
  <c r="J497" i="9" s="1"/>
  <c r="G497" i="9"/>
  <c r="K497" i="9" s="1"/>
  <c r="I495" i="9"/>
  <c r="G495" i="9"/>
  <c r="I489" i="9"/>
  <c r="J489" i="9" s="1"/>
  <c r="G489" i="9"/>
  <c r="K489" i="9" s="1"/>
  <c r="I487" i="9"/>
  <c r="G487" i="9"/>
  <c r="I481" i="9"/>
  <c r="J481" i="9" s="1"/>
  <c r="G481" i="9"/>
  <c r="K481" i="9" s="1"/>
  <c r="I479" i="9"/>
  <c r="G479" i="9"/>
  <c r="I473" i="9"/>
  <c r="J473" i="9" s="1"/>
  <c r="G473" i="9"/>
  <c r="K473" i="9" s="1"/>
  <c r="I471" i="9"/>
  <c r="G471" i="9"/>
  <c r="I465" i="9"/>
  <c r="J465" i="9" s="1"/>
  <c r="G465" i="9"/>
  <c r="K465" i="9" s="1"/>
  <c r="I463" i="9"/>
  <c r="G463" i="9"/>
  <c r="I457" i="9"/>
  <c r="J457" i="9" s="1"/>
  <c r="G457" i="9"/>
  <c r="K457" i="9" s="1"/>
  <c r="I455" i="9"/>
  <c r="G455" i="9"/>
  <c r="I449" i="9"/>
  <c r="J449" i="9" s="1"/>
  <c r="G449" i="9"/>
  <c r="K449" i="9" s="1"/>
  <c r="I447" i="9"/>
  <c r="G447" i="9"/>
  <c r="I441" i="9"/>
  <c r="J441" i="9" s="1"/>
  <c r="G441" i="9"/>
  <c r="K441" i="9" s="1"/>
  <c r="I439" i="9"/>
  <c r="G439" i="9"/>
  <c r="I433" i="9"/>
  <c r="J433" i="9" s="1"/>
  <c r="G433" i="9"/>
  <c r="K433" i="9" s="1"/>
  <c r="I431" i="9"/>
  <c r="G431" i="9"/>
  <c r="I425" i="9"/>
  <c r="J425" i="9" s="1"/>
  <c r="G425" i="9"/>
  <c r="K425" i="9" s="1"/>
  <c r="I423" i="9"/>
  <c r="G423" i="9"/>
  <c r="I417" i="9"/>
  <c r="J417" i="9" s="1"/>
  <c r="G417" i="9"/>
  <c r="K417" i="9" s="1"/>
  <c r="I415" i="9"/>
  <c r="G415" i="9"/>
  <c r="I409" i="9"/>
  <c r="J409" i="9" s="1"/>
  <c r="G409" i="9"/>
  <c r="K409" i="9" s="1"/>
  <c r="I407" i="9"/>
  <c r="G407" i="9"/>
  <c r="I401" i="9"/>
  <c r="J401" i="9" s="1"/>
  <c r="G401" i="9"/>
  <c r="K401" i="9" s="1"/>
  <c r="I399" i="9"/>
  <c r="G399" i="9"/>
  <c r="I393" i="9"/>
  <c r="J393" i="9" s="1"/>
  <c r="G393" i="9"/>
  <c r="K393" i="9" s="1"/>
  <c r="I391" i="9"/>
  <c r="G391" i="9"/>
  <c r="I385" i="9"/>
  <c r="J385" i="9" s="1"/>
  <c r="G385" i="9"/>
  <c r="K385" i="9" s="1"/>
  <c r="I383" i="9"/>
  <c r="G383" i="9"/>
  <c r="I377" i="9"/>
  <c r="J377" i="9" s="1"/>
  <c r="G377" i="9"/>
  <c r="K377" i="9" s="1"/>
  <c r="I375" i="9"/>
  <c r="G375" i="9"/>
  <c r="I369" i="9"/>
  <c r="J369" i="9" s="1"/>
  <c r="G369" i="9"/>
  <c r="K369" i="9" s="1"/>
  <c r="I367" i="9"/>
  <c r="G367" i="9"/>
  <c r="I361" i="9"/>
  <c r="J361" i="9" s="1"/>
  <c r="G361" i="9"/>
  <c r="K361" i="9" s="1"/>
  <c r="I359" i="9"/>
  <c r="G359" i="9"/>
  <c r="I353" i="9"/>
  <c r="J353" i="9" s="1"/>
  <c r="G353" i="9"/>
  <c r="K353" i="9" s="1"/>
  <c r="I351" i="9"/>
  <c r="G351" i="9"/>
  <c r="I345" i="9"/>
  <c r="J345" i="9" s="1"/>
  <c r="G345" i="9"/>
  <c r="K345" i="9" s="1"/>
  <c r="I343" i="9"/>
  <c r="G343" i="9"/>
  <c r="I337" i="9"/>
  <c r="J337" i="9" s="1"/>
  <c r="G337" i="9"/>
  <c r="K337" i="9" s="1"/>
  <c r="I335" i="9"/>
  <c r="G335" i="9"/>
  <c r="I329" i="9"/>
  <c r="J329" i="9" s="1"/>
  <c r="G329" i="9"/>
  <c r="K329" i="9" s="1"/>
  <c r="I327" i="9"/>
  <c r="G327" i="9"/>
  <c r="I321" i="9"/>
  <c r="J321" i="9" s="1"/>
  <c r="G321" i="9"/>
  <c r="K321" i="9" s="1"/>
  <c r="I319" i="9"/>
  <c r="G319" i="9"/>
  <c r="I313" i="9"/>
  <c r="J313" i="9" s="1"/>
  <c r="G313" i="9"/>
  <c r="K313" i="9" s="1"/>
  <c r="I311" i="9"/>
  <c r="G311" i="9"/>
  <c r="I305" i="9"/>
  <c r="J305" i="9" s="1"/>
  <c r="G305" i="9"/>
  <c r="K305" i="9" s="1"/>
  <c r="I303" i="9"/>
  <c r="G303" i="9"/>
  <c r="I297" i="9"/>
  <c r="J297" i="9" s="1"/>
  <c r="G297" i="9"/>
  <c r="K297" i="9" s="1"/>
  <c r="I295" i="9"/>
  <c r="G295" i="9"/>
  <c r="I289" i="9"/>
  <c r="J289" i="9" s="1"/>
  <c r="G289" i="9"/>
  <c r="K289" i="9" s="1"/>
  <c r="I287" i="9"/>
  <c r="G287" i="9"/>
  <c r="I281" i="9"/>
  <c r="J281" i="9" s="1"/>
  <c r="G281" i="9"/>
  <c r="K281" i="9" s="1"/>
  <c r="I279" i="9"/>
  <c r="G279" i="9"/>
  <c r="I273" i="9"/>
  <c r="J273" i="9" s="1"/>
  <c r="G273" i="9"/>
  <c r="K273" i="9" s="1"/>
  <c r="I271" i="9"/>
  <c r="G271" i="9"/>
  <c r="I265" i="9"/>
  <c r="J265" i="9" s="1"/>
  <c r="G265" i="9"/>
  <c r="K265" i="9" s="1"/>
  <c r="I263" i="9"/>
  <c r="G263" i="9"/>
  <c r="I257" i="9"/>
  <c r="J257" i="9" s="1"/>
  <c r="G257" i="9"/>
  <c r="K257" i="9" s="1"/>
  <c r="I255" i="9"/>
  <c r="G255" i="9"/>
  <c r="I249" i="9"/>
  <c r="J249" i="9" s="1"/>
  <c r="G249" i="9"/>
  <c r="K249" i="9" s="1"/>
  <c r="I247" i="9"/>
  <c r="G247" i="9"/>
  <c r="I241" i="9"/>
  <c r="J241" i="9" s="1"/>
  <c r="G241" i="9"/>
  <c r="K241" i="9" s="1"/>
  <c r="I239" i="9"/>
  <c r="G239" i="9"/>
  <c r="I233" i="9"/>
  <c r="J233" i="9" s="1"/>
  <c r="G233" i="9"/>
  <c r="K233" i="9" s="1"/>
  <c r="I231" i="9"/>
  <c r="G231" i="9"/>
  <c r="I225" i="9"/>
  <c r="J225" i="9" s="1"/>
  <c r="G225" i="9"/>
  <c r="K225" i="9" s="1"/>
  <c r="I223" i="9"/>
  <c r="G223" i="9"/>
  <c r="I209" i="9"/>
  <c r="J209" i="9" s="1"/>
  <c r="G209" i="9"/>
  <c r="K209" i="9" s="1"/>
  <c r="I207" i="9"/>
  <c r="G207" i="9"/>
  <c r="I201" i="9"/>
  <c r="J201" i="9" s="1"/>
  <c r="G201" i="9"/>
  <c r="K201" i="9" s="1"/>
  <c r="I199" i="9"/>
  <c r="G199" i="9"/>
  <c r="I193" i="9"/>
  <c r="J193" i="9" s="1"/>
  <c r="G193" i="9"/>
  <c r="K193" i="9" s="1"/>
  <c r="I191" i="9"/>
  <c r="G191" i="9"/>
  <c r="I185" i="9"/>
  <c r="J185" i="9" s="1"/>
  <c r="G185" i="9"/>
  <c r="K185" i="9" s="1"/>
  <c r="I183" i="9"/>
  <c r="G183" i="9"/>
  <c r="I177" i="9"/>
  <c r="J177" i="9" s="1"/>
  <c r="G177" i="9"/>
  <c r="K177" i="9" s="1"/>
  <c r="I175" i="9"/>
  <c r="G175" i="9"/>
  <c r="I153" i="9"/>
  <c r="J153" i="9" s="1"/>
  <c r="G153" i="9"/>
  <c r="K153" i="9" s="1"/>
  <c r="I151" i="9"/>
  <c r="G151" i="9"/>
  <c r="I145" i="9"/>
  <c r="J145" i="9" s="1"/>
  <c r="G145" i="9"/>
  <c r="K145" i="9" s="1"/>
  <c r="I143" i="9"/>
  <c r="G143" i="9"/>
  <c r="I137" i="9"/>
  <c r="J137" i="9" s="1"/>
  <c r="G137" i="9"/>
  <c r="K137" i="9" s="1"/>
  <c r="I135" i="9"/>
  <c r="G135" i="9"/>
  <c r="I129" i="9"/>
  <c r="J129" i="9" s="1"/>
  <c r="G129" i="9"/>
  <c r="K129" i="9" s="1"/>
  <c r="I127" i="9"/>
  <c r="G127" i="9"/>
  <c r="I121" i="9"/>
  <c r="J121" i="9" s="1"/>
  <c r="G121" i="9"/>
  <c r="K121" i="9" s="1"/>
  <c r="I119" i="9"/>
  <c r="G119" i="9"/>
  <c r="I113" i="9"/>
  <c r="J113" i="9" s="1"/>
  <c r="G113" i="9"/>
  <c r="K113" i="9" s="1"/>
  <c r="I111" i="9"/>
  <c r="G111" i="9"/>
  <c r="I105" i="9"/>
  <c r="J105" i="9" s="1"/>
  <c r="G105" i="9"/>
  <c r="K105" i="9" s="1"/>
  <c r="I103" i="9"/>
  <c r="G103" i="9"/>
  <c r="I97" i="9"/>
  <c r="J97" i="9" s="1"/>
  <c r="G97" i="9"/>
  <c r="K97" i="9" s="1"/>
  <c r="I95" i="9"/>
  <c r="G95" i="9"/>
  <c r="I89" i="9"/>
  <c r="J89" i="9" s="1"/>
  <c r="G89" i="9"/>
  <c r="K89" i="9" s="1"/>
  <c r="I87" i="9"/>
  <c r="G87" i="9"/>
  <c r="I81" i="9"/>
  <c r="J81" i="9" s="1"/>
  <c r="G81" i="9"/>
  <c r="K81" i="9" s="1"/>
  <c r="I79" i="9"/>
  <c r="G79" i="9"/>
  <c r="I73" i="9"/>
  <c r="J73" i="9" s="1"/>
  <c r="G73" i="9"/>
  <c r="K73" i="9" s="1"/>
  <c r="I71" i="9"/>
  <c r="G71" i="9"/>
  <c r="I65" i="9"/>
  <c r="J65" i="9" s="1"/>
  <c r="G65" i="9"/>
  <c r="K65" i="9" s="1"/>
  <c r="I63" i="9"/>
  <c r="G63" i="9"/>
  <c r="I57" i="9"/>
  <c r="J57" i="9" s="1"/>
  <c r="G57" i="9"/>
  <c r="K57" i="9" s="1"/>
  <c r="I55" i="9"/>
  <c r="G55" i="9"/>
  <c r="I49" i="9"/>
  <c r="J49" i="9" s="1"/>
  <c r="G49" i="9"/>
  <c r="K49" i="9" s="1"/>
  <c r="I47" i="9"/>
  <c r="G47" i="9"/>
  <c r="I41" i="9"/>
  <c r="J41" i="9" s="1"/>
  <c r="G41" i="9"/>
  <c r="K41" i="9" s="1"/>
  <c r="I39" i="9"/>
  <c r="G39" i="9"/>
  <c r="I33" i="9"/>
  <c r="J33" i="9" s="1"/>
  <c r="G33" i="9"/>
  <c r="K33" i="9" s="1"/>
  <c r="I31" i="9"/>
  <c r="G31" i="9"/>
  <c r="I25" i="9"/>
  <c r="J25" i="9" s="1"/>
  <c r="G25" i="9"/>
  <c r="K25" i="9" s="1"/>
  <c r="I23" i="9"/>
  <c r="G23" i="9"/>
  <c r="I17" i="9"/>
  <c r="J17" i="9" s="1"/>
  <c r="G17" i="9"/>
  <c r="K17" i="9" s="1"/>
  <c r="I15" i="9"/>
  <c r="G15" i="9"/>
  <c r="B14" i="9"/>
  <c r="B22" i="9" s="1"/>
  <c r="B30" i="9" s="1"/>
  <c r="B38" i="9" s="1"/>
  <c r="B46" i="9" s="1"/>
  <c r="B54" i="9" s="1"/>
  <c r="B62" i="9" s="1"/>
  <c r="B70" i="9" s="1"/>
  <c r="B78" i="9" s="1"/>
  <c r="B86" i="9" s="1"/>
  <c r="B94" i="9" s="1"/>
  <c r="B102" i="9" s="1"/>
  <c r="B110" i="9" s="1"/>
  <c r="B118" i="9" s="1"/>
  <c r="B126" i="9" s="1"/>
  <c r="B134" i="9" s="1"/>
  <c r="B142" i="9" s="1"/>
  <c r="B150" i="9" s="1"/>
  <c r="B158" i="9" s="1"/>
  <c r="B166" i="9" s="1"/>
  <c r="B174" i="9" s="1"/>
  <c r="B182" i="9" s="1"/>
  <c r="B190" i="9" s="1"/>
  <c r="B198" i="9" s="1"/>
  <c r="B206" i="9" s="1"/>
  <c r="B214" i="9" s="1"/>
  <c r="B222" i="9" s="1"/>
  <c r="B230" i="9" s="1"/>
  <c r="B238" i="9" s="1"/>
  <c r="B246" i="9" s="1"/>
  <c r="B254" i="9" s="1"/>
  <c r="B262" i="9" s="1"/>
  <c r="B270" i="9" s="1"/>
  <c r="B278" i="9" s="1"/>
  <c r="B286" i="9" s="1"/>
  <c r="B294" i="9" s="1"/>
  <c r="B302" i="9" s="1"/>
  <c r="B310" i="9" s="1"/>
  <c r="B318" i="9" s="1"/>
  <c r="B326" i="9" s="1"/>
  <c r="B334" i="9" s="1"/>
  <c r="B342" i="9" s="1"/>
  <c r="B350" i="9" s="1"/>
  <c r="B358" i="9" s="1"/>
  <c r="B366" i="9" s="1"/>
  <c r="B374" i="9" s="1"/>
  <c r="B382" i="9" s="1"/>
  <c r="B390" i="9" s="1"/>
  <c r="B398" i="9" s="1"/>
  <c r="B406" i="9" s="1"/>
  <c r="B414" i="9" s="1"/>
  <c r="B422" i="9" s="1"/>
  <c r="B430" i="9" s="1"/>
  <c r="B438" i="9" s="1"/>
  <c r="B446" i="9" s="1"/>
  <c r="B454" i="9" s="1"/>
  <c r="B462" i="9" s="1"/>
  <c r="B470" i="9" s="1"/>
  <c r="B478" i="9" s="1"/>
  <c r="B486" i="9" s="1"/>
  <c r="B494" i="9" s="1"/>
  <c r="B502" i="9" s="1"/>
  <c r="B510" i="9" s="1"/>
  <c r="B518" i="9" s="1"/>
  <c r="B526" i="9" s="1"/>
  <c r="B534" i="9" s="1"/>
  <c r="B542" i="9" s="1"/>
  <c r="B550" i="9" s="1"/>
  <c r="B558" i="9" s="1"/>
  <c r="B566" i="9" s="1"/>
  <c r="B574" i="9" s="1"/>
  <c r="B582" i="9" s="1"/>
  <c r="B590" i="9" s="1"/>
  <c r="B598" i="9" s="1"/>
  <c r="B606" i="9" s="1"/>
  <c r="B614" i="9" s="1"/>
  <c r="B622" i="9" s="1"/>
  <c r="B630" i="9" s="1"/>
  <c r="B638" i="9" s="1"/>
  <c r="B646" i="9" s="1"/>
  <c r="B654" i="9" s="1"/>
  <c r="B662" i="9" s="1"/>
  <c r="B670" i="9" s="1"/>
  <c r="B678" i="9" s="1"/>
  <c r="B686" i="9" s="1"/>
  <c r="B694" i="9" s="1"/>
  <c r="B702" i="9" s="1"/>
  <c r="B710" i="9" s="1"/>
  <c r="B718" i="9" s="1"/>
  <c r="B726" i="9" s="1"/>
  <c r="B734" i="9" s="1"/>
  <c r="B742" i="9" s="1"/>
  <c r="B750" i="9" s="1"/>
  <c r="B758" i="9" s="1"/>
  <c r="B766" i="9" s="1"/>
  <c r="B774" i="9" s="1"/>
  <c r="B782" i="9" s="1"/>
  <c r="B790" i="9" s="1"/>
  <c r="B798" i="9" s="1"/>
  <c r="B806" i="9" s="1"/>
  <c r="B814" i="9" s="1"/>
  <c r="B822" i="9" s="1"/>
  <c r="B830" i="9" s="1"/>
  <c r="B838" i="9" s="1"/>
  <c r="B846" i="9" s="1"/>
  <c r="B854" i="9" s="1"/>
  <c r="B862" i="9" s="1"/>
  <c r="B870" i="9" s="1"/>
  <c r="B878" i="9" s="1"/>
  <c r="I9" i="9"/>
  <c r="J9" i="9" s="1"/>
  <c r="G9" i="9"/>
  <c r="K9" i="9" s="1"/>
  <c r="I7" i="9"/>
  <c r="G7" i="9"/>
  <c r="I881" i="8"/>
  <c r="J881" i="8" s="1"/>
  <c r="G881" i="8"/>
  <c r="K881" i="8" s="1"/>
  <c r="I879" i="8"/>
  <c r="G879" i="8"/>
  <c r="K879" i="8" s="1"/>
  <c r="H879" i="8"/>
  <c r="H883" i="8" s="1"/>
  <c r="H885" i="8" s="1"/>
  <c r="I873" i="8"/>
  <c r="J873" i="8" s="1"/>
  <c r="G873" i="8"/>
  <c r="K873" i="8" s="1"/>
  <c r="I871" i="8"/>
  <c r="G871" i="8"/>
  <c r="H870" i="8"/>
  <c r="I865" i="8"/>
  <c r="J865" i="8" s="1"/>
  <c r="G865" i="8"/>
  <c r="K865" i="8" s="1"/>
  <c r="I863" i="8"/>
  <c r="G863" i="8"/>
  <c r="H862" i="8"/>
  <c r="H863" i="8" s="1"/>
  <c r="H867" i="8" s="1"/>
  <c r="H869" i="8" s="1"/>
  <c r="I841" i="8"/>
  <c r="J841" i="8" s="1"/>
  <c r="G841" i="8"/>
  <c r="K841" i="8" s="1"/>
  <c r="I839" i="8"/>
  <c r="G839" i="8"/>
  <c r="H838" i="8"/>
  <c r="H841" i="8" s="1"/>
  <c r="I825" i="8"/>
  <c r="J825" i="8" s="1"/>
  <c r="G825" i="8"/>
  <c r="K825" i="8" s="1"/>
  <c r="I823" i="8"/>
  <c r="G823" i="8"/>
  <c r="H822" i="8"/>
  <c r="H823" i="8" s="1"/>
  <c r="H827" i="8" s="1"/>
  <c r="H829" i="8" s="1"/>
  <c r="I817" i="8"/>
  <c r="J817" i="8" s="1"/>
  <c r="G817" i="8"/>
  <c r="K817" i="8" s="1"/>
  <c r="I815" i="8"/>
  <c r="G815" i="8"/>
  <c r="H814" i="8"/>
  <c r="I809" i="8"/>
  <c r="J809" i="8" s="1"/>
  <c r="G809" i="8"/>
  <c r="K809" i="8" s="1"/>
  <c r="I807" i="8"/>
  <c r="G807" i="8"/>
  <c r="H806" i="8"/>
  <c r="H807" i="8" s="1"/>
  <c r="H811" i="8" s="1"/>
  <c r="H813" i="8" s="1"/>
  <c r="I801" i="8"/>
  <c r="J801" i="8" s="1"/>
  <c r="G801" i="8"/>
  <c r="K801" i="8" s="1"/>
  <c r="I799" i="8"/>
  <c r="G799" i="8"/>
  <c r="H798" i="8"/>
  <c r="H801" i="8" s="1"/>
  <c r="I793" i="8"/>
  <c r="J793" i="8" s="1"/>
  <c r="G793" i="8"/>
  <c r="K793" i="8" s="1"/>
  <c r="I791" i="8"/>
  <c r="G791" i="8"/>
  <c r="H790" i="8"/>
  <c r="I785" i="8"/>
  <c r="J785" i="8" s="1"/>
  <c r="G785" i="8"/>
  <c r="K785" i="8" s="1"/>
  <c r="I783" i="8"/>
  <c r="G783" i="8"/>
  <c r="H782" i="8"/>
  <c r="H785" i="8" s="1"/>
  <c r="I781" i="8"/>
  <c r="J781" i="8" s="1"/>
  <c r="H781" i="8"/>
  <c r="G781" i="8"/>
  <c r="K781" i="8" s="1"/>
  <c r="I769" i="8"/>
  <c r="J769" i="8" s="1"/>
  <c r="G769" i="8"/>
  <c r="K769" i="8" s="1"/>
  <c r="I767" i="8"/>
  <c r="G767" i="8"/>
  <c r="H766" i="8"/>
  <c r="H769" i="8" s="1"/>
  <c r="I761" i="8"/>
  <c r="J761" i="8" s="1"/>
  <c r="G761" i="8"/>
  <c r="K761" i="8" s="1"/>
  <c r="I759" i="8"/>
  <c r="G759" i="8"/>
  <c r="H758" i="8"/>
  <c r="H759" i="8" s="1"/>
  <c r="H763" i="8" s="1"/>
  <c r="H765" i="8" s="1"/>
  <c r="I753" i="8"/>
  <c r="J753" i="8" s="1"/>
  <c r="G753" i="8"/>
  <c r="K753" i="8" s="1"/>
  <c r="I751" i="8"/>
  <c r="G751" i="8"/>
  <c r="H750" i="8"/>
  <c r="I745" i="8"/>
  <c r="J745" i="8" s="1"/>
  <c r="G745" i="8"/>
  <c r="K745" i="8" s="1"/>
  <c r="I743" i="8"/>
  <c r="G743" i="8"/>
  <c r="H742" i="8"/>
  <c r="H743" i="8" s="1"/>
  <c r="H747" i="8" s="1"/>
  <c r="H749" i="8" s="1"/>
  <c r="I737" i="8"/>
  <c r="J737" i="8" s="1"/>
  <c r="G737" i="8"/>
  <c r="K737" i="8" s="1"/>
  <c r="I735" i="8"/>
  <c r="G735" i="8"/>
  <c r="H734" i="8"/>
  <c r="H737" i="8" s="1"/>
  <c r="I729" i="8"/>
  <c r="J729" i="8" s="1"/>
  <c r="G729" i="8"/>
  <c r="K729" i="8" s="1"/>
  <c r="I727" i="8"/>
  <c r="G727" i="8"/>
  <c r="H726" i="8"/>
  <c r="I721" i="8"/>
  <c r="J721" i="8" s="1"/>
  <c r="G721" i="8"/>
  <c r="K721" i="8" s="1"/>
  <c r="I719" i="8"/>
  <c r="G719" i="8"/>
  <c r="H718" i="8"/>
  <c r="I713" i="8"/>
  <c r="J713" i="8" s="1"/>
  <c r="G713" i="8"/>
  <c r="K713" i="8" s="1"/>
  <c r="I711" i="8"/>
  <c r="G711" i="8"/>
  <c r="H710" i="8"/>
  <c r="H713" i="8" s="1"/>
  <c r="I705" i="8"/>
  <c r="J705" i="8" s="1"/>
  <c r="G705" i="8"/>
  <c r="K705" i="8" s="1"/>
  <c r="I703" i="8"/>
  <c r="G703" i="8"/>
  <c r="H702" i="8"/>
  <c r="G701" i="8"/>
  <c r="K701" i="8" s="1"/>
  <c r="I701" i="8"/>
  <c r="J701" i="8" s="1"/>
  <c r="H701" i="8"/>
  <c r="I689" i="8"/>
  <c r="J689" i="8" s="1"/>
  <c r="G689" i="8"/>
  <c r="K689" i="8" s="1"/>
  <c r="I687" i="8"/>
  <c r="G687" i="8"/>
  <c r="H689" i="8"/>
  <c r="I681" i="8"/>
  <c r="J681" i="8" s="1"/>
  <c r="G681" i="8"/>
  <c r="K681" i="8" s="1"/>
  <c r="I679" i="8"/>
  <c r="G679" i="8"/>
  <c r="H678" i="8"/>
  <c r="I673" i="8"/>
  <c r="J673" i="8" s="1"/>
  <c r="G673" i="8"/>
  <c r="K673" i="8" s="1"/>
  <c r="I671" i="8"/>
  <c r="G671" i="8"/>
  <c r="H670" i="8"/>
  <c r="H673" i="8" s="1"/>
  <c r="I665" i="8"/>
  <c r="J665" i="8" s="1"/>
  <c r="G665" i="8"/>
  <c r="K665" i="8" s="1"/>
  <c r="I663" i="8"/>
  <c r="G663" i="8"/>
  <c r="H662" i="8"/>
  <c r="H665" i="8" s="1"/>
  <c r="I657" i="8"/>
  <c r="J657" i="8" s="1"/>
  <c r="G657" i="8"/>
  <c r="K657" i="8" s="1"/>
  <c r="I655" i="8"/>
  <c r="G655" i="8"/>
  <c r="H654" i="8"/>
  <c r="H657" i="8" s="1"/>
  <c r="I649" i="8"/>
  <c r="J649" i="8" s="1"/>
  <c r="G649" i="8"/>
  <c r="K649" i="8" s="1"/>
  <c r="I647" i="8"/>
  <c r="G647" i="8"/>
  <c r="H647" i="8"/>
  <c r="H651" i="8" s="1"/>
  <c r="H653" i="8" s="1"/>
  <c r="I641" i="8"/>
  <c r="J641" i="8" s="1"/>
  <c r="G641" i="8"/>
  <c r="K641" i="8" s="1"/>
  <c r="I639" i="8"/>
  <c r="G639" i="8"/>
  <c r="H638" i="8"/>
  <c r="I633" i="8"/>
  <c r="J633" i="8" s="1"/>
  <c r="G633" i="8"/>
  <c r="K633" i="8" s="1"/>
  <c r="I631" i="8"/>
  <c r="G631" i="8"/>
  <c r="H630" i="8"/>
  <c r="H631" i="8" s="1"/>
  <c r="H635" i="8" s="1"/>
  <c r="H637" i="8" s="1"/>
  <c r="I625" i="8"/>
  <c r="J625" i="8" s="1"/>
  <c r="G625" i="8"/>
  <c r="K625" i="8" s="1"/>
  <c r="I623" i="8"/>
  <c r="H623" i="8"/>
  <c r="H627" i="8" s="1"/>
  <c r="H629" i="8" s="1"/>
  <c r="G623" i="8"/>
  <c r="K623" i="8" s="1"/>
  <c r="H625" i="8"/>
  <c r="I617" i="8"/>
  <c r="J617" i="8" s="1"/>
  <c r="G617" i="8"/>
  <c r="K617" i="8" s="1"/>
  <c r="I615" i="8"/>
  <c r="G615" i="8"/>
  <c r="H614" i="8"/>
  <c r="I609" i="8"/>
  <c r="J609" i="8" s="1"/>
  <c r="G609" i="8"/>
  <c r="K609" i="8" s="1"/>
  <c r="I607" i="8"/>
  <c r="G607" i="8"/>
  <c r="H606" i="8"/>
  <c r="H609" i="8" s="1"/>
  <c r="I601" i="8"/>
  <c r="J601" i="8" s="1"/>
  <c r="G601" i="8"/>
  <c r="K601" i="8" s="1"/>
  <c r="I599" i="8"/>
  <c r="G599" i="8"/>
  <c r="H598" i="8"/>
  <c r="H601" i="8" s="1"/>
  <c r="G597" i="8"/>
  <c r="K597" i="8" s="1"/>
  <c r="I597" i="8"/>
  <c r="J597" i="8" s="1"/>
  <c r="H597" i="8"/>
  <c r="I585" i="8"/>
  <c r="J585" i="8" s="1"/>
  <c r="G585" i="8"/>
  <c r="K585" i="8" s="1"/>
  <c r="I583" i="8"/>
  <c r="G583" i="8"/>
  <c r="H585" i="8"/>
  <c r="I577" i="8"/>
  <c r="J577" i="8" s="1"/>
  <c r="G577" i="8"/>
  <c r="K577" i="8" s="1"/>
  <c r="I575" i="8"/>
  <c r="G575" i="8"/>
  <c r="H574" i="8"/>
  <c r="H577" i="8" s="1"/>
  <c r="I569" i="8"/>
  <c r="J569" i="8" s="1"/>
  <c r="G569" i="8"/>
  <c r="K569" i="8" s="1"/>
  <c r="I567" i="8"/>
  <c r="G567" i="8"/>
  <c r="H566" i="8"/>
  <c r="H569" i="8" s="1"/>
  <c r="I561" i="8"/>
  <c r="J561" i="8" s="1"/>
  <c r="G561" i="8"/>
  <c r="K561" i="8" s="1"/>
  <c r="I559" i="8"/>
  <c r="G559" i="8"/>
  <c r="H558" i="8"/>
  <c r="H559" i="8" s="1"/>
  <c r="H563" i="8" s="1"/>
  <c r="H565" i="8" s="1"/>
  <c r="I553" i="8"/>
  <c r="J553" i="8" s="1"/>
  <c r="G553" i="8"/>
  <c r="K553" i="8" s="1"/>
  <c r="I551" i="8"/>
  <c r="G551" i="8"/>
  <c r="H550" i="8"/>
  <c r="I545" i="8"/>
  <c r="J545" i="8" s="1"/>
  <c r="G545" i="8"/>
  <c r="K545" i="8" s="1"/>
  <c r="I543" i="8"/>
  <c r="G543" i="8"/>
  <c r="H542" i="8"/>
  <c r="H543" i="8" s="1"/>
  <c r="H547" i="8" s="1"/>
  <c r="H549" i="8" s="1"/>
  <c r="I537" i="8"/>
  <c r="J537" i="8" s="1"/>
  <c r="G537" i="8"/>
  <c r="K537" i="8" s="1"/>
  <c r="I535" i="8"/>
  <c r="G535" i="8"/>
  <c r="H534" i="8"/>
  <c r="H537" i="8" s="1"/>
  <c r="I529" i="8"/>
  <c r="J529" i="8" s="1"/>
  <c r="G529" i="8"/>
  <c r="K529" i="8" s="1"/>
  <c r="I527" i="8"/>
  <c r="G527" i="8"/>
  <c r="I521" i="8"/>
  <c r="J521" i="8" s="1"/>
  <c r="G521" i="8"/>
  <c r="K521" i="8" s="1"/>
  <c r="I519" i="8"/>
  <c r="G519" i="8"/>
  <c r="H518" i="8"/>
  <c r="H521" i="8" s="1"/>
  <c r="I513" i="8"/>
  <c r="J513" i="8" s="1"/>
  <c r="G513" i="8"/>
  <c r="K513" i="8" s="1"/>
  <c r="I511" i="8"/>
  <c r="G511" i="8"/>
  <c r="H510" i="8"/>
  <c r="H513" i="8" s="1"/>
  <c r="I505" i="8"/>
  <c r="J505" i="8" s="1"/>
  <c r="G505" i="8"/>
  <c r="K505" i="8" s="1"/>
  <c r="I503" i="8"/>
  <c r="G503" i="8"/>
  <c r="H502" i="8"/>
  <c r="H505" i="8" s="1"/>
  <c r="I497" i="8"/>
  <c r="J497" i="8" s="1"/>
  <c r="G497" i="8"/>
  <c r="K497" i="8" s="1"/>
  <c r="I495" i="8"/>
  <c r="G495" i="8"/>
  <c r="H494" i="8"/>
  <c r="H495" i="8" s="1"/>
  <c r="H499" i="8" s="1"/>
  <c r="H501" i="8" s="1"/>
  <c r="I489" i="8"/>
  <c r="J489" i="8" s="1"/>
  <c r="G489" i="8"/>
  <c r="K489" i="8" s="1"/>
  <c r="I487" i="8"/>
  <c r="G487" i="8"/>
  <c r="H486" i="8"/>
  <c r="I481" i="8"/>
  <c r="J481" i="8" s="1"/>
  <c r="G481" i="8"/>
  <c r="K481" i="8" s="1"/>
  <c r="I479" i="8"/>
  <c r="G479" i="8"/>
  <c r="H478" i="8"/>
  <c r="H479" i="8" s="1"/>
  <c r="H483" i="8" s="1"/>
  <c r="H485" i="8" s="1"/>
  <c r="I473" i="8"/>
  <c r="J473" i="8" s="1"/>
  <c r="G473" i="8"/>
  <c r="K473" i="8" s="1"/>
  <c r="I471" i="8"/>
  <c r="G471" i="8"/>
  <c r="H470" i="8"/>
  <c r="H473" i="8" s="1"/>
  <c r="I465" i="8"/>
  <c r="J465" i="8" s="1"/>
  <c r="G465" i="8"/>
  <c r="K465" i="8" s="1"/>
  <c r="I463" i="8"/>
  <c r="G463" i="8"/>
  <c r="K463" i="8" s="1"/>
  <c r="H462" i="8"/>
  <c r="H463" i="8" s="1"/>
  <c r="H467" i="8" s="1"/>
  <c r="H469" i="8" s="1"/>
  <c r="I457" i="8"/>
  <c r="J457" i="8" s="1"/>
  <c r="G457" i="8"/>
  <c r="K457" i="8" s="1"/>
  <c r="I455" i="8"/>
  <c r="G455" i="8"/>
  <c r="H454" i="8"/>
  <c r="H457" i="8" s="1"/>
  <c r="I449" i="8"/>
  <c r="J449" i="8" s="1"/>
  <c r="G449" i="8"/>
  <c r="K449" i="8" s="1"/>
  <c r="I447" i="8"/>
  <c r="G447" i="8"/>
  <c r="H446" i="8"/>
  <c r="H449" i="8" s="1"/>
  <c r="I441" i="8"/>
  <c r="J441" i="8" s="1"/>
  <c r="G441" i="8"/>
  <c r="K441" i="8" s="1"/>
  <c r="I439" i="8"/>
  <c r="G439" i="8"/>
  <c r="H438" i="8"/>
  <c r="H441" i="8" s="1"/>
  <c r="I433" i="8"/>
  <c r="J433" i="8" s="1"/>
  <c r="G433" i="8"/>
  <c r="K433" i="8" s="1"/>
  <c r="I431" i="8"/>
  <c r="G431" i="8"/>
  <c r="H430" i="8"/>
  <c r="H433" i="8" s="1"/>
  <c r="I425" i="8"/>
  <c r="J425" i="8" s="1"/>
  <c r="H425" i="8"/>
  <c r="G425" i="8"/>
  <c r="K425" i="8" s="1"/>
  <c r="I423" i="8"/>
  <c r="G423" i="8"/>
  <c r="H423" i="8"/>
  <c r="H427" i="8" s="1"/>
  <c r="H429" i="8" s="1"/>
  <c r="I417" i="8"/>
  <c r="J417" i="8" s="1"/>
  <c r="G417" i="8"/>
  <c r="K417" i="8" s="1"/>
  <c r="I415" i="8"/>
  <c r="G415" i="8"/>
  <c r="H414" i="8"/>
  <c r="H417" i="8" s="1"/>
  <c r="I409" i="8"/>
  <c r="J409" i="8" s="1"/>
  <c r="G409" i="8"/>
  <c r="K409" i="8" s="1"/>
  <c r="I407" i="8"/>
  <c r="G407" i="8"/>
  <c r="H406" i="8"/>
  <c r="H409" i="8" s="1"/>
  <c r="I401" i="8"/>
  <c r="J401" i="8" s="1"/>
  <c r="G401" i="8"/>
  <c r="K401" i="8" s="1"/>
  <c r="I399" i="8"/>
  <c r="G399" i="8"/>
  <c r="H398" i="8"/>
  <c r="H401" i="8" s="1"/>
  <c r="I393" i="8"/>
  <c r="J393" i="8" s="1"/>
  <c r="G393" i="8"/>
  <c r="K393" i="8" s="1"/>
  <c r="I391" i="8"/>
  <c r="G391" i="8"/>
  <c r="H390" i="8"/>
  <c r="I385" i="8"/>
  <c r="J385" i="8" s="1"/>
  <c r="G385" i="8"/>
  <c r="K385" i="8" s="1"/>
  <c r="I383" i="8"/>
  <c r="G383" i="8"/>
  <c r="H382" i="8"/>
  <c r="H385" i="8" s="1"/>
  <c r="I377" i="8"/>
  <c r="J377" i="8" s="1"/>
  <c r="G377" i="8"/>
  <c r="K377" i="8" s="1"/>
  <c r="I375" i="8"/>
  <c r="G375" i="8"/>
  <c r="H374" i="8"/>
  <c r="H377" i="8" s="1"/>
  <c r="I369" i="8"/>
  <c r="J369" i="8" s="1"/>
  <c r="G369" i="8"/>
  <c r="K369" i="8" s="1"/>
  <c r="I367" i="8"/>
  <c r="G367" i="8"/>
  <c r="H366" i="8"/>
  <c r="H369" i="8" s="1"/>
  <c r="I361" i="8"/>
  <c r="J361" i="8" s="1"/>
  <c r="G361" i="8"/>
  <c r="K361" i="8" s="1"/>
  <c r="I359" i="8"/>
  <c r="G359" i="8"/>
  <c r="H358" i="8"/>
  <c r="H359" i="8" s="1"/>
  <c r="H363" i="8" s="1"/>
  <c r="H365" i="8" s="1"/>
  <c r="I353" i="8"/>
  <c r="J353" i="8" s="1"/>
  <c r="G353" i="8"/>
  <c r="K353" i="8" s="1"/>
  <c r="I351" i="8"/>
  <c r="G351" i="8"/>
  <c r="I345" i="8"/>
  <c r="J345" i="8" s="1"/>
  <c r="G345" i="8"/>
  <c r="K345" i="8" s="1"/>
  <c r="I343" i="8"/>
  <c r="G343" i="8"/>
  <c r="H342" i="8"/>
  <c r="H343" i="8" s="1"/>
  <c r="H347" i="8" s="1"/>
  <c r="H349" i="8" s="1"/>
  <c r="I337" i="8"/>
  <c r="J337" i="8" s="1"/>
  <c r="G337" i="8"/>
  <c r="K337" i="8" s="1"/>
  <c r="I335" i="8"/>
  <c r="G335" i="8"/>
  <c r="H334" i="8"/>
  <c r="H337" i="8" s="1"/>
  <c r="I329" i="8"/>
  <c r="J329" i="8" s="1"/>
  <c r="G329" i="8"/>
  <c r="K329" i="8" s="1"/>
  <c r="I327" i="8"/>
  <c r="G327" i="8"/>
  <c r="H326" i="8"/>
  <c r="H327" i="8" s="1"/>
  <c r="H331" i="8" s="1"/>
  <c r="H333" i="8" s="1"/>
  <c r="I321" i="8"/>
  <c r="J321" i="8" s="1"/>
  <c r="G321" i="8"/>
  <c r="K321" i="8" s="1"/>
  <c r="I319" i="8"/>
  <c r="G319" i="8"/>
  <c r="H318" i="8"/>
  <c r="H321" i="8" s="1"/>
  <c r="I313" i="8"/>
  <c r="J313" i="8" s="1"/>
  <c r="G313" i="8"/>
  <c r="K313" i="8" s="1"/>
  <c r="I311" i="8"/>
  <c r="H311" i="8"/>
  <c r="H315" i="8" s="1"/>
  <c r="H317" i="8" s="1"/>
  <c r="G311" i="8"/>
  <c r="H313" i="8"/>
  <c r="I305" i="8"/>
  <c r="J305" i="8" s="1"/>
  <c r="G305" i="8"/>
  <c r="K305" i="8" s="1"/>
  <c r="I303" i="8"/>
  <c r="G303" i="8"/>
  <c r="H302" i="8"/>
  <c r="H305" i="8" s="1"/>
  <c r="I297" i="8"/>
  <c r="J297" i="8" s="1"/>
  <c r="H297" i="8"/>
  <c r="G297" i="8"/>
  <c r="K297" i="8" s="1"/>
  <c r="I295" i="8"/>
  <c r="H295" i="8"/>
  <c r="H299" i="8" s="1"/>
  <c r="H301" i="8" s="1"/>
  <c r="G295" i="8"/>
  <c r="I289" i="8"/>
  <c r="J289" i="8" s="1"/>
  <c r="G289" i="8"/>
  <c r="K289" i="8" s="1"/>
  <c r="I287" i="8"/>
  <c r="G287" i="8"/>
  <c r="H286" i="8"/>
  <c r="H289" i="8" s="1"/>
  <c r="I281" i="8"/>
  <c r="J281" i="8" s="1"/>
  <c r="G281" i="8"/>
  <c r="K281" i="8" s="1"/>
  <c r="I279" i="8"/>
  <c r="G279" i="8"/>
  <c r="H278" i="8"/>
  <c r="H281" i="8" s="1"/>
  <c r="I273" i="8"/>
  <c r="J273" i="8" s="1"/>
  <c r="G273" i="8"/>
  <c r="K273" i="8" s="1"/>
  <c r="I271" i="8"/>
  <c r="G271" i="8"/>
  <c r="H270" i="8"/>
  <c r="H271" i="8" s="1"/>
  <c r="H275" i="8" s="1"/>
  <c r="H277" i="8" s="1"/>
  <c r="I265" i="8"/>
  <c r="J265" i="8" s="1"/>
  <c r="G265" i="8"/>
  <c r="K265" i="8" s="1"/>
  <c r="I263" i="8"/>
  <c r="G263" i="8"/>
  <c r="H262" i="8"/>
  <c r="H265" i="8" s="1"/>
  <c r="I257" i="8"/>
  <c r="J257" i="8" s="1"/>
  <c r="G257" i="8"/>
  <c r="K257" i="8" s="1"/>
  <c r="I255" i="8"/>
  <c r="G255" i="8"/>
  <c r="H254" i="8"/>
  <c r="H257" i="8" s="1"/>
  <c r="I249" i="8"/>
  <c r="J249" i="8" s="1"/>
  <c r="G249" i="8"/>
  <c r="K249" i="8" s="1"/>
  <c r="I247" i="8"/>
  <c r="G247" i="8"/>
  <c r="H246" i="8"/>
  <c r="H249" i="8" s="1"/>
  <c r="I241" i="8"/>
  <c r="J241" i="8" s="1"/>
  <c r="H241" i="8"/>
  <c r="G241" i="8"/>
  <c r="K241" i="8" s="1"/>
  <c r="I239" i="8"/>
  <c r="H239" i="8"/>
  <c r="H243" i="8" s="1"/>
  <c r="H245" i="8" s="1"/>
  <c r="G239" i="8"/>
  <c r="I233" i="8"/>
  <c r="J233" i="8" s="1"/>
  <c r="G233" i="8"/>
  <c r="K233" i="8" s="1"/>
  <c r="I231" i="8"/>
  <c r="G231" i="8"/>
  <c r="H230" i="8"/>
  <c r="H233" i="8" s="1"/>
  <c r="I225" i="8"/>
  <c r="J225" i="8" s="1"/>
  <c r="G225" i="8"/>
  <c r="K225" i="8" s="1"/>
  <c r="I223" i="8"/>
  <c r="H223" i="8"/>
  <c r="H227" i="8" s="1"/>
  <c r="H229" i="8" s="1"/>
  <c r="G223" i="8"/>
  <c r="H225" i="8"/>
  <c r="I217" i="8"/>
  <c r="J217" i="8" s="1"/>
  <c r="G217" i="8"/>
  <c r="K217" i="8" s="1"/>
  <c r="I215" i="8"/>
  <c r="G215" i="8"/>
  <c r="H214" i="8"/>
  <c r="H215" i="8" s="1"/>
  <c r="H219" i="8" s="1"/>
  <c r="H221" i="8" s="1"/>
  <c r="I209" i="8"/>
  <c r="J209" i="8" s="1"/>
  <c r="G209" i="8"/>
  <c r="K209" i="8" s="1"/>
  <c r="I207" i="8"/>
  <c r="G207" i="8"/>
  <c r="H206" i="8"/>
  <c r="H209" i="8" s="1"/>
  <c r="I201" i="8"/>
  <c r="J201" i="8" s="1"/>
  <c r="G201" i="8"/>
  <c r="K201" i="8" s="1"/>
  <c r="I199" i="8"/>
  <c r="G199" i="8"/>
  <c r="H198" i="8"/>
  <c r="H199" i="8" s="1"/>
  <c r="H203" i="8" s="1"/>
  <c r="H205" i="8" s="1"/>
  <c r="I193" i="8"/>
  <c r="J193" i="8" s="1"/>
  <c r="G193" i="8"/>
  <c r="K193" i="8" s="1"/>
  <c r="I191" i="8"/>
  <c r="G191" i="8"/>
  <c r="H190" i="8"/>
  <c r="H193" i="8" s="1"/>
  <c r="I185" i="8"/>
  <c r="J185" i="8" s="1"/>
  <c r="G185" i="8"/>
  <c r="K185" i="8" s="1"/>
  <c r="I183" i="8"/>
  <c r="G183" i="8"/>
  <c r="H182" i="8"/>
  <c r="H183" i="8" s="1"/>
  <c r="H187" i="8" s="1"/>
  <c r="H189" i="8" s="1"/>
  <c r="I177" i="8"/>
  <c r="J177" i="8" s="1"/>
  <c r="G177" i="8"/>
  <c r="K177" i="8" s="1"/>
  <c r="I175" i="8"/>
  <c r="G175" i="8"/>
  <c r="H174" i="8"/>
  <c r="H177" i="8" s="1"/>
  <c r="I173" i="8"/>
  <c r="J173" i="8" s="1"/>
  <c r="G173" i="8"/>
  <c r="K173" i="8" s="1"/>
  <c r="H173" i="8"/>
  <c r="I161" i="8"/>
  <c r="J161" i="8" s="1"/>
  <c r="G161" i="8"/>
  <c r="K161" i="8" s="1"/>
  <c r="I159" i="8"/>
  <c r="G159" i="8"/>
  <c r="H158" i="8"/>
  <c r="H159" i="8" s="1"/>
  <c r="H163" i="8" s="1"/>
  <c r="H165" i="8" s="1"/>
  <c r="I153" i="8"/>
  <c r="J153" i="8" s="1"/>
  <c r="G153" i="8"/>
  <c r="K153" i="8" s="1"/>
  <c r="I151" i="8"/>
  <c r="G151" i="8"/>
  <c r="H150" i="8"/>
  <c r="H153" i="8" s="1"/>
  <c r="I145" i="8"/>
  <c r="J145" i="8" s="1"/>
  <c r="H145" i="8"/>
  <c r="G145" i="8"/>
  <c r="K145" i="8" s="1"/>
  <c r="I143" i="8"/>
  <c r="H143" i="8"/>
  <c r="H147" i="8" s="1"/>
  <c r="H149" i="8" s="1"/>
  <c r="G143" i="8"/>
  <c r="I137" i="8"/>
  <c r="J137" i="8" s="1"/>
  <c r="G137" i="8"/>
  <c r="K137" i="8" s="1"/>
  <c r="I135" i="8"/>
  <c r="G135" i="8"/>
  <c r="H134" i="8"/>
  <c r="H135" i="8" s="1"/>
  <c r="H139" i="8" s="1"/>
  <c r="H141" i="8" s="1"/>
  <c r="I129" i="8"/>
  <c r="J129" i="8" s="1"/>
  <c r="G129" i="8"/>
  <c r="K129" i="8" s="1"/>
  <c r="I127" i="8"/>
  <c r="G127" i="8"/>
  <c r="H129" i="8"/>
  <c r="I121" i="8"/>
  <c r="J121" i="8" s="1"/>
  <c r="G121" i="8"/>
  <c r="K121" i="8" s="1"/>
  <c r="I119" i="8"/>
  <c r="G119" i="8"/>
  <c r="H118" i="8"/>
  <c r="H121" i="8" s="1"/>
  <c r="I113" i="8"/>
  <c r="J113" i="8" s="1"/>
  <c r="G113" i="8"/>
  <c r="K113" i="8" s="1"/>
  <c r="I111" i="8"/>
  <c r="G111" i="8"/>
  <c r="H110" i="8"/>
  <c r="H113" i="8" s="1"/>
  <c r="I105" i="8"/>
  <c r="J105" i="8" s="1"/>
  <c r="G105" i="8"/>
  <c r="K105" i="8" s="1"/>
  <c r="I103" i="8"/>
  <c r="G103" i="8"/>
  <c r="H102" i="8"/>
  <c r="H105" i="8" s="1"/>
  <c r="I97" i="8"/>
  <c r="J97" i="8" s="1"/>
  <c r="G97" i="8"/>
  <c r="K97" i="8" s="1"/>
  <c r="I95" i="8"/>
  <c r="G95" i="8"/>
  <c r="H94" i="8"/>
  <c r="H97" i="8" s="1"/>
  <c r="I89" i="8"/>
  <c r="J89" i="8" s="1"/>
  <c r="G89" i="8"/>
  <c r="K89" i="8" s="1"/>
  <c r="I87" i="8"/>
  <c r="G87" i="8"/>
  <c r="H86" i="8"/>
  <c r="H87" i="8" s="1"/>
  <c r="H91" i="8" s="1"/>
  <c r="H93" i="8" s="1"/>
  <c r="I81" i="8"/>
  <c r="J81" i="8" s="1"/>
  <c r="G81" i="8"/>
  <c r="K81" i="8" s="1"/>
  <c r="I79" i="8"/>
  <c r="G79" i="8"/>
  <c r="H78" i="8"/>
  <c r="H81" i="8" s="1"/>
  <c r="I73" i="8"/>
  <c r="J73" i="8" s="1"/>
  <c r="G73" i="8"/>
  <c r="K73" i="8" s="1"/>
  <c r="I71" i="8"/>
  <c r="G71" i="8"/>
  <c r="H70" i="8"/>
  <c r="H73" i="8" s="1"/>
  <c r="I65" i="8"/>
  <c r="J65" i="8" s="1"/>
  <c r="G65" i="8"/>
  <c r="K65" i="8" s="1"/>
  <c r="I63" i="8"/>
  <c r="G63" i="8"/>
  <c r="H62" i="8"/>
  <c r="H65" i="8" s="1"/>
  <c r="I57" i="8"/>
  <c r="J57" i="8" s="1"/>
  <c r="G57" i="8"/>
  <c r="K57" i="8" s="1"/>
  <c r="I55" i="8"/>
  <c r="G55" i="8"/>
  <c r="K55" i="8" s="1"/>
  <c r="H55" i="8"/>
  <c r="H59" i="8" s="1"/>
  <c r="H61" i="8" s="1"/>
  <c r="I49" i="8"/>
  <c r="J49" i="8" s="1"/>
  <c r="G49" i="8"/>
  <c r="K49" i="8" s="1"/>
  <c r="I47" i="8"/>
  <c r="H47" i="8"/>
  <c r="H51" i="8" s="1"/>
  <c r="H53" i="8" s="1"/>
  <c r="G47" i="8"/>
  <c r="I41" i="8"/>
  <c r="J41" i="8" s="1"/>
  <c r="G41" i="8"/>
  <c r="K41" i="8" s="1"/>
  <c r="I39" i="8"/>
  <c r="G39" i="8"/>
  <c r="H38" i="8"/>
  <c r="H41" i="8" s="1"/>
  <c r="I33" i="8"/>
  <c r="J33" i="8" s="1"/>
  <c r="G33" i="8"/>
  <c r="K33" i="8" s="1"/>
  <c r="I31" i="8"/>
  <c r="G31" i="8"/>
  <c r="H31" i="8"/>
  <c r="H35" i="8" s="1"/>
  <c r="H37" i="8" s="1"/>
  <c r="I25" i="8"/>
  <c r="J25" i="8" s="1"/>
  <c r="G25" i="8"/>
  <c r="K25" i="8" s="1"/>
  <c r="I23" i="8"/>
  <c r="G23" i="8"/>
  <c r="H22" i="8"/>
  <c r="H25" i="8" s="1"/>
  <c r="I17" i="8"/>
  <c r="J17" i="8" s="1"/>
  <c r="G17" i="8"/>
  <c r="K17" i="8" s="1"/>
  <c r="I15" i="8"/>
  <c r="G15" i="8"/>
  <c r="H14" i="8"/>
  <c r="H17" i="8" s="1"/>
  <c r="B14" i="8"/>
  <c r="B22" i="8" s="1"/>
  <c r="B30" i="8" s="1"/>
  <c r="B38" i="8" s="1"/>
  <c r="B46" i="8" s="1"/>
  <c r="B54" i="8" s="1"/>
  <c r="B62" i="8" s="1"/>
  <c r="B70" i="8" s="1"/>
  <c r="B78" i="8" s="1"/>
  <c r="B86" i="8" s="1"/>
  <c r="B94" i="8" s="1"/>
  <c r="B102" i="8" s="1"/>
  <c r="B110" i="8" s="1"/>
  <c r="B118" i="8" s="1"/>
  <c r="B126" i="8" s="1"/>
  <c r="B134" i="8" s="1"/>
  <c r="B142" i="8" s="1"/>
  <c r="B150" i="8" s="1"/>
  <c r="B158" i="8" s="1"/>
  <c r="B166" i="8" s="1"/>
  <c r="B174" i="8" s="1"/>
  <c r="B182" i="8" s="1"/>
  <c r="B190" i="8" s="1"/>
  <c r="B198" i="8" s="1"/>
  <c r="B206" i="8" s="1"/>
  <c r="B214" i="8" s="1"/>
  <c r="B222" i="8" s="1"/>
  <c r="B230" i="8" s="1"/>
  <c r="B238" i="8" s="1"/>
  <c r="B246" i="8" s="1"/>
  <c r="B254" i="8" s="1"/>
  <c r="B262" i="8" s="1"/>
  <c r="B270" i="8" s="1"/>
  <c r="B278" i="8" s="1"/>
  <c r="B286" i="8" s="1"/>
  <c r="B294" i="8" s="1"/>
  <c r="B302" i="8" s="1"/>
  <c r="B310" i="8" s="1"/>
  <c r="B318" i="8" s="1"/>
  <c r="B326" i="8" s="1"/>
  <c r="B334" i="8" s="1"/>
  <c r="B342" i="8" s="1"/>
  <c r="B350" i="8" s="1"/>
  <c r="B358" i="8" s="1"/>
  <c r="B366" i="8" s="1"/>
  <c r="B374" i="8" s="1"/>
  <c r="B382" i="8" s="1"/>
  <c r="B390" i="8" s="1"/>
  <c r="B398" i="8" s="1"/>
  <c r="B406" i="8" s="1"/>
  <c r="B414" i="8" s="1"/>
  <c r="B422" i="8" s="1"/>
  <c r="B430" i="8" s="1"/>
  <c r="B438" i="8" s="1"/>
  <c r="B446" i="8" s="1"/>
  <c r="B454" i="8" s="1"/>
  <c r="B462" i="8" s="1"/>
  <c r="B470" i="8" s="1"/>
  <c r="B478" i="8" s="1"/>
  <c r="B486" i="8" s="1"/>
  <c r="B494" i="8" s="1"/>
  <c r="B502" i="8" s="1"/>
  <c r="B510" i="8" s="1"/>
  <c r="B518" i="8" s="1"/>
  <c r="B526" i="8" s="1"/>
  <c r="B534" i="8" s="1"/>
  <c r="B542" i="8" s="1"/>
  <c r="B550" i="8" s="1"/>
  <c r="B558" i="8" s="1"/>
  <c r="B566" i="8" s="1"/>
  <c r="B574" i="8" s="1"/>
  <c r="B582" i="8" s="1"/>
  <c r="B590" i="8" s="1"/>
  <c r="B598" i="8" s="1"/>
  <c r="B606" i="8" s="1"/>
  <c r="B614" i="8" s="1"/>
  <c r="B622" i="8" s="1"/>
  <c r="B630" i="8" s="1"/>
  <c r="B638" i="8" s="1"/>
  <c r="B646" i="8" s="1"/>
  <c r="B654" i="8" s="1"/>
  <c r="B662" i="8" s="1"/>
  <c r="B670" i="8" s="1"/>
  <c r="B678" i="8" s="1"/>
  <c r="B686" i="8" s="1"/>
  <c r="B694" i="8" s="1"/>
  <c r="B702" i="8" s="1"/>
  <c r="B710" i="8" s="1"/>
  <c r="B718" i="8" s="1"/>
  <c r="B726" i="8" s="1"/>
  <c r="B734" i="8" s="1"/>
  <c r="B742" i="8" s="1"/>
  <c r="B750" i="8" s="1"/>
  <c r="B758" i="8" s="1"/>
  <c r="B766" i="8" s="1"/>
  <c r="B774" i="8" s="1"/>
  <c r="B782" i="8" s="1"/>
  <c r="B790" i="8" s="1"/>
  <c r="B798" i="8" s="1"/>
  <c r="B806" i="8" s="1"/>
  <c r="B814" i="8" s="1"/>
  <c r="B822" i="8" s="1"/>
  <c r="B830" i="8" s="1"/>
  <c r="B838" i="8" s="1"/>
  <c r="B846" i="8" s="1"/>
  <c r="B854" i="8" s="1"/>
  <c r="B862" i="8" s="1"/>
  <c r="B870" i="8" s="1"/>
  <c r="B878" i="8" s="1"/>
  <c r="I9" i="8"/>
  <c r="J9" i="8" s="1"/>
  <c r="G9" i="8"/>
  <c r="K9" i="8" s="1"/>
  <c r="I7" i="8"/>
  <c r="G7" i="8"/>
  <c r="H6" i="8"/>
  <c r="J833" i="7"/>
  <c r="I833" i="7"/>
  <c r="G833" i="7"/>
  <c r="J831" i="7"/>
  <c r="J835" i="7" s="1"/>
  <c r="J837" i="7" s="1"/>
  <c r="I831" i="7"/>
  <c r="I835" i="7" s="1"/>
  <c r="I837" i="7" s="1"/>
  <c r="G831" i="7"/>
  <c r="G835" i="7" s="1"/>
  <c r="G837" i="7" s="1"/>
  <c r="K830" i="7"/>
  <c r="K833" i="7" s="1"/>
  <c r="H830" i="7"/>
  <c r="J825" i="7"/>
  <c r="I825" i="7"/>
  <c r="G825" i="7"/>
  <c r="J823" i="7"/>
  <c r="J827" i="7" s="1"/>
  <c r="J829" i="7" s="1"/>
  <c r="I823" i="7"/>
  <c r="I827" i="7" s="1"/>
  <c r="I829" i="7" s="1"/>
  <c r="G823" i="7"/>
  <c r="G827" i="7" s="1"/>
  <c r="G829" i="7" s="1"/>
  <c r="K822" i="7"/>
  <c r="K825" i="7" s="1"/>
  <c r="H822" i="7"/>
  <c r="J817" i="7"/>
  <c r="I817" i="7"/>
  <c r="G817" i="7"/>
  <c r="J815" i="7"/>
  <c r="J819" i="7" s="1"/>
  <c r="J821" i="7" s="1"/>
  <c r="I815" i="7"/>
  <c r="I819" i="7" s="1"/>
  <c r="I821" i="7" s="1"/>
  <c r="G815" i="7"/>
  <c r="G819" i="7" s="1"/>
  <c r="G821" i="7" s="1"/>
  <c r="K814" i="7"/>
  <c r="K817" i="7" s="1"/>
  <c r="H814" i="7"/>
  <c r="H815" i="7" s="1"/>
  <c r="H819" i="7" s="1"/>
  <c r="H821" i="7" s="1"/>
  <c r="J809" i="7"/>
  <c r="I809" i="7"/>
  <c r="G809" i="7"/>
  <c r="J807" i="7"/>
  <c r="J811" i="7" s="1"/>
  <c r="J813" i="7" s="1"/>
  <c r="I807" i="7"/>
  <c r="I811" i="7" s="1"/>
  <c r="I813" i="7" s="1"/>
  <c r="G807" i="7"/>
  <c r="G811" i="7" s="1"/>
  <c r="G813" i="7" s="1"/>
  <c r="K806" i="7"/>
  <c r="K809" i="7" s="1"/>
  <c r="H806" i="7"/>
  <c r="J801" i="7"/>
  <c r="I801" i="7"/>
  <c r="G801" i="7"/>
  <c r="J799" i="7"/>
  <c r="J803" i="7" s="1"/>
  <c r="J805" i="7" s="1"/>
  <c r="I799" i="7"/>
  <c r="I803" i="7" s="1"/>
  <c r="I805" i="7" s="1"/>
  <c r="G799" i="7"/>
  <c r="G803" i="7" s="1"/>
  <c r="G805" i="7" s="1"/>
  <c r="K798" i="7"/>
  <c r="K801" i="7" s="1"/>
  <c r="H798" i="7"/>
  <c r="J793" i="7"/>
  <c r="I793" i="7"/>
  <c r="G793" i="7"/>
  <c r="J791" i="7"/>
  <c r="J795" i="7" s="1"/>
  <c r="J797" i="7" s="1"/>
  <c r="I791" i="7"/>
  <c r="I795" i="7" s="1"/>
  <c r="I797" i="7" s="1"/>
  <c r="G791" i="7"/>
  <c r="G795" i="7" s="1"/>
  <c r="G797" i="7" s="1"/>
  <c r="K790" i="7"/>
  <c r="K793" i="7" s="1"/>
  <c r="H790" i="7"/>
  <c r="J785" i="7"/>
  <c r="I785" i="7"/>
  <c r="G785" i="7"/>
  <c r="J783" i="7"/>
  <c r="J787" i="7" s="1"/>
  <c r="J789" i="7" s="1"/>
  <c r="I783" i="7"/>
  <c r="I787" i="7" s="1"/>
  <c r="I789" i="7" s="1"/>
  <c r="G783" i="7"/>
  <c r="G787" i="7" s="1"/>
  <c r="G789" i="7" s="1"/>
  <c r="K782" i="7"/>
  <c r="K785" i="7" s="1"/>
  <c r="H782" i="7"/>
  <c r="J777" i="7"/>
  <c r="I777" i="7"/>
  <c r="G777" i="7"/>
  <c r="J775" i="7"/>
  <c r="J779" i="7" s="1"/>
  <c r="J781" i="7" s="1"/>
  <c r="I775" i="7"/>
  <c r="I779" i="7" s="1"/>
  <c r="I781" i="7" s="1"/>
  <c r="G775" i="7"/>
  <c r="G779" i="7" s="1"/>
  <c r="G781" i="7" s="1"/>
  <c r="K774" i="7"/>
  <c r="K777" i="7" s="1"/>
  <c r="H774" i="7"/>
  <c r="J769" i="7"/>
  <c r="I769" i="7"/>
  <c r="G769" i="7"/>
  <c r="J767" i="7"/>
  <c r="J771" i="7" s="1"/>
  <c r="J773" i="7" s="1"/>
  <c r="I767" i="7"/>
  <c r="I771" i="7" s="1"/>
  <c r="I773" i="7" s="1"/>
  <c r="G767" i="7"/>
  <c r="G771" i="7" s="1"/>
  <c r="G773" i="7" s="1"/>
  <c r="K766" i="7"/>
  <c r="K769" i="7" s="1"/>
  <c r="H766" i="7"/>
  <c r="J761" i="7"/>
  <c r="I761" i="7"/>
  <c r="G761" i="7"/>
  <c r="J759" i="7"/>
  <c r="J763" i="7" s="1"/>
  <c r="J765" i="7" s="1"/>
  <c r="I759" i="7"/>
  <c r="I763" i="7" s="1"/>
  <c r="I765" i="7" s="1"/>
  <c r="G759" i="7"/>
  <c r="G763" i="7" s="1"/>
  <c r="G765" i="7" s="1"/>
  <c r="K758" i="7"/>
  <c r="K761" i="7" s="1"/>
  <c r="H758" i="7"/>
  <c r="J753" i="7"/>
  <c r="I753" i="7"/>
  <c r="G753" i="7"/>
  <c r="J751" i="7"/>
  <c r="J755" i="7" s="1"/>
  <c r="J757" i="7" s="1"/>
  <c r="I751" i="7"/>
  <c r="I755" i="7" s="1"/>
  <c r="I757" i="7" s="1"/>
  <c r="G751" i="7"/>
  <c r="G755" i="7" s="1"/>
  <c r="G757" i="7" s="1"/>
  <c r="K750" i="7"/>
  <c r="K753" i="7" s="1"/>
  <c r="H750" i="7"/>
  <c r="J745" i="7"/>
  <c r="I745" i="7"/>
  <c r="G745" i="7"/>
  <c r="J743" i="7"/>
  <c r="J747" i="7" s="1"/>
  <c r="J749" i="7" s="1"/>
  <c r="I743" i="7"/>
  <c r="I747" i="7" s="1"/>
  <c r="I749" i="7" s="1"/>
  <c r="G743" i="7"/>
  <c r="G747" i="7" s="1"/>
  <c r="G749" i="7" s="1"/>
  <c r="K742" i="7"/>
  <c r="K745" i="7" s="1"/>
  <c r="H742" i="7"/>
  <c r="J737" i="7"/>
  <c r="I737" i="7"/>
  <c r="G737" i="7"/>
  <c r="J735" i="7"/>
  <c r="J739" i="7" s="1"/>
  <c r="J741" i="7" s="1"/>
  <c r="I735" i="7"/>
  <c r="I739" i="7" s="1"/>
  <c r="I741" i="7" s="1"/>
  <c r="G735" i="7"/>
  <c r="G739" i="7" s="1"/>
  <c r="G741" i="7" s="1"/>
  <c r="K734" i="7"/>
  <c r="K737" i="7" s="1"/>
  <c r="H734" i="7"/>
  <c r="J729" i="7"/>
  <c r="I729" i="7"/>
  <c r="G729" i="7"/>
  <c r="J727" i="7"/>
  <c r="J731" i="7" s="1"/>
  <c r="J733" i="7" s="1"/>
  <c r="I727" i="7"/>
  <c r="I731" i="7" s="1"/>
  <c r="I733" i="7" s="1"/>
  <c r="G727" i="7"/>
  <c r="G731" i="7" s="1"/>
  <c r="G733" i="7" s="1"/>
  <c r="K726" i="7"/>
  <c r="H726" i="7"/>
  <c r="H729" i="7" s="1"/>
  <c r="J721" i="7"/>
  <c r="I721" i="7"/>
  <c r="G721" i="7"/>
  <c r="J719" i="7"/>
  <c r="J723" i="7" s="1"/>
  <c r="J725" i="7" s="1"/>
  <c r="I719" i="7"/>
  <c r="I723" i="7" s="1"/>
  <c r="I725" i="7" s="1"/>
  <c r="G719" i="7"/>
  <c r="G723" i="7" s="1"/>
  <c r="G725" i="7" s="1"/>
  <c r="K718" i="7"/>
  <c r="K721" i="7" s="1"/>
  <c r="H718" i="7"/>
  <c r="H719" i="7" s="1"/>
  <c r="H723" i="7" s="1"/>
  <c r="H725" i="7" s="1"/>
  <c r="J713" i="7"/>
  <c r="I713" i="7"/>
  <c r="G713" i="7"/>
  <c r="J711" i="7"/>
  <c r="J715" i="7" s="1"/>
  <c r="J717" i="7" s="1"/>
  <c r="I711" i="7"/>
  <c r="I715" i="7" s="1"/>
  <c r="I717" i="7" s="1"/>
  <c r="G711" i="7"/>
  <c r="G715" i="7" s="1"/>
  <c r="G717" i="7" s="1"/>
  <c r="K710" i="7"/>
  <c r="K713" i="7" s="1"/>
  <c r="H710" i="7"/>
  <c r="J705" i="7"/>
  <c r="I705" i="7"/>
  <c r="G705" i="7"/>
  <c r="J703" i="7"/>
  <c r="J707" i="7" s="1"/>
  <c r="J709" i="7" s="1"/>
  <c r="I703" i="7"/>
  <c r="I707" i="7" s="1"/>
  <c r="I709" i="7" s="1"/>
  <c r="G703" i="7"/>
  <c r="G707" i="7" s="1"/>
  <c r="G709" i="7" s="1"/>
  <c r="K705" i="7"/>
  <c r="H703" i="7"/>
  <c r="H707" i="7" s="1"/>
  <c r="H709" i="7" s="1"/>
  <c r="J697" i="7"/>
  <c r="I697" i="7"/>
  <c r="G697" i="7"/>
  <c r="J695" i="7"/>
  <c r="J699" i="7" s="1"/>
  <c r="J701" i="7" s="1"/>
  <c r="I695" i="7"/>
  <c r="I699" i="7" s="1"/>
  <c r="I701" i="7" s="1"/>
  <c r="G695" i="7"/>
  <c r="G699" i="7" s="1"/>
  <c r="G701" i="7" s="1"/>
  <c r="K694" i="7"/>
  <c r="K697" i="7" s="1"/>
  <c r="H694" i="7"/>
  <c r="H697" i="7" s="1"/>
  <c r="J689" i="7"/>
  <c r="I689" i="7"/>
  <c r="G689" i="7"/>
  <c r="J687" i="7"/>
  <c r="J691" i="7" s="1"/>
  <c r="J693" i="7" s="1"/>
  <c r="I687" i="7"/>
  <c r="I691" i="7" s="1"/>
  <c r="I693" i="7" s="1"/>
  <c r="G687" i="7"/>
  <c r="G691" i="7" s="1"/>
  <c r="G693" i="7" s="1"/>
  <c r="K686" i="7"/>
  <c r="K689" i="7" s="1"/>
  <c r="H686" i="7"/>
  <c r="J681" i="7"/>
  <c r="I681" i="7"/>
  <c r="G681" i="7"/>
  <c r="J679" i="7"/>
  <c r="J683" i="7" s="1"/>
  <c r="J685" i="7" s="1"/>
  <c r="I679" i="7"/>
  <c r="I683" i="7" s="1"/>
  <c r="I685" i="7" s="1"/>
  <c r="G679" i="7"/>
  <c r="G683" i="7" s="1"/>
  <c r="G685" i="7" s="1"/>
  <c r="K678" i="7"/>
  <c r="K681" i="7" s="1"/>
  <c r="H678" i="7"/>
  <c r="J673" i="7"/>
  <c r="I673" i="7"/>
  <c r="G673" i="7"/>
  <c r="J671" i="7"/>
  <c r="J675" i="7" s="1"/>
  <c r="J677" i="7" s="1"/>
  <c r="I671" i="7"/>
  <c r="I675" i="7" s="1"/>
  <c r="I677" i="7" s="1"/>
  <c r="G671" i="7"/>
  <c r="G675" i="7" s="1"/>
  <c r="G677" i="7" s="1"/>
  <c r="K670" i="7"/>
  <c r="K673" i="7" s="1"/>
  <c r="H670" i="7"/>
  <c r="J665" i="7"/>
  <c r="I665" i="7"/>
  <c r="G665" i="7"/>
  <c r="J663" i="7"/>
  <c r="J667" i="7" s="1"/>
  <c r="J669" i="7" s="1"/>
  <c r="I663" i="7"/>
  <c r="I667" i="7" s="1"/>
  <c r="I669" i="7" s="1"/>
  <c r="G663" i="7"/>
  <c r="G667" i="7" s="1"/>
  <c r="G669" i="7" s="1"/>
  <c r="K662" i="7"/>
  <c r="H662" i="7"/>
  <c r="H665" i="7" s="1"/>
  <c r="J657" i="7"/>
  <c r="I657" i="7"/>
  <c r="G657" i="7"/>
  <c r="J655" i="7"/>
  <c r="J659" i="7" s="1"/>
  <c r="J661" i="7" s="1"/>
  <c r="I655" i="7"/>
  <c r="I659" i="7" s="1"/>
  <c r="I661" i="7" s="1"/>
  <c r="G655" i="7"/>
  <c r="G659" i="7" s="1"/>
  <c r="G661" i="7" s="1"/>
  <c r="K654" i="7"/>
  <c r="K657" i="7" s="1"/>
  <c r="H654" i="7"/>
  <c r="H655" i="7" s="1"/>
  <c r="H659" i="7" s="1"/>
  <c r="H661" i="7" s="1"/>
  <c r="J649" i="7"/>
  <c r="I649" i="7"/>
  <c r="G649" i="7"/>
  <c r="J647" i="7"/>
  <c r="J651" i="7" s="1"/>
  <c r="J653" i="7" s="1"/>
  <c r="I647" i="7"/>
  <c r="I651" i="7" s="1"/>
  <c r="I653" i="7" s="1"/>
  <c r="G647" i="7"/>
  <c r="G651" i="7" s="1"/>
  <c r="G653" i="7" s="1"/>
  <c r="K646" i="7"/>
  <c r="K647" i="7" s="1"/>
  <c r="K651" i="7" s="1"/>
  <c r="K653" i="7" s="1"/>
  <c r="H646" i="7"/>
  <c r="J641" i="7"/>
  <c r="I641" i="7"/>
  <c r="G641" i="7"/>
  <c r="J639" i="7"/>
  <c r="J643" i="7" s="1"/>
  <c r="J645" i="7" s="1"/>
  <c r="I639" i="7"/>
  <c r="I643" i="7" s="1"/>
  <c r="I645" i="7" s="1"/>
  <c r="G639" i="7"/>
  <c r="G643" i="7" s="1"/>
  <c r="G645" i="7" s="1"/>
  <c r="K641" i="7"/>
  <c r="H641" i="7"/>
  <c r="J633" i="7"/>
  <c r="I633" i="7"/>
  <c r="G633" i="7"/>
  <c r="J631" i="7"/>
  <c r="J635" i="7" s="1"/>
  <c r="J637" i="7" s="1"/>
  <c r="I631" i="7"/>
  <c r="I635" i="7" s="1"/>
  <c r="I637" i="7" s="1"/>
  <c r="G631" i="7"/>
  <c r="G635" i="7" s="1"/>
  <c r="G637" i="7" s="1"/>
  <c r="K630" i="7"/>
  <c r="K633" i="7" s="1"/>
  <c r="H630" i="7"/>
  <c r="J625" i="7"/>
  <c r="I625" i="7"/>
  <c r="G625" i="7"/>
  <c r="J623" i="7"/>
  <c r="J627" i="7" s="1"/>
  <c r="J629" i="7" s="1"/>
  <c r="I623" i="7"/>
  <c r="I627" i="7" s="1"/>
  <c r="I629" i="7" s="1"/>
  <c r="G623" i="7"/>
  <c r="G627" i="7" s="1"/>
  <c r="G629" i="7" s="1"/>
  <c r="K622" i="7"/>
  <c r="K625" i="7" s="1"/>
  <c r="H622" i="7"/>
  <c r="H625" i="7" s="1"/>
  <c r="J617" i="7"/>
  <c r="I617" i="7"/>
  <c r="G617" i="7"/>
  <c r="J615" i="7"/>
  <c r="J619" i="7" s="1"/>
  <c r="J621" i="7" s="1"/>
  <c r="I615" i="7"/>
  <c r="I619" i="7" s="1"/>
  <c r="I621" i="7" s="1"/>
  <c r="G615" i="7"/>
  <c r="G619" i="7" s="1"/>
  <c r="G621" i="7" s="1"/>
  <c r="K614" i="7"/>
  <c r="H614" i="7"/>
  <c r="H617" i="7" s="1"/>
  <c r="J609" i="7"/>
  <c r="I609" i="7"/>
  <c r="G609" i="7"/>
  <c r="J607" i="7"/>
  <c r="J611" i="7" s="1"/>
  <c r="J613" i="7" s="1"/>
  <c r="I607" i="7"/>
  <c r="I611" i="7" s="1"/>
  <c r="I613" i="7" s="1"/>
  <c r="G607" i="7"/>
  <c r="G611" i="7" s="1"/>
  <c r="G613" i="7" s="1"/>
  <c r="K606" i="7"/>
  <c r="K609" i="7" s="1"/>
  <c r="H606" i="7"/>
  <c r="H609" i="7" s="1"/>
  <c r="J601" i="7"/>
  <c r="I601" i="7"/>
  <c r="G601" i="7"/>
  <c r="J599" i="7"/>
  <c r="J603" i="7" s="1"/>
  <c r="J605" i="7" s="1"/>
  <c r="I599" i="7"/>
  <c r="I603" i="7" s="1"/>
  <c r="I605" i="7" s="1"/>
  <c r="G599" i="7"/>
  <c r="G603" i="7" s="1"/>
  <c r="G605" i="7" s="1"/>
  <c r="K598" i="7"/>
  <c r="K599" i="7" s="1"/>
  <c r="K603" i="7" s="1"/>
  <c r="K605" i="7" s="1"/>
  <c r="H598" i="7"/>
  <c r="J593" i="7"/>
  <c r="I593" i="7"/>
  <c r="G593" i="7"/>
  <c r="J591" i="7"/>
  <c r="J595" i="7" s="1"/>
  <c r="J597" i="7" s="1"/>
  <c r="I591" i="7"/>
  <c r="I595" i="7" s="1"/>
  <c r="I597" i="7" s="1"/>
  <c r="G591" i="7"/>
  <c r="G595" i="7" s="1"/>
  <c r="G597" i="7" s="1"/>
  <c r="K590" i="7"/>
  <c r="K593" i="7" s="1"/>
  <c r="H590" i="7"/>
  <c r="H593" i="7" s="1"/>
  <c r="J585" i="7"/>
  <c r="I585" i="7"/>
  <c r="G585" i="7"/>
  <c r="J583" i="7"/>
  <c r="J587" i="7" s="1"/>
  <c r="J589" i="7" s="1"/>
  <c r="I583" i="7"/>
  <c r="I587" i="7" s="1"/>
  <c r="I589" i="7" s="1"/>
  <c r="G583" i="7"/>
  <c r="G587" i="7" s="1"/>
  <c r="G589" i="7" s="1"/>
  <c r="K582" i="7"/>
  <c r="H582" i="7"/>
  <c r="H585" i="7" s="1"/>
  <c r="J577" i="7"/>
  <c r="I577" i="7"/>
  <c r="G577" i="7"/>
  <c r="J575" i="7"/>
  <c r="J579" i="7" s="1"/>
  <c r="J581" i="7" s="1"/>
  <c r="I575" i="7"/>
  <c r="I579" i="7" s="1"/>
  <c r="I581" i="7" s="1"/>
  <c r="G575" i="7"/>
  <c r="G579" i="7" s="1"/>
  <c r="G581" i="7" s="1"/>
  <c r="K574" i="7"/>
  <c r="K577" i="7" s="1"/>
  <c r="H574" i="7"/>
  <c r="H577" i="7" s="1"/>
  <c r="J569" i="7"/>
  <c r="I569" i="7"/>
  <c r="G569" i="7"/>
  <c r="J567" i="7"/>
  <c r="J571" i="7" s="1"/>
  <c r="J573" i="7" s="1"/>
  <c r="I567" i="7"/>
  <c r="I571" i="7" s="1"/>
  <c r="I573" i="7" s="1"/>
  <c r="G567" i="7"/>
  <c r="G571" i="7" s="1"/>
  <c r="G573" i="7" s="1"/>
  <c r="K566" i="7"/>
  <c r="H566" i="7"/>
  <c r="H569" i="7" s="1"/>
  <c r="J561" i="7"/>
  <c r="I561" i="7"/>
  <c r="G561" i="7"/>
  <c r="J559" i="7"/>
  <c r="J563" i="7" s="1"/>
  <c r="J565" i="7" s="1"/>
  <c r="I559" i="7"/>
  <c r="I563" i="7" s="1"/>
  <c r="I565" i="7" s="1"/>
  <c r="G559" i="7"/>
  <c r="G563" i="7" s="1"/>
  <c r="G565" i="7" s="1"/>
  <c r="K558" i="7"/>
  <c r="K561" i="7" s="1"/>
  <c r="H558" i="7"/>
  <c r="J553" i="7"/>
  <c r="I553" i="7"/>
  <c r="G553" i="7"/>
  <c r="J551" i="7"/>
  <c r="J555" i="7" s="1"/>
  <c r="J557" i="7" s="1"/>
  <c r="I551" i="7"/>
  <c r="I555" i="7" s="1"/>
  <c r="I557" i="7" s="1"/>
  <c r="G551" i="7"/>
  <c r="G555" i="7" s="1"/>
  <c r="G557" i="7" s="1"/>
  <c r="K550" i="7"/>
  <c r="H550" i="7"/>
  <c r="H553" i="7" s="1"/>
  <c r="J545" i="7"/>
  <c r="I545" i="7"/>
  <c r="G545" i="7"/>
  <c r="J543" i="7"/>
  <c r="J547" i="7" s="1"/>
  <c r="J549" i="7" s="1"/>
  <c r="I543" i="7"/>
  <c r="I547" i="7" s="1"/>
  <c r="I549" i="7" s="1"/>
  <c r="G543" i="7"/>
  <c r="G547" i="7" s="1"/>
  <c r="G549" i="7" s="1"/>
  <c r="J537" i="7"/>
  <c r="I537" i="7"/>
  <c r="G537" i="7"/>
  <c r="J535" i="7"/>
  <c r="J539" i="7" s="1"/>
  <c r="J541" i="7" s="1"/>
  <c r="I535" i="7"/>
  <c r="I539" i="7" s="1"/>
  <c r="I541" i="7" s="1"/>
  <c r="G535" i="7"/>
  <c r="G539" i="7" s="1"/>
  <c r="G541" i="7" s="1"/>
  <c r="K534" i="7"/>
  <c r="K535" i="7" s="1"/>
  <c r="K539" i="7" s="1"/>
  <c r="K541" i="7" s="1"/>
  <c r="H534" i="7"/>
  <c r="J529" i="7"/>
  <c r="I529" i="7"/>
  <c r="G529" i="7"/>
  <c r="J527" i="7"/>
  <c r="J531" i="7" s="1"/>
  <c r="J533" i="7" s="1"/>
  <c r="I527" i="7"/>
  <c r="I531" i="7" s="1"/>
  <c r="I533" i="7" s="1"/>
  <c r="G527" i="7"/>
  <c r="G531" i="7" s="1"/>
  <c r="G533" i="7" s="1"/>
  <c r="K526" i="7"/>
  <c r="K529" i="7" s="1"/>
  <c r="H526" i="7"/>
  <c r="H529" i="7" s="1"/>
  <c r="J521" i="7"/>
  <c r="I521" i="7"/>
  <c r="G521" i="7"/>
  <c r="J519" i="7"/>
  <c r="J523" i="7" s="1"/>
  <c r="J525" i="7" s="1"/>
  <c r="I519" i="7"/>
  <c r="I523" i="7" s="1"/>
  <c r="I525" i="7" s="1"/>
  <c r="G519" i="7"/>
  <c r="G523" i="7" s="1"/>
  <c r="G525" i="7" s="1"/>
  <c r="K518" i="7"/>
  <c r="H518" i="7"/>
  <c r="H521" i="7" s="1"/>
  <c r="J513" i="7"/>
  <c r="I513" i="7"/>
  <c r="G513" i="7"/>
  <c r="J511" i="7"/>
  <c r="J515" i="7" s="1"/>
  <c r="J517" i="7" s="1"/>
  <c r="I511" i="7"/>
  <c r="I515" i="7" s="1"/>
  <c r="I517" i="7" s="1"/>
  <c r="G511" i="7"/>
  <c r="G515" i="7" s="1"/>
  <c r="G517" i="7" s="1"/>
  <c r="K510" i="7"/>
  <c r="K513" i="7" s="1"/>
  <c r="H510" i="7"/>
  <c r="H513" i="7" s="1"/>
  <c r="J505" i="7"/>
  <c r="I505" i="7"/>
  <c r="G505" i="7"/>
  <c r="J503" i="7"/>
  <c r="J507" i="7" s="1"/>
  <c r="J509" i="7" s="1"/>
  <c r="I503" i="7"/>
  <c r="I507" i="7" s="1"/>
  <c r="I509" i="7" s="1"/>
  <c r="G503" i="7"/>
  <c r="G507" i="7" s="1"/>
  <c r="G509" i="7" s="1"/>
  <c r="K502" i="7"/>
  <c r="H502" i="7"/>
  <c r="J497" i="7"/>
  <c r="G497" i="7"/>
  <c r="J495" i="7"/>
  <c r="J499" i="7" s="1"/>
  <c r="J501" i="7" s="1"/>
  <c r="I499" i="7"/>
  <c r="G495" i="7"/>
  <c r="G499" i="7" s="1"/>
  <c r="G501" i="7" s="1"/>
  <c r="K494" i="7"/>
  <c r="K497" i="7" s="1"/>
  <c r="H494" i="7"/>
  <c r="H497" i="7" s="1"/>
  <c r="J489" i="7"/>
  <c r="I489" i="7"/>
  <c r="G489" i="7"/>
  <c r="J487" i="7"/>
  <c r="J491" i="7" s="1"/>
  <c r="J493" i="7" s="1"/>
  <c r="I487" i="7"/>
  <c r="I491" i="7" s="1"/>
  <c r="I493" i="7" s="1"/>
  <c r="G487" i="7"/>
  <c r="G491" i="7" s="1"/>
  <c r="G493" i="7" s="1"/>
  <c r="K486" i="7"/>
  <c r="H486" i="7"/>
  <c r="H489" i="7" s="1"/>
  <c r="J481" i="7"/>
  <c r="I481" i="7"/>
  <c r="G481" i="7"/>
  <c r="J479" i="7"/>
  <c r="J483" i="7" s="1"/>
  <c r="J485" i="7" s="1"/>
  <c r="I479" i="7"/>
  <c r="I483" i="7" s="1"/>
  <c r="I485" i="7" s="1"/>
  <c r="G479" i="7"/>
  <c r="G483" i="7" s="1"/>
  <c r="G485" i="7" s="1"/>
  <c r="K478" i="7"/>
  <c r="K481" i="7" s="1"/>
  <c r="H481" i="7"/>
  <c r="J473" i="7"/>
  <c r="I473" i="7"/>
  <c r="G473" i="7"/>
  <c r="J471" i="7"/>
  <c r="J475" i="7" s="1"/>
  <c r="J477" i="7" s="1"/>
  <c r="I471" i="7"/>
  <c r="I475" i="7" s="1"/>
  <c r="I477" i="7" s="1"/>
  <c r="G471" i="7"/>
  <c r="G475" i="7" s="1"/>
  <c r="G477" i="7" s="1"/>
  <c r="K470" i="7"/>
  <c r="K471" i="7" s="1"/>
  <c r="K475" i="7" s="1"/>
  <c r="K477" i="7" s="1"/>
  <c r="H470" i="7"/>
  <c r="J465" i="7"/>
  <c r="I465" i="7"/>
  <c r="G465" i="7"/>
  <c r="J463" i="7"/>
  <c r="J467" i="7" s="1"/>
  <c r="J469" i="7" s="1"/>
  <c r="I463" i="7"/>
  <c r="I467" i="7" s="1"/>
  <c r="I469" i="7" s="1"/>
  <c r="G463" i="7"/>
  <c r="G467" i="7" s="1"/>
  <c r="G469" i="7" s="1"/>
  <c r="K462" i="7"/>
  <c r="K465" i="7" s="1"/>
  <c r="H462" i="7"/>
  <c r="H465" i="7" s="1"/>
  <c r="J457" i="7"/>
  <c r="I457" i="7"/>
  <c r="G457" i="7"/>
  <c r="J455" i="7"/>
  <c r="J459" i="7" s="1"/>
  <c r="J461" i="7" s="1"/>
  <c r="I455" i="7"/>
  <c r="I459" i="7" s="1"/>
  <c r="I461" i="7" s="1"/>
  <c r="G455" i="7"/>
  <c r="G459" i="7" s="1"/>
  <c r="G461" i="7" s="1"/>
  <c r="K454" i="7"/>
  <c r="H454" i="7"/>
  <c r="H457" i="7" s="1"/>
  <c r="J449" i="7"/>
  <c r="I449" i="7"/>
  <c r="G449" i="7"/>
  <c r="J447" i="7"/>
  <c r="J451" i="7" s="1"/>
  <c r="J453" i="7" s="1"/>
  <c r="I447" i="7"/>
  <c r="I451" i="7" s="1"/>
  <c r="I453" i="7" s="1"/>
  <c r="G447" i="7"/>
  <c r="G451" i="7" s="1"/>
  <c r="G453" i="7" s="1"/>
  <c r="K446" i="7"/>
  <c r="K449" i="7" s="1"/>
  <c r="H446" i="7"/>
  <c r="H449" i="7" s="1"/>
  <c r="J441" i="7"/>
  <c r="I441" i="7"/>
  <c r="G441" i="7"/>
  <c r="J439" i="7"/>
  <c r="J443" i="7" s="1"/>
  <c r="J445" i="7" s="1"/>
  <c r="I439" i="7"/>
  <c r="I443" i="7" s="1"/>
  <c r="I445" i="7" s="1"/>
  <c r="G439" i="7"/>
  <c r="G443" i="7" s="1"/>
  <c r="G445" i="7" s="1"/>
  <c r="K438" i="7"/>
  <c r="H438" i="7"/>
  <c r="J433" i="7"/>
  <c r="I433" i="7"/>
  <c r="G433" i="7"/>
  <c r="J431" i="7"/>
  <c r="J435" i="7" s="1"/>
  <c r="J437" i="7" s="1"/>
  <c r="I431" i="7"/>
  <c r="I435" i="7" s="1"/>
  <c r="I437" i="7" s="1"/>
  <c r="G431" i="7"/>
  <c r="G435" i="7" s="1"/>
  <c r="G437" i="7" s="1"/>
  <c r="K430" i="7"/>
  <c r="K433" i="7" s="1"/>
  <c r="H433" i="7"/>
  <c r="J425" i="7"/>
  <c r="I425" i="7"/>
  <c r="G425" i="7"/>
  <c r="J423" i="7"/>
  <c r="J427" i="7" s="1"/>
  <c r="J429" i="7" s="1"/>
  <c r="I423" i="7"/>
  <c r="I427" i="7" s="1"/>
  <c r="I429" i="7" s="1"/>
  <c r="G423" i="7"/>
  <c r="G427" i="7" s="1"/>
  <c r="G429" i="7" s="1"/>
  <c r="K422" i="7"/>
  <c r="H422" i="7"/>
  <c r="H425" i="7" s="1"/>
  <c r="J417" i="7"/>
  <c r="I417" i="7"/>
  <c r="G417" i="7"/>
  <c r="J415" i="7"/>
  <c r="J419" i="7" s="1"/>
  <c r="J421" i="7" s="1"/>
  <c r="I415" i="7"/>
  <c r="I419" i="7" s="1"/>
  <c r="I421" i="7" s="1"/>
  <c r="G415" i="7"/>
  <c r="G419" i="7" s="1"/>
  <c r="G421" i="7" s="1"/>
  <c r="K414" i="7"/>
  <c r="K417" i="7" s="1"/>
  <c r="H414" i="7"/>
  <c r="H417" i="7" s="1"/>
  <c r="J409" i="7"/>
  <c r="I409" i="7"/>
  <c r="G409" i="7"/>
  <c r="J407" i="7"/>
  <c r="J411" i="7" s="1"/>
  <c r="J413" i="7" s="1"/>
  <c r="I407" i="7"/>
  <c r="I411" i="7" s="1"/>
  <c r="I413" i="7" s="1"/>
  <c r="G407" i="7"/>
  <c r="G411" i="7" s="1"/>
  <c r="G413" i="7" s="1"/>
  <c r="K406" i="7"/>
  <c r="H406" i="7"/>
  <c r="H409" i="7" s="1"/>
  <c r="J401" i="7"/>
  <c r="I401" i="7"/>
  <c r="G401" i="7"/>
  <c r="J399" i="7"/>
  <c r="J403" i="7" s="1"/>
  <c r="J405" i="7" s="1"/>
  <c r="I399" i="7"/>
  <c r="I403" i="7" s="1"/>
  <c r="I405" i="7" s="1"/>
  <c r="G399" i="7"/>
  <c r="G403" i="7" s="1"/>
  <c r="G405" i="7" s="1"/>
  <c r="K398" i="7"/>
  <c r="H398" i="7"/>
  <c r="H401" i="7" s="1"/>
  <c r="J393" i="7"/>
  <c r="I393" i="7"/>
  <c r="G393" i="7"/>
  <c r="J391" i="7"/>
  <c r="J395" i="7" s="1"/>
  <c r="J397" i="7" s="1"/>
  <c r="I391" i="7"/>
  <c r="I395" i="7" s="1"/>
  <c r="I397" i="7" s="1"/>
  <c r="G391" i="7"/>
  <c r="G395" i="7" s="1"/>
  <c r="G397" i="7" s="1"/>
  <c r="K390" i="7"/>
  <c r="K391" i="7" s="1"/>
  <c r="K395" i="7" s="1"/>
  <c r="K397" i="7" s="1"/>
  <c r="H390" i="7"/>
  <c r="J385" i="7"/>
  <c r="I385" i="7"/>
  <c r="G385" i="7"/>
  <c r="J383" i="7"/>
  <c r="J387" i="7" s="1"/>
  <c r="J389" i="7" s="1"/>
  <c r="I383" i="7"/>
  <c r="I387" i="7" s="1"/>
  <c r="I389" i="7" s="1"/>
  <c r="G383" i="7"/>
  <c r="G387" i="7" s="1"/>
  <c r="G389" i="7" s="1"/>
  <c r="K382" i="7"/>
  <c r="K385" i="7" s="1"/>
  <c r="H382" i="7"/>
  <c r="J377" i="7"/>
  <c r="I377" i="7"/>
  <c r="G377" i="7"/>
  <c r="J375" i="7"/>
  <c r="J379" i="7" s="1"/>
  <c r="J381" i="7" s="1"/>
  <c r="I375" i="7"/>
  <c r="I379" i="7" s="1"/>
  <c r="I381" i="7" s="1"/>
  <c r="G375" i="7"/>
  <c r="G379" i="7" s="1"/>
  <c r="G381" i="7" s="1"/>
  <c r="K374" i="7"/>
  <c r="H374" i="7"/>
  <c r="H377" i="7" s="1"/>
  <c r="J369" i="7"/>
  <c r="I369" i="7"/>
  <c r="G369" i="7"/>
  <c r="J367" i="7"/>
  <c r="J371" i="7" s="1"/>
  <c r="J373" i="7" s="1"/>
  <c r="I367" i="7"/>
  <c r="I371" i="7" s="1"/>
  <c r="I373" i="7" s="1"/>
  <c r="G367" i="7"/>
  <c r="G371" i="7" s="1"/>
  <c r="G373" i="7" s="1"/>
  <c r="K366" i="7"/>
  <c r="K369" i="7" s="1"/>
  <c r="H366" i="7"/>
  <c r="J361" i="7"/>
  <c r="I361" i="7"/>
  <c r="G361" i="7"/>
  <c r="J359" i="7"/>
  <c r="J363" i="7" s="1"/>
  <c r="I359" i="7"/>
  <c r="I363" i="7" s="1"/>
  <c r="I365" i="7" s="1"/>
  <c r="G359" i="7"/>
  <c r="G363" i="7" s="1"/>
  <c r="G365" i="7" s="1"/>
  <c r="K358" i="7"/>
  <c r="H358" i="7"/>
  <c r="H361" i="7" s="1"/>
  <c r="J353" i="7"/>
  <c r="I353" i="7"/>
  <c r="G353" i="7"/>
  <c r="J351" i="7"/>
  <c r="J355" i="7" s="1"/>
  <c r="J357" i="7" s="1"/>
  <c r="I351" i="7"/>
  <c r="I355" i="7" s="1"/>
  <c r="I357" i="7" s="1"/>
  <c r="G351" i="7"/>
  <c r="G355" i="7" s="1"/>
  <c r="G357" i="7" s="1"/>
  <c r="K350" i="7"/>
  <c r="K353" i="7" s="1"/>
  <c r="H350" i="7"/>
  <c r="J345" i="7"/>
  <c r="I345" i="7"/>
  <c r="G345" i="7"/>
  <c r="J343" i="7"/>
  <c r="J347" i="7" s="1"/>
  <c r="J349" i="7" s="1"/>
  <c r="I343" i="7"/>
  <c r="I347" i="7" s="1"/>
  <c r="I349" i="7" s="1"/>
  <c r="G343" i="7"/>
  <c r="G347" i="7" s="1"/>
  <c r="G349" i="7" s="1"/>
  <c r="K342" i="7"/>
  <c r="K343" i="7" s="1"/>
  <c r="K347" i="7" s="1"/>
  <c r="K349" i="7" s="1"/>
  <c r="H342" i="7"/>
  <c r="J337" i="7"/>
  <c r="I337" i="7"/>
  <c r="G337" i="7"/>
  <c r="J335" i="7"/>
  <c r="J339" i="7" s="1"/>
  <c r="J341" i="7" s="1"/>
  <c r="I335" i="7"/>
  <c r="I339" i="7" s="1"/>
  <c r="I341" i="7" s="1"/>
  <c r="G335" i="7"/>
  <c r="G339" i="7" s="1"/>
  <c r="G341" i="7" s="1"/>
  <c r="K334" i="7"/>
  <c r="K337" i="7" s="1"/>
  <c r="H334" i="7"/>
  <c r="J329" i="7"/>
  <c r="I329" i="7"/>
  <c r="G329" i="7"/>
  <c r="J327" i="7"/>
  <c r="J331" i="7" s="1"/>
  <c r="J333" i="7" s="1"/>
  <c r="I327" i="7"/>
  <c r="I331" i="7" s="1"/>
  <c r="I333" i="7" s="1"/>
  <c r="G327" i="7"/>
  <c r="G331" i="7" s="1"/>
  <c r="G333" i="7" s="1"/>
  <c r="K326" i="7"/>
  <c r="H326" i="7"/>
  <c r="H329" i="7" s="1"/>
  <c r="J321" i="7"/>
  <c r="I321" i="7"/>
  <c r="G321" i="7"/>
  <c r="J319" i="7"/>
  <c r="J323" i="7" s="1"/>
  <c r="J325" i="7" s="1"/>
  <c r="I319" i="7"/>
  <c r="I323" i="7" s="1"/>
  <c r="I325" i="7" s="1"/>
  <c r="G319" i="7"/>
  <c r="G323" i="7" s="1"/>
  <c r="G325" i="7" s="1"/>
  <c r="K318" i="7"/>
  <c r="K321" i="7" s="1"/>
  <c r="H318" i="7"/>
  <c r="H321" i="7" s="1"/>
  <c r="J313" i="7"/>
  <c r="I313" i="7"/>
  <c r="G313" i="7"/>
  <c r="J311" i="7"/>
  <c r="J315" i="7" s="1"/>
  <c r="J317" i="7" s="1"/>
  <c r="I311" i="7"/>
  <c r="I315" i="7" s="1"/>
  <c r="I317" i="7" s="1"/>
  <c r="G311" i="7"/>
  <c r="G315" i="7" s="1"/>
  <c r="G317" i="7" s="1"/>
  <c r="H313" i="7"/>
  <c r="J305" i="7"/>
  <c r="I305" i="7"/>
  <c r="G305" i="7"/>
  <c r="J303" i="7"/>
  <c r="J307" i="7" s="1"/>
  <c r="J309" i="7" s="1"/>
  <c r="I303" i="7"/>
  <c r="G303" i="7"/>
  <c r="G307" i="7" s="1"/>
  <c r="G309" i="7" s="1"/>
  <c r="K302" i="7"/>
  <c r="K305" i="7" s="1"/>
  <c r="H302" i="7"/>
  <c r="H305" i="7" s="1"/>
  <c r="J297" i="7"/>
  <c r="I297" i="7"/>
  <c r="G297" i="7"/>
  <c r="J295" i="7"/>
  <c r="J299" i="7" s="1"/>
  <c r="J301" i="7" s="1"/>
  <c r="I295" i="7"/>
  <c r="I299" i="7" s="1"/>
  <c r="I301" i="7" s="1"/>
  <c r="G295" i="7"/>
  <c r="G299" i="7" s="1"/>
  <c r="G301" i="7" s="1"/>
  <c r="K294" i="7"/>
  <c r="H294" i="7"/>
  <c r="H297" i="7" s="1"/>
  <c r="J289" i="7"/>
  <c r="I289" i="7"/>
  <c r="G289" i="7"/>
  <c r="J287" i="7"/>
  <c r="J291" i="7" s="1"/>
  <c r="J293" i="7" s="1"/>
  <c r="I287" i="7"/>
  <c r="I291" i="7" s="1"/>
  <c r="I293" i="7" s="1"/>
  <c r="G287" i="7"/>
  <c r="G291" i="7" s="1"/>
  <c r="G293" i="7" s="1"/>
  <c r="K286" i="7"/>
  <c r="K289" i="7" s="1"/>
  <c r="H286" i="7"/>
  <c r="H289" i="7" s="1"/>
  <c r="J281" i="7"/>
  <c r="I281" i="7"/>
  <c r="G281" i="7"/>
  <c r="J279" i="7"/>
  <c r="J283" i="7" s="1"/>
  <c r="J285" i="7" s="1"/>
  <c r="I279" i="7"/>
  <c r="I283" i="7" s="1"/>
  <c r="I285" i="7" s="1"/>
  <c r="G279" i="7"/>
  <c r="G283" i="7" s="1"/>
  <c r="G285" i="7" s="1"/>
  <c r="K278" i="7"/>
  <c r="H278" i="7"/>
  <c r="H281" i="7" s="1"/>
  <c r="J273" i="7"/>
  <c r="I273" i="7"/>
  <c r="G273" i="7"/>
  <c r="J271" i="7"/>
  <c r="J275" i="7" s="1"/>
  <c r="J277" i="7" s="1"/>
  <c r="I271" i="7"/>
  <c r="I275" i="7" s="1"/>
  <c r="I277" i="7" s="1"/>
  <c r="G271" i="7"/>
  <c r="G275" i="7" s="1"/>
  <c r="G277" i="7" s="1"/>
  <c r="K270" i="7"/>
  <c r="K273" i="7" s="1"/>
  <c r="H270" i="7"/>
  <c r="H273" i="7" s="1"/>
  <c r="J265" i="7"/>
  <c r="I265" i="7"/>
  <c r="G265" i="7"/>
  <c r="J263" i="7"/>
  <c r="J267" i="7" s="1"/>
  <c r="J269" i="7" s="1"/>
  <c r="I263" i="7"/>
  <c r="I267" i="7" s="1"/>
  <c r="I269" i="7" s="1"/>
  <c r="G263" i="7"/>
  <c r="G267" i="7" s="1"/>
  <c r="G269" i="7" s="1"/>
  <c r="K262" i="7"/>
  <c r="H262" i="7"/>
  <c r="H265" i="7" s="1"/>
  <c r="J257" i="7"/>
  <c r="I257" i="7"/>
  <c r="G257" i="7"/>
  <c r="J255" i="7"/>
  <c r="J259" i="7" s="1"/>
  <c r="J261" i="7" s="1"/>
  <c r="I255" i="7"/>
  <c r="I259" i="7" s="1"/>
  <c r="I261" i="7" s="1"/>
  <c r="G255" i="7"/>
  <c r="G259" i="7" s="1"/>
  <c r="G261" i="7" s="1"/>
  <c r="K257" i="7"/>
  <c r="H257" i="7"/>
  <c r="J249" i="7"/>
  <c r="I249" i="7"/>
  <c r="G249" i="7"/>
  <c r="J247" i="7"/>
  <c r="J251" i="7" s="1"/>
  <c r="J253" i="7" s="1"/>
  <c r="I247" i="7"/>
  <c r="I251" i="7" s="1"/>
  <c r="I253" i="7" s="1"/>
  <c r="G247" i="7"/>
  <c r="G251" i="7" s="1"/>
  <c r="G253" i="7" s="1"/>
  <c r="K246" i="7"/>
  <c r="H246" i="7"/>
  <c r="H249" i="7" s="1"/>
  <c r="J241" i="7"/>
  <c r="I241" i="7"/>
  <c r="G241" i="7"/>
  <c r="J239" i="7"/>
  <c r="J243" i="7" s="1"/>
  <c r="J245" i="7" s="1"/>
  <c r="I239" i="7"/>
  <c r="I243" i="7" s="1"/>
  <c r="I245" i="7" s="1"/>
  <c r="G239" i="7"/>
  <c r="G243" i="7" s="1"/>
  <c r="G245" i="7" s="1"/>
  <c r="K241" i="7"/>
  <c r="H241" i="7"/>
  <c r="J233" i="7"/>
  <c r="I233" i="7"/>
  <c r="G233" i="7"/>
  <c r="J231" i="7"/>
  <c r="J235" i="7" s="1"/>
  <c r="J237" i="7" s="1"/>
  <c r="I231" i="7"/>
  <c r="I235" i="7" s="1"/>
  <c r="I237" i="7" s="1"/>
  <c r="G231" i="7"/>
  <c r="G235" i="7" s="1"/>
  <c r="G237" i="7" s="1"/>
  <c r="K230" i="7"/>
  <c r="H230" i="7"/>
  <c r="H233" i="7" s="1"/>
  <c r="J225" i="7"/>
  <c r="I225" i="7"/>
  <c r="G225" i="7"/>
  <c r="J223" i="7"/>
  <c r="J227" i="7" s="1"/>
  <c r="J229" i="7" s="1"/>
  <c r="I223" i="7"/>
  <c r="I227" i="7" s="1"/>
  <c r="I229" i="7" s="1"/>
  <c r="G223" i="7"/>
  <c r="G227" i="7" s="1"/>
  <c r="G229" i="7" s="1"/>
  <c r="K222" i="7"/>
  <c r="K225" i="7" s="1"/>
  <c r="H222" i="7"/>
  <c r="H225" i="7" s="1"/>
  <c r="J217" i="7"/>
  <c r="I217" i="7"/>
  <c r="G217" i="7"/>
  <c r="J215" i="7"/>
  <c r="J219" i="7" s="1"/>
  <c r="J221" i="7" s="1"/>
  <c r="I215" i="7"/>
  <c r="I219" i="7" s="1"/>
  <c r="I221" i="7" s="1"/>
  <c r="G215" i="7"/>
  <c r="G219" i="7" s="1"/>
  <c r="G221" i="7" s="1"/>
  <c r="K214" i="7"/>
  <c r="H214" i="7"/>
  <c r="H217" i="7" s="1"/>
  <c r="J209" i="7"/>
  <c r="I209" i="7"/>
  <c r="G209" i="7"/>
  <c r="J207" i="7"/>
  <c r="J211" i="7" s="1"/>
  <c r="J213" i="7" s="1"/>
  <c r="I207" i="7"/>
  <c r="I211" i="7" s="1"/>
  <c r="I213" i="7" s="1"/>
  <c r="G207" i="7"/>
  <c r="G211" i="7" s="1"/>
  <c r="G213" i="7" s="1"/>
  <c r="K206" i="7"/>
  <c r="K209" i="7" s="1"/>
  <c r="H206" i="7"/>
  <c r="H209" i="7" s="1"/>
  <c r="J201" i="7"/>
  <c r="I201" i="7"/>
  <c r="G201" i="7"/>
  <c r="J199" i="7"/>
  <c r="J203" i="7" s="1"/>
  <c r="J205" i="7" s="1"/>
  <c r="I199" i="7"/>
  <c r="I203" i="7" s="1"/>
  <c r="I205" i="7" s="1"/>
  <c r="G199" i="7"/>
  <c r="G203" i="7" s="1"/>
  <c r="G205" i="7" s="1"/>
  <c r="H201" i="7"/>
  <c r="J193" i="7"/>
  <c r="I193" i="7"/>
  <c r="G193" i="7"/>
  <c r="J191" i="7"/>
  <c r="J195" i="7" s="1"/>
  <c r="J197" i="7" s="1"/>
  <c r="I191" i="7"/>
  <c r="I195" i="7" s="1"/>
  <c r="I197" i="7" s="1"/>
  <c r="G191" i="7"/>
  <c r="G195" i="7" s="1"/>
  <c r="G197" i="7" s="1"/>
  <c r="K190" i="7"/>
  <c r="K193" i="7" s="1"/>
  <c r="H190" i="7"/>
  <c r="H193" i="7" s="1"/>
  <c r="J185" i="7"/>
  <c r="I185" i="7"/>
  <c r="G185" i="7"/>
  <c r="J183" i="7"/>
  <c r="J187" i="7" s="1"/>
  <c r="J189" i="7" s="1"/>
  <c r="I183" i="7"/>
  <c r="I187" i="7" s="1"/>
  <c r="I189" i="7" s="1"/>
  <c r="G183" i="7"/>
  <c r="G187" i="7" s="1"/>
  <c r="G189" i="7" s="1"/>
  <c r="H185" i="7"/>
  <c r="J177" i="7"/>
  <c r="I177" i="7"/>
  <c r="G177" i="7"/>
  <c r="J175" i="7"/>
  <c r="J179" i="7" s="1"/>
  <c r="J181" i="7" s="1"/>
  <c r="I175" i="7"/>
  <c r="I179" i="7" s="1"/>
  <c r="I181" i="7" s="1"/>
  <c r="G175" i="7"/>
  <c r="G179" i="7" s="1"/>
  <c r="G181" i="7" s="1"/>
  <c r="K174" i="7"/>
  <c r="K177" i="7" s="1"/>
  <c r="H174" i="7"/>
  <c r="H177" i="7" s="1"/>
  <c r="J169" i="7"/>
  <c r="I169" i="7"/>
  <c r="G169" i="7"/>
  <c r="J167" i="7"/>
  <c r="J171" i="7" s="1"/>
  <c r="J173" i="7" s="1"/>
  <c r="I167" i="7"/>
  <c r="I171" i="7" s="1"/>
  <c r="I173" i="7" s="1"/>
  <c r="G167" i="7"/>
  <c r="G171" i="7" s="1"/>
  <c r="G173" i="7" s="1"/>
  <c r="K166" i="7"/>
  <c r="H166" i="7"/>
  <c r="H169" i="7" s="1"/>
  <c r="J161" i="7"/>
  <c r="I161" i="7"/>
  <c r="G161" i="7"/>
  <c r="J159" i="7"/>
  <c r="J163" i="7" s="1"/>
  <c r="J165" i="7" s="1"/>
  <c r="I159" i="7"/>
  <c r="I163" i="7" s="1"/>
  <c r="I165" i="7" s="1"/>
  <c r="G159" i="7"/>
  <c r="G163" i="7" s="1"/>
  <c r="G165" i="7" s="1"/>
  <c r="K158" i="7"/>
  <c r="K161" i="7" s="1"/>
  <c r="H158" i="7"/>
  <c r="H161" i="7" s="1"/>
  <c r="J153" i="7"/>
  <c r="I153" i="7"/>
  <c r="G153" i="7"/>
  <c r="J151" i="7"/>
  <c r="J155" i="7" s="1"/>
  <c r="J157" i="7" s="1"/>
  <c r="I151" i="7"/>
  <c r="I155" i="7" s="1"/>
  <c r="I157" i="7" s="1"/>
  <c r="G151" i="7"/>
  <c r="G155" i="7" s="1"/>
  <c r="G157" i="7" s="1"/>
  <c r="K150" i="7"/>
  <c r="H150" i="7"/>
  <c r="H153" i="7" s="1"/>
  <c r="J145" i="7"/>
  <c r="I145" i="7"/>
  <c r="G145" i="7"/>
  <c r="J143" i="7"/>
  <c r="J147" i="7" s="1"/>
  <c r="J149" i="7" s="1"/>
  <c r="I143" i="7"/>
  <c r="I147" i="7" s="1"/>
  <c r="I149" i="7" s="1"/>
  <c r="G143" i="7"/>
  <c r="G147" i="7" s="1"/>
  <c r="G149" i="7" s="1"/>
  <c r="K142" i="7"/>
  <c r="K145" i="7" s="1"/>
  <c r="H142" i="7"/>
  <c r="H145" i="7" s="1"/>
  <c r="J137" i="7"/>
  <c r="I137" i="7"/>
  <c r="G137" i="7"/>
  <c r="J135" i="7"/>
  <c r="J139" i="7" s="1"/>
  <c r="J141" i="7" s="1"/>
  <c r="I135" i="7"/>
  <c r="I139" i="7" s="1"/>
  <c r="I141" i="7" s="1"/>
  <c r="G135" i="7"/>
  <c r="G139" i="7" s="1"/>
  <c r="G141" i="7" s="1"/>
  <c r="K134" i="7"/>
  <c r="H137" i="7"/>
  <c r="J129" i="7"/>
  <c r="I129" i="7"/>
  <c r="G129" i="7"/>
  <c r="J127" i="7"/>
  <c r="J131" i="7" s="1"/>
  <c r="J133" i="7" s="1"/>
  <c r="I127" i="7"/>
  <c r="I131" i="7" s="1"/>
  <c r="I133" i="7" s="1"/>
  <c r="G127" i="7"/>
  <c r="G131" i="7" s="1"/>
  <c r="G133" i="7" s="1"/>
  <c r="K126" i="7"/>
  <c r="K129" i="7" s="1"/>
  <c r="H126" i="7"/>
  <c r="H129" i="7" s="1"/>
  <c r="J121" i="7"/>
  <c r="I121" i="7"/>
  <c r="G121" i="7"/>
  <c r="J119" i="7"/>
  <c r="J123" i="7" s="1"/>
  <c r="J125" i="7" s="1"/>
  <c r="I119" i="7"/>
  <c r="I123" i="7" s="1"/>
  <c r="I125" i="7" s="1"/>
  <c r="G119" i="7"/>
  <c r="G123" i="7" s="1"/>
  <c r="G125" i="7" s="1"/>
  <c r="K118" i="7"/>
  <c r="K121" i="7" s="1"/>
  <c r="H118" i="7"/>
  <c r="J113" i="7"/>
  <c r="I113" i="7"/>
  <c r="G113" i="7"/>
  <c r="J111" i="7"/>
  <c r="J115" i="7" s="1"/>
  <c r="J117" i="7" s="1"/>
  <c r="I111" i="7"/>
  <c r="I115" i="7" s="1"/>
  <c r="I117" i="7" s="1"/>
  <c r="G111" i="7"/>
  <c r="G115" i="7" s="1"/>
  <c r="G117" i="7" s="1"/>
  <c r="K110" i="7"/>
  <c r="K113" i="7" s="1"/>
  <c r="H110" i="7"/>
  <c r="H111" i="7" s="1"/>
  <c r="H115" i="7" s="1"/>
  <c r="H117" i="7" s="1"/>
  <c r="J105" i="7"/>
  <c r="I105" i="7"/>
  <c r="G105" i="7"/>
  <c r="J103" i="7"/>
  <c r="J107" i="7" s="1"/>
  <c r="J109" i="7" s="1"/>
  <c r="I103" i="7"/>
  <c r="I107" i="7" s="1"/>
  <c r="I109" i="7" s="1"/>
  <c r="G103" i="7"/>
  <c r="G107" i="7" s="1"/>
  <c r="G109" i="7" s="1"/>
  <c r="K105" i="7"/>
  <c r="H105" i="7"/>
  <c r="J97" i="7"/>
  <c r="I97" i="7"/>
  <c r="G97" i="7"/>
  <c r="J95" i="7"/>
  <c r="J99" i="7" s="1"/>
  <c r="J101" i="7" s="1"/>
  <c r="I95" i="7"/>
  <c r="I99" i="7" s="1"/>
  <c r="I101" i="7" s="1"/>
  <c r="G95" i="7"/>
  <c r="G99" i="7" s="1"/>
  <c r="G101" i="7" s="1"/>
  <c r="K94" i="7"/>
  <c r="K97" i="7" s="1"/>
  <c r="H94" i="7"/>
  <c r="H95" i="7" s="1"/>
  <c r="H99" i="7" s="1"/>
  <c r="H101" i="7" s="1"/>
  <c r="J89" i="7"/>
  <c r="I89" i="7"/>
  <c r="G89" i="7"/>
  <c r="J87" i="7"/>
  <c r="J91" i="7" s="1"/>
  <c r="J93" i="7" s="1"/>
  <c r="I87" i="7"/>
  <c r="I91" i="7" s="1"/>
  <c r="I93" i="7" s="1"/>
  <c r="G87" i="7"/>
  <c r="G91" i="7" s="1"/>
  <c r="G93" i="7" s="1"/>
  <c r="K86" i="7"/>
  <c r="K89" i="7" s="1"/>
  <c r="H86" i="7"/>
  <c r="H89" i="7" s="1"/>
  <c r="J81" i="7"/>
  <c r="I81" i="7"/>
  <c r="G81" i="7"/>
  <c r="J79" i="7"/>
  <c r="J83" i="7" s="1"/>
  <c r="J85" i="7" s="1"/>
  <c r="I79" i="7"/>
  <c r="I83" i="7" s="1"/>
  <c r="I85" i="7" s="1"/>
  <c r="G79" i="7"/>
  <c r="G83" i="7" s="1"/>
  <c r="G85" i="7" s="1"/>
  <c r="K78" i="7"/>
  <c r="K81" i="7" s="1"/>
  <c r="H78" i="7"/>
  <c r="H79" i="7" s="1"/>
  <c r="H83" i="7" s="1"/>
  <c r="H85" i="7" s="1"/>
  <c r="J73" i="7"/>
  <c r="I73" i="7"/>
  <c r="G73" i="7"/>
  <c r="J71" i="7"/>
  <c r="J75" i="7" s="1"/>
  <c r="J77" i="7" s="1"/>
  <c r="I71" i="7"/>
  <c r="I75" i="7" s="1"/>
  <c r="I77" i="7" s="1"/>
  <c r="G71" i="7"/>
  <c r="K70" i="7"/>
  <c r="H73" i="7"/>
  <c r="J65" i="7"/>
  <c r="I65" i="7"/>
  <c r="G65" i="7"/>
  <c r="J63" i="7"/>
  <c r="J67" i="7" s="1"/>
  <c r="J69" i="7" s="1"/>
  <c r="I63" i="7"/>
  <c r="I67" i="7" s="1"/>
  <c r="I69" i="7" s="1"/>
  <c r="G63" i="7"/>
  <c r="G67" i="7" s="1"/>
  <c r="G69" i="7" s="1"/>
  <c r="K62" i="7"/>
  <c r="K65" i="7" s="1"/>
  <c r="H62" i="7"/>
  <c r="H63" i="7" s="1"/>
  <c r="H67" i="7" s="1"/>
  <c r="H69" i="7" s="1"/>
  <c r="J57" i="7"/>
  <c r="I57" i="7"/>
  <c r="G57" i="7"/>
  <c r="J55" i="7"/>
  <c r="J59" i="7" s="1"/>
  <c r="J61" i="7" s="1"/>
  <c r="I55" i="7"/>
  <c r="I59" i="7" s="1"/>
  <c r="I61" i="7" s="1"/>
  <c r="G55" i="7"/>
  <c r="G59" i="7" s="1"/>
  <c r="G61" i="7" s="1"/>
  <c r="K54" i="7"/>
  <c r="K57" i="7" s="1"/>
  <c r="H54" i="7"/>
  <c r="H57" i="7" s="1"/>
  <c r="J49" i="7"/>
  <c r="I49" i="7"/>
  <c r="G49" i="7"/>
  <c r="J47" i="7"/>
  <c r="J51" i="7" s="1"/>
  <c r="J53" i="7" s="1"/>
  <c r="I47" i="7"/>
  <c r="I51" i="7" s="1"/>
  <c r="I53" i="7" s="1"/>
  <c r="G47" i="7"/>
  <c r="G51" i="7" s="1"/>
  <c r="G53" i="7" s="1"/>
  <c r="K46" i="7"/>
  <c r="K49" i="7" s="1"/>
  <c r="H46" i="7"/>
  <c r="H47" i="7" s="1"/>
  <c r="H51" i="7" s="1"/>
  <c r="H53" i="7" s="1"/>
  <c r="J41" i="7"/>
  <c r="I41" i="7"/>
  <c r="G41" i="7"/>
  <c r="J39" i="7"/>
  <c r="J43" i="7" s="1"/>
  <c r="J45" i="7" s="1"/>
  <c r="I39" i="7"/>
  <c r="I43" i="7" s="1"/>
  <c r="I45" i="7" s="1"/>
  <c r="G39" i="7"/>
  <c r="G43" i="7" s="1"/>
  <c r="G45" i="7" s="1"/>
  <c r="K38" i="7"/>
  <c r="K41" i="7" s="1"/>
  <c r="H38" i="7"/>
  <c r="H41" i="7" s="1"/>
  <c r="J33" i="7"/>
  <c r="I33" i="7"/>
  <c r="G33" i="7"/>
  <c r="J31" i="7"/>
  <c r="J35" i="7" s="1"/>
  <c r="J37" i="7" s="1"/>
  <c r="I31" i="7"/>
  <c r="I35" i="7" s="1"/>
  <c r="I37" i="7" s="1"/>
  <c r="G31" i="7"/>
  <c r="G35" i="7" s="1"/>
  <c r="G37" i="7" s="1"/>
  <c r="K30" i="7"/>
  <c r="K33" i="7" s="1"/>
  <c r="H30" i="7"/>
  <c r="H31" i="7" s="1"/>
  <c r="H35" i="7" s="1"/>
  <c r="H37" i="7" s="1"/>
  <c r="J25" i="7"/>
  <c r="I25" i="7"/>
  <c r="G25" i="7"/>
  <c r="J23" i="7"/>
  <c r="J27" i="7" s="1"/>
  <c r="J29" i="7" s="1"/>
  <c r="I23" i="7"/>
  <c r="I27" i="7" s="1"/>
  <c r="I29" i="7" s="1"/>
  <c r="G23" i="7"/>
  <c r="G27" i="7" s="1"/>
  <c r="G29" i="7" s="1"/>
  <c r="K22" i="7"/>
  <c r="K25" i="7" s="1"/>
  <c r="H22" i="7"/>
  <c r="H25" i="7" s="1"/>
  <c r="J17" i="7"/>
  <c r="I17" i="7"/>
  <c r="G17" i="7"/>
  <c r="J15" i="7"/>
  <c r="J19" i="7" s="1"/>
  <c r="J21" i="7" s="1"/>
  <c r="I15" i="7"/>
  <c r="I19" i="7" s="1"/>
  <c r="I21" i="7" s="1"/>
  <c r="G15" i="7"/>
  <c r="G19" i="7" s="1"/>
  <c r="G21" i="7" s="1"/>
  <c r="K14" i="7"/>
  <c r="K17" i="7" s="1"/>
  <c r="H14" i="7"/>
  <c r="H15" i="7" s="1"/>
  <c r="H19" i="7" s="1"/>
  <c r="H21" i="7" s="1"/>
  <c r="J9" i="7"/>
  <c r="I9" i="7"/>
  <c r="G9" i="7"/>
  <c r="J7" i="7"/>
  <c r="J11" i="7" s="1"/>
  <c r="J13" i="7" s="1"/>
  <c r="I7" i="7"/>
  <c r="I11" i="7" s="1"/>
  <c r="I13" i="7" s="1"/>
  <c r="G7" i="7"/>
  <c r="G11" i="7" s="1"/>
  <c r="G13" i="7" s="1"/>
  <c r="K9" i="7"/>
  <c r="H9" i="7"/>
  <c r="G19" i="8" l="1"/>
  <c r="K15" i="8"/>
  <c r="I43" i="8"/>
  <c r="J39" i="8"/>
  <c r="I75" i="8"/>
  <c r="J71" i="8"/>
  <c r="G187" i="8"/>
  <c r="K183" i="8"/>
  <c r="I291" i="8"/>
  <c r="J287" i="8"/>
  <c r="G347" i="8"/>
  <c r="K343" i="8"/>
  <c r="I379" i="8"/>
  <c r="J375" i="8"/>
  <c r="I411" i="8"/>
  <c r="J407" i="8"/>
  <c r="I435" i="8"/>
  <c r="J431" i="8"/>
  <c r="G499" i="8"/>
  <c r="K495" i="8"/>
  <c r="I563" i="8"/>
  <c r="J559" i="8"/>
  <c r="G619" i="8"/>
  <c r="K615" i="8"/>
  <c r="I635" i="8"/>
  <c r="J631" i="8"/>
  <c r="G675" i="8"/>
  <c r="K671" i="8"/>
  <c r="G723" i="8"/>
  <c r="K719" i="8"/>
  <c r="I747" i="8"/>
  <c r="J743" i="8"/>
  <c r="G755" i="8"/>
  <c r="K751" i="8"/>
  <c r="G803" i="8"/>
  <c r="K799" i="8"/>
  <c r="I19" i="8"/>
  <c r="J15" i="8"/>
  <c r="G27" i="8"/>
  <c r="K23" i="8"/>
  <c r="I51" i="8"/>
  <c r="J47" i="8"/>
  <c r="I83" i="8"/>
  <c r="J79" i="8"/>
  <c r="G91" i="8"/>
  <c r="K87" i="8"/>
  <c r="I115" i="8"/>
  <c r="J111" i="8"/>
  <c r="G123" i="8"/>
  <c r="K119" i="8"/>
  <c r="I147" i="8"/>
  <c r="J143" i="8"/>
  <c r="I187" i="8"/>
  <c r="J183" i="8"/>
  <c r="G195" i="8"/>
  <c r="K191" i="8"/>
  <c r="I219" i="8"/>
  <c r="J215" i="8"/>
  <c r="G227" i="8"/>
  <c r="K223" i="8"/>
  <c r="I243" i="8"/>
  <c r="J239" i="8"/>
  <c r="I267" i="8"/>
  <c r="J263" i="8"/>
  <c r="G275" i="8"/>
  <c r="K271" i="8"/>
  <c r="I299" i="8"/>
  <c r="J295" i="8"/>
  <c r="I315" i="8"/>
  <c r="J311" i="8"/>
  <c r="G323" i="8"/>
  <c r="K319" i="8"/>
  <c r="I347" i="8"/>
  <c r="J343" i="8"/>
  <c r="I355" i="8"/>
  <c r="J351" i="8"/>
  <c r="G363" i="8"/>
  <c r="K359" i="8"/>
  <c r="I387" i="8"/>
  <c r="J383" i="8"/>
  <c r="G395" i="8"/>
  <c r="K391" i="8"/>
  <c r="I419" i="8"/>
  <c r="J415" i="8"/>
  <c r="G427" i="8"/>
  <c r="K423" i="8"/>
  <c r="I443" i="8"/>
  <c r="J439" i="8"/>
  <c r="G451" i="8"/>
  <c r="K447" i="8"/>
  <c r="G475" i="8"/>
  <c r="K471" i="8"/>
  <c r="I499" i="8"/>
  <c r="J495" i="8"/>
  <c r="G507" i="8"/>
  <c r="K503" i="8"/>
  <c r="I539" i="8"/>
  <c r="J535" i="8"/>
  <c r="G547" i="8"/>
  <c r="K543" i="8"/>
  <c r="I571" i="8"/>
  <c r="J567" i="8"/>
  <c r="G579" i="8"/>
  <c r="K575" i="8"/>
  <c r="I619" i="8"/>
  <c r="J615" i="8"/>
  <c r="I643" i="8"/>
  <c r="J639" i="8"/>
  <c r="G651" i="8"/>
  <c r="K647" i="8"/>
  <c r="I675" i="8"/>
  <c r="J671" i="8"/>
  <c r="G683" i="8"/>
  <c r="K679" i="8"/>
  <c r="I723" i="8"/>
  <c r="J719" i="8"/>
  <c r="G731" i="8"/>
  <c r="K727" i="8"/>
  <c r="I755" i="8"/>
  <c r="J751" i="8"/>
  <c r="G763" i="8"/>
  <c r="K759" i="8"/>
  <c r="I803" i="8"/>
  <c r="J799" i="8"/>
  <c r="G811" i="8"/>
  <c r="K807" i="8"/>
  <c r="I843" i="8"/>
  <c r="J839" i="8"/>
  <c r="G867" i="8"/>
  <c r="K863" i="8"/>
  <c r="G83" i="8"/>
  <c r="K79" i="8"/>
  <c r="G115" i="8"/>
  <c r="K111" i="8"/>
  <c r="I163" i="8"/>
  <c r="J159" i="8"/>
  <c r="G219" i="8"/>
  <c r="K215" i="8"/>
  <c r="I339" i="8"/>
  <c r="J335" i="8"/>
  <c r="G355" i="8"/>
  <c r="K351" i="8"/>
  <c r="G419" i="8"/>
  <c r="K415" i="8"/>
  <c r="I531" i="8"/>
  <c r="J527" i="8"/>
  <c r="G571" i="8"/>
  <c r="K567" i="8"/>
  <c r="I27" i="8"/>
  <c r="J23" i="8"/>
  <c r="G35" i="8"/>
  <c r="K31" i="8"/>
  <c r="I59" i="8"/>
  <c r="J55" i="8"/>
  <c r="G67" i="8"/>
  <c r="K63" i="8"/>
  <c r="I91" i="8"/>
  <c r="J87" i="8"/>
  <c r="G99" i="8"/>
  <c r="K95" i="8"/>
  <c r="I123" i="8"/>
  <c r="J119" i="8"/>
  <c r="G131" i="8"/>
  <c r="K127" i="8"/>
  <c r="G155" i="8"/>
  <c r="K151" i="8"/>
  <c r="I195" i="8"/>
  <c r="J191" i="8"/>
  <c r="G203" i="8"/>
  <c r="K199" i="8"/>
  <c r="G251" i="8"/>
  <c r="K247" i="8"/>
  <c r="I275" i="8"/>
  <c r="J271" i="8"/>
  <c r="G283" i="8"/>
  <c r="K279" i="8"/>
  <c r="G307" i="8"/>
  <c r="K303" i="8"/>
  <c r="I323" i="8"/>
  <c r="J319" i="8"/>
  <c r="G331" i="8"/>
  <c r="K327" i="8"/>
  <c r="I363" i="8"/>
  <c r="J359" i="8"/>
  <c r="G371" i="8"/>
  <c r="K367" i="8"/>
  <c r="I395" i="8"/>
  <c r="J391" i="8"/>
  <c r="G403" i="8"/>
  <c r="K399" i="8"/>
  <c r="I427" i="8"/>
  <c r="J423" i="8"/>
  <c r="I451" i="8"/>
  <c r="J447" i="8"/>
  <c r="G459" i="8"/>
  <c r="K455" i="8"/>
  <c r="I475" i="8"/>
  <c r="J471" i="8"/>
  <c r="G483" i="8"/>
  <c r="K479" i="8"/>
  <c r="I507" i="8"/>
  <c r="J503" i="8"/>
  <c r="G515" i="8"/>
  <c r="K511" i="8"/>
  <c r="I547" i="8"/>
  <c r="J543" i="8"/>
  <c r="G555" i="8"/>
  <c r="K551" i="8"/>
  <c r="I579" i="8"/>
  <c r="J575" i="8"/>
  <c r="G587" i="8"/>
  <c r="K583" i="8"/>
  <c r="G603" i="8"/>
  <c r="K599" i="8"/>
  <c r="I651" i="8"/>
  <c r="J647" i="8"/>
  <c r="G659" i="8"/>
  <c r="K655" i="8"/>
  <c r="I683" i="8"/>
  <c r="J679" i="8"/>
  <c r="G693" i="8"/>
  <c r="K693" i="8" s="1"/>
  <c r="K687" i="8"/>
  <c r="G707" i="8"/>
  <c r="K703" i="8"/>
  <c r="I731" i="8"/>
  <c r="J727" i="8"/>
  <c r="G739" i="8"/>
  <c r="K735" i="8"/>
  <c r="I763" i="8"/>
  <c r="J759" i="8"/>
  <c r="G771" i="8"/>
  <c r="K767" i="8"/>
  <c r="G787" i="8"/>
  <c r="K783" i="8"/>
  <c r="I811" i="8"/>
  <c r="J807" i="8"/>
  <c r="G819" i="8"/>
  <c r="K815" i="8"/>
  <c r="I867" i="8"/>
  <c r="J863" i="8"/>
  <c r="G875" i="8"/>
  <c r="K871" i="8"/>
  <c r="I107" i="8"/>
  <c r="J103" i="8"/>
  <c r="I139" i="8"/>
  <c r="J135" i="8"/>
  <c r="I179" i="8"/>
  <c r="J175" i="8"/>
  <c r="I211" i="8"/>
  <c r="J207" i="8"/>
  <c r="I235" i="8"/>
  <c r="J231" i="8"/>
  <c r="I259" i="8"/>
  <c r="J255" i="8"/>
  <c r="G267" i="8"/>
  <c r="K263" i="8"/>
  <c r="G387" i="8"/>
  <c r="K383" i="8"/>
  <c r="G443" i="8"/>
  <c r="K439" i="8"/>
  <c r="I467" i="8"/>
  <c r="J463" i="8"/>
  <c r="I491" i="8"/>
  <c r="J487" i="8"/>
  <c r="I523" i="8"/>
  <c r="J519" i="8"/>
  <c r="G539" i="8"/>
  <c r="K535" i="8"/>
  <c r="I611" i="8"/>
  <c r="J607" i="8"/>
  <c r="G643" i="8"/>
  <c r="K639" i="8"/>
  <c r="I667" i="8"/>
  <c r="J663" i="8"/>
  <c r="I715" i="8"/>
  <c r="J711" i="8"/>
  <c r="I795" i="8"/>
  <c r="J791" i="8"/>
  <c r="I827" i="8"/>
  <c r="J823" i="8"/>
  <c r="G843" i="8"/>
  <c r="K839" i="8"/>
  <c r="I883" i="8"/>
  <c r="J879" i="8"/>
  <c r="G11" i="8"/>
  <c r="K7" i="8"/>
  <c r="I11" i="8"/>
  <c r="J7" i="8"/>
  <c r="I35" i="8"/>
  <c r="J31" i="8"/>
  <c r="G43" i="8"/>
  <c r="K39" i="8"/>
  <c r="G51" i="8"/>
  <c r="K47" i="8"/>
  <c r="I67" i="8"/>
  <c r="J63" i="8"/>
  <c r="G75" i="8"/>
  <c r="K71" i="8"/>
  <c r="I99" i="8"/>
  <c r="J95" i="8"/>
  <c r="G107" i="8"/>
  <c r="K103" i="8"/>
  <c r="I131" i="8"/>
  <c r="J127" i="8"/>
  <c r="G139" i="8"/>
  <c r="K135" i="8"/>
  <c r="G147" i="8"/>
  <c r="K143" i="8"/>
  <c r="I155" i="8"/>
  <c r="J151" i="8"/>
  <c r="G163" i="8"/>
  <c r="K159" i="8"/>
  <c r="G179" i="8"/>
  <c r="K175" i="8"/>
  <c r="I203" i="8"/>
  <c r="J199" i="8"/>
  <c r="G211" i="8"/>
  <c r="K207" i="8"/>
  <c r="I227" i="8"/>
  <c r="J223" i="8"/>
  <c r="G235" i="8"/>
  <c r="K231" i="8"/>
  <c r="G243" i="8"/>
  <c r="K239" i="8"/>
  <c r="I251" i="8"/>
  <c r="J247" i="8"/>
  <c r="G259" i="8"/>
  <c r="K255" i="8"/>
  <c r="I283" i="8"/>
  <c r="J279" i="8"/>
  <c r="G291" i="8"/>
  <c r="K287" i="8"/>
  <c r="G299" i="8"/>
  <c r="K295" i="8"/>
  <c r="I307" i="8"/>
  <c r="J303" i="8"/>
  <c r="G315" i="8"/>
  <c r="K311" i="8"/>
  <c r="I331" i="8"/>
  <c r="J327" i="8"/>
  <c r="G339" i="8"/>
  <c r="K335" i="8"/>
  <c r="I371" i="8"/>
  <c r="J367" i="8"/>
  <c r="G379" i="8"/>
  <c r="K375" i="8"/>
  <c r="I403" i="8"/>
  <c r="J399" i="8"/>
  <c r="G411" i="8"/>
  <c r="K407" i="8"/>
  <c r="G435" i="8"/>
  <c r="K431" i="8"/>
  <c r="I459" i="8"/>
  <c r="J455" i="8"/>
  <c r="G467" i="8"/>
  <c r="I483" i="8"/>
  <c r="J479" i="8"/>
  <c r="G491" i="8"/>
  <c r="K487" i="8"/>
  <c r="I515" i="8"/>
  <c r="J511" i="8"/>
  <c r="G523" i="8"/>
  <c r="K519" i="8"/>
  <c r="G531" i="8"/>
  <c r="K527" i="8"/>
  <c r="I555" i="8"/>
  <c r="J551" i="8"/>
  <c r="G563" i="8"/>
  <c r="K559" i="8"/>
  <c r="I587" i="8"/>
  <c r="J583" i="8"/>
  <c r="I603" i="8"/>
  <c r="J599" i="8"/>
  <c r="G611" i="8"/>
  <c r="K607" i="8"/>
  <c r="I627" i="8"/>
  <c r="J623" i="8"/>
  <c r="G635" i="8"/>
  <c r="K631" i="8"/>
  <c r="I659" i="8"/>
  <c r="J655" i="8"/>
  <c r="G667" i="8"/>
  <c r="K663" i="8"/>
  <c r="I691" i="8"/>
  <c r="J687" i="8"/>
  <c r="I707" i="8"/>
  <c r="J703" i="8"/>
  <c r="G715" i="8"/>
  <c r="K711" i="8"/>
  <c r="I739" i="8"/>
  <c r="J735" i="8"/>
  <c r="G747" i="8"/>
  <c r="K743" i="8"/>
  <c r="I771" i="8"/>
  <c r="J767" i="8"/>
  <c r="I787" i="8"/>
  <c r="J783" i="8"/>
  <c r="G795" i="8"/>
  <c r="K791" i="8"/>
  <c r="I819" i="8"/>
  <c r="J815" i="8"/>
  <c r="G827" i="8"/>
  <c r="K823" i="8"/>
  <c r="I875" i="8"/>
  <c r="J871" i="8"/>
  <c r="I587" i="9"/>
  <c r="J583" i="9"/>
  <c r="G19" i="9"/>
  <c r="K15" i="9"/>
  <c r="I43" i="9"/>
  <c r="J39" i="9"/>
  <c r="G51" i="9"/>
  <c r="K47" i="9"/>
  <c r="I75" i="9"/>
  <c r="J71" i="9"/>
  <c r="G83" i="9"/>
  <c r="K79" i="9"/>
  <c r="I107" i="9"/>
  <c r="J103" i="9"/>
  <c r="G115" i="9"/>
  <c r="K111" i="9"/>
  <c r="I139" i="9"/>
  <c r="J135" i="9"/>
  <c r="G147" i="9"/>
  <c r="K143" i="9"/>
  <c r="I187" i="9"/>
  <c r="J183" i="9"/>
  <c r="G195" i="9"/>
  <c r="K191" i="9"/>
  <c r="I227" i="9"/>
  <c r="J223" i="9"/>
  <c r="G235" i="9"/>
  <c r="K231" i="9"/>
  <c r="G243" i="9"/>
  <c r="K239" i="9"/>
  <c r="I267" i="9"/>
  <c r="J263" i="9"/>
  <c r="G275" i="9"/>
  <c r="K271" i="9"/>
  <c r="I299" i="9"/>
  <c r="J295" i="9"/>
  <c r="G307" i="9"/>
  <c r="K303" i="9"/>
  <c r="I347" i="9"/>
  <c r="J343" i="9"/>
  <c r="G355" i="9"/>
  <c r="K351" i="9"/>
  <c r="I379" i="9"/>
  <c r="J375" i="9"/>
  <c r="G387" i="9"/>
  <c r="K383" i="9"/>
  <c r="I411" i="9"/>
  <c r="J407" i="9"/>
  <c r="G419" i="9"/>
  <c r="K415" i="9"/>
  <c r="I443" i="9"/>
  <c r="J439" i="9"/>
  <c r="G451" i="9"/>
  <c r="K447" i="9"/>
  <c r="I475" i="9"/>
  <c r="J471" i="9"/>
  <c r="G483" i="9"/>
  <c r="K479" i="9"/>
  <c r="I507" i="9"/>
  <c r="J503" i="9"/>
  <c r="G515" i="9"/>
  <c r="K511" i="9"/>
  <c r="I539" i="9"/>
  <c r="J535" i="9"/>
  <c r="I547" i="9"/>
  <c r="J543" i="9"/>
  <c r="G555" i="9"/>
  <c r="K551" i="9"/>
  <c r="G603" i="9"/>
  <c r="K599" i="9"/>
  <c r="I627" i="9"/>
  <c r="J623" i="9"/>
  <c r="G635" i="9"/>
  <c r="K631" i="9"/>
  <c r="I659" i="9"/>
  <c r="J655" i="9"/>
  <c r="G667" i="9"/>
  <c r="K663" i="9"/>
  <c r="I691" i="9"/>
  <c r="J687" i="9"/>
  <c r="G707" i="9"/>
  <c r="K703" i="9"/>
  <c r="I763" i="9"/>
  <c r="J759" i="9"/>
  <c r="G771" i="9"/>
  <c r="K767" i="9"/>
  <c r="I875" i="9"/>
  <c r="J871" i="9"/>
  <c r="G883" i="9"/>
  <c r="K879" i="9"/>
  <c r="H1350" i="9"/>
  <c r="I19" i="9"/>
  <c r="J15" i="9"/>
  <c r="G27" i="9"/>
  <c r="K23" i="9"/>
  <c r="I51" i="9"/>
  <c r="J47" i="9"/>
  <c r="G59" i="9"/>
  <c r="K55" i="9"/>
  <c r="I83" i="9"/>
  <c r="J79" i="9"/>
  <c r="G91" i="9"/>
  <c r="K87" i="9"/>
  <c r="I115" i="9"/>
  <c r="J111" i="9"/>
  <c r="G123" i="9"/>
  <c r="K119" i="9"/>
  <c r="I147" i="9"/>
  <c r="J143" i="9"/>
  <c r="G155" i="9"/>
  <c r="K151" i="9"/>
  <c r="I195" i="9"/>
  <c r="J191" i="9"/>
  <c r="G203" i="9"/>
  <c r="K199" i="9"/>
  <c r="I235" i="9"/>
  <c r="J231" i="9"/>
  <c r="I243" i="9"/>
  <c r="J239" i="9"/>
  <c r="G251" i="9"/>
  <c r="K247" i="9"/>
  <c r="I275" i="9"/>
  <c r="J271" i="9"/>
  <c r="G283" i="9"/>
  <c r="K279" i="9"/>
  <c r="I307" i="9"/>
  <c r="J303" i="9"/>
  <c r="G315" i="9"/>
  <c r="K311" i="9"/>
  <c r="I355" i="9"/>
  <c r="J351" i="9"/>
  <c r="G363" i="9"/>
  <c r="K359" i="9"/>
  <c r="I387" i="9"/>
  <c r="J383" i="9"/>
  <c r="G395" i="9"/>
  <c r="K391" i="9"/>
  <c r="I419" i="9"/>
  <c r="J415" i="9"/>
  <c r="G427" i="9"/>
  <c r="K423" i="9"/>
  <c r="I451" i="9"/>
  <c r="J447" i="9"/>
  <c r="G459" i="9"/>
  <c r="K455" i="9"/>
  <c r="I483" i="9"/>
  <c r="J479" i="9"/>
  <c r="G491" i="9"/>
  <c r="K487" i="9"/>
  <c r="I515" i="9"/>
  <c r="J511" i="9"/>
  <c r="G523" i="9"/>
  <c r="K519" i="9"/>
  <c r="I555" i="9"/>
  <c r="J551" i="9"/>
  <c r="G563" i="9"/>
  <c r="K559" i="9"/>
  <c r="I603" i="9"/>
  <c r="J599" i="9"/>
  <c r="G611" i="9"/>
  <c r="K607" i="9"/>
  <c r="I635" i="9"/>
  <c r="J631" i="9"/>
  <c r="G643" i="9"/>
  <c r="K639" i="9"/>
  <c r="I667" i="9"/>
  <c r="J663" i="9"/>
  <c r="G675" i="9"/>
  <c r="K671" i="9"/>
  <c r="I707" i="9"/>
  <c r="J703" i="9"/>
  <c r="G715" i="9"/>
  <c r="K711" i="9"/>
  <c r="G723" i="9"/>
  <c r="K719" i="9"/>
  <c r="G747" i="9"/>
  <c r="K743" i="9"/>
  <c r="I771" i="9"/>
  <c r="J767" i="9"/>
  <c r="G819" i="9"/>
  <c r="K815" i="9"/>
  <c r="I883" i="9"/>
  <c r="J879" i="9"/>
  <c r="G11" i="9"/>
  <c r="K7" i="9"/>
  <c r="I27" i="9"/>
  <c r="J23" i="9"/>
  <c r="G35" i="9"/>
  <c r="K31" i="9"/>
  <c r="I59" i="9"/>
  <c r="J55" i="9"/>
  <c r="G67" i="9"/>
  <c r="K63" i="9"/>
  <c r="I91" i="9"/>
  <c r="J87" i="9"/>
  <c r="G99" i="9"/>
  <c r="K95" i="9"/>
  <c r="I123" i="9"/>
  <c r="J119" i="9"/>
  <c r="G131" i="9"/>
  <c r="K127" i="9"/>
  <c r="I155" i="9"/>
  <c r="J151" i="9"/>
  <c r="G179" i="9"/>
  <c r="K175" i="9"/>
  <c r="I203" i="9"/>
  <c r="J199" i="9"/>
  <c r="G211" i="9"/>
  <c r="K207" i="9"/>
  <c r="I251" i="9"/>
  <c r="J247" i="9"/>
  <c r="G259" i="9"/>
  <c r="K255" i="9"/>
  <c r="I283" i="9"/>
  <c r="J279" i="9"/>
  <c r="G291" i="9"/>
  <c r="K287" i="9"/>
  <c r="I315" i="9"/>
  <c r="J311" i="9"/>
  <c r="G323" i="9"/>
  <c r="K319" i="9"/>
  <c r="G331" i="9"/>
  <c r="K327" i="9"/>
  <c r="G339" i="9"/>
  <c r="K335" i="9"/>
  <c r="I363" i="9"/>
  <c r="J359" i="9"/>
  <c r="G371" i="9"/>
  <c r="K367" i="9"/>
  <c r="I395" i="9"/>
  <c r="J391" i="9"/>
  <c r="G403" i="9"/>
  <c r="K399" i="9"/>
  <c r="I427" i="9"/>
  <c r="J423" i="9"/>
  <c r="G435" i="9"/>
  <c r="K431" i="9"/>
  <c r="I459" i="9"/>
  <c r="J455" i="9"/>
  <c r="G467" i="9"/>
  <c r="K463" i="9"/>
  <c r="I491" i="9"/>
  <c r="J487" i="9"/>
  <c r="G499" i="9"/>
  <c r="K495" i="9"/>
  <c r="I523" i="9"/>
  <c r="J519" i="9"/>
  <c r="G531" i="9"/>
  <c r="K527" i="9"/>
  <c r="I563" i="9"/>
  <c r="J559" i="9"/>
  <c r="G579" i="9"/>
  <c r="K575" i="9"/>
  <c r="I611" i="9"/>
  <c r="J607" i="9"/>
  <c r="G619" i="9"/>
  <c r="K615" i="9"/>
  <c r="I643" i="9"/>
  <c r="J639" i="9"/>
  <c r="G651" i="9"/>
  <c r="K647" i="9"/>
  <c r="I675" i="9"/>
  <c r="J671" i="9"/>
  <c r="G683" i="9"/>
  <c r="K679" i="9"/>
  <c r="I715" i="9"/>
  <c r="J711" i="9"/>
  <c r="I723" i="9"/>
  <c r="J719" i="9"/>
  <c r="I747" i="9"/>
  <c r="J743" i="9"/>
  <c r="G755" i="9"/>
  <c r="K751" i="9"/>
  <c r="I819" i="9"/>
  <c r="J815" i="9"/>
  <c r="G867" i="9"/>
  <c r="K863" i="9"/>
  <c r="I11" i="9"/>
  <c r="J7" i="9"/>
  <c r="I35" i="9"/>
  <c r="J31" i="9"/>
  <c r="G43" i="9"/>
  <c r="K39" i="9"/>
  <c r="I67" i="9"/>
  <c r="J63" i="9"/>
  <c r="G75" i="9"/>
  <c r="K71" i="9"/>
  <c r="I99" i="9"/>
  <c r="J95" i="9"/>
  <c r="G107" i="9"/>
  <c r="K103" i="9"/>
  <c r="I131" i="9"/>
  <c r="J127" i="9"/>
  <c r="G139" i="9"/>
  <c r="K135" i="9"/>
  <c r="I179" i="9"/>
  <c r="J175" i="9"/>
  <c r="G187" i="9"/>
  <c r="K183" i="9"/>
  <c r="I211" i="9"/>
  <c r="J207" i="9"/>
  <c r="G227" i="9"/>
  <c r="K223" i="9"/>
  <c r="I259" i="9"/>
  <c r="J255" i="9"/>
  <c r="G267" i="9"/>
  <c r="K263" i="9"/>
  <c r="I291" i="9"/>
  <c r="J287" i="9"/>
  <c r="G299" i="9"/>
  <c r="K295" i="9"/>
  <c r="I323" i="9"/>
  <c r="J319" i="9"/>
  <c r="I331" i="9"/>
  <c r="J327" i="9"/>
  <c r="I339" i="9"/>
  <c r="J335" i="9"/>
  <c r="G347" i="9"/>
  <c r="K343" i="9"/>
  <c r="I371" i="9"/>
  <c r="J367" i="9"/>
  <c r="G379" i="9"/>
  <c r="K375" i="9"/>
  <c r="I403" i="9"/>
  <c r="J399" i="9"/>
  <c r="G411" i="9"/>
  <c r="K407" i="9"/>
  <c r="I435" i="9"/>
  <c r="J431" i="9"/>
  <c r="G443" i="9"/>
  <c r="K439" i="9"/>
  <c r="I467" i="9"/>
  <c r="J463" i="9"/>
  <c r="G475" i="9"/>
  <c r="K471" i="9"/>
  <c r="I499" i="9"/>
  <c r="J495" i="9"/>
  <c r="G507" i="9"/>
  <c r="K503" i="9"/>
  <c r="I531" i="9"/>
  <c r="J527" i="9"/>
  <c r="G539" i="9"/>
  <c r="K535" i="9"/>
  <c r="G547" i="9"/>
  <c r="K543" i="9"/>
  <c r="I579" i="9"/>
  <c r="J575" i="9"/>
  <c r="G587" i="9"/>
  <c r="K583" i="9"/>
  <c r="I619" i="9"/>
  <c r="J615" i="9"/>
  <c r="G627" i="9"/>
  <c r="K623" i="9"/>
  <c r="I651" i="9"/>
  <c r="J647" i="9"/>
  <c r="G659" i="9"/>
  <c r="K655" i="9"/>
  <c r="I683" i="9"/>
  <c r="J679" i="9"/>
  <c r="G691" i="9"/>
  <c r="K687" i="9"/>
  <c r="I755" i="9"/>
  <c r="J751" i="9"/>
  <c r="G763" i="9"/>
  <c r="K759" i="9"/>
  <c r="I867" i="9"/>
  <c r="J863" i="9"/>
  <c r="G875" i="9"/>
  <c r="K871" i="9"/>
  <c r="G67" i="11"/>
  <c r="K63" i="11"/>
  <c r="I91" i="11"/>
  <c r="J87" i="11"/>
  <c r="I123" i="11"/>
  <c r="J119" i="11"/>
  <c r="G131" i="11"/>
  <c r="K127" i="11"/>
  <c r="I147" i="11"/>
  <c r="J143" i="11"/>
  <c r="G187" i="11"/>
  <c r="K183" i="11"/>
  <c r="I211" i="11"/>
  <c r="J207" i="11"/>
  <c r="G219" i="11"/>
  <c r="K215" i="11"/>
  <c r="I243" i="11"/>
  <c r="J239" i="11"/>
  <c r="G283" i="11"/>
  <c r="K279" i="11"/>
  <c r="G363" i="11"/>
  <c r="K359" i="11"/>
  <c r="G419" i="11"/>
  <c r="K415" i="11"/>
  <c r="G451" i="11"/>
  <c r="K447" i="11"/>
  <c r="I475" i="11"/>
  <c r="J471" i="11"/>
  <c r="G515" i="11"/>
  <c r="K511" i="11"/>
  <c r="I539" i="11"/>
  <c r="J535" i="11"/>
  <c r="G579" i="11"/>
  <c r="K575" i="11"/>
  <c r="G619" i="11"/>
  <c r="K615" i="11"/>
  <c r="I643" i="11"/>
  <c r="J639" i="11"/>
  <c r="G683" i="11"/>
  <c r="K679" i="11"/>
  <c r="G715" i="11"/>
  <c r="K711" i="11"/>
  <c r="I739" i="11"/>
  <c r="J735" i="11"/>
  <c r="G747" i="11"/>
  <c r="K743" i="11"/>
  <c r="I771" i="11"/>
  <c r="J767" i="11"/>
  <c r="G779" i="11"/>
  <c r="K775" i="11"/>
  <c r="I803" i="11"/>
  <c r="J799" i="11"/>
  <c r="I835" i="11"/>
  <c r="J831" i="11"/>
  <c r="I867" i="11"/>
  <c r="J863" i="11"/>
  <c r="G11" i="11"/>
  <c r="K7" i="11"/>
  <c r="I35" i="11"/>
  <c r="J31" i="11"/>
  <c r="G75" i="11"/>
  <c r="K71" i="11"/>
  <c r="I99" i="11"/>
  <c r="J95" i="11"/>
  <c r="G107" i="11"/>
  <c r="K103" i="11"/>
  <c r="G163" i="11"/>
  <c r="K159" i="11"/>
  <c r="I251" i="11"/>
  <c r="J247" i="11"/>
  <c r="G259" i="11"/>
  <c r="K255" i="11"/>
  <c r="I283" i="11"/>
  <c r="J279" i="11"/>
  <c r="G291" i="11"/>
  <c r="K287" i="11"/>
  <c r="I315" i="11"/>
  <c r="J311" i="11"/>
  <c r="G323" i="11"/>
  <c r="K319" i="11"/>
  <c r="G347" i="11"/>
  <c r="K343" i="11"/>
  <c r="I363" i="11"/>
  <c r="J359" i="11"/>
  <c r="I387" i="11"/>
  <c r="J383" i="11"/>
  <c r="G427" i="11"/>
  <c r="K423" i="11"/>
  <c r="I451" i="11"/>
  <c r="J447" i="11"/>
  <c r="I483" i="11"/>
  <c r="J479" i="11"/>
  <c r="G555" i="11"/>
  <c r="K551" i="11"/>
  <c r="I579" i="11"/>
  <c r="J575" i="11"/>
  <c r="G595" i="11"/>
  <c r="K591" i="11"/>
  <c r="I619" i="11"/>
  <c r="J615" i="11"/>
  <c r="I651" i="11"/>
  <c r="J647" i="11"/>
  <c r="I683" i="11"/>
  <c r="J679" i="11"/>
  <c r="G723" i="11"/>
  <c r="K719" i="11"/>
  <c r="I747" i="11"/>
  <c r="J743" i="11"/>
  <c r="G787" i="11"/>
  <c r="K783" i="11"/>
  <c r="I811" i="11"/>
  <c r="J807" i="11"/>
  <c r="G851" i="11"/>
  <c r="K847" i="11"/>
  <c r="I11" i="11"/>
  <c r="J7" i="11"/>
  <c r="G19" i="11"/>
  <c r="K15" i="11"/>
  <c r="I43" i="11"/>
  <c r="J39" i="11"/>
  <c r="G51" i="11"/>
  <c r="K47" i="11"/>
  <c r="I75" i="11"/>
  <c r="J71" i="11"/>
  <c r="G83" i="11"/>
  <c r="K79" i="11"/>
  <c r="I107" i="11"/>
  <c r="J103" i="11"/>
  <c r="G115" i="11"/>
  <c r="K111" i="11"/>
  <c r="I131" i="11"/>
  <c r="J127" i="11"/>
  <c r="G139" i="11"/>
  <c r="K135" i="11"/>
  <c r="I163" i="11"/>
  <c r="J159" i="11"/>
  <c r="G171" i="11"/>
  <c r="K167" i="11"/>
  <c r="I195" i="11"/>
  <c r="J191" i="11"/>
  <c r="G203" i="11"/>
  <c r="K199" i="11"/>
  <c r="I227" i="11"/>
  <c r="J223" i="11"/>
  <c r="G235" i="11"/>
  <c r="K231" i="11"/>
  <c r="I259" i="11"/>
  <c r="J255" i="11"/>
  <c r="G267" i="11"/>
  <c r="K263" i="11"/>
  <c r="I291" i="11"/>
  <c r="J287" i="11"/>
  <c r="G299" i="11"/>
  <c r="K295" i="11"/>
  <c r="I323" i="11"/>
  <c r="J319" i="11"/>
  <c r="G331" i="11"/>
  <c r="K327" i="11"/>
  <c r="I347" i="11"/>
  <c r="J343" i="11"/>
  <c r="G355" i="11"/>
  <c r="K351" i="11"/>
  <c r="I371" i="11"/>
  <c r="J367" i="11"/>
  <c r="G379" i="11"/>
  <c r="K375" i="11"/>
  <c r="I395" i="11"/>
  <c r="J391" i="11"/>
  <c r="G403" i="11"/>
  <c r="K399" i="11"/>
  <c r="I427" i="11"/>
  <c r="J423" i="11"/>
  <c r="G435" i="11"/>
  <c r="K431" i="11"/>
  <c r="I459" i="11"/>
  <c r="J455" i="11"/>
  <c r="G467" i="11"/>
  <c r="K463" i="11"/>
  <c r="I491" i="11"/>
  <c r="J487" i="11"/>
  <c r="G499" i="11"/>
  <c r="K495" i="11"/>
  <c r="I523" i="11"/>
  <c r="J519" i="11"/>
  <c r="G531" i="11"/>
  <c r="K527" i="11"/>
  <c r="I555" i="11"/>
  <c r="J551" i="11"/>
  <c r="G563" i="11"/>
  <c r="K559" i="11"/>
  <c r="I595" i="11"/>
  <c r="J591" i="11"/>
  <c r="G603" i="11"/>
  <c r="K599" i="11"/>
  <c r="I627" i="11"/>
  <c r="J623" i="11"/>
  <c r="G635" i="11"/>
  <c r="K631" i="11"/>
  <c r="I659" i="11"/>
  <c r="J655" i="11"/>
  <c r="G667" i="11"/>
  <c r="K663" i="11"/>
  <c r="I691" i="11"/>
  <c r="J687" i="11"/>
  <c r="G699" i="11"/>
  <c r="K695" i="11"/>
  <c r="I723" i="11"/>
  <c r="J719" i="11"/>
  <c r="G731" i="11"/>
  <c r="K727" i="11"/>
  <c r="I755" i="11"/>
  <c r="J751" i="11"/>
  <c r="G763" i="11"/>
  <c r="K759" i="11"/>
  <c r="I787" i="11"/>
  <c r="J783" i="11"/>
  <c r="G795" i="11"/>
  <c r="K791" i="11"/>
  <c r="I819" i="11"/>
  <c r="J815" i="11"/>
  <c r="G827" i="11"/>
  <c r="K823" i="11"/>
  <c r="I851" i="11"/>
  <c r="J847" i="11"/>
  <c r="G859" i="11"/>
  <c r="K855" i="11"/>
  <c r="I883" i="11"/>
  <c r="J879" i="11"/>
  <c r="I27" i="11"/>
  <c r="J23" i="11"/>
  <c r="G35" i="11"/>
  <c r="K31" i="11"/>
  <c r="I59" i="11"/>
  <c r="J55" i="11"/>
  <c r="G99" i="11"/>
  <c r="K95" i="11"/>
  <c r="G155" i="11"/>
  <c r="K151" i="11"/>
  <c r="I179" i="11"/>
  <c r="J175" i="11"/>
  <c r="G251" i="11"/>
  <c r="K247" i="11"/>
  <c r="I275" i="11"/>
  <c r="J271" i="11"/>
  <c r="I307" i="11"/>
  <c r="J303" i="11"/>
  <c r="G315" i="11"/>
  <c r="K311" i="11"/>
  <c r="G339" i="11"/>
  <c r="K335" i="11"/>
  <c r="I355" i="11"/>
  <c r="J351" i="11"/>
  <c r="I411" i="11"/>
  <c r="J407" i="11"/>
  <c r="I443" i="11"/>
  <c r="J439" i="11"/>
  <c r="G483" i="11"/>
  <c r="K479" i="11"/>
  <c r="I507" i="11"/>
  <c r="J503" i="11"/>
  <c r="G547" i="11"/>
  <c r="K543" i="11"/>
  <c r="I571" i="11"/>
  <c r="J567" i="11"/>
  <c r="G587" i="11"/>
  <c r="K583" i="11"/>
  <c r="I611" i="11"/>
  <c r="J607" i="11"/>
  <c r="G651" i="11"/>
  <c r="K647" i="11"/>
  <c r="I675" i="11"/>
  <c r="J671" i="11"/>
  <c r="I707" i="11"/>
  <c r="J703" i="11"/>
  <c r="G811" i="11"/>
  <c r="K807" i="11"/>
  <c r="G843" i="11"/>
  <c r="K839" i="11"/>
  <c r="G875" i="11"/>
  <c r="K871" i="11"/>
  <c r="G43" i="11"/>
  <c r="K39" i="11"/>
  <c r="I67" i="11"/>
  <c r="J63" i="11"/>
  <c r="I155" i="11"/>
  <c r="J151" i="11"/>
  <c r="I187" i="11"/>
  <c r="J183" i="11"/>
  <c r="G195" i="11"/>
  <c r="K191" i="11"/>
  <c r="I219" i="11"/>
  <c r="J215" i="11"/>
  <c r="G227" i="11"/>
  <c r="K223" i="11"/>
  <c r="I339" i="11"/>
  <c r="J335" i="11"/>
  <c r="G371" i="11"/>
  <c r="K367" i="11"/>
  <c r="G395" i="11"/>
  <c r="K391" i="11"/>
  <c r="I419" i="11"/>
  <c r="J415" i="11"/>
  <c r="G459" i="11"/>
  <c r="K455" i="11"/>
  <c r="G491" i="11"/>
  <c r="K487" i="11"/>
  <c r="I515" i="11"/>
  <c r="J511" i="11"/>
  <c r="G523" i="11"/>
  <c r="K519" i="11"/>
  <c r="I547" i="11"/>
  <c r="J543" i="11"/>
  <c r="I587" i="11"/>
  <c r="J583" i="11"/>
  <c r="G627" i="11"/>
  <c r="K623" i="11"/>
  <c r="G659" i="11"/>
  <c r="K655" i="11"/>
  <c r="G691" i="11"/>
  <c r="K687" i="11"/>
  <c r="I715" i="11"/>
  <c r="J711" i="11"/>
  <c r="G755" i="11"/>
  <c r="K751" i="11"/>
  <c r="I779" i="11"/>
  <c r="J775" i="11"/>
  <c r="G819" i="11"/>
  <c r="K815" i="11"/>
  <c r="I843" i="11"/>
  <c r="J839" i="11"/>
  <c r="I875" i="11"/>
  <c r="J871" i="11"/>
  <c r="G883" i="11"/>
  <c r="K879" i="11"/>
  <c r="I19" i="11"/>
  <c r="J15" i="11"/>
  <c r="G27" i="11"/>
  <c r="K23" i="11"/>
  <c r="I51" i="11"/>
  <c r="J47" i="11"/>
  <c r="G59" i="11"/>
  <c r="K55" i="11"/>
  <c r="I83" i="11"/>
  <c r="J79" i="11"/>
  <c r="G91" i="11"/>
  <c r="K87" i="11"/>
  <c r="I115" i="11"/>
  <c r="J111" i="11"/>
  <c r="G123" i="11"/>
  <c r="K119" i="11"/>
  <c r="I139" i="11"/>
  <c r="J135" i="11"/>
  <c r="G147" i="11"/>
  <c r="K143" i="11"/>
  <c r="I171" i="11"/>
  <c r="J167" i="11"/>
  <c r="G179" i="11"/>
  <c r="K175" i="11"/>
  <c r="I203" i="11"/>
  <c r="J199" i="11"/>
  <c r="G211" i="11"/>
  <c r="K207" i="11"/>
  <c r="I235" i="11"/>
  <c r="J231" i="11"/>
  <c r="G243" i="11"/>
  <c r="K239" i="11"/>
  <c r="I267" i="11"/>
  <c r="J263" i="11"/>
  <c r="G275" i="11"/>
  <c r="K271" i="11"/>
  <c r="I299" i="11"/>
  <c r="J295" i="11"/>
  <c r="G307" i="11"/>
  <c r="K303" i="11"/>
  <c r="I331" i="11"/>
  <c r="J327" i="11"/>
  <c r="I379" i="11"/>
  <c r="J375" i="11"/>
  <c r="G387" i="11"/>
  <c r="K383" i="11"/>
  <c r="I403" i="11"/>
  <c r="J399" i="11"/>
  <c r="G411" i="11"/>
  <c r="K407" i="11"/>
  <c r="I435" i="11"/>
  <c r="J431" i="11"/>
  <c r="G443" i="11"/>
  <c r="K439" i="11"/>
  <c r="I467" i="11"/>
  <c r="J463" i="11"/>
  <c r="G475" i="11"/>
  <c r="K471" i="11"/>
  <c r="I499" i="11"/>
  <c r="J495" i="11"/>
  <c r="G507" i="11"/>
  <c r="K503" i="11"/>
  <c r="I531" i="11"/>
  <c r="J527" i="11"/>
  <c r="G539" i="11"/>
  <c r="K535" i="11"/>
  <c r="I563" i="11"/>
  <c r="J559" i="11"/>
  <c r="G571" i="11"/>
  <c r="K567" i="11"/>
  <c r="I603" i="11"/>
  <c r="J599" i="11"/>
  <c r="G611" i="11"/>
  <c r="K607" i="11"/>
  <c r="I635" i="11"/>
  <c r="J631" i="11"/>
  <c r="G643" i="11"/>
  <c r="K639" i="11"/>
  <c r="I667" i="11"/>
  <c r="J663" i="11"/>
  <c r="G675" i="11"/>
  <c r="K671" i="11"/>
  <c r="I699" i="11"/>
  <c r="J695" i="11"/>
  <c r="G707" i="11"/>
  <c r="K703" i="11"/>
  <c r="I731" i="11"/>
  <c r="J727" i="11"/>
  <c r="G739" i="11"/>
  <c r="K735" i="11"/>
  <c r="I763" i="11"/>
  <c r="J759" i="11"/>
  <c r="G771" i="11"/>
  <c r="K767" i="11"/>
  <c r="I795" i="11"/>
  <c r="J791" i="11"/>
  <c r="G803" i="11"/>
  <c r="K799" i="11"/>
  <c r="I827" i="11"/>
  <c r="J823" i="11"/>
  <c r="G835" i="11"/>
  <c r="K831" i="11"/>
  <c r="I859" i="11"/>
  <c r="J855" i="11"/>
  <c r="G867" i="11"/>
  <c r="K863" i="11"/>
  <c r="G195" i="12"/>
  <c r="G59" i="12"/>
  <c r="K55" i="12"/>
  <c r="G99" i="12"/>
  <c r="K95" i="12"/>
  <c r="G131" i="12"/>
  <c r="K127" i="12"/>
  <c r="G163" i="12"/>
  <c r="K159" i="12"/>
  <c r="G203" i="12"/>
  <c r="K199" i="12"/>
  <c r="G235" i="12"/>
  <c r="K231" i="12"/>
  <c r="G267" i="12"/>
  <c r="K263" i="12"/>
  <c r="G299" i="12"/>
  <c r="K295" i="12"/>
  <c r="G331" i="12"/>
  <c r="K327" i="12"/>
  <c r="G363" i="12"/>
  <c r="K359" i="12"/>
  <c r="G395" i="12"/>
  <c r="K391" i="12"/>
  <c r="G427" i="12"/>
  <c r="K423" i="12"/>
  <c r="G459" i="12"/>
  <c r="K455" i="12"/>
  <c r="G491" i="12"/>
  <c r="K487" i="12"/>
  <c r="G523" i="12"/>
  <c r="K519" i="12"/>
  <c r="G555" i="12"/>
  <c r="K551" i="12"/>
  <c r="G587" i="12"/>
  <c r="K583" i="12"/>
  <c r="G619" i="12"/>
  <c r="K615" i="12"/>
  <c r="G651" i="12"/>
  <c r="K647" i="12"/>
  <c r="G683" i="12"/>
  <c r="K679" i="12"/>
  <c r="G715" i="12"/>
  <c r="K711" i="12"/>
  <c r="G747" i="12"/>
  <c r="K743" i="12"/>
  <c r="G779" i="12"/>
  <c r="K775" i="12"/>
  <c r="G811" i="12"/>
  <c r="K807" i="12"/>
  <c r="G843" i="12"/>
  <c r="K839" i="12"/>
  <c r="G51" i="12"/>
  <c r="K47" i="12"/>
  <c r="G91" i="12"/>
  <c r="K87" i="12"/>
  <c r="G123" i="12"/>
  <c r="K119" i="12"/>
  <c r="G155" i="12"/>
  <c r="K151" i="12"/>
  <c r="G187" i="12"/>
  <c r="K183" i="12"/>
  <c r="G227" i="12"/>
  <c r="K223" i="12"/>
  <c r="G259" i="12"/>
  <c r="K255" i="12"/>
  <c r="G291" i="12"/>
  <c r="K287" i="12"/>
  <c r="G323" i="12"/>
  <c r="K319" i="12"/>
  <c r="G355" i="12"/>
  <c r="K351" i="12"/>
  <c r="G387" i="12"/>
  <c r="K383" i="12"/>
  <c r="G419" i="12"/>
  <c r="K415" i="12"/>
  <c r="G451" i="12"/>
  <c r="K447" i="12"/>
  <c r="G483" i="12"/>
  <c r="K479" i="12"/>
  <c r="G515" i="12"/>
  <c r="K511" i="12"/>
  <c r="G547" i="12"/>
  <c r="K543" i="12"/>
  <c r="G579" i="12"/>
  <c r="K575" i="12"/>
  <c r="G611" i="12"/>
  <c r="K607" i="12"/>
  <c r="G643" i="12"/>
  <c r="K639" i="12"/>
  <c r="G675" i="12"/>
  <c r="K671" i="12"/>
  <c r="G707" i="12"/>
  <c r="K703" i="12"/>
  <c r="G739" i="12"/>
  <c r="K735" i="12"/>
  <c r="G771" i="12"/>
  <c r="K767" i="12"/>
  <c r="G803" i="12"/>
  <c r="K799" i="12"/>
  <c r="G835" i="12"/>
  <c r="K831" i="12"/>
  <c r="G867" i="12"/>
  <c r="K863" i="12"/>
  <c r="G11" i="12"/>
  <c r="K7" i="12"/>
  <c r="G19" i="12"/>
  <c r="K15" i="12"/>
  <c r="G27" i="12"/>
  <c r="K23" i="12"/>
  <c r="H31" i="12"/>
  <c r="H35" i="12" s="1"/>
  <c r="H37" i="12" s="1"/>
  <c r="H1278" i="12"/>
  <c r="G43" i="12"/>
  <c r="K39" i="12"/>
  <c r="G67" i="12"/>
  <c r="K63" i="12"/>
  <c r="G83" i="12"/>
  <c r="K79" i="12"/>
  <c r="G115" i="12"/>
  <c r="K111" i="12"/>
  <c r="G147" i="12"/>
  <c r="K143" i="12"/>
  <c r="G179" i="12"/>
  <c r="K175" i="12"/>
  <c r="G197" i="12"/>
  <c r="K197" i="12" s="1"/>
  <c r="K195" i="12"/>
  <c r="G219" i="12"/>
  <c r="K215" i="12"/>
  <c r="G251" i="12"/>
  <c r="K247" i="12"/>
  <c r="G283" i="12"/>
  <c r="K279" i="12"/>
  <c r="G315" i="12"/>
  <c r="K311" i="12"/>
  <c r="G347" i="12"/>
  <c r="K343" i="12"/>
  <c r="G379" i="12"/>
  <c r="K375" i="12"/>
  <c r="G411" i="12"/>
  <c r="K407" i="12"/>
  <c r="G443" i="12"/>
  <c r="K439" i="12"/>
  <c r="G475" i="12"/>
  <c r="K471" i="12"/>
  <c r="G507" i="12"/>
  <c r="K503" i="12"/>
  <c r="G539" i="12"/>
  <c r="K535" i="12"/>
  <c r="G571" i="12"/>
  <c r="K567" i="12"/>
  <c r="G603" i="12"/>
  <c r="K599" i="12"/>
  <c r="G635" i="12"/>
  <c r="K631" i="12"/>
  <c r="G667" i="12"/>
  <c r="K663" i="12"/>
  <c r="G699" i="12"/>
  <c r="K695" i="12"/>
  <c r="G731" i="12"/>
  <c r="K727" i="12"/>
  <c r="G763" i="12"/>
  <c r="K759" i="12"/>
  <c r="G795" i="12"/>
  <c r="K791" i="12"/>
  <c r="G827" i="12"/>
  <c r="K823" i="12"/>
  <c r="G859" i="12"/>
  <c r="K855" i="12"/>
  <c r="G35" i="12"/>
  <c r="K31" i="12"/>
  <c r="G75" i="12"/>
  <c r="K71" i="12"/>
  <c r="G107" i="12"/>
  <c r="K103" i="12"/>
  <c r="G139" i="12"/>
  <c r="K135" i="12"/>
  <c r="G171" i="12"/>
  <c r="K167" i="12"/>
  <c r="G211" i="12"/>
  <c r="K207" i="12"/>
  <c r="G243" i="12"/>
  <c r="K239" i="12"/>
  <c r="G275" i="12"/>
  <c r="K271" i="12"/>
  <c r="G307" i="12"/>
  <c r="K303" i="12"/>
  <c r="G339" i="12"/>
  <c r="K335" i="12"/>
  <c r="G371" i="12"/>
  <c r="K367" i="12"/>
  <c r="G403" i="12"/>
  <c r="K399" i="12"/>
  <c r="G435" i="12"/>
  <c r="K431" i="12"/>
  <c r="G467" i="12"/>
  <c r="K463" i="12"/>
  <c r="G499" i="12"/>
  <c r="K495" i="12"/>
  <c r="G531" i="12"/>
  <c r="K527" i="12"/>
  <c r="G563" i="12"/>
  <c r="K559" i="12"/>
  <c r="G595" i="12"/>
  <c r="K591" i="12"/>
  <c r="G627" i="12"/>
  <c r="K623" i="12"/>
  <c r="G659" i="12"/>
  <c r="K655" i="12"/>
  <c r="G691" i="12"/>
  <c r="K687" i="12"/>
  <c r="G723" i="12"/>
  <c r="K719" i="12"/>
  <c r="G755" i="12"/>
  <c r="K751" i="12"/>
  <c r="G787" i="12"/>
  <c r="K783" i="12"/>
  <c r="G819" i="12"/>
  <c r="K815" i="12"/>
  <c r="G851" i="12"/>
  <c r="K847" i="12"/>
  <c r="H367" i="8"/>
  <c r="H371" i="8" s="1"/>
  <c r="H373" i="8" s="1"/>
  <c r="H287" i="8"/>
  <c r="H291" i="8" s="1"/>
  <c r="H293" i="8" s="1"/>
  <c r="H481" i="8"/>
  <c r="H9" i="8"/>
  <c r="H1334" i="8"/>
  <c r="G883" i="8"/>
  <c r="K883" i="8" s="1"/>
  <c r="G627" i="8"/>
  <c r="K627" i="8" s="1"/>
  <c r="K1334" i="8"/>
  <c r="G59" i="8"/>
  <c r="K59" i="8" s="1"/>
  <c r="I501" i="7"/>
  <c r="I307" i="7"/>
  <c r="K73" i="7"/>
  <c r="K1238" i="7"/>
  <c r="G75" i="7"/>
  <c r="H23" i="27"/>
  <c r="H27" i="27" s="1"/>
  <c r="H29" i="27" s="1"/>
  <c r="H39" i="27"/>
  <c r="H43" i="27" s="1"/>
  <c r="H45" i="27" s="1"/>
  <c r="H623" i="27"/>
  <c r="H627" i="27" s="1"/>
  <c r="H629" i="27" s="1"/>
  <c r="H809" i="27"/>
  <c r="H151" i="27"/>
  <c r="H155" i="27" s="1"/>
  <c r="H157" i="27" s="1"/>
  <c r="K433" i="27"/>
  <c r="H455" i="27"/>
  <c r="H459" i="27" s="1"/>
  <c r="H461" i="27" s="1"/>
  <c r="H55" i="27"/>
  <c r="H59" i="27" s="1"/>
  <c r="H61" i="27" s="1"/>
  <c r="H535" i="27"/>
  <c r="H539" i="27" s="1"/>
  <c r="H541" i="27" s="1"/>
  <c r="H119" i="27"/>
  <c r="H123" i="27" s="1"/>
  <c r="H125" i="27" s="1"/>
  <c r="H527" i="27"/>
  <c r="H531" i="27" s="1"/>
  <c r="H533" i="27" s="1"/>
  <c r="H551" i="27"/>
  <c r="H555" i="27" s="1"/>
  <c r="H557" i="27" s="1"/>
  <c r="H175" i="11"/>
  <c r="H179" i="11" s="1"/>
  <c r="H181" i="11" s="1"/>
  <c r="H319" i="11"/>
  <c r="H323" i="11" s="1"/>
  <c r="H325" i="11" s="1"/>
  <c r="H95" i="11"/>
  <c r="H99" i="11" s="1"/>
  <c r="H101" i="11" s="1"/>
  <c r="H119" i="11"/>
  <c r="H123" i="11" s="1"/>
  <c r="H125" i="11" s="1"/>
  <c r="H447" i="11"/>
  <c r="H451" i="11" s="1"/>
  <c r="H453" i="11" s="1"/>
  <c r="H303" i="11"/>
  <c r="H307" i="11" s="1"/>
  <c r="H309" i="11" s="1"/>
  <c r="H23" i="11"/>
  <c r="H27" i="11" s="1"/>
  <c r="H29" i="11" s="1"/>
  <c r="H159" i="11"/>
  <c r="H163" i="11" s="1"/>
  <c r="H165" i="11" s="1"/>
  <c r="H431" i="8"/>
  <c r="H435" i="8" s="1"/>
  <c r="H437" i="8" s="1"/>
  <c r="H655" i="8"/>
  <c r="H659" i="8" s="1"/>
  <c r="H661" i="8" s="1"/>
  <c r="H735" i="8"/>
  <c r="H739" i="8" s="1"/>
  <c r="H741" i="8" s="1"/>
  <c r="K79" i="20"/>
  <c r="K83" i="20" s="1"/>
  <c r="K85" i="20" s="1"/>
  <c r="H439" i="24"/>
  <c r="H443" i="24" s="1"/>
  <c r="H445" i="24" s="1"/>
  <c r="H527" i="24"/>
  <c r="H531" i="24" s="1"/>
  <c r="H533" i="24" s="1"/>
  <c r="H847" i="24"/>
  <c r="H851" i="24" s="1"/>
  <c r="H853" i="24" s="1"/>
  <c r="K487" i="27"/>
  <c r="K491" i="27" s="1"/>
  <c r="K493" i="27" s="1"/>
  <c r="H111" i="8"/>
  <c r="H115" i="8" s="1"/>
  <c r="H117" i="8" s="1"/>
  <c r="H279" i="8"/>
  <c r="H283" i="8" s="1"/>
  <c r="H285" i="8" s="1"/>
  <c r="H415" i="8"/>
  <c r="H419" i="8" s="1"/>
  <c r="H421" i="8" s="1"/>
  <c r="H535" i="8"/>
  <c r="H539" i="8" s="1"/>
  <c r="H541" i="8" s="1"/>
  <c r="H663" i="8"/>
  <c r="H667" i="8" s="1"/>
  <c r="H669" i="8" s="1"/>
  <c r="H711" i="8"/>
  <c r="H715" i="8" s="1"/>
  <c r="H717" i="8" s="1"/>
  <c r="H39" i="11"/>
  <c r="H43" i="11" s="1"/>
  <c r="H45" i="11" s="1"/>
  <c r="H479" i="11"/>
  <c r="H483" i="11" s="1"/>
  <c r="H485" i="11" s="1"/>
  <c r="K15" i="20"/>
  <c r="K19" i="20" s="1"/>
  <c r="K21" i="20" s="1"/>
  <c r="K121" i="20"/>
  <c r="H183" i="20"/>
  <c r="H187" i="20" s="1"/>
  <c r="H189" i="20" s="1"/>
  <c r="K207" i="20"/>
  <c r="K211" i="20" s="1"/>
  <c r="K213" i="20" s="1"/>
  <c r="H335" i="20"/>
  <c r="H339" i="20" s="1"/>
  <c r="H341" i="20" s="1"/>
  <c r="H407" i="20"/>
  <c r="H411" i="20" s="1"/>
  <c r="H413" i="20" s="1"/>
  <c r="H593" i="20"/>
  <c r="H561" i="24"/>
  <c r="K719" i="24"/>
  <c r="K723" i="24" s="1"/>
  <c r="K725" i="24" s="1"/>
  <c r="H279" i="27"/>
  <c r="H283" i="27" s="1"/>
  <c r="H285" i="27" s="1"/>
  <c r="H519" i="27"/>
  <c r="H523" i="27" s="1"/>
  <c r="H525" i="27" s="1"/>
  <c r="H543" i="27"/>
  <c r="H547" i="27" s="1"/>
  <c r="H549" i="27" s="1"/>
  <c r="H559" i="27"/>
  <c r="H563" i="27" s="1"/>
  <c r="H565" i="27" s="1"/>
  <c r="H687" i="27"/>
  <c r="H691" i="27" s="1"/>
  <c r="H693" i="27" s="1"/>
  <c r="H55" i="11"/>
  <c r="H59" i="11" s="1"/>
  <c r="H61" i="11" s="1"/>
  <c r="H169" i="11"/>
  <c r="H287" i="11"/>
  <c r="H291" i="11" s="1"/>
  <c r="H293" i="11" s="1"/>
  <c r="H335" i="11"/>
  <c r="H339" i="11" s="1"/>
  <c r="H341" i="11" s="1"/>
  <c r="H511" i="11"/>
  <c r="H515" i="11" s="1"/>
  <c r="H517" i="11" s="1"/>
  <c r="H695" i="12"/>
  <c r="H699" i="12" s="1"/>
  <c r="H701" i="12" s="1"/>
  <c r="K137" i="20"/>
  <c r="H271" i="20"/>
  <c r="H275" i="20" s="1"/>
  <c r="H277" i="20" s="1"/>
  <c r="K375" i="20"/>
  <c r="K379" i="20" s="1"/>
  <c r="K381" i="20" s="1"/>
  <c r="H391" i="20"/>
  <c r="H395" i="20" s="1"/>
  <c r="H397" i="20" s="1"/>
  <c r="K471" i="20"/>
  <c r="K475" i="20" s="1"/>
  <c r="K477" i="20" s="1"/>
  <c r="H391" i="24"/>
  <c r="H395" i="24" s="1"/>
  <c r="H397" i="24" s="1"/>
  <c r="H455" i="24"/>
  <c r="H459" i="24" s="1"/>
  <c r="H461" i="24" s="1"/>
  <c r="K505" i="24"/>
  <c r="H519" i="24"/>
  <c r="H523" i="24" s="1"/>
  <c r="H525" i="24" s="1"/>
  <c r="H631" i="24"/>
  <c r="H635" i="24" s="1"/>
  <c r="H637" i="24" s="1"/>
  <c r="H719" i="24"/>
  <c r="H723" i="24" s="1"/>
  <c r="H725" i="24" s="1"/>
  <c r="H751" i="24"/>
  <c r="H755" i="24" s="1"/>
  <c r="H757" i="24" s="1"/>
  <c r="H769" i="24"/>
  <c r="H815" i="24"/>
  <c r="H819" i="24" s="1"/>
  <c r="H821" i="24" s="1"/>
  <c r="K375" i="27"/>
  <c r="K379" i="27" s="1"/>
  <c r="K381" i="27" s="1"/>
  <c r="H761" i="27"/>
  <c r="H231" i="8"/>
  <c r="H235" i="8" s="1"/>
  <c r="H237" i="8" s="1"/>
  <c r="H335" i="8"/>
  <c r="H339" i="8" s="1"/>
  <c r="H341" i="8" s="1"/>
  <c r="H375" i="8"/>
  <c r="H379" i="8" s="1"/>
  <c r="H381" i="8" s="1"/>
  <c r="H799" i="8"/>
  <c r="H803" i="8" s="1"/>
  <c r="H805" i="8" s="1"/>
  <c r="H87" i="11"/>
  <c r="H91" i="11" s="1"/>
  <c r="H93" i="11" s="1"/>
  <c r="H135" i="11"/>
  <c r="H139" i="11" s="1"/>
  <c r="H141" i="11" s="1"/>
  <c r="H367" i="11"/>
  <c r="H371" i="11" s="1"/>
  <c r="H373" i="11" s="1"/>
  <c r="H415" i="11"/>
  <c r="H419" i="11" s="1"/>
  <c r="H421" i="11" s="1"/>
  <c r="K47" i="20"/>
  <c r="K51" i="20" s="1"/>
  <c r="K53" i="20" s="1"/>
  <c r="H71" i="20"/>
  <c r="H75" i="20" s="1"/>
  <c r="H77" i="20" s="1"/>
  <c r="H143" i="20"/>
  <c r="H147" i="20" s="1"/>
  <c r="H149" i="20" s="1"/>
  <c r="H319" i="20"/>
  <c r="H323" i="20" s="1"/>
  <c r="H325" i="20" s="1"/>
  <c r="H689" i="20"/>
  <c r="H471" i="24"/>
  <c r="H475" i="24" s="1"/>
  <c r="H477" i="24" s="1"/>
  <c r="H71" i="27"/>
  <c r="H75" i="27" s="1"/>
  <c r="H77" i="27" s="1"/>
  <c r="H343" i="27"/>
  <c r="H347" i="27" s="1"/>
  <c r="H349" i="27" s="1"/>
  <c r="K401" i="27"/>
  <c r="H599" i="27"/>
  <c r="H603" i="27" s="1"/>
  <c r="H605" i="27" s="1"/>
  <c r="H663" i="27"/>
  <c r="H667" i="27" s="1"/>
  <c r="H669" i="27" s="1"/>
  <c r="H777" i="27"/>
  <c r="H231" i="24"/>
  <c r="H235" i="24" s="1"/>
  <c r="H237" i="24" s="1"/>
  <c r="H199" i="24"/>
  <c r="H203" i="24" s="1"/>
  <c r="H205" i="24" s="1"/>
  <c r="H17" i="20"/>
  <c r="H15" i="20"/>
  <c r="H19" i="20" s="1"/>
  <c r="H21" i="20" s="1"/>
  <c r="H831" i="24"/>
  <c r="H835" i="24" s="1"/>
  <c r="H837" i="24" s="1"/>
  <c r="H833" i="24"/>
  <c r="H81" i="27"/>
  <c r="H79" i="27"/>
  <c r="H83" i="27" s="1"/>
  <c r="H85" i="27" s="1"/>
  <c r="H441" i="27"/>
  <c r="H439" i="27"/>
  <c r="H443" i="27" s="1"/>
  <c r="H445" i="27" s="1"/>
  <c r="H601" i="24"/>
  <c r="H599" i="24"/>
  <c r="H603" i="24" s="1"/>
  <c r="H605" i="24" s="1"/>
  <c r="H761" i="24"/>
  <c r="H759" i="24"/>
  <c r="H763" i="24" s="1"/>
  <c r="H765" i="24" s="1"/>
  <c r="H175" i="27"/>
  <c r="H179" i="27" s="1"/>
  <c r="H181" i="27" s="1"/>
  <c r="H177" i="27"/>
  <c r="H633" i="27"/>
  <c r="H631" i="27"/>
  <c r="H635" i="27" s="1"/>
  <c r="H637" i="27" s="1"/>
  <c r="H79" i="8"/>
  <c r="H83" i="8" s="1"/>
  <c r="H85" i="8" s="1"/>
  <c r="H119" i="8"/>
  <c r="H123" i="8" s="1"/>
  <c r="H125" i="8" s="1"/>
  <c r="H649" i="8"/>
  <c r="H361" i="11"/>
  <c r="K71" i="20"/>
  <c r="K75" i="20" s="1"/>
  <c r="K77" i="20" s="1"/>
  <c r="K73" i="20"/>
  <c r="H121" i="20"/>
  <c r="H119" i="20"/>
  <c r="H123" i="20" s="1"/>
  <c r="H125" i="20" s="1"/>
  <c r="H679" i="20"/>
  <c r="H683" i="20" s="1"/>
  <c r="H685" i="20" s="1"/>
  <c r="H681" i="20"/>
  <c r="H609" i="27"/>
  <c r="H607" i="27"/>
  <c r="H611" i="27" s="1"/>
  <c r="H613" i="27" s="1"/>
  <c r="H81" i="20"/>
  <c r="H79" i="20"/>
  <c r="H83" i="20" s="1"/>
  <c r="H85" i="20" s="1"/>
  <c r="K743" i="27"/>
  <c r="K747" i="27" s="1"/>
  <c r="K749" i="27" s="1"/>
  <c r="K745" i="27"/>
  <c r="H121" i="24"/>
  <c r="H119" i="24"/>
  <c r="H123" i="24" s="1"/>
  <c r="H125" i="24" s="1"/>
  <c r="H497" i="27"/>
  <c r="H495" i="27"/>
  <c r="H499" i="27" s="1"/>
  <c r="H501" i="27" s="1"/>
  <c r="H23" i="8"/>
  <c r="H27" i="8" s="1"/>
  <c r="H29" i="8" s="1"/>
  <c r="H633" i="8"/>
  <c r="H143" i="11"/>
  <c r="H147" i="11" s="1"/>
  <c r="H149" i="11" s="1"/>
  <c r="H191" i="11"/>
  <c r="H195" i="11" s="1"/>
  <c r="H197" i="11" s="1"/>
  <c r="H431" i="11"/>
  <c r="H435" i="11" s="1"/>
  <c r="H437" i="11" s="1"/>
  <c r="H463" i="11"/>
  <c r="H467" i="11" s="1"/>
  <c r="H469" i="11" s="1"/>
  <c r="H495" i="11"/>
  <c r="H499" i="11" s="1"/>
  <c r="H501" i="11" s="1"/>
  <c r="H519" i="11"/>
  <c r="H523" i="11" s="1"/>
  <c r="H525" i="11" s="1"/>
  <c r="H137" i="20"/>
  <c r="H135" i="20"/>
  <c r="H139" i="20" s="1"/>
  <c r="H141" i="20" s="1"/>
  <c r="K257" i="20"/>
  <c r="K255" i="20"/>
  <c r="K259" i="20" s="1"/>
  <c r="K261" i="20" s="1"/>
  <c r="K321" i="20"/>
  <c r="K319" i="20"/>
  <c r="K323" i="20" s="1"/>
  <c r="K325" i="20" s="1"/>
  <c r="K393" i="20"/>
  <c r="K391" i="20"/>
  <c r="K395" i="20" s="1"/>
  <c r="K397" i="20" s="1"/>
  <c r="H281" i="24"/>
  <c r="H279" i="24"/>
  <c r="H283" i="24" s="1"/>
  <c r="H285" i="24" s="1"/>
  <c r="H313" i="27"/>
  <c r="H311" i="27"/>
  <c r="H315" i="27" s="1"/>
  <c r="H317" i="27" s="1"/>
  <c r="H425" i="27"/>
  <c r="H423" i="27"/>
  <c r="H427" i="27" s="1"/>
  <c r="H429" i="27" s="1"/>
  <c r="H481" i="27"/>
  <c r="H479" i="27"/>
  <c r="H483" i="27" s="1"/>
  <c r="H485" i="27" s="1"/>
  <c r="H489" i="27"/>
  <c r="H487" i="27"/>
  <c r="H491" i="27" s="1"/>
  <c r="H493" i="27" s="1"/>
  <c r="H585" i="27"/>
  <c r="H583" i="27"/>
  <c r="H587" i="27" s="1"/>
  <c r="H589" i="27" s="1"/>
  <c r="H47" i="20"/>
  <c r="H51" i="20" s="1"/>
  <c r="H53" i="20" s="1"/>
  <c r="H207" i="20"/>
  <c r="H211" i="20" s="1"/>
  <c r="H213" i="20" s="1"/>
  <c r="H361" i="20"/>
  <c r="H375" i="20"/>
  <c r="H379" i="20" s="1"/>
  <c r="H381" i="20" s="1"/>
  <c r="H471" i="20"/>
  <c r="H475" i="20" s="1"/>
  <c r="H477" i="20" s="1"/>
  <c r="H135" i="24"/>
  <c r="H139" i="24" s="1"/>
  <c r="H141" i="24" s="1"/>
  <c r="K609" i="24"/>
  <c r="H663" i="24"/>
  <c r="H667" i="24" s="1"/>
  <c r="H669" i="24" s="1"/>
  <c r="H695" i="24"/>
  <c r="H699" i="24" s="1"/>
  <c r="H701" i="24" s="1"/>
  <c r="H15" i="27"/>
  <c r="H19" i="27" s="1"/>
  <c r="H21" i="27" s="1"/>
  <c r="H47" i="27"/>
  <c r="H51" i="27" s="1"/>
  <c r="H53" i="27" s="1"/>
  <c r="H183" i="27"/>
  <c r="H187" i="27" s="1"/>
  <c r="H189" i="27" s="1"/>
  <c r="H215" i="27"/>
  <c r="H219" i="27" s="1"/>
  <c r="H221" i="27" s="1"/>
  <c r="H233" i="27"/>
  <c r="H375" i="27"/>
  <c r="H379" i="27" s="1"/>
  <c r="H381" i="27" s="1"/>
  <c r="H415" i="27"/>
  <c r="H419" i="27" s="1"/>
  <c r="H421" i="27" s="1"/>
  <c r="H471" i="27"/>
  <c r="H475" i="27" s="1"/>
  <c r="H477" i="27" s="1"/>
  <c r="H591" i="27"/>
  <c r="H595" i="27" s="1"/>
  <c r="H597" i="27" s="1"/>
  <c r="H615" i="27"/>
  <c r="H619" i="27" s="1"/>
  <c r="H621" i="27" s="1"/>
  <c r="H655" i="27"/>
  <c r="H659" i="27" s="1"/>
  <c r="H661" i="27" s="1"/>
  <c r="K599" i="24"/>
  <c r="K603" i="24" s="1"/>
  <c r="K605" i="24" s="1"/>
  <c r="K729" i="24"/>
  <c r="K793" i="24"/>
  <c r="H7" i="27"/>
  <c r="H11" i="27" s="1"/>
  <c r="H13" i="27" s="1"/>
  <c r="H63" i="27"/>
  <c r="H67" i="27" s="1"/>
  <c r="H69" i="27" s="1"/>
  <c r="H87" i="27"/>
  <c r="H91" i="27" s="1"/>
  <c r="H93" i="27" s="1"/>
  <c r="K729" i="27"/>
  <c r="K809" i="27"/>
  <c r="K143" i="20"/>
  <c r="K147" i="20" s="1"/>
  <c r="K149" i="20" s="1"/>
  <c r="K185" i="20"/>
  <c r="K201" i="20"/>
  <c r="K271" i="20"/>
  <c r="K275" i="20" s="1"/>
  <c r="K277" i="20" s="1"/>
  <c r="K335" i="20"/>
  <c r="K339" i="20" s="1"/>
  <c r="K341" i="20" s="1"/>
  <c r="K407" i="20"/>
  <c r="K411" i="20" s="1"/>
  <c r="K413" i="20" s="1"/>
  <c r="H641" i="20"/>
  <c r="H673" i="20"/>
  <c r="K527" i="24"/>
  <c r="K531" i="24" s="1"/>
  <c r="K533" i="24" s="1"/>
  <c r="H545" i="24"/>
  <c r="K561" i="24"/>
  <c r="K151" i="27"/>
  <c r="K155" i="27" s="1"/>
  <c r="K157" i="27" s="1"/>
  <c r="H241" i="27"/>
  <c r="K343" i="27"/>
  <c r="K347" i="27" s="1"/>
  <c r="K349" i="27" s="1"/>
  <c r="H881" i="8"/>
  <c r="H601" i="11"/>
  <c r="H599" i="11"/>
  <c r="H603" i="11" s="1"/>
  <c r="H605" i="11" s="1"/>
  <c r="H617" i="11"/>
  <c r="H615" i="11"/>
  <c r="H619" i="11" s="1"/>
  <c r="H621" i="11" s="1"/>
  <c r="H649" i="11"/>
  <c r="H647" i="11"/>
  <c r="H651" i="11" s="1"/>
  <c r="H653" i="11" s="1"/>
  <c r="H729" i="11"/>
  <c r="H727" i="11"/>
  <c r="H731" i="11" s="1"/>
  <c r="H733" i="11" s="1"/>
  <c r="H623" i="20"/>
  <c r="H627" i="20" s="1"/>
  <c r="H629" i="20" s="1"/>
  <c r="H625" i="20"/>
  <c r="K879" i="27"/>
  <c r="K883" i="27" s="1"/>
  <c r="K885" i="27" s="1"/>
  <c r="H273" i="8"/>
  <c r="H361" i="8"/>
  <c r="H447" i="8"/>
  <c r="H451" i="8" s="1"/>
  <c r="H453" i="8" s="1"/>
  <c r="H465" i="8"/>
  <c r="H583" i="8"/>
  <c r="H587" i="8" s="1"/>
  <c r="H589" i="8" s="1"/>
  <c r="H761" i="8"/>
  <c r="H767" i="8"/>
  <c r="H771" i="8" s="1"/>
  <c r="H773" i="8" s="1"/>
  <c r="H713" i="11"/>
  <c r="H711" i="11"/>
  <c r="H715" i="11" s="1"/>
  <c r="H717" i="11" s="1"/>
  <c r="K241" i="20"/>
  <c r="K239" i="20"/>
  <c r="K243" i="20" s="1"/>
  <c r="K245" i="20" s="1"/>
  <c r="K305" i="20"/>
  <c r="K303" i="20"/>
  <c r="K307" i="20" s="1"/>
  <c r="K309" i="20" s="1"/>
  <c r="H441" i="20"/>
  <c r="H439" i="20"/>
  <c r="H443" i="20" s="1"/>
  <c r="H445" i="20" s="1"/>
  <c r="H489" i="20"/>
  <c r="H487" i="20"/>
  <c r="H491" i="20" s="1"/>
  <c r="H493" i="20" s="1"/>
  <c r="K519" i="20"/>
  <c r="K523" i="20" s="1"/>
  <c r="K525" i="20" s="1"/>
  <c r="H89" i="24"/>
  <c r="H87" i="24"/>
  <c r="H91" i="24" s="1"/>
  <c r="H93" i="24" s="1"/>
  <c r="H105" i="24"/>
  <c r="H103" i="24"/>
  <c r="H107" i="24" s="1"/>
  <c r="H109" i="24" s="1"/>
  <c r="K295" i="24"/>
  <c r="K299" i="24" s="1"/>
  <c r="K301" i="24" s="1"/>
  <c r="K297" i="24"/>
  <c r="K89" i="27"/>
  <c r="K759" i="27"/>
  <c r="K763" i="27" s="1"/>
  <c r="K765" i="27" s="1"/>
  <c r="H537" i="11"/>
  <c r="H535" i="11"/>
  <c r="H539" i="11" s="1"/>
  <c r="H541" i="11" s="1"/>
  <c r="H569" i="11"/>
  <c r="H567" i="11"/>
  <c r="H571" i="11" s="1"/>
  <c r="H573" i="11" s="1"/>
  <c r="H665" i="11"/>
  <c r="H663" i="11"/>
  <c r="H667" i="11" s="1"/>
  <c r="H669" i="11" s="1"/>
  <c r="H681" i="11"/>
  <c r="H679" i="11"/>
  <c r="H683" i="11" s="1"/>
  <c r="H685" i="11" s="1"/>
  <c r="H761" i="12"/>
  <c r="H759" i="12"/>
  <c r="H763" i="12" s="1"/>
  <c r="H765" i="12" s="1"/>
  <c r="K161" i="20"/>
  <c r="K159" i="20"/>
  <c r="K163" i="20" s="1"/>
  <c r="K165" i="20" s="1"/>
  <c r="H225" i="20"/>
  <c r="H223" i="20"/>
  <c r="H227" i="20" s="1"/>
  <c r="H229" i="20" s="1"/>
  <c r="H289" i="20"/>
  <c r="H287" i="20"/>
  <c r="H291" i="20" s="1"/>
  <c r="H293" i="20" s="1"/>
  <c r="H353" i="20"/>
  <c r="H351" i="20"/>
  <c r="H355" i="20" s="1"/>
  <c r="H357" i="20" s="1"/>
  <c r="H559" i="20"/>
  <c r="H563" i="20" s="1"/>
  <c r="H565" i="20" s="1"/>
  <c r="H561" i="20"/>
  <c r="H63" i="8"/>
  <c r="H67" i="8" s="1"/>
  <c r="H69" i="8" s="1"/>
  <c r="H127" i="8"/>
  <c r="H131" i="8" s="1"/>
  <c r="H133" i="8" s="1"/>
  <c r="H263" i="8"/>
  <c r="H267" i="8" s="1"/>
  <c r="H269" i="8" s="1"/>
  <c r="H303" i="8"/>
  <c r="H307" i="8" s="1"/>
  <c r="H309" i="8" s="1"/>
  <c r="H407" i="8"/>
  <c r="H411" i="8" s="1"/>
  <c r="H413" i="8" s="1"/>
  <c r="H519" i="8"/>
  <c r="H523" i="8" s="1"/>
  <c r="H525" i="8" s="1"/>
  <c r="H671" i="8"/>
  <c r="H675" i="8" s="1"/>
  <c r="H677" i="8" s="1"/>
  <c r="H687" i="8"/>
  <c r="H691" i="8" s="1"/>
  <c r="H693" i="8" s="1"/>
  <c r="H865" i="8"/>
  <c r="H297" i="11"/>
  <c r="H761" i="11"/>
  <c r="H759" i="11"/>
  <c r="H763" i="11" s="1"/>
  <c r="H765" i="11" s="1"/>
  <c r="H273" i="12"/>
  <c r="H271" i="12"/>
  <c r="H275" i="12" s="1"/>
  <c r="H277" i="12" s="1"/>
  <c r="H33" i="20"/>
  <c r="H31" i="20"/>
  <c r="H35" i="20" s="1"/>
  <c r="H37" i="20" s="1"/>
  <c r="H113" i="20"/>
  <c r="H111" i="20"/>
  <c r="H115" i="20" s="1"/>
  <c r="H117" i="20" s="1"/>
  <c r="K671" i="20"/>
  <c r="K675" i="20" s="1"/>
  <c r="K677" i="20" s="1"/>
  <c r="K679" i="20"/>
  <c r="K683" i="20" s="1"/>
  <c r="K685" i="20" s="1"/>
  <c r="H361" i="24"/>
  <c r="H359" i="24"/>
  <c r="H363" i="24" s="1"/>
  <c r="H365" i="24" s="1"/>
  <c r="K759" i="24"/>
  <c r="K763" i="24" s="1"/>
  <c r="K765" i="24" s="1"/>
  <c r="K761" i="24"/>
  <c r="H785" i="24"/>
  <c r="H783" i="24"/>
  <c r="H787" i="24" s="1"/>
  <c r="H789" i="24" s="1"/>
  <c r="K855" i="24"/>
  <c r="K859" i="24" s="1"/>
  <c r="K861" i="24" s="1"/>
  <c r="K857" i="24"/>
  <c r="H553" i="11"/>
  <c r="H551" i="11"/>
  <c r="H555" i="11" s="1"/>
  <c r="H557" i="11" s="1"/>
  <c r="H585" i="11"/>
  <c r="H583" i="11"/>
  <c r="H587" i="11" s="1"/>
  <c r="H589" i="11" s="1"/>
  <c r="H633" i="11"/>
  <c r="H631" i="11"/>
  <c r="H635" i="11" s="1"/>
  <c r="H637" i="11" s="1"/>
  <c r="H697" i="11"/>
  <c r="H695" i="11"/>
  <c r="H699" i="11" s="1"/>
  <c r="H701" i="11" s="1"/>
  <c r="H777" i="11"/>
  <c r="H775" i="11"/>
  <c r="H779" i="11" s="1"/>
  <c r="H781" i="11" s="1"/>
  <c r="H65" i="20"/>
  <c r="H63" i="20"/>
  <c r="H67" i="20" s="1"/>
  <c r="H69" i="20" s="1"/>
  <c r="H39" i="8"/>
  <c r="H43" i="8" s="1"/>
  <c r="H45" i="8" s="1"/>
  <c r="H95" i="8"/>
  <c r="H99" i="8" s="1"/>
  <c r="H101" i="8" s="1"/>
  <c r="H175" i="8"/>
  <c r="H179" i="8" s="1"/>
  <c r="H181" i="8" s="1"/>
  <c r="H191" i="8"/>
  <c r="H195" i="8" s="1"/>
  <c r="H197" i="8" s="1"/>
  <c r="H217" i="8"/>
  <c r="H247" i="8"/>
  <c r="H251" i="8" s="1"/>
  <c r="H253" i="8" s="1"/>
  <c r="H255" i="8"/>
  <c r="H259" i="8" s="1"/>
  <c r="H261" i="8" s="1"/>
  <c r="H329" i="8"/>
  <c r="H399" i="8"/>
  <c r="H403" i="8" s="1"/>
  <c r="H405" i="8" s="1"/>
  <c r="H439" i="8"/>
  <c r="H443" i="8" s="1"/>
  <c r="H445" i="8" s="1"/>
  <c r="H455" i="8"/>
  <c r="H459" i="8" s="1"/>
  <c r="H461" i="8" s="1"/>
  <c r="H471" i="8"/>
  <c r="H475" i="8" s="1"/>
  <c r="H477" i="8" s="1"/>
  <c r="H497" i="8"/>
  <c r="H503" i="8"/>
  <c r="H507" i="8" s="1"/>
  <c r="H509" i="8" s="1"/>
  <c r="H511" i="8"/>
  <c r="H515" i="8" s="1"/>
  <c r="H517" i="8" s="1"/>
  <c r="H545" i="8"/>
  <c r="H561" i="8"/>
  <c r="H567" i="8"/>
  <c r="H571" i="8" s="1"/>
  <c r="H573" i="8" s="1"/>
  <c r="H575" i="8"/>
  <c r="H579" i="8" s="1"/>
  <c r="H581" i="8" s="1"/>
  <c r="H599" i="8"/>
  <c r="H603" i="8" s="1"/>
  <c r="H605" i="8" s="1"/>
  <c r="H607" i="8"/>
  <c r="H611" i="8" s="1"/>
  <c r="H613" i="8" s="1"/>
  <c r="H745" i="8"/>
  <c r="H783" i="8"/>
  <c r="H787" i="8" s="1"/>
  <c r="H789" i="8" s="1"/>
  <c r="H825" i="8"/>
  <c r="H839" i="8"/>
  <c r="H843" i="8" s="1"/>
  <c r="H845" i="8" s="1"/>
  <c r="H7" i="11"/>
  <c r="H11" i="11" s="1"/>
  <c r="H13" i="11" s="1"/>
  <c r="H71" i="11"/>
  <c r="H75" i="11" s="1"/>
  <c r="H77" i="11" s="1"/>
  <c r="H103" i="11"/>
  <c r="H107" i="11" s="1"/>
  <c r="H109" i="11" s="1"/>
  <c r="H111" i="11"/>
  <c r="H115" i="11" s="1"/>
  <c r="H117" i="11" s="1"/>
  <c r="H201" i="11"/>
  <c r="H207" i="11"/>
  <c r="H211" i="11" s="1"/>
  <c r="H213" i="11" s="1"/>
  <c r="H223" i="11"/>
  <c r="H227" i="11" s="1"/>
  <c r="H229" i="11" s="1"/>
  <c r="H233" i="11"/>
  <c r="H239" i="11"/>
  <c r="H243" i="11" s="1"/>
  <c r="H245" i="11" s="1"/>
  <c r="H255" i="11"/>
  <c r="H259" i="11" s="1"/>
  <c r="H261" i="11" s="1"/>
  <c r="H265" i="11"/>
  <c r="H271" i="11"/>
  <c r="H275" i="11" s="1"/>
  <c r="H277" i="11" s="1"/>
  <c r="H399" i="11"/>
  <c r="H403" i="11" s="1"/>
  <c r="H405" i="11" s="1"/>
  <c r="H745" i="11"/>
  <c r="H743" i="11"/>
  <c r="H747" i="11" s="1"/>
  <c r="H749" i="11" s="1"/>
  <c r="K97" i="20"/>
  <c r="K95" i="20"/>
  <c r="K99" i="20" s="1"/>
  <c r="K101" i="20" s="1"/>
  <c r="H177" i="20"/>
  <c r="H175" i="20"/>
  <c r="H179" i="20" s="1"/>
  <c r="H181" i="20" s="1"/>
  <c r="H425" i="20"/>
  <c r="H423" i="20"/>
  <c r="H427" i="20" s="1"/>
  <c r="H429" i="20" s="1"/>
  <c r="H457" i="20"/>
  <c r="H455" i="20"/>
  <c r="H459" i="20" s="1"/>
  <c r="H461" i="20" s="1"/>
  <c r="K503" i="20"/>
  <c r="K507" i="20" s="1"/>
  <c r="K509" i="20" s="1"/>
  <c r="K583" i="20"/>
  <c r="K587" i="20" s="1"/>
  <c r="K589" i="20" s="1"/>
  <c r="H615" i="20"/>
  <c r="H619" i="20" s="1"/>
  <c r="H621" i="20" s="1"/>
  <c r="H617" i="20"/>
  <c r="K663" i="20"/>
  <c r="K667" i="20" s="1"/>
  <c r="K669" i="20" s="1"/>
  <c r="H553" i="24"/>
  <c r="H551" i="24"/>
  <c r="H555" i="24" s="1"/>
  <c r="H557" i="24" s="1"/>
  <c r="H791" i="11"/>
  <c r="H795" i="11" s="1"/>
  <c r="H797" i="11" s="1"/>
  <c r="H807" i="11"/>
  <c r="H811" i="11" s="1"/>
  <c r="H813" i="11" s="1"/>
  <c r="H823" i="11"/>
  <c r="H827" i="11" s="1"/>
  <c r="H829" i="11" s="1"/>
  <c r="H839" i="11"/>
  <c r="H843" i="11" s="1"/>
  <c r="H845" i="11" s="1"/>
  <c r="H855" i="11"/>
  <c r="H859" i="11" s="1"/>
  <c r="H861" i="11" s="1"/>
  <c r="H871" i="11"/>
  <c r="H875" i="11" s="1"/>
  <c r="H877" i="11" s="1"/>
  <c r="K457" i="20"/>
  <c r="K455" i="20"/>
  <c r="K459" i="20" s="1"/>
  <c r="K461" i="20" s="1"/>
  <c r="H543" i="20"/>
  <c r="H547" i="20" s="1"/>
  <c r="H549" i="20" s="1"/>
  <c r="H545" i="20"/>
  <c r="H551" i="20"/>
  <c r="H555" i="20" s="1"/>
  <c r="H557" i="20" s="1"/>
  <c r="H553" i="20"/>
  <c r="K559" i="20"/>
  <c r="K563" i="20" s="1"/>
  <c r="K565" i="20" s="1"/>
  <c r="K687" i="20"/>
  <c r="K691" i="20" s="1"/>
  <c r="K693" i="20" s="1"/>
  <c r="H49" i="24"/>
  <c r="H47" i="24"/>
  <c r="H51" i="24" s="1"/>
  <c r="H53" i="24" s="1"/>
  <c r="K111" i="24"/>
  <c r="K115" i="24" s="1"/>
  <c r="K117" i="24" s="1"/>
  <c r="H185" i="24"/>
  <c r="H183" i="24"/>
  <c r="H187" i="24" s="1"/>
  <c r="H189" i="24" s="1"/>
  <c r="K239" i="24"/>
  <c r="K243" i="24" s="1"/>
  <c r="K245" i="24" s="1"/>
  <c r="K241" i="24"/>
  <c r="H303" i="24"/>
  <c r="H307" i="24" s="1"/>
  <c r="H309" i="24" s="1"/>
  <c r="H305" i="24"/>
  <c r="K367" i="24"/>
  <c r="K371" i="24" s="1"/>
  <c r="K373" i="24" s="1"/>
  <c r="K585" i="24"/>
  <c r="K583" i="24"/>
  <c r="K587" i="24" s="1"/>
  <c r="K589" i="24" s="1"/>
  <c r="H615" i="24"/>
  <c r="H619" i="24" s="1"/>
  <c r="H621" i="24" s="1"/>
  <c r="H617" i="24"/>
  <c r="K817" i="24"/>
  <c r="K815" i="24"/>
  <c r="K819" i="24" s="1"/>
  <c r="K821" i="24" s="1"/>
  <c r="K121" i="27"/>
  <c r="K119" i="27"/>
  <c r="K123" i="27" s="1"/>
  <c r="K125" i="27" s="1"/>
  <c r="H207" i="27"/>
  <c r="H211" i="27" s="1"/>
  <c r="H213" i="27" s="1"/>
  <c r="H209" i="27"/>
  <c r="H711" i="27"/>
  <c r="H715" i="27" s="1"/>
  <c r="H717" i="27" s="1"/>
  <c r="H713" i="27"/>
  <c r="K31" i="20"/>
  <c r="K35" i="20" s="1"/>
  <c r="K37" i="20" s="1"/>
  <c r="K63" i="20"/>
  <c r="K67" i="20" s="1"/>
  <c r="K69" i="20" s="1"/>
  <c r="H95" i="20"/>
  <c r="H99" i="20" s="1"/>
  <c r="H101" i="20" s="1"/>
  <c r="H127" i="20"/>
  <c r="H131" i="20" s="1"/>
  <c r="H133" i="20" s="1"/>
  <c r="H159" i="20"/>
  <c r="H163" i="20" s="1"/>
  <c r="H165" i="20" s="1"/>
  <c r="H191" i="20"/>
  <c r="H195" i="20" s="1"/>
  <c r="H197" i="20" s="1"/>
  <c r="K223" i="20"/>
  <c r="K227" i="20" s="1"/>
  <c r="K229" i="20" s="1"/>
  <c r="H239" i="20"/>
  <c r="H243" i="20" s="1"/>
  <c r="H245" i="20" s="1"/>
  <c r="K287" i="20"/>
  <c r="K291" i="20" s="1"/>
  <c r="K293" i="20" s="1"/>
  <c r="H303" i="20"/>
  <c r="H307" i="20" s="1"/>
  <c r="H309" i="20" s="1"/>
  <c r="K351" i="20"/>
  <c r="K355" i="20" s="1"/>
  <c r="K357" i="20" s="1"/>
  <c r="H527" i="20"/>
  <c r="H531" i="20" s="1"/>
  <c r="H533" i="20" s="1"/>
  <c r="H529" i="20"/>
  <c r="K551" i="20"/>
  <c r="K555" i="20" s="1"/>
  <c r="K557" i="20" s="1"/>
  <c r="K567" i="20"/>
  <c r="K571" i="20" s="1"/>
  <c r="K573" i="20" s="1"/>
  <c r="K575" i="20"/>
  <c r="K579" i="20" s="1"/>
  <c r="K581" i="20" s="1"/>
  <c r="H655" i="20"/>
  <c r="H659" i="20" s="1"/>
  <c r="H661" i="20" s="1"/>
  <c r="H657" i="20"/>
  <c r="K55" i="24"/>
  <c r="K59" i="24" s="1"/>
  <c r="K61" i="24" s="1"/>
  <c r="K201" i="24"/>
  <c r="K199" i="24"/>
  <c r="K203" i="24" s="1"/>
  <c r="K205" i="24" s="1"/>
  <c r="H265" i="24"/>
  <c r="H263" i="24"/>
  <c r="H267" i="24" s="1"/>
  <c r="H269" i="24" s="1"/>
  <c r="H425" i="24"/>
  <c r="H423" i="24"/>
  <c r="H427" i="24" s="1"/>
  <c r="H429" i="24" s="1"/>
  <c r="K697" i="24"/>
  <c r="K695" i="24"/>
  <c r="K699" i="24" s="1"/>
  <c r="K701" i="24" s="1"/>
  <c r="H703" i="24"/>
  <c r="H707" i="24" s="1"/>
  <c r="H709" i="24" s="1"/>
  <c r="H705" i="24"/>
  <c r="H825" i="24"/>
  <c r="H823" i="24"/>
  <c r="H827" i="24" s="1"/>
  <c r="H829" i="24" s="1"/>
  <c r="H33" i="27"/>
  <c r="H31" i="27"/>
  <c r="H35" i="27" s="1"/>
  <c r="H37" i="27" s="1"/>
  <c r="H97" i="27"/>
  <c r="H95" i="27"/>
  <c r="H99" i="27" s="1"/>
  <c r="H101" i="27" s="1"/>
  <c r="H569" i="27"/>
  <c r="H567" i="27"/>
  <c r="H571" i="27" s="1"/>
  <c r="H573" i="27" s="1"/>
  <c r="H577" i="27"/>
  <c r="H575" i="27"/>
  <c r="H579" i="27" s="1"/>
  <c r="H581" i="27" s="1"/>
  <c r="H801" i="12"/>
  <c r="K7" i="14"/>
  <c r="K11" i="14" s="1"/>
  <c r="K13" i="14" s="1"/>
  <c r="H265" i="20"/>
  <c r="H329" i="20"/>
  <c r="H385" i="20"/>
  <c r="H415" i="20"/>
  <c r="H419" i="20" s="1"/>
  <c r="H421" i="20" s="1"/>
  <c r="H417" i="20"/>
  <c r="H447" i="20"/>
  <c r="H451" i="20" s="1"/>
  <c r="H453" i="20" s="1"/>
  <c r="H449" i="20"/>
  <c r="H479" i="20"/>
  <c r="H483" i="20" s="1"/>
  <c r="H485" i="20" s="1"/>
  <c r="H481" i="20"/>
  <c r="K535" i="20"/>
  <c r="K539" i="20" s="1"/>
  <c r="K541" i="20" s="1"/>
  <c r="K655" i="20"/>
  <c r="K659" i="20" s="1"/>
  <c r="K661" i="20" s="1"/>
  <c r="K81" i="24"/>
  <c r="K79" i="24"/>
  <c r="K83" i="24" s="1"/>
  <c r="K85" i="24" s="1"/>
  <c r="H153" i="24"/>
  <c r="H151" i="24"/>
  <c r="H155" i="24" s="1"/>
  <c r="H157" i="24" s="1"/>
  <c r="H169" i="24"/>
  <c r="H167" i="24"/>
  <c r="H171" i="24" s="1"/>
  <c r="H173" i="24" s="1"/>
  <c r="H209" i="24"/>
  <c r="H207" i="24"/>
  <c r="H211" i="24" s="1"/>
  <c r="H213" i="24" s="1"/>
  <c r="K271" i="24"/>
  <c r="K275" i="24" s="1"/>
  <c r="K277" i="24" s="1"/>
  <c r="K319" i="24"/>
  <c r="K323" i="24" s="1"/>
  <c r="K325" i="24" s="1"/>
  <c r="H329" i="24"/>
  <c r="H327" i="24"/>
  <c r="H331" i="24" s="1"/>
  <c r="H333" i="24" s="1"/>
  <c r="H335" i="24"/>
  <c r="H339" i="24" s="1"/>
  <c r="H341" i="24" s="1"/>
  <c r="H337" i="24"/>
  <c r="K399" i="24"/>
  <c r="K403" i="24" s="1"/>
  <c r="K405" i="24" s="1"/>
  <c r="K431" i="24"/>
  <c r="K435" i="24" s="1"/>
  <c r="K437" i="24" s="1"/>
  <c r="K639" i="24"/>
  <c r="K643" i="24" s="1"/>
  <c r="K645" i="24" s="1"/>
  <c r="K641" i="24"/>
  <c r="H105" i="27"/>
  <c r="H103" i="27"/>
  <c r="H107" i="27" s="1"/>
  <c r="H109" i="27" s="1"/>
  <c r="K135" i="27"/>
  <c r="K139" i="27" s="1"/>
  <c r="K141" i="27" s="1"/>
  <c r="K281" i="27"/>
  <c r="K279" i="27"/>
  <c r="K283" i="27" s="1"/>
  <c r="K285" i="27" s="1"/>
  <c r="K359" i="27"/>
  <c r="K363" i="27" s="1"/>
  <c r="K365" i="27" s="1"/>
  <c r="H505" i="27"/>
  <c r="H503" i="27"/>
  <c r="H507" i="27" s="1"/>
  <c r="H509" i="27" s="1"/>
  <c r="H513" i="27"/>
  <c r="H511" i="27"/>
  <c r="H515" i="27" s="1"/>
  <c r="H517" i="27" s="1"/>
  <c r="K815" i="27"/>
  <c r="K819" i="27" s="1"/>
  <c r="K821" i="27" s="1"/>
  <c r="K49" i="24"/>
  <c r="K105" i="24"/>
  <c r="K127" i="24"/>
  <c r="K131" i="24" s="1"/>
  <c r="K133" i="24" s="1"/>
  <c r="K169" i="24"/>
  <c r="K265" i="24"/>
  <c r="K303" i="24"/>
  <c r="K307" i="24" s="1"/>
  <c r="K309" i="24" s="1"/>
  <c r="K329" i="24"/>
  <c r="K335" i="24"/>
  <c r="K339" i="24" s="1"/>
  <c r="K341" i="24" s="1"/>
  <c r="K361" i="24"/>
  <c r="K383" i="24"/>
  <c r="K387" i="24" s="1"/>
  <c r="K389" i="24" s="1"/>
  <c r="K425" i="24"/>
  <c r="K447" i="24"/>
  <c r="K451" i="24" s="1"/>
  <c r="K453" i="24" s="1"/>
  <c r="K105" i="27"/>
  <c r="K217" i="27"/>
  <c r="K215" i="27"/>
  <c r="K219" i="27" s="1"/>
  <c r="K221" i="27" s="1"/>
  <c r="K457" i="27"/>
  <c r="K455" i="27"/>
  <c r="K459" i="27" s="1"/>
  <c r="K461" i="27" s="1"/>
  <c r="H641" i="27"/>
  <c r="H639" i="27"/>
  <c r="H643" i="27" s="1"/>
  <c r="H645" i="27" s="1"/>
  <c r="H649" i="27"/>
  <c r="H647" i="27"/>
  <c r="H651" i="27" s="1"/>
  <c r="H653" i="27" s="1"/>
  <c r="K695" i="27"/>
  <c r="K699" i="27" s="1"/>
  <c r="K701" i="27" s="1"/>
  <c r="K751" i="27"/>
  <c r="K755" i="27" s="1"/>
  <c r="K757" i="27" s="1"/>
  <c r="K863" i="27"/>
  <c r="K867" i="27" s="1"/>
  <c r="K869" i="27" s="1"/>
  <c r="H503" i="20"/>
  <c r="H507" i="20" s="1"/>
  <c r="H509" i="20" s="1"/>
  <c r="H519" i="20"/>
  <c r="H523" i="20" s="1"/>
  <c r="H525" i="20" s="1"/>
  <c r="H577" i="20"/>
  <c r="K607" i="20"/>
  <c r="K611" i="20" s="1"/>
  <c r="K613" i="20" s="1"/>
  <c r="K615" i="20"/>
  <c r="K619" i="20" s="1"/>
  <c r="K621" i="20" s="1"/>
  <c r="K623" i="20"/>
  <c r="K627" i="20" s="1"/>
  <c r="K629" i="20" s="1"/>
  <c r="K631" i="20"/>
  <c r="K635" i="20" s="1"/>
  <c r="K637" i="20" s="1"/>
  <c r="K639" i="20"/>
  <c r="K643" i="20" s="1"/>
  <c r="K645" i="20" s="1"/>
  <c r="K647" i="20"/>
  <c r="K651" i="20" s="1"/>
  <c r="K653" i="20" s="1"/>
  <c r="K31" i="24"/>
  <c r="K35" i="24" s="1"/>
  <c r="K37" i="24" s="1"/>
  <c r="K39" i="24"/>
  <c r="K43" i="24" s="1"/>
  <c r="K45" i="24" s="1"/>
  <c r="K143" i="24"/>
  <c r="K147" i="24" s="1"/>
  <c r="K149" i="24" s="1"/>
  <c r="K175" i="24"/>
  <c r="K179" i="24" s="1"/>
  <c r="K181" i="24" s="1"/>
  <c r="K209" i="24"/>
  <c r="H239" i="24"/>
  <c r="H243" i="24" s="1"/>
  <c r="H245" i="24" s="1"/>
  <c r="K287" i="24"/>
  <c r="K291" i="24" s="1"/>
  <c r="K293" i="24" s="1"/>
  <c r="H295" i="24"/>
  <c r="H299" i="24" s="1"/>
  <c r="H301" i="24" s="1"/>
  <c r="K457" i="24"/>
  <c r="H487" i="24"/>
  <c r="H491" i="24" s="1"/>
  <c r="H493" i="24" s="1"/>
  <c r="K495" i="24"/>
  <c r="K499" i="24" s="1"/>
  <c r="K501" i="24" s="1"/>
  <c r="H535" i="24"/>
  <c r="H539" i="24" s="1"/>
  <c r="H541" i="24" s="1"/>
  <c r="H583" i="24"/>
  <c r="H587" i="24" s="1"/>
  <c r="H589" i="24" s="1"/>
  <c r="H639" i="24"/>
  <c r="H643" i="24" s="1"/>
  <c r="H645" i="24" s="1"/>
  <c r="K783" i="24"/>
  <c r="K787" i="24" s="1"/>
  <c r="K789" i="24" s="1"/>
  <c r="K825" i="24"/>
  <c r="K57" i="27"/>
  <c r="K167" i="27"/>
  <c r="K171" i="27" s="1"/>
  <c r="K173" i="27" s="1"/>
  <c r="H249" i="27"/>
  <c r="H247" i="27"/>
  <c r="H251" i="27" s="1"/>
  <c r="H253" i="27" s="1"/>
  <c r="K327" i="27"/>
  <c r="K331" i="27" s="1"/>
  <c r="K333" i="27" s="1"/>
  <c r="H367" i="27"/>
  <c r="H371" i="27" s="1"/>
  <c r="H373" i="27" s="1"/>
  <c r="H369" i="27"/>
  <c r="H409" i="27"/>
  <c r="H407" i="27"/>
  <c r="H411" i="27" s="1"/>
  <c r="H413" i="27" s="1"/>
  <c r="K719" i="27"/>
  <c r="K723" i="27" s="1"/>
  <c r="K725" i="27" s="1"/>
  <c r="H743" i="27"/>
  <c r="H747" i="27" s="1"/>
  <c r="H749" i="27" s="1"/>
  <c r="H745" i="27"/>
  <c r="K791" i="27"/>
  <c r="K795" i="27" s="1"/>
  <c r="K797" i="27" s="1"/>
  <c r="K847" i="27"/>
  <c r="K851" i="27" s="1"/>
  <c r="K853" i="27" s="1"/>
  <c r="K423" i="20"/>
  <c r="K427" i="20" s="1"/>
  <c r="K429" i="20" s="1"/>
  <c r="K439" i="20"/>
  <c r="K443" i="20" s="1"/>
  <c r="K445" i="20" s="1"/>
  <c r="K487" i="20"/>
  <c r="K491" i="20" s="1"/>
  <c r="K493" i="20" s="1"/>
  <c r="K591" i="20"/>
  <c r="K595" i="20" s="1"/>
  <c r="K597" i="20" s="1"/>
  <c r="K599" i="20"/>
  <c r="K603" i="20" s="1"/>
  <c r="K605" i="20" s="1"/>
  <c r="K7" i="24"/>
  <c r="K11" i="24" s="1"/>
  <c r="K13" i="24" s="1"/>
  <c r="K15" i="24"/>
  <c r="K19" i="24" s="1"/>
  <c r="K21" i="24" s="1"/>
  <c r="K23" i="24"/>
  <c r="K27" i="24" s="1"/>
  <c r="K29" i="24" s="1"/>
  <c r="K71" i="24"/>
  <c r="K75" i="24" s="1"/>
  <c r="K77" i="24" s="1"/>
  <c r="K95" i="24"/>
  <c r="K99" i="24" s="1"/>
  <c r="K101" i="24" s="1"/>
  <c r="K137" i="24"/>
  <c r="K159" i="24"/>
  <c r="K163" i="24" s="1"/>
  <c r="K165" i="24" s="1"/>
  <c r="K231" i="24"/>
  <c r="K235" i="24" s="1"/>
  <c r="K237" i="24" s="1"/>
  <c r="K351" i="24"/>
  <c r="K355" i="24" s="1"/>
  <c r="K357" i="24" s="1"/>
  <c r="K393" i="24"/>
  <c r="K415" i="24"/>
  <c r="K419" i="24" s="1"/>
  <c r="K421" i="24" s="1"/>
  <c r="K463" i="24"/>
  <c r="K467" i="24" s="1"/>
  <c r="K469" i="24" s="1"/>
  <c r="H513" i="24"/>
  <c r="H577" i="24"/>
  <c r="K631" i="24"/>
  <c r="K635" i="24" s="1"/>
  <c r="K637" i="24" s="1"/>
  <c r="K663" i="24"/>
  <c r="K667" i="24" s="1"/>
  <c r="K669" i="24" s="1"/>
  <c r="K751" i="24"/>
  <c r="K755" i="24" s="1"/>
  <c r="K757" i="24" s="1"/>
  <c r="K847" i="24"/>
  <c r="K851" i="24" s="1"/>
  <c r="K853" i="24" s="1"/>
  <c r="K73" i="27"/>
  <c r="H113" i="27"/>
  <c r="K231" i="27"/>
  <c r="K235" i="27" s="1"/>
  <c r="K237" i="27" s="1"/>
  <c r="H271" i="27"/>
  <c r="H275" i="27" s="1"/>
  <c r="H277" i="27" s="1"/>
  <c r="H273" i="27"/>
  <c r="K313" i="27"/>
  <c r="K311" i="27"/>
  <c r="K315" i="27" s="1"/>
  <c r="K317" i="27" s="1"/>
  <c r="K415" i="27"/>
  <c r="K419" i="27" s="1"/>
  <c r="K421" i="27" s="1"/>
  <c r="K417" i="27"/>
  <c r="K463" i="27"/>
  <c r="K467" i="27" s="1"/>
  <c r="K469" i="27" s="1"/>
  <c r="K465" i="27"/>
  <c r="K633" i="27"/>
  <c r="K831" i="27"/>
  <c r="K835" i="27" s="1"/>
  <c r="K837" i="27" s="1"/>
  <c r="K263" i="27"/>
  <c r="K267" i="27" s="1"/>
  <c r="K269" i="27" s="1"/>
  <c r="K295" i="27"/>
  <c r="K299" i="27" s="1"/>
  <c r="K301" i="27" s="1"/>
  <c r="K649" i="27"/>
  <c r="H671" i="27"/>
  <c r="H675" i="27" s="1"/>
  <c r="H677" i="27" s="1"/>
  <c r="H679" i="27"/>
  <c r="H683" i="27" s="1"/>
  <c r="H685" i="27" s="1"/>
  <c r="K711" i="27"/>
  <c r="K715" i="27" s="1"/>
  <c r="K717" i="27" s="1"/>
  <c r="H729" i="27"/>
  <c r="K783" i="27"/>
  <c r="K787" i="27" s="1"/>
  <c r="K789" i="27" s="1"/>
  <c r="K199" i="27"/>
  <c r="K203" i="27" s="1"/>
  <c r="K205" i="27" s="1"/>
  <c r="K239" i="27"/>
  <c r="K243" i="27" s="1"/>
  <c r="K245" i="27" s="1"/>
  <c r="K247" i="27"/>
  <c r="K251" i="27" s="1"/>
  <c r="K253" i="27" s="1"/>
  <c r="K391" i="27"/>
  <c r="K395" i="27" s="1"/>
  <c r="K397" i="27" s="1"/>
  <c r="K665" i="27"/>
  <c r="K703" i="27"/>
  <c r="K707" i="27" s="1"/>
  <c r="K709" i="27" s="1"/>
  <c r="K735" i="27"/>
  <c r="K739" i="27" s="1"/>
  <c r="K741" i="27" s="1"/>
  <c r="K775" i="27"/>
  <c r="K779" i="27" s="1"/>
  <c r="K781" i="27" s="1"/>
  <c r="H793" i="27"/>
  <c r="K823" i="27"/>
  <c r="K827" i="27" s="1"/>
  <c r="K829" i="27" s="1"/>
  <c r="K839" i="27"/>
  <c r="K843" i="27" s="1"/>
  <c r="K845" i="27" s="1"/>
  <c r="K855" i="27"/>
  <c r="K859" i="27" s="1"/>
  <c r="K861" i="27" s="1"/>
  <c r="K871" i="27"/>
  <c r="K875" i="27" s="1"/>
  <c r="K877" i="27" s="1"/>
  <c r="K183" i="27"/>
  <c r="K187" i="27" s="1"/>
  <c r="K189" i="27" s="1"/>
  <c r="H305" i="27"/>
  <c r="K423" i="27"/>
  <c r="K427" i="27" s="1"/>
  <c r="K429" i="27" s="1"/>
  <c r="K439" i="27"/>
  <c r="K443" i="27" s="1"/>
  <c r="K445" i="27" s="1"/>
  <c r="K481" i="27"/>
  <c r="K617" i="27"/>
  <c r="K681" i="27"/>
  <c r="K767" i="27"/>
  <c r="K771" i="27" s="1"/>
  <c r="K773" i="27" s="1"/>
  <c r="K799" i="27"/>
  <c r="K803" i="27" s="1"/>
  <c r="K805" i="27" s="1"/>
  <c r="H161" i="8"/>
  <c r="K673" i="24"/>
  <c r="H319" i="8"/>
  <c r="H323" i="8" s="1"/>
  <c r="H325" i="8" s="1"/>
  <c r="H7" i="14"/>
  <c r="H11" i="14" s="1"/>
  <c r="H13" i="14" s="1"/>
  <c r="H239" i="12"/>
  <c r="H243" i="12" s="1"/>
  <c r="H245" i="12" s="1"/>
  <c r="H359" i="12"/>
  <c r="H363" i="12" s="1"/>
  <c r="H365" i="12" s="1"/>
  <c r="H385" i="12"/>
  <c r="H111" i="12"/>
  <c r="H115" i="12" s="1"/>
  <c r="H117" i="12" s="1"/>
  <c r="H375" i="12"/>
  <c r="H379" i="12" s="1"/>
  <c r="H381" i="12" s="1"/>
  <c r="H753" i="12"/>
  <c r="H855" i="12"/>
  <c r="H859" i="12" s="1"/>
  <c r="H861" i="12" s="1"/>
  <c r="H257" i="12"/>
  <c r="H519" i="12"/>
  <c r="H523" i="12" s="1"/>
  <c r="H525" i="12" s="1"/>
  <c r="H39" i="12"/>
  <c r="H43" i="12" s="1"/>
  <c r="H45" i="12" s="1"/>
  <c r="H127" i="12"/>
  <c r="H131" i="12" s="1"/>
  <c r="H133" i="12" s="1"/>
  <c r="H303" i="12"/>
  <c r="H307" i="12" s="1"/>
  <c r="H309" i="12" s="1"/>
  <c r="H335" i="12"/>
  <c r="H339" i="12" s="1"/>
  <c r="H341" i="12" s="1"/>
  <c r="H367" i="12"/>
  <c r="H371" i="12" s="1"/>
  <c r="H373" i="12" s="1"/>
  <c r="H455" i="12"/>
  <c r="H459" i="12" s="1"/>
  <c r="H461" i="12" s="1"/>
  <c r="H567" i="12"/>
  <c r="H571" i="12" s="1"/>
  <c r="H573" i="12" s="1"/>
  <c r="H591" i="12"/>
  <c r="H595" i="12" s="1"/>
  <c r="H597" i="12" s="1"/>
  <c r="H807" i="12"/>
  <c r="H811" i="12" s="1"/>
  <c r="H813" i="12" s="1"/>
  <c r="H319" i="12"/>
  <c r="H323" i="12" s="1"/>
  <c r="H325" i="12" s="1"/>
  <c r="H321" i="12"/>
  <c r="H495" i="12"/>
  <c r="H499" i="12" s="1"/>
  <c r="H501" i="12" s="1"/>
  <c r="H497" i="12"/>
  <c r="H505" i="12"/>
  <c r="H503" i="12"/>
  <c r="H507" i="12" s="1"/>
  <c r="H509" i="12" s="1"/>
  <c r="H553" i="12"/>
  <c r="H551" i="12"/>
  <c r="H555" i="12" s="1"/>
  <c r="H557" i="12" s="1"/>
  <c r="H863" i="12"/>
  <c r="H867" i="12" s="1"/>
  <c r="H869" i="12" s="1"/>
  <c r="H865" i="12"/>
  <c r="H55" i="12"/>
  <c r="H59" i="12" s="1"/>
  <c r="H61" i="12" s="1"/>
  <c r="H143" i="12"/>
  <c r="H147" i="12" s="1"/>
  <c r="H149" i="12" s="1"/>
  <c r="H175" i="12"/>
  <c r="H179" i="12" s="1"/>
  <c r="H181" i="12" s="1"/>
  <c r="H207" i="12"/>
  <c r="H211" i="12" s="1"/>
  <c r="H213" i="12" s="1"/>
  <c r="H575" i="12"/>
  <c r="H579" i="12" s="1"/>
  <c r="H581" i="12" s="1"/>
  <c r="H577" i="12"/>
  <c r="H689" i="12"/>
  <c r="H687" i="12"/>
  <c r="H691" i="12" s="1"/>
  <c r="H693" i="12" s="1"/>
  <c r="H161" i="12"/>
  <c r="H777" i="12"/>
  <c r="H775" i="12"/>
  <c r="H779" i="12" s="1"/>
  <c r="H781" i="12" s="1"/>
  <c r="H79" i="12"/>
  <c r="H83" i="12" s="1"/>
  <c r="H85" i="12" s="1"/>
  <c r="H95" i="12"/>
  <c r="H99" i="12" s="1"/>
  <c r="H101" i="12" s="1"/>
  <c r="H215" i="12"/>
  <c r="H219" i="12" s="1"/>
  <c r="H221" i="12" s="1"/>
  <c r="H473" i="12"/>
  <c r="H471" i="12"/>
  <c r="H475" i="12" s="1"/>
  <c r="H477" i="12" s="1"/>
  <c r="H479" i="12"/>
  <c r="H483" i="12" s="1"/>
  <c r="H485" i="12" s="1"/>
  <c r="H481" i="12"/>
  <c r="H489" i="12"/>
  <c r="H487" i="12"/>
  <c r="H491" i="12" s="1"/>
  <c r="H493" i="12" s="1"/>
  <c r="H585" i="12"/>
  <c r="H583" i="12"/>
  <c r="H587" i="12" s="1"/>
  <c r="H589" i="12" s="1"/>
  <c r="H391" i="12"/>
  <c r="H395" i="12" s="1"/>
  <c r="H397" i="12" s="1"/>
  <c r="H399" i="12"/>
  <c r="H403" i="12" s="1"/>
  <c r="H405" i="12" s="1"/>
  <c r="H423" i="12"/>
  <c r="H427" i="12" s="1"/>
  <c r="H429" i="12" s="1"/>
  <c r="H433" i="12"/>
  <c r="H439" i="12"/>
  <c r="H443" i="12" s="1"/>
  <c r="H445" i="12" s="1"/>
  <c r="H535" i="12"/>
  <c r="H539" i="12" s="1"/>
  <c r="H541" i="12" s="1"/>
  <c r="H561" i="12"/>
  <c r="H623" i="12"/>
  <c r="H627" i="12" s="1"/>
  <c r="H629" i="12" s="1"/>
  <c r="H655" i="12"/>
  <c r="H659" i="12" s="1"/>
  <c r="H661" i="12" s="1"/>
  <c r="H711" i="12"/>
  <c r="H715" i="12" s="1"/>
  <c r="H717" i="12" s="1"/>
  <c r="H721" i="12"/>
  <c r="H727" i="12"/>
  <c r="H731" i="12" s="1"/>
  <c r="H733" i="12" s="1"/>
  <c r="H737" i="12"/>
  <c r="H743" i="12"/>
  <c r="H747" i="12" s="1"/>
  <c r="H749" i="12" s="1"/>
  <c r="H791" i="12"/>
  <c r="H795" i="12" s="1"/>
  <c r="H797" i="12" s="1"/>
  <c r="H817" i="12"/>
  <c r="H823" i="12"/>
  <c r="H827" i="12" s="1"/>
  <c r="H829" i="12" s="1"/>
  <c r="H839" i="12"/>
  <c r="H843" i="12" s="1"/>
  <c r="H845" i="12" s="1"/>
  <c r="H135" i="7"/>
  <c r="H139" i="7" s="1"/>
  <c r="H141" i="7" s="1"/>
  <c r="H263" i="7"/>
  <c r="H267" i="7" s="1"/>
  <c r="H269" i="7" s="1"/>
  <c r="H455" i="7"/>
  <c r="H459" i="7" s="1"/>
  <c r="H461" i="7" s="1"/>
  <c r="H327" i="7"/>
  <c r="H331" i="7" s="1"/>
  <c r="H333" i="7" s="1"/>
  <c r="K345" i="7"/>
  <c r="H415" i="7"/>
  <c r="H419" i="7" s="1"/>
  <c r="H421" i="7" s="1"/>
  <c r="K537" i="7"/>
  <c r="H551" i="7"/>
  <c r="H555" i="7" s="1"/>
  <c r="H557" i="7" s="1"/>
  <c r="K55" i="7"/>
  <c r="K59" i="7" s="1"/>
  <c r="K61" i="7" s="1"/>
  <c r="K335" i="7"/>
  <c r="K339" i="7" s="1"/>
  <c r="K341" i="7" s="1"/>
  <c r="K39" i="7"/>
  <c r="K43" i="7" s="1"/>
  <c r="K45" i="7" s="1"/>
  <c r="K103" i="7"/>
  <c r="K107" i="7" s="1"/>
  <c r="K109" i="7" s="1"/>
  <c r="H231" i="7"/>
  <c r="H235" i="7" s="1"/>
  <c r="H237" i="7" s="1"/>
  <c r="K393" i="7"/>
  <c r="H407" i="7"/>
  <c r="H411" i="7" s="1"/>
  <c r="H413" i="7" s="1"/>
  <c r="H423" i="7"/>
  <c r="H427" i="7" s="1"/>
  <c r="H429" i="7" s="1"/>
  <c r="H567" i="7"/>
  <c r="H571" i="7" s="1"/>
  <c r="H573" i="7" s="1"/>
  <c r="H583" i="7"/>
  <c r="H587" i="7" s="1"/>
  <c r="H589" i="7" s="1"/>
  <c r="H615" i="7"/>
  <c r="H619" i="7" s="1"/>
  <c r="H621" i="7" s="1"/>
  <c r="K649" i="7"/>
  <c r="K759" i="7"/>
  <c r="K763" i="7" s="1"/>
  <c r="K765" i="7" s="1"/>
  <c r="H817" i="7"/>
  <c r="K23" i="7"/>
  <c r="K27" i="7" s="1"/>
  <c r="K29" i="7" s="1"/>
  <c r="K87" i="7"/>
  <c r="K91" i="7" s="1"/>
  <c r="K93" i="7" s="1"/>
  <c r="H199" i="7"/>
  <c r="H203" i="7" s="1"/>
  <c r="H205" i="7" s="1"/>
  <c r="K473" i="7"/>
  <c r="H519" i="7"/>
  <c r="H523" i="7" s="1"/>
  <c r="H525" i="7" s="1"/>
  <c r="H663" i="7"/>
  <c r="H667" i="7" s="1"/>
  <c r="H669" i="7" s="1"/>
  <c r="K679" i="7"/>
  <c r="K683" i="7" s="1"/>
  <c r="K685" i="7" s="1"/>
  <c r="H727" i="7"/>
  <c r="H731" i="7" s="1"/>
  <c r="H733" i="7" s="1"/>
  <c r="K7" i="7"/>
  <c r="K11" i="7" s="1"/>
  <c r="K13" i="7" s="1"/>
  <c r="K71" i="7"/>
  <c r="K75" i="7" s="1"/>
  <c r="K77" i="7" s="1"/>
  <c r="K119" i="7"/>
  <c r="K123" i="7" s="1"/>
  <c r="K125" i="7" s="1"/>
  <c r="H167" i="7"/>
  <c r="H171" i="7" s="1"/>
  <c r="H173" i="7" s="1"/>
  <c r="H295" i="7"/>
  <c r="H299" i="7" s="1"/>
  <c r="H301" i="7" s="1"/>
  <c r="H375" i="7"/>
  <c r="H379" i="7" s="1"/>
  <c r="H381" i="7" s="1"/>
  <c r="H399" i="7"/>
  <c r="H403" i="7" s="1"/>
  <c r="H405" i="7" s="1"/>
  <c r="H487" i="7"/>
  <c r="H491" i="7" s="1"/>
  <c r="H493" i="7" s="1"/>
  <c r="K601" i="7"/>
  <c r="H705" i="7"/>
  <c r="K743" i="7"/>
  <c r="K747" i="7" s="1"/>
  <c r="K749" i="7" s="1"/>
  <c r="H561" i="7"/>
  <c r="H559" i="7"/>
  <c r="H563" i="7" s="1"/>
  <c r="H565" i="7" s="1"/>
  <c r="H761" i="7"/>
  <c r="H759" i="7"/>
  <c r="H763" i="7" s="1"/>
  <c r="H765" i="7" s="1"/>
  <c r="H7" i="7"/>
  <c r="H11" i="7" s="1"/>
  <c r="H13" i="7" s="1"/>
  <c r="H39" i="7"/>
  <c r="H43" i="7" s="1"/>
  <c r="H45" i="7" s="1"/>
  <c r="H71" i="7"/>
  <c r="H75" i="7" s="1"/>
  <c r="H77" i="7" s="1"/>
  <c r="H103" i="7"/>
  <c r="H107" i="7" s="1"/>
  <c r="H109" i="7" s="1"/>
  <c r="K167" i="7"/>
  <c r="K171" i="7" s="1"/>
  <c r="K173" i="7" s="1"/>
  <c r="K169" i="7"/>
  <c r="K215" i="7"/>
  <c r="K219" i="7" s="1"/>
  <c r="K221" i="7" s="1"/>
  <c r="K217" i="7"/>
  <c r="K295" i="7"/>
  <c r="K299" i="7" s="1"/>
  <c r="K301" i="7" s="1"/>
  <c r="K297" i="7"/>
  <c r="H345" i="7"/>
  <c r="H343" i="7"/>
  <c r="H347" i="7" s="1"/>
  <c r="H349" i="7" s="1"/>
  <c r="K375" i="7"/>
  <c r="K379" i="7" s="1"/>
  <c r="K381" i="7" s="1"/>
  <c r="K377" i="7"/>
  <c r="H393" i="7"/>
  <c r="H391" i="7"/>
  <c r="H395" i="7" s="1"/>
  <c r="H397" i="7" s="1"/>
  <c r="K401" i="7"/>
  <c r="K399" i="7"/>
  <c r="K403" i="7" s="1"/>
  <c r="K405" i="7" s="1"/>
  <c r="K455" i="7"/>
  <c r="K459" i="7" s="1"/>
  <c r="K461" i="7" s="1"/>
  <c r="K457" i="7"/>
  <c r="K487" i="7"/>
  <c r="K491" i="7" s="1"/>
  <c r="K493" i="7" s="1"/>
  <c r="K489" i="7"/>
  <c r="K551" i="7"/>
  <c r="K555" i="7" s="1"/>
  <c r="K557" i="7" s="1"/>
  <c r="K553" i="7"/>
  <c r="H681" i="7"/>
  <c r="H679" i="7"/>
  <c r="H683" i="7" s="1"/>
  <c r="H685" i="7" s="1"/>
  <c r="K695" i="7"/>
  <c r="K699" i="7" s="1"/>
  <c r="K701" i="7" s="1"/>
  <c r="H745" i="7"/>
  <c r="H743" i="7"/>
  <c r="H747" i="7" s="1"/>
  <c r="H749" i="7" s="1"/>
  <c r="K775" i="7"/>
  <c r="K779" i="7" s="1"/>
  <c r="K781" i="7" s="1"/>
  <c r="K791" i="7"/>
  <c r="K795" i="7" s="1"/>
  <c r="K797" i="7" s="1"/>
  <c r="H385" i="7"/>
  <c r="H383" i="7"/>
  <c r="H387" i="7" s="1"/>
  <c r="H389" i="7" s="1"/>
  <c r="H121" i="7"/>
  <c r="H119" i="7"/>
  <c r="H123" i="7" s="1"/>
  <c r="H125" i="7" s="1"/>
  <c r="K135" i="7"/>
  <c r="K139" i="7" s="1"/>
  <c r="K141" i="7" s="1"/>
  <c r="K137" i="7"/>
  <c r="K183" i="7"/>
  <c r="K187" i="7" s="1"/>
  <c r="K189" i="7" s="1"/>
  <c r="K185" i="7"/>
  <c r="K263" i="7"/>
  <c r="K267" i="7" s="1"/>
  <c r="K269" i="7" s="1"/>
  <c r="K265" i="7"/>
  <c r="K311" i="7"/>
  <c r="K315" i="7" s="1"/>
  <c r="K317" i="7" s="1"/>
  <c r="K313" i="7"/>
  <c r="K359" i="7"/>
  <c r="K363" i="7" s="1"/>
  <c r="K365" i="7" s="1"/>
  <c r="K361" i="7"/>
  <c r="H369" i="7"/>
  <c r="H367" i="7"/>
  <c r="H371" i="7" s="1"/>
  <c r="H373" i="7" s="1"/>
  <c r="K423" i="7"/>
  <c r="K427" i="7" s="1"/>
  <c r="K429" i="7" s="1"/>
  <c r="K425" i="7"/>
  <c r="K503" i="7"/>
  <c r="K507" i="7" s="1"/>
  <c r="K509" i="7" s="1"/>
  <c r="K505" i="7"/>
  <c r="H545" i="7"/>
  <c r="H543" i="7"/>
  <c r="H547" i="7" s="1"/>
  <c r="H549" i="7" s="1"/>
  <c r="K567" i="7"/>
  <c r="K571" i="7" s="1"/>
  <c r="K573" i="7" s="1"/>
  <c r="K569" i="7"/>
  <c r="K583" i="7"/>
  <c r="K587" i="7" s="1"/>
  <c r="K589" i="7" s="1"/>
  <c r="K585" i="7"/>
  <c r="K615" i="7"/>
  <c r="K619" i="7" s="1"/>
  <c r="K621" i="7" s="1"/>
  <c r="K617" i="7"/>
  <c r="H647" i="7"/>
  <c r="H651" i="7" s="1"/>
  <c r="H653" i="7" s="1"/>
  <c r="H649" i="7"/>
  <c r="K711" i="7"/>
  <c r="K715" i="7" s="1"/>
  <c r="K717" i="7" s="1"/>
  <c r="H721" i="7"/>
  <c r="K729" i="7"/>
  <c r="K727" i="7"/>
  <c r="K731" i="7" s="1"/>
  <c r="K733" i="7" s="1"/>
  <c r="K823" i="7"/>
  <c r="K827" i="7" s="1"/>
  <c r="K829" i="7" s="1"/>
  <c r="K199" i="7"/>
  <c r="K203" i="7" s="1"/>
  <c r="K205" i="7" s="1"/>
  <c r="K201" i="7"/>
  <c r="K247" i="7"/>
  <c r="K251" i="7" s="1"/>
  <c r="K253" i="7" s="1"/>
  <c r="K249" i="7"/>
  <c r="K327" i="7"/>
  <c r="K331" i="7" s="1"/>
  <c r="K333" i="7" s="1"/>
  <c r="K329" i="7"/>
  <c r="K519" i="7"/>
  <c r="K523" i="7" s="1"/>
  <c r="K525" i="7" s="1"/>
  <c r="K521" i="7"/>
  <c r="H23" i="7"/>
  <c r="H27" i="7" s="1"/>
  <c r="H29" i="7" s="1"/>
  <c r="H55" i="7"/>
  <c r="H59" i="7" s="1"/>
  <c r="H61" i="7" s="1"/>
  <c r="H87" i="7"/>
  <c r="H91" i="7" s="1"/>
  <c r="H93" i="7" s="1"/>
  <c r="K151" i="7"/>
  <c r="K155" i="7" s="1"/>
  <c r="K157" i="7" s="1"/>
  <c r="K153" i="7"/>
  <c r="K231" i="7"/>
  <c r="K235" i="7" s="1"/>
  <c r="K237" i="7" s="1"/>
  <c r="K233" i="7"/>
  <c r="K279" i="7"/>
  <c r="K283" i="7" s="1"/>
  <c r="K285" i="7" s="1"/>
  <c r="K281" i="7"/>
  <c r="H337" i="7"/>
  <c r="H335" i="7"/>
  <c r="H339" i="7" s="1"/>
  <c r="H341" i="7" s="1"/>
  <c r="H353" i="7"/>
  <c r="H351" i="7"/>
  <c r="H355" i="7" s="1"/>
  <c r="H357" i="7" s="1"/>
  <c r="K407" i="7"/>
  <c r="K411" i="7" s="1"/>
  <c r="K413" i="7" s="1"/>
  <c r="K409" i="7"/>
  <c r="K439" i="7"/>
  <c r="K443" i="7" s="1"/>
  <c r="K445" i="7" s="1"/>
  <c r="K441" i="7"/>
  <c r="K631" i="7"/>
  <c r="K635" i="7" s="1"/>
  <c r="K637" i="7" s="1"/>
  <c r="K665" i="7"/>
  <c r="K663" i="7"/>
  <c r="K667" i="7" s="1"/>
  <c r="K669" i="7" s="1"/>
  <c r="H783" i="7"/>
  <c r="H787" i="7" s="1"/>
  <c r="H789" i="7" s="1"/>
  <c r="H785" i="7"/>
  <c r="H799" i="7"/>
  <c r="H803" i="7" s="1"/>
  <c r="H805" i="7" s="1"/>
  <c r="H801" i="7"/>
  <c r="K815" i="7"/>
  <c r="K819" i="7" s="1"/>
  <c r="K821" i="7" s="1"/>
  <c r="K767" i="7"/>
  <c r="K771" i="7" s="1"/>
  <c r="K773" i="7" s="1"/>
  <c r="K783" i="7"/>
  <c r="K787" i="7" s="1"/>
  <c r="K789" i="7" s="1"/>
  <c r="K799" i="7"/>
  <c r="K803" i="7" s="1"/>
  <c r="K805" i="7" s="1"/>
  <c r="K807" i="7"/>
  <c r="K811" i="7" s="1"/>
  <c r="K813" i="7" s="1"/>
  <c r="K831" i="7"/>
  <c r="K835" i="7" s="1"/>
  <c r="K837" i="7" s="1"/>
  <c r="K9" i="27"/>
  <c r="K17" i="27"/>
  <c r="K25" i="27"/>
  <c r="K33" i="27"/>
  <c r="K41" i="27"/>
  <c r="H191" i="27"/>
  <c r="H195" i="27" s="1"/>
  <c r="H197" i="27" s="1"/>
  <c r="H193" i="27"/>
  <c r="H297" i="27"/>
  <c r="K303" i="27"/>
  <c r="K307" i="27" s="1"/>
  <c r="K309" i="27" s="1"/>
  <c r="K447" i="27"/>
  <c r="K451" i="27" s="1"/>
  <c r="K453" i="27" s="1"/>
  <c r="K449" i="27"/>
  <c r="H383" i="27"/>
  <c r="H387" i="27" s="1"/>
  <c r="H389" i="27" s="1"/>
  <c r="H385" i="27"/>
  <c r="K49" i="27"/>
  <c r="K47" i="27"/>
  <c r="K51" i="27" s="1"/>
  <c r="K53" i="27" s="1"/>
  <c r="K81" i="27"/>
  <c r="K79" i="27"/>
  <c r="K83" i="27" s="1"/>
  <c r="K85" i="27" s="1"/>
  <c r="K111" i="27"/>
  <c r="K115" i="27" s="1"/>
  <c r="K117" i="27" s="1"/>
  <c r="H255" i="27"/>
  <c r="H259" i="27" s="1"/>
  <c r="H261" i="27" s="1"/>
  <c r="H257" i="27"/>
  <c r="H361" i="27"/>
  <c r="K367" i="27"/>
  <c r="K371" i="27" s="1"/>
  <c r="K373" i="27" s="1"/>
  <c r="K65" i="27"/>
  <c r="K63" i="27"/>
  <c r="K67" i="27" s="1"/>
  <c r="K69" i="27" s="1"/>
  <c r="K97" i="27"/>
  <c r="K95" i="27"/>
  <c r="K99" i="27" s="1"/>
  <c r="K101" i="27" s="1"/>
  <c r="H127" i="27"/>
  <c r="H131" i="27" s="1"/>
  <c r="H133" i="27" s="1"/>
  <c r="H129" i="27"/>
  <c r="H823" i="27"/>
  <c r="H827" i="27" s="1"/>
  <c r="H829" i="27" s="1"/>
  <c r="H825" i="27"/>
  <c r="H855" i="27"/>
  <c r="H859" i="27" s="1"/>
  <c r="H861" i="27" s="1"/>
  <c r="H857" i="27"/>
  <c r="H169" i="27"/>
  <c r="K175" i="27"/>
  <c r="K179" i="27" s="1"/>
  <c r="K181" i="27" s="1"/>
  <c r="H319" i="27"/>
  <c r="H323" i="27" s="1"/>
  <c r="H325" i="27" s="1"/>
  <c r="H321" i="27"/>
  <c r="K127" i="27"/>
  <c r="K131" i="27" s="1"/>
  <c r="K133" i="27" s="1"/>
  <c r="H135" i="27"/>
  <c r="H139" i="27" s="1"/>
  <c r="H141" i="27" s="1"/>
  <c r="H161" i="27"/>
  <c r="K191" i="27"/>
  <c r="K195" i="27" s="1"/>
  <c r="K197" i="27" s="1"/>
  <c r="H199" i="27"/>
  <c r="H203" i="27" s="1"/>
  <c r="H205" i="27" s="1"/>
  <c r="H225" i="27"/>
  <c r="K255" i="27"/>
  <c r="K259" i="27" s="1"/>
  <c r="K261" i="27" s="1"/>
  <c r="H263" i="27"/>
  <c r="H267" i="27" s="1"/>
  <c r="H269" i="27" s="1"/>
  <c r="H289" i="27"/>
  <c r="K319" i="27"/>
  <c r="K323" i="27" s="1"/>
  <c r="K325" i="27" s="1"/>
  <c r="H327" i="27"/>
  <c r="H331" i="27" s="1"/>
  <c r="H333" i="27" s="1"/>
  <c r="H353" i="27"/>
  <c r="K383" i="27"/>
  <c r="K387" i="27" s="1"/>
  <c r="K389" i="27" s="1"/>
  <c r="H391" i="27"/>
  <c r="H395" i="27" s="1"/>
  <c r="H397" i="27" s="1"/>
  <c r="H399" i="27"/>
  <c r="H403" i="27" s="1"/>
  <c r="H405" i="27" s="1"/>
  <c r="K473" i="27"/>
  <c r="K471" i="27"/>
  <c r="K475" i="27" s="1"/>
  <c r="K477" i="27" s="1"/>
  <c r="K657" i="27"/>
  <c r="K655" i="27"/>
  <c r="K659" i="27" s="1"/>
  <c r="K661" i="27" s="1"/>
  <c r="K143" i="27"/>
  <c r="K147" i="27" s="1"/>
  <c r="K149" i="27" s="1"/>
  <c r="K207" i="27"/>
  <c r="K211" i="27" s="1"/>
  <c r="K213" i="27" s="1"/>
  <c r="K271" i="27"/>
  <c r="K275" i="27" s="1"/>
  <c r="K277" i="27" s="1"/>
  <c r="K335" i="27"/>
  <c r="K339" i="27" s="1"/>
  <c r="K341" i="27" s="1"/>
  <c r="K159" i="27"/>
  <c r="K163" i="27" s="1"/>
  <c r="K165" i="27" s="1"/>
  <c r="K223" i="27"/>
  <c r="K227" i="27" s="1"/>
  <c r="K229" i="27" s="1"/>
  <c r="K287" i="27"/>
  <c r="K291" i="27" s="1"/>
  <c r="K293" i="27" s="1"/>
  <c r="K351" i="27"/>
  <c r="K355" i="27" s="1"/>
  <c r="K357" i="27" s="1"/>
  <c r="K409" i="27"/>
  <c r="K407" i="27"/>
  <c r="K411" i="27" s="1"/>
  <c r="K413" i="27" s="1"/>
  <c r="H465" i="27"/>
  <c r="H463" i="27"/>
  <c r="H467" i="27" s="1"/>
  <c r="H469" i="27" s="1"/>
  <c r="K625" i="27"/>
  <c r="K623" i="27"/>
  <c r="K627" i="27" s="1"/>
  <c r="K629" i="27" s="1"/>
  <c r="K689" i="27"/>
  <c r="K687" i="27"/>
  <c r="K691" i="27" s="1"/>
  <c r="K693" i="27" s="1"/>
  <c r="H431" i="27"/>
  <c r="H435" i="27" s="1"/>
  <c r="H437" i="27" s="1"/>
  <c r="H447" i="27"/>
  <c r="H451" i="27" s="1"/>
  <c r="H453" i="27" s="1"/>
  <c r="K497" i="27"/>
  <c r="K505" i="27"/>
  <c r="K513" i="27"/>
  <c r="K521" i="27"/>
  <c r="K529" i="27"/>
  <c r="K537" i="27"/>
  <c r="K545" i="27"/>
  <c r="K553" i="27"/>
  <c r="K561" i="27"/>
  <c r="K569" i="27"/>
  <c r="K577" i="27"/>
  <c r="K585" i="27"/>
  <c r="K593" i="27"/>
  <c r="K601" i="27"/>
  <c r="K609" i="27"/>
  <c r="K607" i="27"/>
  <c r="K611" i="27" s="1"/>
  <c r="K613" i="27" s="1"/>
  <c r="K641" i="27"/>
  <c r="K639" i="27"/>
  <c r="K643" i="27" s="1"/>
  <c r="K645" i="27" s="1"/>
  <c r="K673" i="27"/>
  <c r="K671" i="27"/>
  <c r="K675" i="27" s="1"/>
  <c r="K677" i="27" s="1"/>
  <c r="H697" i="27"/>
  <c r="H705" i="27"/>
  <c r="H721" i="27"/>
  <c r="H737" i="27"/>
  <c r="H753" i="27"/>
  <c r="H769" i="27"/>
  <c r="H785" i="27"/>
  <c r="H801" i="27"/>
  <c r="H841" i="27"/>
  <c r="H873" i="27"/>
  <c r="H815" i="27"/>
  <c r="H819" i="27" s="1"/>
  <c r="H821" i="27" s="1"/>
  <c r="H831" i="27"/>
  <c r="H835" i="27" s="1"/>
  <c r="H837" i="27" s="1"/>
  <c r="H847" i="27"/>
  <c r="H851" i="27" s="1"/>
  <c r="H853" i="27" s="1"/>
  <c r="H863" i="27"/>
  <c r="H867" i="27" s="1"/>
  <c r="H869" i="27" s="1"/>
  <c r="H879" i="27"/>
  <c r="H883" i="27" s="1"/>
  <c r="H885" i="27" s="1"/>
  <c r="K249" i="24"/>
  <c r="K247" i="24"/>
  <c r="K251" i="24" s="1"/>
  <c r="K253" i="24" s="1"/>
  <c r="K377" i="24"/>
  <c r="K375" i="24"/>
  <c r="K379" i="24" s="1"/>
  <c r="K381" i="24" s="1"/>
  <c r="K489" i="24"/>
  <c r="K487" i="24"/>
  <c r="K491" i="24" s="1"/>
  <c r="K493" i="24" s="1"/>
  <c r="K535" i="24"/>
  <c r="K539" i="24" s="1"/>
  <c r="K541" i="24" s="1"/>
  <c r="K537" i="24"/>
  <c r="K63" i="24"/>
  <c r="K67" i="24" s="1"/>
  <c r="K69" i="24" s="1"/>
  <c r="H71" i="24"/>
  <c r="H75" i="24" s="1"/>
  <c r="H77" i="24" s="1"/>
  <c r="K87" i="24"/>
  <c r="K91" i="24" s="1"/>
  <c r="K93" i="24" s="1"/>
  <c r="H95" i="24"/>
  <c r="H99" i="24" s="1"/>
  <c r="H101" i="24" s="1"/>
  <c r="K119" i="24"/>
  <c r="K123" i="24" s="1"/>
  <c r="K125" i="24" s="1"/>
  <c r="H127" i="24"/>
  <c r="H131" i="24" s="1"/>
  <c r="H133" i="24" s="1"/>
  <c r="K151" i="24"/>
  <c r="K155" i="24" s="1"/>
  <c r="K157" i="24" s="1"/>
  <c r="H159" i="24"/>
  <c r="H163" i="24" s="1"/>
  <c r="H165" i="24" s="1"/>
  <c r="K183" i="24"/>
  <c r="K187" i="24" s="1"/>
  <c r="K189" i="24" s="1"/>
  <c r="K223" i="24"/>
  <c r="K227" i="24" s="1"/>
  <c r="K229" i="24" s="1"/>
  <c r="H249" i="24"/>
  <c r="H273" i="24"/>
  <c r="H369" i="24"/>
  <c r="H433" i="24"/>
  <c r="H479" i="24"/>
  <c r="H483" i="24" s="1"/>
  <c r="H485" i="24" s="1"/>
  <c r="H481" i="24"/>
  <c r="K617" i="24"/>
  <c r="K615" i="24"/>
  <c r="K619" i="24" s="1"/>
  <c r="K621" i="24" s="1"/>
  <c r="H673" i="24"/>
  <c r="H671" i="24"/>
  <c r="H675" i="24" s="1"/>
  <c r="H677" i="24" s="1"/>
  <c r="H57" i="24"/>
  <c r="H113" i="24"/>
  <c r="H145" i="24"/>
  <c r="H177" i="24"/>
  <c r="K409" i="24"/>
  <c r="K407" i="24"/>
  <c r="K411" i="24" s="1"/>
  <c r="K413" i="24" s="1"/>
  <c r="K441" i="24"/>
  <c r="K439" i="24"/>
  <c r="K443" i="24" s="1"/>
  <c r="K445" i="24" s="1"/>
  <c r="K687" i="24"/>
  <c r="K691" i="24" s="1"/>
  <c r="K693" i="24" s="1"/>
  <c r="H63" i="24"/>
  <c r="H67" i="24" s="1"/>
  <c r="H69" i="24" s="1"/>
  <c r="H193" i="24"/>
  <c r="H191" i="24"/>
  <c r="H195" i="24" s="1"/>
  <c r="H197" i="24" s="1"/>
  <c r="K217" i="24"/>
  <c r="K215" i="24"/>
  <c r="K219" i="24" s="1"/>
  <c r="K221" i="24" s="1"/>
  <c r="K281" i="24"/>
  <c r="K279" i="24"/>
  <c r="K283" i="24" s="1"/>
  <c r="K285" i="24" s="1"/>
  <c r="K655" i="24"/>
  <c r="K659" i="24" s="1"/>
  <c r="K661" i="24" s="1"/>
  <c r="H799" i="24"/>
  <c r="H803" i="24" s="1"/>
  <c r="H805" i="24" s="1"/>
  <c r="H801" i="24"/>
  <c r="K191" i="24"/>
  <c r="K195" i="24" s="1"/>
  <c r="K197" i="24" s="1"/>
  <c r="H217" i="24"/>
  <c r="K255" i="24"/>
  <c r="K259" i="24" s="1"/>
  <c r="K261" i="24" s="1"/>
  <c r="K313" i="24"/>
  <c r="K311" i="24"/>
  <c r="K315" i="24" s="1"/>
  <c r="K317" i="24" s="1"/>
  <c r="K345" i="24"/>
  <c r="K343" i="24"/>
  <c r="K347" i="24" s="1"/>
  <c r="K349" i="24" s="1"/>
  <c r="H401" i="24"/>
  <c r="H465" i="24"/>
  <c r="H569" i="24"/>
  <c r="H567" i="24"/>
  <c r="H571" i="24" s="1"/>
  <c r="H573" i="24" s="1"/>
  <c r="K575" i="24"/>
  <c r="K579" i="24" s="1"/>
  <c r="K581" i="24" s="1"/>
  <c r="H793" i="24"/>
  <c r="H791" i="24"/>
  <c r="H795" i="24" s="1"/>
  <c r="H797" i="24" s="1"/>
  <c r="H223" i="24"/>
  <c r="H227" i="24" s="1"/>
  <c r="H229" i="24" s="1"/>
  <c r="H255" i="24"/>
  <c r="H259" i="24" s="1"/>
  <c r="H261" i="24" s="1"/>
  <c r="H287" i="24"/>
  <c r="H291" i="24" s="1"/>
  <c r="H293" i="24" s="1"/>
  <c r="H319" i="24"/>
  <c r="H323" i="24" s="1"/>
  <c r="H325" i="24" s="1"/>
  <c r="H351" i="24"/>
  <c r="H355" i="24" s="1"/>
  <c r="H357" i="24" s="1"/>
  <c r="H383" i="24"/>
  <c r="H387" i="24" s="1"/>
  <c r="H389" i="24" s="1"/>
  <c r="H415" i="24"/>
  <c r="H419" i="24" s="1"/>
  <c r="H421" i="24" s="1"/>
  <c r="H447" i="24"/>
  <c r="H451" i="24" s="1"/>
  <c r="H453" i="24" s="1"/>
  <c r="K479" i="24"/>
  <c r="K483" i="24" s="1"/>
  <c r="K485" i="24" s="1"/>
  <c r="H495" i="24"/>
  <c r="H499" i="24" s="1"/>
  <c r="H501" i="24" s="1"/>
  <c r="H503" i="24"/>
  <c r="H507" i="24" s="1"/>
  <c r="H509" i="24" s="1"/>
  <c r="H735" i="24"/>
  <c r="H739" i="24" s="1"/>
  <c r="H741" i="24" s="1"/>
  <c r="H737" i="24"/>
  <c r="K743" i="24"/>
  <c r="K747" i="24" s="1"/>
  <c r="K749" i="24" s="1"/>
  <c r="K801" i="24"/>
  <c r="K799" i="24"/>
  <c r="K803" i="24" s="1"/>
  <c r="K805" i="24" s="1"/>
  <c r="H311" i="24"/>
  <c r="H315" i="24" s="1"/>
  <c r="H317" i="24" s="1"/>
  <c r="H343" i="24"/>
  <c r="H347" i="24" s="1"/>
  <c r="H349" i="24" s="1"/>
  <c r="H375" i="24"/>
  <c r="H379" i="24" s="1"/>
  <c r="H381" i="24" s="1"/>
  <c r="H407" i="24"/>
  <c r="H411" i="24" s="1"/>
  <c r="H413" i="24" s="1"/>
  <c r="K511" i="24"/>
  <c r="K515" i="24" s="1"/>
  <c r="K517" i="24" s="1"/>
  <c r="K519" i="24"/>
  <c r="K523" i="24" s="1"/>
  <c r="K525" i="24" s="1"/>
  <c r="K569" i="24"/>
  <c r="K591" i="24"/>
  <c r="K595" i="24" s="1"/>
  <c r="K597" i="24" s="1"/>
  <c r="H609" i="24"/>
  <c r="H607" i="24"/>
  <c r="H611" i="24" s="1"/>
  <c r="H613" i="24" s="1"/>
  <c r="K623" i="24"/>
  <c r="K627" i="24" s="1"/>
  <c r="K629" i="24" s="1"/>
  <c r="K681" i="24"/>
  <c r="K679" i="24"/>
  <c r="K683" i="24" s="1"/>
  <c r="K685" i="24" s="1"/>
  <c r="H729" i="24"/>
  <c r="H727" i="24"/>
  <c r="H731" i="24" s="1"/>
  <c r="H733" i="24" s="1"/>
  <c r="K737" i="24"/>
  <c r="K735" i="24"/>
  <c r="K739" i="24" s="1"/>
  <c r="K741" i="24" s="1"/>
  <c r="K473" i="24"/>
  <c r="K543" i="24"/>
  <c r="K547" i="24" s="1"/>
  <c r="K549" i="24" s="1"/>
  <c r="K551" i="24"/>
  <c r="K555" i="24" s="1"/>
  <c r="K557" i="24" s="1"/>
  <c r="H649" i="24"/>
  <c r="H681" i="24"/>
  <c r="K807" i="24"/>
  <c r="K811" i="24" s="1"/>
  <c r="K813" i="24" s="1"/>
  <c r="H857" i="24"/>
  <c r="H855" i="24"/>
  <c r="H859" i="24" s="1"/>
  <c r="H861" i="24" s="1"/>
  <c r="H863" i="24"/>
  <c r="H867" i="24" s="1"/>
  <c r="H869" i="24" s="1"/>
  <c r="H865" i="24"/>
  <c r="K871" i="24"/>
  <c r="K875" i="24" s="1"/>
  <c r="K877" i="24" s="1"/>
  <c r="K649" i="24"/>
  <c r="K647" i="24"/>
  <c r="K651" i="24" s="1"/>
  <c r="K653" i="24" s="1"/>
  <c r="K865" i="24"/>
  <c r="K863" i="24"/>
  <c r="K867" i="24" s="1"/>
  <c r="K869" i="24" s="1"/>
  <c r="H591" i="24"/>
  <c r="H595" i="24" s="1"/>
  <c r="H597" i="24" s="1"/>
  <c r="H623" i="24"/>
  <c r="H627" i="24" s="1"/>
  <c r="H629" i="24" s="1"/>
  <c r="H655" i="24"/>
  <c r="H659" i="24" s="1"/>
  <c r="H661" i="24" s="1"/>
  <c r="H687" i="24"/>
  <c r="H691" i="24" s="1"/>
  <c r="H693" i="24" s="1"/>
  <c r="K711" i="24"/>
  <c r="K715" i="24" s="1"/>
  <c r="K717" i="24" s="1"/>
  <c r="K775" i="24"/>
  <c r="K779" i="24" s="1"/>
  <c r="K781" i="24" s="1"/>
  <c r="K839" i="24"/>
  <c r="K843" i="24" s="1"/>
  <c r="K845" i="24" s="1"/>
  <c r="K705" i="24"/>
  <c r="K703" i="24"/>
  <c r="K707" i="24" s="1"/>
  <c r="K709" i="24" s="1"/>
  <c r="K769" i="24"/>
  <c r="K767" i="24"/>
  <c r="K771" i="24" s="1"/>
  <c r="K773" i="24" s="1"/>
  <c r="K833" i="24"/>
  <c r="K831" i="24"/>
  <c r="K835" i="24" s="1"/>
  <c r="K837" i="24" s="1"/>
  <c r="H711" i="24"/>
  <c r="H715" i="24" s="1"/>
  <c r="H717" i="24" s="1"/>
  <c r="H743" i="24"/>
  <c r="H747" i="24" s="1"/>
  <c r="H749" i="24" s="1"/>
  <c r="H775" i="24"/>
  <c r="H779" i="24" s="1"/>
  <c r="H781" i="24" s="1"/>
  <c r="H807" i="24"/>
  <c r="H811" i="24" s="1"/>
  <c r="H813" i="24" s="1"/>
  <c r="H839" i="24"/>
  <c r="H843" i="24" s="1"/>
  <c r="H845" i="24" s="1"/>
  <c r="H871" i="24"/>
  <c r="H875" i="24" s="1"/>
  <c r="H877" i="24" s="1"/>
  <c r="H9" i="20"/>
  <c r="K433" i="20"/>
  <c r="K431" i="20"/>
  <c r="K435" i="20" s="1"/>
  <c r="K437" i="20" s="1"/>
  <c r="K89" i="20"/>
  <c r="K177" i="20"/>
  <c r="K249" i="20"/>
  <c r="K247" i="20"/>
  <c r="K251" i="20" s="1"/>
  <c r="K253" i="20" s="1"/>
  <c r="K281" i="20"/>
  <c r="K279" i="20"/>
  <c r="K283" i="20" s="1"/>
  <c r="K285" i="20" s="1"/>
  <c r="K313" i="20"/>
  <c r="K311" i="20"/>
  <c r="K315" i="20" s="1"/>
  <c r="K317" i="20" s="1"/>
  <c r="K345" i="20"/>
  <c r="K343" i="20"/>
  <c r="K347" i="20" s="1"/>
  <c r="K349" i="20" s="1"/>
  <c r="H367" i="20"/>
  <c r="H371" i="20" s="1"/>
  <c r="H373" i="20" s="1"/>
  <c r="H369" i="20"/>
  <c r="K465" i="20"/>
  <c r="K463" i="20"/>
  <c r="K467" i="20" s="1"/>
  <c r="K469" i="20" s="1"/>
  <c r="H495" i="20"/>
  <c r="H499" i="20" s="1"/>
  <c r="H501" i="20" s="1"/>
  <c r="H497" i="20"/>
  <c r="H647" i="20"/>
  <c r="H651" i="20" s="1"/>
  <c r="H653" i="20" s="1"/>
  <c r="H649" i="20"/>
  <c r="H25" i="20"/>
  <c r="H41" i="20"/>
  <c r="H57" i="20"/>
  <c r="K217" i="20"/>
  <c r="K215" i="20"/>
  <c r="K219" i="20" s="1"/>
  <c r="K221" i="20" s="1"/>
  <c r="K7" i="20"/>
  <c r="K11" i="20" s="1"/>
  <c r="K13" i="20" s="1"/>
  <c r="K23" i="20"/>
  <c r="K27" i="20" s="1"/>
  <c r="K29" i="20" s="1"/>
  <c r="K39" i="20"/>
  <c r="K43" i="20" s="1"/>
  <c r="K45" i="20" s="1"/>
  <c r="K55" i="20"/>
  <c r="K59" i="20" s="1"/>
  <c r="K61" i="20" s="1"/>
  <c r="H87" i="20"/>
  <c r="H91" i="20" s="1"/>
  <c r="H93" i="20" s="1"/>
  <c r="K105" i="20"/>
  <c r="K127" i="20"/>
  <c r="K131" i="20" s="1"/>
  <c r="K133" i="20" s="1"/>
  <c r="H151" i="20"/>
  <c r="H155" i="20" s="1"/>
  <c r="H157" i="20" s="1"/>
  <c r="K169" i="20"/>
  <c r="K191" i="20"/>
  <c r="K195" i="20" s="1"/>
  <c r="K197" i="20" s="1"/>
  <c r="H215" i="20"/>
  <c r="H219" i="20" s="1"/>
  <c r="H221" i="20" s="1"/>
  <c r="H249" i="20"/>
  <c r="H281" i="20"/>
  <c r="H313" i="20"/>
  <c r="H345" i="20"/>
  <c r="K369" i="20"/>
  <c r="K367" i="20"/>
  <c r="K371" i="20" s="1"/>
  <c r="K373" i="20" s="1"/>
  <c r="H399" i="20"/>
  <c r="H403" i="20" s="1"/>
  <c r="H405" i="20" s="1"/>
  <c r="H401" i="20"/>
  <c r="K497" i="20"/>
  <c r="K495" i="20"/>
  <c r="K499" i="20" s="1"/>
  <c r="K501" i="20" s="1"/>
  <c r="H569" i="20"/>
  <c r="H583" i="20"/>
  <c r="H587" i="20" s="1"/>
  <c r="H589" i="20" s="1"/>
  <c r="H585" i="20"/>
  <c r="H463" i="20"/>
  <c r="H467" i="20" s="1"/>
  <c r="H469" i="20" s="1"/>
  <c r="H465" i="20"/>
  <c r="K111" i="20"/>
  <c r="K115" i="20" s="1"/>
  <c r="K117" i="20" s="1"/>
  <c r="K153" i="20"/>
  <c r="H103" i="20"/>
  <c r="H107" i="20" s="1"/>
  <c r="H109" i="20" s="1"/>
  <c r="H167" i="20"/>
  <c r="H171" i="20" s="1"/>
  <c r="H173" i="20" s="1"/>
  <c r="K233" i="20"/>
  <c r="K231" i="20"/>
  <c r="K235" i="20" s="1"/>
  <c r="K237" i="20" s="1"/>
  <c r="K265" i="20"/>
  <c r="K263" i="20"/>
  <c r="K267" i="20" s="1"/>
  <c r="K269" i="20" s="1"/>
  <c r="K297" i="20"/>
  <c r="K295" i="20"/>
  <c r="K299" i="20" s="1"/>
  <c r="K301" i="20" s="1"/>
  <c r="K329" i="20"/>
  <c r="K327" i="20"/>
  <c r="K331" i="20" s="1"/>
  <c r="K333" i="20" s="1"/>
  <c r="K361" i="20"/>
  <c r="K359" i="20"/>
  <c r="K363" i="20" s="1"/>
  <c r="K365" i="20" s="1"/>
  <c r="K401" i="20"/>
  <c r="K399" i="20"/>
  <c r="K403" i="20" s="1"/>
  <c r="K405" i="20" s="1"/>
  <c r="H431" i="20"/>
  <c r="H435" i="20" s="1"/>
  <c r="H437" i="20" s="1"/>
  <c r="H433" i="20"/>
  <c r="H511" i="20"/>
  <c r="H515" i="20" s="1"/>
  <c r="H517" i="20" s="1"/>
  <c r="H513" i="20"/>
  <c r="H601" i="20"/>
  <c r="H665" i="20"/>
  <c r="K385" i="20"/>
  <c r="K383" i="20"/>
  <c r="K387" i="20" s="1"/>
  <c r="K389" i="20" s="1"/>
  <c r="K417" i="20"/>
  <c r="K415" i="20"/>
  <c r="K419" i="20" s="1"/>
  <c r="K421" i="20" s="1"/>
  <c r="K449" i="20"/>
  <c r="K447" i="20"/>
  <c r="K451" i="20" s="1"/>
  <c r="K453" i="20" s="1"/>
  <c r="K481" i="20"/>
  <c r="K479" i="20"/>
  <c r="K483" i="20" s="1"/>
  <c r="K485" i="20" s="1"/>
  <c r="K511" i="20"/>
  <c r="K515" i="20" s="1"/>
  <c r="K517" i="20" s="1"/>
  <c r="K527" i="20"/>
  <c r="K531" i="20" s="1"/>
  <c r="K533" i="20" s="1"/>
  <c r="H535" i="20"/>
  <c r="H539" i="20" s="1"/>
  <c r="H541" i="20" s="1"/>
  <c r="K543" i="20"/>
  <c r="K547" i="20" s="1"/>
  <c r="K549" i="20" s="1"/>
  <c r="H89" i="12"/>
  <c r="H511" i="12"/>
  <c r="H515" i="12" s="1"/>
  <c r="H517" i="12" s="1"/>
  <c r="H513" i="12"/>
  <c r="H47" i="12"/>
  <c r="H51" i="12" s="1"/>
  <c r="H53" i="12" s="1"/>
  <c r="H71" i="12"/>
  <c r="H75" i="12" s="1"/>
  <c r="H77" i="12" s="1"/>
  <c r="H103" i="12"/>
  <c r="H107" i="12" s="1"/>
  <c r="H109" i="12" s="1"/>
  <c r="H151" i="12"/>
  <c r="H155" i="12" s="1"/>
  <c r="H157" i="12" s="1"/>
  <c r="H247" i="12"/>
  <c r="H251" i="12" s="1"/>
  <c r="H253" i="12" s="1"/>
  <c r="H311" i="12"/>
  <c r="H315" i="12" s="1"/>
  <c r="H317" i="12" s="1"/>
  <c r="H407" i="12"/>
  <c r="H411" i="12" s="1"/>
  <c r="H413" i="12" s="1"/>
  <c r="H33" i="12"/>
  <c r="H121" i="12"/>
  <c r="H225" i="12"/>
  <c r="H289" i="12"/>
  <c r="H353" i="12"/>
  <c r="H447" i="12"/>
  <c r="H451" i="12" s="1"/>
  <c r="H453" i="12" s="1"/>
  <c r="H449" i="12"/>
  <c r="H185" i="12"/>
  <c r="H193" i="12"/>
  <c r="H279" i="12"/>
  <c r="H283" i="12" s="1"/>
  <c r="H285" i="12" s="1"/>
  <c r="H343" i="12"/>
  <c r="H347" i="12" s="1"/>
  <c r="H349" i="12" s="1"/>
  <c r="H135" i="12"/>
  <c r="H139" i="12" s="1"/>
  <c r="H141" i="12" s="1"/>
  <c r="H167" i="12"/>
  <c r="H171" i="12" s="1"/>
  <c r="H173" i="12" s="1"/>
  <c r="H199" i="12"/>
  <c r="H203" i="12" s="1"/>
  <c r="H205" i="12" s="1"/>
  <c r="H231" i="12"/>
  <c r="H235" i="12" s="1"/>
  <c r="H237" i="12" s="1"/>
  <c r="H263" i="12"/>
  <c r="H267" i="12" s="1"/>
  <c r="H269" i="12" s="1"/>
  <c r="H295" i="12"/>
  <c r="H299" i="12" s="1"/>
  <c r="H301" i="12" s="1"/>
  <c r="H327" i="12"/>
  <c r="H331" i="12" s="1"/>
  <c r="H333" i="12" s="1"/>
  <c r="H415" i="12"/>
  <c r="H419" i="12" s="1"/>
  <c r="H421" i="12" s="1"/>
  <c r="H465" i="12"/>
  <c r="H529" i="12"/>
  <c r="H545" i="12"/>
  <c r="H631" i="12"/>
  <c r="H635" i="12" s="1"/>
  <c r="H637" i="12" s="1"/>
  <c r="H633" i="12"/>
  <c r="H601" i="12"/>
  <c r="H665" i="12"/>
  <c r="H615" i="12"/>
  <c r="H619" i="12" s="1"/>
  <c r="H621" i="12" s="1"/>
  <c r="H647" i="12"/>
  <c r="H651" i="12" s="1"/>
  <c r="H653" i="12" s="1"/>
  <c r="H679" i="12"/>
  <c r="H683" i="12" s="1"/>
  <c r="H685" i="12" s="1"/>
  <c r="H607" i="12"/>
  <c r="H611" i="12" s="1"/>
  <c r="H613" i="12" s="1"/>
  <c r="H639" i="12"/>
  <c r="H643" i="12" s="1"/>
  <c r="H645" i="12" s="1"/>
  <c r="H671" i="12"/>
  <c r="H675" i="12" s="1"/>
  <c r="H677" i="12" s="1"/>
  <c r="H705" i="12"/>
  <c r="H769" i="12"/>
  <c r="H785" i="12"/>
  <c r="H833" i="12"/>
  <c r="H849" i="12"/>
  <c r="H15" i="11"/>
  <c r="H19" i="11" s="1"/>
  <c r="H21" i="11" s="1"/>
  <c r="H31" i="11"/>
  <c r="H35" i="11" s="1"/>
  <c r="H37" i="11" s="1"/>
  <c r="H47" i="11"/>
  <c r="H51" i="11" s="1"/>
  <c r="H53" i="11" s="1"/>
  <c r="H63" i="11"/>
  <c r="H67" i="11" s="1"/>
  <c r="H69" i="11" s="1"/>
  <c r="H79" i="11"/>
  <c r="H83" i="11" s="1"/>
  <c r="H85" i="11" s="1"/>
  <c r="H153" i="11"/>
  <c r="H185" i="11"/>
  <c r="H217" i="11"/>
  <c r="H249" i="11"/>
  <c r="H281" i="11"/>
  <c r="H313" i="11"/>
  <c r="H345" i="11"/>
  <c r="H529" i="11"/>
  <c r="H375" i="11"/>
  <c r="H379" i="11" s="1"/>
  <c r="H381" i="11" s="1"/>
  <c r="H391" i="11"/>
  <c r="H395" i="11" s="1"/>
  <c r="H397" i="11" s="1"/>
  <c r="H407" i="11"/>
  <c r="H411" i="11" s="1"/>
  <c r="H413" i="11" s="1"/>
  <c r="H423" i="11"/>
  <c r="H427" i="11" s="1"/>
  <c r="H429" i="11" s="1"/>
  <c r="H439" i="11"/>
  <c r="H443" i="11" s="1"/>
  <c r="H445" i="11" s="1"/>
  <c r="H455" i="11"/>
  <c r="H459" i="11" s="1"/>
  <c r="H461" i="11" s="1"/>
  <c r="H471" i="11"/>
  <c r="H475" i="11" s="1"/>
  <c r="H477" i="11" s="1"/>
  <c r="H487" i="11"/>
  <c r="H491" i="11" s="1"/>
  <c r="H493" i="11" s="1"/>
  <c r="H503" i="11"/>
  <c r="H507" i="11" s="1"/>
  <c r="H509" i="11" s="1"/>
  <c r="H543" i="11"/>
  <c r="H547" i="11" s="1"/>
  <c r="H549" i="11" s="1"/>
  <c r="H559" i="11"/>
  <c r="H563" i="11" s="1"/>
  <c r="H565" i="11" s="1"/>
  <c r="H575" i="11"/>
  <c r="H579" i="11" s="1"/>
  <c r="H581" i="11" s="1"/>
  <c r="H591" i="11"/>
  <c r="H595" i="11" s="1"/>
  <c r="H597" i="11" s="1"/>
  <c r="H607" i="11"/>
  <c r="H611" i="11" s="1"/>
  <c r="H613" i="11" s="1"/>
  <c r="H623" i="11"/>
  <c r="H627" i="11" s="1"/>
  <c r="H629" i="11" s="1"/>
  <c r="H639" i="11"/>
  <c r="H643" i="11" s="1"/>
  <c r="H645" i="11" s="1"/>
  <c r="H655" i="11"/>
  <c r="H659" i="11" s="1"/>
  <c r="H661" i="11" s="1"/>
  <c r="H671" i="11"/>
  <c r="H675" i="11" s="1"/>
  <c r="H677" i="11" s="1"/>
  <c r="H687" i="11"/>
  <c r="H691" i="11" s="1"/>
  <c r="H693" i="11" s="1"/>
  <c r="H703" i="11"/>
  <c r="H707" i="11" s="1"/>
  <c r="H709" i="11" s="1"/>
  <c r="H719" i="11"/>
  <c r="H723" i="11" s="1"/>
  <c r="H725" i="11" s="1"/>
  <c r="H735" i="11"/>
  <c r="H739" i="11" s="1"/>
  <c r="H741" i="11" s="1"/>
  <c r="H751" i="11"/>
  <c r="H755" i="11" s="1"/>
  <c r="H757" i="11" s="1"/>
  <c r="H767" i="11"/>
  <c r="H771" i="11" s="1"/>
  <c r="H773" i="11" s="1"/>
  <c r="H783" i="11"/>
  <c r="H787" i="11" s="1"/>
  <c r="H789" i="11" s="1"/>
  <c r="H799" i="11"/>
  <c r="H803" i="11" s="1"/>
  <c r="H805" i="11" s="1"/>
  <c r="H815" i="11"/>
  <c r="H819" i="11" s="1"/>
  <c r="H821" i="11" s="1"/>
  <c r="H831" i="11"/>
  <c r="H835" i="11" s="1"/>
  <c r="H837" i="11" s="1"/>
  <c r="H847" i="11"/>
  <c r="H851" i="11" s="1"/>
  <c r="H853" i="11" s="1"/>
  <c r="H863" i="11"/>
  <c r="H867" i="11" s="1"/>
  <c r="H869" i="11" s="1"/>
  <c r="H879" i="11"/>
  <c r="H883" i="11" s="1"/>
  <c r="H885" i="11" s="1"/>
  <c r="H33" i="8"/>
  <c r="H57" i="8"/>
  <c r="H89" i="8"/>
  <c r="H201" i="8"/>
  <c r="H727" i="8"/>
  <c r="H731" i="8" s="1"/>
  <c r="H733" i="8" s="1"/>
  <c r="H729" i="8"/>
  <c r="H15" i="8"/>
  <c r="H19" i="8" s="1"/>
  <c r="H21" i="8" s="1"/>
  <c r="H71" i="8"/>
  <c r="H75" i="8" s="1"/>
  <c r="H77" i="8" s="1"/>
  <c r="H103" i="8"/>
  <c r="H107" i="8" s="1"/>
  <c r="H109" i="8" s="1"/>
  <c r="H151" i="8"/>
  <c r="H155" i="8" s="1"/>
  <c r="H157" i="8" s="1"/>
  <c r="H185" i="8"/>
  <c r="H345" i="8"/>
  <c r="H527" i="8"/>
  <c r="H531" i="8" s="1"/>
  <c r="H533" i="8" s="1"/>
  <c r="H529" i="8"/>
  <c r="H353" i="8"/>
  <c r="H351" i="8"/>
  <c r="H355" i="8" s="1"/>
  <c r="H357" i="8" s="1"/>
  <c r="H391" i="8"/>
  <c r="H395" i="8" s="1"/>
  <c r="H397" i="8" s="1"/>
  <c r="H393" i="8"/>
  <c r="H615" i="8"/>
  <c r="H619" i="8" s="1"/>
  <c r="H621" i="8" s="1"/>
  <c r="H617" i="8"/>
  <c r="H753" i="8"/>
  <c r="H751" i="8"/>
  <c r="H755" i="8" s="1"/>
  <c r="H757" i="8" s="1"/>
  <c r="H7" i="8"/>
  <c r="H11" i="8" s="1"/>
  <c r="H13" i="8" s="1"/>
  <c r="H137" i="8"/>
  <c r="H207" i="8"/>
  <c r="H211" i="8" s="1"/>
  <c r="H213" i="8" s="1"/>
  <c r="H383" i="8"/>
  <c r="H387" i="8" s="1"/>
  <c r="H389" i="8" s="1"/>
  <c r="H705" i="8"/>
  <c r="H703" i="8"/>
  <c r="H707" i="8" s="1"/>
  <c r="H709" i="8" s="1"/>
  <c r="H489" i="8"/>
  <c r="H487" i="8"/>
  <c r="H491" i="8" s="1"/>
  <c r="H493" i="8" s="1"/>
  <c r="H553" i="8"/>
  <c r="H551" i="8"/>
  <c r="H555" i="8" s="1"/>
  <c r="H557" i="8" s="1"/>
  <c r="H641" i="8"/>
  <c r="H639" i="8"/>
  <c r="H643" i="8" s="1"/>
  <c r="H645" i="8" s="1"/>
  <c r="H721" i="8"/>
  <c r="H719" i="8"/>
  <c r="H723" i="8" s="1"/>
  <c r="H725" i="8" s="1"/>
  <c r="H679" i="8"/>
  <c r="H683" i="8" s="1"/>
  <c r="H685" i="8" s="1"/>
  <c r="H681" i="8"/>
  <c r="H809" i="8"/>
  <c r="H817" i="8"/>
  <c r="H815" i="8"/>
  <c r="H819" i="8" s="1"/>
  <c r="H821" i="8" s="1"/>
  <c r="H873" i="8"/>
  <c r="H871" i="8"/>
  <c r="H875" i="8" s="1"/>
  <c r="H877" i="8" s="1"/>
  <c r="H791" i="8"/>
  <c r="H795" i="8" s="1"/>
  <c r="H797" i="8" s="1"/>
  <c r="H793" i="8"/>
  <c r="H505" i="7"/>
  <c r="H503" i="7"/>
  <c r="H507" i="7" s="1"/>
  <c r="H509" i="7" s="1"/>
  <c r="K719" i="7"/>
  <c r="K723" i="7" s="1"/>
  <c r="K725" i="7" s="1"/>
  <c r="K127" i="7"/>
  <c r="K131" i="7" s="1"/>
  <c r="K133" i="7" s="1"/>
  <c r="K191" i="7"/>
  <c r="K195" i="7" s="1"/>
  <c r="K197" i="7" s="1"/>
  <c r="K223" i="7"/>
  <c r="K227" i="7" s="1"/>
  <c r="K229" i="7" s="1"/>
  <c r="K255" i="7"/>
  <c r="K259" i="7" s="1"/>
  <c r="K261" i="7" s="1"/>
  <c r="K287" i="7"/>
  <c r="K291" i="7" s="1"/>
  <c r="K293" i="7" s="1"/>
  <c r="H631" i="7"/>
  <c r="H635" i="7" s="1"/>
  <c r="H637" i="7" s="1"/>
  <c r="H633" i="7"/>
  <c r="H831" i="7"/>
  <c r="H835" i="7" s="1"/>
  <c r="H837" i="7" s="1"/>
  <c r="H833" i="7"/>
  <c r="K47" i="7"/>
  <c r="K51" i="7" s="1"/>
  <c r="K53" i="7" s="1"/>
  <c r="K95" i="7"/>
  <c r="K99" i="7" s="1"/>
  <c r="K101" i="7" s="1"/>
  <c r="K367" i="7"/>
  <c r="K371" i="7" s="1"/>
  <c r="K373" i="7" s="1"/>
  <c r="H473" i="7"/>
  <c r="H471" i="7"/>
  <c r="H475" i="7" s="1"/>
  <c r="H477" i="7" s="1"/>
  <c r="H537" i="7"/>
  <c r="H535" i="7"/>
  <c r="H539" i="7" s="1"/>
  <c r="H541" i="7" s="1"/>
  <c r="H17" i="7"/>
  <c r="H33" i="7"/>
  <c r="H49" i="7"/>
  <c r="H65" i="7"/>
  <c r="H81" i="7"/>
  <c r="H97" i="7"/>
  <c r="H113" i="7"/>
  <c r="H441" i="7"/>
  <c r="H439" i="7"/>
  <c r="H443" i="7" s="1"/>
  <c r="H445" i="7" s="1"/>
  <c r="H687" i="7"/>
  <c r="H691" i="7" s="1"/>
  <c r="H693" i="7" s="1"/>
  <c r="H689" i="7"/>
  <c r="K159" i="7"/>
  <c r="K163" i="7" s="1"/>
  <c r="K165" i="7" s="1"/>
  <c r="K319" i="7"/>
  <c r="K323" i="7" s="1"/>
  <c r="K325" i="7" s="1"/>
  <c r="K383" i="7"/>
  <c r="K387" i="7" s="1"/>
  <c r="K389" i="7" s="1"/>
  <c r="K447" i="7"/>
  <c r="K451" i="7" s="1"/>
  <c r="K453" i="7" s="1"/>
  <c r="K511" i="7"/>
  <c r="K515" i="7" s="1"/>
  <c r="K517" i="7" s="1"/>
  <c r="K559" i="7"/>
  <c r="K563" i="7" s="1"/>
  <c r="K565" i="7" s="1"/>
  <c r="K15" i="7"/>
  <c r="K19" i="7" s="1"/>
  <c r="K21" i="7" s="1"/>
  <c r="K31" i="7"/>
  <c r="K35" i="7" s="1"/>
  <c r="K37" i="7" s="1"/>
  <c r="K63" i="7"/>
  <c r="K67" i="7" s="1"/>
  <c r="K69" i="7" s="1"/>
  <c r="K79" i="7"/>
  <c r="K83" i="7" s="1"/>
  <c r="K85" i="7" s="1"/>
  <c r="K111" i="7"/>
  <c r="K115" i="7" s="1"/>
  <c r="K117" i="7" s="1"/>
  <c r="K143" i="7"/>
  <c r="K147" i="7" s="1"/>
  <c r="K149" i="7" s="1"/>
  <c r="H151" i="7"/>
  <c r="H155" i="7" s="1"/>
  <c r="H157" i="7" s="1"/>
  <c r="K175" i="7"/>
  <c r="K179" i="7" s="1"/>
  <c r="K181" i="7" s="1"/>
  <c r="H183" i="7"/>
  <c r="H187" i="7" s="1"/>
  <c r="H189" i="7" s="1"/>
  <c r="K207" i="7"/>
  <c r="K211" i="7" s="1"/>
  <c r="K213" i="7" s="1"/>
  <c r="H215" i="7"/>
  <c r="H219" i="7" s="1"/>
  <c r="H221" i="7" s="1"/>
  <c r="K239" i="7"/>
  <c r="K243" i="7" s="1"/>
  <c r="K245" i="7" s="1"/>
  <c r="H247" i="7"/>
  <c r="H251" i="7" s="1"/>
  <c r="H253" i="7" s="1"/>
  <c r="K271" i="7"/>
  <c r="K275" i="7" s="1"/>
  <c r="K277" i="7" s="1"/>
  <c r="H279" i="7"/>
  <c r="H283" i="7" s="1"/>
  <c r="H285" i="7" s="1"/>
  <c r="K303" i="7"/>
  <c r="K307" i="7" s="1"/>
  <c r="K309" i="7" s="1"/>
  <c r="H311" i="7"/>
  <c r="H315" i="7" s="1"/>
  <c r="H317" i="7" s="1"/>
  <c r="K351" i="7"/>
  <c r="K355" i="7" s="1"/>
  <c r="K357" i="7" s="1"/>
  <c r="H359" i="7"/>
  <c r="H363" i="7" s="1"/>
  <c r="H365" i="7" s="1"/>
  <c r="K415" i="7"/>
  <c r="K419" i="7" s="1"/>
  <c r="K421" i="7" s="1"/>
  <c r="K479" i="7"/>
  <c r="K483" i="7" s="1"/>
  <c r="K485" i="7" s="1"/>
  <c r="K545" i="7"/>
  <c r="K543" i="7"/>
  <c r="K547" i="7" s="1"/>
  <c r="K549" i="7" s="1"/>
  <c r="K575" i="7"/>
  <c r="K579" i="7" s="1"/>
  <c r="K581" i="7" s="1"/>
  <c r="H671" i="7"/>
  <c r="H675" i="7" s="1"/>
  <c r="H677" i="7" s="1"/>
  <c r="H673" i="7"/>
  <c r="H127" i="7"/>
  <c r="H131" i="7" s="1"/>
  <c r="H133" i="7" s="1"/>
  <c r="H143" i="7"/>
  <c r="H147" i="7" s="1"/>
  <c r="H149" i="7" s="1"/>
  <c r="H159" i="7"/>
  <c r="H163" i="7" s="1"/>
  <c r="H165" i="7" s="1"/>
  <c r="H175" i="7"/>
  <c r="H179" i="7" s="1"/>
  <c r="H181" i="7" s="1"/>
  <c r="H191" i="7"/>
  <c r="H195" i="7" s="1"/>
  <c r="H197" i="7" s="1"/>
  <c r="H207" i="7"/>
  <c r="H211" i="7" s="1"/>
  <c r="H213" i="7" s="1"/>
  <c r="H223" i="7"/>
  <c r="H227" i="7" s="1"/>
  <c r="H229" i="7" s="1"/>
  <c r="H239" i="7"/>
  <c r="H243" i="7" s="1"/>
  <c r="H245" i="7" s="1"/>
  <c r="H255" i="7"/>
  <c r="H259" i="7" s="1"/>
  <c r="H261" i="7" s="1"/>
  <c r="H271" i="7"/>
  <c r="H275" i="7" s="1"/>
  <c r="H277" i="7" s="1"/>
  <c r="H287" i="7"/>
  <c r="H291" i="7" s="1"/>
  <c r="H293" i="7" s="1"/>
  <c r="H303" i="7"/>
  <c r="H307" i="7" s="1"/>
  <c r="H309" i="7" s="1"/>
  <c r="H319" i="7"/>
  <c r="H323" i="7" s="1"/>
  <c r="H325" i="7" s="1"/>
  <c r="H601" i="7"/>
  <c r="H599" i="7"/>
  <c r="H603" i="7" s="1"/>
  <c r="H605" i="7" s="1"/>
  <c r="K655" i="7"/>
  <c r="K659" i="7" s="1"/>
  <c r="K661" i="7" s="1"/>
  <c r="H775" i="7"/>
  <c r="H779" i="7" s="1"/>
  <c r="H781" i="7" s="1"/>
  <c r="H777" i="7"/>
  <c r="H791" i="7"/>
  <c r="H795" i="7" s="1"/>
  <c r="H797" i="7" s="1"/>
  <c r="H793" i="7"/>
  <c r="K431" i="7"/>
  <c r="K435" i="7" s="1"/>
  <c r="K437" i="7" s="1"/>
  <c r="K463" i="7"/>
  <c r="K467" i="7" s="1"/>
  <c r="K469" i="7" s="1"/>
  <c r="K495" i="7"/>
  <c r="K499" i="7" s="1"/>
  <c r="K501" i="7" s="1"/>
  <c r="K527" i="7"/>
  <c r="K531" i="7" s="1"/>
  <c r="K533" i="7" s="1"/>
  <c r="K607" i="7"/>
  <c r="K611" i="7" s="1"/>
  <c r="K613" i="7" s="1"/>
  <c r="H711" i="7"/>
  <c r="H715" i="7" s="1"/>
  <c r="H717" i="7" s="1"/>
  <c r="H713" i="7"/>
  <c r="H751" i="7"/>
  <c r="H755" i="7" s="1"/>
  <c r="H757" i="7" s="1"/>
  <c r="H753" i="7"/>
  <c r="H767" i="7"/>
  <c r="H771" i="7" s="1"/>
  <c r="H773" i="7" s="1"/>
  <c r="H769" i="7"/>
  <c r="H431" i="7"/>
  <c r="H435" i="7" s="1"/>
  <c r="H437" i="7" s="1"/>
  <c r="H447" i="7"/>
  <c r="H451" i="7" s="1"/>
  <c r="H453" i="7" s="1"/>
  <c r="H463" i="7"/>
  <c r="H467" i="7" s="1"/>
  <c r="H469" i="7" s="1"/>
  <c r="H479" i="7"/>
  <c r="H483" i="7" s="1"/>
  <c r="H485" i="7" s="1"/>
  <c r="H495" i="7"/>
  <c r="H499" i="7" s="1"/>
  <c r="H501" i="7" s="1"/>
  <c r="H511" i="7"/>
  <c r="H515" i="7" s="1"/>
  <c r="H517" i="7" s="1"/>
  <c r="H527" i="7"/>
  <c r="H531" i="7" s="1"/>
  <c r="H533" i="7" s="1"/>
  <c r="K639" i="7"/>
  <c r="K643" i="7" s="1"/>
  <c r="K645" i="7" s="1"/>
  <c r="K671" i="7"/>
  <c r="K675" i="7" s="1"/>
  <c r="K677" i="7" s="1"/>
  <c r="H735" i="7"/>
  <c r="H739" i="7" s="1"/>
  <c r="H741" i="7" s="1"/>
  <c r="H737" i="7"/>
  <c r="H807" i="7"/>
  <c r="H811" i="7" s="1"/>
  <c r="H813" i="7" s="1"/>
  <c r="H809" i="7"/>
  <c r="K591" i="7"/>
  <c r="K595" i="7" s="1"/>
  <c r="K597" i="7" s="1"/>
  <c r="K623" i="7"/>
  <c r="K627" i="7" s="1"/>
  <c r="K629" i="7" s="1"/>
  <c r="K735" i="7"/>
  <c r="K739" i="7" s="1"/>
  <c r="K741" i="7" s="1"/>
  <c r="H823" i="7"/>
  <c r="H827" i="7" s="1"/>
  <c r="H829" i="7" s="1"/>
  <c r="H825" i="7"/>
  <c r="H575" i="7"/>
  <c r="H579" i="7" s="1"/>
  <c r="H581" i="7" s="1"/>
  <c r="H591" i="7"/>
  <c r="H595" i="7" s="1"/>
  <c r="H597" i="7" s="1"/>
  <c r="H607" i="7"/>
  <c r="H611" i="7" s="1"/>
  <c r="H613" i="7" s="1"/>
  <c r="H623" i="7"/>
  <c r="H627" i="7" s="1"/>
  <c r="H629" i="7" s="1"/>
  <c r="H639" i="7"/>
  <c r="H643" i="7" s="1"/>
  <c r="H645" i="7" s="1"/>
  <c r="H657" i="7"/>
  <c r="K687" i="7"/>
  <c r="K691" i="7" s="1"/>
  <c r="K693" i="7" s="1"/>
  <c r="H695" i="7"/>
  <c r="H699" i="7" s="1"/>
  <c r="H701" i="7" s="1"/>
  <c r="K751" i="7"/>
  <c r="K755" i="7" s="1"/>
  <c r="K757" i="7" s="1"/>
  <c r="K703" i="7"/>
  <c r="K707" i="7" s="1"/>
  <c r="K709" i="7" s="1"/>
  <c r="I821" i="8" l="1"/>
  <c r="J821" i="8" s="1"/>
  <c r="J819" i="8"/>
  <c r="I661" i="8"/>
  <c r="J661" i="8" s="1"/>
  <c r="J659" i="8"/>
  <c r="G565" i="8"/>
  <c r="K565" i="8" s="1"/>
  <c r="K563" i="8"/>
  <c r="I485" i="8"/>
  <c r="J485" i="8" s="1"/>
  <c r="J483" i="8"/>
  <c r="G469" i="8"/>
  <c r="K469" i="8" s="1"/>
  <c r="K467" i="8"/>
  <c r="G437" i="8"/>
  <c r="K437" i="8" s="1"/>
  <c r="K435" i="8"/>
  <c r="I405" i="8"/>
  <c r="J405" i="8" s="1"/>
  <c r="J403" i="8"/>
  <c r="I373" i="8"/>
  <c r="J373" i="8" s="1"/>
  <c r="J371" i="8"/>
  <c r="I333" i="8"/>
  <c r="J333" i="8" s="1"/>
  <c r="J331" i="8"/>
  <c r="I309" i="8"/>
  <c r="J309" i="8" s="1"/>
  <c r="J307" i="8"/>
  <c r="G293" i="8"/>
  <c r="K293" i="8" s="1"/>
  <c r="K291" i="8"/>
  <c r="G261" i="8"/>
  <c r="K261" i="8" s="1"/>
  <c r="K259" i="8"/>
  <c r="G245" i="8"/>
  <c r="K245" i="8" s="1"/>
  <c r="K243" i="8"/>
  <c r="I229" i="8"/>
  <c r="J229" i="8" s="1"/>
  <c r="J227" i="8"/>
  <c r="I205" i="8"/>
  <c r="J205" i="8" s="1"/>
  <c r="J203" i="8"/>
  <c r="G165" i="8"/>
  <c r="K165" i="8" s="1"/>
  <c r="K163" i="8"/>
  <c r="G149" i="8"/>
  <c r="K149" i="8" s="1"/>
  <c r="K147" i="8"/>
  <c r="I133" i="8"/>
  <c r="J133" i="8" s="1"/>
  <c r="J131" i="8"/>
  <c r="I101" i="8"/>
  <c r="J101" i="8" s="1"/>
  <c r="J99" i="8"/>
  <c r="I69" i="8"/>
  <c r="J69" i="8" s="1"/>
  <c r="J67" i="8"/>
  <c r="G45" i="8"/>
  <c r="K45" i="8" s="1"/>
  <c r="K43" i="8"/>
  <c r="I13" i="8"/>
  <c r="J13" i="8" s="1"/>
  <c r="J11" i="8"/>
  <c r="I885" i="8"/>
  <c r="J885" i="8" s="1"/>
  <c r="J883" i="8"/>
  <c r="I829" i="8"/>
  <c r="J829" i="8" s="1"/>
  <c r="J827" i="8"/>
  <c r="I717" i="8"/>
  <c r="J717" i="8" s="1"/>
  <c r="J715" i="8"/>
  <c r="G645" i="8"/>
  <c r="K645" i="8" s="1"/>
  <c r="K643" i="8"/>
  <c r="G541" i="8"/>
  <c r="K541" i="8" s="1"/>
  <c r="K539" i="8"/>
  <c r="I493" i="8"/>
  <c r="J493" i="8" s="1"/>
  <c r="J491" i="8"/>
  <c r="G445" i="8"/>
  <c r="K445" i="8" s="1"/>
  <c r="K443" i="8"/>
  <c r="G269" i="8"/>
  <c r="K269" i="8" s="1"/>
  <c r="K267" i="8"/>
  <c r="I237" i="8"/>
  <c r="J237" i="8" s="1"/>
  <c r="J235" i="8"/>
  <c r="I181" i="8"/>
  <c r="J181" i="8" s="1"/>
  <c r="J179" i="8"/>
  <c r="I109" i="8"/>
  <c r="J109" i="8" s="1"/>
  <c r="J107" i="8"/>
  <c r="I869" i="8"/>
  <c r="J869" i="8" s="1"/>
  <c r="J867" i="8"/>
  <c r="I813" i="8"/>
  <c r="J813" i="8" s="1"/>
  <c r="J811" i="8"/>
  <c r="G773" i="8"/>
  <c r="K773" i="8" s="1"/>
  <c r="K771" i="8"/>
  <c r="G741" i="8"/>
  <c r="K741" i="8" s="1"/>
  <c r="K739" i="8"/>
  <c r="G709" i="8"/>
  <c r="K709" i="8" s="1"/>
  <c r="K707" i="8"/>
  <c r="I685" i="8"/>
  <c r="J685" i="8" s="1"/>
  <c r="J683" i="8"/>
  <c r="I653" i="8"/>
  <c r="J653" i="8" s="1"/>
  <c r="J651" i="8"/>
  <c r="G589" i="8"/>
  <c r="K589" i="8" s="1"/>
  <c r="K587" i="8"/>
  <c r="G557" i="8"/>
  <c r="K557" i="8" s="1"/>
  <c r="K555" i="8"/>
  <c r="G517" i="8"/>
  <c r="K517" i="8" s="1"/>
  <c r="K515" i="8"/>
  <c r="G485" i="8"/>
  <c r="K485" i="8" s="1"/>
  <c r="K483" i="8"/>
  <c r="G461" i="8"/>
  <c r="K461" i="8" s="1"/>
  <c r="K459" i="8"/>
  <c r="I429" i="8"/>
  <c r="J429" i="8" s="1"/>
  <c r="J427" i="8"/>
  <c r="I397" i="8"/>
  <c r="J397" i="8" s="1"/>
  <c r="J395" i="8"/>
  <c r="I365" i="8"/>
  <c r="J365" i="8" s="1"/>
  <c r="J363" i="8"/>
  <c r="I325" i="8"/>
  <c r="J325" i="8" s="1"/>
  <c r="J323" i="8"/>
  <c r="G285" i="8"/>
  <c r="K285" i="8" s="1"/>
  <c r="K283" i="8"/>
  <c r="G253" i="8"/>
  <c r="K253" i="8" s="1"/>
  <c r="K251" i="8"/>
  <c r="I197" i="8"/>
  <c r="J197" i="8" s="1"/>
  <c r="J195" i="8"/>
  <c r="G133" i="8"/>
  <c r="K133" i="8" s="1"/>
  <c r="K131" i="8"/>
  <c r="G101" i="8"/>
  <c r="K101" i="8" s="1"/>
  <c r="K99" i="8"/>
  <c r="G69" i="8"/>
  <c r="K69" i="8" s="1"/>
  <c r="K67" i="8"/>
  <c r="G37" i="8"/>
  <c r="K37" i="8" s="1"/>
  <c r="K35" i="8"/>
  <c r="G573" i="8"/>
  <c r="K573" i="8" s="1"/>
  <c r="K571" i="8"/>
  <c r="G421" i="8"/>
  <c r="K421" i="8" s="1"/>
  <c r="K419" i="8"/>
  <c r="I341" i="8"/>
  <c r="J341" i="8" s="1"/>
  <c r="J339" i="8"/>
  <c r="I165" i="8"/>
  <c r="J165" i="8" s="1"/>
  <c r="J163" i="8"/>
  <c r="G85" i="8"/>
  <c r="K85" i="8" s="1"/>
  <c r="K83" i="8"/>
  <c r="I845" i="8"/>
  <c r="J845" i="8" s="1"/>
  <c r="J843" i="8"/>
  <c r="I805" i="8"/>
  <c r="J805" i="8" s="1"/>
  <c r="J803" i="8"/>
  <c r="I757" i="8"/>
  <c r="J757" i="8" s="1"/>
  <c r="J755" i="8"/>
  <c r="I725" i="8"/>
  <c r="J725" i="8" s="1"/>
  <c r="J723" i="8"/>
  <c r="I677" i="8"/>
  <c r="J677" i="8" s="1"/>
  <c r="J675" i="8"/>
  <c r="I645" i="8"/>
  <c r="J645" i="8" s="1"/>
  <c r="J643" i="8"/>
  <c r="G581" i="8"/>
  <c r="K581" i="8" s="1"/>
  <c r="K579" i="8"/>
  <c r="G549" i="8"/>
  <c r="K549" i="8" s="1"/>
  <c r="K547" i="8"/>
  <c r="G509" i="8"/>
  <c r="K509" i="8" s="1"/>
  <c r="K507" i="8"/>
  <c r="G477" i="8"/>
  <c r="K477" i="8" s="1"/>
  <c r="K475" i="8"/>
  <c r="I445" i="8"/>
  <c r="J445" i="8" s="1"/>
  <c r="J443" i="8"/>
  <c r="I421" i="8"/>
  <c r="J421" i="8" s="1"/>
  <c r="J419" i="8"/>
  <c r="I389" i="8"/>
  <c r="J389" i="8" s="1"/>
  <c r="J387" i="8"/>
  <c r="I357" i="8"/>
  <c r="J357" i="8" s="1"/>
  <c r="J355" i="8"/>
  <c r="G325" i="8"/>
  <c r="K325" i="8" s="1"/>
  <c r="K323" i="8"/>
  <c r="I301" i="8"/>
  <c r="J301" i="8" s="1"/>
  <c r="J299" i="8"/>
  <c r="I269" i="8"/>
  <c r="J269" i="8" s="1"/>
  <c r="J267" i="8"/>
  <c r="G229" i="8"/>
  <c r="K229" i="8" s="1"/>
  <c r="K227" i="8"/>
  <c r="G197" i="8"/>
  <c r="K197" i="8" s="1"/>
  <c r="K195" i="8"/>
  <c r="I149" i="8"/>
  <c r="J149" i="8" s="1"/>
  <c r="J147" i="8"/>
  <c r="I117" i="8"/>
  <c r="J117" i="8" s="1"/>
  <c r="J115" i="8"/>
  <c r="I85" i="8"/>
  <c r="J85" i="8" s="1"/>
  <c r="J83" i="8"/>
  <c r="G29" i="8"/>
  <c r="K29" i="8" s="1"/>
  <c r="K27" i="8"/>
  <c r="G805" i="8"/>
  <c r="K805" i="8" s="1"/>
  <c r="K803" i="8"/>
  <c r="I749" i="8"/>
  <c r="J749" i="8" s="1"/>
  <c r="J747" i="8"/>
  <c r="G677" i="8"/>
  <c r="K677" i="8" s="1"/>
  <c r="K675" i="8"/>
  <c r="G621" i="8"/>
  <c r="K621" i="8" s="1"/>
  <c r="K619" i="8"/>
  <c r="G501" i="8"/>
  <c r="K501" i="8" s="1"/>
  <c r="K499" i="8"/>
  <c r="I413" i="8"/>
  <c r="J413" i="8" s="1"/>
  <c r="J411" i="8"/>
  <c r="G349" i="8"/>
  <c r="K349" i="8" s="1"/>
  <c r="K347" i="8"/>
  <c r="G189" i="8"/>
  <c r="K189" i="8" s="1"/>
  <c r="K187" i="8"/>
  <c r="I45" i="8"/>
  <c r="J45" i="8" s="1"/>
  <c r="J43" i="8"/>
  <c r="I789" i="8"/>
  <c r="J789" i="8" s="1"/>
  <c r="J787" i="8"/>
  <c r="G717" i="8"/>
  <c r="K717" i="8" s="1"/>
  <c r="K715" i="8"/>
  <c r="I629" i="8"/>
  <c r="J629" i="8" s="1"/>
  <c r="J627" i="8"/>
  <c r="I517" i="8"/>
  <c r="J517" i="8" s="1"/>
  <c r="J515" i="8"/>
  <c r="G829" i="8"/>
  <c r="K829" i="8" s="1"/>
  <c r="K827" i="8"/>
  <c r="G797" i="8"/>
  <c r="K797" i="8" s="1"/>
  <c r="K795" i="8"/>
  <c r="I773" i="8"/>
  <c r="J773" i="8" s="1"/>
  <c r="J771" i="8"/>
  <c r="I741" i="8"/>
  <c r="J741" i="8" s="1"/>
  <c r="J739" i="8"/>
  <c r="I709" i="8"/>
  <c r="J709" i="8" s="1"/>
  <c r="J707" i="8"/>
  <c r="G669" i="8"/>
  <c r="K669" i="8" s="1"/>
  <c r="K667" i="8"/>
  <c r="G637" i="8"/>
  <c r="K637" i="8" s="1"/>
  <c r="K635" i="8"/>
  <c r="G613" i="8"/>
  <c r="K613" i="8" s="1"/>
  <c r="K611" i="8"/>
  <c r="I589" i="8"/>
  <c r="J589" i="8" s="1"/>
  <c r="J587" i="8"/>
  <c r="I557" i="8"/>
  <c r="J557" i="8" s="1"/>
  <c r="J555" i="8"/>
  <c r="G525" i="8"/>
  <c r="K525" i="8" s="1"/>
  <c r="K523" i="8"/>
  <c r="G493" i="8"/>
  <c r="K493" i="8" s="1"/>
  <c r="K491" i="8"/>
  <c r="I877" i="8"/>
  <c r="J877" i="8" s="1"/>
  <c r="J875" i="8"/>
  <c r="G749" i="8"/>
  <c r="K749" i="8" s="1"/>
  <c r="K747" i="8"/>
  <c r="I693" i="8"/>
  <c r="J693" i="8" s="1"/>
  <c r="J691" i="8"/>
  <c r="I605" i="8"/>
  <c r="J605" i="8" s="1"/>
  <c r="J603" i="8"/>
  <c r="G533" i="8"/>
  <c r="K533" i="8" s="1"/>
  <c r="K531" i="8"/>
  <c r="I461" i="8"/>
  <c r="J461" i="8" s="1"/>
  <c r="J459" i="8"/>
  <c r="G413" i="8"/>
  <c r="K413" i="8" s="1"/>
  <c r="K411" i="8"/>
  <c r="G381" i="8"/>
  <c r="K381" i="8" s="1"/>
  <c r="K379" i="8"/>
  <c r="G341" i="8"/>
  <c r="K341" i="8" s="1"/>
  <c r="K339" i="8"/>
  <c r="G317" i="8"/>
  <c r="K317" i="8" s="1"/>
  <c r="K315" i="8"/>
  <c r="G301" i="8"/>
  <c r="K301" i="8" s="1"/>
  <c r="K299" i="8"/>
  <c r="I285" i="8"/>
  <c r="J285" i="8" s="1"/>
  <c r="J283" i="8"/>
  <c r="I253" i="8"/>
  <c r="J253" i="8" s="1"/>
  <c r="J251" i="8"/>
  <c r="G237" i="8"/>
  <c r="K237" i="8" s="1"/>
  <c r="K235" i="8"/>
  <c r="G213" i="8"/>
  <c r="K213" i="8" s="1"/>
  <c r="K211" i="8"/>
  <c r="G181" i="8"/>
  <c r="K181" i="8" s="1"/>
  <c r="K179" i="8"/>
  <c r="I157" i="8"/>
  <c r="J157" i="8" s="1"/>
  <c r="J155" i="8"/>
  <c r="G141" i="8"/>
  <c r="K141" i="8" s="1"/>
  <c r="K139" i="8"/>
  <c r="G109" i="8"/>
  <c r="K109" i="8" s="1"/>
  <c r="K107" i="8"/>
  <c r="G77" i="8"/>
  <c r="K77" i="8" s="1"/>
  <c r="K75" i="8"/>
  <c r="G53" i="8"/>
  <c r="K53" i="8" s="1"/>
  <c r="K51" i="8"/>
  <c r="I37" i="8"/>
  <c r="J37" i="8" s="1"/>
  <c r="J35" i="8"/>
  <c r="G13" i="8"/>
  <c r="K13" i="8" s="1"/>
  <c r="K11" i="8"/>
  <c r="G845" i="8"/>
  <c r="K845" i="8" s="1"/>
  <c r="K843" i="8"/>
  <c r="I797" i="8"/>
  <c r="J797" i="8" s="1"/>
  <c r="J795" i="8"/>
  <c r="I669" i="8"/>
  <c r="J669" i="8" s="1"/>
  <c r="J667" i="8"/>
  <c r="I613" i="8"/>
  <c r="J613" i="8" s="1"/>
  <c r="J611" i="8"/>
  <c r="I525" i="8"/>
  <c r="J525" i="8" s="1"/>
  <c r="J523" i="8"/>
  <c r="I469" i="8"/>
  <c r="J469" i="8" s="1"/>
  <c r="J467" i="8"/>
  <c r="G389" i="8"/>
  <c r="K389" i="8" s="1"/>
  <c r="K387" i="8"/>
  <c r="I261" i="8"/>
  <c r="J261" i="8" s="1"/>
  <c r="J259" i="8"/>
  <c r="I213" i="8"/>
  <c r="J213" i="8" s="1"/>
  <c r="J211" i="8"/>
  <c r="I141" i="8"/>
  <c r="J141" i="8" s="1"/>
  <c r="J139" i="8"/>
  <c r="G877" i="8"/>
  <c r="K877" i="8" s="1"/>
  <c r="K875" i="8"/>
  <c r="G821" i="8"/>
  <c r="K821" i="8" s="1"/>
  <c r="K819" i="8"/>
  <c r="G789" i="8"/>
  <c r="K789" i="8" s="1"/>
  <c r="K787" i="8"/>
  <c r="I765" i="8"/>
  <c r="J765" i="8" s="1"/>
  <c r="J763" i="8"/>
  <c r="I733" i="8"/>
  <c r="J733" i="8" s="1"/>
  <c r="J731" i="8"/>
  <c r="G661" i="8"/>
  <c r="K661" i="8" s="1"/>
  <c r="K659" i="8"/>
  <c r="G605" i="8"/>
  <c r="K605" i="8" s="1"/>
  <c r="K603" i="8"/>
  <c r="I581" i="8"/>
  <c r="J581" i="8" s="1"/>
  <c r="J579" i="8"/>
  <c r="I549" i="8"/>
  <c r="J549" i="8" s="1"/>
  <c r="J547" i="8"/>
  <c r="I509" i="8"/>
  <c r="J509" i="8" s="1"/>
  <c r="J507" i="8"/>
  <c r="I477" i="8"/>
  <c r="J477" i="8" s="1"/>
  <c r="J475" i="8"/>
  <c r="I453" i="8"/>
  <c r="J453" i="8" s="1"/>
  <c r="J451" i="8"/>
  <c r="G405" i="8"/>
  <c r="K405" i="8" s="1"/>
  <c r="K403" i="8"/>
  <c r="G373" i="8"/>
  <c r="K373" i="8" s="1"/>
  <c r="K371" i="8"/>
  <c r="G333" i="8"/>
  <c r="K333" i="8" s="1"/>
  <c r="K331" i="8"/>
  <c r="G309" i="8"/>
  <c r="K309" i="8" s="1"/>
  <c r="K307" i="8"/>
  <c r="I277" i="8"/>
  <c r="J277" i="8" s="1"/>
  <c r="J275" i="8"/>
  <c r="G205" i="8"/>
  <c r="K205" i="8" s="1"/>
  <c r="K203" i="8"/>
  <c r="G157" i="8"/>
  <c r="K157" i="8" s="1"/>
  <c r="K155" i="8"/>
  <c r="I125" i="8"/>
  <c r="J125" i="8" s="1"/>
  <c r="J123" i="8"/>
  <c r="I93" i="8"/>
  <c r="J93" i="8" s="1"/>
  <c r="J91" i="8"/>
  <c r="I61" i="8"/>
  <c r="J61" i="8" s="1"/>
  <c r="J59" i="8"/>
  <c r="I29" i="8"/>
  <c r="J29" i="8" s="1"/>
  <c r="J27" i="8"/>
  <c r="I533" i="8"/>
  <c r="J533" i="8" s="1"/>
  <c r="J531" i="8"/>
  <c r="G357" i="8"/>
  <c r="K357" i="8" s="1"/>
  <c r="K355" i="8"/>
  <c r="G221" i="8"/>
  <c r="K221" i="8" s="1"/>
  <c r="K219" i="8"/>
  <c r="G117" i="8"/>
  <c r="K117" i="8" s="1"/>
  <c r="K115" i="8"/>
  <c r="G869" i="8"/>
  <c r="K869" i="8" s="1"/>
  <c r="K867" i="8"/>
  <c r="G813" i="8"/>
  <c r="K813" i="8" s="1"/>
  <c r="K811" i="8"/>
  <c r="G765" i="8"/>
  <c r="K765" i="8" s="1"/>
  <c r="K763" i="8"/>
  <c r="G733" i="8"/>
  <c r="K733" i="8" s="1"/>
  <c r="K731" i="8"/>
  <c r="G685" i="8"/>
  <c r="K685" i="8" s="1"/>
  <c r="K683" i="8"/>
  <c r="G653" i="8"/>
  <c r="K653" i="8" s="1"/>
  <c r="K651" i="8"/>
  <c r="I621" i="8"/>
  <c r="J621" i="8" s="1"/>
  <c r="J619" i="8"/>
  <c r="I573" i="8"/>
  <c r="J573" i="8" s="1"/>
  <c r="J571" i="8"/>
  <c r="I541" i="8"/>
  <c r="J541" i="8" s="1"/>
  <c r="J539" i="8"/>
  <c r="I501" i="8"/>
  <c r="J501" i="8" s="1"/>
  <c r="J499" i="8"/>
  <c r="G453" i="8"/>
  <c r="K453" i="8" s="1"/>
  <c r="K451" i="8"/>
  <c r="G429" i="8"/>
  <c r="K429" i="8" s="1"/>
  <c r="K427" i="8"/>
  <c r="G397" i="8"/>
  <c r="K397" i="8" s="1"/>
  <c r="K395" i="8"/>
  <c r="G365" i="8"/>
  <c r="K365" i="8" s="1"/>
  <c r="K363" i="8"/>
  <c r="I349" i="8"/>
  <c r="J349" i="8" s="1"/>
  <c r="J347" i="8"/>
  <c r="I317" i="8"/>
  <c r="J317" i="8" s="1"/>
  <c r="J315" i="8"/>
  <c r="G277" i="8"/>
  <c r="K277" i="8" s="1"/>
  <c r="K275" i="8"/>
  <c r="I245" i="8"/>
  <c r="J245" i="8" s="1"/>
  <c r="J243" i="8"/>
  <c r="I221" i="8"/>
  <c r="J221" i="8" s="1"/>
  <c r="J219" i="8"/>
  <c r="I189" i="8"/>
  <c r="J189" i="8" s="1"/>
  <c r="J187" i="8"/>
  <c r="G125" i="8"/>
  <c r="K125" i="8" s="1"/>
  <c r="K123" i="8"/>
  <c r="G93" i="8"/>
  <c r="K93" i="8" s="1"/>
  <c r="K91" i="8"/>
  <c r="I53" i="8"/>
  <c r="J53" i="8" s="1"/>
  <c r="J51" i="8"/>
  <c r="I21" i="8"/>
  <c r="J21" i="8" s="1"/>
  <c r="J19" i="8"/>
  <c r="G757" i="8"/>
  <c r="K757" i="8" s="1"/>
  <c r="K755" i="8"/>
  <c r="G725" i="8"/>
  <c r="K725" i="8" s="1"/>
  <c r="K723" i="8"/>
  <c r="I637" i="8"/>
  <c r="J637" i="8" s="1"/>
  <c r="J635" i="8"/>
  <c r="I565" i="8"/>
  <c r="J565" i="8" s="1"/>
  <c r="J563" i="8"/>
  <c r="I437" i="8"/>
  <c r="J437" i="8" s="1"/>
  <c r="J435" i="8"/>
  <c r="I381" i="8"/>
  <c r="J381" i="8" s="1"/>
  <c r="J379" i="8"/>
  <c r="I293" i="8"/>
  <c r="J293" i="8" s="1"/>
  <c r="J291" i="8"/>
  <c r="I77" i="8"/>
  <c r="J77" i="8" s="1"/>
  <c r="J75" i="8"/>
  <c r="G21" i="8"/>
  <c r="K21" i="8" s="1"/>
  <c r="K19" i="8"/>
  <c r="G765" i="9"/>
  <c r="K765" i="9" s="1"/>
  <c r="K763" i="9"/>
  <c r="G661" i="9"/>
  <c r="K661" i="9" s="1"/>
  <c r="K659" i="9"/>
  <c r="G589" i="9"/>
  <c r="K589" i="9" s="1"/>
  <c r="K587" i="9"/>
  <c r="I533" i="9"/>
  <c r="J533" i="9" s="1"/>
  <c r="J531" i="9"/>
  <c r="I437" i="9"/>
  <c r="J437" i="9" s="1"/>
  <c r="J435" i="9"/>
  <c r="I373" i="9"/>
  <c r="J373" i="9" s="1"/>
  <c r="J371" i="9"/>
  <c r="I293" i="9"/>
  <c r="J293" i="9" s="1"/>
  <c r="J291" i="9"/>
  <c r="I213" i="9"/>
  <c r="J213" i="9" s="1"/>
  <c r="J211" i="9"/>
  <c r="I133" i="9"/>
  <c r="J133" i="9" s="1"/>
  <c r="J131" i="9"/>
  <c r="I69" i="9"/>
  <c r="J69" i="9" s="1"/>
  <c r="J67" i="9"/>
  <c r="G757" i="9"/>
  <c r="K757" i="9" s="1"/>
  <c r="K755" i="9"/>
  <c r="G685" i="9"/>
  <c r="K685" i="9" s="1"/>
  <c r="K683" i="9"/>
  <c r="G621" i="9"/>
  <c r="K621" i="9" s="1"/>
  <c r="K619" i="9"/>
  <c r="G533" i="9"/>
  <c r="K533" i="9" s="1"/>
  <c r="K531" i="9"/>
  <c r="G437" i="9"/>
  <c r="K437" i="9" s="1"/>
  <c r="K435" i="9"/>
  <c r="G373" i="9"/>
  <c r="K373" i="9" s="1"/>
  <c r="K371" i="9"/>
  <c r="G325" i="9"/>
  <c r="K325" i="9" s="1"/>
  <c r="K323" i="9"/>
  <c r="G213" i="9"/>
  <c r="K213" i="9" s="1"/>
  <c r="K211" i="9"/>
  <c r="G133" i="9"/>
  <c r="K133" i="9" s="1"/>
  <c r="K131" i="9"/>
  <c r="G69" i="9"/>
  <c r="K69" i="9" s="1"/>
  <c r="K67" i="9"/>
  <c r="G749" i="9"/>
  <c r="K749" i="9" s="1"/>
  <c r="K747" i="9"/>
  <c r="G525" i="9"/>
  <c r="K525" i="9" s="1"/>
  <c r="K523" i="9"/>
  <c r="I877" i="9"/>
  <c r="J877" i="9" s="1"/>
  <c r="J875" i="9"/>
  <c r="I693" i="9"/>
  <c r="J693" i="9" s="1"/>
  <c r="J691" i="9"/>
  <c r="I629" i="9"/>
  <c r="J629" i="9" s="1"/>
  <c r="J627" i="9"/>
  <c r="G557" i="9"/>
  <c r="K557" i="9" s="1"/>
  <c r="K555" i="9"/>
  <c r="I509" i="9"/>
  <c r="J509" i="9" s="1"/>
  <c r="J507" i="9"/>
  <c r="I477" i="9"/>
  <c r="J477" i="9" s="1"/>
  <c r="J475" i="9"/>
  <c r="I445" i="9"/>
  <c r="J445" i="9" s="1"/>
  <c r="J443" i="9"/>
  <c r="I381" i="9"/>
  <c r="J381" i="9" s="1"/>
  <c r="J379" i="9"/>
  <c r="I349" i="9"/>
  <c r="J349" i="9" s="1"/>
  <c r="J347" i="9"/>
  <c r="I301" i="9"/>
  <c r="J301" i="9" s="1"/>
  <c r="J299" i="9"/>
  <c r="I269" i="9"/>
  <c r="J269" i="9" s="1"/>
  <c r="J267" i="9"/>
  <c r="G237" i="9"/>
  <c r="K237" i="9" s="1"/>
  <c r="K235" i="9"/>
  <c r="G197" i="9"/>
  <c r="K197" i="9" s="1"/>
  <c r="K195" i="9"/>
  <c r="G149" i="9"/>
  <c r="K149" i="9" s="1"/>
  <c r="K147" i="9"/>
  <c r="G117" i="9"/>
  <c r="K117" i="9" s="1"/>
  <c r="K115" i="9"/>
  <c r="G85" i="9"/>
  <c r="K85" i="9" s="1"/>
  <c r="K83" i="9"/>
  <c r="G53" i="9"/>
  <c r="K53" i="9" s="1"/>
  <c r="K51" i="9"/>
  <c r="I869" i="9"/>
  <c r="J869" i="9" s="1"/>
  <c r="J867" i="9"/>
  <c r="I757" i="9"/>
  <c r="J757" i="9" s="1"/>
  <c r="J755" i="9"/>
  <c r="I685" i="9"/>
  <c r="J685" i="9" s="1"/>
  <c r="J683" i="9"/>
  <c r="I653" i="9"/>
  <c r="J653" i="9" s="1"/>
  <c r="J651" i="9"/>
  <c r="I621" i="9"/>
  <c r="J621" i="9" s="1"/>
  <c r="J619" i="9"/>
  <c r="I581" i="9"/>
  <c r="J581" i="9" s="1"/>
  <c r="J579" i="9"/>
  <c r="G541" i="9"/>
  <c r="K541" i="9" s="1"/>
  <c r="K539" i="9"/>
  <c r="G509" i="9"/>
  <c r="K509" i="9" s="1"/>
  <c r="K507" i="9"/>
  <c r="G477" i="9"/>
  <c r="K477" i="9" s="1"/>
  <c r="K475" i="9"/>
  <c r="G445" i="9"/>
  <c r="K445" i="9" s="1"/>
  <c r="K443" i="9"/>
  <c r="G413" i="9"/>
  <c r="K413" i="9" s="1"/>
  <c r="K411" i="9"/>
  <c r="G381" i="9"/>
  <c r="K381" i="9" s="1"/>
  <c r="K379" i="9"/>
  <c r="G349" i="9"/>
  <c r="K349" i="9" s="1"/>
  <c r="K347" i="9"/>
  <c r="I333" i="9"/>
  <c r="J333" i="9" s="1"/>
  <c r="J331" i="9"/>
  <c r="G301" i="9"/>
  <c r="K301" i="9" s="1"/>
  <c r="K299" i="9"/>
  <c r="G269" i="9"/>
  <c r="K269" i="9" s="1"/>
  <c r="K267" i="9"/>
  <c r="G229" i="9"/>
  <c r="K229" i="9" s="1"/>
  <c r="K227" i="9"/>
  <c r="G189" i="9"/>
  <c r="K189" i="9" s="1"/>
  <c r="K187" i="9"/>
  <c r="G141" i="9"/>
  <c r="K141" i="9" s="1"/>
  <c r="K139" i="9"/>
  <c r="G109" i="9"/>
  <c r="K109" i="9" s="1"/>
  <c r="K107" i="9"/>
  <c r="G77" i="9"/>
  <c r="K77" i="9" s="1"/>
  <c r="K75" i="9"/>
  <c r="G45" i="9"/>
  <c r="K45" i="9" s="1"/>
  <c r="K43" i="9"/>
  <c r="I13" i="9"/>
  <c r="J13" i="9" s="1"/>
  <c r="J11" i="9"/>
  <c r="I821" i="9"/>
  <c r="J821" i="9" s="1"/>
  <c r="J819" i="9"/>
  <c r="I749" i="9"/>
  <c r="J749" i="9" s="1"/>
  <c r="J747" i="9"/>
  <c r="I717" i="9"/>
  <c r="J717" i="9" s="1"/>
  <c r="J715" i="9"/>
  <c r="I677" i="9"/>
  <c r="J677" i="9" s="1"/>
  <c r="J675" i="9"/>
  <c r="I645" i="9"/>
  <c r="J645" i="9" s="1"/>
  <c r="J643" i="9"/>
  <c r="I613" i="9"/>
  <c r="J613" i="9" s="1"/>
  <c r="J611" i="9"/>
  <c r="I565" i="9"/>
  <c r="J565" i="9" s="1"/>
  <c r="J563" i="9"/>
  <c r="I525" i="9"/>
  <c r="J525" i="9" s="1"/>
  <c r="J523" i="9"/>
  <c r="I493" i="9"/>
  <c r="J493" i="9" s="1"/>
  <c r="J491" i="9"/>
  <c r="I461" i="9"/>
  <c r="J461" i="9" s="1"/>
  <c r="J459" i="9"/>
  <c r="I429" i="9"/>
  <c r="J429" i="9" s="1"/>
  <c r="J427" i="9"/>
  <c r="I397" i="9"/>
  <c r="J397" i="9" s="1"/>
  <c r="J395" i="9"/>
  <c r="I365" i="9"/>
  <c r="J365" i="9" s="1"/>
  <c r="J363" i="9"/>
  <c r="G333" i="9"/>
  <c r="K333" i="9" s="1"/>
  <c r="K331" i="9"/>
  <c r="I317" i="9"/>
  <c r="J317" i="9" s="1"/>
  <c r="J315" i="9"/>
  <c r="I285" i="9"/>
  <c r="J285" i="9" s="1"/>
  <c r="J283" i="9"/>
  <c r="I253" i="9"/>
  <c r="J253" i="9" s="1"/>
  <c r="J251" i="9"/>
  <c r="I205" i="9"/>
  <c r="J205" i="9" s="1"/>
  <c r="J203" i="9"/>
  <c r="I157" i="9"/>
  <c r="J157" i="9" s="1"/>
  <c r="J155" i="9"/>
  <c r="I125" i="9"/>
  <c r="J125" i="9" s="1"/>
  <c r="J123" i="9"/>
  <c r="I93" i="9"/>
  <c r="J93" i="9" s="1"/>
  <c r="J91" i="9"/>
  <c r="I61" i="9"/>
  <c r="J61" i="9" s="1"/>
  <c r="J59" i="9"/>
  <c r="I29" i="9"/>
  <c r="J29" i="9" s="1"/>
  <c r="J27" i="9"/>
  <c r="I885" i="9"/>
  <c r="J885" i="9" s="1"/>
  <c r="J883" i="9"/>
  <c r="I773" i="9"/>
  <c r="J773" i="9" s="1"/>
  <c r="J771" i="9"/>
  <c r="G725" i="9"/>
  <c r="K725" i="9" s="1"/>
  <c r="K723" i="9"/>
  <c r="I709" i="9"/>
  <c r="J709" i="9" s="1"/>
  <c r="J707" i="9"/>
  <c r="I669" i="9"/>
  <c r="J669" i="9" s="1"/>
  <c r="J667" i="9"/>
  <c r="I637" i="9"/>
  <c r="J637" i="9" s="1"/>
  <c r="J635" i="9"/>
  <c r="I605" i="9"/>
  <c r="J605" i="9" s="1"/>
  <c r="J603" i="9"/>
  <c r="I557" i="9"/>
  <c r="J557" i="9" s="1"/>
  <c r="J555" i="9"/>
  <c r="I517" i="9"/>
  <c r="J517" i="9" s="1"/>
  <c r="J515" i="9"/>
  <c r="I485" i="9"/>
  <c r="J485" i="9" s="1"/>
  <c r="J483" i="9"/>
  <c r="I453" i="9"/>
  <c r="J453" i="9" s="1"/>
  <c r="J451" i="9"/>
  <c r="I421" i="9"/>
  <c r="J421" i="9" s="1"/>
  <c r="J419" i="9"/>
  <c r="I389" i="9"/>
  <c r="J389" i="9" s="1"/>
  <c r="J387" i="9"/>
  <c r="I357" i="9"/>
  <c r="J357" i="9" s="1"/>
  <c r="J355" i="9"/>
  <c r="I309" i="9"/>
  <c r="J309" i="9" s="1"/>
  <c r="J307" i="9"/>
  <c r="I277" i="9"/>
  <c r="J277" i="9" s="1"/>
  <c r="J275" i="9"/>
  <c r="I245" i="9"/>
  <c r="J245" i="9" s="1"/>
  <c r="J243" i="9"/>
  <c r="G205" i="9"/>
  <c r="K205" i="9" s="1"/>
  <c r="K203" i="9"/>
  <c r="G157" i="9"/>
  <c r="K157" i="9" s="1"/>
  <c r="K155" i="9"/>
  <c r="G125" i="9"/>
  <c r="K125" i="9" s="1"/>
  <c r="K123" i="9"/>
  <c r="G93" i="9"/>
  <c r="K93" i="9" s="1"/>
  <c r="K91" i="9"/>
  <c r="G61" i="9"/>
  <c r="K61" i="9" s="1"/>
  <c r="K59" i="9"/>
  <c r="G29" i="9"/>
  <c r="K29" i="9" s="1"/>
  <c r="K27" i="9"/>
  <c r="G877" i="9"/>
  <c r="K877" i="9" s="1"/>
  <c r="K875" i="9"/>
  <c r="G693" i="9"/>
  <c r="K693" i="9" s="1"/>
  <c r="K691" i="9"/>
  <c r="G629" i="9"/>
  <c r="K629" i="9" s="1"/>
  <c r="K627" i="9"/>
  <c r="G549" i="9"/>
  <c r="K549" i="9" s="1"/>
  <c r="K547" i="9"/>
  <c r="I501" i="9"/>
  <c r="J501" i="9" s="1"/>
  <c r="J499" i="9"/>
  <c r="I469" i="9"/>
  <c r="J469" i="9" s="1"/>
  <c r="J467" i="9"/>
  <c r="I405" i="9"/>
  <c r="J405" i="9" s="1"/>
  <c r="J403" i="9"/>
  <c r="I341" i="9"/>
  <c r="J341" i="9" s="1"/>
  <c r="J339" i="9"/>
  <c r="I325" i="9"/>
  <c r="J325" i="9" s="1"/>
  <c r="J323" i="9"/>
  <c r="I261" i="9"/>
  <c r="J261" i="9" s="1"/>
  <c r="J259" i="9"/>
  <c r="I181" i="9"/>
  <c r="J181" i="9" s="1"/>
  <c r="J179" i="9"/>
  <c r="I101" i="9"/>
  <c r="J101" i="9" s="1"/>
  <c r="J99" i="9"/>
  <c r="I37" i="9"/>
  <c r="J37" i="9" s="1"/>
  <c r="J35" i="9"/>
  <c r="G869" i="9"/>
  <c r="K869" i="9" s="1"/>
  <c r="K867" i="9"/>
  <c r="I725" i="9"/>
  <c r="J725" i="9" s="1"/>
  <c r="J723" i="9"/>
  <c r="G653" i="9"/>
  <c r="K653" i="9" s="1"/>
  <c r="K651" i="9"/>
  <c r="G581" i="9"/>
  <c r="K581" i="9" s="1"/>
  <c r="K579" i="9"/>
  <c r="G501" i="9"/>
  <c r="K501" i="9" s="1"/>
  <c r="K499" i="9"/>
  <c r="G469" i="9"/>
  <c r="K469" i="9" s="1"/>
  <c r="K467" i="9"/>
  <c r="G405" i="9"/>
  <c r="K405" i="9" s="1"/>
  <c r="K403" i="9"/>
  <c r="G341" i="9"/>
  <c r="K341" i="9" s="1"/>
  <c r="K339" i="9"/>
  <c r="G293" i="9"/>
  <c r="K293" i="9" s="1"/>
  <c r="K291" i="9"/>
  <c r="G261" i="9"/>
  <c r="K261" i="9" s="1"/>
  <c r="K259" i="9"/>
  <c r="G181" i="9"/>
  <c r="K181" i="9" s="1"/>
  <c r="K179" i="9"/>
  <c r="G101" i="9"/>
  <c r="K101" i="9" s="1"/>
  <c r="K99" i="9"/>
  <c r="G37" i="9"/>
  <c r="K37" i="9" s="1"/>
  <c r="K35" i="9"/>
  <c r="G13" i="9"/>
  <c r="K13" i="9" s="1"/>
  <c r="K11" i="9"/>
  <c r="G821" i="9"/>
  <c r="K821" i="9" s="1"/>
  <c r="K819" i="9"/>
  <c r="G717" i="9"/>
  <c r="K717" i="9" s="1"/>
  <c r="K715" i="9"/>
  <c r="G677" i="9"/>
  <c r="K677" i="9" s="1"/>
  <c r="K675" i="9"/>
  <c r="G645" i="9"/>
  <c r="K645" i="9" s="1"/>
  <c r="K643" i="9"/>
  <c r="G613" i="9"/>
  <c r="K613" i="9" s="1"/>
  <c r="K611" i="9"/>
  <c r="G565" i="9"/>
  <c r="K565" i="9" s="1"/>
  <c r="K563" i="9"/>
  <c r="G493" i="9"/>
  <c r="K493" i="9" s="1"/>
  <c r="K491" i="9"/>
  <c r="G461" i="9"/>
  <c r="K461" i="9" s="1"/>
  <c r="K459" i="9"/>
  <c r="G429" i="9"/>
  <c r="K429" i="9" s="1"/>
  <c r="K427" i="9"/>
  <c r="G397" i="9"/>
  <c r="K397" i="9" s="1"/>
  <c r="K395" i="9"/>
  <c r="G365" i="9"/>
  <c r="K365" i="9" s="1"/>
  <c r="K363" i="9"/>
  <c r="G317" i="9"/>
  <c r="K317" i="9" s="1"/>
  <c r="K315" i="9"/>
  <c r="G285" i="9"/>
  <c r="K285" i="9" s="1"/>
  <c r="K283" i="9"/>
  <c r="G253" i="9"/>
  <c r="K253" i="9" s="1"/>
  <c r="K251" i="9"/>
  <c r="I237" i="9"/>
  <c r="J237" i="9" s="1"/>
  <c r="J235" i="9"/>
  <c r="I197" i="9"/>
  <c r="J197" i="9" s="1"/>
  <c r="J195" i="9"/>
  <c r="I149" i="9"/>
  <c r="J149" i="9" s="1"/>
  <c r="J147" i="9"/>
  <c r="I117" i="9"/>
  <c r="J117" i="9" s="1"/>
  <c r="J115" i="9"/>
  <c r="I85" i="9"/>
  <c r="J85" i="9" s="1"/>
  <c r="J83" i="9"/>
  <c r="I53" i="9"/>
  <c r="J53" i="9" s="1"/>
  <c r="J51" i="9"/>
  <c r="I21" i="9"/>
  <c r="J21" i="9" s="1"/>
  <c r="J19" i="9"/>
  <c r="I765" i="9"/>
  <c r="J765" i="9" s="1"/>
  <c r="J763" i="9"/>
  <c r="I661" i="9"/>
  <c r="J661" i="9" s="1"/>
  <c r="J659" i="9"/>
  <c r="I541" i="9"/>
  <c r="J541" i="9" s="1"/>
  <c r="J539" i="9"/>
  <c r="I413" i="9"/>
  <c r="J413" i="9" s="1"/>
  <c r="J411" i="9"/>
  <c r="G21" i="9"/>
  <c r="K21" i="9" s="1"/>
  <c r="K19" i="9"/>
  <c r="G885" i="9"/>
  <c r="K885" i="9" s="1"/>
  <c r="K883" i="9"/>
  <c r="G773" i="9"/>
  <c r="K773" i="9" s="1"/>
  <c r="K771" i="9"/>
  <c r="G709" i="9"/>
  <c r="K709" i="9" s="1"/>
  <c r="K707" i="9"/>
  <c r="G669" i="9"/>
  <c r="K669" i="9" s="1"/>
  <c r="K667" i="9"/>
  <c r="G637" i="9"/>
  <c r="K637" i="9" s="1"/>
  <c r="K635" i="9"/>
  <c r="G605" i="9"/>
  <c r="K605" i="9" s="1"/>
  <c r="K603" i="9"/>
  <c r="I549" i="9"/>
  <c r="J549" i="9" s="1"/>
  <c r="J547" i="9"/>
  <c r="G517" i="9"/>
  <c r="K517" i="9" s="1"/>
  <c r="K515" i="9"/>
  <c r="G485" i="9"/>
  <c r="K485" i="9" s="1"/>
  <c r="K483" i="9"/>
  <c r="G453" i="9"/>
  <c r="K453" i="9" s="1"/>
  <c r="K451" i="9"/>
  <c r="G421" i="9"/>
  <c r="K421" i="9" s="1"/>
  <c r="K419" i="9"/>
  <c r="G389" i="9"/>
  <c r="K389" i="9" s="1"/>
  <c r="K387" i="9"/>
  <c r="G357" i="9"/>
  <c r="K357" i="9" s="1"/>
  <c r="K355" i="9"/>
  <c r="G309" i="9"/>
  <c r="K309" i="9" s="1"/>
  <c r="K307" i="9"/>
  <c r="G277" i="9"/>
  <c r="K277" i="9" s="1"/>
  <c r="K275" i="9"/>
  <c r="G245" i="9"/>
  <c r="K245" i="9" s="1"/>
  <c r="K243" i="9"/>
  <c r="I229" i="9"/>
  <c r="J229" i="9" s="1"/>
  <c r="J227" i="9"/>
  <c r="I189" i="9"/>
  <c r="J189" i="9" s="1"/>
  <c r="J187" i="9"/>
  <c r="I141" i="9"/>
  <c r="J141" i="9" s="1"/>
  <c r="J139" i="9"/>
  <c r="I109" i="9"/>
  <c r="J109" i="9" s="1"/>
  <c r="J107" i="9"/>
  <c r="I77" i="9"/>
  <c r="J77" i="9" s="1"/>
  <c r="J75" i="9"/>
  <c r="I45" i="9"/>
  <c r="J45" i="9" s="1"/>
  <c r="J43" i="9"/>
  <c r="I589" i="9"/>
  <c r="J589" i="9" s="1"/>
  <c r="J587" i="9"/>
  <c r="G869" i="11"/>
  <c r="K869" i="11" s="1"/>
  <c r="K867" i="11"/>
  <c r="G837" i="11"/>
  <c r="K837" i="11" s="1"/>
  <c r="K835" i="11"/>
  <c r="G805" i="11"/>
  <c r="K805" i="11" s="1"/>
  <c r="K803" i="11"/>
  <c r="G773" i="11"/>
  <c r="K773" i="11" s="1"/>
  <c r="K771" i="11"/>
  <c r="G741" i="11"/>
  <c r="K741" i="11" s="1"/>
  <c r="K739" i="11"/>
  <c r="G709" i="11"/>
  <c r="K709" i="11" s="1"/>
  <c r="K707" i="11"/>
  <c r="G677" i="11"/>
  <c r="K677" i="11" s="1"/>
  <c r="K675" i="11"/>
  <c r="G645" i="11"/>
  <c r="K645" i="11" s="1"/>
  <c r="K643" i="11"/>
  <c r="G613" i="11"/>
  <c r="K613" i="11" s="1"/>
  <c r="K611" i="11"/>
  <c r="G573" i="11"/>
  <c r="K573" i="11" s="1"/>
  <c r="K571" i="11"/>
  <c r="G541" i="11"/>
  <c r="K541" i="11" s="1"/>
  <c r="K539" i="11"/>
  <c r="G509" i="11"/>
  <c r="K509" i="11" s="1"/>
  <c r="K507" i="11"/>
  <c r="G477" i="11"/>
  <c r="K477" i="11" s="1"/>
  <c r="K475" i="11"/>
  <c r="G445" i="11"/>
  <c r="K445" i="11" s="1"/>
  <c r="K443" i="11"/>
  <c r="G413" i="11"/>
  <c r="K413" i="11" s="1"/>
  <c r="K411" i="11"/>
  <c r="G389" i="11"/>
  <c r="K389" i="11" s="1"/>
  <c r="K387" i="11"/>
  <c r="I333" i="11"/>
  <c r="J333" i="11" s="1"/>
  <c r="J331" i="11"/>
  <c r="I301" i="11"/>
  <c r="J301" i="11" s="1"/>
  <c r="J299" i="11"/>
  <c r="I269" i="11"/>
  <c r="J269" i="11" s="1"/>
  <c r="J267" i="11"/>
  <c r="I237" i="11"/>
  <c r="J237" i="11" s="1"/>
  <c r="J235" i="11"/>
  <c r="I205" i="11"/>
  <c r="J205" i="11" s="1"/>
  <c r="J203" i="11"/>
  <c r="I173" i="11"/>
  <c r="J173" i="11" s="1"/>
  <c r="J171" i="11"/>
  <c r="I141" i="11"/>
  <c r="J141" i="11" s="1"/>
  <c r="J139" i="11"/>
  <c r="I117" i="11"/>
  <c r="J117" i="11" s="1"/>
  <c r="J115" i="11"/>
  <c r="I85" i="11"/>
  <c r="J85" i="11" s="1"/>
  <c r="J83" i="11"/>
  <c r="I53" i="11"/>
  <c r="J53" i="11" s="1"/>
  <c r="J51" i="11"/>
  <c r="I21" i="11"/>
  <c r="J21" i="11" s="1"/>
  <c r="J19" i="11"/>
  <c r="I877" i="11"/>
  <c r="J877" i="11" s="1"/>
  <c r="J875" i="11"/>
  <c r="G821" i="11"/>
  <c r="K821" i="11" s="1"/>
  <c r="K819" i="11"/>
  <c r="G757" i="11"/>
  <c r="K757" i="11" s="1"/>
  <c r="K755" i="11"/>
  <c r="G693" i="11"/>
  <c r="K693" i="11" s="1"/>
  <c r="K691" i="11"/>
  <c r="G629" i="11"/>
  <c r="K629" i="11" s="1"/>
  <c r="K627" i="11"/>
  <c r="I549" i="11"/>
  <c r="J549" i="11" s="1"/>
  <c r="J547" i="11"/>
  <c r="I517" i="11"/>
  <c r="J517" i="11" s="1"/>
  <c r="J515" i="11"/>
  <c r="G461" i="11"/>
  <c r="K461" i="11" s="1"/>
  <c r="K459" i="11"/>
  <c r="G397" i="11"/>
  <c r="K397" i="11" s="1"/>
  <c r="K395" i="11"/>
  <c r="I341" i="11"/>
  <c r="J341" i="11" s="1"/>
  <c r="J339" i="11"/>
  <c r="I221" i="11"/>
  <c r="J221" i="11" s="1"/>
  <c r="J219" i="11"/>
  <c r="I189" i="11"/>
  <c r="J189" i="11" s="1"/>
  <c r="J187" i="11"/>
  <c r="I69" i="11"/>
  <c r="J69" i="11" s="1"/>
  <c r="J67" i="11"/>
  <c r="G877" i="11"/>
  <c r="K877" i="11" s="1"/>
  <c r="K875" i="11"/>
  <c r="G813" i="11"/>
  <c r="K813" i="11" s="1"/>
  <c r="K811" i="11"/>
  <c r="I677" i="11"/>
  <c r="J677" i="11" s="1"/>
  <c r="J675" i="11"/>
  <c r="I613" i="11"/>
  <c r="J613" i="11" s="1"/>
  <c r="J611" i="11"/>
  <c r="I573" i="11"/>
  <c r="J573" i="11" s="1"/>
  <c r="J571" i="11"/>
  <c r="I509" i="11"/>
  <c r="J509" i="11" s="1"/>
  <c r="J507" i="11"/>
  <c r="I445" i="11"/>
  <c r="J445" i="11" s="1"/>
  <c r="J443" i="11"/>
  <c r="I357" i="11"/>
  <c r="J357" i="11" s="1"/>
  <c r="J355" i="11"/>
  <c r="G317" i="11"/>
  <c r="K317" i="11" s="1"/>
  <c r="K315" i="11"/>
  <c r="I277" i="11"/>
  <c r="J277" i="11" s="1"/>
  <c r="J275" i="11"/>
  <c r="I181" i="11"/>
  <c r="J181" i="11" s="1"/>
  <c r="J179" i="11"/>
  <c r="G101" i="11"/>
  <c r="K101" i="11" s="1"/>
  <c r="K99" i="11"/>
  <c r="G37" i="11"/>
  <c r="K37" i="11" s="1"/>
  <c r="K35" i="11"/>
  <c r="I885" i="11"/>
  <c r="J885" i="11" s="1"/>
  <c r="J883" i="11"/>
  <c r="I853" i="11"/>
  <c r="J853" i="11" s="1"/>
  <c r="J851" i="11"/>
  <c r="I821" i="11"/>
  <c r="J821" i="11" s="1"/>
  <c r="J819" i="11"/>
  <c r="I789" i="11"/>
  <c r="J789" i="11" s="1"/>
  <c r="J787" i="11"/>
  <c r="I757" i="11"/>
  <c r="J757" i="11" s="1"/>
  <c r="J755" i="11"/>
  <c r="I725" i="11"/>
  <c r="J725" i="11" s="1"/>
  <c r="J723" i="11"/>
  <c r="I693" i="11"/>
  <c r="J693" i="11" s="1"/>
  <c r="J691" i="11"/>
  <c r="I661" i="11"/>
  <c r="J661" i="11" s="1"/>
  <c r="J659" i="11"/>
  <c r="I629" i="11"/>
  <c r="J629" i="11" s="1"/>
  <c r="J627" i="11"/>
  <c r="I597" i="11"/>
  <c r="J597" i="11" s="1"/>
  <c r="J595" i="11"/>
  <c r="I557" i="11"/>
  <c r="J557" i="11" s="1"/>
  <c r="J555" i="11"/>
  <c r="I525" i="11"/>
  <c r="J525" i="11" s="1"/>
  <c r="J523" i="11"/>
  <c r="I493" i="11"/>
  <c r="J493" i="11" s="1"/>
  <c r="J491" i="11"/>
  <c r="I461" i="11"/>
  <c r="J461" i="11" s="1"/>
  <c r="J459" i="11"/>
  <c r="I429" i="11"/>
  <c r="J429" i="11" s="1"/>
  <c r="J427" i="11"/>
  <c r="I397" i="11"/>
  <c r="J397" i="11" s="1"/>
  <c r="J395" i="11"/>
  <c r="I373" i="11"/>
  <c r="J373" i="11" s="1"/>
  <c r="J371" i="11"/>
  <c r="I349" i="11"/>
  <c r="J349" i="11" s="1"/>
  <c r="J347" i="11"/>
  <c r="I325" i="11"/>
  <c r="J325" i="11" s="1"/>
  <c r="J323" i="11"/>
  <c r="I293" i="11"/>
  <c r="J293" i="11" s="1"/>
  <c r="J291" i="11"/>
  <c r="I261" i="11"/>
  <c r="J261" i="11" s="1"/>
  <c r="J259" i="11"/>
  <c r="I229" i="11"/>
  <c r="J229" i="11" s="1"/>
  <c r="J227" i="11"/>
  <c r="I197" i="11"/>
  <c r="J197" i="11" s="1"/>
  <c r="J195" i="11"/>
  <c r="I165" i="11"/>
  <c r="J165" i="11" s="1"/>
  <c r="J163" i="11"/>
  <c r="I133" i="11"/>
  <c r="J133" i="11" s="1"/>
  <c r="J131" i="11"/>
  <c r="I109" i="11"/>
  <c r="J109" i="11" s="1"/>
  <c r="J107" i="11"/>
  <c r="I77" i="11"/>
  <c r="J77" i="11" s="1"/>
  <c r="J75" i="11"/>
  <c r="I45" i="11"/>
  <c r="J45" i="11" s="1"/>
  <c r="J43" i="11"/>
  <c r="I13" i="11"/>
  <c r="J13" i="11" s="1"/>
  <c r="J11" i="11"/>
  <c r="I813" i="11"/>
  <c r="J813" i="11" s="1"/>
  <c r="J811" i="11"/>
  <c r="I749" i="11"/>
  <c r="J749" i="11" s="1"/>
  <c r="J747" i="11"/>
  <c r="I685" i="11"/>
  <c r="J685" i="11" s="1"/>
  <c r="J683" i="11"/>
  <c r="I621" i="11"/>
  <c r="J621" i="11" s="1"/>
  <c r="J619" i="11"/>
  <c r="I581" i="11"/>
  <c r="J581" i="11" s="1"/>
  <c r="J579" i="11"/>
  <c r="I485" i="11"/>
  <c r="J485" i="11" s="1"/>
  <c r="J483" i="11"/>
  <c r="G429" i="11"/>
  <c r="K429" i="11" s="1"/>
  <c r="K427" i="11"/>
  <c r="I365" i="11"/>
  <c r="J365" i="11" s="1"/>
  <c r="J363" i="11"/>
  <c r="G325" i="11"/>
  <c r="K325" i="11" s="1"/>
  <c r="K323" i="11"/>
  <c r="G293" i="11"/>
  <c r="K293" i="11" s="1"/>
  <c r="K291" i="11"/>
  <c r="G261" i="11"/>
  <c r="K261" i="11" s="1"/>
  <c r="K259" i="11"/>
  <c r="G165" i="11"/>
  <c r="K165" i="11" s="1"/>
  <c r="K163" i="11"/>
  <c r="I101" i="11"/>
  <c r="J101" i="11" s="1"/>
  <c r="J99" i="11"/>
  <c r="I37" i="11"/>
  <c r="J37" i="11" s="1"/>
  <c r="J35" i="11"/>
  <c r="I869" i="11"/>
  <c r="J869" i="11" s="1"/>
  <c r="J867" i="11"/>
  <c r="I805" i="11"/>
  <c r="J805" i="11" s="1"/>
  <c r="J803" i="11"/>
  <c r="I773" i="11"/>
  <c r="J773" i="11" s="1"/>
  <c r="J771" i="11"/>
  <c r="I741" i="11"/>
  <c r="J741" i="11" s="1"/>
  <c r="J739" i="11"/>
  <c r="G685" i="11"/>
  <c r="K685" i="11" s="1"/>
  <c r="K683" i="11"/>
  <c r="G621" i="11"/>
  <c r="K621" i="11" s="1"/>
  <c r="K619" i="11"/>
  <c r="I541" i="11"/>
  <c r="J541" i="11" s="1"/>
  <c r="J539" i="11"/>
  <c r="I477" i="11"/>
  <c r="J477" i="11" s="1"/>
  <c r="J475" i="11"/>
  <c r="G421" i="11"/>
  <c r="K421" i="11" s="1"/>
  <c r="K419" i="11"/>
  <c r="G285" i="11"/>
  <c r="K285" i="11" s="1"/>
  <c r="K283" i="11"/>
  <c r="G221" i="11"/>
  <c r="K221" i="11" s="1"/>
  <c r="K219" i="11"/>
  <c r="G189" i="11"/>
  <c r="K189" i="11" s="1"/>
  <c r="K187" i="11"/>
  <c r="G133" i="11"/>
  <c r="K133" i="11" s="1"/>
  <c r="K131" i="11"/>
  <c r="I93" i="11"/>
  <c r="J93" i="11" s="1"/>
  <c r="J91" i="11"/>
  <c r="I861" i="11"/>
  <c r="J861" i="11" s="1"/>
  <c r="J859" i="11"/>
  <c r="I829" i="11"/>
  <c r="J829" i="11" s="1"/>
  <c r="J827" i="11"/>
  <c r="I797" i="11"/>
  <c r="J797" i="11" s="1"/>
  <c r="J795" i="11"/>
  <c r="I765" i="11"/>
  <c r="J765" i="11" s="1"/>
  <c r="J763" i="11"/>
  <c r="I733" i="11"/>
  <c r="J733" i="11" s="1"/>
  <c r="J731" i="11"/>
  <c r="I701" i="11"/>
  <c r="J701" i="11" s="1"/>
  <c r="J699" i="11"/>
  <c r="I669" i="11"/>
  <c r="J669" i="11" s="1"/>
  <c r="J667" i="11"/>
  <c r="I637" i="11"/>
  <c r="J637" i="11" s="1"/>
  <c r="J635" i="11"/>
  <c r="I605" i="11"/>
  <c r="J605" i="11" s="1"/>
  <c r="J603" i="11"/>
  <c r="I565" i="11"/>
  <c r="J565" i="11" s="1"/>
  <c r="J563" i="11"/>
  <c r="I533" i="11"/>
  <c r="J533" i="11" s="1"/>
  <c r="J531" i="11"/>
  <c r="I501" i="11"/>
  <c r="J501" i="11" s="1"/>
  <c r="J499" i="11"/>
  <c r="I469" i="11"/>
  <c r="J469" i="11" s="1"/>
  <c r="J467" i="11"/>
  <c r="I437" i="11"/>
  <c r="J437" i="11" s="1"/>
  <c r="J435" i="11"/>
  <c r="I405" i="11"/>
  <c r="J405" i="11" s="1"/>
  <c r="J403" i="11"/>
  <c r="I381" i="11"/>
  <c r="J381" i="11" s="1"/>
  <c r="J379" i="11"/>
  <c r="G309" i="11"/>
  <c r="K309" i="11" s="1"/>
  <c r="K307" i="11"/>
  <c r="G277" i="11"/>
  <c r="K277" i="11" s="1"/>
  <c r="K275" i="11"/>
  <c r="G245" i="11"/>
  <c r="K245" i="11" s="1"/>
  <c r="K243" i="11"/>
  <c r="G213" i="11"/>
  <c r="K213" i="11" s="1"/>
  <c r="K211" i="11"/>
  <c r="G181" i="11"/>
  <c r="K181" i="11" s="1"/>
  <c r="K179" i="11"/>
  <c r="G149" i="11"/>
  <c r="K149" i="11" s="1"/>
  <c r="K147" i="11"/>
  <c r="G125" i="11"/>
  <c r="K125" i="11" s="1"/>
  <c r="K123" i="11"/>
  <c r="G93" i="11"/>
  <c r="K93" i="11" s="1"/>
  <c r="K91" i="11"/>
  <c r="G61" i="11"/>
  <c r="K61" i="11" s="1"/>
  <c r="K59" i="11"/>
  <c r="G29" i="11"/>
  <c r="K29" i="11" s="1"/>
  <c r="K27" i="11"/>
  <c r="G885" i="11"/>
  <c r="K885" i="11" s="1"/>
  <c r="K883" i="11"/>
  <c r="I845" i="11"/>
  <c r="J845" i="11" s="1"/>
  <c r="J843" i="11"/>
  <c r="I781" i="11"/>
  <c r="J781" i="11" s="1"/>
  <c r="J779" i="11"/>
  <c r="I717" i="11"/>
  <c r="J717" i="11" s="1"/>
  <c r="J715" i="11"/>
  <c r="G661" i="11"/>
  <c r="K661" i="11" s="1"/>
  <c r="K659" i="11"/>
  <c r="I589" i="11"/>
  <c r="J589" i="11" s="1"/>
  <c r="J587" i="11"/>
  <c r="G525" i="11"/>
  <c r="K525" i="11" s="1"/>
  <c r="K523" i="11"/>
  <c r="G493" i="11"/>
  <c r="K493" i="11" s="1"/>
  <c r="K491" i="11"/>
  <c r="I421" i="11"/>
  <c r="J421" i="11" s="1"/>
  <c r="J419" i="11"/>
  <c r="G373" i="11"/>
  <c r="K373" i="11" s="1"/>
  <c r="K371" i="11"/>
  <c r="G229" i="11"/>
  <c r="K229" i="11" s="1"/>
  <c r="K227" i="11"/>
  <c r="G197" i="11"/>
  <c r="K197" i="11" s="1"/>
  <c r="K195" i="11"/>
  <c r="I157" i="11"/>
  <c r="J157" i="11" s="1"/>
  <c r="J155" i="11"/>
  <c r="G45" i="11"/>
  <c r="K45" i="11" s="1"/>
  <c r="K43" i="11"/>
  <c r="G845" i="11"/>
  <c r="K845" i="11" s="1"/>
  <c r="K843" i="11"/>
  <c r="I709" i="11"/>
  <c r="J709" i="11" s="1"/>
  <c r="J707" i="11"/>
  <c r="G653" i="11"/>
  <c r="K653" i="11" s="1"/>
  <c r="K651" i="11"/>
  <c r="G589" i="11"/>
  <c r="K589" i="11" s="1"/>
  <c r="K587" i="11"/>
  <c r="G549" i="11"/>
  <c r="K549" i="11" s="1"/>
  <c r="K547" i="11"/>
  <c r="G485" i="11"/>
  <c r="K485" i="11" s="1"/>
  <c r="K483" i="11"/>
  <c r="I413" i="11"/>
  <c r="J413" i="11" s="1"/>
  <c r="J411" i="11"/>
  <c r="G341" i="11"/>
  <c r="K341" i="11" s="1"/>
  <c r="K339" i="11"/>
  <c r="I309" i="11"/>
  <c r="J309" i="11" s="1"/>
  <c r="J307" i="11"/>
  <c r="G253" i="11"/>
  <c r="K253" i="11" s="1"/>
  <c r="K251" i="11"/>
  <c r="G157" i="11"/>
  <c r="K157" i="11" s="1"/>
  <c r="K155" i="11"/>
  <c r="I61" i="11"/>
  <c r="J61" i="11" s="1"/>
  <c r="J59" i="11"/>
  <c r="I29" i="11"/>
  <c r="J29" i="11" s="1"/>
  <c r="J27" i="11"/>
  <c r="G861" i="11"/>
  <c r="K861" i="11" s="1"/>
  <c r="K859" i="11"/>
  <c r="G829" i="11"/>
  <c r="K829" i="11" s="1"/>
  <c r="K827" i="11"/>
  <c r="G797" i="11"/>
  <c r="K797" i="11" s="1"/>
  <c r="K795" i="11"/>
  <c r="G765" i="11"/>
  <c r="K765" i="11" s="1"/>
  <c r="K763" i="11"/>
  <c r="G733" i="11"/>
  <c r="K733" i="11" s="1"/>
  <c r="K731" i="11"/>
  <c r="G701" i="11"/>
  <c r="K701" i="11" s="1"/>
  <c r="K699" i="11"/>
  <c r="G669" i="11"/>
  <c r="K669" i="11" s="1"/>
  <c r="K667" i="11"/>
  <c r="G637" i="11"/>
  <c r="K637" i="11" s="1"/>
  <c r="K635" i="11"/>
  <c r="G605" i="11"/>
  <c r="K605" i="11" s="1"/>
  <c r="K603" i="11"/>
  <c r="G565" i="11"/>
  <c r="K565" i="11" s="1"/>
  <c r="K563" i="11"/>
  <c r="G533" i="11"/>
  <c r="K533" i="11" s="1"/>
  <c r="K531" i="11"/>
  <c r="G501" i="11"/>
  <c r="K501" i="11" s="1"/>
  <c r="K499" i="11"/>
  <c r="G469" i="11"/>
  <c r="K469" i="11" s="1"/>
  <c r="K467" i="11"/>
  <c r="G437" i="11"/>
  <c r="K437" i="11" s="1"/>
  <c r="K435" i="11"/>
  <c r="G405" i="11"/>
  <c r="K405" i="11" s="1"/>
  <c r="K403" i="11"/>
  <c r="G381" i="11"/>
  <c r="K381" i="11" s="1"/>
  <c r="K379" i="11"/>
  <c r="G357" i="11"/>
  <c r="K357" i="11" s="1"/>
  <c r="K355" i="11"/>
  <c r="G333" i="11"/>
  <c r="K333" i="11" s="1"/>
  <c r="K331" i="11"/>
  <c r="G301" i="11"/>
  <c r="K301" i="11" s="1"/>
  <c r="K299" i="11"/>
  <c r="G269" i="11"/>
  <c r="K269" i="11" s="1"/>
  <c r="K267" i="11"/>
  <c r="G237" i="11"/>
  <c r="K237" i="11" s="1"/>
  <c r="K235" i="11"/>
  <c r="G205" i="11"/>
  <c r="K205" i="11" s="1"/>
  <c r="K203" i="11"/>
  <c r="G173" i="11"/>
  <c r="K173" i="11" s="1"/>
  <c r="K171" i="11"/>
  <c r="G141" i="11"/>
  <c r="K141" i="11" s="1"/>
  <c r="K139" i="11"/>
  <c r="G117" i="11"/>
  <c r="K117" i="11" s="1"/>
  <c r="K115" i="11"/>
  <c r="G85" i="11"/>
  <c r="K85" i="11" s="1"/>
  <c r="K83" i="11"/>
  <c r="G53" i="11"/>
  <c r="K53" i="11" s="1"/>
  <c r="K51" i="11"/>
  <c r="G21" i="11"/>
  <c r="K21" i="11" s="1"/>
  <c r="K19" i="11"/>
  <c r="G853" i="11"/>
  <c r="K853" i="11" s="1"/>
  <c r="K851" i="11"/>
  <c r="G789" i="11"/>
  <c r="K789" i="11" s="1"/>
  <c r="K787" i="11"/>
  <c r="G725" i="11"/>
  <c r="K725" i="11" s="1"/>
  <c r="K723" i="11"/>
  <c r="I653" i="11"/>
  <c r="J653" i="11" s="1"/>
  <c r="J651" i="11"/>
  <c r="G597" i="11"/>
  <c r="K597" i="11" s="1"/>
  <c r="K595" i="11"/>
  <c r="G557" i="11"/>
  <c r="K557" i="11" s="1"/>
  <c r="K555" i="11"/>
  <c r="I453" i="11"/>
  <c r="J453" i="11" s="1"/>
  <c r="J451" i="11"/>
  <c r="I389" i="11"/>
  <c r="J389" i="11" s="1"/>
  <c r="J387" i="11"/>
  <c r="G349" i="11"/>
  <c r="K349" i="11" s="1"/>
  <c r="K347" i="11"/>
  <c r="I317" i="11"/>
  <c r="J317" i="11" s="1"/>
  <c r="J315" i="11"/>
  <c r="I285" i="11"/>
  <c r="J285" i="11" s="1"/>
  <c r="J283" i="11"/>
  <c r="I253" i="11"/>
  <c r="J253" i="11" s="1"/>
  <c r="J251" i="11"/>
  <c r="G109" i="11"/>
  <c r="K109" i="11" s="1"/>
  <c r="K107" i="11"/>
  <c r="G77" i="11"/>
  <c r="K77" i="11" s="1"/>
  <c r="K75" i="11"/>
  <c r="G13" i="11"/>
  <c r="K13" i="11" s="1"/>
  <c r="K11" i="11"/>
  <c r="I837" i="11"/>
  <c r="J837" i="11" s="1"/>
  <c r="J835" i="11"/>
  <c r="G781" i="11"/>
  <c r="K781" i="11" s="1"/>
  <c r="K779" i="11"/>
  <c r="G749" i="11"/>
  <c r="K749" i="11" s="1"/>
  <c r="K747" i="11"/>
  <c r="G717" i="11"/>
  <c r="K717" i="11" s="1"/>
  <c r="K715" i="11"/>
  <c r="I645" i="11"/>
  <c r="J645" i="11" s="1"/>
  <c r="J643" i="11"/>
  <c r="G581" i="11"/>
  <c r="K581" i="11" s="1"/>
  <c r="K579" i="11"/>
  <c r="G517" i="11"/>
  <c r="K517" i="11" s="1"/>
  <c r="K515" i="11"/>
  <c r="G453" i="11"/>
  <c r="K453" i="11" s="1"/>
  <c r="K451" i="11"/>
  <c r="G365" i="11"/>
  <c r="K365" i="11" s="1"/>
  <c r="K363" i="11"/>
  <c r="I245" i="11"/>
  <c r="J245" i="11" s="1"/>
  <c r="J243" i="11"/>
  <c r="I213" i="11"/>
  <c r="J213" i="11" s="1"/>
  <c r="J211" i="11"/>
  <c r="I149" i="11"/>
  <c r="J149" i="11" s="1"/>
  <c r="J147" i="11"/>
  <c r="I125" i="11"/>
  <c r="J125" i="11" s="1"/>
  <c r="J123" i="11"/>
  <c r="G69" i="11"/>
  <c r="K69" i="11" s="1"/>
  <c r="K67" i="11"/>
  <c r="G821" i="12"/>
  <c r="K821" i="12" s="1"/>
  <c r="K819" i="12"/>
  <c r="G757" i="12"/>
  <c r="K757" i="12" s="1"/>
  <c r="K755" i="12"/>
  <c r="G693" i="12"/>
  <c r="K693" i="12" s="1"/>
  <c r="K691" i="12"/>
  <c r="G629" i="12"/>
  <c r="K629" i="12" s="1"/>
  <c r="K627" i="12"/>
  <c r="G565" i="12"/>
  <c r="K565" i="12" s="1"/>
  <c r="K563" i="12"/>
  <c r="G501" i="12"/>
  <c r="K501" i="12" s="1"/>
  <c r="K499" i="12"/>
  <c r="G437" i="12"/>
  <c r="K437" i="12" s="1"/>
  <c r="K435" i="12"/>
  <c r="G373" i="12"/>
  <c r="K373" i="12" s="1"/>
  <c r="K371" i="12"/>
  <c r="G309" i="12"/>
  <c r="K309" i="12" s="1"/>
  <c r="K307" i="12"/>
  <c r="G245" i="12"/>
  <c r="K245" i="12" s="1"/>
  <c r="K243" i="12"/>
  <c r="G173" i="12"/>
  <c r="K173" i="12" s="1"/>
  <c r="K171" i="12"/>
  <c r="G109" i="12"/>
  <c r="K109" i="12" s="1"/>
  <c r="K107" i="12"/>
  <c r="G37" i="12"/>
  <c r="K37" i="12" s="1"/>
  <c r="K35" i="12"/>
  <c r="G829" i="12"/>
  <c r="K829" i="12" s="1"/>
  <c r="K827" i="12"/>
  <c r="G765" i="12"/>
  <c r="K765" i="12" s="1"/>
  <c r="K763" i="12"/>
  <c r="G701" i="12"/>
  <c r="K701" i="12" s="1"/>
  <c r="K699" i="12"/>
  <c r="G637" i="12"/>
  <c r="K637" i="12" s="1"/>
  <c r="K635" i="12"/>
  <c r="G573" i="12"/>
  <c r="K573" i="12" s="1"/>
  <c r="K571" i="12"/>
  <c r="G509" i="12"/>
  <c r="K509" i="12" s="1"/>
  <c r="K507" i="12"/>
  <c r="G445" i="12"/>
  <c r="K445" i="12" s="1"/>
  <c r="K443" i="12"/>
  <c r="G381" i="12"/>
  <c r="K381" i="12" s="1"/>
  <c r="K379" i="12"/>
  <c r="G317" i="12"/>
  <c r="K317" i="12" s="1"/>
  <c r="K315" i="12"/>
  <c r="G253" i="12"/>
  <c r="K253" i="12" s="1"/>
  <c r="K251" i="12"/>
  <c r="G149" i="12"/>
  <c r="K149" i="12" s="1"/>
  <c r="K147" i="12"/>
  <c r="G85" i="12"/>
  <c r="K85" i="12" s="1"/>
  <c r="K83" i="12"/>
  <c r="G45" i="12"/>
  <c r="K45" i="12" s="1"/>
  <c r="K43" i="12"/>
  <c r="G29" i="12"/>
  <c r="K29" i="12" s="1"/>
  <c r="K27" i="12"/>
  <c r="G13" i="12"/>
  <c r="K13" i="12" s="1"/>
  <c r="K11" i="12"/>
  <c r="G837" i="12"/>
  <c r="K837" i="12" s="1"/>
  <c r="K835" i="12"/>
  <c r="G773" i="12"/>
  <c r="K773" i="12" s="1"/>
  <c r="K771" i="12"/>
  <c r="G709" i="12"/>
  <c r="K709" i="12" s="1"/>
  <c r="K707" i="12"/>
  <c r="G645" i="12"/>
  <c r="K645" i="12" s="1"/>
  <c r="K643" i="12"/>
  <c r="G581" i="12"/>
  <c r="K581" i="12" s="1"/>
  <c r="K579" i="12"/>
  <c r="G517" i="12"/>
  <c r="K517" i="12" s="1"/>
  <c r="K515" i="12"/>
  <c r="G453" i="12"/>
  <c r="K453" i="12" s="1"/>
  <c r="K451" i="12"/>
  <c r="G389" i="12"/>
  <c r="K389" i="12" s="1"/>
  <c r="K387" i="12"/>
  <c r="G325" i="12"/>
  <c r="K325" i="12" s="1"/>
  <c r="K323" i="12"/>
  <c r="G261" i="12"/>
  <c r="K261" i="12" s="1"/>
  <c r="K259" i="12"/>
  <c r="G189" i="12"/>
  <c r="K189" i="12" s="1"/>
  <c r="K187" i="12"/>
  <c r="G125" i="12"/>
  <c r="K125" i="12" s="1"/>
  <c r="K123" i="12"/>
  <c r="G53" i="12"/>
  <c r="K53" i="12" s="1"/>
  <c r="K51" i="12"/>
  <c r="G813" i="12"/>
  <c r="K813" i="12" s="1"/>
  <c r="K811" i="12"/>
  <c r="G749" i="12"/>
  <c r="K749" i="12" s="1"/>
  <c r="K747" i="12"/>
  <c r="G685" i="12"/>
  <c r="K685" i="12" s="1"/>
  <c r="K683" i="12"/>
  <c r="G621" i="12"/>
  <c r="K621" i="12" s="1"/>
  <c r="K619" i="12"/>
  <c r="G557" i="12"/>
  <c r="K557" i="12" s="1"/>
  <c r="K555" i="12"/>
  <c r="G493" i="12"/>
  <c r="K493" i="12" s="1"/>
  <c r="K491" i="12"/>
  <c r="G429" i="12"/>
  <c r="K429" i="12" s="1"/>
  <c r="K427" i="12"/>
  <c r="G365" i="12"/>
  <c r="K365" i="12" s="1"/>
  <c r="K363" i="12"/>
  <c r="G301" i="12"/>
  <c r="K301" i="12" s="1"/>
  <c r="K299" i="12"/>
  <c r="G237" i="12"/>
  <c r="K237" i="12" s="1"/>
  <c r="K235" i="12"/>
  <c r="G165" i="12"/>
  <c r="K165" i="12" s="1"/>
  <c r="K163" i="12"/>
  <c r="G101" i="12"/>
  <c r="K101" i="12" s="1"/>
  <c r="K99" i="12"/>
  <c r="G853" i="12"/>
  <c r="K853" i="12" s="1"/>
  <c r="K851" i="12"/>
  <c r="G789" i="12"/>
  <c r="K789" i="12" s="1"/>
  <c r="K787" i="12"/>
  <c r="G725" i="12"/>
  <c r="K725" i="12" s="1"/>
  <c r="K723" i="12"/>
  <c r="G661" i="12"/>
  <c r="K661" i="12" s="1"/>
  <c r="K659" i="12"/>
  <c r="G597" i="12"/>
  <c r="K597" i="12" s="1"/>
  <c r="K595" i="12"/>
  <c r="G533" i="12"/>
  <c r="K533" i="12" s="1"/>
  <c r="K531" i="12"/>
  <c r="G469" i="12"/>
  <c r="K469" i="12" s="1"/>
  <c r="K467" i="12"/>
  <c r="G405" i="12"/>
  <c r="K405" i="12" s="1"/>
  <c r="K403" i="12"/>
  <c r="G341" i="12"/>
  <c r="K341" i="12" s="1"/>
  <c r="K339" i="12"/>
  <c r="G277" i="12"/>
  <c r="K277" i="12" s="1"/>
  <c r="K275" i="12"/>
  <c r="G213" i="12"/>
  <c r="K213" i="12" s="1"/>
  <c r="K211" i="12"/>
  <c r="G141" i="12"/>
  <c r="K141" i="12" s="1"/>
  <c r="K139" i="12"/>
  <c r="G77" i="12"/>
  <c r="K77" i="12" s="1"/>
  <c r="K75" i="12"/>
  <c r="G861" i="12"/>
  <c r="K861" i="12" s="1"/>
  <c r="K859" i="12"/>
  <c r="G797" i="12"/>
  <c r="K797" i="12" s="1"/>
  <c r="K795" i="12"/>
  <c r="G733" i="12"/>
  <c r="K733" i="12" s="1"/>
  <c r="K731" i="12"/>
  <c r="G669" i="12"/>
  <c r="K669" i="12" s="1"/>
  <c r="K667" i="12"/>
  <c r="G605" i="12"/>
  <c r="K605" i="12" s="1"/>
  <c r="K603" i="12"/>
  <c r="G541" i="12"/>
  <c r="K541" i="12" s="1"/>
  <c r="K539" i="12"/>
  <c r="G477" i="12"/>
  <c r="K477" i="12" s="1"/>
  <c r="K475" i="12"/>
  <c r="G413" i="12"/>
  <c r="K413" i="12" s="1"/>
  <c r="K411" i="12"/>
  <c r="G349" i="12"/>
  <c r="K349" i="12" s="1"/>
  <c r="K347" i="12"/>
  <c r="G285" i="12"/>
  <c r="K285" i="12" s="1"/>
  <c r="K283" i="12"/>
  <c r="G221" i="12"/>
  <c r="K221" i="12" s="1"/>
  <c r="K219" i="12"/>
  <c r="G181" i="12"/>
  <c r="K181" i="12" s="1"/>
  <c r="K179" i="12"/>
  <c r="G117" i="12"/>
  <c r="K117" i="12" s="1"/>
  <c r="K115" i="12"/>
  <c r="G69" i="12"/>
  <c r="K69" i="12" s="1"/>
  <c r="K67" i="12"/>
  <c r="G21" i="12"/>
  <c r="K21" i="12" s="1"/>
  <c r="K19" i="12"/>
  <c r="G869" i="12"/>
  <c r="K869" i="12" s="1"/>
  <c r="K867" i="12"/>
  <c r="G805" i="12"/>
  <c r="K805" i="12" s="1"/>
  <c r="K803" i="12"/>
  <c r="G741" i="12"/>
  <c r="K741" i="12" s="1"/>
  <c r="K739" i="12"/>
  <c r="G677" i="12"/>
  <c r="K677" i="12" s="1"/>
  <c r="K675" i="12"/>
  <c r="G613" i="12"/>
  <c r="K613" i="12" s="1"/>
  <c r="K611" i="12"/>
  <c r="G549" i="12"/>
  <c r="K549" i="12" s="1"/>
  <c r="K547" i="12"/>
  <c r="G485" i="12"/>
  <c r="K485" i="12" s="1"/>
  <c r="K483" i="12"/>
  <c r="G421" i="12"/>
  <c r="K421" i="12" s="1"/>
  <c r="K419" i="12"/>
  <c r="G357" i="12"/>
  <c r="K357" i="12" s="1"/>
  <c r="K355" i="12"/>
  <c r="G293" i="12"/>
  <c r="K293" i="12" s="1"/>
  <c r="K291" i="12"/>
  <c r="G229" i="12"/>
  <c r="K229" i="12" s="1"/>
  <c r="K227" i="12"/>
  <c r="G157" i="12"/>
  <c r="K157" i="12" s="1"/>
  <c r="K155" i="12"/>
  <c r="G93" i="12"/>
  <c r="K93" i="12" s="1"/>
  <c r="K91" i="12"/>
  <c r="G845" i="12"/>
  <c r="K845" i="12" s="1"/>
  <c r="K843" i="12"/>
  <c r="G781" i="12"/>
  <c r="K781" i="12" s="1"/>
  <c r="K779" i="12"/>
  <c r="G717" i="12"/>
  <c r="K717" i="12" s="1"/>
  <c r="K715" i="12"/>
  <c r="G653" i="12"/>
  <c r="K653" i="12" s="1"/>
  <c r="K651" i="12"/>
  <c r="G589" i="12"/>
  <c r="K589" i="12" s="1"/>
  <c r="K587" i="12"/>
  <c r="G525" i="12"/>
  <c r="K525" i="12" s="1"/>
  <c r="K523" i="12"/>
  <c r="G461" i="12"/>
  <c r="K461" i="12" s="1"/>
  <c r="K459" i="12"/>
  <c r="G397" i="12"/>
  <c r="K397" i="12" s="1"/>
  <c r="K395" i="12"/>
  <c r="G333" i="12"/>
  <c r="K333" i="12" s="1"/>
  <c r="K331" i="12"/>
  <c r="G269" i="12"/>
  <c r="K269" i="12" s="1"/>
  <c r="K267" i="12"/>
  <c r="G205" i="12"/>
  <c r="K205" i="12" s="1"/>
  <c r="K203" i="12"/>
  <c r="G133" i="12"/>
  <c r="K133" i="12" s="1"/>
  <c r="K131" i="12"/>
  <c r="G61" i="12"/>
  <c r="K61" i="12" s="1"/>
  <c r="K59" i="12"/>
  <c r="G885" i="8"/>
  <c r="K885" i="8" s="1"/>
  <c r="G629" i="8"/>
  <c r="K629" i="8" s="1"/>
  <c r="G61" i="8"/>
  <c r="K61" i="8" s="1"/>
  <c r="I309" i="7"/>
  <c r="G77" i="7"/>
  <c r="K29" i="25"/>
  <c r="J29" i="25"/>
  <c r="I29" i="25"/>
  <c r="H29" i="25"/>
  <c r="G29" i="25"/>
  <c r="K27" i="25"/>
  <c r="J27" i="25"/>
  <c r="I27" i="25"/>
  <c r="H27" i="25"/>
  <c r="G27" i="25"/>
  <c r="O14" i="34"/>
  <c r="R14" i="34"/>
  <c r="Q14" i="34"/>
  <c r="Q14" i="29"/>
  <c r="R14" i="29"/>
  <c r="O14" i="29"/>
  <c r="Q14" i="21"/>
  <c r="R14" i="21"/>
  <c r="O14" i="21"/>
  <c r="J6" i="19"/>
  <c r="I6" i="19"/>
  <c r="Q38" i="19"/>
  <c r="R38" i="19"/>
  <c r="O38" i="19"/>
  <c r="Q22" i="18"/>
  <c r="R22" i="18"/>
  <c r="O22" i="18"/>
  <c r="Q14" i="17"/>
  <c r="R14" i="17"/>
  <c r="O14" i="17"/>
  <c r="Q14" i="16"/>
  <c r="R14" i="16"/>
  <c r="O14" i="16"/>
  <c r="I1326" i="11"/>
  <c r="I1331" i="11" l="1"/>
  <c r="I1329" i="11"/>
  <c r="J1326" i="11"/>
  <c r="Q30" i="25"/>
  <c r="R30" i="25"/>
  <c r="O30" i="25"/>
  <c r="J1331" i="11" l="1"/>
  <c r="J1329" i="11"/>
  <c r="K25" i="25"/>
  <c r="J25" i="25"/>
  <c r="I25" i="25"/>
  <c r="H25" i="25"/>
  <c r="G25" i="25"/>
  <c r="K23" i="25"/>
  <c r="J23" i="25"/>
  <c r="I23" i="25"/>
  <c r="H23" i="25"/>
  <c r="G23" i="25"/>
  <c r="K21" i="25"/>
  <c r="J21" i="25"/>
  <c r="I21" i="25"/>
  <c r="H21" i="25"/>
  <c r="G21" i="25"/>
  <c r="K19" i="25"/>
  <c r="J19" i="25"/>
  <c r="I19" i="25"/>
  <c r="H19" i="25"/>
  <c r="G19" i="25"/>
  <c r="K17" i="25"/>
  <c r="J17" i="25"/>
  <c r="I17" i="25"/>
  <c r="H17" i="25"/>
  <c r="G17" i="25"/>
  <c r="K15" i="25"/>
  <c r="J15" i="25"/>
  <c r="I15" i="25"/>
  <c r="H15" i="25"/>
  <c r="G15" i="25"/>
  <c r="K13" i="25"/>
  <c r="J13" i="25"/>
  <c r="I13" i="25"/>
  <c r="H13" i="25"/>
  <c r="G13" i="25"/>
  <c r="K11" i="25"/>
  <c r="J11" i="25"/>
  <c r="I11" i="25"/>
  <c r="H11" i="25"/>
  <c r="G11" i="25"/>
  <c r="K9" i="25"/>
  <c r="J9" i="25"/>
  <c r="I9" i="25"/>
  <c r="H9" i="25"/>
  <c r="G9" i="25"/>
  <c r="K7" i="25"/>
  <c r="J7" i="25"/>
  <c r="I7" i="25"/>
  <c r="H7" i="25"/>
  <c r="G7" i="25"/>
  <c r="P366" i="3" l="1"/>
  <c r="Q366" i="3"/>
  <c r="R366" i="3"/>
  <c r="Q14" i="4" l="1"/>
  <c r="R14" i="4"/>
  <c r="O14" i="4"/>
  <c r="Q14" i="2"/>
  <c r="R14" i="2"/>
  <c r="O14" i="2"/>
  <c r="P14" i="5"/>
  <c r="Q14" i="5"/>
  <c r="R14" i="5"/>
  <c r="O14" i="5"/>
  <c r="Q30" i="6"/>
  <c r="R30" i="6"/>
  <c r="J17" i="6" l="1"/>
  <c r="I17" i="6"/>
  <c r="H17" i="6"/>
  <c r="G17" i="6"/>
  <c r="J15" i="6"/>
  <c r="J19" i="6" s="1"/>
  <c r="J21" i="6" s="1"/>
  <c r="I15" i="6"/>
  <c r="I19" i="6" s="1"/>
  <c r="I21" i="6" s="1"/>
  <c r="H15" i="6"/>
  <c r="H19" i="6" s="1"/>
  <c r="H21" i="6" s="1"/>
  <c r="G15" i="6"/>
  <c r="G19" i="6" s="1"/>
  <c r="G21" i="6" s="1"/>
  <c r="K14" i="6"/>
  <c r="K17" i="6" s="1"/>
  <c r="B14" i="6"/>
  <c r="K15" i="6" l="1"/>
  <c r="K19" i="6" s="1"/>
  <c r="K21" i="6" s="1"/>
  <c r="H363" i="3" l="1"/>
  <c r="I363" i="3"/>
  <c r="J363" i="3"/>
  <c r="G363" i="3"/>
  <c r="K363" i="3" s="1"/>
  <c r="K358" i="3"/>
  <c r="K6" i="6" l="1"/>
  <c r="K11" i="5"/>
  <c r="K9" i="5"/>
  <c r="K6" i="5"/>
  <c r="K11" i="4" l="1"/>
  <c r="K9" i="4"/>
  <c r="K6" i="4"/>
  <c r="D393" i="1"/>
  <c r="D392" i="1"/>
  <c r="D391" i="1"/>
  <c r="D390" i="1"/>
  <c r="D389" i="1"/>
  <c r="D388" i="1"/>
  <c r="D387" i="1"/>
  <c r="D386" i="1"/>
  <c r="D385" i="1"/>
  <c r="D397" i="1"/>
  <c r="D398" i="1"/>
  <c r="D399" i="1"/>
  <c r="D400" i="1"/>
  <c r="D401" i="1"/>
  <c r="D402" i="1"/>
  <c r="D403" i="1"/>
  <c r="D404" i="1"/>
  <c r="D405" i="1"/>
  <c r="D213" i="1"/>
  <c r="D212" i="1"/>
  <c r="D211" i="1"/>
  <c r="D210" i="1"/>
  <c r="D209" i="1"/>
  <c r="D208" i="1"/>
  <c r="D207" i="1"/>
  <c r="D206" i="1"/>
  <c r="D205" i="1"/>
  <c r="D57" i="1"/>
  <c r="D56" i="1"/>
  <c r="D55" i="1"/>
  <c r="D54" i="1"/>
  <c r="D53" i="1"/>
  <c r="D52" i="1"/>
  <c r="D51" i="1"/>
  <c r="D50" i="1"/>
  <c r="D49" i="1"/>
  <c r="D45" i="1"/>
  <c r="D44" i="1"/>
  <c r="D43" i="1"/>
  <c r="D42" i="1"/>
  <c r="D41" i="1"/>
  <c r="D40" i="1"/>
  <c r="D39" i="1"/>
  <c r="D38" i="1"/>
  <c r="D37" i="1"/>
  <c r="D21" i="1"/>
  <c r="D20" i="1"/>
  <c r="D19" i="1"/>
  <c r="D18" i="1"/>
  <c r="D17" i="1"/>
  <c r="D16" i="1"/>
  <c r="D153" i="1"/>
  <c r="D152" i="1"/>
  <c r="D151" i="1"/>
  <c r="D150" i="1"/>
  <c r="D149" i="1"/>
  <c r="D148" i="1"/>
  <c r="D147" i="1"/>
  <c r="D146" i="1"/>
  <c r="D145" i="1"/>
  <c r="I4" i="9" l="1"/>
  <c r="I4" i="11"/>
  <c r="I4" i="12"/>
  <c r="I4" i="13"/>
  <c r="I4" i="14"/>
  <c r="I4" i="15"/>
  <c r="I4" i="16"/>
  <c r="I4" i="17"/>
  <c r="I4" i="18"/>
  <c r="I4" i="19"/>
  <c r="I4" i="20"/>
  <c r="I4" i="21"/>
  <c r="I4" i="22"/>
  <c r="I4" i="23"/>
  <c r="I4" i="24"/>
  <c r="I4" i="25"/>
  <c r="I4" i="26"/>
  <c r="I4" i="27"/>
  <c r="I4" i="28"/>
  <c r="I4" i="29"/>
  <c r="I4" i="30"/>
  <c r="I4" i="32"/>
  <c r="I4" i="33"/>
  <c r="I4" i="34"/>
  <c r="I4" i="35"/>
  <c r="I4" i="8"/>
  <c r="I4" i="5"/>
  <c r="I4" i="6"/>
  <c r="I4" i="7"/>
  <c r="I4" i="4"/>
  <c r="I4" i="2"/>
  <c r="D345" i="1" l="1"/>
  <c r="D344" i="1"/>
  <c r="D343" i="1"/>
  <c r="D342" i="1"/>
  <c r="D341" i="1"/>
  <c r="D340" i="1"/>
  <c r="D339" i="1"/>
  <c r="D338" i="1"/>
  <c r="D337" i="1"/>
  <c r="D321" i="1"/>
  <c r="D320" i="1"/>
  <c r="D319" i="1"/>
  <c r="D318" i="1"/>
  <c r="D317" i="1"/>
  <c r="D316" i="1"/>
  <c r="D315" i="1"/>
  <c r="D314" i="1"/>
  <c r="D313" i="1"/>
  <c r="D249" i="1"/>
  <c r="D248" i="1"/>
  <c r="D247" i="1"/>
  <c r="D246" i="1"/>
  <c r="D245" i="1"/>
  <c r="D244" i="1"/>
  <c r="D243" i="1"/>
  <c r="D242" i="1"/>
  <c r="D225" i="1"/>
  <c r="D224" i="1"/>
  <c r="D223" i="1"/>
  <c r="D222" i="1"/>
  <c r="D221" i="1"/>
  <c r="D220" i="1"/>
  <c r="D219" i="1"/>
  <c r="D218" i="1"/>
  <c r="D217" i="1"/>
  <c r="D189" i="1"/>
  <c r="D188" i="1"/>
  <c r="D187" i="1"/>
  <c r="D186" i="1"/>
  <c r="D185" i="1"/>
  <c r="D184" i="1"/>
  <c r="D183" i="1"/>
  <c r="D182" i="1"/>
  <c r="D181" i="1"/>
  <c r="D33" i="1"/>
  <c r="D32" i="1"/>
  <c r="D31" i="1"/>
  <c r="D30" i="1"/>
  <c r="D29" i="1"/>
  <c r="D28" i="1"/>
  <c r="D27" i="1"/>
  <c r="D26" i="1"/>
  <c r="D25" i="1"/>
  <c r="D201" i="1"/>
  <c r="D200" i="1"/>
  <c r="D199" i="1"/>
  <c r="D198" i="1"/>
  <c r="D197" i="1"/>
  <c r="D196" i="1"/>
  <c r="D195" i="1"/>
  <c r="D194" i="1"/>
  <c r="D193" i="1"/>
  <c r="D273" i="1"/>
  <c r="D272" i="1"/>
  <c r="D271" i="1"/>
  <c r="D270" i="1"/>
  <c r="D269" i="1"/>
  <c r="D268" i="1"/>
  <c r="D267" i="1"/>
  <c r="D266" i="1"/>
  <c r="D265" i="1"/>
  <c r="D261" i="1"/>
  <c r="D260" i="1"/>
  <c r="D259" i="1"/>
  <c r="D258" i="1"/>
  <c r="D257" i="1"/>
  <c r="D256" i="1"/>
  <c r="D255" i="1"/>
  <c r="D254" i="1"/>
  <c r="D253" i="1"/>
  <c r="D237" i="1"/>
  <c r="D236" i="1"/>
  <c r="D235" i="1"/>
  <c r="D234" i="1"/>
  <c r="D233" i="1"/>
  <c r="D232" i="1"/>
  <c r="D231" i="1"/>
  <c r="D230" i="1"/>
  <c r="D229" i="1"/>
  <c r="D177" i="1"/>
  <c r="D176" i="1"/>
  <c r="D175" i="1"/>
  <c r="D174" i="1"/>
  <c r="D173" i="1"/>
  <c r="D172" i="1"/>
  <c r="D171" i="1"/>
  <c r="D170" i="1"/>
  <c r="D169" i="1"/>
  <c r="D417" i="1"/>
  <c r="D416" i="1"/>
  <c r="D415" i="1"/>
  <c r="D414" i="1"/>
  <c r="D413" i="1"/>
  <c r="D412" i="1"/>
  <c r="D411" i="1"/>
  <c r="D410" i="1"/>
  <c r="D409" i="1"/>
  <c r="D357" i="1"/>
  <c r="D356" i="1"/>
  <c r="D355" i="1"/>
  <c r="D354" i="1"/>
  <c r="D353" i="1"/>
  <c r="D352" i="1"/>
  <c r="D351" i="1"/>
  <c r="D350" i="1"/>
  <c r="D349" i="1"/>
  <c r="D333" i="1"/>
  <c r="D332" i="1"/>
  <c r="D331" i="1"/>
  <c r="D330" i="1"/>
  <c r="D329" i="1"/>
  <c r="D328" i="1"/>
  <c r="D327" i="1"/>
  <c r="D326" i="1"/>
  <c r="D325" i="1"/>
  <c r="D309" i="1"/>
  <c r="D308" i="1"/>
  <c r="D307" i="1"/>
  <c r="D306" i="1"/>
  <c r="D305" i="1"/>
  <c r="D304" i="1"/>
  <c r="D303" i="1"/>
  <c r="D302" i="1"/>
  <c r="D301" i="1"/>
  <c r="D297" i="1"/>
  <c r="D296" i="1"/>
  <c r="D295" i="1"/>
  <c r="D294" i="1"/>
  <c r="D293" i="1"/>
  <c r="D292" i="1"/>
  <c r="D291" i="1"/>
  <c r="D290" i="1"/>
  <c r="D289" i="1"/>
  <c r="D165" i="1"/>
  <c r="D164" i="1"/>
  <c r="D163" i="1"/>
  <c r="D162" i="1"/>
  <c r="D161" i="1"/>
  <c r="D160" i="1"/>
  <c r="D159" i="1"/>
  <c r="D158" i="1"/>
  <c r="D157" i="1"/>
  <c r="D381" i="1"/>
  <c r="D380" i="1"/>
  <c r="D379" i="1"/>
  <c r="D378" i="1"/>
  <c r="D377" i="1"/>
  <c r="D376" i="1"/>
  <c r="D375" i="1"/>
  <c r="D374" i="1"/>
  <c r="D373" i="1"/>
  <c r="D369" i="1"/>
  <c r="D368" i="1"/>
  <c r="D367" i="1"/>
  <c r="D366" i="1"/>
  <c r="D365" i="1"/>
  <c r="D364" i="1"/>
  <c r="D363" i="1"/>
  <c r="D362" i="1"/>
  <c r="D361" i="1"/>
  <c r="I4" i="3"/>
  <c r="D285" i="1"/>
  <c r="D284" i="1"/>
  <c r="D283" i="1"/>
  <c r="D282" i="1"/>
  <c r="D281" i="1"/>
  <c r="D280" i="1"/>
  <c r="D279" i="1"/>
  <c r="D278" i="1"/>
  <c r="D277" i="1"/>
  <c r="D141" i="1"/>
  <c r="D140" i="1"/>
  <c r="D139" i="1"/>
  <c r="D138" i="1"/>
  <c r="D137" i="1"/>
  <c r="D136" i="1"/>
  <c r="D135" i="1"/>
  <c r="D134" i="1"/>
  <c r="D133" i="1"/>
  <c r="D129" i="1"/>
  <c r="D128" i="1"/>
  <c r="D127" i="1"/>
  <c r="D126" i="1"/>
  <c r="D125" i="1"/>
  <c r="D124" i="1"/>
  <c r="D123" i="1"/>
  <c r="D122" i="1"/>
  <c r="D121" i="1"/>
  <c r="D117" i="1"/>
  <c r="D116" i="1"/>
  <c r="D115" i="1"/>
  <c r="D114" i="1"/>
  <c r="D113" i="1"/>
  <c r="D112" i="1"/>
  <c r="D111" i="1"/>
  <c r="D110" i="1"/>
  <c r="D109" i="1"/>
  <c r="D105" i="1"/>
  <c r="D104" i="1"/>
  <c r="D103" i="1"/>
  <c r="D102" i="1"/>
  <c r="D101" i="1"/>
  <c r="D100" i="1"/>
  <c r="D99" i="1"/>
  <c r="D98" i="1"/>
  <c r="D97" i="1"/>
  <c r="D93" i="1"/>
  <c r="D92" i="1"/>
  <c r="D91" i="1"/>
  <c r="D90" i="1"/>
  <c r="D89" i="1"/>
  <c r="D88" i="1"/>
  <c r="D87" i="1"/>
  <c r="D86" i="1"/>
  <c r="D85" i="1"/>
  <c r="D81" i="1"/>
  <c r="D80" i="1"/>
  <c r="D79" i="1"/>
  <c r="D78" i="1"/>
  <c r="D77" i="1"/>
  <c r="D76" i="1"/>
  <c r="D75" i="1"/>
  <c r="D74" i="1"/>
  <c r="D73" i="1"/>
  <c r="D69" i="1"/>
  <c r="D68" i="1"/>
  <c r="D67" i="1"/>
  <c r="D66" i="1"/>
  <c r="D65" i="1"/>
  <c r="D64" i="1"/>
  <c r="D63" i="1"/>
  <c r="D62" i="1"/>
  <c r="D61" i="1"/>
  <c r="O366" i="3"/>
  <c r="I886" i="27" l="1"/>
  <c r="J886" i="27" l="1"/>
  <c r="I167" i="31" l="1"/>
  <c r="I279" i="31"/>
  <c r="I597" i="31"/>
  <c r="I875" i="31"/>
  <c r="I161" i="31"/>
  <c r="I373" i="31"/>
  <c r="I411" i="31"/>
  <c r="I409" i="31"/>
  <c r="I221" i="31"/>
  <c r="I169" i="31"/>
  <c r="I873" i="31"/>
  <c r="I555" i="31"/>
  <c r="I459" i="31"/>
  <c r="I315" i="31"/>
  <c r="I641" i="31"/>
  <c r="I435" i="31"/>
  <c r="I507" i="31"/>
  <c r="I643" i="31"/>
  <c r="I217" i="31"/>
  <c r="I731" i="31"/>
  <c r="I283" i="31"/>
  <c r="J169" i="31"/>
  <c r="I323" i="31"/>
  <c r="I427" i="31"/>
  <c r="I553" i="31"/>
  <c r="I219" i="31"/>
  <c r="J221" i="31"/>
  <c r="J219" i="31"/>
  <c r="I215" i="31"/>
  <c r="I539" i="31"/>
  <c r="I591" i="31"/>
  <c r="I667" i="31"/>
  <c r="I775" i="31"/>
  <c r="I593" i="31"/>
  <c r="I739" i="31"/>
  <c r="J593" i="31"/>
  <c r="J641" i="31"/>
  <c r="I347" i="31"/>
  <c r="I677" i="31"/>
  <c r="I551" i="31"/>
  <c r="I569" i="31"/>
  <c r="I567" i="31"/>
  <c r="I701" i="31"/>
  <c r="I433" i="31"/>
  <c r="I483" i="31"/>
  <c r="I171" i="31"/>
  <c r="I311" i="31"/>
  <c r="J877" i="31"/>
  <c r="I877" i="31"/>
  <c r="J873" i="31"/>
  <c r="J729" i="31"/>
  <c r="I729" i="31"/>
  <c r="I423" i="31"/>
  <c r="J505" i="31"/>
  <c r="I505" i="31"/>
  <c r="I479" i="31"/>
  <c r="I159" i="31"/>
  <c r="J669" i="31"/>
  <c r="I669" i="31"/>
  <c r="J345" i="31"/>
  <c r="I345" i="31"/>
  <c r="J461" i="31"/>
  <c r="I461" i="31"/>
  <c r="I367" i="31"/>
  <c r="I671" i="31"/>
  <c r="J537" i="31"/>
  <c r="I537" i="31"/>
  <c r="I319" i="31"/>
  <c r="J741" i="31"/>
  <c r="I741" i="31"/>
  <c r="J311" i="31"/>
  <c r="J315" i="31"/>
  <c r="J317" i="31"/>
  <c r="I317" i="31"/>
  <c r="J321" i="31"/>
  <c r="I321" i="31"/>
  <c r="J459" i="31"/>
  <c r="I455" i="31"/>
  <c r="I343" i="31"/>
  <c r="J645" i="31"/>
  <c r="I645" i="31"/>
  <c r="I695" i="31"/>
  <c r="I727" i="31"/>
  <c r="I431" i="31"/>
  <c r="J215" i="31"/>
  <c r="J217" i="31"/>
  <c r="J409" i="31"/>
  <c r="I595" i="31"/>
  <c r="J591" i="31"/>
  <c r="J595" i="31"/>
  <c r="J597" i="31"/>
  <c r="I777" i="31"/>
  <c r="J673" i="31"/>
  <c r="I673" i="31"/>
  <c r="I781" i="31"/>
  <c r="J777" i="31"/>
  <c r="J423" i="31"/>
  <c r="J427" i="31"/>
  <c r="J429" i="31"/>
  <c r="I429" i="31"/>
  <c r="J737" i="31"/>
  <c r="I737" i="31"/>
  <c r="J319" i="31"/>
  <c r="J323" i="31"/>
  <c r="J325" i="31"/>
  <c r="I325" i="31"/>
  <c r="I342" i="31"/>
  <c r="J342" i="31"/>
  <c r="J343" i="31"/>
  <c r="J347" i="31"/>
  <c r="J349" i="31"/>
  <c r="I349" i="31"/>
  <c r="I407" i="31"/>
  <c r="J677" i="31"/>
  <c r="I670" i="31"/>
  <c r="J670" i="31"/>
  <c r="J671" i="31"/>
  <c r="J675" i="31"/>
  <c r="I675" i="31"/>
  <c r="J433" i="31"/>
  <c r="J373" i="31"/>
  <c r="J367" i="31"/>
  <c r="J371" i="31"/>
  <c r="I371" i="31"/>
  <c r="J161" i="31"/>
  <c r="I571" i="31"/>
  <c r="J313" i="31"/>
  <c r="I313" i="31"/>
  <c r="J479" i="31"/>
  <c r="J483" i="31"/>
  <c r="J485" i="31"/>
  <c r="I485" i="31"/>
  <c r="I590" i="31"/>
  <c r="J590" i="31"/>
  <c r="J553" i="31"/>
  <c r="J551" i="31"/>
  <c r="J555" i="31"/>
  <c r="J557" i="31"/>
  <c r="I557" i="31"/>
  <c r="I165" i="31"/>
  <c r="J727" i="31"/>
  <c r="J731" i="31"/>
  <c r="J733" i="31"/>
  <c r="I733" i="31"/>
  <c r="J281" i="31"/>
  <c r="I281" i="31"/>
  <c r="J455" i="31"/>
  <c r="J665" i="31"/>
  <c r="I665" i="31"/>
  <c r="I535" i="31"/>
  <c r="I550" i="31"/>
  <c r="J550" i="31"/>
  <c r="I871" i="31"/>
  <c r="J871" i="31"/>
  <c r="J875" i="31"/>
  <c r="I163" i="31"/>
  <c r="I158" i="31"/>
  <c r="J158" i="31"/>
  <c r="J159" i="31"/>
  <c r="J163" i="31"/>
  <c r="J165" i="31"/>
  <c r="I422" i="31"/>
  <c r="J422" i="31"/>
  <c r="J425" i="31"/>
  <c r="I425" i="31"/>
  <c r="I870" i="31"/>
  <c r="J870" i="31"/>
  <c r="I699" i="31"/>
  <c r="J695" i="31"/>
  <c r="J699" i="31"/>
  <c r="J701" i="31"/>
  <c r="I503" i="31"/>
  <c r="I639" i="31"/>
  <c r="I638" i="31"/>
  <c r="J638" i="31"/>
  <c r="J639" i="31"/>
  <c r="J643" i="31"/>
  <c r="J569" i="31"/>
  <c r="I478" i="31"/>
  <c r="J478" i="31"/>
  <c r="J481" i="31"/>
  <c r="I481" i="31"/>
  <c r="I366" i="31"/>
  <c r="J366" i="31"/>
  <c r="J369" i="31"/>
  <c r="I369" i="31"/>
  <c r="J667" i="31"/>
  <c r="I662" i="31"/>
  <c r="J662" i="31"/>
  <c r="J663" i="31"/>
  <c r="I663" i="31"/>
  <c r="I502" i="31"/>
  <c r="J502" i="31"/>
  <c r="J503" i="31"/>
  <c r="J507" i="31"/>
  <c r="J509" i="31"/>
  <c r="I509" i="31"/>
  <c r="J167" i="31"/>
  <c r="J171" i="31"/>
  <c r="J173" i="31"/>
  <c r="I173" i="31"/>
  <c r="I779" i="31"/>
  <c r="I774" i="31"/>
  <c r="J774" i="31"/>
  <c r="J775" i="31"/>
  <c r="J779" i="31"/>
  <c r="J781" i="31"/>
  <c r="I454" i="31"/>
  <c r="J454" i="31"/>
  <c r="J457" i="31"/>
  <c r="I457" i="31"/>
  <c r="I278" i="31"/>
  <c r="J278" i="31"/>
  <c r="J279" i="31"/>
  <c r="J283" i="31"/>
  <c r="J285" i="31"/>
  <c r="I285" i="31"/>
  <c r="I534" i="31"/>
  <c r="J534" i="31"/>
  <c r="J535" i="31"/>
  <c r="J539" i="31"/>
  <c r="J541" i="31"/>
  <c r="I541" i="31"/>
  <c r="I735" i="31"/>
  <c r="I734" i="31"/>
  <c r="J734" i="31"/>
  <c r="J735" i="31"/>
  <c r="J739" i="31"/>
  <c r="I318" i="31"/>
  <c r="J318" i="31"/>
  <c r="I694" i="31"/>
  <c r="J694" i="31"/>
  <c r="J697" i="31"/>
  <c r="I697" i="31"/>
  <c r="I726" i="31"/>
  <c r="J726" i="31"/>
  <c r="I430" i="31"/>
  <c r="J430" i="31"/>
  <c r="J431" i="31"/>
  <c r="J435" i="31"/>
  <c r="J437" i="31"/>
  <c r="I437" i="31"/>
  <c r="I406" i="31"/>
  <c r="J406" i="31"/>
  <c r="J407" i="31"/>
  <c r="J411" i="31"/>
  <c r="J413" i="31"/>
  <c r="I413" i="31"/>
  <c r="I166" i="31"/>
  <c r="J166" i="31"/>
  <c r="I214" i="31"/>
  <c r="J214" i="31"/>
  <c r="I310" i="31"/>
  <c r="J310" i="31"/>
  <c r="I566" i="31"/>
  <c r="J566" i="31"/>
  <c r="J567" i="31"/>
  <c r="J571" i="31"/>
  <c r="J573" i="31"/>
  <c r="I573" i="31"/>
</calcChain>
</file>

<file path=xl/sharedStrings.xml><?xml version="1.0" encoding="utf-8"?>
<sst xmlns="http://schemas.openxmlformats.org/spreadsheetml/2006/main" count="91450" uniqueCount="459">
  <si>
    <t>Информация о мониторинге достижения результатов предоставления субсидии</t>
  </si>
  <si>
    <t xml:space="preserve">Наименование            </t>
  </si>
  <si>
    <t>Коды</t>
  </si>
  <si>
    <t>Главного распорядителя средств бюджета города</t>
  </si>
  <si>
    <t xml:space="preserve">Дата </t>
  </si>
  <si>
    <t xml:space="preserve">Наименование структурного элемента  муниципальной    программы     </t>
  </si>
  <si>
    <t>по Сводному реестру</t>
  </si>
  <si>
    <t xml:space="preserve">Наименование субсидии   </t>
  </si>
  <si>
    <t xml:space="preserve">Периодичность:  </t>
  </si>
  <si>
    <t xml:space="preserve">Ежеквартальная    </t>
  </si>
  <si>
    <t>Раздел I. Информация о достижении контрольных точек в целях достижения результатов предоставления субсидии</t>
  </si>
  <si>
    <t>N п/п</t>
  </si>
  <si>
    <t>Наименование данных</t>
  </si>
  <si>
    <t>х</t>
  </si>
  <si>
    <t>1.1</t>
  </si>
  <si>
    <r>
      <rPr>
        <b/>
        <sz val="12"/>
        <color theme="1"/>
        <rFont val="Times New Roman"/>
        <family val="1"/>
        <charset val="204"/>
      </rPr>
      <t>достигнутые в отчетном периоде контрольные точки, в том числе:</t>
    </r>
  </si>
  <si>
    <t>1.1.1</t>
  </si>
  <si>
    <r>
      <rPr>
        <sz val="12"/>
        <color theme="1"/>
        <rFont val="Times New Roman"/>
        <family val="1"/>
        <charset val="204"/>
      </rPr>
      <t>срок достижения которых наступает в отчетном периоде</t>
    </r>
  </si>
  <si>
    <t>1.1.2.</t>
  </si>
  <si>
    <t>достигнутые с нарушением установленных сроков</t>
  </si>
  <si>
    <t>1.1.3</t>
  </si>
  <si>
    <t>достигнутые до наступления срока</t>
  </si>
  <si>
    <t>1.2</t>
  </si>
  <si>
    <t>достигнутые в периодах, предшествующих отчетному, контрольные точки</t>
  </si>
  <si>
    <t>1.3</t>
  </si>
  <si>
    <t>недостигнутые контрольные точки, в том числе:</t>
  </si>
  <si>
    <t>1.3.1</t>
  </si>
  <si>
    <t>срок достижения которых наступил в периодах, предшествующих отчетному</t>
  </si>
  <si>
    <t>1.3.2</t>
  </si>
  <si>
    <t>срок достижения которых наступает в отчетном периоде</t>
  </si>
  <si>
    <t>1.4</t>
  </si>
  <si>
    <t>контрольные точки, достижение которых запланировано в течение трех месяцев, следующих за отчетным периодом, в том числе:</t>
  </si>
  <si>
    <t>1.4.1</t>
  </si>
  <si>
    <t>с отсутствием отклонений от плановых сроков их достижения</t>
  </si>
  <si>
    <t>1.4.2</t>
  </si>
  <si>
    <t>с наличием отклонений от плановых сроков их достижения</t>
  </si>
  <si>
    <r>
      <rPr>
        <sz val="10"/>
        <color theme="1"/>
        <rFont val="Times New Roman"/>
        <family val="1"/>
        <charset val="204"/>
      </rPr>
      <t>Получатель субсидии</t>
    </r>
  </si>
  <si>
    <r>
      <rPr>
        <sz val="11"/>
        <color theme="1"/>
        <rFont val="Times New Roman"/>
        <family val="1"/>
        <charset val="204"/>
      </rPr>
      <t>Наименование результата предоставления субсидии, контрольной точки</t>
    </r>
    <r>
      <rPr>
        <vertAlign val="superscript"/>
        <sz val="11"/>
        <color theme="1"/>
        <rFont val="Times New Roman"/>
        <family val="1"/>
        <charset val="204"/>
      </rPr>
      <t> </t>
    </r>
  </si>
  <si>
    <r>
      <rPr>
        <sz val="10"/>
        <color theme="1"/>
        <rFont val="Times New Roman"/>
        <family val="1"/>
        <charset val="204"/>
      </rPr>
      <t xml:space="preserve">Код результата предоставления субсидии, </t>
    </r>
    <r>
      <rPr>
        <sz val="10"/>
        <color theme="1"/>
        <rFont val="Times New Roman"/>
        <family val="1"/>
        <charset val="204"/>
      </rPr>
      <t>контрольной точки</t>
    </r>
    <r>
      <rPr>
        <vertAlign val="superscript"/>
        <sz val="10"/>
        <color theme="1"/>
        <rFont val="Times New Roman"/>
        <family val="1"/>
        <charset val="204"/>
      </rPr>
      <t> </t>
    </r>
    <r>
      <rPr>
        <vertAlign val="superscript"/>
        <sz val="10"/>
        <color rgb="FF106BBE"/>
        <rFont val="Times New Roman"/>
        <family val="1"/>
        <charset val="204"/>
      </rPr>
      <t>5</t>
    </r>
  </si>
  <si>
    <r>
      <rPr>
        <sz val="10"/>
        <color theme="1"/>
        <rFont val="Times New Roman"/>
        <family val="1"/>
        <charset val="204"/>
      </rPr>
      <t>Тип результата предоставления субсидии, контрольной точки</t>
    </r>
  </si>
  <si>
    <r>
      <rPr>
        <sz val="10"/>
        <color theme="1"/>
        <rFont val="Times New Roman"/>
        <family val="1"/>
        <charset val="204"/>
      </rPr>
      <t>Единица измерения</t>
    </r>
    <r>
      <rPr>
        <vertAlign val="superscript"/>
        <sz val="10"/>
        <color theme="1"/>
        <rFont val="Times New Roman"/>
        <family val="1"/>
        <charset val="204"/>
      </rPr>
      <t> </t>
    </r>
  </si>
  <si>
    <r>
      <rPr>
        <sz val="10"/>
        <color theme="1"/>
        <rFont val="Times New Roman"/>
        <family val="1"/>
        <charset val="204"/>
      </rPr>
      <t>Значение результата предоставления субсидии, контрольной точки</t>
    </r>
    <r>
      <rPr>
        <vertAlign val="superscript"/>
        <sz val="10"/>
        <color theme="1"/>
        <rFont val="Times New Roman"/>
        <family val="1"/>
        <charset val="204"/>
      </rPr>
      <t> </t>
    </r>
  </si>
  <si>
    <r>
      <rPr>
        <sz val="10"/>
        <color theme="1"/>
        <rFont val="Times New Roman"/>
        <family val="1"/>
        <charset val="204"/>
      </rPr>
      <t>Срок достижения результата предоставления субсидии, контрольной точки</t>
    </r>
  </si>
  <si>
    <r>
      <rPr>
        <sz val="10"/>
        <color theme="1"/>
        <rFont val="Times New Roman"/>
        <family val="1"/>
        <charset val="204"/>
      </rPr>
      <t>Размер субсидии, подлежащей предоставлению в текущем финансовом году</t>
    </r>
    <r>
      <rPr>
        <vertAlign val="superscript"/>
        <sz val="10"/>
        <color theme="1"/>
        <rFont val="Times New Roman"/>
        <family val="1"/>
        <charset val="204"/>
      </rPr>
      <t> </t>
    </r>
  </si>
  <si>
    <r>
      <rPr>
        <sz val="10"/>
        <color theme="1"/>
        <rFont val="Times New Roman"/>
        <family val="1"/>
        <charset val="204"/>
      </rPr>
      <t>Объем обязательств, принятых в целях достижения результатов предоставления субсидии (недополученных доходов) в текущем финансовом году</t>
    </r>
    <r>
      <rPr>
        <vertAlign val="superscript"/>
        <sz val="10"/>
        <color theme="1"/>
        <rFont val="Times New Roman"/>
        <family val="1"/>
        <charset val="204"/>
      </rPr>
      <t> </t>
    </r>
  </si>
  <si>
    <r>
      <rPr>
        <sz val="10"/>
        <color theme="1"/>
        <rFont val="Times New Roman"/>
        <family val="1"/>
        <charset val="204"/>
      </rPr>
      <t>наименование</t>
    </r>
  </si>
  <si>
    <r>
      <rPr>
        <sz val="10"/>
        <color theme="1"/>
        <rFont val="Times New Roman"/>
        <family val="1"/>
        <charset val="204"/>
      </rPr>
      <t>код по ОКЕИ</t>
    </r>
  </si>
  <si>
    <r>
      <rPr>
        <sz val="10"/>
        <color theme="1"/>
        <rFont val="Times New Roman"/>
        <family val="1"/>
        <charset val="204"/>
      </rPr>
      <t>плановое</t>
    </r>
  </si>
  <si>
    <r>
      <rPr>
        <sz val="10"/>
        <color theme="1"/>
        <rFont val="Times New Roman"/>
        <family val="1"/>
        <charset val="204"/>
      </rPr>
      <t>фактическое</t>
    </r>
  </si>
  <si>
    <r>
      <rPr>
        <sz val="10"/>
        <color theme="1"/>
        <rFont val="Times New Roman"/>
        <family val="1"/>
        <charset val="204"/>
      </rPr>
      <t>прогнозное с начала текущего финансового года</t>
    </r>
  </si>
  <si>
    <r>
      <rPr>
        <sz val="10"/>
        <color theme="1"/>
        <rFont val="Times New Roman"/>
        <family val="1"/>
        <charset val="204"/>
      </rPr>
      <t>не распределено</t>
    </r>
  </si>
  <si>
    <r>
      <rPr>
        <sz val="10"/>
        <color theme="1"/>
        <rFont val="Times New Roman"/>
        <family val="1"/>
        <charset val="204"/>
      </rPr>
      <t>плановый</t>
    </r>
  </si>
  <si>
    <r>
      <rPr>
        <sz val="10"/>
        <color theme="1"/>
        <rFont val="Times New Roman"/>
        <family val="1"/>
        <charset val="204"/>
      </rPr>
      <t>фактический/ прогнозный</t>
    </r>
  </si>
  <si>
    <r>
      <rPr>
        <sz val="10"/>
        <color theme="1"/>
        <rFont val="Times New Roman"/>
        <family val="1"/>
        <charset val="204"/>
      </rPr>
      <t>распределенный по получателям субсидии, руб</t>
    </r>
  </si>
  <si>
    <r>
      <rPr>
        <sz val="10"/>
        <color theme="1"/>
        <rFont val="Times New Roman"/>
        <family val="1"/>
        <charset val="204"/>
      </rPr>
      <t>нераспределенный, руб</t>
    </r>
  </si>
  <si>
    <r>
      <rPr>
        <sz val="10"/>
        <color theme="1"/>
        <rFont val="Times New Roman"/>
        <family val="1"/>
        <charset val="204"/>
      </rPr>
      <t>обязательств, руб</t>
    </r>
  </si>
  <si>
    <r>
      <rPr>
        <sz val="10"/>
        <color theme="1"/>
        <rFont val="Times New Roman"/>
        <family val="1"/>
        <charset val="204"/>
      </rPr>
      <t>денежных обязательств, руб</t>
    </r>
  </si>
  <si>
    <r>
      <rPr>
        <sz val="10"/>
        <color theme="1"/>
        <rFont val="Times New Roman"/>
        <family val="1"/>
        <charset val="204"/>
      </rPr>
      <t>с даты заключения соглашения о предоставлении субсидии</t>
    </r>
  </si>
  <si>
    <r>
      <rPr>
        <sz val="10"/>
        <color theme="1"/>
        <rFont val="Times New Roman"/>
        <family val="1"/>
        <charset val="204"/>
      </rPr>
      <t>из них с начала текущего финансового года</t>
    </r>
  </si>
  <si>
    <r>
      <rPr>
        <b/>
        <sz val="10"/>
        <color theme="1"/>
        <rFont val="Times New Roman"/>
        <family val="1"/>
        <charset val="204"/>
      </rPr>
      <t>-</t>
    </r>
  </si>
  <si>
    <r>
      <rPr>
        <b/>
        <sz val="11"/>
        <color theme="1"/>
        <rFont val="Times New Roman"/>
        <family val="1"/>
        <charset val="204"/>
      </rPr>
      <t>Приобретение товаров, работ, услуг</t>
    </r>
    <r>
      <rPr>
        <sz val="11"/>
        <color theme="1"/>
        <rFont val="Calibri"/>
        <family val="2"/>
        <charset val="204"/>
      </rPr>
      <t xml:space="preserve">
</t>
    </r>
  </si>
  <si>
    <r>
      <rPr>
        <b/>
        <sz val="11"/>
        <color theme="1"/>
        <rFont val="Times New Roman"/>
        <family val="1"/>
        <charset val="204"/>
      </rPr>
      <t>единица</t>
    </r>
  </si>
  <si>
    <t>X</t>
  </si>
  <si>
    <r>
      <rPr>
        <b/>
        <sz val="11"/>
        <color theme="1"/>
        <rFont val="Times New Roman"/>
        <family val="1"/>
        <charset val="204"/>
      </rPr>
      <t>Контрольная точка 1.1:</t>
    </r>
  </si>
  <si>
    <r>
      <rPr>
        <sz val="11"/>
        <color theme="1"/>
        <rFont val="Times New Roman"/>
        <family val="1"/>
        <charset val="204"/>
      </rPr>
      <t xml:space="preserve">Сформирована и утверждена потребность </t>
    </r>
    <r>
      <rPr>
        <sz val="11"/>
        <color theme="1"/>
        <rFont val="Times New Roman"/>
        <family val="1"/>
        <charset val="204"/>
      </rPr>
      <t>(техническое задание, спецификация)</t>
    </r>
  </si>
  <si>
    <r>
      <rPr>
        <b/>
        <sz val="11"/>
        <color theme="1"/>
        <rFont val="Times New Roman"/>
        <family val="1"/>
        <charset val="204"/>
      </rPr>
      <t>Контрольная точка 1.2:</t>
    </r>
  </si>
  <si>
    <r>
      <rPr>
        <sz val="11"/>
        <color theme="1"/>
        <rFont val="Times New Roman"/>
        <family val="1"/>
        <charset val="204"/>
      </rPr>
      <t>Заключен контракт (договор) на закупку товаров, работ, услуг</t>
    </r>
    <r>
      <rPr>
        <sz val="11"/>
        <color theme="1"/>
        <rFont val="Calibri"/>
        <family val="2"/>
        <charset val="204"/>
      </rPr>
      <t xml:space="preserve">
</t>
    </r>
  </si>
  <si>
    <t>Комплекс процессных мероприятий "Организация и предоставление дошкольного образования"
Комплекс процессных мероприятий "Организация и предоставление общего образования"
Мероприятие по поддержке и развитию учреждений дополнительного образования в сфере образования
Комплекс процессных мероприятий "Поддержка и развитие общеобразовательных учреждений"
Комплекс процессных мероприятий "Организация и предоставление дополнительного образования в сфере образования"
Комплекс процессных мероприятий "Поддержка и развитие учреждений дополнительного образования в сфере образования"
Комплекс процессных мероприятий "Отдых и оздоровление детей"
Комплекс процессных мероприятий "Сопровождение деятельности образовательных учреждений"
Комплекс процессных мероприятий "Развитие образовательной среды"
Комплекс процессных мероприятий "Обеспечение функционирования Управления образования администрации города Магнитогорска"
Комплекс процессных мероприятий "Временное трудоустройство несовершеннолетних граждан в сфере образования"
Комплекс процессных мероприятий "Организация профильных смен для детей, состоящих на профилактическом учете"
Комплекс процессных мероприятий "Организация и проведение городских мероприятий" (Управление образования администрации города Магнитогорска)</t>
  </si>
  <si>
    <t>Управление образования администрации города Магнитогорска</t>
  </si>
  <si>
    <t>МДОУ "Детский сад № 1"</t>
  </si>
  <si>
    <t>Количество выполненных работ</t>
  </si>
  <si>
    <t>Контрольная точка 1.3:</t>
  </si>
  <si>
    <t>Приняты оказанные услуги</t>
  </si>
  <si>
    <t>МУДПО "ЦПКиМР"</t>
  </si>
  <si>
    <t>Результат предоставления субсидии :</t>
  </si>
  <si>
    <t>чел.</t>
  </si>
  <si>
    <t>Контрольная точка 1.1:</t>
  </si>
  <si>
    <t>ИТОГО:
Количество</t>
  </si>
  <si>
    <t>Результат предоставления субсидии 2 (код субсидии № 7007):</t>
  </si>
  <si>
    <t>МАОУ "МШИ  с углубленным изучением предметов для перспективных детей"</t>
  </si>
  <si>
    <t>Результат предоставления субсидии 2 (код субсидии № 7005):</t>
  </si>
  <si>
    <t>МУДО "ООЦ "Горный ручеек"</t>
  </si>
  <si>
    <t>%</t>
  </si>
  <si>
    <t>МАОУ "Академический лицей"</t>
  </si>
  <si>
    <t>113</t>
  </si>
  <si>
    <t>1. Субсидия на предоставление гражданину мер поддержки в период обучения в рамках договора о целевом обучении (7002)
2. Субсидия на организацию питания и обеспечение продуктами питания детей из малообеспеченных семей и детей с нарушениями здоровья, обучающихся в муниципальных образовательных учреждениях (7003)
3. Субсидия на организацию отдыха детей иных территорий Челябинской области в каникулярное время (7005)
4. Субсидия на организацию и проведение военно-исторических лагерей «Страна Героев» (7007)
5. Субсидия на функционирование учреждения на период ремонта (7008)
6. Субсидия на чистку кровли (7009)
7. Субсидия на проведение антитеррористических и противопожарных мероприятий (7028)
8. Субсидия на приобретение основных средств и материальных запасов для обеспечения деятельности подведомственных учреждений, а также на выполнение/оказание сопутствующих данному приобретению работ/услуг (7033)
9. Субсидия на проведение капитальных, текущих, аварийных ремонтов, разработку проектно-сметной документации и техническое обследование и демонтаж зданий и конструкций, проведение экспертизы проектно-сметной документации для проведения ремонтных работ, устройство ограждений, теневых навесов, спортивных, детских площадок, приобретение материалов для проведения ремонтных работ, устройство (замена), ремонт и приобретение трубопроводной арматуры (запорной, воздушной, дренажной т. д.), демонтаж, монтаж игрового оборудования, разработку проекта освоения лесов, выполнение работ по откачке воды из подвального помещения, изготовление технических паспортов, технических планов, паспортов фасадов зданий (7041)
10. Субсидия на опрессовку,промывку бойлерных установок, систем отопления, элеваторных узлов,а также на приобретение реагентов (7042)
11. Субсидия на реализацию мероприятий в соответствии с Реестром наказов избирателей депутатам Магнитогорского городского Собрания депутатов (7056)
12. Субсидия на организацию питания и обеспечение продуктами питания детей из малообеспеченных семей и детей с нарушениями здоровья, обучающихся в муниципальных образовательных учреждениях (средства областного бюджета) (7059)
13. Субсидия на приобретение мебели, оборудования, учебно-методических пособий, учебной и художественной литературы для образовательных учреждений, материально-техническое обеспечение предметных лабораторий, профильно-туристических лагерей в рамках муниципальной программы "Развитие образования в городе Магнитогорска" (7114)
14. Субсидия на приобретение и ремонт компьютерного оборудования, программного обеспечения, цифровых ресурсов, лего-конструкторов, лего-полей, мультимедийных электронных ресурсов, расходных материалов и оборудования для проведения государственной итоговой аттестации, оборудования для организации системы видеонаблюдения (с комплектующими материалами, монтажом камер и настройкой) в пунктах приема экзаменов, оплату доставки контрольно-измерительных материалов, оплату изготовления цифровой подписи, создание информационной системы персональных данных, приобретение формы для детских общественных движений, в том числе патриотических, в рамках муниципальной программы " Развитие образования в городе Магнитогорске" (7115)
15. Субсидия на оплату Интернет-трафика образовательным учреждениям, подключение к ресурсам сети "Интернет" в рамках муниципальной программы "Развитие образования в городе Магнитогорске" (7116)
16. Субсидия на функционирование муниципального опорного центра дополнительного образования (7117)
17. Субсидия на мероприятия по обучению детей плаванию в рамках муниципальной программы "Развитие образования в городе Магнитогорске" (7118)
18. Субсидия на проведение городских мероприятий, городских конкурсов, олимпиад в рамках муниципальной программы "Развитие образования в городе Магнитогорске" (7119)
19. Субсидия на выплату молодым специалистам образовательных учреждений ежемесячной надбавки к заработной плате, единовременной материальной помощи в рамках муниципальной программы "Развитие образования в городе Магнитогорске" (7120)
20. Субсидия на единовременное поощрение главы города Магнитогорска одаренных детей в возрасте от 7 до 18 лет, обучающихся в муниципальных образовательных учреждениях, негосударственных образовательных учреждениях, за высокие результаты в учебной, научно-исследовательской и творческой деятельности, высокие спортивные достижения и педагогов-наставников, имеющих высокие результаты и достижения обучающихся и воспитанников в рамках реализации муниципальной программы "Развитие образования в городе Магнитогорска" (7122)
21. Субсидия на подготовку и проведение областного конкурса "Педагог года в дошкольном образовании"
22. Субсидия на внедрение всероссийского физкультурно-спортивного комплекса «ГТО» в рамках муниципальной программы «Развитие образования в городе Магнитогорске» (7127)
23. Субсидия на снос аварийных деревьев, вывоз и утилизация (измельчение) порубочных остатков, обрезка деревьев (7136)
24. Субсидия на устройство ограждения хоккейной коробки, заливку льда и содержание катков (площадок) (7138)
25. Субсидия на оборудование пунктов проведения экзаменов государственной итоговой аттестации по образовательным программам среднего общего образования (7148)
26. Субсидия на "Временное трудоустройство несовершеннолетних граждан" в сфере образования (7154)
27. Субсидия для обеспечения светоотражающими,световозвращаюшими элементами обучающихся образовательных учреждений (7161)
28. Субсидия на организацию и проведение МУ ДПО "ЦПКИМР" курсов повышения квалификации для заместителей директоров по воспитательной работе, педагогов-психологов, социальных педагогов,классных руководителей с целью профилактики асоциального поведения несовершеннолетних и с целью совершенствования воспитательно-профилактической работы (7166)
29. Субсидия на предоставление бесплатного питания обучающимся с ограниченными возможностями здоровья муниципальных общеобразовательных учреждений (7167)
30. Субсидия на создание условий безопасного пребывания детей в организациях, подведомственных управлению образования администрации города (7171)
31. Субсидия на услуги по перевозке пассажиров и багажа ,по перевозке автобусами детей и сопровождающих лиц (7176)
32. Субсидия на реализацию дополнительных мер социальной поддержки в соответствии с Решением МГСД "О дополнительных мерах социальной поддержки семей лиц, призванных на военную службу по мобилизации" (7177)
33. Субсидия на организацию и проведение городских мероприятий (7181)
34. Субсидия на обеспечение горячим питанием один раз в день обучающихся в муниципальных образовательных организациях по образовательным программам основного общего, среднего общего образования, являющихся членами семей, признанных многодетными (7185)</t>
  </si>
  <si>
    <t>Результат предоставления субсидии на предоставление гражданину мер поддержки в период обучения в рамках договора о целевом обучении (7002)</t>
  </si>
  <si>
    <t>Результат предоставления субсидии на организацию питания и обеспечение продуктами питания детей из малообеспеченных семей и детей с нарушениями здоровья, обучающихся в муниципальных образовательных учреждениях (7003)</t>
  </si>
  <si>
    <t>Результат предоставления субсидии на организацию отдыха детей иных территорий Челябинской области в каникулярное время (7005)</t>
  </si>
  <si>
    <t>Результат предоставления субсидии на организацию и проведение военно-исторических лагерей «Страна Героев» (7007)</t>
  </si>
  <si>
    <t>Результат предоставления субсидии на функционирование учреждения на период ремонта (7008)</t>
  </si>
  <si>
    <t>Результат предоставления субсидии на чистку кровли (7009)</t>
  </si>
  <si>
    <t>Результат предоставления субсидии на проведение антитеррористических и противопожарных мероприятий (7028)</t>
  </si>
  <si>
    <t>Результат предоставления субсидии на приобретение основных средств и материальных запасов для обеспечения деятельности подведомственных учреждений, а также на выполнение/оказание сопутствующих данному приобретению работ/услуг (7033)</t>
  </si>
  <si>
    <t>Результат предоставления субсидиина проведение капитальных, текущих, аварийных ремонтов, разработку проектно-сметной документации и техническое обследование и демонтаж зданий и конструкций, проведение экспертизы проектно-сметной документации для проведения ремонтных работ, устройство ограждений, теневых навесов, спортивных, детских площадок, приобретение материалов для проведения ремонтных работ, устройство (замена), ремонт и приобретение трубопроводной арматуры (запорной, воздушной, дренажной т. д.), демонтаж, монтаж игрового оборудования, разработку проекта освоения лесов, выполнение работ по откачке воды из подвального помещения, изготовление технических паспортов, технических планов, паспортов фасадов зданий (7041)</t>
  </si>
  <si>
    <t>Результат предоставления субсидии на опрессовку,промывку бойлерных установок, систем отопления, элеваторных узлов,а также на приобретение реагентов (7042)</t>
  </si>
  <si>
    <t>Результат предоставления субсидии на реализацию мероприятий в соответствии с Реестром наказов избирателей депутатам Магнитогорского городского Собрания депутатов (7056)</t>
  </si>
  <si>
    <t>Результат предоставления субсидии на организацию питания и обеспечение продуктами питания детей из малообеспеченных семей и детей с нарушениями здоровья, обучающихся в муниципальных образовательных учреждениях (средства областного бюджета) (7059)</t>
  </si>
  <si>
    <t>Результат предоставления субсидии на приобретение мебели, оборудования, учебно-методических пособий, учебной и художественной литературы для образовательных учреждений, материально-техническое обеспечение предметных лабораторий, профильно-туристических лагерей в рамках муниципальной программы "Развитие образования в городе Магнитогорска" (7114)</t>
  </si>
  <si>
    <t>Результат предоставления субсидии на приобретение и ремонт компьютерного оборудования, программного обеспечения, цифровых ресурсов, лего-конструкторов, лего-полей, мультимедийных электронных ресурсов, расходных материалов и оборудования для проведения государственной итоговой аттестации, оборудования для организации системы видеонаблюдения (с комплектующими материалами, монтажом камер и настройкой) в пунктах приема экзаменов, оплату доставки контрольно-измерительных материалов, оплату изготовления цифровой подписи, создание информационной системы персональных данных, приобретение формы для детских общественных движений, в том числе патриотических, в рамках муниципальной программы " Развитие образования в городе Магнитогорске" (код субсидии 7115)</t>
  </si>
  <si>
    <t>Результат предоставления субсидии на оплату Интернет-трафика образовательным учреждениям, подключение к ресурсам сети "Интернет" в рамках муниципальной программы "Развитие образования в городе Магнитогорске" (7116)</t>
  </si>
  <si>
    <t>Результат предоставления субсидии на функционирование муниципального опорного центра дополнительного образования (7117)</t>
  </si>
  <si>
    <t>Результат предоставления субсидии на мероприятия по обучению детей плаванию в рамках муниципальной программы "Развитие образования в городе Магнитогорске" (7118)</t>
  </si>
  <si>
    <t>Результат предоставления субсидии на проведение городских мероприятий, городских конкурсов, олимпиад в рамках муниципальной программы "Развитие образования в городе Магнитогорске (7119)</t>
  </si>
  <si>
    <t>Результат предоставления субсидии на выплату молодым специалистам образовательных учреждений ежемесячной надбавки к заработной плате, единовременной материальной помощи в рамках муниципальной программы "Развитие образования в городе Магнитогорске" (7120)</t>
  </si>
  <si>
    <r>
      <t>Результат предоставления субсидии на единовременное поощрение главы города Магнитогорска одаренных детей в возрасте от 7 до 18 лет, обучающихся в муниципальных образовательных учреждениях, негосударственных образовательных учреждениях, за высокие результаты в учебной, научно-исследовательской и творческой деятельности, высокие спортивные достижения и педагогов-наставников, имеющих высокие результаты и достижения обучающихся и воспитанников в рамках реализации муниципальной программы "Развитие образования в городе Магнитогорска" (7122)</t>
    </r>
    <r>
      <rPr>
        <sz val="11"/>
        <color theme="1"/>
        <rFont val="Calibri"/>
        <family val="2"/>
        <charset val="204"/>
      </rPr>
      <t/>
    </r>
  </si>
  <si>
    <t>Результат предоставления субсидии на подготовку и проведение областного конкурса "Педагог года в дошкольном образовании" (7123)</t>
  </si>
  <si>
    <t>Результат предоставления субсидии на внедрение всероссийского физкультурно-спортивного комплекса «ГТО» в рамках муниципальной программы «Развитие образования в городе Магнитогорске» (7127)</t>
  </si>
  <si>
    <t>Результат предоставления субсидии на снос аварийных деревьев, вывоз и утилизация (измельчение) порубочных остатков, обрезка деревьев (7136)</t>
  </si>
  <si>
    <t>Результат предоставления субсидии на устройство ограждения хоккейной коробки, заливку льда и содержание катков (площадок) (7138)</t>
  </si>
  <si>
    <t>Результат предоставления субсидии на оборудование пунктов проведения экзаменов государственной итоговой аттестации по образовательным программам среднего общего образования (7148)</t>
  </si>
  <si>
    <t>Результат предоставления субсидии  на "Временное трудоустройство несовершеннолетних граждан" в сфере образования (7154)</t>
  </si>
  <si>
    <t>Результат предоставления субсидии для обеспечения светоотражающими, световозвращаюшими элементами обучающихся образовательных учреждений (7161)</t>
  </si>
  <si>
    <t>Результат предоставления субсидии на организацию и проведение МУ ДПО "ЦПКИМР" курсов повышения квалификации для заместителей директоров по воспитательной работе, педагогов-психологов, социальных педагогов,классных руководителей с целью профилактики асоциального поведения несовершеннолетних и с целью совершенствования воспитательно-профилактической работы (7166)</t>
  </si>
  <si>
    <t>Результат предоставления субсидии на предоставление бесплатного питания обучающимся с ограниченными возможностями здоровья муниципальных общеобразовательных учреждений (7167)</t>
  </si>
  <si>
    <t>Результат предоставления субсидии на создание условий безопасного пребывания детей в организациях, подведомственных управлению образования администрации города (7171)</t>
  </si>
  <si>
    <t>Результат предоставления субсидии на услуги по перевозке пассажиров и багажа ,по перевозке автобусами детей и сопровождающих лиц (7176)</t>
  </si>
  <si>
    <t>Результат предоставления субсидии на реализацию дополнительных мер социальной поддержки в соответствии с Решением МГСД "О дополнительных мерах социальной поддержки семей лиц, призванных на военную службу по мобилизации" (7177)</t>
  </si>
  <si>
    <t>Результат предоставления субсидии на организацию и проведение городских мероприятий (7181)</t>
  </si>
  <si>
    <t>Результат предоставления субсидии на обеспечение горячим питанием один раз в день обучающихся в муниципальных образовательных организациях по образовательным программам основного общего, среднего общего образования, являющихся членами семей, признанных многодетными (7185)</t>
  </si>
  <si>
    <t>Результат предоставления субсидии 1:</t>
  </si>
  <si>
    <t>МДОУ "Детский сад № 112"</t>
  </si>
  <si>
    <t>ИТОГО</t>
  </si>
  <si>
    <t>Заключен контракт (договор) на закупку товаров, работ, услуг</t>
  </si>
  <si>
    <t>Срок достижения результата предоставления субсидии, контрольной точки</t>
  </si>
  <si>
    <t>плановый</t>
  </si>
  <si>
    <t>фактический/ прогнозный</t>
  </si>
  <si>
    <t>Результат предоставления субсидии 5:</t>
  </si>
  <si>
    <t>МОУ "СШИ 2"</t>
  </si>
  <si>
    <t>МАОУ"МЛ № 1"</t>
  </si>
  <si>
    <t>МОУ"МГМЛ"</t>
  </si>
  <si>
    <t>МОУ"СОШ № 67"</t>
  </si>
  <si>
    <t>МОУ"СОШ № 66"</t>
  </si>
  <si>
    <t>МОУ"СОШ № 65"</t>
  </si>
  <si>
    <t>МОУ"СОШ № 64"</t>
  </si>
  <si>
    <t>МОУ"СОШ № 63"</t>
  </si>
  <si>
    <t>МОУ"СОШ № 62"</t>
  </si>
  <si>
    <t>МОУ"СОШ № 61"</t>
  </si>
  <si>
    <t>МОУ"СОШ № 60"</t>
  </si>
  <si>
    <t>МАОУ"СОШ № 59"</t>
  </si>
  <si>
    <t>МОУ"СОШ № "56</t>
  </si>
  <si>
    <t>МОУ"СОШ № 55"</t>
  </si>
  <si>
    <t>МОУ"СОШ № 54"</t>
  </si>
  <si>
    <t>Гимназия № 53"</t>
  </si>
  <si>
    <t>МОУ"СОШ № 50"</t>
  </si>
  <si>
    <t>МОУ"СОШ № 48"</t>
  </si>
  <si>
    <t>МОУ"СОШ № 47"</t>
  </si>
  <si>
    <t>МОУ"СОШ № 42"</t>
  </si>
  <si>
    <t>МОУ"СОШ № 41"</t>
  </si>
  <si>
    <t>МОУ"СОШ № 40"</t>
  </si>
  <si>
    <t>МОУ"СОШ № 39"</t>
  </si>
  <si>
    <t>МОУ"СОШ № 38"</t>
  </si>
  <si>
    <t>МОУ"СОШ № 37"</t>
  </si>
  <si>
    <t>МОУ"СОШ № 36"</t>
  </si>
  <si>
    <t>МОУ"СОШ № 33"</t>
  </si>
  <si>
    <t>МОУ"СОШ № 32"</t>
  </si>
  <si>
    <t>МОУ"СОШ № 31"</t>
  </si>
  <si>
    <t>МОУ"СОШ № 28"</t>
  </si>
  <si>
    <t>МОУ"СОШ № 25"</t>
  </si>
  <si>
    <t>МОУ"СОШ № 21"</t>
  </si>
  <si>
    <t>МОУ"СОШ № 20"</t>
  </si>
  <si>
    <t>Гимназия № 18</t>
  </si>
  <si>
    <t>МОУ"СОШ № 16"</t>
  </si>
  <si>
    <t>МОУ"СОШ № 14"</t>
  </si>
  <si>
    <t>МОУ"СОШ № 13"</t>
  </si>
  <si>
    <t>МОУ"СОШ № 12"</t>
  </si>
  <si>
    <t>МОУ"СОШ № 10"</t>
  </si>
  <si>
    <t>МОУ"СОШ № 8"</t>
  </si>
  <si>
    <t>МОУ"СОШ № 7"</t>
  </si>
  <si>
    <t>МОУ"СОШ № 5"</t>
  </si>
  <si>
    <t>МОУ"СОШ № 3"</t>
  </si>
  <si>
    <t>МОУ"СОШ № 1"</t>
  </si>
  <si>
    <t>Получатель субсидии</t>
  </si>
  <si>
    <r>
      <t>Код результата предоставления субсидии, контрольной точки</t>
    </r>
    <r>
      <rPr>
        <vertAlign val="superscript"/>
        <sz val="10"/>
        <color theme="1"/>
        <rFont val="Times New Roman"/>
        <family val="1"/>
        <charset val="204"/>
      </rPr>
      <t> </t>
    </r>
    <r>
      <rPr>
        <vertAlign val="superscript"/>
        <sz val="10"/>
        <color rgb="FF106BBE"/>
        <rFont val="Times New Roman"/>
        <family val="1"/>
        <charset val="204"/>
      </rPr>
      <t>5</t>
    </r>
  </si>
  <si>
    <t>Тип результата предоставления субсидии, контрольной точки</t>
  </si>
  <si>
    <r>
      <t>Единица измерения</t>
    </r>
    <r>
      <rPr>
        <vertAlign val="superscript"/>
        <sz val="10"/>
        <color theme="1"/>
        <rFont val="Times New Roman"/>
        <family val="1"/>
        <charset val="204"/>
      </rPr>
      <t> </t>
    </r>
  </si>
  <si>
    <r>
      <t>Значение результата предоставления субсидии, контрольной точки</t>
    </r>
    <r>
      <rPr>
        <vertAlign val="superscript"/>
        <sz val="10"/>
        <color theme="1"/>
        <rFont val="Times New Roman"/>
        <family val="1"/>
        <charset val="204"/>
      </rPr>
      <t> </t>
    </r>
  </si>
  <si>
    <r>
      <t>Размер субсидии, подлежащей предоставлению в текущем финансовом году</t>
    </r>
    <r>
      <rPr>
        <vertAlign val="superscript"/>
        <sz val="10"/>
        <color theme="1"/>
        <rFont val="Times New Roman"/>
        <family val="1"/>
        <charset val="204"/>
      </rPr>
      <t> </t>
    </r>
  </si>
  <si>
    <r>
      <t>Объем обязательств, принятых в целях достижения результатов предоставления субсидии (недополученных доходов) в текущем финансовом году</t>
    </r>
    <r>
      <rPr>
        <vertAlign val="superscript"/>
        <sz val="10"/>
        <color theme="1"/>
        <rFont val="Times New Roman"/>
        <family val="1"/>
        <charset val="204"/>
      </rPr>
      <t> </t>
    </r>
  </si>
  <si>
    <t>наименование</t>
  </si>
  <si>
    <t>код по ОКЕИ</t>
  </si>
  <si>
    <t>плановое</t>
  </si>
  <si>
    <t>фактическое</t>
  </si>
  <si>
    <t>прогнозное с начала текущего финансового года</t>
  </si>
  <si>
    <t>не распределено</t>
  </si>
  <si>
    <t>распределенный по получателям субсидии, руб</t>
  </si>
  <si>
    <t>нераспределенный, руб</t>
  </si>
  <si>
    <t>обязательств, руб</t>
  </si>
  <si>
    <t>денежных обязательств, руб</t>
  </si>
  <si>
    <t>с даты заключения соглашения о предоставлении субсидии</t>
  </si>
  <si>
    <t>из них с начала текущего финансового года</t>
  </si>
  <si>
    <t>-</t>
  </si>
  <si>
    <t>Сформирована и утверждена потребность (техническое задание, спецификация)</t>
  </si>
  <si>
    <t>Контрольная точка 1.2:</t>
  </si>
  <si>
    <t xml:space="preserve">Заключен контракт (договор) на закупку товаров, работ, услуг
</t>
  </si>
  <si>
    <r>
      <t>Наименование результата предоставления субсидии, контрольной точки</t>
    </r>
    <r>
      <rPr>
        <vertAlign val="superscript"/>
        <sz val="10"/>
        <color theme="1"/>
        <rFont val="Times New Roman"/>
        <family val="1"/>
        <charset val="204"/>
      </rPr>
      <t> </t>
    </r>
  </si>
  <si>
    <r>
      <t xml:space="preserve">Результат предоставления субсидии 2 (код субсидии № </t>
    </r>
    <r>
      <rPr>
        <b/>
        <sz val="10"/>
        <color rgb="FFFF0000"/>
        <rFont val="Times New Roman"/>
        <family val="1"/>
        <charset val="204"/>
      </rPr>
      <t>7003</t>
    </r>
    <r>
      <rPr>
        <b/>
        <sz val="10"/>
        <color theme="1"/>
        <rFont val="Times New Roman"/>
        <family val="1"/>
        <charset val="204"/>
      </rPr>
      <t>):</t>
    </r>
  </si>
  <si>
    <r>
      <t>Приобретение товаров, работ, услуг</t>
    </r>
    <r>
      <rPr>
        <sz val="10"/>
        <color theme="1"/>
        <rFont val="Times New Roman"/>
        <family val="1"/>
        <charset val="204"/>
      </rPr>
      <t xml:space="preserve">
</t>
    </r>
  </si>
  <si>
    <t>МОУ "СОШ № 13"</t>
  </si>
  <si>
    <t>МОУ "СОШ № 31"</t>
  </si>
  <si>
    <t>МУДО "ДЮЦ "Максимум" г. Магнитогорска</t>
  </si>
  <si>
    <t>МАУ ДО "ДТДМ" г. Магнитогорска</t>
  </si>
  <si>
    <t>МУ ДО "П/б ЦДОД" г.Магнитогорска</t>
  </si>
  <si>
    <t>МУ ДПО "ЦПКИМР" г. Магнитогорска</t>
  </si>
  <si>
    <t>МУ "ЦППМСП" г. Магнитогорска</t>
  </si>
  <si>
    <r>
      <t xml:space="preserve">Результат предоставления субсидии 2 (код субсидии № </t>
    </r>
    <r>
      <rPr>
        <b/>
        <sz val="12"/>
        <color rgb="FFFF0000"/>
        <rFont val="Times New Roman"/>
        <family val="1"/>
        <charset val="204"/>
      </rPr>
      <t>7115</t>
    </r>
    <r>
      <rPr>
        <b/>
        <sz val="12"/>
        <color theme="1"/>
        <rFont val="Times New Roman"/>
        <family val="1"/>
        <charset val="204"/>
      </rPr>
      <t>):</t>
    </r>
  </si>
  <si>
    <t>Результат предоставления субсидии 15:</t>
  </si>
  <si>
    <t>Результат предоставления субсидии 16:</t>
  </si>
  <si>
    <t>Результат предоставления субсидии 17:</t>
  </si>
  <si>
    <t>Результат предоставления субсидии 18:</t>
  </si>
  <si>
    <t>Результат предоставления субсидии 20:</t>
  </si>
  <si>
    <t>Результат предоставления субсидии 21:</t>
  </si>
  <si>
    <t>Результат предоставления субсидии 28:</t>
  </si>
  <si>
    <r>
      <t xml:space="preserve">Результат предоставления субсидии 2 (код субсидии № </t>
    </r>
    <r>
      <rPr>
        <b/>
        <sz val="12"/>
        <color rgb="FFFF0000"/>
        <rFont val="Times New Roman"/>
        <family val="1"/>
        <charset val="204"/>
      </rPr>
      <t>7171</t>
    </r>
    <r>
      <rPr>
        <b/>
        <sz val="12"/>
        <color theme="1"/>
        <rFont val="Times New Roman"/>
        <family val="1"/>
        <charset val="204"/>
      </rPr>
      <t>):</t>
    </r>
  </si>
  <si>
    <t>Результат предоставления субсидии 33:</t>
  </si>
  <si>
    <t>Результат предоставления субсидии 24:</t>
  </si>
  <si>
    <t>МОУ "СОШ № 48"</t>
  </si>
  <si>
    <t>МДОУ "ЦРР-д/с  № 7"</t>
  </si>
  <si>
    <t>МДОУ "Детский сад № 8"</t>
  </si>
  <si>
    <t>МДОУ "Детский сад № 9"</t>
  </si>
  <si>
    <t>МДОУ "Детский сад № 10"</t>
  </si>
  <si>
    <t>МДОУ "Детский сад № 11"</t>
  </si>
  <si>
    <t>МДОУ "ЦРР-д/с  №  12 "</t>
  </si>
  <si>
    <t>МДОУ "Детский сад № 14"</t>
  </si>
  <si>
    <t>МДОУ "Детский сад № 15"</t>
  </si>
  <si>
    <t>МДОУ "Детский сад № 16"</t>
  </si>
  <si>
    <t>МДОУ "ЦРР-д/с  № 17"</t>
  </si>
  <si>
    <t>МДОУ "Детский сад № 21"</t>
  </si>
  <si>
    <t>МДОУ "Детский сад № 22"</t>
  </si>
  <si>
    <t>МДОУ "Детский сад № 23"</t>
  </si>
  <si>
    <t>МДОУ "Детский сад № 24"</t>
  </si>
  <si>
    <t>МДОУ "ЦРР-д/с  № 25"</t>
  </si>
  <si>
    <t>МДОУ "Детский сад № 27"</t>
  </si>
  <si>
    <t>МДОУ "Детский сад № 28"</t>
  </si>
  <si>
    <t>МДОУ "ЦРР-д/с  № 30"</t>
  </si>
  <si>
    <t>МДОУ "ЦРР-д/с  № 31"</t>
  </si>
  <si>
    <t>МДОУ "Детский сад № 39"</t>
  </si>
  <si>
    <t>МДОУ "Детский сад № 44"</t>
  </si>
  <si>
    <t>МДОУ "Детский сад № 49"</t>
  </si>
  <si>
    <t>МДОУ "Детский сад № 51"</t>
  </si>
  <si>
    <t>МДОУ "Детский сад № 52"</t>
  </si>
  <si>
    <t>МДОУ "Детский сад № 55"</t>
  </si>
  <si>
    <t>МДОУ "Детский сад № 60"</t>
  </si>
  <si>
    <t>МДОУ "Детский сад № 61"</t>
  </si>
  <si>
    <t>МДОУ "Детский сад № 66"</t>
  </si>
  <si>
    <t>МДОУ "Детский сад № 67"</t>
  </si>
  <si>
    <t>МДОУ "Детский сад № 68"</t>
  </si>
  <si>
    <t>МДОУ "Детский сад № 70"</t>
  </si>
  <si>
    <t>МДОУ "Детский сад № 71"</t>
  </si>
  <si>
    <t>МДОУ "ЦРР-д/с  № 72"</t>
  </si>
  <si>
    <t>МДОУ "Детский сад № 73"</t>
  </si>
  <si>
    <t>МДОУ "Детский сад № 74"</t>
  </si>
  <si>
    <t>МДОУ "Детский сад № 75"</t>
  </si>
  <si>
    <t>МДОУ "Детский сад № 76"</t>
  </si>
  <si>
    <t>МДОУ "Детский сад № 77"</t>
  </si>
  <si>
    <t>МДОУ "ЦРР-д/с № 78"</t>
  </si>
  <si>
    <t>МДОУ "ЦРР-д/с № 81"</t>
  </si>
  <si>
    <t>МДОУ "Детский сад № 83"</t>
  </si>
  <si>
    <t>МДОУ "Детский сад № 84"</t>
  </si>
  <si>
    <t>МДОУ "Детский сад № 90"</t>
  </si>
  <si>
    <t>МДОУ "Детский сад № 93"</t>
  </si>
  <si>
    <t>МДОУ "Детский сад № 95"</t>
  </si>
  <si>
    <t>МДОУ "ЦРР-д/с № 97"</t>
  </si>
  <si>
    <t>МДОУ "ЦРР-д/с № 98"</t>
  </si>
  <si>
    <t>МДОУ "Детский сад № 100"</t>
  </si>
  <si>
    <t>МДОУ "ЦРР-д/с № 102"</t>
  </si>
  <si>
    <t>МДОУ "ЦРР-д/с № 104"</t>
  </si>
  <si>
    <t>МДОУ "Детский сад № 105"</t>
  </si>
  <si>
    <t>МДОУ "Детский сад № 106"</t>
  </si>
  <si>
    <t>МДОУ "ЦРР-д/с № 107</t>
  </si>
  <si>
    <t>МДОУ "Детский сад № 109"</t>
  </si>
  <si>
    <t>МДОУ "Детский сад № 111"</t>
  </si>
  <si>
    <t>МДОУ "Детский сад № 114"</t>
  </si>
  <si>
    <t>МДОУ "ЦРР-д/с № 116"</t>
  </si>
  <si>
    <t>МДОУ "Детский сад № 117"</t>
  </si>
  <si>
    <t>МДОУ "Детский сад № 118"</t>
  </si>
  <si>
    <t>МДОУ "Детский сад № 119"</t>
  </si>
  <si>
    <t>МДОУ "Детский сад № 121"</t>
  </si>
  <si>
    <t>МДОУ "ЦРР-д/с № 122"</t>
  </si>
  <si>
    <t>МДОУ "Детский сад № 125"</t>
  </si>
  <si>
    <t>МДОУ "Детский сад № 126"</t>
  </si>
  <si>
    <t>МДОУ "ЦРР-д/с № 127</t>
  </si>
  <si>
    <t>МДОУ "Детский сад № 128"</t>
  </si>
  <si>
    <t>МДОУ "Детский сад № 130"</t>
  </si>
  <si>
    <t>МДОУ "Детский сад № 131"</t>
  </si>
  <si>
    <t>МДОУ "ЦРР-д/с № 132"</t>
  </si>
  <si>
    <t>МДОУ "ЦРР-д/с № 134"</t>
  </si>
  <si>
    <t>МДОУ "ЦРР-д/с № 135"</t>
  </si>
  <si>
    <t>МДОУ "ЦРР-д/с № 136"</t>
  </si>
  <si>
    <t>МДОУ "ЦРР-д/с № 137"</t>
  </si>
  <si>
    <t>МДОУ "ЦРР-д/с № 139"</t>
  </si>
  <si>
    <t>МДОУ "Детский сад № 140"</t>
  </si>
  <si>
    <t>МДОУ "ЦРР-д/с № 142"</t>
  </si>
  <si>
    <t>МДОУ "Детский сад № 144"</t>
  </si>
  <si>
    <t>МДОУ "Детский сад № 145"</t>
  </si>
  <si>
    <t>МДОУ "Детский сад № 146"</t>
  </si>
  <si>
    <t>МДОУ "ЦРР-д/с № 147"</t>
  </si>
  <si>
    <t>МДОУ "Детский сад № 148"</t>
  </si>
  <si>
    <t>МДОУ "Детский сад № 150"</t>
  </si>
  <si>
    <t>МДОУ "ЦРР-д/с № 151"</t>
  </si>
  <si>
    <t>МДОУ "ЦРР-д/с № 152"</t>
  </si>
  <si>
    <t>МДОУ "ЦРР-д/с № 153"</t>
  </si>
  <si>
    <t>МДОУ "ЦРР-д/с № 154"</t>
  </si>
  <si>
    <t>МДОУ "Детский сад № 155"</t>
  </si>
  <si>
    <t>МДОУ "ЦРР-д/с № 156"</t>
  </si>
  <si>
    <t>МДОУ "Детский сад № 157"</t>
  </si>
  <si>
    <t>МДОУ "ЦРР-д/с № 158"</t>
  </si>
  <si>
    <t>МДОУ "ЦРР-д/с № 159"</t>
  </si>
  <si>
    <t>МДОУ "Детский сад № 160"</t>
  </si>
  <si>
    <t>МДОУ "Детский сад № 161"</t>
  </si>
  <si>
    <t>МДОУ "ЦРР-д/с № 162"</t>
  </si>
  <si>
    <t>МДОУ "Детский сад № 163"</t>
  </si>
  <si>
    <t>МДОУ "ЦРР-д/с № 165"</t>
  </si>
  <si>
    <t>МДОУ "Детский сад № 167"</t>
  </si>
  <si>
    <t>МДОУ "Детский сад № 168"</t>
  </si>
  <si>
    <t>МДОУ "Детский сад № 174"</t>
  </si>
  <si>
    <t>МДОУ "ЦРР-д/с № 175"</t>
  </si>
  <si>
    <t>МДОУ "Детский сад № 179"</t>
  </si>
  <si>
    <t>МДОУ "Детский сад № 180"</t>
  </si>
  <si>
    <t>МДОУ "ЦРР-д/с № 182"</t>
  </si>
  <si>
    <t>единица</t>
  </si>
  <si>
    <t>МДОУ "Детский сад № 2"</t>
  </si>
  <si>
    <t>МДОУ "Детский сад № 3"</t>
  </si>
  <si>
    <t>МДОУ "Детский сад № 5"</t>
  </si>
  <si>
    <t>МДОУ "ЦРР-д/с  № 6"</t>
  </si>
  <si>
    <t>МДОУ "ЦРР-д/с № 183"</t>
  </si>
  <si>
    <t>Результат предоставления субсидии 2 (код субсидии № 7028):</t>
  </si>
  <si>
    <t>Результат предоставления субсидии 2 (код субсидии № 7120):</t>
  </si>
  <si>
    <r>
      <t>Наименование результата предоставления субсидии, контрольной точки</t>
    </r>
    <r>
      <rPr>
        <vertAlign val="superscript"/>
        <sz val="11"/>
        <rFont val="Times New Roman"/>
        <family val="1"/>
        <charset val="204"/>
      </rPr>
      <t> </t>
    </r>
  </si>
  <si>
    <t>Результат предоставления субсидии 2 (код субсидии № 7154):</t>
  </si>
  <si>
    <r>
      <t>Заключен контракт (договор) на закупку товаров, работ, услуг</t>
    </r>
    <r>
      <rPr>
        <sz val="11"/>
        <rFont val="Calibri"/>
        <family val="2"/>
        <charset val="204"/>
      </rPr>
      <t xml:space="preserve">
</t>
    </r>
  </si>
  <si>
    <t>Результат предоставления субсидии 2 (код субсидии № 7009):</t>
  </si>
  <si>
    <t>Результат предоставления субсидии 2 (код субсидии № 7171):</t>
  </si>
  <si>
    <r>
      <t>Приобретение товаров, работ, услуг</t>
    </r>
    <r>
      <rPr>
        <sz val="11"/>
        <rFont val="Calibri"/>
        <family val="2"/>
        <charset val="204"/>
      </rPr>
      <t xml:space="preserve">
</t>
    </r>
  </si>
  <si>
    <t>МОУ "С(К)ОШИ №3"</t>
  </si>
  <si>
    <t>МОУ "С(К)ОШИ №4"</t>
  </si>
  <si>
    <t>МОУ "С(К)ОШ №15"</t>
  </si>
  <si>
    <t>МОУ "С(К)ОШ №17"</t>
  </si>
  <si>
    <t>МОУ "С(К)ОШ №24"</t>
  </si>
  <si>
    <r>
      <t>Код результата предоставления субсидии, контрольной точки</t>
    </r>
    <r>
      <rPr>
        <vertAlign val="superscript"/>
        <sz val="10"/>
        <rFont val="Times New Roman"/>
        <family val="1"/>
        <charset val="204"/>
      </rPr>
      <t> 5</t>
    </r>
  </si>
  <si>
    <r>
      <t>Единица измерения</t>
    </r>
    <r>
      <rPr>
        <vertAlign val="superscript"/>
        <sz val="10"/>
        <rFont val="Times New Roman"/>
        <family val="1"/>
        <charset val="204"/>
      </rPr>
      <t> </t>
    </r>
  </si>
  <si>
    <r>
      <t>Значение результата предоставления субсидии, контрольной точки</t>
    </r>
    <r>
      <rPr>
        <vertAlign val="superscript"/>
        <sz val="10"/>
        <rFont val="Times New Roman"/>
        <family val="1"/>
        <charset val="204"/>
      </rPr>
      <t> </t>
    </r>
  </si>
  <si>
    <r>
      <t>Размер субсидии, подлежащей предоставлению в текущем финансовом году</t>
    </r>
    <r>
      <rPr>
        <vertAlign val="superscript"/>
        <sz val="10"/>
        <rFont val="Times New Roman"/>
        <family val="1"/>
        <charset val="204"/>
      </rPr>
      <t> </t>
    </r>
  </si>
  <si>
    <r>
      <t>Объем обязательств, принятых в целях достижения результатов предоставления субсидии (недополученных доходов) в текущем финансовом году</t>
    </r>
    <r>
      <rPr>
        <vertAlign val="superscript"/>
        <sz val="10"/>
        <rFont val="Times New Roman"/>
        <family val="1"/>
        <charset val="204"/>
      </rPr>
      <t> </t>
    </r>
  </si>
  <si>
    <t>Х</t>
  </si>
  <si>
    <t>МОУ "С(К)ОШИ №52"</t>
  </si>
  <si>
    <t>Результат предоставления субсидии 2 (код субсидии № 7056):</t>
  </si>
  <si>
    <t>Результат предоставления субсидии 2 (код субсидии № 7059):</t>
  </si>
  <si>
    <t>Результат предоставления субсидии 2 (код субсидии № 7114):</t>
  </si>
  <si>
    <t>Результат предоставления субсидии 2 (код субсидии № 7115):</t>
  </si>
  <si>
    <t>МОУ "СОШ № 47"</t>
  </si>
  <si>
    <t>МОУ "СОШ № 50"</t>
  </si>
  <si>
    <t>Гимназия 53</t>
  </si>
  <si>
    <t>МОУ "СОШ № 54"</t>
  </si>
  <si>
    <t>МОУ "СОШ № 55"</t>
  </si>
  <si>
    <t>МОУ "СОШ № 56"</t>
  </si>
  <si>
    <t>МАОУ "СОШ № 59"</t>
  </si>
  <si>
    <t>МОУ "СОШ № 60"</t>
  </si>
  <si>
    <t>МОУ "СОШ № 61"</t>
  </si>
  <si>
    <t>МОУ "СОШ № 62"</t>
  </si>
  <si>
    <t>МОУ "СОШ №63"</t>
  </si>
  <si>
    <t>МОУ "СОШ № 64"</t>
  </si>
  <si>
    <t>МОУ "СОШ № 65"</t>
  </si>
  <si>
    <t>МОУ "СОШ № 66"</t>
  </si>
  <si>
    <t>МОУ "СОШ № 67"</t>
  </si>
  <si>
    <t>МОУ "МГМЛ"</t>
  </si>
  <si>
    <t>МАОУ "МЛ №1</t>
  </si>
  <si>
    <t>МОУ "СШИ № 2"</t>
  </si>
  <si>
    <t>МОУ "С(К)ОШИ                 № 3"</t>
  </si>
  <si>
    <t>МОУ "С(К)ОШИ                 № 4"</t>
  </si>
  <si>
    <t>МОУ "С(К)ОШ                 № 15"</t>
  </si>
  <si>
    <t>МОУ "С(К)ОШ                 № 17"</t>
  </si>
  <si>
    <t>МОУ "С(К)ОШ                 № 24"</t>
  </si>
  <si>
    <t>Результат предоставления субсидии 2 (код субсидии № 7123):</t>
  </si>
  <si>
    <t>МОУ "СОШ № 16"</t>
  </si>
  <si>
    <t>Результат предоставления субсидии 22:</t>
  </si>
  <si>
    <t>МОУ "СОШ № 42"</t>
  </si>
  <si>
    <t>Результат предоставления субсидии 2 (код субсидии № 7136):</t>
  </si>
  <si>
    <t>МОУ "СОШ № 8"</t>
  </si>
  <si>
    <t>Результат предоставления субсидии 2 (код субсидии № 7148):</t>
  </si>
  <si>
    <t>МОУ "СОШ № 25"</t>
  </si>
  <si>
    <t>МОУ "СОШ № 36"</t>
  </si>
  <si>
    <t>МОУ "СОШ № 38"</t>
  </si>
  <si>
    <t>МОУ "СОШ  № 1"</t>
  </si>
  <si>
    <t>Результат предоставления субсидии 2 (код субсидии № 7161):</t>
  </si>
  <si>
    <t>МОУ "СОШ № 3"</t>
  </si>
  <si>
    <t>МОУ "СОШ № 5 УИМ"</t>
  </si>
  <si>
    <t>МОУ "СОШ № 7"</t>
  </si>
  <si>
    <t>МОУ "СОШ № 10"</t>
  </si>
  <si>
    <t>МОУ "СОШ № 12"</t>
  </si>
  <si>
    <t>МОУ "СОШ № 14"</t>
  </si>
  <si>
    <t>Гимназия  18</t>
  </si>
  <si>
    <t>МОУ "СОШ № 20"</t>
  </si>
  <si>
    <t>МОУ "СОШ № 21"</t>
  </si>
  <si>
    <t>МОУ "СОШ № 28"</t>
  </si>
  <si>
    <t>МОУ "СОШ № 32"</t>
  </si>
  <si>
    <t>МОУ "СОШ № 33"</t>
  </si>
  <si>
    <t>МОУ "СОШ № 37"</t>
  </si>
  <si>
    <t>МОУ "СОШ № 39"</t>
  </si>
  <si>
    <t>МОУ "СОШ № 40"</t>
  </si>
  <si>
    <t>МОУ "СОШ № 41"</t>
  </si>
  <si>
    <t>МОУ "С(К)ОШИ                 № 52"</t>
  </si>
  <si>
    <t>Результат предоставления субсидии 2 (код субсидии № 7167):</t>
  </si>
  <si>
    <r>
      <t xml:space="preserve">Сформирована и утверждена потребность </t>
    </r>
    <r>
      <rPr>
        <sz val="11"/>
        <color theme="1"/>
        <rFont val="Times New Roman"/>
        <family val="1"/>
        <charset val="204"/>
      </rPr>
      <t>(техническое задание, спецификация)</t>
    </r>
  </si>
  <si>
    <t>17</t>
  </si>
  <si>
    <t>16</t>
  </si>
  <si>
    <t>15</t>
  </si>
  <si>
    <t>19</t>
  </si>
  <si>
    <t>14</t>
  </si>
  <si>
    <t>18</t>
  </si>
  <si>
    <t>Результат предоставления субсидии 2 (код субсидии № 7176):</t>
  </si>
  <si>
    <t>МОУ "СОШ № 1"</t>
  </si>
  <si>
    <t>Результат предоставления субсидии 2 (код субсидии № 7177):</t>
  </si>
  <si>
    <t>Результат предоставления субсидии 2 (код субсидии № 7185):</t>
  </si>
  <si>
    <t>МОУ"СКОШ № 3"</t>
  </si>
  <si>
    <t>Результат предоставления субсидии 2 (код субсидии № 7042):</t>
  </si>
  <si>
    <t>Результат предоставления субсидии 2 (код субсидии № 7033):</t>
  </si>
  <si>
    <t>МАОУ "МЛ № 1"</t>
  </si>
  <si>
    <t>Результат предоставления субсидии 2 (код субсидии № 7041):</t>
  </si>
  <si>
    <t>Раздел II. Информация о достижении результатов предоставления субсидии - 7002 Субсидия на предоставление гражданину мер поддержки в период обучения в рамках договора о целевом обучении</t>
  </si>
  <si>
    <t>Раздел II. Информация о достижении результатов предоставления субсидии - 7003 Субсидия на организацию питания и обеспечение продуктами питания детей из малообеспеченных семей и детей с нарушениями здоровья, обучающихся в муниципальных образовательных учреждениях</t>
  </si>
  <si>
    <t>Раздел II. Информация о достижении результатов предоставления субсидии - 7005 Субсидия на организацию отдыха детей иных территорий Челябинской области в каникулярное время</t>
  </si>
  <si>
    <t>Раздел II. Информация о достижении результатов предоставления субсидии - 7007 Субсидия на организацию и проведение военно-исторических лагерей «Страна Героев»</t>
  </si>
  <si>
    <t>Раздел II. Информация о достижении результатов предоставления субсидии - 7008 Субсидия на функционирование учреждения на период ремонта</t>
  </si>
  <si>
    <t>Раздел II. Информация о достижении результатов предоставления субсидии - 7009 Субсидия на чистку кровли</t>
  </si>
  <si>
    <t>Раздел II. Информация о достижении результатов предоставления субсидии - 7028 Субсидия на проведение антитеррористических и противопожарных мероприятий</t>
  </si>
  <si>
    <t>Раздел II. Информация о достижении результатов предоставления субсидии - 7033 Субсидия на приобретение основных средств и материальных запасов для обеспечения деятельности подведомственных учреждений, а также на выполнение/оказание сопутствующих данному приобретению работ/услуг</t>
  </si>
  <si>
    <t>Раздел II. Информация о достижении результатов предоставления субсидии - 7041 Субсидия на проведение капитальных, текущих, аварийных ремонтов, разработку проектно-сметной документации и техническое обследование и демонтаж зданий и конструкций, проведение экспертизы проектно-сметной документации для проведения ремонтных работ, устройство ограждений, теневых навесов, спортивных, детских площадок, приобретение материалов для проведения ремонтных работ, устройство (замена), ремонт и приобретение трубопроводной арматуры (запорной, воздушной, дренажной т. д.), демонтаж, монтаж игрового оборудования, разработку проекта освоения лесов, выполнение работ по откачке воды из подвального помещения, изготовление технических паспортов, технических планов, паспортов фасадов зданий</t>
  </si>
  <si>
    <t>Раздел II. Информация о достижении результатов предоставления субсидии - 7042 Субсидия на опрессовку,промывку бойлерных установок, систем отопления, элеваторных узлов,а также на приобретение реагентов</t>
  </si>
  <si>
    <t>Раздел II. Информация о достижении результатов предоставления субсидии - 7056 Субсидия на реализацию мероприятий в соответствии с Реестром наказов избирателей депутатам Магнитогорского городского Собрания депутатов</t>
  </si>
  <si>
    <t>Раздел II. Информация о достижении результатов предоставления субсидии - 7059 Субсидия на организацию питания и обеспечение продуктами питания детей из малообеспеченных семей и детей с нарушениями здоровья, обучающихся в муниципальных образовательных учреждениях (средства областного бюджета)</t>
  </si>
  <si>
    <t>Раздел II. Информация о достижении результатов предоставления субсидии - 7114 Субсидия на приобретение мебели, оборудования, учебно-методических пособий, учебной и художественной литературы для образовательных учреждений, материально-техническое обеспечение предметных лабораторий, профильно-туристических лагерей в рамках муниципальной программы "Развитие образования в городе Магнитогорска"</t>
  </si>
  <si>
    <t>Раздел II. Информация о достижении результатов предоставления субсидии - 7115 Субсидия на приобретение и ремонт компьютерного оборудования, программного обеспечения, цифровых ресурсов, лего-конструкторов, лего-полей, мультимедийных электронных ресурсов, расходных материалов и оборудования для проведения государственной итоговой аттестации, оборудования для организации системы видеонаблюдения (с комплектующими материалами, монтажом камер и настройкой) в пунктах приема экзаменов, оплату доставки контрольно-измерительных материалов, оплату изготовления цифровой подписи, создание информационной системы персональных данных, приобретение формы для детских общественных движений, в том числе патриотических, в рамках муниципальной программы " Развитие образования в городе Магнитогорске"</t>
  </si>
  <si>
    <t>Раздел II. Информация о достижении результатов предоставления субсидии - 7116 Субсидия на оплату Интернет-трафика образовательным учреждениям, подключение к ресурсам сети "Интернет" в рамках муниципальной программы "Развитие образования в городе Магнитогорске"</t>
  </si>
  <si>
    <t>Раздел II. Информация о достижении результатов предоставления субсидии - 7117 Субсидия на функционирование муниципального опорного центра дополнительного образования</t>
  </si>
  <si>
    <t>Раздел II. Информация о достижении результатов предоставления субсидии - 7118 Субсидия на мероприятия по обучению детей плаванию в рамках муниципальной программы "Развитие образования в городе Магнитогорске"</t>
  </si>
  <si>
    <t>Раздел II. Информация о достижении результатов предоставления субсидии - 7119 Субсидия на проведение городских мероприятий, городских конкурсов, олимпиад в рамках муниципальной программы "Развитие образования в городе Магнитогорске</t>
  </si>
  <si>
    <t>Раздел II. Информация о достижении результатов предоставления субсидии - 7120 Субсидия на выплату молодым специалистам образовательных учреждений ежемесячной надбавки к заработной плате, единовременной материальной помощи в рамках муниципальной программы "Развитие образования в городе Магнитогорске"</t>
  </si>
  <si>
    <t>Раздел II. Информация о достижении результатов предоставления субсидии - 7122 Субсидия на единовременное поощрение главы города Магнитогорска одаренных детей в возрасте от 7 до 18 лет, обучающихся в муниципальных образовательных учреждениях, негосударственных образовательных учреждениях, за высокие результаты в учебной, научно-исследовательской и творческой деятельности, высокие спортивные достижения и педагогов-наставников, имеющих высокие результаты и достижения обучающихся и воспитанников в рамках реализации муниципальной программы "Развитие образования в городе Магнитогорска"</t>
  </si>
  <si>
    <t>Раздел II. Информация о достижении результатов предоставления субсидии - 7123 Субсидия на подготовку и проведение областного конкурса "Педагог года в дошкольном образовании"</t>
  </si>
  <si>
    <t>Раздел II. Информация о достижении результатов предоставления субсидии - 7127 Субсидия на внедрение всероссийского физкультурно-спортивного комплекса «ГТО» в рамках муниципальной программы «Развитие образования в городе Магнитогорске»</t>
  </si>
  <si>
    <t>Раздел II. Информация о достижении результатов предоставления субсидии - 7136 Субсидия на снос аварийных деревьев, вывоз и утилизация (измельчение) порубочных остатков, обрезка деревьев</t>
  </si>
  <si>
    <t>Раздел II. Информация о достижении результатов предоставления субсидии - 7138 Субсидия на устройство ограждения хоккейной коробки, заливку льда и содержание катков (площадок)</t>
  </si>
  <si>
    <t>Раздел II. Информация о достижении результатов предоставления субсидии - 7148 Субсидия на оборудование пунктов проведения экзаменов государственной итоговой аттестации по образовательным программам среднего общего образования</t>
  </si>
  <si>
    <t>Раздел II. Информация о достижении результатов предоставления субсидии - 7154 Субсидия на "Временное трудоустройство несовершеннолетних граждан" в сфере образования</t>
  </si>
  <si>
    <t>Раздел II. Информация о достижении результатов предоставления субсидии - 7161 Субсидия для обеспечения светоотражающими,световозвращаюшими элементами обучающихся образовательных учреждений</t>
  </si>
  <si>
    <t>Раздел II. Информация о достижении результатов предоставления субсидии - 7166 Субсидия на организацию и проведение МУ ДПО "ЦПКИМР" курсов повышения квалификации для заместителей директоров по воспитательной работе, педагогов-психологов, социальных педагогов,классных руководителей с целью профилактики асоциального поведения несовершеннолетних и с целью совершенствования воспитательно-профилактической работы</t>
  </si>
  <si>
    <t>Раздел II. Информация о достижении результатов предоставления субсидии - 7167 Субсидия на предоставление бесплатного питания обучающимся с ограниченными возможностями здоровья муниципальных общеобразовательных учреждений</t>
  </si>
  <si>
    <t>Раздел II. Информация о достижении результатов предоставления субсидии - 7176 Субсидия на услуги по перевозке пассажиров и багажа, по перевозке автобусами детей и сопровождающих лиц</t>
  </si>
  <si>
    <t>Раздел II. Информация о достижении результатов предоставления субсидии - 7171 Субсидия на создание условий безопасного пребывания детей в организациях, подведомственных управлению образования администрации города</t>
  </si>
  <si>
    <t>Раздел II. Информация о достижении результатов предоставления субсидии - 7177 Субсидия на реализацию дополнительных мер социальной поддержки в соответствии с Решением МГСД "О дополнительных мерах социальной поддержки семей лиц, призванных на военную службу по мобилизации"</t>
  </si>
  <si>
    <t>Раздел II. Информация о достижении результатов предоставления субсидии - 7181 Субсидия на организацию и проведение городских мероприятий</t>
  </si>
  <si>
    <t>Раздел II. Информация о достижении результатов предоставления субсидии - 7185 Субсидия на обеспечение горячим питанием один раз в день обучающихся в муниципальных образовательных организациях по образовательным программам основного общего, среднего общего образования, являющихся членами семей, признанных многодетными</t>
  </si>
  <si>
    <t>по состоянию на 01 июля 2025 г.</t>
  </si>
  <si>
    <t>+34 школа(352240,6)</t>
  </si>
  <si>
    <t>Дата 1</t>
  </si>
  <si>
    <t>по БК 2</t>
  </si>
  <si>
    <t>по БК 3</t>
  </si>
  <si>
    <r>
      <t>Приобретение товаров, работ, услуг</t>
    </r>
    <r>
      <rPr>
        <sz val="11"/>
        <color rgb="FFFF0000"/>
        <rFont val="Calibri"/>
        <family val="2"/>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</si>
</sst>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_-* #,##0.00_-;\-* #,##0.00_-;_-* &quot;-&quot;??_-;_-@_-"/>
    <numFmt numFmtId="165" formatCode="_-* #,##0_-;\-* #,##0_-;_-* &quot;-&quot;??_-;_-@_-"/>
  </numFmts>
  <fonts count="46" x14ac:knownFonts="1">
    <font>
      <sz val="11"/>
      <color theme="1"/>
      <name val="Calibri"/>
    </font>
    <font>
      <sz val="11"/>
      <color theme="1"/>
      <name val="Calibri"/>
      <family val="2"/>
      <charset val="204"/>
      <scheme val="minor"/>
    </font>
    <font>
      <sz val="12"/>
      <name val="Times New Roman"/>
      <family val="1"/>
      <charset val="204"/>
    </font>
    <font>
      <b/>
      <sz val="11"/>
      <color rgb="FF000000"/>
      <name val="Times New Roman"/>
      <family val="1"/>
      <charset val="204"/>
    </font>
    <font>
      <b/>
      <sz val="12"/>
      <color rgb="FF000000"/>
      <name val="Times New Roman"/>
      <family val="1"/>
      <charset val="204"/>
    </font>
    <font>
      <sz val="11"/>
      <color theme="1"/>
      <name val="Times New Roman"/>
      <family val="1"/>
      <charset val="204"/>
    </font>
    <font>
      <sz val="12"/>
      <color theme="1"/>
      <name val="Times New Roman"/>
      <family val="1"/>
      <charset val="204"/>
    </font>
    <font>
      <sz val="12"/>
      <color rgb="FF000000"/>
      <name val="Times New Roman"/>
      <family val="1"/>
      <charset val="204"/>
    </font>
    <font>
      <sz val="12"/>
      <color rgb="FFFFFFFF"/>
      <name val="Times New Roman"/>
      <family val="1"/>
      <charset val="204"/>
    </font>
    <font>
      <b/>
      <sz val="12"/>
      <color rgb="FF26282F"/>
      <name val="Times New Roman"/>
      <family val="1"/>
      <charset val="204"/>
    </font>
    <font>
      <b/>
      <sz val="11"/>
      <name val="Times New Roman"/>
      <family val="1"/>
      <charset val="204"/>
    </font>
    <font>
      <b/>
      <sz val="12"/>
      <color theme="1"/>
      <name val="Times New Roman"/>
      <family val="1"/>
      <charset val="204"/>
    </font>
    <font>
      <b/>
      <sz val="12"/>
      <name val="Times New Roman"/>
      <family val="1"/>
      <charset val="204"/>
    </font>
    <font>
      <sz val="11"/>
      <name val="Times New Roman"/>
      <family val="1"/>
      <charset val="204"/>
    </font>
    <font>
      <sz val="9"/>
      <color theme="1"/>
      <name val="Times New Roman"/>
      <family val="1"/>
      <charset val="204"/>
    </font>
    <font>
      <b/>
      <sz val="11"/>
      <name val="Calibri"/>
      <family val="2"/>
      <charset val="204"/>
    </font>
    <font>
      <b/>
      <sz val="11"/>
      <color theme="1"/>
      <name val="Times New Roman"/>
      <family val="1"/>
      <charset val="204"/>
    </font>
    <font>
      <b/>
      <sz val="12"/>
      <name val="Calibri"/>
      <family val="2"/>
      <charset val="204"/>
    </font>
    <font>
      <sz val="10"/>
      <name val="Times New Roman"/>
      <family val="1"/>
      <charset val="204"/>
    </font>
    <font>
      <b/>
      <sz val="10"/>
      <color rgb="FF26282F"/>
      <name val="Times New Roman"/>
      <family val="1"/>
      <charset val="204"/>
    </font>
    <font>
      <sz val="10"/>
      <color theme="1"/>
      <name val="Times New Roman"/>
      <family val="1"/>
      <charset val="204"/>
    </font>
    <font>
      <b/>
      <sz val="10"/>
      <color theme="1"/>
      <name val="Times New Roman"/>
      <family val="1"/>
      <charset val="204"/>
    </font>
    <font>
      <vertAlign val="superscript"/>
      <sz val="11"/>
      <color theme="1"/>
      <name val="Times New Roman"/>
      <family val="1"/>
      <charset val="204"/>
    </font>
    <font>
      <vertAlign val="superscript"/>
      <sz val="10"/>
      <color theme="1"/>
      <name val="Times New Roman"/>
      <family val="1"/>
      <charset val="204"/>
    </font>
    <font>
      <vertAlign val="superscript"/>
      <sz val="10"/>
      <color rgb="FF106BBE"/>
      <name val="Times New Roman"/>
      <family val="1"/>
      <charset val="204"/>
    </font>
    <font>
      <sz val="11"/>
      <color theme="1"/>
      <name val="Calibri"/>
      <family val="2"/>
      <charset val="204"/>
    </font>
    <font>
      <b/>
      <sz val="12"/>
      <color rgb="FFFF0000"/>
      <name val="Times New Roman"/>
      <family val="1"/>
      <charset val="204"/>
    </font>
    <font>
      <sz val="11"/>
      <color theme="1"/>
      <name val="Calibri"/>
      <family val="2"/>
      <charset val="204"/>
    </font>
    <font>
      <sz val="8"/>
      <name val="Arial Cyr"/>
    </font>
    <font>
      <b/>
      <sz val="8"/>
      <color rgb="FF000000"/>
      <name val="Times New Roman"/>
      <family val="1"/>
      <charset val="204"/>
    </font>
    <font>
      <b/>
      <sz val="8"/>
      <color theme="1"/>
      <name val="Times New Roman"/>
      <family val="1"/>
      <charset val="204"/>
    </font>
    <font>
      <b/>
      <sz val="10"/>
      <name val="Times New Roman"/>
      <family val="1"/>
      <charset val="204"/>
    </font>
    <font>
      <b/>
      <sz val="10"/>
      <color rgb="FFFF0000"/>
      <name val="Times New Roman"/>
      <family val="1"/>
      <charset val="204"/>
    </font>
    <font>
      <b/>
      <sz val="8"/>
      <name val="Arial Cyr"/>
    </font>
    <font>
      <sz val="10"/>
      <color indexed="8"/>
      <name val="Times New Roman"/>
      <family val="1"/>
      <charset val="204"/>
    </font>
    <font>
      <b/>
      <sz val="11"/>
      <color rgb="FFFF0000"/>
      <name val="Times New Roman"/>
      <family val="1"/>
      <charset val="204"/>
    </font>
    <font>
      <b/>
      <sz val="11"/>
      <color theme="1"/>
      <name val="Calibri"/>
      <family val="2"/>
      <charset val="204"/>
    </font>
    <font>
      <vertAlign val="superscript"/>
      <sz val="11"/>
      <name val="Times New Roman"/>
      <family val="1"/>
      <charset val="204"/>
    </font>
    <font>
      <sz val="11"/>
      <name val="Calibri"/>
      <family val="2"/>
      <charset val="204"/>
    </font>
    <font>
      <vertAlign val="superscript"/>
      <sz val="10"/>
      <name val="Times New Roman"/>
      <family val="1"/>
      <charset val="204"/>
    </font>
    <font>
      <b/>
      <i/>
      <sz val="10"/>
      <color theme="1"/>
      <name val="Times New Roman"/>
      <family val="1"/>
      <charset val="204"/>
    </font>
    <font>
      <sz val="9"/>
      <name val="Times New Roman"/>
      <family val="1"/>
      <charset val="204"/>
    </font>
    <font>
      <sz val="12"/>
      <color rgb="FF26282F"/>
      <name val="Times New Roman"/>
      <family val="1"/>
      <charset val="204"/>
    </font>
    <font>
      <sz val="11"/>
      <color rgb="FFFF0000"/>
      <name val="Calibri"/>
      <family val="2"/>
      <charset val="204"/>
    </font>
    <font>
      <sz val="12"/>
      <color rgb="FFFF0000"/>
      <name val="Times New Roman"/>
      <family val="1"/>
      <charset val="204"/>
    </font>
    <font>
      <sz val="10"/>
      <color rgb="FFFF0000"/>
      <name val="Times New Roman"/>
      <family val="1"/>
      <charset val="204"/>
    </font>
  </fonts>
  <fills count="3">
    <fill>
      <patternFill patternType="none"/>
    </fill>
    <fill>
      <patternFill patternType="gray125"/>
    </fill>
    <fill>
      <patternFill patternType="solid">
        <fgColor theme="0"/>
        <bgColor indexed="64"/>
      </patternFill>
    </fill>
  </fills>
  <borders count="21">
    <border>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s>
  <cellStyleXfs count="3">
    <xf numFmtId="0" fontId="0" fillId="0" borderId="0"/>
    <xf numFmtId="164" fontId="27" fillId="0" borderId="0" applyFont="0" applyFill="0" applyBorder="0" applyAlignment="0" applyProtection="0"/>
    <xf numFmtId="0" fontId="25" fillId="0" borderId="0"/>
  </cellStyleXfs>
  <cellXfs count="386">
    <xf numFmtId="0" fontId="1" fillId="0" borderId="0" xfId="0" applyNumberFormat="1" applyFont="1"/>
    <xf numFmtId="0" fontId="18" fillId="0" borderId="0" xfId="0" applyFont="1" applyAlignment="1">
      <alignment vertical="top"/>
    </xf>
    <xf numFmtId="0" fontId="13" fillId="0" borderId="0" xfId="0" applyFont="1"/>
    <xf numFmtId="0" fontId="18" fillId="0" borderId="0" xfId="0" applyFont="1"/>
    <xf numFmtId="0" fontId="20" fillId="0" borderId="2" xfId="0" applyNumberFormat="1" applyFont="1" applyBorder="1" applyAlignment="1">
      <alignment horizontal="center" vertical="top" wrapText="1"/>
    </xf>
    <xf numFmtId="0" fontId="15" fillId="0" borderId="0" xfId="0" applyFont="1"/>
    <xf numFmtId="0" fontId="21" fillId="0" borderId="2" xfId="0" applyNumberFormat="1" applyFont="1" applyBorder="1" applyAlignment="1">
      <alignment horizontal="center" vertical="center" wrapText="1"/>
    </xf>
    <xf numFmtId="0" fontId="16" fillId="0" borderId="2" xfId="0" applyNumberFormat="1" applyFont="1" applyBorder="1" applyAlignment="1">
      <alignment horizontal="center" vertical="center" wrapText="1"/>
    </xf>
    <xf numFmtId="0" fontId="16" fillId="0" borderId="2" xfId="0" applyNumberFormat="1" applyFont="1" applyBorder="1" applyAlignment="1">
      <alignment horizontal="left" vertical="center" wrapText="1"/>
    </xf>
    <xf numFmtId="0" fontId="5" fillId="0" borderId="2" xfId="0" applyNumberFormat="1" applyFont="1" applyBorder="1" applyAlignment="1">
      <alignment horizontal="justify" vertical="center" wrapText="1"/>
    </xf>
    <xf numFmtId="0" fontId="11" fillId="0" borderId="2" xfId="0" applyNumberFormat="1" applyFont="1" applyBorder="1" applyAlignment="1">
      <alignment horizontal="left" vertical="center" wrapText="1"/>
    </xf>
    <xf numFmtId="0" fontId="20" fillId="0" borderId="2"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20" fillId="0" borderId="2" xfId="0" applyNumberFormat="1" applyFont="1" applyBorder="1" applyAlignment="1">
      <alignment horizontal="center" vertical="center" wrapText="1"/>
    </xf>
    <xf numFmtId="0" fontId="20" fillId="0" borderId="9" xfId="0" applyNumberFormat="1" applyFont="1" applyBorder="1" applyAlignment="1">
      <alignment horizontal="center" vertical="center" wrapText="1"/>
    </xf>
    <xf numFmtId="0" fontId="6" fillId="0" borderId="2" xfId="0" applyNumberFormat="1" applyFont="1" applyBorder="1" applyAlignment="1">
      <alignment horizontal="left" vertical="center" wrapText="1"/>
    </xf>
    <xf numFmtId="0" fontId="21" fillId="2" borderId="11" xfId="0" applyFont="1" applyFill="1" applyBorder="1" applyAlignment="1">
      <alignment horizontal="left" vertical="center"/>
    </xf>
    <xf numFmtId="0" fontId="21" fillId="2" borderId="11" xfId="0" applyFont="1" applyFill="1" applyBorder="1" applyAlignment="1">
      <alignment vertical="center" wrapText="1"/>
    </xf>
    <xf numFmtId="0" fontId="4" fillId="2" borderId="0" xfId="0" applyNumberFormat="1" applyFont="1" applyFill="1" applyAlignment="1">
      <alignment horizontal="center" vertical="center"/>
    </xf>
    <xf numFmtId="0" fontId="4" fillId="2" borderId="0" xfId="0" applyNumberFormat="1" applyFont="1" applyFill="1" applyAlignment="1">
      <alignment vertical="center"/>
    </xf>
    <xf numFmtId="0" fontId="2" fillId="2" borderId="0" xfId="0" applyFont="1" applyFill="1"/>
    <xf numFmtId="0" fontId="1" fillId="2" borderId="0" xfId="0" applyNumberFormat="1" applyFont="1" applyFill="1"/>
    <xf numFmtId="0" fontId="6" fillId="2" borderId="0" xfId="0" applyNumberFormat="1" applyFont="1" applyFill="1" applyAlignment="1">
      <alignment horizontal="right" vertical="center"/>
    </xf>
    <xf numFmtId="0" fontId="6" fillId="2" borderId="0" xfId="0" applyNumberFormat="1" applyFont="1" applyFill="1" applyAlignment="1">
      <alignment horizontal="center" vertical="center"/>
    </xf>
    <xf numFmtId="0" fontId="6" fillId="2" borderId="0" xfId="0" applyNumberFormat="1" applyFont="1" applyFill="1" applyAlignment="1">
      <alignment vertical="center"/>
    </xf>
    <xf numFmtId="0" fontId="2" fillId="2" borderId="1" xfId="0" applyFont="1" applyFill="1" applyBorder="1" applyAlignment="1">
      <alignment horizontal="right"/>
    </xf>
    <xf numFmtId="0" fontId="2" fillId="2" borderId="2" xfId="0" applyFont="1" applyFill="1" applyBorder="1" applyAlignment="1">
      <alignment horizontal="center"/>
    </xf>
    <xf numFmtId="0" fontId="2" fillId="2" borderId="0" xfId="0" applyFont="1" applyFill="1" applyAlignment="1">
      <alignment horizontal="center"/>
    </xf>
    <xf numFmtId="0" fontId="5" fillId="2" borderId="3" xfId="0" applyNumberFormat="1" applyFont="1" applyFill="1" applyBorder="1" applyAlignment="1">
      <alignment horizontal="left" vertical="center" wrapText="1"/>
    </xf>
    <xf numFmtId="0" fontId="2" fillId="2" borderId="1" xfId="0" applyFont="1" applyFill="1" applyBorder="1" applyAlignment="1">
      <alignment horizontal="right" vertical="center"/>
    </xf>
    <xf numFmtId="14" fontId="7" fillId="2" borderId="2" xfId="0" applyNumberFormat="1" applyFont="1" applyFill="1" applyBorder="1" applyAlignment="1">
      <alignment horizontal="center" vertical="center"/>
    </xf>
    <xf numFmtId="0" fontId="5" fillId="2" borderId="0" xfId="0" applyNumberFormat="1" applyFont="1" applyFill="1" applyAlignment="1">
      <alignment horizontal="left" vertical="center"/>
    </xf>
    <xf numFmtId="0" fontId="1" fillId="2" borderId="0" xfId="0" applyNumberFormat="1" applyFont="1" applyFill="1" applyAlignment="1">
      <alignment horizontal="left"/>
    </xf>
    <xf numFmtId="0" fontId="8" fillId="2" borderId="2" xfId="0" applyFont="1" applyFill="1" applyBorder="1"/>
    <xf numFmtId="0" fontId="5" fillId="2" borderId="3" xfId="0" applyNumberFormat="1" applyFont="1" applyFill="1" applyBorder="1" applyAlignment="1">
      <alignment horizontal="justify" vertical="top" wrapText="1"/>
    </xf>
    <xf numFmtId="0" fontId="6" fillId="2" borderId="1" xfId="0" applyNumberFormat="1" applyFont="1" applyFill="1" applyBorder="1" applyAlignment="1">
      <alignment horizontal="right" vertical="top" wrapText="1"/>
    </xf>
    <xf numFmtId="0" fontId="8" fillId="2" borderId="2" xfId="0" applyNumberFormat="1" applyFont="1" applyFill="1" applyBorder="1" applyAlignment="1">
      <alignment vertical="top" wrapText="1"/>
    </xf>
    <xf numFmtId="0" fontId="6" fillId="2" borderId="0" xfId="0" applyNumberFormat="1" applyFont="1" applyFill="1" applyAlignment="1">
      <alignment horizontal="center" vertical="top" wrapText="1"/>
    </xf>
    <xf numFmtId="0" fontId="6" fillId="2" borderId="0" xfId="0" applyNumberFormat="1" applyFont="1" applyFill="1" applyAlignment="1">
      <alignment vertical="top" wrapText="1"/>
    </xf>
    <xf numFmtId="0" fontId="2" fillId="2" borderId="1" xfId="0" applyFont="1" applyFill="1" applyBorder="1" applyAlignment="1">
      <alignment horizontal="right" vertical="top"/>
    </xf>
    <xf numFmtId="0" fontId="8" fillId="2" borderId="2" xfId="0" applyNumberFormat="1" applyFont="1" applyFill="1" applyBorder="1" applyAlignment="1">
      <alignment wrapText="1"/>
    </xf>
    <xf numFmtId="0" fontId="6" fillId="2" borderId="0" xfId="0" applyNumberFormat="1" applyFont="1" applyFill="1" applyAlignment="1">
      <alignment horizontal="center" wrapText="1"/>
    </xf>
    <xf numFmtId="0" fontId="6" fillId="2" borderId="0" xfId="0" applyNumberFormat="1" applyFont="1" applyFill="1" applyAlignment="1">
      <alignment wrapText="1"/>
    </xf>
    <xf numFmtId="0" fontId="5" fillId="2" borderId="3" xfId="0" applyNumberFormat="1" applyFont="1" applyFill="1" applyBorder="1" applyAlignment="1">
      <alignment horizontal="left" wrapText="1"/>
    </xf>
    <xf numFmtId="0" fontId="2" fillId="2" borderId="2" xfId="0" applyFont="1" applyFill="1" applyBorder="1"/>
    <xf numFmtId="0" fontId="6" fillId="2" borderId="0" xfId="0" applyNumberFormat="1" applyFont="1" applyFill="1" applyAlignment="1">
      <alignment horizontal="justify" vertical="center"/>
    </xf>
    <xf numFmtId="0" fontId="9" fillId="2" borderId="0" xfId="0" applyNumberFormat="1" applyFont="1" applyFill="1" applyAlignment="1">
      <alignment horizontal="center" vertical="center"/>
    </xf>
    <xf numFmtId="0" fontId="9" fillId="2" borderId="0" xfId="0" applyNumberFormat="1" applyFont="1" applyFill="1" applyAlignment="1">
      <alignment vertical="center"/>
    </xf>
    <xf numFmtId="0" fontId="11" fillId="2" borderId="2" xfId="0" applyNumberFormat="1" applyFont="1" applyFill="1" applyBorder="1" applyAlignment="1">
      <alignment horizontal="center" vertical="center" wrapText="1"/>
    </xf>
    <xf numFmtId="0" fontId="11" fillId="2" borderId="2" xfId="0" applyNumberFormat="1" applyFont="1" applyFill="1" applyBorder="1" applyAlignment="1">
      <alignment horizontal="center" vertical="center"/>
    </xf>
    <xf numFmtId="0" fontId="12" fillId="2" borderId="2" xfId="0" applyFont="1" applyFill="1" applyBorder="1" applyAlignment="1">
      <alignment horizontal="center" vertical="center" wrapText="1"/>
    </xf>
    <xf numFmtId="0" fontId="10" fillId="2" borderId="0" xfId="0" applyFont="1" applyFill="1" applyAlignment="1">
      <alignment horizontal="center" vertical="center"/>
    </xf>
    <xf numFmtId="0" fontId="14" fillId="2" borderId="2" xfId="0" applyNumberFormat="1" applyFont="1" applyFill="1" applyBorder="1" applyAlignment="1">
      <alignment horizontal="center" vertical="center" wrapText="1"/>
    </xf>
    <xf numFmtId="0" fontId="6" fillId="2" borderId="2" xfId="0" applyNumberFormat="1" applyFont="1" applyFill="1" applyBorder="1" applyAlignment="1">
      <alignment horizontal="center" vertical="center"/>
    </xf>
    <xf numFmtId="0" fontId="13" fillId="2" borderId="0" xfId="0" applyFont="1" applyFill="1" applyAlignment="1">
      <alignment horizontal="center" vertical="center"/>
    </xf>
    <xf numFmtId="49" fontId="11" fillId="2" borderId="2" xfId="0" applyNumberFormat="1" applyFont="1" applyFill="1" applyBorder="1" applyAlignment="1">
      <alignment horizontal="center" vertical="center" wrapText="1"/>
    </xf>
    <xf numFmtId="0" fontId="15" fillId="2" borderId="0" xfId="0" applyFont="1" applyFill="1"/>
    <xf numFmtId="0" fontId="11" fillId="2" borderId="2" xfId="0" applyNumberFormat="1" applyFont="1" applyFill="1" applyBorder="1" applyAlignment="1">
      <alignment horizontal="center"/>
    </xf>
    <xf numFmtId="0" fontId="11" fillId="2" borderId="2" xfId="0" applyNumberFormat="1" applyFont="1" applyFill="1" applyBorder="1"/>
    <xf numFmtId="0" fontId="17" fillId="2" borderId="0" xfId="0" applyFont="1" applyFill="1"/>
    <xf numFmtId="49" fontId="6" fillId="2" borderId="2" xfId="0" applyNumberFormat="1" applyFont="1" applyFill="1" applyBorder="1" applyAlignment="1">
      <alignment horizontal="center" vertical="center" wrapText="1"/>
    </xf>
    <xf numFmtId="0" fontId="6" fillId="2" borderId="2" xfId="0" applyNumberFormat="1" applyFont="1" applyFill="1" applyBorder="1" applyAlignment="1">
      <alignment horizontal="center"/>
    </xf>
    <xf numFmtId="0" fontId="6" fillId="2" borderId="2" xfId="0" applyNumberFormat="1" applyFont="1" applyFill="1" applyBorder="1"/>
    <xf numFmtId="0" fontId="0" fillId="2" borderId="0" xfId="0" applyFont="1" applyFill="1"/>
    <xf numFmtId="0" fontId="2" fillId="2" borderId="0" xfId="0" applyFont="1" applyFill="1" applyAlignment="1">
      <alignment horizontal="right"/>
    </xf>
    <xf numFmtId="0" fontId="6" fillId="2" borderId="2" xfId="0" applyNumberFormat="1" applyFont="1" applyFill="1" applyBorder="1" applyAlignment="1">
      <alignment horizontal="left" vertical="center" wrapText="1"/>
    </xf>
    <xf numFmtId="0" fontId="11" fillId="2" borderId="2" xfId="0" applyNumberFormat="1" applyFont="1" applyFill="1" applyBorder="1" applyAlignment="1">
      <alignment horizontal="left" vertical="center" wrapText="1"/>
    </xf>
    <xf numFmtId="0" fontId="12" fillId="0" borderId="2" xfId="0" applyNumberFormat="1" applyFont="1" applyBorder="1" applyAlignment="1">
      <alignment horizontal="left" vertical="center" wrapText="1"/>
    </xf>
    <xf numFmtId="0" fontId="20" fillId="0" borderId="10" xfId="0" applyNumberFormat="1" applyFont="1" applyBorder="1" applyAlignment="1">
      <alignment horizontal="center" vertical="center" wrapText="1"/>
    </xf>
    <xf numFmtId="0" fontId="20" fillId="0" borderId="13" xfId="0" applyNumberFormat="1" applyFont="1" applyBorder="1" applyAlignment="1">
      <alignment horizontal="center" vertical="center" wrapText="1"/>
    </xf>
    <xf numFmtId="0" fontId="21" fillId="0" borderId="11" xfId="0" applyNumberFormat="1" applyFont="1" applyBorder="1" applyAlignment="1">
      <alignment horizontal="center" vertical="center" wrapText="1"/>
    </xf>
    <xf numFmtId="164" fontId="28" fillId="0" borderId="12" xfId="1" applyFont="1" applyBorder="1" applyAlignment="1" applyProtection="1">
      <alignment horizontal="right" vertical="center" wrapText="1"/>
    </xf>
    <xf numFmtId="164" fontId="21" fillId="0" borderId="10" xfId="1" applyFont="1" applyBorder="1" applyAlignment="1">
      <alignment horizontal="center" vertical="center" wrapText="1"/>
    </xf>
    <xf numFmtId="164" fontId="28" fillId="0" borderId="11" xfId="1" applyFont="1" applyBorder="1" applyAlignment="1" applyProtection="1">
      <alignment horizontal="right" vertical="center" wrapText="1"/>
    </xf>
    <xf numFmtId="164" fontId="20" fillId="2" borderId="2" xfId="1" applyFont="1" applyFill="1" applyBorder="1" applyAlignment="1">
      <alignment horizontal="center" vertical="center" wrapText="1"/>
    </xf>
    <xf numFmtId="0" fontId="5" fillId="2" borderId="3" xfId="0" applyNumberFormat="1" applyFont="1" applyFill="1" applyBorder="1" applyAlignment="1">
      <alignment horizontal="left" vertical="top" wrapText="1"/>
    </xf>
    <xf numFmtId="0" fontId="29" fillId="0" borderId="11" xfId="0" applyFont="1" applyFill="1" applyBorder="1" applyAlignment="1">
      <alignment horizontal="center" vertical="center" wrapText="1"/>
    </xf>
    <xf numFmtId="0" fontId="30" fillId="0" borderId="11" xfId="0" applyFont="1" applyBorder="1" applyAlignment="1">
      <alignment horizontal="center" vertical="center" wrapText="1"/>
    </xf>
    <xf numFmtId="164" fontId="21" fillId="2" borderId="2" xfId="1" applyFont="1" applyFill="1" applyBorder="1" applyAlignment="1">
      <alignment horizontal="center" vertical="center" wrapText="1"/>
    </xf>
    <xf numFmtId="14" fontId="20" fillId="0" borderId="2" xfId="0" applyNumberFormat="1" applyFont="1" applyBorder="1" applyAlignment="1">
      <alignment horizontal="center" vertical="center" wrapText="1"/>
    </xf>
    <xf numFmtId="0" fontId="21" fillId="2" borderId="2" xfId="0" applyNumberFormat="1" applyFont="1" applyFill="1" applyBorder="1" applyAlignment="1">
      <alignment horizontal="center" vertical="center" wrapText="1"/>
    </xf>
    <xf numFmtId="0" fontId="16" fillId="2" borderId="2" xfId="0" applyNumberFormat="1" applyFont="1" applyFill="1" applyBorder="1" applyAlignment="1">
      <alignment horizontal="center" vertical="center" wrapText="1"/>
    </xf>
    <xf numFmtId="0" fontId="20" fillId="2" borderId="2" xfId="0" applyNumberFormat="1" applyFont="1" applyFill="1" applyBorder="1" applyAlignment="1">
      <alignment horizontal="center" vertical="center" wrapText="1"/>
    </xf>
    <xf numFmtId="4" fontId="21" fillId="2" borderId="2" xfId="0" applyNumberFormat="1" applyFont="1" applyFill="1" applyBorder="1" applyAlignment="1">
      <alignment horizontal="center" vertical="center" wrapText="1"/>
    </xf>
    <xf numFmtId="14" fontId="20" fillId="2" borderId="2" xfId="0" applyNumberFormat="1" applyFont="1" applyFill="1" applyBorder="1" applyAlignment="1">
      <alignment horizontal="center" vertical="center" wrapText="1"/>
    </xf>
    <xf numFmtId="0" fontId="18" fillId="2" borderId="0" xfId="0" applyFont="1" applyFill="1"/>
    <xf numFmtId="0" fontId="16" fillId="2" borderId="2" xfId="0" applyNumberFormat="1" applyFont="1" applyFill="1" applyBorder="1" applyAlignment="1">
      <alignment horizontal="left" vertical="center" wrapText="1"/>
    </xf>
    <xf numFmtId="4" fontId="20" fillId="2" borderId="2" xfId="0" applyNumberFormat="1" applyFont="1" applyFill="1" applyBorder="1" applyAlignment="1">
      <alignment horizontal="center" vertical="center" wrapText="1"/>
    </xf>
    <xf numFmtId="0" fontId="5" fillId="2" borderId="2" xfId="0" applyNumberFormat="1" applyFont="1" applyFill="1" applyBorder="1" applyAlignment="1">
      <alignment horizontal="justify" vertical="center" wrapText="1"/>
    </xf>
    <xf numFmtId="0" fontId="31" fillId="0" borderId="14" xfId="0" applyFont="1" applyBorder="1" applyAlignment="1">
      <alignment vertical="center"/>
    </xf>
    <xf numFmtId="0" fontId="10" fillId="0" borderId="15" xfId="0" applyFont="1" applyBorder="1" applyAlignment="1">
      <alignment vertical="center"/>
    </xf>
    <xf numFmtId="0" fontId="31" fillId="0" borderId="15" xfId="0" applyFont="1" applyBorder="1" applyAlignment="1">
      <alignment vertical="center"/>
    </xf>
    <xf numFmtId="164" fontId="31" fillId="0" borderId="11" xfId="0" applyNumberFormat="1" applyFont="1" applyBorder="1" applyAlignment="1">
      <alignment vertical="center"/>
    </xf>
    <xf numFmtId="0" fontId="31" fillId="0" borderId="0" xfId="0" applyFont="1" applyAlignment="1">
      <alignment vertical="center"/>
    </xf>
    <xf numFmtId="0" fontId="18" fillId="0" borderId="15" xfId="0" applyFont="1" applyBorder="1" applyAlignment="1">
      <alignment vertical="center"/>
    </xf>
    <xf numFmtId="164" fontId="18" fillId="0" borderId="0" xfId="1" applyFont="1"/>
    <xf numFmtId="164" fontId="18" fillId="0" borderId="0" xfId="0" applyNumberFormat="1" applyFont="1"/>
    <xf numFmtId="0" fontId="6" fillId="2" borderId="2" xfId="0" applyNumberFormat="1" applyFont="1" applyFill="1" applyBorder="1" applyAlignment="1">
      <alignment horizontal="left" vertical="center" wrapText="1"/>
    </xf>
    <xf numFmtId="0" fontId="11" fillId="2" borderId="2" xfId="0" applyNumberFormat="1" applyFont="1" applyFill="1" applyBorder="1" applyAlignment="1">
      <alignment horizontal="left" vertical="center" wrapText="1"/>
    </xf>
    <xf numFmtId="0" fontId="5" fillId="2" borderId="2" xfId="0" applyNumberFormat="1" applyFont="1" applyFill="1" applyBorder="1" applyAlignment="1">
      <alignment horizontal="justify" vertical="center" wrapText="1"/>
    </xf>
    <xf numFmtId="0" fontId="20" fillId="0" borderId="2" xfId="0" applyNumberFormat="1" applyFont="1" applyBorder="1" applyAlignment="1">
      <alignment horizontal="center" vertical="center" wrapText="1"/>
    </xf>
    <xf numFmtId="0" fontId="18" fillId="2" borderId="0" xfId="0" applyFont="1" applyFill="1" applyAlignment="1">
      <alignment vertical="top"/>
    </xf>
    <xf numFmtId="0" fontId="20" fillId="2" borderId="2" xfId="0" applyNumberFormat="1" applyFont="1" applyFill="1" applyBorder="1" applyAlignment="1">
      <alignment horizontal="center" vertical="center" wrapText="1"/>
    </xf>
    <xf numFmtId="0" fontId="20" fillId="2" borderId="2" xfId="0" applyNumberFormat="1" applyFont="1" applyFill="1" applyBorder="1" applyAlignment="1">
      <alignment horizontal="center" vertical="top" wrapText="1"/>
    </xf>
    <xf numFmtId="164" fontId="21" fillId="2" borderId="10" xfId="1" applyFont="1" applyFill="1" applyBorder="1" applyAlignment="1">
      <alignment horizontal="center" vertical="center" wrapText="1"/>
    </xf>
    <xf numFmtId="14" fontId="21" fillId="2" borderId="2" xfId="0" applyNumberFormat="1" applyFont="1" applyFill="1" applyBorder="1" applyAlignment="1">
      <alignment horizontal="center" vertical="center" wrapText="1"/>
    </xf>
    <xf numFmtId="0" fontId="31" fillId="2" borderId="14" xfId="0" applyFont="1" applyFill="1" applyBorder="1" applyAlignment="1">
      <alignment vertical="center"/>
    </xf>
    <xf numFmtId="0" fontId="31" fillId="2" borderId="15" xfId="0" applyFont="1" applyFill="1" applyBorder="1" applyAlignment="1">
      <alignment vertical="center"/>
    </xf>
    <xf numFmtId="164" fontId="31" fillId="2" borderId="11" xfId="0" applyNumberFormat="1" applyFont="1" applyFill="1" applyBorder="1" applyAlignment="1">
      <alignment vertical="center"/>
    </xf>
    <xf numFmtId="0" fontId="31" fillId="2" borderId="0" xfId="0" applyFont="1" applyFill="1" applyAlignment="1">
      <alignment vertical="center"/>
    </xf>
    <xf numFmtId="0" fontId="21" fillId="2" borderId="2" xfId="0" applyNumberFormat="1" applyFont="1" applyFill="1" applyBorder="1" applyAlignment="1">
      <alignment horizontal="left" vertical="center" wrapText="1"/>
    </xf>
    <xf numFmtId="0" fontId="31" fillId="2" borderId="0" xfId="0" applyFont="1" applyFill="1"/>
    <xf numFmtId="0" fontId="20" fillId="2" borderId="2" xfId="0" applyNumberFormat="1" applyFont="1" applyFill="1" applyBorder="1" applyAlignment="1">
      <alignment horizontal="left" vertical="center" wrapText="1"/>
    </xf>
    <xf numFmtId="0" fontId="20" fillId="2" borderId="2" xfId="0" applyNumberFormat="1" applyFont="1" applyFill="1" applyBorder="1" applyAlignment="1">
      <alignment horizontal="justify" vertical="center" wrapText="1"/>
    </xf>
    <xf numFmtId="0" fontId="20" fillId="2" borderId="0" xfId="0" applyFont="1" applyFill="1"/>
    <xf numFmtId="4" fontId="33" fillId="0" borderId="0" xfId="0" applyNumberFormat="1" applyFont="1" applyBorder="1" applyAlignment="1" applyProtection="1">
      <alignment horizontal="right"/>
    </xf>
    <xf numFmtId="0" fontId="18" fillId="2" borderId="0" xfId="0" applyFont="1" applyFill="1" applyBorder="1"/>
    <xf numFmtId="43" fontId="18" fillId="2" borderId="0" xfId="0" applyNumberFormat="1" applyFont="1" applyFill="1" applyBorder="1"/>
    <xf numFmtId="0" fontId="11" fillId="2" borderId="2" xfId="0" applyNumberFormat="1" applyFont="1" applyFill="1" applyBorder="1" applyAlignment="1">
      <alignment horizontal="left" vertical="center" wrapText="1"/>
    </xf>
    <xf numFmtId="0" fontId="6" fillId="2" borderId="2" xfId="0" applyNumberFormat="1" applyFont="1" applyFill="1" applyBorder="1" applyAlignment="1">
      <alignment horizontal="left" vertical="center" wrapText="1"/>
    </xf>
    <xf numFmtId="0" fontId="5" fillId="2" borderId="2" xfId="0" applyNumberFormat="1" applyFont="1" applyFill="1" applyBorder="1" applyAlignment="1">
      <alignment horizontal="justify" vertical="center" wrapText="1"/>
    </xf>
    <xf numFmtId="0" fontId="20" fillId="0" borderId="2" xfId="0" applyNumberFormat="1" applyFont="1" applyBorder="1" applyAlignment="1">
      <alignment horizontal="center" vertical="center" wrapText="1"/>
    </xf>
    <xf numFmtId="0" fontId="20" fillId="2" borderId="2"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11" fillId="2" borderId="2" xfId="2" applyNumberFormat="1" applyFont="1" applyFill="1" applyBorder="1" applyAlignment="1">
      <alignment horizontal="left" vertical="center" wrapText="1"/>
    </xf>
    <xf numFmtId="0" fontId="21" fillId="2" borderId="2" xfId="2" applyNumberFormat="1" applyFont="1" applyFill="1" applyBorder="1" applyAlignment="1">
      <alignment horizontal="center" vertical="center" wrapText="1"/>
    </xf>
    <xf numFmtId="0" fontId="16" fillId="2" borderId="2" xfId="2" applyNumberFormat="1" applyFont="1" applyFill="1" applyBorder="1" applyAlignment="1">
      <alignment horizontal="center" vertical="center" wrapText="1"/>
    </xf>
    <xf numFmtId="0" fontId="20" fillId="2" borderId="2" xfId="2" applyNumberFormat="1" applyFont="1" applyFill="1" applyBorder="1" applyAlignment="1">
      <alignment horizontal="center" vertical="center" wrapText="1"/>
    </xf>
    <xf numFmtId="0" fontId="15" fillId="2" borderId="0" xfId="2" applyFont="1" applyFill="1"/>
    <xf numFmtId="0" fontId="6" fillId="2" borderId="2" xfId="2" applyNumberFormat="1" applyFont="1" applyFill="1" applyBorder="1" applyAlignment="1">
      <alignment horizontal="left" vertical="center" wrapText="1"/>
    </xf>
    <xf numFmtId="14" fontId="34" fillId="2" borderId="2" xfId="2" applyNumberFormat="1" applyFont="1" applyFill="1" applyBorder="1" applyAlignment="1">
      <alignment horizontal="center" vertical="center" wrapText="1"/>
    </xf>
    <xf numFmtId="0" fontId="18" fillId="2" borderId="0" xfId="2" applyFont="1" applyFill="1"/>
    <xf numFmtId="0" fontId="16" fillId="2" borderId="2" xfId="2" applyNumberFormat="1" applyFont="1" applyFill="1" applyBorder="1" applyAlignment="1">
      <alignment horizontal="left" vertical="center" wrapText="1"/>
    </xf>
    <xf numFmtId="0" fontId="5" fillId="2" borderId="2" xfId="2" applyNumberFormat="1" applyFont="1" applyFill="1" applyBorder="1" applyAlignment="1">
      <alignment horizontal="justify" vertical="center" wrapText="1"/>
    </xf>
    <xf numFmtId="0" fontId="13" fillId="2" borderId="0" xfId="0" applyFont="1" applyFill="1"/>
    <xf numFmtId="164" fontId="31" fillId="0" borderId="11" xfId="1" applyFont="1" applyBorder="1" applyAlignment="1">
      <alignment vertical="center"/>
    </xf>
    <xf numFmtId="0" fontId="18" fillId="0" borderId="0" xfId="0" applyFont="1" applyBorder="1"/>
    <xf numFmtId="0" fontId="12" fillId="2" borderId="2" xfId="0" applyNumberFormat="1" applyFont="1" applyFill="1" applyBorder="1" applyAlignment="1">
      <alignment horizontal="left" vertical="center" wrapText="1"/>
    </xf>
    <xf numFmtId="164" fontId="18" fillId="2" borderId="0" xfId="1" applyFont="1" applyFill="1"/>
    <xf numFmtId="0" fontId="35" fillId="2" borderId="2" xfId="0" applyNumberFormat="1" applyFont="1" applyFill="1" applyBorder="1" applyAlignment="1">
      <alignment horizontal="center" vertical="center" wrapText="1"/>
    </xf>
    <xf numFmtId="0" fontId="32" fillId="2" borderId="2" xfId="0" applyNumberFormat="1" applyFont="1" applyFill="1" applyBorder="1" applyAlignment="1">
      <alignment horizontal="center" vertical="center" wrapText="1"/>
    </xf>
    <xf numFmtId="0" fontId="10" fillId="2" borderId="2" xfId="0" applyNumberFormat="1" applyFont="1" applyFill="1" applyBorder="1" applyAlignment="1">
      <alignment horizontal="center" vertical="center" wrapText="1"/>
    </xf>
    <xf numFmtId="0" fontId="31" fillId="2" borderId="2" xfId="0" applyNumberFormat="1" applyFont="1" applyFill="1" applyBorder="1" applyAlignment="1">
      <alignment horizontal="center" vertical="center" wrapText="1"/>
    </xf>
    <xf numFmtId="0" fontId="18" fillId="2" borderId="11" xfId="0" applyFont="1" applyFill="1" applyBorder="1" applyAlignment="1">
      <alignment horizontal="center" vertical="center"/>
    </xf>
    <xf numFmtId="164" fontId="36" fillId="2" borderId="0" xfId="1" applyFont="1" applyFill="1" applyAlignment="1">
      <alignment vertical="center"/>
    </xf>
    <xf numFmtId="0" fontId="13" fillId="0" borderId="2" xfId="0" applyNumberFormat="1" applyFont="1" applyBorder="1" applyAlignment="1">
      <alignment horizontal="center" vertical="center" wrapText="1"/>
    </xf>
    <xf numFmtId="0" fontId="2" fillId="2" borderId="2" xfId="0" applyNumberFormat="1" applyFont="1" applyFill="1" applyBorder="1" applyAlignment="1">
      <alignment horizontal="left" vertical="center" wrapText="1"/>
    </xf>
    <xf numFmtId="0" fontId="10" fillId="2" borderId="2" xfId="0" applyNumberFormat="1" applyFont="1" applyFill="1" applyBorder="1" applyAlignment="1">
      <alignment horizontal="left" vertical="center" wrapText="1"/>
    </xf>
    <xf numFmtId="0" fontId="13" fillId="2" borderId="2" xfId="0" applyNumberFormat="1" applyFont="1" applyFill="1" applyBorder="1" applyAlignment="1">
      <alignment horizontal="justify" vertical="center" wrapText="1"/>
    </xf>
    <xf numFmtId="0" fontId="18" fillId="2" borderId="2" xfId="0" applyNumberFormat="1" applyFont="1" applyFill="1" applyBorder="1" applyAlignment="1">
      <alignment horizontal="center" vertical="center" wrapText="1"/>
    </xf>
    <xf numFmtId="14" fontId="18" fillId="2" borderId="2" xfId="0" applyNumberFormat="1" applyFont="1" applyFill="1" applyBorder="1" applyAlignment="1">
      <alignment horizontal="center" vertical="center" wrapText="1"/>
    </xf>
    <xf numFmtId="0" fontId="10" fillId="2" borderId="15" xfId="0" applyFont="1" applyFill="1" applyBorder="1" applyAlignment="1">
      <alignment vertical="center"/>
    </xf>
    <xf numFmtId="0" fontId="18" fillId="2" borderId="15" xfId="0" applyFont="1" applyFill="1" applyBorder="1" applyAlignment="1">
      <alignment vertical="center"/>
    </xf>
    <xf numFmtId="0" fontId="18" fillId="2" borderId="2"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top" wrapText="1"/>
    </xf>
    <xf numFmtId="0" fontId="13" fillId="2" borderId="2" xfId="0" applyNumberFormat="1" applyFont="1" applyFill="1" applyBorder="1" applyAlignment="1">
      <alignment horizontal="center" vertical="center" wrapText="1"/>
    </xf>
    <xf numFmtId="164" fontId="31" fillId="2" borderId="2" xfId="1" applyFont="1" applyFill="1" applyBorder="1" applyAlignment="1">
      <alignment horizontal="center" vertical="center" wrapText="1"/>
    </xf>
    <xf numFmtId="164" fontId="18" fillId="2" borderId="2" xfId="1" applyFont="1" applyFill="1" applyBorder="1" applyAlignment="1">
      <alignment horizontal="center" vertical="center" wrapText="1"/>
    </xf>
    <xf numFmtId="164" fontId="18" fillId="2" borderId="2" xfId="1" applyFont="1" applyFill="1" applyBorder="1" applyAlignment="1">
      <alignment horizontal="center" vertical="center" wrapText="1"/>
    </xf>
    <xf numFmtId="164" fontId="31" fillId="2" borderId="11" xfId="1" applyFont="1" applyFill="1" applyBorder="1" applyAlignment="1">
      <alignment vertical="center"/>
    </xf>
    <xf numFmtId="0" fontId="18" fillId="0" borderId="2" xfId="0" applyNumberFormat="1" applyFont="1" applyBorder="1" applyAlignment="1">
      <alignment horizontal="center" vertical="center" wrapText="1"/>
    </xf>
    <xf numFmtId="0" fontId="18" fillId="0" borderId="2" xfId="0" applyNumberFormat="1" applyFont="1" applyBorder="1" applyAlignment="1">
      <alignment horizontal="center" vertical="top" wrapText="1"/>
    </xf>
    <xf numFmtId="0" fontId="12" fillId="2" borderId="2" xfId="2" applyNumberFormat="1" applyFont="1" applyFill="1" applyBorder="1" applyAlignment="1">
      <alignment horizontal="left" vertical="center" wrapText="1"/>
    </xf>
    <xf numFmtId="0" fontId="31" fillId="2" borderId="2" xfId="2" applyNumberFormat="1" applyFont="1" applyFill="1" applyBorder="1" applyAlignment="1">
      <alignment horizontal="center" vertical="center" wrapText="1"/>
    </xf>
    <xf numFmtId="0" fontId="10" fillId="2" borderId="2" xfId="2" applyNumberFormat="1" applyFont="1" applyFill="1" applyBorder="1" applyAlignment="1">
      <alignment horizontal="center" vertical="center" wrapText="1"/>
    </xf>
    <xf numFmtId="0" fontId="18" fillId="2" borderId="2" xfId="2" applyNumberFormat="1" applyFont="1" applyFill="1" applyBorder="1" applyAlignment="1">
      <alignment horizontal="center" vertical="center" wrapText="1"/>
    </xf>
    <xf numFmtId="0" fontId="2" fillId="2" borderId="2" xfId="2" applyNumberFormat="1" applyFont="1" applyFill="1" applyBorder="1" applyAlignment="1">
      <alignment horizontal="left" vertical="center" wrapText="1"/>
    </xf>
    <xf numFmtId="14" fontId="18" fillId="2" borderId="2" xfId="2" applyNumberFormat="1" applyFont="1" applyFill="1" applyBorder="1" applyAlignment="1">
      <alignment horizontal="center" vertical="center" wrapText="1"/>
    </xf>
    <xf numFmtId="0" fontId="10" fillId="2" borderId="2" xfId="2" applyNumberFormat="1" applyFont="1" applyFill="1" applyBorder="1" applyAlignment="1">
      <alignment horizontal="left" vertical="center" wrapText="1"/>
    </xf>
    <xf numFmtId="0" fontId="13" fillId="2" borderId="2" xfId="2" applyNumberFormat="1" applyFont="1" applyFill="1" applyBorder="1" applyAlignment="1">
      <alignment horizontal="justify" vertical="center" wrapText="1"/>
    </xf>
    <xf numFmtId="164" fontId="18" fillId="0" borderId="0" xfId="1" applyFont="1" applyFill="1"/>
    <xf numFmtId="43" fontId="18" fillId="0" borderId="0" xfId="0" applyNumberFormat="1" applyFont="1" applyFill="1"/>
    <xf numFmtId="0" fontId="18" fillId="0" borderId="0" xfId="0" applyFont="1" applyFill="1"/>
    <xf numFmtId="0" fontId="15" fillId="0" borderId="0" xfId="2" applyFont="1" applyFill="1"/>
    <xf numFmtId="0" fontId="18" fillId="0" borderId="0" xfId="2" applyFont="1" applyFill="1"/>
    <xf numFmtId="0" fontId="12" fillId="0" borderId="2" xfId="2" applyNumberFormat="1" applyFont="1" applyFill="1" applyBorder="1" applyAlignment="1">
      <alignment horizontal="left" vertical="center" wrapText="1"/>
    </xf>
    <xf numFmtId="0" fontId="31" fillId="0" borderId="2" xfId="2" applyNumberFormat="1" applyFont="1" applyFill="1" applyBorder="1" applyAlignment="1">
      <alignment horizontal="center" vertical="center" wrapText="1"/>
    </xf>
    <xf numFmtId="0" fontId="10" fillId="0" borderId="2" xfId="2" applyNumberFormat="1" applyFont="1" applyFill="1" applyBorder="1" applyAlignment="1">
      <alignment horizontal="center" vertical="center" wrapText="1"/>
    </xf>
    <xf numFmtId="0" fontId="18" fillId="0" borderId="2" xfId="2" applyNumberFormat="1" applyFont="1" applyFill="1" applyBorder="1" applyAlignment="1">
      <alignment horizontal="center" vertical="center" wrapText="1"/>
    </xf>
    <xf numFmtId="0" fontId="2" fillId="0" borderId="2" xfId="2" applyNumberFormat="1" applyFont="1" applyFill="1" applyBorder="1" applyAlignment="1">
      <alignment horizontal="left" vertical="center" wrapText="1"/>
    </xf>
    <xf numFmtId="14" fontId="18" fillId="0" borderId="2" xfId="2" applyNumberFormat="1" applyFont="1" applyFill="1" applyBorder="1" applyAlignment="1">
      <alignment horizontal="center" vertical="center" wrapText="1"/>
    </xf>
    <xf numFmtId="0" fontId="10" fillId="0" borderId="2" xfId="2" applyNumberFormat="1" applyFont="1" applyFill="1" applyBorder="1" applyAlignment="1">
      <alignment horizontal="left" vertical="center" wrapText="1"/>
    </xf>
    <xf numFmtId="0" fontId="13" fillId="0" borderId="2" xfId="2" applyNumberFormat="1" applyFont="1" applyFill="1" applyBorder="1" applyAlignment="1">
      <alignment horizontal="justify" vertical="center" wrapText="1"/>
    </xf>
    <xf numFmtId="164" fontId="31" fillId="0" borderId="2" xfId="1" applyFont="1" applyFill="1" applyBorder="1" applyAlignment="1">
      <alignment horizontal="center" vertical="center" wrapText="1"/>
    </xf>
    <xf numFmtId="164" fontId="18" fillId="0" borderId="2" xfId="1" applyFont="1" applyFill="1" applyBorder="1" applyAlignment="1">
      <alignment horizontal="center" vertical="center" wrapText="1"/>
    </xf>
    <xf numFmtId="0" fontId="6" fillId="2" borderId="2" xfId="0" applyNumberFormat="1" applyFont="1" applyFill="1" applyBorder="1" applyAlignment="1">
      <alignment horizontal="left" vertical="center" wrapText="1"/>
    </xf>
    <xf numFmtId="0" fontId="5" fillId="2" borderId="2" xfId="0" applyNumberFormat="1" applyFont="1" applyFill="1" applyBorder="1" applyAlignment="1">
      <alignment horizontal="justify" vertical="center" wrapText="1"/>
    </xf>
    <xf numFmtId="0" fontId="20" fillId="0" borderId="2" xfId="0" applyNumberFormat="1" applyFont="1" applyBorder="1" applyAlignment="1">
      <alignment horizontal="center" vertical="center" wrapText="1"/>
    </xf>
    <xf numFmtId="0" fontId="20" fillId="2" borderId="2"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64" fontId="18" fillId="2" borderId="2" xfId="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164" fontId="20" fillId="2" borderId="2" xfId="1" applyFont="1" applyFill="1" applyBorder="1" applyAlignment="1">
      <alignment horizontal="center" vertical="center" wrapText="1"/>
    </xf>
    <xf numFmtId="4" fontId="31" fillId="2" borderId="2" xfId="0" applyNumberFormat="1" applyFont="1" applyFill="1" applyBorder="1" applyAlignment="1">
      <alignment horizontal="center" vertical="center" wrapText="1"/>
    </xf>
    <xf numFmtId="4" fontId="13" fillId="2" borderId="0" xfId="0" applyNumberFormat="1" applyFont="1" applyFill="1" applyBorder="1" applyAlignment="1">
      <alignment vertical="center" wrapText="1"/>
    </xf>
    <xf numFmtId="0" fontId="13" fillId="2" borderId="0" xfId="0" applyFont="1" applyFill="1" applyBorder="1" applyAlignment="1">
      <alignment vertical="center"/>
    </xf>
    <xf numFmtId="0" fontId="13" fillId="2" borderId="0" xfId="0" applyFont="1" applyFill="1" applyBorder="1" applyAlignment="1">
      <alignment vertical="center" wrapText="1"/>
    </xf>
    <xf numFmtId="43" fontId="18" fillId="2" borderId="0" xfId="0" applyNumberFormat="1" applyFont="1" applyFill="1"/>
    <xf numFmtId="164" fontId="31" fillId="2" borderId="11" xfId="1" applyFont="1" applyFill="1" applyBorder="1" applyAlignment="1" applyProtection="1">
      <alignment horizontal="right" vertical="center" wrapText="1"/>
    </xf>
    <xf numFmtId="164" fontId="31" fillId="2" borderId="12" xfId="1" applyFont="1" applyFill="1" applyBorder="1" applyAlignment="1" applyProtection="1">
      <alignment horizontal="right" vertical="center" wrapText="1"/>
    </xf>
    <xf numFmtId="164" fontId="18" fillId="2" borderId="2" xfId="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0" fontId="21" fillId="0" borderId="2" xfId="0" applyNumberFormat="1" applyFont="1" applyFill="1" applyBorder="1" applyAlignment="1">
      <alignment horizontal="center" vertical="center" wrapText="1"/>
    </xf>
    <xf numFmtId="2" fontId="21" fillId="0" borderId="2" xfId="0" applyNumberFormat="1" applyFont="1" applyFill="1" applyBorder="1" applyAlignment="1">
      <alignment horizontal="center" vertical="center" wrapText="1"/>
    </xf>
    <xf numFmtId="0" fontId="20" fillId="2" borderId="2" xfId="0" applyNumberFormat="1" applyFont="1" applyFill="1" applyBorder="1" applyAlignment="1">
      <alignment horizontal="center" vertical="center" wrapText="1"/>
    </xf>
    <xf numFmtId="0" fontId="20" fillId="2" borderId="9" xfId="0" applyNumberFormat="1" applyFont="1" applyFill="1" applyBorder="1" applyAlignment="1">
      <alignment horizontal="center" vertical="center" wrapText="1"/>
    </xf>
    <xf numFmtId="164" fontId="18" fillId="2" borderId="2" xfId="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4" fontId="33" fillId="2" borderId="0" xfId="0" applyNumberFormat="1" applyFont="1" applyFill="1" applyBorder="1" applyAlignment="1" applyProtection="1">
      <alignment horizontal="right"/>
    </xf>
    <xf numFmtId="0" fontId="40" fillId="2" borderId="2" xfId="0" applyNumberFormat="1" applyFont="1" applyFill="1" applyBorder="1" applyAlignment="1">
      <alignment horizontal="center" vertical="center" wrapText="1"/>
    </xf>
    <xf numFmtId="1" fontId="21" fillId="2" borderId="2" xfId="2" applyNumberFormat="1" applyFont="1" applyFill="1" applyBorder="1" applyAlignment="1">
      <alignment horizontal="center" vertical="center" wrapText="1"/>
    </xf>
    <xf numFmtId="0" fontId="5" fillId="2" borderId="17" xfId="2" applyFont="1" applyFill="1" applyBorder="1" applyAlignment="1">
      <alignment vertical="center" wrapText="1"/>
    </xf>
    <xf numFmtId="4" fontId="21" fillId="0" borderId="2" xfId="0" applyNumberFormat="1" applyFont="1" applyFill="1" applyBorder="1" applyAlignment="1">
      <alignment horizontal="center" vertical="center" wrapText="1"/>
    </xf>
    <xf numFmtId="164" fontId="18" fillId="2" borderId="2" xfId="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164" fontId="41" fillId="2" borderId="0" xfId="1" applyFont="1" applyFill="1"/>
    <xf numFmtId="43" fontId="31" fillId="2" borderId="0" xfId="0" applyNumberFormat="1" applyFont="1" applyFill="1" applyAlignment="1">
      <alignment vertical="center"/>
    </xf>
    <xf numFmtId="0" fontId="20" fillId="2" borderId="2" xfId="0" applyNumberFormat="1" applyFont="1" applyFill="1" applyBorder="1" applyAlignment="1">
      <alignment horizontal="center" vertical="center" wrapText="1"/>
    </xf>
    <xf numFmtId="0" fontId="20" fillId="2" borderId="9" xfId="0" applyNumberFormat="1" applyFont="1" applyFill="1" applyBorder="1" applyAlignment="1">
      <alignment horizontal="center" vertical="center" wrapText="1"/>
    </xf>
    <xf numFmtId="164" fontId="18" fillId="2" borderId="2" xfId="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64" fontId="20" fillId="2" borderId="2" xfId="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11" fillId="2" borderId="2" xfId="0" applyNumberFormat="1" applyFont="1" applyFill="1" applyBorder="1" applyAlignment="1">
      <alignment horizontal="left" vertical="center" wrapText="1"/>
    </xf>
    <xf numFmtId="0" fontId="6" fillId="2" borderId="2" xfId="0" applyNumberFormat="1" applyFont="1" applyFill="1" applyBorder="1" applyAlignment="1">
      <alignment horizontal="left" vertical="center" wrapText="1"/>
    </xf>
    <xf numFmtId="0" fontId="5" fillId="2" borderId="2" xfId="0" applyNumberFormat="1" applyFont="1" applyFill="1" applyBorder="1" applyAlignment="1">
      <alignment horizontal="justify" vertical="center" wrapText="1"/>
    </xf>
    <xf numFmtId="0" fontId="20" fillId="0" borderId="2"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20" fillId="2" borderId="2" xfId="0" applyNumberFormat="1" applyFont="1" applyFill="1" applyBorder="1" applyAlignment="1">
      <alignment horizontal="center" vertical="center" wrapText="1"/>
    </xf>
    <xf numFmtId="164" fontId="18" fillId="2" borderId="2" xfId="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164" fontId="20" fillId="2" borderId="2" xfId="1" applyFont="1" applyFill="1" applyBorder="1" applyAlignment="1">
      <alignment horizontal="center" vertical="center" wrapText="1"/>
    </xf>
    <xf numFmtId="165" fontId="18" fillId="2" borderId="2" xfId="1" applyNumberFormat="1" applyFont="1" applyFill="1" applyBorder="1" applyAlignment="1">
      <alignment horizontal="center" vertical="center" wrapText="1"/>
    </xf>
    <xf numFmtId="0" fontId="20" fillId="2" borderId="0" xfId="0" applyNumberFormat="1" applyFont="1" applyFill="1" applyBorder="1" applyAlignment="1">
      <alignment horizontal="center" vertical="center" wrapText="1"/>
    </xf>
    <xf numFmtId="4" fontId="18" fillId="2" borderId="0" xfId="0" applyNumberFormat="1" applyFont="1" applyFill="1"/>
    <xf numFmtId="0" fontId="20" fillId="2" borderId="2" xfId="0" applyNumberFormat="1" applyFont="1" applyFill="1" applyBorder="1" applyAlignment="1">
      <alignment horizontal="center" vertical="center" wrapText="1"/>
    </xf>
    <xf numFmtId="164" fontId="18" fillId="2" borderId="2" xfId="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64" fontId="20" fillId="2" borderId="2" xfId="1" applyFont="1" applyFill="1" applyBorder="1" applyAlignment="1">
      <alignment horizontal="center" vertical="center" wrapText="1"/>
    </xf>
    <xf numFmtId="164" fontId="21" fillId="0" borderId="2" xfId="1" applyFont="1" applyFill="1" applyBorder="1" applyAlignment="1">
      <alignment horizontal="center" vertical="center" wrapText="1"/>
    </xf>
    <xf numFmtId="164" fontId="20" fillId="0" borderId="2" xfId="1" applyFont="1" applyFill="1" applyBorder="1" applyAlignment="1">
      <alignment horizontal="center" vertical="center" wrapText="1"/>
    </xf>
    <xf numFmtId="164" fontId="31" fillId="0" borderId="11" xfId="1" applyFont="1" applyFill="1" applyBorder="1" applyAlignment="1">
      <alignment vertical="center"/>
    </xf>
    <xf numFmtId="43" fontId="18" fillId="0" borderId="0" xfId="0" applyNumberFormat="1" applyFont="1"/>
    <xf numFmtId="0" fontId="20" fillId="0" borderId="2" xfId="0" applyNumberFormat="1" applyFont="1" applyBorder="1" applyAlignment="1">
      <alignment horizontal="center" vertical="center" wrapText="1"/>
    </xf>
    <xf numFmtId="0" fontId="20" fillId="2" borderId="2" xfId="0" applyNumberFormat="1" applyFont="1" applyFill="1" applyBorder="1" applyAlignment="1">
      <alignment horizontal="center" vertical="center" wrapText="1"/>
    </xf>
    <xf numFmtId="164" fontId="18" fillId="2" borderId="2" xfId="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164" fontId="18" fillId="2" borderId="9" xfId="1" applyFont="1" applyFill="1" applyBorder="1" applyAlignment="1">
      <alignment horizontal="center" vertical="center" wrapText="1"/>
    </xf>
    <xf numFmtId="164" fontId="20" fillId="0" borderId="2" xfId="1" applyFont="1" applyBorder="1" applyAlignment="1">
      <alignment horizontal="center" vertical="center" wrapText="1"/>
    </xf>
    <xf numFmtId="164" fontId="20" fillId="2" borderId="2" xfId="1" applyFont="1" applyFill="1" applyBorder="1" applyAlignment="1">
      <alignment horizontal="center" vertical="center" wrapText="1"/>
    </xf>
    <xf numFmtId="0" fontId="7" fillId="2" borderId="0" xfId="0" applyNumberFormat="1" applyFont="1" applyFill="1" applyAlignment="1">
      <alignment horizontal="right" vertical="center"/>
    </xf>
    <xf numFmtId="0" fontId="42" fillId="2" borderId="0" xfId="0" applyNumberFormat="1" applyFont="1" applyFill="1" applyAlignment="1">
      <alignment horizontal="right" vertical="center"/>
    </xf>
    <xf numFmtId="0" fontId="20" fillId="2" borderId="2" xfId="0" applyNumberFormat="1" applyFont="1" applyFill="1" applyBorder="1" applyAlignment="1">
      <alignment horizontal="center" vertical="center" wrapText="1"/>
    </xf>
    <xf numFmtId="164" fontId="20" fillId="2" borderId="20" xfId="1" applyFont="1" applyFill="1" applyBorder="1" applyAlignment="1">
      <alignment vertical="center"/>
    </xf>
    <xf numFmtId="164" fontId="20" fillId="2" borderId="17" xfId="1" applyFont="1" applyFill="1" applyBorder="1" applyAlignment="1">
      <alignment vertical="center"/>
    </xf>
    <xf numFmtId="164" fontId="20" fillId="2" borderId="16" xfId="1" applyFont="1" applyFill="1" applyBorder="1" applyAlignment="1">
      <alignment vertical="center"/>
    </xf>
    <xf numFmtId="164" fontId="20" fillId="2" borderId="19" xfId="1" applyFont="1" applyFill="1" applyBorder="1" applyAlignment="1">
      <alignment vertical="center"/>
    </xf>
    <xf numFmtId="164" fontId="21" fillId="2" borderId="16" xfId="1" applyFont="1" applyFill="1" applyBorder="1" applyAlignment="1">
      <alignment vertical="center"/>
    </xf>
    <xf numFmtId="164" fontId="18" fillId="2" borderId="16" xfId="1" applyFont="1" applyFill="1" applyBorder="1" applyAlignment="1">
      <alignment vertical="center"/>
    </xf>
    <xf numFmtId="164" fontId="18" fillId="2" borderId="17" xfId="1" applyFont="1" applyFill="1" applyBorder="1" applyAlignment="1">
      <alignment vertical="center"/>
    </xf>
    <xf numFmtId="164" fontId="18" fillId="2" borderId="18" xfId="1" applyFont="1" applyFill="1" applyBorder="1" applyAlignment="1">
      <alignment vertical="center"/>
    </xf>
    <xf numFmtId="164" fontId="31" fillId="2" borderId="16" xfId="1" applyFont="1" applyFill="1" applyBorder="1" applyAlignment="1">
      <alignment vertical="center"/>
    </xf>
    <xf numFmtId="0" fontId="20" fillId="0" borderId="2" xfId="0" applyNumberFormat="1" applyFont="1" applyBorder="1" applyAlignment="1">
      <alignment horizontal="center" vertical="center" wrapText="1"/>
    </xf>
    <xf numFmtId="0" fontId="20" fillId="2" borderId="2"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0" fontId="20" fillId="2" borderId="2"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0" fontId="20" fillId="2" borderId="2"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0" fontId="12" fillId="0" borderId="15" xfId="0" applyFont="1" applyBorder="1" applyAlignment="1">
      <alignment horizontal="center" vertical="center"/>
    </xf>
    <xf numFmtId="0" fontId="26" fillId="2" borderId="2" xfId="0" applyNumberFormat="1" applyFont="1" applyFill="1" applyBorder="1" applyAlignment="1">
      <alignment horizontal="left" vertical="center" wrapText="1"/>
    </xf>
    <xf numFmtId="0" fontId="44" fillId="2" borderId="2" xfId="0" applyNumberFormat="1" applyFont="1" applyFill="1" applyBorder="1" applyAlignment="1">
      <alignment horizontal="left" vertical="center" wrapText="1"/>
    </xf>
    <xf numFmtId="0" fontId="45" fillId="2" borderId="2" xfId="0" applyNumberFormat="1" applyFont="1" applyFill="1" applyBorder="1" applyAlignment="1">
      <alignment horizontal="center" vertical="center" wrapText="1"/>
    </xf>
    <xf numFmtId="0" fontId="6" fillId="2" borderId="10" xfId="0" applyNumberFormat="1" applyFont="1" applyFill="1" applyBorder="1" applyAlignment="1">
      <alignment horizontal="left" vertical="center" wrapText="1"/>
    </xf>
    <xf numFmtId="0" fontId="6" fillId="2" borderId="4" xfId="0" applyNumberFormat="1" applyFont="1" applyFill="1" applyBorder="1" applyAlignment="1">
      <alignment horizontal="left" vertical="center" wrapText="1"/>
    </xf>
    <xf numFmtId="0" fontId="6" fillId="2" borderId="10" xfId="0" applyNumberFormat="1" applyFont="1" applyFill="1" applyBorder="1" applyAlignment="1">
      <alignment horizontal="center" vertical="center" wrapText="1"/>
    </xf>
    <xf numFmtId="0" fontId="6" fillId="2" borderId="4" xfId="0" applyNumberFormat="1" applyFont="1" applyFill="1" applyBorder="1" applyAlignment="1">
      <alignment horizontal="center" vertical="center" wrapText="1"/>
    </xf>
    <xf numFmtId="0" fontId="11" fillId="2" borderId="10" xfId="0" applyNumberFormat="1" applyFont="1" applyFill="1" applyBorder="1" applyAlignment="1">
      <alignment horizontal="left" vertical="center" wrapText="1"/>
    </xf>
    <xf numFmtId="0" fontId="11" fillId="2" borderId="4" xfId="0" applyNumberFormat="1" applyFont="1" applyFill="1" applyBorder="1" applyAlignment="1">
      <alignment horizontal="left" vertical="center" wrapText="1"/>
    </xf>
    <xf numFmtId="0" fontId="11" fillId="2" borderId="2" xfId="0" applyNumberFormat="1" applyFont="1" applyFill="1" applyBorder="1" applyAlignment="1">
      <alignment horizontal="left" vertical="center" wrapText="1"/>
    </xf>
    <xf numFmtId="0" fontId="6" fillId="2" borderId="2" xfId="0" applyNumberFormat="1" applyFont="1" applyFill="1" applyBorder="1" applyAlignment="1">
      <alignment horizontal="center" vertical="center" wrapText="1"/>
    </xf>
    <xf numFmtId="0" fontId="6" fillId="2" borderId="2" xfId="0" applyNumberFormat="1" applyFont="1" applyFill="1" applyBorder="1" applyAlignment="1">
      <alignment horizontal="left" vertical="center" wrapText="1"/>
    </xf>
    <xf numFmtId="0" fontId="6" fillId="2" borderId="10" xfId="0" applyNumberFormat="1" applyFont="1" applyFill="1" applyBorder="1" applyAlignment="1">
      <alignment horizontal="justify" vertical="center" wrapText="1"/>
    </xf>
    <xf numFmtId="0" fontId="6" fillId="2" borderId="4" xfId="0" applyNumberFormat="1" applyFont="1" applyFill="1" applyBorder="1" applyAlignment="1">
      <alignment horizontal="justify" vertical="center" wrapText="1"/>
    </xf>
    <xf numFmtId="0" fontId="11" fillId="2" borderId="10" xfId="0" applyNumberFormat="1" applyFont="1" applyFill="1" applyBorder="1" applyAlignment="1">
      <alignment horizontal="center" vertical="center" wrapText="1"/>
    </xf>
    <xf numFmtId="0" fontId="11" fillId="2" borderId="4" xfId="0" applyNumberFormat="1" applyFont="1" applyFill="1" applyBorder="1" applyAlignment="1">
      <alignment horizontal="center" vertical="center" wrapText="1"/>
    </xf>
    <xf numFmtId="0" fontId="6" fillId="2" borderId="2" xfId="0" applyNumberFormat="1" applyFont="1" applyFill="1" applyBorder="1" applyAlignment="1">
      <alignment horizontal="justify" vertical="center" wrapText="1"/>
    </xf>
    <xf numFmtId="0" fontId="11" fillId="2" borderId="2" xfId="0" applyNumberFormat="1" applyFont="1" applyFill="1" applyBorder="1" applyAlignment="1">
      <alignment horizontal="center" vertical="center" wrapText="1"/>
    </xf>
    <xf numFmtId="0" fontId="5" fillId="2" borderId="2" xfId="0" applyNumberFormat="1" applyFont="1" applyFill="1" applyBorder="1" applyAlignment="1">
      <alignment horizontal="left" vertical="center" wrapText="1"/>
    </xf>
    <xf numFmtId="0" fontId="5" fillId="2" borderId="4" xfId="0" applyNumberFormat="1" applyFont="1" applyFill="1" applyBorder="1" applyAlignment="1">
      <alignment horizontal="left" vertical="center" wrapText="1"/>
    </xf>
    <xf numFmtId="0" fontId="14" fillId="2" borderId="2" xfId="0" applyNumberFormat="1" applyFont="1" applyFill="1" applyBorder="1" applyAlignment="1">
      <alignment horizontal="center" vertical="center" wrapText="1"/>
    </xf>
    <xf numFmtId="0" fontId="14" fillId="2" borderId="4" xfId="0" applyNumberFormat="1" applyFont="1" applyFill="1" applyBorder="1" applyAlignment="1">
      <alignment horizontal="center" vertical="center" wrapText="1"/>
    </xf>
    <xf numFmtId="0" fontId="5" fillId="2" borderId="2" xfId="0" applyNumberFormat="1" applyFont="1" applyFill="1" applyBorder="1" applyAlignment="1">
      <alignment horizontal="justify" vertical="center" wrapText="1"/>
    </xf>
    <xf numFmtId="0" fontId="5" fillId="2" borderId="4" xfId="0" applyNumberFormat="1" applyFont="1" applyFill="1" applyBorder="1" applyAlignment="1">
      <alignment horizontal="justify" vertical="center" wrapText="1"/>
    </xf>
    <xf numFmtId="0" fontId="3" fillId="2" borderId="0" xfId="0" applyNumberFormat="1" applyFont="1" applyFill="1" applyAlignment="1">
      <alignment horizontal="center" vertical="center"/>
    </xf>
    <xf numFmtId="0" fontId="5" fillId="2" borderId="0" xfId="0" applyNumberFormat="1" applyFont="1" applyFill="1" applyAlignment="1">
      <alignment horizontal="center" vertical="center"/>
    </xf>
    <xf numFmtId="0" fontId="5"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9" fillId="2" borderId="0" xfId="0" applyNumberFormat="1" applyFont="1" applyFill="1" applyAlignment="1">
      <alignment horizontal="center" vertical="center"/>
    </xf>
    <xf numFmtId="0" fontId="19" fillId="0" borderId="3" xfId="0" applyNumberFormat="1" applyFont="1" applyBorder="1" applyAlignment="1">
      <alignment horizontal="center" vertical="center"/>
    </xf>
    <xf numFmtId="0" fontId="20" fillId="0" borderId="5" xfId="0" applyNumberFormat="1" applyFont="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2" xfId="0" applyNumberFormat="1" applyFont="1" applyBorder="1" applyAlignment="1">
      <alignment horizontal="center" vertical="center" wrapText="1"/>
    </xf>
    <xf numFmtId="0" fontId="20" fillId="0" borderId="7" xfId="0" applyNumberFormat="1" applyFont="1" applyBorder="1" applyAlignment="1">
      <alignment horizontal="center" vertical="center" wrapText="1"/>
    </xf>
    <xf numFmtId="0" fontId="20" fillId="0" borderId="9" xfId="0" applyNumberFormat="1" applyFont="1" applyBorder="1" applyAlignment="1">
      <alignment horizontal="center" vertical="center" wrapText="1"/>
    </xf>
    <xf numFmtId="0" fontId="20" fillId="0" borderId="4"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7"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21" fillId="0" borderId="2" xfId="0" applyNumberFormat="1" applyFont="1" applyBorder="1" applyAlignment="1">
      <alignment horizontal="center" vertical="top" wrapText="1"/>
    </xf>
    <xf numFmtId="0" fontId="21" fillId="0" borderId="7" xfId="0" applyNumberFormat="1" applyFont="1" applyBorder="1" applyAlignment="1">
      <alignment horizontal="center" vertical="top" wrapText="1"/>
    </xf>
    <xf numFmtId="0" fontId="21" fillId="0" borderId="9" xfId="0" applyNumberFormat="1" applyFont="1" applyBorder="1" applyAlignment="1">
      <alignment horizontal="center" vertical="top" wrapText="1"/>
    </xf>
    <xf numFmtId="0" fontId="20" fillId="0" borderId="6" xfId="0" applyNumberFormat="1" applyFont="1" applyBorder="1" applyAlignment="1">
      <alignment horizontal="center" vertical="center" wrapText="1"/>
    </xf>
    <xf numFmtId="0" fontId="19" fillId="2" borderId="3" xfId="0" applyNumberFormat="1" applyFont="1" applyFill="1" applyBorder="1" applyAlignment="1">
      <alignment horizontal="center" vertical="center" wrapText="1"/>
    </xf>
    <xf numFmtId="0" fontId="21" fillId="2" borderId="2" xfId="0" applyNumberFormat="1" applyFont="1" applyFill="1" applyBorder="1" applyAlignment="1">
      <alignment horizontal="center" vertical="top" wrapText="1"/>
    </xf>
    <xf numFmtId="0" fontId="21" fillId="2" borderId="7" xfId="0" applyNumberFormat="1" applyFont="1" applyFill="1" applyBorder="1" applyAlignment="1">
      <alignment horizontal="center" vertical="top" wrapText="1"/>
    </xf>
    <xf numFmtId="0" fontId="21" fillId="2" borderId="9" xfId="0" applyNumberFormat="1" applyFont="1" applyFill="1" applyBorder="1" applyAlignment="1">
      <alignment horizontal="center" vertical="top" wrapText="1"/>
    </xf>
    <xf numFmtId="0" fontId="21" fillId="2" borderId="13" xfId="0" applyNumberFormat="1" applyFont="1" applyFill="1" applyBorder="1" applyAlignment="1">
      <alignment horizontal="center" vertical="top" wrapText="1"/>
    </xf>
    <xf numFmtId="0" fontId="20" fillId="2" borderId="2" xfId="0" applyNumberFormat="1" applyFont="1" applyFill="1" applyBorder="1" applyAlignment="1">
      <alignment horizontal="center" vertical="center" wrapText="1"/>
    </xf>
    <xf numFmtId="0" fontId="20" fillId="2" borderId="9" xfId="0" applyNumberFormat="1" applyFont="1" applyFill="1" applyBorder="1" applyAlignment="1">
      <alignment horizontal="center" vertical="center" wrapText="1"/>
    </xf>
    <xf numFmtId="0" fontId="20" fillId="2" borderId="7"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8"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31" fillId="2" borderId="2" xfId="0" applyNumberFormat="1" applyFont="1" applyFill="1" applyBorder="1" applyAlignment="1">
      <alignment horizontal="center" vertical="top" wrapText="1"/>
    </xf>
    <xf numFmtId="0" fontId="31" fillId="2" borderId="7" xfId="0" applyNumberFormat="1" applyFont="1" applyFill="1" applyBorder="1" applyAlignment="1">
      <alignment horizontal="center" vertical="top" wrapText="1"/>
    </xf>
    <xf numFmtId="0" fontId="31" fillId="2" borderId="9" xfId="0" applyNumberFormat="1" applyFont="1" applyFill="1" applyBorder="1" applyAlignment="1">
      <alignment horizontal="center" vertical="top" wrapText="1"/>
    </xf>
    <xf numFmtId="0" fontId="31" fillId="2" borderId="13" xfId="0" applyNumberFormat="1" applyFont="1" applyFill="1" applyBorder="1" applyAlignment="1">
      <alignment horizontal="center" vertical="top" wrapText="1"/>
    </xf>
    <xf numFmtId="164" fontId="18" fillId="2" borderId="2" xfId="1" applyFont="1" applyFill="1" applyBorder="1" applyAlignment="1">
      <alignment horizontal="center" vertical="center" wrapText="1"/>
    </xf>
    <xf numFmtId="164" fontId="18" fillId="2" borderId="4" xfId="1"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0" fontId="18" fillId="2" borderId="6" xfId="0" applyNumberFormat="1" applyFont="1" applyFill="1" applyBorder="1" applyAlignment="1">
      <alignment horizontal="center" vertical="center" wrapText="1"/>
    </xf>
    <xf numFmtId="164" fontId="18" fillId="2" borderId="9" xfId="1" applyFont="1" applyFill="1" applyBorder="1" applyAlignment="1">
      <alignment horizontal="center" vertical="center" wrapText="1"/>
    </xf>
    <xf numFmtId="0" fontId="18" fillId="2" borderId="9" xfId="0" applyNumberFormat="1" applyFont="1" applyFill="1" applyBorder="1" applyAlignment="1">
      <alignment horizontal="center" vertical="center" wrapText="1"/>
    </xf>
    <xf numFmtId="0" fontId="18" fillId="2" borderId="7"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13" fillId="2" borderId="9" xfId="0" applyNumberFormat="1" applyFont="1" applyFill="1" applyBorder="1" applyAlignment="1">
      <alignment horizontal="center" vertical="center" wrapText="1"/>
    </xf>
    <xf numFmtId="0" fontId="18" fillId="2" borderId="5" xfId="0" applyNumberFormat="1" applyFont="1" applyFill="1" applyBorder="1" applyAlignment="1">
      <alignment horizontal="center" vertical="center" wrapText="1"/>
    </xf>
    <xf numFmtId="0" fontId="18" fillId="2" borderId="8" xfId="0" applyNumberFormat="1" applyFont="1" applyFill="1" applyBorder="1" applyAlignment="1">
      <alignment horizontal="center" vertical="center" wrapText="1"/>
    </xf>
    <xf numFmtId="164" fontId="19" fillId="2" borderId="3" xfId="1" applyFont="1" applyFill="1" applyBorder="1" applyAlignment="1">
      <alignment horizontal="center" vertical="center" wrapText="1"/>
    </xf>
    <xf numFmtId="164" fontId="20" fillId="0" borderId="2" xfId="1" applyFont="1" applyBorder="1" applyAlignment="1">
      <alignment horizontal="center" vertical="center" wrapText="1"/>
    </xf>
    <xf numFmtId="164" fontId="20" fillId="0" borderId="4" xfId="1" applyFont="1" applyBorder="1" applyAlignment="1">
      <alignment horizontal="center" vertical="center" wrapText="1"/>
    </xf>
    <xf numFmtId="164" fontId="20" fillId="0" borderId="9" xfId="1" applyFont="1" applyBorder="1" applyAlignment="1">
      <alignment horizontal="center" vertical="center" wrapText="1"/>
    </xf>
    <xf numFmtId="0" fontId="13" fillId="0" borderId="2" xfId="0" applyNumberFormat="1" applyFont="1" applyBorder="1" applyAlignment="1">
      <alignment horizontal="center" vertical="center" wrapText="1"/>
    </xf>
    <xf numFmtId="0" fontId="13" fillId="0" borderId="7" xfId="0" applyNumberFormat="1" applyFont="1" applyBorder="1" applyAlignment="1">
      <alignment horizontal="center" vertical="center" wrapText="1"/>
    </xf>
    <xf numFmtId="0" fontId="13" fillId="0" borderId="9" xfId="0" applyNumberFormat="1" applyFont="1" applyBorder="1" applyAlignment="1">
      <alignment horizontal="center" vertical="center" wrapText="1"/>
    </xf>
    <xf numFmtId="164" fontId="20" fillId="2" borderId="2" xfId="1" applyFont="1" applyFill="1" applyBorder="1" applyAlignment="1">
      <alignment horizontal="center" vertical="center" wrapText="1"/>
    </xf>
    <xf numFmtId="164" fontId="20" fillId="2" borderId="9" xfId="1" applyFont="1" applyFill="1" applyBorder="1" applyAlignment="1">
      <alignment horizontal="center" vertical="center" wrapText="1"/>
    </xf>
    <xf numFmtId="164" fontId="20" fillId="2" borderId="4" xfId="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7" xfId="0" applyNumberFormat="1" applyFont="1" applyFill="1" applyBorder="1" applyAlignment="1">
      <alignment horizontal="center" vertical="center" wrapText="1"/>
    </xf>
    <xf numFmtId="0" fontId="5" fillId="2" borderId="9" xfId="0" applyNumberFormat="1" applyFont="1" applyFill="1" applyBorder="1" applyAlignment="1">
      <alignment horizontal="center" vertical="center" wrapText="1"/>
    </xf>
    <xf numFmtId="164" fontId="18" fillId="0" borderId="2" xfId="1" applyFont="1" applyBorder="1" applyAlignment="1">
      <alignment horizontal="center" vertical="center" wrapText="1"/>
    </xf>
    <xf numFmtId="164" fontId="18" fillId="0" borderId="9" xfId="1" applyFont="1" applyBorder="1" applyAlignment="1">
      <alignment horizontal="center" vertical="center" wrapText="1"/>
    </xf>
    <xf numFmtId="0" fontId="18" fillId="0" borderId="2" xfId="0" applyNumberFormat="1" applyFont="1" applyBorder="1" applyAlignment="1">
      <alignment horizontal="center" vertical="center" wrapText="1"/>
    </xf>
    <xf numFmtId="0" fontId="18" fillId="0" borderId="6" xfId="0" applyNumberFormat="1" applyFont="1" applyBorder="1" applyAlignment="1">
      <alignment horizontal="center" vertical="center" wrapText="1"/>
    </xf>
    <xf numFmtId="0" fontId="18" fillId="0" borderId="4" xfId="0" applyNumberFormat="1" applyFont="1" applyBorder="1" applyAlignment="1">
      <alignment horizontal="center" vertical="center" wrapText="1"/>
    </xf>
    <xf numFmtId="164" fontId="18" fillId="0" borderId="4" xfId="1" applyFont="1" applyBorder="1" applyAlignment="1">
      <alignment horizontal="center" vertical="center" wrapText="1"/>
    </xf>
    <xf numFmtId="0" fontId="18" fillId="0" borderId="9" xfId="0" applyNumberFormat="1" applyFont="1" applyBorder="1" applyAlignment="1">
      <alignment horizontal="center" vertical="center" wrapText="1"/>
    </xf>
    <xf numFmtId="0" fontId="18" fillId="0" borderId="7" xfId="0" applyNumberFormat="1" applyFont="1" applyBorder="1" applyAlignment="1">
      <alignment horizontal="center" vertical="center" wrapText="1"/>
    </xf>
    <xf numFmtId="0" fontId="18" fillId="0" borderId="5" xfId="0" applyNumberFormat="1" applyFont="1" applyBorder="1" applyAlignment="1">
      <alignment horizontal="center" vertical="center" wrapText="1"/>
    </xf>
    <xf numFmtId="0" fontId="18" fillId="0" borderId="8" xfId="0" applyNumberFormat="1" applyFont="1" applyBorder="1" applyAlignment="1">
      <alignment horizontal="center" vertical="center" wrapText="1"/>
    </xf>
    <xf numFmtId="0" fontId="21" fillId="2" borderId="2" xfId="2" applyNumberFormat="1" applyFont="1" applyFill="1" applyBorder="1" applyAlignment="1">
      <alignment horizontal="center" vertical="top" wrapText="1"/>
    </xf>
    <xf numFmtId="0" fontId="21" fillId="2" borderId="7" xfId="2" applyNumberFormat="1" applyFont="1" applyFill="1" applyBorder="1" applyAlignment="1">
      <alignment horizontal="center" vertical="top" wrapText="1"/>
    </xf>
    <xf numFmtId="0" fontId="21" fillId="2" borderId="9" xfId="2" applyNumberFormat="1" applyFont="1" applyFill="1" applyBorder="1" applyAlignment="1">
      <alignment horizontal="center" vertical="top" wrapText="1"/>
    </xf>
    <xf numFmtId="0" fontId="31" fillId="2" borderId="2" xfId="2" applyNumberFormat="1" applyFont="1" applyFill="1" applyBorder="1" applyAlignment="1">
      <alignment horizontal="center" vertical="top" wrapText="1"/>
    </xf>
    <xf numFmtId="0" fontId="31" fillId="2" borderId="7" xfId="2" applyNumberFormat="1" applyFont="1" applyFill="1" applyBorder="1" applyAlignment="1">
      <alignment horizontal="center" vertical="top" wrapText="1"/>
    </xf>
    <xf numFmtId="0" fontId="31" fillId="2" borderId="9" xfId="2" applyNumberFormat="1" applyFont="1" applyFill="1" applyBorder="1" applyAlignment="1">
      <alignment horizontal="center" vertical="top" wrapText="1"/>
    </xf>
    <xf numFmtId="0" fontId="20" fillId="2" borderId="0" xfId="0" applyNumberFormat="1" applyFont="1" applyFill="1" applyBorder="1" applyAlignment="1">
      <alignment horizontal="center" vertical="center" wrapText="1"/>
    </xf>
    <xf numFmtId="0" fontId="19" fillId="0" borderId="3" xfId="0" applyNumberFormat="1" applyFont="1" applyFill="1" applyBorder="1" applyAlignment="1">
      <alignment horizontal="center" vertical="center" wrapText="1"/>
    </xf>
    <xf numFmtId="164" fontId="20" fillId="0" borderId="4" xfId="1" applyFont="1" applyFill="1" applyBorder="1" applyAlignment="1">
      <alignment horizontal="center" vertical="center" wrapText="1"/>
    </xf>
    <xf numFmtId="164" fontId="20" fillId="0" borderId="2" xfId="1" applyFont="1" applyFill="1" applyBorder="1" applyAlignment="1">
      <alignment horizontal="center" vertical="center" wrapText="1"/>
    </xf>
    <xf numFmtId="164" fontId="20" fillId="0" borderId="9" xfId="1" applyFont="1" applyFill="1" applyBorder="1" applyAlignment="1">
      <alignment horizontal="center" vertical="center" wrapText="1"/>
    </xf>
    <xf numFmtId="0" fontId="31" fillId="2" borderId="3" xfId="0" applyNumberFormat="1" applyFont="1" applyFill="1" applyBorder="1" applyAlignment="1">
      <alignment horizontal="center" vertical="center" wrapText="1"/>
    </xf>
    <xf numFmtId="0" fontId="31" fillId="0" borderId="2" xfId="2" applyNumberFormat="1" applyFont="1" applyFill="1" applyBorder="1" applyAlignment="1">
      <alignment horizontal="center" vertical="top" wrapText="1"/>
    </xf>
    <xf numFmtId="0" fontId="31" fillId="0" borderId="7" xfId="2" applyNumberFormat="1" applyFont="1" applyFill="1" applyBorder="1" applyAlignment="1">
      <alignment horizontal="center" vertical="top" wrapText="1"/>
    </xf>
    <xf numFmtId="0" fontId="31" fillId="0" borderId="9" xfId="2" applyNumberFormat="1" applyFont="1" applyFill="1" applyBorder="1" applyAlignment="1">
      <alignment horizontal="center" vertical="top" wrapText="1"/>
    </xf>
  </cellXfs>
  <cellStyles count="3">
    <cellStyle name="Обычный" xfId="0" builtinId="0"/>
    <cellStyle name="Обычный 2" xfId="2"/>
    <cellStyle name="Финансовый" xfId="1" builtinId="3"/>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majorFont>
      <a:minorFont>
        <a:latin typeface="Calibri"/>
        <a:ea typeface=""/>
        <a:cs typeface=""/>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gradFill>
        <a:gradFill>
          <a:gsLst>
            <a:gs pos="0">
              <a:schemeClr val="phClr">
                <a:shade val="51000"/>
                <a:satMod val="130000"/>
              </a:schemeClr>
            </a:gs>
            <a:gs pos="80000">
              <a:schemeClr val="phClr">
                <a:shade val="93000"/>
                <a:satMod val="130000"/>
              </a:schemeClr>
            </a:gs>
            <a:gs pos="100000">
              <a:schemeClr val="phClr">
                <a:shade val="94000"/>
                <a:satMod val="135000"/>
              </a:schemeClr>
            </a:gs>
          </a:gsLst>
        </a:gradFill>
      </a:fillStyleLst>
      <a:lnStyleLst>
        <a:ln w="9525">
          <a:solidFill>
            <a:schemeClr val="phClr">
              <a:shade val="95000"/>
              <a:satMod val="105000"/>
            </a:schemeClr>
          </a:solidFill>
          <a:prstDash val="solid"/>
        </a:ln>
        <a:ln w="25400">
          <a:solidFill>
            <a:schemeClr val="phClr"/>
          </a:solidFill>
          <a:prstDash val="solid"/>
        </a:ln>
        <a:ln w="38100">
          <a:solidFill>
            <a:schemeClr val="phClr"/>
          </a:solidFill>
          <a:prstDash val="solid"/>
        </a:ln>
      </a:lnStyleLst>
      <a:effectStyleLst>
        <a:effectStyle>
          <a:effectLst>
            <a:outerShdw>
              <a:srgbClr val="000000">
                <a:alpha val="38000"/>
              </a:srgbClr>
            </a:outerShdw>
          </a:effectLst>
        </a:effectStyle>
        <a:effectStyle>
          <a:effectLst>
            <a:outerShdw>
              <a:srgbClr val="000000">
                <a:alpha val="35000"/>
              </a:srgbClr>
            </a:outerShdw>
          </a:effectLst>
        </a:effectStyle>
        <a:effectStyle>
          <a:effectLst>
            <a:outerShdw>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gradFill>
        <a:gradFill>
          <a:gsLst>
            <a:gs pos="0">
              <a:schemeClr val="phClr">
                <a:tint val="80000"/>
                <a:satMod val="300000"/>
              </a:schemeClr>
            </a:gs>
            <a:gs pos="100000">
              <a:schemeClr val="phClr">
                <a:shade val="30000"/>
                <a:satMod val="200000"/>
              </a:schemeClr>
            </a:gs>
          </a:gsLs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internet.garant.ru/document/redirect/179222/0"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nternet.garant.ru/document/redirect/179222/0"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nternet.garant.ru/document/redirect/179222/0"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nternet.garant.ru/document/redirect/179222/0"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internet.garant.ru/document/redirect/179222/0"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internet.garant.ru/document/redirect/179222/0"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internet.garant.ru/document/redirect/179222/0"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internet.garant.ru/document/redirect/179222/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internet.garant.ru/document/redirect/179222/0"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internet.garant.ru/document/redirect/17922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V417"/>
  <sheetViews>
    <sheetView view="pageBreakPreview" topLeftCell="A10" zoomScale="80" zoomScaleNormal="80" zoomScaleSheetLayoutView="80" workbookViewId="0">
      <pane ySplit="2" topLeftCell="A96" activePane="bottomLeft" state="frozen"/>
      <selection activeCell="J23" sqref="J23"/>
      <selection pane="bottomLeft" activeCell="B103" sqref="B103:C103"/>
    </sheetView>
  </sheetViews>
  <sheetFormatPr defaultColWidth="9.140625" defaultRowHeight="15.75" x14ac:dyDescent="0.25"/>
  <cols>
    <col min="1" max="1" width="7.42578125" style="21" customWidth="1"/>
    <col min="2" max="2" width="16" style="21" customWidth="1"/>
    <col min="3" max="3" width="109.140625" style="21" customWidth="1"/>
    <col min="4" max="4" width="9.5703125" style="20" customWidth="1"/>
    <col min="5" max="5" width="9.5703125" style="64" customWidth="1"/>
    <col min="6" max="6" width="9.42578125" style="27" hidden="1" customWidth="1"/>
    <col min="7" max="7" width="10.140625" style="20" hidden="1" customWidth="1"/>
    <col min="8" max="15" width="9.140625" style="20" hidden="1" customWidth="1"/>
    <col min="16" max="16" width="10.7109375" style="20" hidden="1" customWidth="1"/>
    <col min="17" max="19" width="9.140625" style="20" hidden="1" customWidth="1"/>
    <col min="20" max="20" width="11.140625" style="20" hidden="1" customWidth="1"/>
    <col min="21" max="21" width="9.140625" style="20" hidden="1" customWidth="1"/>
    <col min="22" max="22" width="10.7109375" style="20" hidden="1" customWidth="1"/>
    <col min="23" max="16384" width="9.140625" style="21"/>
  </cols>
  <sheetData>
    <row r="1" spans="1:22" x14ac:dyDescent="0.25">
      <c r="A1" s="300" t="s">
        <v>0</v>
      </c>
      <c r="B1" s="300"/>
      <c r="C1" s="300"/>
      <c r="D1" s="300"/>
      <c r="E1" s="256"/>
      <c r="F1" s="18"/>
      <c r="G1" s="19"/>
      <c r="H1" s="19"/>
      <c r="I1" s="19"/>
      <c r="J1" s="19"/>
      <c r="K1" s="19"/>
      <c r="L1" s="19"/>
      <c r="M1" s="19"/>
      <c r="N1" s="19"/>
      <c r="O1" s="19"/>
      <c r="P1" s="19"/>
      <c r="Q1" s="19"/>
      <c r="R1" s="19"/>
    </row>
    <row r="2" spans="1:22" x14ac:dyDescent="0.25">
      <c r="A2" s="301" t="s">
        <v>453</v>
      </c>
      <c r="B2" s="301"/>
      <c r="C2" s="301"/>
      <c r="D2" s="301"/>
      <c r="E2" s="22"/>
      <c r="F2" s="23"/>
      <c r="G2" s="24"/>
      <c r="H2" s="24"/>
      <c r="I2" s="24"/>
      <c r="J2" s="24"/>
      <c r="K2" s="24"/>
      <c r="L2" s="24"/>
      <c r="M2" s="24"/>
      <c r="N2" s="24"/>
      <c r="O2" s="24"/>
      <c r="P2" s="24"/>
      <c r="Q2" s="24"/>
    </row>
    <row r="3" spans="1:22" x14ac:dyDescent="0.25">
      <c r="A3" s="302" t="s">
        <v>1</v>
      </c>
      <c r="B3" s="302"/>
      <c r="D3" s="25"/>
      <c r="E3" s="26" t="s">
        <v>2</v>
      </c>
    </row>
    <row r="4" spans="1:22" ht="30" customHeight="1" x14ac:dyDescent="0.25">
      <c r="A4" s="303" t="s">
        <v>3</v>
      </c>
      <c r="B4" s="303"/>
      <c r="C4" s="28" t="s">
        <v>68</v>
      </c>
      <c r="D4" s="29" t="s">
        <v>4</v>
      </c>
      <c r="E4" s="30">
        <v>45856</v>
      </c>
    </row>
    <row r="5" spans="1:22" x14ac:dyDescent="0.25">
      <c r="A5" s="31"/>
      <c r="B5" s="31"/>
      <c r="C5" s="32"/>
      <c r="D5" s="25" t="s">
        <v>455</v>
      </c>
      <c r="E5" s="33"/>
    </row>
    <row r="6" spans="1:22" ht="279" customHeight="1" x14ac:dyDescent="0.25">
      <c r="A6" s="303" t="s">
        <v>5</v>
      </c>
      <c r="B6" s="303"/>
      <c r="C6" s="34" t="s">
        <v>67</v>
      </c>
      <c r="D6" s="35" t="s">
        <v>6</v>
      </c>
      <c r="E6" s="36"/>
      <c r="F6" s="37"/>
      <c r="G6" s="38"/>
      <c r="H6" s="38"/>
      <c r="I6" s="38"/>
      <c r="J6" s="38"/>
      <c r="K6" s="38"/>
      <c r="L6" s="38"/>
      <c r="M6" s="38"/>
      <c r="N6" s="38"/>
      <c r="O6" s="38"/>
      <c r="P6" s="38"/>
      <c r="Q6" s="38"/>
    </row>
    <row r="7" spans="1:22" ht="409.5" customHeight="1" x14ac:dyDescent="0.25">
      <c r="A7" s="302" t="s">
        <v>7</v>
      </c>
      <c r="B7" s="302"/>
      <c r="C7" s="75" t="s">
        <v>85</v>
      </c>
      <c r="D7" s="39" t="s">
        <v>456</v>
      </c>
      <c r="E7" s="40"/>
      <c r="F7" s="41"/>
      <c r="G7" s="42"/>
      <c r="H7" s="42"/>
      <c r="I7" s="42"/>
      <c r="J7" s="42"/>
      <c r="K7" s="42"/>
      <c r="L7" s="42"/>
      <c r="M7" s="42"/>
      <c r="N7" s="42"/>
      <c r="O7" s="42"/>
      <c r="P7" s="42"/>
      <c r="Q7" s="42"/>
    </row>
    <row r="8" spans="1:22" x14ac:dyDescent="0.25">
      <c r="A8" s="302" t="s">
        <v>8</v>
      </c>
      <c r="B8" s="302"/>
      <c r="C8" s="43" t="s">
        <v>9</v>
      </c>
      <c r="D8" s="39" t="s">
        <v>457</v>
      </c>
      <c r="E8" s="44"/>
    </row>
    <row r="9" spans="1:22" x14ac:dyDescent="0.25">
      <c r="A9" s="45"/>
      <c r="B9" s="45"/>
      <c r="E9" s="44"/>
    </row>
    <row r="10" spans="1:22" ht="27.75" customHeight="1" x14ac:dyDescent="0.25">
      <c r="A10" s="304" t="s">
        <v>10</v>
      </c>
      <c r="B10" s="304"/>
      <c r="C10" s="304"/>
      <c r="D10" s="304"/>
      <c r="E10" s="257"/>
      <c r="F10" s="46"/>
      <c r="G10" s="47"/>
      <c r="H10" s="47"/>
      <c r="I10" s="47"/>
      <c r="J10" s="47"/>
      <c r="K10" s="47"/>
      <c r="L10" s="47"/>
      <c r="M10" s="47"/>
      <c r="N10" s="47"/>
      <c r="O10" s="47"/>
      <c r="P10" s="47"/>
      <c r="Q10" s="47"/>
    </row>
    <row r="11" spans="1:22" s="51" customFormat="1" ht="36.950000000000003" customHeight="1" x14ac:dyDescent="0.25">
      <c r="A11" s="48" t="s">
        <v>11</v>
      </c>
      <c r="B11" s="293" t="s">
        <v>12</v>
      </c>
      <c r="C11" s="291"/>
      <c r="D11" s="286" t="s">
        <v>77</v>
      </c>
      <c r="E11" s="282"/>
      <c r="F11" s="49"/>
      <c r="G11" s="49"/>
      <c r="H11" s="49"/>
      <c r="I11" s="49"/>
      <c r="J11" s="49"/>
      <c r="K11" s="49"/>
      <c r="L11" s="49"/>
      <c r="M11" s="49"/>
      <c r="N11" s="49"/>
      <c r="O11" s="49"/>
      <c r="P11" s="48"/>
      <c r="Q11" s="48"/>
      <c r="R11" s="50"/>
      <c r="S11" s="50"/>
      <c r="T11" s="50"/>
      <c r="U11" s="50"/>
      <c r="V11" s="50"/>
    </row>
    <row r="12" spans="1:22" s="54" customFormat="1" ht="19.5" customHeight="1" x14ac:dyDescent="0.25">
      <c r="A12" s="52">
        <v>1</v>
      </c>
      <c r="B12" s="296">
        <v>2</v>
      </c>
      <c r="C12" s="297"/>
      <c r="D12" s="286">
        <v>3</v>
      </c>
      <c r="E12" s="282"/>
      <c r="F12" s="53">
        <v>4</v>
      </c>
      <c r="G12" s="53">
        <v>5</v>
      </c>
      <c r="H12" s="53">
        <v>6</v>
      </c>
      <c r="I12" s="53">
        <v>7</v>
      </c>
      <c r="J12" s="53">
        <v>8</v>
      </c>
      <c r="K12" s="53">
        <v>9</v>
      </c>
      <c r="L12" s="53">
        <v>10</v>
      </c>
      <c r="M12" s="53">
        <v>11</v>
      </c>
      <c r="N12" s="53">
        <v>12</v>
      </c>
      <c r="O12" s="53">
        <v>13</v>
      </c>
      <c r="P12" s="53">
        <v>14</v>
      </c>
      <c r="Q12" s="53">
        <v>15</v>
      </c>
      <c r="R12" s="53">
        <v>16</v>
      </c>
      <c r="S12" s="53">
        <v>17</v>
      </c>
      <c r="T12" s="53">
        <v>18</v>
      </c>
      <c r="U12" s="53">
        <v>19</v>
      </c>
      <c r="V12" s="53">
        <v>20</v>
      </c>
    </row>
    <row r="13" spans="1:22" s="56" customFormat="1" ht="38.450000000000003" customHeight="1" x14ac:dyDescent="0.25">
      <c r="A13" s="55">
        <v>1</v>
      </c>
      <c r="B13" s="292" t="s">
        <v>86</v>
      </c>
      <c r="C13" s="289"/>
      <c r="D13" s="286" t="s">
        <v>13</v>
      </c>
      <c r="E13" s="282"/>
      <c r="F13" s="48" t="s">
        <v>13</v>
      </c>
      <c r="G13" s="48" t="s">
        <v>13</v>
      </c>
      <c r="H13" s="48" t="s">
        <v>13</v>
      </c>
      <c r="I13" s="48" t="s">
        <v>13</v>
      </c>
      <c r="J13" s="48" t="s">
        <v>13</v>
      </c>
      <c r="K13" s="48" t="s">
        <v>13</v>
      </c>
      <c r="L13" s="48" t="s">
        <v>13</v>
      </c>
      <c r="M13" s="48" t="s">
        <v>13</v>
      </c>
      <c r="N13" s="48" t="s">
        <v>13</v>
      </c>
      <c r="O13" s="48" t="s">
        <v>13</v>
      </c>
      <c r="P13" s="48" t="s">
        <v>13</v>
      </c>
      <c r="Q13" s="48" t="s">
        <v>13</v>
      </c>
      <c r="R13" s="48" t="s">
        <v>13</v>
      </c>
      <c r="S13" s="48" t="s">
        <v>13</v>
      </c>
      <c r="T13" s="48" t="s">
        <v>13</v>
      </c>
      <c r="U13" s="48" t="s">
        <v>13</v>
      </c>
      <c r="V13" s="48" t="s">
        <v>13</v>
      </c>
    </row>
    <row r="14" spans="1:22" s="63" customFormat="1" ht="21.4" customHeight="1" x14ac:dyDescent="0.25">
      <c r="A14" s="55" t="s">
        <v>14</v>
      </c>
      <c r="B14" s="285" t="s">
        <v>15</v>
      </c>
      <c r="C14" s="284"/>
      <c r="D14" s="293">
        <f>'1.7002'!J13</f>
        <v>0</v>
      </c>
      <c r="E14" s="291"/>
      <c r="F14" s="61"/>
      <c r="G14" s="62"/>
      <c r="H14" s="62"/>
      <c r="I14" s="62"/>
      <c r="J14" s="62"/>
      <c r="K14" s="62"/>
      <c r="L14" s="62"/>
      <c r="M14" s="62"/>
      <c r="N14" s="62"/>
      <c r="O14" s="62"/>
      <c r="P14" s="62"/>
      <c r="Q14" s="62"/>
      <c r="R14" s="62"/>
      <c r="S14" s="62"/>
      <c r="T14" s="62"/>
      <c r="U14" s="62"/>
      <c r="V14" s="62"/>
    </row>
    <row r="15" spans="1:22" s="63" customFormat="1" ht="21.4" customHeight="1" x14ac:dyDescent="0.25">
      <c r="A15" s="60" t="s">
        <v>16</v>
      </c>
      <c r="B15" s="287" t="s">
        <v>17</v>
      </c>
      <c r="C15" s="280"/>
      <c r="D15" s="286">
        <v>0</v>
      </c>
      <c r="E15" s="282"/>
      <c r="F15" s="61"/>
      <c r="G15" s="62"/>
      <c r="H15" s="62"/>
      <c r="I15" s="62"/>
      <c r="J15" s="62"/>
      <c r="K15" s="62"/>
      <c r="L15" s="62"/>
      <c r="M15" s="62"/>
      <c r="N15" s="62"/>
      <c r="O15" s="62"/>
      <c r="P15" s="62"/>
      <c r="Q15" s="62"/>
      <c r="R15" s="62"/>
      <c r="S15" s="62"/>
      <c r="T15" s="62"/>
      <c r="U15" s="62"/>
      <c r="V15" s="62"/>
    </row>
    <row r="16" spans="1:22" s="63" customFormat="1" ht="21.4" customHeight="1" x14ac:dyDescent="0.25">
      <c r="A16" s="60" t="s">
        <v>18</v>
      </c>
      <c r="B16" s="287" t="s">
        <v>19</v>
      </c>
      <c r="C16" s="280"/>
      <c r="D16" s="286">
        <f t="shared" ref="D16:D21" si="0">SUM(F16:V16)</f>
        <v>0</v>
      </c>
      <c r="E16" s="282"/>
      <c r="F16" s="61"/>
      <c r="G16" s="62"/>
      <c r="H16" s="62"/>
      <c r="I16" s="62"/>
      <c r="J16" s="62"/>
      <c r="K16" s="62"/>
      <c r="L16" s="62"/>
      <c r="M16" s="62"/>
      <c r="N16" s="62"/>
      <c r="O16" s="62"/>
      <c r="P16" s="62"/>
      <c r="Q16" s="62"/>
      <c r="R16" s="62"/>
      <c r="S16" s="62"/>
      <c r="T16" s="62"/>
      <c r="U16" s="62"/>
      <c r="V16" s="62"/>
    </row>
    <row r="17" spans="1:22" s="63" customFormat="1" ht="21.4" customHeight="1" x14ac:dyDescent="0.25">
      <c r="A17" s="60" t="s">
        <v>20</v>
      </c>
      <c r="B17" s="287" t="s">
        <v>21</v>
      </c>
      <c r="C17" s="280"/>
      <c r="D17" s="286">
        <f t="shared" si="0"/>
        <v>0</v>
      </c>
      <c r="E17" s="282"/>
      <c r="F17" s="61"/>
      <c r="G17" s="62"/>
      <c r="H17" s="62"/>
      <c r="I17" s="62"/>
      <c r="J17" s="62"/>
      <c r="K17" s="62"/>
      <c r="L17" s="62"/>
      <c r="M17" s="62"/>
      <c r="N17" s="62"/>
      <c r="O17" s="62"/>
      <c r="P17" s="62"/>
      <c r="Q17" s="62"/>
      <c r="R17" s="62"/>
      <c r="S17" s="62"/>
      <c r="T17" s="62"/>
      <c r="U17" s="62"/>
      <c r="V17" s="62"/>
    </row>
    <row r="18" spans="1:22" s="63" customFormat="1" ht="21.4" customHeight="1" x14ac:dyDescent="0.25">
      <c r="A18" s="55" t="s">
        <v>22</v>
      </c>
      <c r="B18" s="285" t="s">
        <v>23</v>
      </c>
      <c r="C18" s="284"/>
      <c r="D18" s="286">
        <f t="shared" si="0"/>
        <v>0</v>
      </c>
      <c r="E18" s="282"/>
      <c r="F18" s="61"/>
      <c r="G18" s="62"/>
      <c r="H18" s="62"/>
      <c r="I18" s="62"/>
      <c r="J18" s="62"/>
      <c r="K18" s="62"/>
      <c r="L18" s="62"/>
      <c r="M18" s="62"/>
      <c r="N18" s="62"/>
      <c r="O18" s="62"/>
      <c r="P18" s="62"/>
      <c r="Q18" s="62"/>
      <c r="R18" s="62"/>
      <c r="S18" s="62"/>
      <c r="T18" s="62"/>
      <c r="U18" s="62"/>
      <c r="V18" s="62"/>
    </row>
    <row r="19" spans="1:22" s="63" customFormat="1" ht="21.4" customHeight="1" x14ac:dyDescent="0.25">
      <c r="A19" s="55" t="s">
        <v>24</v>
      </c>
      <c r="B19" s="285" t="s">
        <v>25</v>
      </c>
      <c r="C19" s="284"/>
      <c r="D19" s="286">
        <f t="shared" si="0"/>
        <v>0</v>
      </c>
      <c r="E19" s="282"/>
      <c r="F19" s="61"/>
      <c r="G19" s="62"/>
      <c r="H19" s="62"/>
      <c r="I19" s="62"/>
      <c r="J19" s="62"/>
      <c r="K19" s="62"/>
      <c r="L19" s="62"/>
      <c r="M19" s="62"/>
      <c r="N19" s="62"/>
      <c r="O19" s="62"/>
      <c r="P19" s="62"/>
      <c r="Q19" s="62"/>
      <c r="R19" s="62"/>
      <c r="S19" s="62"/>
      <c r="T19" s="62"/>
      <c r="U19" s="62"/>
      <c r="V19" s="62"/>
    </row>
    <row r="20" spans="1:22" s="63" customFormat="1" ht="21.4" customHeight="1" x14ac:dyDescent="0.25">
      <c r="A20" s="60" t="s">
        <v>26</v>
      </c>
      <c r="B20" s="287" t="s">
        <v>27</v>
      </c>
      <c r="C20" s="280"/>
      <c r="D20" s="286">
        <f t="shared" si="0"/>
        <v>0</v>
      </c>
      <c r="E20" s="282"/>
      <c r="F20" s="61"/>
      <c r="G20" s="62"/>
      <c r="H20" s="62"/>
      <c r="I20" s="62"/>
      <c r="J20" s="62"/>
      <c r="K20" s="62"/>
      <c r="L20" s="62"/>
      <c r="M20" s="62"/>
      <c r="N20" s="62"/>
      <c r="O20" s="62"/>
      <c r="P20" s="62"/>
      <c r="Q20" s="62"/>
      <c r="R20" s="62"/>
      <c r="S20" s="62"/>
      <c r="T20" s="62"/>
      <c r="U20" s="62"/>
      <c r="V20" s="62"/>
    </row>
    <row r="21" spans="1:22" s="63" customFormat="1" ht="21.4" customHeight="1" x14ac:dyDescent="0.25">
      <c r="A21" s="60" t="s">
        <v>28</v>
      </c>
      <c r="B21" s="287" t="s">
        <v>29</v>
      </c>
      <c r="C21" s="280"/>
      <c r="D21" s="286">
        <f t="shared" si="0"/>
        <v>0</v>
      </c>
      <c r="E21" s="282"/>
      <c r="F21" s="61"/>
      <c r="G21" s="62"/>
      <c r="H21" s="62"/>
      <c r="I21" s="62"/>
      <c r="J21" s="62"/>
      <c r="K21" s="62"/>
      <c r="L21" s="62"/>
      <c r="M21" s="62"/>
      <c r="N21" s="62"/>
      <c r="O21" s="62"/>
      <c r="P21" s="62"/>
      <c r="Q21" s="62"/>
      <c r="R21" s="62"/>
      <c r="S21" s="62"/>
      <c r="T21" s="62"/>
      <c r="U21" s="62"/>
      <c r="V21" s="62"/>
    </row>
    <row r="22" spans="1:22" s="56" customFormat="1" ht="58.5" customHeight="1" x14ac:dyDescent="0.25">
      <c r="A22" s="55">
        <v>1</v>
      </c>
      <c r="B22" s="292" t="s">
        <v>87</v>
      </c>
      <c r="C22" s="289"/>
      <c r="D22" s="286" t="s">
        <v>13</v>
      </c>
      <c r="E22" s="282"/>
      <c r="F22" s="48" t="s">
        <v>13</v>
      </c>
      <c r="G22" s="48" t="s">
        <v>13</v>
      </c>
      <c r="H22" s="48" t="s">
        <v>13</v>
      </c>
      <c r="I22" s="48" t="s">
        <v>13</v>
      </c>
      <c r="J22" s="48" t="s">
        <v>13</v>
      </c>
      <c r="K22" s="48" t="s">
        <v>13</v>
      </c>
      <c r="L22" s="48" t="s">
        <v>13</v>
      </c>
      <c r="M22" s="48" t="s">
        <v>13</v>
      </c>
      <c r="N22" s="48" t="s">
        <v>13</v>
      </c>
      <c r="O22" s="48" t="s">
        <v>13</v>
      </c>
      <c r="P22" s="48" t="s">
        <v>13</v>
      </c>
      <c r="Q22" s="48" t="s">
        <v>13</v>
      </c>
      <c r="R22" s="48" t="s">
        <v>13</v>
      </c>
      <c r="S22" s="48" t="s">
        <v>13</v>
      </c>
      <c r="T22" s="48" t="s">
        <v>13</v>
      </c>
      <c r="U22" s="48" t="s">
        <v>13</v>
      </c>
      <c r="V22" s="48" t="s">
        <v>13</v>
      </c>
    </row>
    <row r="23" spans="1:22" s="63" customFormat="1" ht="21.4" customHeight="1" x14ac:dyDescent="0.25">
      <c r="A23" s="55" t="s">
        <v>14</v>
      </c>
      <c r="B23" s="285" t="s">
        <v>15</v>
      </c>
      <c r="C23" s="284"/>
      <c r="D23" s="293">
        <v>0</v>
      </c>
      <c r="E23" s="291"/>
      <c r="F23" s="61"/>
      <c r="G23" s="62"/>
      <c r="H23" s="62"/>
      <c r="I23" s="62"/>
      <c r="J23" s="62"/>
      <c r="K23" s="62"/>
      <c r="L23" s="62"/>
      <c r="M23" s="62"/>
      <c r="N23" s="62"/>
      <c r="O23" s="62"/>
      <c r="P23" s="62"/>
      <c r="Q23" s="62"/>
      <c r="R23" s="62"/>
      <c r="S23" s="62"/>
      <c r="T23" s="62"/>
      <c r="U23" s="62"/>
      <c r="V23" s="62"/>
    </row>
    <row r="24" spans="1:22" s="63" customFormat="1" ht="21.4" customHeight="1" x14ac:dyDescent="0.25">
      <c r="A24" s="60" t="s">
        <v>16</v>
      </c>
      <c r="B24" s="287" t="s">
        <v>17</v>
      </c>
      <c r="C24" s="280"/>
      <c r="D24" s="286">
        <v>0</v>
      </c>
      <c r="E24" s="282"/>
      <c r="F24" s="61"/>
      <c r="G24" s="62"/>
      <c r="H24" s="62"/>
      <c r="I24" s="62"/>
      <c r="J24" s="62"/>
      <c r="K24" s="62"/>
      <c r="L24" s="62"/>
      <c r="M24" s="62"/>
      <c r="N24" s="62"/>
      <c r="O24" s="62"/>
      <c r="P24" s="62"/>
      <c r="Q24" s="62"/>
      <c r="R24" s="62"/>
      <c r="S24" s="62"/>
      <c r="T24" s="62"/>
      <c r="U24" s="62"/>
      <c r="V24" s="62"/>
    </row>
    <row r="25" spans="1:22" s="63" customFormat="1" ht="21.4" customHeight="1" x14ac:dyDescent="0.25">
      <c r="A25" s="60" t="s">
        <v>18</v>
      </c>
      <c r="B25" s="287" t="s">
        <v>19</v>
      </c>
      <c r="C25" s="280"/>
      <c r="D25" s="286">
        <f t="shared" ref="D25:D33" si="1">SUM(F25:V25)</f>
        <v>0</v>
      </c>
      <c r="E25" s="282"/>
      <c r="F25" s="61"/>
      <c r="G25" s="62"/>
      <c r="H25" s="62"/>
      <c r="I25" s="62"/>
      <c r="J25" s="62"/>
      <c r="K25" s="62"/>
      <c r="L25" s="62"/>
      <c r="M25" s="62"/>
      <c r="N25" s="62"/>
      <c r="O25" s="62"/>
      <c r="P25" s="62"/>
      <c r="Q25" s="62"/>
      <c r="R25" s="62"/>
      <c r="S25" s="62"/>
      <c r="T25" s="62"/>
      <c r="U25" s="62"/>
      <c r="V25" s="62"/>
    </row>
    <row r="26" spans="1:22" s="63" customFormat="1" ht="21.4" customHeight="1" x14ac:dyDescent="0.25">
      <c r="A26" s="60" t="s">
        <v>20</v>
      </c>
      <c r="B26" s="287" t="s">
        <v>21</v>
      </c>
      <c r="C26" s="280"/>
      <c r="D26" s="286">
        <f t="shared" si="1"/>
        <v>0</v>
      </c>
      <c r="E26" s="282"/>
      <c r="F26" s="61"/>
      <c r="G26" s="62"/>
      <c r="H26" s="62"/>
      <c r="I26" s="62"/>
      <c r="J26" s="62"/>
      <c r="K26" s="62"/>
      <c r="L26" s="62"/>
      <c r="M26" s="62"/>
      <c r="N26" s="62"/>
      <c r="O26" s="62"/>
      <c r="P26" s="62"/>
      <c r="Q26" s="62"/>
      <c r="R26" s="62"/>
      <c r="S26" s="62"/>
      <c r="T26" s="62"/>
      <c r="U26" s="62"/>
      <c r="V26" s="62"/>
    </row>
    <row r="27" spans="1:22" s="63" customFormat="1" ht="21.4" customHeight="1" x14ac:dyDescent="0.25">
      <c r="A27" s="55" t="s">
        <v>22</v>
      </c>
      <c r="B27" s="285" t="s">
        <v>23</v>
      </c>
      <c r="C27" s="284"/>
      <c r="D27" s="286">
        <f t="shared" si="1"/>
        <v>0</v>
      </c>
      <c r="E27" s="282"/>
      <c r="F27" s="61"/>
      <c r="G27" s="62"/>
      <c r="H27" s="62"/>
      <c r="I27" s="62"/>
      <c r="J27" s="62"/>
      <c r="K27" s="62"/>
      <c r="L27" s="62"/>
      <c r="M27" s="62"/>
      <c r="N27" s="62"/>
      <c r="O27" s="62"/>
      <c r="P27" s="62"/>
      <c r="Q27" s="62"/>
      <c r="R27" s="62"/>
      <c r="S27" s="62"/>
      <c r="T27" s="62"/>
      <c r="U27" s="62"/>
      <c r="V27" s="62"/>
    </row>
    <row r="28" spans="1:22" s="63" customFormat="1" ht="21.4" customHeight="1" x14ac:dyDescent="0.25">
      <c r="A28" s="55" t="s">
        <v>24</v>
      </c>
      <c r="B28" s="285" t="s">
        <v>25</v>
      </c>
      <c r="C28" s="284"/>
      <c r="D28" s="286">
        <f t="shared" si="1"/>
        <v>0</v>
      </c>
      <c r="E28" s="282"/>
      <c r="F28" s="61"/>
      <c r="G28" s="62"/>
      <c r="H28" s="62"/>
      <c r="I28" s="62"/>
      <c r="J28" s="62"/>
      <c r="K28" s="62"/>
      <c r="L28" s="62"/>
      <c r="M28" s="62"/>
      <c r="N28" s="62"/>
      <c r="O28" s="62"/>
      <c r="P28" s="62"/>
      <c r="Q28" s="62"/>
      <c r="R28" s="62"/>
      <c r="S28" s="62"/>
      <c r="T28" s="62"/>
      <c r="U28" s="62"/>
      <c r="V28" s="62"/>
    </row>
    <row r="29" spans="1:22" s="63" customFormat="1" ht="21.4" customHeight="1" x14ac:dyDescent="0.25">
      <c r="A29" s="60" t="s">
        <v>26</v>
      </c>
      <c r="B29" s="287" t="s">
        <v>27</v>
      </c>
      <c r="C29" s="280"/>
      <c r="D29" s="286">
        <f t="shared" si="1"/>
        <v>0</v>
      </c>
      <c r="E29" s="282"/>
      <c r="F29" s="61"/>
      <c r="G29" s="62"/>
      <c r="H29" s="62"/>
      <c r="I29" s="62"/>
      <c r="J29" s="62"/>
      <c r="K29" s="62"/>
      <c r="L29" s="62"/>
      <c r="M29" s="62"/>
      <c r="N29" s="62"/>
      <c r="O29" s="62"/>
      <c r="P29" s="62"/>
      <c r="Q29" s="62"/>
      <c r="R29" s="62"/>
      <c r="S29" s="62"/>
      <c r="T29" s="62"/>
      <c r="U29" s="62"/>
      <c r="V29" s="62"/>
    </row>
    <row r="30" spans="1:22" s="63" customFormat="1" ht="21.4" customHeight="1" x14ac:dyDescent="0.25">
      <c r="A30" s="60" t="s">
        <v>28</v>
      </c>
      <c r="B30" s="287" t="s">
        <v>29</v>
      </c>
      <c r="C30" s="280"/>
      <c r="D30" s="286">
        <f t="shared" si="1"/>
        <v>0</v>
      </c>
      <c r="E30" s="282"/>
      <c r="F30" s="61"/>
      <c r="G30" s="62"/>
      <c r="H30" s="62"/>
      <c r="I30" s="62"/>
      <c r="J30" s="62"/>
      <c r="K30" s="62"/>
      <c r="L30" s="62"/>
      <c r="M30" s="62"/>
      <c r="N30" s="62"/>
      <c r="O30" s="62"/>
      <c r="P30" s="62"/>
      <c r="Q30" s="62"/>
      <c r="R30" s="62"/>
      <c r="S30" s="62"/>
      <c r="T30" s="62"/>
      <c r="U30" s="62"/>
      <c r="V30" s="62"/>
    </row>
    <row r="31" spans="1:22" s="63" customFormat="1" ht="28.7" customHeight="1" x14ac:dyDescent="0.25">
      <c r="A31" s="55" t="s">
        <v>30</v>
      </c>
      <c r="B31" s="285" t="s">
        <v>31</v>
      </c>
      <c r="C31" s="284"/>
      <c r="D31" s="286">
        <f t="shared" si="1"/>
        <v>0</v>
      </c>
      <c r="E31" s="282"/>
      <c r="F31" s="61"/>
      <c r="G31" s="62"/>
      <c r="H31" s="62"/>
      <c r="I31" s="62"/>
      <c r="J31" s="62"/>
      <c r="K31" s="62"/>
      <c r="L31" s="62"/>
      <c r="M31" s="62"/>
      <c r="N31" s="62"/>
      <c r="O31" s="62"/>
      <c r="P31" s="62"/>
      <c r="Q31" s="62"/>
      <c r="R31" s="62"/>
      <c r="S31" s="62"/>
      <c r="T31" s="62"/>
      <c r="U31" s="62"/>
      <c r="V31" s="62"/>
    </row>
    <row r="32" spans="1:22" s="63" customFormat="1" ht="21.4" customHeight="1" x14ac:dyDescent="0.25">
      <c r="A32" s="60" t="s">
        <v>32</v>
      </c>
      <c r="B32" s="287" t="s">
        <v>33</v>
      </c>
      <c r="C32" s="280"/>
      <c r="D32" s="286">
        <f t="shared" si="1"/>
        <v>0</v>
      </c>
      <c r="E32" s="282"/>
      <c r="F32" s="61"/>
      <c r="G32" s="62"/>
      <c r="H32" s="62"/>
      <c r="I32" s="62"/>
      <c r="J32" s="62"/>
      <c r="K32" s="62"/>
      <c r="L32" s="62"/>
      <c r="M32" s="62"/>
      <c r="N32" s="62"/>
      <c r="O32" s="62"/>
      <c r="P32" s="62"/>
      <c r="Q32" s="62"/>
      <c r="R32" s="62"/>
      <c r="S32" s="62"/>
      <c r="T32" s="62"/>
      <c r="U32" s="62"/>
      <c r="V32" s="62"/>
    </row>
    <row r="33" spans="1:22" s="63" customFormat="1" ht="21.4" customHeight="1" x14ac:dyDescent="0.25">
      <c r="A33" s="60" t="s">
        <v>34</v>
      </c>
      <c r="B33" s="279" t="s">
        <v>35</v>
      </c>
      <c r="C33" s="280"/>
      <c r="D33" s="281">
        <f t="shared" si="1"/>
        <v>0</v>
      </c>
      <c r="E33" s="282"/>
      <c r="F33" s="61"/>
      <c r="G33" s="62"/>
      <c r="H33" s="62"/>
      <c r="I33" s="62"/>
      <c r="J33" s="62"/>
      <c r="K33" s="62"/>
      <c r="L33" s="62"/>
      <c r="M33" s="62"/>
      <c r="N33" s="62"/>
      <c r="O33" s="62"/>
      <c r="P33" s="62"/>
      <c r="Q33" s="62"/>
      <c r="R33" s="62"/>
      <c r="S33" s="62"/>
      <c r="T33" s="62"/>
      <c r="U33" s="62"/>
      <c r="V33" s="62"/>
    </row>
    <row r="34" spans="1:22" s="56" customFormat="1" ht="43.5" customHeight="1" x14ac:dyDescent="0.25">
      <c r="A34" s="55">
        <v>1</v>
      </c>
      <c r="B34" s="292" t="s">
        <v>88</v>
      </c>
      <c r="C34" s="289"/>
      <c r="D34" s="286" t="s">
        <v>13</v>
      </c>
      <c r="E34" s="282"/>
      <c r="F34" s="48" t="s">
        <v>13</v>
      </c>
      <c r="G34" s="48" t="s">
        <v>13</v>
      </c>
      <c r="H34" s="48" t="s">
        <v>13</v>
      </c>
      <c r="I34" s="48" t="s">
        <v>13</v>
      </c>
      <c r="J34" s="48" t="s">
        <v>13</v>
      </c>
      <c r="K34" s="48" t="s">
        <v>13</v>
      </c>
      <c r="L34" s="48" t="s">
        <v>13</v>
      </c>
      <c r="M34" s="48" t="s">
        <v>13</v>
      </c>
      <c r="N34" s="48" t="s">
        <v>13</v>
      </c>
      <c r="O34" s="48" t="s">
        <v>13</v>
      </c>
      <c r="P34" s="48" t="s">
        <v>13</v>
      </c>
      <c r="Q34" s="48" t="s">
        <v>13</v>
      </c>
      <c r="R34" s="48" t="s">
        <v>13</v>
      </c>
      <c r="S34" s="48" t="s">
        <v>13</v>
      </c>
      <c r="T34" s="48" t="s">
        <v>13</v>
      </c>
      <c r="U34" s="48" t="s">
        <v>13</v>
      </c>
      <c r="V34" s="48" t="s">
        <v>13</v>
      </c>
    </row>
    <row r="35" spans="1:22" s="63" customFormat="1" ht="21.4" customHeight="1" x14ac:dyDescent="0.25">
      <c r="A35" s="55" t="s">
        <v>14</v>
      </c>
      <c r="B35" s="285" t="s">
        <v>15</v>
      </c>
      <c r="C35" s="284"/>
      <c r="D35" s="293">
        <v>1</v>
      </c>
      <c r="E35" s="291"/>
      <c r="F35" s="61"/>
      <c r="G35" s="62"/>
      <c r="H35" s="62"/>
      <c r="I35" s="62"/>
      <c r="J35" s="62"/>
      <c r="K35" s="62"/>
      <c r="L35" s="62"/>
      <c r="M35" s="62"/>
      <c r="N35" s="62"/>
      <c r="O35" s="62"/>
      <c r="P35" s="62"/>
      <c r="Q35" s="62"/>
      <c r="R35" s="62"/>
      <c r="S35" s="62"/>
      <c r="T35" s="62"/>
      <c r="U35" s="62"/>
      <c r="V35" s="62"/>
    </row>
    <row r="36" spans="1:22" s="63" customFormat="1" ht="21.4" customHeight="1" x14ac:dyDescent="0.25">
      <c r="A36" s="60" t="s">
        <v>16</v>
      </c>
      <c r="B36" s="287" t="s">
        <v>17</v>
      </c>
      <c r="C36" s="280"/>
      <c r="D36" s="286">
        <v>1</v>
      </c>
      <c r="E36" s="282"/>
      <c r="F36" s="61"/>
      <c r="G36" s="62"/>
      <c r="H36" s="62"/>
      <c r="I36" s="62"/>
      <c r="J36" s="62"/>
      <c r="K36" s="62"/>
      <c r="L36" s="62"/>
      <c r="M36" s="62"/>
      <c r="N36" s="62"/>
      <c r="O36" s="62"/>
      <c r="P36" s="62"/>
      <c r="Q36" s="62"/>
      <c r="R36" s="62"/>
      <c r="S36" s="62"/>
      <c r="T36" s="62"/>
      <c r="U36" s="62"/>
      <c r="V36" s="62"/>
    </row>
    <row r="37" spans="1:22" s="63" customFormat="1" ht="21.4" customHeight="1" x14ac:dyDescent="0.25">
      <c r="A37" s="60" t="s">
        <v>18</v>
      </c>
      <c r="B37" s="287" t="s">
        <v>19</v>
      </c>
      <c r="C37" s="280"/>
      <c r="D37" s="286">
        <f t="shared" ref="D37:D45" si="2">SUM(F37:V37)</f>
        <v>0</v>
      </c>
      <c r="E37" s="282"/>
      <c r="F37" s="61"/>
      <c r="G37" s="62"/>
      <c r="H37" s="62"/>
      <c r="I37" s="62"/>
      <c r="J37" s="62"/>
      <c r="K37" s="62"/>
      <c r="L37" s="62"/>
      <c r="M37" s="62"/>
      <c r="N37" s="62"/>
      <c r="O37" s="62"/>
      <c r="P37" s="62"/>
      <c r="Q37" s="62"/>
      <c r="R37" s="62"/>
      <c r="S37" s="62"/>
      <c r="T37" s="62"/>
      <c r="U37" s="62"/>
      <c r="V37" s="62"/>
    </row>
    <row r="38" spans="1:22" s="63" customFormat="1" ht="21.4" customHeight="1" x14ac:dyDescent="0.25">
      <c r="A38" s="60" t="s">
        <v>20</v>
      </c>
      <c r="B38" s="287" t="s">
        <v>21</v>
      </c>
      <c r="C38" s="280"/>
      <c r="D38" s="286">
        <f t="shared" si="2"/>
        <v>0</v>
      </c>
      <c r="E38" s="282"/>
      <c r="F38" s="61"/>
      <c r="G38" s="62"/>
      <c r="H38" s="62"/>
      <c r="I38" s="62"/>
      <c r="J38" s="62"/>
      <c r="K38" s="62"/>
      <c r="L38" s="62"/>
      <c r="M38" s="62"/>
      <c r="N38" s="62"/>
      <c r="O38" s="62"/>
      <c r="P38" s="62"/>
      <c r="Q38" s="62"/>
      <c r="R38" s="62"/>
      <c r="S38" s="62"/>
      <c r="T38" s="62"/>
      <c r="U38" s="62"/>
      <c r="V38" s="62"/>
    </row>
    <row r="39" spans="1:22" s="63" customFormat="1" ht="21.4" customHeight="1" x14ac:dyDescent="0.25">
      <c r="A39" s="55" t="s">
        <v>22</v>
      </c>
      <c r="B39" s="285" t="s">
        <v>23</v>
      </c>
      <c r="C39" s="284"/>
      <c r="D39" s="286">
        <f t="shared" si="2"/>
        <v>0</v>
      </c>
      <c r="E39" s="282"/>
      <c r="F39" s="61"/>
      <c r="G39" s="62"/>
      <c r="H39" s="62"/>
      <c r="I39" s="62"/>
      <c r="J39" s="62"/>
      <c r="K39" s="62"/>
      <c r="L39" s="62"/>
      <c r="M39" s="62"/>
      <c r="N39" s="62"/>
      <c r="O39" s="62"/>
      <c r="P39" s="62"/>
      <c r="Q39" s="62"/>
      <c r="R39" s="62"/>
      <c r="S39" s="62"/>
      <c r="T39" s="62"/>
      <c r="U39" s="62"/>
      <c r="V39" s="62"/>
    </row>
    <row r="40" spans="1:22" s="63" customFormat="1" ht="21.4" customHeight="1" x14ac:dyDescent="0.25">
      <c r="A40" s="55" t="s">
        <v>24</v>
      </c>
      <c r="B40" s="285" t="s">
        <v>25</v>
      </c>
      <c r="C40" s="284"/>
      <c r="D40" s="286">
        <f t="shared" si="2"/>
        <v>0</v>
      </c>
      <c r="E40" s="282"/>
      <c r="F40" s="61"/>
      <c r="G40" s="62"/>
      <c r="H40" s="62"/>
      <c r="I40" s="62"/>
      <c r="J40" s="62"/>
      <c r="K40" s="62"/>
      <c r="L40" s="62"/>
      <c r="M40" s="62"/>
      <c r="N40" s="62"/>
      <c r="O40" s="62"/>
      <c r="P40" s="62"/>
      <c r="Q40" s="62"/>
      <c r="R40" s="62"/>
      <c r="S40" s="62"/>
      <c r="T40" s="62"/>
      <c r="U40" s="62"/>
      <c r="V40" s="62"/>
    </row>
    <row r="41" spans="1:22" s="63" customFormat="1" ht="21.4" customHeight="1" x14ac:dyDescent="0.25">
      <c r="A41" s="60" t="s">
        <v>26</v>
      </c>
      <c r="B41" s="287" t="s">
        <v>27</v>
      </c>
      <c r="C41" s="280"/>
      <c r="D41" s="286">
        <f t="shared" si="2"/>
        <v>0</v>
      </c>
      <c r="E41" s="282"/>
      <c r="F41" s="61"/>
      <c r="G41" s="62"/>
      <c r="H41" s="62"/>
      <c r="I41" s="62"/>
      <c r="J41" s="62"/>
      <c r="K41" s="62"/>
      <c r="L41" s="62"/>
      <c r="M41" s="62"/>
      <c r="N41" s="62"/>
      <c r="O41" s="62"/>
      <c r="P41" s="62"/>
      <c r="Q41" s="62"/>
      <c r="R41" s="62"/>
      <c r="S41" s="62"/>
      <c r="T41" s="62"/>
      <c r="U41" s="62"/>
      <c r="V41" s="62"/>
    </row>
    <row r="42" spans="1:22" s="63" customFormat="1" ht="21.4" customHeight="1" x14ac:dyDescent="0.25">
      <c r="A42" s="60" t="s">
        <v>28</v>
      </c>
      <c r="B42" s="287" t="s">
        <v>29</v>
      </c>
      <c r="C42" s="280"/>
      <c r="D42" s="286">
        <f t="shared" si="2"/>
        <v>0</v>
      </c>
      <c r="E42" s="282"/>
      <c r="F42" s="61"/>
      <c r="G42" s="62"/>
      <c r="H42" s="62"/>
      <c r="I42" s="62"/>
      <c r="J42" s="62"/>
      <c r="K42" s="62"/>
      <c r="L42" s="62"/>
      <c r="M42" s="62"/>
      <c r="N42" s="62"/>
      <c r="O42" s="62"/>
      <c r="P42" s="62"/>
      <c r="Q42" s="62"/>
      <c r="R42" s="62"/>
      <c r="S42" s="62"/>
      <c r="T42" s="62"/>
      <c r="U42" s="62"/>
      <c r="V42" s="62"/>
    </row>
    <row r="43" spans="1:22" s="63" customFormat="1" ht="28.7" customHeight="1" x14ac:dyDescent="0.25">
      <c r="A43" s="55" t="s">
        <v>30</v>
      </c>
      <c r="B43" s="285" t="s">
        <v>31</v>
      </c>
      <c r="C43" s="284"/>
      <c r="D43" s="286">
        <f t="shared" si="2"/>
        <v>0</v>
      </c>
      <c r="E43" s="282"/>
      <c r="F43" s="61"/>
      <c r="G43" s="62"/>
      <c r="H43" s="62"/>
      <c r="I43" s="62"/>
      <c r="J43" s="62"/>
      <c r="K43" s="62"/>
      <c r="L43" s="62"/>
      <c r="M43" s="62"/>
      <c r="N43" s="62"/>
      <c r="O43" s="62"/>
      <c r="P43" s="62"/>
      <c r="Q43" s="62"/>
      <c r="R43" s="62"/>
      <c r="S43" s="62"/>
      <c r="T43" s="62"/>
      <c r="U43" s="62"/>
      <c r="V43" s="62"/>
    </row>
    <row r="44" spans="1:22" s="63" customFormat="1" ht="21.4" customHeight="1" x14ac:dyDescent="0.25">
      <c r="A44" s="60" t="s">
        <v>32</v>
      </c>
      <c r="B44" s="287" t="s">
        <v>33</v>
      </c>
      <c r="C44" s="280"/>
      <c r="D44" s="286">
        <f t="shared" si="2"/>
        <v>0</v>
      </c>
      <c r="E44" s="282"/>
      <c r="F44" s="61"/>
      <c r="G44" s="62"/>
      <c r="H44" s="62"/>
      <c r="I44" s="62"/>
      <c r="J44" s="62"/>
      <c r="K44" s="62"/>
      <c r="L44" s="62"/>
      <c r="M44" s="62"/>
      <c r="N44" s="62"/>
      <c r="O44" s="62"/>
      <c r="P44" s="62"/>
      <c r="Q44" s="62"/>
      <c r="R44" s="62"/>
      <c r="S44" s="62"/>
      <c r="T44" s="62"/>
      <c r="U44" s="62"/>
      <c r="V44" s="62"/>
    </row>
    <row r="45" spans="1:22" s="63" customFormat="1" ht="21.4" customHeight="1" x14ac:dyDescent="0.25">
      <c r="A45" s="60" t="s">
        <v>34</v>
      </c>
      <c r="B45" s="279" t="s">
        <v>35</v>
      </c>
      <c r="C45" s="280"/>
      <c r="D45" s="281">
        <f t="shared" si="2"/>
        <v>0</v>
      </c>
      <c r="E45" s="282"/>
      <c r="F45" s="61"/>
      <c r="G45" s="62"/>
      <c r="H45" s="62"/>
      <c r="I45" s="62"/>
      <c r="J45" s="62"/>
      <c r="K45" s="62"/>
      <c r="L45" s="62"/>
      <c r="M45" s="62"/>
      <c r="N45" s="62"/>
      <c r="O45" s="62"/>
      <c r="P45" s="62"/>
      <c r="Q45" s="62"/>
      <c r="R45" s="62"/>
      <c r="S45" s="62"/>
      <c r="T45" s="62"/>
      <c r="U45" s="62"/>
      <c r="V45" s="62"/>
    </row>
    <row r="46" spans="1:22" s="56" customFormat="1" ht="48" customHeight="1" x14ac:dyDescent="0.25">
      <c r="A46" s="55">
        <v>1</v>
      </c>
      <c r="B46" s="292" t="s">
        <v>89</v>
      </c>
      <c r="C46" s="289"/>
      <c r="D46" s="286" t="s">
        <v>13</v>
      </c>
      <c r="E46" s="282"/>
      <c r="F46" s="48" t="s">
        <v>13</v>
      </c>
      <c r="G46" s="48" t="s">
        <v>13</v>
      </c>
      <c r="H46" s="48" t="s">
        <v>13</v>
      </c>
      <c r="I46" s="48" t="s">
        <v>13</v>
      </c>
      <c r="J46" s="48" t="s">
        <v>13</v>
      </c>
      <c r="K46" s="48" t="s">
        <v>13</v>
      </c>
      <c r="L46" s="48" t="s">
        <v>13</v>
      </c>
      <c r="M46" s="48" t="s">
        <v>13</v>
      </c>
      <c r="N46" s="48" t="s">
        <v>13</v>
      </c>
      <c r="O46" s="48" t="s">
        <v>13</v>
      </c>
      <c r="P46" s="48" t="s">
        <v>13</v>
      </c>
      <c r="Q46" s="48" t="s">
        <v>13</v>
      </c>
      <c r="R46" s="48" t="s">
        <v>13</v>
      </c>
      <c r="S46" s="48" t="s">
        <v>13</v>
      </c>
      <c r="T46" s="48" t="s">
        <v>13</v>
      </c>
      <c r="U46" s="48" t="s">
        <v>13</v>
      </c>
      <c r="V46" s="48" t="s">
        <v>13</v>
      </c>
    </row>
    <row r="47" spans="1:22" s="63" customFormat="1" ht="21.4" customHeight="1" x14ac:dyDescent="0.25">
      <c r="A47" s="55" t="s">
        <v>14</v>
      </c>
      <c r="B47" s="285" t="s">
        <v>15</v>
      </c>
      <c r="C47" s="284"/>
      <c r="D47" s="293">
        <v>1</v>
      </c>
      <c r="E47" s="291"/>
      <c r="F47" s="61"/>
      <c r="G47" s="62"/>
      <c r="H47" s="62"/>
      <c r="I47" s="62"/>
      <c r="J47" s="62"/>
      <c r="K47" s="62"/>
      <c r="L47" s="62"/>
      <c r="M47" s="62"/>
      <c r="N47" s="62"/>
      <c r="O47" s="62"/>
      <c r="P47" s="62"/>
      <c r="Q47" s="62"/>
      <c r="R47" s="62"/>
      <c r="S47" s="62"/>
      <c r="T47" s="62"/>
      <c r="U47" s="62"/>
      <c r="V47" s="62"/>
    </row>
    <row r="48" spans="1:22" s="63" customFormat="1" ht="21.4" customHeight="1" x14ac:dyDescent="0.25">
      <c r="A48" s="60" t="s">
        <v>16</v>
      </c>
      <c r="B48" s="287" t="s">
        <v>17</v>
      </c>
      <c r="C48" s="280"/>
      <c r="D48" s="286">
        <v>1</v>
      </c>
      <c r="E48" s="282"/>
      <c r="F48" s="61"/>
      <c r="G48" s="62"/>
      <c r="H48" s="62"/>
      <c r="I48" s="62"/>
      <c r="J48" s="62"/>
      <c r="K48" s="62"/>
      <c r="L48" s="62"/>
      <c r="M48" s="62"/>
      <c r="N48" s="62"/>
      <c r="O48" s="62"/>
      <c r="P48" s="62"/>
      <c r="Q48" s="62"/>
      <c r="R48" s="62"/>
      <c r="S48" s="62"/>
      <c r="T48" s="62"/>
      <c r="U48" s="62"/>
      <c r="V48" s="62"/>
    </row>
    <row r="49" spans="1:22" s="63" customFormat="1" ht="21.4" customHeight="1" x14ac:dyDescent="0.25">
      <c r="A49" s="60" t="s">
        <v>18</v>
      </c>
      <c r="B49" s="287" t="s">
        <v>19</v>
      </c>
      <c r="C49" s="280"/>
      <c r="D49" s="286">
        <f t="shared" ref="D49:D57" si="3">SUM(F49:V49)</f>
        <v>0</v>
      </c>
      <c r="E49" s="282"/>
      <c r="F49" s="61"/>
      <c r="G49" s="62"/>
      <c r="H49" s="62"/>
      <c r="I49" s="62"/>
      <c r="J49" s="62"/>
      <c r="K49" s="62"/>
      <c r="L49" s="62"/>
      <c r="M49" s="62"/>
      <c r="N49" s="62"/>
      <c r="O49" s="62"/>
      <c r="P49" s="62"/>
      <c r="Q49" s="62"/>
      <c r="R49" s="62"/>
      <c r="S49" s="62"/>
      <c r="T49" s="62"/>
      <c r="U49" s="62"/>
      <c r="V49" s="62"/>
    </row>
    <row r="50" spans="1:22" s="63" customFormat="1" ht="21.4" customHeight="1" x14ac:dyDescent="0.25">
      <c r="A50" s="60" t="s">
        <v>20</v>
      </c>
      <c r="B50" s="287" t="s">
        <v>21</v>
      </c>
      <c r="C50" s="280"/>
      <c r="D50" s="286">
        <f t="shared" si="3"/>
        <v>0</v>
      </c>
      <c r="E50" s="282"/>
      <c r="F50" s="61"/>
      <c r="G50" s="62"/>
      <c r="H50" s="62"/>
      <c r="I50" s="62"/>
      <c r="J50" s="62"/>
      <c r="K50" s="62"/>
      <c r="L50" s="62"/>
      <c r="M50" s="62"/>
      <c r="N50" s="62"/>
      <c r="O50" s="62"/>
      <c r="P50" s="62"/>
      <c r="Q50" s="62"/>
      <c r="R50" s="62"/>
      <c r="S50" s="62"/>
      <c r="T50" s="62"/>
      <c r="U50" s="62"/>
      <c r="V50" s="62"/>
    </row>
    <row r="51" spans="1:22" s="63" customFormat="1" ht="21.4" customHeight="1" x14ac:dyDescent="0.25">
      <c r="A51" s="55" t="s">
        <v>22</v>
      </c>
      <c r="B51" s="285" t="s">
        <v>23</v>
      </c>
      <c r="C51" s="284"/>
      <c r="D51" s="286">
        <f t="shared" si="3"/>
        <v>0</v>
      </c>
      <c r="E51" s="282"/>
      <c r="F51" s="61"/>
      <c r="G51" s="62"/>
      <c r="H51" s="62"/>
      <c r="I51" s="62"/>
      <c r="J51" s="62"/>
      <c r="K51" s="62"/>
      <c r="L51" s="62"/>
      <c r="M51" s="62"/>
      <c r="N51" s="62"/>
      <c r="O51" s="62"/>
      <c r="P51" s="62"/>
      <c r="Q51" s="62"/>
      <c r="R51" s="62"/>
      <c r="S51" s="62"/>
      <c r="T51" s="62"/>
      <c r="U51" s="62"/>
      <c r="V51" s="62"/>
    </row>
    <row r="52" spans="1:22" s="63" customFormat="1" ht="21.4" customHeight="1" x14ac:dyDescent="0.25">
      <c r="A52" s="55" t="s">
        <v>24</v>
      </c>
      <c r="B52" s="285" t="s">
        <v>25</v>
      </c>
      <c r="C52" s="284"/>
      <c r="D52" s="286">
        <f t="shared" si="3"/>
        <v>0</v>
      </c>
      <c r="E52" s="282"/>
      <c r="F52" s="61"/>
      <c r="G52" s="62"/>
      <c r="H52" s="62"/>
      <c r="I52" s="62"/>
      <c r="J52" s="62"/>
      <c r="K52" s="62"/>
      <c r="L52" s="62"/>
      <c r="M52" s="62"/>
      <c r="N52" s="62"/>
      <c r="O52" s="62"/>
      <c r="P52" s="62"/>
      <c r="Q52" s="62"/>
      <c r="R52" s="62"/>
      <c r="S52" s="62"/>
      <c r="T52" s="62"/>
      <c r="U52" s="62"/>
      <c r="V52" s="62"/>
    </row>
    <row r="53" spans="1:22" s="63" customFormat="1" ht="21.4" customHeight="1" x14ac:dyDescent="0.25">
      <c r="A53" s="60" t="s">
        <v>26</v>
      </c>
      <c r="B53" s="287" t="s">
        <v>27</v>
      </c>
      <c r="C53" s="280"/>
      <c r="D53" s="286">
        <f t="shared" si="3"/>
        <v>0</v>
      </c>
      <c r="E53" s="282"/>
      <c r="F53" s="61"/>
      <c r="G53" s="62"/>
      <c r="H53" s="62"/>
      <c r="I53" s="62"/>
      <c r="J53" s="62"/>
      <c r="K53" s="62"/>
      <c r="L53" s="62"/>
      <c r="M53" s="62"/>
      <c r="N53" s="62"/>
      <c r="O53" s="62"/>
      <c r="P53" s="62"/>
      <c r="Q53" s="62"/>
      <c r="R53" s="62"/>
      <c r="S53" s="62"/>
      <c r="T53" s="62"/>
      <c r="U53" s="62"/>
      <c r="V53" s="62"/>
    </row>
    <row r="54" spans="1:22" s="63" customFormat="1" ht="21.4" customHeight="1" x14ac:dyDescent="0.25">
      <c r="A54" s="60" t="s">
        <v>28</v>
      </c>
      <c r="B54" s="287" t="s">
        <v>29</v>
      </c>
      <c r="C54" s="280"/>
      <c r="D54" s="286">
        <f t="shared" si="3"/>
        <v>0</v>
      </c>
      <c r="E54" s="282"/>
      <c r="F54" s="61"/>
      <c r="G54" s="62"/>
      <c r="H54" s="62"/>
      <c r="I54" s="62"/>
      <c r="J54" s="62"/>
      <c r="K54" s="62"/>
      <c r="L54" s="62"/>
      <c r="M54" s="62"/>
      <c r="N54" s="62"/>
      <c r="O54" s="62"/>
      <c r="P54" s="62"/>
      <c r="Q54" s="62"/>
      <c r="R54" s="62"/>
      <c r="S54" s="62"/>
      <c r="T54" s="62"/>
      <c r="U54" s="62"/>
      <c r="V54" s="62"/>
    </row>
    <row r="55" spans="1:22" s="63" customFormat="1" ht="28.7" customHeight="1" x14ac:dyDescent="0.25">
      <c r="A55" s="55" t="s">
        <v>30</v>
      </c>
      <c r="B55" s="285" t="s">
        <v>31</v>
      </c>
      <c r="C55" s="284"/>
      <c r="D55" s="286">
        <f t="shared" si="3"/>
        <v>0</v>
      </c>
      <c r="E55" s="282"/>
      <c r="F55" s="61"/>
      <c r="G55" s="62"/>
      <c r="H55" s="62"/>
      <c r="I55" s="62"/>
      <c r="J55" s="62"/>
      <c r="K55" s="62"/>
      <c r="L55" s="62"/>
      <c r="M55" s="62"/>
      <c r="N55" s="62"/>
      <c r="O55" s="62"/>
      <c r="P55" s="62"/>
      <c r="Q55" s="62"/>
      <c r="R55" s="62"/>
      <c r="S55" s="62"/>
      <c r="T55" s="62"/>
      <c r="U55" s="62"/>
      <c r="V55" s="62"/>
    </row>
    <row r="56" spans="1:22" s="63" customFormat="1" ht="21.4" customHeight="1" x14ac:dyDescent="0.25">
      <c r="A56" s="60" t="s">
        <v>32</v>
      </c>
      <c r="B56" s="287" t="s">
        <v>33</v>
      </c>
      <c r="C56" s="280"/>
      <c r="D56" s="286">
        <f t="shared" si="3"/>
        <v>0</v>
      </c>
      <c r="E56" s="282"/>
      <c r="F56" s="61"/>
      <c r="G56" s="62"/>
      <c r="H56" s="62"/>
      <c r="I56" s="62"/>
      <c r="J56" s="62"/>
      <c r="K56" s="62"/>
      <c r="L56" s="62"/>
      <c r="M56" s="62"/>
      <c r="N56" s="62"/>
      <c r="O56" s="62"/>
      <c r="P56" s="62"/>
      <c r="Q56" s="62"/>
      <c r="R56" s="62"/>
      <c r="S56" s="62"/>
      <c r="T56" s="62"/>
      <c r="U56" s="62"/>
      <c r="V56" s="62"/>
    </row>
    <row r="57" spans="1:22" s="63" customFormat="1" ht="21.4" customHeight="1" x14ac:dyDescent="0.25">
      <c r="A57" s="60" t="s">
        <v>34</v>
      </c>
      <c r="B57" s="279" t="s">
        <v>35</v>
      </c>
      <c r="C57" s="280"/>
      <c r="D57" s="281">
        <f t="shared" si="3"/>
        <v>0</v>
      </c>
      <c r="E57" s="282"/>
      <c r="F57" s="61"/>
      <c r="G57" s="62"/>
      <c r="H57" s="62"/>
      <c r="I57" s="62"/>
      <c r="J57" s="62"/>
      <c r="K57" s="62"/>
      <c r="L57" s="62"/>
      <c r="M57" s="62"/>
      <c r="N57" s="62"/>
      <c r="O57" s="62"/>
      <c r="P57" s="62"/>
      <c r="Q57" s="62"/>
      <c r="R57" s="62"/>
      <c r="S57" s="62"/>
      <c r="T57" s="62"/>
      <c r="U57" s="62"/>
      <c r="V57" s="62"/>
    </row>
    <row r="58" spans="1:22" s="56" customFormat="1" ht="45" customHeight="1" x14ac:dyDescent="0.25">
      <c r="A58" s="55">
        <v>1</v>
      </c>
      <c r="B58" s="298" t="s">
        <v>90</v>
      </c>
      <c r="C58" s="299"/>
      <c r="D58" s="286" t="s">
        <v>13</v>
      </c>
      <c r="E58" s="282"/>
      <c r="F58" s="48" t="s">
        <v>13</v>
      </c>
      <c r="G58" s="48" t="s">
        <v>13</v>
      </c>
      <c r="H58" s="48" t="s">
        <v>13</v>
      </c>
      <c r="I58" s="48" t="s">
        <v>13</v>
      </c>
      <c r="J58" s="48" t="s">
        <v>13</v>
      </c>
      <c r="K58" s="48" t="s">
        <v>13</v>
      </c>
      <c r="L58" s="48" t="s">
        <v>13</v>
      </c>
      <c r="M58" s="48" t="s">
        <v>13</v>
      </c>
      <c r="N58" s="48" t="s">
        <v>13</v>
      </c>
      <c r="O58" s="48" t="s">
        <v>13</v>
      </c>
      <c r="P58" s="48" t="s">
        <v>13</v>
      </c>
      <c r="Q58" s="48" t="s">
        <v>13</v>
      </c>
      <c r="R58" s="48" t="s">
        <v>13</v>
      </c>
      <c r="S58" s="48" t="s">
        <v>13</v>
      </c>
      <c r="T58" s="48" t="s">
        <v>13</v>
      </c>
      <c r="U58" s="48" t="s">
        <v>13</v>
      </c>
      <c r="V58" s="48" t="s">
        <v>13</v>
      </c>
    </row>
    <row r="59" spans="1:22" s="59" customFormat="1" ht="23.85" customHeight="1" x14ac:dyDescent="0.25">
      <c r="A59" s="55" t="s">
        <v>14</v>
      </c>
      <c r="B59" s="285" t="s">
        <v>15</v>
      </c>
      <c r="C59" s="284"/>
      <c r="D59" s="293">
        <v>3</v>
      </c>
      <c r="E59" s="291"/>
      <c r="F59" s="57"/>
      <c r="G59" s="58"/>
      <c r="H59" s="58"/>
      <c r="I59" s="58"/>
      <c r="J59" s="58"/>
      <c r="K59" s="58"/>
      <c r="L59" s="58"/>
      <c r="M59" s="58"/>
      <c r="N59" s="58"/>
      <c r="O59" s="58"/>
      <c r="P59" s="58"/>
      <c r="Q59" s="58"/>
      <c r="R59" s="58"/>
      <c r="S59" s="58"/>
      <c r="T59" s="58"/>
      <c r="U59" s="58"/>
      <c r="V59" s="58"/>
    </row>
    <row r="60" spans="1:22" s="63" customFormat="1" ht="23.85" customHeight="1" x14ac:dyDescent="0.25">
      <c r="A60" s="60" t="s">
        <v>16</v>
      </c>
      <c r="B60" s="287" t="s">
        <v>17</v>
      </c>
      <c r="C60" s="280"/>
      <c r="D60" s="286">
        <v>3</v>
      </c>
      <c r="E60" s="282"/>
      <c r="F60" s="61"/>
      <c r="G60" s="62"/>
      <c r="H60" s="62"/>
      <c r="I60" s="62"/>
      <c r="J60" s="62"/>
      <c r="K60" s="62"/>
      <c r="L60" s="62"/>
      <c r="M60" s="62"/>
      <c r="N60" s="62"/>
      <c r="O60" s="62"/>
      <c r="P60" s="62"/>
      <c r="Q60" s="62"/>
      <c r="R60" s="62"/>
      <c r="S60" s="62"/>
      <c r="T60" s="62"/>
      <c r="U60" s="62"/>
      <c r="V60" s="62"/>
    </row>
    <row r="61" spans="1:22" s="63" customFormat="1" ht="23.85" customHeight="1" x14ac:dyDescent="0.25">
      <c r="A61" s="60" t="s">
        <v>18</v>
      </c>
      <c r="B61" s="287" t="s">
        <v>19</v>
      </c>
      <c r="C61" s="280"/>
      <c r="D61" s="286">
        <f t="shared" ref="D61:D69" si="4">SUM(F61:V61)</f>
        <v>0</v>
      </c>
      <c r="E61" s="282"/>
      <c r="F61" s="61"/>
      <c r="G61" s="62"/>
      <c r="H61" s="62"/>
      <c r="I61" s="62"/>
      <c r="J61" s="62"/>
      <c r="K61" s="62"/>
      <c r="L61" s="62"/>
      <c r="M61" s="62"/>
      <c r="N61" s="62"/>
      <c r="O61" s="62"/>
      <c r="P61" s="62"/>
      <c r="Q61" s="62"/>
      <c r="R61" s="62"/>
      <c r="S61" s="62"/>
      <c r="T61" s="62"/>
      <c r="U61" s="62"/>
      <c r="V61" s="62"/>
    </row>
    <row r="62" spans="1:22" s="63" customFormat="1" ht="23.85" customHeight="1" x14ac:dyDescent="0.25">
      <c r="A62" s="60" t="s">
        <v>20</v>
      </c>
      <c r="B62" s="287" t="s">
        <v>21</v>
      </c>
      <c r="C62" s="280"/>
      <c r="D62" s="286">
        <f t="shared" si="4"/>
        <v>0</v>
      </c>
      <c r="E62" s="282"/>
      <c r="F62" s="61"/>
      <c r="G62" s="62"/>
      <c r="H62" s="62"/>
      <c r="I62" s="62"/>
      <c r="J62" s="62"/>
      <c r="K62" s="62"/>
      <c r="L62" s="62"/>
      <c r="M62" s="62"/>
      <c r="N62" s="62"/>
      <c r="O62" s="62"/>
      <c r="P62" s="62"/>
      <c r="Q62" s="62"/>
      <c r="R62" s="62"/>
      <c r="S62" s="62"/>
      <c r="T62" s="62"/>
      <c r="U62" s="62"/>
      <c r="V62" s="62"/>
    </row>
    <row r="63" spans="1:22" s="56" customFormat="1" ht="23.85" customHeight="1" x14ac:dyDescent="0.25">
      <c r="A63" s="55" t="s">
        <v>22</v>
      </c>
      <c r="B63" s="285" t="s">
        <v>23</v>
      </c>
      <c r="C63" s="284"/>
      <c r="D63" s="286">
        <f t="shared" si="4"/>
        <v>0</v>
      </c>
      <c r="E63" s="282"/>
      <c r="F63" s="57"/>
      <c r="G63" s="58"/>
      <c r="H63" s="58"/>
      <c r="I63" s="58"/>
      <c r="J63" s="58"/>
      <c r="K63" s="58"/>
      <c r="L63" s="58"/>
      <c r="M63" s="58"/>
      <c r="N63" s="58"/>
      <c r="O63" s="58"/>
      <c r="P63" s="58"/>
      <c r="Q63" s="58"/>
      <c r="R63" s="58"/>
      <c r="S63" s="58"/>
      <c r="T63" s="58"/>
      <c r="U63" s="58"/>
      <c r="V63" s="58"/>
    </row>
    <row r="64" spans="1:22" s="56" customFormat="1" ht="23.85" customHeight="1" x14ac:dyDescent="0.25">
      <c r="A64" s="55" t="s">
        <v>24</v>
      </c>
      <c r="B64" s="285" t="s">
        <v>25</v>
      </c>
      <c r="C64" s="284"/>
      <c r="D64" s="286">
        <f t="shared" si="4"/>
        <v>0</v>
      </c>
      <c r="E64" s="282"/>
      <c r="F64" s="57"/>
      <c r="G64" s="58"/>
      <c r="H64" s="58"/>
      <c r="I64" s="58"/>
      <c r="J64" s="58"/>
      <c r="K64" s="58"/>
      <c r="L64" s="58"/>
      <c r="M64" s="58"/>
      <c r="N64" s="58"/>
      <c r="O64" s="58"/>
      <c r="P64" s="58"/>
      <c r="Q64" s="58"/>
      <c r="R64" s="58"/>
      <c r="S64" s="58"/>
      <c r="T64" s="58"/>
      <c r="U64" s="58"/>
      <c r="V64" s="58"/>
    </row>
    <row r="65" spans="1:22" s="63" customFormat="1" ht="23.85" customHeight="1" x14ac:dyDescent="0.25">
      <c r="A65" s="60" t="s">
        <v>26</v>
      </c>
      <c r="B65" s="287" t="s">
        <v>27</v>
      </c>
      <c r="C65" s="280"/>
      <c r="D65" s="286">
        <f t="shared" si="4"/>
        <v>0</v>
      </c>
      <c r="E65" s="282"/>
      <c r="F65" s="61"/>
      <c r="G65" s="62"/>
      <c r="H65" s="62"/>
      <c r="I65" s="62"/>
      <c r="J65" s="62"/>
      <c r="K65" s="62"/>
      <c r="L65" s="62"/>
      <c r="M65" s="62"/>
      <c r="N65" s="62"/>
      <c r="O65" s="62"/>
      <c r="P65" s="62"/>
      <c r="Q65" s="62"/>
      <c r="R65" s="62"/>
      <c r="S65" s="62"/>
      <c r="T65" s="62"/>
      <c r="U65" s="62"/>
      <c r="V65" s="62"/>
    </row>
    <row r="66" spans="1:22" s="63" customFormat="1" ht="23.85" customHeight="1" x14ac:dyDescent="0.25">
      <c r="A66" s="60" t="s">
        <v>28</v>
      </c>
      <c r="B66" s="287" t="s">
        <v>29</v>
      </c>
      <c r="C66" s="280"/>
      <c r="D66" s="286">
        <f t="shared" si="4"/>
        <v>0</v>
      </c>
      <c r="E66" s="282"/>
      <c r="F66" s="61"/>
      <c r="G66" s="62"/>
      <c r="H66" s="62"/>
      <c r="I66" s="62"/>
      <c r="J66" s="62"/>
      <c r="K66" s="62"/>
      <c r="L66" s="62"/>
      <c r="M66" s="62"/>
      <c r="N66" s="62"/>
      <c r="O66" s="62"/>
      <c r="P66" s="62"/>
      <c r="Q66" s="62"/>
      <c r="R66" s="62"/>
      <c r="S66" s="62"/>
      <c r="T66" s="62"/>
      <c r="U66" s="62"/>
      <c r="V66" s="62"/>
    </row>
    <row r="67" spans="1:22" s="56" customFormat="1" ht="28.35" customHeight="1" x14ac:dyDescent="0.25">
      <c r="A67" s="55" t="s">
        <v>30</v>
      </c>
      <c r="B67" s="285" t="s">
        <v>31</v>
      </c>
      <c r="C67" s="284"/>
      <c r="D67" s="286">
        <f t="shared" si="4"/>
        <v>0</v>
      </c>
      <c r="E67" s="282"/>
      <c r="F67" s="57"/>
      <c r="G67" s="58"/>
      <c r="H67" s="58"/>
      <c r="I67" s="58"/>
      <c r="J67" s="58"/>
      <c r="K67" s="58"/>
      <c r="L67" s="58"/>
      <c r="M67" s="58"/>
      <c r="N67" s="58"/>
      <c r="O67" s="58"/>
      <c r="P67" s="58"/>
      <c r="Q67" s="58"/>
      <c r="R67" s="58"/>
      <c r="S67" s="58"/>
      <c r="T67" s="58"/>
      <c r="U67" s="58"/>
      <c r="V67" s="58"/>
    </row>
    <row r="68" spans="1:22" s="63" customFormat="1" ht="23.85" customHeight="1" x14ac:dyDescent="0.25">
      <c r="A68" s="60" t="s">
        <v>32</v>
      </c>
      <c r="B68" s="287" t="s">
        <v>33</v>
      </c>
      <c r="C68" s="280"/>
      <c r="D68" s="286">
        <f t="shared" si="4"/>
        <v>0</v>
      </c>
      <c r="E68" s="282"/>
      <c r="F68" s="61"/>
      <c r="G68" s="62"/>
      <c r="H68" s="62"/>
      <c r="I68" s="62"/>
      <c r="J68" s="62"/>
      <c r="K68" s="62"/>
      <c r="L68" s="62"/>
      <c r="M68" s="62"/>
      <c r="N68" s="62"/>
      <c r="O68" s="62"/>
      <c r="P68" s="62"/>
      <c r="Q68" s="62"/>
      <c r="R68" s="62"/>
      <c r="S68" s="62"/>
      <c r="T68" s="62"/>
      <c r="U68" s="62"/>
      <c r="V68" s="62"/>
    </row>
    <row r="69" spans="1:22" s="63" customFormat="1" ht="23.85" customHeight="1" x14ac:dyDescent="0.25">
      <c r="A69" s="60" t="s">
        <v>34</v>
      </c>
      <c r="B69" s="287" t="s">
        <v>35</v>
      </c>
      <c r="C69" s="280"/>
      <c r="D69" s="286">
        <f t="shared" si="4"/>
        <v>0</v>
      </c>
      <c r="E69" s="282"/>
      <c r="F69" s="61"/>
      <c r="G69" s="62"/>
      <c r="H69" s="62"/>
      <c r="I69" s="62"/>
      <c r="J69" s="62"/>
      <c r="K69" s="62"/>
      <c r="L69" s="62"/>
      <c r="M69" s="62"/>
      <c r="N69" s="62"/>
      <c r="O69" s="62"/>
      <c r="P69" s="62"/>
      <c r="Q69" s="62"/>
      <c r="R69" s="62"/>
      <c r="S69" s="62"/>
      <c r="T69" s="62"/>
      <c r="U69" s="62"/>
      <c r="V69" s="62"/>
    </row>
    <row r="70" spans="1:22" s="56" customFormat="1" ht="33" customHeight="1" x14ac:dyDescent="0.25">
      <c r="A70" s="55">
        <v>1</v>
      </c>
      <c r="B70" s="287" t="s">
        <v>91</v>
      </c>
      <c r="C70" s="280"/>
      <c r="D70" s="286" t="s">
        <v>13</v>
      </c>
      <c r="E70" s="282"/>
      <c r="F70" s="48" t="s">
        <v>13</v>
      </c>
      <c r="G70" s="48" t="s">
        <v>13</v>
      </c>
      <c r="H70" s="48" t="s">
        <v>13</v>
      </c>
      <c r="I70" s="48" t="s">
        <v>13</v>
      </c>
      <c r="J70" s="48" t="s">
        <v>13</v>
      </c>
      <c r="K70" s="48" t="s">
        <v>13</v>
      </c>
      <c r="L70" s="48" t="s">
        <v>13</v>
      </c>
      <c r="M70" s="48" t="s">
        <v>13</v>
      </c>
      <c r="N70" s="48" t="s">
        <v>13</v>
      </c>
      <c r="O70" s="48" t="s">
        <v>13</v>
      </c>
      <c r="P70" s="48" t="s">
        <v>13</v>
      </c>
      <c r="Q70" s="48" t="s">
        <v>13</v>
      </c>
      <c r="R70" s="48" t="s">
        <v>13</v>
      </c>
      <c r="S70" s="48" t="s">
        <v>13</v>
      </c>
      <c r="T70" s="48" t="s">
        <v>13</v>
      </c>
      <c r="U70" s="48" t="s">
        <v>13</v>
      </c>
      <c r="V70" s="48" t="s">
        <v>13</v>
      </c>
    </row>
    <row r="71" spans="1:22" s="63" customFormat="1" ht="25.9" customHeight="1" x14ac:dyDescent="0.25">
      <c r="A71" s="55" t="s">
        <v>14</v>
      </c>
      <c r="B71" s="285" t="s">
        <v>15</v>
      </c>
      <c r="C71" s="284"/>
      <c r="D71" s="293">
        <v>20</v>
      </c>
      <c r="E71" s="291"/>
      <c r="F71" s="61"/>
      <c r="G71" s="62"/>
      <c r="H71" s="62"/>
      <c r="I71" s="62"/>
      <c r="J71" s="62"/>
      <c r="K71" s="62"/>
      <c r="L71" s="62"/>
      <c r="M71" s="62"/>
      <c r="N71" s="62"/>
      <c r="O71" s="62"/>
      <c r="P71" s="62"/>
      <c r="Q71" s="62"/>
      <c r="R71" s="62"/>
      <c r="S71" s="62"/>
      <c r="T71" s="62"/>
      <c r="U71" s="62"/>
      <c r="V71" s="62"/>
    </row>
    <row r="72" spans="1:22" s="63" customFormat="1" ht="25.9" customHeight="1" x14ac:dyDescent="0.25">
      <c r="A72" s="60" t="s">
        <v>16</v>
      </c>
      <c r="B72" s="287" t="s">
        <v>17</v>
      </c>
      <c r="C72" s="280"/>
      <c r="D72" s="286">
        <v>20</v>
      </c>
      <c r="E72" s="282"/>
      <c r="F72" s="61"/>
      <c r="G72" s="62"/>
      <c r="H72" s="62"/>
      <c r="I72" s="62"/>
      <c r="J72" s="62"/>
      <c r="K72" s="62"/>
      <c r="L72" s="62"/>
      <c r="M72" s="62"/>
      <c r="N72" s="62"/>
      <c r="O72" s="62"/>
      <c r="P72" s="62"/>
      <c r="Q72" s="62"/>
      <c r="R72" s="62"/>
      <c r="S72" s="62"/>
      <c r="T72" s="62"/>
      <c r="U72" s="62"/>
      <c r="V72" s="62"/>
    </row>
    <row r="73" spans="1:22" s="63" customFormat="1" ht="25.9" customHeight="1" x14ac:dyDescent="0.25">
      <c r="A73" s="60" t="s">
        <v>18</v>
      </c>
      <c r="B73" s="287" t="s">
        <v>19</v>
      </c>
      <c r="C73" s="280"/>
      <c r="D73" s="286">
        <f t="shared" ref="D73:D81" si="5">SUM(F73:V73)</f>
        <v>0</v>
      </c>
      <c r="E73" s="282"/>
      <c r="F73" s="61"/>
      <c r="G73" s="62"/>
      <c r="H73" s="62"/>
      <c r="I73" s="62"/>
      <c r="J73" s="62"/>
      <c r="K73" s="62"/>
      <c r="L73" s="62"/>
      <c r="M73" s="62"/>
      <c r="N73" s="62"/>
      <c r="O73" s="62"/>
      <c r="P73" s="62"/>
      <c r="Q73" s="62"/>
      <c r="R73" s="62"/>
      <c r="S73" s="62"/>
      <c r="T73" s="62"/>
      <c r="U73" s="62"/>
      <c r="V73" s="62"/>
    </row>
    <row r="74" spans="1:22" s="63" customFormat="1" ht="25.9" customHeight="1" x14ac:dyDescent="0.25">
      <c r="A74" s="60" t="s">
        <v>20</v>
      </c>
      <c r="B74" s="287" t="s">
        <v>21</v>
      </c>
      <c r="C74" s="280"/>
      <c r="D74" s="286">
        <f t="shared" si="5"/>
        <v>0</v>
      </c>
      <c r="E74" s="282"/>
      <c r="F74" s="61"/>
      <c r="G74" s="62"/>
      <c r="H74" s="62"/>
      <c r="I74" s="62"/>
      <c r="J74" s="62"/>
      <c r="K74" s="62"/>
      <c r="L74" s="62"/>
      <c r="M74" s="62"/>
      <c r="N74" s="62"/>
      <c r="O74" s="62"/>
      <c r="P74" s="62"/>
      <c r="Q74" s="62"/>
      <c r="R74" s="62"/>
      <c r="S74" s="62"/>
      <c r="T74" s="62"/>
      <c r="U74" s="62"/>
      <c r="V74" s="62"/>
    </row>
    <row r="75" spans="1:22" s="63" customFormat="1" ht="25.9" customHeight="1" x14ac:dyDescent="0.25">
      <c r="A75" s="55" t="s">
        <v>22</v>
      </c>
      <c r="B75" s="285" t="s">
        <v>23</v>
      </c>
      <c r="C75" s="284"/>
      <c r="D75" s="286">
        <f t="shared" si="5"/>
        <v>0</v>
      </c>
      <c r="E75" s="282"/>
      <c r="F75" s="61"/>
      <c r="G75" s="62"/>
      <c r="H75" s="62"/>
      <c r="I75" s="62"/>
      <c r="J75" s="62"/>
      <c r="K75" s="62"/>
      <c r="L75" s="62"/>
      <c r="M75" s="62"/>
      <c r="N75" s="62"/>
      <c r="O75" s="62"/>
      <c r="P75" s="62"/>
      <c r="Q75" s="62"/>
      <c r="R75" s="62"/>
      <c r="S75" s="62"/>
      <c r="T75" s="62"/>
      <c r="U75" s="62"/>
      <c r="V75" s="62"/>
    </row>
    <row r="76" spans="1:22" s="63" customFormat="1" ht="25.9" customHeight="1" x14ac:dyDescent="0.25">
      <c r="A76" s="55" t="s">
        <v>24</v>
      </c>
      <c r="B76" s="285" t="s">
        <v>25</v>
      </c>
      <c r="C76" s="284"/>
      <c r="D76" s="286">
        <f t="shared" si="5"/>
        <v>0</v>
      </c>
      <c r="E76" s="282"/>
      <c r="F76" s="61"/>
      <c r="G76" s="62"/>
      <c r="H76" s="62"/>
      <c r="I76" s="62"/>
      <c r="J76" s="62"/>
      <c r="K76" s="62"/>
      <c r="L76" s="62"/>
      <c r="M76" s="62"/>
      <c r="N76" s="62"/>
      <c r="O76" s="62"/>
      <c r="P76" s="62"/>
      <c r="Q76" s="62"/>
      <c r="R76" s="62"/>
      <c r="S76" s="62"/>
      <c r="T76" s="62"/>
      <c r="U76" s="62"/>
      <c r="V76" s="62"/>
    </row>
    <row r="77" spans="1:22" s="63" customFormat="1" ht="25.9" customHeight="1" x14ac:dyDescent="0.25">
      <c r="A77" s="60" t="s">
        <v>26</v>
      </c>
      <c r="B77" s="287" t="s">
        <v>27</v>
      </c>
      <c r="C77" s="280"/>
      <c r="D77" s="286">
        <f t="shared" si="5"/>
        <v>0</v>
      </c>
      <c r="E77" s="282"/>
      <c r="F77" s="61"/>
      <c r="G77" s="62"/>
      <c r="H77" s="62"/>
      <c r="I77" s="62"/>
      <c r="J77" s="62"/>
      <c r="K77" s="62"/>
      <c r="L77" s="62"/>
      <c r="M77" s="62"/>
      <c r="N77" s="62"/>
      <c r="O77" s="62"/>
      <c r="P77" s="62"/>
      <c r="Q77" s="62"/>
      <c r="R77" s="62"/>
      <c r="S77" s="62"/>
      <c r="T77" s="62"/>
      <c r="U77" s="62"/>
      <c r="V77" s="62"/>
    </row>
    <row r="78" spans="1:22" s="63" customFormat="1" ht="25.9" customHeight="1" x14ac:dyDescent="0.25">
      <c r="A78" s="60" t="s">
        <v>28</v>
      </c>
      <c r="B78" s="287" t="s">
        <v>29</v>
      </c>
      <c r="C78" s="280"/>
      <c r="D78" s="286">
        <f t="shared" si="5"/>
        <v>0</v>
      </c>
      <c r="E78" s="282"/>
      <c r="F78" s="61"/>
      <c r="G78" s="62"/>
      <c r="H78" s="62"/>
      <c r="I78" s="62"/>
      <c r="J78" s="62"/>
      <c r="K78" s="62"/>
      <c r="L78" s="62"/>
      <c r="M78" s="62"/>
      <c r="N78" s="62"/>
      <c r="O78" s="62"/>
      <c r="P78" s="62"/>
      <c r="Q78" s="62"/>
      <c r="R78" s="62"/>
      <c r="S78" s="62"/>
      <c r="T78" s="62"/>
      <c r="U78" s="62"/>
      <c r="V78" s="62"/>
    </row>
    <row r="79" spans="1:22" s="63" customFormat="1" ht="25.9" customHeight="1" x14ac:dyDescent="0.25">
      <c r="A79" s="55" t="s">
        <v>30</v>
      </c>
      <c r="B79" s="285" t="s">
        <v>31</v>
      </c>
      <c r="C79" s="284"/>
      <c r="D79" s="286">
        <f t="shared" si="5"/>
        <v>0</v>
      </c>
      <c r="E79" s="282"/>
      <c r="F79" s="61"/>
      <c r="G79" s="62"/>
      <c r="H79" s="62"/>
      <c r="I79" s="62"/>
      <c r="J79" s="62"/>
      <c r="K79" s="62"/>
      <c r="L79" s="62"/>
      <c r="M79" s="62"/>
      <c r="N79" s="62"/>
      <c r="O79" s="62"/>
      <c r="P79" s="62"/>
      <c r="Q79" s="62"/>
      <c r="R79" s="62"/>
      <c r="S79" s="62"/>
      <c r="T79" s="62"/>
      <c r="U79" s="62"/>
      <c r="V79" s="62"/>
    </row>
    <row r="80" spans="1:22" s="63" customFormat="1" ht="25.9" customHeight="1" x14ac:dyDescent="0.25">
      <c r="A80" s="60" t="s">
        <v>32</v>
      </c>
      <c r="B80" s="287" t="s">
        <v>33</v>
      </c>
      <c r="C80" s="280"/>
      <c r="D80" s="286">
        <f t="shared" si="5"/>
        <v>0</v>
      </c>
      <c r="E80" s="282"/>
      <c r="F80" s="61"/>
      <c r="G80" s="62"/>
      <c r="H80" s="62"/>
      <c r="I80" s="62"/>
      <c r="J80" s="62"/>
      <c r="K80" s="62"/>
      <c r="L80" s="62"/>
      <c r="M80" s="62"/>
      <c r="N80" s="62"/>
      <c r="O80" s="62"/>
      <c r="P80" s="62"/>
      <c r="Q80" s="62"/>
      <c r="R80" s="62"/>
      <c r="S80" s="62"/>
      <c r="T80" s="62"/>
      <c r="U80" s="62"/>
      <c r="V80" s="62"/>
    </row>
    <row r="81" spans="1:22" s="63" customFormat="1" ht="25.9" customHeight="1" x14ac:dyDescent="0.25">
      <c r="A81" s="60" t="s">
        <v>34</v>
      </c>
      <c r="B81" s="287" t="s">
        <v>35</v>
      </c>
      <c r="C81" s="280"/>
      <c r="D81" s="286">
        <f t="shared" si="5"/>
        <v>0</v>
      </c>
      <c r="E81" s="282"/>
      <c r="F81" s="61"/>
      <c r="G81" s="62"/>
      <c r="H81" s="62"/>
      <c r="I81" s="62"/>
      <c r="J81" s="62"/>
      <c r="K81" s="62"/>
      <c r="L81" s="62"/>
      <c r="M81" s="62"/>
      <c r="N81" s="62"/>
      <c r="O81" s="62"/>
      <c r="P81" s="62"/>
      <c r="Q81" s="62"/>
      <c r="R81" s="62"/>
      <c r="S81" s="62"/>
      <c r="T81" s="62"/>
      <c r="U81" s="62"/>
      <c r="V81" s="62"/>
    </row>
    <row r="82" spans="1:22" s="56" customFormat="1" ht="42.95" customHeight="1" x14ac:dyDescent="0.25">
      <c r="A82" s="55">
        <v>1</v>
      </c>
      <c r="B82" s="294" t="s">
        <v>92</v>
      </c>
      <c r="C82" s="295"/>
      <c r="D82" s="286" t="s">
        <v>13</v>
      </c>
      <c r="E82" s="282"/>
      <c r="F82" s="48" t="s">
        <v>13</v>
      </c>
      <c r="G82" s="48" t="s">
        <v>13</v>
      </c>
      <c r="H82" s="48" t="s">
        <v>13</v>
      </c>
      <c r="I82" s="48" t="s">
        <v>13</v>
      </c>
      <c r="J82" s="48" t="s">
        <v>13</v>
      </c>
      <c r="K82" s="48" t="s">
        <v>13</v>
      </c>
      <c r="L82" s="48" t="s">
        <v>13</v>
      </c>
      <c r="M82" s="48" t="s">
        <v>13</v>
      </c>
      <c r="N82" s="48" t="s">
        <v>13</v>
      </c>
      <c r="O82" s="48" t="s">
        <v>13</v>
      </c>
      <c r="P82" s="48" t="s">
        <v>13</v>
      </c>
      <c r="Q82" s="48" t="s">
        <v>13</v>
      </c>
      <c r="R82" s="48" t="s">
        <v>13</v>
      </c>
      <c r="S82" s="48" t="s">
        <v>13</v>
      </c>
      <c r="T82" s="48" t="s">
        <v>13</v>
      </c>
      <c r="U82" s="48" t="s">
        <v>13</v>
      </c>
      <c r="V82" s="48" t="s">
        <v>13</v>
      </c>
    </row>
    <row r="83" spans="1:22" s="63" customFormat="1" ht="18.399999999999999" customHeight="1" x14ac:dyDescent="0.25">
      <c r="A83" s="55" t="s">
        <v>14</v>
      </c>
      <c r="B83" s="285" t="s">
        <v>15</v>
      </c>
      <c r="C83" s="284"/>
      <c r="D83" s="293">
        <v>25</v>
      </c>
      <c r="E83" s="291"/>
      <c r="F83" s="61"/>
      <c r="G83" s="62"/>
      <c r="H83" s="62"/>
      <c r="I83" s="62"/>
      <c r="J83" s="62"/>
      <c r="K83" s="62"/>
      <c r="L83" s="62"/>
      <c r="M83" s="62"/>
      <c r="N83" s="62"/>
      <c r="O83" s="62"/>
      <c r="P83" s="62"/>
      <c r="Q83" s="62"/>
      <c r="R83" s="62"/>
      <c r="S83" s="62"/>
      <c r="T83" s="62"/>
      <c r="U83" s="62"/>
      <c r="V83" s="62"/>
    </row>
    <row r="84" spans="1:22" s="63" customFormat="1" ht="18.399999999999999" customHeight="1" x14ac:dyDescent="0.25">
      <c r="A84" s="60" t="s">
        <v>16</v>
      </c>
      <c r="B84" s="287" t="s">
        <v>17</v>
      </c>
      <c r="C84" s="280"/>
      <c r="D84" s="286">
        <v>25</v>
      </c>
      <c r="E84" s="282"/>
      <c r="F84" s="61"/>
      <c r="G84" s="62"/>
      <c r="H84" s="62"/>
      <c r="I84" s="62"/>
      <c r="J84" s="62"/>
      <c r="K84" s="62"/>
      <c r="L84" s="62"/>
      <c r="M84" s="62"/>
      <c r="N84" s="62"/>
      <c r="O84" s="62"/>
      <c r="P84" s="62"/>
      <c r="Q84" s="62"/>
      <c r="R84" s="62"/>
      <c r="S84" s="62"/>
      <c r="T84" s="62"/>
      <c r="U84" s="62"/>
      <c r="V84" s="62"/>
    </row>
    <row r="85" spans="1:22" s="63" customFormat="1" ht="18.399999999999999" customHeight="1" x14ac:dyDescent="0.25">
      <c r="A85" s="60" t="s">
        <v>18</v>
      </c>
      <c r="B85" s="287" t="s">
        <v>19</v>
      </c>
      <c r="C85" s="280"/>
      <c r="D85" s="286">
        <f t="shared" ref="D85:D93" si="6">SUM(F85:V85)</f>
        <v>0</v>
      </c>
      <c r="E85" s="282"/>
      <c r="F85" s="61"/>
      <c r="G85" s="62"/>
      <c r="H85" s="62"/>
      <c r="I85" s="62"/>
      <c r="J85" s="62"/>
      <c r="K85" s="62"/>
      <c r="L85" s="62"/>
      <c r="M85" s="62"/>
      <c r="N85" s="62"/>
      <c r="O85" s="62"/>
      <c r="P85" s="62"/>
      <c r="Q85" s="62"/>
      <c r="R85" s="62"/>
      <c r="S85" s="62"/>
      <c r="T85" s="62"/>
      <c r="U85" s="62"/>
      <c r="V85" s="62"/>
    </row>
    <row r="86" spans="1:22" s="63" customFormat="1" ht="18.399999999999999" customHeight="1" x14ac:dyDescent="0.25">
      <c r="A86" s="60" t="s">
        <v>20</v>
      </c>
      <c r="B86" s="287" t="s">
        <v>21</v>
      </c>
      <c r="C86" s="280"/>
      <c r="D86" s="286">
        <f t="shared" si="6"/>
        <v>0</v>
      </c>
      <c r="E86" s="282"/>
      <c r="F86" s="61"/>
      <c r="G86" s="62"/>
      <c r="H86" s="62"/>
      <c r="I86" s="62"/>
      <c r="J86" s="62"/>
      <c r="K86" s="62"/>
      <c r="L86" s="62"/>
      <c r="M86" s="62"/>
      <c r="N86" s="62"/>
      <c r="O86" s="62"/>
      <c r="P86" s="62"/>
      <c r="Q86" s="62"/>
      <c r="R86" s="62"/>
      <c r="S86" s="62"/>
      <c r="T86" s="62"/>
      <c r="U86" s="62"/>
      <c r="V86" s="62"/>
    </row>
    <row r="87" spans="1:22" s="63" customFormat="1" ht="18.399999999999999" customHeight="1" x14ac:dyDescent="0.25">
      <c r="A87" s="55" t="s">
        <v>22</v>
      </c>
      <c r="B87" s="285" t="s">
        <v>23</v>
      </c>
      <c r="C87" s="284"/>
      <c r="D87" s="286">
        <f t="shared" si="6"/>
        <v>0</v>
      </c>
      <c r="E87" s="282"/>
      <c r="F87" s="61"/>
      <c r="G87" s="62"/>
      <c r="H87" s="62"/>
      <c r="I87" s="62"/>
      <c r="J87" s="62"/>
      <c r="K87" s="62"/>
      <c r="L87" s="62"/>
      <c r="M87" s="62"/>
      <c r="N87" s="62"/>
      <c r="O87" s="62"/>
      <c r="P87" s="62"/>
      <c r="Q87" s="62"/>
      <c r="R87" s="62"/>
      <c r="S87" s="62"/>
      <c r="T87" s="62"/>
      <c r="U87" s="62"/>
      <c r="V87" s="62"/>
    </row>
    <row r="88" spans="1:22" s="63" customFormat="1" ht="18.399999999999999" customHeight="1" x14ac:dyDescent="0.25">
      <c r="A88" s="55" t="s">
        <v>24</v>
      </c>
      <c r="B88" s="285" t="s">
        <v>25</v>
      </c>
      <c r="C88" s="284"/>
      <c r="D88" s="286">
        <f t="shared" si="6"/>
        <v>0</v>
      </c>
      <c r="E88" s="282"/>
      <c r="F88" s="61"/>
      <c r="G88" s="62"/>
      <c r="H88" s="62"/>
      <c r="I88" s="62"/>
      <c r="J88" s="62"/>
      <c r="K88" s="62"/>
      <c r="L88" s="62"/>
      <c r="M88" s="62"/>
      <c r="N88" s="62"/>
      <c r="O88" s="62"/>
      <c r="P88" s="62"/>
      <c r="Q88" s="62"/>
      <c r="R88" s="62"/>
      <c r="S88" s="62"/>
      <c r="T88" s="62"/>
      <c r="U88" s="62"/>
      <c r="V88" s="62"/>
    </row>
    <row r="89" spans="1:22" s="63" customFormat="1" ht="18.399999999999999" customHeight="1" x14ac:dyDescent="0.25">
      <c r="A89" s="60" t="s">
        <v>26</v>
      </c>
      <c r="B89" s="287" t="s">
        <v>27</v>
      </c>
      <c r="C89" s="280"/>
      <c r="D89" s="286">
        <f t="shared" si="6"/>
        <v>0</v>
      </c>
      <c r="E89" s="282"/>
      <c r="F89" s="61"/>
      <c r="G89" s="62"/>
      <c r="H89" s="62"/>
      <c r="I89" s="62"/>
      <c r="J89" s="62"/>
      <c r="K89" s="62"/>
      <c r="L89" s="62"/>
      <c r="M89" s="62"/>
      <c r="N89" s="62"/>
      <c r="O89" s="62"/>
      <c r="P89" s="62"/>
      <c r="Q89" s="62"/>
      <c r="R89" s="62"/>
      <c r="S89" s="62"/>
      <c r="T89" s="62"/>
      <c r="U89" s="62"/>
      <c r="V89" s="62"/>
    </row>
    <row r="90" spans="1:22" s="63" customFormat="1" ht="18.399999999999999" customHeight="1" x14ac:dyDescent="0.25">
      <c r="A90" s="60" t="s">
        <v>28</v>
      </c>
      <c r="B90" s="287" t="s">
        <v>29</v>
      </c>
      <c r="C90" s="280"/>
      <c r="D90" s="286">
        <f t="shared" si="6"/>
        <v>0</v>
      </c>
      <c r="E90" s="282"/>
      <c r="F90" s="61"/>
      <c r="G90" s="62"/>
      <c r="H90" s="62"/>
      <c r="I90" s="62"/>
      <c r="J90" s="62"/>
      <c r="K90" s="62"/>
      <c r="L90" s="62"/>
      <c r="M90" s="62"/>
      <c r="N90" s="62"/>
      <c r="O90" s="62"/>
      <c r="P90" s="62"/>
      <c r="Q90" s="62"/>
      <c r="R90" s="62"/>
      <c r="S90" s="62"/>
      <c r="T90" s="62"/>
      <c r="U90" s="62"/>
      <c r="V90" s="62"/>
    </row>
    <row r="91" spans="1:22" s="63" customFormat="1" ht="30.75" customHeight="1" x14ac:dyDescent="0.25">
      <c r="A91" s="55" t="s">
        <v>30</v>
      </c>
      <c r="B91" s="285" t="s">
        <v>31</v>
      </c>
      <c r="C91" s="284"/>
      <c r="D91" s="286">
        <f t="shared" si="6"/>
        <v>0</v>
      </c>
      <c r="E91" s="282"/>
      <c r="F91" s="61"/>
      <c r="G91" s="62"/>
      <c r="H91" s="62"/>
      <c r="I91" s="62"/>
      <c r="J91" s="62"/>
      <c r="K91" s="62"/>
      <c r="L91" s="62"/>
      <c r="M91" s="62"/>
      <c r="N91" s="62"/>
      <c r="O91" s="62"/>
      <c r="P91" s="62"/>
      <c r="Q91" s="62"/>
      <c r="R91" s="62"/>
      <c r="S91" s="62"/>
      <c r="T91" s="62"/>
      <c r="U91" s="62"/>
      <c r="V91" s="62"/>
    </row>
    <row r="92" spans="1:22" s="63" customFormat="1" ht="18.399999999999999" customHeight="1" x14ac:dyDescent="0.25">
      <c r="A92" s="60" t="s">
        <v>32</v>
      </c>
      <c r="B92" s="287" t="s">
        <v>33</v>
      </c>
      <c r="C92" s="280"/>
      <c r="D92" s="286">
        <f t="shared" si="6"/>
        <v>0</v>
      </c>
      <c r="E92" s="282"/>
      <c r="F92" s="61"/>
      <c r="G92" s="62"/>
      <c r="H92" s="62"/>
      <c r="I92" s="62"/>
      <c r="J92" s="62"/>
      <c r="K92" s="62"/>
      <c r="L92" s="62"/>
      <c r="M92" s="62"/>
      <c r="N92" s="62"/>
      <c r="O92" s="62"/>
      <c r="P92" s="62"/>
      <c r="Q92" s="62"/>
      <c r="R92" s="62"/>
      <c r="S92" s="62"/>
      <c r="T92" s="62"/>
      <c r="U92" s="62"/>
      <c r="V92" s="62"/>
    </row>
    <row r="93" spans="1:22" s="63" customFormat="1" ht="18.399999999999999" customHeight="1" x14ac:dyDescent="0.25">
      <c r="A93" s="60" t="s">
        <v>34</v>
      </c>
      <c r="B93" s="287" t="s">
        <v>35</v>
      </c>
      <c r="C93" s="280"/>
      <c r="D93" s="286">
        <f t="shared" si="6"/>
        <v>0</v>
      </c>
      <c r="E93" s="282"/>
      <c r="F93" s="61"/>
      <c r="G93" s="62"/>
      <c r="H93" s="62"/>
      <c r="I93" s="62"/>
      <c r="J93" s="62"/>
      <c r="K93" s="62"/>
      <c r="L93" s="62"/>
      <c r="M93" s="62"/>
      <c r="N93" s="62"/>
      <c r="O93" s="62"/>
      <c r="P93" s="62"/>
      <c r="Q93" s="62"/>
      <c r="R93" s="62"/>
      <c r="S93" s="62"/>
      <c r="T93" s="62"/>
      <c r="U93" s="62"/>
      <c r="V93" s="62"/>
    </row>
    <row r="94" spans="1:22" s="56" customFormat="1" ht="49.5" customHeight="1" x14ac:dyDescent="0.25">
      <c r="A94" s="55">
        <v>1</v>
      </c>
      <c r="B94" s="294" t="s">
        <v>93</v>
      </c>
      <c r="C94" s="295"/>
      <c r="D94" s="286" t="s">
        <v>13</v>
      </c>
      <c r="E94" s="282"/>
      <c r="F94" s="48" t="s">
        <v>13</v>
      </c>
      <c r="G94" s="48" t="s">
        <v>13</v>
      </c>
      <c r="H94" s="48" t="s">
        <v>13</v>
      </c>
      <c r="I94" s="48" t="s">
        <v>13</v>
      </c>
      <c r="J94" s="48" t="s">
        <v>13</v>
      </c>
      <c r="K94" s="48" t="s">
        <v>13</v>
      </c>
      <c r="L94" s="48" t="s">
        <v>13</v>
      </c>
      <c r="M94" s="48" t="s">
        <v>13</v>
      </c>
      <c r="N94" s="48" t="s">
        <v>13</v>
      </c>
      <c r="O94" s="48" t="s">
        <v>13</v>
      </c>
      <c r="P94" s="48" t="s">
        <v>13</v>
      </c>
      <c r="Q94" s="48" t="s">
        <v>13</v>
      </c>
      <c r="R94" s="48" t="s">
        <v>13</v>
      </c>
      <c r="S94" s="48" t="s">
        <v>13</v>
      </c>
      <c r="T94" s="48" t="s">
        <v>13</v>
      </c>
      <c r="U94" s="48" t="s">
        <v>13</v>
      </c>
      <c r="V94" s="48" t="s">
        <v>13</v>
      </c>
    </row>
    <row r="95" spans="1:22" s="63" customFormat="1" ht="27.4" customHeight="1" x14ac:dyDescent="0.25">
      <c r="A95" s="55" t="s">
        <v>14</v>
      </c>
      <c r="B95" s="285" t="s">
        <v>15</v>
      </c>
      <c r="C95" s="284"/>
      <c r="D95" s="293">
        <v>36</v>
      </c>
      <c r="E95" s="291"/>
      <c r="F95" s="61"/>
      <c r="G95" s="62"/>
      <c r="H95" s="62"/>
      <c r="I95" s="62"/>
      <c r="J95" s="62"/>
      <c r="K95" s="62"/>
      <c r="L95" s="62"/>
      <c r="M95" s="62"/>
      <c r="N95" s="62"/>
      <c r="O95" s="62"/>
      <c r="P95" s="62"/>
      <c r="Q95" s="62"/>
      <c r="R95" s="62"/>
      <c r="S95" s="62"/>
      <c r="T95" s="62"/>
      <c r="U95" s="62"/>
      <c r="V95" s="62"/>
    </row>
    <row r="96" spans="1:22" s="63" customFormat="1" ht="27.4" customHeight="1" x14ac:dyDescent="0.25">
      <c r="A96" s="60" t="s">
        <v>16</v>
      </c>
      <c r="B96" s="287" t="s">
        <v>17</v>
      </c>
      <c r="C96" s="280"/>
      <c r="D96" s="286">
        <v>36</v>
      </c>
      <c r="E96" s="282"/>
      <c r="F96" s="61"/>
      <c r="G96" s="62"/>
      <c r="H96" s="62"/>
      <c r="I96" s="62"/>
      <c r="J96" s="62"/>
      <c r="K96" s="62"/>
      <c r="L96" s="62"/>
      <c r="M96" s="62"/>
      <c r="N96" s="62"/>
      <c r="O96" s="62"/>
      <c r="P96" s="62"/>
      <c r="Q96" s="62"/>
      <c r="R96" s="62"/>
      <c r="S96" s="62"/>
      <c r="T96" s="62"/>
      <c r="U96" s="62"/>
      <c r="V96" s="62"/>
    </row>
    <row r="97" spans="1:22" s="63" customFormat="1" ht="27.4" customHeight="1" x14ac:dyDescent="0.25">
      <c r="A97" s="60" t="s">
        <v>18</v>
      </c>
      <c r="B97" s="287" t="s">
        <v>19</v>
      </c>
      <c r="C97" s="280"/>
      <c r="D97" s="286">
        <f t="shared" ref="D97:D105" si="7">SUM(F97:V97)</f>
        <v>0</v>
      </c>
      <c r="E97" s="282"/>
      <c r="F97" s="61"/>
      <c r="G97" s="62"/>
      <c r="H97" s="62"/>
      <c r="I97" s="62"/>
      <c r="J97" s="62"/>
      <c r="K97" s="62"/>
      <c r="L97" s="62"/>
      <c r="M97" s="62"/>
      <c r="N97" s="62"/>
      <c r="O97" s="62"/>
      <c r="P97" s="62"/>
      <c r="Q97" s="62"/>
      <c r="R97" s="62"/>
      <c r="S97" s="62"/>
      <c r="T97" s="62"/>
      <c r="U97" s="62"/>
      <c r="V97" s="62"/>
    </row>
    <row r="98" spans="1:22" s="63" customFormat="1" ht="27.4" customHeight="1" x14ac:dyDescent="0.25">
      <c r="A98" s="60" t="s">
        <v>20</v>
      </c>
      <c r="B98" s="287" t="s">
        <v>21</v>
      </c>
      <c r="C98" s="280"/>
      <c r="D98" s="286">
        <f t="shared" si="7"/>
        <v>0</v>
      </c>
      <c r="E98" s="282"/>
      <c r="F98" s="61"/>
      <c r="G98" s="62"/>
      <c r="H98" s="62"/>
      <c r="I98" s="62"/>
      <c r="J98" s="62"/>
      <c r="K98" s="62"/>
      <c r="L98" s="62"/>
      <c r="M98" s="62"/>
      <c r="N98" s="62"/>
      <c r="O98" s="62"/>
      <c r="P98" s="62"/>
      <c r="Q98" s="62"/>
      <c r="R98" s="62"/>
      <c r="S98" s="62"/>
      <c r="T98" s="62"/>
      <c r="U98" s="62"/>
      <c r="V98" s="62"/>
    </row>
    <row r="99" spans="1:22" s="63" customFormat="1" ht="27.4" customHeight="1" x14ac:dyDescent="0.25">
      <c r="A99" s="55" t="s">
        <v>22</v>
      </c>
      <c r="B99" s="285" t="s">
        <v>23</v>
      </c>
      <c r="C99" s="284"/>
      <c r="D99" s="286">
        <f t="shared" si="7"/>
        <v>0</v>
      </c>
      <c r="E99" s="282"/>
      <c r="F99" s="61"/>
      <c r="G99" s="62"/>
      <c r="H99" s="62"/>
      <c r="I99" s="62"/>
      <c r="J99" s="62"/>
      <c r="K99" s="62"/>
      <c r="L99" s="62"/>
      <c r="M99" s="62"/>
      <c r="N99" s="62"/>
      <c r="O99" s="62"/>
      <c r="P99" s="62"/>
      <c r="Q99" s="62"/>
      <c r="R99" s="62"/>
      <c r="S99" s="62"/>
      <c r="T99" s="62"/>
      <c r="U99" s="62"/>
      <c r="V99" s="62"/>
    </row>
    <row r="100" spans="1:22" s="63" customFormat="1" ht="27.4" customHeight="1" x14ac:dyDescent="0.25">
      <c r="A100" s="55" t="s">
        <v>24</v>
      </c>
      <c r="B100" s="285" t="s">
        <v>25</v>
      </c>
      <c r="C100" s="284"/>
      <c r="D100" s="286">
        <f t="shared" si="7"/>
        <v>0</v>
      </c>
      <c r="E100" s="282"/>
      <c r="F100" s="61"/>
      <c r="G100" s="62"/>
      <c r="H100" s="62"/>
      <c r="I100" s="62"/>
      <c r="J100" s="62"/>
      <c r="K100" s="62"/>
      <c r="L100" s="62"/>
      <c r="M100" s="62"/>
      <c r="N100" s="62"/>
      <c r="O100" s="62"/>
      <c r="P100" s="62"/>
      <c r="Q100" s="62"/>
      <c r="R100" s="62"/>
      <c r="S100" s="62"/>
      <c r="T100" s="62"/>
      <c r="U100" s="62"/>
      <c r="V100" s="62"/>
    </row>
    <row r="101" spans="1:22" s="63" customFormat="1" ht="27.4" customHeight="1" x14ac:dyDescent="0.25">
      <c r="A101" s="60" t="s">
        <v>26</v>
      </c>
      <c r="B101" s="287" t="s">
        <v>27</v>
      </c>
      <c r="C101" s="280"/>
      <c r="D101" s="286">
        <f t="shared" si="7"/>
        <v>0</v>
      </c>
      <c r="E101" s="282"/>
      <c r="F101" s="61"/>
      <c r="G101" s="62"/>
      <c r="H101" s="62"/>
      <c r="I101" s="62"/>
      <c r="J101" s="62"/>
      <c r="K101" s="62"/>
      <c r="L101" s="62"/>
      <c r="M101" s="62"/>
      <c r="N101" s="62"/>
      <c r="O101" s="62"/>
      <c r="P101" s="62"/>
      <c r="Q101" s="62"/>
      <c r="R101" s="62"/>
      <c r="S101" s="62"/>
      <c r="T101" s="62"/>
      <c r="U101" s="62"/>
      <c r="V101" s="62"/>
    </row>
    <row r="102" spans="1:22" s="63" customFormat="1" ht="27.4" customHeight="1" x14ac:dyDescent="0.25">
      <c r="A102" s="60" t="s">
        <v>28</v>
      </c>
      <c r="B102" s="287" t="s">
        <v>29</v>
      </c>
      <c r="C102" s="280"/>
      <c r="D102" s="286">
        <f t="shared" si="7"/>
        <v>0</v>
      </c>
      <c r="E102" s="282"/>
      <c r="F102" s="61"/>
      <c r="G102" s="62"/>
      <c r="H102" s="62"/>
      <c r="I102" s="62"/>
      <c r="J102" s="62"/>
      <c r="K102" s="62"/>
      <c r="L102" s="62"/>
      <c r="M102" s="62"/>
      <c r="N102" s="62"/>
      <c r="O102" s="62"/>
      <c r="P102" s="62"/>
      <c r="Q102" s="62"/>
      <c r="R102" s="62"/>
      <c r="S102" s="62"/>
      <c r="T102" s="62"/>
      <c r="U102" s="62"/>
      <c r="V102" s="62"/>
    </row>
    <row r="103" spans="1:22" s="63" customFormat="1" ht="27.4" customHeight="1" x14ac:dyDescent="0.25">
      <c r="A103" s="55" t="s">
        <v>30</v>
      </c>
      <c r="B103" s="285" t="s">
        <v>31</v>
      </c>
      <c r="C103" s="284"/>
      <c r="D103" s="286">
        <f t="shared" si="7"/>
        <v>0</v>
      </c>
      <c r="E103" s="282"/>
      <c r="F103" s="61"/>
      <c r="G103" s="62"/>
      <c r="H103" s="62"/>
      <c r="I103" s="62"/>
      <c r="J103" s="62"/>
      <c r="K103" s="62"/>
      <c r="L103" s="62"/>
      <c r="M103" s="62"/>
      <c r="N103" s="62"/>
      <c r="O103" s="62"/>
      <c r="P103" s="62"/>
      <c r="Q103" s="62"/>
      <c r="R103" s="62"/>
      <c r="S103" s="62"/>
      <c r="T103" s="62"/>
      <c r="U103" s="62"/>
      <c r="V103" s="62"/>
    </row>
    <row r="104" spans="1:22" s="63" customFormat="1" ht="27.4" customHeight="1" x14ac:dyDescent="0.25">
      <c r="A104" s="60" t="s">
        <v>32</v>
      </c>
      <c r="B104" s="287" t="s">
        <v>33</v>
      </c>
      <c r="C104" s="280"/>
      <c r="D104" s="286">
        <f t="shared" si="7"/>
        <v>0</v>
      </c>
      <c r="E104" s="282"/>
      <c r="F104" s="61"/>
      <c r="G104" s="62"/>
      <c r="H104" s="62"/>
      <c r="I104" s="62"/>
      <c r="J104" s="62"/>
      <c r="K104" s="62"/>
      <c r="L104" s="62"/>
      <c r="M104" s="62"/>
      <c r="N104" s="62"/>
      <c r="O104" s="62"/>
      <c r="P104" s="62"/>
      <c r="Q104" s="62"/>
      <c r="R104" s="62"/>
      <c r="S104" s="62"/>
      <c r="T104" s="62"/>
      <c r="U104" s="62"/>
      <c r="V104" s="62"/>
    </row>
    <row r="105" spans="1:22" s="63" customFormat="1" ht="27.4" customHeight="1" x14ac:dyDescent="0.25">
      <c r="A105" s="60" t="s">
        <v>34</v>
      </c>
      <c r="B105" s="287" t="s">
        <v>35</v>
      </c>
      <c r="C105" s="280"/>
      <c r="D105" s="286">
        <f t="shared" si="7"/>
        <v>0</v>
      </c>
      <c r="E105" s="282"/>
      <c r="F105" s="61"/>
      <c r="G105" s="62"/>
      <c r="H105" s="62"/>
      <c r="I105" s="62"/>
      <c r="J105" s="62"/>
      <c r="K105" s="62"/>
      <c r="L105" s="62"/>
      <c r="M105" s="62"/>
      <c r="N105" s="62"/>
      <c r="O105" s="62"/>
      <c r="P105" s="62"/>
      <c r="Q105" s="62"/>
      <c r="R105" s="62"/>
      <c r="S105" s="62"/>
      <c r="T105" s="62"/>
      <c r="U105" s="62"/>
      <c r="V105" s="62"/>
    </row>
    <row r="106" spans="1:22" s="56" customFormat="1" ht="135" customHeight="1" x14ac:dyDescent="0.25">
      <c r="A106" s="55">
        <v>1</v>
      </c>
      <c r="B106" s="294" t="s">
        <v>94</v>
      </c>
      <c r="C106" s="295"/>
      <c r="D106" s="286" t="s">
        <v>13</v>
      </c>
      <c r="E106" s="282"/>
      <c r="F106" s="48" t="s">
        <v>13</v>
      </c>
      <c r="G106" s="48" t="s">
        <v>13</v>
      </c>
      <c r="H106" s="48" t="s">
        <v>13</v>
      </c>
      <c r="I106" s="48" t="s">
        <v>13</v>
      </c>
      <c r="J106" s="48" t="s">
        <v>13</v>
      </c>
      <c r="K106" s="48" t="s">
        <v>13</v>
      </c>
      <c r="L106" s="48" t="s">
        <v>13</v>
      </c>
      <c r="M106" s="48" t="s">
        <v>13</v>
      </c>
      <c r="N106" s="48" t="s">
        <v>13</v>
      </c>
      <c r="O106" s="48" t="s">
        <v>13</v>
      </c>
      <c r="P106" s="48" t="s">
        <v>13</v>
      </c>
      <c r="Q106" s="48" t="s">
        <v>13</v>
      </c>
      <c r="R106" s="48" t="s">
        <v>13</v>
      </c>
      <c r="S106" s="48" t="s">
        <v>13</v>
      </c>
      <c r="T106" s="48" t="s">
        <v>13</v>
      </c>
      <c r="U106" s="48" t="s">
        <v>13</v>
      </c>
      <c r="V106" s="48" t="s">
        <v>13</v>
      </c>
    </row>
    <row r="107" spans="1:22" s="63" customFormat="1" ht="20.45" customHeight="1" x14ac:dyDescent="0.25">
      <c r="A107" s="55" t="s">
        <v>14</v>
      </c>
      <c r="B107" s="285" t="s">
        <v>15</v>
      </c>
      <c r="C107" s="284"/>
      <c r="D107" s="293">
        <v>46</v>
      </c>
      <c r="E107" s="291"/>
      <c r="F107" s="61"/>
      <c r="G107" s="62"/>
      <c r="H107" s="62"/>
      <c r="I107" s="62"/>
      <c r="J107" s="62"/>
      <c r="K107" s="62"/>
      <c r="L107" s="62"/>
      <c r="M107" s="62"/>
      <c r="N107" s="62"/>
      <c r="O107" s="62"/>
      <c r="P107" s="62"/>
      <c r="Q107" s="62"/>
      <c r="R107" s="62"/>
      <c r="S107" s="62"/>
      <c r="T107" s="62"/>
      <c r="U107" s="62"/>
      <c r="V107" s="62"/>
    </row>
    <row r="108" spans="1:22" s="63" customFormat="1" ht="20.45" customHeight="1" x14ac:dyDescent="0.25">
      <c r="A108" s="60" t="s">
        <v>16</v>
      </c>
      <c r="B108" s="287" t="s">
        <v>17</v>
      </c>
      <c r="C108" s="280"/>
      <c r="D108" s="286">
        <v>46</v>
      </c>
      <c r="E108" s="282"/>
      <c r="F108" s="61"/>
      <c r="G108" s="62"/>
      <c r="H108" s="62"/>
      <c r="I108" s="62"/>
      <c r="J108" s="62"/>
      <c r="K108" s="62"/>
      <c r="L108" s="62"/>
      <c r="M108" s="62"/>
      <c r="N108" s="62"/>
      <c r="O108" s="62"/>
      <c r="P108" s="62"/>
      <c r="Q108" s="62"/>
      <c r="R108" s="62"/>
      <c r="S108" s="62"/>
      <c r="T108" s="62"/>
      <c r="U108" s="62"/>
      <c r="V108" s="62"/>
    </row>
    <row r="109" spans="1:22" s="63" customFormat="1" ht="20.45" customHeight="1" x14ac:dyDescent="0.25">
      <c r="A109" s="60" t="s">
        <v>18</v>
      </c>
      <c r="B109" s="287" t="s">
        <v>19</v>
      </c>
      <c r="C109" s="280"/>
      <c r="D109" s="286">
        <f t="shared" ref="D109:D117" si="8">SUM(F109:V109)</f>
        <v>0</v>
      </c>
      <c r="E109" s="282"/>
      <c r="F109" s="61"/>
      <c r="G109" s="62"/>
      <c r="H109" s="62"/>
      <c r="I109" s="62"/>
      <c r="J109" s="62"/>
      <c r="K109" s="62"/>
      <c r="L109" s="62"/>
      <c r="M109" s="62"/>
      <c r="N109" s="62"/>
      <c r="O109" s="62"/>
      <c r="P109" s="62"/>
      <c r="Q109" s="62"/>
      <c r="R109" s="62"/>
      <c r="S109" s="62"/>
      <c r="T109" s="62"/>
      <c r="U109" s="62"/>
      <c r="V109" s="62"/>
    </row>
    <row r="110" spans="1:22" s="63" customFormat="1" ht="20.45" customHeight="1" x14ac:dyDescent="0.25">
      <c r="A110" s="60" t="s">
        <v>20</v>
      </c>
      <c r="B110" s="287" t="s">
        <v>21</v>
      </c>
      <c r="C110" s="280"/>
      <c r="D110" s="286">
        <f t="shared" si="8"/>
        <v>0</v>
      </c>
      <c r="E110" s="282"/>
      <c r="F110" s="61"/>
      <c r="G110" s="62"/>
      <c r="H110" s="62"/>
      <c r="I110" s="62"/>
      <c r="J110" s="62"/>
      <c r="K110" s="62"/>
      <c r="L110" s="62"/>
      <c r="M110" s="62"/>
      <c r="N110" s="62"/>
      <c r="O110" s="62"/>
      <c r="P110" s="62"/>
      <c r="Q110" s="62"/>
      <c r="R110" s="62"/>
      <c r="S110" s="62"/>
      <c r="T110" s="62"/>
      <c r="U110" s="62"/>
      <c r="V110" s="62"/>
    </row>
    <row r="111" spans="1:22" s="63" customFormat="1" ht="20.45" customHeight="1" x14ac:dyDescent="0.25">
      <c r="A111" s="55" t="s">
        <v>22</v>
      </c>
      <c r="B111" s="285" t="s">
        <v>23</v>
      </c>
      <c r="C111" s="284"/>
      <c r="D111" s="286">
        <f t="shared" si="8"/>
        <v>0</v>
      </c>
      <c r="E111" s="282"/>
      <c r="F111" s="61"/>
      <c r="G111" s="62"/>
      <c r="H111" s="62"/>
      <c r="I111" s="62"/>
      <c r="J111" s="62"/>
      <c r="K111" s="62"/>
      <c r="L111" s="62"/>
      <c r="M111" s="62"/>
      <c r="N111" s="62"/>
      <c r="O111" s="62"/>
      <c r="P111" s="62"/>
      <c r="Q111" s="62"/>
      <c r="R111" s="62"/>
      <c r="S111" s="62"/>
      <c r="T111" s="62"/>
      <c r="U111" s="62"/>
      <c r="V111" s="62"/>
    </row>
    <row r="112" spans="1:22" s="63" customFormat="1" ht="20.45" customHeight="1" x14ac:dyDescent="0.25">
      <c r="A112" s="55" t="s">
        <v>24</v>
      </c>
      <c r="B112" s="285" t="s">
        <v>25</v>
      </c>
      <c r="C112" s="284"/>
      <c r="D112" s="286">
        <f t="shared" si="8"/>
        <v>0</v>
      </c>
      <c r="E112" s="282"/>
      <c r="F112" s="61"/>
      <c r="G112" s="62"/>
      <c r="H112" s="62"/>
      <c r="I112" s="62"/>
      <c r="J112" s="62"/>
      <c r="K112" s="62"/>
      <c r="L112" s="62"/>
      <c r="M112" s="62"/>
      <c r="N112" s="62"/>
      <c r="O112" s="62"/>
      <c r="P112" s="62"/>
      <c r="Q112" s="62"/>
      <c r="R112" s="62"/>
      <c r="S112" s="62"/>
      <c r="T112" s="62"/>
      <c r="U112" s="62"/>
      <c r="V112" s="62"/>
    </row>
    <row r="113" spans="1:22" s="63" customFormat="1" ht="20.45" customHeight="1" x14ac:dyDescent="0.25">
      <c r="A113" s="60" t="s">
        <v>26</v>
      </c>
      <c r="B113" s="287" t="s">
        <v>27</v>
      </c>
      <c r="C113" s="280"/>
      <c r="D113" s="286">
        <f t="shared" si="8"/>
        <v>0</v>
      </c>
      <c r="E113" s="282"/>
      <c r="F113" s="61"/>
      <c r="G113" s="62"/>
      <c r="H113" s="62"/>
      <c r="I113" s="62"/>
      <c r="J113" s="62"/>
      <c r="K113" s="62"/>
      <c r="L113" s="62"/>
      <c r="M113" s="62"/>
      <c r="N113" s="62"/>
      <c r="O113" s="62"/>
      <c r="P113" s="62"/>
      <c r="Q113" s="62"/>
      <c r="R113" s="62"/>
      <c r="S113" s="62"/>
      <c r="T113" s="62"/>
      <c r="U113" s="62"/>
      <c r="V113" s="62"/>
    </row>
    <row r="114" spans="1:22" s="63" customFormat="1" ht="20.45" customHeight="1" x14ac:dyDescent="0.25">
      <c r="A114" s="60" t="s">
        <v>28</v>
      </c>
      <c r="B114" s="287" t="s">
        <v>29</v>
      </c>
      <c r="C114" s="280"/>
      <c r="D114" s="286">
        <f t="shared" si="8"/>
        <v>0</v>
      </c>
      <c r="E114" s="282"/>
      <c r="F114" s="61"/>
      <c r="G114" s="62"/>
      <c r="H114" s="62"/>
      <c r="I114" s="62"/>
      <c r="J114" s="62"/>
      <c r="K114" s="62"/>
      <c r="L114" s="62"/>
      <c r="M114" s="62"/>
      <c r="N114" s="62"/>
      <c r="O114" s="62"/>
      <c r="P114" s="62"/>
      <c r="Q114" s="62"/>
      <c r="R114" s="62"/>
      <c r="S114" s="62"/>
      <c r="T114" s="62"/>
      <c r="U114" s="62"/>
      <c r="V114" s="62"/>
    </row>
    <row r="115" spans="1:22" s="63" customFormat="1" ht="29.85" customHeight="1" x14ac:dyDescent="0.25">
      <c r="A115" s="55" t="s">
        <v>30</v>
      </c>
      <c r="B115" s="285" t="s">
        <v>31</v>
      </c>
      <c r="C115" s="284"/>
      <c r="D115" s="286">
        <f t="shared" si="8"/>
        <v>0</v>
      </c>
      <c r="E115" s="282"/>
      <c r="F115" s="61"/>
      <c r="G115" s="62"/>
      <c r="H115" s="62"/>
      <c r="I115" s="62"/>
      <c r="J115" s="62"/>
      <c r="K115" s="62"/>
      <c r="L115" s="62"/>
      <c r="M115" s="62"/>
      <c r="N115" s="62"/>
      <c r="O115" s="62"/>
      <c r="P115" s="62"/>
      <c r="Q115" s="62"/>
      <c r="R115" s="62"/>
      <c r="S115" s="62"/>
      <c r="T115" s="62"/>
      <c r="U115" s="62"/>
      <c r="V115" s="62"/>
    </row>
    <row r="116" spans="1:22" s="63" customFormat="1" ht="20.45" customHeight="1" x14ac:dyDescent="0.25">
      <c r="A116" s="60" t="s">
        <v>32</v>
      </c>
      <c r="B116" s="287" t="s">
        <v>33</v>
      </c>
      <c r="C116" s="280"/>
      <c r="D116" s="286">
        <f t="shared" si="8"/>
        <v>0</v>
      </c>
      <c r="E116" s="282"/>
      <c r="F116" s="61"/>
      <c r="G116" s="62"/>
      <c r="H116" s="62"/>
      <c r="I116" s="62"/>
      <c r="J116" s="62"/>
      <c r="K116" s="62"/>
      <c r="L116" s="62"/>
      <c r="M116" s="62"/>
      <c r="N116" s="62"/>
      <c r="O116" s="62"/>
      <c r="P116" s="62"/>
      <c r="Q116" s="62"/>
      <c r="R116" s="62"/>
      <c r="S116" s="62"/>
      <c r="T116" s="62"/>
      <c r="U116" s="62"/>
      <c r="V116" s="62"/>
    </row>
    <row r="117" spans="1:22" s="63" customFormat="1" ht="20.45" customHeight="1" x14ac:dyDescent="0.25">
      <c r="A117" s="60" t="s">
        <v>34</v>
      </c>
      <c r="B117" s="287" t="s">
        <v>35</v>
      </c>
      <c r="C117" s="280"/>
      <c r="D117" s="286">
        <f t="shared" si="8"/>
        <v>0</v>
      </c>
      <c r="E117" s="282"/>
      <c r="F117" s="61"/>
      <c r="G117" s="62"/>
      <c r="H117" s="62"/>
      <c r="I117" s="62"/>
      <c r="J117" s="62"/>
      <c r="K117" s="62"/>
      <c r="L117" s="62"/>
      <c r="M117" s="62"/>
      <c r="N117" s="62"/>
      <c r="O117" s="62"/>
      <c r="P117" s="62"/>
      <c r="Q117" s="62"/>
      <c r="R117" s="62"/>
      <c r="S117" s="62"/>
      <c r="T117" s="62"/>
      <c r="U117" s="62"/>
      <c r="V117" s="62"/>
    </row>
    <row r="118" spans="1:22" s="56" customFormat="1" ht="32.65" customHeight="1" x14ac:dyDescent="0.25">
      <c r="A118" s="55">
        <v>1</v>
      </c>
      <c r="B118" s="292" t="s">
        <v>95</v>
      </c>
      <c r="C118" s="289"/>
      <c r="D118" s="286" t="s">
        <v>13</v>
      </c>
      <c r="E118" s="282"/>
      <c r="F118" s="48" t="s">
        <v>13</v>
      </c>
      <c r="G118" s="48" t="s">
        <v>13</v>
      </c>
      <c r="H118" s="48" t="s">
        <v>13</v>
      </c>
      <c r="I118" s="48" t="s">
        <v>13</v>
      </c>
      <c r="J118" s="48" t="s">
        <v>13</v>
      </c>
      <c r="K118" s="48" t="s">
        <v>13</v>
      </c>
      <c r="L118" s="48" t="s">
        <v>13</v>
      </c>
      <c r="M118" s="48" t="s">
        <v>13</v>
      </c>
      <c r="N118" s="48" t="s">
        <v>13</v>
      </c>
      <c r="O118" s="48" t="s">
        <v>13</v>
      </c>
      <c r="P118" s="48" t="s">
        <v>13</v>
      </c>
      <c r="Q118" s="48" t="s">
        <v>13</v>
      </c>
      <c r="R118" s="48" t="s">
        <v>13</v>
      </c>
      <c r="S118" s="48" t="s">
        <v>13</v>
      </c>
      <c r="T118" s="48" t="s">
        <v>13</v>
      </c>
      <c r="U118" s="48" t="s">
        <v>13</v>
      </c>
      <c r="V118" s="48" t="s">
        <v>13</v>
      </c>
    </row>
    <row r="119" spans="1:22" s="63" customFormat="1" ht="24.2" customHeight="1" x14ac:dyDescent="0.25">
      <c r="A119" s="55" t="s">
        <v>14</v>
      </c>
      <c r="B119" s="285" t="s">
        <v>15</v>
      </c>
      <c r="C119" s="284"/>
      <c r="D119" s="293">
        <v>60</v>
      </c>
      <c r="E119" s="291"/>
      <c r="F119" s="61"/>
      <c r="G119" s="62"/>
      <c r="H119" s="62"/>
      <c r="I119" s="62"/>
      <c r="J119" s="62"/>
      <c r="K119" s="62"/>
      <c r="L119" s="62"/>
      <c r="M119" s="62"/>
      <c r="N119" s="62"/>
      <c r="O119" s="62"/>
      <c r="P119" s="62"/>
      <c r="Q119" s="62"/>
      <c r="R119" s="62"/>
      <c r="S119" s="62"/>
      <c r="T119" s="62"/>
      <c r="U119" s="62"/>
      <c r="V119" s="62"/>
    </row>
    <row r="120" spans="1:22" s="63" customFormat="1" ht="24.2" customHeight="1" x14ac:dyDescent="0.25">
      <c r="A120" s="60" t="s">
        <v>16</v>
      </c>
      <c r="B120" s="287" t="s">
        <v>17</v>
      </c>
      <c r="C120" s="280"/>
      <c r="D120" s="286">
        <v>60</v>
      </c>
      <c r="E120" s="282"/>
      <c r="F120" s="61"/>
      <c r="G120" s="62"/>
      <c r="H120" s="62"/>
      <c r="I120" s="62"/>
      <c r="J120" s="62"/>
      <c r="K120" s="62"/>
      <c r="L120" s="62"/>
      <c r="M120" s="62"/>
      <c r="N120" s="62"/>
      <c r="O120" s="62"/>
      <c r="P120" s="62"/>
      <c r="Q120" s="62"/>
      <c r="R120" s="62"/>
      <c r="S120" s="62"/>
      <c r="T120" s="62"/>
      <c r="U120" s="62"/>
      <c r="V120" s="62"/>
    </row>
    <row r="121" spans="1:22" s="63" customFormat="1" ht="24.2" customHeight="1" x14ac:dyDescent="0.25">
      <c r="A121" s="60" t="s">
        <v>18</v>
      </c>
      <c r="B121" s="287" t="s">
        <v>19</v>
      </c>
      <c r="C121" s="280"/>
      <c r="D121" s="286">
        <f t="shared" ref="D121:D129" si="9">SUM(F121:V121)</f>
        <v>0</v>
      </c>
      <c r="E121" s="282"/>
      <c r="F121" s="61"/>
      <c r="G121" s="62"/>
      <c r="H121" s="62"/>
      <c r="I121" s="62"/>
      <c r="J121" s="62"/>
      <c r="K121" s="62"/>
      <c r="L121" s="62"/>
      <c r="M121" s="62"/>
      <c r="N121" s="62"/>
      <c r="O121" s="62"/>
      <c r="P121" s="62"/>
      <c r="Q121" s="62"/>
      <c r="R121" s="62"/>
      <c r="S121" s="62"/>
      <c r="T121" s="62"/>
      <c r="U121" s="62"/>
      <c r="V121" s="62"/>
    </row>
    <row r="122" spans="1:22" s="63" customFormat="1" ht="24.2" customHeight="1" x14ac:dyDescent="0.25">
      <c r="A122" s="60" t="s">
        <v>20</v>
      </c>
      <c r="B122" s="287" t="s">
        <v>21</v>
      </c>
      <c r="C122" s="280"/>
      <c r="D122" s="286">
        <f t="shared" si="9"/>
        <v>0</v>
      </c>
      <c r="E122" s="282"/>
      <c r="F122" s="61"/>
      <c r="G122" s="62"/>
      <c r="H122" s="62"/>
      <c r="I122" s="62"/>
      <c r="J122" s="62"/>
      <c r="K122" s="62"/>
      <c r="L122" s="62"/>
      <c r="M122" s="62"/>
      <c r="N122" s="62"/>
      <c r="O122" s="62"/>
      <c r="P122" s="62"/>
      <c r="Q122" s="62"/>
      <c r="R122" s="62"/>
      <c r="S122" s="62"/>
      <c r="T122" s="62"/>
      <c r="U122" s="62"/>
      <c r="V122" s="62"/>
    </row>
    <row r="123" spans="1:22" s="63" customFormat="1" ht="24.2" customHeight="1" x14ac:dyDescent="0.25">
      <c r="A123" s="55" t="s">
        <v>22</v>
      </c>
      <c r="B123" s="285" t="s">
        <v>23</v>
      </c>
      <c r="C123" s="284"/>
      <c r="D123" s="286">
        <f t="shared" si="9"/>
        <v>0</v>
      </c>
      <c r="E123" s="282"/>
      <c r="F123" s="61"/>
      <c r="G123" s="62"/>
      <c r="H123" s="62"/>
      <c r="I123" s="62"/>
      <c r="J123" s="62"/>
      <c r="K123" s="62"/>
      <c r="L123" s="62"/>
      <c r="M123" s="62"/>
      <c r="N123" s="62"/>
      <c r="O123" s="62"/>
      <c r="P123" s="62"/>
      <c r="Q123" s="62"/>
      <c r="R123" s="62"/>
      <c r="S123" s="62"/>
      <c r="T123" s="62"/>
      <c r="U123" s="62"/>
      <c r="V123" s="62"/>
    </row>
    <row r="124" spans="1:22" s="63" customFormat="1" ht="24.2" customHeight="1" x14ac:dyDescent="0.25">
      <c r="A124" s="55" t="s">
        <v>24</v>
      </c>
      <c r="B124" s="285" t="s">
        <v>25</v>
      </c>
      <c r="C124" s="284"/>
      <c r="D124" s="286">
        <f t="shared" si="9"/>
        <v>0</v>
      </c>
      <c r="E124" s="282"/>
      <c r="F124" s="61"/>
      <c r="G124" s="62"/>
      <c r="H124" s="62"/>
      <c r="I124" s="62"/>
      <c r="J124" s="62"/>
      <c r="K124" s="62"/>
      <c r="L124" s="62"/>
      <c r="M124" s="62"/>
      <c r="N124" s="62"/>
      <c r="O124" s="62"/>
      <c r="P124" s="62"/>
      <c r="Q124" s="62"/>
      <c r="R124" s="62"/>
      <c r="S124" s="62"/>
      <c r="T124" s="62"/>
      <c r="U124" s="62"/>
      <c r="V124" s="62"/>
    </row>
    <row r="125" spans="1:22" s="63" customFormat="1" ht="24.2" customHeight="1" x14ac:dyDescent="0.25">
      <c r="A125" s="60" t="s">
        <v>26</v>
      </c>
      <c r="B125" s="287" t="s">
        <v>27</v>
      </c>
      <c r="C125" s="280"/>
      <c r="D125" s="286">
        <f t="shared" si="9"/>
        <v>0</v>
      </c>
      <c r="E125" s="282"/>
      <c r="F125" s="61"/>
      <c r="G125" s="62"/>
      <c r="H125" s="62"/>
      <c r="I125" s="62"/>
      <c r="J125" s="62"/>
      <c r="K125" s="62"/>
      <c r="L125" s="62"/>
      <c r="M125" s="62"/>
      <c r="N125" s="62"/>
      <c r="O125" s="62"/>
      <c r="P125" s="62"/>
      <c r="Q125" s="62"/>
      <c r="R125" s="62"/>
      <c r="S125" s="62"/>
      <c r="T125" s="62"/>
      <c r="U125" s="62"/>
      <c r="V125" s="62"/>
    </row>
    <row r="126" spans="1:22" s="63" customFormat="1" ht="24.2" customHeight="1" x14ac:dyDescent="0.25">
      <c r="A126" s="60" t="s">
        <v>28</v>
      </c>
      <c r="B126" s="287" t="s">
        <v>29</v>
      </c>
      <c r="C126" s="280"/>
      <c r="D126" s="286">
        <f t="shared" si="9"/>
        <v>0</v>
      </c>
      <c r="E126" s="282"/>
      <c r="F126" s="61"/>
      <c r="G126" s="62"/>
      <c r="H126" s="62"/>
      <c r="I126" s="62"/>
      <c r="J126" s="62"/>
      <c r="K126" s="62"/>
      <c r="L126" s="62"/>
      <c r="M126" s="62"/>
      <c r="N126" s="62"/>
      <c r="O126" s="62"/>
      <c r="P126" s="62"/>
      <c r="Q126" s="62"/>
      <c r="R126" s="62"/>
      <c r="S126" s="62"/>
      <c r="T126" s="62"/>
      <c r="U126" s="62"/>
      <c r="V126" s="62"/>
    </row>
    <row r="127" spans="1:22" s="63" customFormat="1" ht="24.2" customHeight="1" x14ac:dyDescent="0.25">
      <c r="A127" s="55" t="s">
        <v>30</v>
      </c>
      <c r="B127" s="285" t="s">
        <v>31</v>
      </c>
      <c r="C127" s="284"/>
      <c r="D127" s="286">
        <f t="shared" si="9"/>
        <v>0</v>
      </c>
      <c r="E127" s="282"/>
      <c r="F127" s="61"/>
      <c r="G127" s="62"/>
      <c r="H127" s="62"/>
      <c r="I127" s="62"/>
      <c r="J127" s="62"/>
      <c r="K127" s="62"/>
      <c r="L127" s="62"/>
      <c r="M127" s="62"/>
      <c r="N127" s="62"/>
      <c r="O127" s="62"/>
      <c r="P127" s="62"/>
      <c r="Q127" s="62"/>
      <c r="R127" s="62"/>
      <c r="S127" s="62"/>
      <c r="T127" s="62"/>
      <c r="U127" s="62"/>
      <c r="V127" s="62"/>
    </row>
    <row r="128" spans="1:22" s="63" customFormat="1" ht="24.2" customHeight="1" x14ac:dyDescent="0.25">
      <c r="A128" s="60" t="s">
        <v>32</v>
      </c>
      <c r="B128" s="287" t="s">
        <v>33</v>
      </c>
      <c r="C128" s="280"/>
      <c r="D128" s="286">
        <f t="shared" si="9"/>
        <v>0</v>
      </c>
      <c r="E128" s="282"/>
      <c r="F128" s="61"/>
      <c r="G128" s="62"/>
      <c r="H128" s="62"/>
      <c r="I128" s="62"/>
      <c r="J128" s="62"/>
      <c r="K128" s="62"/>
      <c r="L128" s="62"/>
      <c r="M128" s="62"/>
      <c r="N128" s="62"/>
      <c r="O128" s="62"/>
      <c r="P128" s="62"/>
      <c r="Q128" s="62"/>
      <c r="R128" s="62"/>
      <c r="S128" s="62"/>
      <c r="T128" s="62"/>
      <c r="U128" s="62"/>
      <c r="V128" s="62"/>
    </row>
    <row r="129" spans="1:22" s="63" customFormat="1" ht="24.2" customHeight="1" x14ac:dyDescent="0.25">
      <c r="A129" s="60" t="s">
        <v>34</v>
      </c>
      <c r="B129" s="287" t="s">
        <v>35</v>
      </c>
      <c r="C129" s="280"/>
      <c r="D129" s="286">
        <f t="shared" si="9"/>
        <v>0</v>
      </c>
      <c r="E129" s="282"/>
      <c r="F129" s="61"/>
      <c r="G129" s="62"/>
      <c r="H129" s="62"/>
      <c r="I129" s="62"/>
      <c r="J129" s="62"/>
      <c r="K129" s="62"/>
      <c r="L129" s="62"/>
      <c r="M129" s="62"/>
      <c r="N129" s="62"/>
      <c r="O129" s="62"/>
      <c r="P129" s="62"/>
      <c r="Q129" s="62"/>
      <c r="R129" s="62"/>
      <c r="S129" s="62"/>
      <c r="T129" s="62"/>
      <c r="U129" s="62"/>
      <c r="V129" s="62"/>
    </row>
    <row r="130" spans="1:22" s="56" customFormat="1" ht="57.95" customHeight="1" x14ac:dyDescent="0.25">
      <c r="A130" s="55">
        <v>1</v>
      </c>
      <c r="B130" s="292" t="s">
        <v>96</v>
      </c>
      <c r="C130" s="289"/>
      <c r="D130" s="286" t="s">
        <v>13</v>
      </c>
      <c r="E130" s="282"/>
      <c r="F130" s="48" t="s">
        <v>13</v>
      </c>
      <c r="G130" s="48" t="s">
        <v>13</v>
      </c>
      <c r="H130" s="48" t="s">
        <v>13</v>
      </c>
      <c r="I130" s="48" t="s">
        <v>13</v>
      </c>
      <c r="J130" s="48" t="s">
        <v>13</v>
      </c>
      <c r="K130" s="48" t="s">
        <v>13</v>
      </c>
      <c r="L130" s="48" t="s">
        <v>13</v>
      </c>
      <c r="M130" s="48" t="s">
        <v>13</v>
      </c>
      <c r="N130" s="48" t="s">
        <v>13</v>
      </c>
      <c r="O130" s="48" t="s">
        <v>13</v>
      </c>
      <c r="P130" s="48" t="s">
        <v>13</v>
      </c>
      <c r="Q130" s="48" t="s">
        <v>13</v>
      </c>
      <c r="R130" s="48" t="s">
        <v>13</v>
      </c>
      <c r="S130" s="48" t="s">
        <v>13</v>
      </c>
      <c r="T130" s="48" t="s">
        <v>13</v>
      </c>
      <c r="U130" s="48" t="s">
        <v>13</v>
      </c>
      <c r="V130" s="48" t="s">
        <v>13</v>
      </c>
    </row>
    <row r="131" spans="1:22" s="63" customFormat="1" ht="25.9" customHeight="1" x14ac:dyDescent="0.25">
      <c r="A131" s="55" t="s">
        <v>14</v>
      </c>
      <c r="B131" s="285" t="s">
        <v>15</v>
      </c>
      <c r="C131" s="284"/>
      <c r="D131" s="293">
        <v>5</v>
      </c>
      <c r="E131" s="291"/>
      <c r="F131" s="61"/>
      <c r="G131" s="62"/>
      <c r="H131" s="62"/>
      <c r="I131" s="62"/>
      <c r="J131" s="62"/>
      <c r="K131" s="62"/>
      <c r="L131" s="62"/>
      <c r="M131" s="62"/>
      <c r="N131" s="62"/>
      <c r="O131" s="62"/>
      <c r="P131" s="62"/>
      <c r="Q131" s="62"/>
      <c r="R131" s="62"/>
      <c r="S131" s="62"/>
      <c r="T131" s="62"/>
      <c r="U131" s="62"/>
      <c r="V131" s="62"/>
    </row>
    <row r="132" spans="1:22" s="63" customFormat="1" ht="25.9" customHeight="1" x14ac:dyDescent="0.25">
      <c r="A132" s="60" t="s">
        <v>16</v>
      </c>
      <c r="B132" s="287" t="s">
        <v>17</v>
      </c>
      <c r="C132" s="280"/>
      <c r="D132" s="286">
        <v>5</v>
      </c>
      <c r="E132" s="282"/>
      <c r="F132" s="61"/>
      <c r="G132" s="62"/>
      <c r="H132" s="62"/>
      <c r="I132" s="62"/>
      <c r="J132" s="62"/>
      <c r="K132" s="62"/>
      <c r="L132" s="62"/>
      <c r="M132" s="62"/>
      <c r="N132" s="62"/>
      <c r="O132" s="62"/>
      <c r="P132" s="62"/>
      <c r="Q132" s="62"/>
      <c r="R132" s="62"/>
      <c r="S132" s="62"/>
      <c r="T132" s="62"/>
      <c r="U132" s="62"/>
      <c r="V132" s="62"/>
    </row>
    <row r="133" spans="1:22" s="63" customFormat="1" ht="25.9" customHeight="1" x14ac:dyDescent="0.25">
      <c r="A133" s="60" t="s">
        <v>18</v>
      </c>
      <c r="B133" s="287" t="s">
        <v>19</v>
      </c>
      <c r="C133" s="280"/>
      <c r="D133" s="286">
        <f t="shared" ref="D133:D141" si="10">SUM(F133:V133)</f>
        <v>0</v>
      </c>
      <c r="E133" s="282"/>
      <c r="F133" s="61"/>
      <c r="G133" s="62"/>
      <c r="H133" s="62"/>
      <c r="I133" s="62"/>
      <c r="J133" s="62"/>
      <c r="K133" s="62"/>
      <c r="L133" s="62"/>
      <c r="M133" s="62"/>
      <c r="N133" s="62"/>
      <c r="O133" s="62"/>
      <c r="P133" s="62"/>
      <c r="Q133" s="62"/>
      <c r="R133" s="62"/>
      <c r="S133" s="62"/>
      <c r="T133" s="62"/>
      <c r="U133" s="62"/>
      <c r="V133" s="62"/>
    </row>
    <row r="134" spans="1:22" s="63" customFormat="1" ht="25.9" customHeight="1" x14ac:dyDescent="0.25">
      <c r="A134" s="60" t="s">
        <v>20</v>
      </c>
      <c r="B134" s="287" t="s">
        <v>21</v>
      </c>
      <c r="C134" s="280"/>
      <c r="D134" s="286">
        <f t="shared" si="10"/>
        <v>0</v>
      </c>
      <c r="E134" s="282"/>
      <c r="F134" s="61"/>
      <c r="G134" s="62"/>
      <c r="H134" s="62"/>
      <c r="I134" s="62"/>
      <c r="J134" s="62"/>
      <c r="K134" s="62"/>
      <c r="L134" s="62"/>
      <c r="M134" s="62"/>
      <c r="N134" s="62"/>
      <c r="O134" s="62"/>
      <c r="P134" s="62"/>
      <c r="Q134" s="62"/>
      <c r="R134" s="62"/>
      <c r="S134" s="62"/>
      <c r="T134" s="62"/>
      <c r="U134" s="62"/>
      <c r="V134" s="62"/>
    </row>
    <row r="135" spans="1:22" s="63" customFormat="1" ht="25.9" customHeight="1" x14ac:dyDescent="0.25">
      <c r="A135" s="55" t="s">
        <v>22</v>
      </c>
      <c r="B135" s="285" t="s">
        <v>23</v>
      </c>
      <c r="C135" s="284"/>
      <c r="D135" s="286">
        <f t="shared" si="10"/>
        <v>0</v>
      </c>
      <c r="E135" s="282"/>
      <c r="F135" s="61"/>
      <c r="G135" s="62"/>
      <c r="H135" s="62"/>
      <c r="I135" s="62"/>
      <c r="J135" s="62"/>
      <c r="K135" s="62"/>
      <c r="L135" s="62"/>
      <c r="M135" s="62"/>
      <c r="N135" s="62"/>
      <c r="O135" s="62"/>
      <c r="P135" s="62"/>
      <c r="Q135" s="62"/>
      <c r="R135" s="62"/>
      <c r="S135" s="62"/>
      <c r="T135" s="62"/>
      <c r="U135" s="62"/>
      <c r="V135" s="62"/>
    </row>
    <row r="136" spans="1:22" s="63" customFormat="1" ht="25.9" customHeight="1" x14ac:dyDescent="0.25">
      <c r="A136" s="55" t="s">
        <v>24</v>
      </c>
      <c r="B136" s="285" t="s">
        <v>25</v>
      </c>
      <c r="C136" s="284"/>
      <c r="D136" s="286">
        <f t="shared" si="10"/>
        <v>0</v>
      </c>
      <c r="E136" s="282"/>
      <c r="F136" s="61"/>
      <c r="G136" s="62"/>
      <c r="H136" s="62"/>
      <c r="I136" s="62"/>
      <c r="J136" s="62"/>
      <c r="K136" s="62"/>
      <c r="L136" s="62"/>
      <c r="M136" s="62"/>
      <c r="N136" s="62"/>
      <c r="O136" s="62"/>
      <c r="P136" s="62"/>
      <c r="Q136" s="62"/>
      <c r="R136" s="62"/>
      <c r="S136" s="62"/>
      <c r="T136" s="62"/>
      <c r="U136" s="62"/>
      <c r="V136" s="62"/>
    </row>
    <row r="137" spans="1:22" s="63" customFormat="1" ht="25.9" customHeight="1" x14ac:dyDescent="0.25">
      <c r="A137" s="60" t="s">
        <v>26</v>
      </c>
      <c r="B137" s="287" t="s">
        <v>27</v>
      </c>
      <c r="C137" s="280"/>
      <c r="D137" s="286">
        <f t="shared" si="10"/>
        <v>0</v>
      </c>
      <c r="E137" s="282"/>
      <c r="F137" s="61"/>
      <c r="G137" s="62"/>
      <c r="H137" s="62"/>
      <c r="I137" s="62"/>
      <c r="J137" s="62"/>
      <c r="K137" s="62"/>
      <c r="L137" s="62"/>
      <c r="M137" s="62"/>
      <c r="N137" s="62"/>
      <c r="O137" s="62"/>
      <c r="P137" s="62"/>
      <c r="Q137" s="62"/>
      <c r="R137" s="62"/>
      <c r="S137" s="62"/>
      <c r="T137" s="62"/>
      <c r="U137" s="62"/>
      <c r="V137" s="62"/>
    </row>
    <row r="138" spans="1:22" s="63" customFormat="1" ht="25.9" customHeight="1" x14ac:dyDescent="0.25">
      <c r="A138" s="60" t="s">
        <v>28</v>
      </c>
      <c r="B138" s="287" t="s">
        <v>29</v>
      </c>
      <c r="C138" s="280"/>
      <c r="D138" s="286">
        <f t="shared" si="10"/>
        <v>0</v>
      </c>
      <c r="E138" s="282"/>
      <c r="F138" s="61"/>
      <c r="G138" s="62"/>
      <c r="H138" s="62"/>
      <c r="I138" s="62"/>
      <c r="J138" s="62"/>
      <c r="K138" s="62"/>
      <c r="L138" s="62"/>
      <c r="M138" s="62"/>
      <c r="N138" s="62"/>
      <c r="O138" s="62"/>
      <c r="P138" s="62"/>
      <c r="Q138" s="62"/>
      <c r="R138" s="62"/>
      <c r="S138" s="62"/>
      <c r="T138" s="62"/>
      <c r="U138" s="62"/>
      <c r="V138" s="62"/>
    </row>
    <row r="139" spans="1:22" s="63" customFormat="1" ht="25.9" customHeight="1" x14ac:dyDescent="0.25">
      <c r="A139" s="55" t="s">
        <v>30</v>
      </c>
      <c r="B139" s="285" t="s">
        <v>31</v>
      </c>
      <c r="C139" s="284"/>
      <c r="D139" s="286">
        <f t="shared" si="10"/>
        <v>0</v>
      </c>
      <c r="E139" s="282"/>
      <c r="F139" s="61"/>
      <c r="G139" s="62"/>
      <c r="H139" s="62"/>
      <c r="I139" s="62"/>
      <c r="J139" s="62"/>
      <c r="K139" s="62"/>
      <c r="L139" s="62"/>
      <c r="M139" s="62"/>
      <c r="N139" s="62"/>
      <c r="O139" s="62"/>
      <c r="P139" s="62"/>
      <c r="Q139" s="62"/>
      <c r="R139" s="62"/>
      <c r="S139" s="62"/>
      <c r="T139" s="62"/>
      <c r="U139" s="62"/>
      <c r="V139" s="62"/>
    </row>
    <row r="140" spans="1:22" s="63" customFormat="1" ht="25.9" customHeight="1" x14ac:dyDescent="0.25">
      <c r="A140" s="60" t="s">
        <v>32</v>
      </c>
      <c r="B140" s="287" t="s">
        <v>33</v>
      </c>
      <c r="C140" s="280"/>
      <c r="D140" s="286">
        <f t="shared" si="10"/>
        <v>0</v>
      </c>
      <c r="E140" s="282"/>
      <c r="F140" s="61"/>
      <c r="G140" s="62"/>
      <c r="H140" s="62"/>
      <c r="I140" s="62"/>
      <c r="J140" s="62"/>
      <c r="K140" s="62"/>
      <c r="L140" s="62"/>
      <c r="M140" s="62"/>
      <c r="N140" s="62"/>
      <c r="O140" s="62"/>
      <c r="P140" s="62"/>
      <c r="Q140" s="62"/>
      <c r="R140" s="62"/>
      <c r="S140" s="62"/>
      <c r="T140" s="62"/>
      <c r="U140" s="62"/>
      <c r="V140" s="62"/>
    </row>
    <row r="141" spans="1:22" s="63" customFormat="1" ht="25.9" customHeight="1" x14ac:dyDescent="0.25">
      <c r="A141" s="60" t="s">
        <v>34</v>
      </c>
      <c r="B141" s="287" t="s">
        <v>35</v>
      </c>
      <c r="C141" s="280"/>
      <c r="D141" s="286">
        <f t="shared" si="10"/>
        <v>0</v>
      </c>
      <c r="E141" s="282"/>
      <c r="F141" s="61"/>
      <c r="G141" s="62"/>
      <c r="H141" s="62"/>
      <c r="I141" s="62"/>
      <c r="J141" s="62"/>
      <c r="K141" s="62"/>
      <c r="L141" s="62"/>
      <c r="M141" s="62"/>
      <c r="N141" s="62"/>
      <c r="O141" s="62"/>
      <c r="P141" s="62"/>
      <c r="Q141" s="62"/>
      <c r="R141" s="62"/>
      <c r="S141" s="62"/>
      <c r="T141" s="62"/>
      <c r="U141" s="62"/>
      <c r="V141" s="62"/>
    </row>
    <row r="142" spans="1:22" s="56" customFormat="1" ht="69" customHeight="1" x14ac:dyDescent="0.25">
      <c r="A142" s="55">
        <v>1</v>
      </c>
      <c r="B142" s="292" t="s">
        <v>97</v>
      </c>
      <c r="C142" s="289"/>
      <c r="D142" s="286" t="s">
        <v>13</v>
      </c>
      <c r="E142" s="282"/>
      <c r="F142" s="48" t="s">
        <v>13</v>
      </c>
      <c r="G142" s="48" t="s">
        <v>13</v>
      </c>
      <c r="H142" s="48" t="s">
        <v>13</v>
      </c>
      <c r="I142" s="48" t="s">
        <v>13</v>
      </c>
      <c r="J142" s="48" t="s">
        <v>13</v>
      </c>
      <c r="K142" s="48" t="s">
        <v>13</v>
      </c>
      <c r="L142" s="48" t="s">
        <v>13</v>
      </c>
      <c r="M142" s="48" t="s">
        <v>13</v>
      </c>
      <c r="N142" s="48" t="s">
        <v>13</v>
      </c>
      <c r="O142" s="48" t="s">
        <v>13</v>
      </c>
      <c r="P142" s="48" t="s">
        <v>13</v>
      </c>
      <c r="Q142" s="48" t="s">
        <v>13</v>
      </c>
      <c r="R142" s="48" t="s">
        <v>13</v>
      </c>
      <c r="S142" s="48" t="s">
        <v>13</v>
      </c>
      <c r="T142" s="48" t="s">
        <v>13</v>
      </c>
      <c r="U142" s="48" t="s">
        <v>13</v>
      </c>
      <c r="V142" s="48" t="s">
        <v>13</v>
      </c>
    </row>
    <row r="143" spans="1:22" s="63" customFormat="1" ht="25.9" customHeight="1" x14ac:dyDescent="0.25">
      <c r="A143" s="55" t="s">
        <v>14</v>
      </c>
      <c r="B143" s="285" t="s">
        <v>15</v>
      </c>
      <c r="C143" s="284"/>
      <c r="D143" s="293">
        <v>0</v>
      </c>
      <c r="E143" s="291"/>
      <c r="F143" s="61"/>
      <c r="G143" s="62"/>
      <c r="H143" s="62"/>
      <c r="I143" s="62"/>
      <c r="J143" s="62"/>
      <c r="K143" s="62"/>
      <c r="L143" s="62"/>
      <c r="M143" s="62"/>
      <c r="N143" s="62"/>
      <c r="O143" s="62"/>
      <c r="P143" s="62"/>
      <c r="Q143" s="62"/>
      <c r="R143" s="62"/>
      <c r="S143" s="62"/>
      <c r="T143" s="62"/>
      <c r="U143" s="62"/>
      <c r="V143" s="62"/>
    </row>
    <row r="144" spans="1:22" s="63" customFormat="1" ht="25.9" customHeight="1" x14ac:dyDescent="0.25">
      <c r="A144" s="60" t="s">
        <v>16</v>
      </c>
      <c r="B144" s="287" t="s">
        <v>17</v>
      </c>
      <c r="C144" s="280"/>
      <c r="D144" s="286">
        <v>0</v>
      </c>
      <c r="E144" s="282"/>
      <c r="F144" s="61"/>
      <c r="G144" s="62"/>
      <c r="H144" s="62"/>
      <c r="I144" s="62"/>
      <c r="J144" s="62"/>
      <c r="K144" s="62"/>
      <c r="L144" s="62"/>
      <c r="M144" s="62"/>
      <c r="N144" s="62"/>
      <c r="O144" s="62"/>
      <c r="P144" s="62"/>
      <c r="Q144" s="62"/>
      <c r="R144" s="62"/>
      <c r="S144" s="62"/>
      <c r="T144" s="62"/>
      <c r="U144" s="62"/>
      <c r="V144" s="62"/>
    </row>
    <row r="145" spans="1:22" s="63" customFormat="1" ht="25.9" customHeight="1" x14ac:dyDescent="0.25">
      <c r="A145" s="60" t="s">
        <v>18</v>
      </c>
      <c r="B145" s="287" t="s">
        <v>19</v>
      </c>
      <c r="C145" s="280"/>
      <c r="D145" s="286">
        <f t="shared" ref="D145:D153" si="11">SUM(F145:V145)</f>
        <v>0</v>
      </c>
      <c r="E145" s="282"/>
      <c r="F145" s="61"/>
      <c r="G145" s="62"/>
      <c r="H145" s="62"/>
      <c r="I145" s="62"/>
      <c r="J145" s="62"/>
      <c r="K145" s="62"/>
      <c r="L145" s="62"/>
      <c r="M145" s="62"/>
      <c r="N145" s="62"/>
      <c r="O145" s="62"/>
      <c r="P145" s="62"/>
      <c r="Q145" s="62"/>
      <c r="R145" s="62"/>
      <c r="S145" s="62"/>
      <c r="T145" s="62"/>
      <c r="U145" s="62"/>
      <c r="V145" s="62"/>
    </row>
    <row r="146" spans="1:22" s="63" customFormat="1" ht="25.9" customHeight="1" x14ac:dyDescent="0.25">
      <c r="A146" s="60" t="s">
        <v>20</v>
      </c>
      <c r="B146" s="287" t="s">
        <v>21</v>
      </c>
      <c r="C146" s="280"/>
      <c r="D146" s="286">
        <f t="shared" si="11"/>
        <v>0</v>
      </c>
      <c r="E146" s="282"/>
      <c r="F146" s="61"/>
      <c r="G146" s="62"/>
      <c r="H146" s="62"/>
      <c r="I146" s="62"/>
      <c r="J146" s="62"/>
      <c r="K146" s="62"/>
      <c r="L146" s="62"/>
      <c r="M146" s="62"/>
      <c r="N146" s="62"/>
      <c r="O146" s="62"/>
      <c r="P146" s="62"/>
      <c r="Q146" s="62"/>
      <c r="R146" s="62"/>
      <c r="S146" s="62"/>
      <c r="T146" s="62"/>
      <c r="U146" s="62"/>
      <c r="V146" s="62"/>
    </row>
    <row r="147" spans="1:22" s="63" customFormat="1" ht="25.9" customHeight="1" x14ac:dyDescent="0.25">
      <c r="A147" s="55" t="s">
        <v>22</v>
      </c>
      <c r="B147" s="285" t="s">
        <v>23</v>
      </c>
      <c r="C147" s="284"/>
      <c r="D147" s="286">
        <f t="shared" si="11"/>
        <v>0</v>
      </c>
      <c r="E147" s="282"/>
      <c r="F147" s="61"/>
      <c r="G147" s="62"/>
      <c r="H147" s="62"/>
      <c r="I147" s="62"/>
      <c r="J147" s="62"/>
      <c r="K147" s="62"/>
      <c r="L147" s="62"/>
      <c r="M147" s="62"/>
      <c r="N147" s="62"/>
      <c r="O147" s="62"/>
      <c r="P147" s="62"/>
      <c r="Q147" s="62"/>
      <c r="R147" s="62"/>
      <c r="S147" s="62"/>
      <c r="T147" s="62"/>
      <c r="U147" s="62"/>
      <c r="V147" s="62"/>
    </row>
    <row r="148" spans="1:22" s="63" customFormat="1" ht="25.9" customHeight="1" x14ac:dyDescent="0.25">
      <c r="A148" s="55" t="s">
        <v>24</v>
      </c>
      <c r="B148" s="285" t="s">
        <v>25</v>
      </c>
      <c r="C148" s="284"/>
      <c r="D148" s="286">
        <f t="shared" si="11"/>
        <v>0</v>
      </c>
      <c r="E148" s="282"/>
      <c r="F148" s="61"/>
      <c r="G148" s="62"/>
      <c r="H148" s="62"/>
      <c r="I148" s="62"/>
      <c r="J148" s="62"/>
      <c r="K148" s="62"/>
      <c r="L148" s="62"/>
      <c r="M148" s="62"/>
      <c r="N148" s="62"/>
      <c r="O148" s="62"/>
      <c r="P148" s="62"/>
      <c r="Q148" s="62"/>
      <c r="R148" s="62"/>
      <c r="S148" s="62"/>
      <c r="T148" s="62"/>
      <c r="U148" s="62"/>
      <c r="V148" s="62"/>
    </row>
    <row r="149" spans="1:22" s="63" customFormat="1" ht="25.9" customHeight="1" x14ac:dyDescent="0.25">
      <c r="A149" s="60" t="s">
        <v>26</v>
      </c>
      <c r="B149" s="287" t="s">
        <v>27</v>
      </c>
      <c r="C149" s="280"/>
      <c r="D149" s="286">
        <f t="shared" si="11"/>
        <v>0</v>
      </c>
      <c r="E149" s="282"/>
      <c r="F149" s="61"/>
      <c r="G149" s="62"/>
      <c r="H149" s="62"/>
      <c r="I149" s="62"/>
      <c r="J149" s="62"/>
      <c r="K149" s="62"/>
      <c r="L149" s="62"/>
      <c r="M149" s="62"/>
      <c r="N149" s="62"/>
      <c r="O149" s="62"/>
      <c r="P149" s="62"/>
      <c r="Q149" s="62"/>
      <c r="R149" s="62"/>
      <c r="S149" s="62"/>
      <c r="T149" s="62"/>
      <c r="U149" s="62"/>
      <c r="V149" s="62"/>
    </row>
    <row r="150" spans="1:22" s="63" customFormat="1" ht="25.9" customHeight="1" x14ac:dyDescent="0.25">
      <c r="A150" s="60" t="s">
        <v>28</v>
      </c>
      <c r="B150" s="287" t="s">
        <v>29</v>
      </c>
      <c r="C150" s="280"/>
      <c r="D150" s="286">
        <f t="shared" si="11"/>
        <v>0</v>
      </c>
      <c r="E150" s="282"/>
      <c r="F150" s="61"/>
      <c r="G150" s="62"/>
      <c r="H150" s="62"/>
      <c r="I150" s="62"/>
      <c r="J150" s="62"/>
      <c r="K150" s="62"/>
      <c r="L150" s="62"/>
      <c r="M150" s="62"/>
      <c r="N150" s="62"/>
      <c r="O150" s="62"/>
      <c r="P150" s="62"/>
      <c r="Q150" s="62"/>
      <c r="R150" s="62"/>
      <c r="S150" s="62"/>
      <c r="T150" s="62"/>
      <c r="U150" s="62"/>
      <c r="V150" s="62"/>
    </row>
    <row r="151" spans="1:22" s="63" customFormat="1" ht="25.9" customHeight="1" x14ac:dyDescent="0.25">
      <c r="A151" s="55" t="s">
        <v>30</v>
      </c>
      <c r="B151" s="285" t="s">
        <v>31</v>
      </c>
      <c r="C151" s="284"/>
      <c r="D151" s="286">
        <f t="shared" si="11"/>
        <v>0</v>
      </c>
      <c r="E151" s="282"/>
      <c r="F151" s="61"/>
      <c r="G151" s="62"/>
      <c r="H151" s="62"/>
      <c r="I151" s="62"/>
      <c r="J151" s="62"/>
      <c r="K151" s="62"/>
      <c r="L151" s="62"/>
      <c r="M151" s="62"/>
      <c r="N151" s="62"/>
      <c r="O151" s="62"/>
      <c r="P151" s="62"/>
      <c r="Q151" s="62"/>
      <c r="R151" s="62"/>
      <c r="S151" s="62"/>
      <c r="T151" s="62"/>
      <c r="U151" s="62"/>
      <c r="V151" s="62"/>
    </row>
    <row r="152" spans="1:22" s="63" customFormat="1" ht="25.9" customHeight="1" x14ac:dyDescent="0.25">
      <c r="A152" s="60" t="s">
        <v>32</v>
      </c>
      <c r="B152" s="287" t="s">
        <v>33</v>
      </c>
      <c r="C152" s="280"/>
      <c r="D152" s="286">
        <f t="shared" si="11"/>
        <v>0</v>
      </c>
      <c r="E152" s="282"/>
      <c r="F152" s="61"/>
      <c r="G152" s="62"/>
      <c r="H152" s="62"/>
      <c r="I152" s="62"/>
      <c r="J152" s="62"/>
      <c r="K152" s="62"/>
      <c r="L152" s="62"/>
      <c r="M152" s="62"/>
      <c r="N152" s="62"/>
      <c r="O152" s="62"/>
      <c r="P152" s="62"/>
      <c r="Q152" s="62"/>
      <c r="R152" s="62"/>
      <c r="S152" s="62"/>
      <c r="T152" s="62"/>
      <c r="U152" s="62"/>
      <c r="V152" s="62"/>
    </row>
    <row r="153" spans="1:22" s="63" customFormat="1" ht="25.9" customHeight="1" x14ac:dyDescent="0.25">
      <c r="A153" s="60" t="s">
        <v>34</v>
      </c>
      <c r="B153" s="287" t="s">
        <v>35</v>
      </c>
      <c r="C153" s="280"/>
      <c r="D153" s="286">
        <f t="shared" si="11"/>
        <v>0</v>
      </c>
      <c r="E153" s="282"/>
      <c r="F153" s="61"/>
      <c r="G153" s="62"/>
      <c r="H153" s="62"/>
      <c r="I153" s="62"/>
      <c r="J153" s="62"/>
      <c r="K153" s="62"/>
      <c r="L153" s="62"/>
      <c r="M153" s="62"/>
      <c r="N153" s="62"/>
      <c r="O153" s="62"/>
      <c r="P153" s="62"/>
      <c r="Q153" s="62"/>
      <c r="R153" s="62"/>
      <c r="S153" s="62"/>
      <c r="T153" s="62"/>
      <c r="U153" s="62"/>
      <c r="V153" s="62"/>
    </row>
    <row r="154" spans="1:22" s="56" customFormat="1" ht="76.5" customHeight="1" x14ac:dyDescent="0.25">
      <c r="A154" s="55">
        <v>1</v>
      </c>
      <c r="B154" s="292" t="s">
        <v>98</v>
      </c>
      <c r="C154" s="289"/>
      <c r="D154" s="286" t="s">
        <v>13</v>
      </c>
      <c r="E154" s="282"/>
      <c r="F154" s="48" t="s">
        <v>13</v>
      </c>
      <c r="G154" s="48" t="s">
        <v>13</v>
      </c>
      <c r="H154" s="48" t="s">
        <v>13</v>
      </c>
      <c r="I154" s="48" t="s">
        <v>13</v>
      </c>
      <c r="J154" s="48" t="s">
        <v>13</v>
      </c>
      <c r="K154" s="48" t="s">
        <v>13</v>
      </c>
      <c r="L154" s="48" t="s">
        <v>13</v>
      </c>
      <c r="M154" s="48" t="s">
        <v>13</v>
      </c>
      <c r="N154" s="48" t="s">
        <v>13</v>
      </c>
      <c r="O154" s="48" t="s">
        <v>13</v>
      </c>
      <c r="P154" s="48" t="s">
        <v>13</v>
      </c>
      <c r="Q154" s="48" t="s">
        <v>13</v>
      </c>
      <c r="R154" s="48" t="s">
        <v>13</v>
      </c>
      <c r="S154" s="48" t="s">
        <v>13</v>
      </c>
      <c r="T154" s="48" t="s">
        <v>13</v>
      </c>
      <c r="U154" s="48" t="s">
        <v>13</v>
      </c>
      <c r="V154" s="48" t="s">
        <v>13</v>
      </c>
    </row>
    <row r="155" spans="1:22" s="63" customFormat="1" ht="21.4" customHeight="1" x14ac:dyDescent="0.25">
      <c r="A155" s="55" t="s">
        <v>14</v>
      </c>
      <c r="B155" s="285" t="s">
        <v>15</v>
      </c>
      <c r="C155" s="284"/>
      <c r="D155" s="293">
        <v>0</v>
      </c>
      <c r="E155" s="291"/>
      <c r="F155" s="61"/>
      <c r="G155" s="62"/>
      <c r="H155" s="62"/>
      <c r="I155" s="62"/>
      <c r="J155" s="62"/>
      <c r="K155" s="62"/>
      <c r="L155" s="62"/>
      <c r="M155" s="62"/>
      <c r="N155" s="62"/>
      <c r="O155" s="62"/>
      <c r="P155" s="62"/>
      <c r="Q155" s="62"/>
      <c r="R155" s="62"/>
      <c r="S155" s="62"/>
      <c r="T155" s="62"/>
      <c r="U155" s="62"/>
      <c r="V155" s="62"/>
    </row>
    <row r="156" spans="1:22" s="63" customFormat="1" ht="21.4" customHeight="1" x14ac:dyDescent="0.25">
      <c r="A156" s="60" t="s">
        <v>16</v>
      </c>
      <c r="B156" s="287" t="s">
        <v>17</v>
      </c>
      <c r="C156" s="280"/>
      <c r="D156" s="286">
        <v>0</v>
      </c>
      <c r="E156" s="282"/>
      <c r="F156" s="61"/>
      <c r="G156" s="62"/>
      <c r="H156" s="62"/>
      <c r="I156" s="62"/>
      <c r="J156" s="62"/>
      <c r="K156" s="62"/>
      <c r="L156" s="62"/>
      <c r="M156" s="62"/>
      <c r="N156" s="62"/>
      <c r="O156" s="62"/>
      <c r="P156" s="62"/>
      <c r="Q156" s="62"/>
      <c r="R156" s="62"/>
      <c r="S156" s="62"/>
      <c r="T156" s="62"/>
      <c r="U156" s="62"/>
      <c r="V156" s="62"/>
    </row>
    <row r="157" spans="1:22" s="63" customFormat="1" ht="21.4" customHeight="1" x14ac:dyDescent="0.25">
      <c r="A157" s="60" t="s">
        <v>18</v>
      </c>
      <c r="B157" s="287" t="s">
        <v>19</v>
      </c>
      <c r="C157" s="280"/>
      <c r="D157" s="286">
        <f t="shared" ref="D157:D165" si="12">SUM(F157:V157)</f>
        <v>0</v>
      </c>
      <c r="E157" s="282"/>
      <c r="F157" s="61"/>
      <c r="G157" s="62"/>
      <c r="H157" s="62"/>
      <c r="I157" s="62"/>
      <c r="J157" s="62"/>
      <c r="K157" s="62"/>
      <c r="L157" s="62"/>
      <c r="M157" s="62"/>
      <c r="N157" s="62"/>
      <c r="O157" s="62"/>
      <c r="P157" s="62"/>
      <c r="Q157" s="62"/>
      <c r="R157" s="62"/>
      <c r="S157" s="62"/>
      <c r="T157" s="62"/>
      <c r="U157" s="62"/>
      <c r="V157" s="62"/>
    </row>
    <row r="158" spans="1:22" s="63" customFormat="1" ht="21.4" customHeight="1" x14ac:dyDescent="0.25">
      <c r="A158" s="60" t="s">
        <v>20</v>
      </c>
      <c r="B158" s="287" t="s">
        <v>21</v>
      </c>
      <c r="C158" s="280"/>
      <c r="D158" s="286">
        <f t="shared" si="12"/>
        <v>0</v>
      </c>
      <c r="E158" s="282"/>
      <c r="F158" s="61"/>
      <c r="G158" s="62"/>
      <c r="H158" s="62"/>
      <c r="I158" s="62"/>
      <c r="J158" s="62"/>
      <c r="K158" s="62"/>
      <c r="L158" s="62"/>
      <c r="M158" s="62"/>
      <c r="N158" s="62"/>
      <c r="O158" s="62"/>
      <c r="P158" s="62"/>
      <c r="Q158" s="62"/>
      <c r="R158" s="62"/>
      <c r="S158" s="62"/>
      <c r="T158" s="62"/>
      <c r="U158" s="62"/>
      <c r="V158" s="62"/>
    </row>
    <row r="159" spans="1:22" s="63" customFormat="1" ht="21.4" customHeight="1" x14ac:dyDescent="0.25">
      <c r="A159" s="55" t="s">
        <v>22</v>
      </c>
      <c r="B159" s="285" t="s">
        <v>23</v>
      </c>
      <c r="C159" s="284"/>
      <c r="D159" s="286">
        <f t="shared" si="12"/>
        <v>0</v>
      </c>
      <c r="E159" s="282"/>
      <c r="F159" s="61"/>
      <c r="G159" s="62"/>
      <c r="H159" s="62"/>
      <c r="I159" s="62"/>
      <c r="J159" s="62"/>
      <c r="K159" s="62"/>
      <c r="L159" s="62"/>
      <c r="M159" s="62"/>
      <c r="N159" s="62"/>
      <c r="O159" s="62"/>
      <c r="P159" s="62"/>
      <c r="Q159" s="62"/>
      <c r="R159" s="62"/>
      <c r="S159" s="62"/>
      <c r="T159" s="62"/>
      <c r="U159" s="62"/>
      <c r="V159" s="62"/>
    </row>
    <row r="160" spans="1:22" s="63" customFormat="1" ht="21.4" customHeight="1" x14ac:dyDescent="0.25">
      <c r="A160" s="55" t="s">
        <v>24</v>
      </c>
      <c r="B160" s="285" t="s">
        <v>25</v>
      </c>
      <c r="C160" s="284"/>
      <c r="D160" s="286">
        <f t="shared" si="12"/>
        <v>0</v>
      </c>
      <c r="E160" s="282"/>
      <c r="F160" s="61"/>
      <c r="G160" s="62"/>
      <c r="H160" s="62"/>
      <c r="I160" s="62"/>
      <c r="J160" s="62"/>
      <c r="K160" s="62"/>
      <c r="L160" s="62"/>
      <c r="M160" s="62"/>
      <c r="N160" s="62"/>
      <c r="O160" s="62"/>
      <c r="P160" s="62"/>
      <c r="Q160" s="62"/>
      <c r="R160" s="62"/>
      <c r="S160" s="62"/>
      <c r="T160" s="62"/>
      <c r="U160" s="62"/>
      <c r="V160" s="62"/>
    </row>
    <row r="161" spans="1:22" s="63" customFormat="1" ht="21.4" customHeight="1" x14ac:dyDescent="0.25">
      <c r="A161" s="60" t="s">
        <v>26</v>
      </c>
      <c r="B161" s="287" t="s">
        <v>27</v>
      </c>
      <c r="C161" s="280"/>
      <c r="D161" s="286">
        <f t="shared" si="12"/>
        <v>0</v>
      </c>
      <c r="E161" s="282"/>
      <c r="F161" s="61"/>
      <c r="G161" s="62"/>
      <c r="H161" s="62"/>
      <c r="I161" s="62"/>
      <c r="J161" s="62"/>
      <c r="K161" s="62"/>
      <c r="L161" s="62"/>
      <c r="M161" s="62"/>
      <c r="N161" s="62"/>
      <c r="O161" s="62"/>
      <c r="P161" s="62"/>
      <c r="Q161" s="62"/>
      <c r="R161" s="62"/>
      <c r="S161" s="62"/>
      <c r="T161" s="62"/>
      <c r="U161" s="62"/>
      <c r="V161" s="62"/>
    </row>
    <row r="162" spans="1:22" s="63" customFormat="1" ht="21.4" customHeight="1" x14ac:dyDescent="0.25">
      <c r="A162" s="60" t="s">
        <v>28</v>
      </c>
      <c r="B162" s="287" t="s">
        <v>29</v>
      </c>
      <c r="C162" s="280"/>
      <c r="D162" s="286">
        <f t="shared" si="12"/>
        <v>0</v>
      </c>
      <c r="E162" s="282"/>
      <c r="F162" s="61"/>
      <c r="G162" s="62"/>
      <c r="H162" s="62"/>
      <c r="I162" s="62"/>
      <c r="J162" s="62"/>
      <c r="K162" s="62"/>
      <c r="L162" s="62"/>
      <c r="M162" s="62"/>
      <c r="N162" s="62"/>
      <c r="O162" s="62"/>
      <c r="P162" s="62"/>
      <c r="Q162" s="62"/>
      <c r="R162" s="62"/>
      <c r="S162" s="62"/>
      <c r="T162" s="62"/>
      <c r="U162" s="62"/>
      <c r="V162" s="62"/>
    </row>
    <row r="163" spans="1:22" s="63" customFormat="1" ht="28.7" customHeight="1" x14ac:dyDescent="0.25">
      <c r="A163" s="55" t="s">
        <v>30</v>
      </c>
      <c r="B163" s="285" t="s">
        <v>31</v>
      </c>
      <c r="C163" s="284"/>
      <c r="D163" s="286">
        <f t="shared" si="12"/>
        <v>0</v>
      </c>
      <c r="E163" s="282"/>
      <c r="F163" s="61"/>
      <c r="G163" s="62"/>
      <c r="H163" s="62"/>
      <c r="I163" s="62"/>
      <c r="J163" s="62"/>
      <c r="K163" s="62"/>
      <c r="L163" s="62"/>
      <c r="M163" s="62"/>
      <c r="N163" s="62"/>
      <c r="O163" s="62"/>
      <c r="P163" s="62"/>
      <c r="Q163" s="62"/>
      <c r="R163" s="62"/>
      <c r="S163" s="62"/>
      <c r="T163" s="62"/>
      <c r="U163" s="62"/>
      <c r="V163" s="62"/>
    </row>
    <row r="164" spans="1:22" s="63" customFormat="1" ht="21.4" customHeight="1" x14ac:dyDescent="0.25">
      <c r="A164" s="60" t="s">
        <v>32</v>
      </c>
      <c r="B164" s="287" t="s">
        <v>33</v>
      </c>
      <c r="C164" s="280"/>
      <c r="D164" s="286">
        <f t="shared" si="12"/>
        <v>0</v>
      </c>
      <c r="E164" s="282"/>
      <c r="F164" s="61"/>
      <c r="G164" s="62"/>
      <c r="H164" s="62"/>
      <c r="I164" s="62"/>
      <c r="J164" s="62"/>
      <c r="K164" s="62"/>
      <c r="L164" s="62"/>
      <c r="M164" s="62"/>
      <c r="N164" s="62"/>
      <c r="O164" s="62"/>
      <c r="P164" s="62"/>
      <c r="Q164" s="62"/>
      <c r="R164" s="62"/>
      <c r="S164" s="62"/>
      <c r="T164" s="62"/>
      <c r="U164" s="62"/>
      <c r="V164" s="62"/>
    </row>
    <row r="165" spans="1:22" s="63" customFormat="1" ht="21.4" customHeight="1" x14ac:dyDescent="0.25">
      <c r="A165" s="60" t="s">
        <v>34</v>
      </c>
      <c r="B165" s="287" t="s">
        <v>35</v>
      </c>
      <c r="C165" s="280"/>
      <c r="D165" s="286">
        <f t="shared" si="12"/>
        <v>0</v>
      </c>
      <c r="E165" s="282"/>
      <c r="F165" s="61"/>
      <c r="G165" s="62"/>
      <c r="H165" s="62"/>
      <c r="I165" s="62"/>
      <c r="J165" s="62"/>
      <c r="K165" s="62"/>
      <c r="L165" s="62"/>
      <c r="M165" s="62"/>
      <c r="N165" s="62"/>
      <c r="O165" s="62"/>
      <c r="P165" s="62"/>
      <c r="Q165" s="62"/>
      <c r="R165" s="62"/>
      <c r="S165" s="62"/>
      <c r="T165" s="62"/>
      <c r="U165" s="62"/>
      <c r="V165" s="62"/>
    </row>
    <row r="166" spans="1:22" s="56" customFormat="1" ht="184.5" customHeight="1" x14ac:dyDescent="0.25">
      <c r="A166" s="55">
        <v>1</v>
      </c>
      <c r="B166" s="292" t="s">
        <v>99</v>
      </c>
      <c r="C166" s="289"/>
      <c r="D166" s="286" t="s">
        <v>13</v>
      </c>
      <c r="E166" s="282"/>
      <c r="F166" s="48" t="s">
        <v>13</v>
      </c>
      <c r="G166" s="48" t="s">
        <v>13</v>
      </c>
      <c r="H166" s="48" t="s">
        <v>13</v>
      </c>
      <c r="I166" s="48" t="s">
        <v>13</v>
      </c>
      <c r="J166" s="48" t="s">
        <v>13</v>
      </c>
      <c r="K166" s="48" t="s">
        <v>13</v>
      </c>
      <c r="L166" s="48" t="s">
        <v>13</v>
      </c>
      <c r="M166" s="48" t="s">
        <v>13</v>
      </c>
      <c r="N166" s="48" t="s">
        <v>13</v>
      </c>
      <c r="O166" s="48" t="s">
        <v>13</v>
      </c>
      <c r="P166" s="48" t="s">
        <v>13</v>
      </c>
      <c r="Q166" s="48" t="s">
        <v>13</v>
      </c>
      <c r="R166" s="48" t="s">
        <v>13</v>
      </c>
      <c r="S166" s="48" t="s">
        <v>13</v>
      </c>
      <c r="T166" s="48" t="s">
        <v>13</v>
      </c>
      <c r="U166" s="48" t="s">
        <v>13</v>
      </c>
      <c r="V166" s="48" t="s">
        <v>13</v>
      </c>
    </row>
    <row r="167" spans="1:22" s="63" customFormat="1" ht="21.4" customHeight="1" x14ac:dyDescent="0.25">
      <c r="A167" s="55" t="s">
        <v>14</v>
      </c>
      <c r="B167" s="285" t="s">
        <v>15</v>
      </c>
      <c r="C167" s="284"/>
      <c r="D167" s="293">
        <v>19</v>
      </c>
      <c r="E167" s="291"/>
      <c r="F167" s="61"/>
      <c r="G167" s="62"/>
      <c r="H167" s="62"/>
      <c r="I167" s="62"/>
      <c r="J167" s="62"/>
      <c r="K167" s="62"/>
      <c r="L167" s="62"/>
      <c r="M167" s="62"/>
      <c r="N167" s="62"/>
      <c r="O167" s="62"/>
      <c r="P167" s="62"/>
      <c r="Q167" s="62"/>
      <c r="R167" s="62"/>
      <c r="S167" s="62"/>
      <c r="T167" s="62"/>
      <c r="U167" s="62"/>
      <c r="V167" s="62"/>
    </row>
    <row r="168" spans="1:22" s="63" customFormat="1" ht="21.4" customHeight="1" x14ac:dyDescent="0.25">
      <c r="A168" s="60" t="s">
        <v>16</v>
      </c>
      <c r="B168" s="287" t="s">
        <v>17</v>
      </c>
      <c r="C168" s="280"/>
      <c r="D168" s="286">
        <v>19</v>
      </c>
      <c r="E168" s="282"/>
      <c r="F168" s="61"/>
      <c r="G168" s="62"/>
      <c r="H168" s="62"/>
      <c r="I168" s="62"/>
      <c r="J168" s="62"/>
      <c r="K168" s="62"/>
      <c r="L168" s="62"/>
      <c r="M168" s="62"/>
      <c r="N168" s="62"/>
      <c r="O168" s="62"/>
      <c r="P168" s="62"/>
      <c r="Q168" s="62"/>
      <c r="R168" s="62"/>
      <c r="S168" s="62"/>
      <c r="T168" s="62"/>
      <c r="U168" s="62"/>
      <c r="V168" s="62"/>
    </row>
    <row r="169" spans="1:22" s="63" customFormat="1" ht="21.4" customHeight="1" x14ac:dyDescent="0.25">
      <c r="A169" s="60" t="s">
        <v>18</v>
      </c>
      <c r="B169" s="287" t="s">
        <v>19</v>
      </c>
      <c r="C169" s="280"/>
      <c r="D169" s="286">
        <f t="shared" ref="D169:D177" si="13">SUM(F169:V169)</f>
        <v>0</v>
      </c>
      <c r="E169" s="282"/>
      <c r="F169" s="61"/>
      <c r="G169" s="62"/>
      <c r="H169" s="62"/>
      <c r="I169" s="62"/>
      <c r="J169" s="62"/>
      <c r="K169" s="62"/>
      <c r="L169" s="62"/>
      <c r="M169" s="62"/>
      <c r="N169" s="62"/>
      <c r="O169" s="62"/>
      <c r="P169" s="62"/>
      <c r="Q169" s="62"/>
      <c r="R169" s="62"/>
      <c r="S169" s="62"/>
      <c r="T169" s="62"/>
      <c r="U169" s="62"/>
      <c r="V169" s="62"/>
    </row>
    <row r="170" spans="1:22" s="63" customFormat="1" ht="21.4" customHeight="1" x14ac:dyDescent="0.25">
      <c r="A170" s="60" t="s">
        <v>20</v>
      </c>
      <c r="B170" s="287" t="s">
        <v>21</v>
      </c>
      <c r="C170" s="280"/>
      <c r="D170" s="286">
        <f t="shared" si="13"/>
        <v>0</v>
      </c>
      <c r="E170" s="282"/>
      <c r="F170" s="61"/>
      <c r="G170" s="62"/>
      <c r="H170" s="62"/>
      <c r="I170" s="62"/>
      <c r="J170" s="62"/>
      <c r="K170" s="62"/>
      <c r="L170" s="62"/>
      <c r="M170" s="62"/>
      <c r="N170" s="62"/>
      <c r="O170" s="62"/>
      <c r="P170" s="62"/>
      <c r="Q170" s="62"/>
      <c r="R170" s="62"/>
      <c r="S170" s="62"/>
      <c r="T170" s="62"/>
      <c r="U170" s="62"/>
      <c r="V170" s="62"/>
    </row>
    <row r="171" spans="1:22" s="63" customFormat="1" ht="21.4" customHeight="1" x14ac:dyDescent="0.25">
      <c r="A171" s="55" t="s">
        <v>22</v>
      </c>
      <c r="B171" s="285" t="s">
        <v>23</v>
      </c>
      <c r="C171" s="284"/>
      <c r="D171" s="286">
        <f t="shared" si="13"/>
        <v>0</v>
      </c>
      <c r="E171" s="282"/>
      <c r="F171" s="61"/>
      <c r="G171" s="62"/>
      <c r="H171" s="62"/>
      <c r="I171" s="62"/>
      <c r="J171" s="62"/>
      <c r="K171" s="62"/>
      <c r="L171" s="62"/>
      <c r="M171" s="62"/>
      <c r="N171" s="62"/>
      <c r="O171" s="62"/>
      <c r="P171" s="62"/>
      <c r="Q171" s="62"/>
      <c r="R171" s="62"/>
      <c r="S171" s="62"/>
      <c r="T171" s="62"/>
      <c r="U171" s="62"/>
      <c r="V171" s="62"/>
    </row>
    <row r="172" spans="1:22" s="63" customFormat="1" ht="21.4" customHeight="1" x14ac:dyDescent="0.25">
      <c r="A172" s="55" t="s">
        <v>24</v>
      </c>
      <c r="B172" s="285" t="s">
        <v>25</v>
      </c>
      <c r="C172" s="284"/>
      <c r="D172" s="286">
        <f t="shared" si="13"/>
        <v>0</v>
      </c>
      <c r="E172" s="282"/>
      <c r="F172" s="61"/>
      <c r="G172" s="62"/>
      <c r="H172" s="62"/>
      <c r="I172" s="62"/>
      <c r="J172" s="62"/>
      <c r="K172" s="62"/>
      <c r="L172" s="62"/>
      <c r="M172" s="62"/>
      <c r="N172" s="62"/>
      <c r="O172" s="62"/>
      <c r="P172" s="62"/>
      <c r="Q172" s="62"/>
      <c r="R172" s="62"/>
      <c r="S172" s="62"/>
      <c r="T172" s="62"/>
      <c r="U172" s="62"/>
      <c r="V172" s="62"/>
    </row>
    <row r="173" spans="1:22" s="63" customFormat="1" ht="21.4" customHeight="1" x14ac:dyDescent="0.25">
      <c r="A173" s="60" t="s">
        <v>26</v>
      </c>
      <c r="B173" s="287" t="s">
        <v>27</v>
      </c>
      <c r="C173" s="280"/>
      <c r="D173" s="286">
        <f t="shared" si="13"/>
        <v>0</v>
      </c>
      <c r="E173" s="282"/>
      <c r="F173" s="61"/>
      <c r="G173" s="62"/>
      <c r="H173" s="62"/>
      <c r="I173" s="62"/>
      <c r="J173" s="62"/>
      <c r="K173" s="62"/>
      <c r="L173" s="62"/>
      <c r="M173" s="62"/>
      <c r="N173" s="62"/>
      <c r="O173" s="62"/>
      <c r="P173" s="62"/>
      <c r="Q173" s="62"/>
      <c r="R173" s="62"/>
      <c r="S173" s="62"/>
      <c r="T173" s="62"/>
      <c r="U173" s="62"/>
      <c r="V173" s="62"/>
    </row>
    <row r="174" spans="1:22" s="63" customFormat="1" ht="21.4" customHeight="1" x14ac:dyDescent="0.25">
      <c r="A174" s="60" t="s">
        <v>28</v>
      </c>
      <c r="B174" s="287" t="s">
        <v>29</v>
      </c>
      <c r="C174" s="280"/>
      <c r="D174" s="286">
        <f t="shared" si="13"/>
        <v>0</v>
      </c>
      <c r="E174" s="282"/>
      <c r="F174" s="61"/>
      <c r="G174" s="62"/>
      <c r="H174" s="62"/>
      <c r="I174" s="62"/>
      <c r="J174" s="62"/>
      <c r="K174" s="62"/>
      <c r="L174" s="62"/>
      <c r="M174" s="62"/>
      <c r="N174" s="62"/>
      <c r="O174" s="62"/>
      <c r="P174" s="62"/>
      <c r="Q174" s="62"/>
      <c r="R174" s="62"/>
      <c r="S174" s="62"/>
      <c r="T174" s="62"/>
      <c r="U174" s="62"/>
      <c r="V174" s="62"/>
    </row>
    <row r="175" spans="1:22" s="63" customFormat="1" ht="28.7" customHeight="1" x14ac:dyDescent="0.25">
      <c r="A175" s="55" t="s">
        <v>30</v>
      </c>
      <c r="B175" s="285" t="s">
        <v>31</v>
      </c>
      <c r="C175" s="284"/>
      <c r="D175" s="286">
        <f t="shared" si="13"/>
        <v>0</v>
      </c>
      <c r="E175" s="282"/>
      <c r="F175" s="61"/>
      <c r="G175" s="62"/>
      <c r="H175" s="62"/>
      <c r="I175" s="62"/>
      <c r="J175" s="62"/>
      <c r="K175" s="62"/>
      <c r="L175" s="62"/>
      <c r="M175" s="62"/>
      <c r="N175" s="62"/>
      <c r="O175" s="62"/>
      <c r="P175" s="62"/>
      <c r="Q175" s="62"/>
      <c r="R175" s="62"/>
      <c r="S175" s="62"/>
      <c r="T175" s="62"/>
      <c r="U175" s="62"/>
      <c r="V175" s="62"/>
    </row>
    <row r="176" spans="1:22" s="63" customFormat="1" ht="21.4" customHeight="1" x14ac:dyDescent="0.25">
      <c r="A176" s="60" t="s">
        <v>32</v>
      </c>
      <c r="B176" s="287" t="s">
        <v>33</v>
      </c>
      <c r="C176" s="280"/>
      <c r="D176" s="286">
        <f t="shared" si="13"/>
        <v>0</v>
      </c>
      <c r="E176" s="282"/>
      <c r="F176" s="61"/>
      <c r="G176" s="62"/>
      <c r="H176" s="62"/>
      <c r="I176" s="62"/>
      <c r="J176" s="62"/>
      <c r="K176" s="62"/>
      <c r="L176" s="62"/>
      <c r="M176" s="62"/>
      <c r="N176" s="62"/>
      <c r="O176" s="62"/>
      <c r="P176" s="62"/>
      <c r="Q176" s="62"/>
      <c r="R176" s="62"/>
      <c r="S176" s="62"/>
      <c r="T176" s="62"/>
      <c r="U176" s="62"/>
      <c r="V176" s="62"/>
    </row>
    <row r="177" spans="1:22" s="63" customFormat="1" ht="21.4" customHeight="1" x14ac:dyDescent="0.25">
      <c r="A177" s="60" t="s">
        <v>34</v>
      </c>
      <c r="B177" s="287" t="s">
        <v>35</v>
      </c>
      <c r="C177" s="280"/>
      <c r="D177" s="286">
        <f t="shared" si="13"/>
        <v>0</v>
      </c>
      <c r="E177" s="282"/>
      <c r="F177" s="61"/>
      <c r="G177" s="62"/>
      <c r="H177" s="62"/>
      <c r="I177" s="62"/>
      <c r="J177" s="62"/>
      <c r="K177" s="62"/>
      <c r="L177" s="62"/>
      <c r="M177" s="62"/>
      <c r="N177" s="62"/>
      <c r="O177" s="62"/>
      <c r="P177" s="62"/>
      <c r="Q177" s="62"/>
      <c r="R177" s="62"/>
      <c r="S177" s="62"/>
      <c r="T177" s="62"/>
      <c r="U177" s="62"/>
      <c r="V177" s="62"/>
    </row>
    <row r="178" spans="1:22" s="56" customFormat="1" ht="48" customHeight="1" x14ac:dyDescent="0.25">
      <c r="A178" s="55">
        <v>1</v>
      </c>
      <c r="B178" s="292" t="s">
        <v>100</v>
      </c>
      <c r="C178" s="289"/>
      <c r="D178" s="286" t="s">
        <v>13</v>
      </c>
      <c r="E178" s="282"/>
      <c r="F178" s="48" t="s">
        <v>13</v>
      </c>
      <c r="G178" s="48" t="s">
        <v>13</v>
      </c>
      <c r="H178" s="48" t="s">
        <v>13</v>
      </c>
      <c r="I178" s="48" t="s">
        <v>13</v>
      </c>
      <c r="J178" s="48" t="s">
        <v>13</v>
      </c>
      <c r="K178" s="48" t="s">
        <v>13</v>
      </c>
      <c r="L178" s="48" t="s">
        <v>13</v>
      </c>
      <c r="M178" s="48" t="s">
        <v>13</v>
      </c>
      <c r="N178" s="48" t="s">
        <v>13</v>
      </c>
      <c r="O178" s="48" t="s">
        <v>13</v>
      </c>
      <c r="P178" s="48" t="s">
        <v>13</v>
      </c>
      <c r="Q178" s="48" t="s">
        <v>13</v>
      </c>
      <c r="R178" s="48" t="s">
        <v>13</v>
      </c>
      <c r="S178" s="48" t="s">
        <v>13</v>
      </c>
      <c r="T178" s="48" t="s">
        <v>13</v>
      </c>
      <c r="U178" s="48" t="s">
        <v>13</v>
      </c>
      <c r="V178" s="48" t="s">
        <v>13</v>
      </c>
    </row>
    <row r="179" spans="1:22" s="63" customFormat="1" ht="21.4" customHeight="1" x14ac:dyDescent="0.25">
      <c r="A179" s="55" t="s">
        <v>14</v>
      </c>
      <c r="B179" s="285" t="s">
        <v>15</v>
      </c>
      <c r="C179" s="284"/>
      <c r="D179" s="293">
        <v>0</v>
      </c>
      <c r="E179" s="291"/>
      <c r="F179" s="61"/>
      <c r="G179" s="62"/>
      <c r="H179" s="62"/>
      <c r="I179" s="62"/>
      <c r="J179" s="62"/>
      <c r="K179" s="62"/>
      <c r="L179" s="62"/>
      <c r="M179" s="62"/>
      <c r="N179" s="62"/>
      <c r="O179" s="62"/>
      <c r="P179" s="62"/>
      <c r="Q179" s="62"/>
      <c r="R179" s="62"/>
      <c r="S179" s="62"/>
      <c r="T179" s="62"/>
      <c r="U179" s="62"/>
      <c r="V179" s="62"/>
    </row>
    <row r="180" spans="1:22" s="63" customFormat="1" ht="21.4" customHeight="1" x14ac:dyDescent="0.25">
      <c r="A180" s="60" t="s">
        <v>16</v>
      </c>
      <c r="B180" s="287" t="s">
        <v>17</v>
      </c>
      <c r="C180" s="280"/>
      <c r="D180" s="286">
        <v>0</v>
      </c>
      <c r="E180" s="282"/>
      <c r="F180" s="61"/>
      <c r="G180" s="62"/>
      <c r="H180" s="62"/>
      <c r="I180" s="62"/>
      <c r="J180" s="62"/>
      <c r="K180" s="62"/>
      <c r="L180" s="62"/>
      <c r="M180" s="62"/>
      <c r="N180" s="62"/>
      <c r="O180" s="62"/>
      <c r="P180" s="62"/>
      <c r="Q180" s="62"/>
      <c r="R180" s="62"/>
      <c r="S180" s="62"/>
      <c r="T180" s="62"/>
      <c r="U180" s="62"/>
      <c r="V180" s="62"/>
    </row>
    <row r="181" spans="1:22" s="63" customFormat="1" ht="21.4" customHeight="1" x14ac:dyDescent="0.25">
      <c r="A181" s="60" t="s">
        <v>18</v>
      </c>
      <c r="B181" s="287" t="s">
        <v>19</v>
      </c>
      <c r="C181" s="280"/>
      <c r="D181" s="286">
        <f t="shared" ref="D181:D189" si="14">SUM(F181:V181)</f>
        <v>0</v>
      </c>
      <c r="E181" s="282"/>
      <c r="F181" s="61"/>
      <c r="G181" s="62"/>
      <c r="H181" s="62"/>
      <c r="I181" s="62"/>
      <c r="J181" s="62"/>
      <c r="K181" s="62"/>
      <c r="L181" s="62"/>
      <c r="M181" s="62"/>
      <c r="N181" s="62"/>
      <c r="O181" s="62"/>
      <c r="P181" s="62"/>
      <c r="Q181" s="62"/>
      <c r="R181" s="62"/>
      <c r="S181" s="62"/>
      <c r="T181" s="62"/>
      <c r="U181" s="62"/>
      <c r="V181" s="62"/>
    </row>
    <row r="182" spans="1:22" s="63" customFormat="1" ht="21.4" customHeight="1" x14ac:dyDescent="0.25">
      <c r="A182" s="60" t="s">
        <v>20</v>
      </c>
      <c r="B182" s="287" t="s">
        <v>21</v>
      </c>
      <c r="C182" s="280"/>
      <c r="D182" s="286">
        <f t="shared" si="14"/>
        <v>0</v>
      </c>
      <c r="E182" s="282"/>
      <c r="F182" s="61"/>
      <c r="G182" s="62"/>
      <c r="H182" s="62"/>
      <c r="I182" s="62"/>
      <c r="J182" s="62"/>
      <c r="K182" s="62"/>
      <c r="L182" s="62"/>
      <c r="M182" s="62"/>
      <c r="N182" s="62"/>
      <c r="O182" s="62"/>
      <c r="P182" s="62"/>
      <c r="Q182" s="62"/>
      <c r="R182" s="62"/>
      <c r="S182" s="62"/>
      <c r="T182" s="62"/>
      <c r="U182" s="62"/>
      <c r="V182" s="62"/>
    </row>
    <row r="183" spans="1:22" s="63" customFormat="1" ht="21.4" customHeight="1" x14ac:dyDescent="0.25">
      <c r="A183" s="55" t="s">
        <v>22</v>
      </c>
      <c r="B183" s="285" t="s">
        <v>23</v>
      </c>
      <c r="C183" s="284"/>
      <c r="D183" s="286">
        <f t="shared" si="14"/>
        <v>0</v>
      </c>
      <c r="E183" s="282"/>
      <c r="F183" s="61"/>
      <c r="G183" s="62"/>
      <c r="H183" s="62"/>
      <c r="I183" s="62"/>
      <c r="J183" s="62"/>
      <c r="K183" s="62"/>
      <c r="L183" s="62"/>
      <c r="M183" s="62"/>
      <c r="N183" s="62"/>
      <c r="O183" s="62"/>
      <c r="P183" s="62"/>
      <c r="Q183" s="62"/>
      <c r="R183" s="62"/>
      <c r="S183" s="62"/>
      <c r="T183" s="62"/>
      <c r="U183" s="62"/>
      <c r="V183" s="62"/>
    </row>
    <row r="184" spans="1:22" s="63" customFormat="1" ht="21.4" customHeight="1" x14ac:dyDescent="0.25">
      <c r="A184" s="55" t="s">
        <v>24</v>
      </c>
      <c r="B184" s="285" t="s">
        <v>25</v>
      </c>
      <c r="C184" s="284"/>
      <c r="D184" s="286">
        <f t="shared" si="14"/>
        <v>0</v>
      </c>
      <c r="E184" s="282"/>
      <c r="F184" s="61"/>
      <c r="G184" s="62"/>
      <c r="H184" s="62"/>
      <c r="I184" s="62"/>
      <c r="J184" s="62"/>
      <c r="K184" s="62"/>
      <c r="L184" s="62"/>
      <c r="M184" s="62"/>
      <c r="N184" s="62"/>
      <c r="O184" s="62"/>
      <c r="P184" s="62"/>
      <c r="Q184" s="62"/>
      <c r="R184" s="62"/>
      <c r="S184" s="62"/>
      <c r="T184" s="62"/>
      <c r="U184" s="62"/>
      <c r="V184" s="62"/>
    </row>
    <row r="185" spans="1:22" s="63" customFormat="1" ht="21.4" customHeight="1" x14ac:dyDescent="0.25">
      <c r="A185" s="60" t="s">
        <v>26</v>
      </c>
      <c r="B185" s="287" t="s">
        <v>27</v>
      </c>
      <c r="C185" s="280"/>
      <c r="D185" s="286">
        <f t="shared" si="14"/>
        <v>0</v>
      </c>
      <c r="E185" s="282"/>
      <c r="F185" s="61"/>
      <c r="G185" s="62"/>
      <c r="H185" s="62"/>
      <c r="I185" s="62"/>
      <c r="J185" s="62"/>
      <c r="K185" s="62"/>
      <c r="L185" s="62"/>
      <c r="M185" s="62"/>
      <c r="N185" s="62"/>
      <c r="O185" s="62"/>
      <c r="P185" s="62"/>
      <c r="Q185" s="62"/>
      <c r="R185" s="62"/>
      <c r="S185" s="62"/>
      <c r="T185" s="62"/>
      <c r="U185" s="62"/>
      <c r="V185" s="62"/>
    </row>
    <row r="186" spans="1:22" s="63" customFormat="1" ht="21.4" customHeight="1" x14ac:dyDescent="0.25">
      <c r="A186" s="60" t="s">
        <v>28</v>
      </c>
      <c r="B186" s="287" t="s">
        <v>29</v>
      </c>
      <c r="C186" s="280"/>
      <c r="D186" s="286">
        <f t="shared" si="14"/>
        <v>0</v>
      </c>
      <c r="E186" s="282"/>
      <c r="F186" s="61"/>
      <c r="G186" s="62"/>
      <c r="H186" s="62"/>
      <c r="I186" s="62"/>
      <c r="J186" s="62"/>
      <c r="K186" s="62"/>
      <c r="L186" s="62"/>
      <c r="M186" s="62"/>
      <c r="N186" s="62"/>
      <c r="O186" s="62"/>
      <c r="P186" s="62"/>
      <c r="Q186" s="62"/>
      <c r="R186" s="62"/>
      <c r="S186" s="62"/>
      <c r="T186" s="62"/>
      <c r="U186" s="62"/>
      <c r="V186" s="62"/>
    </row>
    <row r="187" spans="1:22" s="63" customFormat="1" ht="28.7" customHeight="1" x14ac:dyDescent="0.25">
      <c r="A187" s="55" t="s">
        <v>30</v>
      </c>
      <c r="B187" s="285" t="s">
        <v>31</v>
      </c>
      <c r="C187" s="284"/>
      <c r="D187" s="286">
        <f t="shared" si="14"/>
        <v>0</v>
      </c>
      <c r="E187" s="282"/>
      <c r="F187" s="61"/>
      <c r="G187" s="62"/>
      <c r="H187" s="62"/>
      <c r="I187" s="62"/>
      <c r="J187" s="62"/>
      <c r="K187" s="62"/>
      <c r="L187" s="62"/>
      <c r="M187" s="62"/>
      <c r="N187" s="62"/>
      <c r="O187" s="62"/>
      <c r="P187" s="62"/>
      <c r="Q187" s="62"/>
      <c r="R187" s="62"/>
      <c r="S187" s="62"/>
      <c r="T187" s="62"/>
      <c r="U187" s="62"/>
      <c r="V187" s="62"/>
    </row>
    <row r="188" spans="1:22" s="63" customFormat="1" ht="21.4" customHeight="1" x14ac:dyDescent="0.25">
      <c r="A188" s="60" t="s">
        <v>32</v>
      </c>
      <c r="B188" s="287" t="s">
        <v>33</v>
      </c>
      <c r="C188" s="280"/>
      <c r="D188" s="286">
        <f t="shared" si="14"/>
        <v>0</v>
      </c>
      <c r="E188" s="282"/>
      <c r="F188" s="61"/>
      <c r="G188" s="62"/>
      <c r="H188" s="62"/>
      <c r="I188" s="62"/>
      <c r="J188" s="62"/>
      <c r="K188" s="62"/>
      <c r="L188" s="62"/>
      <c r="M188" s="62"/>
      <c r="N188" s="62"/>
      <c r="O188" s="62"/>
      <c r="P188" s="62"/>
      <c r="Q188" s="62"/>
      <c r="R188" s="62"/>
      <c r="S188" s="62"/>
      <c r="T188" s="62"/>
      <c r="U188" s="62"/>
      <c r="V188" s="62"/>
    </row>
    <row r="189" spans="1:22" s="63" customFormat="1" ht="21.4" customHeight="1" x14ac:dyDescent="0.25">
      <c r="A189" s="60" t="s">
        <v>34</v>
      </c>
      <c r="B189" s="279" t="s">
        <v>35</v>
      </c>
      <c r="C189" s="280"/>
      <c r="D189" s="281">
        <f t="shared" si="14"/>
        <v>0</v>
      </c>
      <c r="E189" s="282"/>
      <c r="F189" s="61"/>
      <c r="G189" s="62"/>
      <c r="H189" s="62"/>
      <c r="I189" s="62"/>
      <c r="J189" s="62"/>
      <c r="K189" s="62"/>
      <c r="L189" s="62"/>
      <c r="M189" s="62"/>
      <c r="N189" s="62"/>
      <c r="O189" s="62"/>
      <c r="P189" s="62"/>
      <c r="Q189" s="62"/>
      <c r="R189" s="62"/>
      <c r="S189" s="62"/>
      <c r="T189" s="62"/>
      <c r="U189" s="62"/>
      <c r="V189" s="62"/>
    </row>
    <row r="190" spans="1:22" s="56" customFormat="1" ht="48" customHeight="1" x14ac:dyDescent="0.25">
      <c r="A190" s="55">
        <v>1</v>
      </c>
      <c r="B190" s="292" t="s">
        <v>101</v>
      </c>
      <c r="C190" s="289"/>
      <c r="D190" s="286" t="s">
        <v>13</v>
      </c>
      <c r="E190" s="282"/>
      <c r="F190" s="48" t="s">
        <v>13</v>
      </c>
      <c r="G190" s="48" t="s">
        <v>13</v>
      </c>
      <c r="H190" s="48" t="s">
        <v>13</v>
      </c>
      <c r="I190" s="48" t="s">
        <v>13</v>
      </c>
      <c r="J190" s="48" t="s">
        <v>13</v>
      </c>
      <c r="K190" s="48" t="s">
        <v>13</v>
      </c>
      <c r="L190" s="48" t="s">
        <v>13</v>
      </c>
      <c r="M190" s="48" t="s">
        <v>13</v>
      </c>
      <c r="N190" s="48" t="s">
        <v>13</v>
      </c>
      <c r="O190" s="48" t="s">
        <v>13</v>
      </c>
      <c r="P190" s="48" t="s">
        <v>13</v>
      </c>
      <c r="Q190" s="48" t="s">
        <v>13</v>
      </c>
      <c r="R190" s="48" t="s">
        <v>13</v>
      </c>
      <c r="S190" s="48" t="s">
        <v>13</v>
      </c>
      <c r="T190" s="48" t="s">
        <v>13</v>
      </c>
      <c r="U190" s="48" t="s">
        <v>13</v>
      </c>
      <c r="V190" s="48" t="s">
        <v>13</v>
      </c>
    </row>
    <row r="191" spans="1:22" s="63" customFormat="1" ht="21.4" customHeight="1" x14ac:dyDescent="0.25">
      <c r="A191" s="55" t="s">
        <v>14</v>
      </c>
      <c r="B191" s="285" t="s">
        <v>15</v>
      </c>
      <c r="C191" s="284"/>
      <c r="D191" s="293">
        <v>1</v>
      </c>
      <c r="E191" s="291"/>
      <c r="F191" s="61"/>
      <c r="G191" s="62"/>
      <c r="H191" s="62"/>
      <c r="I191" s="62"/>
      <c r="J191" s="62"/>
      <c r="K191" s="62"/>
      <c r="L191" s="62"/>
      <c r="M191" s="62"/>
      <c r="N191" s="62"/>
      <c r="O191" s="62"/>
      <c r="P191" s="62"/>
      <c r="Q191" s="62"/>
      <c r="R191" s="62"/>
      <c r="S191" s="62"/>
      <c r="T191" s="62"/>
      <c r="U191" s="62"/>
      <c r="V191" s="62"/>
    </row>
    <row r="192" spans="1:22" s="63" customFormat="1" ht="21.4" customHeight="1" x14ac:dyDescent="0.25">
      <c r="A192" s="60" t="s">
        <v>16</v>
      </c>
      <c r="B192" s="287" t="s">
        <v>17</v>
      </c>
      <c r="C192" s="280"/>
      <c r="D192" s="286">
        <v>1</v>
      </c>
      <c r="E192" s="282"/>
      <c r="F192" s="61"/>
      <c r="G192" s="62"/>
      <c r="H192" s="62"/>
      <c r="I192" s="62"/>
      <c r="J192" s="62"/>
      <c r="K192" s="62"/>
      <c r="L192" s="62"/>
      <c r="M192" s="62"/>
      <c r="N192" s="62"/>
      <c r="O192" s="62"/>
      <c r="P192" s="62"/>
      <c r="Q192" s="62"/>
      <c r="R192" s="62"/>
      <c r="S192" s="62"/>
      <c r="T192" s="62"/>
      <c r="U192" s="62"/>
      <c r="V192" s="62"/>
    </row>
    <row r="193" spans="1:22" s="63" customFormat="1" ht="21.4" customHeight="1" x14ac:dyDescent="0.25">
      <c r="A193" s="60" t="s">
        <v>18</v>
      </c>
      <c r="B193" s="287" t="s">
        <v>19</v>
      </c>
      <c r="C193" s="280"/>
      <c r="D193" s="286">
        <f t="shared" ref="D193:D201" si="15">SUM(F193:V193)</f>
        <v>0</v>
      </c>
      <c r="E193" s="282"/>
      <c r="F193" s="61"/>
      <c r="G193" s="62"/>
      <c r="H193" s="62"/>
      <c r="I193" s="62"/>
      <c r="J193" s="62"/>
      <c r="K193" s="62"/>
      <c r="L193" s="62"/>
      <c r="M193" s="62"/>
      <c r="N193" s="62"/>
      <c r="O193" s="62"/>
      <c r="P193" s="62"/>
      <c r="Q193" s="62"/>
      <c r="R193" s="62"/>
      <c r="S193" s="62"/>
      <c r="T193" s="62"/>
      <c r="U193" s="62"/>
      <c r="V193" s="62"/>
    </row>
    <row r="194" spans="1:22" s="63" customFormat="1" ht="21.4" customHeight="1" x14ac:dyDescent="0.25">
      <c r="A194" s="60" t="s">
        <v>20</v>
      </c>
      <c r="B194" s="287" t="s">
        <v>21</v>
      </c>
      <c r="C194" s="280"/>
      <c r="D194" s="286">
        <f t="shared" si="15"/>
        <v>0</v>
      </c>
      <c r="E194" s="282"/>
      <c r="F194" s="61"/>
      <c r="G194" s="62"/>
      <c r="H194" s="62"/>
      <c r="I194" s="62"/>
      <c r="J194" s="62"/>
      <c r="K194" s="62"/>
      <c r="L194" s="62"/>
      <c r="M194" s="62"/>
      <c r="N194" s="62"/>
      <c r="O194" s="62"/>
      <c r="P194" s="62"/>
      <c r="Q194" s="62"/>
      <c r="R194" s="62"/>
      <c r="S194" s="62"/>
      <c r="T194" s="62"/>
      <c r="U194" s="62"/>
      <c r="V194" s="62"/>
    </row>
    <row r="195" spans="1:22" s="63" customFormat="1" ht="21.4" customHeight="1" x14ac:dyDescent="0.25">
      <c r="A195" s="55" t="s">
        <v>22</v>
      </c>
      <c r="B195" s="285" t="s">
        <v>23</v>
      </c>
      <c r="C195" s="284"/>
      <c r="D195" s="286">
        <f t="shared" si="15"/>
        <v>0</v>
      </c>
      <c r="E195" s="282"/>
      <c r="F195" s="61"/>
      <c r="G195" s="62"/>
      <c r="H195" s="62"/>
      <c r="I195" s="62"/>
      <c r="J195" s="62"/>
      <c r="K195" s="62"/>
      <c r="L195" s="62"/>
      <c r="M195" s="62"/>
      <c r="N195" s="62"/>
      <c r="O195" s="62"/>
      <c r="P195" s="62"/>
      <c r="Q195" s="62"/>
      <c r="R195" s="62"/>
      <c r="S195" s="62"/>
      <c r="T195" s="62"/>
      <c r="U195" s="62"/>
      <c r="V195" s="62"/>
    </row>
    <row r="196" spans="1:22" s="63" customFormat="1" ht="21.4" customHeight="1" x14ac:dyDescent="0.25">
      <c r="A196" s="55" t="s">
        <v>24</v>
      </c>
      <c r="B196" s="285" t="s">
        <v>25</v>
      </c>
      <c r="C196" s="284"/>
      <c r="D196" s="286">
        <f t="shared" si="15"/>
        <v>0</v>
      </c>
      <c r="E196" s="282"/>
      <c r="F196" s="61"/>
      <c r="G196" s="62"/>
      <c r="H196" s="62"/>
      <c r="I196" s="62"/>
      <c r="J196" s="62"/>
      <c r="K196" s="62"/>
      <c r="L196" s="62"/>
      <c r="M196" s="62"/>
      <c r="N196" s="62"/>
      <c r="O196" s="62"/>
      <c r="P196" s="62"/>
      <c r="Q196" s="62"/>
      <c r="R196" s="62"/>
      <c r="S196" s="62"/>
      <c r="T196" s="62"/>
      <c r="U196" s="62"/>
      <c r="V196" s="62"/>
    </row>
    <row r="197" spans="1:22" s="63" customFormat="1" ht="21.4" customHeight="1" x14ac:dyDescent="0.25">
      <c r="A197" s="60" t="s">
        <v>26</v>
      </c>
      <c r="B197" s="287" t="s">
        <v>27</v>
      </c>
      <c r="C197" s="280"/>
      <c r="D197" s="286">
        <f t="shared" si="15"/>
        <v>0</v>
      </c>
      <c r="E197" s="282"/>
      <c r="F197" s="61"/>
      <c r="G197" s="62"/>
      <c r="H197" s="62"/>
      <c r="I197" s="62"/>
      <c r="J197" s="62"/>
      <c r="K197" s="62"/>
      <c r="L197" s="62"/>
      <c r="M197" s="62"/>
      <c r="N197" s="62"/>
      <c r="O197" s="62"/>
      <c r="P197" s="62"/>
      <c r="Q197" s="62"/>
      <c r="R197" s="62"/>
      <c r="S197" s="62"/>
      <c r="T197" s="62"/>
      <c r="U197" s="62"/>
      <c r="V197" s="62"/>
    </row>
    <row r="198" spans="1:22" s="63" customFormat="1" ht="21.4" customHeight="1" x14ac:dyDescent="0.25">
      <c r="A198" s="60" t="s">
        <v>28</v>
      </c>
      <c r="B198" s="287" t="s">
        <v>29</v>
      </c>
      <c r="C198" s="280"/>
      <c r="D198" s="286">
        <f t="shared" si="15"/>
        <v>0</v>
      </c>
      <c r="E198" s="282"/>
      <c r="F198" s="61"/>
      <c r="G198" s="62"/>
      <c r="H198" s="62"/>
      <c r="I198" s="62"/>
      <c r="J198" s="62"/>
      <c r="K198" s="62"/>
      <c r="L198" s="62"/>
      <c r="M198" s="62"/>
      <c r="N198" s="62"/>
      <c r="O198" s="62"/>
      <c r="P198" s="62"/>
      <c r="Q198" s="62"/>
      <c r="R198" s="62"/>
      <c r="S198" s="62"/>
      <c r="T198" s="62"/>
      <c r="U198" s="62"/>
      <c r="V198" s="62"/>
    </row>
    <row r="199" spans="1:22" s="63" customFormat="1" ht="28.7" customHeight="1" x14ac:dyDescent="0.25">
      <c r="A199" s="55" t="s">
        <v>30</v>
      </c>
      <c r="B199" s="285" t="s">
        <v>31</v>
      </c>
      <c r="C199" s="284"/>
      <c r="D199" s="286">
        <f t="shared" si="15"/>
        <v>0</v>
      </c>
      <c r="E199" s="282"/>
      <c r="F199" s="61"/>
      <c r="G199" s="62"/>
      <c r="H199" s="62"/>
      <c r="I199" s="62"/>
      <c r="J199" s="62"/>
      <c r="K199" s="62"/>
      <c r="L199" s="62"/>
      <c r="M199" s="62"/>
      <c r="N199" s="62"/>
      <c r="O199" s="62"/>
      <c r="P199" s="62"/>
      <c r="Q199" s="62"/>
      <c r="R199" s="62"/>
      <c r="S199" s="62"/>
      <c r="T199" s="62"/>
      <c r="U199" s="62"/>
      <c r="V199" s="62"/>
    </row>
    <row r="200" spans="1:22" s="63" customFormat="1" ht="21.4" customHeight="1" x14ac:dyDescent="0.25">
      <c r="A200" s="60" t="s">
        <v>32</v>
      </c>
      <c r="B200" s="287" t="s">
        <v>33</v>
      </c>
      <c r="C200" s="280"/>
      <c r="D200" s="286">
        <f t="shared" si="15"/>
        <v>0</v>
      </c>
      <c r="E200" s="282"/>
      <c r="F200" s="61"/>
      <c r="G200" s="62"/>
      <c r="H200" s="62"/>
      <c r="I200" s="62"/>
      <c r="J200" s="62"/>
      <c r="K200" s="62"/>
      <c r="L200" s="62"/>
      <c r="M200" s="62"/>
      <c r="N200" s="62"/>
      <c r="O200" s="62"/>
      <c r="P200" s="62"/>
      <c r="Q200" s="62"/>
      <c r="R200" s="62"/>
      <c r="S200" s="62"/>
      <c r="T200" s="62"/>
      <c r="U200" s="62"/>
      <c r="V200" s="62"/>
    </row>
    <row r="201" spans="1:22" s="63" customFormat="1" ht="21.4" customHeight="1" x14ac:dyDescent="0.25">
      <c r="A201" s="60" t="s">
        <v>34</v>
      </c>
      <c r="B201" s="279" t="s">
        <v>35</v>
      </c>
      <c r="C201" s="280"/>
      <c r="D201" s="281">
        <f t="shared" si="15"/>
        <v>0</v>
      </c>
      <c r="E201" s="282"/>
      <c r="F201" s="61"/>
      <c r="G201" s="62"/>
      <c r="H201" s="62"/>
      <c r="I201" s="62"/>
      <c r="J201" s="62"/>
      <c r="K201" s="62"/>
      <c r="L201" s="62"/>
      <c r="M201" s="62"/>
      <c r="N201" s="62"/>
      <c r="O201" s="62"/>
      <c r="P201" s="62"/>
      <c r="Q201" s="62"/>
      <c r="R201" s="62"/>
      <c r="S201" s="62"/>
      <c r="T201" s="62"/>
      <c r="U201" s="62"/>
      <c r="V201" s="62"/>
    </row>
    <row r="202" spans="1:22" s="56" customFormat="1" ht="48" customHeight="1" x14ac:dyDescent="0.25">
      <c r="A202" s="55">
        <v>1</v>
      </c>
      <c r="B202" s="292" t="s">
        <v>102</v>
      </c>
      <c r="C202" s="289"/>
      <c r="D202" s="286" t="s">
        <v>13</v>
      </c>
      <c r="E202" s="282"/>
      <c r="F202" s="48" t="s">
        <v>13</v>
      </c>
      <c r="G202" s="48" t="s">
        <v>13</v>
      </c>
      <c r="H202" s="48" t="s">
        <v>13</v>
      </c>
      <c r="I202" s="48" t="s">
        <v>13</v>
      </c>
      <c r="J202" s="48" t="s">
        <v>13</v>
      </c>
      <c r="K202" s="48" t="s">
        <v>13</v>
      </c>
      <c r="L202" s="48" t="s">
        <v>13</v>
      </c>
      <c r="M202" s="48" t="s">
        <v>13</v>
      </c>
      <c r="N202" s="48" t="s">
        <v>13</v>
      </c>
      <c r="O202" s="48" t="s">
        <v>13</v>
      </c>
      <c r="P202" s="48" t="s">
        <v>13</v>
      </c>
      <c r="Q202" s="48" t="s">
        <v>13</v>
      </c>
      <c r="R202" s="48" t="s">
        <v>13</v>
      </c>
      <c r="S202" s="48" t="s">
        <v>13</v>
      </c>
      <c r="T202" s="48" t="s">
        <v>13</v>
      </c>
      <c r="U202" s="48" t="s">
        <v>13</v>
      </c>
      <c r="V202" s="48" t="s">
        <v>13</v>
      </c>
    </row>
    <row r="203" spans="1:22" s="63" customFormat="1" ht="21.4" customHeight="1" x14ac:dyDescent="0.25">
      <c r="A203" s="55" t="s">
        <v>14</v>
      </c>
      <c r="B203" s="285" t="s">
        <v>15</v>
      </c>
      <c r="C203" s="284"/>
      <c r="D203" s="293">
        <v>2</v>
      </c>
      <c r="E203" s="291"/>
      <c r="F203" s="61"/>
      <c r="G203" s="62"/>
      <c r="H203" s="62"/>
      <c r="I203" s="62"/>
      <c r="J203" s="62"/>
      <c r="K203" s="62"/>
      <c r="L203" s="62"/>
      <c r="M203" s="62"/>
      <c r="N203" s="62"/>
      <c r="O203" s="62"/>
      <c r="P203" s="62"/>
      <c r="Q203" s="62"/>
      <c r="R203" s="62"/>
      <c r="S203" s="62"/>
      <c r="T203" s="62"/>
      <c r="U203" s="62"/>
      <c r="V203" s="62"/>
    </row>
    <row r="204" spans="1:22" s="63" customFormat="1" ht="21.4" customHeight="1" x14ac:dyDescent="0.25">
      <c r="A204" s="60" t="s">
        <v>16</v>
      </c>
      <c r="B204" s="287" t="s">
        <v>17</v>
      </c>
      <c r="C204" s="280"/>
      <c r="D204" s="286">
        <v>2</v>
      </c>
      <c r="E204" s="282"/>
      <c r="F204" s="61"/>
      <c r="G204" s="62"/>
      <c r="H204" s="62"/>
      <c r="I204" s="62"/>
      <c r="J204" s="62"/>
      <c r="K204" s="62"/>
      <c r="L204" s="62"/>
      <c r="M204" s="62"/>
      <c r="N204" s="62"/>
      <c r="O204" s="62"/>
      <c r="P204" s="62"/>
      <c r="Q204" s="62"/>
      <c r="R204" s="62"/>
      <c r="S204" s="62"/>
      <c r="T204" s="62"/>
      <c r="U204" s="62"/>
      <c r="V204" s="62"/>
    </row>
    <row r="205" spans="1:22" s="63" customFormat="1" ht="21.4" customHeight="1" x14ac:dyDescent="0.25">
      <c r="A205" s="60" t="s">
        <v>18</v>
      </c>
      <c r="B205" s="287" t="s">
        <v>19</v>
      </c>
      <c r="C205" s="280"/>
      <c r="D205" s="286">
        <f t="shared" ref="D205:D213" si="16">SUM(F205:V205)</f>
        <v>0</v>
      </c>
      <c r="E205" s="282"/>
      <c r="F205" s="61"/>
      <c r="G205" s="62"/>
      <c r="H205" s="62"/>
      <c r="I205" s="62"/>
      <c r="J205" s="62"/>
      <c r="K205" s="62"/>
      <c r="L205" s="62"/>
      <c r="M205" s="62"/>
      <c r="N205" s="62"/>
      <c r="O205" s="62"/>
      <c r="P205" s="62"/>
      <c r="Q205" s="62"/>
      <c r="R205" s="62"/>
      <c r="S205" s="62"/>
      <c r="T205" s="62"/>
      <c r="U205" s="62"/>
      <c r="V205" s="62"/>
    </row>
    <row r="206" spans="1:22" s="63" customFormat="1" ht="21.4" customHeight="1" x14ac:dyDescent="0.25">
      <c r="A206" s="60" t="s">
        <v>20</v>
      </c>
      <c r="B206" s="287" t="s">
        <v>21</v>
      </c>
      <c r="C206" s="280"/>
      <c r="D206" s="286">
        <f t="shared" si="16"/>
        <v>0</v>
      </c>
      <c r="E206" s="282"/>
      <c r="F206" s="61"/>
      <c r="G206" s="62"/>
      <c r="H206" s="62"/>
      <c r="I206" s="62"/>
      <c r="J206" s="62"/>
      <c r="K206" s="62"/>
      <c r="L206" s="62"/>
      <c r="M206" s="62"/>
      <c r="N206" s="62"/>
      <c r="O206" s="62"/>
      <c r="P206" s="62"/>
      <c r="Q206" s="62"/>
      <c r="R206" s="62"/>
      <c r="S206" s="62"/>
      <c r="T206" s="62"/>
      <c r="U206" s="62"/>
      <c r="V206" s="62"/>
    </row>
    <row r="207" spans="1:22" s="63" customFormat="1" ht="21.4" customHeight="1" x14ac:dyDescent="0.25">
      <c r="A207" s="55" t="s">
        <v>22</v>
      </c>
      <c r="B207" s="285" t="s">
        <v>23</v>
      </c>
      <c r="C207" s="284"/>
      <c r="D207" s="286">
        <f t="shared" si="16"/>
        <v>0</v>
      </c>
      <c r="E207" s="282"/>
      <c r="F207" s="61"/>
      <c r="G207" s="62"/>
      <c r="H207" s="62"/>
      <c r="I207" s="62"/>
      <c r="J207" s="62"/>
      <c r="K207" s="62"/>
      <c r="L207" s="62"/>
      <c r="M207" s="62"/>
      <c r="N207" s="62"/>
      <c r="O207" s="62"/>
      <c r="P207" s="62"/>
      <c r="Q207" s="62"/>
      <c r="R207" s="62"/>
      <c r="S207" s="62"/>
      <c r="T207" s="62"/>
      <c r="U207" s="62"/>
      <c r="V207" s="62"/>
    </row>
    <row r="208" spans="1:22" s="63" customFormat="1" ht="21.4" customHeight="1" x14ac:dyDescent="0.25">
      <c r="A208" s="55" t="s">
        <v>24</v>
      </c>
      <c r="B208" s="285" t="s">
        <v>25</v>
      </c>
      <c r="C208" s="284"/>
      <c r="D208" s="286">
        <f t="shared" si="16"/>
        <v>0</v>
      </c>
      <c r="E208" s="282"/>
      <c r="F208" s="61"/>
      <c r="G208" s="62"/>
      <c r="H208" s="62"/>
      <c r="I208" s="62"/>
      <c r="J208" s="62"/>
      <c r="K208" s="62"/>
      <c r="L208" s="62"/>
      <c r="M208" s="62"/>
      <c r="N208" s="62"/>
      <c r="O208" s="62"/>
      <c r="P208" s="62"/>
      <c r="Q208" s="62"/>
      <c r="R208" s="62"/>
      <c r="S208" s="62"/>
      <c r="T208" s="62"/>
      <c r="U208" s="62"/>
      <c r="V208" s="62"/>
    </row>
    <row r="209" spans="1:22" s="63" customFormat="1" ht="21.4" customHeight="1" x14ac:dyDescent="0.25">
      <c r="A209" s="60" t="s">
        <v>26</v>
      </c>
      <c r="B209" s="287" t="s">
        <v>27</v>
      </c>
      <c r="C209" s="280"/>
      <c r="D209" s="286">
        <f t="shared" si="16"/>
        <v>0</v>
      </c>
      <c r="E209" s="282"/>
      <c r="F209" s="61"/>
      <c r="G209" s="62"/>
      <c r="H209" s="62"/>
      <c r="I209" s="62"/>
      <c r="J209" s="62"/>
      <c r="K209" s="62"/>
      <c r="L209" s="62"/>
      <c r="M209" s="62"/>
      <c r="N209" s="62"/>
      <c r="O209" s="62"/>
      <c r="P209" s="62"/>
      <c r="Q209" s="62"/>
      <c r="R209" s="62"/>
      <c r="S209" s="62"/>
      <c r="T209" s="62"/>
      <c r="U209" s="62"/>
      <c r="V209" s="62"/>
    </row>
    <row r="210" spans="1:22" s="63" customFormat="1" ht="21.4" customHeight="1" x14ac:dyDescent="0.25">
      <c r="A210" s="60" t="s">
        <v>28</v>
      </c>
      <c r="B210" s="287" t="s">
        <v>29</v>
      </c>
      <c r="C210" s="280"/>
      <c r="D210" s="286">
        <f t="shared" si="16"/>
        <v>0</v>
      </c>
      <c r="E210" s="282"/>
      <c r="F210" s="61"/>
      <c r="G210" s="62"/>
      <c r="H210" s="62"/>
      <c r="I210" s="62"/>
      <c r="J210" s="62"/>
      <c r="K210" s="62"/>
      <c r="L210" s="62"/>
      <c r="M210" s="62"/>
      <c r="N210" s="62"/>
      <c r="O210" s="62"/>
      <c r="P210" s="62"/>
      <c r="Q210" s="62"/>
      <c r="R210" s="62"/>
      <c r="S210" s="62"/>
      <c r="T210" s="62"/>
      <c r="U210" s="62"/>
      <c r="V210" s="62"/>
    </row>
    <row r="211" spans="1:22" s="63" customFormat="1" ht="28.7" customHeight="1" x14ac:dyDescent="0.25">
      <c r="A211" s="55" t="s">
        <v>30</v>
      </c>
      <c r="B211" s="285" t="s">
        <v>31</v>
      </c>
      <c r="C211" s="284"/>
      <c r="D211" s="286">
        <f t="shared" si="16"/>
        <v>0</v>
      </c>
      <c r="E211" s="282"/>
      <c r="F211" s="61"/>
      <c r="G211" s="62"/>
      <c r="H211" s="62"/>
      <c r="I211" s="62"/>
      <c r="J211" s="62"/>
      <c r="K211" s="62"/>
      <c r="L211" s="62"/>
      <c r="M211" s="62"/>
      <c r="N211" s="62"/>
      <c r="O211" s="62"/>
      <c r="P211" s="62"/>
      <c r="Q211" s="62"/>
      <c r="R211" s="62"/>
      <c r="S211" s="62"/>
      <c r="T211" s="62"/>
      <c r="U211" s="62"/>
      <c r="V211" s="62"/>
    </row>
    <row r="212" spans="1:22" s="63" customFormat="1" ht="21.4" customHeight="1" x14ac:dyDescent="0.25">
      <c r="A212" s="60" t="s">
        <v>32</v>
      </c>
      <c r="B212" s="287" t="s">
        <v>33</v>
      </c>
      <c r="C212" s="280"/>
      <c r="D212" s="286">
        <f t="shared" si="16"/>
        <v>0</v>
      </c>
      <c r="E212" s="282"/>
      <c r="F212" s="61"/>
      <c r="G212" s="62"/>
      <c r="H212" s="62"/>
      <c r="I212" s="62"/>
      <c r="J212" s="62"/>
      <c r="K212" s="62"/>
      <c r="L212" s="62"/>
      <c r="M212" s="62"/>
      <c r="N212" s="62"/>
      <c r="O212" s="62"/>
      <c r="P212" s="62"/>
      <c r="Q212" s="62"/>
      <c r="R212" s="62"/>
      <c r="S212" s="62"/>
      <c r="T212" s="62"/>
      <c r="U212" s="62"/>
      <c r="V212" s="62"/>
    </row>
    <row r="213" spans="1:22" s="63" customFormat="1" ht="21.4" customHeight="1" x14ac:dyDescent="0.25">
      <c r="A213" s="60" t="s">
        <v>34</v>
      </c>
      <c r="B213" s="279" t="s">
        <v>35</v>
      </c>
      <c r="C213" s="280"/>
      <c r="D213" s="281">
        <f t="shared" si="16"/>
        <v>0</v>
      </c>
      <c r="E213" s="282"/>
      <c r="F213" s="61"/>
      <c r="G213" s="62"/>
      <c r="H213" s="62"/>
      <c r="I213" s="62"/>
      <c r="J213" s="62"/>
      <c r="K213" s="62"/>
      <c r="L213" s="62"/>
      <c r="M213" s="62"/>
      <c r="N213" s="62"/>
      <c r="O213" s="62"/>
      <c r="P213" s="62"/>
      <c r="Q213" s="62"/>
      <c r="R213" s="62"/>
      <c r="S213" s="62"/>
      <c r="T213" s="62"/>
      <c r="U213" s="62"/>
      <c r="V213" s="62"/>
    </row>
    <row r="214" spans="1:22" s="56" customFormat="1" ht="48" customHeight="1" x14ac:dyDescent="0.25">
      <c r="A214" s="55">
        <v>1</v>
      </c>
      <c r="B214" s="292" t="s">
        <v>103</v>
      </c>
      <c r="C214" s="289"/>
      <c r="D214" s="286" t="s">
        <v>13</v>
      </c>
      <c r="E214" s="282"/>
      <c r="F214" s="48" t="s">
        <v>13</v>
      </c>
      <c r="G214" s="48" t="s">
        <v>13</v>
      </c>
      <c r="H214" s="48" t="s">
        <v>13</v>
      </c>
      <c r="I214" s="48" t="s">
        <v>13</v>
      </c>
      <c r="J214" s="48" t="s">
        <v>13</v>
      </c>
      <c r="K214" s="48" t="s">
        <v>13</v>
      </c>
      <c r="L214" s="48" t="s">
        <v>13</v>
      </c>
      <c r="M214" s="48" t="s">
        <v>13</v>
      </c>
      <c r="N214" s="48" t="s">
        <v>13</v>
      </c>
      <c r="O214" s="48" t="s">
        <v>13</v>
      </c>
      <c r="P214" s="48" t="s">
        <v>13</v>
      </c>
      <c r="Q214" s="48" t="s">
        <v>13</v>
      </c>
      <c r="R214" s="48" t="s">
        <v>13</v>
      </c>
      <c r="S214" s="48" t="s">
        <v>13</v>
      </c>
      <c r="T214" s="48" t="s">
        <v>13</v>
      </c>
      <c r="U214" s="48" t="s">
        <v>13</v>
      </c>
      <c r="V214" s="48" t="s">
        <v>13</v>
      </c>
    </row>
    <row r="215" spans="1:22" s="63" customFormat="1" ht="21.4" customHeight="1" x14ac:dyDescent="0.25">
      <c r="A215" s="55" t="s">
        <v>14</v>
      </c>
      <c r="B215" s="285" t="s">
        <v>15</v>
      </c>
      <c r="C215" s="284"/>
      <c r="D215" s="293">
        <v>4</v>
      </c>
      <c r="E215" s="291"/>
      <c r="F215" s="61"/>
      <c r="G215" s="62"/>
      <c r="H215" s="62"/>
      <c r="I215" s="62"/>
      <c r="J215" s="62"/>
      <c r="K215" s="62"/>
      <c r="L215" s="62"/>
      <c r="M215" s="62"/>
      <c r="N215" s="62"/>
      <c r="O215" s="62"/>
      <c r="P215" s="62"/>
      <c r="Q215" s="62"/>
      <c r="R215" s="62"/>
      <c r="S215" s="62"/>
      <c r="T215" s="62"/>
      <c r="U215" s="62"/>
      <c r="V215" s="62"/>
    </row>
    <row r="216" spans="1:22" s="63" customFormat="1" ht="21.4" customHeight="1" x14ac:dyDescent="0.25">
      <c r="A216" s="60" t="s">
        <v>16</v>
      </c>
      <c r="B216" s="287" t="s">
        <v>17</v>
      </c>
      <c r="C216" s="280"/>
      <c r="D216" s="286">
        <v>4</v>
      </c>
      <c r="E216" s="282"/>
      <c r="F216" s="61"/>
      <c r="G216" s="62"/>
      <c r="H216" s="62"/>
      <c r="I216" s="62"/>
      <c r="J216" s="62"/>
      <c r="K216" s="62"/>
      <c r="L216" s="62"/>
      <c r="M216" s="62"/>
      <c r="N216" s="62"/>
      <c r="O216" s="62"/>
      <c r="P216" s="62"/>
      <c r="Q216" s="62"/>
      <c r="R216" s="62"/>
      <c r="S216" s="62"/>
      <c r="T216" s="62"/>
      <c r="U216" s="62"/>
      <c r="V216" s="62"/>
    </row>
    <row r="217" spans="1:22" s="63" customFormat="1" ht="21.4" customHeight="1" x14ac:dyDescent="0.25">
      <c r="A217" s="60" t="s">
        <v>18</v>
      </c>
      <c r="B217" s="287" t="s">
        <v>19</v>
      </c>
      <c r="C217" s="280"/>
      <c r="D217" s="286">
        <f t="shared" ref="D217:D225" si="17">SUM(F217:V217)</f>
        <v>0</v>
      </c>
      <c r="E217" s="282"/>
      <c r="F217" s="61"/>
      <c r="G217" s="62"/>
      <c r="H217" s="62"/>
      <c r="I217" s="62"/>
      <c r="J217" s="62"/>
      <c r="K217" s="62"/>
      <c r="L217" s="62"/>
      <c r="M217" s="62"/>
      <c r="N217" s="62"/>
      <c r="O217" s="62"/>
      <c r="P217" s="62"/>
      <c r="Q217" s="62"/>
      <c r="R217" s="62"/>
      <c r="S217" s="62"/>
      <c r="T217" s="62"/>
      <c r="U217" s="62"/>
      <c r="V217" s="62"/>
    </row>
    <row r="218" spans="1:22" s="63" customFormat="1" ht="21.4" customHeight="1" x14ac:dyDescent="0.25">
      <c r="A218" s="60" t="s">
        <v>20</v>
      </c>
      <c r="B218" s="287" t="s">
        <v>21</v>
      </c>
      <c r="C218" s="280"/>
      <c r="D218" s="286">
        <f t="shared" si="17"/>
        <v>0</v>
      </c>
      <c r="E218" s="282"/>
      <c r="F218" s="61"/>
      <c r="G218" s="62"/>
      <c r="H218" s="62"/>
      <c r="I218" s="62"/>
      <c r="J218" s="62"/>
      <c r="K218" s="62"/>
      <c r="L218" s="62"/>
      <c r="M218" s="62"/>
      <c r="N218" s="62"/>
      <c r="O218" s="62"/>
      <c r="P218" s="62"/>
      <c r="Q218" s="62"/>
      <c r="R218" s="62"/>
      <c r="S218" s="62"/>
      <c r="T218" s="62"/>
      <c r="U218" s="62"/>
      <c r="V218" s="62"/>
    </row>
    <row r="219" spans="1:22" s="63" customFormat="1" ht="21.4" customHeight="1" x14ac:dyDescent="0.25">
      <c r="A219" s="55" t="s">
        <v>22</v>
      </c>
      <c r="B219" s="285" t="s">
        <v>23</v>
      </c>
      <c r="C219" s="284"/>
      <c r="D219" s="286">
        <f t="shared" si="17"/>
        <v>0</v>
      </c>
      <c r="E219" s="282"/>
      <c r="F219" s="61"/>
      <c r="G219" s="62"/>
      <c r="H219" s="62"/>
      <c r="I219" s="62"/>
      <c r="J219" s="62"/>
      <c r="K219" s="62"/>
      <c r="L219" s="62"/>
      <c r="M219" s="62"/>
      <c r="N219" s="62"/>
      <c r="O219" s="62"/>
      <c r="P219" s="62"/>
      <c r="Q219" s="62"/>
      <c r="R219" s="62"/>
      <c r="S219" s="62"/>
      <c r="T219" s="62"/>
      <c r="U219" s="62"/>
      <c r="V219" s="62"/>
    </row>
    <row r="220" spans="1:22" s="63" customFormat="1" ht="21.4" customHeight="1" x14ac:dyDescent="0.25">
      <c r="A220" s="55" t="s">
        <v>24</v>
      </c>
      <c r="B220" s="285" t="s">
        <v>25</v>
      </c>
      <c r="C220" s="284"/>
      <c r="D220" s="286">
        <f t="shared" si="17"/>
        <v>0</v>
      </c>
      <c r="E220" s="282"/>
      <c r="F220" s="61"/>
      <c r="G220" s="62"/>
      <c r="H220" s="62"/>
      <c r="I220" s="62"/>
      <c r="J220" s="62"/>
      <c r="K220" s="62"/>
      <c r="L220" s="62"/>
      <c r="M220" s="62"/>
      <c r="N220" s="62"/>
      <c r="O220" s="62"/>
      <c r="P220" s="62"/>
      <c r="Q220" s="62"/>
      <c r="R220" s="62"/>
      <c r="S220" s="62"/>
      <c r="T220" s="62"/>
      <c r="U220" s="62"/>
      <c r="V220" s="62"/>
    </row>
    <row r="221" spans="1:22" s="63" customFormat="1" ht="21.4" customHeight="1" x14ac:dyDescent="0.25">
      <c r="A221" s="60" t="s">
        <v>26</v>
      </c>
      <c r="B221" s="287" t="s">
        <v>27</v>
      </c>
      <c r="C221" s="280"/>
      <c r="D221" s="286">
        <f t="shared" si="17"/>
        <v>0</v>
      </c>
      <c r="E221" s="282"/>
      <c r="F221" s="61"/>
      <c r="G221" s="62"/>
      <c r="H221" s="62"/>
      <c r="I221" s="62"/>
      <c r="J221" s="62"/>
      <c r="K221" s="62"/>
      <c r="L221" s="62"/>
      <c r="M221" s="62"/>
      <c r="N221" s="62"/>
      <c r="O221" s="62"/>
      <c r="P221" s="62"/>
      <c r="Q221" s="62"/>
      <c r="R221" s="62"/>
      <c r="S221" s="62"/>
      <c r="T221" s="62"/>
      <c r="U221" s="62"/>
      <c r="V221" s="62"/>
    </row>
    <row r="222" spans="1:22" s="63" customFormat="1" ht="21.4" customHeight="1" x14ac:dyDescent="0.25">
      <c r="A222" s="60" t="s">
        <v>28</v>
      </c>
      <c r="B222" s="287" t="s">
        <v>29</v>
      </c>
      <c r="C222" s="280"/>
      <c r="D222" s="286">
        <f t="shared" si="17"/>
        <v>0</v>
      </c>
      <c r="E222" s="282"/>
      <c r="F222" s="61"/>
      <c r="G222" s="62"/>
      <c r="H222" s="62"/>
      <c r="I222" s="62"/>
      <c r="J222" s="62"/>
      <c r="K222" s="62"/>
      <c r="L222" s="62"/>
      <c r="M222" s="62"/>
      <c r="N222" s="62"/>
      <c r="O222" s="62"/>
      <c r="P222" s="62"/>
      <c r="Q222" s="62"/>
      <c r="R222" s="62"/>
      <c r="S222" s="62"/>
      <c r="T222" s="62"/>
      <c r="U222" s="62"/>
      <c r="V222" s="62"/>
    </row>
    <row r="223" spans="1:22" s="63" customFormat="1" ht="28.7" customHeight="1" x14ac:dyDescent="0.25">
      <c r="A223" s="55" t="s">
        <v>30</v>
      </c>
      <c r="B223" s="285" t="s">
        <v>31</v>
      </c>
      <c r="C223" s="284"/>
      <c r="D223" s="286">
        <f t="shared" si="17"/>
        <v>0</v>
      </c>
      <c r="E223" s="282"/>
      <c r="F223" s="61"/>
      <c r="G223" s="62"/>
      <c r="H223" s="62"/>
      <c r="I223" s="62"/>
      <c r="J223" s="62"/>
      <c r="K223" s="62"/>
      <c r="L223" s="62"/>
      <c r="M223" s="62"/>
      <c r="N223" s="62"/>
      <c r="O223" s="62"/>
      <c r="P223" s="62"/>
      <c r="Q223" s="62"/>
      <c r="R223" s="62"/>
      <c r="S223" s="62"/>
      <c r="T223" s="62"/>
      <c r="U223" s="62"/>
      <c r="V223" s="62"/>
    </row>
    <row r="224" spans="1:22" s="63" customFormat="1" ht="21.4" customHeight="1" x14ac:dyDescent="0.25">
      <c r="A224" s="60" t="s">
        <v>32</v>
      </c>
      <c r="B224" s="287" t="s">
        <v>33</v>
      </c>
      <c r="C224" s="280"/>
      <c r="D224" s="286">
        <f t="shared" si="17"/>
        <v>0</v>
      </c>
      <c r="E224" s="282"/>
      <c r="F224" s="61"/>
      <c r="G224" s="62"/>
      <c r="H224" s="62"/>
      <c r="I224" s="62"/>
      <c r="J224" s="62"/>
      <c r="K224" s="62"/>
      <c r="L224" s="62"/>
      <c r="M224" s="62"/>
      <c r="N224" s="62"/>
      <c r="O224" s="62"/>
      <c r="P224" s="62"/>
      <c r="Q224" s="62"/>
      <c r="R224" s="62"/>
      <c r="S224" s="62"/>
      <c r="T224" s="62"/>
      <c r="U224" s="62"/>
      <c r="V224" s="62"/>
    </row>
    <row r="225" spans="1:22" s="63" customFormat="1" ht="21.4" customHeight="1" x14ac:dyDescent="0.25">
      <c r="A225" s="60" t="s">
        <v>34</v>
      </c>
      <c r="B225" s="279" t="s">
        <v>35</v>
      </c>
      <c r="C225" s="280"/>
      <c r="D225" s="281">
        <f t="shared" si="17"/>
        <v>0</v>
      </c>
      <c r="E225" s="282"/>
      <c r="F225" s="61"/>
      <c r="G225" s="62"/>
      <c r="H225" s="62"/>
      <c r="I225" s="62"/>
      <c r="J225" s="62"/>
      <c r="K225" s="62"/>
      <c r="L225" s="62"/>
      <c r="M225" s="62"/>
      <c r="N225" s="62"/>
      <c r="O225" s="62"/>
      <c r="P225" s="62"/>
      <c r="Q225" s="62"/>
      <c r="R225" s="62"/>
      <c r="S225" s="62"/>
      <c r="T225" s="62"/>
      <c r="U225" s="62"/>
      <c r="V225" s="62"/>
    </row>
    <row r="226" spans="1:22" s="56" customFormat="1" ht="69" customHeight="1" x14ac:dyDescent="0.25">
      <c r="A226" s="55">
        <v>1</v>
      </c>
      <c r="B226" s="292" t="s">
        <v>104</v>
      </c>
      <c r="C226" s="289"/>
      <c r="D226" s="286" t="s">
        <v>13</v>
      </c>
      <c r="E226" s="282"/>
      <c r="F226" s="48" t="s">
        <v>13</v>
      </c>
      <c r="G226" s="48" t="s">
        <v>13</v>
      </c>
      <c r="H226" s="48" t="s">
        <v>13</v>
      </c>
      <c r="I226" s="48" t="s">
        <v>13</v>
      </c>
      <c r="J226" s="48" t="s">
        <v>13</v>
      </c>
      <c r="K226" s="48" t="s">
        <v>13</v>
      </c>
      <c r="L226" s="48" t="s">
        <v>13</v>
      </c>
      <c r="M226" s="48" t="s">
        <v>13</v>
      </c>
      <c r="N226" s="48" t="s">
        <v>13</v>
      </c>
      <c r="O226" s="48" t="s">
        <v>13</v>
      </c>
      <c r="P226" s="48" t="s">
        <v>13</v>
      </c>
      <c r="Q226" s="48" t="s">
        <v>13</v>
      </c>
      <c r="R226" s="48" t="s">
        <v>13</v>
      </c>
      <c r="S226" s="48" t="s">
        <v>13</v>
      </c>
      <c r="T226" s="48" t="s">
        <v>13</v>
      </c>
      <c r="U226" s="48" t="s">
        <v>13</v>
      </c>
      <c r="V226" s="48" t="s">
        <v>13</v>
      </c>
    </row>
    <row r="227" spans="1:22" s="63" customFormat="1" ht="21.4" customHeight="1" x14ac:dyDescent="0.25">
      <c r="A227" s="55" t="s">
        <v>14</v>
      </c>
      <c r="B227" s="285" t="s">
        <v>15</v>
      </c>
      <c r="C227" s="284"/>
      <c r="D227" s="293">
        <v>0</v>
      </c>
      <c r="E227" s="291"/>
      <c r="F227" s="61"/>
      <c r="G227" s="62"/>
      <c r="H227" s="62"/>
      <c r="I227" s="62"/>
      <c r="J227" s="62"/>
      <c r="K227" s="62"/>
      <c r="L227" s="62"/>
      <c r="M227" s="62"/>
      <c r="N227" s="62"/>
      <c r="O227" s="62"/>
      <c r="P227" s="62"/>
      <c r="Q227" s="62"/>
      <c r="R227" s="62"/>
      <c r="S227" s="62"/>
      <c r="T227" s="62"/>
      <c r="U227" s="62"/>
      <c r="V227" s="62"/>
    </row>
    <row r="228" spans="1:22" s="63" customFormat="1" ht="21.4" customHeight="1" x14ac:dyDescent="0.25">
      <c r="A228" s="60" t="s">
        <v>16</v>
      </c>
      <c r="B228" s="287" t="s">
        <v>17</v>
      </c>
      <c r="C228" s="280"/>
      <c r="D228" s="286">
        <v>0</v>
      </c>
      <c r="E228" s="282"/>
      <c r="F228" s="61"/>
      <c r="G228" s="62"/>
      <c r="H228" s="62"/>
      <c r="I228" s="62"/>
      <c r="J228" s="62"/>
      <c r="K228" s="62"/>
      <c r="L228" s="62"/>
      <c r="M228" s="62"/>
      <c r="N228" s="62"/>
      <c r="O228" s="62"/>
      <c r="P228" s="62"/>
      <c r="Q228" s="62"/>
      <c r="R228" s="62"/>
      <c r="S228" s="62"/>
      <c r="T228" s="62"/>
      <c r="U228" s="62"/>
      <c r="V228" s="62"/>
    </row>
    <row r="229" spans="1:22" s="63" customFormat="1" ht="21.4" customHeight="1" x14ac:dyDescent="0.25">
      <c r="A229" s="60" t="s">
        <v>18</v>
      </c>
      <c r="B229" s="287" t="s">
        <v>19</v>
      </c>
      <c r="C229" s="280"/>
      <c r="D229" s="286">
        <f t="shared" ref="D229:D237" si="18">SUM(F229:V229)</f>
        <v>0</v>
      </c>
      <c r="E229" s="282"/>
      <c r="F229" s="61"/>
      <c r="G229" s="62"/>
      <c r="H229" s="62"/>
      <c r="I229" s="62"/>
      <c r="J229" s="62"/>
      <c r="K229" s="62"/>
      <c r="L229" s="62"/>
      <c r="M229" s="62"/>
      <c r="N229" s="62"/>
      <c r="O229" s="62"/>
      <c r="P229" s="62"/>
      <c r="Q229" s="62"/>
      <c r="R229" s="62"/>
      <c r="S229" s="62"/>
      <c r="T229" s="62"/>
      <c r="U229" s="62"/>
      <c r="V229" s="62"/>
    </row>
    <row r="230" spans="1:22" s="63" customFormat="1" ht="21.4" customHeight="1" x14ac:dyDescent="0.25">
      <c r="A230" s="60" t="s">
        <v>20</v>
      </c>
      <c r="B230" s="287" t="s">
        <v>21</v>
      </c>
      <c r="C230" s="280"/>
      <c r="D230" s="286">
        <f t="shared" si="18"/>
        <v>0</v>
      </c>
      <c r="E230" s="282"/>
      <c r="F230" s="61"/>
      <c r="G230" s="62"/>
      <c r="H230" s="62"/>
      <c r="I230" s="62"/>
      <c r="J230" s="62"/>
      <c r="K230" s="62"/>
      <c r="L230" s="62"/>
      <c r="M230" s="62"/>
      <c r="N230" s="62"/>
      <c r="O230" s="62"/>
      <c r="P230" s="62"/>
      <c r="Q230" s="62"/>
      <c r="R230" s="62"/>
      <c r="S230" s="62"/>
      <c r="T230" s="62"/>
      <c r="U230" s="62"/>
      <c r="V230" s="62"/>
    </row>
    <row r="231" spans="1:22" s="63" customFormat="1" ht="21.4" customHeight="1" x14ac:dyDescent="0.25">
      <c r="A231" s="55" t="s">
        <v>22</v>
      </c>
      <c r="B231" s="285" t="s">
        <v>23</v>
      </c>
      <c r="C231" s="284"/>
      <c r="D231" s="286">
        <f t="shared" si="18"/>
        <v>0</v>
      </c>
      <c r="E231" s="282"/>
      <c r="F231" s="61"/>
      <c r="G231" s="62"/>
      <c r="H231" s="62"/>
      <c r="I231" s="62"/>
      <c r="J231" s="62"/>
      <c r="K231" s="62"/>
      <c r="L231" s="62"/>
      <c r="M231" s="62"/>
      <c r="N231" s="62"/>
      <c r="O231" s="62"/>
      <c r="P231" s="62"/>
      <c r="Q231" s="62"/>
      <c r="R231" s="62"/>
      <c r="S231" s="62"/>
      <c r="T231" s="62"/>
      <c r="U231" s="62"/>
      <c r="V231" s="62"/>
    </row>
    <row r="232" spans="1:22" s="63" customFormat="1" ht="21.4" customHeight="1" x14ac:dyDescent="0.25">
      <c r="A232" s="55" t="s">
        <v>24</v>
      </c>
      <c r="B232" s="285" t="s">
        <v>25</v>
      </c>
      <c r="C232" s="284"/>
      <c r="D232" s="286">
        <f t="shared" si="18"/>
        <v>0</v>
      </c>
      <c r="E232" s="282"/>
      <c r="F232" s="61"/>
      <c r="G232" s="62"/>
      <c r="H232" s="62"/>
      <c r="I232" s="62"/>
      <c r="J232" s="62"/>
      <c r="K232" s="62"/>
      <c r="L232" s="62"/>
      <c r="M232" s="62"/>
      <c r="N232" s="62"/>
      <c r="O232" s="62"/>
      <c r="P232" s="62"/>
      <c r="Q232" s="62"/>
      <c r="R232" s="62"/>
      <c r="S232" s="62"/>
      <c r="T232" s="62"/>
      <c r="U232" s="62"/>
      <c r="V232" s="62"/>
    </row>
    <row r="233" spans="1:22" s="63" customFormat="1" ht="21.4" customHeight="1" x14ac:dyDescent="0.25">
      <c r="A233" s="60" t="s">
        <v>26</v>
      </c>
      <c r="B233" s="287" t="s">
        <v>27</v>
      </c>
      <c r="C233" s="280"/>
      <c r="D233" s="286">
        <f t="shared" si="18"/>
        <v>0</v>
      </c>
      <c r="E233" s="282"/>
      <c r="F233" s="61"/>
      <c r="G233" s="62"/>
      <c r="H233" s="62"/>
      <c r="I233" s="62"/>
      <c r="J233" s="62"/>
      <c r="K233" s="62"/>
      <c r="L233" s="62"/>
      <c r="M233" s="62"/>
      <c r="N233" s="62"/>
      <c r="O233" s="62"/>
      <c r="P233" s="62"/>
      <c r="Q233" s="62"/>
      <c r="R233" s="62"/>
      <c r="S233" s="62"/>
      <c r="T233" s="62"/>
      <c r="U233" s="62"/>
      <c r="V233" s="62"/>
    </row>
    <row r="234" spans="1:22" s="63" customFormat="1" ht="21.4" customHeight="1" x14ac:dyDescent="0.25">
      <c r="A234" s="60" t="s">
        <v>28</v>
      </c>
      <c r="B234" s="287" t="s">
        <v>29</v>
      </c>
      <c r="C234" s="280"/>
      <c r="D234" s="286">
        <f t="shared" si="18"/>
        <v>0</v>
      </c>
      <c r="E234" s="282"/>
      <c r="F234" s="61"/>
      <c r="G234" s="62"/>
      <c r="H234" s="62"/>
      <c r="I234" s="62"/>
      <c r="J234" s="62"/>
      <c r="K234" s="62"/>
      <c r="L234" s="62"/>
      <c r="M234" s="62"/>
      <c r="N234" s="62"/>
      <c r="O234" s="62"/>
      <c r="P234" s="62"/>
      <c r="Q234" s="62"/>
      <c r="R234" s="62"/>
      <c r="S234" s="62"/>
      <c r="T234" s="62"/>
      <c r="U234" s="62"/>
      <c r="V234" s="62"/>
    </row>
    <row r="235" spans="1:22" s="63" customFormat="1" ht="28.7" customHeight="1" x14ac:dyDescent="0.25">
      <c r="A235" s="55" t="s">
        <v>30</v>
      </c>
      <c r="B235" s="285" t="s">
        <v>31</v>
      </c>
      <c r="C235" s="284"/>
      <c r="D235" s="286">
        <f t="shared" si="18"/>
        <v>0</v>
      </c>
      <c r="E235" s="282"/>
      <c r="F235" s="61"/>
      <c r="G235" s="62"/>
      <c r="H235" s="62"/>
      <c r="I235" s="62"/>
      <c r="J235" s="62"/>
      <c r="K235" s="62"/>
      <c r="L235" s="62"/>
      <c r="M235" s="62"/>
      <c r="N235" s="62"/>
      <c r="O235" s="62"/>
      <c r="P235" s="62"/>
      <c r="Q235" s="62"/>
      <c r="R235" s="62"/>
      <c r="S235" s="62"/>
      <c r="T235" s="62"/>
      <c r="U235" s="62"/>
      <c r="V235" s="62"/>
    </row>
    <row r="236" spans="1:22" s="63" customFormat="1" ht="21.4" customHeight="1" x14ac:dyDescent="0.25">
      <c r="A236" s="60" t="s">
        <v>32</v>
      </c>
      <c r="B236" s="287" t="s">
        <v>33</v>
      </c>
      <c r="C236" s="280"/>
      <c r="D236" s="286">
        <f t="shared" si="18"/>
        <v>0</v>
      </c>
      <c r="E236" s="282"/>
      <c r="F236" s="61"/>
      <c r="G236" s="62"/>
      <c r="H236" s="62"/>
      <c r="I236" s="62"/>
      <c r="J236" s="62"/>
      <c r="K236" s="62"/>
      <c r="L236" s="62"/>
      <c r="M236" s="62"/>
      <c r="N236" s="62"/>
      <c r="O236" s="62"/>
      <c r="P236" s="62"/>
      <c r="Q236" s="62"/>
      <c r="R236" s="62"/>
      <c r="S236" s="62"/>
      <c r="T236" s="62"/>
      <c r="U236" s="62"/>
      <c r="V236" s="62"/>
    </row>
    <row r="237" spans="1:22" s="63" customFormat="1" ht="21.4" customHeight="1" x14ac:dyDescent="0.25">
      <c r="A237" s="60" t="s">
        <v>34</v>
      </c>
      <c r="B237" s="279" t="s">
        <v>35</v>
      </c>
      <c r="C237" s="280"/>
      <c r="D237" s="281">
        <f t="shared" si="18"/>
        <v>0</v>
      </c>
      <c r="E237" s="282"/>
      <c r="F237" s="61"/>
      <c r="G237" s="62"/>
      <c r="H237" s="62"/>
      <c r="I237" s="62"/>
      <c r="J237" s="62"/>
      <c r="K237" s="62"/>
      <c r="L237" s="62"/>
      <c r="M237" s="62"/>
      <c r="N237" s="62"/>
      <c r="O237" s="62"/>
      <c r="P237" s="62"/>
      <c r="Q237" s="62"/>
      <c r="R237" s="62"/>
      <c r="S237" s="62"/>
      <c r="T237" s="62"/>
      <c r="U237" s="62"/>
      <c r="V237" s="62"/>
    </row>
    <row r="238" spans="1:22" s="56" customFormat="1" ht="124.5" customHeight="1" x14ac:dyDescent="0.25">
      <c r="A238" s="55">
        <v>1</v>
      </c>
      <c r="B238" s="292" t="s">
        <v>105</v>
      </c>
      <c r="C238" s="289"/>
      <c r="D238" s="286" t="s">
        <v>13</v>
      </c>
      <c r="E238" s="282"/>
      <c r="F238" s="48" t="s">
        <v>13</v>
      </c>
      <c r="G238" s="48" t="s">
        <v>13</v>
      </c>
      <c r="H238" s="48" t="s">
        <v>13</v>
      </c>
      <c r="I238" s="48" t="s">
        <v>13</v>
      </c>
      <c r="J238" s="48" t="s">
        <v>13</v>
      </c>
      <c r="K238" s="48" t="s">
        <v>13</v>
      </c>
      <c r="L238" s="48" t="s">
        <v>13</v>
      </c>
      <c r="M238" s="48" t="s">
        <v>13</v>
      </c>
      <c r="N238" s="48" t="s">
        <v>13</v>
      </c>
      <c r="O238" s="48" t="s">
        <v>13</v>
      </c>
      <c r="P238" s="48" t="s">
        <v>13</v>
      </c>
      <c r="Q238" s="48" t="s">
        <v>13</v>
      </c>
      <c r="R238" s="48" t="s">
        <v>13</v>
      </c>
      <c r="S238" s="48" t="s">
        <v>13</v>
      </c>
      <c r="T238" s="48" t="s">
        <v>13</v>
      </c>
      <c r="U238" s="48" t="s">
        <v>13</v>
      </c>
      <c r="V238" s="48" t="s">
        <v>13</v>
      </c>
    </row>
    <row r="239" spans="1:22" s="63" customFormat="1" ht="21.4" customHeight="1" x14ac:dyDescent="0.25">
      <c r="A239" s="55" t="s">
        <v>14</v>
      </c>
      <c r="B239" s="285" t="s">
        <v>15</v>
      </c>
      <c r="C239" s="284"/>
      <c r="D239" s="293">
        <v>1</v>
      </c>
      <c r="E239" s="291"/>
      <c r="F239" s="61"/>
      <c r="G239" s="62"/>
      <c r="H239" s="62"/>
      <c r="I239" s="62"/>
      <c r="J239" s="62"/>
      <c r="K239" s="62"/>
      <c r="L239" s="62"/>
      <c r="M239" s="62"/>
      <c r="N239" s="62"/>
      <c r="O239" s="62"/>
      <c r="P239" s="62"/>
      <c r="Q239" s="62"/>
      <c r="R239" s="62"/>
      <c r="S239" s="62"/>
      <c r="T239" s="62"/>
      <c r="U239" s="62"/>
      <c r="V239" s="62"/>
    </row>
    <row r="240" spans="1:22" s="63" customFormat="1" ht="21.4" customHeight="1" x14ac:dyDescent="0.25">
      <c r="A240" s="60" t="s">
        <v>16</v>
      </c>
      <c r="B240" s="287" t="s">
        <v>17</v>
      </c>
      <c r="C240" s="280"/>
      <c r="D240" s="286">
        <v>1</v>
      </c>
      <c r="E240" s="282"/>
      <c r="F240" s="61"/>
      <c r="G240" s="62"/>
      <c r="H240" s="62"/>
      <c r="I240" s="62"/>
      <c r="J240" s="62"/>
      <c r="K240" s="62"/>
      <c r="L240" s="62"/>
      <c r="M240" s="62"/>
      <c r="N240" s="62"/>
      <c r="O240" s="62"/>
      <c r="P240" s="62"/>
      <c r="Q240" s="62"/>
      <c r="R240" s="62"/>
      <c r="S240" s="62"/>
      <c r="T240" s="62"/>
      <c r="U240" s="62"/>
      <c r="V240" s="62"/>
    </row>
    <row r="241" spans="1:22" s="63" customFormat="1" ht="21.4" customHeight="1" x14ac:dyDescent="0.25">
      <c r="A241" s="60" t="s">
        <v>18</v>
      </c>
      <c r="B241" s="287" t="s">
        <v>19</v>
      </c>
      <c r="C241" s="280"/>
      <c r="D241" s="286">
        <v>0</v>
      </c>
      <c r="E241" s="282"/>
      <c r="F241" s="61"/>
      <c r="G241" s="62"/>
      <c r="H241" s="62"/>
      <c r="I241" s="62"/>
      <c r="J241" s="62"/>
      <c r="K241" s="62"/>
      <c r="L241" s="62"/>
      <c r="M241" s="62"/>
      <c r="N241" s="62"/>
      <c r="O241" s="62"/>
      <c r="P241" s="62"/>
      <c r="Q241" s="62"/>
      <c r="R241" s="62"/>
      <c r="S241" s="62"/>
      <c r="T241" s="62"/>
      <c r="U241" s="62"/>
      <c r="V241" s="62"/>
    </row>
    <row r="242" spans="1:22" s="63" customFormat="1" ht="21.4" customHeight="1" x14ac:dyDescent="0.25">
      <c r="A242" s="60" t="s">
        <v>20</v>
      </c>
      <c r="B242" s="287" t="s">
        <v>21</v>
      </c>
      <c r="C242" s="280"/>
      <c r="D242" s="286">
        <f t="shared" ref="D242:D249" si="19">SUM(F242:V242)</f>
        <v>0</v>
      </c>
      <c r="E242" s="282"/>
      <c r="F242" s="61"/>
      <c r="G242" s="62"/>
      <c r="H242" s="62"/>
      <c r="I242" s="62"/>
      <c r="J242" s="62"/>
      <c r="K242" s="62"/>
      <c r="L242" s="62"/>
      <c r="M242" s="62"/>
      <c r="N242" s="62"/>
      <c r="O242" s="62"/>
      <c r="P242" s="62"/>
      <c r="Q242" s="62"/>
      <c r="R242" s="62"/>
      <c r="S242" s="62"/>
      <c r="T242" s="62"/>
      <c r="U242" s="62"/>
      <c r="V242" s="62"/>
    </row>
    <row r="243" spans="1:22" s="63" customFormat="1" ht="21.4" customHeight="1" x14ac:dyDescent="0.25">
      <c r="A243" s="55" t="s">
        <v>22</v>
      </c>
      <c r="B243" s="285" t="s">
        <v>23</v>
      </c>
      <c r="C243" s="284"/>
      <c r="D243" s="286">
        <f t="shared" si="19"/>
        <v>0</v>
      </c>
      <c r="E243" s="282"/>
      <c r="F243" s="61"/>
      <c r="G243" s="62"/>
      <c r="H243" s="62"/>
      <c r="I243" s="62"/>
      <c r="J243" s="62"/>
      <c r="K243" s="62"/>
      <c r="L243" s="62"/>
      <c r="M243" s="62"/>
      <c r="N243" s="62"/>
      <c r="O243" s="62"/>
      <c r="P243" s="62"/>
      <c r="Q243" s="62"/>
      <c r="R243" s="62"/>
      <c r="S243" s="62"/>
      <c r="T243" s="62"/>
      <c r="U243" s="62"/>
      <c r="V243" s="62"/>
    </row>
    <row r="244" spans="1:22" s="63" customFormat="1" ht="21.4" customHeight="1" x14ac:dyDescent="0.25">
      <c r="A244" s="55" t="s">
        <v>24</v>
      </c>
      <c r="B244" s="285" t="s">
        <v>25</v>
      </c>
      <c r="C244" s="284"/>
      <c r="D244" s="286">
        <f t="shared" si="19"/>
        <v>0</v>
      </c>
      <c r="E244" s="282"/>
      <c r="F244" s="61"/>
      <c r="G244" s="62"/>
      <c r="H244" s="62"/>
      <c r="I244" s="62"/>
      <c r="J244" s="62"/>
      <c r="K244" s="62"/>
      <c r="L244" s="62"/>
      <c r="M244" s="62"/>
      <c r="N244" s="62"/>
      <c r="O244" s="62"/>
      <c r="P244" s="62"/>
      <c r="Q244" s="62"/>
      <c r="R244" s="62"/>
      <c r="S244" s="62"/>
      <c r="T244" s="62"/>
      <c r="U244" s="62"/>
      <c r="V244" s="62"/>
    </row>
    <row r="245" spans="1:22" s="63" customFormat="1" ht="21.4" customHeight="1" x14ac:dyDescent="0.25">
      <c r="A245" s="60" t="s">
        <v>26</v>
      </c>
      <c r="B245" s="287" t="s">
        <v>27</v>
      </c>
      <c r="C245" s="280"/>
      <c r="D245" s="286">
        <f t="shared" si="19"/>
        <v>0</v>
      </c>
      <c r="E245" s="282"/>
      <c r="F245" s="61"/>
      <c r="G245" s="62"/>
      <c r="H245" s="62"/>
      <c r="I245" s="62"/>
      <c r="J245" s="62"/>
      <c r="K245" s="62"/>
      <c r="L245" s="62"/>
      <c r="M245" s="62"/>
      <c r="N245" s="62"/>
      <c r="O245" s="62"/>
      <c r="P245" s="62"/>
      <c r="Q245" s="62"/>
      <c r="R245" s="62"/>
      <c r="S245" s="62"/>
      <c r="T245" s="62"/>
      <c r="U245" s="62"/>
      <c r="V245" s="62"/>
    </row>
    <row r="246" spans="1:22" s="63" customFormat="1" ht="21.4" customHeight="1" x14ac:dyDescent="0.25">
      <c r="A246" s="60" t="s">
        <v>28</v>
      </c>
      <c r="B246" s="287" t="s">
        <v>29</v>
      </c>
      <c r="C246" s="280"/>
      <c r="D246" s="286">
        <f t="shared" si="19"/>
        <v>0</v>
      </c>
      <c r="E246" s="282"/>
      <c r="F246" s="61"/>
      <c r="G246" s="62"/>
      <c r="H246" s="62"/>
      <c r="I246" s="62"/>
      <c r="J246" s="62"/>
      <c r="K246" s="62"/>
      <c r="L246" s="62"/>
      <c r="M246" s="62"/>
      <c r="N246" s="62"/>
      <c r="O246" s="62"/>
      <c r="P246" s="62"/>
      <c r="Q246" s="62"/>
      <c r="R246" s="62"/>
      <c r="S246" s="62"/>
      <c r="T246" s="62"/>
      <c r="U246" s="62"/>
      <c r="V246" s="62"/>
    </row>
    <row r="247" spans="1:22" s="63" customFormat="1" ht="28.7" customHeight="1" x14ac:dyDescent="0.25">
      <c r="A247" s="55" t="s">
        <v>30</v>
      </c>
      <c r="B247" s="285" t="s">
        <v>31</v>
      </c>
      <c r="C247" s="284"/>
      <c r="D247" s="286">
        <f t="shared" si="19"/>
        <v>0</v>
      </c>
      <c r="E247" s="282"/>
      <c r="F247" s="61"/>
      <c r="G247" s="62"/>
      <c r="H247" s="62"/>
      <c r="I247" s="62"/>
      <c r="J247" s="62"/>
      <c r="K247" s="62"/>
      <c r="L247" s="62"/>
      <c r="M247" s="62"/>
      <c r="N247" s="62"/>
      <c r="O247" s="62"/>
      <c r="P247" s="62"/>
      <c r="Q247" s="62"/>
      <c r="R247" s="62"/>
      <c r="S247" s="62"/>
      <c r="T247" s="62"/>
      <c r="U247" s="62"/>
      <c r="V247" s="62"/>
    </row>
    <row r="248" spans="1:22" s="63" customFormat="1" ht="21.4" customHeight="1" x14ac:dyDescent="0.25">
      <c r="A248" s="60" t="s">
        <v>32</v>
      </c>
      <c r="B248" s="287" t="s">
        <v>33</v>
      </c>
      <c r="C248" s="280"/>
      <c r="D248" s="286">
        <f t="shared" si="19"/>
        <v>0</v>
      </c>
      <c r="E248" s="282"/>
      <c r="F248" s="61"/>
      <c r="G248" s="62"/>
      <c r="H248" s="62"/>
      <c r="I248" s="62"/>
      <c r="J248" s="62"/>
      <c r="K248" s="62"/>
      <c r="L248" s="62"/>
      <c r="M248" s="62"/>
      <c r="N248" s="62"/>
      <c r="O248" s="62"/>
      <c r="P248" s="62"/>
      <c r="Q248" s="62"/>
      <c r="R248" s="62"/>
      <c r="S248" s="62"/>
      <c r="T248" s="62"/>
      <c r="U248" s="62"/>
      <c r="V248" s="62"/>
    </row>
    <row r="249" spans="1:22" s="63" customFormat="1" ht="21.4" customHeight="1" x14ac:dyDescent="0.25">
      <c r="A249" s="60" t="s">
        <v>34</v>
      </c>
      <c r="B249" s="279" t="s">
        <v>35</v>
      </c>
      <c r="C249" s="280"/>
      <c r="D249" s="281">
        <f t="shared" si="19"/>
        <v>0</v>
      </c>
      <c r="E249" s="282"/>
      <c r="F249" s="61"/>
      <c r="G249" s="62"/>
      <c r="H249" s="62"/>
      <c r="I249" s="62"/>
      <c r="J249" s="62"/>
      <c r="K249" s="62"/>
      <c r="L249" s="62"/>
      <c r="M249" s="62"/>
      <c r="N249" s="62"/>
      <c r="O249" s="62"/>
      <c r="P249" s="62"/>
      <c r="Q249" s="62"/>
      <c r="R249" s="62"/>
      <c r="S249" s="62"/>
      <c r="T249" s="62"/>
      <c r="U249" s="62"/>
      <c r="V249" s="62"/>
    </row>
    <row r="250" spans="1:22" s="56" customFormat="1" ht="48" customHeight="1" x14ac:dyDescent="0.25">
      <c r="A250" s="55">
        <v>1</v>
      </c>
      <c r="B250" s="292" t="s">
        <v>106</v>
      </c>
      <c r="C250" s="289"/>
      <c r="D250" s="286" t="s">
        <v>13</v>
      </c>
      <c r="E250" s="282"/>
      <c r="F250" s="48" t="s">
        <v>13</v>
      </c>
      <c r="G250" s="48" t="s">
        <v>13</v>
      </c>
      <c r="H250" s="48" t="s">
        <v>13</v>
      </c>
      <c r="I250" s="48" t="s">
        <v>13</v>
      </c>
      <c r="J250" s="48" t="s">
        <v>13</v>
      </c>
      <c r="K250" s="48" t="s">
        <v>13</v>
      </c>
      <c r="L250" s="48" t="s">
        <v>13</v>
      </c>
      <c r="M250" s="48" t="s">
        <v>13</v>
      </c>
      <c r="N250" s="48" t="s">
        <v>13</v>
      </c>
      <c r="O250" s="48" t="s">
        <v>13</v>
      </c>
      <c r="P250" s="48" t="s">
        <v>13</v>
      </c>
      <c r="Q250" s="48" t="s">
        <v>13</v>
      </c>
      <c r="R250" s="48" t="s">
        <v>13</v>
      </c>
      <c r="S250" s="48" t="s">
        <v>13</v>
      </c>
      <c r="T250" s="48" t="s">
        <v>13</v>
      </c>
      <c r="U250" s="48" t="s">
        <v>13</v>
      </c>
      <c r="V250" s="48" t="s">
        <v>13</v>
      </c>
    </row>
    <row r="251" spans="1:22" s="63" customFormat="1" ht="21.4" customHeight="1" x14ac:dyDescent="0.25">
      <c r="A251" s="55" t="s">
        <v>14</v>
      </c>
      <c r="B251" s="285" t="s">
        <v>15</v>
      </c>
      <c r="C251" s="284"/>
      <c r="D251" s="293">
        <v>3</v>
      </c>
      <c r="E251" s="291"/>
      <c r="F251" s="61"/>
      <c r="G251" s="62"/>
      <c r="H251" s="62"/>
      <c r="I251" s="62"/>
      <c r="J251" s="62"/>
      <c r="K251" s="62"/>
      <c r="L251" s="62"/>
      <c r="M251" s="62"/>
      <c r="N251" s="62"/>
      <c r="O251" s="62"/>
      <c r="P251" s="62"/>
      <c r="Q251" s="62"/>
      <c r="R251" s="62"/>
      <c r="S251" s="62"/>
      <c r="T251" s="62"/>
      <c r="U251" s="62"/>
      <c r="V251" s="62"/>
    </row>
    <row r="252" spans="1:22" s="63" customFormat="1" ht="21.4" customHeight="1" x14ac:dyDescent="0.25">
      <c r="A252" s="60" t="s">
        <v>16</v>
      </c>
      <c r="B252" s="287" t="s">
        <v>17</v>
      </c>
      <c r="C252" s="280"/>
      <c r="D252" s="286">
        <v>3</v>
      </c>
      <c r="E252" s="282"/>
      <c r="F252" s="61"/>
      <c r="G252" s="62"/>
      <c r="H252" s="62"/>
      <c r="I252" s="62"/>
      <c r="J252" s="62"/>
      <c r="K252" s="62"/>
      <c r="L252" s="62"/>
      <c r="M252" s="62"/>
      <c r="N252" s="62"/>
      <c r="O252" s="62"/>
      <c r="P252" s="62"/>
      <c r="Q252" s="62"/>
      <c r="R252" s="62"/>
      <c r="S252" s="62"/>
      <c r="T252" s="62"/>
      <c r="U252" s="62"/>
      <c r="V252" s="62"/>
    </row>
    <row r="253" spans="1:22" s="63" customFormat="1" ht="21.4" customHeight="1" x14ac:dyDescent="0.25">
      <c r="A253" s="60" t="s">
        <v>18</v>
      </c>
      <c r="B253" s="287" t="s">
        <v>19</v>
      </c>
      <c r="C253" s="280"/>
      <c r="D253" s="286">
        <f t="shared" ref="D253:D261" si="20">SUM(F253:V253)</f>
        <v>0</v>
      </c>
      <c r="E253" s="282"/>
      <c r="F253" s="61"/>
      <c r="G253" s="62"/>
      <c r="H253" s="62"/>
      <c r="I253" s="62"/>
      <c r="J253" s="62"/>
      <c r="K253" s="62"/>
      <c r="L253" s="62"/>
      <c r="M253" s="62"/>
      <c r="N253" s="62"/>
      <c r="O253" s="62"/>
      <c r="P253" s="62"/>
      <c r="Q253" s="62"/>
      <c r="R253" s="62"/>
      <c r="S253" s="62"/>
      <c r="T253" s="62"/>
      <c r="U253" s="62"/>
      <c r="V253" s="62"/>
    </row>
    <row r="254" spans="1:22" s="63" customFormat="1" ht="21.4" customHeight="1" x14ac:dyDescent="0.25">
      <c r="A254" s="60" t="s">
        <v>20</v>
      </c>
      <c r="B254" s="287" t="s">
        <v>21</v>
      </c>
      <c r="C254" s="280"/>
      <c r="D254" s="286">
        <f t="shared" si="20"/>
        <v>0</v>
      </c>
      <c r="E254" s="282"/>
      <c r="F254" s="61"/>
      <c r="G254" s="62"/>
      <c r="H254" s="62"/>
      <c r="I254" s="62"/>
      <c r="J254" s="62"/>
      <c r="K254" s="62"/>
      <c r="L254" s="62"/>
      <c r="M254" s="62"/>
      <c r="N254" s="62"/>
      <c r="O254" s="62"/>
      <c r="P254" s="62"/>
      <c r="Q254" s="62"/>
      <c r="R254" s="62"/>
      <c r="S254" s="62"/>
      <c r="T254" s="62"/>
      <c r="U254" s="62"/>
      <c r="V254" s="62"/>
    </row>
    <row r="255" spans="1:22" s="63" customFormat="1" ht="21.4" customHeight="1" x14ac:dyDescent="0.25">
      <c r="A255" s="55" t="s">
        <v>22</v>
      </c>
      <c r="B255" s="285" t="s">
        <v>23</v>
      </c>
      <c r="C255" s="284"/>
      <c r="D255" s="286">
        <f t="shared" si="20"/>
        <v>0</v>
      </c>
      <c r="E255" s="282"/>
      <c r="F255" s="61"/>
      <c r="G255" s="62"/>
      <c r="H255" s="62"/>
      <c r="I255" s="62"/>
      <c r="J255" s="62"/>
      <c r="K255" s="62"/>
      <c r="L255" s="62"/>
      <c r="M255" s="62"/>
      <c r="N255" s="62"/>
      <c r="O255" s="62"/>
      <c r="P255" s="62"/>
      <c r="Q255" s="62"/>
      <c r="R255" s="62"/>
      <c r="S255" s="62"/>
      <c r="T255" s="62"/>
      <c r="U255" s="62"/>
      <c r="V255" s="62"/>
    </row>
    <row r="256" spans="1:22" s="63" customFormat="1" ht="21.4" customHeight="1" x14ac:dyDescent="0.25">
      <c r="A256" s="55" t="s">
        <v>24</v>
      </c>
      <c r="B256" s="285" t="s">
        <v>25</v>
      </c>
      <c r="C256" s="284"/>
      <c r="D256" s="286">
        <f t="shared" si="20"/>
        <v>0</v>
      </c>
      <c r="E256" s="282"/>
      <c r="F256" s="61"/>
      <c r="G256" s="62"/>
      <c r="H256" s="62"/>
      <c r="I256" s="62"/>
      <c r="J256" s="62"/>
      <c r="K256" s="62"/>
      <c r="L256" s="62"/>
      <c r="M256" s="62"/>
      <c r="N256" s="62"/>
      <c r="O256" s="62"/>
      <c r="P256" s="62"/>
      <c r="Q256" s="62"/>
      <c r="R256" s="62"/>
      <c r="S256" s="62"/>
      <c r="T256" s="62"/>
      <c r="U256" s="62"/>
      <c r="V256" s="62"/>
    </row>
    <row r="257" spans="1:22" s="63" customFormat="1" ht="21.4" customHeight="1" x14ac:dyDescent="0.25">
      <c r="A257" s="60" t="s">
        <v>26</v>
      </c>
      <c r="B257" s="287" t="s">
        <v>27</v>
      </c>
      <c r="C257" s="280"/>
      <c r="D257" s="286">
        <f t="shared" si="20"/>
        <v>0</v>
      </c>
      <c r="E257" s="282"/>
      <c r="F257" s="61"/>
      <c r="G257" s="62"/>
      <c r="H257" s="62"/>
      <c r="I257" s="62"/>
      <c r="J257" s="62"/>
      <c r="K257" s="62"/>
      <c r="L257" s="62"/>
      <c r="M257" s="62"/>
      <c r="N257" s="62"/>
      <c r="O257" s="62"/>
      <c r="P257" s="62"/>
      <c r="Q257" s="62"/>
      <c r="R257" s="62"/>
      <c r="S257" s="62"/>
      <c r="T257" s="62"/>
      <c r="U257" s="62"/>
      <c r="V257" s="62"/>
    </row>
    <row r="258" spans="1:22" s="63" customFormat="1" ht="21.4" customHeight="1" x14ac:dyDescent="0.25">
      <c r="A258" s="60" t="s">
        <v>28</v>
      </c>
      <c r="B258" s="287" t="s">
        <v>29</v>
      </c>
      <c r="C258" s="280"/>
      <c r="D258" s="286">
        <f t="shared" si="20"/>
        <v>0</v>
      </c>
      <c r="E258" s="282"/>
      <c r="F258" s="61"/>
      <c r="G258" s="62"/>
      <c r="H258" s="62"/>
      <c r="I258" s="62"/>
      <c r="J258" s="62"/>
      <c r="K258" s="62"/>
      <c r="L258" s="62"/>
      <c r="M258" s="62"/>
      <c r="N258" s="62"/>
      <c r="O258" s="62"/>
      <c r="P258" s="62"/>
      <c r="Q258" s="62"/>
      <c r="R258" s="62"/>
      <c r="S258" s="62"/>
      <c r="T258" s="62"/>
      <c r="U258" s="62"/>
      <c r="V258" s="62"/>
    </row>
    <row r="259" spans="1:22" s="63" customFormat="1" ht="28.7" customHeight="1" x14ac:dyDescent="0.25">
      <c r="A259" s="55" t="s">
        <v>30</v>
      </c>
      <c r="B259" s="285" t="s">
        <v>31</v>
      </c>
      <c r="C259" s="284"/>
      <c r="D259" s="286">
        <f t="shared" si="20"/>
        <v>0</v>
      </c>
      <c r="E259" s="282"/>
      <c r="F259" s="61"/>
      <c r="G259" s="62"/>
      <c r="H259" s="62"/>
      <c r="I259" s="62"/>
      <c r="J259" s="62"/>
      <c r="K259" s="62"/>
      <c r="L259" s="62"/>
      <c r="M259" s="62"/>
      <c r="N259" s="62"/>
      <c r="O259" s="62"/>
      <c r="P259" s="62"/>
      <c r="Q259" s="62"/>
      <c r="R259" s="62"/>
      <c r="S259" s="62"/>
      <c r="T259" s="62"/>
      <c r="U259" s="62"/>
      <c r="V259" s="62"/>
    </row>
    <row r="260" spans="1:22" s="63" customFormat="1" ht="21.4" customHeight="1" x14ac:dyDescent="0.25">
      <c r="A260" s="60" t="s">
        <v>32</v>
      </c>
      <c r="B260" s="287" t="s">
        <v>33</v>
      </c>
      <c r="C260" s="280"/>
      <c r="D260" s="286">
        <f t="shared" si="20"/>
        <v>0</v>
      </c>
      <c r="E260" s="282"/>
      <c r="F260" s="61"/>
      <c r="G260" s="62"/>
      <c r="H260" s="62"/>
      <c r="I260" s="62"/>
      <c r="J260" s="62"/>
      <c r="K260" s="62"/>
      <c r="L260" s="62"/>
      <c r="M260" s="62"/>
      <c r="N260" s="62"/>
      <c r="O260" s="62"/>
      <c r="P260" s="62"/>
      <c r="Q260" s="62"/>
      <c r="R260" s="62"/>
      <c r="S260" s="62"/>
      <c r="T260" s="62"/>
      <c r="U260" s="62"/>
      <c r="V260" s="62"/>
    </row>
    <row r="261" spans="1:22" s="63" customFormat="1" ht="21.4" customHeight="1" x14ac:dyDescent="0.25">
      <c r="A261" s="60" t="s">
        <v>34</v>
      </c>
      <c r="B261" s="279" t="s">
        <v>35</v>
      </c>
      <c r="C261" s="280"/>
      <c r="D261" s="281">
        <f t="shared" si="20"/>
        <v>0</v>
      </c>
      <c r="E261" s="282"/>
      <c r="F261" s="61"/>
      <c r="G261" s="62"/>
      <c r="H261" s="62"/>
      <c r="I261" s="62"/>
      <c r="J261" s="62"/>
      <c r="K261" s="62"/>
      <c r="L261" s="62"/>
      <c r="M261" s="62"/>
      <c r="N261" s="62"/>
      <c r="O261" s="62"/>
      <c r="P261" s="62"/>
      <c r="Q261" s="62"/>
      <c r="R261" s="62"/>
      <c r="S261" s="62"/>
      <c r="T261" s="62"/>
      <c r="U261" s="62"/>
      <c r="V261" s="62"/>
    </row>
    <row r="262" spans="1:22" s="56" customFormat="1" ht="48" customHeight="1" x14ac:dyDescent="0.25">
      <c r="A262" s="55">
        <v>1</v>
      </c>
      <c r="B262" s="292" t="s">
        <v>107</v>
      </c>
      <c r="C262" s="289"/>
      <c r="D262" s="286" t="s">
        <v>13</v>
      </c>
      <c r="E262" s="282"/>
      <c r="F262" s="48" t="s">
        <v>13</v>
      </c>
      <c r="G262" s="48" t="s">
        <v>13</v>
      </c>
      <c r="H262" s="48" t="s">
        <v>13</v>
      </c>
      <c r="I262" s="48" t="s">
        <v>13</v>
      </c>
      <c r="J262" s="48" t="s">
        <v>13</v>
      </c>
      <c r="K262" s="48" t="s">
        <v>13</v>
      </c>
      <c r="L262" s="48" t="s">
        <v>13</v>
      </c>
      <c r="M262" s="48" t="s">
        <v>13</v>
      </c>
      <c r="N262" s="48" t="s">
        <v>13</v>
      </c>
      <c r="O262" s="48" t="s">
        <v>13</v>
      </c>
      <c r="P262" s="48" t="s">
        <v>13</v>
      </c>
      <c r="Q262" s="48" t="s">
        <v>13</v>
      </c>
      <c r="R262" s="48" t="s">
        <v>13</v>
      </c>
      <c r="S262" s="48" t="s">
        <v>13</v>
      </c>
      <c r="T262" s="48" t="s">
        <v>13</v>
      </c>
      <c r="U262" s="48" t="s">
        <v>13</v>
      </c>
      <c r="V262" s="48" t="s">
        <v>13</v>
      </c>
    </row>
    <row r="263" spans="1:22" s="63" customFormat="1" ht="21.4" customHeight="1" x14ac:dyDescent="0.25">
      <c r="A263" s="55" t="s">
        <v>14</v>
      </c>
      <c r="B263" s="285" t="s">
        <v>15</v>
      </c>
      <c r="C263" s="284"/>
      <c r="D263" s="293">
        <v>0</v>
      </c>
      <c r="E263" s="291"/>
      <c r="F263" s="61"/>
      <c r="G263" s="62"/>
      <c r="H263" s="62"/>
      <c r="I263" s="62"/>
      <c r="J263" s="62"/>
      <c r="K263" s="62"/>
      <c r="L263" s="62"/>
      <c r="M263" s="62"/>
      <c r="N263" s="62"/>
      <c r="O263" s="62"/>
      <c r="P263" s="62"/>
      <c r="Q263" s="62"/>
      <c r="R263" s="62"/>
      <c r="S263" s="62"/>
      <c r="T263" s="62"/>
      <c r="U263" s="62"/>
      <c r="V263" s="62"/>
    </row>
    <row r="264" spans="1:22" s="63" customFormat="1" ht="21.4" customHeight="1" x14ac:dyDescent="0.25">
      <c r="A264" s="60" t="s">
        <v>16</v>
      </c>
      <c r="B264" s="287" t="s">
        <v>17</v>
      </c>
      <c r="C264" s="280"/>
      <c r="D264" s="286">
        <v>0</v>
      </c>
      <c r="E264" s="282"/>
      <c r="F264" s="61"/>
      <c r="G264" s="62"/>
      <c r="H264" s="62"/>
      <c r="I264" s="62"/>
      <c r="J264" s="62"/>
      <c r="K264" s="62"/>
      <c r="L264" s="62"/>
      <c r="M264" s="62"/>
      <c r="N264" s="62"/>
      <c r="O264" s="62"/>
      <c r="P264" s="62"/>
      <c r="Q264" s="62"/>
      <c r="R264" s="62"/>
      <c r="S264" s="62"/>
      <c r="T264" s="62"/>
      <c r="U264" s="62"/>
      <c r="V264" s="62"/>
    </row>
    <row r="265" spans="1:22" s="63" customFormat="1" ht="21.4" customHeight="1" x14ac:dyDescent="0.25">
      <c r="A265" s="60" t="s">
        <v>18</v>
      </c>
      <c r="B265" s="287" t="s">
        <v>19</v>
      </c>
      <c r="C265" s="280"/>
      <c r="D265" s="286">
        <f t="shared" ref="D265:D273" si="21">SUM(F265:V265)</f>
        <v>0</v>
      </c>
      <c r="E265" s="282"/>
      <c r="F265" s="61"/>
      <c r="G265" s="62"/>
      <c r="H265" s="62"/>
      <c r="I265" s="62"/>
      <c r="J265" s="62"/>
      <c r="K265" s="62"/>
      <c r="L265" s="62"/>
      <c r="M265" s="62"/>
      <c r="N265" s="62"/>
      <c r="O265" s="62"/>
      <c r="P265" s="62"/>
      <c r="Q265" s="62"/>
      <c r="R265" s="62"/>
      <c r="S265" s="62"/>
      <c r="T265" s="62"/>
      <c r="U265" s="62"/>
      <c r="V265" s="62"/>
    </row>
    <row r="266" spans="1:22" s="63" customFormat="1" ht="21.4" customHeight="1" x14ac:dyDescent="0.25">
      <c r="A266" s="60" t="s">
        <v>20</v>
      </c>
      <c r="B266" s="287" t="s">
        <v>21</v>
      </c>
      <c r="C266" s="280"/>
      <c r="D266" s="286">
        <f t="shared" si="21"/>
        <v>0</v>
      </c>
      <c r="E266" s="282"/>
      <c r="F266" s="61"/>
      <c r="G266" s="62"/>
      <c r="H266" s="62"/>
      <c r="I266" s="62"/>
      <c r="J266" s="62"/>
      <c r="K266" s="62"/>
      <c r="L266" s="62"/>
      <c r="M266" s="62"/>
      <c r="N266" s="62"/>
      <c r="O266" s="62"/>
      <c r="P266" s="62"/>
      <c r="Q266" s="62"/>
      <c r="R266" s="62"/>
      <c r="S266" s="62"/>
      <c r="T266" s="62"/>
      <c r="U266" s="62"/>
      <c r="V266" s="62"/>
    </row>
    <row r="267" spans="1:22" s="63" customFormat="1" ht="21.4" customHeight="1" x14ac:dyDescent="0.25">
      <c r="A267" s="55" t="s">
        <v>22</v>
      </c>
      <c r="B267" s="285" t="s">
        <v>23</v>
      </c>
      <c r="C267" s="284"/>
      <c r="D267" s="286">
        <f t="shared" si="21"/>
        <v>0</v>
      </c>
      <c r="E267" s="282"/>
      <c r="F267" s="61"/>
      <c r="G267" s="62"/>
      <c r="H267" s="62"/>
      <c r="I267" s="62"/>
      <c r="J267" s="62"/>
      <c r="K267" s="62"/>
      <c r="L267" s="62"/>
      <c r="M267" s="62"/>
      <c r="N267" s="62"/>
      <c r="O267" s="62"/>
      <c r="P267" s="62"/>
      <c r="Q267" s="62"/>
      <c r="R267" s="62"/>
      <c r="S267" s="62"/>
      <c r="T267" s="62"/>
      <c r="U267" s="62"/>
      <c r="V267" s="62"/>
    </row>
    <row r="268" spans="1:22" s="63" customFormat="1" ht="21.4" customHeight="1" x14ac:dyDescent="0.25">
      <c r="A268" s="55" t="s">
        <v>24</v>
      </c>
      <c r="B268" s="285" t="s">
        <v>25</v>
      </c>
      <c r="C268" s="284"/>
      <c r="D268" s="286">
        <f t="shared" si="21"/>
        <v>0</v>
      </c>
      <c r="E268" s="282"/>
      <c r="F268" s="61"/>
      <c r="G268" s="62"/>
      <c r="H268" s="62"/>
      <c r="I268" s="62"/>
      <c r="J268" s="62"/>
      <c r="K268" s="62"/>
      <c r="L268" s="62"/>
      <c r="M268" s="62"/>
      <c r="N268" s="62"/>
      <c r="O268" s="62"/>
      <c r="P268" s="62"/>
      <c r="Q268" s="62"/>
      <c r="R268" s="62"/>
      <c r="S268" s="62"/>
      <c r="T268" s="62"/>
      <c r="U268" s="62"/>
      <c r="V268" s="62"/>
    </row>
    <row r="269" spans="1:22" s="63" customFormat="1" ht="21.4" customHeight="1" x14ac:dyDescent="0.25">
      <c r="A269" s="60" t="s">
        <v>26</v>
      </c>
      <c r="B269" s="287" t="s">
        <v>27</v>
      </c>
      <c r="C269" s="280"/>
      <c r="D269" s="286">
        <f t="shared" si="21"/>
        <v>0</v>
      </c>
      <c r="E269" s="282"/>
      <c r="F269" s="61"/>
      <c r="G269" s="62"/>
      <c r="H269" s="62"/>
      <c r="I269" s="62"/>
      <c r="J269" s="62"/>
      <c r="K269" s="62"/>
      <c r="L269" s="62"/>
      <c r="M269" s="62"/>
      <c r="N269" s="62"/>
      <c r="O269" s="62"/>
      <c r="P269" s="62"/>
      <c r="Q269" s="62"/>
      <c r="R269" s="62"/>
      <c r="S269" s="62"/>
      <c r="T269" s="62"/>
      <c r="U269" s="62"/>
      <c r="V269" s="62"/>
    </row>
    <row r="270" spans="1:22" s="63" customFormat="1" ht="21.4" customHeight="1" x14ac:dyDescent="0.25">
      <c r="A270" s="60" t="s">
        <v>28</v>
      </c>
      <c r="B270" s="287" t="s">
        <v>29</v>
      </c>
      <c r="C270" s="280"/>
      <c r="D270" s="286">
        <f t="shared" si="21"/>
        <v>0</v>
      </c>
      <c r="E270" s="282"/>
      <c r="F270" s="61"/>
      <c r="G270" s="62"/>
      <c r="H270" s="62"/>
      <c r="I270" s="62"/>
      <c r="J270" s="62"/>
      <c r="K270" s="62"/>
      <c r="L270" s="62"/>
      <c r="M270" s="62"/>
      <c r="N270" s="62"/>
      <c r="O270" s="62"/>
      <c r="P270" s="62"/>
      <c r="Q270" s="62"/>
      <c r="R270" s="62"/>
      <c r="S270" s="62"/>
      <c r="T270" s="62"/>
      <c r="U270" s="62"/>
      <c r="V270" s="62"/>
    </row>
    <row r="271" spans="1:22" s="63" customFormat="1" ht="28.7" customHeight="1" x14ac:dyDescent="0.25">
      <c r="A271" s="55" t="s">
        <v>30</v>
      </c>
      <c r="B271" s="285" t="s">
        <v>31</v>
      </c>
      <c r="C271" s="284"/>
      <c r="D271" s="286">
        <f t="shared" si="21"/>
        <v>0</v>
      </c>
      <c r="E271" s="282"/>
      <c r="F271" s="61"/>
      <c r="G271" s="62"/>
      <c r="H271" s="62"/>
      <c r="I271" s="62"/>
      <c r="J271" s="62"/>
      <c r="K271" s="62"/>
      <c r="L271" s="62"/>
      <c r="M271" s="62"/>
      <c r="N271" s="62"/>
      <c r="O271" s="62"/>
      <c r="P271" s="62"/>
      <c r="Q271" s="62"/>
      <c r="R271" s="62"/>
      <c r="S271" s="62"/>
      <c r="T271" s="62"/>
      <c r="U271" s="62"/>
      <c r="V271" s="62"/>
    </row>
    <row r="272" spans="1:22" s="63" customFormat="1" ht="21.4" customHeight="1" x14ac:dyDescent="0.25">
      <c r="A272" s="60" t="s">
        <v>32</v>
      </c>
      <c r="B272" s="287" t="s">
        <v>33</v>
      </c>
      <c r="C272" s="280"/>
      <c r="D272" s="286">
        <f t="shared" si="21"/>
        <v>0</v>
      </c>
      <c r="E272" s="282"/>
      <c r="F272" s="61"/>
      <c r="G272" s="62"/>
      <c r="H272" s="62"/>
      <c r="I272" s="62"/>
      <c r="J272" s="62"/>
      <c r="K272" s="62"/>
      <c r="L272" s="62"/>
      <c r="M272" s="62"/>
      <c r="N272" s="62"/>
      <c r="O272" s="62"/>
      <c r="P272" s="62"/>
      <c r="Q272" s="62"/>
      <c r="R272" s="62"/>
      <c r="S272" s="62"/>
      <c r="T272" s="62"/>
      <c r="U272" s="62"/>
      <c r="V272" s="62"/>
    </row>
    <row r="273" spans="1:22" s="63" customFormat="1" ht="21.4" customHeight="1" x14ac:dyDescent="0.25">
      <c r="A273" s="60" t="s">
        <v>34</v>
      </c>
      <c r="B273" s="279" t="s">
        <v>35</v>
      </c>
      <c r="C273" s="280"/>
      <c r="D273" s="281">
        <f t="shared" si="21"/>
        <v>0</v>
      </c>
      <c r="E273" s="282"/>
      <c r="F273" s="61"/>
      <c r="G273" s="62"/>
      <c r="H273" s="62"/>
      <c r="I273" s="62"/>
      <c r="J273" s="62"/>
      <c r="K273" s="62"/>
      <c r="L273" s="62"/>
      <c r="M273" s="62"/>
      <c r="N273" s="62"/>
      <c r="O273" s="62"/>
      <c r="P273" s="62"/>
      <c r="Q273" s="62"/>
      <c r="R273" s="62"/>
      <c r="S273" s="62"/>
      <c r="T273" s="62"/>
      <c r="U273" s="62"/>
      <c r="V273" s="62"/>
    </row>
    <row r="274" spans="1:22" s="56" customFormat="1" ht="32.450000000000003" customHeight="1" x14ac:dyDescent="0.25">
      <c r="A274" s="55">
        <v>1</v>
      </c>
      <c r="B274" s="292" t="s">
        <v>108</v>
      </c>
      <c r="C274" s="289"/>
      <c r="D274" s="286" t="s">
        <v>13</v>
      </c>
      <c r="E274" s="282"/>
      <c r="F274" s="48" t="s">
        <v>13</v>
      </c>
      <c r="G274" s="48" t="s">
        <v>13</v>
      </c>
      <c r="H274" s="48" t="s">
        <v>13</v>
      </c>
      <c r="I274" s="48" t="s">
        <v>13</v>
      </c>
      <c r="J274" s="48" t="s">
        <v>13</v>
      </c>
      <c r="K274" s="48" t="s">
        <v>13</v>
      </c>
      <c r="L274" s="48" t="s">
        <v>13</v>
      </c>
      <c r="M274" s="48" t="s">
        <v>13</v>
      </c>
      <c r="N274" s="48" t="s">
        <v>13</v>
      </c>
      <c r="O274" s="48" t="s">
        <v>13</v>
      </c>
      <c r="P274" s="48" t="s">
        <v>13</v>
      </c>
      <c r="Q274" s="48" t="s">
        <v>13</v>
      </c>
      <c r="R274" s="48" t="s">
        <v>13</v>
      </c>
      <c r="S274" s="48" t="s">
        <v>13</v>
      </c>
      <c r="T274" s="48" t="s">
        <v>13</v>
      </c>
      <c r="U274" s="48" t="s">
        <v>13</v>
      </c>
      <c r="V274" s="48" t="s">
        <v>13</v>
      </c>
    </row>
    <row r="275" spans="1:22" s="63" customFormat="1" ht="21.4" customHeight="1" x14ac:dyDescent="0.25">
      <c r="A275" s="55" t="s">
        <v>14</v>
      </c>
      <c r="B275" s="285" t="s">
        <v>15</v>
      </c>
      <c r="C275" s="284"/>
      <c r="D275" s="293">
        <v>26</v>
      </c>
      <c r="E275" s="291"/>
      <c r="F275" s="61"/>
      <c r="G275" s="62"/>
      <c r="H275" s="62"/>
      <c r="I275" s="62"/>
      <c r="J275" s="62"/>
      <c r="K275" s="62"/>
      <c r="L275" s="62"/>
      <c r="M275" s="62"/>
      <c r="N275" s="62"/>
      <c r="O275" s="62"/>
      <c r="P275" s="62"/>
      <c r="Q275" s="62"/>
      <c r="R275" s="62"/>
      <c r="S275" s="62"/>
      <c r="T275" s="62"/>
      <c r="U275" s="62"/>
      <c r="V275" s="62"/>
    </row>
    <row r="276" spans="1:22" s="63" customFormat="1" ht="21.4" customHeight="1" x14ac:dyDescent="0.25">
      <c r="A276" s="60" t="s">
        <v>16</v>
      </c>
      <c r="B276" s="287" t="s">
        <v>17</v>
      </c>
      <c r="C276" s="280"/>
      <c r="D276" s="286">
        <v>26</v>
      </c>
      <c r="E276" s="282"/>
      <c r="F276" s="61"/>
      <c r="G276" s="62"/>
      <c r="H276" s="62"/>
      <c r="I276" s="62"/>
      <c r="J276" s="62"/>
      <c r="K276" s="62"/>
      <c r="L276" s="62"/>
      <c r="M276" s="62"/>
      <c r="N276" s="62"/>
      <c r="O276" s="62"/>
      <c r="P276" s="62"/>
      <c r="Q276" s="62"/>
      <c r="R276" s="62"/>
      <c r="S276" s="62"/>
      <c r="T276" s="62"/>
      <c r="U276" s="62"/>
      <c r="V276" s="62"/>
    </row>
    <row r="277" spans="1:22" s="63" customFormat="1" ht="21.4" customHeight="1" x14ac:dyDescent="0.25">
      <c r="A277" s="60" t="s">
        <v>18</v>
      </c>
      <c r="B277" s="287" t="s">
        <v>19</v>
      </c>
      <c r="C277" s="280"/>
      <c r="D277" s="286">
        <f t="shared" ref="D277:D285" si="22">SUM(F277:V277)</f>
        <v>0</v>
      </c>
      <c r="E277" s="282"/>
      <c r="F277" s="61"/>
      <c r="G277" s="62"/>
      <c r="H277" s="62"/>
      <c r="I277" s="62"/>
      <c r="J277" s="62"/>
      <c r="K277" s="62"/>
      <c r="L277" s="62"/>
      <c r="M277" s="62"/>
      <c r="N277" s="62"/>
      <c r="O277" s="62"/>
      <c r="P277" s="62"/>
      <c r="Q277" s="62"/>
      <c r="R277" s="62"/>
      <c r="S277" s="62"/>
      <c r="T277" s="62"/>
      <c r="U277" s="62"/>
      <c r="V277" s="62"/>
    </row>
    <row r="278" spans="1:22" s="63" customFormat="1" ht="21.4" customHeight="1" x14ac:dyDescent="0.25">
      <c r="A278" s="60" t="s">
        <v>20</v>
      </c>
      <c r="B278" s="287" t="s">
        <v>21</v>
      </c>
      <c r="C278" s="280"/>
      <c r="D278" s="286">
        <f t="shared" si="22"/>
        <v>0</v>
      </c>
      <c r="E278" s="282"/>
      <c r="F278" s="61"/>
      <c r="G278" s="62"/>
      <c r="H278" s="62"/>
      <c r="I278" s="62"/>
      <c r="J278" s="62"/>
      <c r="K278" s="62"/>
      <c r="L278" s="62"/>
      <c r="M278" s="62"/>
      <c r="N278" s="62"/>
      <c r="O278" s="62"/>
      <c r="P278" s="62"/>
      <c r="Q278" s="62"/>
      <c r="R278" s="62"/>
      <c r="S278" s="62"/>
      <c r="T278" s="62"/>
      <c r="U278" s="62"/>
      <c r="V278" s="62"/>
    </row>
    <row r="279" spans="1:22" s="63" customFormat="1" ht="21.4" customHeight="1" x14ac:dyDescent="0.25">
      <c r="A279" s="55" t="s">
        <v>22</v>
      </c>
      <c r="B279" s="285" t="s">
        <v>23</v>
      </c>
      <c r="C279" s="284"/>
      <c r="D279" s="286">
        <f t="shared" si="22"/>
        <v>0</v>
      </c>
      <c r="E279" s="282"/>
      <c r="F279" s="61"/>
      <c r="G279" s="62"/>
      <c r="H279" s="62"/>
      <c r="I279" s="62"/>
      <c r="J279" s="62"/>
      <c r="K279" s="62"/>
      <c r="L279" s="62"/>
      <c r="M279" s="62"/>
      <c r="N279" s="62"/>
      <c r="O279" s="62"/>
      <c r="P279" s="62"/>
      <c r="Q279" s="62"/>
      <c r="R279" s="62"/>
      <c r="S279" s="62"/>
      <c r="T279" s="62"/>
      <c r="U279" s="62"/>
      <c r="V279" s="62"/>
    </row>
    <row r="280" spans="1:22" s="63" customFormat="1" ht="21.4" customHeight="1" x14ac:dyDescent="0.25">
      <c r="A280" s="55" t="s">
        <v>24</v>
      </c>
      <c r="B280" s="285" t="s">
        <v>25</v>
      </c>
      <c r="C280" s="284"/>
      <c r="D280" s="286">
        <f t="shared" si="22"/>
        <v>0</v>
      </c>
      <c r="E280" s="282"/>
      <c r="F280" s="61"/>
      <c r="G280" s="62"/>
      <c r="H280" s="62"/>
      <c r="I280" s="62"/>
      <c r="J280" s="62"/>
      <c r="K280" s="62"/>
      <c r="L280" s="62"/>
      <c r="M280" s="62"/>
      <c r="N280" s="62"/>
      <c r="O280" s="62"/>
      <c r="P280" s="62"/>
      <c r="Q280" s="62"/>
      <c r="R280" s="62"/>
      <c r="S280" s="62"/>
      <c r="T280" s="62"/>
      <c r="U280" s="62"/>
      <c r="V280" s="62"/>
    </row>
    <row r="281" spans="1:22" s="63" customFormat="1" ht="21.4" customHeight="1" x14ac:dyDescent="0.25">
      <c r="A281" s="60" t="s">
        <v>26</v>
      </c>
      <c r="B281" s="287" t="s">
        <v>27</v>
      </c>
      <c r="C281" s="280"/>
      <c r="D281" s="286">
        <f t="shared" si="22"/>
        <v>0</v>
      </c>
      <c r="E281" s="282"/>
      <c r="F281" s="61"/>
      <c r="G281" s="62"/>
      <c r="H281" s="62"/>
      <c r="I281" s="62"/>
      <c r="J281" s="62"/>
      <c r="K281" s="62"/>
      <c r="L281" s="62"/>
      <c r="M281" s="62"/>
      <c r="N281" s="62"/>
      <c r="O281" s="62"/>
      <c r="P281" s="62"/>
      <c r="Q281" s="62"/>
      <c r="R281" s="62"/>
      <c r="S281" s="62"/>
      <c r="T281" s="62"/>
      <c r="U281" s="62"/>
      <c r="V281" s="62"/>
    </row>
    <row r="282" spans="1:22" s="63" customFormat="1" ht="21.4" customHeight="1" x14ac:dyDescent="0.25">
      <c r="A282" s="60" t="s">
        <v>28</v>
      </c>
      <c r="B282" s="287" t="s">
        <v>29</v>
      </c>
      <c r="C282" s="280"/>
      <c r="D282" s="286">
        <f t="shared" si="22"/>
        <v>0</v>
      </c>
      <c r="E282" s="282"/>
      <c r="F282" s="61"/>
      <c r="G282" s="62"/>
      <c r="H282" s="62"/>
      <c r="I282" s="62"/>
      <c r="J282" s="62"/>
      <c r="K282" s="62"/>
      <c r="L282" s="62"/>
      <c r="M282" s="62"/>
      <c r="N282" s="62"/>
      <c r="O282" s="62"/>
      <c r="P282" s="62"/>
      <c r="Q282" s="62"/>
      <c r="R282" s="62"/>
      <c r="S282" s="62"/>
      <c r="T282" s="62"/>
      <c r="U282" s="62"/>
      <c r="V282" s="62"/>
    </row>
    <row r="283" spans="1:22" s="63" customFormat="1" ht="28.7" customHeight="1" x14ac:dyDescent="0.25">
      <c r="A283" s="55" t="s">
        <v>30</v>
      </c>
      <c r="B283" s="285" t="s">
        <v>31</v>
      </c>
      <c r="C283" s="284"/>
      <c r="D283" s="286">
        <f t="shared" si="22"/>
        <v>0</v>
      </c>
      <c r="E283" s="282"/>
      <c r="F283" s="61"/>
      <c r="G283" s="62"/>
      <c r="H283" s="62"/>
      <c r="I283" s="62"/>
      <c r="J283" s="62"/>
      <c r="K283" s="62"/>
      <c r="L283" s="62"/>
      <c r="M283" s="62"/>
      <c r="N283" s="62"/>
      <c r="O283" s="62"/>
      <c r="P283" s="62"/>
      <c r="Q283" s="62"/>
      <c r="R283" s="62"/>
      <c r="S283" s="62"/>
      <c r="T283" s="62"/>
      <c r="U283" s="62"/>
      <c r="V283" s="62"/>
    </row>
    <row r="284" spans="1:22" s="63" customFormat="1" ht="21.4" customHeight="1" x14ac:dyDescent="0.25">
      <c r="A284" s="60" t="s">
        <v>32</v>
      </c>
      <c r="B284" s="287" t="s">
        <v>33</v>
      </c>
      <c r="C284" s="280"/>
      <c r="D284" s="286">
        <f t="shared" si="22"/>
        <v>0</v>
      </c>
      <c r="E284" s="282"/>
      <c r="F284" s="61"/>
      <c r="G284" s="62"/>
      <c r="H284" s="62"/>
      <c r="I284" s="62"/>
      <c r="J284" s="62"/>
      <c r="K284" s="62"/>
      <c r="L284" s="62"/>
      <c r="M284" s="62"/>
      <c r="N284" s="62"/>
      <c r="O284" s="62"/>
      <c r="P284" s="62"/>
      <c r="Q284" s="62"/>
      <c r="R284" s="62"/>
      <c r="S284" s="62"/>
      <c r="T284" s="62"/>
      <c r="U284" s="62"/>
      <c r="V284" s="62"/>
    </row>
    <row r="285" spans="1:22" s="63" customFormat="1" ht="21.4" customHeight="1" x14ac:dyDescent="0.25">
      <c r="A285" s="60" t="s">
        <v>34</v>
      </c>
      <c r="B285" s="287" t="s">
        <v>35</v>
      </c>
      <c r="C285" s="280"/>
      <c r="D285" s="286">
        <f t="shared" si="22"/>
        <v>0</v>
      </c>
      <c r="E285" s="282"/>
      <c r="F285" s="61"/>
      <c r="G285" s="62"/>
      <c r="H285" s="62"/>
      <c r="I285" s="62"/>
      <c r="J285" s="62"/>
      <c r="K285" s="62"/>
      <c r="L285" s="62"/>
      <c r="M285" s="62"/>
      <c r="N285" s="62"/>
      <c r="O285" s="62"/>
      <c r="P285" s="62"/>
      <c r="Q285" s="62"/>
      <c r="R285" s="62"/>
      <c r="S285" s="62"/>
      <c r="T285" s="62"/>
      <c r="U285" s="62"/>
      <c r="V285" s="62"/>
    </row>
    <row r="286" spans="1:22" s="56" customFormat="1" ht="48.95" customHeight="1" x14ac:dyDescent="0.25">
      <c r="A286" s="55">
        <v>1</v>
      </c>
      <c r="B286" s="292" t="s">
        <v>109</v>
      </c>
      <c r="C286" s="289"/>
      <c r="D286" s="286" t="s">
        <v>13</v>
      </c>
      <c r="E286" s="282"/>
      <c r="F286" s="48" t="s">
        <v>13</v>
      </c>
      <c r="G286" s="48" t="s">
        <v>13</v>
      </c>
      <c r="H286" s="48" t="s">
        <v>13</v>
      </c>
      <c r="I286" s="48" t="s">
        <v>13</v>
      </c>
      <c r="J286" s="48" t="s">
        <v>13</v>
      </c>
      <c r="K286" s="48" t="s">
        <v>13</v>
      </c>
      <c r="L286" s="48" t="s">
        <v>13</v>
      </c>
      <c r="M286" s="48" t="s">
        <v>13</v>
      </c>
      <c r="N286" s="48" t="s">
        <v>13</v>
      </c>
      <c r="O286" s="48" t="s">
        <v>13</v>
      </c>
      <c r="P286" s="48" t="s">
        <v>13</v>
      </c>
      <c r="Q286" s="48" t="s">
        <v>13</v>
      </c>
      <c r="R286" s="48" t="s">
        <v>13</v>
      </c>
      <c r="S286" s="48" t="s">
        <v>13</v>
      </c>
      <c r="T286" s="48" t="s">
        <v>13</v>
      </c>
      <c r="U286" s="48" t="s">
        <v>13</v>
      </c>
      <c r="V286" s="48" t="s">
        <v>13</v>
      </c>
    </row>
    <row r="287" spans="1:22" s="63" customFormat="1" ht="21.4" customHeight="1" x14ac:dyDescent="0.25">
      <c r="A287" s="55" t="s">
        <v>14</v>
      </c>
      <c r="B287" s="285" t="s">
        <v>15</v>
      </c>
      <c r="C287" s="284"/>
      <c r="D287" s="293">
        <v>1</v>
      </c>
      <c r="E287" s="291"/>
      <c r="F287" s="61"/>
      <c r="G287" s="62"/>
      <c r="H287" s="62"/>
      <c r="I287" s="62"/>
      <c r="J287" s="62"/>
      <c r="K287" s="62"/>
      <c r="L287" s="62"/>
      <c r="M287" s="62"/>
      <c r="N287" s="62"/>
      <c r="O287" s="62"/>
      <c r="P287" s="62"/>
      <c r="Q287" s="62"/>
      <c r="R287" s="62"/>
      <c r="S287" s="62"/>
      <c r="T287" s="62"/>
      <c r="U287" s="62"/>
      <c r="V287" s="62"/>
    </row>
    <row r="288" spans="1:22" s="63" customFormat="1" ht="21.4" customHeight="1" x14ac:dyDescent="0.25">
      <c r="A288" s="60" t="s">
        <v>16</v>
      </c>
      <c r="B288" s="287" t="s">
        <v>17</v>
      </c>
      <c r="C288" s="280"/>
      <c r="D288" s="286">
        <v>1</v>
      </c>
      <c r="E288" s="282"/>
      <c r="F288" s="61"/>
      <c r="G288" s="62"/>
      <c r="H288" s="62"/>
      <c r="I288" s="62"/>
      <c r="J288" s="62"/>
      <c r="K288" s="62"/>
      <c r="L288" s="62"/>
      <c r="M288" s="62"/>
      <c r="N288" s="62"/>
      <c r="O288" s="62"/>
      <c r="P288" s="62"/>
      <c r="Q288" s="62"/>
      <c r="R288" s="62"/>
      <c r="S288" s="62"/>
      <c r="T288" s="62"/>
      <c r="U288" s="62"/>
      <c r="V288" s="62"/>
    </row>
    <row r="289" spans="1:22" s="63" customFormat="1" ht="21.4" customHeight="1" x14ac:dyDescent="0.25">
      <c r="A289" s="60" t="s">
        <v>18</v>
      </c>
      <c r="B289" s="287" t="s">
        <v>19</v>
      </c>
      <c r="C289" s="280"/>
      <c r="D289" s="286">
        <f t="shared" ref="D289:D297" si="23">SUM(F289:V289)</f>
        <v>0</v>
      </c>
      <c r="E289" s="282"/>
      <c r="F289" s="61"/>
      <c r="G289" s="62"/>
      <c r="H289" s="62"/>
      <c r="I289" s="62"/>
      <c r="J289" s="62"/>
      <c r="K289" s="62"/>
      <c r="L289" s="62"/>
      <c r="M289" s="62"/>
      <c r="N289" s="62"/>
      <c r="O289" s="62"/>
      <c r="P289" s="62"/>
      <c r="Q289" s="62"/>
      <c r="R289" s="62"/>
      <c r="S289" s="62"/>
      <c r="T289" s="62"/>
      <c r="U289" s="62"/>
      <c r="V289" s="62"/>
    </row>
    <row r="290" spans="1:22" s="63" customFormat="1" ht="21.4" customHeight="1" x14ac:dyDescent="0.25">
      <c r="A290" s="60" t="s">
        <v>20</v>
      </c>
      <c r="B290" s="287" t="s">
        <v>21</v>
      </c>
      <c r="C290" s="280"/>
      <c r="D290" s="286">
        <f t="shared" si="23"/>
        <v>0</v>
      </c>
      <c r="E290" s="282"/>
      <c r="F290" s="61"/>
      <c r="G290" s="62"/>
      <c r="H290" s="62"/>
      <c r="I290" s="62"/>
      <c r="J290" s="62"/>
      <c r="K290" s="62"/>
      <c r="L290" s="62"/>
      <c r="M290" s="62"/>
      <c r="N290" s="62"/>
      <c r="O290" s="62"/>
      <c r="P290" s="62"/>
      <c r="Q290" s="62"/>
      <c r="R290" s="62"/>
      <c r="S290" s="62"/>
      <c r="T290" s="62"/>
      <c r="U290" s="62"/>
      <c r="V290" s="62"/>
    </row>
    <row r="291" spans="1:22" s="63" customFormat="1" ht="21.4" customHeight="1" x14ac:dyDescent="0.25">
      <c r="A291" s="55" t="s">
        <v>22</v>
      </c>
      <c r="B291" s="285" t="s">
        <v>23</v>
      </c>
      <c r="C291" s="284"/>
      <c r="D291" s="286">
        <f t="shared" si="23"/>
        <v>0</v>
      </c>
      <c r="E291" s="282"/>
      <c r="F291" s="61"/>
      <c r="G291" s="62"/>
      <c r="H291" s="62"/>
      <c r="I291" s="62"/>
      <c r="J291" s="62"/>
      <c r="K291" s="62"/>
      <c r="L291" s="62"/>
      <c r="M291" s="62"/>
      <c r="N291" s="62"/>
      <c r="O291" s="62"/>
      <c r="P291" s="62"/>
      <c r="Q291" s="62"/>
      <c r="R291" s="62"/>
      <c r="S291" s="62"/>
      <c r="T291" s="62"/>
      <c r="U291" s="62"/>
      <c r="V291" s="62"/>
    </row>
    <row r="292" spans="1:22" s="63" customFormat="1" ht="21.4" customHeight="1" x14ac:dyDescent="0.25">
      <c r="A292" s="55" t="s">
        <v>24</v>
      </c>
      <c r="B292" s="285" t="s">
        <v>25</v>
      </c>
      <c r="C292" s="284"/>
      <c r="D292" s="286">
        <f t="shared" si="23"/>
        <v>0</v>
      </c>
      <c r="E292" s="282"/>
      <c r="F292" s="61"/>
      <c r="G292" s="62"/>
      <c r="H292" s="62"/>
      <c r="I292" s="62"/>
      <c r="J292" s="62"/>
      <c r="K292" s="62"/>
      <c r="L292" s="62"/>
      <c r="M292" s="62"/>
      <c r="N292" s="62"/>
      <c r="O292" s="62"/>
      <c r="P292" s="62"/>
      <c r="Q292" s="62"/>
      <c r="R292" s="62"/>
      <c r="S292" s="62"/>
      <c r="T292" s="62"/>
      <c r="U292" s="62"/>
      <c r="V292" s="62"/>
    </row>
    <row r="293" spans="1:22" s="63" customFormat="1" ht="21.4" customHeight="1" x14ac:dyDescent="0.25">
      <c r="A293" s="60" t="s">
        <v>26</v>
      </c>
      <c r="B293" s="287" t="s">
        <v>27</v>
      </c>
      <c r="C293" s="280"/>
      <c r="D293" s="286">
        <f t="shared" si="23"/>
        <v>0</v>
      </c>
      <c r="E293" s="282"/>
      <c r="F293" s="61"/>
      <c r="G293" s="62"/>
      <c r="H293" s="62"/>
      <c r="I293" s="62"/>
      <c r="J293" s="62"/>
      <c r="K293" s="62"/>
      <c r="L293" s="62"/>
      <c r="M293" s="62"/>
      <c r="N293" s="62"/>
      <c r="O293" s="62"/>
      <c r="P293" s="62"/>
      <c r="Q293" s="62"/>
      <c r="R293" s="62"/>
      <c r="S293" s="62"/>
      <c r="T293" s="62"/>
      <c r="U293" s="62"/>
      <c r="V293" s="62"/>
    </row>
    <row r="294" spans="1:22" s="63" customFormat="1" ht="21.4" customHeight="1" x14ac:dyDescent="0.25">
      <c r="A294" s="60" t="s">
        <v>28</v>
      </c>
      <c r="B294" s="287" t="s">
        <v>29</v>
      </c>
      <c r="C294" s="280"/>
      <c r="D294" s="286">
        <f t="shared" si="23"/>
        <v>0</v>
      </c>
      <c r="E294" s="282"/>
      <c r="F294" s="61"/>
      <c r="G294" s="62"/>
      <c r="H294" s="62"/>
      <c r="I294" s="62"/>
      <c r="J294" s="62"/>
      <c r="K294" s="62"/>
      <c r="L294" s="62"/>
      <c r="M294" s="62"/>
      <c r="N294" s="62"/>
      <c r="O294" s="62"/>
      <c r="P294" s="62"/>
      <c r="Q294" s="62"/>
      <c r="R294" s="62"/>
      <c r="S294" s="62"/>
      <c r="T294" s="62"/>
      <c r="U294" s="62"/>
      <c r="V294" s="62"/>
    </row>
    <row r="295" spans="1:22" s="63" customFormat="1" ht="28.7" customHeight="1" x14ac:dyDescent="0.25">
      <c r="A295" s="55" t="s">
        <v>30</v>
      </c>
      <c r="B295" s="285" t="s">
        <v>31</v>
      </c>
      <c r="C295" s="284"/>
      <c r="D295" s="286">
        <f t="shared" si="23"/>
        <v>0</v>
      </c>
      <c r="E295" s="282"/>
      <c r="F295" s="61"/>
      <c r="G295" s="62"/>
      <c r="H295" s="62"/>
      <c r="I295" s="62"/>
      <c r="J295" s="62"/>
      <c r="K295" s="62"/>
      <c r="L295" s="62"/>
      <c r="M295" s="62"/>
      <c r="N295" s="62"/>
      <c r="O295" s="62"/>
      <c r="P295" s="62"/>
      <c r="Q295" s="62"/>
      <c r="R295" s="62"/>
      <c r="S295" s="62"/>
      <c r="T295" s="62"/>
      <c r="U295" s="62"/>
      <c r="V295" s="62"/>
    </row>
    <row r="296" spans="1:22" s="63" customFormat="1" ht="21.4" customHeight="1" x14ac:dyDescent="0.25">
      <c r="A296" s="60" t="s">
        <v>32</v>
      </c>
      <c r="B296" s="287" t="s">
        <v>33</v>
      </c>
      <c r="C296" s="280"/>
      <c r="D296" s="286">
        <f t="shared" si="23"/>
        <v>0</v>
      </c>
      <c r="E296" s="282"/>
      <c r="F296" s="61"/>
      <c r="G296" s="62"/>
      <c r="H296" s="62"/>
      <c r="I296" s="62"/>
      <c r="J296" s="62"/>
      <c r="K296" s="62"/>
      <c r="L296" s="62"/>
      <c r="M296" s="62"/>
      <c r="N296" s="62"/>
      <c r="O296" s="62"/>
      <c r="P296" s="62"/>
      <c r="Q296" s="62"/>
      <c r="R296" s="62"/>
      <c r="S296" s="62"/>
      <c r="T296" s="62"/>
      <c r="U296" s="62"/>
      <c r="V296" s="62"/>
    </row>
    <row r="297" spans="1:22" s="63" customFormat="1" ht="21.4" customHeight="1" x14ac:dyDescent="0.25">
      <c r="A297" s="60" t="s">
        <v>34</v>
      </c>
      <c r="B297" s="287" t="s">
        <v>35</v>
      </c>
      <c r="C297" s="280"/>
      <c r="D297" s="286">
        <f t="shared" si="23"/>
        <v>0</v>
      </c>
      <c r="E297" s="282"/>
      <c r="F297" s="61"/>
      <c r="G297" s="62"/>
      <c r="H297" s="62"/>
      <c r="I297" s="62"/>
      <c r="J297" s="62"/>
      <c r="K297" s="62"/>
      <c r="L297" s="62"/>
      <c r="M297" s="62"/>
      <c r="N297" s="62"/>
      <c r="O297" s="62"/>
      <c r="P297" s="62"/>
      <c r="Q297" s="62"/>
      <c r="R297" s="62"/>
      <c r="S297" s="62"/>
      <c r="T297" s="62"/>
      <c r="U297" s="62"/>
      <c r="V297" s="62"/>
    </row>
    <row r="298" spans="1:22" s="56" customFormat="1" ht="56.45" customHeight="1" x14ac:dyDescent="0.25">
      <c r="A298" s="55">
        <v>1</v>
      </c>
      <c r="B298" s="292" t="s">
        <v>110</v>
      </c>
      <c r="C298" s="289"/>
      <c r="D298" s="286" t="s">
        <v>13</v>
      </c>
      <c r="E298" s="282"/>
      <c r="F298" s="48" t="s">
        <v>13</v>
      </c>
      <c r="G298" s="48" t="s">
        <v>13</v>
      </c>
      <c r="H298" s="48" t="s">
        <v>13</v>
      </c>
      <c r="I298" s="48" t="s">
        <v>13</v>
      </c>
      <c r="J298" s="48" t="s">
        <v>13</v>
      </c>
      <c r="K298" s="48" t="s">
        <v>13</v>
      </c>
      <c r="L298" s="48" t="s">
        <v>13</v>
      </c>
      <c r="M298" s="48" t="s">
        <v>13</v>
      </c>
      <c r="N298" s="48" t="s">
        <v>13</v>
      </c>
      <c r="O298" s="48" t="s">
        <v>13</v>
      </c>
      <c r="P298" s="48" t="s">
        <v>13</v>
      </c>
      <c r="Q298" s="48" t="s">
        <v>13</v>
      </c>
      <c r="R298" s="48" t="s">
        <v>13</v>
      </c>
      <c r="S298" s="48" t="s">
        <v>13</v>
      </c>
      <c r="T298" s="48" t="s">
        <v>13</v>
      </c>
      <c r="U298" s="48" t="s">
        <v>13</v>
      </c>
      <c r="V298" s="48" t="s">
        <v>13</v>
      </c>
    </row>
    <row r="299" spans="1:22" s="63" customFormat="1" ht="21.4" customHeight="1" x14ac:dyDescent="0.25">
      <c r="A299" s="55" t="s">
        <v>14</v>
      </c>
      <c r="B299" s="285" t="s">
        <v>15</v>
      </c>
      <c r="C299" s="284"/>
      <c r="D299" s="293">
        <v>7</v>
      </c>
      <c r="E299" s="291"/>
      <c r="F299" s="61"/>
      <c r="G299" s="62"/>
      <c r="H299" s="62"/>
      <c r="I299" s="62"/>
      <c r="J299" s="62"/>
      <c r="K299" s="62"/>
      <c r="L299" s="62"/>
      <c r="M299" s="62"/>
      <c r="N299" s="62"/>
      <c r="O299" s="62"/>
      <c r="P299" s="62"/>
      <c r="Q299" s="62"/>
      <c r="R299" s="62"/>
      <c r="S299" s="62"/>
      <c r="T299" s="62"/>
      <c r="U299" s="62"/>
      <c r="V299" s="62"/>
    </row>
    <row r="300" spans="1:22" s="63" customFormat="1" ht="21.4" customHeight="1" x14ac:dyDescent="0.25">
      <c r="A300" s="60" t="s">
        <v>16</v>
      </c>
      <c r="B300" s="287" t="s">
        <v>17</v>
      </c>
      <c r="C300" s="280"/>
      <c r="D300" s="286">
        <v>7</v>
      </c>
      <c r="E300" s="282"/>
      <c r="F300" s="61"/>
      <c r="G300" s="62"/>
      <c r="H300" s="62"/>
      <c r="I300" s="62"/>
      <c r="J300" s="62"/>
      <c r="K300" s="62"/>
      <c r="L300" s="62"/>
      <c r="M300" s="62"/>
      <c r="N300" s="62"/>
      <c r="O300" s="62"/>
      <c r="P300" s="62"/>
      <c r="Q300" s="62"/>
      <c r="R300" s="62"/>
      <c r="S300" s="62"/>
      <c r="T300" s="62"/>
      <c r="U300" s="62"/>
      <c r="V300" s="62"/>
    </row>
    <row r="301" spans="1:22" s="63" customFormat="1" ht="21.4" customHeight="1" x14ac:dyDescent="0.25">
      <c r="A301" s="60" t="s">
        <v>18</v>
      </c>
      <c r="B301" s="287" t="s">
        <v>19</v>
      </c>
      <c r="C301" s="280"/>
      <c r="D301" s="286">
        <f t="shared" ref="D301:D309" si="24">SUM(F301:V301)</f>
        <v>0</v>
      </c>
      <c r="E301" s="282"/>
      <c r="F301" s="61"/>
      <c r="G301" s="62"/>
      <c r="H301" s="62"/>
      <c r="I301" s="62"/>
      <c r="J301" s="62"/>
      <c r="K301" s="62"/>
      <c r="L301" s="62"/>
      <c r="M301" s="62"/>
      <c r="N301" s="62"/>
      <c r="O301" s="62"/>
      <c r="P301" s="62"/>
      <c r="Q301" s="62"/>
      <c r="R301" s="62"/>
      <c r="S301" s="62"/>
      <c r="T301" s="62"/>
      <c r="U301" s="62"/>
      <c r="V301" s="62"/>
    </row>
    <row r="302" spans="1:22" s="63" customFormat="1" ht="21.4" customHeight="1" x14ac:dyDescent="0.25">
      <c r="A302" s="60" t="s">
        <v>20</v>
      </c>
      <c r="B302" s="287" t="s">
        <v>21</v>
      </c>
      <c r="C302" s="280"/>
      <c r="D302" s="286">
        <f t="shared" si="24"/>
        <v>0</v>
      </c>
      <c r="E302" s="282"/>
      <c r="F302" s="61"/>
      <c r="G302" s="62"/>
      <c r="H302" s="62"/>
      <c r="I302" s="62"/>
      <c r="J302" s="62"/>
      <c r="K302" s="62"/>
      <c r="L302" s="62"/>
      <c r="M302" s="62"/>
      <c r="N302" s="62"/>
      <c r="O302" s="62"/>
      <c r="P302" s="62"/>
      <c r="Q302" s="62"/>
      <c r="R302" s="62"/>
      <c r="S302" s="62"/>
      <c r="T302" s="62"/>
      <c r="U302" s="62"/>
      <c r="V302" s="62"/>
    </row>
    <row r="303" spans="1:22" s="63" customFormat="1" ht="21.4" customHeight="1" x14ac:dyDescent="0.25">
      <c r="A303" s="55" t="s">
        <v>22</v>
      </c>
      <c r="B303" s="285" t="s">
        <v>23</v>
      </c>
      <c r="C303" s="284"/>
      <c r="D303" s="286">
        <f t="shared" si="24"/>
        <v>0</v>
      </c>
      <c r="E303" s="282"/>
      <c r="F303" s="61"/>
      <c r="G303" s="62"/>
      <c r="H303" s="62"/>
      <c r="I303" s="62"/>
      <c r="J303" s="62"/>
      <c r="K303" s="62"/>
      <c r="L303" s="62"/>
      <c r="M303" s="62"/>
      <c r="N303" s="62"/>
      <c r="O303" s="62"/>
      <c r="P303" s="62"/>
      <c r="Q303" s="62"/>
      <c r="R303" s="62"/>
      <c r="S303" s="62"/>
      <c r="T303" s="62"/>
      <c r="U303" s="62"/>
      <c r="V303" s="62"/>
    </row>
    <row r="304" spans="1:22" s="63" customFormat="1" ht="21.4" customHeight="1" x14ac:dyDescent="0.25">
      <c r="A304" s="55" t="s">
        <v>24</v>
      </c>
      <c r="B304" s="285" t="s">
        <v>25</v>
      </c>
      <c r="C304" s="284"/>
      <c r="D304" s="286">
        <f t="shared" si="24"/>
        <v>0</v>
      </c>
      <c r="E304" s="282"/>
      <c r="F304" s="61"/>
      <c r="G304" s="62"/>
      <c r="H304" s="62"/>
      <c r="I304" s="62"/>
      <c r="J304" s="62"/>
      <c r="K304" s="62"/>
      <c r="L304" s="62"/>
      <c r="M304" s="62"/>
      <c r="N304" s="62"/>
      <c r="O304" s="62"/>
      <c r="P304" s="62"/>
      <c r="Q304" s="62"/>
      <c r="R304" s="62"/>
      <c r="S304" s="62"/>
      <c r="T304" s="62"/>
      <c r="U304" s="62"/>
      <c r="V304" s="62"/>
    </row>
    <row r="305" spans="1:22" s="63" customFormat="1" ht="21.4" customHeight="1" x14ac:dyDescent="0.25">
      <c r="A305" s="60" t="s">
        <v>26</v>
      </c>
      <c r="B305" s="287" t="s">
        <v>27</v>
      </c>
      <c r="C305" s="280"/>
      <c r="D305" s="286">
        <f t="shared" si="24"/>
        <v>0</v>
      </c>
      <c r="E305" s="282"/>
      <c r="F305" s="61"/>
      <c r="G305" s="62"/>
      <c r="H305" s="62"/>
      <c r="I305" s="62"/>
      <c r="J305" s="62"/>
      <c r="K305" s="62"/>
      <c r="L305" s="62"/>
      <c r="M305" s="62"/>
      <c r="N305" s="62"/>
      <c r="O305" s="62"/>
      <c r="P305" s="62"/>
      <c r="Q305" s="62"/>
      <c r="R305" s="62"/>
      <c r="S305" s="62"/>
      <c r="T305" s="62"/>
      <c r="U305" s="62"/>
      <c r="V305" s="62"/>
    </row>
    <row r="306" spans="1:22" s="63" customFormat="1" ht="21.4" customHeight="1" x14ac:dyDescent="0.25">
      <c r="A306" s="60" t="s">
        <v>28</v>
      </c>
      <c r="B306" s="287" t="s">
        <v>29</v>
      </c>
      <c r="C306" s="280"/>
      <c r="D306" s="286">
        <f t="shared" si="24"/>
        <v>0</v>
      </c>
      <c r="E306" s="282"/>
      <c r="F306" s="61"/>
      <c r="G306" s="62"/>
      <c r="H306" s="62"/>
      <c r="I306" s="62"/>
      <c r="J306" s="62"/>
      <c r="K306" s="62"/>
      <c r="L306" s="62"/>
      <c r="M306" s="62"/>
      <c r="N306" s="62"/>
      <c r="O306" s="62"/>
      <c r="P306" s="62"/>
      <c r="Q306" s="62"/>
      <c r="R306" s="62"/>
      <c r="S306" s="62"/>
      <c r="T306" s="62"/>
      <c r="U306" s="62"/>
      <c r="V306" s="62"/>
    </row>
    <row r="307" spans="1:22" s="63" customFormat="1" ht="28.7" customHeight="1" x14ac:dyDescent="0.25">
      <c r="A307" s="55" t="s">
        <v>30</v>
      </c>
      <c r="B307" s="285" t="s">
        <v>31</v>
      </c>
      <c r="C307" s="284"/>
      <c r="D307" s="286">
        <f t="shared" si="24"/>
        <v>0</v>
      </c>
      <c r="E307" s="282"/>
      <c r="F307" s="61"/>
      <c r="G307" s="62"/>
      <c r="H307" s="62"/>
      <c r="I307" s="62"/>
      <c r="J307" s="62"/>
      <c r="K307" s="62"/>
      <c r="L307" s="62"/>
      <c r="M307" s="62"/>
      <c r="N307" s="62"/>
      <c r="O307" s="62"/>
      <c r="P307" s="62"/>
      <c r="Q307" s="62"/>
      <c r="R307" s="62"/>
      <c r="S307" s="62"/>
      <c r="T307" s="62"/>
      <c r="U307" s="62"/>
      <c r="V307" s="62"/>
    </row>
    <row r="308" spans="1:22" s="63" customFormat="1" ht="21.4" customHeight="1" x14ac:dyDescent="0.25">
      <c r="A308" s="60" t="s">
        <v>32</v>
      </c>
      <c r="B308" s="287" t="s">
        <v>33</v>
      </c>
      <c r="C308" s="280"/>
      <c r="D308" s="286">
        <f t="shared" si="24"/>
        <v>0</v>
      </c>
      <c r="E308" s="282"/>
      <c r="F308" s="61"/>
      <c r="G308" s="62"/>
      <c r="H308" s="62"/>
      <c r="I308" s="62"/>
      <c r="J308" s="62"/>
      <c r="K308" s="62"/>
      <c r="L308" s="62"/>
      <c r="M308" s="62"/>
      <c r="N308" s="62"/>
      <c r="O308" s="62"/>
      <c r="P308" s="62"/>
      <c r="Q308" s="62"/>
      <c r="R308" s="62"/>
      <c r="S308" s="62"/>
      <c r="T308" s="62"/>
      <c r="U308" s="62"/>
      <c r="V308" s="62"/>
    </row>
    <row r="309" spans="1:22" s="63" customFormat="1" ht="21.4" customHeight="1" x14ac:dyDescent="0.25">
      <c r="A309" s="60" t="s">
        <v>34</v>
      </c>
      <c r="B309" s="287" t="s">
        <v>35</v>
      </c>
      <c r="C309" s="280"/>
      <c r="D309" s="286">
        <f t="shared" si="24"/>
        <v>0</v>
      </c>
      <c r="E309" s="282"/>
      <c r="F309" s="61"/>
      <c r="G309" s="62"/>
      <c r="H309" s="62"/>
      <c r="I309" s="62"/>
      <c r="J309" s="62"/>
      <c r="K309" s="62"/>
      <c r="L309" s="62"/>
      <c r="M309" s="62"/>
      <c r="N309" s="62"/>
      <c r="O309" s="62"/>
      <c r="P309" s="62"/>
      <c r="Q309" s="62"/>
      <c r="R309" s="62"/>
      <c r="S309" s="62"/>
      <c r="T309" s="62"/>
      <c r="U309" s="62"/>
      <c r="V309" s="62"/>
    </row>
    <row r="310" spans="1:22" s="56" customFormat="1" ht="43.5" customHeight="1" x14ac:dyDescent="0.25">
      <c r="A310" s="55">
        <v>1</v>
      </c>
      <c r="B310" s="292" t="s">
        <v>111</v>
      </c>
      <c r="C310" s="289"/>
      <c r="D310" s="286" t="s">
        <v>13</v>
      </c>
      <c r="E310" s="282"/>
      <c r="F310" s="48" t="s">
        <v>13</v>
      </c>
      <c r="G310" s="48" t="s">
        <v>13</v>
      </c>
      <c r="H310" s="48" t="s">
        <v>13</v>
      </c>
      <c r="I310" s="48" t="s">
        <v>13</v>
      </c>
      <c r="J310" s="48" t="s">
        <v>13</v>
      </c>
      <c r="K310" s="48" t="s">
        <v>13</v>
      </c>
      <c r="L310" s="48" t="s">
        <v>13</v>
      </c>
      <c r="M310" s="48" t="s">
        <v>13</v>
      </c>
      <c r="N310" s="48" t="s">
        <v>13</v>
      </c>
      <c r="O310" s="48" t="s">
        <v>13</v>
      </c>
      <c r="P310" s="48" t="s">
        <v>13</v>
      </c>
      <c r="Q310" s="48" t="s">
        <v>13</v>
      </c>
      <c r="R310" s="48" t="s">
        <v>13</v>
      </c>
      <c r="S310" s="48" t="s">
        <v>13</v>
      </c>
      <c r="T310" s="48" t="s">
        <v>13</v>
      </c>
      <c r="U310" s="48" t="s">
        <v>13</v>
      </c>
      <c r="V310" s="48" t="s">
        <v>13</v>
      </c>
    </row>
    <row r="311" spans="1:22" s="63" customFormat="1" ht="21.4" customHeight="1" x14ac:dyDescent="0.25">
      <c r="A311" s="55" t="s">
        <v>14</v>
      </c>
      <c r="B311" s="285" t="s">
        <v>15</v>
      </c>
      <c r="C311" s="284"/>
      <c r="D311" s="293">
        <v>74</v>
      </c>
      <c r="E311" s="291"/>
      <c r="F311" s="61"/>
      <c r="G311" s="62"/>
      <c r="H311" s="62"/>
      <c r="I311" s="62"/>
      <c r="J311" s="62"/>
      <c r="K311" s="62"/>
      <c r="L311" s="62"/>
      <c r="M311" s="62"/>
      <c r="N311" s="62"/>
      <c r="O311" s="62"/>
      <c r="P311" s="62"/>
      <c r="Q311" s="62"/>
      <c r="R311" s="62"/>
      <c r="S311" s="62"/>
      <c r="T311" s="62"/>
      <c r="U311" s="62"/>
      <c r="V311" s="62"/>
    </row>
    <row r="312" spans="1:22" s="63" customFormat="1" ht="21.4" customHeight="1" x14ac:dyDescent="0.25">
      <c r="A312" s="60" t="s">
        <v>16</v>
      </c>
      <c r="B312" s="287" t="s">
        <v>17</v>
      </c>
      <c r="C312" s="280"/>
      <c r="D312" s="286">
        <v>74</v>
      </c>
      <c r="E312" s="282"/>
      <c r="F312" s="61"/>
      <c r="G312" s="62"/>
      <c r="H312" s="62"/>
      <c r="I312" s="62"/>
      <c r="J312" s="62"/>
      <c r="K312" s="62"/>
      <c r="L312" s="62"/>
      <c r="M312" s="62"/>
      <c r="N312" s="62"/>
      <c r="O312" s="62"/>
      <c r="P312" s="62"/>
      <c r="Q312" s="62"/>
      <c r="R312" s="62"/>
      <c r="S312" s="62"/>
      <c r="T312" s="62"/>
      <c r="U312" s="62"/>
      <c r="V312" s="62"/>
    </row>
    <row r="313" spans="1:22" s="63" customFormat="1" ht="21.4" customHeight="1" x14ac:dyDescent="0.25">
      <c r="A313" s="60" t="s">
        <v>18</v>
      </c>
      <c r="B313" s="287" t="s">
        <v>19</v>
      </c>
      <c r="C313" s="280"/>
      <c r="D313" s="286">
        <f t="shared" ref="D313:D321" si="25">SUM(F313:V313)</f>
        <v>0</v>
      </c>
      <c r="E313" s="282"/>
      <c r="F313" s="61"/>
      <c r="G313" s="62"/>
      <c r="H313" s="62"/>
      <c r="I313" s="62"/>
      <c r="J313" s="62"/>
      <c r="K313" s="62"/>
      <c r="L313" s="62"/>
      <c r="M313" s="62"/>
      <c r="N313" s="62"/>
      <c r="O313" s="62"/>
      <c r="P313" s="62"/>
      <c r="Q313" s="62"/>
      <c r="R313" s="62"/>
      <c r="S313" s="62"/>
      <c r="T313" s="62"/>
      <c r="U313" s="62"/>
      <c r="V313" s="62"/>
    </row>
    <row r="314" spans="1:22" s="63" customFormat="1" ht="21.4" customHeight="1" x14ac:dyDescent="0.25">
      <c r="A314" s="60" t="s">
        <v>20</v>
      </c>
      <c r="B314" s="287" t="s">
        <v>21</v>
      </c>
      <c r="C314" s="280"/>
      <c r="D314" s="286">
        <f t="shared" si="25"/>
        <v>0</v>
      </c>
      <c r="E314" s="282"/>
      <c r="F314" s="61"/>
      <c r="G314" s="62"/>
      <c r="H314" s="62"/>
      <c r="I314" s="62"/>
      <c r="J314" s="62"/>
      <c r="K314" s="62"/>
      <c r="L314" s="62"/>
      <c r="M314" s="62"/>
      <c r="N314" s="62"/>
      <c r="O314" s="62"/>
      <c r="P314" s="62"/>
      <c r="Q314" s="62"/>
      <c r="R314" s="62"/>
      <c r="S314" s="62"/>
      <c r="T314" s="62"/>
      <c r="U314" s="62"/>
      <c r="V314" s="62"/>
    </row>
    <row r="315" spans="1:22" s="63" customFormat="1" ht="21.4" customHeight="1" x14ac:dyDescent="0.25">
      <c r="A315" s="55" t="s">
        <v>22</v>
      </c>
      <c r="B315" s="285" t="s">
        <v>23</v>
      </c>
      <c r="C315" s="284"/>
      <c r="D315" s="286">
        <f t="shared" si="25"/>
        <v>0</v>
      </c>
      <c r="E315" s="282"/>
      <c r="F315" s="61"/>
      <c r="G315" s="62"/>
      <c r="H315" s="62"/>
      <c r="I315" s="62"/>
      <c r="J315" s="62"/>
      <c r="K315" s="62"/>
      <c r="L315" s="62"/>
      <c r="M315" s="62"/>
      <c r="N315" s="62"/>
      <c r="O315" s="62"/>
      <c r="P315" s="62"/>
      <c r="Q315" s="62"/>
      <c r="R315" s="62"/>
      <c r="S315" s="62"/>
      <c r="T315" s="62"/>
      <c r="U315" s="62"/>
      <c r="V315" s="62"/>
    </row>
    <row r="316" spans="1:22" s="63" customFormat="1" ht="21.4" customHeight="1" x14ac:dyDescent="0.25">
      <c r="A316" s="55" t="s">
        <v>24</v>
      </c>
      <c r="B316" s="285" t="s">
        <v>25</v>
      </c>
      <c r="C316" s="284"/>
      <c r="D316" s="286">
        <f t="shared" si="25"/>
        <v>0</v>
      </c>
      <c r="E316" s="282"/>
      <c r="F316" s="61"/>
      <c r="G316" s="62"/>
      <c r="H316" s="62"/>
      <c r="I316" s="62"/>
      <c r="J316" s="62"/>
      <c r="K316" s="62"/>
      <c r="L316" s="62"/>
      <c r="M316" s="62"/>
      <c r="N316" s="62"/>
      <c r="O316" s="62"/>
      <c r="P316" s="62"/>
      <c r="Q316" s="62"/>
      <c r="R316" s="62"/>
      <c r="S316" s="62"/>
      <c r="T316" s="62"/>
      <c r="U316" s="62"/>
      <c r="V316" s="62"/>
    </row>
    <row r="317" spans="1:22" s="63" customFormat="1" ht="21.4" customHeight="1" x14ac:dyDescent="0.25">
      <c r="A317" s="60" t="s">
        <v>26</v>
      </c>
      <c r="B317" s="287" t="s">
        <v>27</v>
      </c>
      <c r="C317" s="280"/>
      <c r="D317" s="286">
        <f t="shared" si="25"/>
        <v>0</v>
      </c>
      <c r="E317" s="282"/>
      <c r="F317" s="61"/>
      <c r="G317" s="62"/>
      <c r="H317" s="62"/>
      <c r="I317" s="62"/>
      <c r="J317" s="62"/>
      <c r="K317" s="62"/>
      <c r="L317" s="62"/>
      <c r="M317" s="62"/>
      <c r="N317" s="62"/>
      <c r="O317" s="62"/>
      <c r="P317" s="62"/>
      <c r="Q317" s="62"/>
      <c r="R317" s="62"/>
      <c r="S317" s="62"/>
      <c r="T317" s="62"/>
      <c r="U317" s="62"/>
      <c r="V317" s="62"/>
    </row>
    <row r="318" spans="1:22" s="63" customFormat="1" ht="21.4" customHeight="1" x14ac:dyDescent="0.25">
      <c r="A318" s="60" t="s">
        <v>28</v>
      </c>
      <c r="B318" s="287" t="s">
        <v>29</v>
      </c>
      <c r="C318" s="280"/>
      <c r="D318" s="286">
        <f t="shared" si="25"/>
        <v>0</v>
      </c>
      <c r="E318" s="282"/>
      <c r="F318" s="61"/>
      <c r="G318" s="62"/>
      <c r="H318" s="62"/>
      <c r="I318" s="62"/>
      <c r="J318" s="62"/>
      <c r="K318" s="62"/>
      <c r="L318" s="62"/>
      <c r="M318" s="62"/>
      <c r="N318" s="62"/>
      <c r="O318" s="62"/>
      <c r="P318" s="62"/>
      <c r="Q318" s="62"/>
      <c r="R318" s="62"/>
      <c r="S318" s="62"/>
      <c r="T318" s="62"/>
      <c r="U318" s="62"/>
      <c r="V318" s="62"/>
    </row>
    <row r="319" spans="1:22" s="63" customFormat="1" ht="28.7" customHeight="1" x14ac:dyDescent="0.25">
      <c r="A319" s="55" t="s">
        <v>30</v>
      </c>
      <c r="B319" s="285" t="s">
        <v>31</v>
      </c>
      <c r="C319" s="284"/>
      <c r="D319" s="286">
        <f t="shared" si="25"/>
        <v>0</v>
      </c>
      <c r="E319" s="282"/>
      <c r="F319" s="61"/>
      <c r="G319" s="62"/>
      <c r="H319" s="62"/>
      <c r="I319" s="62"/>
      <c r="J319" s="62"/>
      <c r="K319" s="62"/>
      <c r="L319" s="62"/>
      <c r="M319" s="62"/>
      <c r="N319" s="62"/>
      <c r="O319" s="62"/>
      <c r="P319" s="62"/>
      <c r="Q319" s="62"/>
      <c r="R319" s="62"/>
      <c r="S319" s="62"/>
      <c r="T319" s="62"/>
      <c r="U319" s="62"/>
      <c r="V319" s="62"/>
    </row>
    <row r="320" spans="1:22" s="63" customFormat="1" ht="21.4" customHeight="1" x14ac:dyDescent="0.25">
      <c r="A320" s="60" t="s">
        <v>32</v>
      </c>
      <c r="B320" s="287" t="s">
        <v>33</v>
      </c>
      <c r="C320" s="280"/>
      <c r="D320" s="286">
        <f t="shared" si="25"/>
        <v>0</v>
      </c>
      <c r="E320" s="282"/>
      <c r="F320" s="61"/>
      <c r="G320" s="62"/>
      <c r="H320" s="62"/>
      <c r="I320" s="62"/>
      <c r="J320" s="62"/>
      <c r="K320" s="62"/>
      <c r="L320" s="62"/>
      <c r="M320" s="62"/>
      <c r="N320" s="62"/>
      <c r="O320" s="62"/>
      <c r="P320" s="62"/>
      <c r="Q320" s="62"/>
      <c r="R320" s="62"/>
      <c r="S320" s="62"/>
      <c r="T320" s="62"/>
      <c r="U320" s="62"/>
      <c r="V320" s="62"/>
    </row>
    <row r="321" spans="1:22" s="63" customFormat="1" ht="21.4" customHeight="1" x14ac:dyDescent="0.25">
      <c r="A321" s="60" t="s">
        <v>34</v>
      </c>
      <c r="B321" s="279" t="s">
        <v>35</v>
      </c>
      <c r="C321" s="280"/>
      <c r="D321" s="281">
        <f t="shared" si="25"/>
        <v>0</v>
      </c>
      <c r="E321" s="282"/>
      <c r="F321" s="61"/>
      <c r="G321" s="62"/>
      <c r="H321" s="62"/>
      <c r="I321" s="62"/>
      <c r="J321" s="62"/>
      <c r="K321" s="62"/>
      <c r="L321" s="62"/>
      <c r="M321" s="62"/>
      <c r="N321" s="62"/>
      <c r="O321" s="62"/>
      <c r="P321" s="62"/>
      <c r="Q321" s="62"/>
      <c r="R321" s="62"/>
      <c r="S321" s="62"/>
      <c r="T321" s="62"/>
      <c r="U321" s="62"/>
      <c r="V321" s="62"/>
    </row>
    <row r="322" spans="1:22" s="56" customFormat="1" ht="51" customHeight="1" x14ac:dyDescent="0.25">
      <c r="A322" s="55">
        <v>1</v>
      </c>
      <c r="B322" s="287" t="s">
        <v>112</v>
      </c>
      <c r="C322" s="280"/>
      <c r="D322" s="286" t="s">
        <v>13</v>
      </c>
      <c r="E322" s="282"/>
      <c r="F322" s="48" t="s">
        <v>13</v>
      </c>
      <c r="G322" s="48" t="s">
        <v>13</v>
      </c>
      <c r="H322" s="48" t="s">
        <v>13</v>
      </c>
      <c r="I322" s="48" t="s">
        <v>13</v>
      </c>
      <c r="J322" s="48" t="s">
        <v>13</v>
      </c>
      <c r="K322" s="48" t="s">
        <v>13</v>
      </c>
      <c r="L322" s="48" t="s">
        <v>13</v>
      </c>
      <c r="M322" s="48" t="s">
        <v>13</v>
      </c>
      <c r="N322" s="48" t="s">
        <v>13</v>
      </c>
      <c r="O322" s="48" t="s">
        <v>13</v>
      </c>
      <c r="P322" s="48" t="s">
        <v>13</v>
      </c>
      <c r="Q322" s="48" t="s">
        <v>13</v>
      </c>
      <c r="R322" s="48" t="s">
        <v>13</v>
      </c>
      <c r="S322" s="48" t="s">
        <v>13</v>
      </c>
      <c r="T322" s="48" t="s">
        <v>13</v>
      </c>
      <c r="U322" s="48" t="s">
        <v>13</v>
      </c>
      <c r="V322" s="48" t="s">
        <v>13</v>
      </c>
    </row>
    <row r="323" spans="1:22" s="63" customFormat="1" ht="21.4" customHeight="1" x14ac:dyDescent="0.25">
      <c r="A323" s="55" t="s">
        <v>14</v>
      </c>
      <c r="B323" s="285" t="s">
        <v>15</v>
      </c>
      <c r="C323" s="284"/>
      <c r="D323" s="293">
        <v>1</v>
      </c>
      <c r="E323" s="291"/>
      <c r="F323" s="61"/>
      <c r="G323" s="62"/>
      <c r="H323" s="62"/>
      <c r="I323" s="62"/>
      <c r="J323" s="62"/>
      <c r="K323" s="62"/>
      <c r="L323" s="62"/>
      <c r="M323" s="62"/>
      <c r="N323" s="62"/>
      <c r="O323" s="62"/>
      <c r="P323" s="62"/>
      <c r="Q323" s="62"/>
      <c r="R323" s="62"/>
      <c r="S323" s="62"/>
      <c r="T323" s="62"/>
      <c r="U323" s="62"/>
      <c r="V323" s="62"/>
    </row>
    <row r="324" spans="1:22" s="63" customFormat="1" ht="21.4" customHeight="1" x14ac:dyDescent="0.25">
      <c r="A324" s="60" t="s">
        <v>16</v>
      </c>
      <c r="B324" s="287" t="s">
        <v>17</v>
      </c>
      <c r="C324" s="280"/>
      <c r="D324" s="286">
        <v>1</v>
      </c>
      <c r="E324" s="282"/>
      <c r="F324" s="61"/>
      <c r="G324" s="62"/>
      <c r="H324" s="62"/>
      <c r="I324" s="62"/>
      <c r="J324" s="62"/>
      <c r="K324" s="62"/>
      <c r="L324" s="62"/>
      <c r="M324" s="62"/>
      <c r="N324" s="62"/>
      <c r="O324" s="62"/>
      <c r="P324" s="62"/>
      <c r="Q324" s="62"/>
      <c r="R324" s="62"/>
      <c r="S324" s="62"/>
      <c r="T324" s="62"/>
      <c r="U324" s="62"/>
      <c r="V324" s="62"/>
    </row>
    <row r="325" spans="1:22" s="63" customFormat="1" ht="21.4" customHeight="1" x14ac:dyDescent="0.25">
      <c r="A325" s="60" t="s">
        <v>18</v>
      </c>
      <c r="B325" s="287" t="s">
        <v>19</v>
      </c>
      <c r="C325" s="280"/>
      <c r="D325" s="286">
        <f t="shared" ref="D325:D333" si="26">SUM(F325:V325)</f>
        <v>0</v>
      </c>
      <c r="E325" s="282"/>
      <c r="F325" s="61"/>
      <c r="G325" s="62"/>
      <c r="H325" s="62"/>
      <c r="I325" s="62"/>
      <c r="J325" s="62"/>
      <c r="K325" s="62"/>
      <c r="L325" s="62"/>
      <c r="M325" s="62"/>
      <c r="N325" s="62"/>
      <c r="O325" s="62"/>
      <c r="P325" s="62"/>
      <c r="Q325" s="62"/>
      <c r="R325" s="62"/>
      <c r="S325" s="62"/>
      <c r="T325" s="62"/>
      <c r="U325" s="62"/>
      <c r="V325" s="62"/>
    </row>
    <row r="326" spans="1:22" s="63" customFormat="1" ht="21.4" customHeight="1" x14ac:dyDescent="0.25">
      <c r="A326" s="60" t="s">
        <v>20</v>
      </c>
      <c r="B326" s="287" t="s">
        <v>21</v>
      </c>
      <c r="C326" s="280"/>
      <c r="D326" s="286">
        <f t="shared" si="26"/>
        <v>0</v>
      </c>
      <c r="E326" s="282"/>
      <c r="F326" s="61"/>
      <c r="G326" s="62"/>
      <c r="H326" s="62"/>
      <c r="I326" s="62"/>
      <c r="J326" s="62"/>
      <c r="K326" s="62"/>
      <c r="L326" s="62"/>
      <c r="M326" s="62"/>
      <c r="N326" s="62"/>
      <c r="O326" s="62"/>
      <c r="P326" s="62"/>
      <c r="Q326" s="62"/>
      <c r="R326" s="62"/>
      <c r="S326" s="62"/>
      <c r="T326" s="62"/>
      <c r="U326" s="62"/>
      <c r="V326" s="62"/>
    </row>
    <row r="327" spans="1:22" s="63" customFormat="1" ht="21.4" customHeight="1" x14ac:dyDescent="0.25">
      <c r="A327" s="55" t="s">
        <v>22</v>
      </c>
      <c r="B327" s="285" t="s">
        <v>23</v>
      </c>
      <c r="C327" s="284"/>
      <c r="D327" s="286">
        <f t="shared" si="26"/>
        <v>0</v>
      </c>
      <c r="E327" s="282"/>
      <c r="F327" s="61"/>
      <c r="G327" s="62"/>
      <c r="H327" s="62"/>
      <c r="I327" s="62"/>
      <c r="J327" s="62"/>
      <c r="K327" s="62"/>
      <c r="L327" s="62"/>
      <c r="M327" s="62"/>
      <c r="N327" s="62"/>
      <c r="O327" s="62"/>
      <c r="P327" s="62"/>
      <c r="Q327" s="62"/>
      <c r="R327" s="62"/>
      <c r="S327" s="62"/>
      <c r="T327" s="62"/>
      <c r="U327" s="62"/>
      <c r="V327" s="62"/>
    </row>
    <row r="328" spans="1:22" s="63" customFormat="1" ht="21.4" customHeight="1" x14ac:dyDescent="0.25">
      <c r="A328" s="55" t="s">
        <v>24</v>
      </c>
      <c r="B328" s="285" t="s">
        <v>25</v>
      </c>
      <c r="C328" s="284"/>
      <c r="D328" s="286">
        <f t="shared" si="26"/>
        <v>0</v>
      </c>
      <c r="E328" s="282"/>
      <c r="F328" s="61"/>
      <c r="G328" s="62"/>
      <c r="H328" s="62"/>
      <c r="I328" s="62"/>
      <c r="J328" s="62"/>
      <c r="K328" s="62"/>
      <c r="L328" s="62"/>
      <c r="M328" s="62"/>
      <c r="N328" s="62"/>
      <c r="O328" s="62"/>
      <c r="P328" s="62"/>
      <c r="Q328" s="62"/>
      <c r="R328" s="62"/>
      <c r="S328" s="62"/>
      <c r="T328" s="62"/>
      <c r="U328" s="62"/>
      <c r="V328" s="62"/>
    </row>
    <row r="329" spans="1:22" s="63" customFormat="1" ht="21.4" customHeight="1" x14ac:dyDescent="0.25">
      <c r="A329" s="60" t="s">
        <v>26</v>
      </c>
      <c r="B329" s="287" t="s">
        <v>27</v>
      </c>
      <c r="C329" s="280"/>
      <c r="D329" s="286">
        <f t="shared" si="26"/>
        <v>0</v>
      </c>
      <c r="E329" s="282"/>
      <c r="F329" s="61"/>
      <c r="G329" s="62"/>
      <c r="H329" s="62"/>
      <c r="I329" s="62"/>
      <c r="J329" s="62"/>
      <c r="K329" s="62"/>
      <c r="L329" s="62"/>
      <c r="M329" s="62"/>
      <c r="N329" s="62"/>
      <c r="O329" s="62"/>
      <c r="P329" s="62"/>
      <c r="Q329" s="62"/>
      <c r="R329" s="62"/>
      <c r="S329" s="62"/>
      <c r="T329" s="62"/>
      <c r="U329" s="62"/>
      <c r="V329" s="62"/>
    </row>
    <row r="330" spans="1:22" s="63" customFormat="1" ht="21.4" customHeight="1" x14ac:dyDescent="0.25">
      <c r="A330" s="60" t="s">
        <v>28</v>
      </c>
      <c r="B330" s="287" t="s">
        <v>29</v>
      </c>
      <c r="C330" s="280"/>
      <c r="D330" s="286">
        <f t="shared" si="26"/>
        <v>0</v>
      </c>
      <c r="E330" s="282"/>
      <c r="F330" s="61"/>
      <c r="G330" s="62"/>
      <c r="H330" s="62"/>
      <c r="I330" s="62"/>
      <c r="J330" s="62"/>
      <c r="K330" s="62"/>
      <c r="L330" s="62"/>
      <c r="M330" s="62"/>
      <c r="N330" s="62"/>
      <c r="O330" s="62"/>
      <c r="P330" s="62"/>
      <c r="Q330" s="62"/>
      <c r="R330" s="62"/>
      <c r="S330" s="62"/>
      <c r="T330" s="62"/>
      <c r="U330" s="62"/>
      <c r="V330" s="62"/>
    </row>
    <row r="331" spans="1:22" s="63" customFormat="1" ht="28.7" customHeight="1" x14ac:dyDescent="0.25">
      <c r="A331" s="55" t="s">
        <v>30</v>
      </c>
      <c r="B331" s="285" t="s">
        <v>31</v>
      </c>
      <c r="C331" s="284"/>
      <c r="D331" s="286">
        <f t="shared" si="26"/>
        <v>0</v>
      </c>
      <c r="E331" s="282"/>
      <c r="F331" s="61"/>
      <c r="G331" s="62"/>
      <c r="H331" s="62"/>
      <c r="I331" s="62"/>
      <c r="J331" s="62"/>
      <c r="K331" s="62"/>
      <c r="L331" s="62"/>
      <c r="M331" s="62"/>
      <c r="N331" s="62"/>
      <c r="O331" s="62"/>
      <c r="P331" s="62"/>
      <c r="Q331" s="62"/>
      <c r="R331" s="62"/>
      <c r="S331" s="62"/>
      <c r="T331" s="62"/>
      <c r="U331" s="62"/>
      <c r="V331" s="62"/>
    </row>
    <row r="332" spans="1:22" s="63" customFormat="1" ht="21.4" customHeight="1" x14ac:dyDescent="0.25">
      <c r="A332" s="60" t="s">
        <v>32</v>
      </c>
      <c r="B332" s="287" t="s">
        <v>33</v>
      </c>
      <c r="C332" s="280"/>
      <c r="D332" s="286">
        <f t="shared" si="26"/>
        <v>0</v>
      </c>
      <c r="E332" s="282"/>
      <c r="F332" s="61"/>
      <c r="G332" s="62"/>
      <c r="H332" s="62"/>
      <c r="I332" s="62"/>
      <c r="J332" s="62"/>
      <c r="K332" s="62"/>
      <c r="L332" s="62"/>
      <c r="M332" s="62"/>
      <c r="N332" s="62"/>
      <c r="O332" s="62"/>
      <c r="P332" s="62"/>
      <c r="Q332" s="62"/>
      <c r="R332" s="62"/>
      <c r="S332" s="62"/>
      <c r="T332" s="62"/>
      <c r="U332" s="62"/>
      <c r="V332" s="62"/>
    </row>
    <row r="333" spans="1:22" s="63" customFormat="1" ht="21.4" customHeight="1" x14ac:dyDescent="0.25">
      <c r="A333" s="60" t="s">
        <v>34</v>
      </c>
      <c r="B333" s="287" t="s">
        <v>35</v>
      </c>
      <c r="C333" s="280"/>
      <c r="D333" s="286">
        <f t="shared" si="26"/>
        <v>0</v>
      </c>
      <c r="E333" s="282"/>
      <c r="F333" s="61"/>
      <c r="G333" s="62"/>
      <c r="H333" s="62"/>
      <c r="I333" s="62"/>
      <c r="J333" s="62"/>
      <c r="K333" s="62"/>
      <c r="L333" s="62"/>
      <c r="M333" s="62"/>
      <c r="N333" s="62"/>
      <c r="O333" s="62"/>
      <c r="P333" s="62"/>
      <c r="Q333" s="62"/>
      <c r="R333" s="62"/>
      <c r="S333" s="62"/>
      <c r="T333" s="62"/>
      <c r="U333" s="62"/>
      <c r="V333" s="62"/>
    </row>
    <row r="334" spans="1:22" s="56" customFormat="1" ht="48" customHeight="1" x14ac:dyDescent="0.25">
      <c r="A334" s="55">
        <v>1</v>
      </c>
      <c r="B334" s="292" t="s">
        <v>113</v>
      </c>
      <c r="C334" s="289"/>
      <c r="D334" s="286" t="s">
        <v>13</v>
      </c>
      <c r="E334" s="282"/>
      <c r="F334" s="48" t="s">
        <v>13</v>
      </c>
      <c r="G334" s="48" t="s">
        <v>13</v>
      </c>
      <c r="H334" s="48" t="s">
        <v>13</v>
      </c>
      <c r="I334" s="48" t="s">
        <v>13</v>
      </c>
      <c r="J334" s="48" t="s">
        <v>13</v>
      </c>
      <c r="K334" s="48" t="s">
        <v>13</v>
      </c>
      <c r="L334" s="48" t="s">
        <v>13</v>
      </c>
      <c r="M334" s="48" t="s">
        <v>13</v>
      </c>
      <c r="N334" s="48" t="s">
        <v>13</v>
      </c>
      <c r="O334" s="48" t="s">
        <v>13</v>
      </c>
      <c r="P334" s="48" t="s">
        <v>13</v>
      </c>
      <c r="Q334" s="48" t="s">
        <v>13</v>
      </c>
      <c r="R334" s="48" t="s">
        <v>13</v>
      </c>
      <c r="S334" s="48" t="s">
        <v>13</v>
      </c>
      <c r="T334" s="48" t="s">
        <v>13</v>
      </c>
      <c r="U334" s="48" t="s">
        <v>13</v>
      </c>
      <c r="V334" s="48" t="s">
        <v>13</v>
      </c>
    </row>
    <row r="335" spans="1:22" s="63" customFormat="1" ht="21.4" customHeight="1" x14ac:dyDescent="0.25">
      <c r="A335" s="55" t="s">
        <v>14</v>
      </c>
      <c r="B335" s="285" t="s">
        <v>15</v>
      </c>
      <c r="C335" s="284"/>
      <c r="D335" s="293">
        <v>0</v>
      </c>
      <c r="E335" s="291"/>
      <c r="F335" s="61"/>
      <c r="G335" s="62"/>
      <c r="H335" s="62"/>
      <c r="I335" s="62"/>
      <c r="J335" s="62"/>
      <c r="K335" s="62"/>
      <c r="L335" s="62"/>
      <c r="M335" s="62"/>
      <c r="N335" s="62"/>
      <c r="O335" s="62"/>
      <c r="P335" s="62"/>
      <c r="Q335" s="62"/>
      <c r="R335" s="62"/>
      <c r="S335" s="62"/>
      <c r="T335" s="62"/>
      <c r="U335" s="62"/>
      <c r="V335" s="62"/>
    </row>
    <row r="336" spans="1:22" s="63" customFormat="1" ht="21.4" customHeight="1" x14ac:dyDescent="0.25">
      <c r="A336" s="60" t="s">
        <v>16</v>
      </c>
      <c r="B336" s="287" t="s">
        <v>17</v>
      </c>
      <c r="C336" s="280"/>
      <c r="D336" s="286">
        <v>0</v>
      </c>
      <c r="E336" s="282"/>
      <c r="F336" s="61"/>
      <c r="G336" s="62"/>
      <c r="H336" s="62"/>
      <c r="I336" s="62"/>
      <c r="J336" s="62"/>
      <c r="K336" s="62"/>
      <c r="L336" s="62"/>
      <c r="M336" s="62"/>
      <c r="N336" s="62"/>
      <c r="O336" s="62"/>
      <c r="P336" s="62"/>
      <c r="Q336" s="62"/>
      <c r="R336" s="62"/>
      <c r="S336" s="62"/>
      <c r="T336" s="62"/>
      <c r="U336" s="62"/>
      <c r="V336" s="62"/>
    </row>
    <row r="337" spans="1:22" s="63" customFormat="1" ht="21.4" customHeight="1" x14ac:dyDescent="0.25">
      <c r="A337" s="60" t="s">
        <v>18</v>
      </c>
      <c r="B337" s="287" t="s">
        <v>19</v>
      </c>
      <c r="C337" s="280"/>
      <c r="D337" s="286">
        <f t="shared" ref="D337:D345" si="27">SUM(F337:V337)</f>
        <v>0</v>
      </c>
      <c r="E337" s="282"/>
      <c r="F337" s="61"/>
      <c r="G337" s="62"/>
      <c r="H337" s="62"/>
      <c r="I337" s="62"/>
      <c r="J337" s="62"/>
      <c r="K337" s="62"/>
      <c r="L337" s="62"/>
      <c r="M337" s="62"/>
      <c r="N337" s="62"/>
      <c r="O337" s="62"/>
      <c r="P337" s="62"/>
      <c r="Q337" s="62"/>
      <c r="R337" s="62"/>
      <c r="S337" s="62"/>
      <c r="T337" s="62"/>
      <c r="U337" s="62"/>
      <c r="V337" s="62"/>
    </row>
    <row r="338" spans="1:22" s="63" customFormat="1" ht="21.4" customHeight="1" x14ac:dyDescent="0.25">
      <c r="A338" s="60" t="s">
        <v>20</v>
      </c>
      <c r="B338" s="287" t="s">
        <v>21</v>
      </c>
      <c r="C338" s="280"/>
      <c r="D338" s="286">
        <f t="shared" si="27"/>
        <v>0</v>
      </c>
      <c r="E338" s="282"/>
      <c r="F338" s="61"/>
      <c r="G338" s="62"/>
      <c r="H338" s="62"/>
      <c r="I338" s="62"/>
      <c r="J338" s="62"/>
      <c r="K338" s="62"/>
      <c r="L338" s="62"/>
      <c r="M338" s="62"/>
      <c r="N338" s="62"/>
      <c r="O338" s="62"/>
      <c r="P338" s="62"/>
      <c r="Q338" s="62"/>
      <c r="R338" s="62"/>
      <c r="S338" s="62"/>
      <c r="T338" s="62"/>
      <c r="U338" s="62"/>
      <c r="V338" s="62"/>
    </row>
    <row r="339" spans="1:22" s="63" customFormat="1" ht="21.4" customHeight="1" x14ac:dyDescent="0.25">
      <c r="A339" s="55" t="s">
        <v>22</v>
      </c>
      <c r="B339" s="285" t="s">
        <v>23</v>
      </c>
      <c r="C339" s="284"/>
      <c r="D339" s="286">
        <f t="shared" si="27"/>
        <v>0</v>
      </c>
      <c r="E339" s="282"/>
      <c r="F339" s="61"/>
      <c r="G339" s="62"/>
      <c r="H339" s="62"/>
      <c r="I339" s="62"/>
      <c r="J339" s="62"/>
      <c r="K339" s="62"/>
      <c r="L339" s="62"/>
      <c r="M339" s="62"/>
      <c r="N339" s="62"/>
      <c r="O339" s="62"/>
      <c r="P339" s="62"/>
      <c r="Q339" s="62"/>
      <c r="R339" s="62"/>
      <c r="S339" s="62"/>
      <c r="T339" s="62"/>
      <c r="U339" s="62"/>
      <c r="V339" s="62"/>
    </row>
    <row r="340" spans="1:22" s="63" customFormat="1" ht="21.4" customHeight="1" x14ac:dyDescent="0.25">
      <c r="A340" s="55" t="s">
        <v>24</v>
      </c>
      <c r="B340" s="285" t="s">
        <v>25</v>
      </c>
      <c r="C340" s="284"/>
      <c r="D340" s="286">
        <f t="shared" si="27"/>
        <v>0</v>
      </c>
      <c r="E340" s="282"/>
      <c r="F340" s="61"/>
      <c r="G340" s="62"/>
      <c r="H340" s="62"/>
      <c r="I340" s="62"/>
      <c r="J340" s="62"/>
      <c r="K340" s="62"/>
      <c r="L340" s="62"/>
      <c r="M340" s="62"/>
      <c r="N340" s="62"/>
      <c r="O340" s="62"/>
      <c r="P340" s="62"/>
      <c r="Q340" s="62"/>
      <c r="R340" s="62"/>
      <c r="S340" s="62"/>
      <c r="T340" s="62"/>
      <c r="U340" s="62"/>
      <c r="V340" s="62"/>
    </row>
    <row r="341" spans="1:22" s="63" customFormat="1" ht="21.4" customHeight="1" x14ac:dyDescent="0.25">
      <c r="A341" s="60" t="s">
        <v>26</v>
      </c>
      <c r="B341" s="287" t="s">
        <v>27</v>
      </c>
      <c r="C341" s="280"/>
      <c r="D341" s="286">
        <f t="shared" si="27"/>
        <v>0</v>
      </c>
      <c r="E341" s="282"/>
      <c r="F341" s="61"/>
      <c r="G341" s="62"/>
      <c r="H341" s="62"/>
      <c r="I341" s="62"/>
      <c r="J341" s="62"/>
      <c r="K341" s="62"/>
      <c r="L341" s="62"/>
      <c r="M341" s="62"/>
      <c r="N341" s="62"/>
      <c r="O341" s="62"/>
      <c r="P341" s="62"/>
      <c r="Q341" s="62"/>
      <c r="R341" s="62"/>
      <c r="S341" s="62"/>
      <c r="T341" s="62"/>
      <c r="U341" s="62"/>
      <c r="V341" s="62"/>
    </row>
    <row r="342" spans="1:22" s="63" customFormat="1" ht="21.4" customHeight="1" x14ac:dyDescent="0.25">
      <c r="A342" s="60" t="s">
        <v>28</v>
      </c>
      <c r="B342" s="287" t="s">
        <v>29</v>
      </c>
      <c r="C342" s="280"/>
      <c r="D342" s="286">
        <f t="shared" si="27"/>
        <v>0</v>
      </c>
      <c r="E342" s="282"/>
      <c r="F342" s="61"/>
      <c r="G342" s="62"/>
      <c r="H342" s="62"/>
      <c r="I342" s="62"/>
      <c r="J342" s="62"/>
      <c r="K342" s="62"/>
      <c r="L342" s="62"/>
      <c r="M342" s="62"/>
      <c r="N342" s="62"/>
      <c r="O342" s="62"/>
      <c r="P342" s="62"/>
      <c r="Q342" s="62"/>
      <c r="R342" s="62"/>
      <c r="S342" s="62"/>
      <c r="T342" s="62"/>
      <c r="U342" s="62"/>
      <c r="V342" s="62"/>
    </row>
    <row r="343" spans="1:22" s="63" customFormat="1" ht="28.7" customHeight="1" x14ac:dyDescent="0.25">
      <c r="A343" s="55" t="s">
        <v>30</v>
      </c>
      <c r="B343" s="285" t="s">
        <v>31</v>
      </c>
      <c r="C343" s="284"/>
      <c r="D343" s="286">
        <f t="shared" si="27"/>
        <v>0</v>
      </c>
      <c r="E343" s="282"/>
      <c r="F343" s="61"/>
      <c r="G343" s="62"/>
      <c r="H343" s="62"/>
      <c r="I343" s="62"/>
      <c r="J343" s="62"/>
      <c r="K343" s="62"/>
      <c r="L343" s="62"/>
      <c r="M343" s="62"/>
      <c r="N343" s="62"/>
      <c r="O343" s="62"/>
      <c r="P343" s="62"/>
      <c r="Q343" s="62"/>
      <c r="R343" s="62"/>
      <c r="S343" s="62"/>
      <c r="T343" s="62"/>
      <c r="U343" s="62"/>
      <c r="V343" s="62"/>
    </row>
    <row r="344" spans="1:22" s="63" customFormat="1" ht="21.4" customHeight="1" x14ac:dyDescent="0.25">
      <c r="A344" s="60" t="s">
        <v>32</v>
      </c>
      <c r="B344" s="287" t="s">
        <v>33</v>
      </c>
      <c r="C344" s="280"/>
      <c r="D344" s="286">
        <f t="shared" si="27"/>
        <v>0</v>
      </c>
      <c r="E344" s="282"/>
      <c r="F344" s="61"/>
      <c r="G344" s="62"/>
      <c r="H344" s="62"/>
      <c r="I344" s="62"/>
      <c r="J344" s="62"/>
      <c r="K344" s="62"/>
      <c r="L344" s="62"/>
      <c r="M344" s="62"/>
      <c r="N344" s="62"/>
      <c r="O344" s="62"/>
      <c r="P344" s="62"/>
      <c r="Q344" s="62"/>
      <c r="R344" s="62"/>
      <c r="S344" s="62"/>
      <c r="T344" s="62"/>
      <c r="U344" s="62"/>
      <c r="V344" s="62"/>
    </row>
    <row r="345" spans="1:22" s="63" customFormat="1" ht="21.4" customHeight="1" x14ac:dyDescent="0.25">
      <c r="A345" s="60" t="s">
        <v>34</v>
      </c>
      <c r="B345" s="279" t="s">
        <v>35</v>
      </c>
      <c r="C345" s="280"/>
      <c r="D345" s="281">
        <f t="shared" si="27"/>
        <v>0</v>
      </c>
      <c r="E345" s="282"/>
      <c r="F345" s="61"/>
      <c r="G345" s="62"/>
      <c r="H345" s="62"/>
      <c r="I345" s="62"/>
      <c r="J345" s="62"/>
      <c r="K345" s="62"/>
      <c r="L345" s="62"/>
      <c r="M345" s="62"/>
      <c r="N345" s="62"/>
      <c r="O345" s="62"/>
      <c r="P345" s="62"/>
      <c r="Q345" s="62"/>
      <c r="R345" s="62"/>
      <c r="S345" s="62"/>
      <c r="T345" s="62"/>
      <c r="U345" s="62"/>
      <c r="V345" s="62"/>
    </row>
    <row r="346" spans="1:22" s="56" customFormat="1" ht="47.45" customHeight="1" x14ac:dyDescent="0.25">
      <c r="A346" s="55">
        <v>1</v>
      </c>
      <c r="B346" s="292" t="s">
        <v>114</v>
      </c>
      <c r="C346" s="289"/>
      <c r="D346" s="286" t="s">
        <v>13</v>
      </c>
      <c r="E346" s="282"/>
      <c r="F346" s="48" t="s">
        <v>13</v>
      </c>
      <c r="G346" s="48" t="s">
        <v>13</v>
      </c>
      <c r="H346" s="48" t="s">
        <v>13</v>
      </c>
      <c r="I346" s="48" t="s">
        <v>13</v>
      </c>
      <c r="J346" s="48" t="s">
        <v>13</v>
      </c>
      <c r="K346" s="48" t="s">
        <v>13</v>
      </c>
      <c r="L346" s="48" t="s">
        <v>13</v>
      </c>
      <c r="M346" s="48" t="s">
        <v>13</v>
      </c>
      <c r="N346" s="48" t="s">
        <v>13</v>
      </c>
      <c r="O346" s="48" t="s">
        <v>13</v>
      </c>
      <c r="P346" s="48" t="s">
        <v>13</v>
      </c>
      <c r="Q346" s="48" t="s">
        <v>13</v>
      </c>
      <c r="R346" s="48" t="s">
        <v>13</v>
      </c>
      <c r="S346" s="48" t="s">
        <v>13</v>
      </c>
      <c r="T346" s="48" t="s">
        <v>13</v>
      </c>
      <c r="U346" s="48" t="s">
        <v>13</v>
      </c>
      <c r="V346" s="48" t="s">
        <v>13</v>
      </c>
    </row>
    <row r="347" spans="1:22" s="63" customFormat="1" ht="21.4" customHeight="1" x14ac:dyDescent="0.25">
      <c r="A347" s="55" t="s">
        <v>14</v>
      </c>
      <c r="B347" s="285" t="s">
        <v>15</v>
      </c>
      <c r="C347" s="284"/>
      <c r="D347" s="293">
        <v>45</v>
      </c>
      <c r="E347" s="291"/>
      <c r="F347" s="61"/>
      <c r="G347" s="62"/>
      <c r="H347" s="62"/>
      <c r="I347" s="62"/>
      <c r="J347" s="62"/>
      <c r="K347" s="62"/>
      <c r="L347" s="62"/>
      <c r="M347" s="62"/>
      <c r="N347" s="62"/>
      <c r="O347" s="62"/>
      <c r="P347" s="62"/>
      <c r="Q347" s="62"/>
      <c r="R347" s="62"/>
      <c r="S347" s="62"/>
      <c r="T347" s="62"/>
      <c r="U347" s="62"/>
      <c r="V347" s="62"/>
    </row>
    <row r="348" spans="1:22" s="63" customFormat="1" ht="21.4" customHeight="1" x14ac:dyDescent="0.25">
      <c r="A348" s="60" t="s">
        <v>16</v>
      </c>
      <c r="B348" s="287" t="s">
        <v>17</v>
      </c>
      <c r="C348" s="280"/>
      <c r="D348" s="286">
        <v>45</v>
      </c>
      <c r="E348" s="282"/>
      <c r="F348" s="61"/>
      <c r="G348" s="62"/>
      <c r="H348" s="62"/>
      <c r="I348" s="62"/>
      <c r="J348" s="62"/>
      <c r="K348" s="62"/>
      <c r="L348" s="62"/>
      <c r="M348" s="62"/>
      <c r="N348" s="62"/>
      <c r="O348" s="62"/>
      <c r="P348" s="62"/>
      <c r="Q348" s="62"/>
      <c r="R348" s="62"/>
      <c r="S348" s="62"/>
      <c r="T348" s="62"/>
      <c r="U348" s="62"/>
      <c r="V348" s="62"/>
    </row>
    <row r="349" spans="1:22" s="63" customFormat="1" ht="21.4" customHeight="1" x14ac:dyDescent="0.25">
      <c r="A349" s="60" t="s">
        <v>18</v>
      </c>
      <c r="B349" s="287" t="s">
        <v>19</v>
      </c>
      <c r="C349" s="280"/>
      <c r="D349" s="286">
        <f t="shared" ref="D349:D357" si="28">SUM(F349:V349)</f>
        <v>0</v>
      </c>
      <c r="E349" s="282"/>
      <c r="F349" s="61"/>
      <c r="G349" s="62"/>
      <c r="H349" s="62"/>
      <c r="I349" s="62"/>
      <c r="J349" s="62"/>
      <c r="K349" s="62"/>
      <c r="L349" s="62"/>
      <c r="M349" s="62"/>
      <c r="N349" s="62"/>
      <c r="O349" s="62"/>
      <c r="P349" s="62"/>
      <c r="Q349" s="62"/>
      <c r="R349" s="62"/>
      <c r="S349" s="62"/>
      <c r="T349" s="62"/>
      <c r="U349" s="62"/>
      <c r="V349" s="62"/>
    </row>
    <row r="350" spans="1:22" s="63" customFormat="1" ht="21.4" customHeight="1" x14ac:dyDescent="0.25">
      <c r="A350" s="60" t="s">
        <v>20</v>
      </c>
      <c r="B350" s="287" t="s">
        <v>21</v>
      </c>
      <c r="C350" s="280"/>
      <c r="D350" s="286">
        <f t="shared" si="28"/>
        <v>0</v>
      </c>
      <c r="E350" s="282"/>
      <c r="F350" s="61"/>
      <c r="G350" s="62"/>
      <c r="H350" s="62"/>
      <c r="I350" s="62"/>
      <c r="J350" s="62"/>
      <c r="K350" s="62"/>
      <c r="L350" s="62"/>
      <c r="M350" s="62"/>
      <c r="N350" s="62"/>
      <c r="O350" s="62"/>
      <c r="P350" s="62"/>
      <c r="Q350" s="62"/>
      <c r="R350" s="62"/>
      <c r="S350" s="62"/>
      <c r="T350" s="62"/>
      <c r="U350" s="62"/>
      <c r="V350" s="62"/>
    </row>
    <row r="351" spans="1:22" s="63" customFormat="1" ht="21.4" customHeight="1" x14ac:dyDescent="0.25">
      <c r="A351" s="55" t="s">
        <v>22</v>
      </c>
      <c r="B351" s="285" t="s">
        <v>23</v>
      </c>
      <c r="C351" s="284"/>
      <c r="D351" s="286">
        <f t="shared" si="28"/>
        <v>0</v>
      </c>
      <c r="E351" s="282"/>
      <c r="F351" s="61"/>
      <c r="G351" s="62"/>
      <c r="H351" s="62"/>
      <c r="I351" s="62"/>
      <c r="J351" s="62"/>
      <c r="K351" s="62"/>
      <c r="L351" s="62"/>
      <c r="M351" s="62"/>
      <c r="N351" s="62"/>
      <c r="O351" s="62"/>
      <c r="P351" s="62"/>
      <c r="Q351" s="62"/>
      <c r="R351" s="62"/>
      <c r="S351" s="62"/>
      <c r="T351" s="62"/>
      <c r="U351" s="62"/>
      <c r="V351" s="62"/>
    </row>
    <row r="352" spans="1:22" s="63" customFormat="1" ht="21.4" customHeight="1" x14ac:dyDescent="0.25">
      <c r="A352" s="55" t="s">
        <v>24</v>
      </c>
      <c r="B352" s="285" t="s">
        <v>25</v>
      </c>
      <c r="C352" s="284"/>
      <c r="D352" s="286">
        <f t="shared" si="28"/>
        <v>0</v>
      </c>
      <c r="E352" s="282"/>
      <c r="F352" s="61"/>
      <c r="G352" s="62"/>
      <c r="H352" s="62"/>
      <c r="I352" s="62"/>
      <c r="J352" s="62"/>
      <c r="K352" s="62"/>
      <c r="L352" s="62"/>
      <c r="M352" s="62"/>
      <c r="N352" s="62"/>
      <c r="O352" s="62"/>
      <c r="P352" s="62"/>
      <c r="Q352" s="62"/>
      <c r="R352" s="62"/>
      <c r="S352" s="62"/>
      <c r="T352" s="62"/>
      <c r="U352" s="62"/>
      <c r="V352" s="62"/>
    </row>
    <row r="353" spans="1:22" s="63" customFormat="1" ht="21.4" customHeight="1" x14ac:dyDescent="0.25">
      <c r="A353" s="60" t="s">
        <v>26</v>
      </c>
      <c r="B353" s="287" t="s">
        <v>27</v>
      </c>
      <c r="C353" s="280"/>
      <c r="D353" s="286">
        <f t="shared" si="28"/>
        <v>0</v>
      </c>
      <c r="E353" s="282"/>
      <c r="F353" s="61"/>
      <c r="G353" s="62"/>
      <c r="H353" s="62"/>
      <c r="I353" s="62"/>
      <c r="J353" s="62"/>
      <c r="K353" s="62"/>
      <c r="L353" s="62"/>
      <c r="M353" s="62"/>
      <c r="N353" s="62"/>
      <c r="O353" s="62"/>
      <c r="P353" s="62"/>
      <c r="Q353" s="62"/>
      <c r="R353" s="62"/>
      <c r="S353" s="62"/>
      <c r="T353" s="62"/>
      <c r="U353" s="62"/>
      <c r="V353" s="62"/>
    </row>
    <row r="354" spans="1:22" s="63" customFormat="1" ht="21.4" customHeight="1" x14ac:dyDescent="0.25">
      <c r="A354" s="60" t="s">
        <v>28</v>
      </c>
      <c r="B354" s="287" t="s">
        <v>29</v>
      </c>
      <c r="C354" s="280"/>
      <c r="D354" s="286">
        <f t="shared" si="28"/>
        <v>0</v>
      </c>
      <c r="E354" s="282"/>
      <c r="F354" s="61"/>
      <c r="G354" s="62"/>
      <c r="H354" s="62"/>
      <c r="I354" s="62"/>
      <c r="J354" s="62"/>
      <c r="K354" s="62"/>
      <c r="L354" s="62"/>
      <c r="M354" s="62"/>
      <c r="N354" s="62"/>
      <c r="O354" s="62"/>
      <c r="P354" s="62"/>
      <c r="Q354" s="62"/>
      <c r="R354" s="62"/>
      <c r="S354" s="62"/>
      <c r="T354" s="62"/>
      <c r="U354" s="62"/>
      <c r="V354" s="62"/>
    </row>
    <row r="355" spans="1:22" s="63" customFormat="1" ht="28.7" customHeight="1" x14ac:dyDescent="0.25">
      <c r="A355" s="55" t="s">
        <v>30</v>
      </c>
      <c r="B355" s="285" t="s">
        <v>31</v>
      </c>
      <c r="C355" s="284"/>
      <c r="D355" s="286">
        <f t="shared" si="28"/>
        <v>0</v>
      </c>
      <c r="E355" s="282"/>
      <c r="F355" s="61"/>
      <c r="G355" s="62"/>
      <c r="H355" s="62"/>
      <c r="I355" s="62"/>
      <c r="J355" s="62"/>
      <c r="K355" s="62"/>
      <c r="L355" s="62"/>
      <c r="M355" s="62"/>
      <c r="N355" s="62"/>
      <c r="O355" s="62"/>
      <c r="P355" s="62"/>
      <c r="Q355" s="62"/>
      <c r="R355" s="62"/>
      <c r="S355" s="62"/>
      <c r="T355" s="62"/>
      <c r="U355" s="62"/>
      <c r="V355" s="62"/>
    </row>
    <row r="356" spans="1:22" s="63" customFormat="1" ht="21.4" customHeight="1" x14ac:dyDescent="0.25">
      <c r="A356" s="60" t="s">
        <v>32</v>
      </c>
      <c r="B356" s="287" t="s">
        <v>33</v>
      </c>
      <c r="C356" s="280"/>
      <c r="D356" s="286">
        <f t="shared" si="28"/>
        <v>0</v>
      </c>
      <c r="E356" s="282"/>
      <c r="F356" s="61"/>
      <c r="G356" s="62"/>
      <c r="H356" s="62"/>
      <c r="I356" s="62"/>
      <c r="J356" s="62"/>
      <c r="K356" s="62"/>
      <c r="L356" s="62"/>
      <c r="M356" s="62"/>
      <c r="N356" s="62"/>
      <c r="O356" s="62"/>
      <c r="P356" s="62"/>
      <c r="Q356" s="62"/>
      <c r="R356" s="62"/>
      <c r="S356" s="62"/>
      <c r="T356" s="62"/>
      <c r="U356" s="62"/>
      <c r="V356" s="62"/>
    </row>
    <row r="357" spans="1:22" s="63" customFormat="1" ht="21.4" customHeight="1" x14ac:dyDescent="0.25">
      <c r="A357" s="60" t="s">
        <v>34</v>
      </c>
      <c r="B357" s="287" t="s">
        <v>35</v>
      </c>
      <c r="C357" s="280"/>
      <c r="D357" s="286">
        <f t="shared" si="28"/>
        <v>0</v>
      </c>
      <c r="E357" s="282"/>
      <c r="F357" s="61"/>
      <c r="G357" s="62"/>
      <c r="H357" s="62"/>
      <c r="I357" s="62"/>
      <c r="J357" s="62"/>
      <c r="K357" s="62"/>
      <c r="L357" s="62"/>
      <c r="M357" s="62"/>
      <c r="N357" s="62"/>
      <c r="O357" s="62"/>
      <c r="P357" s="62"/>
      <c r="Q357" s="62"/>
      <c r="R357" s="62"/>
      <c r="S357" s="62"/>
      <c r="T357" s="62"/>
      <c r="U357" s="62"/>
      <c r="V357" s="62"/>
    </row>
    <row r="358" spans="1:22" s="56" customFormat="1" ht="57" customHeight="1" x14ac:dyDescent="0.25">
      <c r="A358" s="55">
        <v>1</v>
      </c>
      <c r="B358" s="292" t="s">
        <v>115</v>
      </c>
      <c r="C358" s="289"/>
      <c r="D358" s="286" t="s">
        <v>13</v>
      </c>
      <c r="E358" s="282"/>
      <c r="F358" s="48" t="s">
        <v>13</v>
      </c>
      <c r="G358" s="48" t="s">
        <v>13</v>
      </c>
      <c r="H358" s="48" t="s">
        <v>13</v>
      </c>
      <c r="I358" s="48" t="s">
        <v>13</v>
      </c>
      <c r="J358" s="48" t="s">
        <v>13</v>
      </c>
      <c r="K358" s="48" t="s">
        <v>13</v>
      </c>
      <c r="L358" s="48" t="s">
        <v>13</v>
      </c>
      <c r="M358" s="48" t="s">
        <v>13</v>
      </c>
      <c r="N358" s="48" t="s">
        <v>13</v>
      </c>
      <c r="O358" s="48" t="s">
        <v>13</v>
      </c>
      <c r="P358" s="48" t="s">
        <v>13</v>
      </c>
      <c r="Q358" s="48" t="s">
        <v>13</v>
      </c>
      <c r="R358" s="48" t="s">
        <v>13</v>
      </c>
      <c r="S358" s="48" t="s">
        <v>13</v>
      </c>
      <c r="T358" s="48" t="s">
        <v>13</v>
      </c>
      <c r="U358" s="48" t="s">
        <v>13</v>
      </c>
      <c r="V358" s="48" t="s">
        <v>13</v>
      </c>
    </row>
    <row r="359" spans="1:22" s="63" customFormat="1" ht="21.4" customHeight="1" x14ac:dyDescent="0.25">
      <c r="A359" s="55" t="s">
        <v>14</v>
      </c>
      <c r="B359" s="285" t="s">
        <v>15</v>
      </c>
      <c r="C359" s="284"/>
      <c r="D359" s="293">
        <v>167</v>
      </c>
      <c r="E359" s="291"/>
      <c r="F359" s="61"/>
      <c r="G359" s="62"/>
      <c r="H359" s="62"/>
      <c r="I359" s="62"/>
      <c r="J359" s="62"/>
      <c r="K359" s="62"/>
      <c r="L359" s="62"/>
      <c r="M359" s="62"/>
      <c r="N359" s="62"/>
      <c r="O359" s="62"/>
      <c r="P359" s="62"/>
      <c r="Q359" s="62"/>
      <c r="R359" s="62"/>
      <c r="S359" s="62"/>
      <c r="T359" s="62"/>
      <c r="U359" s="62"/>
      <c r="V359" s="62"/>
    </row>
    <row r="360" spans="1:22" s="63" customFormat="1" ht="21.4" customHeight="1" x14ac:dyDescent="0.25">
      <c r="A360" s="60" t="s">
        <v>16</v>
      </c>
      <c r="B360" s="287" t="s">
        <v>17</v>
      </c>
      <c r="C360" s="280"/>
      <c r="D360" s="286">
        <v>167</v>
      </c>
      <c r="E360" s="282"/>
      <c r="F360" s="61"/>
      <c r="G360" s="62"/>
      <c r="H360" s="62"/>
      <c r="I360" s="62"/>
      <c r="J360" s="62"/>
      <c r="K360" s="62"/>
      <c r="L360" s="62"/>
      <c r="M360" s="62"/>
      <c r="N360" s="62"/>
      <c r="O360" s="62"/>
      <c r="P360" s="62"/>
      <c r="Q360" s="62"/>
      <c r="R360" s="62"/>
      <c r="S360" s="62"/>
      <c r="T360" s="62"/>
      <c r="U360" s="62"/>
      <c r="V360" s="62"/>
    </row>
    <row r="361" spans="1:22" s="63" customFormat="1" ht="21.4" customHeight="1" x14ac:dyDescent="0.25">
      <c r="A361" s="60" t="s">
        <v>18</v>
      </c>
      <c r="B361" s="287" t="s">
        <v>19</v>
      </c>
      <c r="C361" s="280"/>
      <c r="D361" s="286">
        <f t="shared" ref="D361:D369" si="29">SUM(F361:V361)</f>
        <v>0</v>
      </c>
      <c r="E361" s="282"/>
      <c r="F361" s="61"/>
      <c r="G361" s="62"/>
      <c r="H361" s="62"/>
      <c r="I361" s="62"/>
      <c r="J361" s="62"/>
      <c r="K361" s="62"/>
      <c r="L361" s="62"/>
      <c r="M361" s="62"/>
      <c r="N361" s="62"/>
      <c r="O361" s="62"/>
      <c r="P361" s="62"/>
      <c r="Q361" s="62"/>
      <c r="R361" s="62"/>
      <c r="S361" s="62"/>
      <c r="T361" s="62"/>
      <c r="U361" s="62"/>
      <c r="V361" s="62"/>
    </row>
    <row r="362" spans="1:22" s="63" customFormat="1" ht="21.4" customHeight="1" x14ac:dyDescent="0.25">
      <c r="A362" s="60" t="s">
        <v>20</v>
      </c>
      <c r="B362" s="287" t="s">
        <v>21</v>
      </c>
      <c r="C362" s="280"/>
      <c r="D362" s="286">
        <f t="shared" si="29"/>
        <v>0</v>
      </c>
      <c r="E362" s="282"/>
      <c r="F362" s="61"/>
      <c r="G362" s="62"/>
      <c r="H362" s="62"/>
      <c r="I362" s="62"/>
      <c r="J362" s="62"/>
      <c r="K362" s="62"/>
      <c r="L362" s="62"/>
      <c r="M362" s="62"/>
      <c r="N362" s="62"/>
      <c r="O362" s="62"/>
      <c r="P362" s="62"/>
      <c r="Q362" s="62"/>
      <c r="R362" s="62"/>
      <c r="S362" s="62"/>
      <c r="T362" s="62"/>
      <c r="U362" s="62"/>
      <c r="V362" s="62"/>
    </row>
    <row r="363" spans="1:22" s="63" customFormat="1" ht="21.4" customHeight="1" x14ac:dyDescent="0.25">
      <c r="A363" s="55" t="s">
        <v>22</v>
      </c>
      <c r="B363" s="285" t="s">
        <v>23</v>
      </c>
      <c r="C363" s="284"/>
      <c r="D363" s="286">
        <f t="shared" si="29"/>
        <v>0</v>
      </c>
      <c r="E363" s="282"/>
      <c r="F363" s="61"/>
      <c r="G363" s="62"/>
      <c r="H363" s="62"/>
      <c r="I363" s="62"/>
      <c r="J363" s="62"/>
      <c r="K363" s="62"/>
      <c r="L363" s="62"/>
      <c r="M363" s="62"/>
      <c r="N363" s="62"/>
      <c r="O363" s="62"/>
      <c r="P363" s="62"/>
      <c r="Q363" s="62"/>
      <c r="R363" s="62"/>
      <c r="S363" s="62"/>
      <c r="T363" s="62"/>
      <c r="U363" s="62"/>
      <c r="V363" s="62"/>
    </row>
    <row r="364" spans="1:22" s="63" customFormat="1" ht="21.4" customHeight="1" x14ac:dyDescent="0.25">
      <c r="A364" s="55" t="s">
        <v>24</v>
      </c>
      <c r="B364" s="285" t="s">
        <v>25</v>
      </c>
      <c r="C364" s="284"/>
      <c r="D364" s="286">
        <f t="shared" si="29"/>
        <v>0</v>
      </c>
      <c r="E364" s="282"/>
      <c r="F364" s="61"/>
      <c r="G364" s="62"/>
      <c r="H364" s="62"/>
      <c r="I364" s="62"/>
      <c r="J364" s="62"/>
      <c r="K364" s="62"/>
      <c r="L364" s="62"/>
      <c r="M364" s="62"/>
      <c r="N364" s="62"/>
      <c r="O364" s="62"/>
      <c r="P364" s="62"/>
      <c r="Q364" s="62"/>
      <c r="R364" s="62"/>
      <c r="S364" s="62"/>
      <c r="T364" s="62"/>
      <c r="U364" s="62"/>
      <c r="V364" s="62"/>
    </row>
    <row r="365" spans="1:22" s="63" customFormat="1" ht="21.4" customHeight="1" x14ac:dyDescent="0.25">
      <c r="A365" s="60" t="s">
        <v>26</v>
      </c>
      <c r="B365" s="287" t="s">
        <v>27</v>
      </c>
      <c r="C365" s="280"/>
      <c r="D365" s="286">
        <f t="shared" si="29"/>
        <v>0</v>
      </c>
      <c r="E365" s="282"/>
      <c r="F365" s="61"/>
      <c r="G365" s="62"/>
      <c r="H365" s="62"/>
      <c r="I365" s="62"/>
      <c r="J365" s="62"/>
      <c r="K365" s="62"/>
      <c r="L365" s="62"/>
      <c r="M365" s="62"/>
      <c r="N365" s="62"/>
      <c r="O365" s="62"/>
      <c r="P365" s="62"/>
      <c r="Q365" s="62"/>
      <c r="R365" s="62"/>
      <c r="S365" s="62"/>
      <c r="T365" s="62"/>
      <c r="U365" s="62"/>
      <c r="V365" s="62"/>
    </row>
    <row r="366" spans="1:22" s="63" customFormat="1" ht="21.4" customHeight="1" x14ac:dyDescent="0.25">
      <c r="A366" s="60" t="s">
        <v>28</v>
      </c>
      <c r="B366" s="287" t="s">
        <v>29</v>
      </c>
      <c r="C366" s="280"/>
      <c r="D366" s="286">
        <f t="shared" si="29"/>
        <v>0</v>
      </c>
      <c r="E366" s="282"/>
      <c r="F366" s="61"/>
      <c r="G366" s="62"/>
      <c r="H366" s="62"/>
      <c r="I366" s="62"/>
      <c r="J366" s="62"/>
      <c r="K366" s="62"/>
      <c r="L366" s="62"/>
      <c r="M366" s="62"/>
      <c r="N366" s="62"/>
      <c r="O366" s="62"/>
      <c r="P366" s="62"/>
      <c r="Q366" s="62"/>
      <c r="R366" s="62"/>
      <c r="S366" s="62"/>
      <c r="T366" s="62"/>
      <c r="U366" s="62"/>
      <c r="V366" s="62"/>
    </row>
    <row r="367" spans="1:22" s="63" customFormat="1" ht="28.7" customHeight="1" x14ac:dyDescent="0.25">
      <c r="A367" s="55" t="s">
        <v>30</v>
      </c>
      <c r="B367" s="285" t="s">
        <v>31</v>
      </c>
      <c r="C367" s="284"/>
      <c r="D367" s="286">
        <f t="shared" si="29"/>
        <v>0</v>
      </c>
      <c r="E367" s="282"/>
      <c r="F367" s="61"/>
      <c r="G367" s="62"/>
      <c r="H367" s="62"/>
      <c r="I367" s="62"/>
      <c r="J367" s="62"/>
      <c r="K367" s="62"/>
      <c r="L367" s="62"/>
      <c r="M367" s="62"/>
      <c r="N367" s="62"/>
      <c r="O367" s="62"/>
      <c r="P367" s="62"/>
      <c r="Q367" s="62"/>
      <c r="R367" s="62"/>
      <c r="S367" s="62"/>
      <c r="T367" s="62"/>
      <c r="U367" s="62"/>
      <c r="V367" s="62"/>
    </row>
    <row r="368" spans="1:22" s="63" customFormat="1" ht="21.4" customHeight="1" x14ac:dyDescent="0.25">
      <c r="A368" s="60" t="s">
        <v>32</v>
      </c>
      <c r="B368" s="287" t="s">
        <v>33</v>
      </c>
      <c r="C368" s="280"/>
      <c r="D368" s="286">
        <f t="shared" si="29"/>
        <v>0</v>
      </c>
      <c r="E368" s="282"/>
      <c r="F368" s="61"/>
      <c r="G368" s="62"/>
      <c r="H368" s="62"/>
      <c r="I368" s="62"/>
      <c r="J368" s="62"/>
      <c r="K368" s="62"/>
      <c r="L368" s="62"/>
      <c r="M368" s="62"/>
      <c r="N368" s="62"/>
      <c r="O368" s="62"/>
      <c r="P368" s="62"/>
      <c r="Q368" s="62"/>
      <c r="R368" s="62"/>
      <c r="S368" s="62"/>
      <c r="T368" s="62"/>
      <c r="U368" s="62"/>
      <c r="V368" s="62"/>
    </row>
    <row r="369" spans="1:22" s="63" customFormat="1" ht="21.4" customHeight="1" x14ac:dyDescent="0.25">
      <c r="A369" s="60" t="s">
        <v>34</v>
      </c>
      <c r="B369" s="287" t="s">
        <v>35</v>
      </c>
      <c r="C369" s="280"/>
      <c r="D369" s="286">
        <f t="shared" si="29"/>
        <v>0</v>
      </c>
      <c r="E369" s="282"/>
      <c r="F369" s="61"/>
      <c r="G369" s="62"/>
      <c r="H369" s="62"/>
      <c r="I369" s="62"/>
      <c r="J369" s="62"/>
      <c r="K369" s="62"/>
      <c r="L369" s="62"/>
      <c r="M369" s="62"/>
      <c r="N369" s="62"/>
      <c r="O369" s="62"/>
      <c r="P369" s="62"/>
      <c r="Q369" s="62"/>
      <c r="R369" s="62"/>
      <c r="S369" s="62"/>
      <c r="T369" s="62"/>
      <c r="U369" s="62"/>
      <c r="V369" s="62"/>
    </row>
    <row r="370" spans="1:22" s="56" customFormat="1" ht="50.45" customHeight="1" x14ac:dyDescent="0.25">
      <c r="A370" s="55">
        <v>1</v>
      </c>
      <c r="B370" s="292" t="s">
        <v>116</v>
      </c>
      <c r="C370" s="289"/>
      <c r="D370" s="286" t="s">
        <v>13</v>
      </c>
      <c r="E370" s="282"/>
      <c r="F370" s="48" t="s">
        <v>13</v>
      </c>
      <c r="G370" s="48" t="s">
        <v>13</v>
      </c>
      <c r="H370" s="48" t="s">
        <v>13</v>
      </c>
      <c r="I370" s="48" t="s">
        <v>13</v>
      </c>
      <c r="J370" s="48" t="s">
        <v>13</v>
      </c>
      <c r="K370" s="48" t="s">
        <v>13</v>
      </c>
      <c r="L370" s="48" t="s">
        <v>13</v>
      </c>
      <c r="M370" s="48" t="s">
        <v>13</v>
      </c>
      <c r="N370" s="48" t="s">
        <v>13</v>
      </c>
      <c r="O370" s="48" t="s">
        <v>13</v>
      </c>
      <c r="P370" s="48" t="s">
        <v>13</v>
      </c>
      <c r="Q370" s="48" t="s">
        <v>13</v>
      </c>
      <c r="R370" s="48" t="s">
        <v>13</v>
      </c>
      <c r="S370" s="48" t="s">
        <v>13</v>
      </c>
      <c r="T370" s="48" t="s">
        <v>13</v>
      </c>
      <c r="U370" s="48" t="s">
        <v>13</v>
      </c>
      <c r="V370" s="48" t="s">
        <v>13</v>
      </c>
    </row>
    <row r="371" spans="1:22" s="63" customFormat="1" ht="21.4" customHeight="1" x14ac:dyDescent="0.25">
      <c r="A371" s="55" t="s">
        <v>14</v>
      </c>
      <c r="B371" s="285" t="s">
        <v>15</v>
      </c>
      <c r="C371" s="284"/>
      <c r="D371" s="293">
        <v>10</v>
      </c>
      <c r="E371" s="291"/>
      <c r="F371" s="61"/>
      <c r="G371" s="62"/>
      <c r="H371" s="62"/>
      <c r="I371" s="62"/>
      <c r="J371" s="62"/>
      <c r="K371" s="62"/>
      <c r="L371" s="62"/>
      <c r="M371" s="62"/>
      <c r="N371" s="62"/>
      <c r="O371" s="62"/>
      <c r="P371" s="62"/>
      <c r="Q371" s="62"/>
      <c r="R371" s="62"/>
      <c r="S371" s="62"/>
      <c r="T371" s="62"/>
      <c r="U371" s="62"/>
      <c r="V371" s="62"/>
    </row>
    <row r="372" spans="1:22" s="63" customFormat="1" ht="21.4" customHeight="1" x14ac:dyDescent="0.25">
      <c r="A372" s="60" t="s">
        <v>16</v>
      </c>
      <c r="B372" s="287" t="s">
        <v>17</v>
      </c>
      <c r="C372" s="280"/>
      <c r="D372" s="286">
        <v>10</v>
      </c>
      <c r="E372" s="282"/>
      <c r="F372" s="61"/>
      <c r="G372" s="62"/>
      <c r="H372" s="62"/>
      <c r="I372" s="62"/>
      <c r="J372" s="62"/>
      <c r="K372" s="62"/>
      <c r="L372" s="62"/>
      <c r="M372" s="62"/>
      <c r="N372" s="62"/>
      <c r="O372" s="62"/>
      <c r="P372" s="62"/>
      <c r="Q372" s="62"/>
      <c r="R372" s="62"/>
      <c r="S372" s="62"/>
      <c r="T372" s="62"/>
      <c r="U372" s="62"/>
      <c r="V372" s="62"/>
    </row>
    <row r="373" spans="1:22" s="63" customFormat="1" ht="21.4" customHeight="1" x14ac:dyDescent="0.25">
      <c r="A373" s="60" t="s">
        <v>18</v>
      </c>
      <c r="B373" s="287" t="s">
        <v>19</v>
      </c>
      <c r="C373" s="280"/>
      <c r="D373" s="286">
        <f t="shared" ref="D373:D381" si="30">SUM(F373:V373)</f>
        <v>0</v>
      </c>
      <c r="E373" s="282"/>
      <c r="F373" s="61"/>
      <c r="G373" s="62"/>
      <c r="H373" s="62"/>
      <c r="I373" s="62"/>
      <c r="J373" s="62"/>
      <c r="K373" s="62"/>
      <c r="L373" s="62"/>
      <c r="M373" s="62"/>
      <c r="N373" s="62"/>
      <c r="O373" s="62"/>
      <c r="P373" s="62"/>
      <c r="Q373" s="62"/>
      <c r="R373" s="62"/>
      <c r="S373" s="62"/>
      <c r="T373" s="62"/>
      <c r="U373" s="62"/>
      <c r="V373" s="62"/>
    </row>
    <row r="374" spans="1:22" s="63" customFormat="1" ht="21.4" customHeight="1" x14ac:dyDescent="0.25">
      <c r="A374" s="60" t="s">
        <v>20</v>
      </c>
      <c r="B374" s="287" t="s">
        <v>21</v>
      </c>
      <c r="C374" s="280"/>
      <c r="D374" s="286">
        <f t="shared" si="30"/>
        <v>0</v>
      </c>
      <c r="E374" s="282"/>
      <c r="F374" s="61"/>
      <c r="G374" s="62"/>
      <c r="H374" s="62"/>
      <c r="I374" s="62"/>
      <c r="J374" s="62"/>
      <c r="K374" s="62"/>
      <c r="L374" s="62"/>
      <c r="M374" s="62"/>
      <c r="N374" s="62"/>
      <c r="O374" s="62"/>
      <c r="P374" s="62"/>
      <c r="Q374" s="62"/>
      <c r="R374" s="62"/>
      <c r="S374" s="62"/>
      <c r="T374" s="62"/>
      <c r="U374" s="62"/>
      <c r="V374" s="62"/>
    </row>
    <row r="375" spans="1:22" s="63" customFormat="1" ht="21.4" customHeight="1" x14ac:dyDescent="0.25">
      <c r="A375" s="55" t="s">
        <v>22</v>
      </c>
      <c r="B375" s="285" t="s">
        <v>23</v>
      </c>
      <c r="C375" s="284"/>
      <c r="D375" s="286">
        <f t="shared" si="30"/>
        <v>0</v>
      </c>
      <c r="E375" s="282"/>
      <c r="F375" s="61"/>
      <c r="G375" s="62"/>
      <c r="H375" s="62"/>
      <c r="I375" s="62"/>
      <c r="J375" s="62"/>
      <c r="K375" s="62"/>
      <c r="L375" s="62"/>
      <c r="M375" s="62"/>
      <c r="N375" s="62"/>
      <c r="O375" s="62"/>
      <c r="P375" s="62"/>
      <c r="Q375" s="62"/>
      <c r="R375" s="62"/>
      <c r="S375" s="62"/>
      <c r="T375" s="62"/>
      <c r="U375" s="62"/>
      <c r="V375" s="62"/>
    </row>
    <row r="376" spans="1:22" s="63" customFormat="1" ht="21.4" customHeight="1" x14ac:dyDescent="0.25">
      <c r="A376" s="55" t="s">
        <v>24</v>
      </c>
      <c r="B376" s="285" t="s">
        <v>25</v>
      </c>
      <c r="C376" s="284"/>
      <c r="D376" s="286">
        <f t="shared" si="30"/>
        <v>0</v>
      </c>
      <c r="E376" s="282"/>
      <c r="F376" s="61"/>
      <c r="G376" s="62"/>
      <c r="H376" s="62"/>
      <c r="I376" s="62"/>
      <c r="J376" s="62"/>
      <c r="K376" s="62"/>
      <c r="L376" s="62"/>
      <c r="M376" s="62"/>
      <c r="N376" s="62"/>
      <c r="O376" s="62"/>
      <c r="P376" s="62"/>
      <c r="Q376" s="62"/>
      <c r="R376" s="62"/>
      <c r="S376" s="62"/>
      <c r="T376" s="62"/>
      <c r="U376" s="62"/>
      <c r="V376" s="62"/>
    </row>
    <row r="377" spans="1:22" s="63" customFormat="1" ht="21.4" customHeight="1" x14ac:dyDescent="0.25">
      <c r="A377" s="60" t="s">
        <v>26</v>
      </c>
      <c r="B377" s="287" t="s">
        <v>27</v>
      </c>
      <c r="C377" s="280"/>
      <c r="D377" s="286">
        <f t="shared" si="30"/>
        <v>0</v>
      </c>
      <c r="E377" s="282"/>
      <c r="F377" s="61"/>
      <c r="G377" s="62"/>
      <c r="H377" s="62"/>
      <c r="I377" s="62"/>
      <c r="J377" s="62"/>
      <c r="K377" s="62"/>
      <c r="L377" s="62"/>
      <c r="M377" s="62"/>
      <c r="N377" s="62"/>
      <c r="O377" s="62"/>
      <c r="P377" s="62"/>
      <c r="Q377" s="62"/>
      <c r="R377" s="62"/>
      <c r="S377" s="62"/>
      <c r="T377" s="62"/>
      <c r="U377" s="62"/>
      <c r="V377" s="62"/>
    </row>
    <row r="378" spans="1:22" s="63" customFormat="1" ht="21.4" customHeight="1" x14ac:dyDescent="0.25">
      <c r="A378" s="60" t="s">
        <v>28</v>
      </c>
      <c r="B378" s="287" t="s">
        <v>29</v>
      </c>
      <c r="C378" s="280"/>
      <c r="D378" s="286">
        <f t="shared" si="30"/>
        <v>0</v>
      </c>
      <c r="E378" s="282"/>
      <c r="F378" s="61"/>
      <c r="G378" s="62"/>
      <c r="H378" s="62"/>
      <c r="I378" s="62"/>
      <c r="J378" s="62"/>
      <c r="K378" s="62"/>
      <c r="L378" s="62"/>
      <c r="M378" s="62"/>
      <c r="N378" s="62"/>
      <c r="O378" s="62"/>
      <c r="P378" s="62"/>
      <c r="Q378" s="62"/>
      <c r="R378" s="62"/>
      <c r="S378" s="62"/>
      <c r="T378" s="62"/>
      <c r="U378" s="62"/>
      <c r="V378" s="62"/>
    </row>
    <row r="379" spans="1:22" s="63" customFormat="1" ht="28.7" customHeight="1" x14ac:dyDescent="0.25">
      <c r="A379" s="55" t="s">
        <v>30</v>
      </c>
      <c r="B379" s="285" t="s">
        <v>31</v>
      </c>
      <c r="C379" s="284"/>
      <c r="D379" s="286">
        <f t="shared" si="30"/>
        <v>0</v>
      </c>
      <c r="E379" s="282"/>
      <c r="F379" s="61"/>
      <c r="G379" s="62"/>
      <c r="H379" s="62"/>
      <c r="I379" s="62"/>
      <c r="J379" s="62"/>
      <c r="K379" s="62"/>
      <c r="L379" s="62"/>
      <c r="M379" s="62"/>
      <c r="N379" s="62"/>
      <c r="O379" s="62"/>
      <c r="P379" s="62"/>
      <c r="Q379" s="62"/>
      <c r="R379" s="62"/>
      <c r="S379" s="62"/>
      <c r="T379" s="62"/>
      <c r="U379" s="62"/>
      <c r="V379" s="62"/>
    </row>
    <row r="380" spans="1:22" s="63" customFormat="1" ht="21.4" customHeight="1" x14ac:dyDescent="0.25">
      <c r="A380" s="60" t="s">
        <v>32</v>
      </c>
      <c r="B380" s="287" t="s">
        <v>33</v>
      </c>
      <c r="C380" s="280"/>
      <c r="D380" s="286">
        <f t="shared" si="30"/>
        <v>0</v>
      </c>
      <c r="E380" s="282"/>
      <c r="F380" s="61"/>
      <c r="G380" s="62"/>
      <c r="H380" s="62"/>
      <c r="I380" s="62"/>
      <c r="J380" s="62"/>
      <c r="K380" s="62"/>
      <c r="L380" s="62"/>
      <c r="M380" s="62"/>
      <c r="N380" s="62"/>
      <c r="O380" s="62"/>
      <c r="P380" s="62"/>
      <c r="Q380" s="62"/>
      <c r="R380" s="62"/>
      <c r="S380" s="62"/>
      <c r="T380" s="62"/>
      <c r="U380" s="62"/>
      <c r="V380" s="62"/>
    </row>
    <row r="381" spans="1:22" s="63" customFormat="1" ht="21.4" customHeight="1" x14ac:dyDescent="0.25">
      <c r="A381" s="60" t="s">
        <v>34</v>
      </c>
      <c r="B381" s="287" t="s">
        <v>35</v>
      </c>
      <c r="C381" s="280"/>
      <c r="D381" s="286">
        <f t="shared" si="30"/>
        <v>0</v>
      </c>
      <c r="E381" s="282"/>
      <c r="F381" s="61"/>
      <c r="G381" s="62"/>
      <c r="H381" s="62"/>
      <c r="I381" s="62"/>
      <c r="J381" s="62"/>
      <c r="K381" s="62"/>
      <c r="L381" s="62"/>
      <c r="M381" s="62"/>
      <c r="N381" s="62"/>
      <c r="O381" s="62"/>
      <c r="P381" s="62"/>
      <c r="Q381" s="62"/>
      <c r="R381" s="62"/>
      <c r="S381" s="62"/>
      <c r="T381" s="62"/>
      <c r="U381" s="62"/>
      <c r="V381" s="62"/>
    </row>
    <row r="382" spans="1:22" s="56" customFormat="1" ht="78" customHeight="1" x14ac:dyDescent="0.25">
      <c r="A382" s="55">
        <v>1</v>
      </c>
      <c r="B382" s="292" t="s">
        <v>117</v>
      </c>
      <c r="C382" s="289"/>
      <c r="D382" s="286" t="s">
        <v>13</v>
      </c>
      <c r="E382" s="282"/>
      <c r="F382" s="48" t="s">
        <v>13</v>
      </c>
      <c r="G382" s="48" t="s">
        <v>13</v>
      </c>
      <c r="H382" s="48" t="s">
        <v>13</v>
      </c>
      <c r="I382" s="48" t="s">
        <v>13</v>
      </c>
      <c r="J382" s="48" t="s">
        <v>13</v>
      </c>
      <c r="K382" s="48" t="s">
        <v>13</v>
      </c>
      <c r="L382" s="48" t="s">
        <v>13</v>
      </c>
      <c r="M382" s="48" t="s">
        <v>13</v>
      </c>
      <c r="N382" s="48" t="s">
        <v>13</v>
      </c>
      <c r="O382" s="48" t="s">
        <v>13</v>
      </c>
      <c r="P382" s="48" t="s">
        <v>13</v>
      </c>
      <c r="Q382" s="48" t="s">
        <v>13</v>
      </c>
      <c r="R382" s="48" t="s">
        <v>13</v>
      </c>
      <c r="S382" s="48" t="s">
        <v>13</v>
      </c>
      <c r="T382" s="48" t="s">
        <v>13</v>
      </c>
      <c r="U382" s="48" t="s">
        <v>13</v>
      </c>
      <c r="V382" s="48" t="s">
        <v>13</v>
      </c>
    </row>
    <row r="383" spans="1:22" s="63" customFormat="1" ht="21.4" customHeight="1" x14ac:dyDescent="0.25">
      <c r="A383" s="55" t="s">
        <v>14</v>
      </c>
      <c r="B383" s="285" t="s">
        <v>15</v>
      </c>
      <c r="C383" s="284"/>
      <c r="D383" s="293">
        <v>49</v>
      </c>
      <c r="E383" s="291"/>
      <c r="F383" s="61"/>
      <c r="G383" s="62"/>
      <c r="H383" s="62"/>
      <c r="I383" s="62"/>
      <c r="J383" s="62"/>
      <c r="K383" s="62"/>
      <c r="L383" s="62"/>
      <c r="M383" s="62"/>
      <c r="N383" s="62"/>
      <c r="O383" s="62"/>
      <c r="P383" s="62"/>
      <c r="Q383" s="62"/>
      <c r="R383" s="62"/>
      <c r="S383" s="62"/>
      <c r="T383" s="62"/>
      <c r="U383" s="62"/>
      <c r="V383" s="62"/>
    </row>
    <row r="384" spans="1:22" s="63" customFormat="1" ht="21.4" customHeight="1" x14ac:dyDescent="0.25">
      <c r="A384" s="60" t="s">
        <v>16</v>
      </c>
      <c r="B384" s="287" t="s">
        <v>17</v>
      </c>
      <c r="C384" s="280"/>
      <c r="D384" s="286">
        <v>49</v>
      </c>
      <c r="E384" s="282"/>
      <c r="F384" s="61"/>
      <c r="G384" s="62"/>
      <c r="H384" s="62"/>
      <c r="I384" s="62"/>
      <c r="J384" s="62"/>
      <c r="K384" s="62"/>
      <c r="L384" s="62"/>
      <c r="M384" s="62"/>
      <c r="N384" s="62"/>
      <c r="O384" s="62"/>
      <c r="P384" s="62"/>
      <c r="Q384" s="62"/>
      <c r="R384" s="62"/>
      <c r="S384" s="62"/>
      <c r="T384" s="62"/>
      <c r="U384" s="62"/>
      <c r="V384" s="62"/>
    </row>
    <row r="385" spans="1:22" s="63" customFormat="1" ht="21.4" customHeight="1" x14ac:dyDescent="0.25">
      <c r="A385" s="60" t="s">
        <v>18</v>
      </c>
      <c r="B385" s="287" t="s">
        <v>19</v>
      </c>
      <c r="C385" s="280"/>
      <c r="D385" s="286">
        <f t="shared" ref="D385:D393" si="31">SUM(F385:V385)</f>
        <v>0</v>
      </c>
      <c r="E385" s="282"/>
      <c r="F385" s="61"/>
      <c r="G385" s="62"/>
      <c r="H385" s="62"/>
      <c r="I385" s="62"/>
      <c r="J385" s="62"/>
      <c r="K385" s="62"/>
      <c r="L385" s="62"/>
      <c r="M385" s="62"/>
      <c r="N385" s="62"/>
      <c r="O385" s="62"/>
      <c r="P385" s="62"/>
      <c r="Q385" s="62"/>
      <c r="R385" s="62"/>
      <c r="S385" s="62"/>
      <c r="T385" s="62"/>
      <c r="U385" s="62"/>
      <c r="V385" s="62"/>
    </row>
    <row r="386" spans="1:22" s="63" customFormat="1" ht="21.4" customHeight="1" x14ac:dyDescent="0.25">
      <c r="A386" s="60" t="s">
        <v>20</v>
      </c>
      <c r="B386" s="287" t="s">
        <v>21</v>
      </c>
      <c r="C386" s="280"/>
      <c r="D386" s="286">
        <f t="shared" si="31"/>
        <v>0</v>
      </c>
      <c r="E386" s="282"/>
      <c r="F386" s="61"/>
      <c r="G386" s="62"/>
      <c r="H386" s="62"/>
      <c r="I386" s="62"/>
      <c r="J386" s="62"/>
      <c r="K386" s="62"/>
      <c r="L386" s="62"/>
      <c r="M386" s="62"/>
      <c r="N386" s="62"/>
      <c r="O386" s="62"/>
      <c r="P386" s="62"/>
      <c r="Q386" s="62"/>
      <c r="R386" s="62"/>
      <c r="S386" s="62"/>
      <c r="T386" s="62"/>
      <c r="U386" s="62"/>
      <c r="V386" s="62"/>
    </row>
    <row r="387" spans="1:22" s="63" customFormat="1" ht="21.4" customHeight="1" x14ac:dyDescent="0.25">
      <c r="A387" s="55" t="s">
        <v>22</v>
      </c>
      <c r="B387" s="285" t="s">
        <v>23</v>
      </c>
      <c r="C387" s="284"/>
      <c r="D387" s="286">
        <f t="shared" si="31"/>
        <v>0</v>
      </c>
      <c r="E387" s="282"/>
      <c r="F387" s="61"/>
      <c r="G387" s="62"/>
      <c r="H387" s="62"/>
      <c r="I387" s="62"/>
      <c r="J387" s="62"/>
      <c r="K387" s="62"/>
      <c r="L387" s="62"/>
      <c r="M387" s="62"/>
      <c r="N387" s="62"/>
      <c r="O387" s="62"/>
      <c r="P387" s="62"/>
      <c r="Q387" s="62"/>
      <c r="R387" s="62"/>
      <c r="S387" s="62"/>
      <c r="T387" s="62"/>
      <c r="U387" s="62"/>
      <c r="V387" s="62"/>
    </row>
    <row r="388" spans="1:22" s="63" customFormat="1" ht="21.4" customHeight="1" x14ac:dyDescent="0.25">
      <c r="A388" s="55" t="s">
        <v>24</v>
      </c>
      <c r="B388" s="285" t="s">
        <v>25</v>
      </c>
      <c r="C388" s="284"/>
      <c r="D388" s="286">
        <f t="shared" si="31"/>
        <v>0</v>
      </c>
      <c r="E388" s="282"/>
      <c r="F388" s="61"/>
      <c r="G388" s="62"/>
      <c r="H388" s="62"/>
      <c r="I388" s="62"/>
      <c r="J388" s="62"/>
      <c r="K388" s="62"/>
      <c r="L388" s="62"/>
      <c r="M388" s="62"/>
      <c r="N388" s="62"/>
      <c r="O388" s="62"/>
      <c r="P388" s="62"/>
      <c r="Q388" s="62"/>
      <c r="R388" s="62"/>
      <c r="S388" s="62"/>
      <c r="T388" s="62"/>
      <c r="U388" s="62"/>
      <c r="V388" s="62"/>
    </row>
    <row r="389" spans="1:22" s="63" customFormat="1" ht="21.4" customHeight="1" x14ac:dyDescent="0.25">
      <c r="A389" s="60" t="s">
        <v>26</v>
      </c>
      <c r="B389" s="287" t="s">
        <v>27</v>
      </c>
      <c r="C389" s="280"/>
      <c r="D389" s="286">
        <f t="shared" si="31"/>
        <v>0</v>
      </c>
      <c r="E389" s="282"/>
      <c r="F389" s="61"/>
      <c r="G389" s="62"/>
      <c r="H389" s="62"/>
      <c r="I389" s="62"/>
      <c r="J389" s="62"/>
      <c r="K389" s="62"/>
      <c r="L389" s="62"/>
      <c r="M389" s="62"/>
      <c r="N389" s="62"/>
      <c r="O389" s="62"/>
      <c r="P389" s="62"/>
      <c r="Q389" s="62"/>
      <c r="R389" s="62"/>
      <c r="S389" s="62"/>
      <c r="T389" s="62"/>
      <c r="U389" s="62"/>
      <c r="V389" s="62"/>
    </row>
    <row r="390" spans="1:22" s="63" customFormat="1" ht="21.4" customHeight="1" x14ac:dyDescent="0.25">
      <c r="A390" s="60" t="s">
        <v>28</v>
      </c>
      <c r="B390" s="287" t="s">
        <v>29</v>
      </c>
      <c r="C390" s="280"/>
      <c r="D390" s="286">
        <f t="shared" si="31"/>
        <v>0</v>
      </c>
      <c r="E390" s="282"/>
      <c r="F390" s="61"/>
      <c r="G390" s="62"/>
      <c r="H390" s="62"/>
      <c r="I390" s="62"/>
      <c r="J390" s="62"/>
      <c r="K390" s="62"/>
      <c r="L390" s="62"/>
      <c r="M390" s="62"/>
      <c r="N390" s="62"/>
      <c r="O390" s="62"/>
      <c r="P390" s="62"/>
      <c r="Q390" s="62"/>
      <c r="R390" s="62"/>
      <c r="S390" s="62"/>
      <c r="T390" s="62"/>
      <c r="U390" s="62"/>
      <c r="V390" s="62"/>
    </row>
    <row r="391" spans="1:22" s="63" customFormat="1" ht="28.7" customHeight="1" x14ac:dyDescent="0.25">
      <c r="A391" s="55" t="s">
        <v>30</v>
      </c>
      <c r="B391" s="285" t="s">
        <v>31</v>
      </c>
      <c r="C391" s="284"/>
      <c r="D391" s="286">
        <f t="shared" si="31"/>
        <v>0</v>
      </c>
      <c r="E391" s="282"/>
      <c r="F391" s="61"/>
      <c r="G391" s="62"/>
      <c r="H391" s="62"/>
      <c r="I391" s="62"/>
      <c r="J391" s="62"/>
      <c r="K391" s="62"/>
      <c r="L391" s="62"/>
      <c r="M391" s="62"/>
      <c r="N391" s="62"/>
      <c r="O391" s="62"/>
      <c r="P391" s="62"/>
      <c r="Q391" s="62"/>
      <c r="R391" s="62"/>
      <c r="S391" s="62"/>
      <c r="T391" s="62"/>
      <c r="U391" s="62"/>
      <c r="V391" s="62"/>
    </row>
    <row r="392" spans="1:22" s="63" customFormat="1" ht="21.4" customHeight="1" x14ac:dyDescent="0.25">
      <c r="A392" s="60" t="s">
        <v>32</v>
      </c>
      <c r="B392" s="287" t="s">
        <v>33</v>
      </c>
      <c r="C392" s="280"/>
      <c r="D392" s="286">
        <f t="shared" si="31"/>
        <v>0</v>
      </c>
      <c r="E392" s="282"/>
      <c r="F392" s="61"/>
      <c r="G392" s="62"/>
      <c r="H392" s="62"/>
      <c r="I392" s="62"/>
      <c r="J392" s="62"/>
      <c r="K392" s="62"/>
      <c r="L392" s="62"/>
      <c r="M392" s="62"/>
      <c r="N392" s="62"/>
      <c r="O392" s="62"/>
      <c r="P392" s="62"/>
      <c r="Q392" s="62"/>
      <c r="R392" s="62"/>
      <c r="S392" s="62"/>
      <c r="T392" s="62"/>
      <c r="U392" s="62"/>
      <c r="V392" s="62"/>
    </row>
    <row r="393" spans="1:22" s="63" customFormat="1" ht="21.4" customHeight="1" x14ac:dyDescent="0.25">
      <c r="A393" s="60" t="s">
        <v>34</v>
      </c>
      <c r="B393" s="287" t="s">
        <v>35</v>
      </c>
      <c r="C393" s="280"/>
      <c r="D393" s="286">
        <f t="shared" si="31"/>
        <v>0</v>
      </c>
      <c r="E393" s="282"/>
      <c r="F393" s="61"/>
      <c r="G393" s="62"/>
      <c r="H393" s="62"/>
      <c r="I393" s="62"/>
      <c r="J393" s="62"/>
      <c r="K393" s="62"/>
      <c r="L393" s="62"/>
      <c r="M393" s="62"/>
      <c r="N393" s="62"/>
      <c r="O393" s="62"/>
      <c r="P393" s="62"/>
      <c r="Q393" s="62"/>
      <c r="R393" s="62"/>
      <c r="S393" s="62"/>
      <c r="T393" s="62"/>
      <c r="U393" s="62"/>
      <c r="V393" s="62"/>
    </row>
    <row r="394" spans="1:22" s="56" customFormat="1" ht="33" customHeight="1" x14ac:dyDescent="0.25">
      <c r="A394" s="55">
        <v>1</v>
      </c>
      <c r="B394" s="288" t="s">
        <v>118</v>
      </c>
      <c r="C394" s="289"/>
      <c r="D394" s="281" t="s">
        <v>13</v>
      </c>
      <c r="E394" s="282"/>
      <c r="F394" s="48" t="s">
        <v>13</v>
      </c>
      <c r="G394" s="48" t="s">
        <v>13</v>
      </c>
      <c r="H394" s="48" t="s">
        <v>13</v>
      </c>
      <c r="I394" s="48" t="s">
        <v>13</v>
      </c>
      <c r="J394" s="48" t="s">
        <v>13</v>
      </c>
      <c r="K394" s="48" t="s">
        <v>13</v>
      </c>
      <c r="L394" s="48" t="s">
        <v>13</v>
      </c>
      <c r="M394" s="48" t="s">
        <v>13</v>
      </c>
      <c r="N394" s="48" t="s">
        <v>13</v>
      </c>
      <c r="O394" s="48" t="s">
        <v>13</v>
      </c>
      <c r="P394" s="48" t="s">
        <v>13</v>
      </c>
      <c r="Q394" s="48" t="s">
        <v>13</v>
      </c>
      <c r="R394" s="48" t="s">
        <v>13</v>
      </c>
      <c r="S394" s="48" t="s">
        <v>13</v>
      </c>
      <c r="T394" s="48" t="s">
        <v>13</v>
      </c>
      <c r="U394" s="48" t="s">
        <v>13</v>
      </c>
      <c r="V394" s="48" t="s">
        <v>13</v>
      </c>
    </row>
    <row r="395" spans="1:22" s="63" customFormat="1" ht="21.4" customHeight="1" x14ac:dyDescent="0.25">
      <c r="A395" s="55" t="s">
        <v>14</v>
      </c>
      <c r="B395" s="283" t="s">
        <v>15</v>
      </c>
      <c r="C395" s="284"/>
      <c r="D395" s="290">
        <v>0</v>
      </c>
      <c r="E395" s="291"/>
      <c r="F395" s="61"/>
      <c r="G395" s="62"/>
      <c r="H395" s="62"/>
      <c r="I395" s="62"/>
      <c r="J395" s="62"/>
      <c r="K395" s="62"/>
      <c r="L395" s="62"/>
      <c r="M395" s="62"/>
      <c r="N395" s="62"/>
      <c r="O395" s="62"/>
      <c r="P395" s="62"/>
      <c r="Q395" s="62"/>
      <c r="R395" s="62"/>
      <c r="S395" s="62"/>
      <c r="T395" s="62"/>
      <c r="U395" s="62"/>
      <c r="V395" s="62"/>
    </row>
    <row r="396" spans="1:22" s="63" customFormat="1" ht="21.4" customHeight="1" x14ac:dyDescent="0.25">
      <c r="A396" s="60" t="s">
        <v>16</v>
      </c>
      <c r="B396" s="279" t="s">
        <v>17</v>
      </c>
      <c r="C396" s="280"/>
      <c r="D396" s="281">
        <v>0</v>
      </c>
      <c r="E396" s="282"/>
      <c r="F396" s="61"/>
      <c r="G396" s="62"/>
      <c r="H396" s="62"/>
      <c r="I396" s="62"/>
      <c r="J396" s="62"/>
      <c r="K396" s="62"/>
      <c r="L396" s="62"/>
      <c r="M396" s="62"/>
      <c r="N396" s="62"/>
      <c r="O396" s="62"/>
      <c r="P396" s="62"/>
      <c r="Q396" s="62"/>
      <c r="R396" s="62"/>
      <c r="S396" s="62"/>
      <c r="T396" s="62"/>
      <c r="U396" s="62"/>
      <c r="V396" s="62"/>
    </row>
    <row r="397" spans="1:22" s="63" customFormat="1" ht="21.4" customHeight="1" x14ac:dyDescent="0.25">
      <c r="A397" s="60" t="s">
        <v>18</v>
      </c>
      <c r="B397" s="279" t="s">
        <v>19</v>
      </c>
      <c r="C397" s="280"/>
      <c r="D397" s="281">
        <f t="shared" ref="D397:D405" si="32">SUM(F397:V397)</f>
        <v>0</v>
      </c>
      <c r="E397" s="282"/>
      <c r="F397" s="61"/>
      <c r="G397" s="62"/>
      <c r="H397" s="62"/>
      <c r="I397" s="62"/>
      <c r="J397" s="62"/>
      <c r="K397" s="62"/>
      <c r="L397" s="62"/>
      <c r="M397" s="62"/>
      <c r="N397" s="62"/>
      <c r="O397" s="62"/>
      <c r="P397" s="62"/>
      <c r="Q397" s="62"/>
      <c r="R397" s="62"/>
      <c r="S397" s="62"/>
      <c r="T397" s="62"/>
      <c r="U397" s="62"/>
      <c r="V397" s="62"/>
    </row>
    <row r="398" spans="1:22" s="63" customFormat="1" ht="21.4" customHeight="1" x14ac:dyDescent="0.25">
      <c r="A398" s="60" t="s">
        <v>20</v>
      </c>
      <c r="B398" s="279" t="s">
        <v>21</v>
      </c>
      <c r="C398" s="280"/>
      <c r="D398" s="281">
        <f t="shared" si="32"/>
        <v>0</v>
      </c>
      <c r="E398" s="282"/>
      <c r="F398" s="61"/>
      <c r="G398" s="62"/>
      <c r="H398" s="62"/>
      <c r="I398" s="62"/>
      <c r="J398" s="62"/>
      <c r="K398" s="62"/>
      <c r="L398" s="62"/>
      <c r="M398" s="62"/>
      <c r="N398" s="62"/>
      <c r="O398" s="62"/>
      <c r="P398" s="62"/>
      <c r="Q398" s="62"/>
      <c r="R398" s="62"/>
      <c r="S398" s="62"/>
      <c r="T398" s="62"/>
      <c r="U398" s="62"/>
      <c r="V398" s="62"/>
    </row>
    <row r="399" spans="1:22" s="63" customFormat="1" ht="21.4" customHeight="1" x14ac:dyDescent="0.25">
      <c r="A399" s="55" t="s">
        <v>22</v>
      </c>
      <c r="B399" s="283" t="s">
        <v>23</v>
      </c>
      <c r="C399" s="284"/>
      <c r="D399" s="281">
        <f t="shared" si="32"/>
        <v>0</v>
      </c>
      <c r="E399" s="282"/>
      <c r="F399" s="61"/>
      <c r="G399" s="62"/>
      <c r="H399" s="62"/>
      <c r="I399" s="62"/>
      <c r="J399" s="62"/>
      <c r="K399" s="62"/>
      <c r="L399" s="62"/>
      <c r="M399" s="62"/>
      <c r="N399" s="62"/>
      <c r="O399" s="62"/>
      <c r="P399" s="62"/>
      <c r="Q399" s="62"/>
      <c r="R399" s="62"/>
      <c r="S399" s="62"/>
      <c r="T399" s="62"/>
      <c r="U399" s="62"/>
      <c r="V399" s="62"/>
    </row>
    <row r="400" spans="1:22" s="63" customFormat="1" ht="21.4" customHeight="1" x14ac:dyDescent="0.25">
      <c r="A400" s="55" t="s">
        <v>24</v>
      </c>
      <c r="B400" s="283" t="s">
        <v>25</v>
      </c>
      <c r="C400" s="284"/>
      <c r="D400" s="281">
        <f t="shared" si="32"/>
        <v>0</v>
      </c>
      <c r="E400" s="282"/>
      <c r="F400" s="61"/>
      <c r="G400" s="62"/>
      <c r="H400" s="62"/>
      <c r="I400" s="62"/>
      <c r="J400" s="62"/>
      <c r="K400" s="62"/>
      <c r="L400" s="62"/>
      <c r="M400" s="62"/>
      <c r="N400" s="62"/>
      <c r="O400" s="62"/>
      <c r="P400" s="62"/>
      <c r="Q400" s="62"/>
      <c r="R400" s="62"/>
      <c r="S400" s="62"/>
      <c r="T400" s="62"/>
      <c r="U400" s="62"/>
      <c r="V400" s="62"/>
    </row>
    <row r="401" spans="1:22" s="63" customFormat="1" ht="21.4" customHeight="1" x14ac:dyDescent="0.25">
      <c r="A401" s="60" t="s">
        <v>26</v>
      </c>
      <c r="B401" s="279" t="s">
        <v>27</v>
      </c>
      <c r="C401" s="280"/>
      <c r="D401" s="281">
        <f t="shared" si="32"/>
        <v>0</v>
      </c>
      <c r="E401" s="282"/>
      <c r="F401" s="61"/>
      <c r="G401" s="62"/>
      <c r="H401" s="62"/>
      <c r="I401" s="62"/>
      <c r="J401" s="62"/>
      <c r="K401" s="62"/>
      <c r="L401" s="62"/>
      <c r="M401" s="62"/>
      <c r="N401" s="62"/>
      <c r="O401" s="62"/>
      <c r="P401" s="62"/>
      <c r="Q401" s="62"/>
      <c r="R401" s="62"/>
      <c r="S401" s="62"/>
      <c r="T401" s="62"/>
      <c r="U401" s="62"/>
      <c r="V401" s="62"/>
    </row>
    <row r="402" spans="1:22" s="63" customFormat="1" ht="21.4" customHeight="1" x14ac:dyDescent="0.25">
      <c r="A402" s="60" t="s">
        <v>28</v>
      </c>
      <c r="B402" s="279" t="s">
        <v>29</v>
      </c>
      <c r="C402" s="280"/>
      <c r="D402" s="281">
        <f t="shared" si="32"/>
        <v>0</v>
      </c>
      <c r="E402" s="282"/>
      <c r="F402" s="61"/>
      <c r="G402" s="62"/>
      <c r="H402" s="62"/>
      <c r="I402" s="62"/>
      <c r="J402" s="62"/>
      <c r="K402" s="62"/>
      <c r="L402" s="62"/>
      <c r="M402" s="62"/>
      <c r="N402" s="62"/>
      <c r="O402" s="62"/>
      <c r="P402" s="62"/>
      <c r="Q402" s="62"/>
      <c r="R402" s="62"/>
      <c r="S402" s="62"/>
      <c r="T402" s="62"/>
      <c r="U402" s="62"/>
      <c r="V402" s="62"/>
    </row>
    <row r="403" spans="1:22" s="63" customFormat="1" ht="28.7" customHeight="1" x14ac:dyDescent="0.25">
      <c r="A403" s="55" t="s">
        <v>30</v>
      </c>
      <c r="B403" s="283" t="s">
        <v>31</v>
      </c>
      <c r="C403" s="284"/>
      <c r="D403" s="281">
        <f t="shared" si="32"/>
        <v>0</v>
      </c>
      <c r="E403" s="282"/>
      <c r="F403" s="61"/>
      <c r="G403" s="62"/>
      <c r="H403" s="62"/>
      <c r="I403" s="62"/>
      <c r="J403" s="62"/>
      <c r="K403" s="62"/>
      <c r="L403" s="62"/>
      <c r="M403" s="62"/>
      <c r="N403" s="62"/>
      <c r="O403" s="62"/>
      <c r="P403" s="62"/>
      <c r="Q403" s="62"/>
      <c r="R403" s="62"/>
      <c r="S403" s="62"/>
      <c r="T403" s="62"/>
      <c r="U403" s="62"/>
      <c r="V403" s="62"/>
    </row>
    <row r="404" spans="1:22" s="63" customFormat="1" ht="21.4" customHeight="1" x14ac:dyDescent="0.25">
      <c r="A404" s="60" t="s">
        <v>32</v>
      </c>
      <c r="B404" s="279" t="s">
        <v>33</v>
      </c>
      <c r="C404" s="280"/>
      <c r="D404" s="281">
        <f t="shared" si="32"/>
        <v>0</v>
      </c>
      <c r="E404" s="282"/>
      <c r="F404" s="61"/>
      <c r="G404" s="62"/>
      <c r="H404" s="62"/>
      <c r="I404" s="62"/>
      <c r="J404" s="62"/>
      <c r="K404" s="62"/>
      <c r="L404" s="62"/>
      <c r="M404" s="62"/>
      <c r="N404" s="62"/>
      <c r="O404" s="62"/>
      <c r="P404" s="62"/>
      <c r="Q404" s="62"/>
      <c r="R404" s="62"/>
      <c r="S404" s="62"/>
      <c r="T404" s="62"/>
      <c r="U404" s="62"/>
      <c r="V404" s="62"/>
    </row>
    <row r="405" spans="1:22" s="63" customFormat="1" ht="21.4" customHeight="1" x14ac:dyDescent="0.25">
      <c r="A405" s="60" t="s">
        <v>34</v>
      </c>
      <c r="B405" s="279" t="s">
        <v>35</v>
      </c>
      <c r="C405" s="280"/>
      <c r="D405" s="281">
        <f t="shared" si="32"/>
        <v>0</v>
      </c>
      <c r="E405" s="282"/>
      <c r="F405" s="61"/>
      <c r="G405" s="62"/>
      <c r="H405" s="62"/>
      <c r="I405" s="62"/>
      <c r="J405" s="62"/>
      <c r="K405" s="62"/>
      <c r="L405" s="62"/>
      <c r="M405" s="62"/>
      <c r="N405" s="62"/>
      <c r="O405" s="62"/>
      <c r="P405" s="62"/>
      <c r="Q405" s="62"/>
      <c r="R405" s="62"/>
      <c r="S405" s="62"/>
      <c r="T405" s="62"/>
      <c r="U405" s="62"/>
      <c r="V405" s="62"/>
    </row>
    <row r="406" spans="1:22" s="56" customFormat="1" ht="92.45" customHeight="1" x14ac:dyDescent="0.25">
      <c r="A406" s="55">
        <v>1</v>
      </c>
      <c r="B406" s="292" t="s">
        <v>119</v>
      </c>
      <c r="C406" s="289"/>
      <c r="D406" s="286" t="s">
        <v>13</v>
      </c>
      <c r="E406" s="282"/>
      <c r="F406" s="48" t="s">
        <v>13</v>
      </c>
      <c r="G406" s="48" t="s">
        <v>13</v>
      </c>
      <c r="H406" s="48" t="s">
        <v>13</v>
      </c>
      <c r="I406" s="48" t="s">
        <v>13</v>
      </c>
      <c r="J406" s="48" t="s">
        <v>13</v>
      </c>
      <c r="K406" s="48" t="s">
        <v>13</v>
      </c>
      <c r="L406" s="48" t="s">
        <v>13</v>
      </c>
      <c r="M406" s="48" t="s">
        <v>13</v>
      </c>
      <c r="N406" s="48" t="s">
        <v>13</v>
      </c>
      <c r="O406" s="48" t="s">
        <v>13</v>
      </c>
      <c r="P406" s="48" t="s">
        <v>13</v>
      </c>
      <c r="Q406" s="48" t="s">
        <v>13</v>
      </c>
      <c r="R406" s="48" t="s">
        <v>13</v>
      </c>
      <c r="S406" s="48" t="s">
        <v>13</v>
      </c>
      <c r="T406" s="48" t="s">
        <v>13</v>
      </c>
      <c r="U406" s="48" t="s">
        <v>13</v>
      </c>
      <c r="V406" s="48" t="s">
        <v>13</v>
      </c>
    </row>
    <row r="407" spans="1:22" s="63" customFormat="1" ht="21.4" customHeight="1" x14ac:dyDescent="0.25">
      <c r="A407" s="55" t="s">
        <v>14</v>
      </c>
      <c r="B407" s="285" t="s">
        <v>15</v>
      </c>
      <c r="C407" s="284"/>
      <c r="D407" s="293">
        <v>0</v>
      </c>
      <c r="E407" s="291"/>
      <c r="F407" s="61"/>
      <c r="G407" s="62"/>
      <c r="H407" s="62"/>
      <c r="I407" s="62"/>
      <c r="J407" s="62"/>
      <c r="K407" s="62"/>
      <c r="L407" s="62"/>
      <c r="M407" s="62"/>
      <c r="N407" s="62"/>
      <c r="O407" s="62"/>
      <c r="P407" s="62"/>
      <c r="Q407" s="62"/>
      <c r="R407" s="62"/>
      <c r="S407" s="62"/>
      <c r="T407" s="62"/>
      <c r="U407" s="62"/>
      <c r="V407" s="62"/>
    </row>
    <row r="408" spans="1:22" s="63" customFormat="1" ht="21.4" customHeight="1" x14ac:dyDescent="0.25">
      <c r="A408" s="60" t="s">
        <v>16</v>
      </c>
      <c r="B408" s="287" t="s">
        <v>17</v>
      </c>
      <c r="C408" s="280"/>
      <c r="D408" s="286">
        <v>0</v>
      </c>
      <c r="E408" s="282"/>
      <c r="F408" s="61"/>
      <c r="G408" s="62"/>
      <c r="H408" s="62"/>
      <c r="I408" s="62"/>
      <c r="J408" s="62"/>
      <c r="K408" s="62"/>
      <c r="L408" s="62"/>
      <c r="M408" s="62"/>
      <c r="N408" s="62"/>
      <c r="O408" s="62"/>
      <c r="P408" s="62"/>
      <c r="Q408" s="62"/>
      <c r="R408" s="62"/>
      <c r="S408" s="62"/>
      <c r="T408" s="62"/>
      <c r="U408" s="62"/>
      <c r="V408" s="62"/>
    </row>
    <row r="409" spans="1:22" s="63" customFormat="1" ht="21.4" customHeight="1" x14ac:dyDescent="0.25">
      <c r="A409" s="60" t="s">
        <v>18</v>
      </c>
      <c r="B409" s="287" t="s">
        <v>19</v>
      </c>
      <c r="C409" s="280"/>
      <c r="D409" s="286">
        <f t="shared" ref="D409:D417" si="33">SUM(F409:V409)</f>
        <v>0</v>
      </c>
      <c r="E409" s="282"/>
      <c r="F409" s="61"/>
      <c r="G409" s="62"/>
      <c r="H409" s="62"/>
      <c r="I409" s="62"/>
      <c r="J409" s="62"/>
      <c r="K409" s="62"/>
      <c r="L409" s="62"/>
      <c r="M409" s="62"/>
      <c r="N409" s="62"/>
      <c r="O409" s="62"/>
      <c r="P409" s="62"/>
      <c r="Q409" s="62"/>
      <c r="R409" s="62"/>
      <c r="S409" s="62"/>
      <c r="T409" s="62"/>
      <c r="U409" s="62"/>
      <c r="V409" s="62"/>
    </row>
    <row r="410" spans="1:22" s="63" customFormat="1" ht="21.4" customHeight="1" x14ac:dyDescent="0.25">
      <c r="A410" s="60" t="s">
        <v>20</v>
      </c>
      <c r="B410" s="287" t="s">
        <v>21</v>
      </c>
      <c r="C410" s="280"/>
      <c r="D410" s="286">
        <f t="shared" si="33"/>
        <v>0</v>
      </c>
      <c r="E410" s="282"/>
      <c r="F410" s="61"/>
      <c r="G410" s="62"/>
      <c r="H410" s="62"/>
      <c r="I410" s="62"/>
      <c r="J410" s="62"/>
      <c r="K410" s="62"/>
      <c r="L410" s="62"/>
      <c r="M410" s="62"/>
      <c r="N410" s="62"/>
      <c r="O410" s="62"/>
      <c r="P410" s="62"/>
      <c r="Q410" s="62"/>
      <c r="R410" s="62"/>
      <c r="S410" s="62"/>
      <c r="T410" s="62"/>
      <c r="U410" s="62"/>
      <c r="V410" s="62"/>
    </row>
    <row r="411" spans="1:22" s="63" customFormat="1" ht="21.4" customHeight="1" x14ac:dyDescent="0.25">
      <c r="A411" s="55" t="s">
        <v>22</v>
      </c>
      <c r="B411" s="285" t="s">
        <v>23</v>
      </c>
      <c r="C411" s="284"/>
      <c r="D411" s="286">
        <f t="shared" si="33"/>
        <v>0</v>
      </c>
      <c r="E411" s="282"/>
      <c r="F411" s="61"/>
      <c r="G411" s="62"/>
      <c r="H411" s="62"/>
      <c r="I411" s="62"/>
      <c r="J411" s="62"/>
      <c r="K411" s="62"/>
      <c r="L411" s="62"/>
      <c r="M411" s="62"/>
      <c r="N411" s="62"/>
      <c r="O411" s="62"/>
      <c r="P411" s="62"/>
      <c r="Q411" s="62"/>
      <c r="R411" s="62"/>
      <c r="S411" s="62"/>
      <c r="T411" s="62"/>
      <c r="U411" s="62"/>
      <c r="V411" s="62"/>
    </row>
    <row r="412" spans="1:22" s="63" customFormat="1" ht="21.4" customHeight="1" x14ac:dyDescent="0.25">
      <c r="A412" s="55" t="s">
        <v>24</v>
      </c>
      <c r="B412" s="285" t="s">
        <v>25</v>
      </c>
      <c r="C412" s="284"/>
      <c r="D412" s="286">
        <f t="shared" si="33"/>
        <v>0</v>
      </c>
      <c r="E412" s="282"/>
      <c r="F412" s="61"/>
      <c r="G412" s="62"/>
      <c r="H412" s="62"/>
      <c r="I412" s="62"/>
      <c r="J412" s="62"/>
      <c r="K412" s="62"/>
      <c r="L412" s="62"/>
      <c r="M412" s="62"/>
      <c r="N412" s="62"/>
      <c r="O412" s="62"/>
      <c r="P412" s="62"/>
      <c r="Q412" s="62"/>
      <c r="R412" s="62"/>
      <c r="S412" s="62"/>
      <c r="T412" s="62"/>
      <c r="U412" s="62"/>
      <c r="V412" s="62"/>
    </row>
    <row r="413" spans="1:22" s="63" customFormat="1" ht="21.4" customHeight="1" x14ac:dyDescent="0.25">
      <c r="A413" s="60" t="s">
        <v>26</v>
      </c>
      <c r="B413" s="287" t="s">
        <v>27</v>
      </c>
      <c r="C413" s="280"/>
      <c r="D413" s="286">
        <f t="shared" si="33"/>
        <v>0</v>
      </c>
      <c r="E413" s="282"/>
      <c r="F413" s="61"/>
      <c r="G413" s="62"/>
      <c r="H413" s="62"/>
      <c r="I413" s="62"/>
      <c r="J413" s="62"/>
      <c r="K413" s="62"/>
      <c r="L413" s="62"/>
      <c r="M413" s="62"/>
      <c r="N413" s="62"/>
      <c r="O413" s="62"/>
      <c r="P413" s="62"/>
      <c r="Q413" s="62"/>
      <c r="R413" s="62"/>
      <c r="S413" s="62"/>
      <c r="T413" s="62"/>
      <c r="U413" s="62"/>
      <c r="V413" s="62"/>
    </row>
    <row r="414" spans="1:22" s="63" customFormat="1" ht="21.4" customHeight="1" x14ac:dyDescent="0.25">
      <c r="A414" s="60" t="s">
        <v>28</v>
      </c>
      <c r="B414" s="287" t="s">
        <v>29</v>
      </c>
      <c r="C414" s="280"/>
      <c r="D414" s="286">
        <f t="shared" si="33"/>
        <v>0</v>
      </c>
      <c r="E414" s="282"/>
      <c r="F414" s="61"/>
      <c r="G414" s="62"/>
      <c r="H414" s="62"/>
      <c r="I414" s="62"/>
      <c r="J414" s="62"/>
      <c r="K414" s="62"/>
      <c r="L414" s="62"/>
      <c r="M414" s="62"/>
      <c r="N414" s="62"/>
      <c r="O414" s="62"/>
      <c r="P414" s="62"/>
      <c r="Q414" s="62"/>
      <c r="R414" s="62"/>
      <c r="S414" s="62"/>
      <c r="T414" s="62"/>
      <c r="U414" s="62"/>
      <c r="V414" s="62"/>
    </row>
    <row r="415" spans="1:22" s="63" customFormat="1" ht="28.7" customHeight="1" x14ac:dyDescent="0.25">
      <c r="A415" s="55" t="s">
        <v>30</v>
      </c>
      <c r="B415" s="285" t="s">
        <v>31</v>
      </c>
      <c r="C415" s="284"/>
      <c r="D415" s="286">
        <f t="shared" si="33"/>
        <v>0</v>
      </c>
      <c r="E415" s="282"/>
      <c r="F415" s="61"/>
      <c r="G415" s="62"/>
      <c r="H415" s="62"/>
      <c r="I415" s="62"/>
      <c r="J415" s="62"/>
      <c r="K415" s="62"/>
      <c r="L415" s="62"/>
      <c r="M415" s="62"/>
      <c r="N415" s="62"/>
      <c r="O415" s="62"/>
      <c r="P415" s="62"/>
      <c r="Q415" s="62"/>
      <c r="R415" s="62"/>
      <c r="S415" s="62"/>
      <c r="T415" s="62"/>
      <c r="U415" s="62"/>
      <c r="V415" s="62"/>
    </row>
    <row r="416" spans="1:22" s="63" customFormat="1" ht="21.4" customHeight="1" x14ac:dyDescent="0.25">
      <c r="A416" s="60" t="s">
        <v>32</v>
      </c>
      <c r="B416" s="287" t="s">
        <v>33</v>
      </c>
      <c r="C416" s="280"/>
      <c r="D416" s="286">
        <f t="shared" si="33"/>
        <v>0</v>
      </c>
      <c r="E416" s="282"/>
      <c r="F416" s="61"/>
      <c r="G416" s="62"/>
      <c r="H416" s="62"/>
      <c r="I416" s="62"/>
      <c r="J416" s="62"/>
      <c r="K416" s="62"/>
      <c r="L416" s="62"/>
      <c r="M416" s="62"/>
      <c r="N416" s="62"/>
      <c r="O416" s="62"/>
      <c r="P416" s="62"/>
      <c r="Q416" s="62"/>
      <c r="R416" s="62"/>
      <c r="S416" s="62"/>
      <c r="T416" s="62"/>
      <c r="U416" s="62"/>
      <c r="V416" s="62"/>
    </row>
    <row r="417" spans="1:22" s="63" customFormat="1" ht="21.4" customHeight="1" x14ac:dyDescent="0.25">
      <c r="A417" s="60" t="s">
        <v>34</v>
      </c>
      <c r="B417" s="287" t="s">
        <v>35</v>
      </c>
      <c r="C417" s="280"/>
      <c r="D417" s="286">
        <f t="shared" si="33"/>
        <v>0</v>
      </c>
      <c r="E417" s="282"/>
      <c r="F417" s="61"/>
      <c r="G417" s="62"/>
      <c r="H417" s="62"/>
      <c r="I417" s="62"/>
      <c r="J417" s="62"/>
      <c r="K417" s="62"/>
      <c r="L417" s="62"/>
      <c r="M417" s="62"/>
      <c r="N417" s="62"/>
      <c r="O417" s="62"/>
      <c r="P417" s="62"/>
      <c r="Q417" s="62"/>
      <c r="R417" s="62"/>
      <c r="S417" s="62"/>
      <c r="T417" s="62"/>
      <c r="U417" s="62"/>
      <c r="V417" s="62"/>
    </row>
  </sheetData>
  <mergeCells count="822">
    <mergeCell ref="B152:C152"/>
    <mergeCell ref="D152:E152"/>
    <mergeCell ref="B153:C153"/>
    <mergeCell ref="D153:E153"/>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46:C46"/>
    <mergeCell ref="D46:E46"/>
    <mergeCell ref="B147:C147"/>
    <mergeCell ref="D147:E147"/>
    <mergeCell ref="B148:C148"/>
    <mergeCell ref="D148:E148"/>
    <mergeCell ref="B149:C149"/>
    <mergeCell ref="D149:E149"/>
    <mergeCell ref="B150:C150"/>
    <mergeCell ref="D150:E150"/>
    <mergeCell ref="B151:C151"/>
    <mergeCell ref="D151:E151"/>
    <mergeCell ref="B142:C142"/>
    <mergeCell ref="D142:E142"/>
    <mergeCell ref="B143:C143"/>
    <mergeCell ref="D143:E143"/>
    <mergeCell ref="B144:C144"/>
    <mergeCell ref="D144:E144"/>
    <mergeCell ref="B145:C145"/>
    <mergeCell ref="D145:E145"/>
    <mergeCell ref="B146:C146"/>
    <mergeCell ref="D146:E146"/>
    <mergeCell ref="A1:D1"/>
    <mergeCell ref="A2:D2"/>
    <mergeCell ref="A3:B3"/>
    <mergeCell ref="A4:B4"/>
    <mergeCell ref="A6:B6"/>
    <mergeCell ref="A7:B7"/>
    <mergeCell ref="A8:B8"/>
    <mergeCell ref="A10:D10"/>
    <mergeCell ref="B11:C11"/>
    <mergeCell ref="D11:E11"/>
    <mergeCell ref="B12:C12"/>
    <mergeCell ref="B58:C58"/>
    <mergeCell ref="B59:C59"/>
    <mergeCell ref="B60:C60"/>
    <mergeCell ref="B61:C61"/>
    <mergeCell ref="B62:C62"/>
    <mergeCell ref="B63:C63"/>
    <mergeCell ref="B64:C64"/>
    <mergeCell ref="B65:C65"/>
    <mergeCell ref="B47:C47"/>
    <mergeCell ref="B48:C48"/>
    <mergeCell ref="B49:C49"/>
    <mergeCell ref="B50:C50"/>
    <mergeCell ref="B51:C51"/>
    <mergeCell ref="B52:C52"/>
    <mergeCell ref="B53:C53"/>
    <mergeCell ref="B54:C54"/>
    <mergeCell ref="B55:C55"/>
    <mergeCell ref="B56:C56"/>
    <mergeCell ref="B57:C57"/>
    <mergeCell ref="B22:C22"/>
    <mergeCell ref="B23:C23"/>
    <mergeCell ref="B24:C24"/>
    <mergeCell ref="B25:C25"/>
    <mergeCell ref="B66:C66"/>
    <mergeCell ref="B67:C67"/>
    <mergeCell ref="B68:C68"/>
    <mergeCell ref="B69:C69"/>
    <mergeCell ref="B70:C70"/>
    <mergeCell ref="B71:C71"/>
    <mergeCell ref="B72:C72"/>
    <mergeCell ref="B73:C73"/>
    <mergeCell ref="B74:C74"/>
    <mergeCell ref="B75:C75"/>
    <mergeCell ref="B76:C76"/>
    <mergeCell ref="B77:C77"/>
    <mergeCell ref="B86:C86"/>
    <mergeCell ref="B78:C78"/>
    <mergeCell ref="B79:C79"/>
    <mergeCell ref="B80:C80"/>
    <mergeCell ref="B85:C85"/>
    <mergeCell ref="B84:C84"/>
    <mergeCell ref="B83:C83"/>
    <mergeCell ref="B82:C82"/>
    <mergeCell ref="B81:C81"/>
    <mergeCell ref="D12:E12"/>
    <mergeCell ref="D58:E58"/>
    <mergeCell ref="D59:E59"/>
    <mergeCell ref="D60:E60"/>
    <mergeCell ref="D61:E61"/>
    <mergeCell ref="D62:E62"/>
    <mergeCell ref="D63:E63"/>
    <mergeCell ref="D64:E64"/>
    <mergeCell ref="D65:E65"/>
    <mergeCell ref="D47:E47"/>
    <mergeCell ref="D48:E48"/>
    <mergeCell ref="D49:E49"/>
    <mergeCell ref="D50:E50"/>
    <mergeCell ref="D51:E51"/>
    <mergeCell ref="D52:E52"/>
    <mergeCell ref="D53:E53"/>
    <mergeCell ref="D54:E54"/>
    <mergeCell ref="D55:E55"/>
    <mergeCell ref="D56:E56"/>
    <mergeCell ref="D57:E57"/>
    <mergeCell ref="D22:E22"/>
    <mergeCell ref="D23:E23"/>
    <mergeCell ref="D24:E24"/>
    <mergeCell ref="D25:E25"/>
    <mergeCell ref="D66:E66"/>
    <mergeCell ref="D67:E67"/>
    <mergeCell ref="D68:E68"/>
    <mergeCell ref="D69:E69"/>
    <mergeCell ref="D70:E70"/>
    <mergeCell ref="D71:E71"/>
    <mergeCell ref="D72:E72"/>
    <mergeCell ref="D73:E73"/>
    <mergeCell ref="D74:E74"/>
    <mergeCell ref="D75:E75"/>
    <mergeCell ref="D76:E76"/>
    <mergeCell ref="D77:E77"/>
    <mergeCell ref="D84:E84"/>
    <mergeCell ref="D81:E81"/>
    <mergeCell ref="D82:E82"/>
    <mergeCell ref="D83:E83"/>
    <mergeCell ref="D85:E85"/>
    <mergeCell ref="D86:E86"/>
    <mergeCell ref="D282:E282"/>
    <mergeCell ref="D283:E283"/>
    <mergeCell ref="D284:E284"/>
    <mergeCell ref="D285:E285"/>
    <mergeCell ref="D140:E140"/>
    <mergeCell ref="D139:E139"/>
    <mergeCell ref="D138:E138"/>
    <mergeCell ref="D137:E137"/>
    <mergeCell ref="D136:E136"/>
    <mergeCell ref="D141:E141"/>
    <mergeCell ref="D274:E274"/>
    <mergeCell ref="D275:E275"/>
    <mergeCell ref="D276:E276"/>
    <mergeCell ref="D277:E277"/>
    <mergeCell ref="D278:E278"/>
    <mergeCell ref="D279:E279"/>
    <mergeCell ref="D280:E280"/>
    <mergeCell ref="D281:E281"/>
    <mergeCell ref="D202:E202"/>
    <mergeCell ref="D203:E203"/>
    <mergeCell ref="D204:E204"/>
    <mergeCell ref="D205:E205"/>
    <mergeCell ref="D206:E206"/>
    <mergeCell ref="D207:E207"/>
    <mergeCell ref="D135:E135"/>
    <mergeCell ref="D134:E134"/>
    <mergeCell ref="D133:E133"/>
    <mergeCell ref="D132:E132"/>
    <mergeCell ref="D131:E131"/>
    <mergeCell ref="D130:E130"/>
    <mergeCell ref="D129:E129"/>
    <mergeCell ref="D128:E128"/>
    <mergeCell ref="D127:E127"/>
    <mergeCell ref="D126:E126"/>
    <mergeCell ref="D125:E125"/>
    <mergeCell ref="D124:E124"/>
    <mergeCell ref="D123:E123"/>
    <mergeCell ref="D122:E122"/>
    <mergeCell ref="D121:E121"/>
    <mergeCell ref="D120:E120"/>
    <mergeCell ref="D119:E119"/>
    <mergeCell ref="D118:E118"/>
    <mergeCell ref="D117:E117"/>
    <mergeCell ref="D116:E116"/>
    <mergeCell ref="D115:E115"/>
    <mergeCell ref="D114:E114"/>
    <mergeCell ref="D113:E113"/>
    <mergeCell ref="D112:E112"/>
    <mergeCell ref="D111:E111"/>
    <mergeCell ref="D110:E110"/>
    <mergeCell ref="D109:E109"/>
    <mergeCell ref="D108:E108"/>
    <mergeCell ref="D107:E107"/>
    <mergeCell ref="D106:E106"/>
    <mergeCell ref="D105:E105"/>
    <mergeCell ref="D104:E104"/>
    <mergeCell ref="D103:E103"/>
    <mergeCell ref="D102:E102"/>
    <mergeCell ref="B285:C285"/>
    <mergeCell ref="B284:C284"/>
    <mergeCell ref="B283:C283"/>
    <mergeCell ref="B282:C282"/>
    <mergeCell ref="B281:C281"/>
    <mergeCell ref="B280:C280"/>
    <mergeCell ref="B279:C279"/>
    <mergeCell ref="B278:C278"/>
    <mergeCell ref="B277:C277"/>
    <mergeCell ref="B276:C276"/>
    <mergeCell ref="B275:C275"/>
    <mergeCell ref="B274:C274"/>
    <mergeCell ref="B141:C141"/>
    <mergeCell ref="B140:C140"/>
    <mergeCell ref="B139:C139"/>
    <mergeCell ref="B138:C138"/>
    <mergeCell ref="B137:C137"/>
    <mergeCell ref="B136:C136"/>
    <mergeCell ref="B135:C135"/>
    <mergeCell ref="B134:C134"/>
    <mergeCell ref="B133:C133"/>
    <mergeCell ref="B132:C132"/>
    <mergeCell ref="B131:C131"/>
    <mergeCell ref="B130:C130"/>
    <mergeCell ref="B129:C129"/>
    <mergeCell ref="B128:C128"/>
    <mergeCell ref="B127:C127"/>
    <mergeCell ref="B126:C126"/>
    <mergeCell ref="B125:C125"/>
    <mergeCell ref="B124:C124"/>
    <mergeCell ref="B123:C123"/>
    <mergeCell ref="B122:C122"/>
    <mergeCell ref="B121:C121"/>
    <mergeCell ref="B120:C120"/>
    <mergeCell ref="B119:C119"/>
    <mergeCell ref="B118:C118"/>
    <mergeCell ref="B117:C117"/>
    <mergeCell ref="B116:C116"/>
    <mergeCell ref="B115:C115"/>
    <mergeCell ref="B114:C114"/>
    <mergeCell ref="B113:C113"/>
    <mergeCell ref="B112:C112"/>
    <mergeCell ref="B111:C111"/>
    <mergeCell ref="B110:C110"/>
    <mergeCell ref="B109:C109"/>
    <mergeCell ref="B108:C108"/>
    <mergeCell ref="B107:C107"/>
    <mergeCell ref="B106:C106"/>
    <mergeCell ref="B105:C105"/>
    <mergeCell ref="B104:C104"/>
    <mergeCell ref="B103:C103"/>
    <mergeCell ref="B102:C102"/>
    <mergeCell ref="B101:C101"/>
    <mergeCell ref="B100:C100"/>
    <mergeCell ref="B99:C99"/>
    <mergeCell ref="B98:C98"/>
    <mergeCell ref="B97:C97"/>
    <mergeCell ref="B96:C96"/>
    <mergeCell ref="D78:E78"/>
    <mergeCell ref="D79:E79"/>
    <mergeCell ref="D80:E80"/>
    <mergeCell ref="D87:E87"/>
    <mergeCell ref="B87:C87"/>
    <mergeCell ref="B95:C95"/>
    <mergeCell ref="B94:C94"/>
    <mergeCell ref="B93:C93"/>
    <mergeCell ref="B88:C88"/>
    <mergeCell ref="B89:C89"/>
    <mergeCell ref="B90:C90"/>
    <mergeCell ref="B91:C91"/>
    <mergeCell ref="B92:C92"/>
    <mergeCell ref="D91:E91"/>
    <mergeCell ref="D90:E90"/>
    <mergeCell ref="D89:E89"/>
    <mergeCell ref="D88:E88"/>
    <mergeCell ref="D101:E101"/>
    <mergeCell ref="D100:E100"/>
    <mergeCell ref="D99:E99"/>
    <mergeCell ref="D98:E98"/>
    <mergeCell ref="D97:E97"/>
    <mergeCell ref="D96:E96"/>
    <mergeCell ref="D95:E95"/>
    <mergeCell ref="D93:E93"/>
    <mergeCell ref="D92:E92"/>
    <mergeCell ref="D94:E94"/>
    <mergeCell ref="B358:C358"/>
    <mergeCell ref="D358:E358"/>
    <mergeCell ref="B359:C359"/>
    <mergeCell ref="D359:E359"/>
    <mergeCell ref="B360:C360"/>
    <mergeCell ref="D360:E360"/>
    <mergeCell ref="B361:C361"/>
    <mergeCell ref="D361:E361"/>
    <mergeCell ref="B362:C362"/>
    <mergeCell ref="D362:E362"/>
    <mergeCell ref="B363:C363"/>
    <mergeCell ref="D363:E363"/>
    <mergeCell ref="B364:C364"/>
    <mergeCell ref="D364:E364"/>
    <mergeCell ref="B365:C365"/>
    <mergeCell ref="D365:E365"/>
    <mergeCell ref="B366:C366"/>
    <mergeCell ref="D366:E366"/>
    <mergeCell ref="B367:C367"/>
    <mergeCell ref="D367:E367"/>
    <mergeCell ref="B368:C368"/>
    <mergeCell ref="D368:E368"/>
    <mergeCell ref="B369:C369"/>
    <mergeCell ref="D369:E369"/>
    <mergeCell ref="B370:C370"/>
    <mergeCell ref="D370:E370"/>
    <mergeCell ref="B371:C371"/>
    <mergeCell ref="D371:E371"/>
    <mergeCell ref="B372:C372"/>
    <mergeCell ref="D372:E372"/>
    <mergeCell ref="B373:C373"/>
    <mergeCell ref="D373:E373"/>
    <mergeCell ref="B374:C374"/>
    <mergeCell ref="D374:E374"/>
    <mergeCell ref="B375:C375"/>
    <mergeCell ref="D375:E375"/>
    <mergeCell ref="B376:C376"/>
    <mergeCell ref="D376:E376"/>
    <mergeCell ref="B377:C377"/>
    <mergeCell ref="D377:E377"/>
    <mergeCell ref="B378:C378"/>
    <mergeCell ref="D378:E378"/>
    <mergeCell ref="B379:C379"/>
    <mergeCell ref="D379:E379"/>
    <mergeCell ref="B380:C380"/>
    <mergeCell ref="D380:E380"/>
    <mergeCell ref="B381:C381"/>
    <mergeCell ref="D381:E381"/>
    <mergeCell ref="B154:C154"/>
    <mergeCell ref="D154:E154"/>
    <mergeCell ref="B202:C202"/>
    <mergeCell ref="B203:C203"/>
    <mergeCell ref="B204:C204"/>
    <mergeCell ref="B205:C205"/>
    <mergeCell ref="B206:C206"/>
    <mergeCell ref="B207:C207"/>
    <mergeCell ref="B208:C208"/>
    <mergeCell ref="D208:E208"/>
    <mergeCell ref="B209:C209"/>
    <mergeCell ref="D209:E209"/>
    <mergeCell ref="B210:C210"/>
    <mergeCell ref="D210:E210"/>
    <mergeCell ref="B211:C211"/>
    <mergeCell ref="D211:E211"/>
    <mergeCell ref="B155:C155"/>
    <mergeCell ref="D155:E155"/>
    <mergeCell ref="B156:C156"/>
    <mergeCell ref="D156:E156"/>
    <mergeCell ref="B157:C157"/>
    <mergeCell ref="D157:E157"/>
    <mergeCell ref="B158:C158"/>
    <mergeCell ref="D158:E158"/>
    <mergeCell ref="B159:C159"/>
    <mergeCell ref="D159:E159"/>
    <mergeCell ref="B160:C160"/>
    <mergeCell ref="D160:E160"/>
    <mergeCell ref="B161:C161"/>
    <mergeCell ref="D161:E161"/>
    <mergeCell ref="B162:C162"/>
    <mergeCell ref="D162:E162"/>
    <mergeCell ref="B163:C163"/>
    <mergeCell ref="D163:E163"/>
    <mergeCell ref="B164:C164"/>
    <mergeCell ref="D164:E164"/>
    <mergeCell ref="B165:C165"/>
    <mergeCell ref="D165:E165"/>
    <mergeCell ref="B286:C286"/>
    <mergeCell ref="D286:E286"/>
    <mergeCell ref="B287:C287"/>
    <mergeCell ref="D287:E287"/>
    <mergeCell ref="B288:C288"/>
    <mergeCell ref="D288:E288"/>
    <mergeCell ref="B289:C289"/>
    <mergeCell ref="D289:E289"/>
    <mergeCell ref="B212:C212"/>
    <mergeCell ref="D212:E212"/>
    <mergeCell ref="B213:C213"/>
    <mergeCell ref="D213:E213"/>
    <mergeCell ref="B172:C172"/>
    <mergeCell ref="D172:E172"/>
    <mergeCell ref="B173:C173"/>
    <mergeCell ref="D173:E173"/>
    <mergeCell ref="B174:C174"/>
    <mergeCell ref="D174:E174"/>
    <mergeCell ref="B175:C175"/>
    <mergeCell ref="D175:E175"/>
    <mergeCell ref="B176:C176"/>
    <mergeCell ref="D176:E176"/>
    <mergeCell ref="B290:C290"/>
    <mergeCell ref="D290:E290"/>
    <mergeCell ref="B291:C291"/>
    <mergeCell ref="D291:E291"/>
    <mergeCell ref="B292:C292"/>
    <mergeCell ref="D292:E292"/>
    <mergeCell ref="B293:C293"/>
    <mergeCell ref="D293:E293"/>
    <mergeCell ref="B294:C294"/>
    <mergeCell ref="D294:E294"/>
    <mergeCell ref="B295:C295"/>
    <mergeCell ref="D295:E295"/>
    <mergeCell ref="B296:C296"/>
    <mergeCell ref="D296:E296"/>
    <mergeCell ref="B297:C297"/>
    <mergeCell ref="D297:E297"/>
    <mergeCell ref="B298:C298"/>
    <mergeCell ref="D298:E298"/>
    <mergeCell ref="B299:C299"/>
    <mergeCell ref="D299:E299"/>
    <mergeCell ref="B300:C300"/>
    <mergeCell ref="D300:E300"/>
    <mergeCell ref="B301:C301"/>
    <mergeCell ref="D301:E301"/>
    <mergeCell ref="B302:C302"/>
    <mergeCell ref="D302:E302"/>
    <mergeCell ref="B303:C303"/>
    <mergeCell ref="D303:E303"/>
    <mergeCell ref="B304:C304"/>
    <mergeCell ref="D304:E304"/>
    <mergeCell ref="B305:C305"/>
    <mergeCell ref="D305:E305"/>
    <mergeCell ref="B306:C306"/>
    <mergeCell ref="D306:E306"/>
    <mergeCell ref="B307:C307"/>
    <mergeCell ref="D307:E307"/>
    <mergeCell ref="B308:C308"/>
    <mergeCell ref="D308:E308"/>
    <mergeCell ref="B309:C309"/>
    <mergeCell ref="D309:E309"/>
    <mergeCell ref="B341:C341"/>
    <mergeCell ref="D341:E341"/>
    <mergeCell ref="B342:C342"/>
    <mergeCell ref="D342:E342"/>
    <mergeCell ref="B327:C327"/>
    <mergeCell ref="D327:E327"/>
    <mergeCell ref="B328:C328"/>
    <mergeCell ref="D328:E328"/>
    <mergeCell ref="B329:C329"/>
    <mergeCell ref="D329:E329"/>
    <mergeCell ref="B330:C330"/>
    <mergeCell ref="D330:E330"/>
    <mergeCell ref="B331:C331"/>
    <mergeCell ref="D331:E331"/>
    <mergeCell ref="B352:C352"/>
    <mergeCell ref="D352:E352"/>
    <mergeCell ref="B353:C353"/>
    <mergeCell ref="D353:E353"/>
    <mergeCell ref="B332:C332"/>
    <mergeCell ref="D332:E332"/>
    <mergeCell ref="B333:C333"/>
    <mergeCell ref="D333:E333"/>
    <mergeCell ref="B346:C346"/>
    <mergeCell ref="D346:E346"/>
    <mergeCell ref="B347:C347"/>
    <mergeCell ref="D347:E347"/>
    <mergeCell ref="B348:C348"/>
    <mergeCell ref="D348:E348"/>
    <mergeCell ref="B336:C336"/>
    <mergeCell ref="D336:E336"/>
    <mergeCell ref="B337:C337"/>
    <mergeCell ref="D337:E337"/>
    <mergeCell ref="B338:C338"/>
    <mergeCell ref="D338:E338"/>
    <mergeCell ref="B339:C339"/>
    <mergeCell ref="D339:E339"/>
    <mergeCell ref="B340:C340"/>
    <mergeCell ref="D340:E340"/>
    <mergeCell ref="B406:C406"/>
    <mergeCell ref="D406:E406"/>
    <mergeCell ref="B382:C382"/>
    <mergeCell ref="D382:E382"/>
    <mergeCell ref="B383:C383"/>
    <mergeCell ref="D383:E383"/>
    <mergeCell ref="B384:C384"/>
    <mergeCell ref="D384:E384"/>
    <mergeCell ref="B385:C385"/>
    <mergeCell ref="D385:E385"/>
    <mergeCell ref="B386:C386"/>
    <mergeCell ref="D386:E386"/>
    <mergeCell ref="B387:C387"/>
    <mergeCell ref="D387:E387"/>
    <mergeCell ref="B388:C388"/>
    <mergeCell ref="D388:E388"/>
    <mergeCell ref="B396:C396"/>
    <mergeCell ref="D396:E396"/>
    <mergeCell ref="B397:C397"/>
    <mergeCell ref="D397:E397"/>
    <mergeCell ref="B398:C398"/>
    <mergeCell ref="D398:E398"/>
    <mergeCell ref="B404:C404"/>
    <mergeCell ref="D404:E404"/>
    <mergeCell ref="B407:C407"/>
    <mergeCell ref="D407:E407"/>
    <mergeCell ref="B408:C408"/>
    <mergeCell ref="D408:E408"/>
    <mergeCell ref="B409:C409"/>
    <mergeCell ref="D409:E409"/>
    <mergeCell ref="B410:C410"/>
    <mergeCell ref="D410:E410"/>
    <mergeCell ref="B411:C411"/>
    <mergeCell ref="D411:E411"/>
    <mergeCell ref="B412:C412"/>
    <mergeCell ref="D412:E412"/>
    <mergeCell ref="B413:C413"/>
    <mergeCell ref="D413:E413"/>
    <mergeCell ref="B414:C414"/>
    <mergeCell ref="D414:E414"/>
    <mergeCell ref="B415:C415"/>
    <mergeCell ref="D415:E415"/>
    <mergeCell ref="B416:C416"/>
    <mergeCell ref="D416:E416"/>
    <mergeCell ref="B417:C417"/>
    <mergeCell ref="D417:E417"/>
    <mergeCell ref="B166:C166"/>
    <mergeCell ref="D166:E166"/>
    <mergeCell ref="B167:C167"/>
    <mergeCell ref="D167:E167"/>
    <mergeCell ref="B168:C168"/>
    <mergeCell ref="D168:E168"/>
    <mergeCell ref="B169:C169"/>
    <mergeCell ref="D169:E169"/>
    <mergeCell ref="B389:C389"/>
    <mergeCell ref="D389:E389"/>
    <mergeCell ref="B390:C390"/>
    <mergeCell ref="D390:E390"/>
    <mergeCell ref="B391:C391"/>
    <mergeCell ref="D391:E391"/>
    <mergeCell ref="B392:C392"/>
    <mergeCell ref="D392:E392"/>
    <mergeCell ref="B393:C393"/>
    <mergeCell ref="D393:E393"/>
    <mergeCell ref="B170:C170"/>
    <mergeCell ref="D170:E170"/>
    <mergeCell ref="B171:C171"/>
    <mergeCell ref="D171:E171"/>
    <mergeCell ref="B234:C234"/>
    <mergeCell ref="D234:E234"/>
    <mergeCell ref="B177:C177"/>
    <mergeCell ref="D177:E177"/>
    <mergeCell ref="B226:C226"/>
    <mergeCell ref="D226:E226"/>
    <mergeCell ref="B227:C227"/>
    <mergeCell ref="D227:E227"/>
    <mergeCell ref="B228:C228"/>
    <mergeCell ref="D228:E228"/>
    <mergeCell ref="B229:C229"/>
    <mergeCell ref="D229:E229"/>
    <mergeCell ref="B190:C190"/>
    <mergeCell ref="D190:E190"/>
    <mergeCell ref="B191:C191"/>
    <mergeCell ref="D191:E191"/>
    <mergeCell ref="B192:C192"/>
    <mergeCell ref="D192:E192"/>
    <mergeCell ref="B193:C193"/>
    <mergeCell ref="D193:E193"/>
    <mergeCell ref="B194:C194"/>
    <mergeCell ref="D194:E194"/>
    <mergeCell ref="B195:C195"/>
    <mergeCell ref="D195:E195"/>
    <mergeCell ref="D255:E255"/>
    <mergeCell ref="B255:C255"/>
    <mergeCell ref="D254:E254"/>
    <mergeCell ref="B254:C254"/>
    <mergeCell ref="D253:E253"/>
    <mergeCell ref="B253:C253"/>
    <mergeCell ref="D252:E252"/>
    <mergeCell ref="B252:C252"/>
    <mergeCell ref="D251:E251"/>
    <mergeCell ref="B251:C251"/>
    <mergeCell ref="B266:C266"/>
    <mergeCell ref="D266:E266"/>
    <mergeCell ref="B267:C267"/>
    <mergeCell ref="D267:E267"/>
    <mergeCell ref="B268:C268"/>
    <mergeCell ref="D268:E268"/>
    <mergeCell ref="D250:E250"/>
    <mergeCell ref="B250:C250"/>
    <mergeCell ref="B260:C260"/>
    <mergeCell ref="D260:E260"/>
    <mergeCell ref="B261:C261"/>
    <mergeCell ref="D261:E261"/>
    <mergeCell ref="B262:C262"/>
    <mergeCell ref="D262:E262"/>
    <mergeCell ref="B263:C263"/>
    <mergeCell ref="D263:E263"/>
    <mergeCell ref="D259:E259"/>
    <mergeCell ref="B259:C259"/>
    <mergeCell ref="D258:E258"/>
    <mergeCell ref="B258:C258"/>
    <mergeCell ref="D257:E257"/>
    <mergeCell ref="B257:C257"/>
    <mergeCell ref="D256:E256"/>
    <mergeCell ref="B256:C256"/>
    <mergeCell ref="B26:C26"/>
    <mergeCell ref="D26:E26"/>
    <mergeCell ref="B27:C27"/>
    <mergeCell ref="D27:E27"/>
    <mergeCell ref="B28:C28"/>
    <mergeCell ref="D28:E28"/>
    <mergeCell ref="B29:C29"/>
    <mergeCell ref="D29:E29"/>
    <mergeCell ref="B30:C30"/>
    <mergeCell ref="D30:E30"/>
    <mergeCell ref="B31:C31"/>
    <mergeCell ref="D31:E31"/>
    <mergeCell ref="B32:C32"/>
    <mergeCell ref="D32:E32"/>
    <mergeCell ref="B33:C33"/>
    <mergeCell ref="D33:E33"/>
    <mergeCell ref="B34:C34"/>
    <mergeCell ref="D34:E34"/>
    <mergeCell ref="B35:C35"/>
    <mergeCell ref="D35:E35"/>
    <mergeCell ref="B36:C36"/>
    <mergeCell ref="D36:E36"/>
    <mergeCell ref="B37:C37"/>
    <mergeCell ref="D37:E37"/>
    <mergeCell ref="B38:C38"/>
    <mergeCell ref="D38:E38"/>
    <mergeCell ref="B39:C39"/>
    <mergeCell ref="D39:E39"/>
    <mergeCell ref="B40:C40"/>
    <mergeCell ref="D40:E40"/>
    <mergeCell ref="B41:C41"/>
    <mergeCell ref="D41:E41"/>
    <mergeCell ref="B42:C42"/>
    <mergeCell ref="D42:E42"/>
    <mergeCell ref="B43:C43"/>
    <mergeCell ref="D43:E43"/>
    <mergeCell ref="B44:C44"/>
    <mergeCell ref="D44:E44"/>
    <mergeCell ref="B45:C45"/>
    <mergeCell ref="D45:E45"/>
    <mergeCell ref="B178:C178"/>
    <mergeCell ref="D178:E178"/>
    <mergeCell ref="B179:C179"/>
    <mergeCell ref="D179:E179"/>
    <mergeCell ref="B180:C180"/>
    <mergeCell ref="D180:E180"/>
    <mergeCell ref="B181:C181"/>
    <mergeCell ref="D181:E181"/>
    <mergeCell ref="B182:C182"/>
    <mergeCell ref="D182:E182"/>
    <mergeCell ref="B183:C183"/>
    <mergeCell ref="D183:E183"/>
    <mergeCell ref="B184:C184"/>
    <mergeCell ref="D184:E184"/>
    <mergeCell ref="B185:C185"/>
    <mergeCell ref="D185:E185"/>
    <mergeCell ref="B186:C186"/>
    <mergeCell ref="D186:E186"/>
    <mergeCell ref="B187:C187"/>
    <mergeCell ref="D187:E187"/>
    <mergeCell ref="B188:C188"/>
    <mergeCell ref="D188:E188"/>
    <mergeCell ref="B189:C189"/>
    <mergeCell ref="D189:E189"/>
    <mergeCell ref="B214:C214"/>
    <mergeCell ref="D214:E214"/>
    <mergeCell ref="B215:C215"/>
    <mergeCell ref="D215:E215"/>
    <mergeCell ref="B216:C216"/>
    <mergeCell ref="D216:E216"/>
    <mergeCell ref="B197:C197"/>
    <mergeCell ref="D197:E197"/>
    <mergeCell ref="B198:C198"/>
    <mergeCell ref="D198:E198"/>
    <mergeCell ref="B199:C199"/>
    <mergeCell ref="D199:E199"/>
    <mergeCell ref="B200:C200"/>
    <mergeCell ref="D200:E200"/>
    <mergeCell ref="B201:C201"/>
    <mergeCell ref="D201:E201"/>
    <mergeCell ref="B196:C196"/>
    <mergeCell ref="D196:E196"/>
    <mergeCell ref="B217:C217"/>
    <mergeCell ref="D217:E217"/>
    <mergeCell ref="B218:C218"/>
    <mergeCell ref="D218:E218"/>
    <mergeCell ref="B219:C219"/>
    <mergeCell ref="D219:E219"/>
    <mergeCell ref="B220:C220"/>
    <mergeCell ref="D220:E220"/>
    <mergeCell ref="B221:C221"/>
    <mergeCell ref="D221:E221"/>
    <mergeCell ref="B222:C222"/>
    <mergeCell ref="D222:E222"/>
    <mergeCell ref="B223:C223"/>
    <mergeCell ref="D223:E223"/>
    <mergeCell ref="B224:C224"/>
    <mergeCell ref="D224:E224"/>
    <mergeCell ref="B225:C225"/>
    <mergeCell ref="D225:E225"/>
    <mergeCell ref="B238:C238"/>
    <mergeCell ref="D238:E238"/>
    <mergeCell ref="B235:C235"/>
    <mergeCell ref="D235:E235"/>
    <mergeCell ref="B236:C236"/>
    <mergeCell ref="D236:E236"/>
    <mergeCell ref="B237:C237"/>
    <mergeCell ref="D237:E237"/>
    <mergeCell ref="B230:C230"/>
    <mergeCell ref="D230:E230"/>
    <mergeCell ref="B231:C231"/>
    <mergeCell ref="D231:E231"/>
    <mergeCell ref="B232:C232"/>
    <mergeCell ref="D232:E232"/>
    <mergeCell ref="B233:C233"/>
    <mergeCell ref="D233:E233"/>
    <mergeCell ref="B239:C239"/>
    <mergeCell ref="D239:E239"/>
    <mergeCell ref="B240:C240"/>
    <mergeCell ref="D240:E240"/>
    <mergeCell ref="B241:C241"/>
    <mergeCell ref="D241:E241"/>
    <mergeCell ref="B242:C242"/>
    <mergeCell ref="D242:E242"/>
    <mergeCell ref="B243:C243"/>
    <mergeCell ref="D243:E243"/>
    <mergeCell ref="B244:C244"/>
    <mergeCell ref="D244:E244"/>
    <mergeCell ref="B245:C245"/>
    <mergeCell ref="D245:E245"/>
    <mergeCell ref="B246:C246"/>
    <mergeCell ref="D246:E246"/>
    <mergeCell ref="B247:C247"/>
    <mergeCell ref="D247:E247"/>
    <mergeCell ref="B248:C248"/>
    <mergeCell ref="D248:E248"/>
    <mergeCell ref="B249:C249"/>
    <mergeCell ref="D249:E249"/>
    <mergeCell ref="B310:C310"/>
    <mergeCell ref="D310:E310"/>
    <mergeCell ref="B311:C311"/>
    <mergeCell ref="D311:E311"/>
    <mergeCell ref="B312:C312"/>
    <mergeCell ref="D312:E312"/>
    <mergeCell ref="B313:C313"/>
    <mergeCell ref="D313:E313"/>
    <mergeCell ref="B269:C269"/>
    <mergeCell ref="D269:E269"/>
    <mergeCell ref="B270:C270"/>
    <mergeCell ref="D270:E270"/>
    <mergeCell ref="B271:C271"/>
    <mergeCell ref="D271:E271"/>
    <mergeCell ref="B272:C272"/>
    <mergeCell ref="D272:E272"/>
    <mergeCell ref="B273:C273"/>
    <mergeCell ref="D273:E273"/>
    <mergeCell ref="B264:C264"/>
    <mergeCell ref="D264:E264"/>
    <mergeCell ref="B265:C265"/>
    <mergeCell ref="D265:E265"/>
    <mergeCell ref="B314:C314"/>
    <mergeCell ref="D314:E314"/>
    <mergeCell ref="B315:C315"/>
    <mergeCell ref="D315:E315"/>
    <mergeCell ref="B316:C316"/>
    <mergeCell ref="D316:E316"/>
    <mergeCell ref="B317:C317"/>
    <mergeCell ref="D317:E317"/>
    <mergeCell ref="B318:C318"/>
    <mergeCell ref="D318:E318"/>
    <mergeCell ref="B319:C319"/>
    <mergeCell ref="D319:E319"/>
    <mergeCell ref="B320:C320"/>
    <mergeCell ref="D320:E320"/>
    <mergeCell ref="B321:C321"/>
    <mergeCell ref="D321:E321"/>
    <mergeCell ref="B334:C334"/>
    <mergeCell ref="D334:E334"/>
    <mergeCell ref="B335:C335"/>
    <mergeCell ref="D335:E335"/>
    <mergeCell ref="B322:C322"/>
    <mergeCell ref="D322:E322"/>
    <mergeCell ref="B323:C323"/>
    <mergeCell ref="D323:E323"/>
    <mergeCell ref="B324:C324"/>
    <mergeCell ref="D324:E324"/>
    <mergeCell ref="B325:C325"/>
    <mergeCell ref="D325:E325"/>
    <mergeCell ref="B326:C326"/>
    <mergeCell ref="D326:E326"/>
    <mergeCell ref="B343:C343"/>
    <mergeCell ref="D343:E343"/>
    <mergeCell ref="B344:C344"/>
    <mergeCell ref="D344:E344"/>
    <mergeCell ref="B345:C345"/>
    <mergeCell ref="D345:E345"/>
    <mergeCell ref="B394:C394"/>
    <mergeCell ref="D394:E394"/>
    <mergeCell ref="B395:C395"/>
    <mergeCell ref="D395:E395"/>
    <mergeCell ref="B354:C354"/>
    <mergeCell ref="D354:E354"/>
    <mergeCell ref="B355:C355"/>
    <mergeCell ref="D355:E355"/>
    <mergeCell ref="B356:C356"/>
    <mergeCell ref="D356:E356"/>
    <mergeCell ref="B357:C357"/>
    <mergeCell ref="D357:E357"/>
    <mergeCell ref="B349:C349"/>
    <mergeCell ref="D349:E349"/>
    <mergeCell ref="B350:C350"/>
    <mergeCell ref="D350:E350"/>
    <mergeCell ref="B351:C351"/>
    <mergeCell ref="D351:E351"/>
    <mergeCell ref="B405:C405"/>
    <mergeCell ref="D405:E405"/>
    <mergeCell ref="B399:C399"/>
    <mergeCell ref="D399:E399"/>
    <mergeCell ref="B400:C400"/>
    <mergeCell ref="D400:E400"/>
    <mergeCell ref="B401:C401"/>
    <mergeCell ref="D401:E401"/>
    <mergeCell ref="B402:C402"/>
    <mergeCell ref="D402:E402"/>
    <mergeCell ref="B403:C403"/>
    <mergeCell ref="D403:E403"/>
  </mergeCells>
  <pageMargins left="0.23622047244094491" right="0.23622047244094491" top="0.15748031496062992" bottom="0" header="0.31496062992125984" footer="0.31496062992125984"/>
  <pageSetup paperSize="9" scale="94"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332"/>
  <sheetViews>
    <sheetView zoomScale="90" zoomScaleNormal="90" workbookViewId="0">
      <pane ySplit="4" topLeftCell="A233" activePane="bottomLeft" state="frozen"/>
      <selection pane="bottomLeft" activeCell="H16" sqref="H16"/>
    </sheetView>
  </sheetViews>
  <sheetFormatPr defaultColWidth="9.140625" defaultRowHeight="15" x14ac:dyDescent="0.25"/>
  <cols>
    <col min="1" max="1" width="12.85546875" style="101" customWidth="1"/>
    <col min="2" max="2" width="34.28515625" style="134" customWidth="1"/>
    <col min="3" max="3" width="11.140625" style="85" customWidth="1"/>
    <col min="4" max="4" width="16" style="85" customWidth="1"/>
    <col min="5" max="5" width="7.28515625" style="85" customWidth="1"/>
    <col min="6" max="6" width="6" style="85" customWidth="1"/>
    <col min="7" max="11" width="15.5703125" style="85" customWidth="1"/>
    <col min="12" max="12" width="7.5703125" style="85" customWidth="1"/>
    <col min="13" max="13" width="12.5703125" style="85" customWidth="1"/>
    <col min="14" max="14" width="14.140625" style="85" customWidth="1"/>
    <col min="15" max="15" width="21.28515625" style="85" customWidth="1"/>
    <col min="16" max="16" width="9.140625" style="85" customWidth="1"/>
    <col min="17" max="17" width="17" style="85" customWidth="1"/>
    <col min="18" max="18" width="15.140625" style="85" customWidth="1"/>
    <col min="19" max="19" width="15.42578125" style="85" customWidth="1"/>
    <col min="20" max="16384" width="9.140625" style="85"/>
  </cols>
  <sheetData>
    <row r="1" spans="1:19" ht="47.45" customHeight="1" x14ac:dyDescent="0.2">
      <c r="A1" s="319" t="s">
        <v>427</v>
      </c>
      <c r="B1" s="319"/>
      <c r="C1" s="319"/>
      <c r="D1" s="319"/>
      <c r="E1" s="319"/>
      <c r="F1" s="319"/>
      <c r="G1" s="319"/>
      <c r="H1" s="319"/>
      <c r="I1" s="319"/>
      <c r="J1" s="319"/>
      <c r="K1" s="319"/>
      <c r="L1" s="319"/>
      <c r="M1" s="319"/>
      <c r="N1" s="319"/>
      <c r="O1" s="319"/>
      <c r="P1" s="319"/>
      <c r="Q1" s="319"/>
      <c r="R1" s="319"/>
    </row>
    <row r="2" spans="1:19" ht="32.25" customHeight="1" x14ac:dyDescent="0.2">
      <c r="A2" s="337" t="s">
        <v>172</v>
      </c>
      <c r="B2" s="343" t="s">
        <v>328</v>
      </c>
      <c r="C2" s="346" t="s">
        <v>339</v>
      </c>
      <c r="D2" s="337" t="s">
        <v>174</v>
      </c>
      <c r="E2" s="337" t="s">
        <v>340</v>
      </c>
      <c r="F2" s="338"/>
      <c r="G2" s="337" t="s">
        <v>341</v>
      </c>
      <c r="H2" s="339"/>
      <c r="I2" s="339"/>
      <c r="J2" s="339"/>
      <c r="K2" s="339"/>
      <c r="L2" s="338"/>
      <c r="M2" s="337" t="s">
        <v>124</v>
      </c>
      <c r="N2" s="338"/>
      <c r="O2" s="337" t="s">
        <v>342</v>
      </c>
      <c r="P2" s="338"/>
      <c r="Q2" s="337" t="s">
        <v>343</v>
      </c>
      <c r="R2" s="338"/>
    </row>
    <row r="3" spans="1:19" ht="15" customHeight="1" x14ac:dyDescent="0.2">
      <c r="A3" s="342"/>
      <c r="B3" s="344"/>
      <c r="C3" s="347"/>
      <c r="D3" s="342"/>
      <c r="E3" s="337" t="s">
        <v>179</v>
      </c>
      <c r="F3" s="337" t="s">
        <v>180</v>
      </c>
      <c r="G3" s="337" t="s">
        <v>181</v>
      </c>
      <c r="H3" s="338"/>
      <c r="I3" s="337" t="s">
        <v>182</v>
      </c>
      <c r="J3" s="338"/>
      <c r="K3" s="337" t="s">
        <v>183</v>
      </c>
      <c r="L3" s="337" t="s">
        <v>184</v>
      </c>
      <c r="M3" s="337" t="s">
        <v>125</v>
      </c>
      <c r="N3" s="337" t="s">
        <v>126</v>
      </c>
      <c r="O3" s="337" t="s">
        <v>185</v>
      </c>
      <c r="P3" s="337" t="s">
        <v>186</v>
      </c>
      <c r="Q3" s="337" t="s">
        <v>187</v>
      </c>
      <c r="R3" s="337" t="s">
        <v>188</v>
      </c>
    </row>
    <row r="4" spans="1:19" ht="27" customHeight="1" x14ac:dyDescent="0.2">
      <c r="A4" s="341"/>
      <c r="B4" s="345"/>
      <c r="C4" s="347"/>
      <c r="D4" s="341"/>
      <c r="E4" s="341"/>
      <c r="F4" s="341"/>
      <c r="G4" s="224" t="s">
        <v>189</v>
      </c>
      <c r="H4" s="224" t="s">
        <v>190</v>
      </c>
      <c r="I4" s="224" t="str">
        <f>G4</f>
        <v>с даты заключения соглашения о предоставлении субсидии</v>
      </c>
      <c r="J4" s="224" t="s">
        <v>190</v>
      </c>
      <c r="K4" s="341"/>
      <c r="L4" s="341"/>
      <c r="M4" s="341"/>
      <c r="N4" s="341"/>
      <c r="O4" s="341"/>
      <c r="P4" s="341"/>
      <c r="Q4" s="341"/>
      <c r="R4" s="341"/>
    </row>
    <row r="5" spans="1:19" x14ac:dyDescent="0.2">
      <c r="A5" s="154">
        <v>1</v>
      </c>
      <c r="B5" s="225">
        <v>2</v>
      </c>
      <c r="C5" s="224">
        <v>3</v>
      </c>
      <c r="D5" s="224">
        <v>4</v>
      </c>
      <c r="E5" s="224">
        <v>5</v>
      </c>
      <c r="F5" s="224">
        <v>6</v>
      </c>
      <c r="G5" s="224">
        <v>7</v>
      </c>
      <c r="H5" s="224">
        <v>8</v>
      </c>
      <c r="I5" s="224">
        <v>9</v>
      </c>
      <c r="J5" s="224">
        <v>10</v>
      </c>
      <c r="K5" s="224">
        <v>11</v>
      </c>
      <c r="L5" s="224">
        <v>12</v>
      </c>
      <c r="M5" s="224">
        <v>13</v>
      </c>
      <c r="N5" s="224">
        <v>14</v>
      </c>
      <c r="O5" s="224">
        <v>15</v>
      </c>
      <c r="P5" s="224">
        <v>16</v>
      </c>
      <c r="Q5" s="224">
        <v>17</v>
      </c>
      <c r="R5" s="224">
        <v>18</v>
      </c>
    </row>
    <row r="6" spans="1:19" ht="58.5" x14ac:dyDescent="0.2">
      <c r="A6" s="331" t="s">
        <v>321</v>
      </c>
      <c r="B6" s="137" t="s">
        <v>418</v>
      </c>
      <c r="C6" s="142" t="s">
        <v>191</v>
      </c>
      <c r="D6" s="141" t="s">
        <v>333</v>
      </c>
      <c r="E6" s="141" t="s">
        <v>320</v>
      </c>
      <c r="F6" s="142">
        <v>642</v>
      </c>
      <c r="G6" s="142">
        <v>1</v>
      </c>
      <c r="H6" s="142">
        <f>G6</f>
        <v>1</v>
      </c>
      <c r="I6" s="142">
        <v>1</v>
      </c>
      <c r="J6" s="142">
        <v>1</v>
      </c>
      <c r="K6" s="142">
        <f>G6</f>
        <v>1</v>
      </c>
      <c r="L6" s="142"/>
      <c r="M6" s="224" t="s">
        <v>62</v>
      </c>
      <c r="N6" s="224" t="s">
        <v>62</v>
      </c>
      <c r="O6" s="194">
        <v>57738.65</v>
      </c>
      <c r="P6" s="194"/>
      <c r="Q6" s="194">
        <v>57738.65</v>
      </c>
      <c r="R6" s="194">
        <v>57738.65</v>
      </c>
      <c r="S6" s="239"/>
    </row>
    <row r="7" spans="1:19" ht="15.75" x14ac:dyDescent="0.2">
      <c r="A7" s="332"/>
      <c r="B7" s="146" t="s">
        <v>70</v>
      </c>
      <c r="C7" s="224"/>
      <c r="D7" s="224" t="s">
        <v>62</v>
      </c>
      <c r="E7" s="224"/>
      <c r="F7" s="224"/>
      <c r="G7" s="224">
        <f>G6</f>
        <v>1</v>
      </c>
      <c r="H7" s="224">
        <f t="shared" ref="H7:I7" si="0">H6</f>
        <v>1</v>
      </c>
      <c r="I7" s="224">
        <f t="shared" si="0"/>
        <v>1</v>
      </c>
      <c r="J7" s="224">
        <f t="shared" ref="J7:J70" si="1">I7</f>
        <v>1</v>
      </c>
      <c r="K7" s="224">
        <f t="shared" ref="K7:K70" si="2">G7</f>
        <v>1</v>
      </c>
      <c r="L7" s="224" t="s">
        <v>62</v>
      </c>
      <c r="M7" s="150">
        <v>46022</v>
      </c>
      <c r="N7" s="150">
        <v>46022</v>
      </c>
      <c r="O7" s="142"/>
      <c r="P7" s="224" t="s">
        <v>62</v>
      </c>
      <c r="Q7" s="142"/>
      <c r="R7" s="142"/>
      <c r="S7" s="239"/>
    </row>
    <row r="8" spans="1:19" ht="14.25" x14ac:dyDescent="0.2">
      <c r="A8" s="332"/>
      <c r="B8" s="147" t="s">
        <v>76</v>
      </c>
      <c r="C8" s="224"/>
      <c r="D8" s="224"/>
      <c r="E8" s="224"/>
      <c r="F8" s="224"/>
      <c r="G8" s="224" t="s">
        <v>62</v>
      </c>
      <c r="H8" s="224"/>
      <c r="I8" s="224" t="s">
        <v>62</v>
      </c>
      <c r="J8" s="224" t="str">
        <f t="shared" si="1"/>
        <v>X</v>
      </c>
      <c r="K8" s="224" t="str">
        <f t="shared" si="2"/>
        <v>X</v>
      </c>
      <c r="L8" s="224" t="s">
        <v>62</v>
      </c>
      <c r="M8" s="224"/>
      <c r="N8" s="224"/>
      <c r="O8" s="224" t="s">
        <v>62</v>
      </c>
      <c r="P8" s="224" t="s">
        <v>62</v>
      </c>
      <c r="Q8" s="224" t="s">
        <v>62</v>
      </c>
      <c r="R8" s="224" t="s">
        <v>62</v>
      </c>
      <c r="S8" s="239"/>
    </row>
    <row r="9" spans="1:19" ht="45" x14ac:dyDescent="0.2">
      <c r="A9" s="332"/>
      <c r="B9" s="148" t="s">
        <v>192</v>
      </c>
      <c r="C9" s="224"/>
      <c r="D9" s="224" t="s">
        <v>62</v>
      </c>
      <c r="E9" s="224"/>
      <c r="F9" s="224"/>
      <c r="G9" s="224">
        <f>G6</f>
        <v>1</v>
      </c>
      <c r="H9" s="224">
        <f t="shared" ref="H9:I9" si="3">H6</f>
        <v>1</v>
      </c>
      <c r="I9" s="224">
        <f t="shared" si="3"/>
        <v>1</v>
      </c>
      <c r="J9" s="224">
        <f t="shared" si="1"/>
        <v>1</v>
      </c>
      <c r="K9" s="224">
        <f t="shared" si="2"/>
        <v>1</v>
      </c>
      <c r="L9" s="224" t="s">
        <v>62</v>
      </c>
      <c r="M9" s="150">
        <v>46022</v>
      </c>
      <c r="N9" s="150">
        <v>46022</v>
      </c>
      <c r="O9" s="142"/>
      <c r="P9" s="224" t="s">
        <v>62</v>
      </c>
      <c r="Q9" s="142"/>
      <c r="R9" s="142"/>
      <c r="S9" s="239"/>
    </row>
    <row r="10" spans="1:19" ht="14.25" x14ac:dyDescent="0.2">
      <c r="A10" s="332"/>
      <c r="B10" s="147" t="s">
        <v>193</v>
      </c>
      <c r="C10" s="224"/>
      <c r="D10" s="224"/>
      <c r="E10" s="224"/>
      <c r="F10" s="224"/>
      <c r="G10" s="224" t="s">
        <v>62</v>
      </c>
      <c r="H10" s="224"/>
      <c r="I10" s="224" t="s">
        <v>62</v>
      </c>
      <c r="J10" s="224" t="str">
        <f t="shared" si="1"/>
        <v>X</v>
      </c>
      <c r="K10" s="224" t="str">
        <f t="shared" si="2"/>
        <v>X</v>
      </c>
      <c r="L10" s="224" t="s">
        <v>62</v>
      </c>
      <c r="M10" s="224"/>
      <c r="N10" s="224"/>
      <c r="O10" s="224" t="s">
        <v>62</v>
      </c>
      <c r="P10" s="224" t="s">
        <v>62</v>
      </c>
      <c r="Q10" s="224" t="s">
        <v>62</v>
      </c>
      <c r="R10" s="224" t="s">
        <v>62</v>
      </c>
      <c r="S10" s="239"/>
    </row>
    <row r="11" spans="1:19" ht="45" x14ac:dyDescent="0.2">
      <c r="A11" s="332"/>
      <c r="B11" s="148" t="s">
        <v>330</v>
      </c>
      <c r="C11" s="224"/>
      <c r="D11" s="224" t="s">
        <v>62</v>
      </c>
      <c r="E11" s="224"/>
      <c r="F11" s="224"/>
      <c r="G11" s="224">
        <f>G7</f>
        <v>1</v>
      </c>
      <c r="H11" s="224">
        <f t="shared" ref="H11:I11" si="4">H7</f>
        <v>1</v>
      </c>
      <c r="I11" s="224">
        <f t="shared" si="4"/>
        <v>1</v>
      </c>
      <c r="J11" s="224">
        <f t="shared" si="1"/>
        <v>1</v>
      </c>
      <c r="K11" s="224">
        <f t="shared" si="2"/>
        <v>1</v>
      </c>
      <c r="L11" s="224" t="s">
        <v>62</v>
      </c>
      <c r="M11" s="150">
        <v>46022</v>
      </c>
      <c r="N11" s="150">
        <v>46022</v>
      </c>
      <c r="O11" s="142"/>
      <c r="P11" s="224" t="s">
        <v>62</v>
      </c>
      <c r="Q11" s="142"/>
      <c r="R11" s="142"/>
      <c r="S11" s="239"/>
    </row>
    <row r="12" spans="1:19" ht="14.25" x14ac:dyDescent="0.2">
      <c r="A12" s="332"/>
      <c r="B12" s="147" t="s">
        <v>71</v>
      </c>
      <c r="C12" s="224"/>
      <c r="D12" s="224"/>
      <c r="E12" s="224"/>
      <c r="F12" s="224"/>
      <c r="G12" s="224" t="s">
        <v>62</v>
      </c>
      <c r="H12" s="224"/>
      <c r="I12" s="224" t="s">
        <v>62</v>
      </c>
      <c r="J12" s="224" t="str">
        <f t="shared" si="1"/>
        <v>X</v>
      </c>
      <c r="K12" s="224" t="str">
        <f t="shared" si="2"/>
        <v>X</v>
      </c>
      <c r="L12" s="224" t="s">
        <v>62</v>
      </c>
      <c r="M12" s="224"/>
      <c r="N12" s="224"/>
      <c r="O12" s="224" t="s">
        <v>62</v>
      </c>
      <c r="P12" s="224" t="s">
        <v>62</v>
      </c>
      <c r="Q12" s="224" t="s">
        <v>62</v>
      </c>
      <c r="R12" s="224" t="s">
        <v>62</v>
      </c>
      <c r="S12" s="239"/>
    </row>
    <row r="13" spans="1:19" x14ac:dyDescent="0.2">
      <c r="A13" s="333"/>
      <c r="B13" s="148" t="s">
        <v>72</v>
      </c>
      <c r="C13" s="224"/>
      <c r="D13" s="224" t="s">
        <v>62</v>
      </c>
      <c r="E13" s="224"/>
      <c r="F13" s="224"/>
      <c r="G13" s="224">
        <f>G11</f>
        <v>1</v>
      </c>
      <c r="H13" s="224">
        <f t="shared" ref="H13:I13" si="5">H11</f>
        <v>1</v>
      </c>
      <c r="I13" s="224">
        <f t="shared" si="5"/>
        <v>1</v>
      </c>
      <c r="J13" s="224">
        <f t="shared" si="1"/>
        <v>1</v>
      </c>
      <c r="K13" s="224">
        <f t="shared" si="2"/>
        <v>1</v>
      </c>
      <c r="L13" s="224" t="s">
        <v>62</v>
      </c>
      <c r="M13" s="150">
        <v>46022</v>
      </c>
      <c r="N13" s="150">
        <v>46022</v>
      </c>
      <c r="O13" s="142"/>
      <c r="P13" s="224" t="s">
        <v>62</v>
      </c>
      <c r="Q13" s="142"/>
      <c r="R13" s="142"/>
      <c r="S13" s="239"/>
    </row>
    <row r="14" spans="1:19" ht="58.5" x14ac:dyDescent="0.2">
      <c r="A14" s="331" t="s">
        <v>322</v>
      </c>
      <c r="B14" s="137" t="str">
        <f>B6</f>
        <v>Результат предоставления субсидии 2 (код субсидии № 7041):</v>
      </c>
      <c r="C14" s="142" t="s">
        <v>191</v>
      </c>
      <c r="D14" s="141" t="s">
        <v>333</v>
      </c>
      <c r="E14" s="141" t="s">
        <v>320</v>
      </c>
      <c r="F14" s="142">
        <v>642</v>
      </c>
      <c r="G14" s="142">
        <v>0</v>
      </c>
      <c r="H14" s="142">
        <f>G14</f>
        <v>0</v>
      </c>
      <c r="I14" s="142">
        <v>0</v>
      </c>
      <c r="J14" s="142">
        <f t="shared" si="1"/>
        <v>0</v>
      </c>
      <c r="K14" s="142">
        <f t="shared" si="2"/>
        <v>0</v>
      </c>
      <c r="L14" s="142"/>
      <c r="M14" s="224" t="s">
        <v>62</v>
      </c>
      <c r="N14" s="224" t="s">
        <v>62</v>
      </c>
      <c r="O14" s="194">
        <v>0</v>
      </c>
      <c r="P14" s="194"/>
      <c r="Q14" s="194">
        <v>0</v>
      </c>
      <c r="R14" s="194">
        <v>0</v>
      </c>
      <c r="S14" s="239"/>
    </row>
    <row r="15" spans="1:19" ht="15.75" x14ac:dyDescent="0.2">
      <c r="A15" s="332"/>
      <c r="B15" s="146" t="s">
        <v>70</v>
      </c>
      <c r="C15" s="224"/>
      <c r="D15" s="224" t="s">
        <v>62</v>
      </c>
      <c r="E15" s="224"/>
      <c r="F15" s="224"/>
      <c r="G15" s="224">
        <f>G14</f>
        <v>0</v>
      </c>
      <c r="H15" s="224">
        <f t="shared" ref="H15:I15" si="6">H14</f>
        <v>0</v>
      </c>
      <c r="I15" s="224">
        <f t="shared" si="6"/>
        <v>0</v>
      </c>
      <c r="J15" s="224">
        <f t="shared" si="1"/>
        <v>0</v>
      </c>
      <c r="K15" s="224">
        <f t="shared" si="2"/>
        <v>0</v>
      </c>
      <c r="L15" s="224" t="s">
        <v>62</v>
      </c>
      <c r="M15" s="150">
        <v>46022</v>
      </c>
      <c r="N15" s="150">
        <v>46022</v>
      </c>
      <c r="O15" s="142"/>
      <c r="P15" s="224" t="s">
        <v>62</v>
      </c>
      <c r="Q15" s="142"/>
      <c r="R15" s="142"/>
      <c r="S15" s="239"/>
    </row>
    <row r="16" spans="1:19" ht="14.25" x14ac:dyDescent="0.2">
      <c r="A16" s="332"/>
      <c r="B16" s="147" t="s">
        <v>76</v>
      </c>
      <c r="C16" s="224"/>
      <c r="D16" s="224"/>
      <c r="E16" s="224"/>
      <c r="F16" s="224"/>
      <c r="G16" s="224" t="s">
        <v>62</v>
      </c>
      <c r="H16" s="224"/>
      <c r="I16" s="224" t="s">
        <v>62</v>
      </c>
      <c r="J16" s="224" t="str">
        <f t="shared" si="1"/>
        <v>X</v>
      </c>
      <c r="K16" s="224" t="str">
        <f t="shared" si="2"/>
        <v>X</v>
      </c>
      <c r="L16" s="224" t="s">
        <v>62</v>
      </c>
      <c r="M16" s="224"/>
      <c r="N16" s="224"/>
      <c r="O16" s="224" t="s">
        <v>62</v>
      </c>
      <c r="P16" s="224" t="s">
        <v>62</v>
      </c>
      <c r="Q16" s="224" t="s">
        <v>62</v>
      </c>
      <c r="R16" s="224" t="s">
        <v>62</v>
      </c>
      <c r="S16" s="239"/>
    </row>
    <row r="17" spans="1:19" ht="45" x14ac:dyDescent="0.2">
      <c r="A17" s="332"/>
      <c r="B17" s="148" t="s">
        <v>192</v>
      </c>
      <c r="C17" s="224"/>
      <c r="D17" s="224" t="s">
        <v>62</v>
      </c>
      <c r="E17" s="224"/>
      <c r="F17" s="224"/>
      <c r="G17" s="224">
        <f>G14</f>
        <v>0</v>
      </c>
      <c r="H17" s="224">
        <f t="shared" ref="H17:I17" si="7">H14</f>
        <v>0</v>
      </c>
      <c r="I17" s="224">
        <f t="shared" si="7"/>
        <v>0</v>
      </c>
      <c r="J17" s="224">
        <f t="shared" si="1"/>
        <v>0</v>
      </c>
      <c r="K17" s="224">
        <f t="shared" si="2"/>
        <v>0</v>
      </c>
      <c r="L17" s="224" t="s">
        <v>62</v>
      </c>
      <c r="M17" s="150">
        <v>46022</v>
      </c>
      <c r="N17" s="150">
        <v>46022</v>
      </c>
      <c r="O17" s="142"/>
      <c r="P17" s="224" t="s">
        <v>62</v>
      </c>
      <c r="Q17" s="142"/>
      <c r="R17" s="142"/>
      <c r="S17" s="239"/>
    </row>
    <row r="18" spans="1:19" ht="14.25" x14ac:dyDescent="0.2">
      <c r="A18" s="332"/>
      <c r="B18" s="147" t="s">
        <v>193</v>
      </c>
      <c r="C18" s="224"/>
      <c r="D18" s="224"/>
      <c r="E18" s="224"/>
      <c r="F18" s="224"/>
      <c r="G18" s="224" t="s">
        <v>62</v>
      </c>
      <c r="H18" s="224"/>
      <c r="I18" s="224" t="s">
        <v>62</v>
      </c>
      <c r="J18" s="224" t="str">
        <f t="shared" si="1"/>
        <v>X</v>
      </c>
      <c r="K18" s="224" t="str">
        <f t="shared" si="2"/>
        <v>X</v>
      </c>
      <c r="L18" s="224" t="s">
        <v>62</v>
      </c>
      <c r="M18" s="224"/>
      <c r="N18" s="224"/>
      <c r="O18" s="224" t="s">
        <v>62</v>
      </c>
      <c r="P18" s="224" t="s">
        <v>62</v>
      </c>
      <c r="Q18" s="224" t="s">
        <v>62</v>
      </c>
      <c r="R18" s="224" t="s">
        <v>62</v>
      </c>
      <c r="S18" s="239"/>
    </row>
    <row r="19" spans="1:19" ht="45" x14ac:dyDescent="0.2">
      <c r="A19" s="332"/>
      <c r="B19" s="148" t="s">
        <v>330</v>
      </c>
      <c r="C19" s="224"/>
      <c r="D19" s="224" t="s">
        <v>62</v>
      </c>
      <c r="E19" s="224"/>
      <c r="F19" s="224"/>
      <c r="G19" s="224">
        <f>G15</f>
        <v>0</v>
      </c>
      <c r="H19" s="224">
        <f t="shared" ref="H19:I19" si="8">H15</f>
        <v>0</v>
      </c>
      <c r="I19" s="224">
        <f t="shared" si="8"/>
        <v>0</v>
      </c>
      <c r="J19" s="224">
        <f t="shared" si="1"/>
        <v>0</v>
      </c>
      <c r="K19" s="224">
        <f t="shared" si="2"/>
        <v>0</v>
      </c>
      <c r="L19" s="224" t="s">
        <v>62</v>
      </c>
      <c r="M19" s="150">
        <v>46022</v>
      </c>
      <c r="N19" s="150">
        <v>46022</v>
      </c>
      <c r="O19" s="142"/>
      <c r="P19" s="224" t="s">
        <v>62</v>
      </c>
      <c r="Q19" s="142"/>
      <c r="R19" s="142"/>
      <c r="S19" s="239"/>
    </row>
    <row r="20" spans="1:19" ht="14.25" x14ac:dyDescent="0.2">
      <c r="A20" s="332"/>
      <c r="B20" s="147" t="s">
        <v>71</v>
      </c>
      <c r="C20" s="224"/>
      <c r="D20" s="224"/>
      <c r="E20" s="224"/>
      <c r="F20" s="224"/>
      <c r="G20" s="224" t="s">
        <v>62</v>
      </c>
      <c r="H20" s="224"/>
      <c r="I20" s="224" t="s">
        <v>62</v>
      </c>
      <c r="J20" s="224" t="str">
        <f t="shared" si="1"/>
        <v>X</v>
      </c>
      <c r="K20" s="224" t="str">
        <f t="shared" si="2"/>
        <v>X</v>
      </c>
      <c r="L20" s="224" t="s">
        <v>62</v>
      </c>
      <c r="M20" s="224"/>
      <c r="N20" s="224"/>
      <c r="O20" s="224" t="s">
        <v>62</v>
      </c>
      <c r="P20" s="224" t="s">
        <v>62</v>
      </c>
      <c r="Q20" s="224" t="s">
        <v>62</v>
      </c>
      <c r="R20" s="224" t="s">
        <v>62</v>
      </c>
      <c r="S20" s="239"/>
    </row>
    <row r="21" spans="1:19" x14ac:dyDescent="0.2">
      <c r="A21" s="333"/>
      <c r="B21" s="148" t="s">
        <v>72</v>
      </c>
      <c r="C21" s="224"/>
      <c r="D21" s="224" t="s">
        <v>62</v>
      </c>
      <c r="E21" s="224"/>
      <c r="F21" s="224"/>
      <c r="G21" s="224">
        <f>G19</f>
        <v>0</v>
      </c>
      <c r="H21" s="224">
        <f t="shared" ref="H21:I21" si="9">H19</f>
        <v>0</v>
      </c>
      <c r="I21" s="224">
        <f t="shared" si="9"/>
        <v>0</v>
      </c>
      <c r="J21" s="224">
        <f t="shared" si="1"/>
        <v>0</v>
      </c>
      <c r="K21" s="224">
        <f t="shared" si="2"/>
        <v>0</v>
      </c>
      <c r="L21" s="224" t="s">
        <v>62</v>
      </c>
      <c r="M21" s="150">
        <v>46022</v>
      </c>
      <c r="N21" s="150">
        <v>46022</v>
      </c>
      <c r="O21" s="142"/>
      <c r="P21" s="224" t="s">
        <v>62</v>
      </c>
      <c r="Q21" s="142"/>
      <c r="R21" s="142"/>
      <c r="S21" s="239"/>
    </row>
    <row r="22" spans="1:19" ht="58.5" x14ac:dyDescent="0.2">
      <c r="A22" s="331" t="s">
        <v>323</v>
      </c>
      <c r="B22" s="137" t="str">
        <f>B14</f>
        <v>Результат предоставления субсидии 2 (код субсидии № 7041):</v>
      </c>
      <c r="C22" s="142" t="s">
        <v>191</v>
      </c>
      <c r="D22" s="141" t="s">
        <v>333</v>
      </c>
      <c r="E22" s="141" t="s">
        <v>320</v>
      </c>
      <c r="F22" s="142">
        <v>642</v>
      </c>
      <c r="G22" s="204">
        <v>1</v>
      </c>
      <c r="H22" s="204">
        <v>1</v>
      </c>
      <c r="I22" s="204">
        <v>1</v>
      </c>
      <c r="J22" s="204">
        <f t="shared" si="1"/>
        <v>1</v>
      </c>
      <c r="K22" s="204">
        <f t="shared" si="2"/>
        <v>1</v>
      </c>
      <c r="L22" s="204"/>
      <c r="M22" s="218" t="s">
        <v>62</v>
      </c>
      <c r="N22" s="218" t="s">
        <v>62</v>
      </c>
      <c r="O22" s="215">
        <v>182532.75</v>
      </c>
      <c r="P22" s="215"/>
      <c r="Q22" s="215">
        <v>182532.75</v>
      </c>
      <c r="R22" s="215">
        <v>182532.75</v>
      </c>
      <c r="S22" s="239"/>
    </row>
    <row r="23" spans="1:19" ht="15.75" x14ac:dyDescent="0.2">
      <c r="A23" s="332"/>
      <c r="B23" s="146" t="s">
        <v>70</v>
      </c>
      <c r="C23" s="224"/>
      <c r="D23" s="224" t="s">
        <v>62</v>
      </c>
      <c r="E23" s="224"/>
      <c r="F23" s="224"/>
      <c r="G23" s="224">
        <f>G22</f>
        <v>1</v>
      </c>
      <c r="H23" s="224">
        <f t="shared" ref="H23:I23" si="10">H22</f>
        <v>1</v>
      </c>
      <c r="I23" s="224">
        <f t="shared" si="10"/>
        <v>1</v>
      </c>
      <c r="J23" s="224">
        <f t="shared" si="1"/>
        <v>1</v>
      </c>
      <c r="K23" s="224">
        <f t="shared" si="2"/>
        <v>1</v>
      </c>
      <c r="L23" s="224" t="s">
        <v>62</v>
      </c>
      <c r="M23" s="150">
        <v>46022</v>
      </c>
      <c r="N23" s="150">
        <v>46022</v>
      </c>
      <c r="O23" s="142"/>
      <c r="P23" s="224" t="s">
        <v>62</v>
      </c>
      <c r="Q23" s="142"/>
      <c r="R23" s="142"/>
      <c r="S23" s="239"/>
    </row>
    <row r="24" spans="1:19" ht="14.25" x14ac:dyDescent="0.2">
      <c r="A24" s="332"/>
      <c r="B24" s="147" t="s">
        <v>76</v>
      </c>
      <c r="C24" s="224"/>
      <c r="D24" s="224"/>
      <c r="E24" s="224"/>
      <c r="F24" s="224"/>
      <c r="G24" s="224" t="s">
        <v>62</v>
      </c>
      <c r="H24" s="224"/>
      <c r="I24" s="224" t="s">
        <v>62</v>
      </c>
      <c r="J24" s="224" t="str">
        <f t="shared" si="1"/>
        <v>X</v>
      </c>
      <c r="K24" s="224" t="str">
        <f t="shared" si="2"/>
        <v>X</v>
      </c>
      <c r="L24" s="224" t="s">
        <v>62</v>
      </c>
      <c r="M24" s="224"/>
      <c r="N24" s="224"/>
      <c r="O24" s="224" t="s">
        <v>62</v>
      </c>
      <c r="P24" s="224" t="s">
        <v>62</v>
      </c>
      <c r="Q24" s="224" t="s">
        <v>62</v>
      </c>
      <c r="R24" s="224" t="s">
        <v>62</v>
      </c>
      <c r="S24" s="239"/>
    </row>
    <row r="25" spans="1:19" ht="45" x14ac:dyDescent="0.2">
      <c r="A25" s="332"/>
      <c r="B25" s="148" t="s">
        <v>192</v>
      </c>
      <c r="C25" s="224"/>
      <c r="D25" s="224" t="s">
        <v>62</v>
      </c>
      <c r="E25" s="224"/>
      <c r="F25" s="224"/>
      <c r="G25" s="224">
        <f>G22</f>
        <v>1</v>
      </c>
      <c r="H25" s="224">
        <f t="shared" ref="H25:I25" si="11">H22</f>
        <v>1</v>
      </c>
      <c r="I25" s="224">
        <f t="shared" si="11"/>
        <v>1</v>
      </c>
      <c r="J25" s="224">
        <f t="shared" si="1"/>
        <v>1</v>
      </c>
      <c r="K25" s="224">
        <f t="shared" si="2"/>
        <v>1</v>
      </c>
      <c r="L25" s="224" t="s">
        <v>62</v>
      </c>
      <c r="M25" s="150">
        <v>46022</v>
      </c>
      <c r="N25" s="150">
        <v>46022</v>
      </c>
      <c r="O25" s="142"/>
      <c r="P25" s="224" t="s">
        <v>62</v>
      </c>
      <c r="Q25" s="142"/>
      <c r="R25" s="142"/>
      <c r="S25" s="239"/>
    </row>
    <row r="26" spans="1:19" ht="14.25" x14ac:dyDescent="0.2">
      <c r="A26" s="332"/>
      <c r="B26" s="147" t="s">
        <v>193</v>
      </c>
      <c r="C26" s="224"/>
      <c r="D26" s="224"/>
      <c r="E26" s="224"/>
      <c r="F26" s="224"/>
      <c r="G26" s="224" t="s">
        <v>62</v>
      </c>
      <c r="H26" s="224"/>
      <c r="I26" s="224" t="s">
        <v>62</v>
      </c>
      <c r="J26" s="224" t="str">
        <f t="shared" si="1"/>
        <v>X</v>
      </c>
      <c r="K26" s="224" t="str">
        <f t="shared" si="2"/>
        <v>X</v>
      </c>
      <c r="L26" s="224" t="s">
        <v>62</v>
      </c>
      <c r="M26" s="224"/>
      <c r="N26" s="224"/>
      <c r="O26" s="224" t="s">
        <v>62</v>
      </c>
      <c r="P26" s="224" t="s">
        <v>62</v>
      </c>
      <c r="Q26" s="224" t="s">
        <v>62</v>
      </c>
      <c r="R26" s="224" t="s">
        <v>62</v>
      </c>
      <c r="S26" s="239"/>
    </row>
    <row r="27" spans="1:19" ht="45" x14ac:dyDescent="0.2">
      <c r="A27" s="332"/>
      <c r="B27" s="148" t="s">
        <v>330</v>
      </c>
      <c r="C27" s="224"/>
      <c r="D27" s="224" t="s">
        <v>62</v>
      </c>
      <c r="E27" s="224"/>
      <c r="F27" s="224"/>
      <c r="G27" s="224">
        <f>G23</f>
        <v>1</v>
      </c>
      <c r="H27" s="224">
        <f t="shared" ref="H27:I27" si="12">H23</f>
        <v>1</v>
      </c>
      <c r="I27" s="224">
        <f t="shared" si="12"/>
        <v>1</v>
      </c>
      <c r="J27" s="224">
        <f t="shared" si="1"/>
        <v>1</v>
      </c>
      <c r="K27" s="224">
        <f t="shared" si="2"/>
        <v>1</v>
      </c>
      <c r="L27" s="224" t="s">
        <v>62</v>
      </c>
      <c r="M27" s="150">
        <v>46022</v>
      </c>
      <c r="N27" s="150">
        <v>46022</v>
      </c>
      <c r="O27" s="142"/>
      <c r="P27" s="224" t="s">
        <v>62</v>
      </c>
      <c r="Q27" s="142"/>
      <c r="R27" s="142"/>
      <c r="S27" s="239"/>
    </row>
    <row r="28" spans="1:19" ht="14.25" x14ac:dyDescent="0.2">
      <c r="A28" s="332"/>
      <c r="B28" s="147" t="s">
        <v>71</v>
      </c>
      <c r="C28" s="224"/>
      <c r="D28" s="224"/>
      <c r="E28" s="224"/>
      <c r="F28" s="224"/>
      <c r="G28" s="224" t="s">
        <v>62</v>
      </c>
      <c r="H28" s="224"/>
      <c r="I28" s="224" t="s">
        <v>62</v>
      </c>
      <c r="J28" s="224" t="str">
        <f t="shared" si="1"/>
        <v>X</v>
      </c>
      <c r="K28" s="224" t="str">
        <f t="shared" si="2"/>
        <v>X</v>
      </c>
      <c r="L28" s="224" t="s">
        <v>62</v>
      </c>
      <c r="M28" s="224"/>
      <c r="N28" s="224"/>
      <c r="O28" s="224" t="s">
        <v>62</v>
      </c>
      <c r="P28" s="224" t="s">
        <v>62</v>
      </c>
      <c r="Q28" s="224" t="s">
        <v>62</v>
      </c>
      <c r="R28" s="224" t="s">
        <v>62</v>
      </c>
      <c r="S28" s="239"/>
    </row>
    <row r="29" spans="1:19" x14ac:dyDescent="0.2">
      <c r="A29" s="333"/>
      <c r="B29" s="148" t="s">
        <v>72</v>
      </c>
      <c r="C29" s="224"/>
      <c r="D29" s="224" t="s">
        <v>62</v>
      </c>
      <c r="E29" s="224"/>
      <c r="F29" s="224"/>
      <c r="G29" s="224">
        <f>G27</f>
        <v>1</v>
      </c>
      <c r="H29" s="224">
        <f t="shared" ref="H29:I29" si="13">H27</f>
        <v>1</v>
      </c>
      <c r="I29" s="224">
        <f t="shared" si="13"/>
        <v>1</v>
      </c>
      <c r="J29" s="224">
        <f t="shared" si="1"/>
        <v>1</v>
      </c>
      <c r="K29" s="224">
        <f t="shared" si="2"/>
        <v>1</v>
      </c>
      <c r="L29" s="224" t="s">
        <v>62</v>
      </c>
      <c r="M29" s="150">
        <v>46022</v>
      </c>
      <c r="N29" s="150">
        <v>46022</v>
      </c>
      <c r="O29" s="142"/>
      <c r="P29" s="224" t="s">
        <v>62</v>
      </c>
      <c r="Q29" s="142"/>
      <c r="R29" s="142"/>
      <c r="S29" s="239"/>
    </row>
    <row r="30" spans="1:19" ht="58.5" x14ac:dyDescent="0.2">
      <c r="A30" s="331" t="s">
        <v>324</v>
      </c>
      <c r="B30" s="137" t="str">
        <f>B22</f>
        <v>Результат предоставления субсидии 2 (код субсидии № 7041):</v>
      </c>
      <c r="C30" s="142" t="s">
        <v>191</v>
      </c>
      <c r="D30" s="141" t="s">
        <v>333</v>
      </c>
      <c r="E30" s="141" t="s">
        <v>320</v>
      </c>
      <c r="F30" s="142">
        <v>642</v>
      </c>
      <c r="G30" s="142">
        <v>2</v>
      </c>
      <c r="H30" s="142">
        <f>G30</f>
        <v>2</v>
      </c>
      <c r="I30" s="142">
        <v>0</v>
      </c>
      <c r="J30" s="142">
        <f t="shared" si="1"/>
        <v>0</v>
      </c>
      <c r="K30" s="142">
        <f t="shared" si="2"/>
        <v>2</v>
      </c>
      <c r="L30" s="142"/>
      <c r="M30" s="224" t="s">
        <v>62</v>
      </c>
      <c r="N30" s="224" t="s">
        <v>62</v>
      </c>
      <c r="O30" s="194">
        <v>5686579.6900000004</v>
      </c>
      <c r="P30" s="194"/>
      <c r="Q30" s="194">
        <v>5682232.8600000003</v>
      </c>
      <c r="R30" s="194">
        <v>0</v>
      </c>
      <c r="S30" s="239"/>
    </row>
    <row r="31" spans="1:19" ht="15.75" x14ac:dyDescent="0.2">
      <c r="A31" s="332"/>
      <c r="B31" s="146" t="s">
        <v>70</v>
      </c>
      <c r="C31" s="224"/>
      <c r="D31" s="224" t="s">
        <v>62</v>
      </c>
      <c r="E31" s="224"/>
      <c r="F31" s="224"/>
      <c r="G31" s="224">
        <f>G30</f>
        <v>2</v>
      </c>
      <c r="H31" s="224">
        <f t="shared" ref="H31:I31" si="14">H30</f>
        <v>2</v>
      </c>
      <c r="I31" s="224">
        <f t="shared" si="14"/>
        <v>0</v>
      </c>
      <c r="J31" s="224">
        <f t="shared" si="1"/>
        <v>0</v>
      </c>
      <c r="K31" s="224">
        <f t="shared" si="2"/>
        <v>2</v>
      </c>
      <c r="L31" s="224" t="s">
        <v>62</v>
      </c>
      <c r="M31" s="150">
        <v>46022</v>
      </c>
      <c r="N31" s="150">
        <v>46022</v>
      </c>
      <c r="O31" s="142"/>
      <c r="P31" s="224" t="s">
        <v>62</v>
      </c>
      <c r="Q31" s="142"/>
      <c r="R31" s="142"/>
      <c r="S31" s="239"/>
    </row>
    <row r="32" spans="1:19" ht="14.25" x14ac:dyDescent="0.2">
      <c r="A32" s="332"/>
      <c r="B32" s="147" t="s">
        <v>76</v>
      </c>
      <c r="C32" s="224"/>
      <c r="D32" s="224"/>
      <c r="E32" s="224"/>
      <c r="F32" s="224"/>
      <c r="G32" s="224" t="s">
        <v>62</v>
      </c>
      <c r="H32" s="224"/>
      <c r="I32" s="224" t="s">
        <v>62</v>
      </c>
      <c r="J32" s="224" t="str">
        <f t="shared" si="1"/>
        <v>X</v>
      </c>
      <c r="K32" s="224" t="str">
        <f t="shared" si="2"/>
        <v>X</v>
      </c>
      <c r="L32" s="224" t="s">
        <v>62</v>
      </c>
      <c r="M32" s="224"/>
      <c r="N32" s="224"/>
      <c r="O32" s="224" t="s">
        <v>62</v>
      </c>
      <c r="P32" s="224" t="s">
        <v>62</v>
      </c>
      <c r="Q32" s="224" t="s">
        <v>62</v>
      </c>
      <c r="R32" s="224" t="s">
        <v>62</v>
      </c>
      <c r="S32" s="239"/>
    </row>
    <row r="33" spans="1:19" ht="45" x14ac:dyDescent="0.2">
      <c r="A33" s="332"/>
      <c r="B33" s="148" t="s">
        <v>192</v>
      </c>
      <c r="C33" s="224"/>
      <c r="D33" s="224" t="s">
        <v>62</v>
      </c>
      <c r="E33" s="224"/>
      <c r="F33" s="224"/>
      <c r="G33" s="224">
        <f>G30</f>
        <v>2</v>
      </c>
      <c r="H33" s="224">
        <f t="shared" ref="H33:I33" si="15">H30</f>
        <v>2</v>
      </c>
      <c r="I33" s="224">
        <f t="shared" si="15"/>
        <v>0</v>
      </c>
      <c r="J33" s="224">
        <f t="shared" si="1"/>
        <v>0</v>
      </c>
      <c r="K33" s="224">
        <f t="shared" si="2"/>
        <v>2</v>
      </c>
      <c r="L33" s="224" t="s">
        <v>62</v>
      </c>
      <c r="M33" s="150">
        <v>46022</v>
      </c>
      <c r="N33" s="150">
        <v>46022</v>
      </c>
      <c r="O33" s="142"/>
      <c r="P33" s="224" t="s">
        <v>62</v>
      </c>
      <c r="Q33" s="142"/>
      <c r="R33" s="142"/>
      <c r="S33" s="239"/>
    </row>
    <row r="34" spans="1:19" ht="14.25" x14ac:dyDescent="0.2">
      <c r="A34" s="332"/>
      <c r="B34" s="147" t="s">
        <v>193</v>
      </c>
      <c r="C34" s="224"/>
      <c r="D34" s="224"/>
      <c r="E34" s="224"/>
      <c r="F34" s="224"/>
      <c r="G34" s="224" t="s">
        <v>62</v>
      </c>
      <c r="H34" s="224"/>
      <c r="I34" s="224" t="s">
        <v>62</v>
      </c>
      <c r="J34" s="224" t="str">
        <f t="shared" si="1"/>
        <v>X</v>
      </c>
      <c r="K34" s="224" t="str">
        <f t="shared" si="2"/>
        <v>X</v>
      </c>
      <c r="L34" s="224" t="s">
        <v>62</v>
      </c>
      <c r="M34" s="224"/>
      <c r="N34" s="224"/>
      <c r="O34" s="224" t="s">
        <v>62</v>
      </c>
      <c r="P34" s="224" t="s">
        <v>62</v>
      </c>
      <c r="Q34" s="224" t="s">
        <v>62</v>
      </c>
      <c r="R34" s="224" t="s">
        <v>62</v>
      </c>
      <c r="S34" s="239"/>
    </row>
    <row r="35" spans="1:19" ht="45" x14ac:dyDescent="0.2">
      <c r="A35" s="332"/>
      <c r="B35" s="148" t="s">
        <v>330</v>
      </c>
      <c r="C35" s="224"/>
      <c r="D35" s="224" t="s">
        <v>62</v>
      </c>
      <c r="E35" s="224"/>
      <c r="F35" s="224"/>
      <c r="G35" s="224">
        <f>G31</f>
        <v>2</v>
      </c>
      <c r="H35" s="224">
        <f t="shared" ref="H35:I35" si="16">H31</f>
        <v>2</v>
      </c>
      <c r="I35" s="224">
        <f t="shared" si="16"/>
        <v>0</v>
      </c>
      <c r="J35" s="224">
        <f t="shared" si="1"/>
        <v>0</v>
      </c>
      <c r="K35" s="224">
        <f t="shared" si="2"/>
        <v>2</v>
      </c>
      <c r="L35" s="224" t="s">
        <v>62</v>
      </c>
      <c r="M35" s="150">
        <v>46022</v>
      </c>
      <c r="N35" s="150">
        <v>46022</v>
      </c>
      <c r="O35" s="142"/>
      <c r="P35" s="224" t="s">
        <v>62</v>
      </c>
      <c r="Q35" s="142"/>
      <c r="R35" s="142"/>
      <c r="S35" s="239"/>
    </row>
    <row r="36" spans="1:19" ht="14.25" x14ac:dyDescent="0.2">
      <c r="A36" s="332"/>
      <c r="B36" s="147" t="s">
        <v>71</v>
      </c>
      <c r="C36" s="224"/>
      <c r="D36" s="224"/>
      <c r="E36" s="224"/>
      <c r="F36" s="224"/>
      <c r="G36" s="224" t="s">
        <v>62</v>
      </c>
      <c r="H36" s="224"/>
      <c r="I36" s="224" t="s">
        <v>62</v>
      </c>
      <c r="J36" s="224" t="str">
        <f t="shared" si="1"/>
        <v>X</v>
      </c>
      <c r="K36" s="224" t="str">
        <f t="shared" si="2"/>
        <v>X</v>
      </c>
      <c r="L36" s="224" t="s">
        <v>62</v>
      </c>
      <c r="M36" s="224"/>
      <c r="N36" s="224"/>
      <c r="O36" s="224" t="s">
        <v>62</v>
      </c>
      <c r="P36" s="224" t="s">
        <v>62</v>
      </c>
      <c r="Q36" s="224" t="s">
        <v>62</v>
      </c>
      <c r="R36" s="224" t="s">
        <v>62</v>
      </c>
      <c r="S36" s="239"/>
    </row>
    <row r="37" spans="1:19" x14ac:dyDescent="0.2">
      <c r="A37" s="333"/>
      <c r="B37" s="148" t="s">
        <v>72</v>
      </c>
      <c r="C37" s="224"/>
      <c r="D37" s="224" t="s">
        <v>62</v>
      </c>
      <c r="E37" s="224"/>
      <c r="F37" s="224"/>
      <c r="G37" s="224">
        <f>G35</f>
        <v>2</v>
      </c>
      <c r="H37" s="224">
        <f t="shared" ref="H37:I37" si="17">H35</f>
        <v>2</v>
      </c>
      <c r="I37" s="224">
        <f t="shared" si="17"/>
        <v>0</v>
      </c>
      <c r="J37" s="224">
        <f t="shared" si="1"/>
        <v>0</v>
      </c>
      <c r="K37" s="224">
        <f t="shared" si="2"/>
        <v>2</v>
      </c>
      <c r="L37" s="224" t="s">
        <v>62</v>
      </c>
      <c r="M37" s="150">
        <v>46022</v>
      </c>
      <c r="N37" s="150">
        <v>46022</v>
      </c>
      <c r="O37" s="142"/>
      <c r="P37" s="224" t="s">
        <v>62</v>
      </c>
      <c r="Q37" s="142"/>
      <c r="R37" s="142"/>
      <c r="S37" s="239"/>
    </row>
    <row r="38" spans="1:19" ht="58.5" x14ac:dyDescent="0.2">
      <c r="A38" s="331" t="s">
        <v>217</v>
      </c>
      <c r="B38" s="137" t="str">
        <f>B30</f>
        <v>Результат предоставления субсидии 2 (код субсидии № 7041):</v>
      </c>
      <c r="C38" s="142" t="s">
        <v>191</v>
      </c>
      <c r="D38" s="141" t="s">
        <v>333</v>
      </c>
      <c r="E38" s="141" t="s">
        <v>320</v>
      </c>
      <c r="F38" s="142">
        <v>642</v>
      </c>
      <c r="G38" s="142"/>
      <c r="H38" s="142">
        <f>G38</f>
        <v>0</v>
      </c>
      <c r="I38" s="142">
        <v>0</v>
      </c>
      <c r="J38" s="142">
        <f t="shared" si="1"/>
        <v>0</v>
      </c>
      <c r="K38" s="142">
        <f t="shared" si="2"/>
        <v>0</v>
      </c>
      <c r="L38" s="142"/>
      <c r="M38" s="224" t="s">
        <v>62</v>
      </c>
      <c r="N38" s="224" t="s">
        <v>62</v>
      </c>
      <c r="O38" s="194"/>
      <c r="P38" s="194"/>
      <c r="Q38" s="194"/>
      <c r="R38" s="194"/>
      <c r="S38" s="239"/>
    </row>
    <row r="39" spans="1:19" ht="15.75" x14ac:dyDescent="0.2">
      <c r="A39" s="332"/>
      <c r="B39" s="146" t="s">
        <v>70</v>
      </c>
      <c r="C39" s="224"/>
      <c r="D39" s="224" t="s">
        <v>62</v>
      </c>
      <c r="E39" s="224"/>
      <c r="F39" s="224"/>
      <c r="G39" s="224">
        <f>G38</f>
        <v>0</v>
      </c>
      <c r="H39" s="224">
        <f t="shared" ref="H39:I39" si="18">H38</f>
        <v>0</v>
      </c>
      <c r="I39" s="224">
        <f t="shared" si="18"/>
        <v>0</v>
      </c>
      <c r="J39" s="224">
        <f t="shared" si="1"/>
        <v>0</v>
      </c>
      <c r="K39" s="224">
        <f t="shared" si="2"/>
        <v>0</v>
      </c>
      <c r="L39" s="224" t="s">
        <v>62</v>
      </c>
      <c r="M39" s="150">
        <v>46022</v>
      </c>
      <c r="N39" s="150">
        <v>46022</v>
      </c>
      <c r="O39" s="142"/>
      <c r="P39" s="224" t="s">
        <v>62</v>
      </c>
      <c r="Q39" s="142"/>
      <c r="R39" s="142"/>
      <c r="S39" s="239"/>
    </row>
    <row r="40" spans="1:19" ht="14.25" x14ac:dyDescent="0.2">
      <c r="A40" s="332"/>
      <c r="B40" s="147" t="s">
        <v>76</v>
      </c>
      <c r="C40" s="224"/>
      <c r="D40" s="224"/>
      <c r="E40" s="224"/>
      <c r="F40" s="224"/>
      <c r="G40" s="224" t="s">
        <v>62</v>
      </c>
      <c r="H40" s="224"/>
      <c r="I40" s="224" t="s">
        <v>62</v>
      </c>
      <c r="J40" s="224" t="str">
        <f t="shared" si="1"/>
        <v>X</v>
      </c>
      <c r="K40" s="224" t="str">
        <f t="shared" si="2"/>
        <v>X</v>
      </c>
      <c r="L40" s="224" t="s">
        <v>62</v>
      </c>
      <c r="M40" s="224"/>
      <c r="N40" s="224"/>
      <c r="O40" s="224" t="s">
        <v>62</v>
      </c>
      <c r="P40" s="224" t="s">
        <v>62</v>
      </c>
      <c r="Q40" s="224" t="s">
        <v>62</v>
      </c>
      <c r="R40" s="224" t="s">
        <v>62</v>
      </c>
      <c r="S40" s="239"/>
    </row>
    <row r="41" spans="1:19" ht="45" x14ac:dyDescent="0.2">
      <c r="A41" s="332"/>
      <c r="B41" s="148" t="s">
        <v>192</v>
      </c>
      <c r="C41" s="224"/>
      <c r="D41" s="224" t="s">
        <v>62</v>
      </c>
      <c r="E41" s="224"/>
      <c r="F41" s="224"/>
      <c r="G41" s="224">
        <f>G38</f>
        <v>0</v>
      </c>
      <c r="H41" s="224">
        <f t="shared" ref="H41:I41" si="19">H38</f>
        <v>0</v>
      </c>
      <c r="I41" s="224">
        <f t="shared" si="19"/>
        <v>0</v>
      </c>
      <c r="J41" s="224">
        <f t="shared" si="1"/>
        <v>0</v>
      </c>
      <c r="K41" s="224">
        <f t="shared" si="2"/>
        <v>0</v>
      </c>
      <c r="L41" s="224" t="s">
        <v>62</v>
      </c>
      <c r="M41" s="150">
        <v>46022</v>
      </c>
      <c r="N41" s="150">
        <v>46022</v>
      </c>
      <c r="O41" s="142"/>
      <c r="P41" s="224" t="s">
        <v>62</v>
      </c>
      <c r="Q41" s="142"/>
      <c r="R41" s="142"/>
      <c r="S41" s="239"/>
    </row>
    <row r="42" spans="1:19" ht="14.25" x14ac:dyDescent="0.2">
      <c r="A42" s="332"/>
      <c r="B42" s="147" t="s">
        <v>193</v>
      </c>
      <c r="C42" s="224"/>
      <c r="D42" s="224"/>
      <c r="E42" s="224"/>
      <c r="F42" s="224"/>
      <c r="G42" s="224" t="s">
        <v>62</v>
      </c>
      <c r="H42" s="224"/>
      <c r="I42" s="224" t="s">
        <v>62</v>
      </c>
      <c r="J42" s="224" t="str">
        <f t="shared" si="1"/>
        <v>X</v>
      </c>
      <c r="K42" s="224" t="str">
        <f t="shared" si="2"/>
        <v>X</v>
      </c>
      <c r="L42" s="224" t="s">
        <v>62</v>
      </c>
      <c r="M42" s="224"/>
      <c r="N42" s="224"/>
      <c r="O42" s="224" t="s">
        <v>62</v>
      </c>
      <c r="P42" s="224" t="s">
        <v>62</v>
      </c>
      <c r="Q42" s="224" t="s">
        <v>62</v>
      </c>
      <c r="R42" s="224" t="s">
        <v>62</v>
      </c>
      <c r="S42" s="239"/>
    </row>
    <row r="43" spans="1:19" ht="45" x14ac:dyDescent="0.2">
      <c r="A43" s="332"/>
      <c r="B43" s="148" t="s">
        <v>330</v>
      </c>
      <c r="C43" s="224"/>
      <c r="D43" s="224" t="s">
        <v>62</v>
      </c>
      <c r="E43" s="224"/>
      <c r="F43" s="224"/>
      <c r="G43" s="224">
        <f>G39</f>
        <v>0</v>
      </c>
      <c r="H43" s="224">
        <f t="shared" ref="H43:I43" si="20">H39</f>
        <v>0</v>
      </c>
      <c r="I43" s="224">
        <f t="shared" si="20"/>
        <v>0</v>
      </c>
      <c r="J43" s="224">
        <f t="shared" si="1"/>
        <v>0</v>
      </c>
      <c r="K43" s="224">
        <f t="shared" si="2"/>
        <v>0</v>
      </c>
      <c r="L43" s="224" t="s">
        <v>62</v>
      </c>
      <c r="M43" s="150">
        <v>46022</v>
      </c>
      <c r="N43" s="150">
        <v>46022</v>
      </c>
      <c r="O43" s="142"/>
      <c r="P43" s="224" t="s">
        <v>62</v>
      </c>
      <c r="Q43" s="142"/>
      <c r="R43" s="142"/>
      <c r="S43" s="239"/>
    </row>
    <row r="44" spans="1:19" ht="14.25" x14ac:dyDescent="0.2">
      <c r="A44" s="332"/>
      <c r="B44" s="147" t="s">
        <v>71</v>
      </c>
      <c r="C44" s="224"/>
      <c r="D44" s="224"/>
      <c r="E44" s="224"/>
      <c r="F44" s="224"/>
      <c r="G44" s="224" t="s">
        <v>62</v>
      </c>
      <c r="H44" s="224"/>
      <c r="I44" s="224" t="s">
        <v>62</v>
      </c>
      <c r="J44" s="224" t="str">
        <f t="shared" si="1"/>
        <v>X</v>
      </c>
      <c r="K44" s="224" t="str">
        <f t="shared" si="2"/>
        <v>X</v>
      </c>
      <c r="L44" s="224" t="s">
        <v>62</v>
      </c>
      <c r="M44" s="224"/>
      <c r="N44" s="224"/>
      <c r="O44" s="224" t="s">
        <v>62</v>
      </c>
      <c r="P44" s="224" t="s">
        <v>62</v>
      </c>
      <c r="Q44" s="224" t="s">
        <v>62</v>
      </c>
      <c r="R44" s="224" t="s">
        <v>62</v>
      </c>
      <c r="S44" s="239"/>
    </row>
    <row r="45" spans="1:19" x14ac:dyDescent="0.2">
      <c r="A45" s="333"/>
      <c r="B45" s="148" t="s">
        <v>72</v>
      </c>
      <c r="C45" s="224"/>
      <c r="D45" s="224" t="s">
        <v>62</v>
      </c>
      <c r="E45" s="224"/>
      <c r="F45" s="224"/>
      <c r="G45" s="224">
        <f>G43</f>
        <v>0</v>
      </c>
      <c r="H45" s="224">
        <f t="shared" ref="H45:I45" si="21">H43</f>
        <v>0</v>
      </c>
      <c r="I45" s="224">
        <f t="shared" si="21"/>
        <v>0</v>
      </c>
      <c r="J45" s="224">
        <f t="shared" si="1"/>
        <v>0</v>
      </c>
      <c r="K45" s="224">
        <f t="shared" si="2"/>
        <v>0</v>
      </c>
      <c r="L45" s="224" t="s">
        <v>62</v>
      </c>
      <c r="M45" s="150">
        <v>46022</v>
      </c>
      <c r="N45" s="150">
        <v>46022</v>
      </c>
      <c r="O45" s="142"/>
      <c r="P45" s="224" t="s">
        <v>62</v>
      </c>
      <c r="Q45" s="142"/>
      <c r="R45" s="142"/>
      <c r="S45" s="239"/>
    </row>
    <row r="46" spans="1:19" ht="58.5" x14ac:dyDescent="0.2">
      <c r="A46" s="331" t="s">
        <v>218</v>
      </c>
      <c r="B46" s="137" t="str">
        <f>B38</f>
        <v>Результат предоставления субсидии 2 (код субсидии № 7041):</v>
      </c>
      <c r="C46" s="142" t="s">
        <v>191</v>
      </c>
      <c r="D46" s="141" t="s">
        <v>333</v>
      </c>
      <c r="E46" s="141" t="s">
        <v>320</v>
      </c>
      <c r="F46" s="142">
        <v>642</v>
      </c>
      <c r="G46" s="142">
        <v>1</v>
      </c>
      <c r="H46" s="142">
        <f>G46</f>
        <v>1</v>
      </c>
      <c r="I46" s="142">
        <v>0</v>
      </c>
      <c r="J46" s="142">
        <f t="shared" si="1"/>
        <v>0</v>
      </c>
      <c r="K46" s="142">
        <f t="shared" si="2"/>
        <v>1</v>
      </c>
      <c r="L46" s="142"/>
      <c r="M46" s="224" t="s">
        <v>62</v>
      </c>
      <c r="N46" s="224" t="s">
        <v>62</v>
      </c>
      <c r="O46" s="194">
        <v>1291450.3</v>
      </c>
      <c r="P46" s="194"/>
      <c r="Q46" s="194">
        <v>1291450.3</v>
      </c>
      <c r="R46" s="83">
        <v>0</v>
      </c>
      <c r="S46" s="239"/>
    </row>
    <row r="47" spans="1:19" ht="15.75" x14ac:dyDescent="0.2">
      <c r="A47" s="332"/>
      <c r="B47" s="146" t="s">
        <v>70</v>
      </c>
      <c r="C47" s="224"/>
      <c r="D47" s="224" t="s">
        <v>62</v>
      </c>
      <c r="E47" s="224"/>
      <c r="F47" s="224"/>
      <c r="G47" s="224">
        <f>G46</f>
        <v>1</v>
      </c>
      <c r="H47" s="224">
        <f t="shared" ref="H47:I47" si="22">H46</f>
        <v>1</v>
      </c>
      <c r="I47" s="224">
        <f t="shared" si="22"/>
        <v>0</v>
      </c>
      <c r="J47" s="224">
        <f t="shared" si="1"/>
        <v>0</v>
      </c>
      <c r="K47" s="224">
        <f t="shared" si="2"/>
        <v>1</v>
      </c>
      <c r="L47" s="224" t="s">
        <v>62</v>
      </c>
      <c r="M47" s="150">
        <v>46022</v>
      </c>
      <c r="N47" s="150">
        <v>46022</v>
      </c>
      <c r="O47" s="142"/>
      <c r="P47" s="224" t="s">
        <v>62</v>
      </c>
      <c r="Q47" s="142"/>
      <c r="R47" s="142"/>
      <c r="S47" s="239"/>
    </row>
    <row r="48" spans="1:19" ht="14.25" x14ac:dyDescent="0.2">
      <c r="A48" s="332"/>
      <c r="B48" s="147" t="s">
        <v>76</v>
      </c>
      <c r="C48" s="224"/>
      <c r="D48" s="224"/>
      <c r="E48" s="224"/>
      <c r="F48" s="224"/>
      <c r="G48" s="224" t="s">
        <v>62</v>
      </c>
      <c r="H48" s="224"/>
      <c r="I48" s="224" t="s">
        <v>62</v>
      </c>
      <c r="J48" s="224" t="str">
        <f t="shared" si="1"/>
        <v>X</v>
      </c>
      <c r="K48" s="224" t="str">
        <f t="shared" si="2"/>
        <v>X</v>
      </c>
      <c r="L48" s="224" t="s">
        <v>62</v>
      </c>
      <c r="M48" s="224"/>
      <c r="N48" s="224"/>
      <c r="O48" s="224" t="s">
        <v>62</v>
      </c>
      <c r="P48" s="224" t="s">
        <v>62</v>
      </c>
      <c r="Q48" s="224" t="s">
        <v>62</v>
      </c>
      <c r="R48" s="224" t="s">
        <v>62</v>
      </c>
      <c r="S48" s="239"/>
    </row>
    <row r="49" spans="1:19" ht="45" x14ac:dyDescent="0.2">
      <c r="A49" s="332"/>
      <c r="B49" s="148" t="s">
        <v>192</v>
      </c>
      <c r="C49" s="224"/>
      <c r="D49" s="224" t="s">
        <v>62</v>
      </c>
      <c r="E49" s="224"/>
      <c r="F49" s="224"/>
      <c r="G49" s="224">
        <f>G46</f>
        <v>1</v>
      </c>
      <c r="H49" s="224">
        <f t="shared" ref="H49:I49" si="23">H46</f>
        <v>1</v>
      </c>
      <c r="I49" s="224">
        <f t="shared" si="23"/>
        <v>0</v>
      </c>
      <c r="J49" s="224">
        <f t="shared" si="1"/>
        <v>0</v>
      </c>
      <c r="K49" s="224">
        <f t="shared" si="2"/>
        <v>1</v>
      </c>
      <c r="L49" s="224" t="s">
        <v>62</v>
      </c>
      <c r="M49" s="150">
        <v>46022</v>
      </c>
      <c r="N49" s="150">
        <v>46022</v>
      </c>
      <c r="O49" s="142"/>
      <c r="P49" s="224" t="s">
        <v>62</v>
      </c>
      <c r="Q49" s="142"/>
      <c r="R49" s="142"/>
      <c r="S49" s="239"/>
    </row>
    <row r="50" spans="1:19" ht="14.25" x14ac:dyDescent="0.2">
      <c r="A50" s="332"/>
      <c r="B50" s="147" t="s">
        <v>193</v>
      </c>
      <c r="C50" s="224"/>
      <c r="D50" s="224"/>
      <c r="E50" s="224"/>
      <c r="F50" s="224"/>
      <c r="G50" s="224" t="s">
        <v>62</v>
      </c>
      <c r="H50" s="224"/>
      <c r="I50" s="224" t="s">
        <v>62</v>
      </c>
      <c r="J50" s="224" t="str">
        <f t="shared" si="1"/>
        <v>X</v>
      </c>
      <c r="K50" s="224" t="str">
        <f t="shared" si="2"/>
        <v>X</v>
      </c>
      <c r="L50" s="224" t="s">
        <v>62</v>
      </c>
      <c r="M50" s="224"/>
      <c r="N50" s="224"/>
      <c r="O50" s="224" t="s">
        <v>62</v>
      </c>
      <c r="P50" s="224" t="s">
        <v>62</v>
      </c>
      <c r="Q50" s="224" t="s">
        <v>62</v>
      </c>
      <c r="R50" s="224" t="s">
        <v>62</v>
      </c>
      <c r="S50" s="239"/>
    </row>
    <row r="51" spans="1:19" ht="45" x14ac:dyDescent="0.2">
      <c r="A51" s="332"/>
      <c r="B51" s="148" t="s">
        <v>330</v>
      </c>
      <c r="C51" s="224"/>
      <c r="D51" s="224" t="s">
        <v>62</v>
      </c>
      <c r="E51" s="224"/>
      <c r="F51" s="224"/>
      <c r="G51" s="224">
        <f>G47</f>
        <v>1</v>
      </c>
      <c r="H51" s="224">
        <f t="shared" ref="H51:I51" si="24">H47</f>
        <v>1</v>
      </c>
      <c r="I51" s="224">
        <f t="shared" si="24"/>
        <v>0</v>
      </c>
      <c r="J51" s="224">
        <f t="shared" si="1"/>
        <v>0</v>
      </c>
      <c r="K51" s="224">
        <f t="shared" si="2"/>
        <v>1</v>
      </c>
      <c r="L51" s="224" t="s">
        <v>62</v>
      </c>
      <c r="M51" s="150">
        <v>46022</v>
      </c>
      <c r="N51" s="150">
        <v>46022</v>
      </c>
      <c r="O51" s="142"/>
      <c r="P51" s="224" t="s">
        <v>62</v>
      </c>
      <c r="Q51" s="142"/>
      <c r="R51" s="142"/>
      <c r="S51" s="239"/>
    </row>
    <row r="52" spans="1:19" ht="14.25" x14ac:dyDescent="0.2">
      <c r="A52" s="332"/>
      <c r="B52" s="147" t="s">
        <v>71</v>
      </c>
      <c r="C52" s="224"/>
      <c r="D52" s="224"/>
      <c r="E52" s="224"/>
      <c r="F52" s="224"/>
      <c r="G52" s="224" t="s">
        <v>62</v>
      </c>
      <c r="H52" s="224"/>
      <c r="I52" s="224" t="s">
        <v>62</v>
      </c>
      <c r="J52" s="224" t="str">
        <f t="shared" si="1"/>
        <v>X</v>
      </c>
      <c r="K52" s="224" t="str">
        <f t="shared" si="2"/>
        <v>X</v>
      </c>
      <c r="L52" s="224" t="s">
        <v>62</v>
      </c>
      <c r="M52" s="224"/>
      <c r="N52" s="224"/>
      <c r="O52" s="224" t="s">
        <v>62</v>
      </c>
      <c r="P52" s="224" t="s">
        <v>62</v>
      </c>
      <c r="Q52" s="224" t="s">
        <v>62</v>
      </c>
      <c r="R52" s="224" t="s">
        <v>62</v>
      </c>
      <c r="S52" s="239"/>
    </row>
    <row r="53" spans="1:19" x14ac:dyDescent="0.2">
      <c r="A53" s="333"/>
      <c r="B53" s="148" t="s">
        <v>72</v>
      </c>
      <c r="C53" s="224"/>
      <c r="D53" s="224" t="s">
        <v>62</v>
      </c>
      <c r="E53" s="224"/>
      <c r="F53" s="224"/>
      <c r="G53" s="224">
        <f>G51</f>
        <v>1</v>
      </c>
      <c r="H53" s="224">
        <f t="shared" ref="H53:I53" si="25">H51</f>
        <v>1</v>
      </c>
      <c r="I53" s="224">
        <f t="shared" si="25"/>
        <v>0</v>
      </c>
      <c r="J53" s="224">
        <f t="shared" si="1"/>
        <v>0</v>
      </c>
      <c r="K53" s="224">
        <f t="shared" si="2"/>
        <v>1</v>
      </c>
      <c r="L53" s="224" t="s">
        <v>62</v>
      </c>
      <c r="M53" s="150">
        <v>46022</v>
      </c>
      <c r="N53" s="150">
        <v>46022</v>
      </c>
      <c r="O53" s="142"/>
      <c r="P53" s="224" t="s">
        <v>62</v>
      </c>
      <c r="Q53" s="142"/>
      <c r="R53" s="142"/>
      <c r="S53" s="239"/>
    </row>
    <row r="54" spans="1:19" ht="58.5" x14ac:dyDescent="0.2">
      <c r="A54" s="331" t="s">
        <v>219</v>
      </c>
      <c r="B54" s="137" t="str">
        <f>B46</f>
        <v>Результат предоставления субсидии 2 (код субсидии № 7041):</v>
      </c>
      <c r="C54" s="142" t="s">
        <v>191</v>
      </c>
      <c r="D54" s="141" t="s">
        <v>333</v>
      </c>
      <c r="E54" s="141" t="s">
        <v>320</v>
      </c>
      <c r="F54" s="142">
        <v>642</v>
      </c>
      <c r="G54" s="142"/>
      <c r="H54" s="142">
        <f>G54</f>
        <v>0</v>
      </c>
      <c r="I54" s="142">
        <v>0</v>
      </c>
      <c r="J54" s="142">
        <f t="shared" si="1"/>
        <v>0</v>
      </c>
      <c r="K54" s="142">
        <f t="shared" si="2"/>
        <v>0</v>
      </c>
      <c r="L54" s="142"/>
      <c r="M54" s="224" t="s">
        <v>62</v>
      </c>
      <c r="N54" s="224" t="s">
        <v>62</v>
      </c>
      <c r="O54" s="194"/>
      <c r="P54" s="194"/>
      <c r="Q54" s="194"/>
      <c r="R54" s="194"/>
      <c r="S54" s="239"/>
    </row>
    <row r="55" spans="1:19" ht="15.75" x14ac:dyDescent="0.2">
      <c r="A55" s="332"/>
      <c r="B55" s="146" t="s">
        <v>70</v>
      </c>
      <c r="C55" s="224"/>
      <c r="D55" s="224" t="s">
        <v>62</v>
      </c>
      <c r="E55" s="224"/>
      <c r="F55" s="224"/>
      <c r="G55" s="224">
        <f>G54</f>
        <v>0</v>
      </c>
      <c r="H55" s="224">
        <f t="shared" ref="H55:I55" si="26">H54</f>
        <v>0</v>
      </c>
      <c r="I55" s="224">
        <f t="shared" si="26"/>
        <v>0</v>
      </c>
      <c r="J55" s="224">
        <f t="shared" si="1"/>
        <v>0</v>
      </c>
      <c r="K55" s="224">
        <f t="shared" si="2"/>
        <v>0</v>
      </c>
      <c r="L55" s="224" t="s">
        <v>62</v>
      </c>
      <c r="M55" s="150">
        <v>46022</v>
      </c>
      <c r="N55" s="150">
        <v>46022</v>
      </c>
      <c r="O55" s="142"/>
      <c r="P55" s="224" t="s">
        <v>62</v>
      </c>
      <c r="Q55" s="142"/>
      <c r="R55" s="142"/>
      <c r="S55" s="239"/>
    </row>
    <row r="56" spans="1:19" ht="14.25" x14ac:dyDescent="0.2">
      <c r="A56" s="332"/>
      <c r="B56" s="147" t="s">
        <v>76</v>
      </c>
      <c r="C56" s="224"/>
      <c r="D56" s="224"/>
      <c r="E56" s="224"/>
      <c r="F56" s="224"/>
      <c r="G56" s="224" t="s">
        <v>62</v>
      </c>
      <c r="H56" s="224"/>
      <c r="I56" s="224" t="s">
        <v>62</v>
      </c>
      <c r="J56" s="224" t="str">
        <f t="shared" si="1"/>
        <v>X</v>
      </c>
      <c r="K56" s="224" t="str">
        <f t="shared" si="2"/>
        <v>X</v>
      </c>
      <c r="L56" s="224" t="s">
        <v>62</v>
      </c>
      <c r="M56" s="224"/>
      <c r="N56" s="224"/>
      <c r="O56" s="224" t="s">
        <v>62</v>
      </c>
      <c r="P56" s="224" t="s">
        <v>62</v>
      </c>
      <c r="Q56" s="224" t="s">
        <v>62</v>
      </c>
      <c r="R56" s="224" t="s">
        <v>62</v>
      </c>
      <c r="S56" s="239"/>
    </row>
    <row r="57" spans="1:19" ht="45" x14ac:dyDescent="0.2">
      <c r="A57" s="332"/>
      <c r="B57" s="148" t="s">
        <v>192</v>
      </c>
      <c r="C57" s="224"/>
      <c r="D57" s="224" t="s">
        <v>62</v>
      </c>
      <c r="E57" s="224"/>
      <c r="F57" s="224"/>
      <c r="G57" s="224">
        <f>G54</f>
        <v>0</v>
      </c>
      <c r="H57" s="224">
        <f t="shared" ref="H57:I57" si="27">H54</f>
        <v>0</v>
      </c>
      <c r="I57" s="224">
        <f t="shared" si="27"/>
        <v>0</v>
      </c>
      <c r="J57" s="224">
        <f t="shared" si="1"/>
        <v>0</v>
      </c>
      <c r="K57" s="224">
        <f t="shared" si="2"/>
        <v>0</v>
      </c>
      <c r="L57" s="224" t="s">
        <v>62</v>
      </c>
      <c r="M57" s="150">
        <v>46022</v>
      </c>
      <c r="N57" s="150">
        <v>46022</v>
      </c>
      <c r="O57" s="142"/>
      <c r="P57" s="224" t="s">
        <v>62</v>
      </c>
      <c r="Q57" s="142"/>
      <c r="R57" s="142"/>
      <c r="S57" s="239"/>
    </row>
    <row r="58" spans="1:19" ht="14.25" x14ac:dyDescent="0.2">
      <c r="A58" s="332"/>
      <c r="B58" s="147" t="s">
        <v>193</v>
      </c>
      <c r="C58" s="224"/>
      <c r="D58" s="224"/>
      <c r="E58" s="224"/>
      <c r="F58" s="224"/>
      <c r="G58" s="224" t="s">
        <v>62</v>
      </c>
      <c r="H58" s="224"/>
      <c r="I58" s="224" t="s">
        <v>62</v>
      </c>
      <c r="J58" s="224" t="str">
        <f t="shared" si="1"/>
        <v>X</v>
      </c>
      <c r="K58" s="224" t="str">
        <f t="shared" si="2"/>
        <v>X</v>
      </c>
      <c r="L58" s="224" t="s">
        <v>62</v>
      </c>
      <c r="M58" s="224"/>
      <c r="N58" s="224"/>
      <c r="O58" s="224" t="s">
        <v>62</v>
      </c>
      <c r="P58" s="224" t="s">
        <v>62</v>
      </c>
      <c r="Q58" s="224" t="s">
        <v>62</v>
      </c>
      <c r="R58" s="224" t="s">
        <v>62</v>
      </c>
      <c r="S58" s="239"/>
    </row>
    <row r="59" spans="1:19" ht="45" x14ac:dyDescent="0.2">
      <c r="A59" s="332"/>
      <c r="B59" s="148" t="s">
        <v>330</v>
      </c>
      <c r="C59" s="224"/>
      <c r="D59" s="224" t="s">
        <v>62</v>
      </c>
      <c r="E59" s="224"/>
      <c r="F59" s="224"/>
      <c r="G59" s="224">
        <f>G55</f>
        <v>0</v>
      </c>
      <c r="H59" s="224">
        <f t="shared" ref="H59:I59" si="28">H55</f>
        <v>0</v>
      </c>
      <c r="I59" s="224">
        <f t="shared" si="28"/>
        <v>0</v>
      </c>
      <c r="J59" s="224">
        <f t="shared" si="1"/>
        <v>0</v>
      </c>
      <c r="K59" s="224">
        <f t="shared" si="2"/>
        <v>0</v>
      </c>
      <c r="L59" s="224" t="s">
        <v>62</v>
      </c>
      <c r="M59" s="150">
        <v>46022</v>
      </c>
      <c r="N59" s="150">
        <v>46022</v>
      </c>
      <c r="O59" s="142"/>
      <c r="P59" s="224" t="s">
        <v>62</v>
      </c>
      <c r="Q59" s="142"/>
      <c r="R59" s="142"/>
      <c r="S59" s="239"/>
    </row>
    <row r="60" spans="1:19" ht="14.25" x14ac:dyDescent="0.2">
      <c r="A60" s="332"/>
      <c r="B60" s="147" t="s">
        <v>71</v>
      </c>
      <c r="C60" s="224"/>
      <c r="D60" s="224"/>
      <c r="E60" s="224"/>
      <c r="F60" s="224"/>
      <c r="G60" s="224" t="s">
        <v>62</v>
      </c>
      <c r="H60" s="224"/>
      <c r="I60" s="224" t="s">
        <v>62</v>
      </c>
      <c r="J60" s="224" t="str">
        <f t="shared" si="1"/>
        <v>X</v>
      </c>
      <c r="K60" s="224" t="str">
        <f t="shared" si="2"/>
        <v>X</v>
      </c>
      <c r="L60" s="224" t="s">
        <v>62</v>
      </c>
      <c r="M60" s="224"/>
      <c r="N60" s="224"/>
      <c r="O60" s="224" t="s">
        <v>62</v>
      </c>
      <c r="P60" s="224" t="s">
        <v>62</v>
      </c>
      <c r="Q60" s="224" t="s">
        <v>62</v>
      </c>
      <c r="R60" s="224" t="s">
        <v>62</v>
      </c>
      <c r="S60" s="239"/>
    </row>
    <row r="61" spans="1:19" x14ac:dyDescent="0.2">
      <c r="A61" s="333"/>
      <c r="B61" s="148" t="s">
        <v>72</v>
      </c>
      <c r="C61" s="224"/>
      <c r="D61" s="224" t="s">
        <v>62</v>
      </c>
      <c r="E61" s="224"/>
      <c r="F61" s="224"/>
      <c r="G61" s="224">
        <f>G59</f>
        <v>0</v>
      </c>
      <c r="H61" s="224">
        <f t="shared" ref="H61:I61" si="29">H59</f>
        <v>0</v>
      </c>
      <c r="I61" s="224">
        <f t="shared" si="29"/>
        <v>0</v>
      </c>
      <c r="J61" s="224">
        <f t="shared" si="1"/>
        <v>0</v>
      </c>
      <c r="K61" s="224">
        <f t="shared" si="2"/>
        <v>0</v>
      </c>
      <c r="L61" s="224" t="s">
        <v>62</v>
      </c>
      <c r="M61" s="150">
        <v>46022</v>
      </c>
      <c r="N61" s="150">
        <v>46022</v>
      </c>
      <c r="O61" s="142"/>
      <c r="P61" s="224" t="s">
        <v>62</v>
      </c>
      <c r="Q61" s="142"/>
      <c r="R61" s="142"/>
      <c r="S61" s="239"/>
    </row>
    <row r="62" spans="1:19" ht="58.5" x14ac:dyDescent="0.2">
      <c r="A62" s="331" t="s">
        <v>220</v>
      </c>
      <c r="B62" s="137" t="str">
        <f>B54</f>
        <v>Результат предоставления субсидии 2 (код субсидии № 7041):</v>
      </c>
      <c r="C62" s="142" t="s">
        <v>191</v>
      </c>
      <c r="D62" s="141" t="s">
        <v>333</v>
      </c>
      <c r="E62" s="141" t="s">
        <v>320</v>
      </c>
      <c r="F62" s="142">
        <v>642</v>
      </c>
      <c r="G62" s="142">
        <v>10</v>
      </c>
      <c r="H62" s="142">
        <v>10</v>
      </c>
      <c r="I62" s="142">
        <v>1</v>
      </c>
      <c r="J62" s="142">
        <v>1</v>
      </c>
      <c r="K62" s="142">
        <v>11</v>
      </c>
      <c r="L62" s="142"/>
      <c r="M62" s="224" t="s">
        <v>62</v>
      </c>
      <c r="N62" s="224" t="s">
        <v>62</v>
      </c>
      <c r="O62" s="194">
        <v>7749530.1699999999</v>
      </c>
      <c r="P62" s="194"/>
      <c r="Q62" s="194">
        <v>7629606.7300000004</v>
      </c>
      <c r="R62" s="194">
        <v>1997296.76</v>
      </c>
      <c r="S62" s="239"/>
    </row>
    <row r="63" spans="1:19" ht="15.75" x14ac:dyDescent="0.2">
      <c r="A63" s="332"/>
      <c r="B63" s="146" t="s">
        <v>70</v>
      </c>
      <c r="C63" s="224"/>
      <c r="D63" s="224" t="s">
        <v>62</v>
      </c>
      <c r="E63" s="224"/>
      <c r="F63" s="224"/>
      <c r="G63" s="224">
        <f>G62</f>
        <v>10</v>
      </c>
      <c r="H63" s="224">
        <f t="shared" ref="H63:I63" si="30">H62</f>
        <v>10</v>
      </c>
      <c r="I63" s="224">
        <f t="shared" si="30"/>
        <v>1</v>
      </c>
      <c r="J63" s="224">
        <f t="shared" si="1"/>
        <v>1</v>
      </c>
      <c r="K63" s="224">
        <f t="shared" si="2"/>
        <v>10</v>
      </c>
      <c r="L63" s="224" t="s">
        <v>62</v>
      </c>
      <c r="M63" s="150">
        <v>46022</v>
      </c>
      <c r="N63" s="150">
        <v>46022</v>
      </c>
      <c r="O63" s="142"/>
      <c r="P63" s="224" t="s">
        <v>62</v>
      </c>
      <c r="Q63" s="142"/>
      <c r="R63" s="142"/>
      <c r="S63" s="239"/>
    </row>
    <row r="64" spans="1:19" ht="14.25" x14ac:dyDescent="0.2">
      <c r="A64" s="332"/>
      <c r="B64" s="147" t="s">
        <v>76</v>
      </c>
      <c r="C64" s="224"/>
      <c r="D64" s="224"/>
      <c r="E64" s="224"/>
      <c r="F64" s="224"/>
      <c r="G64" s="224" t="s">
        <v>62</v>
      </c>
      <c r="H64" s="224"/>
      <c r="I64" s="224" t="s">
        <v>62</v>
      </c>
      <c r="J64" s="224" t="str">
        <f t="shared" si="1"/>
        <v>X</v>
      </c>
      <c r="K64" s="224" t="str">
        <f t="shared" si="2"/>
        <v>X</v>
      </c>
      <c r="L64" s="224" t="s">
        <v>62</v>
      </c>
      <c r="M64" s="224"/>
      <c r="N64" s="224"/>
      <c r="O64" s="224" t="s">
        <v>62</v>
      </c>
      <c r="P64" s="224" t="s">
        <v>62</v>
      </c>
      <c r="Q64" s="224" t="s">
        <v>62</v>
      </c>
      <c r="R64" s="224" t="s">
        <v>62</v>
      </c>
      <c r="S64" s="239"/>
    </row>
    <row r="65" spans="1:19" ht="45" x14ac:dyDescent="0.2">
      <c r="A65" s="332"/>
      <c r="B65" s="148" t="s">
        <v>192</v>
      </c>
      <c r="C65" s="224"/>
      <c r="D65" s="224" t="s">
        <v>62</v>
      </c>
      <c r="E65" s="224"/>
      <c r="F65" s="224"/>
      <c r="G65" s="224">
        <f>G62</f>
        <v>10</v>
      </c>
      <c r="H65" s="224">
        <f t="shared" ref="H65:I65" si="31">H62</f>
        <v>10</v>
      </c>
      <c r="I65" s="224">
        <f t="shared" si="31"/>
        <v>1</v>
      </c>
      <c r="J65" s="224">
        <f t="shared" si="1"/>
        <v>1</v>
      </c>
      <c r="K65" s="224">
        <f t="shared" si="2"/>
        <v>10</v>
      </c>
      <c r="L65" s="224" t="s">
        <v>62</v>
      </c>
      <c r="M65" s="150">
        <v>46022</v>
      </c>
      <c r="N65" s="150">
        <v>46022</v>
      </c>
      <c r="O65" s="142"/>
      <c r="P65" s="224" t="s">
        <v>62</v>
      </c>
      <c r="Q65" s="142"/>
      <c r="R65" s="142"/>
      <c r="S65" s="239"/>
    </row>
    <row r="66" spans="1:19" ht="14.25" x14ac:dyDescent="0.2">
      <c r="A66" s="332"/>
      <c r="B66" s="147" t="s">
        <v>193</v>
      </c>
      <c r="C66" s="224"/>
      <c r="D66" s="224"/>
      <c r="E66" s="224"/>
      <c r="F66" s="224"/>
      <c r="G66" s="224" t="s">
        <v>62</v>
      </c>
      <c r="H66" s="224"/>
      <c r="I66" s="224" t="s">
        <v>62</v>
      </c>
      <c r="J66" s="224" t="str">
        <f t="shared" si="1"/>
        <v>X</v>
      </c>
      <c r="K66" s="224" t="str">
        <f t="shared" si="2"/>
        <v>X</v>
      </c>
      <c r="L66" s="224" t="s">
        <v>62</v>
      </c>
      <c r="M66" s="224"/>
      <c r="N66" s="224"/>
      <c r="O66" s="224" t="s">
        <v>62</v>
      </c>
      <c r="P66" s="224" t="s">
        <v>62</v>
      </c>
      <c r="Q66" s="224" t="s">
        <v>62</v>
      </c>
      <c r="R66" s="224" t="s">
        <v>62</v>
      </c>
      <c r="S66" s="239"/>
    </row>
    <row r="67" spans="1:19" ht="45" x14ac:dyDescent="0.2">
      <c r="A67" s="332"/>
      <c r="B67" s="148" t="s">
        <v>330</v>
      </c>
      <c r="C67" s="224"/>
      <c r="D67" s="224" t="s">
        <v>62</v>
      </c>
      <c r="E67" s="224"/>
      <c r="F67" s="224"/>
      <c r="G67" s="224">
        <f>G63</f>
        <v>10</v>
      </c>
      <c r="H67" s="224">
        <f t="shared" ref="H67:I67" si="32">H63</f>
        <v>10</v>
      </c>
      <c r="I67" s="224">
        <f t="shared" si="32"/>
        <v>1</v>
      </c>
      <c r="J67" s="224">
        <f t="shared" si="1"/>
        <v>1</v>
      </c>
      <c r="K67" s="224">
        <f t="shared" si="2"/>
        <v>10</v>
      </c>
      <c r="L67" s="224" t="s">
        <v>62</v>
      </c>
      <c r="M67" s="150">
        <v>46022</v>
      </c>
      <c r="N67" s="150">
        <v>46022</v>
      </c>
      <c r="O67" s="142"/>
      <c r="P67" s="224" t="s">
        <v>62</v>
      </c>
      <c r="Q67" s="142"/>
      <c r="R67" s="142"/>
      <c r="S67" s="239"/>
    </row>
    <row r="68" spans="1:19" ht="14.25" x14ac:dyDescent="0.2">
      <c r="A68" s="332"/>
      <c r="B68" s="147" t="s">
        <v>71</v>
      </c>
      <c r="C68" s="224"/>
      <c r="D68" s="224"/>
      <c r="E68" s="224"/>
      <c r="F68" s="224"/>
      <c r="G68" s="224" t="s">
        <v>62</v>
      </c>
      <c r="H68" s="224"/>
      <c r="I68" s="224" t="s">
        <v>62</v>
      </c>
      <c r="J68" s="224" t="str">
        <f t="shared" si="1"/>
        <v>X</v>
      </c>
      <c r="K68" s="224" t="str">
        <f t="shared" si="2"/>
        <v>X</v>
      </c>
      <c r="L68" s="224" t="s">
        <v>62</v>
      </c>
      <c r="M68" s="224"/>
      <c r="N68" s="224"/>
      <c r="O68" s="224" t="s">
        <v>62</v>
      </c>
      <c r="P68" s="224" t="s">
        <v>62</v>
      </c>
      <c r="Q68" s="224" t="s">
        <v>62</v>
      </c>
      <c r="R68" s="224" t="s">
        <v>62</v>
      </c>
      <c r="S68" s="239"/>
    </row>
    <row r="69" spans="1:19" x14ac:dyDescent="0.2">
      <c r="A69" s="333"/>
      <c r="B69" s="148" t="s">
        <v>72</v>
      </c>
      <c r="C69" s="224"/>
      <c r="D69" s="224" t="s">
        <v>62</v>
      </c>
      <c r="E69" s="224"/>
      <c r="F69" s="224"/>
      <c r="G69" s="224">
        <f>G67</f>
        <v>10</v>
      </c>
      <c r="H69" s="224">
        <f t="shared" ref="H69:I69" si="33">H67</f>
        <v>10</v>
      </c>
      <c r="I69" s="224">
        <f t="shared" si="33"/>
        <v>1</v>
      </c>
      <c r="J69" s="224">
        <f t="shared" si="1"/>
        <v>1</v>
      </c>
      <c r="K69" s="224">
        <f t="shared" si="2"/>
        <v>10</v>
      </c>
      <c r="L69" s="224" t="s">
        <v>62</v>
      </c>
      <c r="M69" s="150">
        <v>46022</v>
      </c>
      <c r="N69" s="150">
        <v>46022</v>
      </c>
      <c r="O69" s="142"/>
      <c r="P69" s="224" t="s">
        <v>62</v>
      </c>
      <c r="Q69" s="142"/>
      <c r="R69" s="142"/>
      <c r="S69" s="239"/>
    </row>
    <row r="70" spans="1:19" ht="58.5" x14ac:dyDescent="0.2">
      <c r="A70" s="331" t="s">
        <v>221</v>
      </c>
      <c r="B70" s="137" t="str">
        <f>B62</f>
        <v>Результат предоставления субсидии 2 (код субсидии № 7041):</v>
      </c>
      <c r="C70" s="142" t="s">
        <v>191</v>
      </c>
      <c r="D70" s="141" t="s">
        <v>333</v>
      </c>
      <c r="E70" s="141" t="s">
        <v>320</v>
      </c>
      <c r="F70" s="142">
        <v>642</v>
      </c>
      <c r="G70" s="142"/>
      <c r="H70" s="142">
        <f>G70</f>
        <v>0</v>
      </c>
      <c r="I70" s="142">
        <v>0</v>
      </c>
      <c r="J70" s="142">
        <f t="shared" si="1"/>
        <v>0</v>
      </c>
      <c r="K70" s="142">
        <f t="shared" si="2"/>
        <v>0</v>
      </c>
      <c r="L70" s="142"/>
      <c r="M70" s="224" t="s">
        <v>62</v>
      </c>
      <c r="N70" s="224" t="s">
        <v>62</v>
      </c>
      <c r="O70" s="194"/>
      <c r="P70" s="194"/>
      <c r="Q70" s="194"/>
      <c r="R70" s="194"/>
      <c r="S70" s="239"/>
    </row>
    <row r="71" spans="1:19" ht="15.75" x14ac:dyDescent="0.2">
      <c r="A71" s="332"/>
      <c r="B71" s="146" t="s">
        <v>70</v>
      </c>
      <c r="C71" s="224"/>
      <c r="D71" s="224" t="s">
        <v>62</v>
      </c>
      <c r="E71" s="224"/>
      <c r="F71" s="224"/>
      <c r="G71" s="224">
        <f>G70</f>
        <v>0</v>
      </c>
      <c r="H71" s="224">
        <f t="shared" ref="H71:I71" si="34">H70</f>
        <v>0</v>
      </c>
      <c r="I71" s="224">
        <f t="shared" si="34"/>
        <v>0</v>
      </c>
      <c r="J71" s="224">
        <f t="shared" ref="J71:J134" si="35">I71</f>
        <v>0</v>
      </c>
      <c r="K71" s="224">
        <f t="shared" ref="K71:K134" si="36">G71</f>
        <v>0</v>
      </c>
      <c r="L71" s="224" t="s">
        <v>62</v>
      </c>
      <c r="M71" s="150">
        <v>46022</v>
      </c>
      <c r="N71" s="150">
        <v>46022</v>
      </c>
      <c r="O71" s="142"/>
      <c r="P71" s="224" t="s">
        <v>62</v>
      </c>
      <c r="Q71" s="142"/>
      <c r="R71" s="142"/>
      <c r="S71" s="239"/>
    </row>
    <row r="72" spans="1:19" ht="14.25" x14ac:dyDescent="0.2">
      <c r="A72" s="332"/>
      <c r="B72" s="147" t="s">
        <v>76</v>
      </c>
      <c r="C72" s="224"/>
      <c r="D72" s="224"/>
      <c r="E72" s="224"/>
      <c r="F72" s="224"/>
      <c r="G72" s="224" t="s">
        <v>62</v>
      </c>
      <c r="H72" s="224"/>
      <c r="I72" s="224" t="s">
        <v>62</v>
      </c>
      <c r="J72" s="224" t="str">
        <f t="shared" si="35"/>
        <v>X</v>
      </c>
      <c r="K72" s="224" t="str">
        <f t="shared" si="36"/>
        <v>X</v>
      </c>
      <c r="L72" s="224" t="s">
        <v>62</v>
      </c>
      <c r="M72" s="224"/>
      <c r="N72" s="224"/>
      <c r="O72" s="224" t="s">
        <v>62</v>
      </c>
      <c r="P72" s="224" t="s">
        <v>62</v>
      </c>
      <c r="Q72" s="224" t="s">
        <v>62</v>
      </c>
      <c r="R72" s="224" t="s">
        <v>62</v>
      </c>
      <c r="S72" s="239"/>
    </row>
    <row r="73" spans="1:19" ht="45" x14ac:dyDescent="0.2">
      <c r="A73" s="332"/>
      <c r="B73" s="148" t="s">
        <v>192</v>
      </c>
      <c r="C73" s="224"/>
      <c r="D73" s="224" t="s">
        <v>62</v>
      </c>
      <c r="E73" s="224"/>
      <c r="F73" s="224"/>
      <c r="G73" s="224">
        <f>G70</f>
        <v>0</v>
      </c>
      <c r="H73" s="224">
        <f t="shared" ref="H73:I73" si="37">H70</f>
        <v>0</v>
      </c>
      <c r="I73" s="224">
        <f t="shared" si="37"/>
        <v>0</v>
      </c>
      <c r="J73" s="224">
        <f t="shared" si="35"/>
        <v>0</v>
      </c>
      <c r="K73" s="224">
        <f t="shared" si="36"/>
        <v>0</v>
      </c>
      <c r="L73" s="224" t="s">
        <v>62</v>
      </c>
      <c r="M73" s="150">
        <v>46022</v>
      </c>
      <c r="N73" s="150">
        <v>46022</v>
      </c>
      <c r="O73" s="142"/>
      <c r="P73" s="224" t="s">
        <v>62</v>
      </c>
      <c r="Q73" s="142"/>
      <c r="R73" s="142"/>
      <c r="S73" s="239"/>
    </row>
    <row r="74" spans="1:19" ht="14.25" x14ac:dyDescent="0.2">
      <c r="A74" s="332"/>
      <c r="B74" s="147" t="s">
        <v>193</v>
      </c>
      <c r="C74" s="224"/>
      <c r="D74" s="224"/>
      <c r="E74" s="224"/>
      <c r="F74" s="224"/>
      <c r="G74" s="224" t="s">
        <v>62</v>
      </c>
      <c r="H74" s="224"/>
      <c r="I74" s="224" t="s">
        <v>62</v>
      </c>
      <c r="J74" s="224" t="str">
        <f t="shared" si="35"/>
        <v>X</v>
      </c>
      <c r="K74" s="224" t="str">
        <f t="shared" si="36"/>
        <v>X</v>
      </c>
      <c r="L74" s="224" t="s">
        <v>62</v>
      </c>
      <c r="M74" s="224"/>
      <c r="N74" s="224"/>
      <c r="O74" s="224" t="s">
        <v>62</v>
      </c>
      <c r="P74" s="224" t="s">
        <v>62</v>
      </c>
      <c r="Q74" s="224" t="s">
        <v>62</v>
      </c>
      <c r="R74" s="224" t="s">
        <v>62</v>
      </c>
      <c r="S74" s="239"/>
    </row>
    <row r="75" spans="1:19" ht="45" x14ac:dyDescent="0.2">
      <c r="A75" s="332"/>
      <c r="B75" s="148" t="s">
        <v>330</v>
      </c>
      <c r="C75" s="224"/>
      <c r="D75" s="224" t="s">
        <v>62</v>
      </c>
      <c r="E75" s="224"/>
      <c r="F75" s="224"/>
      <c r="G75" s="224">
        <f>G71</f>
        <v>0</v>
      </c>
      <c r="H75" s="224">
        <f t="shared" ref="H75:I75" si="38">H71</f>
        <v>0</v>
      </c>
      <c r="I75" s="224">
        <f t="shared" si="38"/>
        <v>0</v>
      </c>
      <c r="J75" s="224">
        <f t="shared" si="35"/>
        <v>0</v>
      </c>
      <c r="K75" s="224">
        <f t="shared" si="36"/>
        <v>0</v>
      </c>
      <c r="L75" s="224" t="s">
        <v>62</v>
      </c>
      <c r="M75" s="150">
        <v>46022</v>
      </c>
      <c r="N75" s="150">
        <v>46022</v>
      </c>
      <c r="O75" s="142"/>
      <c r="P75" s="224" t="s">
        <v>62</v>
      </c>
      <c r="Q75" s="142"/>
      <c r="R75" s="142"/>
      <c r="S75" s="239"/>
    </row>
    <row r="76" spans="1:19" ht="14.25" x14ac:dyDescent="0.2">
      <c r="A76" s="332"/>
      <c r="B76" s="147" t="s">
        <v>71</v>
      </c>
      <c r="C76" s="224"/>
      <c r="D76" s="224"/>
      <c r="E76" s="224"/>
      <c r="F76" s="224"/>
      <c r="G76" s="224" t="s">
        <v>62</v>
      </c>
      <c r="H76" s="224"/>
      <c r="I76" s="224" t="s">
        <v>62</v>
      </c>
      <c r="J76" s="224" t="str">
        <f t="shared" si="35"/>
        <v>X</v>
      </c>
      <c r="K76" s="224" t="str">
        <f t="shared" si="36"/>
        <v>X</v>
      </c>
      <c r="L76" s="224" t="s">
        <v>62</v>
      </c>
      <c r="M76" s="224"/>
      <c r="N76" s="224"/>
      <c r="O76" s="224" t="s">
        <v>62</v>
      </c>
      <c r="P76" s="224" t="s">
        <v>62</v>
      </c>
      <c r="Q76" s="224" t="s">
        <v>62</v>
      </c>
      <c r="R76" s="224" t="s">
        <v>62</v>
      </c>
      <c r="S76" s="239"/>
    </row>
    <row r="77" spans="1:19" x14ac:dyDescent="0.2">
      <c r="A77" s="333"/>
      <c r="B77" s="148" t="s">
        <v>72</v>
      </c>
      <c r="C77" s="224"/>
      <c r="D77" s="224" t="s">
        <v>62</v>
      </c>
      <c r="E77" s="224"/>
      <c r="F77" s="224"/>
      <c r="G77" s="224">
        <f>G75</f>
        <v>0</v>
      </c>
      <c r="H77" s="224">
        <f t="shared" ref="H77:I77" si="39">H75</f>
        <v>0</v>
      </c>
      <c r="I77" s="224">
        <f t="shared" si="39"/>
        <v>0</v>
      </c>
      <c r="J77" s="224">
        <f t="shared" si="35"/>
        <v>0</v>
      </c>
      <c r="K77" s="224">
        <f t="shared" si="36"/>
        <v>0</v>
      </c>
      <c r="L77" s="224" t="s">
        <v>62</v>
      </c>
      <c r="M77" s="150">
        <v>46022</v>
      </c>
      <c r="N77" s="150">
        <v>46022</v>
      </c>
      <c r="O77" s="142"/>
      <c r="P77" s="224" t="s">
        <v>62</v>
      </c>
      <c r="Q77" s="142"/>
      <c r="R77" s="142"/>
      <c r="S77" s="239"/>
    </row>
    <row r="78" spans="1:19" ht="58.5" x14ac:dyDescent="0.2">
      <c r="A78" s="331" t="s">
        <v>222</v>
      </c>
      <c r="B78" s="137" t="str">
        <f>B70</f>
        <v>Результат предоставления субсидии 2 (код субсидии № 7041):</v>
      </c>
      <c r="C78" s="142" t="s">
        <v>191</v>
      </c>
      <c r="D78" s="141" t="s">
        <v>333</v>
      </c>
      <c r="E78" s="141" t="s">
        <v>320</v>
      </c>
      <c r="F78" s="142">
        <v>642</v>
      </c>
      <c r="G78" s="142">
        <v>1</v>
      </c>
      <c r="H78" s="142">
        <f>G78</f>
        <v>1</v>
      </c>
      <c r="I78" s="142">
        <v>0</v>
      </c>
      <c r="J78" s="142">
        <f t="shared" si="35"/>
        <v>0</v>
      </c>
      <c r="K78" s="142">
        <f t="shared" si="36"/>
        <v>1</v>
      </c>
      <c r="L78" s="142"/>
      <c r="M78" s="224" t="s">
        <v>62</v>
      </c>
      <c r="N78" s="224" t="s">
        <v>62</v>
      </c>
      <c r="O78" s="194">
        <v>1987579.93</v>
      </c>
      <c r="P78" s="194"/>
      <c r="Q78" s="194">
        <v>1987579.93</v>
      </c>
      <c r="R78" s="194">
        <v>0</v>
      </c>
      <c r="S78" s="239"/>
    </row>
    <row r="79" spans="1:19" ht="15.75" x14ac:dyDescent="0.2">
      <c r="A79" s="332"/>
      <c r="B79" s="146" t="s">
        <v>70</v>
      </c>
      <c r="C79" s="224"/>
      <c r="D79" s="224" t="s">
        <v>62</v>
      </c>
      <c r="E79" s="224"/>
      <c r="F79" s="224"/>
      <c r="G79" s="224">
        <f>G78</f>
        <v>1</v>
      </c>
      <c r="H79" s="224">
        <f t="shared" ref="H79:I79" si="40">H78</f>
        <v>1</v>
      </c>
      <c r="I79" s="224">
        <f t="shared" si="40"/>
        <v>0</v>
      </c>
      <c r="J79" s="224">
        <f t="shared" si="35"/>
        <v>0</v>
      </c>
      <c r="K79" s="224">
        <f t="shared" si="36"/>
        <v>1</v>
      </c>
      <c r="L79" s="224" t="s">
        <v>62</v>
      </c>
      <c r="M79" s="150">
        <v>46022</v>
      </c>
      <c r="N79" s="150">
        <v>46022</v>
      </c>
      <c r="O79" s="142"/>
      <c r="P79" s="224" t="s">
        <v>62</v>
      </c>
      <c r="Q79" s="142"/>
      <c r="R79" s="142"/>
      <c r="S79" s="239"/>
    </row>
    <row r="80" spans="1:19" ht="14.25" x14ac:dyDescent="0.2">
      <c r="A80" s="332"/>
      <c r="B80" s="147" t="s">
        <v>76</v>
      </c>
      <c r="C80" s="224"/>
      <c r="D80" s="224"/>
      <c r="E80" s="224"/>
      <c r="F80" s="224"/>
      <c r="G80" s="224" t="s">
        <v>62</v>
      </c>
      <c r="H80" s="224"/>
      <c r="I80" s="224" t="s">
        <v>62</v>
      </c>
      <c r="J80" s="224" t="str">
        <f t="shared" si="35"/>
        <v>X</v>
      </c>
      <c r="K80" s="224" t="str">
        <f t="shared" si="36"/>
        <v>X</v>
      </c>
      <c r="L80" s="224" t="s">
        <v>62</v>
      </c>
      <c r="M80" s="224"/>
      <c r="N80" s="224"/>
      <c r="O80" s="224" t="s">
        <v>62</v>
      </c>
      <c r="P80" s="224" t="s">
        <v>62</v>
      </c>
      <c r="Q80" s="224" t="s">
        <v>62</v>
      </c>
      <c r="R80" s="224" t="s">
        <v>62</v>
      </c>
      <c r="S80" s="239"/>
    </row>
    <row r="81" spans="1:19" ht="45" x14ac:dyDescent="0.2">
      <c r="A81" s="332"/>
      <c r="B81" s="148" t="s">
        <v>192</v>
      </c>
      <c r="C81" s="224"/>
      <c r="D81" s="224" t="s">
        <v>62</v>
      </c>
      <c r="E81" s="224"/>
      <c r="F81" s="224"/>
      <c r="G81" s="224">
        <f>G78</f>
        <v>1</v>
      </c>
      <c r="H81" s="224">
        <f t="shared" ref="H81:I81" si="41">H78</f>
        <v>1</v>
      </c>
      <c r="I81" s="224">
        <f t="shared" si="41"/>
        <v>0</v>
      </c>
      <c r="J81" s="224">
        <f t="shared" si="35"/>
        <v>0</v>
      </c>
      <c r="K81" s="224">
        <f t="shared" si="36"/>
        <v>1</v>
      </c>
      <c r="L81" s="224" t="s">
        <v>62</v>
      </c>
      <c r="M81" s="150">
        <v>46022</v>
      </c>
      <c r="N81" s="150">
        <v>46022</v>
      </c>
      <c r="O81" s="142"/>
      <c r="P81" s="224" t="s">
        <v>62</v>
      </c>
      <c r="Q81" s="142"/>
      <c r="R81" s="142"/>
      <c r="S81" s="239"/>
    </row>
    <row r="82" spans="1:19" ht="14.25" x14ac:dyDescent="0.2">
      <c r="A82" s="332"/>
      <c r="B82" s="147" t="s">
        <v>193</v>
      </c>
      <c r="C82" s="224"/>
      <c r="D82" s="224"/>
      <c r="E82" s="224"/>
      <c r="F82" s="224"/>
      <c r="G82" s="224" t="s">
        <v>62</v>
      </c>
      <c r="H82" s="224"/>
      <c r="I82" s="224" t="s">
        <v>62</v>
      </c>
      <c r="J82" s="224" t="str">
        <f t="shared" si="35"/>
        <v>X</v>
      </c>
      <c r="K82" s="224" t="str">
        <f t="shared" si="36"/>
        <v>X</v>
      </c>
      <c r="L82" s="224" t="s">
        <v>62</v>
      </c>
      <c r="M82" s="224"/>
      <c r="N82" s="224"/>
      <c r="O82" s="224" t="s">
        <v>62</v>
      </c>
      <c r="P82" s="224" t="s">
        <v>62</v>
      </c>
      <c r="Q82" s="224" t="s">
        <v>62</v>
      </c>
      <c r="R82" s="224" t="s">
        <v>62</v>
      </c>
      <c r="S82" s="239"/>
    </row>
    <row r="83" spans="1:19" ht="45" x14ac:dyDescent="0.2">
      <c r="A83" s="332"/>
      <c r="B83" s="148" t="s">
        <v>330</v>
      </c>
      <c r="C83" s="224"/>
      <c r="D83" s="224" t="s">
        <v>62</v>
      </c>
      <c r="E83" s="224"/>
      <c r="F83" s="224"/>
      <c r="G83" s="224">
        <f>G79</f>
        <v>1</v>
      </c>
      <c r="H83" s="224">
        <f t="shared" ref="H83:I83" si="42">H79</f>
        <v>1</v>
      </c>
      <c r="I83" s="224">
        <f t="shared" si="42"/>
        <v>0</v>
      </c>
      <c r="J83" s="224">
        <f t="shared" si="35"/>
        <v>0</v>
      </c>
      <c r="K83" s="224">
        <f t="shared" si="36"/>
        <v>1</v>
      </c>
      <c r="L83" s="224" t="s">
        <v>62</v>
      </c>
      <c r="M83" s="150">
        <v>46022</v>
      </c>
      <c r="N83" s="150">
        <v>46022</v>
      </c>
      <c r="O83" s="142"/>
      <c r="P83" s="224" t="s">
        <v>62</v>
      </c>
      <c r="Q83" s="142"/>
      <c r="R83" s="142"/>
      <c r="S83" s="239"/>
    </row>
    <row r="84" spans="1:19" ht="14.25" x14ac:dyDescent="0.2">
      <c r="A84" s="332"/>
      <c r="B84" s="147" t="s">
        <v>71</v>
      </c>
      <c r="C84" s="224"/>
      <c r="D84" s="224"/>
      <c r="E84" s="224"/>
      <c r="F84" s="224"/>
      <c r="G84" s="224" t="s">
        <v>62</v>
      </c>
      <c r="H84" s="224"/>
      <c r="I84" s="224" t="s">
        <v>62</v>
      </c>
      <c r="J84" s="224" t="str">
        <f t="shared" si="35"/>
        <v>X</v>
      </c>
      <c r="K84" s="224" t="str">
        <f t="shared" si="36"/>
        <v>X</v>
      </c>
      <c r="L84" s="224" t="s">
        <v>62</v>
      </c>
      <c r="M84" s="224"/>
      <c r="N84" s="224"/>
      <c r="O84" s="224" t="s">
        <v>62</v>
      </c>
      <c r="P84" s="224" t="s">
        <v>62</v>
      </c>
      <c r="Q84" s="224" t="s">
        <v>62</v>
      </c>
      <c r="R84" s="224" t="s">
        <v>62</v>
      </c>
      <c r="S84" s="239"/>
    </row>
    <row r="85" spans="1:19" x14ac:dyDescent="0.2">
      <c r="A85" s="333"/>
      <c r="B85" s="148" t="s">
        <v>72</v>
      </c>
      <c r="C85" s="224"/>
      <c r="D85" s="224" t="s">
        <v>62</v>
      </c>
      <c r="E85" s="224"/>
      <c r="F85" s="224"/>
      <c r="G85" s="224">
        <f>G83</f>
        <v>1</v>
      </c>
      <c r="H85" s="224">
        <f t="shared" ref="H85:I85" si="43">H83</f>
        <v>1</v>
      </c>
      <c r="I85" s="224">
        <f t="shared" si="43"/>
        <v>0</v>
      </c>
      <c r="J85" s="224">
        <f t="shared" si="35"/>
        <v>0</v>
      </c>
      <c r="K85" s="224">
        <f t="shared" si="36"/>
        <v>1</v>
      </c>
      <c r="L85" s="224" t="s">
        <v>62</v>
      </c>
      <c r="M85" s="150">
        <v>46022</v>
      </c>
      <c r="N85" s="150">
        <v>46022</v>
      </c>
      <c r="O85" s="142"/>
      <c r="P85" s="224" t="s">
        <v>62</v>
      </c>
      <c r="Q85" s="142"/>
      <c r="R85" s="142"/>
      <c r="S85" s="239"/>
    </row>
    <row r="86" spans="1:19" ht="58.5" x14ac:dyDescent="0.2">
      <c r="A86" s="331" t="s">
        <v>223</v>
      </c>
      <c r="B86" s="137" t="str">
        <f>B78</f>
        <v>Результат предоставления субсидии 2 (код субсидии № 7041):</v>
      </c>
      <c r="C86" s="142" t="s">
        <v>191</v>
      </c>
      <c r="D86" s="141" t="s">
        <v>333</v>
      </c>
      <c r="E86" s="141" t="s">
        <v>320</v>
      </c>
      <c r="F86" s="142">
        <v>642</v>
      </c>
      <c r="G86" s="142"/>
      <c r="H86" s="142">
        <f>G86</f>
        <v>0</v>
      </c>
      <c r="I86" s="142">
        <v>0</v>
      </c>
      <c r="J86" s="142">
        <f t="shared" si="35"/>
        <v>0</v>
      </c>
      <c r="K86" s="142">
        <f t="shared" si="36"/>
        <v>0</v>
      </c>
      <c r="L86" s="142"/>
      <c r="M86" s="224" t="s">
        <v>62</v>
      </c>
      <c r="N86" s="224" t="s">
        <v>62</v>
      </c>
      <c r="O86" s="194"/>
      <c r="P86" s="194"/>
      <c r="Q86" s="194"/>
      <c r="R86" s="194"/>
      <c r="S86" s="239"/>
    </row>
    <row r="87" spans="1:19" ht="15.75" x14ac:dyDescent="0.2">
      <c r="A87" s="332"/>
      <c r="B87" s="146" t="s">
        <v>70</v>
      </c>
      <c r="C87" s="224"/>
      <c r="D87" s="224" t="s">
        <v>62</v>
      </c>
      <c r="E87" s="224"/>
      <c r="F87" s="224"/>
      <c r="G87" s="224">
        <f>G86</f>
        <v>0</v>
      </c>
      <c r="H87" s="224">
        <f t="shared" ref="H87:I87" si="44">H86</f>
        <v>0</v>
      </c>
      <c r="I87" s="224">
        <f t="shared" si="44"/>
        <v>0</v>
      </c>
      <c r="J87" s="224">
        <f t="shared" si="35"/>
        <v>0</v>
      </c>
      <c r="K87" s="224">
        <f t="shared" si="36"/>
        <v>0</v>
      </c>
      <c r="L87" s="224" t="s">
        <v>62</v>
      </c>
      <c r="M87" s="150">
        <v>46022</v>
      </c>
      <c r="N87" s="150">
        <v>46022</v>
      </c>
      <c r="O87" s="142"/>
      <c r="P87" s="224" t="s">
        <v>62</v>
      </c>
      <c r="Q87" s="142"/>
      <c r="R87" s="142"/>
      <c r="S87" s="239"/>
    </row>
    <row r="88" spans="1:19" ht="14.25" x14ac:dyDescent="0.2">
      <c r="A88" s="332"/>
      <c r="B88" s="147" t="s">
        <v>76</v>
      </c>
      <c r="C88" s="224"/>
      <c r="D88" s="224"/>
      <c r="E88" s="224"/>
      <c r="F88" s="224"/>
      <c r="G88" s="224" t="s">
        <v>62</v>
      </c>
      <c r="H88" s="224"/>
      <c r="I88" s="224" t="s">
        <v>62</v>
      </c>
      <c r="J88" s="224" t="str">
        <f t="shared" si="35"/>
        <v>X</v>
      </c>
      <c r="K88" s="224" t="str">
        <f t="shared" si="36"/>
        <v>X</v>
      </c>
      <c r="L88" s="224" t="s">
        <v>62</v>
      </c>
      <c r="M88" s="224"/>
      <c r="N88" s="224"/>
      <c r="O88" s="224" t="s">
        <v>62</v>
      </c>
      <c r="P88" s="224" t="s">
        <v>62</v>
      </c>
      <c r="Q88" s="224" t="s">
        <v>62</v>
      </c>
      <c r="R88" s="224" t="s">
        <v>62</v>
      </c>
      <c r="S88" s="239"/>
    </row>
    <row r="89" spans="1:19" ht="45" x14ac:dyDescent="0.2">
      <c r="A89" s="332"/>
      <c r="B89" s="148" t="s">
        <v>192</v>
      </c>
      <c r="C89" s="224"/>
      <c r="D89" s="224" t="s">
        <v>62</v>
      </c>
      <c r="E89" s="224"/>
      <c r="F89" s="224"/>
      <c r="G89" s="224">
        <f>G86</f>
        <v>0</v>
      </c>
      <c r="H89" s="224">
        <f t="shared" ref="H89:I89" si="45">H86</f>
        <v>0</v>
      </c>
      <c r="I89" s="224">
        <f t="shared" si="45"/>
        <v>0</v>
      </c>
      <c r="J89" s="224">
        <f t="shared" si="35"/>
        <v>0</v>
      </c>
      <c r="K89" s="224">
        <f t="shared" si="36"/>
        <v>0</v>
      </c>
      <c r="L89" s="224" t="s">
        <v>62</v>
      </c>
      <c r="M89" s="150">
        <v>46022</v>
      </c>
      <c r="N89" s="150">
        <v>46022</v>
      </c>
      <c r="O89" s="142"/>
      <c r="P89" s="224" t="s">
        <v>62</v>
      </c>
      <c r="Q89" s="142"/>
      <c r="R89" s="142"/>
      <c r="S89" s="239"/>
    </row>
    <row r="90" spans="1:19" ht="14.25" x14ac:dyDescent="0.2">
      <c r="A90" s="332"/>
      <c r="B90" s="147" t="s">
        <v>193</v>
      </c>
      <c r="C90" s="224"/>
      <c r="D90" s="224"/>
      <c r="E90" s="224"/>
      <c r="F90" s="224"/>
      <c r="G90" s="224" t="s">
        <v>62</v>
      </c>
      <c r="H90" s="224"/>
      <c r="I90" s="224" t="s">
        <v>62</v>
      </c>
      <c r="J90" s="224" t="str">
        <f t="shared" si="35"/>
        <v>X</v>
      </c>
      <c r="K90" s="224" t="str">
        <f t="shared" si="36"/>
        <v>X</v>
      </c>
      <c r="L90" s="224" t="s">
        <v>62</v>
      </c>
      <c r="M90" s="224"/>
      <c r="N90" s="224"/>
      <c r="O90" s="224" t="s">
        <v>62</v>
      </c>
      <c r="P90" s="224" t="s">
        <v>62</v>
      </c>
      <c r="Q90" s="224" t="s">
        <v>62</v>
      </c>
      <c r="R90" s="224" t="s">
        <v>62</v>
      </c>
      <c r="S90" s="239"/>
    </row>
    <row r="91" spans="1:19" ht="45" x14ac:dyDescent="0.2">
      <c r="A91" s="332"/>
      <c r="B91" s="148" t="s">
        <v>330</v>
      </c>
      <c r="C91" s="224"/>
      <c r="D91" s="224" t="s">
        <v>62</v>
      </c>
      <c r="E91" s="224"/>
      <c r="F91" s="224"/>
      <c r="G91" s="224">
        <f>G87</f>
        <v>0</v>
      </c>
      <c r="H91" s="224">
        <f t="shared" ref="H91:I91" si="46">H87</f>
        <v>0</v>
      </c>
      <c r="I91" s="224">
        <f t="shared" si="46"/>
        <v>0</v>
      </c>
      <c r="J91" s="224">
        <f t="shared" si="35"/>
        <v>0</v>
      </c>
      <c r="K91" s="224">
        <f t="shared" si="36"/>
        <v>0</v>
      </c>
      <c r="L91" s="224" t="s">
        <v>62</v>
      </c>
      <c r="M91" s="150">
        <v>46022</v>
      </c>
      <c r="N91" s="150">
        <v>46022</v>
      </c>
      <c r="O91" s="142"/>
      <c r="P91" s="224" t="s">
        <v>62</v>
      </c>
      <c r="Q91" s="142"/>
      <c r="R91" s="142"/>
      <c r="S91" s="239"/>
    </row>
    <row r="92" spans="1:19" ht="14.25" x14ac:dyDescent="0.2">
      <c r="A92" s="332"/>
      <c r="B92" s="147" t="s">
        <v>71</v>
      </c>
      <c r="C92" s="224"/>
      <c r="D92" s="224"/>
      <c r="E92" s="224"/>
      <c r="F92" s="224"/>
      <c r="G92" s="224" t="s">
        <v>62</v>
      </c>
      <c r="H92" s="224"/>
      <c r="I92" s="224" t="s">
        <v>62</v>
      </c>
      <c r="J92" s="224" t="str">
        <f t="shared" si="35"/>
        <v>X</v>
      </c>
      <c r="K92" s="224" t="str">
        <f t="shared" si="36"/>
        <v>X</v>
      </c>
      <c r="L92" s="224" t="s">
        <v>62</v>
      </c>
      <c r="M92" s="224"/>
      <c r="N92" s="224"/>
      <c r="O92" s="224" t="s">
        <v>62</v>
      </c>
      <c r="P92" s="224" t="s">
        <v>62</v>
      </c>
      <c r="Q92" s="224" t="s">
        <v>62</v>
      </c>
      <c r="R92" s="224" t="s">
        <v>62</v>
      </c>
      <c r="S92" s="239"/>
    </row>
    <row r="93" spans="1:19" x14ac:dyDescent="0.2">
      <c r="A93" s="333"/>
      <c r="B93" s="148" t="s">
        <v>72</v>
      </c>
      <c r="C93" s="224"/>
      <c r="D93" s="224" t="s">
        <v>62</v>
      </c>
      <c r="E93" s="224"/>
      <c r="F93" s="224"/>
      <c r="G93" s="224">
        <f>G91</f>
        <v>0</v>
      </c>
      <c r="H93" s="224">
        <f t="shared" ref="H93:I93" si="47">H91</f>
        <v>0</v>
      </c>
      <c r="I93" s="224">
        <f t="shared" si="47"/>
        <v>0</v>
      </c>
      <c r="J93" s="224">
        <f t="shared" si="35"/>
        <v>0</v>
      </c>
      <c r="K93" s="224">
        <f t="shared" si="36"/>
        <v>0</v>
      </c>
      <c r="L93" s="224" t="s">
        <v>62</v>
      </c>
      <c r="M93" s="150">
        <v>46022</v>
      </c>
      <c r="N93" s="150">
        <v>46022</v>
      </c>
      <c r="O93" s="142"/>
      <c r="P93" s="224" t="s">
        <v>62</v>
      </c>
      <c r="Q93" s="142"/>
      <c r="R93" s="142"/>
      <c r="S93" s="239"/>
    </row>
    <row r="94" spans="1:19" ht="58.5" x14ac:dyDescent="0.2">
      <c r="A94" s="331" t="s">
        <v>224</v>
      </c>
      <c r="B94" s="137" t="str">
        <f>B86</f>
        <v>Результат предоставления субсидии 2 (код субсидии № 7041):</v>
      </c>
      <c r="C94" s="142" t="s">
        <v>191</v>
      </c>
      <c r="D94" s="141" t="s">
        <v>333</v>
      </c>
      <c r="E94" s="141" t="s">
        <v>320</v>
      </c>
      <c r="F94" s="142">
        <v>642</v>
      </c>
      <c r="G94" s="142">
        <v>2</v>
      </c>
      <c r="H94" s="142">
        <f>G94</f>
        <v>2</v>
      </c>
      <c r="I94" s="142">
        <v>0</v>
      </c>
      <c r="J94" s="142">
        <f t="shared" si="35"/>
        <v>0</v>
      </c>
      <c r="K94" s="142">
        <f t="shared" si="36"/>
        <v>2</v>
      </c>
      <c r="L94" s="142"/>
      <c r="M94" s="224" t="s">
        <v>62</v>
      </c>
      <c r="N94" s="224" t="s">
        <v>62</v>
      </c>
      <c r="O94" s="194">
        <v>598953.68999999994</v>
      </c>
      <c r="P94" s="194"/>
      <c r="Q94" s="194">
        <v>300530</v>
      </c>
      <c r="R94" s="194"/>
      <c r="S94" s="239"/>
    </row>
    <row r="95" spans="1:19" ht="15.75" x14ac:dyDescent="0.2">
      <c r="A95" s="332"/>
      <c r="B95" s="146" t="s">
        <v>70</v>
      </c>
      <c r="C95" s="224"/>
      <c r="D95" s="224" t="s">
        <v>62</v>
      </c>
      <c r="E95" s="224"/>
      <c r="F95" s="224"/>
      <c r="G95" s="224">
        <f>G94</f>
        <v>2</v>
      </c>
      <c r="H95" s="224">
        <f t="shared" ref="H95:I95" si="48">H94</f>
        <v>2</v>
      </c>
      <c r="I95" s="224">
        <f t="shared" si="48"/>
        <v>0</v>
      </c>
      <c r="J95" s="224">
        <f t="shared" si="35"/>
        <v>0</v>
      </c>
      <c r="K95" s="224">
        <f t="shared" si="36"/>
        <v>2</v>
      </c>
      <c r="L95" s="224" t="s">
        <v>62</v>
      </c>
      <c r="M95" s="150">
        <v>46022</v>
      </c>
      <c r="N95" s="150">
        <v>46022</v>
      </c>
      <c r="O95" s="142"/>
      <c r="P95" s="224" t="s">
        <v>62</v>
      </c>
      <c r="Q95" s="142"/>
      <c r="R95" s="142"/>
      <c r="S95" s="239"/>
    </row>
    <row r="96" spans="1:19" ht="14.25" x14ac:dyDescent="0.2">
      <c r="A96" s="332"/>
      <c r="B96" s="147" t="s">
        <v>76</v>
      </c>
      <c r="C96" s="224"/>
      <c r="D96" s="224"/>
      <c r="E96" s="224"/>
      <c r="F96" s="224"/>
      <c r="G96" s="224" t="s">
        <v>62</v>
      </c>
      <c r="H96" s="224"/>
      <c r="I96" s="224" t="s">
        <v>62</v>
      </c>
      <c r="J96" s="224" t="str">
        <f t="shared" si="35"/>
        <v>X</v>
      </c>
      <c r="K96" s="224" t="str">
        <f t="shared" si="36"/>
        <v>X</v>
      </c>
      <c r="L96" s="224" t="s">
        <v>62</v>
      </c>
      <c r="M96" s="224"/>
      <c r="N96" s="224"/>
      <c r="O96" s="224" t="s">
        <v>62</v>
      </c>
      <c r="P96" s="224" t="s">
        <v>62</v>
      </c>
      <c r="Q96" s="224" t="s">
        <v>62</v>
      </c>
      <c r="R96" s="224" t="s">
        <v>62</v>
      </c>
      <c r="S96" s="239"/>
    </row>
    <row r="97" spans="1:19" ht="45" x14ac:dyDescent="0.2">
      <c r="A97" s="332"/>
      <c r="B97" s="148" t="s">
        <v>192</v>
      </c>
      <c r="C97" s="224"/>
      <c r="D97" s="224" t="s">
        <v>62</v>
      </c>
      <c r="E97" s="224"/>
      <c r="F97" s="224"/>
      <c r="G97" s="224">
        <f>G94</f>
        <v>2</v>
      </c>
      <c r="H97" s="224">
        <f t="shared" ref="H97:I97" si="49">H94</f>
        <v>2</v>
      </c>
      <c r="I97" s="224">
        <f t="shared" si="49"/>
        <v>0</v>
      </c>
      <c r="J97" s="224">
        <f t="shared" si="35"/>
        <v>0</v>
      </c>
      <c r="K97" s="224">
        <f t="shared" si="36"/>
        <v>2</v>
      </c>
      <c r="L97" s="224" t="s">
        <v>62</v>
      </c>
      <c r="M97" s="150">
        <v>46022</v>
      </c>
      <c r="N97" s="150">
        <v>46022</v>
      </c>
      <c r="O97" s="142"/>
      <c r="P97" s="224" t="s">
        <v>62</v>
      </c>
      <c r="Q97" s="142"/>
      <c r="R97" s="142"/>
      <c r="S97" s="239"/>
    </row>
    <row r="98" spans="1:19" ht="14.25" x14ac:dyDescent="0.2">
      <c r="A98" s="332"/>
      <c r="B98" s="147" t="s">
        <v>193</v>
      </c>
      <c r="C98" s="224"/>
      <c r="D98" s="224"/>
      <c r="E98" s="224"/>
      <c r="F98" s="224"/>
      <c r="G98" s="224" t="s">
        <v>62</v>
      </c>
      <c r="H98" s="224"/>
      <c r="I98" s="224" t="s">
        <v>62</v>
      </c>
      <c r="J98" s="224" t="str">
        <f t="shared" si="35"/>
        <v>X</v>
      </c>
      <c r="K98" s="224" t="str">
        <f t="shared" si="36"/>
        <v>X</v>
      </c>
      <c r="L98" s="224" t="s">
        <v>62</v>
      </c>
      <c r="M98" s="224"/>
      <c r="N98" s="224"/>
      <c r="O98" s="224" t="s">
        <v>62</v>
      </c>
      <c r="P98" s="224" t="s">
        <v>62</v>
      </c>
      <c r="Q98" s="224" t="s">
        <v>62</v>
      </c>
      <c r="R98" s="224" t="s">
        <v>62</v>
      </c>
      <c r="S98" s="239"/>
    </row>
    <row r="99" spans="1:19" ht="45" x14ac:dyDescent="0.2">
      <c r="A99" s="332"/>
      <c r="B99" s="148" t="s">
        <v>330</v>
      </c>
      <c r="C99" s="224"/>
      <c r="D99" s="224" t="s">
        <v>62</v>
      </c>
      <c r="E99" s="224"/>
      <c r="F99" s="224"/>
      <c r="G99" s="224">
        <f>G95</f>
        <v>2</v>
      </c>
      <c r="H99" s="224">
        <f t="shared" ref="H99:I99" si="50">H95</f>
        <v>2</v>
      </c>
      <c r="I99" s="224">
        <f t="shared" si="50"/>
        <v>0</v>
      </c>
      <c r="J99" s="224">
        <f t="shared" si="35"/>
        <v>0</v>
      </c>
      <c r="K99" s="224">
        <f t="shared" si="36"/>
        <v>2</v>
      </c>
      <c r="L99" s="224" t="s">
        <v>62</v>
      </c>
      <c r="M99" s="150">
        <v>46022</v>
      </c>
      <c r="N99" s="150">
        <v>46022</v>
      </c>
      <c r="O99" s="142"/>
      <c r="P99" s="224" t="s">
        <v>62</v>
      </c>
      <c r="Q99" s="142"/>
      <c r="R99" s="142"/>
      <c r="S99" s="239"/>
    </row>
    <row r="100" spans="1:19" ht="14.25" x14ac:dyDescent="0.2">
      <c r="A100" s="332"/>
      <c r="B100" s="147" t="s">
        <v>71</v>
      </c>
      <c r="C100" s="224"/>
      <c r="D100" s="224"/>
      <c r="E100" s="224"/>
      <c r="F100" s="224"/>
      <c r="G100" s="224" t="s">
        <v>62</v>
      </c>
      <c r="H100" s="224"/>
      <c r="I100" s="224" t="s">
        <v>62</v>
      </c>
      <c r="J100" s="224" t="str">
        <f t="shared" si="35"/>
        <v>X</v>
      </c>
      <c r="K100" s="224" t="str">
        <f t="shared" si="36"/>
        <v>X</v>
      </c>
      <c r="L100" s="224" t="s">
        <v>62</v>
      </c>
      <c r="M100" s="224"/>
      <c r="N100" s="224"/>
      <c r="O100" s="224" t="s">
        <v>62</v>
      </c>
      <c r="P100" s="224" t="s">
        <v>62</v>
      </c>
      <c r="Q100" s="224" t="s">
        <v>62</v>
      </c>
      <c r="R100" s="224" t="s">
        <v>62</v>
      </c>
      <c r="S100" s="239"/>
    </row>
    <row r="101" spans="1:19" x14ac:dyDescent="0.2">
      <c r="A101" s="333"/>
      <c r="B101" s="148" t="s">
        <v>72</v>
      </c>
      <c r="C101" s="224"/>
      <c r="D101" s="224" t="s">
        <v>62</v>
      </c>
      <c r="E101" s="224"/>
      <c r="F101" s="224"/>
      <c r="G101" s="224">
        <f>G99</f>
        <v>2</v>
      </c>
      <c r="H101" s="224">
        <f t="shared" ref="H101:I101" si="51">H99</f>
        <v>2</v>
      </c>
      <c r="I101" s="224">
        <f t="shared" si="51"/>
        <v>0</v>
      </c>
      <c r="J101" s="224">
        <f t="shared" si="35"/>
        <v>0</v>
      </c>
      <c r="K101" s="224">
        <f t="shared" si="36"/>
        <v>2</v>
      </c>
      <c r="L101" s="224" t="s">
        <v>62</v>
      </c>
      <c r="M101" s="150">
        <v>46022</v>
      </c>
      <c r="N101" s="150">
        <v>46022</v>
      </c>
      <c r="O101" s="142"/>
      <c r="P101" s="224" t="s">
        <v>62</v>
      </c>
      <c r="Q101" s="142"/>
      <c r="R101" s="142"/>
      <c r="S101" s="239"/>
    </row>
    <row r="102" spans="1:19" ht="58.5" x14ac:dyDescent="0.2">
      <c r="A102" s="331" t="s">
        <v>225</v>
      </c>
      <c r="B102" s="137" t="str">
        <f>B94</f>
        <v>Результат предоставления субсидии 2 (код субсидии № 7041):</v>
      </c>
      <c r="C102" s="142" t="s">
        <v>191</v>
      </c>
      <c r="D102" s="141" t="s">
        <v>333</v>
      </c>
      <c r="E102" s="141" t="s">
        <v>320</v>
      </c>
      <c r="F102" s="142">
        <v>642</v>
      </c>
      <c r="G102" s="142">
        <v>2</v>
      </c>
      <c r="H102" s="142">
        <v>2</v>
      </c>
      <c r="I102" s="142">
        <v>2</v>
      </c>
      <c r="J102" s="142">
        <v>2</v>
      </c>
      <c r="K102" s="142">
        <f t="shared" si="36"/>
        <v>2</v>
      </c>
      <c r="L102" s="142"/>
      <c r="M102" s="224" t="s">
        <v>62</v>
      </c>
      <c r="N102" s="224" t="s">
        <v>62</v>
      </c>
      <c r="O102" s="194">
        <v>125000</v>
      </c>
      <c r="P102" s="194"/>
      <c r="Q102" s="194">
        <v>125000</v>
      </c>
      <c r="R102" s="194">
        <v>125000</v>
      </c>
      <c r="S102" s="239"/>
    </row>
    <row r="103" spans="1:19" ht="15.75" x14ac:dyDescent="0.2">
      <c r="A103" s="332"/>
      <c r="B103" s="146" t="s">
        <v>70</v>
      </c>
      <c r="C103" s="224"/>
      <c r="D103" s="224" t="s">
        <v>62</v>
      </c>
      <c r="E103" s="224"/>
      <c r="F103" s="224"/>
      <c r="G103" s="224">
        <f>G102</f>
        <v>2</v>
      </c>
      <c r="H103" s="224">
        <f t="shared" ref="H103:I103" si="52">H102</f>
        <v>2</v>
      </c>
      <c r="I103" s="224">
        <f t="shared" si="52"/>
        <v>2</v>
      </c>
      <c r="J103" s="224">
        <f t="shared" si="35"/>
        <v>2</v>
      </c>
      <c r="K103" s="224">
        <f t="shared" si="36"/>
        <v>2</v>
      </c>
      <c r="L103" s="224" t="s">
        <v>62</v>
      </c>
      <c r="M103" s="150">
        <v>46022</v>
      </c>
      <c r="N103" s="150">
        <v>46022</v>
      </c>
      <c r="O103" s="142"/>
      <c r="P103" s="224" t="s">
        <v>62</v>
      </c>
      <c r="Q103" s="142"/>
      <c r="R103" s="142"/>
      <c r="S103" s="239"/>
    </row>
    <row r="104" spans="1:19" ht="14.25" x14ac:dyDescent="0.2">
      <c r="A104" s="332"/>
      <c r="B104" s="147" t="s">
        <v>76</v>
      </c>
      <c r="C104" s="224"/>
      <c r="D104" s="224"/>
      <c r="E104" s="224"/>
      <c r="F104" s="224"/>
      <c r="G104" s="224" t="s">
        <v>62</v>
      </c>
      <c r="H104" s="224"/>
      <c r="I104" s="224" t="s">
        <v>62</v>
      </c>
      <c r="J104" s="224" t="str">
        <f t="shared" si="35"/>
        <v>X</v>
      </c>
      <c r="K104" s="224" t="str">
        <f t="shared" si="36"/>
        <v>X</v>
      </c>
      <c r="L104" s="224" t="s">
        <v>62</v>
      </c>
      <c r="M104" s="224"/>
      <c r="N104" s="224"/>
      <c r="O104" s="224" t="s">
        <v>62</v>
      </c>
      <c r="P104" s="224" t="s">
        <v>62</v>
      </c>
      <c r="Q104" s="224" t="s">
        <v>62</v>
      </c>
      <c r="R104" s="224" t="s">
        <v>62</v>
      </c>
      <c r="S104" s="239"/>
    </row>
    <row r="105" spans="1:19" ht="45" x14ac:dyDescent="0.2">
      <c r="A105" s="332"/>
      <c r="B105" s="148" t="s">
        <v>192</v>
      </c>
      <c r="C105" s="224"/>
      <c r="D105" s="224" t="s">
        <v>62</v>
      </c>
      <c r="E105" s="224"/>
      <c r="F105" s="224"/>
      <c r="G105" s="224">
        <f>G102</f>
        <v>2</v>
      </c>
      <c r="H105" s="224">
        <f t="shared" ref="H105:I105" si="53">H102</f>
        <v>2</v>
      </c>
      <c r="I105" s="224">
        <f t="shared" si="53"/>
        <v>2</v>
      </c>
      <c r="J105" s="224">
        <f t="shared" si="35"/>
        <v>2</v>
      </c>
      <c r="K105" s="224">
        <f t="shared" si="36"/>
        <v>2</v>
      </c>
      <c r="L105" s="224" t="s">
        <v>62</v>
      </c>
      <c r="M105" s="150">
        <v>46022</v>
      </c>
      <c r="N105" s="150">
        <v>46022</v>
      </c>
      <c r="O105" s="142"/>
      <c r="P105" s="224" t="s">
        <v>62</v>
      </c>
      <c r="Q105" s="142"/>
      <c r="R105" s="142"/>
      <c r="S105" s="239"/>
    </row>
    <row r="106" spans="1:19" ht="14.25" x14ac:dyDescent="0.2">
      <c r="A106" s="332"/>
      <c r="B106" s="147" t="s">
        <v>193</v>
      </c>
      <c r="C106" s="224"/>
      <c r="D106" s="224"/>
      <c r="E106" s="224"/>
      <c r="F106" s="224"/>
      <c r="G106" s="224" t="s">
        <v>62</v>
      </c>
      <c r="H106" s="224"/>
      <c r="I106" s="224" t="s">
        <v>62</v>
      </c>
      <c r="J106" s="224" t="str">
        <f t="shared" si="35"/>
        <v>X</v>
      </c>
      <c r="K106" s="224" t="str">
        <f t="shared" si="36"/>
        <v>X</v>
      </c>
      <c r="L106" s="224" t="s">
        <v>62</v>
      </c>
      <c r="M106" s="224"/>
      <c r="N106" s="224"/>
      <c r="O106" s="224" t="s">
        <v>62</v>
      </c>
      <c r="P106" s="224" t="s">
        <v>62</v>
      </c>
      <c r="Q106" s="224" t="s">
        <v>62</v>
      </c>
      <c r="R106" s="224" t="s">
        <v>62</v>
      </c>
      <c r="S106" s="239"/>
    </row>
    <row r="107" spans="1:19" ht="45" x14ac:dyDescent="0.2">
      <c r="A107" s="332"/>
      <c r="B107" s="148" t="s">
        <v>330</v>
      </c>
      <c r="C107" s="224"/>
      <c r="D107" s="224" t="s">
        <v>62</v>
      </c>
      <c r="E107" s="224"/>
      <c r="F107" s="224"/>
      <c r="G107" s="224">
        <f>G103</f>
        <v>2</v>
      </c>
      <c r="H107" s="224">
        <f t="shared" ref="H107:I107" si="54">H103</f>
        <v>2</v>
      </c>
      <c r="I107" s="224">
        <f t="shared" si="54"/>
        <v>2</v>
      </c>
      <c r="J107" s="224">
        <f t="shared" si="35"/>
        <v>2</v>
      </c>
      <c r="K107" s="224">
        <f t="shared" si="36"/>
        <v>2</v>
      </c>
      <c r="L107" s="224" t="s">
        <v>62</v>
      </c>
      <c r="M107" s="150">
        <v>46022</v>
      </c>
      <c r="N107" s="150">
        <v>46022</v>
      </c>
      <c r="O107" s="142"/>
      <c r="P107" s="224" t="s">
        <v>62</v>
      </c>
      <c r="Q107" s="142"/>
      <c r="R107" s="142"/>
      <c r="S107" s="239"/>
    </row>
    <row r="108" spans="1:19" ht="14.25" x14ac:dyDescent="0.2">
      <c r="A108" s="332"/>
      <c r="B108" s="147" t="s">
        <v>71</v>
      </c>
      <c r="C108" s="224"/>
      <c r="D108" s="224"/>
      <c r="E108" s="224"/>
      <c r="F108" s="224"/>
      <c r="G108" s="224" t="s">
        <v>62</v>
      </c>
      <c r="H108" s="224"/>
      <c r="I108" s="224" t="s">
        <v>62</v>
      </c>
      <c r="J108" s="224" t="str">
        <f t="shared" si="35"/>
        <v>X</v>
      </c>
      <c r="K108" s="224" t="str">
        <f t="shared" si="36"/>
        <v>X</v>
      </c>
      <c r="L108" s="224" t="s">
        <v>62</v>
      </c>
      <c r="M108" s="224"/>
      <c r="N108" s="224"/>
      <c r="O108" s="224" t="s">
        <v>62</v>
      </c>
      <c r="P108" s="224" t="s">
        <v>62</v>
      </c>
      <c r="Q108" s="224" t="s">
        <v>62</v>
      </c>
      <c r="R108" s="224" t="s">
        <v>62</v>
      </c>
      <c r="S108" s="239"/>
    </row>
    <row r="109" spans="1:19" x14ac:dyDescent="0.2">
      <c r="A109" s="333"/>
      <c r="B109" s="148" t="s">
        <v>72</v>
      </c>
      <c r="C109" s="224"/>
      <c r="D109" s="224" t="s">
        <v>62</v>
      </c>
      <c r="E109" s="224"/>
      <c r="F109" s="224"/>
      <c r="G109" s="224">
        <f>G107</f>
        <v>2</v>
      </c>
      <c r="H109" s="224">
        <f t="shared" ref="H109:I109" si="55">H107</f>
        <v>2</v>
      </c>
      <c r="I109" s="224">
        <f t="shared" si="55"/>
        <v>2</v>
      </c>
      <c r="J109" s="224">
        <f t="shared" si="35"/>
        <v>2</v>
      </c>
      <c r="K109" s="224">
        <f t="shared" si="36"/>
        <v>2</v>
      </c>
      <c r="L109" s="224" t="s">
        <v>62</v>
      </c>
      <c r="M109" s="150">
        <v>46022</v>
      </c>
      <c r="N109" s="150">
        <v>46022</v>
      </c>
      <c r="O109" s="142"/>
      <c r="P109" s="224" t="s">
        <v>62</v>
      </c>
      <c r="Q109" s="142"/>
      <c r="R109" s="142"/>
      <c r="S109" s="239"/>
    </row>
    <row r="110" spans="1:19" ht="58.5" x14ac:dyDescent="0.2">
      <c r="A110" s="331" t="s">
        <v>226</v>
      </c>
      <c r="B110" s="137" t="str">
        <f>B102</f>
        <v>Результат предоставления субсидии 2 (код субсидии № 7041):</v>
      </c>
      <c r="C110" s="142" t="s">
        <v>191</v>
      </c>
      <c r="D110" s="141" t="s">
        <v>333</v>
      </c>
      <c r="E110" s="141" t="s">
        <v>320</v>
      </c>
      <c r="F110" s="142">
        <v>642</v>
      </c>
      <c r="G110" s="142">
        <v>4</v>
      </c>
      <c r="H110" s="142">
        <f>G110</f>
        <v>4</v>
      </c>
      <c r="I110" s="142">
        <v>1</v>
      </c>
      <c r="J110" s="142">
        <f t="shared" si="35"/>
        <v>1</v>
      </c>
      <c r="K110" s="142">
        <f t="shared" si="36"/>
        <v>4</v>
      </c>
      <c r="L110" s="142"/>
      <c r="M110" s="224" t="s">
        <v>62</v>
      </c>
      <c r="N110" s="224" t="s">
        <v>62</v>
      </c>
      <c r="O110" s="194">
        <v>4205301.67</v>
      </c>
      <c r="P110" s="194"/>
      <c r="Q110" s="194">
        <v>125000</v>
      </c>
      <c r="R110" s="194">
        <v>125000</v>
      </c>
      <c r="S110" s="239"/>
    </row>
    <row r="111" spans="1:19" ht="15.75" x14ac:dyDescent="0.2">
      <c r="A111" s="332"/>
      <c r="B111" s="146" t="s">
        <v>70</v>
      </c>
      <c r="C111" s="224"/>
      <c r="D111" s="224" t="s">
        <v>62</v>
      </c>
      <c r="E111" s="224"/>
      <c r="F111" s="224"/>
      <c r="G111" s="224">
        <f>G110</f>
        <v>4</v>
      </c>
      <c r="H111" s="224">
        <f t="shared" ref="H111:I111" si="56">H110</f>
        <v>4</v>
      </c>
      <c r="I111" s="224">
        <f t="shared" si="56"/>
        <v>1</v>
      </c>
      <c r="J111" s="224">
        <f t="shared" si="35"/>
        <v>1</v>
      </c>
      <c r="K111" s="224">
        <f t="shared" si="36"/>
        <v>4</v>
      </c>
      <c r="L111" s="224" t="s">
        <v>62</v>
      </c>
      <c r="M111" s="150">
        <v>46022</v>
      </c>
      <c r="N111" s="150">
        <v>46022</v>
      </c>
      <c r="O111" s="142"/>
      <c r="P111" s="224" t="s">
        <v>62</v>
      </c>
      <c r="Q111" s="142"/>
      <c r="R111" s="142"/>
      <c r="S111" s="239"/>
    </row>
    <row r="112" spans="1:19" ht="14.25" x14ac:dyDescent="0.2">
      <c r="A112" s="332"/>
      <c r="B112" s="147" t="s">
        <v>76</v>
      </c>
      <c r="C112" s="224"/>
      <c r="D112" s="224"/>
      <c r="E112" s="224"/>
      <c r="F112" s="224"/>
      <c r="G112" s="224" t="s">
        <v>62</v>
      </c>
      <c r="H112" s="224"/>
      <c r="I112" s="224" t="s">
        <v>62</v>
      </c>
      <c r="J112" s="224" t="str">
        <f t="shared" si="35"/>
        <v>X</v>
      </c>
      <c r="K112" s="224" t="str">
        <f t="shared" si="36"/>
        <v>X</v>
      </c>
      <c r="L112" s="224" t="s">
        <v>62</v>
      </c>
      <c r="M112" s="224"/>
      <c r="N112" s="224"/>
      <c r="O112" s="224" t="s">
        <v>62</v>
      </c>
      <c r="P112" s="224" t="s">
        <v>62</v>
      </c>
      <c r="Q112" s="224" t="s">
        <v>62</v>
      </c>
      <c r="R112" s="224" t="s">
        <v>62</v>
      </c>
      <c r="S112" s="239"/>
    </row>
    <row r="113" spans="1:19" ht="45" x14ac:dyDescent="0.2">
      <c r="A113" s="332"/>
      <c r="B113" s="148" t="s">
        <v>192</v>
      </c>
      <c r="C113" s="224"/>
      <c r="D113" s="224" t="s">
        <v>62</v>
      </c>
      <c r="E113" s="224"/>
      <c r="F113" s="224"/>
      <c r="G113" s="224">
        <f>G110</f>
        <v>4</v>
      </c>
      <c r="H113" s="224">
        <f t="shared" ref="H113:I113" si="57">H110</f>
        <v>4</v>
      </c>
      <c r="I113" s="224">
        <f t="shared" si="57"/>
        <v>1</v>
      </c>
      <c r="J113" s="224">
        <f t="shared" si="35"/>
        <v>1</v>
      </c>
      <c r="K113" s="224">
        <f t="shared" si="36"/>
        <v>4</v>
      </c>
      <c r="L113" s="224" t="s">
        <v>62</v>
      </c>
      <c r="M113" s="150">
        <v>46022</v>
      </c>
      <c r="N113" s="150">
        <v>46022</v>
      </c>
      <c r="O113" s="142"/>
      <c r="P113" s="224" t="s">
        <v>62</v>
      </c>
      <c r="Q113" s="142"/>
      <c r="R113" s="142"/>
      <c r="S113" s="239"/>
    </row>
    <row r="114" spans="1:19" ht="14.25" x14ac:dyDescent="0.2">
      <c r="A114" s="332"/>
      <c r="B114" s="147" t="s">
        <v>193</v>
      </c>
      <c r="C114" s="224"/>
      <c r="D114" s="224"/>
      <c r="E114" s="224"/>
      <c r="F114" s="224"/>
      <c r="G114" s="224" t="s">
        <v>62</v>
      </c>
      <c r="H114" s="224"/>
      <c r="I114" s="224" t="s">
        <v>62</v>
      </c>
      <c r="J114" s="224" t="str">
        <f t="shared" si="35"/>
        <v>X</v>
      </c>
      <c r="K114" s="224" t="str">
        <f t="shared" si="36"/>
        <v>X</v>
      </c>
      <c r="L114" s="224" t="s">
        <v>62</v>
      </c>
      <c r="M114" s="224"/>
      <c r="N114" s="224"/>
      <c r="O114" s="224" t="s">
        <v>62</v>
      </c>
      <c r="P114" s="224" t="s">
        <v>62</v>
      </c>
      <c r="Q114" s="224" t="s">
        <v>62</v>
      </c>
      <c r="R114" s="224" t="s">
        <v>62</v>
      </c>
      <c r="S114" s="239"/>
    </row>
    <row r="115" spans="1:19" ht="45" x14ac:dyDescent="0.2">
      <c r="A115" s="332"/>
      <c r="B115" s="148" t="s">
        <v>330</v>
      </c>
      <c r="C115" s="224"/>
      <c r="D115" s="224" t="s">
        <v>62</v>
      </c>
      <c r="E115" s="224"/>
      <c r="F115" s="224"/>
      <c r="G115" s="224">
        <f>G111</f>
        <v>4</v>
      </c>
      <c r="H115" s="224">
        <f t="shared" ref="H115:I115" si="58">H111</f>
        <v>4</v>
      </c>
      <c r="I115" s="224">
        <f t="shared" si="58"/>
        <v>1</v>
      </c>
      <c r="J115" s="224">
        <f t="shared" si="35"/>
        <v>1</v>
      </c>
      <c r="K115" s="224">
        <f t="shared" si="36"/>
        <v>4</v>
      </c>
      <c r="L115" s="224" t="s">
        <v>62</v>
      </c>
      <c r="M115" s="150">
        <v>46022</v>
      </c>
      <c r="N115" s="150">
        <v>46022</v>
      </c>
      <c r="O115" s="142"/>
      <c r="P115" s="224" t="s">
        <v>62</v>
      </c>
      <c r="Q115" s="142"/>
      <c r="R115" s="142"/>
      <c r="S115" s="239"/>
    </row>
    <row r="116" spans="1:19" ht="14.25" x14ac:dyDescent="0.2">
      <c r="A116" s="332"/>
      <c r="B116" s="147" t="s">
        <v>71</v>
      </c>
      <c r="C116" s="224"/>
      <c r="D116" s="224"/>
      <c r="E116" s="224"/>
      <c r="F116" s="224"/>
      <c r="G116" s="224" t="s">
        <v>62</v>
      </c>
      <c r="H116" s="224"/>
      <c r="I116" s="224" t="s">
        <v>62</v>
      </c>
      <c r="J116" s="224" t="str">
        <f t="shared" si="35"/>
        <v>X</v>
      </c>
      <c r="K116" s="224" t="str">
        <f t="shared" si="36"/>
        <v>X</v>
      </c>
      <c r="L116" s="224" t="s">
        <v>62</v>
      </c>
      <c r="M116" s="224"/>
      <c r="N116" s="224"/>
      <c r="O116" s="224" t="s">
        <v>62</v>
      </c>
      <c r="P116" s="224" t="s">
        <v>62</v>
      </c>
      <c r="Q116" s="224" t="s">
        <v>62</v>
      </c>
      <c r="R116" s="224" t="s">
        <v>62</v>
      </c>
      <c r="S116" s="239"/>
    </row>
    <row r="117" spans="1:19" x14ac:dyDescent="0.2">
      <c r="A117" s="333"/>
      <c r="B117" s="148" t="s">
        <v>72</v>
      </c>
      <c r="C117" s="224"/>
      <c r="D117" s="224" t="s">
        <v>62</v>
      </c>
      <c r="E117" s="224"/>
      <c r="F117" s="224"/>
      <c r="G117" s="224">
        <f>G115</f>
        <v>4</v>
      </c>
      <c r="H117" s="224">
        <f t="shared" ref="H117:I117" si="59">H115</f>
        <v>4</v>
      </c>
      <c r="I117" s="224">
        <f t="shared" si="59"/>
        <v>1</v>
      </c>
      <c r="J117" s="224">
        <f t="shared" si="35"/>
        <v>1</v>
      </c>
      <c r="K117" s="224">
        <f t="shared" si="36"/>
        <v>4</v>
      </c>
      <c r="L117" s="224" t="s">
        <v>62</v>
      </c>
      <c r="M117" s="150">
        <v>46022</v>
      </c>
      <c r="N117" s="150">
        <v>46022</v>
      </c>
      <c r="O117" s="142"/>
      <c r="P117" s="224" t="s">
        <v>62</v>
      </c>
      <c r="Q117" s="142"/>
      <c r="R117" s="142"/>
      <c r="S117" s="239"/>
    </row>
    <row r="118" spans="1:19" ht="58.5" x14ac:dyDescent="0.2">
      <c r="A118" s="331" t="s">
        <v>227</v>
      </c>
      <c r="B118" s="137" t="str">
        <f>B110</f>
        <v>Результат предоставления субсидии 2 (код субсидии № 7041):</v>
      </c>
      <c r="C118" s="142" t="s">
        <v>191</v>
      </c>
      <c r="D118" s="141" t="s">
        <v>333</v>
      </c>
      <c r="E118" s="141" t="s">
        <v>320</v>
      </c>
      <c r="F118" s="142">
        <v>642</v>
      </c>
      <c r="G118" s="204">
        <v>2</v>
      </c>
      <c r="H118" s="204">
        <v>2</v>
      </c>
      <c r="I118" s="204">
        <v>2</v>
      </c>
      <c r="J118" s="204">
        <f t="shared" si="35"/>
        <v>2</v>
      </c>
      <c r="K118" s="204">
        <f t="shared" si="36"/>
        <v>2</v>
      </c>
      <c r="L118" s="204"/>
      <c r="M118" s="218" t="s">
        <v>62</v>
      </c>
      <c r="N118" s="218" t="s">
        <v>62</v>
      </c>
      <c r="O118" s="215">
        <v>4445819.7300000004</v>
      </c>
      <c r="P118" s="215"/>
      <c r="Q118" s="215">
        <v>4445819.7300000004</v>
      </c>
      <c r="R118" s="215">
        <v>4445819.7300000004</v>
      </c>
      <c r="S118" s="239"/>
    </row>
    <row r="119" spans="1:19" ht="15.75" x14ac:dyDescent="0.2">
      <c r="A119" s="332"/>
      <c r="B119" s="146" t="s">
        <v>70</v>
      </c>
      <c r="C119" s="224"/>
      <c r="D119" s="224" t="s">
        <v>62</v>
      </c>
      <c r="E119" s="224"/>
      <c r="F119" s="224"/>
      <c r="G119" s="224">
        <f>G118</f>
        <v>2</v>
      </c>
      <c r="H119" s="224">
        <f t="shared" ref="H119:I119" si="60">H118</f>
        <v>2</v>
      </c>
      <c r="I119" s="224">
        <f t="shared" si="60"/>
        <v>2</v>
      </c>
      <c r="J119" s="224">
        <f t="shared" si="35"/>
        <v>2</v>
      </c>
      <c r="K119" s="224">
        <f t="shared" si="36"/>
        <v>2</v>
      </c>
      <c r="L119" s="224" t="s">
        <v>62</v>
      </c>
      <c r="M119" s="150">
        <v>46022</v>
      </c>
      <c r="N119" s="150">
        <v>46022</v>
      </c>
      <c r="O119" s="142"/>
      <c r="P119" s="224" t="s">
        <v>62</v>
      </c>
      <c r="Q119" s="142"/>
      <c r="R119" s="142"/>
      <c r="S119" s="239"/>
    </row>
    <row r="120" spans="1:19" ht="14.25" x14ac:dyDescent="0.2">
      <c r="A120" s="332"/>
      <c r="B120" s="147" t="s">
        <v>76</v>
      </c>
      <c r="C120" s="224"/>
      <c r="D120" s="224"/>
      <c r="E120" s="224"/>
      <c r="F120" s="224"/>
      <c r="G120" s="224" t="s">
        <v>62</v>
      </c>
      <c r="H120" s="224"/>
      <c r="I120" s="224" t="s">
        <v>62</v>
      </c>
      <c r="J120" s="224" t="str">
        <f t="shared" si="35"/>
        <v>X</v>
      </c>
      <c r="K120" s="224" t="str">
        <f t="shared" si="36"/>
        <v>X</v>
      </c>
      <c r="L120" s="224" t="s">
        <v>62</v>
      </c>
      <c r="M120" s="224"/>
      <c r="N120" s="224"/>
      <c r="O120" s="224" t="s">
        <v>62</v>
      </c>
      <c r="P120" s="224" t="s">
        <v>62</v>
      </c>
      <c r="Q120" s="224" t="s">
        <v>62</v>
      </c>
      <c r="R120" s="224" t="s">
        <v>62</v>
      </c>
      <c r="S120" s="239"/>
    </row>
    <row r="121" spans="1:19" ht="45" x14ac:dyDescent="0.2">
      <c r="A121" s="332"/>
      <c r="B121" s="148" t="s">
        <v>192</v>
      </c>
      <c r="C121" s="224"/>
      <c r="D121" s="224" t="s">
        <v>62</v>
      </c>
      <c r="E121" s="224"/>
      <c r="F121" s="224"/>
      <c r="G121" s="224">
        <f>G118</f>
        <v>2</v>
      </c>
      <c r="H121" s="224">
        <f t="shared" ref="H121:I121" si="61">H118</f>
        <v>2</v>
      </c>
      <c r="I121" s="224">
        <f t="shared" si="61"/>
        <v>2</v>
      </c>
      <c r="J121" s="224">
        <f t="shared" si="35"/>
        <v>2</v>
      </c>
      <c r="K121" s="224">
        <f t="shared" si="36"/>
        <v>2</v>
      </c>
      <c r="L121" s="224" t="s">
        <v>62</v>
      </c>
      <c r="M121" s="150">
        <v>46022</v>
      </c>
      <c r="N121" s="150">
        <v>46022</v>
      </c>
      <c r="O121" s="142"/>
      <c r="P121" s="224" t="s">
        <v>62</v>
      </c>
      <c r="Q121" s="142"/>
      <c r="R121" s="142"/>
      <c r="S121" s="239"/>
    </row>
    <row r="122" spans="1:19" ht="14.25" x14ac:dyDescent="0.2">
      <c r="A122" s="332"/>
      <c r="B122" s="147" t="s">
        <v>193</v>
      </c>
      <c r="C122" s="224"/>
      <c r="D122" s="224"/>
      <c r="E122" s="224"/>
      <c r="F122" s="224"/>
      <c r="G122" s="224" t="s">
        <v>62</v>
      </c>
      <c r="H122" s="224"/>
      <c r="I122" s="224" t="s">
        <v>62</v>
      </c>
      <c r="J122" s="224" t="str">
        <f t="shared" si="35"/>
        <v>X</v>
      </c>
      <c r="K122" s="224" t="str">
        <f t="shared" si="36"/>
        <v>X</v>
      </c>
      <c r="L122" s="224" t="s">
        <v>62</v>
      </c>
      <c r="M122" s="224"/>
      <c r="N122" s="224"/>
      <c r="O122" s="224" t="s">
        <v>62</v>
      </c>
      <c r="P122" s="224" t="s">
        <v>62</v>
      </c>
      <c r="Q122" s="224" t="s">
        <v>62</v>
      </c>
      <c r="R122" s="224" t="s">
        <v>62</v>
      </c>
      <c r="S122" s="239"/>
    </row>
    <row r="123" spans="1:19" ht="45" x14ac:dyDescent="0.2">
      <c r="A123" s="332"/>
      <c r="B123" s="148" t="s">
        <v>330</v>
      </c>
      <c r="C123" s="224"/>
      <c r="D123" s="224" t="s">
        <v>62</v>
      </c>
      <c r="E123" s="224"/>
      <c r="F123" s="224"/>
      <c r="G123" s="224">
        <f>G119</f>
        <v>2</v>
      </c>
      <c r="H123" s="224">
        <f t="shared" ref="H123:I123" si="62">H119</f>
        <v>2</v>
      </c>
      <c r="I123" s="224">
        <f t="shared" si="62"/>
        <v>2</v>
      </c>
      <c r="J123" s="224">
        <f t="shared" si="35"/>
        <v>2</v>
      </c>
      <c r="K123" s="224">
        <f t="shared" si="36"/>
        <v>2</v>
      </c>
      <c r="L123" s="224" t="s">
        <v>62</v>
      </c>
      <c r="M123" s="150">
        <v>46022</v>
      </c>
      <c r="N123" s="150">
        <v>46022</v>
      </c>
      <c r="O123" s="142"/>
      <c r="P123" s="224" t="s">
        <v>62</v>
      </c>
      <c r="Q123" s="142"/>
      <c r="R123" s="142"/>
      <c r="S123" s="239"/>
    </row>
    <row r="124" spans="1:19" ht="14.25" x14ac:dyDescent="0.2">
      <c r="A124" s="332"/>
      <c r="B124" s="147" t="s">
        <v>71</v>
      </c>
      <c r="C124" s="224"/>
      <c r="D124" s="224"/>
      <c r="E124" s="224"/>
      <c r="F124" s="224"/>
      <c r="G124" s="224" t="s">
        <v>62</v>
      </c>
      <c r="H124" s="224"/>
      <c r="I124" s="224" t="s">
        <v>62</v>
      </c>
      <c r="J124" s="224" t="str">
        <f t="shared" si="35"/>
        <v>X</v>
      </c>
      <c r="K124" s="224" t="str">
        <f t="shared" si="36"/>
        <v>X</v>
      </c>
      <c r="L124" s="224" t="s">
        <v>62</v>
      </c>
      <c r="M124" s="224"/>
      <c r="N124" s="224"/>
      <c r="O124" s="224" t="s">
        <v>62</v>
      </c>
      <c r="P124" s="224" t="s">
        <v>62</v>
      </c>
      <c r="Q124" s="224" t="s">
        <v>62</v>
      </c>
      <c r="R124" s="224" t="s">
        <v>62</v>
      </c>
      <c r="S124" s="239"/>
    </row>
    <row r="125" spans="1:19" x14ac:dyDescent="0.2">
      <c r="A125" s="333"/>
      <c r="B125" s="148" t="s">
        <v>72</v>
      </c>
      <c r="C125" s="224"/>
      <c r="D125" s="224" t="s">
        <v>62</v>
      </c>
      <c r="E125" s="224"/>
      <c r="F125" s="224"/>
      <c r="G125" s="224">
        <f>G123</f>
        <v>2</v>
      </c>
      <c r="H125" s="224">
        <f t="shared" ref="H125:I125" si="63">H123</f>
        <v>2</v>
      </c>
      <c r="I125" s="224">
        <f t="shared" si="63"/>
        <v>2</v>
      </c>
      <c r="J125" s="224">
        <f t="shared" si="35"/>
        <v>2</v>
      </c>
      <c r="K125" s="224">
        <f t="shared" si="36"/>
        <v>2</v>
      </c>
      <c r="L125" s="224" t="s">
        <v>62</v>
      </c>
      <c r="M125" s="150">
        <v>46022</v>
      </c>
      <c r="N125" s="150">
        <v>46022</v>
      </c>
      <c r="O125" s="142"/>
      <c r="P125" s="224" t="s">
        <v>62</v>
      </c>
      <c r="Q125" s="142"/>
      <c r="R125" s="142"/>
      <c r="S125" s="239"/>
    </row>
    <row r="126" spans="1:19" ht="58.5" x14ac:dyDescent="0.2">
      <c r="A126" s="331" t="s">
        <v>228</v>
      </c>
      <c r="B126" s="137" t="str">
        <f>B118</f>
        <v>Результат предоставления субсидии 2 (код субсидии № 7041):</v>
      </c>
      <c r="C126" s="142" t="s">
        <v>191</v>
      </c>
      <c r="D126" s="141" t="s">
        <v>333</v>
      </c>
      <c r="E126" s="141" t="s">
        <v>320</v>
      </c>
      <c r="F126" s="142">
        <v>642</v>
      </c>
      <c r="G126" s="142"/>
      <c r="H126" s="142">
        <f>G126</f>
        <v>0</v>
      </c>
      <c r="I126" s="142">
        <v>0</v>
      </c>
      <c r="J126" s="142">
        <f t="shared" si="35"/>
        <v>0</v>
      </c>
      <c r="K126" s="142">
        <f t="shared" si="36"/>
        <v>0</v>
      </c>
      <c r="L126" s="142"/>
      <c r="M126" s="224" t="s">
        <v>62</v>
      </c>
      <c r="N126" s="224" t="s">
        <v>62</v>
      </c>
      <c r="O126" s="194"/>
      <c r="P126" s="194"/>
      <c r="Q126" s="194"/>
      <c r="R126" s="194"/>
      <c r="S126" s="239"/>
    </row>
    <row r="127" spans="1:19" ht="15.75" x14ac:dyDescent="0.2">
      <c r="A127" s="332"/>
      <c r="B127" s="146" t="s">
        <v>70</v>
      </c>
      <c r="C127" s="224"/>
      <c r="D127" s="224" t="s">
        <v>62</v>
      </c>
      <c r="E127" s="224"/>
      <c r="F127" s="224"/>
      <c r="G127" s="224">
        <f>G126</f>
        <v>0</v>
      </c>
      <c r="H127" s="224">
        <f t="shared" ref="H127:I127" si="64">H126</f>
        <v>0</v>
      </c>
      <c r="I127" s="224">
        <f t="shared" si="64"/>
        <v>0</v>
      </c>
      <c r="J127" s="224">
        <f t="shared" si="35"/>
        <v>0</v>
      </c>
      <c r="K127" s="224">
        <f t="shared" si="36"/>
        <v>0</v>
      </c>
      <c r="L127" s="224" t="s">
        <v>62</v>
      </c>
      <c r="M127" s="150">
        <v>46022</v>
      </c>
      <c r="N127" s="150">
        <v>46022</v>
      </c>
      <c r="O127" s="142"/>
      <c r="P127" s="224" t="s">
        <v>62</v>
      </c>
      <c r="Q127" s="142"/>
      <c r="R127" s="142"/>
      <c r="S127" s="239"/>
    </row>
    <row r="128" spans="1:19" ht="14.25" x14ac:dyDescent="0.2">
      <c r="A128" s="332"/>
      <c r="B128" s="147" t="s">
        <v>76</v>
      </c>
      <c r="C128" s="224"/>
      <c r="D128" s="224"/>
      <c r="E128" s="224"/>
      <c r="F128" s="224"/>
      <c r="G128" s="224" t="s">
        <v>62</v>
      </c>
      <c r="H128" s="224"/>
      <c r="I128" s="224" t="s">
        <v>62</v>
      </c>
      <c r="J128" s="224" t="str">
        <f t="shared" si="35"/>
        <v>X</v>
      </c>
      <c r="K128" s="224" t="str">
        <f t="shared" si="36"/>
        <v>X</v>
      </c>
      <c r="L128" s="224" t="s">
        <v>62</v>
      </c>
      <c r="M128" s="224"/>
      <c r="N128" s="224"/>
      <c r="O128" s="224" t="s">
        <v>62</v>
      </c>
      <c r="P128" s="224" t="s">
        <v>62</v>
      </c>
      <c r="Q128" s="224" t="s">
        <v>62</v>
      </c>
      <c r="R128" s="224" t="s">
        <v>62</v>
      </c>
      <c r="S128" s="239"/>
    </row>
    <row r="129" spans="1:19" ht="45" x14ac:dyDescent="0.2">
      <c r="A129" s="332"/>
      <c r="B129" s="148" t="s">
        <v>192</v>
      </c>
      <c r="C129" s="224"/>
      <c r="D129" s="224" t="s">
        <v>62</v>
      </c>
      <c r="E129" s="224"/>
      <c r="F129" s="224"/>
      <c r="G129" s="224">
        <f>G126</f>
        <v>0</v>
      </c>
      <c r="H129" s="224">
        <f t="shared" ref="H129:I129" si="65">H126</f>
        <v>0</v>
      </c>
      <c r="I129" s="224">
        <f t="shared" si="65"/>
        <v>0</v>
      </c>
      <c r="J129" s="224">
        <f t="shared" si="35"/>
        <v>0</v>
      </c>
      <c r="K129" s="224">
        <f t="shared" si="36"/>
        <v>0</v>
      </c>
      <c r="L129" s="224" t="s">
        <v>62</v>
      </c>
      <c r="M129" s="150">
        <v>46022</v>
      </c>
      <c r="N129" s="150">
        <v>46022</v>
      </c>
      <c r="O129" s="142"/>
      <c r="P129" s="224" t="s">
        <v>62</v>
      </c>
      <c r="Q129" s="142"/>
      <c r="R129" s="142"/>
      <c r="S129" s="239"/>
    </row>
    <row r="130" spans="1:19" ht="14.25" x14ac:dyDescent="0.2">
      <c r="A130" s="332"/>
      <c r="B130" s="147" t="s">
        <v>193</v>
      </c>
      <c r="C130" s="224"/>
      <c r="D130" s="224"/>
      <c r="E130" s="224"/>
      <c r="F130" s="224"/>
      <c r="G130" s="224" t="s">
        <v>62</v>
      </c>
      <c r="H130" s="224"/>
      <c r="I130" s="224" t="s">
        <v>62</v>
      </c>
      <c r="J130" s="224" t="str">
        <f t="shared" si="35"/>
        <v>X</v>
      </c>
      <c r="K130" s="224" t="str">
        <f t="shared" si="36"/>
        <v>X</v>
      </c>
      <c r="L130" s="224" t="s">
        <v>62</v>
      </c>
      <c r="M130" s="224"/>
      <c r="N130" s="224"/>
      <c r="O130" s="224" t="s">
        <v>62</v>
      </c>
      <c r="P130" s="224" t="s">
        <v>62</v>
      </c>
      <c r="Q130" s="224" t="s">
        <v>62</v>
      </c>
      <c r="R130" s="224" t="s">
        <v>62</v>
      </c>
      <c r="S130" s="239"/>
    </row>
    <row r="131" spans="1:19" ht="45" x14ac:dyDescent="0.2">
      <c r="A131" s="332"/>
      <c r="B131" s="148" t="s">
        <v>330</v>
      </c>
      <c r="C131" s="224"/>
      <c r="D131" s="224" t="s">
        <v>62</v>
      </c>
      <c r="E131" s="224"/>
      <c r="F131" s="224"/>
      <c r="G131" s="224">
        <f>G127</f>
        <v>0</v>
      </c>
      <c r="H131" s="224">
        <f t="shared" ref="H131:I131" si="66">H127</f>
        <v>0</v>
      </c>
      <c r="I131" s="224">
        <f t="shared" si="66"/>
        <v>0</v>
      </c>
      <c r="J131" s="224">
        <f t="shared" si="35"/>
        <v>0</v>
      </c>
      <c r="K131" s="224">
        <f t="shared" si="36"/>
        <v>0</v>
      </c>
      <c r="L131" s="224" t="s">
        <v>62</v>
      </c>
      <c r="M131" s="150">
        <v>46022</v>
      </c>
      <c r="N131" s="150">
        <v>46022</v>
      </c>
      <c r="O131" s="142"/>
      <c r="P131" s="224" t="s">
        <v>62</v>
      </c>
      <c r="Q131" s="142"/>
      <c r="R131" s="142"/>
      <c r="S131" s="239"/>
    </row>
    <row r="132" spans="1:19" ht="14.25" x14ac:dyDescent="0.2">
      <c r="A132" s="332"/>
      <c r="B132" s="147" t="s">
        <v>71</v>
      </c>
      <c r="C132" s="224"/>
      <c r="D132" s="224"/>
      <c r="E132" s="224"/>
      <c r="F132" s="224"/>
      <c r="G132" s="224" t="s">
        <v>62</v>
      </c>
      <c r="H132" s="224"/>
      <c r="I132" s="224" t="s">
        <v>62</v>
      </c>
      <c r="J132" s="224" t="str">
        <f t="shared" si="35"/>
        <v>X</v>
      </c>
      <c r="K132" s="224" t="str">
        <f t="shared" si="36"/>
        <v>X</v>
      </c>
      <c r="L132" s="224" t="s">
        <v>62</v>
      </c>
      <c r="M132" s="224"/>
      <c r="N132" s="224"/>
      <c r="O132" s="224" t="s">
        <v>62</v>
      </c>
      <c r="P132" s="224" t="s">
        <v>62</v>
      </c>
      <c r="Q132" s="224" t="s">
        <v>62</v>
      </c>
      <c r="R132" s="224" t="s">
        <v>62</v>
      </c>
      <c r="S132" s="239"/>
    </row>
    <row r="133" spans="1:19" x14ac:dyDescent="0.2">
      <c r="A133" s="333"/>
      <c r="B133" s="148" t="s">
        <v>72</v>
      </c>
      <c r="C133" s="224"/>
      <c r="D133" s="224" t="s">
        <v>62</v>
      </c>
      <c r="E133" s="224"/>
      <c r="F133" s="224"/>
      <c r="G133" s="224">
        <f>G131</f>
        <v>0</v>
      </c>
      <c r="H133" s="224">
        <f t="shared" ref="H133:I133" si="67">H131</f>
        <v>0</v>
      </c>
      <c r="I133" s="224">
        <f t="shared" si="67"/>
        <v>0</v>
      </c>
      <c r="J133" s="224">
        <f t="shared" si="35"/>
        <v>0</v>
      </c>
      <c r="K133" s="224">
        <f t="shared" si="36"/>
        <v>0</v>
      </c>
      <c r="L133" s="224" t="s">
        <v>62</v>
      </c>
      <c r="M133" s="150">
        <v>46022</v>
      </c>
      <c r="N133" s="150">
        <v>46022</v>
      </c>
      <c r="O133" s="142"/>
      <c r="P133" s="224" t="s">
        <v>62</v>
      </c>
      <c r="Q133" s="142"/>
      <c r="R133" s="142"/>
      <c r="S133" s="239"/>
    </row>
    <row r="134" spans="1:19" ht="58.5" x14ac:dyDescent="0.2">
      <c r="A134" s="331" t="s">
        <v>229</v>
      </c>
      <c r="B134" s="137" t="str">
        <f>B126</f>
        <v>Результат предоставления субсидии 2 (код субсидии № 7041):</v>
      </c>
      <c r="C134" s="142" t="s">
        <v>191</v>
      </c>
      <c r="D134" s="141" t="s">
        <v>333</v>
      </c>
      <c r="E134" s="141" t="s">
        <v>320</v>
      </c>
      <c r="F134" s="142">
        <v>642</v>
      </c>
      <c r="G134" s="204">
        <v>2</v>
      </c>
      <c r="H134" s="204">
        <v>2</v>
      </c>
      <c r="I134" s="204">
        <v>1</v>
      </c>
      <c r="J134" s="204">
        <f t="shared" si="35"/>
        <v>1</v>
      </c>
      <c r="K134" s="204">
        <f t="shared" si="36"/>
        <v>2</v>
      </c>
      <c r="L134" s="204"/>
      <c r="M134" s="218" t="s">
        <v>62</v>
      </c>
      <c r="N134" s="218" t="s">
        <v>62</v>
      </c>
      <c r="O134" s="215">
        <v>2062303.43</v>
      </c>
      <c r="P134" s="215"/>
      <c r="Q134" s="215">
        <v>1985504.79</v>
      </c>
      <c r="R134" s="215">
        <v>17412.509999999998</v>
      </c>
      <c r="S134" s="239"/>
    </row>
    <row r="135" spans="1:19" ht="15.75" x14ac:dyDescent="0.2">
      <c r="A135" s="332"/>
      <c r="B135" s="146" t="s">
        <v>70</v>
      </c>
      <c r="C135" s="224"/>
      <c r="D135" s="224" t="s">
        <v>62</v>
      </c>
      <c r="E135" s="224"/>
      <c r="F135" s="224"/>
      <c r="G135" s="224">
        <f>G134</f>
        <v>2</v>
      </c>
      <c r="H135" s="224">
        <f t="shared" ref="H135:I135" si="68">H134</f>
        <v>2</v>
      </c>
      <c r="I135" s="224">
        <f t="shared" si="68"/>
        <v>1</v>
      </c>
      <c r="J135" s="224">
        <f t="shared" ref="J135:J198" si="69">I135</f>
        <v>1</v>
      </c>
      <c r="K135" s="224">
        <f t="shared" ref="K135:K198" si="70">G135</f>
        <v>2</v>
      </c>
      <c r="L135" s="224" t="s">
        <v>62</v>
      </c>
      <c r="M135" s="150">
        <v>46022</v>
      </c>
      <c r="N135" s="150">
        <v>46022</v>
      </c>
      <c r="O135" s="142"/>
      <c r="P135" s="224" t="s">
        <v>62</v>
      </c>
      <c r="Q135" s="142"/>
      <c r="R135" s="142"/>
      <c r="S135" s="239"/>
    </row>
    <row r="136" spans="1:19" ht="14.25" x14ac:dyDescent="0.2">
      <c r="A136" s="332"/>
      <c r="B136" s="147" t="s">
        <v>76</v>
      </c>
      <c r="C136" s="224"/>
      <c r="D136" s="224"/>
      <c r="E136" s="224"/>
      <c r="F136" s="224"/>
      <c r="G136" s="224" t="s">
        <v>62</v>
      </c>
      <c r="H136" s="224"/>
      <c r="I136" s="224" t="s">
        <v>62</v>
      </c>
      <c r="J136" s="224" t="str">
        <f t="shared" si="69"/>
        <v>X</v>
      </c>
      <c r="K136" s="224" t="str">
        <f t="shared" si="70"/>
        <v>X</v>
      </c>
      <c r="L136" s="224" t="s">
        <v>62</v>
      </c>
      <c r="M136" s="224"/>
      <c r="N136" s="224"/>
      <c r="O136" s="224" t="s">
        <v>62</v>
      </c>
      <c r="P136" s="224" t="s">
        <v>62</v>
      </c>
      <c r="Q136" s="224" t="s">
        <v>62</v>
      </c>
      <c r="R136" s="224" t="s">
        <v>62</v>
      </c>
      <c r="S136" s="239"/>
    </row>
    <row r="137" spans="1:19" ht="45" x14ac:dyDescent="0.2">
      <c r="A137" s="332"/>
      <c r="B137" s="148" t="s">
        <v>192</v>
      </c>
      <c r="C137" s="224"/>
      <c r="D137" s="224" t="s">
        <v>62</v>
      </c>
      <c r="E137" s="224"/>
      <c r="F137" s="224"/>
      <c r="G137" s="224">
        <f>G134</f>
        <v>2</v>
      </c>
      <c r="H137" s="224">
        <f t="shared" ref="H137:I137" si="71">H134</f>
        <v>2</v>
      </c>
      <c r="I137" s="224">
        <f t="shared" si="71"/>
        <v>1</v>
      </c>
      <c r="J137" s="224">
        <f t="shared" si="69"/>
        <v>1</v>
      </c>
      <c r="K137" s="224">
        <f t="shared" si="70"/>
        <v>2</v>
      </c>
      <c r="L137" s="224" t="s">
        <v>62</v>
      </c>
      <c r="M137" s="150">
        <v>46022</v>
      </c>
      <c r="N137" s="150">
        <v>46022</v>
      </c>
      <c r="O137" s="142"/>
      <c r="P137" s="224" t="s">
        <v>62</v>
      </c>
      <c r="Q137" s="142"/>
      <c r="R137" s="142"/>
      <c r="S137" s="239"/>
    </row>
    <row r="138" spans="1:19" ht="14.25" x14ac:dyDescent="0.2">
      <c r="A138" s="332"/>
      <c r="B138" s="147" t="s">
        <v>193</v>
      </c>
      <c r="C138" s="224"/>
      <c r="D138" s="224"/>
      <c r="E138" s="224"/>
      <c r="F138" s="224"/>
      <c r="G138" s="224" t="s">
        <v>62</v>
      </c>
      <c r="H138" s="224"/>
      <c r="I138" s="224" t="s">
        <v>62</v>
      </c>
      <c r="J138" s="224" t="str">
        <f t="shared" si="69"/>
        <v>X</v>
      </c>
      <c r="K138" s="224" t="str">
        <f t="shared" si="70"/>
        <v>X</v>
      </c>
      <c r="L138" s="224" t="s">
        <v>62</v>
      </c>
      <c r="M138" s="224"/>
      <c r="N138" s="224"/>
      <c r="O138" s="224" t="s">
        <v>62</v>
      </c>
      <c r="P138" s="224" t="s">
        <v>62</v>
      </c>
      <c r="Q138" s="224" t="s">
        <v>62</v>
      </c>
      <c r="R138" s="224" t="s">
        <v>62</v>
      </c>
      <c r="S138" s="239"/>
    </row>
    <row r="139" spans="1:19" ht="45" x14ac:dyDescent="0.2">
      <c r="A139" s="332"/>
      <c r="B139" s="148" t="s">
        <v>330</v>
      </c>
      <c r="C139" s="224"/>
      <c r="D139" s="224" t="s">
        <v>62</v>
      </c>
      <c r="E139" s="224"/>
      <c r="F139" s="224"/>
      <c r="G139" s="224">
        <f>G135</f>
        <v>2</v>
      </c>
      <c r="H139" s="224">
        <f t="shared" ref="H139:I139" si="72">H135</f>
        <v>2</v>
      </c>
      <c r="I139" s="224">
        <f t="shared" si="72"/>
        <v>1</v>
      </c>
      <c r="J139" s="224">
        <f t="shared" si="69"/>
        <v>1</v>
      </c>
      <c r="K139" s="224">
        <f t="shared" si="70"/>
        <v>2</v>
      </c>
      <c r="L139" s="224" t="s">
        <v>62</v>
      </c>
      <c r="M139" s="150">
        <v>46022</v>
      </c>
      <c r="N139" s="150">
        <v>46022</v>
      </c>
      <c r="O139" s="142"/>
      <c r="P139" s="224" t="s">
        <v>62</v>
      </c>
      <c r="Q139" s="142"/>
      <c r="R139" s="142"/>
      <c r="S139" s="239"/>
    </row>
    <row r="140" spans="1:19" ht="14.25" x14ac:dyDescent="0.2">
      <c r="A140" s="332"/>
      <c r="B140" s="147" t="s">
        <v>71</v>
      </c>
      <c r="C140" s="224"/>
      <c r="D140" s="224"/>
      <c r="E140" s="224"/>
      <c r="F140" s="224"/>
      <c r="G140" s="224" t="s">
        <v>62</v>
      </c>
      <c r="H140" s="224"/>
      <c r="I140" s="224" t="s">
        <v>62</v>
      </c>
      <c r="J140" s="224" t="str">
        <f t="shared" si="69"/>
        <v>X</v>
      </c>
      <c r="K140" s="224" t="str">
        <f t="shared" si="70"/>
        <v>X</v>
      </c>
      <c r="L140" s="224" t="s">
        <v>62</v>
      </c>
      <c r="M140" s="224"/>
      <c r="N140" s="224"/>
      <c r="O140" s="224" t="s">
        <v>62</v>
      </c>
      <c r="P140" s="224" t="s">
        <v>62</v>
      </c>
      <c r="Q140" s="224" t="s">
        <v>62</v>
      </c>
      <c r="R140" s="224" t="s">
        <v>62</v>
      </c>
      <c r="S140" s="239"/>
    </row>
    <row r="141" spans="1:19" x14ac:dyDescent="0.2">
      <c r="A141" s="333"/>
      <c r="B141" s="148" t="s">
        <v>72</v>
      </c>
      <c r="C141" s="224"/>
      <c r="D141" s="224" t="s">
        <v>62</v>
      </c>
      <c r="E141" s="224"/>
      <c r="F141" s="224"/>
      <c r="G141" s="224">
        <f>G139</f>
        <v>2</v>
      </c>
      <c r="H141" s="224">
        <f t="shared" ref="H141:I141" si="73">H139</f>
        <v>2</v>
      </c>
      <c r="I141" s="224">
        <f t="shared" si="73"/>
        <v>1</v>
      </c>
      <c r="J141" s="224">
        <f t="shared" si="69"/>
        <v>1</v>
      </c>
      <c r="K141" s="224">
        <f t="shared" si="70"/>
        <v>2</v>
      </c>
      <c r="L141" s="224" t="s">
        <v>62</v>
      </c>
      <c r="M141" s="150">
        <v>46022</v>
      </c>
      <c r="N141" s="150">
        <v>46022</v>
      </c>
      <c r="O141" s="142"/>
      <c r="P141" s="224" t="s">
        <v>62</v>
      </c>
      <c r="Q141" s="142"/>
      <c r="R141" s="142"/>
      <c r="S141" s="239"/>
    </row>
    <row r="142" spans="1:19" ht="58.5" x14ac:dyDescent="0.2">
      <c r="A142" s="331" t="s">
        <v>230</v>
      </c>
      <c r="B142" s="137" t="str">
        <f>B134</f>
        <v>Результат предоставления субсидии 2 (код субсидии № 7041):</v>
      </c>
      <c r="C142" s="142" t="s">
        <v>191</v>
      </c>
      <c r="D142" s="141" t="s">
        <v>333</v>
      </c>
      <c r="E142" s="141" t="s">
        <v>320</v>
      </c>
      <c r="F142" s="142">
        <v>642</v>
      </c>
      <c r="G142" s="142">
        <v>1</v>
      </c>
      <c r="H142" s="142">
        <f>G142</f>
        <v>1</v>
      </c>
      <c r="I142" s="142">
        <v>0</v>
      </c>
      <c r="J142" s="142">
        <f t="shared" si="69"/>
        <v>0</v>
      </c>
      <c r="K142" s="142">
        <f t="shared" si="70"/>
        <v>1</v>
      </c>
      <c r="L142" s="142"/>
      <c r="M142" s="224" t="s">
        <v>62</v>
      </c>
      <c r="N142" s="224" t="s">
        <v>62</v>
      </c>
      <c r="O142" s="194">
        <v>3652698.71</v>
      </c>
      <c r="P142" s="194"/>
      <c r="Q142" s="194">
        <v>0</v>
      </c>
      <c r="R142" s="194">
        <v>0</v>
      </c>
      <c r="S142" s="239"/>
    </row>
    <row r="143" spans="1:19" ht="15.75" x14ac:dyDescent="0.2">
      <c r="A143" s="332"/>
      <c r="B143" s="146" t="s">
        <v>70</v>
      </c>
      <c r="C143" s="224"/>
      <c r="D143" s="224" t="s">
        <v>62</v>
      </c>
      <c r="E143" s="224"/>
      <c r="F143" s="224"/>
      <c r="G143" s="224">
        <f>G142</f>
        <v>1</v>
      </c>
      <c r="H143" s="224">
        <f t="shared" ref="H143:I143" si="74">H142</f>
        <v>1</v>
      </c>
      <c r="I143" s="224">
        <f t="shared" si="74"/>
        <v>0</v>
      </c>
      <c r="J143" s="224">
        <f t="shared" si="69"/>
        <v>0</v>
      </c>
      <c r="K143" s="224">
        <f t="shared" si="70"/>
        <v>1</v>
      </c>
      <c r="L143" s="224" t="s">
        <v>62</v>
      </c>
      <c r="M143" s="150">
        <v>46022</v>
      </c>
      <c r="N143" s="150">
        <v>46022</v>
      </c>
      <c r="O143" s="142"/>
      <c r="P143" s="224" t="s">
        <v>62</v>
      </c>
      <c r="Q143" s="142"/>
      <c r="R143" s="142"/>
      <c r="S143" s="239"/>
    </row>
    <row r="144" spans="1:19" ht="14.25" x14ac:dyDescent="0.2">
      <c r="A144" s="332"/>
      <c r="B144" s="147" t="s">
        <v>76</v>
      </c>
      <c r="C144" s="224"/>
      <c r="D144" s="224"/>
      <c r="E144" s="224"/>
      <c r="F144" s="224"/>
      <c r="G144" s="224" t="s">
        <v>62</v>
      </c>
      <c r="H144" s="224"/>
      <c r="I144" s="224" t="s">
        <v>62</v>
      </c>
      <c r="J144" s="224" t="str">
        <f t="shared" si="69"/>
        <v>X</v>
      </c>
      <c r="K144" s="224" t="str">
        <f t="shared" si="70"/>
        <v>X</v>
      </c>
      <c r="L144" s="224" t="s">
        <v>62</v>
      </c>
      <c r="M144" s="224"/>
      <c r="N144" s="224"/>
      <c r="O144" s="224" t="s">
        <v>62</v>
      </c>
      <c r="P144" s="224" t="s">
        <v>62</v>
      </c>
      <c r="Q144" s="224" t="s">
        <v>62</v>
      </c>
      <c r="R144" s="224" t="s">
        <v>62</v>
      </c>
      <c r="S144" s="239"/>
    </row>
    <row r="145" spans="1:19" ht="45" x14ac:dyDescent="0.2">
      <c r="A145" s="332"/>
      <c r="B145" s="148" t="s">
        <v>192</v>
      </c>
      <c r="C145" s="224"/>
      <c r="D145" s="224" t="s">
        <v>62</v>
      </c>
      <c r="E145" s="224"/>
      <c r="F145" s="224"/>
      <c r="G145" s="224">
        <f>G142</f>
        <v>1</v>
      </c>
      <c r="H145" s="224">
        <f t="shared" ref="H145:I145" si="75">H142</f>
        <v>1</v>
      </c>
      <c r="I145" s="224">
        <f t="shared" si="75"/>
        <v>0</v>
      </c>
      <c r="J145" s="224">
        <f t="shared" si="69"/>
        <v>0</v>
      </c>
      <c r="K145" s="224">
        <f t="shared" si="70"/>
        <v>1</v>
      </c>
      <c r="L145" s="224" t="s">
        <v>62</v>
      </c>
      <c r="M145" s="150">
        <v>46022</v>
      </c>
      <c r="N145" s="150">
        <v>46022</v>
      </c>
      <c r="O145" s="142"/>
      <c r="P145" s="224" t="s">
        <v>62</v>
      </c>
      <c r="Q145" s="142"/>
      <c r="R145" s="142"/>
      <c r="S145" s="239"/>
    </row>
    <row r="146" spans="1:19" ht="14.25" x14ac:dyDescent="0.2">
      <c r="A146" s="332"/>
      <c r="B146" s="147" t="s">
        <v>193</v>
      </c>
      <c r="C146" s="224"/>
      <c r="D146" s="224"/>
      <c r="E146" s="224"/>
      <c r="F146" s="224"/>
      <c r="G146" s="224" t="s">
        <v>62</v>
      </c>
      <c r="H146" s="224"/>
      <c r="I146" s="224" t="s">
        <v>62</v>
      </c>
      <c r="J146" s="224" t="str">
        <f t="shared" si="69"/>
        <v>X</v>
      </c>
      <c r="K146" s="224" t="str">
        <f t="shared" si="70"/>
        <v>X</v>
      </c>
      <c r="L146" s="224" t="s">
        <v>62</v>
      </c>
      <c r="M146" s="224"/>
      <c r="N146" s="224"/>
      <c r="O146" s="224" t="s">
        <v>62</v>
      </c>
      <c r="P146" s="224" t="s">
        <v>62</v>
      </c>
      <c r="Q146" s="224" t="s">
        <v>62</v>
      </c>
      <c r="R146" s="224" t="s">
        <v>62</v>
      </c>
      <c r="S146" s="239"/>
    </row>
    <row r="147" spans="1:19" ht="45" x14ac:dyDescent="0.2">
      <c r="A147" s="332"/>
      <c r="B147" s="148" t="s">
        <v>330</v>
      </c>
      <c r="C147" s="224"/>
      <c r="D147" s="224" t="s">
        <v>62</v>
      </c>
      <c r="E147" s="224"/>
      <c r="F147" s="224"/>
      <c r="G147" s="224">
        <f>G143</f>
        <v>1</v>
      </c>
      <c r="H147" s="224">
        <f t="shared" ref="H147:I147" si="76">H143</f>
        <v>1</v>
      </c>
      <c r="I147" s="224">
        <f t="shared" si="76"/>
        <v>0</v>
      </c>
      <c r="J147" s="224">
        <f t="shared" si="69"/>
        <v>0</v>
      </c>
      <c r="K147" s="224">
        <f t="shared" si="70"/>
        <v>1</v>
      </c>
      <c r="L147" s="224" t="s">
        <v>62</v>
      </c>
      <c r="M147" s="150">
        <v>46022</v>
      </c>
      <c r="N147" s="150">
        <v>46022</v>
      </c>
      <c r="O147" s="142"/>
      <c r="P147" s="224" t="s">
        <v>62</v>
      </c>
      <c r="Q147" s="142"/>
      <c r="R147" s="142"/>
      <c r="S147" s="239"/>
    </row>
    <row r="148" spans="1:19" ht="14.25" x14ac:dyDescent="0.2">
      <c r="A148" s="332"/>
      <c r="B148" s="147" t="s">
        <v>71</v>
      </c>
      <c r="C148" s="224"/>
      <c r="D148" s="224"/>
      <c r="E148" s="224"/>
      <c r="F148" s="224"/>
      <c r="G148" s="224" t="s">
        <v>62</v>
      </c>
      <c r="H148" s="224"/>
      <c r="I148" s="224" t="s">
        <v>62</v>
      </c>
      <c r="J148" s="224" t="str">
        <f t="shared" si="69"/>
        <v>X</v>
      </c>
      <c r="K148" s="224" t="str">
        <f t="shared" si="70"/>
        <v>X</v>
      </c>
      <c r="L148" s="224" t="s">
        <v>62</v>
      </c>
      <c r="M148" s="224"/>
      <c r="N148" s="224"/>
      <c r="O148" s="224" t="s">
        <v>62</v>
      </c>
      <c r="P148" s="224" t="s">
        <v>62</v>
      </c>
      <c r="Q148" s="224" t="s">
        <v>62</v>
      </c>
      <c r="R148" s="224" t="s">
        <v>62</v>
      </c>
      <c r="S148" s="239"/>
    </row>
    <row r="149" spans="1:19" x14ac:dyDescent="0.2">
      <c r="A149" s="333"/>
      <c r="B149" s="148" t="s">
        <v>72</v>
      </c>
      <c r="C149" s="224"/>
      <c r="D149" s="224" t="s">
        <v>62</v>
      </c>
      <c r="E149" s="224"/>
      <c r="F149" s="224"/>
      <c r="G149" s="224">
        <f>G147</f>
        <v>1</v>
      </c>
      <c r="H149" s="224">
        <f t="shared" ref="H149:I149" si="77">H147</f>
        <v>1</v>
      </c>
      <c r="I149" s="224">
        <f t="shared" si="77"/>
        <v>0</v>
      </c>
      <c r="J149" s="224">
        <f t="shared" si="69"/>
        <v>0</v>
      </c>
      <c r="K149" s="224">
        <f t="shared" si="70"/>
        <v>1</v>
      </c>
      <c r="L149" s="224" t="s">
        <v>62</v>
      </c>
      <c r="M149" s="150">
        <v>46022</v>
      </c>
      <c r="N149" s="150">
        <v>46022</v>
      </c>
      <c r="O149" s="142"/>
      <c r="P149" s="224" t="s">
        <v>62</v>
      </c>
      <c r="Q149" s="142"/>
      <c r="R149" s="142"/>
      <c r="S149" s="239"/>
    </row>
    <row r="150" spans="1:19" ht="58.5" x14ac:dyDescent="0.2">
      <c r="A150" s="331" t="s">
        <v>231</v>
      </c>
      <c r="B150" s="137" t="str">
        <f>B142</f>
        <v>Результат предоставления субсидии 2 (код субсидии № 7041):</v>
      </c>
      <c r="C150" s="142" t="s">
        <v>191</v>
      </c>
      <c r="D150" s="141" t="s">
        <v>333</v>
      </c>
      <c r="E150" s="141" t="s">
        <v>320</v>
      </c>
      <c r="F150" s="142">
        <v>642</v>
      </c>
      <c r="G150" s="142">
        <v>1</v>
      </c>
      <c r="H150" s="142">
        <v>1</v>
      </c>
      <c r="I150" s="142">
        <v>0</v>
      </c>
      <c r="J150" s="142">
        <f t="shared" si="69"/>
        <v>0</v>
      </c>
      <c r="K150" s="142">
        <f t="shared" si="70"/>
        <v>1</v>
      </c>
      <c r="L150" s="142"/>
      <c r="M150" s="224" t="s">
        <v>62</v>
      </c>
      <c r="N150" s="224" t="s">
        <v>62</v>
      </c>
      <c r="O150" s="194">
        <v>4585032.18</v>
      </c>
      <c r="P150" s="194"/>
      <c r="Q150" s="194">
        <v>4585032.18</v>
      </c>
      <c r="R150" s="194">
        <v>0</v>
      </c>
      <c r="S150" s="239"/>
    </row>
    <row r="151" spans="1:19" ht="15.75" x14ac:dyDescent="0.2">
      <c r="A151" s="332"/>
      <c r="B151" s="146" t="s">
        <v>70</v>
      </c>
      <c r="C151" s="224"/>
      <c r="D151" s="224" t="s">
        <v>62</v>
      </c>
      <c r="E151" s="224"/>
      <c r="F151" s="224"/>
      <c r="G151" s="224">
        <v>1</v>
      </c>
      <c r="H151" s="224">
        <v>1</v>
      </c>
      <c r="I151" s="224">
        <v>0</v>
      </c>
      <c r="J151" s="224">
        <f t="shared" si="69"/>
        <v>0</v>
      </c>
      <c r="K151" s="224">
        <f t="shared" si="70"/>
        <v>1</v>
      </c>
      <c r="L151" s="224" t="s">
        <v>62</v>
      </c>
      <c r="M151" s="150">
        <v>46022</v>
      </c>
      <c r="N151" s="150">
        <v>46022</v>
      </c>
      <c r="O151" s="142"/>
      <c r="P151" s="224" t="s">
        <v>62</v>
      </c>
      <c r="Q151" s="142"/>
      <c r="R151" s="142"/>
      <c r="S151" s="239"/>
    </row>
    <row r="152" spans="1:19" ht="14.25" x14ac:dyDescent="0.2">
      <c r="A152" s="332"/>
      <c r="B152" s="147" t="s">
        <v>76</v>
      </c>
      <c r="C152" s="224"/>
      <c r="D152" s="224"/>
      <c r="E152" s="224"/>
      <c r="F152" s="224"/>
      <c r="G152" s="224" t="s">
        <v>62</v>
      </c>
      <c r="H152" s="224"/>
      <c r="I152" s="224" t="s">
        <v>62</v>
      </c>
      <c r="J152" s="224" t="str">
        <f t="shared" si="69"/>
        <v>X</v>
      </c>
      <c r="K152" s="224" t="str">
        <f t="shared" si="70"/>
        <v>X</v>
      </c>
      <c r="L152" s="224" t="s">
        <v>62</v>
      </c>
      <c r="M152" s="224"/>
      <c r="N152" s="224"/>
      <c r="O152" s="224" t="s">
        <v>62</v>
      </c>
      <c r="P152" s="224" t="s">
        <v>62</v>
      </c>
      <c r="Q152" s="224" t="s">
        <v>62</v>
      </c>
      <c r="R152" s="224" t="s">
        <v>62</v>
      </c>
      <c r="S152" s="239"/>
    </row>
    <row r="153" spans="1:19" ht="45" x14ac:dyDescent="0.2">
      <c r="A153" s="332"/>
      <c r="B153" s="148" t="s">
        <v>192</v>
      </c>
      <c r="C153" s="224"/>
      <c r="D153" s="224" t="s">
        <v>62</v>
      </c>
      <c r="E153" s="224"/>
      <c r="F153" s="224"/>
      <c r="G153" s="224">
        <v>1</v>
      </c>
      <c r="H153" s="224">
        <v>1</v>
      </c>
      <c r="I153" s="224">
        <v>0</v>
      </c>
      <c r="J153" s="224">
        <f t="shared" si="69"/>
        <v>0</v>
      </c>
      <c r="K153" s="224">
        <f t="shared" si="70"/>
        <v>1</v>
      </c>
      <c r="L153" s="224" t="s">
        <v>62</v>
      </c>
      <c r="M153" s="150">
        <v>46022</v>
      </c>
      <c r="N153" s="150">
        <v>46022</v>
      </c>
      <c r="O153" s="142"/>
      <c r="P153" s="224" t="s">
        <v>62</v>
      </c>
      <c r="Q153" s="142"/>
      <c r="R153" s="142"/>
      <c r="S153" s="239"/>
    </row>
    <row r="154" spans="1:19" ht="14.25" x14ac:dyDescent="0.2">
      <c r="A154" s="332"/>
      <c r="B154" s="147" t="s">
        <v>193</v>
      </c>
      <c r="C154" s="224"/>
      <c r="D154" s="224"/>
      <c r="E154" s="224"/>
      <c r="F154" s="224"/>
      <c r="G154" s="224" t="s">
        <v>62</v>
      </c>
      <c r="H154" s="224"/>
      <c r="I154" s="224" t="s">
        <v>62</v>
      </c>
      <c r="J154" s="224" t="str">
        <f t="shared" si="69"/>
        <v>X</v>
      </c>
      <c r="K154" s="224" t="str">
        <f t="shared" si="70"/>
        <v>X</v>
      </c>
      <c r="L154" s="224" t="s">
        <v>62</v>
      </c>
      <c r="M154" s="224"/>
      <c r="N154" s="224"/>
      <c r="O154" s="224" t="s">
        <v>62</v>
      </c>
      <c r="P154" s="224" t="s">
        <v>62</v>
      </c>
      <c r="Q154" s="224" t="s">
        <v>62</v>
      </c>
      <c r="R154" s="224" t="s">
        <v>62</v>
      </c>
      <c r="S154" s="239"/>
    </row>
    <row r="155" spans="1:19" ht="45" x14ac:dyDescent="0.2">
      <c r="A155" s="332"/>
      <c r="B155" s="148" t="s">
        <v>330</v>
      </c>
      <c r="C155" s="224"/>
      <c r="D155" s="224" t="s">
        <v>62</v>
      </c>
      <c r="E155" s="224"/>
      <c r="F155" s="224"/>
      <c r="G155" s="224">
        <v>1</v>
      </c>
      <c r="H155" s="224">
        <v>1</v>
      </c>
      <c r="I155" s="224">
        <v>0</v>
      </c>
      <c r="J155" s="224">
        <f t="shared" si="69"/>
        <v>0</v>
      </c>
      <c r="K155" s="224">
        <f t="shared" si="70"/>
        <v>1</v>
      </c>
      <c r="L155" s="224" t="s">
        <v>62</v>
      </c>
      <c r="M155" s="150">
        <v>46022</v>
      </c>
      <c r="N155" s="150">
        <v>46022</v>
      </c>
      <c r="O155" s="142"/>
      <c r="P155" s="224" t="s">
        <v>62</v>
      </c>
      <c r="Q155" s="142"/>
      <c r="R155" s="142"/>
      <c r="S155" s="239"/>
    </row>
    <row r="156" spans="1:19" ht="14.25" x14ac:dyDescent="0.2">
      <c r="A156" s="332"/>
      <c r="B156" s="147" t="s">
        <v>71</v>
      </c>
      <c r="C156" s="224"/>
      <c r="D156" s="224"/>
      <c r="E156" s="224"/>
      <c r="F156" s="224"/>
      <c r="G156" s="224" t="s">
        <v>62</v>
      </c>
      <c r="H156" s="224"/>
      <c r="I156" s="224" t="s">
        <v>62</v>
      </c>
      <c r="J156" s="224" t="str">
        <f t="shared" si="69"/>
        <v>X</v>
      </c>
      <c r="K156" s="224" t="str">
        <f t="shared" si="70"/>
        <v>X</v>
      </c>
      <c r="L156" s="224" t="s">
        <v>62</v>
      </c>
      <c r="M156" s="224"/>
      <c r="N156" s="224"/>
      <c r="O156" s="224" t="s">
        <v>62</v>
      </c>
      <c r="P156" s="224" t="s">
        <v>62</v>
      </c>
      <c r="Q156" s="224" t="s">
        <v>62</v>
      </c>
      <c r="R156" s="224" t="s">
        <v>62</v>
      </c>
      <c r="S156" s="239"/>
    </row>
    <row r="157" spans="1:19" x14ac:dyDescent="0.2">
      <c r="A157" s="333"/>
      <c r="B157" s="148" t="s">
        <v>72</v>
      </c>
      <c r="C157" s="224"/>
      <c r="D157" s="224" t="s">
        <v>62</v>
      </c>
      <c r="E157" s="224"/>
      <c r="F157" s="224"/>
      <c r="G157" s="224">
        <v>1</v>
      </c>
      <c r="H157" s="224">
        <v>1</v>
      </c>
      <c r="I157" s="224">
        <v>0</v>
      </c>
      <c r="J157" s="224">
        <f t="shared" si="69"/>
        <v>0</v>
      </c>
      <c r="K157" s="224">
        <f t="shared" si="70"/>
        <v>1</v>
      </c>
      <c r="L157" s="224" t="s">
        <v>62</v>
      </c>
      <c r="M157" s="150">
        <v>46022</v>
      </c>
      <c r="N157" s="150">
        <v>46022</v>
      </c>
      <c r="O157" s="142"/>
      <c r="P157" s="224" t="s">
        <v>62</v>
      </c>
      <c r="Q157" s="142"/>
      <c r="R157" s="142"/>
      <c r="S157" s="239"/>
    </row>
    <row r="158" spans="1:19" ht="58.5" x14ac:dyDescent="0.2">
      <c r="A158" s="331" t="s">
        <v>232</v>
      </c>
      <c r="B158" s="137" t="str">
        <f>B150</f>
        <v>Результат предоставления субсидии 2 (код субсидии № 7041):</v>
      </c>
      <c r="C158" s="142" t="s">
        <v>191</v>
      </c>
      <c r="D158" s="141" t="s">
        <v>333</v>
      </c>
      <c r="E158" s="141" t="s">
        <v>320</v>
      </c>
      <c r="F158" s="142">
        <v>642</v>
      </c>
      <c r="G158" s="142"/>
      <c r="H158" s="142">
        <f>G158</f>
        <v>0</v>
      </c>
      <c r="I158" s="142">
        <v>0</v>
      </c>
      <c r="J158" s="142">
        <f t="shared" si="69"/>
        <v>0</v>
      </c>
      <c r="K158" s="142">
        <f t="shared" si="70"/>
        <v>0</v>
      </c>
      <c r="L158" s="142"/>
      <c r="M158" s="224" t="s">
        <v>62</v>
      </c>
      <c r="N158" s="224" t="s">
        <v>62</v>
      </c>
      <c r="O158" s="194"/>
      <c r="P158" s="194"/>
      <c r="Q158" s="194"/>
      <c r="R158" s="194"/>
      <c r="S158" s="239"/>
    </row>
    <row r="159" spans="1:19" ht="15.75" x14ac:dyDescent="0.2">
      <c r="A159" s="332"/>
      <c r="B159" s="146" t="s">
        <v>70</v>
      </c>
      <c r="C159" s="224"/>
      <c r="D159" s="224" t="s">
        <v>62</v>
      </c>
      <c r="E159" s="224"/>
      <c r="F159" s="224"/>
      <c r="G159" s="224">
        <f>G158</f>
        <v>0</v>
      </c>
      <c r="H159" s="224">
        <f t="shared" ref="H159:I159" si="78">H158</f>
        <v>0</v>
      </c>
      <c r="I159" s="224">
        <f t="shared" si="78"/>
        <v>0</v>
      </c>
      <c r="J159" s="224">
        <f t="shared" si="69"/>
        <v>0</v>
      </c>
      <c r="K159" s="224">
        <f t="shared" si="70"/>
        <v>0</v>
      </c>
      <c r="L159" s="224" t="s">
        <v>62</v>
      </c>
      <c r="M159" s="150">
        <v>46022</v>
      </c>
      <c r="N159" s="150">
        <v>46022</v>
      </c>
      <c r="O159" s="142"/>
      <c r="P159" s="224" t="s">
        <v>62</v>
      </c>
      <c r="Q159" s="142"/>
      <c r="R159" s="142"/>
      <c r="S159" s="239"/>
    </row>
    <row r="160" spans="1:19" ht="14.25" x14ac:dyDescent="0.2">
      <c r="A160" s="332"/>
      <c r="B160" s="147" t="s">
        <v>76</v>
      </c>
      <c r="C160" s="224"/>
      <c r="D160" s="224"/>
      <c r="E160" s="224"/>
      <c r="F160" s="224"/>
      <c r="G160" s="224" t="s">
        <v>62</v>
      </c>
      <c r="H160" s="224"/>
      <c r="I160" s="224" t="s">
        <v>62</v>
      </c>
      <c r="J160" s="224" t="str">
        <f t="shared" si="69"/>
        <v>X</v>
      </c>
      <c r="K160" s="224" t="str">
        <f t="shared" si="70"/>
        <v>X</v>
      </c>
      <c r="L160" s="224" t="s">
        <v>62</v>
      </c>
      <c r="M160" s="224"/>
      <c r="N160" s="224"/>
      <c r="O160" s="224" t="s">
        <v>62</v>
      </c>
      <c r="P160" s="224" t="s">
        <v>62</v>
      </c>
      <c r="Q160" s="224" t="s">
        <v>62</v>
      </c>
      <c r="R160" s="224" t="s">
        <v>62</v>
      </c>
      <c r="S160" s="239"/>
    </row>
    <row r="161" spans="1:19" ht="45" x14ac:dyDescent="0.2">
      <c r="A161" s="332"/>
      <c r="B161" s="148" t="s">
        <v>192</v>
      </c>
      <c r="C161" s="224"/>
      <c r="D161" s="224" t="s">
        <v>62</v>
      </c>
      <c r="E161" s="224"/>
      <c r="F161" s="224"/>
      <c r="G161" s="224">
        <f>G158</f>
        <v>0</v>
      </c>
      <c r="H161" s="224">
        <f t="shared" ref="H161:I161" si="79">H158</f>
        <v>0</v>
      </c>
      <c r="I161" s="224">
        <f t="shared" si="79"/>
        <v>0</v>
      </c>
      <c r="J161" s="224">
        <f t="shared" si="69"/>
        <v>0</v>
      </c>
      <c r="K161" s="224">
        <f t="shared" si="70"/>
        <v>0</v>
      </c>
      <c r="L161" s="224" t="s">
        <v>62</v>
      </c>
      <c r="M161" s="150">
        <v>46022</v>
      </c>
      <c r="N161" s="150">
        <v>46022</v>
      </c>
      <c r="O161" s="142"/>
      <c r="P161" s="224" t="s">
        <v>62</v>
      </c>
      <c r="Q161" s="142"/>
      <c r="R161" s="142"/>
      <c r="S161" s="239"/>
    </row>
    <row r="162" spans="1:19" ht="14.25" x14ac:dyDescent="0.2">
      <c r="A162" s="332"/>
      <c r="B162" s="147" t="s">
        <v>193</v>
      </c>
      <c r="C162" s="224"/>
      <c r="D162" s="224"/>
      <c r="E162" s="224"/>
      <c r="F162" s="224"/>
      <c r="G162" s="224" t="s">
        <v>62</v>
      </c>
      <c r="H162" s="224"/>
      <c r="I162" s="224" t="s">
        <v>62</v>
      </c>
      <c r="J162" s="224" t="str">
        <f t="shared" si="69"/>
        <v>X</v>
      </c>
      <c r="K162" s="224" t="str">
        <f t="shared" si="70"/>
        <v>X</v>
      </c>
      <c r="L162" s="224" t="s">
        <v>62</v>
      </c>
      <c r="M162" s="224"/>
      <c r="N162" s="224"/>
      <c r="O162" s="224" t="s">
        <v>62</v>
      </c>
      <c r="P162" s="224" t="s">
        <v>62</v>
      </c>
      <c r="Q162" s="224" t="s">
        <v>62</v>
      </c>
      <c r="R162" s="224" t="s">
        <v>62</v>
      </c>
      <c r="S162" s="239"/>
    </row>
    <row r="163" spans="1:19" ht="45" x14ac:dyDescent="0.2">
      <c r="A163" s="332"/>
      <c r="B163" s="148" t="s">
        <v>330</v>
      </c>
      <c r="C163" s="224"/>
      <c r="D163" s="224" t="s">
        <v>62</v>
      </c>
      <c r="E163" s="224"/>
      <c r="F163" s="224"/>
      <c r="G163" s="224">
        <f>G159</f>
        <v>0</v>
      </c>
      <c r="H163" s="224">
        <f t="shared" ref="H163:I163" si="80">H159</f>
        <v>0</v>
      </c>
      <c r="I163" s="224">
        <f t="shared" si="80"/>
        <v>0</v>
      </c>
      <c r="J163" s="224">
        <f t="shared" si="69"/>
        <v>0</v>
      </c>
      <c r="K163" s="224">
        <f t="shared" si="70"/>
        <v>0</v>
      </c>
      <c r="L163" s="224" t="s">
        <v>62</v>
      </c>
      <c r="M163" s="150">
        <v>46022</v>
      </c>
      <c r="N163" s="150">
        <v>46022</v>
      </c>
      <c r="O163" s="142"/>
      <c r="P163" s="224" t="s">
        <v>62</v>
      </c>
      <c r="Q163" s="142"/>
      <c r="R163" s="142"/>
      <c r="S163" s="239"/>
    </row>
    <row r="164" spans="1:19" ht="14.25" x14ac:dyDescent="0.2">
      <c r="A164" s="332"/>
      <c r="B164" s="147" t="s">
        <v>71</v>
      </c>
      <c r="C164" s="224"/>
      <c r="D164" s="224"/>
      <c r="E164" s="224"/>
      <c r="F164" s="224"/>
      <c r="G164" s="224" t="s">
        <v>62</v>
      </c>
      <c r="H164" s="224"/>
      <c r="I164" s="224" t="s">
        <v>62</v>
      </c>
      <c r="J164" s="224" t="str">
        <f t="shared" si="69"/>
        <v>X</v>
      </c>
      <c r="K164" s="224" t="str">
        <f t="shared" si="70"/>
        <v>X</v>
      </c>
      <c r="L164" s="224" t="s">
        <v>62</v>
      </c>
      <c r="M164" s="224"/>
      <c r="N164" s="224"/>
      <c r="O164" s="224" t="s">
        <v>62</v>
      </c>
      <c r="P164" s="224" t="s">
        <v>62</v>
      </c>
      <c r="Q164" s="224" t="s">
        <v>62</v>
      </c>
      <c r="R164" s="224" t="s">
        <v>62</v>
      </c>
      <c r="S164" s="239"/>
    </row>
    <row r="165" spans="1:19" x14ac:dyDescent="0.2">
      <c r="A165" s="333"/>
      <c r="B165" s="148" t="s">
        <v>72</v>
      </c>
      <c r="C165" s="224"/>
      <c r="D165" s="224" t="s">
        <v>62</v>
      </c>
      <c r="E165" s="224"/>
      <c r="F165" s="224"/>
      <c r="G165" s="224">
        <f>G163</f>
        <v>0</v>
      </c>
      <c r="H165" s="224">
        <f t="shared" ref="H165:I165" si="81">H163</f>
        <v>0</v>
      </c>
      <c r="I165" s="224">
        <f t="shared" si="81"/>
        <v>0</v>
      </c>
      <c r="J165" s="224">
        <f t="shared" si="69"/>
        <v>0</v>
      </c>
      <c r="K165" s="224">
        <f t="shared" si="70"/>
        <v>0</v>
      </c>
      <c r="L165" s="224" t="s">
        <v>62</v>
      </c>
      <c r="M165" s="150">
        <v>46022</v>
      </c>
      <c r="N165" s="150">
        <v>46022</v>
      </c>
      <c r="O165" s="142"/>
      <c r="P165" s="224" t="s">
        <v>62</v>
      </c>
      <c r="Q165" s="142"/>
      <c r="R165" s="142"/>
      <c r="S165" s="239"/>
    </row>
    <row r="166" spans="1:19" ht="58.5" x14ac:dyDescent="0.2">
      <c r="A166" s="331" t="s">
        <v>233</v>
      </c>
      <c r="B166" s="137" t="str">
        <f>B158</f>
        <v>Результат предоставления субсидии 2 (код субсидии № 7041):</v>
      </c>
      <c r="C166" s="142" t="s">
        <v>191</v>
      </c>
      <c r="D166" s="141" t="s">
        <v>333</v>
      </c>
      <c r="E166" s="141" t="s">
        <v>320</v>
      </c>
      <c r="F166" s="142">
        <v>642</v>
      </c>
      <c r="G166" s="142">
        <v>2</v>
      </c>
      <c r="H166" s="142">
        <f>G166</f>
        <v>2</v>
      </c>
      <c r="I166" s="142">
        <v>1</v>
      </c>
      <c r="J166" s="142">
        <f t="shared" si="69"/>
        <v>1</v>
      </c>
      <c r="K166" s="142">
        <f t="shared" si="70"/>
        <v>2</v>
      </c>
      <c r="L166" s="142"/>
      <c r="M166" s="224" t="s">
        <v>62</v>
      </c>
      <c r="N166" s="224" t="s">
        <v>62</v>
      </c>
      <c r="O166" s="194">
        <v>3315709.06</v>
      </c>
      <c r="P166" s="194"/>
      <c r="Q166" s="194">
        <v>3313309.06</v>
      </c>
      <c r="R166" s="194">
        <v>15662.53</v>
      </c>
      <c r="S166" s="239"/>
    </row>
    <row r="167" spans="1:19" ht="15.75" x14ac:dyDescent="0.2">
      <c r="A167" s="332"/>
      <c r="B167" s="146" t="s">
        <v>70</v>
      </c>
      <c r="C167" s="224"/>
      <c r="D167" s="224" t="s">
        <v>62</v>
      </c>
      <c r="E167" s="224"/>
      <c r="F167" s="224"/>
      <c r="G167" s="224">
        <f>G166</f>
        <v>2</v>
      </c>
      <c r="H167" s="224">
        <f t="shared" ref="H167:I167" si="82">H166</f>
        <v>2</v>
      </c>
      <c r="I167" s="224">
        <f t="shared" si="82"/>
        <v>1</v>
      </c>
      <c r="J167" s="224">
        <f t="shared" si="69"/>
        <v>1</v>
      </c>
      <c r="K167" s="224">
        <f t="shared" si="70"/>
        <v>2</v>
      </c>
      <c r="L167" s="224" t="s">
        <v>62</v>
      </c>
      <c r="M167" s="150">
        <v>46022</v>
      </c>
      <c r="N167" s="150">
        <v>46022</v>
      </c>
      <c r="O167" s="142"/>
      <c r="P167" s="224" t="s">
        <v>62</v>
      </c>
      <c r="Q167" s="142"/>
      <c r="R167" s="142"/>
      <c r="S167" s="239"/>
    </row>
    <row r="168" spans="1:19" ht="14.25" x14ac:dyDescent="0.2">
      <c r="A168" s="332"/>
      <c r="B168" s="147" t="s">
        <v>76</v>
      </c>
      <c r="C168" s="224"/>
      <c r="D168" s="224"/>
      <c r="E168" s="224"/>
      <c r="F168" s="224"/>
      <c r="G168" s="224" t="s">
        <v>62</v>
      </c>
      <c r="H168" s="224"/>
      <c r="I168" s="224" t="s">
        <v>62</v>
      </c>
      <c r="J168" s="224" t="str">
        <f t="shared" si="69"/>
        <v>X</v>
      </c>
      <c r="K168" s="224" t="str">
        <f t="shared" si="70"/>
        <v>X</v>
      </c>
      <c r="L168" s="224" t="s">
        <v>62</v>
      </c>
      <c r="M168" s="224"/>
      <c r="N168" s="224"/>
      <c r="O168" s="224" t="s">
        <v>62</v>
      </c>
      <c r="P168" s="224" t="s">
        <v>62</v>
      </c>
      <c r="Q168" s="224" t="s">
        <v>62</v>
      </c>
      <c r="R168" s="224" t="s">
        <v>62</v>
      </c>
      <c r="S168" s="239"/>
    </row>
    <row r="169" spans="1:19" ht="45" x14ac:dyDescent="0.2">
      <c r="A169" s="332"/>
      <c r="B169" s="148" t="s">
        <v>192</v>
      </c>
      <c r="C169" s="224"/>
      <c r="D169" s="224" t="s">
        <v>62</v>
      </c>
      <c r="E169" s="224"/>
      <c r="F169" s="224"/>
      <c r="G169" s="224">
        <f>G166</f>
        <v>2</v>
      </c>
      <c r="H169" s="224">
        <f t="shared" ref="H169:I169" si="83">H166</f>
        <v>2</v>
      </c>
      <c r="I169" s="224">
        <f t="shared" si="83"/>
        <v>1</v>
      </c>
      <c r="J169" s="224">
        <f t="shared" si="69"/>
        <v>1</v>
      </c>
      <c r="K169" s="224">
        <f t="shared" si="70"/>
        <v>2</v>
      </c>
      <c r="L169" s="224" t="s">
        <v>62</v>
      </c>
      <c r="M169" s="150">
        <v>46022</v>
      </c>
      <c r="N169" s="150">
        <v>46022</v>
      </c>
      <c r="O169" s="142"/>
      <c r="P169" s="224" t="s">
        <v>62</v>
      </c>
      <c r="Q169" s="142"/>
      <c r="R169" s="142"/>
      <c r="S169" s="239"/>
    </row>
    <row r="170" spans="1:19" ht="14.25" x14ac:dyDescent="0.2">
      <c r="A170" s="332"/>
      <c r="B170" s="147" t="s">
        <v>193</v>
      </c>
      <c r="C170" s="224"/>
      <c r="D170" s="224"/>
      <c r="E170" s="224"/>
      <c r="F170" s="224"/>
      <c r="G170" s="224" t="s">
        <v>62</v>
      </c>
      <c r="H170" s="224"/>
      <c r="I170" s="224" t="s">
        <v>62</v>
      </c>
      <c r="J170" s="224" t="str">
        <f t="shared" si="69"/>
        <v>X</v>
      </c>
      <c r="K170" s="224" t="str">
        <f t="shared" si="70"/>
        <v>X</v>
      </c>
      <c r="L170" s="224" t="s">
        <v>62</v>
      </c>
      <c r="M170" s="224"/>
      <c r="N170" s="224"/>
      <c r="O170" s="224" t="s">
        <v>62</v>
      </c>
      <c r="P170" s="224" t="s">
        <v>62</v>
      </c>
      <c r="Q170" s="224" t="s">
        <v>62</v>
      </c>
      <c r="R170" s="224" t="s">
        <v>62</v>
      </c>
      <c r="S170" s="239"/>
    </row>
    <row r="171" spans="1:19" ht="45" x14ac:dyDescent="0.2">
      <c r="A171" s="332"/>
      <c r="B171" s="148" t="s">
        <v>330</v>
      </c>
      <c r="C171" s="224"/>
      <c r="D171" s="224" t="s">
        <v>62</v>
      </c>
      <c r="E171" s="224"/>
      <c r="F171" s="224"/>
      <c r="G171" s="224">
        <f>G167</f>
        <v>2</v>
      </c>
      <c r="H171" s="224">
        <f t="shared" ref="H171:I171" si="84">H167</f>
        <v>2</v>
      </c>
      <c r="I171" s="224">
        <f t="shared" si="84"/>
        <v>1</v>
      </c>
      <c r="J171" s="224">
        <f t="shared" si="69"/>
        <v>1</v>
      </c>
      <c r="K171" s="224">
        <f t="shared" si="70"/>
        <v>2</v>
      </c>
      <c r="L171" s="224" t="s">
        <v>62</v>
      </c>
      <c r="M171" s="150">
        <v>46022</v>
      </c>
      <c r="N171" s="150">
        <v>46022</v>
      </c>
      <c r="O171" s="142"/>
      <c r="P171" s="224" t="s">
        <v>62</v>
      </c>
      <c r="Q171" s="142"/>
      <c r="R171" s="142"/>
      <c r="S171" s="239"/>
    </row>
    <row r="172" spans="1:19" ht="14.25" x14ac:dyDescent="0.2">
      <c r="A172" s="332"/>
      <c r="B172" s="147" t="s">
        <v>71</v>
      </c>
      <c r="C172" s="224"/>
      <c r="D172" s="224"/>
      <c r="E172" s="224"/>
      <c r="F172" s="224"/>
      <c r="G172" s="224" t="s">
        <v>62</v>
      </c>
      <c r="H172" s="224"/>
      <c r="I172" s="224" t="s">
        <v>62</v>
      </c>
      <c r="J172" s="224" t="str">
        <f t="shared" si="69"/>
        <v>X</v>
      </c>
      <c r="K172" s="224" t="str">
        <f t="shared" si="70"/>
        <v>X</v>
      </c>
      <c r="L172" s="224" t="s">
        <v>62</v>
      </c>
      <c r="M172" s="224"/>
      <c r="N172" s="224"/>
      <c r="O172" s="224" t="s">
        <v>62</v>
      </c>
      <c r="P172" s="224" t="s">
        <v>62</v>
      </c>
      <c r="Q172" s="224" t="s">
        <v>62</v>
      </c>
      <c r="R172" s="224" t="s">
        <v>62</v>
      </c>
      <c r="S172" s="239"/>
    </row>
    <row r="173" spans="1:19" x14ac:dyDescent="0.2">
      <c r="A173" s="333"/>
      <c r="B173" s="148" t="s">
        <v>72</v>
      </c>
      <c r="C173" s="224"/>
      <c r="D173" s="224" t="s">
        <v>62</v>
      </c>
      <c r="E173" s="224"/>
      <c r="F173" s="224"/>
      <c r="G173" s="224">
        <f>G171</f>
        <v>2</v>
      </c>
      <c r="H173" s="224">
        <f t="shared" ref="H173:I173" si="85">H171</f>
        <v>2</v>
      </c>
      <c r="I173" s="224">
        <f t="shared" si="85"/>
        <v>1</v>
      </c>
      <c r="J173" s="224">
        <f t="shared" si="69"/>
        <v>1</v>
      </c>
      <c r="K173" s="224">
        <f t="shared" si="70"/>
        <v>2</v>
      </c>
      <c r="L173" s="224" t="s">
        <v>62</v>
      </c>
      <c r="M173" s="150">
        <v>46022</v>
      </c>
      <c r="N173" s="150">
        <v>46022</v>
      </c>
      <c r="O173" s="142"/>
      <c r="P173" s="224" t="s">
        <v>62</v>
      </c>
      <c r="Q173" s="142"/>
      <c r="R173" s="142"/>
      <c r="S173" s="239"/>
    </row>
    <row r="174" spans="1:19" ht="58.5" x14ac:dyDescent="0.2">
      <c r="A174" s="331" t="s">
        <v>234</v>
      </c>
      <c r="B174" s="137" t="str">
        <f>B166</f>
        <v>Результат предоставления субсидии 2 (код субсидии № 7041):</v>
      </c>
      <c r="C174" s="142" t="s">
        <v>191</v>
      </c>
      <c r="D174" s="141" t="s">
        <v>333</v>
      </c>
      <c r="E174" s="141" t="s">
        <v>320</v>
      </c>
      <c r="F174" s="142">
        <v>642</v>
      </c>
      <c r="G174" s="142">
        <v>1</v>
      </c>
      <c r="H174" s="142">
        <v>1</v>
      </c>
      <c r="I174" s="142">
        <v>1</v>
      </c>
      <c r="J174" s="142">
        <v>1</v>
      </c>
      <c r="K174" s="142">
        <f t="shared" si="70"/>
        <v>1</v>
      </c>
      <c r="L174" s="142"/>
      <c r="M174" s="224" t="s">
        <v>62</v>
      </c>
      <c r="N174" s="224" t="s">
        <v>62</v>
      </c>
      <c r="O174" s="194">
        <v>39855.35</v>
      </c>
      <c r="P174" s="194" t="s">
        <v>62</v>
      </c>
      <c r="Q174" s="194">
        <v>39855.35</v>
      </c>
      <c r="R174" s="194">
        <v>39855.35</v>
      </c>
      <c r="S174" s="239"/>
    </row>
    <row r="175" spans="1:19" ht="15.75" x14ac:dyDescent="0.2">
      <c r="A175" s="332"/>
      <c r="B175" s="146" t="s">
        <v>70</v>
      </c>
      <c r="C175" s="224"/>
      <c r="D175" s="224" t="s">
        <v>62</v>
      </c>
      <c r="E175" s="224"/>
      <c r="F175" s="224"/>
      <c r="G175" s="224">
        <f>G174</f>
        <v>1</v>
      </c>
      <c r="H175" s="224">
        <f t="shared" ref="H175:I175" si="86">H174</f>
        <v>1</v>
      </c>
      <c r="I175" s="224">
        <f t="shared" si="86"/>
        <v>1</v>
      </c>
      <c r="J175" s="224">
        <f t="shared" si="69"/>
        <v>1</v>
      </c>
      <c r="K175" s="224">
        <f t="shared" si="70"/>
        <v>1</v>
      </c>
      <c r="L175" s="224" t="s">
        <v>62</v>
      </c>
      <c r="M175" s="150">
        <v>46022</v>
      </c>
      <c r="N175" s="150">
        <v>46022</v>
      </c>
      <c r="O175" s="142"/>
      <c r="P175" s="224" t="s">
        <v>62</v>
      </c>
      <c r="Q175" s="142"/>
      <c r="R175" s="142"/>
      <c r="S175" s="239"/>
    </row>
    <row r="176" spans="1:19" ht="14.25" x14ac:dyDescent="0.2">
      <c r="A176" s="332"/>
      <c r="B176" s="147" t="s">
        <v>76</v>
      </c>
      <c r="C176" s="224"/>
      <c r="D176" s="224"/>
      <c r="E176" s="224"/>
      <c r="F176" s="224"/>
      <c r="G176" s="224" t="s">
        <v>62</v>
      </c>
      <c r="H176" s="224"/>
      <c r="I176" s="224" t="s">
        <v>62</v>
      </c>
      <c r="J176" s="224" t="str">
        <f t="shared" si="69"/>
        <v>X</v>
      </c>
      <c r="K176" s="224" t="str">
        <f t="shared" si="70"/>
        <v>X</v>
      </c>
      <c r="L176" s="224" t="s">
        <v>62</v>
      </c>
      <c r="M176" s="224"/>
      <c r="N176" s="224"/>
      <c r="O176" s="224" t="s">
        <v>62</v>
      </c>
      <c r="P176" s="224" t="s">
        <v>62</v>
      </c>
      <c r="Q176" s="224" t="s">
        <v>62</v>
      </c>
      <c r="R176" s="224" t="s">
        <v>62</v>
      </c>
      <c r="S176" s="239"/>
    </row>
    <row r="177" spans="1:19" ht="45" x14ac:dyDescent="0.2">
      <c r="A177" s="332"/>
      <c r="B177" s="148" t="s">
        <v>192</v>
      </c>
      <c r="C177" s="224"/>
      <c r="D177" s="224" t="s">
        <v>62</v>
      </c>
      <c r="E177" s="224"/>
      <c r="F177" s="224"/>
      <c r="G177" s="224">
        <f>G174</f>
        <v>1</v>
      </c>
      <c r="H177" s="224">
        <f t="shared" ref="H177:I177" si="87">H174</f>
        <v>1</v>
      </c>
      <c r="I177" s="224">
        <f t="shared" si="87"/>
        <v>1</v>
      </c>
      <c r="J177" s="224">
        <f t="shared" si="69"/>
        <v>1</v>
      </c>
      <c r="K177" s="224">
        <f t="shared" si="70"/>
        <v>1</v>
      </c>
      <c r="L177" s="224" t="s">
        <v>62</v>
      </c>
      <c r="M177" s="150">
        <v>46022</v>
      </c>
      <c r="N177" s="150">
        <v>46022</v>
      </c>
      <c r="O177" s="142"/>
      <c r="P177" s="224" t="s">
        <v>62</v>
      </c>
      <c r="Q177" s="142"/>
      <c r="R177" s="142"/>
      <c r="S177" s="239"/>
    </row>
    <row r="178" spans="1:19" ht="14.25" x14ac:dyDescent="0.2">
      <c r="A178" s="332"/>
      <c r="B178" s="147" t="s">
        <v>193</v>
      </c>
      <c r="C178" s="224"/>
      <c r="D178" s="224"/>
      <c r="E178" s="224"/>
      <c r="F178" s="224"/>
      <c r="G178" s="224" t="s">
        <v>62</v>
      </c>
      <c r="H178" s="224"/>
      <c r="I178" s="224" t="s">
        <v>62</v>
      </c>
      <c r="J178" s="224" t="str">
        <f t="shared" si="69"/>
        <v>X</v>
      </c>
      <c r="K178" s="224" t="str">
        <f t="shared" si="70"/>
        <v>X</v>
      </c>
      <c r="L178" s="224" t="s">
        <v>62</v>
      </c>
      <c r="M178" s="224"/>
      <c r="N178" s="224"/>
      <c r="O178" s="224" t="s">
        <v>62</v>
      </c>
      <c r="P178" s="224" t="s">
        <v>62</v>
      </c>
      <c r="Q178" s="224" t="s">
        <v>62</v>
      </c>
      <c r="R178" s="224" t="s">
        <v>62</v>
      </c>
      <c r="S178" s="239"/>
    </row>
    <row r="179" spans="1:19" ht="45" x14ac:dyDescent="0.2">
      <c r="A179" s="332"/>
      <c r="B179" s="148" t="s">
        <v>330</v>
      </c>
      <c r="C179" s="224"/>
      <c r="D179" s="224" t="s">
        <v>62</v>
      </c>
      <c r="E179" s="224"/>
      <c r="F179" s="224"/>
      <c r="G179" s="224">
        <f>G175</f>
        <v>1</v>
      </c>
      <c r="H179" s="224">
        <f t="shared" ref="H179:I179" si="88">H175</f>
        <v>1</v>
      </c>
      <c r="I179" s="224">
        <f t="shared" si="88"/>
        <v>1</v>
      </c>
      <c r="J179" s="224">
        <f t="shared" si="69"/>
        <v>1</v>
      </c>
      <c r="K179" s="224">
        <f t="shared" si="70"/>
        <v>1</v>
      </c>
      <c r="L179" s="224" t="s">
        <v>62</v>
      </c>
      <c r="M179" s="150">
        <v>46022</v>
      </c>
      <c r="N179" s="150">
        <v>46022</v>
      </c>
      <c r="O179" s="142"/>
      <c r="P179" s="224" t="s">
        <v>62</v>
      </c>
      <c r="Q179" s="142"/>
      <c r="R179" s="142"/>
      <c r="S179" s="239"/>
    </row>
    <row r="180" spans="1:19" ht="14.25" x14ac:dyDescent="0.2">
      <c r="A180" s="332"/>
      <c r="B180" s="147" t="s">
        <v>71</v>
      </c>
      <c r="C180" s="224"/>
      <c r="D180" s="224"/>
      <c r="E180" s="224"/>
      <c r="F180" s="224"/>
      <c r="G180" s="224" t="s">
        <v>62</v>
      </c>
      <c r="H180" s="224"/>
      <c r="I180" s="224" t="s">
        <v>62</v>
      </c>
      <c r="J180" s="224" t="str">
        <f t="shared" si="69"/>
        <v>X</v>
      </c>
      <c r="K180" s="224" t="str">
        <f t="shared" si="70"/>
        <v>X</v>
      </c>
      <c r="L180" s="224" t="s">
        <v>62</v>
      </c>
      <c r="M180" s="224"/>
      <c r="N180" s="224"/>
      <c r="O180" s="224" t="s">
        <v>62</v>
      </c>
      <c r="P180" s="224" t="s">
        <v>62</v>
      </c>
      <c r="Q180" s="224" t="s">
        <v>62</v>
      </c>
      <c r="R180" s="224" t="s">
        <v>62</v>
      </c>
      <c r="S180" s="239"/>
    </row>
    <row r="181" spans="1:19" x14ac:dyDescent="0.2">
      <c r="A181" s="333"/>
      <c r="B181" s="148" t="s">
        <v>72</v>
      </c>
      <c r="C181" s="224"/>
      <c r="D181" s="224" t="s">
        <v>62</v>
      </c>
      <c r="E181" s="224"/>
      <c r="F181" s="224"/>
      <c r="G181" s="224">
        <f>G179</f>
        <v>1</v>
      </c>
      <c r="H181" s="224">
        <f t="shared" ref="H181:I181" si="89">H179</f>
        <v>1</v>
      </c>
      <c r="I181" s="224">
        <f t="shared" si="89"/>
        <v>1</v>
      </c>
      <c r="J181" s="224">
        <f t="shared" si="69"/>
        <v>1</v>
      </c>
      <c r="K181" s="224">
        <f t="shared" si="70"/>
        <v>1</v>
      </c>
      <c r="L181" s="224" t="s">
        <v>62</v>
      </c>
      <c r="M181" s="150">
        <v>46022</v>
      </c>
      <c r="N181" s="150">
        <v>46022</v>
      </c>
      <c r="O181" s="142"/>
      <c r="P181" s="224" t="s">
        <v>62</v>
      </c>
      <c r="Q181" s="142"/>
      <c r="R181" s="142"/>
      <c r="S181" s="239"/>
    </row>
    <row r="182" spans="1:19" ht="58.5" x14ac:dyDescent="0.2">
      <c r="A182" s="331" t="s">
        <v>235</v>
      </c>
      <c r="B182" s="137" t="str">
        <f>B174</f>
        <v>Результат предоставления субсидии 2 (код субсидии № 7041):</v>
      </c>
      <c r="C182" s="142" t="s">
        <v>191</v>
      </c>
      <c r="D182" s="141" t="s">
        <v>333</v>
      </c>
      <c r="E182" s="141" t="s">
        <v>320</v>
      </c>
      <c r="F182" s="142">
        <v>642</v>
      </c>
      <c r="G182" s="142">
        <v>4</v>
      </c>
      <c r="H182" s="142">
        <f>G182</f>
        <v>4</v>
      </c>
      <c r="I182" s="142">
        <v>4</v>
      </c>
      <c r="J182" s="142">
        <v>4</v>
      </c>
      <c r="K182" s="142">
        <f t="shared" si="70"/>
        <v>4</v>
      </c>
      <c r="L182" s="142"/>
      <c r="M182" s="224" t="s">
        <v>62</v>
      </c>
      <c r="N182" s="224" t="s">
        <v>62</v>
      </c>
      <c r="O182" s="194">
        <v>2063190.33</v>
      </c>
      <c r="P182" s="194"/>
      <c r="Q182" s="194">
        <v>1191649.18</v>
      </c>
      <c r="R182" s="194">
        <v>892372.69</v>
      </c>
      <c r="S182" s="239"/>
    </row>
    <row r="183" spans="1:19" ht="15.75" x14ac:dyDescent="0.2">
      <c r="A183" s="332"/>
      <c r="B183" s="146" t="s">
        <v>70</v>
      </c>
      <c r="C183" s="224"/>
      <c r="D183" s="224" t="s">
        <v>62</v>
      </c>
      <c r="E183" s="224"/>
      <c r="F183" s="224"/>
      <c r="G183" s="224">
        <f>G182</f>
        <v>4</v>
      </c>
      <c r="H183" s="224">
        <f t="shared" ref="H183:I183" si="90">H182</f>
        <v>4</v>
      </c>
      <c r="I183" s="224">
        <f t="shared" si="90"/>
        <v>4</v>
      </c>
      <c r="J183" s="224">
        <f t="shared" si="69"/>
        <v>4</v>
      </c>
      <c r="K183" s="224">
        <f t="shared" si="70"/>
        <v>4</v>
      </c>
      <c r="L183" s="224" t="s">
        <v>62</v>
      </c>
      <c r="M183" s="150">
        <v>46022</v>
      </c>
      <c r="N183" s="150">
        <v>46022</v>
      </c>
      <c r="O183" s="142"/>
      <c r="P183" s="224" t="s">
        <v>62</v>
      </c>
      <c r="Q183" s="142"/>
      <c r="R183" s="142"/>
      <c r="S183" s="239"/>
    </row>
    <row r="184" spans="1:19" ht="14.25" x14ac:dyDescent="0.2">
      <c r="A184" s="332"/>
      <c r="B184" s="147" t="s">
        <v>76</v>
      </c>
      <c r="C184" s="224"/>
      <c r="D184" s="224"/>
      <c r="E184" s="224"/>
      <c r="F184" s="224"/>
      <c r="G184" s="224" t="s">
        <v>62</v>
      </c>
      <c r="H184" s="224"/>
      <c r="I184" s="224" t="s">
        <v>62</v>
      </c>
      <c r="J184" s="224" t="str">
        <f t="shared" si="69"/>
        <v>X</v>
      </c>
      <c r="K184" s="224" t="str">
        <f t="shared" si="70"/>
        <v>X</v>
      </c>
      <c r="L184" s="224" t="s">
        <v>62</v>
      </c>
      <c r="M184" s="224"/>
      <c r="N184" s="224"/>
      <c r="O184" s="224" t="s">
        <v>62</v>
      </c>
      <c r="P184" s="224" t="s">
        <v>62</v>
      </c>
      <c r="Q184" s="224" t="s">
        <v>62</v>
      </c>
      <c r="R184" s="224" t="s">
        <v>62</v>
      </c>
      <c r="S184" s="239"/>
    </row>
    <row r="185" spans="1:19" ht="45" x14ac:dyDescent="0.2">
      <c r="A185" s="332"/>
      <c r="B185" s="148" t="s">
        <v>192</v>
      </c>
      <c r="C185" s="224"/>
      <c r="D185" s="224" t="s">
        <v>62</v>
      </c>
      <c r="E185" s="224"/>
      <c r="F185" s="224"/>
      <c r="G185" s="224">
        <f>G182</f>
        <v>4</v>
      </c>
      <c r="H185" s="224">
        <f t="shared" ref="H185:I185" si="91">H182</f>
        <v>4</v>
      </c>
      <c r="I185" s="224">
        <f t="shared" si="91"/>
        <v>4</v>
      </c>
      <c r="J185" s="224">
        <f t="shared" si="69"/>
        <v>4</v>
      </c>
      <c r="K185" s="224">
        <f t="shared" si="70"/>
        <v>4</v>
      </c>
      <c r="L185" s="224" t="s">
        <v>62</v>
      </c>
      <c r="M185" s="150">
        <v>46022</v>
      </c>
      <c r="N185" s="150">
        <v>46022</v>
      </c>
      <c r="O185" s="142"/>
      <c r="P185" s="224" t="s">
        <v>62</v>
      </c>
      <c r="Q185" s="142"/>
      <c r="R185" s="142"/>
      <c r="S185" s="239"/>
    </row>
    <row r="186" spans="1:19" ht="14.25" x14ac:dyDescent="0.2">
      <c r="A186" s="332"/>
      <c r="B186" s="147" t="s">
        <v>193</v>
      </c>
      <c r="C186" s="224"/>
      <c r="D186" s="224"/>
      <c r="E186" s="224"/>
      <c r="F186" s="224"/>
      <c r="G186" s="224" t="s">
        <v>62</v>
      </c>
      <c r="H186" s="224"/>
      <c r="I186" s="224" t="s">
        <v>62</v>
      </c>
      <c r="J186" s="224" t="str">
        <f t="shared" si="69"/>
        <v>X</v>
      </c>
      <c r="K186" s="224" t="str">
        <f t="shared" si="70"/>
        <v>X</v>
      </c>
      <c r="L186" s="224" t="s">
        <v>62</v>
      </c>
      <c r="M186" s="224"/>
      <c r="N186" s="224"/>
      <c r="O186" s="224" t="s">
        <v>62</v>
      </c>
      <c r="P186" s="224" t="s">
        <v>62</v>
      </c>
      <c r="Q186" s="224" t="s">
        <v>62</v>
      </c>
      <c r="R186" s="224" t="s">
        <v>62</v>
      </c>
      <c r="S186" s="239"/>
    </row>
    <row r="187" spans="1:19" ht="45" x14ac:dyDescent="0.2">
      <c r="A187" s="332"/>
      <c r="B187" s="148" t="s">
        <v>330</v>
      </c>
      <c r="C187" s="224"/>
      <c r="D187" s="224" t="s">
        <v>62</v>
      </c>
      <c r="E187" s="224"/>
      <c r="F187" s="224"/>
      <c r="G187" s="224">
        <f>G183</f>
        <v>4</v>
      </c>
      <c r="H187" s="224">
        <f t="shared" ref="H187:I187" si="92">H183</f>
        <v>4</v>
      </c>
      <c r="I187" s="224">
        <f t="shared" si="92"/>
        <v>4</v>
      </c>
      <c r="J187" s="224">
        <f t="shared" si="69"/>
        <v>4</v>
      </c>
      <c r="K187" s="224">
        <f t="shared" si="70"/>
        <v>4</v>
      </c>
      <c r="L187" s="224" t="s">
        <v>62</v>
      </c>
      <c r="M187" s="150">
        <v>46022</v>
      </c>
      <c r="N187" s="150">
        <v>46022</v>
      </c>
      <c r="O187" s="142"/>
      <c r="P187" s="224" t="s">
        <v>62</v>
      </c>
      <c r="Q187" s="142"/>
      <c r="R187" s="142"/>
      <c r="S187" s="239"/>
    </row>
    <row r="188" spans="1:19" ht="14.25" x14ac:dyDescent="0.2">
      <c r="A188" s="332"/>
      <c r="B188" s="147" t="s">
        <v>71</v>
      </c>
      <c r="C188" s="224"/>
      <c r="D188" s="224"/>
      <c r="E188" s="224"/>
      <c r="F188" s="224"/>
      <c r="G188" s="224" t="s">
        <v>62</v>
      </c>
      <c r="H188" s="224"/>
      <c r="I188" s="224" t="s">
        <v>62</v>
      </c>
      <c r="J188" s="224" t="str">
        <f t="shared" si="69"/>
        <v>X</v>
      </c>
      <c r="K188" s="224" t="str">
        <f t="shared" si="70"/>
        <v>X</v>
      </c>
      <c r="L188" s="224" t="s">
        <v>62</v>
      </c>
      <c r="M188" s="224"/>
      <c r="N188" s="224"/>
      <c r="O188" s="224" t="s">
        <v>62</v>
      </c>
      <c r="P188" s="224" t="s">
        <v>62</v>
      </c>
      <c r="Q188" s="224" t="s">
        <v>62</v>
      </c>
      <c r="R188" s="224" t="s">
        <v>62</v>
      </c>
      <c r="S188" s="239"/>
    </row>
    <row r="189" spans="1:19" x14ac:dyDescent="0.2">
      <c r="A189" s="333"/>
      <c r="B189" s="148" t="s">
        <v>72</v>
      </c>
      <c r="C189" s="224"/>
      <c r="D189" s="224" t="s">
        <v>62</v>
      </c>
      <c r="E189" s="224"/>
      <c r="F189" s="224"/>
      <c r="G189" s="224">
        <f>G187</f>
        <v>4</v>
      </c>
      <c r="H189" s="224">
        <f t="shared" ref="H189:I189" si="93">H187</f>
        <v>4</v>
      </c>
      <c r="I189" s="224">
        <f t="shared" si="93"/>
        <v>4</v>
      </c>
      <c r="J189" s="224">
        <f t="shared" si="69"/>
        <v>4</v>
      </c>
      <c r="K189" s="224">
        <f t="shared" si="70"/>
        <v>4</v>
      </c>
      <c r="L189" s="224" t="s">
        <v>62</v>
      </c>
      <c r="M189" s="150">
        <v>46022</v>
      </c>
      <c r="N189" s="150">
        <v>46022</v>
      </c>
      <c r="O189" s="142"/>
      <c r="P189" s="224" t="s">
        <v>62</v>
      </c>
      <c r="Q189" s="142"/>
      <c r="R189" s="142"/>
      <c r="S189" s="239"/>
    </row>
    <row r="190" spans="1:19" ht="58.5" x14ac:dyDescent="0.2">
      <c r="A190" s="331" t="s">
        <v>236</v>
      </c>
      <c r="B190" s="137" t="str">
        <f>B182</f>
        <v>Результат предоставления субсидии 2 (код субсидии № 7041):</v>
      </c>
      <c r="C190" s="142" t="s">
        <v>191</v>
      </c>
      <c r="D190" s="141" t="s">
        <v>333</v>
      </c>
      <c r="E190" s="141" t="s">
        <v>320</v>
      </c>
      <c r="F190" s="142">
        <v>642</v>
      </c>
      <c r="G190" s="142">
        <v>2</v>
      </c>
      <c r="H190" s="142">
        <f>G190</f>
        <v>2</v>
      </c>
      <c r="I190" s="142">
        <v>0</v>
      </c>
      <c r="J190" s="142">
        <f t="shared" si="69"/>
        <v>0</v>
      </c>
      <c r="K190" s="142">
        <f t="shared" si="70"/>
        <v>2</v>
      </c>
      <c r="L190" s="142"/>
      <c r="M190" s="224" t="s">
        <v>62</v>
      </c>
      <c r="N190" s="224" t="s">
        <v>62</v>
      </c>
      <c r="O190" s="194">
        <v>1884912.33</v>
      </c>
      <c r="P190" s="194"/>
      <c r="Q190" s="194">
        <v>0</v>
      </c>
      <c r="R190" s="194">
        <v>0</v>
      </c>
      <c r="S190" s="239"/>
    </row>
    <row r="191" spans="1:19" ht="15.75" x14ac:dyDescent="0.2">
      <c r="A191" s="332"/>
      <c r="B191" s="146" t="s">
        <v>70</v>
      </c>
      <c r="C191" s="224"/>
      <c r="D191" s="224" t="s">
        <v>62</v>
      </c>
      <c r="E191" s="224"/>
      <c r="F191" s="224"/>
      <c r="G191" s="224">
        <f>G190</f>
        <v>2</v>
      </c>
      <c r="H191" s="224">
        <f t="shared" ref="H191:I191" si="94">H190</f>
        <v>2</v>
      </c>
      <c r="I191" s="224">
        <f t="shared" si="94"/>
        <v>0</v>
      </c>
      <c r="J191" s="224">
        <f t="shared" si="69"/>
        <v>0</v>
      </c>
      <c r="K191" s="224">
        <f t="shared" si="70"/>
        <v>2</v>
      </c>
      <c r="L191" s="224" t="s">
        <v>62</v>
      </c>
      <c r="M191" s="150">
        <v>46022</v>
      </c>
      <c r="N191" s="150">
        <v>46022</v>
      </c>
      <c r="O191" s="142"/>
      <c r="P191" s="224" t="s">
        <v>62</v>
      </c>
      <c r="Q191" s="142"/>
      <c r="R191" s="142"/>
      <c r="S191" s="239"/>
    </row>
    <row r="192" spans="1:19" ht="14.25" x14ac:dyDescent="0.2">
      <c r="A192" s="332"/>
      <c r="B192" s="147" t="s">
        <v>76</v>
      </c>
      <c r="C192" s="224"/>
      <c r="D192" s="224"/>
      <c r="E192" s="224"/>
      <c r="F192" s="224"/>
      <c r="G192" s="224" t="s">
        <v>62</v>
      </c>
      <c r="H192" s="224"/>
      <c r="I192" s="224" t="s">
        <v>62</v>
      </c>
      <c r="J192" s="224" t="str">
        <f t="shared" si="69"/>
        <v>X</v>
      </c>
      <c r="K192" s="224" t="str">
        <f t="shared" si="70"/>
        <v>X</v>
      </c>
      <c r="L192" s="224" t="s">
        <v>62</v>
      </c>
      <c r="M192" s="224"/>
      <c r="N192" s="224"/>
      <c r="O192" s="224" t="s">
        <v>62</v>
      </c>
      <c r="P192" s="224" t="s">
        <v>62</v>
      </c>
      <c r="Q192" s="224" t="s">
        <v>62</v>
      </c>
      <c r="R192" s="224" t="s">
        <v>62</v>
      </c>
      <c r="S192" s="239"/>
    </row>
    <row r="193" spans="1:19" ht="45" x14ac:dyDescent="0.2">
      <c r="A193" s="332"/>
      <c r="B193" s="148" t="s">
        <v>192</v>
      </c>
      <c r="C193" s="224"/>
      <c r="D193" s="224" t="s">
        <v>62</v>
      </c>
      <c r="E193" s="224"/>
      <c r="F193" s="224"/>
      <c r="G193" s="224">
        <f>G190</f>
        <v>2</v>
      </c>
      <c r="H193" s="224">
        <f t="shared" ref="H193:I193" si="95">H190</f>
        <v>2</v>
      </c>
      <c r="I193" s="224">
        <f t="shared" si="95"/>
        <v>0</v>
      </c>
      <c r="J193" s="224">
        <f t="shared" si="69"/>
        <v>0</v>
      </c>
      <c r="K193" s="224">
        <f t="shared" si="70"/>
        <v>2</v>
      </c>
      <c r="L193" s="224" t="s">
        <v>62</v>
      </c>
      <c r="M193" s="150">
        <v>46022</v>
      </c>
      <c r="N193" s="150">
        <v>46022</v>
      </c>
      <c r="O193" s="142"/>
      <c r="P193" s="224" t="s">
        <v>62</v>
      </c>
      <c r="Q193" s="142"/>
      <c r="R193" s="142"/>
      <c r="S193" s="239"/>
    </row>
    <row r="194" spans="1:19" ht="14.25" x14ac:dyDescent="0.2">
      <c r="A194" s="332"/>
      <c r="B194" s="147" t="s">
        <v>193</v>
      </c>
      <c r="C194" s="224"/>
      <c r="D194" s="224"/>
      <c r="E194" s="224"/>
      <c r="F194" s="224"/>
      <c r="G194" s="224" t="s">
        <v>62</v>
      </c>
      <c r="H194" s="224"/>
      <c r="I194" s="224" t="s">
        <v>62</v>
      </c>
      <c r="J194" s="224" t="str">
        <f t="shared" si="69"/>
        <v>X</v>
      </c>
      <c r="K194" s="224" t="str">
        <f t="shared" si="70"/>
        <v>X</v>
      </c>
      <c r="L194" s="224" t="s">
        <v>62</v>
      </c>
      <c r="M194" s="224"/>
      <c r="N194" s="224"/>
      <c r="O194" s="224" t="s">
        <v>62</v>
      </c>
      <c r="P194" s="224" t="s">
        <v>62</v>
      </c>
      <c r="Q194" s="224" t="s">
        <v>62</v>
      </c>
      <c r="R194" s="224" t="s">
        <v>62</v>
      </c>
      <c r="S194" s="239"/>
    </row>
    <row r="195" spans="1:19" ht="45" x14ac:dyDescent="0.2">
      <c r="A195" s="332"/>
      <c r="B195" s="148" t="s">
        <v>330</v>
      </c>
      <c r="C195" s="224"/>
      <c r="D195" s="224" t="s">
        <v>62</v>
      </c>
      <c r="E195" s="224"/>
      <c r="F195" s="224"/>
      <c r="G195" s="224">
        <f>G191</f>
        <v>2</v>
      </c>
      <c r="H195" s="224">
        <f t="shared" ref="H195:I195" si="96">H191</f>
        <v>2</v>
      </c>
      <c r="I195" s="224">
        <f t="shared" si="96"/>
        <v>0</v>
      </c>
      <c r="J195" s="224">
        <f t="shared" si="69"/>
        <v>0</v>
      </c>
      <c r="K195" s="224">
        <f t="shared" si="70"/>
        <v>2</v>
      </c>
      <c r="L195" s="224" t="s">
        <v>62</v>
      </c>
      <c r="M195" s="150">
        <v>46022</v>
      </c>
      <c r="N195" s="150">
        <v>46022</v>
      </c>
      <c r="O195" s="142"/>
      <c r="P195" s="224" t="s">
        <v>62</v>
      </c>
      <c r="Q195" s="142"/>
      <c r="R195" s="142"/>
      <c r="S195" s="239"/>
    </row>
    <row r="196" spans="1:19" ht="14.25" x14ac:dyDescent="0.2">
      <c r="A196" s="332"/>
      <c r="B196" s="147" t="s">
        <v>71</v>
      </c>
      <c r="C196" s="224"/>
      <c r="D196" s="224"/>
      <c r="E196" s="224"/>
      <c r="F196" s="224"/>
      <c r="G196" s="224" t="s">
        <v>62</v>
      </c>
      <c r="H196" s="224"/>
      <c r="I196" s="224" t="s">
        <v>62</v>
      </c>
      <c r="J196" s="224" t="str">
        <f t="shared" si="69"/>
        <v>X</v>
      </c>
      <c r="K196" s="224" t="str">
        <f t="shared" si="70"/>
        <v>X</v>
      </c>
      <c r="L196" s="224" t="s">
        <v>62</v>
      </c>
      <c r="M196" s="224"/>
      <c r="N196" s="224"/>
      <c r="O196" s="224" t="s">
        <v>62</v>
      </c>
      <c r="P196" s="224" t="s">
        <v>62</v>
      </c>
      <c r="Q196" s="224" t="s">
        <v>62</v>
      </c>
      <c r="R196" s="224" t="s">
        <v>62</v>
      </c>
      <c r="S196" s="239"/>
    </row>
    <row r="197" spans="1:19" x14ac:dyDescent="0.2">
      <c r="A197" s="333"/>
      <c r="B197" s="148" t="s">
        <v>72</v>
      </c>
      <c r="C197" s="224"/>
      <c r="D197" s="224" t="s">
        <v>62</v>
      </c>
      <c r="E197" s="224"/>
      <c r="F197" s="224"/>
      <c r="G197" s="224">
        <f>G195</f>
        <v>2</v>
      </c>
      <c r="H197" s="224">
        <f t="shared" ref="H197:I197" si="97">H195</f>
        <v>2</v>
      </c>
      <c r="I197" s="224">
        <f t="shared" si="97"/>
        <v>0</v>
      </c>
      <c r="J197" s="224">
        <f t="shared" si="69"/>
        <v>0</v>
      </c>
      <c r="K197" s="224">
        <f t="shared" si="70"/>
        <v>2</v>
      </c>
      <c r="L197" s="224" t="s">
        <v>62</v>
      </c>
      <c r="M197" s="150">
        <v>46022</v>
      </c>
      <c r="N197" s="150">
        <v>46022</v>
      </c>
      <c r="O197" s="142"/>
      <c r="P197" s="224" t="s">
        <v>62</v>
      </c>
      <c r="Q197" s="142"/>
      <c r="R197" s="142"/>
      <c r="S197" s="239"/>
    </row>
    <row r="198" spans="1:19" ht="58.5" x14ac:dyDescent="0.2">
      <c r="A198" s="331" t="s">
        <v>237</v>
      </c>
      <c r="B198" s="137" t="str">
        <f>B190</f>
        <v>Результат предоставления субсидии 2 (код субсидии № 7041):</v>
      </c>
      <c r="C198" s="142" t="s">
        <v>191</v>
      </c>
      <c r="D198" s="141" t="s">
        <v>333</v>
      </c>
      <c r="E198" s="141" t="s">
        <v>320</v>
      </c>
      <c r="F198" s="142">
        <v>642</v>
      </c>
      <c r="G198" s="142">
        <v>1</v>
      </c>
      <c r="H198" s="142">
        <f>G198</f>
        <v>1</v>
      </c>
      <c r="I198" s="142">
        <v>0</v>
      </c>
      <c r="J198" s="142">
        <f t="shared" si="69"/>
        <v>0</v>
      </c>
      <c r="K198" s="142">
        <f t="shared" si="70"/>
        <v>1</v>
      </c>
      <c r="L198" s="142"/>
      <c r="M198" s="224" t="s">
        <v>62</v>
      </c>
      <c r="N198" s="224" t="s">
        <v>62</v>
      </c>
      <c r="O198" s="194">
        <v>1453476</v>
      </c>
      <c r="P198" s="194"/>
      <c r="Q198" s="194">
        <v>1453476</v>
      </c>
      <c r="R198" s="194">
        <v>0</v>
      </c>
      <c r="S198" s="239"/>
    </row>
    <row r="199" spans="1:19" ht="15.75" x14ac:dyDescent="0.2">
      <c r="A199" s="332"/>
      <c r="B199" s="146" t="s">
        <v>70</v>
      </c>
      <c r="C199" s="224"/>
      <c r="D199" s="224" t="s">
        <v>62</v>
      </c>
      <c r="E199" s="224"/>
      <c r="F199" s="224"/>
      <c r="G199" s="224">
        <f>G198</f>
        <v>1</v>
      </c>
      <c r="H199" s="224">
        <f t="shared" ref="H199:I199" si="98">H198</f>
        <v>1</v>
      </c>
      <c r="I199" s="224">
        <f t="shared" si="98"/>
        <v>0</v>
      </c>
      <c r="J199" s="224">
        <f t="shared" ref="J199:J262" si="99">I199</f>
        <v>0</v>
      </c>
      <c r="K199" s="224">
        <f t="shared" ref="K199:K262" si="100">G199</f>
        <v>1</v>
      </c>
      <c r="L199" s="224" t="s">
        <v>62</v>
      </c>
      <c r="M199" s="150">
        <v>46022</v>
      </c>
      <c r="N199" s="150">
        <v>46022</v>
      </c>
      <c r="O199" s="142"/>
      <c r="P199" s="224" t="s">
        <v>62</v>
      </c>
      <c r="Q199" s="142"/>
      <c r="R199" s="142"/>
      <c r="S199" s="239"/>
    </row>
    <row r="200" spans="1:19" ht="14.25" x14ac:dyDescent="0.2">
      <c r="A200" s="332"/>
      <c r="B200" s="147" t="s">
        <v>76</v>
      </c>
      <c r="C200" s="224"/>
      <c r="D200" s="224"/>
      <c r="E200" s="224"/>
      <c r="F200" s="224"/>
      <c r="G200" s="224" t="s">
        <v>62</v>
      </c>
      <c r="H200" s="224"/>
      <c r="I200" s="224" t="s">
        <v>62</v>
      </c>
      <c r="J200" s="224" t="str">
        <f t="shared" si="99"/>
        <v>X</v>
      </c>
      <c r="K200" s="224" t="str">
        <f t="shared" si="100"/>
        <v>X</v>
      </c>
      <c r="L200" s="224" t="s">
        <v>62</v>
      </c>
      <c r="M200" s="224"/>
      <c r="N200" s="224"/>
      <c r="O200" s="224" t="s">
        <v>62</v>
      </c>
      <c r="P200" s="224" t="s">
        <v>62</v>
      </c>
      <c r="Q200" s="224" t="s">
        <v>62</v>
      </c>
      <c r="R200" s="224" t="s">
        <v>62</v>
      </c>
      <c r="S200" s="239"/>
    </row>
    <row r="201" spans="1:19" ht="45" x14ac:dyDescent="0.2">
      <c r="A201" s="332"/>
      <c r="B201" s="148" t="s">
        <v>192</v>
      </c>
      <c r="C201" s="224"/>
      <c r="D201" s="224" t="s">
        <v>62</v>
      </c>
      <c r="E201" s="224"/>
      <c r="F201" s="224"/>
      <c r="G201" s="224">
        <f>G198</f>
        <v>1</v>
      </c>
      <c r="H201" s="224">
        <f t="shared" ref="H201:I201" si="101">H198</f>
        <v>1</v>
      </c>
      <c r="I201" s="224">
        <f t="shared" si="101"/>
        <v>0</v>
      </c>
      <c r="J201" s="224">
        <f t="shared" si="99"/>
        <v>0</v>
      </c>
      <c r="K201" s="224">
        <f t="shared" si="100"/>
        <v>1</v>
      </c>
      <c r="L201" s="224" t="s">
        <v>62</v>
      </c>
      <c r="M201" s="150">
        <v>46022</v>
      </c>
      <c r="N201" s="150">
        <v>46022</v>
      </c>
      <c r="O201" s="142"/>
      <c r="P201" s="224" t="s">
        <v>62</v>
      </c>
      <c r="Q201" s="142"/>
      <c r="R201" s="142"/>
      <c r="S201" s="239"/>
    </row>
    <row r="202" spans="1:19" ht="14.25" x14ac:dyDescent="0.2">
      <c r="A202" s="332"/>
      <c r="B202" s="147" t="s">
        <v>193</v>
      </c>
      <c r="C202" s="224"/>
      <c r="D202" s="224"/>
      <c r="E202" s="224"/>
      <c r="F202" s="224"/>
      <c r="G202" s="224" t="s">
        <v>62</v>
      </c>
      <c r="H202" s="224"/>
      <c r="I202" s="224" t="s">
        <v>62</v>
      </c>
      <c r="J202" s="224" t="str">
        <f t="shared" si="99"/>
        <v>X</v>
      </c>
      <c r="K202" s="224" t="str">
        <f t="shared" si="100"/>
        <v>X</v>
      </c>
      <c r="L202" s="224" t="s">
        <v>62</v>
      </c>
      <c r="M202" s="224"/>
      <c r="N202" s="224"/>
      <c r="O202" s="224" t="s">
        <v>62</v>
      </c>
      <c r="P202" s="224" t="s">
        <v>62</v>
      </c>
      <c r="Q202" s="224" t="s">
        <v>62</v>
      </c>
      <c r="R202" s="224" t="s">
        <v>62</v>
      </c>
      <c r="S202" s="239"/>
    </row>
    <row r="203" spans="1:19" ht="45" x14ac:dyDescent="0.2">
      <c r="A203" s="332"/>
      <c r="B203" s="148" t="s">
        <v>330</v>
      </c>
      <c r="C203" s="224"/>
      <c r="D203" s="224" t="s">
        <v>62</v>
      </c>
      <c r="E203" s="224"/>
      <c r="F203" s="224"/>
      <c r="G203" s="224">
        <f>G199</f>
        <v>1</v>
      </c>
      <c r="H203" s="224">
        <f t="shared" ref="H203:I203" si="102">H199</f>
        <v>1</v>
      </c>
      <c r="I203" s="224">
        <f t="shared" si="102"/>
        <v>0</v>
      </c>
      <c r="J203" s="224">
        <f t="shared" si="99"/>
        <v>0</v>
      </c>
      <c r="K203" s="224">
        <f t="shared" si="100"/>
        <v>1</v>
      </c>
      <c r="L203" s="224" t="s">
        <v>62</v>
      </c>
      <c r="M203" s="150">
        <v>46022</v>
      </c>
      <c r="N203" s="150">
        <v>46022</v>
      </c>
      <c r="O203" s="142"/>
      <c r="P203" s="224" t="s">
        <v>62</v>
      </c>
      <c r="Q203" s="142"/>
      <c r="R203" s="142"/>
      <c r="S203" s="239"/>
    </row>
    <row r="204" spans="1:19" ht="14.25" x14ac:dyDescent="0.2">
      <c r="A204" s="332"/>
      <c r="B204" s="147" t="s">
        <v>71</v>
      </c>
      <c r="C204" s="224"/>
      <c r="D204" s="224"/>
      <c r="E204" s="224"/>
      <c r="F204" s="224"/>
      <c r="G204" s="224" t="s">
        <v>62</v>
      </c>
      <c r="H204" s="224"/>
      <c r="I204" s="224" t="s">
        <v>62</v>
      </c>
      <c r="J204" s="224" t="str">
        <f t="shared" si="99"/>
        <v>X</v>
      </c>
      <c r="K204" s="224" t="str">
        <f t="shared" si="100"/>
        <v>X</v>
      </c>
      <c r="L204" s="224" t="s">
        <v>62</v>
      </c>
      <c r="M204" s="224"/>
      <c r="N204" s="224"/>
      <c r="O204" s="224" t="s">
        <v>62</v>
      </c>
      <c r="P204" s="224" t="s">
        <v>62</v>
      </c>
      <c r="Q204" s="224" t="s">
        <v>62</v>
      </c>
      <c r="R204" s="224" t="s">
        <v>62</v>
      </c>
      <c r="S204" s="239"/>
    </row>
    <row r="205" spans="1:19" x14ac:dyDescent="0.2">
      <c r="A205" s="333"/>
      <c r="B205" s="148" t="s">
        <v>72</v>
      </c>
      <c r="C205" s="224"/>
      <c r="D205" s="224" t="s">
        <v>62</v>
      </c>
      <c r="E205" s="224"/>
      <c r="F205" s="224"/>
      <c r="G205" s="224">
        <f>G203</f>
        <v>1</v>
      </c>
      <c r="H205" s="224">
        <f t="shared" ref="H205:I205" si="103">H203</f>
        <v>1</v>
      </c>
      <c r="I205" s="224">
        <f t="shared" si="103"/>
        <v>0</v>
      </c>
      <c r="J205" s="224">
        <f t="shared" si="99"/>
        <v>0</v>
      </c>
      <c r="K205" s="224">
        <f t="shared" si="100"/>
        <v>1</v>
      </c>
      <c r="L205" s="224" t="s">
        <v>62</v>
      </c>
      <c r="M205" s="150">
        <v>46022</v>
      </c>
      <c r="N205" s="150">
        <v>46022</v>
      </c>
      <c r="O205" s="142"/>
      <c r="P205" s="224" t="s">
        <v>62</v>
      </c>
      <c r="Q205" s="142"/>
      <c r="R205" s="142"/>
      <c r="S205" s="239"/>
    </row>
    <row r="206" spans="1:19" ht="58.5" x14ac:dyDescent="0.2">
      <c r="A206" s="331" t="s">
        <v>238</v>
      </c>
      <c r="B206" s="137" t="str">
        <f>B198</f>
        <v>Результат предоставления субсидии 2 (код субсидии № 7041):</v>
      </c>
      <c r="C206" s="142" t="s">
        <v>191</v>
      </c>
      <c r="D206" s="141" t="s">
        <v>333</v>
      </c>
      <c r="E206" s="141" t="s">
        <v>320</v>
      </c>
      <c r="F206" s="142">
        <v>642</v>
      </c>
      <c r="G206" s="142"/>
      <c r="H206" s="142">
        <f>G206</f>
        <v>0</v>
      </c>
      <c r="I206" s="142">
        <v>0</v>
      </c>
      <c r="J206" s="142">
        <f t="shared" si="99"/>
        <v>0</v>
      </c>
      <c r="K206" s="142">
        <f t="shared" si="100"/>
        <v>0</v>
      </c>
      <c r="L206" s="142"/>
      <c r="M206" s="224" t="s">
        <v>62</v>
      </c>
      <c r="N206" s="224" t="s">
        <v>62</v>
      </c>
      <c r="O206" s="194"/>
      <c r="P206" s="194"/>
      <c r="Q206" s="194">
        <v>0</v>
      </c>
      <c r="R206" s="194">
        <v>0</v>
      </c>
      <c r="S206" s="239"/>
    </row>
    <row r="207" spans="1:19" ht="15.75" x14ac:dyDescent="0.2">
      <c r="A207" s="332"/>
      <c r="B207" s="146" t="s">
        <v>70</v>
      </c>
      <c r="C207" s="224"/>
      <c r="D207" s="224" t="s">
        <v>62</v>
      </c>
      <c r="E207" s="224"/>
      <c r="F207" s="224"/>
      <c r="G207" s="224">
        <f>G206</f>
        <v>0</v>
      </c>
      <c r="H207" s="224">
        <f t="shared" ref="H207:I207" si="104">H206</f>
        <v>0</v>
      </c>
      <c r="I207" s="224">
        <f t="shared" si="104"/>
        <v>0</v>
      </c>
      <c r="J207" s="224">
        <f t="shared" si="99"/>
        <v>0</v>
      </c>
      <c r="K207" s="224">
        <f t="shared" si="100"/>
        <v>0</v>
      </c>
      <c r="L207" s="224" t="s">
        <v>62</v>
      </c>
      <c r="M207" s="150">
        <v>46022</v>
      </c>
      <c r="N207" s="150">
        <v>46022</v>
      </c>
      <c r="O207" s="142"/>
      <c r="P207" s="224" t="s">
        <v>62</v>
      </c>
      <c r="Q207" s="142"/>
      <c r="R207" s="142"/>
      <c r="S207" s="239"/>
    </row>
    <row r="208" spans="1:19" ht="14.25" x14ac:dyDescent="0.2">
      <c r="A208" s="332"/>
      <c r="B208" s="147" t="s">
        <v>76</v>
      </c>
      <c r="C208" s="224"/>
      <c r="D208" s="224"/>
      <c r="E208" s="224"/>
      <c r="F208" s="224"/>
      <c r="G208" s="224" t="s">
        <v>62</v>
      </c>
      <c r="H208" s="224"/>
      <c r="I208" s="224" t="s">
        <v>62</v>
      </c>
      <c r="J208" s="224" t="str">
        <f t="shared" si="99"/>
        <v>X</v>
      </c>
      <c r="K208" s="224" t="str">
        <f t="shared" si="100"/>
        <v>X</v>
      </c>
      <c r="L208" s="224" t="s">
        <v>62</v>
      </c>
      <c r="M208" s="224"/>
      <c r="N208" s="224"/>
      <c r="O208" s="224" t="s">
        <v>62</v>
      </c>
      <c r="P208" s="224" t="s">
        <v>62</v>
      </c>
      <c r="Q208" s="224" t="s">
        <v>62</v>
      </c>
      <c r="R208" s="224" t="s">
        <v>62</v>
      </c>
      <c r="S208" s="239"/>
    </row>
    <row r="209" spans="1:19" ht="45" x14ac:dyDescent="0.2">
      <c r="A209" s="332"/>
      <c r="B209" s="148" t="s">
        <v>192</v>
      </c>
      <c r="C209" s="224"/>
      <c r="D209" s="224" t="s">
        <v>62</v>
      </c>
      <c r="E209" s="224"/>
      <c r="F209" s="224"/>
      <c r="G209" s="224">
        <f>G206</f>
        <v>0</v>
      </c>
      <c r="H209" s="224">
        <f t="shared" ref="H209:I209" si="105">H206</f>
        <v>0</v>
      </c>
      <c r="I209" s="224">
        <f t="shared" si="105"/>
        <v>0</v>
      </c>
      <c r="J209" s="224">
        <f t="shared" si="99"/>
        <v>0</v>
      </c>
      <c r="K209" s="224">
        <f t="shared" si="100"/>
        <v>0</v>
      </c>
      <c r="L209" s="224" t="s">
        <v>62</v>
      </c>
      <c r="M209" s="150">
        <v>46022</v>
      </c>
      <c r="N209" s="150">
        <v>46022</v>
      </c>
      <c r="O209" s="142"/>
      <c r="P209" s="224" t="s">
        <v>62</v>
      </c>
      <c r="Q209" s="142"/>
      <c r="R209" s="142"/>
      <c r="S209" s="239"/>
    </row>
    <row r="210" spans="1:19" ht="14.25" x14ac:dyDescent="0.2">
      <c r="A210" s="332"/>
      <c r="B210" s="147" t="s">
        <v>193</v>
      </c>
      <c r="C210" s="224"/>
      <c r="D210" s="224"/>
      <c r="E210" s="224"/>
      <c r="F210" s="224"/>
      <c r="G210" s="224" t="s">
        <v>62</v>
      </c>
      <c r="H210" s="224"/>
      <c r="I210" s="224" t="s">
        <v>62</v>
      </c>
      <c r="J210" s="224" t="str">
        <f t="shared" si="99"/>
        <v>X</v>
      </c>
      <c r="K210" s="224" t="str">
        <f t="shared" si="100"/>
        <v>X</v>
      </c>
      <c r="L210" s="224" t="s">
        <v>62</v>
      </c>
      <c r="M210" s="224"/>
      <c r="N210" s="224"/>
      <c r="O210" s="224" t="s">
        <v>62</v>
      </c>
      <c r="P210" s="224" t="s">
        <v>62</v>
      </c>
      <c r="Q210" s="224" t="s">
        <v>62</v>
      </c>
      <c r="R210" s="224" t="s">
        <v>62</v>
      </c>
      <c r="S210" s="239"/>
    </row>
    <row r="211" spans="1:19" ht="45" x14ac:dyDescent="0.2">
      <c r="A211" s="332"/>
      <c r="B211" s="148" t="s">
        <v>330</v>
      </c>
      <c r="C211" s="224"/>
      <c r="D211" s="224" t="s">
        <v>62</v>
      </c>
      <c r="E211" s="224"/>
      <c r="F211" s="224"/>
      <c r="G211" s="224">
        <f>G207</f>
        <v>0</v>
      </c>
      <c r="H211" s="224">
        <f t="shared" ref="H211:I211" si="106">H207</f>
        <v>0</v>
      </c>
      <c r="I211" s="224">
        <f t="shared" si="106"/>
        <v>0</v>
      </c>
      <c r="J211" s="224">
        <f t="shared" si="99"/>
        <v>0</v>
      </c>
      <c r="K211" s="224">
        <f t="shared" si="100"/>
        <v>0</v>
      </c>
      <c r="L211" s="224" t="s">
        <v>62</v>
      </c>
      <c r="M211" s="150">
        <v>46022</v>
      </c>
      <c r="N211" s="150">
        <v>46022</v>
      </c>
      <c r="O211" s="142"/>
      <c r="P211" s="224" t="s">
        <v>62</v>
      </c>
      <c r="Q211" s="142"/>
      <c r="R211" s="142"/>
      <c r="S211" s="239"/>
    </row>
    <row r="212" spans="1:19" ht="14.25" x14ac:dyDescent="0.2">
      <c r="A212" s="332"/>
      <c r="B212" s="147" t="s">
        <v>71</v>
      </c>
      <c r="C212" s="224"/>
      <c r="D212" s="224"/>
      <c r="E212" s="224"/>
      <c r="F212" s="224"/>
      <c r="G212" s="224" t="s">
        <v>62</v>
      </c>
      <c r="H212" s="224"/>
      <c r="I212" s="224" t="s">
        <v>62</v>
      </c>
      <c r="J212" s="224" t="str">
        <f t="shared" si="99"/>
        <v>X</v>
      </c>
      <c r="K212" s="224" t="str">
        <f t="shared" si="100"/>
        <v>X</v>
      </c>
      <c r="L212" s="224" t="s">
        <v>62</v>
      </c>
      <c r="M212" s="224"/>
      <c r="N212" s="224"/>
      <c r="O212" s="224" t="s">
        <v>62</v>
      </c>
      <c r="P212" s="224" t="s">
        <v>62</v>
      </c>
      <c r="Q212" s="224" t="s">
        <v>62</v>
      </c>
      <c r="R212" s="224" t="s">
        <v>62</v>
      </c>
      <c r="S212" s="239"/>
    </row>
    <row r="213" spans="1:19" x14ac:dyDescent="0.2">
      <c r="A213" s="333"/>
      <c r="B213" s="148" t="s">
        <v>72</v>
      </c>
      <c r="C213" s="224"/>
      <c r="D213" s="224" t="s">
        <v>62</v>
      </c>
      <c r="E213" s="224"/>
      <c r="F213" s="224"/>
      <c r="G213" s="224">
        <f>G211</f>
        <v>0</v>
      </c>
      <c r="H213" s="224">
        <f t="shared" ref="H213:I213" si="107">H211</f>
        <v>0</v>
      </c>
      <c r="I213" s="224">
        <f t="shared" si="107"/>
        <v>0</v>
      </c>
      <c r="J213" s="224">
        <f t="shared" si="99"/>
        <v>0</v>
      </c>
      <c r="K213" s="224">
        <f t="shared" si="100"/>
        <v>0</v>
      </c>
      <c r="L213" s="224" t="s">
        <v>62</v>
      </c>
      <c r="M213" s="150">
        <v>46022</v>
      </c>
      <c r="N213" s="150">
        <v>46022</v>
      </c>
      <c r="O213" s="142"/>
      <c r="P213" s="224" t="s">
        <v>62</v>
      </c>
      <c r="Q213" s="142"/>
      <c r="R213" s="142"/>
      <c r="S213" s="239"/>
    </row>
    <row r="214" spans="1:19" ht="58.5" x14ac:dyDescent="0.2">
      <c r="A214" s="331" t="s">
        <v>239</v>
      </c>
      <c r="B214" s="137" t="str">
        <f>B206</f>
        <v>Результат предоставления субсидии 2 (код субсидии № 7041):</v>
      </c>
      <c r="C214" s="142" t="s">
        <v>191</v>
      </c>
      <c r="D214" s="141" t="s">
        <v>333</v>
      </c>
      <c r="E214" s="141" t="s">
        <v>320</v>
      </c>
      <c r="F214" s="142">
        <v>642</v>
      </c>
      <c r="G214" s="204">
        <v>1</v>
      </c>
      <c r="H214" s="204">
        <f>G214</f>
        <v>1</v>
      </c>
      <c r="I214" s="204">
        <v>0</v>
      </c>
      <c r="J214" s="204">
        <f t="shared" si="99"/>
        <v>0</v>
      </c>
      <c r="K214" s="204">
        <f t="shared" si="100"/>
        <v>1</v>
      </c>
      <c r="L214" s="204"/>
      <c r="M214" s="218" t="s">
        <v>62</v>
      </c>
      <c r="N214" s="218" t="s">
        <v>62</v>
      </c>
      <c r="O214" s="215">
        <v>1153448.1000000001</v>
      </c>
      <c r="P214" s="215"/>
      <c r="Q214" s="215">
        <v>1153448.1000000001</v>
      </c>
      <c r="R214" s="215">
        <v>0</v>
      </c>
      <c r="S214" s="239"/>
    </row>
    <row r="215" spans="1:19" ht="15.75" x14ac:dyDescent="0.2">
      <c r="A215" s="332"/>
      <c r="B215" s="146" t="s">
        <v>70</v>
      </c>
      <c r="C215" s="224"/>
      <c r="D215" s="224" t="s">
        <v>62</v>
      </c>
      <c r="E215" s="224"/>
      <c r="F215" s="224"/>
      <c r="G215" s="224">
        <f>G214</f>
        <v>1</v>
      </c>
      <c r="H215" s="224">
        <f t="shared" ref="H215:I215" si="108">H214</f>
        <v>1</v>
      </c>
      <c r="I215" s="224">
        <f t="shared" si="108"/>
        <v>0</v>
      </c>
      <c r="J215" s="224">
        <f t="shared" si="99"/>
        <v>0</v>
      </c>
      <c r="K215" s="224">
        <f t="shared" si="100"/>
        <v>1</v>
      </c>
      <c r="L215" s="224" t="s">
        <v>62</v>
      </c>
      <c r="M215" s="150">
        <v>46022</v>
      </c>
      <c r="N215" s="150">
        <v>46022</v>
      </c>
      <c r="O215" s="142"/>
      <c r="P215" s="224" t="s">
        <v>62</v>
      </c>
      <c r="Q215" s="142"/>
      <c r="R215" s="142"/>
      <c r="S215" s="239"/>
    </row>
    <row r="216" spans="1:19" ht="14.25" x14ac:dyDescent="0.2">
      <c r="A216" s="332"/>
      <c r="B216" s="147" t="s">
        <v>76</v>
      </c>
      <c r="C216" s="224"/>
      <c r="D216" s="224"/>
      <c r="E216" s="224"/>
      <c r="F216" s="224"/>
      <c r="G216" s="224" t="s">
        <v>62</v>
      </c>
      <c r="H216" s="224"/>
      <c r="I216" s="224" t="s">
        <v>62</v>
      </c>
      <c r="J216" s="224" t="str">
        <f t="shared" si="99"/>
        <v>X</v>
      </c>
      <c r="K216" s="224" t="str">
        <f t="shared" si="100"/>
        <v>X</v>
      </c>
      <c r="L216" s="224" t="s">
        <v>62</v>
      </c>
      <c r="M216" s="224"/>
      <c r="N216" s="224"/>
      <c r="O216" s="224" t="s">
        <v>62</v>
      </c>
      <c r="P216" s="224" t="s">
        <v>62</v>
      </c>
      <c r="Q216" s="224" t="s">
        <v>62</v>
      </c>
      <c r="R216" s="224" t="s">
        <v>62</v>
      </c>
      <c r="S216" s="239"/>
    </row>
    <row r="217" spans="1:19" ht="45" x14ac:dyDescent="0.2">
      <c r="A217" s="332"/>
      <c r="B217" s="148" t="s">
        <v>192</v>
      </c>
      <c r="C217" s="224"/>
      <c r="D217" s="224" t="s">
        <v>62</v>
      </c>
      <c r="E217" s="224"/>
      <c r="F217" s="224"/>
      <c r="G217" s="224">
        <f>G214</f>
        <v>1</v>
      </c>
      <c r="H217" s="224">
        <f t="shared" ref="H217:I217" si="109">H214</f>
        <v>1</v>
      </c>
      <c r="I217" s="224">
        <f t="shared" si="109"/>
        <v>0</v>
      </c>
      <c r="J217" s="224">
        <f t="shared" si="99"/>
        <v>0</v>
      </c>
      <c r="K217" s="224">
        <f t="shared" si="100"/>
        <v>1</v>
      </c>
      <c r="L217" s="224" t="s">
        <v>62</v>
      </c>
      <c r="M217" s="150">
        <v>46022</v>
      </c>
      <c r="N217" s="150">
        <v>46022</v>
      </c>
      <c r="O217" s="142"/>
      <c r="P217" s="224" t="s">
        <v>62</v>
      </c>
      <c r="Q217" s="142"/>
      <c r="R217" s="142"/>
      <c r="S217" s="239"/>
    </row>
    <row r="218" spans="1:19" ht="14.25" x14ac:dyDescent="0.2">
      <c r="A218" s="332"/>
      <c r="B218" s="147" t="s">
        <v>193</v>
      </c>
      <c r="C218" s="224"/>
      <c r="D218" s="224"/>
      <c r="E218" s="224"/>
      <c r="F218" s="224"/>
      <c r="G218" s="224" t="s">
        <v>62</v>
      </c>
      <c r="H218" s="224"/>
      <c r="I218" s="224" t="s">
        <v>62</v>
      </c>
      <c r="J218" s="224" t="str">
        <f t="shared" si="99"/>
        <v>X</v>
      </c>
      <c r="K218" s="224" t="str">
        <f t="shared" si="100"/>
        <v>X</v>
      </c>
      <c r="L218" s="224" t="s">
        <v>62</v>
      </c>
      <c r="M218" s="224"/>
      <c r="N218" s="224"/>
      <c r="O218" s="224" t="s">
        <v>62</v>
      </c>
      <c r="P218" s="224" t="s">
        <v>62</v>
      </c>
      <c r="Q218" s="224" t="s">
        <v>62</v>
      </c>
      <c r="R218" s="224" t="s">
        <v>62</v>
      </c>
      <c r="S218" s="239"/>
    </row>
    <row r="219" spans="1:19" ht="45" x14ac:dyDescent="0.2">
      <c r="A219" s="332"/>
      <c r="B219" s="148" t="s">
        <v>330</v>
      </c>
      <c r="C219" s="224"/>
      <c r="D219" s="224" t="s">
        <v>62</v>
      </c>
      <c r="E219" s="224"/>
      <c r="F219" s="224"/>
      <c r="G219" s="224">
        <f>G215</f>
        <v>1</v>
      </c>
      <c r="H219" s="224">
        <f t="shared" ref="H219:I219" si="110">H215</f>
        <v>1</v>
      </c>
      <c r="I219" s="224">
        <f t="shared" si="110"/>
        <v>0</v>
      </c>
      <c r="J219" s="224">
        <f t="shared" si="99"/>
        <v>0</v>
      </c>
      <c r="K219" s="224">
        <f t="shared" si="100"/>
        <v>1</v>
      </c>
      <c r="L219" s="224" t="s">
        <v>62</v>
      </c>
      <c r="M219" s="150">
        <v>46022</v>
      </c>
      <c r="N219" s="150">
        <v>46022</v>
      </c>
      <c r="O219" s="142"/>
      <c r="P219" s="224" t="s">
        <v>62</v>
      </c>
      <c r="Q219" s="142"/>
      <c r="R219" s="142"/>
      <c r="S219" s="239"/>
    </row>
    <row r="220" spans="1:19" ht="14.25" x14ac:dyDescent="0.2">
      <c r="A220" s="332"/>
      <c r="B220" s="147" t="s">
        <v>71</v>
      </c>
      <c r="C220" s="224"/>
      <c r="D220" s="224"/>
      <c r="E220" s="224"/>
      <c r="F220" s="224"/>
      <c r="G220" s="224" t="s">
        <v>62</v>
      </c>
      <c r="H220" s="224"/>
      <c r="I220" s="224" t="s">
        <v>62</v>
      </c>
      <c r="J220" s="224" t="str">
        <f t="shared" si="99"/>
        <v>X</v>
      </c>
      <c r="K220" s="224" t="str">
        <f t="shared" si="100"/>
        <v>X</v>
      </c>
      <c r="L220" s="224" t="s">
        <v>62</v>
      </c>
      <c r="M220" s="224"/>
      <c r="N220" s="224"/>
      <c r="O220" s="224" t="s">
        <v>62</v>
      </c>
      <c r="P220" s="224" t="s">
        <v>62</v>
      </c>
      <c r="Q220" s="224" t="s">
        <v>62</v>
      </c>
      <c r="R220" s="224" t="s">
        <v>62</v>
      </c>
      <c r="S220" s="239"/>
    </row>
    <row r="221" spans="1:19" x14ac:dyDescent="0.2">
      <c r="A221" s="333"/>
      <c r="B221" s="148" t="s">
        <v>72</v>
      </c>
      <c r="C221" s="224"/>
      <c r="D221" s="224" t="s">
        <v>62</v>
      </c>
      <c r="E221" s="224"/>
      <c r="F221" s="224"/>
      <c r="G221" s="224">
        <f>G219</f>
        <v>1</v>
      </c>
      <c r="H221" s="224">
        <f t="shared" ref="H221:I221" si="111">H219</f>
        <v>1</v>
      </c>
      <c r="I221" s="224">
        <f t="shared" si="111"/>
        <v>0</v>
      </c>
      <c r="J221" s="224">
        <f t="shared" si="99"/>
        <v>0</v>
      </c>
      <c r="K221" s="224">
        <f t="shared" si="100"/>
        <v>1</v>
      </c>
      <c r="L221" s="224" t="s">
        <v>62</v>
      </c>
      <c r="M221" s="150">
        <v>46022</v>
      </c>
      <c r="N221" s="150">
        <v>46022</v>
      </c>
      <c r="O221" s="142"/>
      <c r="P221" s="224" t="s">
        <v>62</v>
      </c>
      <c r="Q221" s="142"/>
      <c r="R221" s="142"/>
      <c r="S221" s="239"/>
    </row>
    <row r="222" spans="1:19" ht="58.5" x14ac:dyDescent="0.2">
      <c r="A222" s="331" t="s">
        <v>240</v>
      </c>
      <c r="B222" s="137" t="str">
        <f>B214</f>
        <v>Результат предоставления субсидии 2 (код субсидии № 7041):</v>
      </c>
      <c r="C222" s="142" t="s">
        <v>191</v>
      </c>
      <c r="D222" s="141" t="s">
        <v>333</v>
      </c>
      <c r="E222" s="141" t="s">
        <v>320</v>
      </c>
      <c r="F222" s="142">
        <v>642</v>
      </c>
      <c r="G222" s="142">
        <v>1</v>
      </c>
      <c r="H222" s="142">
        <v>2</v>
      </c>
      <c r="I222" s="142">
        <v>0</v>
      </c>
      <c r="J222" s="142">
        <f t="shared" si="99"/>
        <v>0</v>
      </c>
      <c r="K222" s="142">
        <f t="shared" si="100"/>
        <v>1</v>
      </c>
      <c r="L222" s="142"/>
      <c r="M222" s="224" t="s">
        <v>62</v>
      </c>
      <c r="N222" s="224" t="s">
        <v>62</v>
      </c>
      <c r="O222" s="194">
        <v>1135226</v>
      </c>
      <c r="P222" s="194"/>
      <c r="Q222" s="194">
        <v>1135226</v>
      </c>
      <c r="R222" s="194">
        <v>0</v>
      </c>
      <c r="S222" s="239"/>
    </row>
    <row r="223" spans="1:19" ht="15.75" x14ac:dyDescent="0.2">
      <c r="A223" s="332"/>
      <c r="B223" s="146" t="s">
        <v>70</v>
      </c>
      <c r="C223" s="224"/>
      <c r="D223" s="224" t="s">
        <v>62</v>
      </c>
      <c r="E223" s="224"/>
      <c r="F223" s="224"/>
      <c r="G223" s="224">
        <f>G222</f>
        <v>1</v>
      </c>
      <c r="H223" s="224">
        <f t="shared" ref="H223:I223" si="112">H222</f>
        <v>2</v>
      </c>
      <c r="I223" s="224">
        <f t="shared" si="112"/>
        <v>0</v>
      </c>
      <c r="J223" s="224">
        <f t="shared" si="99"/>
        <v>0</v>
      </c>
      <c r="K223" s="224">
        <f t="shared" si="100"/>
        <v>1</v>
      </c>
      <c r="L223" s="224" t="s">
        <v>62</v>
      </c>
      <c r="M223" s="150">
        <v>46022</v>
      </c>
      <c r="N223" s="150">
        <v>46022</v>
      </c>
      <c r="O223" s="142"/>
      <c r="P223" s="224" t="s">
        <v>62</v>
      </c>
      <c r="Q223" s="142"/>
      <c r="R223" s="142"/>
      <c r="S223" s="239"/>
    </row>
    <row r="224" spans="1:19" ht="14.25" x14ac:dyDescent="0.2">
      <c r="A224" s="332"/>
      <c r="B224" s="147" t="s">
        <v>76</v>
      </c>
      <c r="C224" s="224"/>
      <c r="D224" s="224"/>
      <c r="E224" s="224"/>
      <c r="F224" s="224"/>
      <c r="G224" s="224" t="s">
        <v>62</v>
      </c>
      <c r="H224" s="224"/>
      <c r="I224" s="224" t="s">
        <v>62</v>
      </c>
      <c r="J224" s="224" t="str">
        <f t="shared" si="99"/>
        <v>X</v>
      </c>
      <c r="K224" s="224" t="str">
        <f t="shared" si="100"/>
        <v>X</v>
      </c>
      <c r="L224" s="224" t="s">
        <v>62</v>
      </c>
      <c r="M224" s="224"/>
      <c r="N224" s="224"/>
      <c r="O224" s="224" t="s">
        <v>62</v>
      </c>
      <c r="P224" s="224" t="s">
        <v>62</v>
      </c>
      <c r="Q224" s="224" t="s">
        <v>62</v>
      </c>
      <c r="R224" s="224" t="s">
        <v>62</v>
      </c>
      <c r="S224" s="239"/>
    </row>
    <row r="225" spans="1:19" ht="45" x14ac:dyDescent="0.2">
      <c r="A225" s="332"/>
      <c r="B225" s="148" t="s">
        <v>192</v>
      </c>
      <c r="C225" s="224"/>
      <c r="D225" s="224" t="s">
        <v>62</v>
      </c>
      <c r="E225" s="224"/>
      <c r="F225" s="224"/>
      <c r="G225" s="224">
        <f>G222</f>
        <v>1</v>
      </c>
      <c r="H225" s="224">
        <f t="shared" ref="H225:I225" si="113">H222</f>
        <v>2</v>
      </c>
      <c r="I225" s="224">
        <f t="shared" si="113"/>
        <v>0</v>
      </c>
      <c r="J225" s="224">
        <f t="shared" si="99"/>
        <v>0</v>
      </c>
      <c r="K225" s="224">
        <f t="shared" si="100"/>
        <v>1</v>
      </c>
      <c r="L225" s="224" t="s">
        <v>62</v>
      </c>
      <c r="M225" s="150">
        <v>46022</v>
      </c>
      <c r="N225" s="150">
        <v>46022</v>
      </c>
      <c r="O225" s="142"/>
      <c r="P225" s="224" t="s">
        <v>62</v>
      </c>
      <c r="Q225" s="142"/>
      <c r="R225" s="142"/>
      <c r="S225" s="239"/>
    </row>
    <row r="226" spans="1:19" ht="14.25" x14ac:dyDescent="0.2">
      <c r="A226" s="332"/>
      <c r="B226" s="147" t="s">
        <v>193</v>
      </c>
      <c r="C226" s="224"/>
      <c r="D226" s="224"/>
      <c r="E226" s="224"/>
      <c r="F226" s="224"/>
      <c r="G226" s="224" t="s">
        <v>62</v>
      </c>
      <c r="H226" s="224"/>
      <c r="I226" s="224" t="s">
        <v>62</v>
      </c>
      <c r="J226" s="224" t="str">
        <f t="shared" si="99"/>
        <v>X</v>
      </c>
      <c r="K226" s="224" t="str">
        <f t="shared" si="100"/>
        <v>X</v>
      </c>
      <c r="L226" s="224" t="s">
        <v>62</v>
      </c>
      <c r="M226" s="224"/>
      <c r="N226" s="224"/>
      <c r="O226" s="224" t="s">
        <v>62</v>
      </c>
      <c r="P226" s="224" t="s">
        <v>62</v>
      </c>
      <c r="Q226" s="224" t="s">
        <v>62</v>
      </c>
      <c r="R226" s="224" t="s">
        <v>62</v>
      </c>
      <c r="S226" s="239"/>
    </row>
    <row r="227" spans="1:19" ht="45" x14ac:dyDescent="0.2">
      <c r="A227" s="332"/>
      <c r="B227" s="148" t="s">
        <v>330</v>
      </c>
      <c r="C227" s="224"/>
      <c r="D227" s="224" t="s">
        <v>62</v>
      </c>
      <c r="E227" s="224"/>
      <c r="F227" s="224"/>
      <c r="G227" s="224">
        <f>G223</f>
        <v>1</v>
      </c>
      <c r="H227" s="224">
        <f t="shared" ref="H227:I227" si="114">H223</f>
        <v>2</v>
      </c>
      <c r="I227" s="224">
        <f t="shared" si="114"/>
        <v>0</v>
      </c>
      <c r="J227" s="224">
        <f t="shared" si="99"/>
        <v>0</v>
      </c>
      <c r="K227" s="224">
        <f t="shared" si="100"/>
        <v>1</v>
      </c>
      <c r="L227" s="224" t="s">
        <v>62</v>
      </c>
      <c r="M227" s="150">
        <v>46022</v>
      </c>
      <c r="N227" s="150">
        <v>46022</v>
      </c>
      <c r="O227" s="142"/>
      <c r="P227" s="224" t="s">
        <v>62</v>
      </c>
      <c r="Q227" s="142"/>
      <c r="R227" s="142"/>
      <c r="S227" s="239"/>
    </row>
    <row r="228" spans="1:19" ht="14.25" x14ac:dyDescent="0.2">
      <c r="A228" s="332"/>
      <c r="B228" s="147" t="s">
        <v>71</v>
      </c>
      <c r="C228" s="224"/>
      <c r="D228" s="224"/>
      <c r="E228" s="224"/>
      <c r="F228" s="224"/>
      <c r="G228" s="224" t="s">
        <v>62</v>
      </c>
      <c r="H228" s="224"/>
      <c r="I228" s="224" t="s">
        <v>62</v>
      </c>
      <c r="J228" s="224" t="str">
        <f t="shared" si="99"/>
        <v>X</v>
      </c>
      <c r="K228" s="224" t="str">
        <f t="shared" si="100"/>
        <v>X</v>
      </c>
      <c r="L228" s="224" t="s">
        <v>62</v>
      </c>
      <c r="M228" s="224"/>
      <c r="N228" s="224"/>
      <c r="O228" s="224" t="s">
        <v>62</v>
      </c>
      <c r="P228" s="224" t="s">
        <v>62</v>
      </c>
      <c r="Q228" s="224" t="s">
        <v>62</v>
      </c>
      <c r="R228" s="224" t="s">
        <v>62</v>
      </c>
      <c r="S228" s="239"/>
    </row>
    <row r="229" spans="1:19" x14ac:dyDescent="0.2">
      <c r="A229" s="333"/>
      <c r="B229" s="148" t="s">
        <v>72</v>
      </c>
      <c r="C229" s="224"/>
      <c r="D229" s="224" t="s">
        <v>62</v>
      </c>
      <c r="E229" s="224"/>
      <c r="F229" s="224"/>
      <c r="G229" s="224">
        <f>G227</f>
        <v>1</v>
      </c>
      <c r="H229" s="224">
        <f t="shared" ref="H229:I229" si="115">H227</f>
        <v>2</v>
      </c>
      <c r="I229" s="224">
        <f t="shared" si="115"/>
        <v>0</v>
      </c>
      <c r="J229" s="224">
        <f t="shared" si="99"/>
        <v>0</v>
      </c>
      <c r="K229" s="224">
        <f t="shared" si="100"/>
        <v>1</v>
      </c>
      <c r="L229" s="224" t="s">
        <v>62</v>
      </c>
      <c r="M229" s="150">
        <v>46022</v>
      </c>
      <c r="N229" s="150">
        <v>46022</v>
      </c>
      <c r="O229" s="142"/>
      <c r="P229" s="224" t="s">
        <v>62</v>
      </c>
      <c r="Q229" s="142"/>
      <c r="R229" s="142"/>
      <c r="S229" s="239"/>
    </row>
    <row r="230" spans="1:19" ht="58.5" x14ac:dyDescent="0.2">
      <c r="A230" s="331" t="s">
        <v>241</v>
      </c>
      <c r="B230" s="137" t="str">
        <f>B222</f>
        <v>Результат предоставления субсидии 2 (код субсидии № 7041):</v>
      </c>
      <c r="C230" s="142" t="s">
        <v>191</v>
      </c>
      <c r="D230" s="141" t="s">
        <v>333</v>
      </c>
      <c r="E230" s="141" t="s">
        <v>320</v>
      </c>
      <c r="F230" s="142">
        <v>642</v>
      </c>
      <c r="G230" s="204">
        <v>1</v>
      </c>
      <c r="H230" s="204">
        <v>1</v>
      </c>
      <c r="I230" s="204">
        <v>0</v>
      </c>
      <c r="J230" s="204">
        <f t="shared" si="99"/>
        <v>0</v>
      </c>
      <c r="K230" s="204">
        <f t="shared" si="100"/>
        <v>1</v>
      </c>
      <c r="L230" s="204"/>
      <c r="M230" s="218" t="s">
        <v>62</v>
      </c>
      <c r="N230" s="218" t="s">
        <v>62</v>
      </c>
      <c r="O230" s="215">
        <v>115401.65</v>
      </c>
      <c r="P230" s="215"/>
      <c r="Q230" s="215">
        <v>115401.65</v>
      </c>
      <c r="R230" s="215">
        <v>0</v>
      </c>
      <c r="S230" s="239"/>
    </row>
    <row r="231" spans="1:19" ht="15.75" x14ac:dyDescent="0.2">
      <c r="A231" s="332"/>
      <c r="B231" s="146" t="s">
        <v>70</v>
      </c>
      <c r="C231" s="224"/>
      <c r="D231" s="224" t="s">
        <v>62</v>
      </c>
      <c r="E231" s="224"/>
      <c r="F231" s="224"/>
      <c r="G231" s="224">
        <f>G230</f>
        <v>1</v>
      </c>
      <c r="H231" s="224">
        <f t="shared" ref="H231:I231" si="116">H230</f>
        <v>1</v>
      </c>
      <c r="I231" s="224">
        <f t="shared" si="116"/>
        <v>0</v>
      </c>
      <c r="J231" s="224">
        <f t="shared" si="99"/>
        <v>0</v>
      </c>
      <c r="K231" s="224">
        <f t="shared" si="100"/>
        <v>1</v>
      </c>
      <c r="L231" s="224" t="s">
        <v>62</v>
      </c>
      <c r="M231" s="150">
        <v>46022</v>
      </c>
      <c r="N231" s="150">
        <v>46022</v>
      </c>
      <c r="O231" s="142"/>
      <c r="P231" s="224" t="s">
        <v>62</v>
      </c>
      <c r="Q231" s="142"/>
      <c r="R231" s="142"/>
      <c r="S231" s="239"/>
    </row>
    <row r="232" spans="1:19" ht="14.25" x14ac:dyDescent="0.2">
      <c r="A232" s="332"/>
      <c r="B232" s="147" t="s">
        <v>76</v>
      </c>
      <c r="C232" s="224"/>
      <c r="D232" s="224"/>
      <c r="E232" s="224"/>
      <c r="F232" s="224"/>
      <c r="G232" s="224" t="s">
        <v>62</v>
      </c>
      <c r="H232" s="224"/>
      <c r="I232" s="224" t="s">
        <v>62</v>
      </c>
      <c r="J232" s="224" t="str">
        <f t="shared" si="99"/>
        <v>X</v>
      </c>
      <c r="K232" s="224" t="str">
        <f t="shared" si="100"/>
        <v>X</v>
      </c>
      <c r="L232" s="224" t="s">
        <v>62</v>
      </c>
      <c r="M232" s="224"/>
      <c r="N232" s="224"/>
      <c r="O232" s="224" t="s">
        <v>62</v>
      </c>
      <c r="P232" s="224" t="s">
        <v>62</v>
      </c>
      <c r="Q232" s="224" t="s">
        <v>62</v>
      </c>
      <c r="R232" s="224" t="s">
        <v>62</v>
      </c>
      <c r="S232" s="239"/>
    </row>
    <row r="233" spans="1:19" ht="45" x14ac:dyDescent="0.2">
      <c r="A233" s="332"/>
      <c r="B233" s="148" t="s">
        <v>192</v>
      </c>
      <c r="C233" s="224"/>
      <c r="D233" s="224" t="s">
        <v>62</v>
      </c>
      <c r="E233" s="224"/>
      <c r="F233" s="224"/>
      <c r="G233" s="224">
        <f>G230</f>
        <v>1</v>
      </c>
      <c r="H233" s="224">
        <f t="shared" ref="H233:I233" si="117">H230</f>
        <v>1</v>
      </c>
      <c r="I233" s="224">
        <f t="shared" si="117"/>
        <v>0</v>
      </c>
      <c r="J233" s="224">
        <f t="shared" si="99"/>
        <v>0</v>
      </c>
      <c r="K233" s="224">
        <f t="shared" si="100"/>
        <v>1</v>
      </c>
      <c r="L233" s="224" t="s">
        <v>62</v>
      </c>
      <c r="M233" s="150">
        <v>46022</v>
      </c>
      <c r="N233" s="150">
        <v>46022</v>
      </c>
      <c r="O233" s="142"/>
      <c r="P233" s="224" t="s">
        <v>62</v>
      </c>
      <c r="Q233" s="142"/>
      <c r="R233" s="142"/>
      <c r="S233" s="239"/>
    </row>
    <row r="234" spans="1:19" ht="14.25" x14ac:dyDescent="0.2">
      <c r="A234" s="332"/>
      <c r="B234" s="147" t="s">
        <v>193</v>
      </c>
      <c r="C234" s="224"/>
      <c r="D234" s="224"/>
      <c r="E234" s="224"/>
      <c r="F234" s="224"/>
      <c r="G234" s="224" t="s">
        <v>62</v>
      </c>
      <c r="H234" s="224"/>
      <c r="I234" s="224" t="s">
        <v>62</v>
      </c>
      <c r="J234" s="224" t="str">
        <f t="shared" si="99"/>
        <v>X</v>
      </c>
      <c r="K234" s="224" t="str">
        <f t="shared" si="100"/>
        <v>X</v>
      </c>
      <c r="L234" s="224" t="s">
        <v>62</v>
      </c>
      <c r="M234" s="224"/>
      <c r="N234" s="224"/>
      <c r="O234" s="224" t="s">
        <v>62</v>
      </c>
      <c r="P234" s="224" t="s">
        <v>62</v>
      </c>
      <c r="Q234" s="224" t="s">
        <v>62</v>
      </c>
      <c r="R234" s="224" t="s">
        <v>62</v>
      </c>
      <c r="S234" s="239"/>
    </row>
    <row r="235" spans="1:19" ht="45" x14ac:dyDescent="0.2">
      <c r="A235" s="332"/>
      <c r="B235" s="148" t="s">
        <v>330</v>
      </c>
      <c r="C235" s="224"/>
      <c r="D235" s="224" t="s">
        <v>62</v>
      </c>
      <c r="E235" s="224"/>
      <c r="F235" s="224"/>
      <c r="G235" s="224">
        <f>G231</f>
        <v>1</v>
      </c>
      <c r="H235" s="224">
        <f t="shared" ref="H235:I235" si="118">H231</f>
        <v>1</v>
      </c>
      <c r="I235" s="224">
        <f t="shared" si="118"/>
        <v>0</v>
      </c>
      <c r="J235" s="224">
        <f t="shared" si="99"/>
        <v>0</v>
      </c>
      <c r="K235" s="224">
        <f t="shared" si="100"/>
        <v>1</v>
      </c>
      <c r="L235" s="224" t="s">
        <v>62</v>
      </c>
      <c r="M235" s="150">
        <v>46022</v>
      </c>
      <c r="N235" s="150">
        <v>46022</v>
      </c>
      <c r="O235" s="142"/>
      <c r="P235" s="224" t="s">
        <v>62</v>
      </c>
      <c r="Q235" s="142"/>
      <c r="R235" s="142"/>
      <c r="S235" s="239"/>
    </row>
    <row r="236" spans="1:19" ht="14.25" x14ac:dyDescent="0.2">
      <c r="A236" s="332"/>
      <c r="B236" s="147" t="s">
        <v>71</v>
      </c>
      <c r="C236" s="224"/>
      <c r="D236" s="224"/>
      <c r="E236" s="224"/>
      <c r="F236" s="224"/>
      <c r="G236" s="224" t="s">
        <v>62</v>
      </c>
      <c r="H236" s="224"/>
      <c r="I236" s="224" t="s">
        <v>62</v>
      </c>
      <c r="J236" s="224" t="str">
        <f t="shared" si="99"/>
        <v>X</v>
      </c>
      <c r="K236" s="224" t="str">
        <f t="shared" si="100"/>
        <v>X</v>
      </c>
      <c r="L236" s="224" t="s">
        <v>62</v>
      </c>
      <c r="M236" s="224"/>
      <c r="N236" s="224"/>
      <c r="O236" s="224" t="s">
        <v>62</v>
      </c>
      <c r="P236" s="224" t="s">
        <v>62</v>
      </c>
      <c r="Q236" s="224" t="s">
        <v>62</v>
      </c>
      <c r="R236" s="224" t="s">
        <v>62</v>
      </c>
      <c r="S236" s="239"/>
    </row>
    <row r="237" spans="1:19" x14ac:dyDescent="0.2">
      <c r="A237" s="333"/>
      <c r="B237" s="148" t="s">
        <v>72</v>
      </c>
      <c r="C237" s="224"/>
      <c r="D237" s="224" t="s">
        <v>62</v>
      </c>
      <c r="E237" s="224"/>
      <c r="F237" s="224"/>
      <c r="G237" s="224">
        <f>G235</f>
        <v>1</v>
      </c>
      <c r="H237" s="224">
        <f t="shared" ref="H237:I237" si="119">H235</f>
        <v>1</v>
      </c>
      <c r="I237" s="224">
        <f t="shared" si="119"/>
        <v>0</v>
      </c>
      <c r="J237" s="224">
        <f t="shared" si="99"/>
        <v>0</v>
      </c>
      <c r="K237" s="224">
        <f t="shared" si="100"/>
        <v>1</v>
      </c>
      <c r="L237" s="224" t="s">
        <v>62</v>
      </c>
      <c r="M237" s="150">
        <v>46022</v>
      </c>
      <c r="N237" s="150">
        <v>46022</v>
      </c>
      <c r="O237" s="142"/>
      <c r="P237" s="224" t="s">
        <v>62</v>
      </c>
      <c r="Q237" s="142"/>
      <c r="R237" s="142"/>
      <c r="S237" s="239"/>
    </row>
    <row r="238" spans="1:19" ht="58.5" x14ac:dyDescent="0.2">
      <c r="A238" s="331" t="s">
        <v>242</v>
      </c>
      <c r="B238" s="137" t="str">
        <f>B230</f>
        <v>Результат предоставления субсидии 2 (код субсидии № 7041):</v>
      </c>
      <c r="C238" s="142" t="s">
        <v>191</v>
      </c>
      <c r="D238" s="141" t="s">
        <v>333</v>
      </c>
      <c r="E238" s="141" t="s">
        <v>320</v>
      </c>
      <c r="F238" s="142">
        <v>642</v>
      </c>
      <c r="G238" s="142">
        <v>1</v>
      </c>
      <c r="H238" s="142">
        <f>G238</f>
        <v>1</v>
      </c>
      <c r="I238" s="142">
        <v>0</v>
      </c>
      <c r="J238" s="142">
        <f t="shared" si="99"/>
        <v>0</v>
      </c>
      <c r="K238" s="142">
        <f t="shared" si="100"/>
        <v>1</v>
      </c>
      <c r="L238" s="142"/>
      <c r="M238" s="224" t="s">
        <v>62</v>
      </c>
      <c r="N238" s="224" t="s">
        <v>62</v>
      </c>
      <c r="O238" s="194">
        <v>2308034.5499999998</v>
      </c>
      <c r="P238" s="194"/>
      <c r="Q238" s="194">
        <v>0</v>
      </c>
      <c r="R238" s="194">
        <v>0</v>
      </c>
      <c r="S238" s="239"/>
    </row>
    <row r="239" spans="1:19" ht="15.75" x14ac:dyDescent="0.2">
      <c r="A239" s="332"/>
      <c r="B239" s="146" t="s">
        <v>70</v>
      </c>
      <c r="C239" s="224"/>
      <c r="D239" s="224" t="s">
        <v>62</v>
      </c>
      <c r="E239" s="224"/>
      <c r="F239" s="224"/>
      <c r="G239" s="224">
        <f>G238</f>
        <v>1</v>
      </c>
      <c r="H239" s="224">
        <f t="shared" ref="H239:I239" si="120">H238</f>
        <v>1</v>
      </c>
      <c r="I239" s="224">
        <f t="shared" si="120"/>
        <v>0</v>
      </c>
      <c r="J239" s="224">
        <f t="shared" si="99"/>
        <v>0</v>
      </c>
      <c r="K239" s="224">
        <f t="shared" si="100"/>
        <v>1</v>
      </c>
      <c r="L239" s="224" t="s">
        <v>62</v>
      </c>
      <c r="M239" s="150">
        <v>46022</v>
      </c>
      <c r="N239" s="150">
        <v>46022</v>
      </c>
      <c r="O239" s="142"/>
      <c r="P239" s="224" t="s">
        <v>62</v>
      </c>
      <c r="Q239" s="142"/>
      <c r="R239" s="142"/>
      <c r="S239" s="239"/>
    </row>
    <row r="240" spans="1:19" ht="14.25" x14ac:dyDescent="0.2">
      <c r="A240" s="332"/>
      <c r="B240" s="147" t="s">
        <v>76</v>
      </c>
      <c r="C240" s="224"/>
      <c r="D240" s="224"/>
      <c r="E240" s="224"/>
      <c r="F240" s="224"/>
      <c r="G240" s="224" t="s">
        <v>62</v>
      </c>
      <c r="H240" s="224"/>
      <c r="I240" s="224" t="s">
        <v>62</v>
      </c>
      <c r="J240" s="224" t="str">
        <f t="shared" si="99"/>
        <v>X</v>
      </c>
      <c r="K240" s="224" t="str">
        <f t="shared" si="100"/>
        <v>X</v>
      </c>
      <c r="L240" s="224" t="s">
        <v>62</v>
      </c>
      <c r="M240" s="224"/>
      <c r="N240" s="224"/>
      <c r="O240" s="224" t="s">
        <v>62</v>
      </c>
      <c r="P240" s="224" t="s">
        <v>62</v>
      </c>
      <c r="Q240" s="224" t="s">
        <v>62</v>
      </c>
      <c r="R240" s="224" t="s">
        <v>62</v>
      </c>
      <c r="S240" s="239"/>
    </row>
    <row r="241" spans="1:19" ht="45" x14ac:dyDescent="0.2">
      <c r="A241" s="332"/>
      <c r="B241" s="148" t="s">
        <v>192</v>
      </c>
      <c r="C241" s="224"/>
      <c r="D241" s="224" t="s">
        <v>62</v>
      </c>
      <c r="E241" s="224"/>
      <c r="F241" s="224"/>
      <c r="G241" s="224">
        <f>G238</f>
        <v>1</v>
      </c>
      <c r="H241" s="224">
        <f t="shared" ref="H241:I241" si="121">H238</f>
        <v>1</v>
      </c>
      <c r="I241" s="224">
        <f t="shared" si="121"/>
        <v>0</v>
      </c>
      <c r="J241" s="224">
        <f t="shared" si="99"/>
        <v>0</v>
      </c>
      <c r="K241" s="224">
        <f t="shared" si="100"/>
        <v>1</v>
      </c>
      <c r="L241" s="224" t="s">
        <v>62</v>
      </c>
      <c r="M241" s="150">
        <v>46022</v>
      </c>
      <c r="N241" s="150">
        <v>46022</v>
      </c>
      <c r="O241" s="142"/>
      <c r="P241" s="224" t="s">
        <v>62</v>
      </c>
      <c r="Q241" s="142"/>
      <c r="R241" s="142"/>
      <c r="S241" s="239"/>
    </row>
    <row r="242" spans="1:19" ht="14.25" x14ac:dyDescent="0.2">
      <c r="A242" s="332"/>
      <c r="B242" s="147" t="s">
        <v>193</v>
      </c>
      <c r="C242" s="224"/>
      <c r="D242" s="224"/>
      <c r="E242" s="224"/>
      <c r="F242" s="224"/>
      <c r="G242" s="224" t="s">
        <v>62</v>
      </c>
      <c r="H242" s="224"/>
      <c r="I242" s="224" t="s">
        <v>62</v>
      </c>
      <c r="J242" s="224" t="str">
        <f t="shared" si="99"/>
        <v>X</v>
      </c>
      <c r="K242" s="224" t="str">
        <f t="shared" si="100"/>
        <v>X</v>
      </c>
      <c r="L242" s="224" t="s">
        <v>62</v>
      </c>
      <c r="M242" s="224"/>
      <c r="N242" s="224"/>
      <c r="O242" s="224" t="s">
        <v>62</v>
      </c>
      <c r="P242" s="224" t="s">
        <v>62</v>
      </c>
      <c r="Q242" s="224" t="s">
        <v>62</v>
      </c>
      <c r="R242" s="224" t="s">
        <v>62</v>
      </c>
      <c r="S242" s="239"/>
    </row>
    <row r="243" spans="1:19" ht="45" x14ac:dyDescent="0.2">
      <c r="A243" s="332"/>
      <c r="B243" s="148" t="s">
        <v>330</v>
      </c>
      <c r="C243" s="224"/>
      <c r="D243" s="224" t="s">
        <v>62</v>
      </c>
      <c r="E243" s="224"/>
      <c r="F243" s="224"/>
      <c r="G243" s="224">
        <f>G239</f>
        <v>1</v>
      </c>
      <c r="H243" s="224">
        <f t="shared" ref="H243:I243" si="122">H239</f>
        <v>1</v>
      </c>
      <c r="I243" s="224">
        <f t="shared" si="122"/>
        <v>0</v>
      </c>
      <c r="J243" s="224">
        <f t="shared" si="99"/>
        <v>0</v>
      </c>
      <c r="K243" s="224">
        <f t="shared" si="100"/>
        <v>1</v>
      </c>
      <c r="L243" s="224" t="s">
        <v>62</v>
      </c>
      <c r="M243" s="150">
        <v>46022</v>
      </c>
      <c r="N243" s="150">
        <v>46022</v>
      </c>
      <c r="O243" s="142"/>
      <c r="P243" s="224" t="s">
        <v>62</v>
      </c>
      <c r="Q243" s="142"/>
      <c r="R243" s="142"/>
      <c r="S243" s="239"/>
    </row>
    <row r="244" spans="1:19" ht="14.25" x14ac:dyDescent="0.2">
      <c r="A244" s="332"/>
      <c r="B244" s="147" t="s">
        <v>71</v>
      </c>
      <c r="C244" s="224"/>
      <c r="D244" s="224"/>
      <c r="E244" s="224"/>
      <c r="F244" s="224"/>
      <c r="G244" s="224" t="s">
        <v>62</v>
      </c>
      <c r="H244" s="224"/>
      <c r="I244" s="224" t="s">
        <v>62</v>
      </c>
      <c r="J244" s="224" t="str">
        <f t="shared" si="99"/>
        <v>X</v>
      </c>
      <c r="K244" s="224" t="str">
        <f t="shared" si="100"/>
        <v>X</v>
      </c>
      <c r="L244" s="224" t="s">
        <v>62</v>
      </c>
      <c r="M244" s="224"/>
      <c r="N244" s="224"/>
      <c r="O244" s="224" t="s">
        <v>62</v>
      </c>
      <c r="P244" s="224" t="s">
        <v>62</v>
      </c>
      <c r="Q244" s="224" t="s">
        <v>62</v>
      </c>
      <c r="R244" s="224" t="s">
        <v>62</v>
      </c>
      <c r="S244" s="239"/>
    </row>
    <row r="245" spans="1:19" x14ac:dyDescent="0.2">
      <c r="A245" s="333"/>
      <c r="B245" s="148" t="s">
        <v>72</v>
      </c>
      <c r="C245" s="224"/>
      <c r="D245" s="224" t="s">
        <v>62</v>
      </c>
      <c r="E245" s="224"/>
      <c r="F245" s="224"/>
      <c r="G245" s="224">
        <f>G243</f>
        <v>1</v>
      </c>
      <c r="H245" s="224">
        <f t="shared" ref="H245:I245" si="123">H243</f>
        <v>1</v>
      </c>
      <c r="I245" s="224">
        <f t="shared" si="123"/>
        <v>0</v>
      </c>
      <c r="J245" s="224">
        <f t="shared" si="99"/>
        <v>0</v>
      </c>
      <c r="K245" s="224">
        <f t="shared" si="100"/>
        <v>1</v>
      </c>
      <c r="L245" s="224" t="s">
        <v>62</v>
      </c>
      <c r="M245" s="150">
        <v>46022</v>
      </c>
      <c r="N245" s="150">
        <v>46022</v>
      </c>
      <c r="O245" s="142"/>
      <c r="P245" s="224" t="s">
        <v>62</v>
      </c>
      <c r="Q245" s="142"/>
      <c r="R245" s="142"/>
      <c r="S245" s="239"/>
    </row>
    <row r="246" spans="1:19" ht="58.5" x14ac:dyDescent="0.2">
      <c r="A246" s="331" t="s">
        <v>243</v>
      </c>
      <c r="B246" s="137" t="str">
        <f>B238</f>
        <v>Результат предоставления субсидии 2 (код субсидии № 7041):</v>
      </c>
      <c r="C246" s="142" t="s">
        <v>191</v>
      </c>
      <c r="D246" s="141" t="s">
        <v>333</v>
      </c>
      <c r="E246" s="141" t="s">
        <v>320</v>
      </c>
      <c r="F246" s="142">
        <v>642</v>
      </c>
      <c r="G246" s="142">
        <v>1</v>
      </c>
      <c r="H246" s="142">
        <f>G246</f>
        <v>1</v>
      </c>
      <c r="I246" s="142">
        <v>0</v>
      </c>
      <c r="J246" s="142">
        <f t="shared" si="99"/>
        <v>0</v>
      </c>
      <c r="K246" s="142">
        <f t="shared" si="100"/>
        <v>1</v>
      </c>
      <c r="L246" s="142"/>
      <c r="M246" s="224" t="s">
        <v>62</v>
      </c>
      <c r="N246" s="224" t="s">
        <v>62</v>
      </c>
      <c r="O246" s="194">
        <v>1186795.8</v>
      </c>
      <c r="P246" s="194"/>
      <c r="Q246" s="194">
        <v>1186795.8</v>
      </c>
      <c r="R246" s="194">
        <v>0</v>
      </c>
      <c r="S246" s="239"/>
    </row>
    <row r="247" spans="1:19" ht="15.75" x14ac:dyDescent="0.2">
      <c r="A247" s="332"/>
      <c r="B247" s="146" t="s">
        <v>70</v>
      </c>
      <c r="C247" s="224"/>
      <c r="D247" s="224" t="s">
        <v>62</v>
      </c>
      <c r="E247" s="224"/>
      <c r="F247" s="224"/>
      <c r="G247" s="224">
        <f>G246</f>
        <v>1</v>
      </c>
      <c r="H247" s="224">
        <f t="shared" ref="H247:I247" si="124">H246</f>
        <v>1</v>
      </c>
      <c r="I247" s="224">
        <f t="shared" si="124"/>
        <v>0</v>
      </c>
      <c r="J247" s="224">
        <f t="shared" si="99"/>
        <v>0</v>
      </c>
      <c r="K247" s="224">
        <f t="shared" si="100"/>
        <v>1</v>
      </c>
      <c r="L247" s="224" t="s">
        <v>62</v>
      </c>
      <c r="M247" s="150">
        <v>46022</v>
      </c>
      <c r="N247" s="150">
        <v>46022</v>
      </c>
      <c r="O247" s="142"/>
      <c r="P247" s="224" t="s">
        <v>62</v>
      </c>
      <c r="Q247" s="142"/>
      <c r="R247" s="142"/>
      <c r="S247" s="239"/>
    </row>
    <row r="248" spans="1:19" ht="14.25" x14ac:dyDescent="0.2">
      <c r="A248" s="332"/>
      <c r="B248" s="147" t="s">
        <v>76</v>
      </c>
      <c r="C248" s="224"/>
      <c r="D248" s="224"/>
      <c r="E248" s="224"/>
      <c r="F248" s="224"/>
      <c r="G248" s="224" t="s">
        <v>62</v>
      </c>
      <c r="H248" s="224"/>
      <c r="I248" s="224" t="s">
        <v>62</v>
      </c>
      <c r="J248" s="224" t="str">
        <f t="shared" si="99"/>
        <v>X</v>
      </c>
      <c r="K248" s="224" t="str">
        <f t="shared" si="100"/>
        <v>X</v>
      </c>
      <c r="L248" s="224" t="s">
        <v>62</v>
      </c>
      <c r="M248" s="224"/>
      <c r="N248" s="224"/>
      <c r="O248" s="224" t="s">
        <v>62</v>
      </c>
      <c r="P248" s="224" t="s">
        <v>62</v>
      </c>
      <c r="Q248" s="224" t="s">
        <v>62</v>
      </c>
      <c r="R248" s="224" t="s">
        <v>62</v>
      </c>
      <c r="S248" s="239"/>
    </row>
    <row r="249" spans="1:19" ht="45" x14ac:dyDescent="0.2">
      <c r="A249" s="332"/>
      <c r="B249" s="148" t="s">
        <v>192</v>
      </c>
      <c r="C249" s="224"/>
      <c r="D249" s="224" t="s">
        <v>62</v>
      </c>
      <c r="E249" s="224"/>
      <c r="F249" s="224"/>
      <c r="G249" s="224">
        <f>G246</f>
        <v>1</v>
      </c>
      <c r="H249" s="224">
        <f t="shared" ref="H249:I249" si="125">H246</f>
        <v>1</v>
      </c>
      <c r="I249" s="224">
        <f t="shared" si="125"/>
        <v>0</v>
      </c>
      <c r="J249" s="224">
        <f t="shared" si="99"/>
        <v>0</v>
      </c>
      <c r="K249" s="224">
        <f t="shared" si="100"/>
        <v>1</v>
      </c>
      <c r="L249" s="224" t="s">
        <v>62</v>
      </c>
      <c r="M249" s="150">
        <v>46022</v>
      </c>
      <c r="N249" s="150">
        <v>46022</v>
      </c>
      <c r="O249" s="142"/>
      <c r="P249" s="224" t="s">
        <v>62</v>
      </c>
      <c r="Q249" s="142"/>
      <c r="R249" s="142"/>
      <c r="S249" s="239"/>
    </row>
    <row r="250" spans="1:19" ht="14.25" x14ac:dyDescent="0.2">
      <c r="A250" s="332"/>
      <c r="B250" s="147" t="s">
        <v>193</v>
      </c>
      <c r="C250" s="224"/>
      <c r="D250" s="224"/>
      <c r="E250" s="224"/>
      <c r="F250" s="224"/>
      <c r="G250" s="224" t="s">
        <v>62</v>
      </c>
      <c r="H250" s="224"/>
      <c r="I250" s="224" t="s">
        <v>62</v>
      </c>
      <c r="J250" s="224" t="str">
        <f t="shared" si="99"/>
        <v>X</v>
      </c>
      <c r="K250" s="224" t="str">
        <f t="shared" si="100"/>
        <v>X</v>
      </c>
      <c r="L250" s="224" t="s">
        <v>62</v>
      </c>
      <c r="M250" s="224"/>
      <c r="N250" s="224"/>
      <c r="O250" s="224" t="s">
        <v>62</v>
      </c>
      <c r="P250" s="224" t="s">
        <v>62</v>
      </c>
      <c r="Q250" s="224" t="s">
        <v>62</v>
      </c>
      <c r="R250" s="224" t="s">
        <v>62</v>
      </c>
      <c r="S250" s="239"/>
    </row>
    <row r="251" spans="1:19" ht="45" x14ac:dyDescent="0.2">
      <c r="A251" s="332"/>
      <c r="B251" s="148" t="s">
        <v>330</v>
      </c>
      <c r="C251" s="224"/>
      <c r="D251" s="224" t="s">
        <v>62</v>
      </c>
      <c r="E251" s="224"/>
      <c r="F251" s="224"/>
      <c r="G251" s="224">
        <f>G247</f>
        <v>1</v>
      </c>
      <c r="H251" s="224">
        <f t="shared" ref="H251:I251" si="126">H247</f>
        <v>1</v>
      </c>
      <c r="I251" s="224">
        <f t="shared" si="126"/>
        <v>0</v>
      </c>
      <c r="J251" s="224">
        <f t="shared" si="99"/>
        <v>0</v>
      </c>
      <c r="K251" s="224">
        <f t="shared" si="100"/>
        <v>1</v>
      </c>
      <c r="L251" s="224" t="s">
        <v>62</v>
      </c>
      <c r="M251" s="150">
        <v>46022</v>
      </c>
      <c r="N251" s="150">
        <v>46022</v>
      </c>
      <c r="O251" s="142"/>
      <c r="P251" s="224" t="s">
        <v>62</v>
      </c>
      <c r="Q251" s="142"/>
      <c r="R251" s="142"/>
      <c r="S251" s="239"/>
    </row>
    <row r="252" spans="1:19" ht="14.25" x14ac:dyDescent="0.2">
      <c r="A252" s="332"/>
      <c r="B252" s="147" t="s">
        <v>71</v>
      </c>
      <c r="C252" s="224"/>
      <c r="D252" s="224"/>
      <c r="E252" s="224"/>
      <c r="F252" s="224"/>
      <c r="G252" s="224" t="s">
        <v>62</v>
      </c>
      <c r="H252" s="224"/>
      <c r="I252" s="224" t="s">
        <v>62</v>
      </c>
      <c r="J252" s="224" t="str">
        <f t="shared" si="99"/>
        <v>X</v>
      </c>
      <c r="K252" s="224" t="str">
        <f t="shared" si="100"/>
        <v>X</v>
      </c>
      <c r="L252" s="224" t="s">
        <v>62</v>
      </c>
      <c r="M252" s="224"/>
      <c r="N252" s="224"/>
      <c r="O252" s="224" t="s">
        <v>62</v>
      </c>
      <c r="P252" s="224" t="s">
        <v>62</v>
      </c>
      <c r="Q252" s="224" t="s">
        <v>62</v>
      </c>
      <c r="R252" s="224" t="s">
        <v>62</v>
      </c>
      <c r="S252" s="239"/>
    </row>
    <row r="253" spans="1:19" x14ac:dyDescent="0.2">
      <c r="A253" s="333"/>
      <c r="B253" s="148" t="s">
        <v>72</v>
      </c>
      <c r="C253" s="224"/>
      <c r="D253" s="224" t="s">
        <v>62</v>
      </c>
      <c r="E253" s="224"/>
      <c r="F253" s="224"/>
      <c r="G253" s="224">
        <f>G251</f>
        <v>1</v>
      </c>
      <c r="H253" s="224">
        <f t="shared" ref="H253:I253" si="127">H251</f>
        <v>1</v>
      </c>
      <c r="I253" s="224">
        <f t="shared" si="127"/>
        <v>0</v>
      </c>
      <c r="J253" s="224">
        <f t="shared" si="99"/>
        <v>0</v>
      </c>
      <c r="K253" s="224">
        <f t="shared" si="100"/>
        <v>1</v>
      </c>
      <c r="L253" s="224" t="s">
        <v>62</v>
      </c>
      <c r="M253" s="150">
        <v>46022</v>
      </c>
      <c r="N253" s="150">
        <v>46022</v>
      </c>
      <c r="O253" s="142"/>
      <c r="P253" s="224" t="s">
        <v>62</v>
      </c>
      <c r="Q253" s="142"/>
      <c r="R253" s="142"/>
      <c r="S253" s="239"/>
    </row>
    <row r="254" spans="1:19" ht="58.5" x14ac:dyDescent="0.2">
      <c r="A254" s="331" t="s">
        <v>244</v>
      </c>
      <c r="B254" s="137" t="str">
        <f>B246</f>
        <v>Результат предоставления субсидии 2 (код субсидии № 7041):</v>
      </c>
      <c r="C254" s="142" t="s">
        <v>191</v>
      </c>
      <c r="D254" s="141" t="s">
        <v>333</v>
      </c>
      <c r="E254" s="141" t="s">
        <v>320</v>
      </c>
      <c r="F254" s="142">
        <v>642</v>
      </c>
      <c r="G254" s="142"/>
      <c r="H254" s="142">
        <f>G254</f>
        <v>0</v>
      </c>
      <c r="I254" s="142">
        <v>0</v>
      </c>
      <c r="J254" s="142">
        <f t="shared" si="99"/>
        <v>0</v>
      </c>
      <c r="K254" s="142">
        <f t="shared" si="100"/>
        <v>0</v>
      </c>
      <c r="L254" s="142"/>
      <c r="M254" s="224" t="s">
        <v>62</v>
      </c>
      <c r="N254" s="224" t="s">
        <v>62</v>
      </c>
      <c r="O254" s="194"/>
      <c r="P254" s="194"/>
      <c r="Q254" s="194"/>
      <c r="R254" s="194"/>
      <c r="S254" s="239"/>
    </row>
    <row r="255" spans="1:19" ht="15.75" x14ac:dyDescent="0.2">
      <c r="A255" s="332"/>
      <c r="B255" s="146" t="s">
        <v>70</v>
      </c>
      <c r="C255" s="224"/>
      <c r="D255" s="224" t="s">
        <v>62</v>
      </c>
      <c r="E255" s="224"/>
      <c r="F255" s="224"/>
      <c r="G255" s="224">
        <f>G254</f>
        <v>0</v>
      </c>
      <c r="H255" s="224">
        <f t="shared" ref="H255:I255" si="128">H254</f>
        <v>0</v>
      </c>
      <c r="I255" s="224">
        <f t="shared" si="128"/>
        <v>0</v>
      </c>
      <c r="J255" s="224">
        <f t="shared" si="99"/>
        <v>0</v>
      </c>
      <c r="K255" s="224">
        <f t="shared" si="100"/>
        <v>0</v>
      </c>
      <c r="L255" s="224" t="s">
        <v>62</v>
      </c>
      <c r="M255" s="150">
        <v>46022</v>
      </c>
      <c r="N255" s="150">
        <v>46022</v>
      </c>
      <c r="O255" s="142"/>
      <c r="P255" s="224" t="s">
        <v>62</v>
      </c>
      <c r="Q255" s="142"/>
      <c r="R255" s="142"/>
      <c r="S255" s="239"/>
    </row>
    <row r="256" spans="1:19" ht="14.25" x14ac:dyDescent="0.2">
      <c r="A256" s="332"/>
      <c r="B256" s="147" t="s">
        <v>76</v>
      </c>
      <c r="C256" s="224"/>
      <c r="D256" s="224"/>
      <c r="E256" s="224"/>
      <c r="F256" s="224"/>
      <c r="G256" s="224" t="s">
        <v>62</v>
      </c>
      <c r="H256" s="224"/>
      <c r="I256" s="224" t="s">
        <v>62</v>
      </c>
      <c r="J256" s="224" t="str">
        <f t="shared" si="99"/>
        <v>X</v>
      </c>
      <c r="K256" s="224" t="str">
        <f t="shared" si="100"/>
        <v>X</v>
      </c>
      <c r="L256" s="224" t="s">
        <v>62</v>
      </c>
      <c r="M256" s="224"/>
      <c r="N256" s="224"/>
      <c r="O256" s="224" t="s">
        <v>62</v>
      </c>
      <c r="P256" s="224" t="s">
        <v>62</v>
      </c>
      <c r="Q256" s="224" t="s">
        <v>62</v>
      </c>
      <c r="R256" s="224" t="s">
        <v>62</v>
      </c>
      <c r="S256" s="239"/>
    </row>
    <row r="257" spans="1:19" ht="45" x14ac:dyDescent="0.2">
      <c r="A257" s="332"/>
      <c r="B257" s="148" t="s">
        <v>192</v>
      </c>
      <c r="C257" s="224"/>
      <c r="D257" s="224" t="s">
        <v>62</v>
      </c>
      <c r="E257" s="224"/>
      <c r="F257" s="224"/>
      <c r="G257" s="224">
        <f>G254</f>
        <v>0</v>
      </c>
      <c r="H257" s="224">
        <f t="shared" ref="H257:I257" si="129">H254</f>
        <v>0</v>
      </c>
      <c r="I257" s="224">
        <f t="shared" si="129"/>
        <v>0</v>
      </c>
      <c r="J257" s="224">
        <f t="shared" si="99"/>
        <v>0</v>
      </c>
      <c r="K257" s="224">
        <f t="shared" si="100"/>
        <v>0</v>
      </c>
      <c r="L257" s="224" t="s">
        <v>62</v>
      </c>
      <c r="M257" s="150">
        <v>46022</v>
      </c>
      <c r="N257" s="150">
        <v>46022</v>
      </c>
      <c r="O257" s="142"/>
      <c r="P257" s="224" t="s">
        <v>62</v>
      </c>
      <c r="Q257" s="142"/>
      <c r="R257" s="142"/>
      <c r="S257" s="239"/>
    </row>
    <row r="258" spans="1:19" ht="14.25" x14ac:dyDescent="0.2">
      <c r="A258" s="332"/>
      <c r="B258" s="147" t="s">
        <v>193</v>
      </c>
      <c r="C258" s="224"/>
      <c r="D258" s="224"/>
      <c r="E258" s="224"/>
      <c r="F258" s="224"/>
      <c r="G258" s="224" t="s">
        <v>62</v>
      </c>
      <c r="H258" s="224"/>
      <c r="I258" s="224" t="s">
        <v>62</v>
      </c>
      <c r="J258" s="224" t="str">
        <f t="shared" si="99"/>
        <v>X</v>
      </c>
      <c r="K258" s="224" t="str">
        <f t="shared" si="100"/>
        <v>X</v>
      </c>
      <c r="L258" s="224" t="s">
        <v>62</v>
      </c>
      <c r="M258" s="224"/>
      <c r="N258" s="224"/>
      <c r="O258" s="224" t="s">
        <v>62</v>
      </c>
      <c r="P258" s="224" t="s">
        <v>62</v>
      </c>
      <c r="Q258" s="224" t="s">
        <v>62</v>
      </c>
      <c r="R258" s="224" t="s">
        <v>62</v>
      </c>
      <c r="S258" s="239"/>
    </row>
    <row r="259" spans="1:19" ht="45" x14ac:dyDescent="0.2">
      <c r="A259" s="332"/>
      <c r="B259" s="148" t="s">
        <v>330</v>
      </c>
      <c r="C259" s="224"/>
      <c r="D259" s="224" t="s">
        <v>62</v>
      </c>
      <c r="E259" s="224"/>
      <c r="F259" s="224"/>
      <c r="G259" s="224">
        <f>G255</f>
        <v>0</v>
      </c>
      <c r="H259" s="224">
        <f t="shared" ref="H259:I259" si="130">H255</f>
        <v>0</v>
      </c>
      <c r="I259" s="224">
        <f t="shared" si="130"/>
        <v>0</v>
      </c>
      <c r="J259" s="224">
        <f t="shared" si="99"/>
        <v>0</v>
      </c>
      <c r="K259" s="224">
        <f t="shared" si="100"/>
        <v>0</v>
      </c>
      <c r="L259" s="224" t="s">
        <v>62</v>
      </c>
      <c r="M259" s="150">
        <v>46022</v>
      </c>
      <c r="N259" s="150">
        <v>46022</v>
      </c>
      <c r="O259" s="142"/>
      <c r="P259" s="224" t="s">
        <v>62</v>
      </c>
      <c r="Q259" s="142"/>
      <c r="R259" s="142"/>
      <c r="S259" s="239"/>
    </row>
    <row r="260" spans="1:19" ht="14.25" x14ac:dyDescent="0.2">
      <c r="A260" s="332"/>
      <c r="B260" s="147" t="s">
        <v>71</v>
      </c>
      <c r="C260" s="224"/>
      <c r="D260" s="224"/>
      <c r="E260" s="224"/>
      <c r="F260" s="224"/>
      <c r="G260" s="224" t="s">
        <v>62</v>
      </c>
      <c r="H260" s="224"/>
      <c r="I260" s="224" t="s">
        <v>62</v>
      </c>
      <c r="J260" s="224" t="str">
        <f t="shared" si="99"/>
        <v>X</v>
      </c>
      <c r="K260" s="224" t="str">
        <f t="shared" si="100"/>
        <v>X</v>
      </c>
      <c r="L260" s="224" t="s">
        <v>62</v>
      </c>
      <c r="M260" s="224"/>
      <c r="N260" s="224"/>
      <c r="O260" s="224" t="s">
        <v>62</v>
      </c>
      <c r="P260" s="224" t="s">
        <v>62</v>
      </c>
      <c r="Q260" s="224" t="s">
        <v>62</v>
      </c>
      <c r="R260" s="224" t="s">
        <v>62</v>
      </c>
      <c r="S260" s="239"/>
    </row>
    <row r="261" spans="1:19" x14ac:dyDescent="0.2">
      <c r="A261" s="333"/>
      <c r="B261" s="148" t="s">
        <v>72</v>
      </c>
      <c r="C261" s="224"/>
      <c r="D261" s="224" t="s">
        <v>62</v>
      </c>
      <c r="E261" s="224"/>
      <c r="F261" s="224"/>
      <c r="G261" s="224">
        <f>G259</f>
        <v>0</v>
      </c>
      <c r="H261" s="224">
        <f t="shared" ref="H261:I261" si="131">H259</f>
        <v>0</v>
      </c>
      <c r="I261" s="224">
        <f t="shared" si="131"/>
        <v>0</v>
      </c>
      <c r="J261" s="224">
        <f t="shared" si="99"/>
        <v>0</v>
      </c>
      <c r="K261" s="224">
        <f t="shared" si="100"/>
        <v>0</v>
      </c>
      <c r="L261" s="224" t="s">
        <v>62</v>
      </c>
      <c r="M261" s="150">
        <v>46022</v>
      </c>
      <c r="N261" s="150">
        <v>46022</v>
      </c>
      <c r="O261" s="142"/>
      <c r="P261" s="224" t="s">
        <v>62</v>
      </c>
      <c r="Q261" s="142"/>
      <c r="R261" s="142"/>
      <c r="S261" s="239"/>
    </row>
    <row r="262" spans="1:19" ht="58.5" x14ac:dyDescent="0.2">
      <c r="A262" s="331" t="s">
        <v>245</v>
      </c>
      <c r="B262" s="137" t="str">
        <f>B254</f>
        <v>Результат предоставления субсидии 2 (код субсидии № 7041):</v>
      </c>
      <c r="C262" s="142" t="s">
        <v>191</v>
      </c>
      <c r="D262" s="141" t="s">
        <v>333</v>
      </c>
      <c r="E262" s="141" t="s">
        <v>320</v>
      </c>
      <c r="F262" s="142">
        <v>642</v>
      </c>
      <c r="G262" s="142"/>
      <c r="H262" s="142">
        <f>G262</f>
        <v>0</v>
      </c>
      <c r="I262" s="142">
        <v>0</v>
      </c>
      <c r="J262" s="142">
        <f t="shared" si="99"/>
        <v>0</v>
      </c>
      <c r="K262" s="142">
        <f t="shared" si="100"/>
        <v>0</v>
      </c>
      <c r="L262" s="142"/>
      <c r="M262" s="224" t="s">
        <v>62</v>
      </c>
      <c r="N262" s="224" t="s">
        <v>62</v>
      </c>
      <c r="O262" s="194"/>
      <c r="P262" s="194"/>
      <c r="Q262" s="194"/>
      <c r="R262" s="194"/>
      <c r="S262" s="239"/>
    </row>
    <row r="263" spans="1:19" ht="15.75" x14ac:dyDescent="0.2">
      <c r="A263" s="332"/>
      <c r="B263" s="146" t="s">
        <v>70</v>
      </c>
      <c r="C263" s="224"/>
      <c r="D263" s="224" t="s">
        <v>62</v>
      </c>
      <c r="E263" s="224"/>
      <c r="F263" s="224"/>
      <c r="G263" s="224">
        <f>G262</f>
        <v>0</v>
      </c>
      <c r="H263" s="224">
        <f t="shared" ref="H263:I263" si="132">H262</f>
        <v>0</v>
      </c>
      <c r="I263" s="224">
        <f t="shared" si="132"/>
        <v>0</v>
      </c>
      <c r="J263" s="224">
        <f t="shared" ref="J263:J326" si="133">I263</f>
        <v>0</v>
      </c>
      <c r="K263" s="224">
        <f t="shared" ref="K263:K326" si="134">G263</f>
        <v>0</v>
      </c>
      <c r="L263" s="224" t="s">
        <v>62</v>
      </c>
      <c r="M263" s="150">
        <v>46022</v>
      </c>
      <c r="N263" s="150">
        <v>46022</v>
      </c>
      <c r="O263" s="142"/>
      <c r="P263" s="224" t="s">
        <v>62</v>
      </c>
      <c r="Q263" s="142"/>
      <c r="R263" s="142"/>
      <c r="S263" s="239"/>
    </row>
    <row r="264" spans="1:19" ht="14.25" x14ac:dyDescent="0.2">
      <c r="A264" s="332"/>
      <c r="B264" s="147" t="s">
        <v>76</v>
      </c>
      <c r="C264" s="224"/>
      <c r="D264" s="224"/>
      <c r="E264" s="224"/>
      <c r="F264" s="224"/>
      <c r="G264" s="224" t="s">
        <v>62</v>
      </c>
      <c r="H264" s="224"/>
      <c r="I264" s="224" t="s">
        <v>62</v>
      </c>
      <c r="J264" s="224" t="str">
        <f t="shared" si="133"/>
        <v>X</v>
      </c>
      <c r="K264" s="224" t="str">
        <f t="shared" si="134"/>
        <v>X</v>
      </c>
      <c r="L264" s="224" t="s">
        <v>62</v>
      </c>
      <c r="M264" s="224"/>
      <c r="N264" s="224"/>
      <c r="O264" s="224" t="s">
        <v>62</v>
      </c>
      <c r="P264" s="224" t="s">
        <v>62</v>
      </c>
      <c r="Q264" s="224" t="s">
        <v>62</v>
      </c>
      <c r="R264" s="224" t="s">
        <v>62</v>
      </c>
      <c r="S264" s="239"/>
    </row>
    <row r="265" spans="1:19" ht="45" x14ac:dyDescent="0.2">
      <c r="A265" s="332"/>
      <c r="B265" s="148" t="s">
        <v>192</v>
      </c>
      <c r="C265" s="224"/>
      <c r="D265" s="224" t="s">
        <v>62</v>
      </c>
      <c r="E265" s="224"/>
      <c r="F265" s="224"/>
      <c r="G265" s="224">
        <f>G262</f>
        <v>0</v>
      </c>
      <c r="H265" s="224">
        <f t="shared" ref="H265:I265" si="135">H262</f>
        <v>0</v>
      </c>
      <c r="I265" s="224">
        <f t="shared" si="135"/>
        <v>0</v>
      </c>
      <c r="J265" s="224">
        <f t="shared" si="133"/>
        <v>0</v>
      </c>
      <c r="K265" s="224">
        <f t="shared" si="134"/>
        <v>0</v>
      </c>
      <c r="L265" s="224" t="s">
        <v>62</v>
      </c>
      <c r="M265" s="150">
        <v>46022</v>
      </c>
      <c r="N265" s="150">
        <v>46022</v>
      </c>
      <c r="O265" s="142"/>
      <c r="P265" s="224" t="s">
        <v>62</v>
      </c>
      <c r="Q265" s="142"/>
      <c r="R265" s="142"/>
      <c r="S265" s="239"/>
    </row>
    <row r="266" spans="1:19" ht="14.25" x14ac:dyDescent="0.2">
      <c r="A266" s="332"/>
      <c r="B266" s="147" t="s">
        <v>193</v>
      </c>
      <c r="C266" s="224"/>
      <c r="D266" s="224"/>
      <c r="E266" s="224"/>
      <c r="F266" s="224"/>
      <c r="G266" s="224" t="s">
        <v>62</v>
      </c>
      <c r="H266" s="224"/>
      <c r="I266" s="224" t="s">
        <v>62</v>
      </c>
      <c r="J266" s="224" t="str">
        <f t="shared" si="133"/>
        <v>X</v>
      </c>
      <c r="K266" s="224" t="str">
        <f t="shared" si="134"/>
        <v>X</v>
      </c>
      <c r="L266" s="224" t="s">
        <v>62</v>
      </c>
      <c r="M266" s="224"/>
      <c r="N266" s="224"/>
      <c r="O266" s="224" t="s">
        <v>62</v>
      </c>
      <c r="P266" s="224" t="s">
        <v>62</v>
      </c>
      <c r="Q266" s="224" t="s">
        <v>62</v>
      </c>
      <c r="R266" s="224" t="s">
        <v>62</v>
      </c>
      <c r="S266" s="239"/>
    </row>
    <row r="267" spans="1:19" ht="45" x14ac:dyDescent="0.2">
      <c r="A267" s="332"/>
      <c r="B267" s="148" t="s">
        <v>330</v>
      </c>
      <c r="C267" s="224"/>
      <c r="D267" s="224" t="s">
        <v>62</v>
      </c>
      <c r="E267" s="224"/>
      <c r="F267" s="224"/>
      <c r="G267" s="224">
        <f>G263</f>
        <v>0</v>
      </c>
      <c r="H267" s="224">
        <f t="shared" ref="H267:I267" si="136">H263</f>
        <v>0</v>
      </c>
      <c r="I267" s="224">
        <f t="shared" si="136"/>
        <v>0</v>
      </c>
      <c r="J267" s="224">
        <f t="shared" si="133"/>
        <v>0</v>
      </c>
      <c r="K267" s="224">
        <f t="shared" si="134"/>
        <v>0</v>
      </c>
      <c r="L267" s="224" t="s">
        <v>62</v>
      </c>
      <c r="M267" s="150">
        <v>46022</v>
      </c>
      <c r="N267" s="150">
        <v>46022</v>
      </c>
      <c r="O267" s="142"/>
      <c r="P267" s="224" t="s">
        <v>62</v>
      </c>
      <c r="Q267" s="142"/>
      <c r="R267" s="142"/>
      <c r="S267" s="239"/>
    </row>
    <row r="268" spans="1:19" ht="14.25" x14ac:dyDescent="0.2">
      <c r="A268" s="332"/>
      <c r="B268" s="147" t="s">
        <v>71</v>
      </c>
      <c r="C268" s="224"/>
      <c r="D268" s="224"/>
      <c r="E268" s="224"/>
      <c r="F268" s="224"/>
      <c r="G268" s="224" t="s">
        <v>62</v>
      </c>
      <c r="H268" s="224"/>
      <c r="I268" s="224" t="s">
        <v>62</v>
      </c>
      <c r="J268" s="224" t="str">
        <f t="shared" si="133"/>
        <v>X</v>
      </c>
      <c r="K268" s="224" t="str">
        <f t="shared" si="134"/>
        <v>X</v>
      </c>
      <c r="L268" s="224" t="s">
        <v>62</v>
      </c>
      <c r="M268" s="224"/>
      <c r="N268" s="224"/>
      <c r="O268" s="224" t="s">
        <v>62</v>
      </c>
      <c r="P268" s="224" t="s">
        <v>62</v>
      </c>
      <c r="Q268" s="224" t="s">
        <v>62</v>
      </c>
      <c r="R268" s="224" t="s">
        <v>62</v>
      </c>
      <c r="S268" s="239"/>
    </row>
    <row r="269" spans="1:19" x14ac:dyDescent="0.2">
      <c r="A269" s="333"/>
      <c r="B269" s="148" t="s">
        <v>72</v>
      </c>
      <c r="C269" s="224"/>
      <c r="D269" s="224" t="s">
        <v>62</v>
      </c>
      <c r="E269" s="224"/>
      <c r="F269" s="224"/>
      <c r="G269" s="224">
        <f>G267</f>
        <v>0</v>
      </c>
      <c r="H269" s="224">
        <f t="shared" ref="H269:I269" si="137">H267</f>
        <v>0</v>
      </c>
      <c r="I269" s="224">
        <f t="shared" si="137"/>
        <v>0</v>
      </c>
      <c r="J269" s="224">
        <f t="shared" si="133"/>
        <v>0</v>
      </c>
      <c r="K269" s="224">
        <f t="shared" si="134"/>
        <v>0</v>
      </c>
      <c r="L269" s="224" t="s">
        <v>62</v>
      </c>
      <c r="M269" s="150">
        <v>46022</v>
      </c>
      <c r="N269" s="150">
        <v>46022</v>
      </c>
      <c r="O269" s="142"/>
      <c r="P269" s="224" t="s">
        <v>62</v>
      </c>
      <c r="Q269" s="142"/>
      <c r="R269" s="142"/>
      <c r="S269" s="239"/>
    </row>
    <row r="270" spans="1:19" ht="58.5" x14ac:dyDescent="0.2">
      <c r="A270" s="331" t="s">
        <v>246</v>
      </c>
      <c r="B270" s="137" t="str">
        <f>B262</f>
        <v>Результат предоставления субсидии 2 (код субсидии № 7041):</v>
      </c>
      <c r="C270" s="142" t="s">
        <v>191</v>
      </c>
      <c r="D270" s="141" t="s">
        <v>333</v>
      </c>
      <c r="E270" s="141" t="s">
        <v>320</v>
      </c>
      <c r="F270" s="142">
        <v>642</v>
      </c>
      <c r="G270" s="142">
        <v>4</v>
      </c>
      <c r="H270" s="142">
        <f>G270</f>
        <v>4</v>
      </c>
      <c r="I270" s="142">
        <v>1</v>
      </c>
      <c r="J270" s="142">
        <f t="shared" si="133"/>
        <v>1</v>
      </c>
      <c r="K270" s="142">
        <f t="shared" si="134"/>
        <v>4</v>
      </c>
      <c r="L270" s="142"/>
      <c r="M270" s="224" t="s">
        <v>62</v>
      </c>
      <c r="N270" s="224" t="s">
        <v>62</v>
      </c>
      <c r="O270" s="194">
        <v>1950541.09</v>
      </c>
      <c r="P270" s="194"/>
      <c r="Q270" s="194">
        <v>1950541.09</v>
      </c>
      <c r="R270" s="194">
        <v>74326.12</v>
      </c>
      <c r="S270" s="239"/>
    </row>
    <row r="271" spans="1:19" ht="15.75" x14ac:dyDescent="0.2">
      <c r="A271" s="332"/>
      <c r="B271" s="146" t="s">
        <v>70</v>
      </c>
      <c r="C271" s="224"/>
      <c r="D271" s="224" t="s">
        <v>62</v>
      </c>
      <c r="E271" s="224"/>
      <c r="F271" s="224"/>
      <c r="G271" s="224">
        <f>G270</f>
        <v>4</v>
      </c>
      <c r="H271" s="224">
        <f t="shared" ref="H271:I271" si="138">H270</f>
        <v>4</v>
      </c>
      <c r="I271" s="224">
        <f t="shared" si="138"/>
        <v>1</v>
      </c>
      <c r="J271" s="224">
        <f t="shared" si="133"/>
        <v>1</v>
      </c>
      <c r="K271" s="224">
        <f t="shared" si="134"/>
        <v>4</v>
      </c>
      <c r="L271" s="224" t="s">
        <v>62</v>
      </c>
      <c r="M271" s="150">
        <v>46022</v>
      </c>
      <c r="N271" s="150">
        <v>46022</v>
      </c>
      <c r="O271" s="142"/>
      <c r="P271" s="224" t="s">
        <v>62</v>
      </c>
      <c r="Q271" s="142"/>
      <c r="R271" s="142"/>
      <c r="S271" s="239"/>
    </row>
    <row r="272" spans="1:19" ht="14.25" x14ac:dyDescent="0.2">
      <c r="A272" s="332"/>
      <c r="B272" s="147" t="s">
        <v>76</v>
      </c>
      <c r="C272" s="224"/>
      <c r="D272" s="224"/>
      <c r="E272" s="224"/>
      <c r="F272" s="224"/>
      <c r="G272" s="224" t="s">
        <v>62</v>
      </c>
      <c r="H272" s="224"/>
      <c r="I272" s="224" t="s">
        <v>62</v>
      </c>
      <c r="J272" s="224" t="str">
        <f t="shared" si="133"/>
        <v>X</v>
      </c>
      <c r="K272" s="224" t="str">
        <f t="shared" si="134"/>
        <v>X</v>
      </c>
      <c r="L272" s="224" t="s">
        <v>62</v>
      </c>
      <c r="M272" s="224"/>
      <c r="N272" s="224"/>
      <c r="O272" s="224" t="s">
        <v>62</v>
      </c>
      <c r="P272" s="224" t="s">
        <v>62</v>
      </c>
      <c r="Q272" s="224" t="s">
        <v>62</v>
      </c>
      <c r="R272" s="224" t="s">
        <v>62</v>
      </c>
      <c r="S272" s="239"/>
    </row>
    <row r="273" spans="1:19" ht="45" x14ac:dyDescent="0.2">
      <c r="A273" s="332"/>
      <c r="B273" s="148" t="s">
        <v>192</v>
      </c>
      <c r="C273" s="224"/>
      <c r="D273" s="224" t="s">
        <v>62</v>
      </c>
      <c r="E273" s="224"/>
      <c r="F273" s="224"/>
      <c r="G273" s="224">
        <f>G270</f>
        <v>4</v>
      </c>
      <c r="H273" s="224">
        <f t="shared" ref="H273:I273" si="139">H270</f>
        <v>4</v>
      </c>
      <c r="I273" s="224">
        <f t="shared" si="139"/>
        <v>1</v>
      </c>
      <c r="J273" s="224">
        <f t="shared" si="133"/>
        <v>1</v>
      </c>
      <c r="K273" s="224">
        <f t="shared" si="134"/>
        <v>4</v>
      </c>
      <c r="L273" s="224" t="s">
        <v>62</v>
      </c>
      <c r="M273" s="150">
        <v>46022</v>
      </c>
      <c r="N273" s="150">
        <v>46022</v>
      </c>
      <c r="O273" s="142"/>
      <c r="P273" s="224" t="s">
        <v>62</v>
      </c>
      <c r="Q273" s="142"/>
      <c r="R273" s="142"/>
      <c r="S273" s="239"/>
    </row>
    <row r="274" spans="1:19" ht="14.25" x14ac:dyDescent="0.2">
      <c r="A274" s="332"/>
      <c r="B274" s="147" t="s">
        <v>193</v>
      </c>
      <c r="C274" s="224"/>
      <c r="D274" s="224"/>
      <c r="E274" s="224"/>
      <c r="F274" s="224"/>
      <c r="G274" s="224" t="s">
        <v>62</v>
      </c>
      <c r="H274" s="224"/>
      <c r="I274" s="224" t="s">
        <v>62</v>
      </c>
      <c r="J274" s="224" t="str">
        <f t="shared" si="133"/>
        <v>X</v>
      </c>
      <c r="K274" s="224" t="str">
        <f t="shared" si="134"/>
        <v>X</v>
      </c>
      <c r="L274" s="224" t="s">
        <v>62</v>
      </c>
      <c r="M274" s="224"/>
      <c r="N274" s="224"/>
      <c r="O274" s="224" t="s">
        <v>62</v>
      </c>
      <c r="P274" s="224" t="s">
        <v>62</v>
      </c>
      <c r="Q274" s="224" t="s">
        <v>62</v>
      </c>
      <c r="R274" s="224" t="s">
        <v>62</v>
      </c>
      <c r="S274" s="239"/>
    </row>
    <row r="275" spans="1:19" ht="45" x14ac:dyDescent="0.2">
      <c r="A275" s="332"/>
      <c r="B275" s="148" t="s">
        <v>330</v>
      </c>
      <c r="C275" s="224"/>
      <c r="D275" s="224" t="s">
        <v>62</v>
      </c>
      <c r="E275" s="224"/>
      <c r="F275" s="224"/>
      <c r="G275" s="224">
        <f>G271</f>
        <v>4</v>
      </c>
      <c r="H275" s="224">
        <f t="shared" ref="H275:I275" si="140">H271</f>
        <v>4</v>
      </c>
      <c r="I275" s="224">
        <f t="shared" si="140"/>
        <v>1</v>
      </c>
      <c r="J275" s="224">
        <f t="shared" si="133"/>
        <v>1</v>
      </c>
      <c r="K275" s="224">
        <f t="shared" si="134"/>
        <v>4</v>
      </c>
      <c r="L275" s="224" t="s">
        <v>62</v>
      </c>
      <c r="M275" s="150">
        <v>46022</v>
      </c>
      <c r="N275" s="150">
        <v>46022</v>
      </c>
      <c r="O275" s="142"/>
      <c r="P275" s="224" t="s">
        <v>62</v>
      </c>
      <c r="Q275" s="142"/>
      <c r="R275" s="142"/>
      <c r="S275" s="239"/>
    </row>
    <row r="276" spans="1:19" ht="14.25" x14ac:dyDescent="0.2">
      <c r="A276" s="332"/>
      <c r="B276" s="147" t="s">
        <v>71</v>
      </c>
      <c r="C276" s="224"/>
      <c r="D276" s="224"/>
      <c r="E276" s="224"/>
      <c r="F276" s="224"/>
      <c r="G276" s="224" t="s">
        <v>62</v>
      </c>
      <c r="H276" s="224"/>
      <c r="I276" s="224" t="s">
        <v>62</v>
      </c>
      <c r="J276" s="224" t="str">
        <f t="shared" si="133"/>
        <v>X</v>
      </c>
      <c r="K276" s="224" t="str">
        <f t="shared" si="134"/>
        <v>X</v>
      </c>
      <c r="L276" s="224" t="s">
        <v>62</v>
      </c>
      <c r="M276" s="224"/>
      <c r="N276" s="224"/>
      <c r="O276" s="224" t="s">
        <v>62</v>
      </c>
      <c r="P276" s="224" t="s">
        <v>62</v>
      </c>
      <c r="Q276" s="224" t="s">
        <v>62</v>
      </c>
      <c r="R276" s="224" t="s">
        <v>62</v>
      </c>
      <c r="S276" s="239"/>
    </row>
    <row r="277" spans="1:19" x14ac:dyDescent="0.2">
      <c r="A277" s="333"/>
      <c r="B277" s="148" t="s">
        <v>72</v>
      </c>
      <c r="C277" s="224"/>
      <c r="D277" s="224" t="s">
        <v>62</v>
      </c>
      <c r="E277" s="224"/>
      <c r="F277" s="224"/>
      <c r="G277" s="224">
        <f>G275</f>
        <v>4</v>
      </c>
      <c r="H277" s="224">
        <f t="shared" ref="H277:I277" si="141">H275</f>
        <v>4</v>
      </c>
      <c r="I277" s="224">
        <f t="shared" si="141"/>
        <v>1</v>
      </c>
      <c r="J277" s="224">
        <f t="shared" si="133"/>
        <v>1</v>
      </c>
      <c r="K277" s="224">
        <f t="shared" si="134"/>
        <v>4</v>
      </c>
      <c r="L277" s="224" t="s">
        <v>62</v>
      </c>
      <c r="M277" s="150">
        <v>46022</v>
      </c>
      <c r="N277" s="150">
        <v>46022</v>
      </c>
      <c r="O277" s="142"/>
      <c r="P277" s="224" t="s">
        <v>62</v>
      </c>
      <c r="Q277" s="142"/>
      <c r="R277" s="142"/>
      <c r="S277" s="239"/>
    </row>
    <row r="278" spans="1:19" ht="58.5" x14ac:dyDescent="0.2">
      <c r="A278" s="331" t="s">
        <v>247</v>
      </c>
      <c r="B278" s="137" t="str">
        <f>B270</f>
        <v>Результат предоставления субсидии 2 (код субсидии № 7041):</v>
      </c>
      <c r="C278" s="142" t="s">
        <v>191</v>
      </c>
      <c r="D278" s="141" t="s">
        <v>333</v>
      </c>
      <c r="E278" s="141" t="s">
        <v>320</v>
      </c>
      <c r="F278" s="142">
        <v>642</v>
      </c>
      <c r="G278" s="142">
        <v>1</v>
      </c>
      <c r="H278" s="142">
        <v>1</v>
      </c>
      <c r="I278" s="142">
        <v>1</v>
      </c>
      <c r="J278" s="142">
        <v>1</v>
      </c>
      <c r="K278" s="142">
        <f t="shared" si="134"/>
        <v>1</v>
      </c>
      <c r="L278" s="142"/>
      <c r="M278" s="224" t="s">
        <v>62</v>
      </c>
      <c r="N278" s="224" t="s">
        <v>62</v>
      </c>
      <c r="O278" s="194">
        <v>40000</v>
      </c>
      <c r="P278" s="194"/>
      <c r="Q278" s="194">
        <v>40000</v>
      </c>
      <c r="R278" s="194">
        <v>40000</v>
      </c>
      <c r="S278" s="239"/>
    </row>
    <row r="279" spans="1:19" ht="15.75" x14ac:dyDescent="0.2">
      <c r="A279" s="332"/>
      <c r="B279" s="146" t="s">
        <v>70</v>
      </c>
      <c r="C279" s="224"/>
      <c r="D279" s="224" t="s">
        <v>62</v>
      </c>
      <c r="E279" s="224"/>
      <c r="F279" s="224"/>
      <c r="G279" s="224">
        <f>G278</f>
        <v>1</v>
      </c>
      <c r="H279" s="224">
        <f t="shared" ref="H279:I279" si="142">H278</f>
        <v>1</v>
      </c>
      <c r="I279" s="224">
        <f t="shared" si="142"/>
        <v>1</v>
      </c>
      <c r="J279" s="224">
        <f t="shared" si="133"/>
        <v>1</v>
      </c>
      <c r="K279" s="224">
        <f t="shared" si="134"/>
        <v>1</v>
      </c>
      <c r="L279" s="224" t="s">
        <v>62</v>
      </c>
      <c r="M279" s="150">
        <v>46022</v>
      </c>
      <c r="N279" s="150">
        <v>46022</v>
      </c>
      <c r="O279" s="142"/>
      <c r="P279" s="224" t="s">
        <v>62</v>
      </c>
      <c r="Q279" s="142"/>
      <c r="R279" s="142"/>
      <c r="S279" s="239"/>
    </row>
    <row r="280" spans="1:19" ht="14.25" x14ac:dyDescent="0.2">
      <c r="A280" s="332"/>
      <c r="B280" s="147" t="s">
        <v>76</v>
      </c>
      <c r="C280" s="224"/>
      <c r="D280" s="224"/>
      <c r="E280" s="224"/>
      <c r="F280" s="224"/>
      <c r="G280" s="224" t="s">
        <v>62</v>
      </c>
      <c r="H280" s="224"/>
      <c r="I280" s="224" t="s">
        <v>62</v>
      </c>
      <c r="J280" s="224" t="str">
        <f t="shared" si="133"/>
        <v>X</v>
      </c>
      <c r="K280" s="224" t="str">
        <f t="shared" si="134"/>
        <v>X</v>
      </c>
      <c r="L280" s="224" t="s">
        <v>62</v>
      </c>
      <c r="M280" s="224"/>
      <c r="N280" s="224"/>
      <c r="O280" s="224" t="s">
        <v>62</v>
      </c>
      <c r="P280" s="224" t="s">
        <v>62</v>
      </c>
      <c r="Q280" s="224" t="s">
        <v>62</v>
      </c>
      <c r="R280" s="224" t="s">
        <v>62</v>
      </c>
      <c r="S280" s="239"/>
    </row>
    <row r="281" spans="1:19" ht="45" x14ac:dyDescent="0.2">
      <c r="A281" s="332"/>
      <c r="B281" s="148" t="s">
        <v>192</v>
      </c>
      <c r="C281" s="224"/>
      <c r="D281" s="224" t="s">
        <v>62</v>
      </c>
      <c r="E281" s="224"/>
      <c r="F281" s="224"/>
      <c r="G281" s="224">
        <f>G278</f>
        <v>1</v>
      </c>
      <c r="H281" s="224">
        <f t="shared" ref="H281:I281" si="143">H278</f>
        <v>1</v>
      </c>
      <c r="I281" s="224">
        <f t="shared" si="143"/>
        <v>1</v>
      </c>
      <c r="J281" s="224">
        <f t="shared" si="133"/>
        <v>1</v>
      </c>
      <c r="K281" s="224">
        <f t="shared" si="134"/>
        <v>1</v>
      </c>
      <c r="L281" s="224" t="s">
        <v>62</v>
      </c>
      <c r="M281" s="150">
        <v>46022</v>
      </c>
      <c r="N281" s="150">
        <v>46022</v>
      </c>
      <c r="O281" s="142"/>
      <c r="P281" s="224" t="s">
        <v>62</v>
      </c>
      <c r="Q281" s="142"/>
      <c r="R281" s="142"/>
      <c r="S281" s="239"/>
    </row>
    <row r="282" spans="1:19" ht="14.25" x14ac:dyDescent="0.2">
      <c r="A282" s="332"/>
      <c r="B282" s="147" t="s">
        <v>193</v>
      </c>
      <c r="C282" s="224"/>
      <c r="D282" s="224"/>
      <c r="E282" s="224"/>
      <c r="F282" s="224"/>
      <c r="G282" s="224" t="s">
        <v>62</v>
      </c>
      <c r="H282" s="224"/>
      <c r="I282" s="224" t="s">
        <v>62</v>
      </c>
      <c r="J282" s="224" t="str">
        <f t="shared" si="133"/>
        <v>X</v>
      </c>
      <c r="K282" s="224" t="str">
        <f t="shared" si="134"/>
        <v>X</v>
      </c>
      <c r="L282" s="224" t="s">
        <v>62</v>
      </c>
      <c r="M282" s="224"/>
      <c r="N282" s="224"/>
      <c r="O282" s="224" t="s">
        <v>62</v>
      </c>
      <c r="P282" s="224" t="s">
        <v>62</v>
      </c>
      <c r="Q282" s="224" t="s">
        <v>62</v>
      </c>
      <c r="R282" s="224" t="s">
        <v>62</v>
      </c>
      <c r="S282" s="239"/>
    </row>
    <row r="283" spans="1:19" ht="45" x14ac:dyDescent="0.2">
      <c r="A283" s="332"/>
      <c r="B283" s="148" t="s">
        <v>330</v>
      </c>
      <c r="C283" s="224"/>
      <c r="D283" s="224" t="s">
        <v>62</v>
      </c>
      <c r="E283" s="224"/>
      <c r="F283" s="224"/>
      <c r="G283" s="224">
        <f>G279</f>
        <v>1</v>
      </c>
      <c r="H283" s="224">
        <f t="shared" ref="H283:I283" si="144">H279</f>
        <v>1</v>
      </c>
      <c r="I283" s="224">
        <f t="shared" si="144"/>
        <v>1</v>
      </c>
      <c r="J283" s="224">
        <f t="shared" si="133"/>
        <v>1</v>
      </c>
      <c r="K283" s="224">
        <f t="shared" si="134"/>
        <v>1</v>
      </c>
      <c r="L283" s="224" t="s">
        <v>62</v>
      </c>
      <c r="M283" s="150">
        <v>46022</v>
      </c>
      <c r="N283" s="150">
        <v>46022</v>
      </c>
      <c r="O283" s="142"/>
      <c r="P283" s="224" t="s">
        <v>62</v>
      </c>
      <c r="Q283" s="142"/>
      <c r="R283" s="142"/>
      <c r="S283" s="239"/>
    </row>
    <row r="284" spans="1:19" ht="14.25" x14ac:dyDescent="0.2">
      <c r="A284" s="332"/>
      <c r="B284" s="147" t="s">
        <v>71</v>
      </c>
      <c r="C284" s="224"/>
      <c r="D284" s="224"/>
      <c r="E284" s="224"/>
      <c r="F284" s="224"/>
      <c r="G284" s="224" t="s">
        <v>62</v>
      </c>
      <c r="H284" s="224"/>
      <c r="I284" s="224" t="s">
        <v>62</v>
      </c>
      <c r="J284" s="224" t="str">
        <f t="shared" si="133"/>
        <v>X</v>
      </c>
      <c r="K284" s="224" t="str">
        <f t="shared" si="134"/>
        <v>X</v>
      </c>
      <c r="L284" s="224" t="s">
        <v>62</v>
      </c>
      <c r="M284" s="224"/>
      <c r="N284" s="224"/>
      <c r="O284" s="224" t="s">
        <v>62</v>
      </c>
      <c r="P284" s="224" t="s">
        <v>62</v>
      </c>
      <c r="Q284" s="224" t="s">
        <v>62</v>
      </c>
      <c r="R284" s="224" t="s">
        <v>62</v>
      </c>
      <c r="S284" s="239"/>
    </row>
    <row r="285" spans="1:19" x14ac:dyDescent="0.2">
      <c r="A285" s="333"/>
      <c r="B285" s="148" t="s">
        <v>72</v>
      </c>
      <c r="C285" s="224"/>
      <c r="D285" s="224" t="s">
        <v>62</v>
      </c>
      <c r="E285" s="224"/>
      <c r="F285" s="224"/>
      <c r="G285" s="224">
        <f>G283</f>
        <v>1</v>
      </c>
      <c r="H285" s="224">
        <f t="shared" ref="H285:I285" si="145">H283</f>
        <v>1</v>
      </c>
      <c r="I285" s="224">
        <f t="shared" si="145"/>
        <v>1</v>
      </c>
      <c r="J285" s="224">
        <f t="shared" si="133"/>
        <v>1</v>
      </c>
      <c r="K285" s="224">
        <f t="shared" si="134"/>
        <v>1</v>
      </c>
      <c r="L285" s="224" t="s">
        <v>62</v>
      </c>
      <c r="M285" s="150">
        <v>46022</v>
      </c>
      <c r="N285" s="150">
        <v>46022</v>
      </c>
      <c r="O285" s="142"/>
      <c r="P285" s="224" t="s">
        <v>62</v>
      </c>
      <c r="Q285" s="142"/>
      <c r="R285" s="142"/>
      <c r="S285" s="239"/>
    </row>
    <row r="286" spans="1:19" ht="58.5" x14ac:dyDescent="0.2">
      <c r="A286" s="331" t="s">
        <v>248</v>
      </c>
      <c r="B286" s="137" t="str">
        <f>B278</f>
        <v>Результат предоставления субсидии 2 (код субсидии № 7041):</v>
      </c>
      <c r="C286" s="142" t="s">
        <v>191</v>
      </c>
      <c r="D286" s="141" t="s">
        <v>333</v>
      </c>
      <c r="E286" s="141" t="s">
        <v>320</v>
      </c>
      <c r="F286" s="142">
        <v>642</v>
      </c>
      <c r="G286" s="204">
        <v>1</v>
      </c>
      <c r="H286" s="204">
        <f>G286</f>
        <v>1</v>
      </c>
      <c r="I286" s="204">
        <v>0</v>
      </c>
      <c r="J286" s="204">
        <f t="shared" si="133"/>
        <v>0</v>
      </c>
      <c r="K286" s="204">
        <f t="shared" si="134"/>
        <v>1</v>
      </c>
      <c r="L286" s="204"/>
      <c r="M286" s="218" t="s">
        <v>62</v>
      </c>
      <c r="N286" s="218" t="s">
        <v>62</v>
      </c>
      <c r="O286" s="215">
        <v>1781056.91</v>
      </c>
      <c r="P286" s="215"/>
      <c r="Q286" s="215">
        <v>1781056.91</v>
      </c>
      <c r="R286" s="215">
        <v>0</v>
      </c>
      <c r="S286" s="239"/>
    </row>
    <row r="287" spans="1:19" ht="15.75" x14ac:dyDescent="0.2">
      <c r="A287" s="332"/>
      <c r="B287" s="146" t="s">
        <v>70</v>
      </c>
      <c r="C287" s="224"/>
      <c r="D287" s="224" t="s">
        <v>62</v>
      </c>
      <c r="E287" s="224"/>
      <c r="F287" s="224"/>
      <c r="G287" s="224">
        <f>G286</f>
        <v>1</v>
      </c>
      <c r="H287" s="224">
        <f t="shared" ref="H287:I287" si="146">H286</f>
        <v>1</v>
      </c>
      <c r="I287" s="224">
        <f t="shared" si="146"/>
        <v>0</v>
      </c>
      <c r="J287" s="224">
        <f t="shared" si="133"/>
        <v>0</v>
      </c>
      <c r="K287" s="224">
        <f t="shared" si="134"/>
        <v>1</v>
      </c>
      <c r="L287" s="224" t="s">
        <v>62</v>
      </c>
      <c r="M287" s="150">
        <v>46022</v>
      </c>
      <c r="N287" s="150">
        <v>46022</v>
      </c>
      <c r="O287" s="142"/>
      <c r="P287" s="224" t="s">
        <v>62</v>
      </c>
      <c r="Q287" s="142"/>
      <c r="R287" s="142"/>
      <c r="S287" s="239"/>
    </row>
    <row r="288" spans="1:19" ht="14.25" x14ac:dyDescent="0.2">
      <c r="A288" s="332"/>
      <c r="B288" s="147" t="s">
        <v>76</v>
      </c>
      <c r="C288" s="224"/>
      <c r="D288" s="224"/>
      <c r="E288" s="224"/>
      <c r="F288" s="224"/>
      <c r="G288" s="224" t="s">
        <v>62</v>
      </c>
      <c r="H288" s="224"/>
      <c r="I288" s="224" t="s">
        <v>62</v>
      </c>
      <c r="J288" s="224" t="str">
        <f t="shared" si="133"/>
        <v>X</v>
      </c>
      <c r="K288" s="224" t="str">
        <f t="shared" si="134"/>
        <v>X</v>
      </c>
      <c r="L288" s="224" t="s">
        <v>62</v>
      </c>
      <c r="M288" s="224"/>
      <c r="N288" s="224"/>
      <c r="O288" s="224" t="s">
        <v>62</v>
      </c>
      <c r="P288" s="224" t="s">
        <v>62</v>
      </c>
      <c r="Q288" s="224" t="s">
        <v>62</v>
      </c>
      <c r="R288" s="224" t="s">
        <v>62</v>
      </c>
      <c r="S288" s="239"/>
    </row>
    <row r="289" spans="1:19" ht="45" x14ac:dyDescent="0.2">
      <c r="A289" s="332"/>
      <c r="B289" s="148" t="s">
        <v>192</v>
      </c>
      <c r="C289" s="224"/>
      <c r="D289" s="224" t="s">
        <v>62</v>
      </c>
      <c r="E289" s="224"/>
      <c r="F289" s="224"/>
      <c r="G289" s="224">
        <f>G286</f>
        <v>1</v>
      </c>
      <c r="H289" s="224">
        <f t="shared" ref="H289:I289" si="147">H286</f>
        <v>1</v>
      </c>
      <c r="I289" s="224">
        <f t="shared" si="147"/>
        <v>0</v>
      </c>
      <c r="J289" s="224">
        <f t="shared" si="133"/>
        <v>0</v>
      </c>
      <c r="K289" s="224">
        <f t="shared" si="134"/>
        <v>1</v>
      </c>
      <c r="L289" s="224" t="s">
        <v>62</v>
      </c>
      <c r="M289" s="150">
        <v>46022</v>
      </c>
      <c r="N289" s="150">
        <v>46022</v>
      </c>
      <c r="O289" s="142"/>
      <c r="P289" s="224" t="s">
        <v>62</v>
      </c>
      <c r="Q289" s="142"/>
      <c r="R289" s="142"/>
      <c r="S289" s="239"/>
    </row>
    <row r="290" spans="1:19" ht="14.25" x14ac:dyDescent="0.2">
      <c r="A290" s="332"/>
      <c r="B290" s="147" t="s">
        <v>193</v>
      </c>
      <c r="C290" s="224"/>
      <c r="D290" s="224"/>
      <c r="E290" s="224"/>
      <c r="F290" s="224"/>
      <c r="G290" s="224" t="s">
        <v>62</v>
      </c>
      <c r="H290" s="224"/>
      <c r="I290" s="224" t="s">
        <v>62</v>
      </c>
      <c r="J290" s="224" t="str">
        <f t="shared" si="133"/>
        <v>X</v>
      </c>
      <c r="K290" s="224" t="str">
        <f t="shared" si="134"/>
        <v>X</v>
      </c>
      <c r="L290" s="224" t="s">
        <v>62</v>
      </c>
      <c r="M290" s="224"/>
      <c r="N290" s="224"/>
      <c r="O290" s="224" t="s">
        <v>62</v>
      </c>
      <c r="P290" s="224" t="s">
        <v>62</v>
      </c>
      <c r="Q290" s="224" t="s">
        <v>62</v>
      </c>
      <c r="R290" s="224" t="s">
        <v>62</v>
      </c>
      <c r="S290" s="239"/>
    </row>
    <row r="291" spans="1:19" ht="45" x14ac:dyDescent="0.2">
      <c r="A291" s="332"/>
      <c r="B291" s="148" t="s">
        <v>330</v>
      </c>
      <c r="C291" s="224"/>
      <c r="D291" s="224" t="s">
        <v>62</v>
      </c>
      <c r="E291" s="224"/>
      <c r="F291" s="224"/>
      <c r="G291" s="224">
        <f>G287</f>
        <v>1</v>
      </c>
      <c r="H291" s="224">
        <f t="shared" ref="H291:I291" si="148">H287</f>
        <v>1</v>
      </c>
      <c r="I291" s="224">
        <f t="shared" si="148"/>
        <v>0</v>
      </c>
      <c r="J291" s="224">
        <f t="shared" si="133"/>
        <v>0</v>
      </c>
      <c r="K291" s="224">
        <f t="shared" si="134"/>
        <v>1</v>
      </c>
      <c r="L291" s="224" t="s">
        <v>62</v>
      </c>
      <c r="M291" s="150">
        <v>46022</v>
      </c>
      <c r="N291" s="150">
        <v>46022</v>
      </c>
      <c r="O291" s="142"/>
      <c r="P291" s="224" t="s">
        <v>62</v>
      </c>
      <c r="Q291" s="142"/>
      <c r="R291" s="142"/>
      <c r="S291" s="239"/>
    </row>
    <row r="292" spans="1:19" ht="14.25" x14ac:dyDescent="0.2">
      <c r="A292" s="332"/>
      <c r="B292" s="147" t="s">
        <v>71</v>
      </c>
      <c r="C292" s="224"/>
      <c r="D292" s="224"/>
      <c r="E292" s="224"/>
      <c r="F292" s="224"/>
      <c r="G292" s="224" t="s">
        <v>62</v>
      </c>
      <c r="H292" s="224"/>
      <c r="I292" s="224" t="s">
        <v>62</v>
      </c>
      <c r="J292" s="224" t="str">
        <f t="shared" si="133"/>
        <v>X</v>
      </c>
      <c r="K292" s="224" t="str">
        <f t="shared" si="134"/>
        <v>X</v>
      </c>
      <c r="L292" s="224" t="s">
        <v>62</v>
      </c>
      <c r="M292" s="224"/>
      <c r="N292" s="224"/>
      <c r="O292" s="224" t="s">
        <v>62</v>
      </c>
      <c r="P292" s="224" t="s">
        <v>62</v>
      </c>
      <c r="Q292" s="224" t="s">
        <v>62</v>
      </c>
      <c r="R292" s="224" t="s">
        <v>62</v>
      </c>
      <c r="S292" s="239"/>
    </row>
    <row r="293" spans="1:19" x14ac:dyDescent="0.2">
      <c r="A293" s="333"/>
      <c r="B293" s="148" t="s">
        <v>72</v>
      </c>
      <c r="C293" s="224"/>
      <c r="D293" s="224" t="s">
        <v>62</v>
      </c>
      <c r="E293" s="224"/>
      <c r="F293" s="224"/>
      <c r="G293" s="224">
        <f>G291</f>
        <v>1</v>
      </c>
      <c r="H293" s="224">
        <f t="shared" ref="H293:I293" si="149">H291</f>
        <v>1</v>
      </c>
      <c r="I293" s="224">
        <f t="shared" si="149"/>
        <v>0</v>
      </c>
      <c r="J293" s="224">
        <f t="shared" si="133"/>
        <v>0</v>
      </c>
      <c r="K293" s="224">
        <f t="shared" si="134"/>
        <v>1</v>
      </c>
      <c r="L293" s="224" t="s">
        <v>62</v>
      </c>
      <c r="M293" s="150">
        <v>46022</v>
      </c>
      <c r="N293" s="150">
        <v>46022</v>
      </c>
      <c r="O293" s="142"/>
      <c r="P293" s="224" t="s">
        <v>62</v>
      </c>
      <c r="Q293" s="142"/>
      <c r="R293" s="142"/>
      <c r="S293" s="239"/>
    </row>
    <row r="294" spans="1:19" ht="58.5" x14ac:dyDescent="0.2">
      <c r="A294" s="331" t="s">
        <v>249</v>
      </c>
      <c r="B294" s="137" t="str">
        <f>B286</f>
        <v>Результат предоставления субсидии 2 (код субсидии № 7041):</v>
      </c>
      <c r="C294" s="142" t="s">
        <v>191</v>
      </c>
      <c r="D294" s="141" t="s">
        <v>333</v>
      </c>
      <c r="E294" s="141" t="s">
        <v>320</v>
      </c>
      <c r="F294" s="142">
        <v>642</v>
      </c>
      <c r="G294" s="142"/>
      <c r="H294" s="142">
        <f>G294</f>
        <v>0</v>
      </c>
      <c r="I294" s="142">
        <v>0</v>
      </c>
      <c r="J294" s="142">
        <f t="shared" si="133"/>
        <v>0</v>
      </c>
      <c r="K294" s="142">
        <f t="shared" si="134"/>
        <v>0</v>
      </c>
      <c r="L294" s="142"/>
      <c r="M294" s="224" t="s">
        <v>62</v>
      </c>
      <c r="N294" s="224" t="s">
        <v>62</v>
      </c>
      <c r="O294" s="194"/>
      <c r="P294" s="194"/>
      <c r="Q294" s="194"/>
      <c r="R294" s="194"/>
      <c r="S294" s="239"/>
    </row>
    <row r="295" spans="1:19" ht="15.75" x14ac:dyDescent="0.2">
      <c r="A295" s="332"/>
      <c r="B295" s="146" t="s">
        <v>70</v>
      </c>
      <c r="C295" s="224"/>
      <c r="D295" s="224" t="s">
        <v>62</v>
      </c>
      <c r="E295" s="224"/>
      <c r="F295" s="224"/>
      <c r="G295" s="224">
        <f>G294</f>
        <v>0</v>
      </c>
      <c r="H295" s="224">
        <f t="shared" ref="H295:I295" si="150">H294</f>
        <v>0</v>
      </c>
      <c r="I295" s="224">
        <f t="shared" si="150"/>
        <v>0</v>
      </c>
      <c r="J295" s="224">
        <f t="shared" si="133"/>
        <v>0</v>
      </c>
      <c r="K295" s="224">
        <f t="shared" si="134"/>
        <v>0</v>
      </c>
      <c r="L295" s="224" t="s">
        <v>62</v>
      </c>
      <c r="M295" s="150">
        <v>46022</v>
      </c>
      <c r="N295" s="150">
        <v>46022</v>
      </c>
      <c r="O295" s="142"/>
      <c r="P295" s="224" t="s">
        <v>62</v>
      </c>
      <c r="Q295" s="142"/>
      <c r="R295" s="142"/>
      <c r="S295" s="239"/>
    </row>
    <row r="296" spans="1:19" ht="14.25" x14ac:dyDescent="0.2">
      <c r="A296" s="332"/>
      <c r="B296" s="147" t="s">
        <v>76</v>
      </c>
      <c r="C296" s="224"/>
      <c r="D296" s="224"/>
      <c r="E296" s="224"/>
      <c r="F296" s="224"/>
      <c r="G296" s="224" t="s">
        <v>62</v>
      </c>
      <c r="H296" s="224"/>
      <c r="I296" s="224" t="s">
        <v>62</v>
      </c>
      <c r="J296" s="224" t="str">
        <f t="shared" si="133"/>
        <v>X</v>
      </c>
      <c r="K296" s="224" t="str">
        <f t="shared" si="134"/>
        <v>X</v>
      </c>
      <c r="L296" s="224" t="s">
        <v>62</v>
      </c>
      <c r="M296" s="224"/>
      <c r="N296" s="224"/>
      <c r="O296" s="224" t="s">
        <v>62</v>
      </c>
      <c r="P296" s="224" t="s">
        <v>62</v>
      </c>
      <c r="Q296" s="224" t="s">
        <v>62</v>
      </c>
      <c r="R296" s="224" t="s">
        <v>62</v>
      </c>
      <c r="S296" s="239"/>
    </row>
    <row r="297" spans="1:19" ht="45" x14ac:dyDescent="0.2">
      <c r="A297" s="332"/>
      <c r="B297" s="148" t="s">
        <v>192</v>
      </c>
      <c r="C297" s="224"/>
      <c r="D297" s="224" t="s">
        <v>62</v>
      </c>
      <c r="E297" s="224"/>
      <c r="F297" s="224"/>
      <c r="G297" s="224">
        <f>G294</f>
        <v>0</v>
      </c>
      <c r="H297" s="224">
        <f t="shared" ref="H297:I297" si="151">H294</f>
        <v>0</v>
      </c>
      <c r="I297" s="224">
        <f t="shared" si="151"/>
        <v>0</v>
      </c>
      <c r="J297" s="224">
        <f t="shared" si="133"/>
        <v>0</v>
      </c>
      <c r="K297" s="224">
        <f t="shared" si="134"/>
        <v>0</v>
      </c>
      <c r="L297" s="224" t="s">
        <v>62</v>
      </c>
      <c r="M297" s="150">
        <v>46022</v>
      </c>
      <c r="N297" s="150">
        <v>46022</v>
      </c>
      <c r="O297" s="142"/>
      <c r="P297" s="224" t="s">
        <v>62</v>
      </c>
      <c r="Q297" s="142"/>
      <c r="R297" s="142"/>
      <c r="S297" s="239"/>
    </row>
    <row r="298" spans="1:19" ht="14.25" x14ac:dyDescent="0.2">
      <c r="A298" s="332"/>
      <c r="B298" s="147" t="s">
        <v>193</v>
      </c>
      <c r="C298" s="224"/>
      <c r="D298" s="224"/>
      <c r="E298" s="224"/>
      <c r="F298" s="224"/>
      <c r="G298" s="224" t="s">
        <v>62</v>
      </c>
      <c r="H298" s="224"/>
      <c r="I298" s="224" t="s">
        <v>62</v>
      </c>
      <c r="J298" s="224" t="str">
        <f t="shared" si="133"/>
        <v>X</v>
      </c>
      <c r="K298" s="224" t="str">
        <f t="shared" si="134"/>
        <v>X</v>
      </c>
      <c r="L298" s="224" t="s">
        <v>62</v>
      </c>
      <c r="M298" s="224"/>
      <c r="N298" s="224"/>
      <c r="O298" s="224" t="s">
        <v>62</v>
      </c>
      <c r="P298" s="224" t="s">
        <v>62</v>
      </c>
      <c r="Q298" s="224" t="s">
        <v>62</v>
      </c>
      <c r="R298" s="224" t="s">
        <v>62</v>
      </c>
      <c r="S298" s="239"/>
    </row>
    <row r="299" spans="1:19" ht="45" x14ac:dyDescent="0.2">
      <c r="A299" s="332"/>
      <c r="B299" s="148" t="s">
        <v>330</v>
      </c>
      <c r="C299" s="224"/>
      <c r="D299" s="224" t="s">
        <v>62</v>
      </c>
      <c r="E299" s="224"/>
      <c r="F299" s="224"/>
      <c r="G299" s="224">
        <f>G295</f>
        <v>0</v>
      </c>
      <c r="H299" s="224">
        <f t="shared" ref="H299:I299" si="152">H295</f>
        <v>0</v>
      </c>
      <c r="I299" s="224">
        <f t="shared" si="152"/>
        <v>0</v>
      </c>
      <c r="J299" s="224">
        <f t="shared" si="133"/>
        <v>0</v>
      </c>
      <c r="K299" s="224">
        <f t="shared" si="134"/>
        <v>0</v>
      </c>
      <c r="L299" s="224" t="s">
        <v>62</v>
      </c>
      <c r="M299" s="150">
        <v>46022</v>
      </c>
      <c r="N299" s="150">
        <v>46022</v>
      </c>
      <c r="O299" s="142"/>
      <c r="P299" s="224" t="s">
        <v>62</v>
      </c>
      <c r="Q299" s="142"/>
      <c r="R299" s="142"/>
      <c r="S299" s="239"/>
    </row>
    <row r="300" spans="1:19" ht="14.25" x14ac:dyDescent="0.2">
      <c r="A300" s="332"/>
      <c r="B300" s="147" t="s">
        <v>71</v>
      </c>
      <c r="C300" s="224"/>
      <c r="D300" s="224"/>
      <c r="E300" s="224"/>
      <c r="F300" s="224"/>
      <c r="G300" s="224" t="s">
        <v>62</v>
      </c>
      <c r="H300" s="224"/>
      <c r="I300" s="224" t="s">
        <v>62</v>
      </c>
      <c r="J300" s="224" t="str">
        <f t="shared" si="133"/>
        <v>X</v>
      </c>
      <c r="K300" s="224" t="str">
        <f t="shared" si="134"/>
        <v>X</v>
      </c>
      <c r="L300" s="224" t="s">
        <v>62</v>
      </c>
      <c r="M300" s="224"/>
      <c r="N300" s="224"/>
      <c r="O300" s="224" t="s">
        <v>62</v>
      </c>
      <c r="P300" s="224" t="s">
        <v>62</v>
      </c>
      <c r="Q300" s="224" t="s">
        <v>62</v>
      </c>
      <c r="R300" s="224" t="s">
        <v>62</v>
      </c>
      <c r="S300" s="239"/>
    </row>
    <row r="301" spans="1:19" x14ac:dyDescent="0.2">
      <c r="A301" s="333"/>
      <c r="B301" s="148" t="s">
        <v>72</v>
      </c>
      <c r="C301" s="224"/>
      <c r="D301" s="224" t="s">
        <v>62</v>
      </c>
      <c r="E301" s="224"/>
      <c r="F301" s="224"/>
      <c r="G301" s="224">
        <f>G299</f>
        <v>0</v>
      </c>
      <c r="H301" s="224">
        <f t="shared" ref="H301:I301" si="153">H299</f>
        <v>0</v>
      </c>
      <c r="I301" s="224">
        <f t="shared" si="153"/>
        <v>0</v>
      </c>
      <c r="J301" s="224">
        <f t="shared" si="133"/>
        <v>0</v>
      </c>
      <c r="K301" s="224">
        <f t="shared" si="134"/>
        <v>0</v>
      </c>
      <c r="L301" s="224" t="s">
        <v>62</v>
      </c>
      <c r="M301" s="150">
        <v>46022</v>
      </c>
      <c r="N301" s="150">
        <v>46022</v>
      </c>
      <c r="O301" s="142"/>
      <c r="P301" s="224" t="s">
        <v>62</v>
      </c>
      <c r="Q301" s="142"/>
      <c r="R301" s="142"/>
      <c r="S301" s="239"/>
    </row>
    <row r="302" spans="1:19" ht="58.5" x14ac:dyDescent="0.2">
      <c r="A302" s="331" t="s">
        <v>250</v>
      </c>
      <c r="B302" s="137" t="str">
        <f>B294</f>
        <v>Результат предоставления субсидии 2 (код субсидии № 7041):</v>
      </c>
      <c r="C302" s="142" t="s">
        <v>191</v>
      </c>
      <c r="D302" s="141" t="s">
        <v>333</v>
      </c>
      <c r="E302" s="141" t="s">
        <v>320</v>
      </c>
      <c r="F302" s="142">
        <v>642</v>
      </c>
      <c r="G302" s="142">
        <v>2</v>
      </c>
      <c r="H302" s="142">
        <f>G302</f>
        <v>2</v>
      </c>
      <c r="I302" s="142">
        <v>1</v>
      </c>
      <c r="J302" s="142">
        <f t="shared" si="133"/>
        <v>1</v>
      </c>
      <c r="K302" s="142">
        <f t="shared" si="134"/>
        <v>2</v>
      </c>
      <c r="L302" s="142"/>
      <c r="M302" s="224" t="s">
        <v>62</v>
      </c>
      <c r="N302" s="224" t="s">
        <v>62</v>
      </c>
      <c r="O302" s="194">
        <v>279192.07</v>
      </c>
      <c r="P302" s="194"/>
      <c r="Q302" s="194">
        <v>97492.09</v>
      </c>
      <c r="R302" s="194">
        <v>97492.09</v>
      </c>
      <c r="S302" s="239"/>
    </row>
    <row r="303" spans="1:19" ht="15.75" x14ac:dyDescent="0.2">
      <c r="A303" s="332"/>
      <c r="B303" s="146" t="s">
        <v>70</v>
      </c>
      <c r="C303" s="224"/>
      <c r="D303" s="224" t="s">
        <v>62</v>
      </c>
      <c r="E303" s="224"/>
      <c r="F303" s="224"/>
      <c r="G303" s="224">
        <f>G302</f>
        <v>2</v>
      </c>
      <c r="H303" s="224">
        <f t="shared" ref="H303:I303" si="154">H302</f>
        <v>2</v>
      </c>
      <c r="I303" s="224">
        <f t="shared" si="154"/>
        <v>1</v>
      </c>
      <c r="J303" s="224">
        <f t="shared" si="133"/>
        <v>1</v>
      </c>
      <c r="K303" s="224">
        <f t="shared" si="134"/>
        <v>2</v>
      </c>
      <c r="L303" s="224" t="s">
        <v>62</v>
      </c>
      <c r="M303" s="150">
        <v>46022</v>
      </c>
      <c r="N303" s="150">
        <v>46022</v>
      </c>
      <c r="O303" s="142"/>
      <c r="P303" s="224" t="s">
        <v>62</v>
      </c>
      <c r="Q303" s="142"/>
      <c r="R303" s="142"/>
      <c r="S303" s="239"/>
    </row>
    <row r="304" spans="1:19" ht="14.25" x14ac:dyDescent="0.2">
      <c r="A304" s="332"/>
      <c r="B304" s="147" t="s">
        <v>76</v>
      </c>
      <c r="C304" s="224"/>
      <c r="D304" s="224"/>
      <c r="E304" s="224"/>
      <c r="F304" s="224"/>
      <c r="G304" s="224" t="s">
        <v>62</v>
      </c>
      <c r="H304" s="224"/>
      <c r="I304" s="224" t="s">
        <v>62</v>
      </c>
      <c r="J304" s="224" t="str">
        <f t="shared" si="133"/>
        <v>X</v>
      </c>
      <c r="K304" s="224" t="str">
        <f t="shared" si="134"/>
        <v>X</v>
      </c>
      <c r="L304" s="224" t="s">
        <v>62</v>
      </c>
      <c r="M304" s="224"/>
      <c r="N304" s="224"/>
      <c r="O304" s="224" t="s">
        <v>62</v>
      </c>
      <c r="P304" s="224" t="s">
        <v>62</v>
      </c>
      <c r="Q304" s="224" t="s">
        <v>62</v>
      </c>
      <c r="R304" s="224" t="s">
        <v>62</v>
      </c>
      <c r="S304" s="239"/>
    </row>
    <row r="305" spans="1:19" ht="45" x14ac:dyDescent="0.2">
      <c r="A305" s="332"/>
      <c r="B305" s="148" t="s">
        <v>192</v>
      </c>
      <c r="C305" s="224"/>
      <c r="D305" s="224" t="s">
        <v>62</v>
      </c>
      <c r="E305" s="224"/>
      <c r="F305" s="224"/>
      <c r="G305" s="224">
        <f>G302</f>
        <v>2</v>
      </c>
      <c r="H305" s="224">
        <f t="shared" ref="H305:I305" si="155">H302</f>
        <v>2</v>
      </c>
      <c r="I305" s="224">
        <f t="shared" si="155"/>
        <v>1</v>
      </c>
      <c r="J305" s="224">
        <f t="shared" si="133"/>
        <v>1</v>
      </c>
      <c r="K305" s="224">
        <f t="shared" si="134"/>
        <v>2</v>
      </c>
      <c r="L305" s="224" t="s">
        <v>62</v>
      </c>
      <c r="M305" s="150">
        <v>46022</v>
      </c>
      <c r="N305" s="150">
        <v>46022</v>
      </c>
      <c r="O305" s="142"/>
      <c r="P305" s="224" t="s">
        <v>62</v>
      </c>
      <c r="Q305" s="142"/>
      <c r="R305" s="142"/>
      <c r="S305" s="239"/>
    </row>
    <row r="306" spans="1:19" ht="14.25" x14ac:dyDescent="0.2">
      <c r="A306" s="332"/>
      <c r="B306" s="147" t="s">
        <v>193</v>
      </c>
      <c r="C306" s="224"/>
      <c r="D306" s="224"/>
      <c r="E306" s="224"/>
      <c r="F306" s="224"/>
      <c r="G306" s="224" t="s">
        <v>62</v>
      </c>
      <c r="H306" s="224"/>
      <c r="I306" s="224" t="s">
        <v>62</v>
      </c>
      <c r="J306" s="224" t="str">
        <f t="shared" si="133"/>
        <v>X</v>
      </c>
      <c r="K306" s="224" t="str">
        <f t="shared" si="134"/>
        <v>X</v>
      </c>
      <c r="L306" s="224" t="s">
        <v>62</v>
      </c>
      <c r="M306" s="224"/>
      <c r="N306" s="224"/>
      <c r="O306" s="224" t="s">
        <v>62</v>
      </c>
      <c r="P306" s="224" t="s">
        <v>62</v>
      </c>
      <c r="Q306" s="224" t="s">
        <v>62</v>
      </c>
      <c r="R306" s="224" t="s">
        <v>62</v>
      </c>
      <c r="S306" s="239"/>
    </row>
    <row r="307" spans="1:19" ht="45" x14ac:dyDescent="0.2">
      <c r="A307" s="332"/>
      <c r="B307" s="148" t="s">
        <v>330</v>
      </c>
      <c r="C307" s="224"/>
      <c r="D307" s="224" t="s">
        <v>62</v>
      </c>
      <c r="E307" s="224"/>
      <c r="F307" s="224"/>
      <c r="G307" s="224">
        <f>G303</f>
        <v>2</v>
      </c>
      <c r="H307" s="224">
        <f t="shared" ref="H307:I307" si="156">H303</f>
        <v>2</v>
      </c>
      <c r="I307" s="224">
        <f t="shared" si="156"/>
        <v>1</v>
      </c>
      <c r="J307" s="224">
        <f t="shared" si="133"/>
        <v>1</v>
      </c>
      <c r="K307" s="224">
        <f t="shared" si="134"/>
        <v>2</v>
      </c>
      <c r="L307" s="224" t="s">
        <v>62</v>
      </c>
      <c r="M307" s="150">
        <v>46022</v>
      </c>
      <c r="N307" s="150">
        <v>46022</v>
      </c>
      <c r="O307" s="142"/>
      <c r="P307" s="224" t="s">
        <v>62</v>
      </c>
      <c r="Q307" s="142"/>
      <c r="R307" s="142"/>
      <c r="S307" s="239"/>
    </row>
    <row r="308" spans="1:19" ht="14.25" x14ac:dyDescent="0.2">
      <c r="A308" s="332"/>
      <c r="B308" s="147" t="s">
        <v>71</v>
      </c>
      <c r="C308" s="224"/>
      <c r="D308" s="224"/>
      <c r="E308" s="224"/>
      <c r="F308" s="224"/>
      <c r="G308" s="224" t="s">
        <v>62</v>
      </c>
      <c r="H308" s="224"/>
      <c r="I308" s="224" t="s">
        <v>62</v>
      </c>
      <c r="J308" s="224" t="str">
        <f t="shared" si="133"/>
        <v>X</v>
      </c>
      <c r="K308" s="224" t="str">
        <f t="shared" si="134"/>
        <v>X</v>
      </c>
      <c r="L308" s="224" t="s">
        <v>62</v>
      </c>
      <c r="M308" s="224"/>
      <c r="N308" s="224"/>
      <c r="O308" s="224" t="s">
        <v>62</v>
      </c>
      <c r="P308" s="224" t="s">
        <v>62</v>
      </c>
      <c r="Q308" s="224" t="s">
        <v>62</v>
      </c>
      <c r="R308" s="224" t="s">
        <v>62</v>
      </c>
      <c r="S308" s="239"/>
    </row>
    <row r="309" spans="1:19" x14ac:dyDescent="0.2">
      <c r="A309" s="333"/>
      <c r="B309" s="148" t="s">
        <v>72</v>
      </c>
      <c r="C309" s="224"/>
      <c r="D309" s="224" t="s">
        <v>62</v>
      </c>
      <c r="E309" s="224"/>
      <c r="F309" s="224"/>
      <c r="G309" s="224">
        <f>G307</f>
        <v>2</v>
      </c>
      <c r="H309" s="224">
        <f t="shared" ref="H309:I309" si="157">H307</f>
        <v>2</v>
      </c>
      <c r="I309" s="224">
        <f t="shared" si="157"/>
        <v>1</v>
      </c>
      <c r="J309" s="224">
        <f t="shared" si="133"/>
        <v>1</v>
      </c>
      <c r="K309" s="224">
        <f t="shared" si="134"/>
        <v>2</v>
      </c>
      <c r="L309" s="224" t="s">
        <v>62</v>
      </c>
      <c r="M309" s="150">
        <v>46022</v>
      </c>
      <c r="N309" s="150">
        <v>46022</v>
      </c>
      <c r="O309" s="142"/>
      <c r="P309" s="224" t="s">
        <v>62</v>
      </c>
      <c r="Q309" s="142"/>
      <c r="R309" s="142"/>
      <c r="S309" s="239"/>
    </row>
    <row r="310" spans="1:19" ht="58.5" x14ac:dyDescent="0.2">
      <c r="A310" s="331" t="s">
        <v>251</v>
      </c>
      <c r="B310" s="137" t="str">
        <f>B302</f>
        <v>Результат предоставления субсидии 2 (код субсидии № 7041):</v>
      </c>
      <c r="C310" s="142" t="s">
        <v>191</v>
      </c>
      <c r="D310" s="141" t="s">
        <v>333</v>
      </c>
      <c r="E310" s="141" t="s">
        <v>320</v>
      </c>
      <c r="F310" s="142">
        <v>642</v>
      </c>
      <c r="G310" s="142">
        <v>1</v>
      </c>
      <c r="H310" s="142">
        <f>G310</f>
        <v>1</v>
      </c>
      <c r="I310" s="142">
        <v>1</v>
      </c>
      <c r="J310" s="142">
        <f t="shared" si="133"/>
        <v>1</v>
      </c>
      <c r="K310" s="142">
        <f t="shared" si="134"/>
        <v>1</v>
      </c>
      <c r="L310" s="142"/>
      <c r="M310" s="224" t="s">
        <v>62</v>
      </c>
      <c r="N310" s="224" t="s">
        <v>62</v>
      </c>
      <c r="O310" s="194">
        <v>151617.31</v>
      </c>
      <c r="P310" s="194"/>
      <c r="Q310" s="194">
        <v>151617.31</v>
      </c>
      <c r="R310" s="194">
        <v>151617.31</v>
      </c>
      <c r="S310" s="239"/>
    </row>
    <row r="311" spans="1:19" ht="15.75" x14ac:dyDescent="0.2">
      <c r="A311" s="332"/>
      <c r="B311" s="146" t="s">
        <v>70</v>
      </c>
      <c r="C311" s="224"/>
      <c r="D311" s="224" t="s">
        <v>62</v>
      </c>
      <c r="E311" s="224"/>
      <c r="F311" s="224"/>
      <c r="G311" s="224">
        <f>G310</f>
        <v>1</v>
      </c>
      <c r="H311" s="224">
        <f t="shared" ref="H311:I311" si="158">H310</f>
        <v>1</v>
      </c>
      <c r="I311" s="224">
        <f t="shared" si="158"/>
        <v>1</v>
      </c>
      <c r="J311" s="224">
        <f t="shared" si="133"/>
        <v>1</v>
      </c>
      <c r="K311" s="224">
        <f t="shared" si="134"/>
        <v>1</v>
      </c>
      <c r="L311" s="224" t="s">
        <v>62</v>
      </c>
      <c r="M311" s="150">
        <v>46022</v>
      </c>
      <c r="N311" s="150">
        <v>46022</v>
      </c>
      <c r="O311" s="142"/>
      <c r="P311" s="224" t="s">
        <v>62</v>
      </c>
      <c r="Q311" s="142"/>
      <c r="R311" s="142"/>
      <c r="S311" s="239"/>
    </row>
    <row r="312" spans="1:19" ht="14.25" x14ac:dyDescent="0.2">
      <c r="A312" s="332"/>
      <c r="B312" s="147" t="s">
        <v>76</v>
      </c>
      <c r="C312" s="224"/>
      <c r="D312" s="224"/>
      <c r="E312" s="224"/>
      <c r="F312" s="224"/>
      <c r="G312" s="224" t="s">
        <v>62</v>
      </c>
      <c r="H312" s="224"/>
      <c r="I312" s="224" t="s">
        <v>62</v>
      </c>
      <c r="J312" s="224" t="str">
        <f t="shared" si="133"/>
        <v>X</v>
      </c>
      <c r="K312" s="224" t="str">
        <f t="shared" si="134"/>
        <v>X</v>
      </c>
      <c r="L312" s="224" t="s">
        <v>62</v>
      </c>
      <c r="M312" s="224"/>
      <c r="N312" s="224"/>
      <c r="O312" s="224" t="s">
        <v>62</v>
      </c>
      <c r="P312" s="224" t="s">
        <v>62</v>
      </c>
      <c r="Q312" s="224" t="s">
        <v>62</v>
      </c>
      <c r="R312" s="224" t="s">
        <v>62</v>
      </c>
      <c r="S312" s="239"/>
    </row>
    <row r="313" spans="1:19" ht="45" x14ac:dyDescent="0.2">
      <c r="A313" s="332"/>
      <c r="B313" s="148" t="s">
        <v>192</v>
      </c>
      <c r="C313" s="224"/>
      <c r="D313" s="224" t="s">
        <v>62</v>
      </c>
      <c r="E313" s="224"/>
      <c r="F313" s="224"/>
      <c r="G313" s="224">
        <f>G310</f>
        <v>1</v>
      </c>
      <c r="H313" s="224">
        <f t="shared" ref="H313:I313" si="159">H310</f>
        <v>1</v>
      </c>
      <c r="I313" s="224">
        <f t="shared" si="159"/>
        <v>1</v>
      </c>
      <c r="J313" s="224">
        <f t="shared" si="133"/>
        <v>1</v>
      </c>
      <c r="K313" s="224">
        <f t="shared" si="134"/>
        <v>1</v>
      </c>
      <c r="L313" s="224" t="s">
        <v>62</v>
      </c>
      <c r="M313" s="150">
        <v>46022</v>
      </c>
      <c r="N313" s="150">
        <v>46022</v>
      </c>
      <c r="O313" s="142"/>
      <c r="P313" s="224" t="s">
        <v>62</v>
      </c>
      <c r="Q313" s="142"/>
      <c r="R313" s="142"/>
      <c r="S313" s="239"/>
    </row>
    <row r="314" spans="1:19" ht="14.25" x14ac:dyDescent="0.2">
      <c r="A314" s="332"/>
      <c r="B314" s="147" t="s">
        <v>193</v>
      </c>
      <c r="C314" s="224"/>
      <c r="D314" s="224"/>
      <c r="E314" s="224"/>
      <c r="F314" s="224"/>
      <c r="G314" s="224" t="s">
        <v>62</v>
      </c>
      <c r="H314" s="224"/>
      <c r="I314" s="224" t="s">
        <v>62</v>
      </c>
      <c r="J314" s="224" t="str">
        <f t="shared" si="133"/>
        <v>X</v>
      </c>
      <c r="K314" s="224" t="str">
        <f t="shared" si="134"/>
        <v>X</v>
      </c>
      <c r="L314" s="224" t="s">
        <v>62</v>
      </c>
      <c r="M314" s="224"/>
      <c r="N314" s="224"/>
      <c r="O314" s="224" t="s">
        <v>62</v>
      </c>
      <c r="P314" s="224" t="s">
        <v>62</v>
      </c>
      <c r="Q314" s="224" t="s">
        <v>62</v>
      </c>
      <c r="R314" s="224" t="s">
        <v>62</v>
      </c>
      <c r="S314" s="239"/>
    </row>
    <row r="315" spans="1:19" ht="45" x14ac:dyDescent="0.2">
      <c r="A315" s="332"/>
      <c r="B315" s="148" t="s">
        <v>330</v>
      </c>
      <c r="C315" s="224"/>
      <c r="D315" s="224" t="s">
        <v>62</v>
      </c>
      <c r="E315" s="224"/>
      <c r="F315" s="224"/>
      <c r="G315" s="224">
        <f>G311</f>
        <v>1</v>
      </c>
      <c r="H315" s="224">
        <f t="shared" ref="H315:I315" si="160">H311</f>
        <v>1</v>
      </c>
      <c r="I315" s="224">
        <f t="shared" si="160"/>
        <v>1</v>
      </c>
      <c r="J315" s="224">
        <f t="shared" si="133"/>
        <v>1</v>
      </c>
      <c r="K315" s="224">
        <f t="shared" si="134"/>
        <v>1</v>
      </c>
      <c r="L315" s="224" t="s">
        <v>62</v>
      </c>
      <c r="M315" s="150">
        <v>46022</v>
      </c>
      <c r="N315" s="150">
        <v>46022</v>
      </c>
      <c r="O315" s="142"/>
      <c r="P315" s="224" t="s">
        <v>62</v>
      </c>
      <c r="Q315" s="142"/>
      <c r="R315" s="142"/>
      <c r="S315" s="239"/>
    </row>
    <row r="316" spans="1:19" ht="14.25" x14ac:dyDescent="0.2">
      <c r="A316" s="332"/>
      <c r="B316" s="147" t="s">
        <v>71</v>
      </c>
      <c r="C316" s="224"/>
      <c r="D316" s="224"/>
      <c r="E316" s="224"/>
      <c r="F316" s="224"/>
      <c r="G316" s="224" t="s">
        <v>62</v>
      </c>
      <c r="H316" s="224"/>
      <c r="I316" s="224" t="s">
        <v>62</v>
      </c>
      <c r="J316" s="224" t="str">
        <f t="shared" si="133"/>
        <v>X</v>
      </c>
      <c r="K316" s="224" t="str">
        <f t="shared" si="134"/>
        <v>X</v>
      </c>
      <c r="L316" s="224" t="s">
        <v>62</v>
      </c>
      <c r="M316" s="224"/>
      <c r="N316" s="224"/>
      <c r="O316" s="224" t="s">
        <v>62</v>
      </c>
      <c r="P316" s="224" t="s">
        <v>62</v>
      </c>
      <c r="Q316" s="224" t="s">
        <v>62</v>
      </c>
      <c r="R316" s="224" t="s">
        <v>62</v>
      </c>
      <c r="S316" s="239"/>
    </row>
    <row r="317" spans="1:19" x14ac:dyDescent="0.2">
      <c r="A317" s="333"/>
      <c r="B317" s="148" t="s">
        <v>72</v>
      </c>
      <c r="C317" s="224"/>
      <c r="D317" s="224" t="s">
        <v>62</v>
      </c>
      <c r="E317" s="224"/>
      <c r="F317" s="224"/>
      <c r="G317" s="224">
        <f>G315</f>
        <v>1</v>
      </c>
      <c r="H317" s="224">
        <f t="shared" ref="H317:I317" si="161">H315</f>
        <v>1</v>
      </c>
      <c r="I317" s="224">
        <f t="shared" si="161"/>
        <v>1</v>
      </c>
      <c r="J317" s="224">
        <f t="shared" si="133"/>
        <v>1</v>
      </c>
      <c r="K317" s="224">
        <f t="shared" si="134"/>
        <v>1</v>
      </c>
      <c r="L317" s="224" t="s">
        <v>62</v>
      </c>
      <c r="M317" s="150">
        <v>46022</v>
      </c>
      <c r="N317" s="150">
        <v>46022</v>
      </c>
      <c r="O317" s="142"/>
      <c r="P317" s="224" t="s">
        <v>62</v>
      </c>
      <c r="Q317" s="142"/>
      <c r="R317" s="142"/>
      <c r="S317" s="239"/>
    </row>
    <row r="318" spans="1:19" ht="58.5" x14ac:dyDescent="0.2">
      <c r="A318" s="331" t="s">
        <v>252</v>
      </c>
      <c r="B318" s="137" t="str">
        <f>B310</f>
        <v>Результат предоставления субсидии 2 (код субсидии № 7041):</v>
      </c>
      <c r="C318" s="142" t="s">
        <v>191</v>
      </c>
      <c r="D318" s="141" t="s">
        <v>333</v>
      </c>
      <c r="E318" s="141" t="s">
        <v>320</v>
      </c>
      <c r="F318" s="142">
        <v>642</v>
      </c>
      <c r="G318" s="204">
        <v>2</v>
      </c>
      <c r="H318" s="204">
        <v>2</v>
      </c>
      <c r="I318" s="204">
        <v>2</v>
      </c>
      <c r="J318" s="204">
        <f t="shared" si="133"/>
        <v>2</v>
      </c>
      <c r="K318" s="204">
        <f t="shared" si="134"/>
        <v>2</v>
      </c>
      <c r="L318" s="204"/>
      <c r="M318" s="218" t="s">
        <v>62</v>
      </c>
      <c r="N318" s="218" t="s">
        <v>62</v>
      </c>
      <c r="O318" s="215">
        <v>140486.22</v>
      </c>
      <c r="P318" s="215"/>
      <c r="Q318" s="215">
        <v>140486.22</v>
      </c>
      <c r="R318" s="215">
        <v>140486.22</v>
      </c>
      <c r="S318" s="239"/>
    </row>
    <row r="319" spans="1:19" ht="15.75" x14ac:dyDescent="0.2">
      <c r="A319" s="332"/>
      <c r="B319" s="146" t="s">
        <v>70</v>
      </c>
      <c r="C319" s="224"/>
      <c r="D319" s="224" t="s">
        <v>62</v>
      </c>
      <c r="E319" s="224"/>
      <c r="F319" s="224"/>
      <c r="G319" s="224">
        <f>G318</f>
        <v>2</v>
      </c>
      <c r="H319" s="224">
        <f t="shared" ref="H319:I319" si="162">H318</f>
        <v>2</v>
      </c>
      <c r="I319" s="224">
        <f t="shared" si="162"/>
        <v>2</v>
      </c>
      <c r="J319" s="224">
        <f t="shared" si="133"/>
        <v>2</v>
      </c>
      <c r="K319" s="224">
        <f t="shared" si="134"/>
        <v>2</v>
      </c>
      <c r="L319" s="224" t="s">
        <v>62</v>
      </c>
      <c r="M319" s="150">
        <v>46022</v>
      </c>
      <c r="N319" s="150">
        <v>46022</v>
      </c>
      <c r="O319" s="142"/>
      <c r="P319" s="224" t="s">
        <v>62</v>
      </c>
      <c r="Q319" s="142"/>
      <c r="R319" s="142"/>
      <c r="S319" s="239"/>
    </row>
    <row r="320" spans="1:19" ht="14.25" x14ac:dyDescent="0.2">
      <c r="A320" s="332"/>
      <c r="B320" s="147" t="s">
        <v>76</v>
      </c>
      <c r="C320" s="224"/>
      <c r="D320" s="224"/>
      <c r="E320" s="224"/>
      <c r="F320" s="224"/>
      <c r="G320" s="224" t="s">
        <v>62</v>
      </c>
      <c r="H320" s="224"/>
      <c r="I320" s="224" t="s">
        <v>62</v>
      </c>
      <c r="J320" s="224" t="str">
        <f t="shared" si="133"/>
        <v>X</v>
      </c>
      <c r="K320" s="224" t="str">
        <f t="shared" si="134"/>
        <v>X</v>
      </c>
      <c r="L320" s="224" t="s">
        <v>62</v>
      </c>
      <c r="M320" s="224"/>
      <c r="N320" s="224"/>
      <c r="O320" s="224" t="s">
        <v>62</v>
      </c>
      <c r="P320" s="224" t="s">
        <v>62</v>
      </c>
      <c r="Q320" s="224" t="s">
        <v>62</v>
      </c>
      <c r="R320" s="224" t="s">
        <v>62</v>
      </c>
      <c r="S320" s="239"/>
    </row>
    <row r="321" spans="1:19" ht="45" x14ac:dyDescent="0.2">
      <c r="A321" s="332"/>
      <c r="B321" s="148" t="s">
        <v>192</v>
      </c>
      <c r="C321" s="224"/>
      <c r="D321" s="224" t="s">
        <v>62</v>
      </c>
      <c r="E321" s="224"/>
      <c r="F321" s="224"/>
      <c r="G321" s="224">
        <f>G318</f>
        <v>2</v>
      </c>
      <c r="H321" s="224">
        <f t="shared" ref="H321:I321" si="163">H318</f>
        <v>2</v>
      </c>
      <c r="I321" s="224">
        <f t="shared" si="163"/>
        <v>2</v>
      </c>
      <c r="J321" s="224">
        <f t="shared" si="133"/>
        <v>2</v>
      </c>
      <c r="K321" s="224">
        <f t="shared" si="134"/>
        <v>2</v>
      </c>
      <c r="L321" s="224" t="s">
        <v>62</v>
      </c>
      <c r="M321" s="150">
        <v>46022</v>
      </c>
      <c r="N321" s="150">
        <v>46022</v>
      </c>
      <c r="O321" s="142"/>
      <c r="P321" s="224" t="s">
        <v>62</v>
      </c>
      <c r="Q321" s="142"/>
      <c r="R321" s="142"/>
      <c r="S321" s="239"/>
    </row>
    <row r="322" spans="1:19" ht="14.25" x14ac:dyDescent="0.2">
      <c r="A322" s="332"/>
      <c r="B322" s="147" t="s">
        <v>193</v>
      </c>
      <c r="C322" s="224"/>
      <c r="D322" s="224"/>
      <c r="E322" s="224"/>
      <c r="F322" s="224"/>
      <c r="G322" s="224" t="s">
        <v>62</v>
      </c>
      <c r="H322" s="224"/>
      <c r="I322" s="224" t="s">
        <v>62</v>
      </c>
      <c r="J322" s="224" t="str">
        <f t="shared" si="133"/>
        <v>X</v>
      </c>
      <c r="K322" s="224" t="str">
        <f t="shared" si="134"/>
        <v>X</v>
      </c>
      <c r="L322" s="224" t="s">
        <v>62</v>
      </c>
      <c r="M322" s="224"/>
      <c r="N322" s="224"/>
      <c r="O322" s="224" t="s">
        <v>62</v>
      </c>
      <c r="P322" s="224" t="s">
        <v>62</v>
      </c>
      <c r="Q322" s="224" t="s">
        <v>62</v>
      </c>
      <c r="R322" s="224" t="s">
        <v>62</v>
      </c>
      <c r="S322" s="239"/>
    </row>
    <row r="323" spans="1:19" ht="45" x14ac:dyDescent="0.2">
      <c r="A323" s="332"/>
      <c r="B323" s="148" t="s">
        <v>330</v>
      </c>
      <c r="C323" s="224"/>
      <c r="D323" s="224" t="s">
        <v>62</v>
      </c>
      <c r="E323" s="224"/>
      <c r="F323" s="224"/>
      <c r="G323" s="224">
        <f>G319</f>
        <v>2</v>
      </c>
      <c r="H323" s="224">
        <f t="shared" ref="H323:I323" si="164">H319</f>
        <v>2</v>
      </c>
      <c r="I323" s="224">
        <f t="shared" si="164"/>
        <v>2</v>
      </c>
      <c r="J323" s="224">
        <f t="shared" si="133"/>
        <v>2</v>
      </c>
      <c r="K323" s="224">
        <f t="shared" si="134"/>
        <v>2</v>
      </c>
      <c r="L323" s="224" t="s">
        <v>62</v>
      </c>
      <c r="M323" s="150">
        <v>46022</v>
      </c>
      <c r="N323" s="150">
        <v>46022</v>
      </c>
      <c r="O323" s="142"/>
      <c r="P323" s="224" t="s">
        <v>62</v>
      </c>
      <c r="Q323" s="142"/>
      <c r="R323" s="142"/>
      <c r="S323" s="239"/>
    </row>
    <row r="324" spans="1:19" ht="14.25" x14ac:dyDescent="0.2">
      <c r="A324" s="332"/>
      <c r="B324" s="147" t="s">
        <v>71</v>
      </c>
      <c r="C324" s="224"/>
      <c r="D324" s="224"/>
      <c r="E324" s="224"/>
      <c r="F324" s="224"/>
      <c r="G324" s="224" t="s">
        <v>62</v>
      </c>
      <c r="H324" s="224"/>
      <c r="I324" s="224" t="s">
        <v>62</v>
      </c>
      <c r="J324" s="224" t="str">
        <f t="shared" si="133"/>
        <v>X</v>
      </c>
      <c r="K324" s="224" t="str">
        <f t="shared" si="134"/>
        <v>X</v>
      </c>
      <c r="L324" s="224" t="s">
        <v>62</v>
      </c>
      <c r="M324" s="224"/>
      <c r="N324" s="224"/>
      <c r="O324" s="224" t="s">
        <v>62</v>
      </c>
      <c r="P324" s="224" t="s">
        <v>62</v>
      </c>
      <c r="Q324" s="224" t="s">
        <v>62</v>
      </c>
      <c r="R324" s="224" t="s">
        <v>62</v>
      </c>
      <c r="S324" s="239"/>
    </row>
    <row r="325" spans="1:19" x14ac:dyDescent="0.2">
      <c r="A325" s="333"/>
      <c r="B325" s="148" t="s">
        <v>72</v>
      </c>
      <c r="C325" s="224"/>
      <c r="D325" s="224" t="s">
        <v>62</v>
      </c>
      <c r="E325" s="224"/>
      <c r="F325" s="224"/>
      <c r="G325" s="224">
        <f>G323</f>
        <v>2</v>
      </c>
      <c r="H325" s="224">
        <f t="shared" ref="H325:I325" si="165">H323</f>
        <v>2</v>
      </c>
      <c r="I325" s="224">
        <f t="shared" si="165"/>
        <v>2</v>
      </c>
      <c r="J325" s="224">
        <f t="shared" si="133"/>
        <v>2</v>
      </c>
      <c r="K325" s="224">
        <f t="shared" si="134"/>
        <v>2</v>
      </c>
      <c r="L325" s="224" t="s">
        <v>62</v>
      </c>
      <c r="M325" s="150">
        <v>46022</v>
      </c>
      <c r="N325" s="150">
        <v>46022</v>
      </c>
      <c r="O325" s="142"/>
      <c r="P325" s="224" t="s">
        <v>62</v>
      </c>
      <c r="Q325" s="142"/>
      <c r="R325" s="142"/>
      <c r="S325" s="239"/>
    </row>
    <row r="326" spans="1:19" ht="58.5" x14ac:dyDescent="0.2">
      <c r="A326" s="331" t="s">
        <v>253</v>
      </c>
      <c r="B326" s="137" t="str">
        <f>B318</f>
        <v>Результат предоставления субсидии 2 (код субсидии № 7041):</v>
      </c>
      <c r="C326" s="142" t="s">
        <v>191</v>
      </c>
      <c r="D326" s="141" t="s">
        <v>333</v>
      </c>
      <c r="E326" s="141" t="s">
        <v>320</v>
      </c>
      <c r="F326" s="142">
        <v>642</v>
      </c>
      <c r="G326" s="204">
        <v>1</v>
      </c>
      <c r="H326" s="204">
        <f>G326</f>
        <v>1</v>
      </c>
      <c r="I326" s="204">
        <v>0</v>
      </c>
      <c r="J326" s="204">
        <f t="shared" si="133"/>
        <v>0</v>
      </c>
      <c r="K326" s="204">
        <f t="shared" si="134"/>
        <v>1</v>
      </c>
      <c r="L326" s="204"/>
      <c r="M326" s="218" t="s">
        <v>62</v>
      </c>
      <c r="N326" s="218" t="s">
        <v>62</v>
      </c>
      <c r="O326" s="215">
        <v>163433.51999999999</v>
      </c>
      <c r="P326" s="215"/>
      <c r="Q326" s="215">
        <v>0</v>
      </c>
      <c r="R326" s="215">
        <v>0</v>
      </c>
      <c r="S326" s="239"/>
    </row>
    <row r="327" spans="1:19" ht="15.75" x14ac:dyDescent="0.2">
      <c r="A327" s="332"/>
      <c r="B327" s="146" t="s">
        <v>70</v>
      </c>
      <c r="C327" s="224"/>
      <c r="D327" s="224" t="s">
        <v>62</v>
      </c>
      <c r="E327" s="224"/>
      <c r="F327" s="224"/>
      <c r="G327" s="224">
        <f>G326</f>
        <v>1</v>
      </c>
      <c r="H327" s="224">
        <f t="shared" ref="H327:I327" si="166">H326</f>
        <v>1</v>
      </c>
      <c r="I327" s="224">
        <f t="shared" si="166"/>
        <v>0</v>
      </c>
      <c r="J327" s="224">
        <f t="shared" ref="J327:J390" si="167">I327</f>
        <v>0</v>
      </c>
      <c r="K327" s="224">
        <f t="shared" ref="K327:K390" si="168">G327</f>
        <v>1</v>
      </c>
      <c r="L327" s="224" t="s">
        <v>62</v>
      </c>
      <c r="M327" s="150">
        <v>46022</v>
      </c>
      <c r="N327" s="150">
        <v>46022</v>
      </c>
      <c r="O327" s="142"/>
      <c r="P327" s="224" t="s">
        <v>62</v>
      </c>
      <c r="Q327" s="142"/>
      <c r="R327" s="142"/>
      <c r="S327" s="239"/>
    </row>
    <row r="328" spans="1:19" ht="14.25" x14ac:dyDescent="0.2">
      <c r="A328" s="332"/>
      <c r="B328" s="147" t="s">
        <v>76</v>
      </c>
      <c r="C328" s="224"/>
      <c r="D328" s="224"/>
      <c r="E328" s="224"/>
      <c r="F328" s="224"/>
      <c r="G328" s="224" t="s">
        <v>62</v>
      </c>
      <c r="H328" s="224"/>
      <c r="I328" s="224" t="s">
        <v>62</v>
      </c>
      <c r="J328" s="224" t="str">
        <f t="shared" si="167"/>
        <v>X</v>
      </c>
      <c r="K328" s="224" t="str">
        <f t="shared" si="168"/>
        <v>X</v>
      </c>
      <c r="L328" s="224" t="s">
        <v>62</v>
      </c>
      <c r="M328" s="224"/>
      <c r="N328" s="224"/>
      <c r="O328" s="224" t="s">
        <v>62</v>
      </c>
      <c r="P328" s="224" t="s">
        <v>62</v>
      </c>
      <c r="Q328" s="224" t="s">
        <v>62</v>
      </c>
      <c r="R328" s="224" t="s">
        <v>62</v>
      </c>
      <c r="S328" s="239"/>
    </row>
    <row r="329" spans="1:19" ht="45" x14ac:dyDescent="0.2">
      <c r="A329" s="332"/>
      <c r="B329" s="148" t="s">
        <v>192</v>
      </c>
      <c r="C329" s="224"/>
      <c r="D329" s="224" t="s">
        <v>62</v>
      </c>
      <c r="E329" s="224"/>
      <c r="F329" s="224"/>
      <c r="G329" s="224">
        <f>G326</f>
        <v>1</v>
      </c>
      <c r="H329" s="224">
        <f t="shared" ref="H329:I329" si="169">H326</f>
        <v>1</v>
      </c>
      <c r="I329" s="224">
        <f t="shared" si="169"/>
        <v>0</v>
      </c>
      <c r="J329" s="224">
        <f t="shared" si="167"/>
        <v>0</v>
      </c>
      <c r="K329" s="224">
        <f t="shared" si="168"/>
        <v>1</v>
      </c>
      <c r="L329" s="224" t="s">
        <v>62</v>
      </c>
      <c r="M329" s="150">
        <v>46022</v>
      </c>
      <c r="N329" s="150">
        <v>46022</v>
      </c>
      <c r="O329" s="142"/>
      <c r="P329" s="224" t="s">
        <v>62</v>
      </c>
      <c r="Q329" s="142"/>
      <c r="R329" s="142"/>
      <c r="S329" s="239"/>
    </row>
    <row r="330" spans="1:19" ht="14.25" x14ac:dyDescent="0.2">
      <c r="A330" s="332"/>
      <c r="B330" s="147" t="s">
        <v>193</v>
      </c>
      <c r="C330" s="224"/>
      <c r="D330" s="224"/>
      <c r="E330" s="224"/>
      <c r="F330" s="224"/>
      <c r="G330" s="224" t="s">
        <v>62</v>
      </c>
      <c r="H330" s="224"/>
      <c r="I330" s="224" t="s">
        <v>62</v>
      </c>
      <c r="J330" s="224" t="str">
        <f t="shared" si="167"/>
        <v>X</v>
      </c>
      <c r="K330" s="224" t="str">
        <f t="shared" si="168"/>
        <v>X</v>
      </c>
      <c r="L330" s="224" t="s">
        <v>62</v>
      </c>
      <c r="M330" s="224"/>
      <c r="N330" s="224"/>
      <c r="O330" s="224" t="s">
        <v>62</v>
      </c>
      <c r="P330" s="224" t="s">
        <v>62</v>
      </c>
      <c r="Q330" s="224" t="s">
        <v>62</v>
      </c>
      <c r="R330" s="224" t="s">
        <v>62</v>
      </c>
      <c r="S330" s="239"/>
    </row>
    <row r="331" spans="1:19" ht="45" x14ac:dyDescent="0.2">
      <c r="A331" s="332"/>
      <c r="B331" s="148" t="s">
        <v>330</v>
      </c>
      <c r="C331" s="224"/>
      <c r="D331" s="224" t="s">
        <v>62</v>
      </c>
      <c r="E331" s="224"/>
      <c r="F331" s="224"/>
      <c r="G331" s="224">
        <f>G327</f>
        <v>1</v>
      </c>
      <c r="H331" s="224">
        <f t="shared" ref="H331:I331" si="170">H327</f>
        <v>1</v>
      </c>
      <c r="I331" s="224">
        <f t="shared" si="170"/>
        <v>0</v>
      </c>
      <c r="J331" s="224">
        <f t="shared" si="167"/>
        <v>0</v>
      </c>
      <c r="K331" s="224">
        <f t="shared" si="168"/>
        <v>1</v>
      </c>
      <c r="L331" s="224" t="s">
        <v>62</v>
      </c>
      <c r="M331" s="150">
        <v>46022</v>
      </c>
      <c r="N331" s="150">
        <v>46022</v>
      </c>
      <c r="O331" s="142"/>
      <c r="P331" s="224" t="s">
        <v>62</v>
      </c>
      <c r="Q331" s="142"/>
      <c r="R331" s="142"/>
      <c r="S331" s="239"/>
    </row>
    <row r="332" spans="1:19" ht="14.25" x14ac:dyDescent="0.2">
      <c r="A332" s="332"/>
      <c r="B332" s="147" t="s">
        <v>71</v>
      </c>
      <c r="C332" s="224"/>
      <c r="D332" s="224"/>
      <c r="E332" s="224"/>
      <c r="F332" s="224"/>
      <c r="G332" s="224" t="s">
        <v>62</v>
      </c>
      <c r="H332" s="224"/>
      <c r="I332" s="224" t="s">
        <v>62</v>
      </c>
      <c r="J332" s="224" t="str">
        <f t="shared" si="167"/>
        <v>X</v>
      </c>
      <c r="K332" s="224" t="str">
        <f t="shared" si="168"/>
        <v>X</v>
      </c>
      <c r="L332" s="224" t="s">
        <v>62</v>
      </c>
      <c r="M332" s="224"/>
      <c r="N332" s="224"/>
      <c r="O332" s="224" t="s">
        <v>62</v>
      </c>
      <c r="P332" s="224" t="s">
        <v>62</v>
      </c>
      <c r="Q332" s="224" t="s">
        <v>62</v>
      </c>
      <c r="R332" s="224" t="s">
        <v>62</v>
      </c>
      <c r="S332" s="239"/>
    </row>
    <row r="333" spans="1:19" x14ac:dyDescent="0.2">
      <c r="A333" s="333"/>
      <c r="B333" s="148" t="s">
        <v>72</v>
      </c>
      <c r="C333" s="224"/>
      <c r="D333" s="224" t="s">
        <v>62</v>
      </c>
      <c r="E333" s="224"/>
      <c r="F333" s="224"/>
      <c r="G333" s="224">
        <f>G331</f>
        <v>1</v>
      </c>
      <c r="H333" s="224">
        <f t="shared" ref="H333:I333" si="171">H331</f>
        <v>1</v>
      </c>
      <c r="I333" s="224">
        <f t="shared" si="171"/>
        <v>0</v>
      </c>
      <c r="J333" s="224">
        <f t="shared" si="167"/>
        <v>0</v>
      </c>
      <c r="K333" s="224">
        <f t="shared" si="168"/>
        <v>1</v>
      </c>
      <c r="L333" s="224" t="s">
        <v>62</v>
      </c>
      <c r="M333" s="150">
        <v>46022</v>
      </c>
      <c r="N333" s="150">
        <v>46022</v>
      </c>
      <c r="O333" s="142"/>
      <c r="P333" s="224" t="s">
        <v>62</v>
      </c>
      <c r="Q333" s="142"/>
      <c r="R333" s="142"/>
      <c r="S333" s="239"/>
    </row>
    <row r="334" spans="1:19" ht="58.5" x14ac:dyDescent="0.2">
      <c r="A334" s="331" t="s">
        <v>254</v>
      </c>
      <c r="B334" s="137" t="str">
        <f>B326</f>
        <v>Результат предоставления субсидии 2 (код субсидии № 7041):</v>
      </c>
      <c r="C334" s="142" t="s">
        <v>191</v>
      </c>
      <c r="D334" s="141" t="s">
        <v>333</v>
      </c>
      <c r="E334" s="141" t="s">
        <v>320</v>
      </c>
      <c r="F334" s="142">
        <v>642</v>
      </c>
      <c r="G334" s="142">
        <v>2</v>
      </c>
      <c r="H334" s="142">
        <f>G334</f>
        <v>2</v>
      </c>
      <c r="I334" s="142">
        <v>0</v>
      </c>
      <c r="J334" s="142">
        <f t="shared" si="167"/>
        <v>0</v>
      </c>
      <c r="K334" s="142">
        <f t="shared" si="168"/>
        <v>2</v>
      </c>
      <c r="L334" s="142"/>
      <c r="M334" s="224" t="s">
        <v>62</v>
      </c>
      <c r="N334" s="224" t="s">
        <v>62</v>
      </c>
      <c r="O334" s="194">
        <v>839969.58</v>
      </c>
      <c r="P334" s="194"/>
      <c r="Q334" s="194">
        <v>557827.55000000005</v>
      </c>
      <c r="R334" s="194">
        <v>0</v>
      </c>
      <c r="S334" s="239"/>
    </row>
    <row r="335" spans="1:19" ht="15.75" x14ac:dyDescent="0.2">
      <c r="A335" s="332"/>
      <c r="B335" s="146" t="s">
        <v>70</v>
      </c>
      <c r="C335" s="224"/>
      <c r="D335" s="224" t="s">
        <v>62</v>
      </c>
      <c r="E335" s="224"/>
      <c r="F335" s="224"/>
      <c r="G335" s="224">
        <f>G334</f>
        <v>2</v>
      </c>
      <c r="H335" s="224">
        <f t="shared" ref="H335:I335" si="172">H334</f>
        <v>2</v>
      </c>
      <c r="I335" s="224">
        <f t="shared" si="172"/>
        <v>0</v>
      </c>
      <c r="J335" s="224">
        <f t="shared" si="167"/>
        <v>0</v>
      </c>
      <c r="K335" s="224">
        <f t="shared" si="168"/>
        <v>2</v>
      </c>
      <c r="L335" s="224" t="s">
        <v>62</v>
      </c>
      <c r="M335" s="150">
        <v>46022</v>
      </c>
      <c r="N335" s="150">
        <v>46022</v>
      </c>
      <c r="O335" s="142"/>
      <c r="P335" s="224" t="s">
        <v>62</v>
      </c>
      <c r="Q335" s="142"/>
      <c r="R335" s="142"/>
      <c r="S335" s="239"/>
    </row>
    <row r="336" spans="1:19" ht="14.25" x14ac:dyDescent="0.2">
      <c r="A336" s="332"/>
      <c r="B336" s="147" t="s">
        <v>76</v>
      </c>
      <c r="C336" s="224"/>
      <c r="D336" s="224"/>
      <c r="E336" s="224"/>
      <c r="F336" s="224"/>
      <c r="G336" s="224" t="s">
        <v>62</v>
      </c>
      <c r="H336" s="224"/>
      <c r="I336" s="224" t="s">
        <v>62</v>
      </c>
      <c r="J336" s="224" t="str">
        <f t="shared" si="167"/>
        <v>X</v>
      </c>
      <c r="K336" s="224" t="str">
        <f t="shared" si="168"/>
        <v>X</v>
      </c>
      <c r="L336" s="224" t="s">
        <v>62</v>
      </c>
      <c r="M336" s="224"/>
      <c r="N336" s="224"/>
      <c r="O336" s="224" t="s">
        <v>62</v>
      </c>
      <c r="P336" s="224" t="s">
        <v>62</v>
      </c>
      <c r="Q336" s="224" t="s">
        <v>62</v>
      </c>
      <c r="R336" s="224" t="s">
        <v>62</v>
      </c>
      <c r="S336" s="239"/>
    </row>
    <row r="337" spans="1:19" ht="45" x14ac:dyDescent="0.2">
      <c r="A337" s="332"/>
      <c r="B337" s="148" t="s">
        <v>192</v>
      </c>
      <c r="C337" s="224"/>
      <c r="D337" s="224" t="s">
        <v>62</v>
      </c>
      <c r="E337" s="224"/>
      <c r="F337" s="224"/>
      <c r="G337" s="224">
        <f>G334</f>
        <v>2</v>
      </c>
      <c r="H337" s="224">
        <f t="shared" ref="H337:I337" si="173">H334</f>
        <v>2</v>
      </c>
      <c r="I337" s="224">
        <f t="shared" si="173"/>
        <v>0</v>
      </c>
      <c r="J337" s="224">
        <f t="shared" si="167"/>
        <v>0</v>
      </c>
      <c r="K337" s="224">
        <f t="shared" si="168"/>
        <v>2</v>
      </c>
      <c r="L337" s="224" t="s">
        <v>62</v>
      </c>
      <c r="M337" s="150">
        <v>46022</v>
      </c>
      <c r="N337" s="150">
        <v>46022</v>
      </c>
      <c r="O337" s="142"/>
      <c r="P337" s="224" t="s">
        <v>62</v>
      </c>
      <c r="Q337" s="142"/>
      <c r="R337" s="142"/>
      <c r="S337" s="239"/>
    </row>
    <row r="338" spans="1:19" ht="14.25" x14ac:dyDescent="0.2">
      <c r="A338" s="332"/>
      <c r="B338" s="147" t="s">
        <v>193</v>
      </c>
      <c r="C338" s="224"/>
      <c r="D338" s="224"/>
      <c r="E338" s="224"/>
      <c r="F338" s="224"/>
      <c r="G338" s="224" t="s">
        <v>62</v>
      </c>
      <c r="H338" s="224"/>
      <c r="I338" s="224" t="s">
        <v>62</v>
      </c>
      <c r="J338" s="224" t="str">
        <f t="shared" si="167"/>
        <v>X</v>
      </c>
      <c r="K338" s="224" t="str">
        <f t="shared" si="168"/>
        <v>X</v>
      </c>
      <c r="L338" s="224" t="s">
        <v>62</v>
      </c>
      <c r="M338" s="224"/>
      <c r="N338" s="224"/>
      <c r="O338" s="224" t="s">
        <v>62</v>
      </c>
      <c r="P338" s="224" t="s">
        <v>62</v>
      </c>
      <c r="Q338" s="224" t="s">
        <v>62</v>
      </c>
      <c r="R338" s="224" t="s">
        <v>62</v>
      </c>
      <c r="S338" s="239"/>
    </row>
    <row r="339" spans="1:19" ht="45" x14ac:dyDescent="0.2">
      <c r="A339" s="332"/>
      <c r="B339" s="148" t="s">
        <v>330</v>
      </c>
      <c r="C339" s="224"/>
      <c r="D339" s="224" t="s">
        <v>62</v>
      </c>
      <c r="E339" s="224"/>
      <c r="F339" s="224"/>
      <c r="G339" s="224">
        <f>G335</f>
        <v>2</v>
      </c>
      <c r="H339" s="224">
        <f t="shared" ref="H339:I339" si="174">H335</f>
        <v>2</v>
      </c>
      <c r="I339" s="224">
        <f t="shared" si="174"/>
        <v>0</v>
      </c>
      <c r="J339" s="224">
        <f t="shared" si="167"/>
        <v>0</v>
      </c>
      <c r="K339" s="224">
        <f t="shared" si="168"/>
        <v>2</v>
      </c>
      <c r="L339" s="224" t="s">
        <v>62</v>
      </c>
      <c r="M339" s="150">
        <v>46022</v>
      </c>
      <c r="N339" s="150">
        <v>46022</v>
      </c>
      <c r="O339" s="142"/>
      <c r="P339" s="224" t="s">
        <v>62</v>
      </c>
      <c r="Q339" s="142"/>
      <c r="R339" s="142"/>
      <c r="S339" s="239"/>
    </row>
    <row r="340" spans="1:19" ht="14.25" x14ac:dyDescent="0.2">
      <c r="A340" s="332"/>
      <c r="B340" s="147" t="s">
        <v>71</v>
      </c>
      <c r="C340" s="224"/>
      <c r="D340" s="224"/>
      <c r="E340" s="224"/>
      <c r="F340" s="224"/>
      <c r="G340" s="224" t="s">
        <v>62</v>
      </c>
      <c r="H340" s="224"/>
      <c r="I340" s="224" t="s">
        <v>62</v>
      </c>
      <c r="J340" s="224" t="str">
        <f t="shared" si="167"/>
        <v>X</v>
      </c>
      <c r="K340" s="224" t="str">
        <f t="shared" si="168"/>
        <v>X</v>
      </c>
      <c r="L340" s="224" t="s">
        <v>62</v>
      </c>
      <c r="M340" s="224"/>
      <c r="N340" s="224"/>
      <c r="O340" s="224" t="s">
        <v>62</v>
      </c>
      <c r="P340" s="224" t="s">
        <v>62</v>
      </c>
      <c r="Q340" s="224" t="s">
        <v>62</v>
      </c>
      <c r="R340" s="224" t="s">
        <v>62</v>
      </c>
      <c r="S340" s="239"/>
    </row>
    <row r="341" spans="1:19" x14ac:dyDescent="0.2">
      <c r="A341" s="333"/>
      <c r="B341" s="148" t="s">
        <v>72</v>
      </c>
      <c r="C341" s="224"/>
      <c r="D341" s="224" t="s">
        <v>62</v>
      </c>
      <c r="E341" s="224"/>
      <c r="F341" s="224"/>
      <c r="G341" s="224">
        <f>G339</f>
        <v>2</v>
      </c>
      <c r="H341" s="224">
        <f t="shared" ref="H341:I341" si="175">H339</f>
        <v>2</v>
      </c>
      <c r="I341" s="224">
        <f t="shared" si="175"/>
        <v>0</v>
      </c>
      <c r="J341" s="224">
        <f t="shared" si="167"/>
        <v>0</v>
      </c>
      <c r="K341" s="224">
        <f t="shared" si="168"/>
        <v>2</v>
      </c>
      <c r="L341" s="224" t="s">
        <v>62</v>
      </c>
      <c r="M341" s="150">
        <v>46022</v>
      </c>
      <c r="N341" s="150">
        <v>46022</v>
      </c>
      <c r="O341" s="142"/>
      <c r="P341" s="224" t="s">
        <v>62</v>
      </c>
      <c r="Q341" s="142"/>
      <c r="R341" s="142"/>
      <c r="S341" s="239"/>
    </row>
    <row r="342" spans="1:19" ht="58.5" x14ac:dyDescent="0.2">
      <c r="A342" s="331" t="s">
        <v>255</v>
      </c>
      <c r="B342" s="137" t="str">
        <f>B334</f>
        <v>Результат предоставления субсидии 2 (код субсидии № 7041):</v>
      </c>
      <c r="C342" s="142" t="s">
        <v>191</v>
      </c>
      <c r="D342" s="141" t="s">
        <v>333</v>
      </c>
      <c r="E342" s="141" t="s">
        <v>320</v>
      </c>
      <c r="F342" s="142">
        <v>642</v>
      </c>
      <c r="G342" s="204">
        <v>1</v>
      </c>
      <c r="H342" s="204">
        <v>0</v>
      </c>
      <c r="I342" s="204">
        <v>0</v>
      </c>
      <c r="J342" s="204">
        <f t="shared" si="167"/>
        <v>0</v>
      </c>
      <c r="K342" s="204">
        <f t="shared" si="168"/>
        <v>1</v>
      </c>
      <c r="L342" s="204"/>
      <c r="M342" s="218" t="s">
        <v>62</v>
      </c>
      <c r="N342" s="218" t="s">
        <v>62</v>
      </c>
      <c r="O342" s="215">
        <v>84608.2</v>
      </c>
      <c r="P342" s="215"/>
      <c r="Q342" s="215">
        <v>0</v>
      </c>
      <c r="R342" s="215">
        <v>0</v>
      </c>
      <c r="S342" s="239"/>
    </row>
    <row r="343" spans="1:19" ht="15.75" x14ac:dyDescent="0.2">
      <c r="A343" s="332"/>
      <c r="B343" s="146" t="s">
        <v>70</v>
      </c>
      <c r="C343" s="224"/>
      <c r="D343" s="224" t="s">
        <v>62</v>
      </c>
      <c r="E343" s="224"/>
      <c r="F343" s="224"/>
      <c r="G343" s="224">
        <f>G342</f>
        <v>1</v>
      </c>
      <c r="H343" s="224">
        <f t="shared" ref="H343:I343" si="176">H342</f>
        <v>0</v>
      </c>
      <c r="I343" s="224">
        <f t="shared" si="176"/>
        <v>0</v>
      </c>
      <c r="J343" s="224">
        <f t="shared" si="167"/>
        <v>0</v>
      </c>
      <c r="K343" s="224">
        <f t="shared" si="168"/>
        <v>1</v>
      </c>
      <c r="L343" s="224" t="s">
        <v>62</v>
      </c>
      <c r="M343" s="150">
        <v>46022</v>
      </c>
      <c r="N343" s="150">
        <v>46022</v>
      </c>
      <c r="O343" s="142"/>
      <c r="P343" s="224" t="s">
        <v>62</v>
      </c>
      <c r="Q343" s="142"/>
      <c r="R343" s="142"/>
      <c r="S343" s="239"/>
    </row>
    <row r="344" spans="1:19" ht="14.25" x14ac:dyDescent="0.2">
      <c r="A344" s="332"/>
      <c r="B344" s="147" t="s">
        <v>76</v>
      </c>
      <c r="C344" s="224"/>
      <c r="D344" s="224"/>
      <c r="E344" s="224"/>
      <c r="F344" s="224"/>
      <c r="G344" s="224" t="s">
        <v>62</v>
      </c>
      <c r="H344" s="224"/>
      <c r="I344" s="224" t="s">
        <v>62</v>
      </c>
      <c r="J344" s="224" t="str">
        <f t="shared" si="167"/>
        <v>X</v>
      </c>
      <c r="K344" s="224" t="str">
        <f t="shared" si="168"/>
        <v>X</v>
      </c>
      <c r="L344" s="224" t="s">
        <v>62</v>
      </c>
      <c r="M344" s="224"/>
      <c r="N344" s="224"/>
      <c r="O344" s="224" t="s">
        <v>62</v>
      </c>
      <c r="P344" s="224" t="s">
        <v>62</v>
      </c>
      <c r="Q344" s="224" t="s">
        <v>62</v>
      </c>
      <c r="R344" s="224" t="s">
        <v>62</v>
      </c>
      <c r="S344" s="239"/>
    </row>
    <row r="345" spans="1:19" ht="45" x14ac:dyDescent="0.2">
      <c r="A345" s="332"/>
      <c r="B345" s="148" t="s">
        <v>192</v>
      </c>
      <c r="C345" s="224"/>
      <c r="D345" s="224" t="s">
        <v>62</v>
      </c>
      <c r="E345" s="224"/>
      <c r="F345" s="224"/>
      <c r="G345" s="224">
        <f>G342</f>
        <v>1</v>
      </c>
      <c r="H345" s="224">
        <f t="shared" ref="H345:I345" si="177">H342</f>
        <v>0</v>
      </c>
      <c r="I345" s="224">
        <f t="shared" si="177"/>
        <v>0</v>
      </c>
      <c r="J345" s="224">
        <f t="shared" si="167"/>
        <v>0</v>
      </c>
      <c r="K345" s="224">
        <f t="shared" si="168"/>
        <v>1</v>
      </c>
      <c r="L345" s="224" t="s">
        <v>62</v>
      </c>
      <c r="M345" s="150">
        <v>46022</v>
      </c>
      <c r="N345" s="150">
        <v>46022</v>
      </c>
      <c r="O345" s="142"/>
      <c r="P345" s="224" t="s">
        <v>62</v>
      </c>
      <c r="Q345" s="142"/>
      <c r="R345" s="142"/>
      <c r="S345" s="239"/>
    </row>
    <row r="346" spans="1:19" ht="14.25" x14ac:dyDescent="0.2">
      <c r="A346" s="332"/>
      <c r="B346" s="147" t="s">
        <v>193</v>
      </c>
      <c r="C346" s="224"/>
      <c r="D346" s="224"/>
      <c r="E346" s="224"/>
      <c r="F346" s="224"/>
      <c r="G346" s="224" t="s">
        <v>62</v>
      </c>
      <c r="H346" s="224"/>
      <c r="I346" s="224" t="s">
        <v>62</v>
      </c>
      <c r="J346" s="224" t="str">
        <f t="shared" si="167"/>
        <v>X</v>
      </c>
      <c r="K346" s="224" t="str">
        <f t="shared" si="168"/>
        <v>X</v>
      </c>
      <c r="L346" s="224" t="s">
        <v>62</v>
      </c>
      <c r="M346" s="224"/>
      <c r="N346" s="224"/>
      <c r="O346" s="224" t="s">
        <v>62</v>
      </c>
      <c r="P346" s="224" t="s">
        <v>62</v>
      </c>
      <c r="Q346" s="224" t="s">
        <v>62</v>
      </c>
      <c r="R346" s="224" t="s">
        <v>62</v>
      </c>
      <c r="S346" s="239"/>
    </row>
    <row r="347" spans="1:19" ht="45" x14ac:dyDescent="0.2">
      <c r="A347" s="332"/>
      <c r="B347" s="148" t="s">
        <v>330</v>
      </c>
      <c r="C347" s="224"/>
      <c r="D347" s="224" t="s">
        <v>62</v>
      </c>
      <c r="E347" s="224"/>
      <c r="F347" s="224"/>
      <c r="G347" s="224">
        <f>G343</f>
        <v>1</v>
      </c>
      <c r="H347" s="224">
        <f t="shared" ref="H347:I347" si="178">H343</f>
        <v>0</v>
      </c>
      <c r="I347" s="224">
        <f t="shared" si="178"/>
        <v>0</v>
      </c>
      <c r="J347" s="224">
        <f t="shared" si="167"/>
        <v>0</v>
      </c>
      <c r="K347" s="224">
        <f t="shared" si="168"/>
        <v>1</v>
      </c>
      <c r="L347" s="224" t="s">
        <v>62</v>
      </c>
      <c r="M347" s="150">
        <v>46022</v>
      </c>
      <c r="N347" s="150">
        <v>46022</v>
      </c>
      <c r="O347" s="142"/>
      <c r="P347" s="224" t="s">
        <v>62</v>
      </c>
      <c r="Q347" s="142"/>
      <c r="R347" s="142"/>
      <c r="S347" s="239"/>
    </row>
    <row r="348" spans="1:19" ht="14.25" x14ac:dyDescent="0.2">
      <c r="A348" s="332"/>
      <c r="B348" s="147" t="s">
        <v>71</v>
      </c>
      <c r="C348" s="224"/>
      <c r="D348" s="224"/>
      <c r="E348" s="224"/>
      <c r="F348" s="224"/>
      <c r="G348" s="224" t="s">
        <v>62</v>
      </c>
      <c r="H348" s="224"/>
      <c r="I348" s="224" t="s">
        <v>62</v>
      </c>
      <c r="J348" s="224" t="str">
        <f t="shared" si="167"/>
        <v>X</v>
      </c>
      <c r="K348" s="224" t="str">
        <f t="shared" si="168"/>
        <v>X</v>
      </c>
      <c r="L348" s="224" t="s">
        <v>62</v>
      </c>
      <c r="M348" s="224"/>
      <c r="N348" s="224"/>
      <c r="O348" s="224" t="s">
        <v>62</v>
      </c>
      <c r="P348" s="224" t="s">
        <v>62</v>
      </c>
      <c r="Q348" s="224" t="s">
        <v>62</v>
      </c>
      <c r="R348" s="224" t="s">
        <v>62</v>
      </c>
      <c r="S348" s="239"/>
    </row>
    <row r="349" spans="1:19" x14ac:dyDescent="0.2">
      <c r="A349" s="333"/>
      <c r="B349" s="148" t="s">
        <v>72</v>
      </c>
      <c r="C349" s="224"/>
      <c r="D349" s="224" t="s">
        <v>62</v>
      </c>
      <c r="E349" s="224"/>
      <c r="F349" s="224"/>
      <c r="G349" s="224">
        <f>G347</f>
        <v>1</v>
      </c>
      <c r="H349" s="224">
        <f t="shared" ref="H349:I349" si="179">H347</f>
        <v>0</v>
      </c>
      <c r="I349" s="224">
        <f t="shared" si="179"/>
        <v>0</v>
      </c>
      <c r="J349" s="224">
        <f t="shared" si="167"/>
        <v>0</v>
      </c>
      <c r="K349" s="224">
        <f t="shared" si="168"/>
        <v>1</v>
      </c>
      <c r="L349" s="224" t="s">
        <v>62</v>
      </c>
      <c r="M349" s="150">
        <v>46022</v>
      </c>
      <c r="N349" s="150">
        <v>46022</v>
      </c>
      <c r="O349" s="142"/>
      <c r="P349" s="224" t="s">
        <v>62</v>
      </c>
      <c r="Q349" s="142"/>
      <c r="R349" s="142"/>
      <c r="S349" s="239"/>
    </row>
    <row r="350" spans="1:19" ht="58.5" x14ac:dyDescent="0.2">
      <c r="A350" s="331" t="s">
        <v>256</v>
      </c>
      <c r="B350" s="137" t="str">
        <f>B342</f>
        <v>Результат предоставления субсидии 2 (код субсидии № 7041):</v>
      </c>
      <c r="C350" s="142" t="s">
        <v>191</v>
      </c>
      <c r="D350" s="141" t="s">
        <v>333</v>
      </c>
      <c r="E350" s="141" t="s">
        <v>320</v>
      </c>
      <c r="F350" s="142">
        <v>642</v>
      </c>
      <c r="G350" s="142"/>
      <c r="H350" s="142">
        <f>G350</f>
        <v>0</v>
      </c>
      <c r="I350" s="142">
        <v>0</v>
      </c>
      <c r="J350" s="142">
        <f t="shared" si="167"/>
        <v>0</v>
      </c>
      <c r="K350" s="142">
        <f t="shared" si="168"/>
        <v>0</v>
      </c>
      <c r="L350" s="142"/>
      <c r="M350" s="224" t="s">
        <v>62</v>
      </c>
      <c r="N350" s="224" t="s">
        <v>62</v>
      </c>
      <c r="O350" s="194"/>
      <c r="P350" s="194"/>
      <c r="Q350" s="194"/>
      <c r="R350" s="194"/>
      <c r="S350" s="239"/>
    </row>
    <row r="351" spans="1:19" ht="15.75" x14ac:dyDescent="0.2">
      <c r="A351" s="332"/>
      <c r="B351" s="146" t="s">
        <v>70</v>
      </c>
      <c r="C351" s="224"/>
      <c r="D351" s="224" t="s">
        <v>62</v>
      </c>
      <c r="E351" s="224"/>
      <c r="F351" s="224"/>
      <c r="G351" s="224">
        <f>G350</f>
        <v>0</v>
      </c>
      <c r="H351" s="224">
        <f t="shared" ref="H351:I351" si="180">H350</f>
        <v>0</v>
      </c>
      <c r="I351" s="224">
        <f t="shared" si="180"/>
        <v>0</v>
      </c>
      <c r="J351" s="224">
        <f t="shared" si="167"/>
        <v>0</v>
      </c>
      <c r="K351" s="224">
        <f t="shared" si="168"/>
        <v>0</v>
      </c>
      <c r="L351" s="224" t="s">
        <v>62</v>
      </c>
      <c r="M351" s="150">
        <v>46022</v>
      </c>
      <c r="N351" s="150">
        <v>46022</v>
      </c>
      <c r="O351" s="142"/>
      <c r="P351" s="224" t="s">
        <v>62</v>
      </c>
      <c r="Q351" s="142"/>
      <c r="R351" s="142"/>
      <c r="S351" s="239"/>
    </row>
    <row r="352" spans="1:19" ht="14.25" x14ac:dyDescent="0.2">
      <c r="A352" s="332"/>
      <c r="B352" s="147" t="s">
        <v>76</v>
      </c>
      <c r="C352" s="224"/>
      <c r="D352" s="224"/>
      <c r="E352" s="224"/>
      <c r="F352" s="224"/>
      <c r="G352" s="224" t="s">
        <v>62</v>
      </c>
      <c r="H352" s="224"/>
      <c r="I352" s="224" t="s">
        <v>62</v>
      </c>
      <c r="J352" s="224" t="str">
        <f t="shared" si="167"/>
        <v>X</v>
      </c>
      <c r="K352" s="224" t="str">
        <f t="shared" si="168"/>
        <v>X</v>
      </c>
      <c r="L352" s="224" t="s">
        <v>62</v>
      </c>
      <c r="M352" s="224"/>
      <c r="N352" s="224"/>
      <c r="O352" s="224" t="s">
        <v>62</v>
      </c>
      <c r="P352" s="224" t="s">
        <v>62</v>
      </c>
      <c r="Q352" s="224" t="s">
        <v>62</v>
      </c>
      <c r="R352" s="224" t="s">
        <v>62</v>
      </c>
      <c r="S352" s="239"/>
    </row>
    <row r="353" spans="1:19" ht="45" x14ac:dyDescent="0.2">
      <c r="A353" s="332"/>
      <c r="B353" s="148" t="s">
        <v>192</v>
      </c>
      <c r="C353" s="224"/>
      <c r="D353" s="224" t="s">
        <v>62</v>
      </c>
      <c r="E353" s="224"/>
      <c r="F353" s="224"/>
      <c r="G353" s="224">
        <f>G350</f>
        <v>0</v>
      </c>
      <c r="H353" s="224">
        <f t="shared" ref="H353:I353" si="181">H350</f>
        <v>0</v>
      </c>
      <c r="I353" s="224">
        <f t="shared" si="181"/>
        <v>0</v>
      </c>
      <c r="J353" s="224">
        <f t="shared" si="167"/>
        <v>0</v>
      </c>
      <c r="K353" s="224">
        <f t="shared" si="168"/>
        <v>0</v>
      </c>
      <c r="L353" s="224" t="s">
        <v>62</v>
      </c>
      <c r="M353" s="150">
        <v>46022</v>
      </c>
      <c r="N353" s="150">
        <v>46022</v>
      </c>
      <c r="O353" s="142"/>
      <c r="P353" s="224" t="s">
        <v>62</v>
      </c>
      <c r="Q353" s="142"/>
      <c r="R353" s="142"/>
      <c r="S353" s="239"/>
    </row>
    <row r="354" spans="1:19" ht="14.25" x14ac:dyDescent="0.2">
      <c r="A354" s="332"/>
      <c r="B354" s="147" t="s">
        <v>193</v>
      </c>
      <c r="C354" s="224"/>
      <c r="D354" s="224"/>
      <c r="E354" s="224"/>
      <c r="F354" s="224"/>
      <c r="G354" s="224" t="s">
        <v>62</v>
      </c>
      <c r="H354" s="224"/>
      <c r="I354" s="224" t="s">
        <v>62</v>
      </c>
      <c r="J354" s="224" t="str">
        <f t="shared" si="167"/>
        <v>X</v>
      </c>
      <c r="K354" s="224" t="str">
        <f t="shared" si="168"/>
        <v>X</v>
      </c>
      <c r="L354" s="224" t="s">
        <v>62</v>
      </c>
      <c r="M354" s="224"/>
      <c r="N354" s="224"/>
      <c r="O354" s="224" t="s">
        <v>62</v>
      </c>
      <c r="P354" s="224" t="s">
        <v>62</v>
      </c>
      <c r="Q354" s="224" t="s">
        <v>62</v>
      </c>
      <c r="R354" s="224" t="s">
        <v>62</v>
      </c>
      <c r="S354" s="239"/>
    </row>
    <row r="355" spans="1:19" ht="45" x14ac:dyDescent="0.2">
      <c r="A355" s="332"/>
      <c r="B355" s="148" t="s">
        <v>330</v>
      </c>
      <c r="C355" s="224"/>
      <c r="D355" s="224" t="s">
        <v>62</v>
      </c>
      <c r="E355" s="224"/>
      <c r="F355" s="224"/>
      <c r="G355" s="224">
        <f>G351</f>
        <v>0</v>
      </c>
      <c r="H355" s="224">
        <f t="shared" ref="H355:I355" si="182">H351</f>
        <v>0</v>
      </c>
      <c r="I355" s="224">
        <f t="shared" si="182"/>
        <v>0</v>
      </c>
      <c r="J355" s="224">
        <f t="shared" si="167"/>
        <v>0</v>
      </c>
      <c r="K355" s="224">
        <f t="shared" si="168"/>
        <v>0</v>
      </c>
      <c r="L355" s="224" t="s">
        <v>62</v>
      </c>
      <c r="M355" s="150">
        <v>46022</v>
      </c>
      <c r="N355" s="150">
        <v>46022</v>
      </c>
      <c r="O355" s="142"/>
      <c r="P355" s="224" t="s">
        <v>62</v>
      </c>
      <c r="Q355" s="142"/>
      <c r="R355" s="142"/>
      <c r="S355" s="239"/>
    </row>
    <row r="356" spans="1:19" ht="14.25" x14ac:dyDescent="0.2">
      <c r="A356" s="332"/>
      <c r="B356" s="147" t="s">
        <v>71</v>
      </c>
      <c r="C356" s="224"/>
      <c r="D356" s="224"/>
      <c r="E356" s="224"/>
      <c r="F356" s="224"/>
      <c r="G356" s="224" t="s">
        <v>62</v>
      </c>
      <c r="H356" s="224"/>
      <c r="I356" s="224" t="s">
        <v>62</v>
      </c>
      <c r="J356" s="224" t="str">
        <f t="shared" si="167"/>
        <v>X</v>
      </c>
      <c r="K356" s="224" t="str">
        <f t="shared" si="168"/>
        <v>X</v>
      </c>
      <c r="L356" s="224" t="s">
        <v>62</v>
      </c>
      <c r="M356" s="224"/>
      <c r="N356" s="224"/>
      <c r="O356" s="224" t="s">
        <v>62</v>
      </c>
      <c r="P356" s="224" t="s">
        <v>62</v>
      </c>
      <c r="Q356" s="224" t="s">
        <v>62</v>
      </c>
      <c r="R356" s="224" t="s">
        <v>62</v>
      </c>
      <c r="S356" s="239"/>
    </row>
    <row r="357" spans="1:19" x14ac:dyDescent="0.2">
      <c r="A357" s="333"/>
      <c r="B357" s="148" t="s">
        <v>72</v>
      </c>
      <c r="C357" s="224"/>
      <c r="D357" s="224" t="s">
        <v>62</v>
      </c>
      <c r="E357" s="224"/>
      <c r="F357" s="224"/>
      <c r="G357" s="224">
        <f>G355</f>
        <v>0</v>
      </c>
      <c r="H357" s="224">
        <f t="shared" ref="H357:I357" si="183">H355</f>
        <v>0</v>
      </c>
      <c r="I357" s="224">
        <f t="shared" si="183"/>
        <v>0</v>
      </c>
      <c r="J357" s="224">
        <f t="shared" si="167"/>
        <v>0</v>
      </c>
      <c r="K357" s="224">
        <f t="shared" si="168"/>
        <v>0</v>
      </c>
      <c r="L357" s="224" t="s">
        <v>62</v>
      </c>
      <c r="M357" s="150">
        <v>46022</v>
      </c>
      <c r="N357" s="150">
        <v>46022</v>
      </c>
      <c r="O357" s="142"/>
      <c r="P357" s="224" t="s">
        <v>62</v>
      </c>
      <c r="Q357" s="142"/>
      <c r="R357" s="142"/>
      <c r="S357" s="239"/>
    </row>
    <row r="358" spans="1:19" ht="58.5" x14ac:dyDescent="0.2">
      <c r="A358" s="331" t="s">
        <v>257</v>
      </c>
      <c r="B358" s="137" t="str">
        <f>B350</f>
        <v>Результат предоставления субсидии 2 (код субсидии № 7041):</v>
      </c>
      <c r="C358" s="142" t="s">
        <v>191</v>
      </c>
      <c r="D358" s="141" t="s">
        <v>333</v>
      </c>
      <c r="E358" s="141" t="s">
        <v>320</v>
      </c>
      <c r="F358" s="142">
        <v>642</v>
      </c>
      <c r="G358" s="142">
        <v>1</v>
      </c>
      <c r="H358" s="142">
        <f>G358</f>
        <v>1</v>
      </c>
      <c r="I358" s="142">
        <v>1</v>
      </c>
      <c r="J358" s="142">
        <f t="shared" si="167"/>
        <v>1</v>
      </c>
      <c r="K358" s="142">
        <f t="shared" si="168"/>
        <v>1</v>
      </c>
      <c r="L358" s="142"/>
      <c r="M358" s="224" t="s">
        <v>62</v>
      </c>
      <c r="N358" s="224" t="s">
        <v>62</v>
      </c>
      <c r="O358" s="194">
        <v>385212.36</v>
      </c>
      <c r="P358" s="194"/>
      <c r="Q358" s="194">
        <v>385212.36</v>
      </c>
      <c r="R358" s="194">
        <v>385212.36</v>
      </c>
      <c r="S358" s="239"/>
    </row>
    <row r="359" spans="1:19" ht="15.75" x14ac:dyDescent="0.2">
      <c r="A359" s="332"/>
      <c r="B359" s="146" t="s">
        <v>70</v>
      </c>
      <c r="C359" s="224"/>
      <c r="D359" s="224" t="s">
        <v>62</v>
      </c>
      <c r="E359" s="224"/>
      <c r="F359" s="224"/>
      <c r="G359" s="224">
        <f>G358</f>
        <v>1</v>
      </c>
      <c r="H359" s="224">
        <f t="shared" ref="H359:I359" si="184">H358</f>
        <v>1</v>
      </c>
      <c r="I359" s="224">
        <f t="shared" si="184"/>
        <v>1</v>
      </c>
      <c r="J359" s="224">
        <f t="shared" si="167"/>
        <v>1</v>
      </c>
      <c r="K359" s="224">
        <f t="shared" si="168"/>
        <v>1</v>
      </c>
      <c r="L359" s="224" t="s">
        <v>62</v>
      </c>
      <c r="M359" s="150">
        <v>46022</v>
      </c>
      <c r="N359" s="150">
        <v>46022</v>
      </c>
      <c r="O359" s="142"/>
      <c r="P359" s="224" t="s">
        <v>62</v>
      </c>
      <c r="Q359" s="142"/>
      <c r="R359" s="142"/>
      <c r="S359" s="239"/>
    </row>
    <row r="360" spans="1:19" ht="14.25" x14ac:dyDescent="0.2">
      <c r="A360" s="332"/>
      <c r="B360" s="147" t="s">
        <v>76</v>
      </c>
      <c r="C360" s="224"/>
      <c r="D360" s="224"/>
      <c r="E360" s="224"/>
      <c r="F360" s="224"/>
      <c r="G360" s="224" t="s">
        <v>62</v>
      </c>
      <c r="H360" s="224"/>
      <c r="I360" s="224" t="s">
        <v>62</v>
      </c>
      <c r="J360" s="224" t="str">
        <f t="shared" si="167"/>
        <v>X</v>
      </c>
      <c r="K360" s="224" t="str">
        <f t="shared" si="168"/>
        <v>X</v>
      </c>
      <c r="L360" s="224" t="s">
        <v>62</v>
      </c>
      <c r="M360" s="224"/>
      <c r="N360" s="224"/>
      <c r="O360" s="224" t="s">
        <v>62</v>
      </c>
      <c r="P360" s="224" t="s">
        <v>62</v>
      </c>
      <c r="Q360" s="224" t="s">
        <v>62</v>
      </c>
      <c r="R360" s="224" t="s">
        <v>62</v>
      </c>
      <c r="S360" s="239"/>
    </row>
    <row r="361" spans="1:19" ht="45" x14ac:dyDescent="0.2">
      <c r="A361" s="332"/>
      <c r="B361" s="148" t="s">
        <v>192</v>
      </c>
      <c r="C361" s="224"/>
      <c r="D361" s="224" t="s">
        <v>62</v>
      </c>
      <c r="E361" s="224"/>
      <c r="F361" s="224"/>
      <c r="G361" s="224">
        <f>G358</f>
        <v>1</v>
      </c>
      <c r="H361" s="224">
        <f t="shared" ref="H361:I361" si="185">H358</f>
        <v>1</v>
      </c>
      <c r="I361" s="224">
        <f t="shared" si="185"/>
        <v>1</v>
      </c>
      <c r="J361" s="224">
        <f t="shared" si="167"/>
        <v>1</v>
      </c>
      <c r="K361" s="224">
        <f t="shared" si="168"/>
        <v>1</v>
      </c>
      <c r="L361" s="224" t="s">
        <v>62</v>
      </c>
      <c r="M361" s="150">
        <v>46022</v>
      </c>
      <c r="N361" s="150">
        <v>46022</v>
      </c>
      <c r="O361" s="142"/>
      <c r="P361" s="224" t="s">
        <v>62</v>
      </c>
      <c r="Q361" s="142"/>
      <c r="R361" s="142"/>
      <c r="S361" s="239"/>
    </row>
    <row r="362" spans="1:19" ht="14.25" x14ac:dyDescent="0.2">
      <c r="A362" s="332"/>
      <c r="B362" s="147" t="s">
        <v>193</v>
      </c>
      <c r="C362" s="224"/>
      <c r="D362" s="224"/>
      <c r="E362" s="224"/>
      <c r="F362" s="224"/>
      <c r="G362" s="224" t="s">
        <v>62</v>
      </c>
      <c r="H362" s="224"/>
      <c r="I362" s="224" t="s">
        <v>62</v>
      </c>
      <c r="J362" s="224" t="str">
        <f t="shared" si="167"/>
        <v>X</v>
      </c>
      <c r="K362" s="224" t="str">
        <f t="shared" si="168"/>
        <v>X</v>
      </c>
      <c r="L362" s="224" t="s">
        <v>62</v>
      </c>
      <c r="M362" s="224"/>
      <c r="N362" s="224"/>
      <c r="O362" s="224" t="s">
        <v>62</v>
      </c>
      <c r="P362" s="224" t="s">
        <v>62</v>
      </c>
      <c r="Q362" s="224" t="s">
        <v>62</v>
      </c>
      <c r="R362" s="224" t="s">
        <v>62</v>
      </c>
      <c r="S362" s="239"/>
    </row>
    <row r="363" spans="1:19" ht="45" x14ac:dyDescent="0.2">
      <c r="A363" s="332"/>
      <c r="B363" s="148" t="s">
        <v>330</v>
      </c>
      <c r="C363" s="224"/>
      <c r="D363" s="224" t="s">
        <v>62</v>
      </c>
      <c r="E363" s="224"/>
      <c r="F363" s="224"/>
      <c r="G363" s="224">
        <f>G359</f>
        <v>1</v>
      </c>
      <c r="H363" s="224">
        <f t="shared" ref="H363:I363" si="186">H359</f>
        <v>1</v>
      </c>
      <c r="I363" s="224">
        <f t="shared" si="186"/>
        <v>1</v>
      </c>
      <c r="J363" s="224">
        <f t="shared" si="167"/>
        <v>1</v>
      </c>
      <c r="K363" s="224">
        <f t="shared" si="168"/>
        <v>1</v>
      </c>
      <c r="L363" s="224" t="s">
        <v>62</v>
      </c>
      <c r="M363" s="150">
        <v>46022</v>
      </c>
      <c r="N363" s="150">
        <v>46022</v>
      </c>
      <c r="O363" s="142"/>
      <c r="P363" s="224" t="s">
        <v>62</v>
      </c>
      <c r="Q363" s="142"/>
      <c r="R363" s="142"/>
      <c r="S363" s="239"/>
    </row>
    <row r="364" spans="1:19" ht="14.25" x14ac:dyDescent="0.2">
      <c r="A364" s="332"/>
      <c r="B364" s="147" t="s">
        <v>71</v>
      </c>
      <c r="C364" s="224"/>
      <c r="D364" s="224"/>
      <c r="E364" s="224"/>
      <c r="F364" s="224"/>
      <c r="G364" s="224" t="s">
        <v>62</v>
      </c>
      <c r="H364" s="224"/>
      <c r="I364" s="224" t="s">
        <v>62</v>
      </c>
      <c r="J364" s="224" t="str">
        <f t="shared" si="167"/>
        <v>X</v>
      </c>
      <c r="K364" s="224" t="str">
        <f t="shared" si="168"/>
        <v>X</v>
      </c>
      <c r="L364" s="224" t="s">
        <v>62</v>
      </c>
      <c r="M364" s="224"/>
      <c r="N364" s="224"/>
      <c r="O364" s="224" t="s">
        <v>62</v>
      </c>
      <c r="P364" s="224" t="s">
        <v>62</v>
      </c>
      <c r="Q364" s="224" t="s">
        <v>62</v>
      </c>
      <c r="R364" s="224" t="s">
        <v>62</v>
      </c>
      <c r="S364" s="239"/>
    </row>
    <row r="365" spans="1:19" x14ac:dyDescent="0.2">
      <c r="A365" s="333"/>
      <c r="B365" s="148" t="s">
        <v>72</v>
      </c>
      <c r="C365" s="224"/>
      <c r="D365" s="224" t="s">
        <v>62</v>
      </c>
      <c r="E365" s="224"/>
      <c r="F365" s="224"/>
      <c r="G365" s="224">
        <f>G363</f>
        <v>1</v>
      </c>
      <c r="H365" s="224">
        <f t="shared" ref="H365:I365" si="187">H363</f>
        <v>1</v>
      </c>
      <c r="I365" s="224">
        <f t="shared" si="187"/>
        <v>1</v>
      </c>
      <c r="J365" s="224">
        <f t="shared" si="167"/>
        <v>1</v>
      </c>
      <c r="K365" s="224">
        <f t="shared" si="168"/>
        <v>1</v>
      </c>
      <c r="L365" s="224" t="s">
        <v>62</v>
      </c>
      <c r="M365" s="150">
        <v>46022</v>
      </c>
      <c r="N365" s="150">
        <v>46022</v>
      </c>
      <c r="O365" s="142"/>
      <c r="P365" s="224" t="s">
        <v>62</v>
      </c>
      <c r="Q365" s="142"/>
      <c r="R365" s="142"/>
      <c r="S365" s="239"/>
    </row>
    <row r="366" spans="1:19" ht="58.5" x14ac:dyDescent="0.2">
      <c r="A366" s="331" t="s">
        <v>258</v>
      </c>
      <c r="B366" s="137" t="str">
        <f>B358</f>
        <v>Результат предоставления субсидии 2 (код субсидии № 7041):</v>
      </c>
      <c r="C366" s="142" t="s">
        <v>191</v>
      </c>
      <c r="D366" s="141" t="s">
        <v>333</v>
      </c>
      <c r="E366" s="141" t="s">
        <v>320</v>
      </c>
      <c r="F366" s="142">
        <v>642</v>
      </c>
      <c r="G366" s="142">
        <v>1</v>
      </c>
      <c r="H366" s="142">
        <f>G366</f>
        <v>1</v>
      </c>
      <c r="I366" s="142">
        <v>0</v>
      </c>
      <c r="J366" s="142">
        <f t="shared" si="167"/>
        <v>0</v>
      </c>
      <c r="K366" s="142">
        <f t="shared" si="168"/>
        <v>1</v>
      </c>
      <c r="L366" s="142"/>
      <c r="M366" s="224" t="s">
        <v>62</v>
      </c>
      <c r="N366" s="224" t="s">
        <v>62</v>
      </c>
      <c r="O366" s="194">
        <v>759220.82</v>
      </c>
      <c r="P366" s="194"/>
      <c r="Q366" s="194">
        <v>759220.82</v>
      </c>
      <c r="R366" s="194">
        <v>0</v>
      </c>
      <c r="S366" s="239"/>
    </row>
    <row r="367" spans="1:19" ht="15.75" x14ac:dyDescent="0.2">
      <c r="A367" s="332"/>
      <c r="B367" s="146" t="s">
        <v>70</v>
      </c>
      <c r="C367" s="224"/>
      <c r="D367" s="224" t="s">
        <v>62</v>
      </c>
      <c r="E367" s="224"/>
      <c r="F367" s="224"/>
      <c r="G367" s="224">
        <f>G366</f>
        <v>1</v>
      </c>
      <c r="H367" s="224">
        <f t="shared" ref="H367:I367" si="188">H366</f>
        <v>1</v>
      </c>
      <c r="I367" s="224">
        <f t="shared" si="188"/>
        <v>0</v>
      </c>
      <c r="J367" s="224">
        <f t="shared" si="167"/>
        <v>0</v>
      </c>
      <c r="K367" s="224">
        <f t="shared" si="168"/>
        <v>1</v>
      </c>
      <c r="L367" s="224" t="s">
        <v>62</v>
      </c>
      <c r="M367" s="150">
        <v>46022</v>
      </c>
      <c r="N367" s="150">
        <v>46022</v>
      </c>
      <c r="O367" s="142"/>
      <c r="P367" s="224" t="s">
        <v>62</v>
      </c>
      <c r="Q367" s="142"/>
      <c r="R367" s="142"/>
      <c r="S367" s="239"/>
    </row>
    <row r="368" spans="1:19" ht="14.25" x14ac:dyDescent="0.2">
      <c r="A368" s="332"/>
      <c r="B368" s="147" t="s">
        <v>76</v>
      </c>
      <c r="C368" s="224"/>
      <c r="D368" s="224"/>
      <c r="E368" s="224"/>
      <c r="F368" s="224"/>
      <c r="G368" s="224" t="s">
        <v>62</v>
      </c>
      <c r="H368" s="224"/>
      <c r="I368" s="224" t="s">
        <v>62</v>
      </c>
      <c r="J368" s="224" t="str">
        <f t="shared" si="167"/>
        <v>X</v>
      </c>
      <c r="K368" s="224" t="str">
        <f t="shared" si="168"/>
        <v>X</v>
      </c>
      <c r="L368" s="224" t="s">
        <v>62</v>
      </c>
      <c r="M368" s="224"/>
      <c r="N368" s="224"/>
      <c r="O368" s="224" t="s">
        <v>62</v>
      </c>
      <c r="P368" s="224" t="s">
        <v>62</v>
      </c>
      <c r="Q368" s="224" t="s">
        <v>62</v>
      </c>
      <c r="R368" s="224" t="s">
        <v>62</v>
      </c>
      <c r="S368" s="239"/>
    </row>
    <row r="369" spans="1:19" ht="45" x14ac:dyDescent="0.2">
      <c r="A369" s="332"/>
      <c r="B369" s="148" t="s">
        <v>192</v>
      </c>
      <c r="C369" s="224"/>
      <c r="D369" s="224" t="s">
        <v>62</v>
      </c>
      <c r="E369" s="224"/>
      <c r="F369" s="224"/>
      <c r="G369" s="224">
        <f>G366</f>
        <v>1</v>
      </c>
      <c r="H369" s="224">
        <f t="shared" ref="H369:I369" si="189">H366</f>
        <v>1</v>
      </c>
      <c r="I369" s="224">
        <f t="shared" si="189"/>
        <v>0</v>
      </c>
      <c r="J369" s="224">
        <f t="shared" si="167"/>
        <v>0</v>
      </c>
      <c r="K369" s="224">
        <f t="shared" si="168"/>
        <v>1</v>
      </c>
      <c r="L369" s="224" t="s">
        <v>62</v>
      </c>
      <c r="M369" s="150">
        <v>46022</v>
      </c>
      <c r="N369" s="150">
        <v>46022</v>
      </c>
      <c r="O369" s="142"/>
      <c r="P369" s="224" t="s">
        <v>62</v>
      </c>
      <c r="Q369" s="142"/>
      <c r="R369" s="142"/>
      <c r="S369" s="239"/>
    </row>
    <row r="370" spans="1:19" ht="14.25" x14ac:dyDescent="0.2">
      <c r="A370" s="332"/>
      <c r="B370" s="147" t="s">
        <v>193</v>
      </c>
      <c r="C370" s="224"/>
      <c r="D370" s="224"/>
      <c r="E370" s="224"/>
      <c r="F370" s="224"/>
      <c r="G370" s="224" t="s">
        <v>62</v>
      </c>
      <c r="H370" s="224"/>
      <c r="I370" s="224" t="s">
        <v>62</v>
      </c>
      <c r="J370" s="224" t="str">
        <f t="shared" si="167"/>
        <v>X</v>
      </c>
      <c r="K370" s="224" t="str">
        <f t="shared" si="168"/>
        <v>X</v>
      </c>
      <c r="L370" s="224" t="s">
        <v>62</v>
      </c>
      <c r="M370" s="224"/>
      <c r="N370" s="224"/>
      <c r="O370" s="224" t="s">
        <v>62</v>
      </c>
      <c r="P370" s="224" t="s">
        <v>62</v>
      </c>
      <c r="Q370" s="224" t="s">
        <v>62</v>
      </c>
      <c r="R370" s="224" t="s">
        <v>62</v>
      </c>
      <c r="S370" s="239"/>
    </row>
    <row r="371" spans="1:19" ht="45" x14ac:dyDescent="0.2">
      <c r="A371" s="332"/>
      <c r="B371" s="148" t="s">
        <v>330</v>
      </c>
      <c r="C371" s="224"/>
      <c r="D371" s="224" t="s">
        <v>62</v>
      </c>
      <c r="E371" s="224"/>
      <c r="F371" s="224"/>
      <c r="G371" s="224">
        <f>G367</f>
        <v>1</v>
      </c>
      <c r="H371" s="224">
        <f t="shared" ref="H371:I371" si="190">H367</f>
        <v>1</v>
      </c>
      <c r="I371" s="224">
        <f t="shared" si="190"/>
        <v>0</v>
      </c>
      <c r="J371" s="224">
        <f t="shared" si="167"/>
        <v>0</v>
      </c>
      <c r="K371" s="224">
        <f t="shared" si="168"/>
        <v>1</v>
      </c>
      <c r="L371" s="224" t="s">
        <v>62</v>
      </c>
      <c r="M371" s="150">
        <v>46022</v>
      </c>
      <c r="N371" s="150">
        <v>46022</v>
      </c>
      <c r="O371" s="142"/>
      <c r="P371" s="224" t="s">
        <v>62</v>
      </c>
      <c r="Q371" s="142"/>
      <c r="R371" s="142"/>
      <c r="S371" s="239"/>
    </row>
    <row r="372" spans="1:19" ht="14.25" x14ac:dyDescent="0.2">
      <c r="A372" s="332"/>
      <c r="B372" s="147" t="s">
        <v>71</v>
      </c>
      <c r="C372" s="224"/>
      <c r="D372" s="224"/>
      <c r="E372" s="224"/>
      <c r="F372" s="224"/>
      <c r="G372" s="224" t="s">
        <v>62</v>
      </c>
      <c r="H372" s="224"/>
      <c r="I372" s="224" t="s">
        <v>62</v>
      </c>
      <c r="J372" s="224" t="str">
        <f t="shared" si="167"/>
        <v>X</v>
      </c>
      <c r="K372" s="224" t="str">
        <f t="shared" si="168"/>
        <v>X</v>
      </c>
      <c r="L372" s="224" t="s">
        <v>62</v>
      </c>
      <c r="M372" s="224"/>
      <c r="N372" s="224"/>
      <c r="O372" s="224" t="s">
        <v>62</v>
      </c>
      <c r="P372" s="224" t="s">
        <v>62</v>
      </c>
      <c r="Q372" s="224" t="s">
        <v>62</v>
      </c>
      <c r="R372" s="224" t="s">
        <v>62</v>
      </c>
      <c r="S372" s="239"/>
    </row>
    <row r="373" spans="1:19" x14ac:dyDescent="0.2">
      <c r="A373" s="333"/>
      <c r="B373" s="148" t="s">
        <v>72</v>
      </c>
      <c r="C373" s="224"/>
      <c r="D373" s="224" t="s">
        <v>62</v>
      </c>
      <c r="E373" s="224"/>
      <c r="F373" s="224"/>
      <c r="G373" s="224">
        <f>G371</f>
        <v>1</v>
      </c>
      <c r="H373" s="224">
        <f t="shared" ref="H373:I373" si="191">H371</f>
        <v>1</v>
      </c>
      <c r="I373" s="224">
        <f t="shared" si="191"/>
        <v>0</v>
      </c>
      <c r="J373" s="224">
        <f t="shared" si="167"/>
        <v>0</v>
      </c>
      <c r="K373" s="224">
        <f t="shared" si="168"/>
        <v>1</v>
      </c>
      <c r="L373" s="224" t="s">
        <v>62</v>
      </c>
      <c r="M373" s="150">
        <v>46022</v>
      </c>
      <c r="N373" s="150">
        <v>46022</v>
      </c>
      <c r="O373" s="142"/>
      <c r="P373" s="224" t="s">
        <v>62</v>
      </c>
      <c r="Q373" s="142"/>
      <c r="R373" s="142"/>
      <c r="S373" s="239"/>
    </row>
    <row r="374" spans="1:19" ht="58.5" x14ac:dyDescent="0.2">
      <c r="A374" s="331" t="s">
        <v>259</v>
      </c>
      <c r="B374" s="137" t="str">
        <f>B366</f>
        <v>Результат предоставления субсидии 2 (код субсидии № 7041):</v>
      </c>
      <c r="C374" s="142" t="s">
        <v>191</v>
      </c>
      <c r="D374" s="141" t="s">
        <v>333</v>
      </c>
      <c r="E374" s="141" t="s">
        <v>320</v>
      </c>
      <c r="F374" s="142">
        <v>642</v>
      </c>
      <c r="G374" s="142">
        <v>2</v>
      </c>
      <c r="H374" s="142">
        <f>G374</f>
        <v>2</v>
      </c>
      <c r="I374" s="142">
        <v>0</v>
      </c>
      <c r="J374" s="142">
        <f t="shared" si="167"/>
        <v>0</v>
      </c>
      <c r="K374" s="142">
        <f t="shared" si="168"/>
        <v>2</v>
      </c>
      <c r="L374" s="142"/>
      <c r="M374" s="224" t="s">
        <v>62</v>
      </c>
      <c r="N374" s="224" t="s">
        <v>62</v>
      </c>
      <c r="O374" s="194">
        <v>4219796</v>
      </c>
      <c r="P374" s="194"/>
      <c r="Q374" s="194">
        <v>4219796.08</v>
      </c>
      <c r="R374" s="194">
        <v>0</v>
      </c>
      <c r="S374" s="239"/>
    </row>
    <row r="375" spans="1:19" ht="15.75" x14ac:dyDescent="0.2">
      <c r="A375" s="332"/>
      <c r="B375" s="146" t="s">
        <v>70</v>
      </c>
      <c r="C375" s="224"/>
      <c r="D375" s="224" t="s">
        <v>62</v>
      </c>
      <c r="E375" s="224"/>
      <c r="F375" s="224"/>
      <c r="G375" s="224">
        <f>G374</f>
        <v>2</v>
      </c>
      <c r="H375" s="224">
        <f t="shared" ref="H375:I375" si="192">H374</f>
        <v>2</v>
      </c>
      <c r="I375" s="224">
        <f t="shared" si="192"/>
        <v>0</v>
      </c>
      <c r="J375" s="224">
        <f t="shared" si="167"/>
        <v>0</v>
      </c>
      <c r="K375" s="224">
        <f t="shared" si="168"/>
        <v>2</v>
      </c>
      <c r="L375" s="224" t="s">
        <v>62</v>
      </c>
      <c r="M375" s="150">
        <v>46022</v>
      </c>
      <c r="N375" s="150">
        <v>46022</v>
      </c>
      <c r="O375" s="142"/>
      <c r="P375" s="224" t="s">
        <v>62</v>
      </c>
      <c r="Q375" s="142"/>
      <c r="R375" s="142"/>
      <c r="S375" s="239"/>
    </row>
    <row r="376" spans="1:19" ht="14.25" x14ac:dyDescent="0.2">
      <c r="A376" s="332"/>
      <c r="B376" s="147" t="s">
        <v>76</v>
      </c>
      <c r="C376" s="224"/>
      <c r="D376" s="224"/>
      <c r="E376" s="224"/>
      <c r="F376" s="224"/>
      <c r="G376" s="224" t="s">
        <v>62</v>
      </c>
      <c r="H376" s="224"/>
      <c r="I376" s="224" t="s">
        <v>62</v>
      </c>
      <c r="J376" s="224" t="str">
        <f t="shared" si="167"/>
        <v>X</v>
      </c>
      <c r="K376" s="224" t="str">
        <f t="shared" si="168"/>
        <v>X</v>
      </c>
      <c r="L376" s="224" t="s">
        <v>62</v>
      </c>
      <c r="M376" s="224"/>
      <c r="N376" s="224"/>
      <c r="O376" s="224" t="s">
        <v>62</v>
      </c>
      <c r="P376" s="224" t="s">
        <v>62</v>
      </c>
      <c r="Q376" s="224" t="s">
        <v>62</v>
      </c>
      <c r="R376" s="224" t="s">
        <v>62</v>
      </c>
      <c r="S376" s="239"/>
    </row>
    <row r="377" spans="1:19" ht="45" x14ac:dyDescent="0.2">
      <c r="A377" s="332"/>
      <c r="B377" s="148" t="s">
        <v>192</v>
      </c>
      <c r="C377" s="224"/>
      <c r="D377" s="224" t="s">
        <v>62</v>
      </c>
      <c r="E377" s="224"/>
      <c r="F377" s="224"/>
      <c r="G377" s="224">
        <f>G374</f>
        <v>2</v>
      </c>
      <c r="H377" s="224">
        <f t="shared" ref="H377:I377" si="193">H374</f>
        <v>2</v>
      </c>
      <c r="I377" s="224">
        <f t="shared" si="193"/>
        <v>0</v>
      </c>
      <c r="J377" s="224">
        <f t="shared" si="167"/>
        <v>0</v>
      </c>
      <c r="K377" s="224">
        <f t="shared" si="168"/>
        <v>2</v>
      </c>
      <c r="L377" s="224" t="s">
        <v>62</v>
      </c>
      <c r="M377" s="150">
        <v>46022</v>
      </c>
      <c r="N377" s="150">
        <v>46022</v>
      </c>
      <c r="O377" s="142"/>
      <c r="P377" s="224" t="s">
        <v>62</v>
      </c>
      <c r="Q377" s="142"/>
      <c r="R377" s="142"/>
      <c r="S377" s="239"/>
    </row>
    <row r="378" spans="1:19" ht="14.25" x14ac:dyDescent="0.2">
      <c r="A378" s="332"/>
      <c r="B378" s="147" t="s">
        <v>193</v>
      </c>
      <c r="C378" s="224"/>
      <c r="D378" s="224"/>
      <c r="E378" s="224"/>
      <c r="F378" s="224"/>
      <c r="G378" s="224" t="s">
        <v>62</v>
      </c>
      <c r="H378" s="224"/>
      <c r="I378" s="224" t="s">
        <v>62</v>
      </c>
      <c r="J378" s="224" t="str">
        <f t="shared" si="167"/>
        <v>X</v>
      </c>
      <c r="K378" s="224" t="str">
        <f t="shared" si="168"/>
        <v>X</v>
      </c>
      <c r="L378" s="224" t="s">
        <v>62</v>
      </c>
      <c r="M378" s="224"/>
      <c r="N378" s="224"/>
      <c r="O378" s="224" t="s">
        <v>62</v>
      </c>
      <c r="P378" s="224" t="s">
        <v>62</v>
      </c>
      <c r="Q378" s="224" t="s">
        <v>62</v>
      </c>
      <c r="R378" s="224" t="s">
        <v>62</v>
      </c>
      <c r="S378" s="239"/>
    </row>
    <row r="379" spans="1:19" ht="45" x14ac:dyDescent="0.2">
      <c r="A379" s="332"/>
      <c r="B379" s="148" t="s">
        <v>330</v>
      </c>
      <c r="C379" s="224"/>
      <c r="D379" s="224" t="s">
        <v>62</v>
      </c>
      <c r="E379" s="224"/>
      <c r="F379" s="224"/>
      <c r="G379" s="224">
        <f>G375</f>
        <v>2</v>
      </c>
      <c r="H379" s="224">
        <f t="shared" ref="H379:I379" si="194">H375</f>
        <v>2</v>
      </c>
      <c r="I379" s="224">
        <f t="shared" si="194"/>
        <v>0</v>
      </c>
      <c r="J379" s="224">
        <f t="shared" si="167"/>
        <v>0</v>
      </c>
      <c r="K379" s="224">
        <f t="shared" si="168"/>
        <v>2</v>
      </c>
      <c r="L379" s="224" t="s">
        <v>62</v>
      </c>
      <c r="M379" s="150">
        <v>46022</v>
      </c>
      <c r="N379" s="150">
        <v>46022</v>
      </c>
      <c r="O379" s="142"/>
      <c r="P379" s="224" t="s">
        <v>62</v>
      </c>
      <c r="Q379" s="142"/>
      <c r="R379" s="142"/>
      <c r="S379" s="239"/>
    </row>
    <row r="380" spans="1:19" ht="14.25" x14ac:dyDescent="0.2">
      <c r="A380" s="332"/>
      <c r="B380" s="147" t="s">
        <v>71</v>
      </c>
      <c r="C380" s="224"/>
      <c r="D380" s="224"/>
      <c r="E380" s="224"/>
      <c r="F380" s="224"/>
      <c r="G380" s="224" t="s">
        <v>62</v>
      </c>
      <c r="H380" s="224"/>
      <c r="I380" s="224" t="s">
        <v>62</v>
      </c>
      <c r="J380" s="224" t="str">
        <f t="shared" si="167"/>
        <v>X</v>
      </c>
      <c r="K380" s="224" t="str">
        <f t="shared" si="168"/>
        <v>X</v>
      </c>
      <c r="L380" s="224" t="s">
        <v>62</v>
      </c>
      <c r="M380" s="224"/>
      <c r="N380" s="224"/>
      <c r="O380" s="224" t="s">
        <v>62</v>
      </c>
      <c r="P380" s="224" t="s">
        <v>62</v>
      </c>
      <c r="Q380" s="224" t="s">
        <v>62</v>
      </c>
      <c r="R380" s="224" t="s">
        <v>62</v>
      </c>
      <c r="S380" s="239"/>
    </row>
    <row r="381" spans="1:19" x14ac:dyDescent="0.2">
      <c r="A381" s="333"/>
      <c r="B381" s="148" t="s">
        <v>72</v>
      </c>
      <c r="C381" s="224"/>
      <c r="D381" s="224" t="s">
        <v>62</v>
      </c>
      <c r="E381" s="224"/>
      <c r="F381" s="224"/>
      <c r="G381" s="224">
        <f>G379</f>
        <v>2</v>
      </c>
      <c r="H381" s="224">
        <f t="shared" ref="H381:I381" si="195">H379</f>
        <v>2</v>
      </c>
      <c r="I381" s="224">
        <f t="shared" si="195"/>
        <v>0</v>
      </c>
      <c r="J381" s="224">
        <f t="shared" si="167"/>
        <v>0</v>
      </c>
      <c r="K381" s="224">
        <f t="shared" si="168"/>
        <v>2</v>
      </c>
      <c r="L381" s="224" t="s">
        <v>62</v>
      </c>
      <c r="M381" s="150">
        <v>46022</v>
      </c>
      <c r="N381" s="150">
        <v>46022</v>
      </c>
      <c r="O381" s="142"/>
      <c r="P381" s="224" t="s">
        <v>62</v>
      </c>
      <c r="Q381" s="142"/>
      <c r="R381" s="142"/>
      <c r="S381" s="239"/>
    </row>
    <row r="382" spans="1:19" ht="58.5" x14ac:dyDescent="0.2">
      <c r="A382" s="331" t="s">
        <v>260</v>
      </c>
      <c r="B382" s="137" t="str">
        <f>B374</f>
        <v>Результат предоставления субсидии 2 (код субсидии № 7041):</v>
      </c>
      <c r="C382" s="142" t="s">
        <v>191</v>
      </c>
      <c r="D382" s="141" t="s">
        <v>333</v>
      </c>
      <c r="E382" s="141" t="s">
        <v>320</v>
      </c>
      <c r="F382" s="142">
        <v>642</v>
      </c>
      <c r="G382" s="142">
        <v>2</v>
      </c>
      <c r="H382" s="142">
        <f>G382</f>
        <v>2</v>
      </c>
      <c r="I382" s="142">
        <v>0</v>
      </c>
      <c r="J382" s="142">
        <f t="shared" si="167"/>
        <v>0</v>
      </c>
      <c r="K382" s="142">
        <f t="shared" si="168"/>
        <v>2</v>
      </c>
      <c r="L382" s="142"/>
      <c r="M382" s="224" t="s">
        <v>62</v>
      </c>
      <c r="N382" s="224" t="s">
        <v>62</v>
      </c>
      <c r="O382" s="194">
        <v>3939486.68</v>
      </c>
      <c r="P382" s="194"/>
      <c r="Q382" s="194">
        <v>0</v>
      </c>
      <c r="R382" s="194">
        <v>0</v>
      </c>
      <c r="S382" s="239"/>
    </row>
    <row r="383" spans="1:19" ht="15.75" x14ac:dyDescent="0.2">
      <c r="A383" s="332"/>
      <c r="B383" s="146" t="s">
        <v>70</v>
      </c>
      <c r="C383" s="224"/>
      <c r="D383" s="224" t="s">
        <v>62</v>
      </c>
      <c r="E383" s="224"/>
      <c r="F383" s="224"/>
      <c r="G383" s="224">
        <f>G382</f>
        <v>2</v>
      </c>
      <c r="H383" s="224">
        <f t="shared" ref="H383:I383" si="196">H382</f>
        <v>2</v>
      </c>
      <c r="I383" s="224">
        <f t="shared" si="196"/>
        <v>0</v>
      </c>
      <c r="J383" s="224">
        <f t="shared" si="167"/>
        <v>0</v>
      </c>
      <c r="K383" s="224">
        <f t="shared" si="168"/>
        <v>2</v>
      </c>
      <c r="L383" s="224" t="s">
        <v>62</v>
      </c>
      <c r="M383" s="150">
        <v>46022</v>
      </c>
      <c r="N383" s="150">
        <v>46022</v>
      </c>
      <c r="O383" s="142"/>
      <c r="P383" s="224" t="s">
        <v>62</v>
      </c>
      <c r="Q383" s="142"/>
      <c r="R383" s="142"/>
      <c r="S383" s="239"/>
    </row>
    <row r="384" spans="1:19" ht="14.25" x14ac:dyDescent="0.2">
      <c r="A384" s="332"/>
      <c r="B384" s="147" t="s">
        <v>76</v>
      </c>
      <c r="C384" s="224"/>
      <c r="D384" s="224"/>
      <c r="E384" s="224"/>
      <c r="F384" s="224"/>
      <c r="G384" s="224" t="s">
        <v>62</v>
      </c>
      <c r="H384" s="224"/>
      <c r="I384" s="224" t="s">
        <v>62</v>
      </c>
      <c r="J384" s="224" t="str">
        <f t="shared" si="167"/>
        <v>X</v>
      </c>
      <c r="K384" s="224" t="str">
        <f t="shared" si="168"/>
        <v>X</v>
      </c>
      <c r="L384" s="224" t="s">
        <v>62</v>
      </c>
      <c r="M384" s="224"/>
      <c r="N384" s="224"/>
      <c r="O384" s="224" t="s">
        <v>62</v>
      </c>
      <c r="P384" s="224" t="s">
        <v>62</v>
      </c>
      <c r="Q384" s="224" t="s">
        <v>62</v>
      </c>
      <c r="R384" s="224" t="s">
        <v>62</v>
      </c>
      <c r="S384" s="239"/>
    </row>
    <row r="385" spans="1:19" ht="45" x14ac:dyDescent="0.2">
      <c r="A385" s="332"/>
      <c r="B385" s="148" t="s">
        <v>192</v>
      </c>
      <c r="C385" s="224"/>
      <c r="D385" s="224" t="s">
        <v>62</v>
      </c>
      <c r="E385" s="224"/>
      <c r="F385" s="224"/>
      <c r="G385" s="224">
        <f>G382</f>
        <v>2</v>
      </c>
      <c r="H385" s="224">
        <f t="shared" ref="H385:I385" si="197">H382</f>
        <v>2</v>
      </c>
      <c r="I385" s="224">
        <f t="shared" si="197"/>
        <v>0</v>
      </c>
      <c r="J385" s="224">
        <f t="shared" si="167"/>
        <v>0</v>
      </c>
      <c r="K385" s="224">
        <f t="shared" si="168"/>
        <v>2</v>
      </c>
      <c r="L385" s="224" t="s">
        <v>62</v>
      </c>
      <c r="M385" s="150">
        <v>46022</v>
      </c>
      <c r="N385" s="150">
        <v>46022</v>
      </c>
      <c r="O385" s="142"/>
      <c r="P385" s="224" t="s">
        <v>62</v>
      </c>
      <c r="Q385" s="142"/>
      <c r="R385" s="142"/>
      <c r="S385" s="239"/>
    </row>
    <row r="386" spans="1:19" ht="14.25" x14ac:dyDescent="0.2">
      <c r="A386" s="332"/>
      <c r="B386" s="147" t="s">
        <v>193</v>
      </c>
      <c r="C386" s="224"/>
      <c r="D386" s="224"/>
      <c r="E386" s="224"/>
      <c r="F386" s="224"/>
      <c r="G386" s="224" t="s">
        <v>62</v>
      </c>
      <c r="H386" s="224"/>
      <c r="I386" s="224" t="s">
        <v>62</v>
      </c>
      <c r="J386" s="224" t="str">
        <f t="shared" si="167"/>
        <v>X</v>
      </c>
      <c r="K386" s="224" t="str">
        <f t="shared" si="168"/>
        <v>X</v>
      </c>
      <c r="L386" s="224" t="s">
        <v>62</v>
      </c>
      <c r="M386" s="224"/>
      <c r="N386" s="224"/>
      <c r="O386" s="224" t="s">
        <v>62</v>
      </c>
      <c r="P386" s="224" t="s">
        <v>62</v>
      </c>
      <c r="Q386" s="224" t="s">
        <v>62</v>
      </c>
      <c r="R386" s="224" t="s">
        <v>62</v>
      </c>
      <c r="S386" s="239"/>
    </row>
    <row r="387" spans="1:19" ht="45" x14ac:dyDescent="0.2">
      <c r="A387" s="332"/>
      <c r="B387" s="148" t="s">
        <v>330</v>
      </c>
      <c r="C387" s="224"/>
      <c r="D387" s="224" t="s">
        <v>62</v>
      </c>
      <c r="E387" s="224"/>
      <c r="F387" s="224"/>
      <c r="G387" s="224">
        <f>G383</f>
        <v>2</v>
      </c>
      <c r="H387" s="224">
        <f t="shared" ref="H387:I387" si="198">H383</f>
        <v>2</v>
      </c>
      <c r="I387" s="224">
        <f t="shared" si="198"/>
        <v>0</v>
      </c>
      <c r="J387" s="224">
        <f t="shared" si="167"/>
        <v>0</v>
      </c>
      <c r="K387" s="224">
        <f t="shared" si="168"/>
        <v>2</v>
      </c>
      <c r="L387" s="224" t="s">
        <v>62</v>
      </c>
      <c r="M387" s="150">
        <v>46022</v>
      </c>
      <c r="N387" s="150">
        <v>46022</v>
      </c>
      <c r="O387" s="142"/>
      <c r="P387" s="224" t="s">
        <v>62</v>
      </c>
      <c r="Q387" s="142"/>
      <c r="R387" s="142"/>
      <c r="S387" s="239"/>
    </row>
    <row r="388" spans="1:19" ht="14.25" x14ac:dyDescent="0.2">
      <c r="A388" s="332"/>
      <c r="B388" s="147" t="s">
        <v>71</v>
      </c>
      <c r="C388" s="224"/>
      <c r="D388" s="224"/>
      <c r="E388" s="224"/>
      <c r="F388" s="224"/>
      <c r="G388" s="224" t="s">
        <v>62</v>
      </c>
      <c r="H388" s="224"/>
      <c r="I388" s="224" t="s">
        <v>62</v>
      </c>
      <c r="J388" s="224" t="str">
        <f t="shared" si="167"/>
        <v>X</v>
      </c>
      <c r="K388" s="224" t="str">
        <f t="shared" si="168"/>
        <v>X</v>
      </c>
      <c r="L388" s="224" t="s">
        <v>62</v>
      </c>
      <c r="M388" s="224"/>
      <c r="N388" s="224"/>
      <c r="O388" s="224" t="s">
        <v>62</v>
      </c>
      <c r="P388" s="224" t="s">
        <v>62</v>
      </c>
      <c r="Q388" s="224" t="s">
        <v>62</v>
      </c>
      <c r="R388" s="224" t="s">
        <v>62</v>
      </c>
      <c r="S388" s="239"/>
    </row>
    <row r="389" spans="1:19" x14ac:dyDescent="0.2">
      <c r="A389" s="333"/>
      <c r="B389" s="148" t="s">
        <v>72</v>
      </c>
      <c r="C389" s="224"/>
      <c r="D389" s="224" t="s">
        <v>62</v>
      </c>
      <c r="E389" s="224"/>
      <c r="F389" s="224"/>
      <c r="G389" s="224">
        <f>G387</f>
        <v>2</v>
      </c>
      <c r="H389" s="224">
        <f t="shared" ref="H389:I389" si="199">H387</f>
        <v>2</v>
      </c>
      <c r="I389" s="224">
        <f t="shared" si="199"/>
        <v>0</v>
      </c>
      <c r="J389" s="224">
        <f t="shared" si="167"/>
        <v>0</v>
      </c>
      <c r="K389" s="224">
        <f t="shared" si="168"/>
        <v>2</v>
      </c>
      <c r="L389" s="224" t="s">
        <v>62</v>
      </c>
      <c r="M389" s="150">
        <v>46022</v>
      </c>
      <c r="N389" s="150">
        <v>46022</v>
      </c>
      <c r="O389" s="142"/>
      <c r="P389" s="224" t="s">
        <v>62</v>
      </c>
      <c r="Q389" s="142"/>
      <c r="R389" s="142"/>
      <c r="S389" s="239"/>
    </row>
    <row r="390" spans="1:19" ht="58.5" x14ac:dyDescent="0.2">
      <c r="A390" s="331" t="s">
        <v>261</v>
      </c>
      <c r="B390" s="137" t="str">
        <f>B382</f>
        <v>Результат предоставления субсидии 2 (код субсидии № 7041):</v>
      </c>
      <c r="C390" s="142" t="s">
        <v>191</v>
      </c>
      <c r="D390" s="141" t="s">
        <v>333</v>
      </c>
      <c r="E390" s="141" t="s">
        <v>320</v>
      </c>
      <c r="F390" s="142">
        <v>642</v>
      </c>
      <c r="G390" s="142">
        <v>1</v>
      </c>
      <c r="H390" s="142">
        <f>G390</f>
        <v>1</v>
      </c>
      <c r="I390" s="142">
        <v>1</v>
      </c>
      <c r="J390" s="142">
        <f t="shared" si="167"/>
        <v>1</v>
      </c>
      <c r="K390" s="142">
        <f t="shared" si="168"/>
        <v>1</v>
      </c>
      <c r="L390" s="142"/>
      <c r="M390" s="224" t="s">
        <v>62</v>
      </c>
      <c r="N390" s="224" t="s">
        <v>62</v>
      </c>
      <c r="O390" s="194">
        <v>29646.13</v>
      </c>
      <c r="P390" s="194"/>
      <c r="Q390" s="194">
        <v>29646.13</v>
      </c>
      <c r="R390" s="194">
        <v>29646.13</v>
      </c>
      <c r="S390" s="239"/>
    </row>
    <row r="391" spans="1:19" ht="15.75" x14ac:dyDescent="0.2">
      <c r="A391" s="332"/>
      <c r="B391" s="146" t="s">
        <v>70</v>
      </c>
      <c r="C391" s="224"/>
      <c r="D391" s="224" t="s">
        <v>62</v>
      </c>
      <c r="E391" s="224"/>
      <c r="F391" s="224"/>
      <c r="G391" s="224">
        <f>G390</f>
        <v>1</v>
      </c>
      <c r="H391" s="224">
        <f t="shared" ref="H391:I391" si="200">H390</f>
        <v>1</v>
      </c>
      <c r="I391" s="224">
        <f t="shared" si="200"/>
        <v>1</v>
      </c>
      <c r="J391" s="224">
        <f t="shared" ref="J391:J454" si="201">I391</f>
        <v>1</v>
      </c>
      <c r="K391" s="224">
        <f t="shared" ref="K391:K454" si="202">G391</f>
        <v>1</v>
      </c>
      <c r="L391" s="224" t="s">
        <v>62</v>
      </c>
      <c r="M391" s="150">
        <v>46022</v>
      </c>
      <c r="N391" s="150">
        <v>46022</v>
      </c>
      <c r="O391" s="142"/>
      <c r="P391" s="224" t="s">
        <v>62</v>
      </c>
      <c r="Q391" s="142"/>
      <c r="R391" s="142"/>
      <c r="S391" s="239"/>
    </row>
    <row r="392" spans="1:19" ht="14.25" x14ac:dyDescent="0.2">
      <c r="A392" s="332"/>
      <c r="B392" s="147" t="s">
        <v>76</v>
      </c>
      <c r="C392" s="224"/>
      <c r="D392" s="224"/>
      <c r="E392" s="224"/>
      <c r="F392" s="224"/>
      <c r="G392" s="224" t="s">
        <v>62</v>
      </c>
      <c r="H392" s="224"/>
      <c r="I392" s="224" t="s">
        <v>62</v>
      </c>
      <c r="J392" s="224" t="str">
        <f t="shared" si="201"/>
        <v>X</v>
      </c>
      <c r="K392" s="224" t="str">
        <f t="shared" si="202"/>
        <v>X</v>
      </c>
      <c r="L392" s="224" t="s">
        <v>62</v>
      </c>
      <c r="M392" s="224"/>
      <c r="N392" s="224"/>
      <c r="O392" s="224" t="s">
        <v>62</v>
      </c>
      <c r="P392" s="224" t="s">
        <v>62</v>
      </c>
      <c r="Q392" s="224" t="s">
        <v>62</v>
      </c>
      <c r="R392" s="224" t="s">
        <v>62</v>
      </c>
      <c r="S392" s="239"/>
    </row>
    <row r="393" spans="1:19" ht="45" x14ac:dyDescent="0.2">
      <c r="A393" s="332"/>
      <c r="B393" s="148" t="s">
        <v>192</v>
      </c>
      <c r="C393" s="224"/>
      <c r="D393" s="224" t="s">
        <v>62</v>
      </c>
      <c r="E393" s="224"/>
      <c r="F393" s="224"/>
      <c r="G393" s="224">
        <f>G390</f>
        <v>1</v>
      </c>
      <c r="H393" s="224">
        <f t="shared" ref="H393:I393" si="203">H390</f>
        <v>1</v>
      </c>
      <c r="I393" s="224">
        <f t="shared" si="203"/>
        <v>1</v>
      </c>
      <c r="J393" s="224">
        <f t="shared" si="201"/>
        <v>1</v>
      </c>
      <c r="K393" s="224">
        <f t="shared" si="202"/>
        <v>1</v>
      </c>
      <c r="L393" s="224" t="s">
        <v>62</v>
      </c>
      <c r="M393" s="150">
        <v>46022</v>
      </c>
      <c r="N393" s="150">
        <v>46022</v>
      </c>
      <c r="O393" s="142"/>
      <c r="P393" s="224" t="s">
        <v>62</v>
      </c>
      <c r="Q393" s="142"/>
      <c r="R393" s="142"/>
      <c r="S393" s="239"/>
    </row>
    <row r="394" spans="1:19" ht="14.25" x14ac:dyDescent="0.2">
      <c r="A394" s="332"/>
      <c r="B394" s="147" t="s">
        <v>193</v>
      </c>
      <c r="C394" s="224"/>
      <c r="D394" s="224"/>
      <c r="E394" s="224"/>
      <c r="F394" s="224"/>
      <c r="G394" s="224" t="s">
        <v>62</v>
      </c>
      <c r="H394" s="224"/>
      <c r="I394" s="224" t="s">
        <v>62</v>
      </c>
      <c r="J394" s="224" t="str">
        <f t="shared" si="201"/>
        <v>X</v>
      </c>
      <c r="K394" s="224" t="str">
        <f t="shared" si="202"/>
        <v>X</v>
      </c>
      <c r="L394" s="224" t="s">
        <v>62</v>
      </c>
      <c r="M394" s="224"/>
      <c r="N394" s="224"/>
      <c r="O394" s="224" t="s">
        <v>62</v>
      </c>
      <c r="P394" s="224" t="s">
        <v>62</v>
      </c>
      <c r="Q394" s="224" t="s">
        <v>62</v>
      </c>
      <c r="R394" s="224" t="s">
        <v>62</v>
      </c>
      <c r="S394" s="239"/>
    </row>
    <row r="395" spans="1:19" ht="45" x14ac:dyDescent="0.2">
      <c r="A395" s="332"/>
      <c r="B395" s="148" t="s">
        <v>330</v>
      </c>
      <c r="C395" s="224"/>
      <c r="D395" s="224" t="s">
        <v>62</v>
      </c>
      <c r="E395" s="224"/>
      <c r="F395" s="224"/>
      <c r="G395" s="224">
        <f>G391</f>
        <v>1</v>
      </c>
      <c r="H395" s="224">
        <f t="shared" ref="H395:I395" si="204">H391</f>
        <v>1</v>
      </c>
      <c r="I395" s="224">
        <f t="shared" si="204"/>
        <v>1</v>
      </c>
      <c r="J395" s="224">
        <f t="shared" si="201"/>
        <v>1</v>
      </c>
      <c r="K395" s="224">
        <f t="shared" si="202"/>
        <v>1</v>
      </c>
      <c r="L395" s="224" t="s">
        <v>62</v>
      </c>
      <c r="M395" s="150">
        <v>46022</v>
      </c>
      <c r="N395" s="150">
        <v>46022</v>
      </c>
      <c r="O395" s="142"/>
      <c r="P395" s="224" t="s">
        <v>62</v>
      </c>
      <c r="Q395" s="142"/>
      <c r="R395" s="142"/>
      <c r="S395" s="239"/>
    </row>
    <row r="396" spans="1:19" ht="14.25" x14ac:dyDescent="0.2">
      <c r="A396" s="332"/>
      <c r="B396" s="147" t="s">
        <v>71</v>
      </c>
      <c r="C396" s="224"/>
      <c r="D396" s="224"/>
      <c r="E396" s="224"/>
      <c r="F396" s="224"/>
      <c r="G396" s="224" t="s">
        <v>62</v>
      </c>
      <c r="H396" s="224"/>
      <c r="I396" s="224" t="s">
        <v>62</v>
      </c>
      <c r="J396" s="224" t="str">
        <f t="shared" si="201"/>
        <v>X</v>
      </c>
      <c r="K396" s="224" t="str">
        <f t="shared" si="202"/>
        <v>X</v>
      </c>
      <c r="L396" s="224" t="s">
        <v>62</v>
      </c>
      <c r="M396" s="224"/>
      <c r="N396" s="224"/>
      <c r="O396" s="224" t="s">
        <v>62</v>
      </c>
      <c r="P396" s="224" t="s">
        <v>62</v>
      </c>
      <c r="Q396" s="224" t="s">
        <v>62</v>
      </c>
      <c r="R396" s="224" t="s">
        <v>62</v>
      </c>
      <c r="S396" s="239"/>
    </row>
    <row r="397" spans="1:19" x14ac:dyDescent="0.2">
      <c r="A397" s="333"/>
      <c r="B397" s="148" t="s">
        <v>72</v>
      </c>
      <c r="C397" s="224"/>
      <c r="D397" s="224" t="s">
        <v>62</v>
      </c>
      <c r="E397" s="224"/>
      <c r="F397" s="224"/>
      <c r="G397" s="224">
        <f>G395</f>
        <v>1</v>
      </c>
      <c r="H397" s="224">
        <f t="shared" ref="H397:I397" si="205">H395</f>
        <v>1</v>
      </c>
      <c r="I397" s="224">
        <f t="shared" si="205"/>
        <v>1</v>
      </c>
      <c r="J397" s="224">
        <f t="shared" si="201"/>
        <v>1</v>
      </c>
      <c r="K397" s="224">
        <f t="shared" si="202"/>
        <v>1</v>
      </c>
      <c r="L397" s="224" t="s">
        <v>62</v>
      </c>
      <c r="M397" s="150">
        <v>46022</v>
      </c>
      <c r="N397" s="150">
        <v>46022</v>
      </c>
      <c r="O397" s="142"/>
      <c r="P397" s="224" t="s">
        <v>62</v>
      </c>
      <c r="Q397" s="142"/>
      <c r="R397" s="142"/>
      <c r="S397" s="239"/>
    </row>
    <row r="398" spans="1:19" ht="58.5" x14ac:dyDescent="0.2">
      <c r="A398" s="331" t="s">
        <v>262</v>
      </c>
      <c r="B398" s="137" t="str">
        <f>B390</f>
        <v>Результат предоставления субсидии 2 (код субсидии № 7041):</v>
      </c>
      <c r="C398" s="142" t="s">
        <v>191</v>
      </c>
      <c r="D398" s="141" t="s">
        <v>333</v>
      </c>
      <c r="E398" s="141" t="s">
        <v>320</v>
      </c>
      <c r="F398" s="142">
        <v>642</v>
      </c>
      <c r="G398" s="142">
        <v>1</v>
      </c>
      <c r="H398" s="142">
        <f>G398</f>
        <v>1</v>
      </c>
      <c r="I398" s="142">
        <v>0</v>
      </c>
      <c r="J398" s="142">
        <f t="shared" si="201"/>
        <v>0</v>
      </c>
      <c r="K398" s="142">
        <f t="shared" si="202"/>
        <v>1</v>
      </c>
      <c r="L398" s="142"/>
      <c r="M398" s="224" t="s">
        <v>62</v>
      </c>
      <c r="N398" s="224" t="s">
        <v>62</v>
      </c>
      <c r="O398" s="194">
        <v>352819.82</v>
      </c>
      <c r="P398" s="194"/>
      <c r="Q398" s="194">
        <v>0</v>
      </c>
      <c r="R398" s="194">
        <v>0</v>
      </c>
      <c r="S398" s="239"/>
    </row>
    <row r="399" spans="1:19" ht="15.75" x14ac:dyDescent="0.2">
      <c r="A399" s="332"/>
      <c r="B399" s="146" t="s">
        <v>70</v>
      </c>
      <c r="C399" s="224"/>
      <c r="D399" s="224" t="s">
        <v>62</v>
      </c>
      <c r="E399" s="224"/>
      <c r="F399" s="224"/>
      <c r="G399" s="224">
        <f>G398</f>
        <v>1</v>
      </c>
      <c r="H399" s="224">
        <f t="shared" ref="H399:I399" si="206">H398</f>
        <v>1</v>
      </c>
      <c r="I399" s="224">
        <f t="shared" si="206"/>
        <v>0</v>
      </c>
      <c r="J399" s="224">
        <f t="shared" si="201"/>
        <v>0</v>
      </c>
      <c r="K399" s="224">
        <f t="shared" si="202"/>
        <v>1</v>
      </c>
      <c r="L399" s="224" t="s">
        <v>62</v>
      </c>
      <c r="M399" s="150">
        <v>46022</v>
      </c>
      <c r="N399" s="150">
        <v>46022</v>
      </c>
      <c r="O399" s="142"/>
      <c r="P399" s="224" t="s">
        <v>62</v>
      </c>
      <c r="Q399" s="142"/>
      <c r="R399" s="142"/>
      <c r="S399" s="239"/>
    </row>
    <row r="400" spans="1:19" ht="14.25" x14ac:dyDescent="0.2">
      <c r="A400" s="332"/>
      <c r="B400" s="147" t="s">
        <v>76</v>
      </c>
      <c r="C400" s="224"/>
      <c r="D400" s="224"/>
      <c r="E400" s="224"/>
      <c r="F400" s="224"/>
      <c r="G400" s="224" t="s">
        <v>62</v>
      </c>
      <c r="H400" s="224"/>
      <c r="I400" s="224" t="s">
        <v>62</v>
      </c>
      <c r="J400" s="224" t="str">
        <f t="shared" si="201"/>
        <v>X</v>
      </c>
      <c r="K400" s="224" t="str">
        <f t="shared" si="202"/>
        <v>X</v>
      </c>
      <c r="L400" s="224" t="s">
        <v>62</v>
      </c>
      <c r="M400" s="224"/>
      <c r="N400" s="224"/>
      <c r="O400" s="224" t="s">
        <v>62</v>
      </c>
      <c r="P400" s="224" t="s">
        <v>62</v>
      </c>
      <c r="Q400" s="224" t="s">
        <v>62</v>
      </c>
      <c r="R400" s="224" t="s">
        <v>62</v>
      </c>
      <c r="S400" s="239"/>
    </row>
    <row r="401" spans="1:19" ht="45" x14ac:dyDescent="0.2">
      <c r="A401" s="332"/>
      <c r="B401" s="148" t="s">
        <v>192</v>
      </c>
      <c r="C401" s="224"/>
      <c r="D401" s="224" t="s">
        <v>62</v>
      </c>
      <c r="E401" s="224"/>
      <c r="F401" s="224"/>
      <c r="G401" s="224">
        <f>G398</f>
        <v>1</v>
      </c>
      <c r="H401" s="224">
        <f t="shared" ref="H401:I401" si="207">H398</f>
        <v>1</v>
      </c>
      <c r="I401" s="224">
        <f t="shared" si="207"/>
        <v>0</v>
      </c>
      <c r="J401" s="224">
        <f t="shared" si="201"/>
        <v>0</v>
      </c>
      <c r="K401" s="224">
        <f t="shared" si="202"/>
        <v>1</v>
      </c>
      <c r="L401" s="224" t="s">
        <v>62</v>
      </c>
      <c r="M401" s="150">
        <v>46022</v>
      </c>
      <c r="N401" s="150">
        <v>46022</v>
      </c>
      <c r="O401" s="142"/>
      <c r="P401" s="224" t="s">
        <v>62</v>
      </c>
      <c r="Q401" s="142"/>
      <c r="R401" s="142"/>
      <c r="S401" s="239"/>
    </row>
    <row r="402" spans="1:19" ht="14.25" x14ac:dyDescent="0.2">
      <c r="A402" s="332"/>
      <c r="B402" s="147" t="s">
        <v>193</v>
      </c>
      <c r="C402" s="224"/>
      <c r="D402" s="224"/>
      <c r="E402" s="224"/>
      <c r="F402" s="224"/>
      <c r="G402" s="224" t="s">
        <v>62</v>
      </c>
      <c r="H402" s="224"/>
      <c r="I402" s="224" t="s">
        <v>62</v>
      </c>
      <c r="J402" s="224" t="str">
        <f t="shared" si="201"/>
        <v>X</v>
      </c>
      <c r="K402" s="224" t="str">
        <f t="shared" si="202"/>
        <v>X</v>
      </c>
      <c r="L402" s="224" t="s">
        <v>62</v>
      </c>
      <c r="M402" s="224"/>
      <c r="N402" s="224"/>
      <c r="O402" s="224" t="s">
        <v>62</v>
      </c>
      <c r="P402" s="224" t="s">
        <v>62</v>
      </c>
      <c r="Q402" s="224" t="s">
        <v>62</v>
      </c>
      <c r="R402" s="224" t="s">
        <v>62</v>
      </c>
      <c r="S402" s="239"/>
    </row>
    <row r="403" spans="1:19" ht="45" x14ac:dyDescent="0.2">
      <c r="A403" s="332"/>
      <c r="B403" s="148" t="s">
        <v>330</v>
      </c>
      <c r="C403" s="224"/>
      <c r="D403" s="224" t="s">
        <v>62</v>
      </c>
      <c r="E403" s="224"/>
      <c r="F403" s="224"/>
      <c r="G403" s="224">
        <f>G399</f>
        <v>1</v>
      </c>
      <c r="H403" s="224">
        <f t="shared" ref="H403:I403" si="208">H399</f>
        <v>1</v>
      </c>
      <c r="I403" s="224">
        <f t="shared" si="208"/>
        <v>0</v>
      </c>
      <c r="J403" s="224">
        <f t="shared" si="201"/>
        <v>0</v>
      </c>
      <c r="K403" s="224">
        <f t="shared" si="202"/>
        <v>1</v>
      </c>
      <c r="L403" s="224" t="s">
        <v>62</v>
      </c>
      <c r="M403" s="150">
        <v>46022</v>
      </c>
      <c r="N403" s="150">
        <v>46022</v>
      </c>
      <c r="O403" s="142"/>
      <c r="P403" s="224" t="s">
        <v>62</v>
      </c>
      <c r="Q403" s="142"/>
      <c r="R403" s="142"/>
      <c r="S403" s="239"/>
    </row>
    <row r="404" spans="1:19" ht="14.25" x14ac:dyDescent="0.2">
      <c r="A404" s="332"/>
      <c r="B404" s="147" t="s">
        <v>71</v>
      </c>
      <c r="C404" s="224"/>
      <c r="D404" s="224"/>
      <c r="E404" s="224"/>
      <c r="F404" s="224"/>
      <c r="G404" s="224" t="s">
        <v>62</v>
      </c>
      <c r="H404" s="224"/>
      <c r="I404" s="224" t="s">
        <v>62</v>
      </c>
      <c r="J404" s="224" t="str">
        <f t="shared" si="201"/>
        <v>X</v>
      </c>
      <c r="K404" s="224" t="str">
        <f t="shared" si="202"/>
        <v>X</v>
      </c>
      <c r="L404" s="224" t="s">
        <v>62</v>
      </c>
      <c r="M404" s="224"/>
      <c r="N404" s="224"/>
      <c r="O404" s="224" t="s">
        <v>62</v>
      </c>
      <c r="P404" s="224" t="s">
        <v>62</v>
      </c>
      <c r="Q404" s="224" t="s">
        <v>62</v>
      </c>
      <c r="R404" s="224" t="s">
        <v>62</v>
      </c>
      <c r="S404" s="239"/>
    </row>
    <row r="405" spans="1:19" x14ac:dyDescent="0.2">
      <c r="A405" s="333"/>
      <c r="B405" s="148" t="s">
        <v>72</v>
      </c>
      <c r="C405" s="224"/>
      <c r="D405" s="224" t="s">
        <v>62</v>
      </c>
      <c r="E405" s="224"/>
      <c r="F405" s="224"/>
      <c r="G405" s="224">
        <f>G403</f>
        <v>1</v>
      </c>
      <c r="H405" s="224">
        <f t="shared" ref="H405:I405" si="209">H403</f>
        <v>1</v>
      </c>
      <c r="I405" s="224">
        <f t="shared" si="209"/>
        <v>0</v>
      </c>
      <c r="J405" s="224">
        <f t="shared" si="201"/>
        <v>0</v>
      </c>
      <c r="K405" s="224">
        <f t="shared" si="202"/>
        <v>1</v>
      </c>
      <c r="L405" s="224" t="s">
        <v>62</v>
      </c>
      <c r="M405" s="150">
        <v>46022</v>
      </c>
      <c r="N405" s="150">
        <v>46022</v>
      </c>
      <c r="O405" s="142"/>
      <c r="P405" s="224" t="s">
        <v>62</v>
      </c>
      <c r="Q405" s="142"/>
      <c r="R405" s="142"/>
      <c r="S405" s="239"/>
    </row>
    <row r="406" spans="1:19" ht="58.5" x14ac:dyDescent="0.2">
      <c r="A406" s="331" t="s">
        <v>263</v>
      </c>
      <c r="B406" s="137" t="str">
        <f>B398</f>
        <v>Результат предоставления субсидии 2 (код субсидии № 7041):</v>
      </c>
      <c r="C406" s="142" t="s">
        <v>191</v>
      </c>
      <c r="D406" s="141" t="s">
        <v>333</v>
      </c>
      <c r="E406" s="141" t="s">
        <v>320</v>
      </c>
      <c r="F406" s="142">
        <v>642</v>
      </c>
      <c r="G406" s="142">
        <v>3</v>
      </c>
      <c r="H406" s="142">
        <f>G406</f>
        <v>3</v>
      </c>
      <c r="I406" s="142">
        <v>1</v>
      </c>
      <c r="J406" s="142">
        <f t="shared" si="201"/>
        <v>1</v>
      </c>
      <c r="K406" s="142">
        <f t="shared" si="202"/>
        <v>3</v>
      </c>
      <c r="L406" s="142"/>
      <c r="M406" s="224" t="s">
        <v>62</v>
      </c>
      <c r="N406" s="224" t="s">
        <v>62</v>
      </c>
      <c r="O406" s="194">
        <v>1688837.78</v>
      </c>
      <c r="P406" s="194"/>
      <c r="Q406" s="194">
        <v>1688837.78</v>
      </c>
      <c r="R406" s="194">
        <v>42764.47</v>
      </c>
      <c r="S406" s="239"/>
    </row>
    <row r="407" spans="1:19" ht="15.75" x14ac:dyDescent="0.2">
      <c r="A407" s="332"/>
      <c r="B407" s="146" t="s">
        <v>70</v>
      </c>
      <c r="C407" s="224"/>
      <c r="D407" s="224" t="s">
        <v>62</v>
      </c>
      <c r="E407" s="224"/>
      <c r="F407" s="224"/>
      <c r="G407" s="224">
        <f>G406</f>
        <v>3</v>
      </c>
      <c r="H407" s="224">
        <f t="shared" ref="H407:I407" si="210">H406</f>
        <v>3</v>
      </c>
      <c r="I407" s="224">
        <f t="shared" si="210"/>
        <v>1</v>
      </c>
      <c r="J407" s="224">
        <f t="shared" si="201"/>
        <v>1</v>
      </c>
      <c r="K407" s="224">
        <f t="shared" si="202"/>
        <v>3</v>
      </c>
      <c r="L407" s="224" t="s">
        <v>62</v>
      </c>
      <c r="M407" s="150">
        <v>46022</v>
      </c>
      <c r="N407" s="150">
        <v>46022</v>
      </c>
      <c r="O407" s="142"/>
      <c r="P407" s="224" t="s">
        <v>62</v>
      </c>
      <c r="Q407" s="142"/>
      <c r="R407" s="142"/>
      <c r="S407" s="239"/>
    </row>
    <row r="408" spans="1:19" ht="14.25" x14ac:dyDescent="0.2">
      <c r="A408" s="332"/>
      <c r="B408" s="147" t="s">
        <v>76</v>
      </c>
      <c r="C408" s="224"/>
      <c r="D408" s="224"/>
      <c r="E408" s="224"/>
      <c r="F408" s="224"/>
      <c r="G408" s="224" t="s">
        <v>62</v>
      </c>
      <c r="H408" s="224"/>
      <c r="I408" s="224" t="s">
        <v>62</v>
      </c>
      <c r="J408" s="224" t="str">
        <f t="shared" si="201"/>
        <v>X</v>
      </c>
      <c r="K408" s="224" t="str">
        <f t="shared" si="202"/>
        <v>X</v>
      </c>
      <c r="L408" s="224" t="s">
        <v>62</v>
      </c>
      <c r="M408" s="224"/>
      <c r="N408" s="224"/>
      <c r="O408" s="224" t="s">
        <v>62</v>
      </c>
      <c r="P408" s="224" t="s">
        <v>62</v>
      </c>
      <c r="Q408" s="224" t="s">
        <v>62</v>
      </c>
      <c r="R408" s="224" t="s">
        <v>62</v>
      </c>
      <c r="S408" s="239"/>
    </row>
    <row r="409" spans="1:19" ht="45" x14ac:dyDescent="0.2">
      <c r="A409" s="332"/>
      <c r="B409" s="148" t="s">
        <v>192</v>
      </c>
      <c r="C409" s="224"/>
      <c r="D409" s="224" t="s">
        <v>62</v>
      </c>
      <c r="E409" s="224"/>
      <c r="F409" s="224"/>
      <c r="G409" s="224">
        <f>G406</f>
        <v>3</v>
      </c>
      <c r="H409" s="224">
        <f t="shared" ref="H409:I409" si="211">H406</f>
        <v>3</v>
      </c>
      <c r="I409" s="224">
        <f t="shared" si="211"/>
        <v>1</v>
      </c>
      <c r="J409" s="224">
        <f t="shared" si="201"/>
        <v>1</v>
      </c>
      <c r="K409" s="224">
        <f t="shared" si="202"/>
        <v>3</v>
      </c>
      <c r="L409" s="224" t="s">
        <v>62</v>
      </c>
      <c r="M409" s="150">
        <v>46022</v>
      </c>
      <c r="N409" s="150">
        <v>46022</v>
      </c>
      <c r="O409" s="142"/>
      <c r="P409" s="224" t="s">
        <v>62</v>
      </c>
      <c r="Q409" s="142"/>
      <c r="R409" s="142"/>
      <c r="S409" s="239"/>
    </row>
    <row r="410" spans="1:19" ht="14.25" x14ac:dyDescent="0.2">
      <c r="A410" s="332"/>
      <c r="B410" s="147" t="s">
        <v>193</v>
      </c>
      <c r="C410" s="224"/>
      <c r="D410" s="224"/>
      <c r="E410" s="224"/>
      <c r="F410" s="224"/>
      <c r="G410" s="224" t="s">
        <v>62</v>
      </c>
      <c r="H410" s="224"/>
      <c r="I410" s="224" t="s">
        <v>62</v>
      </c>
      <c r="J410" s="224" t="str">
        <f t="shared" si="201"/>
        <v>X</v>
      </c>
      <c r="K410" s="224" t="str">
        <f t="shared" si="202"/>
        <v>X</v>
      </c>
      <c r="L410" s="224" t="s">
        <v>62</v>
      </c>
      <c r="M410" s="224"/>
      <c r="N410" s="224"/>
      <c r="O410" s="224" t="s">
        <v>62</v>
      </c>
      <c r="P410" s="224" t="s">
        <v>62</v>
      </c>
      <c r="Q410" s="224" t="s">
        <v>62</v>
      </c>
      <c r="R410" s="224" t="s">
        <v>62</v>
      </c>
      <c r="S410" s="239"/>
    </row>
    <row r="411" spans="1:19" ht="45" x14ac:dyDescent="0.2">
      <c r="A411" s="332"/>
      <c r="B411" s="148" t="s">
        <v>330</v>
      </c>
      <c r="C411" s="224"/>
      <c r="D411" s="224" t="s">
        <v>62</v>
      </c>
      <c r="E411" s="224"/>
      <c r="F411" s="224"/>
      <c r="G411" s="224">
        <f>G407</f>
        <v>3</v>
      </c>
      <c r="H411" s="224">
        <f t="shared" ref="H411:I411" si="212">H407</f>
        <v>3</v>
      </c>
      <c r="I411" s="224">
        <f t="shared" si="212"/>
        <v>1</v>
      </c>
      <c r="J411" s="224">
        <f t="shared" si="201"/>
        <v>1</v>
      </c>
      <c r="K411" s="224">
        <f t="shared" si="202"/>
        <v>3</v>
      </c>
      <c r="L411" s="224" t="s">
        <v>62</v>
      </c>
      <c r="M411" s="150">
        <v>46022</v>
      </c>
      <c r="N411" s="150">
        <v>46022</v>
      </c>
      <c r="O411" s="142"/>
      <c r="P411" s="224" t="s">
        <v>62</v>
      </c>
      <c r="Q411" s="142"/>
      <c r="R411" s="142"/>
      <c r="S411" s="239"/>
    </row>
    <row r="412" spans="1:19" ht="14.25" x14ac:dyDescent="0.2">
      <c r="A412" s="332"/>
      <c r="B412" s="147" t="s">
        <v>71</v>
      </c>
      <c r="C412" s="224"/>
      <c r="D412" s="224"/>
      <c r="E412" s="224"/>
      <c r="F412" s="224"/>
      <c r="G412" s="224" t="s">
        <v>62</v>
      </c>
      <c r="H412" s="224"/>
      <c r="I412" s="224" t="s">
        <v>62</v>
      </c>
      <c r="J412" s="224" t="str">
        <f t="shared" si="201"/>
        <v>X</v>
      </c>
      <c r="K412" s="224" t="str">
        <f t="shared" si="202"/>
        <v>X</v>
      </c>
      <c r="L412" s="224" t="s">
        <v>62</v>
      </c>
      <c r="M412" s="224"/>
      <c r="N412" s="224"/>
      <c r="O412" s="224" t="s">
        <v>62</v>
      </c>
      <c r="P412" s="224" t="s">
        <v>62</v>
      </c>
      <c r="Q412" s="224" t="s">
        <v>62</v>
      </c>
      <c r="R412" s="224" t="s">
        <v>62</v>
      </c>
      <c r="S412" s="239"/>
    </row>
    <row r="413" spans="1:19" x14ac:dyDescent="0.2">
      <c r="A413" s="333"/>
      <c r="B413" s="148" t="s">
        <v>72</v>
      </c>
      <c r="C413" s="224"/>
      <c r="D413" s="224" t="s">
        <v>62</v>
      </c>
      <c r="E413" s="224"/>
      <c r="F413" s="224"/>
      <c r="G413" s="224">
        <f>G411</f>
        <v>3</v>
      </c>
      <c r="H413" s="224">
        <f t="shared" ref="H413:I413" si="213">H411</f>
        <v>3</v>
      </c>
      <c r="I413" s="224">
        <f t="shared" si="213"/>
        <v>1</v>
      </c>
      <c r="J413" s="224">
        <f t="shared" si="201"/>
        <v>1</v>
      </c>
      <c r="K413" s="224">
        <f t="shared" si="202"/>
        <v>3</v>
      </c>
      <c r="L413" s="224" t="s">
        <v>62</v>
      </c>
      <c r="M413" s="150">
        <v>46022</v>
      </c>
      <c r="N413" s="150">
        <v>46022</v>
      </c>
      <c r="O413" s="142"/>
      <c r="P413" s="224" t="s">
        <v>62</v>
      </c>
      <c r="Q413" s="142"/>
      <c r="R413" s="142"/>
      <c r="S413" s="239"/>
    </row>
    <row r="414" spans="1:19" ht="58.5" x14ac:dyDescent="0.2">
      <c r="A414" s="331" t="s">
        <v>264</v>
      </c>
      <c r="B414" s="137" t="str">
        <f>B406</f>
        <v>Результат предоставления субсидии 2 (код субсидии № 7041):</v>
      </c>
      <c r="C414" s="142" t="s">
        <v>191</v>
      </c>
      <c r="D414" s="141" t="s">
        <v>333</v>
      </c>
      <c r="E414" s="141" t="s">
        <v>320</v>
      </c>
      <c r="F414" s="142">
        <v>642</v>
      </c>
      <c r="G414" s="142">
        <v>1</v>
      </c>
      <c r="H414" s="142">
        <f>G414</f>
        <v>1</v>
      </c>
      <c r="I414" s="142">
        <v>1</v>
      </c>
      <c r="J414" s="142">
        <f t="shared" si="201"/>
        <v>1</v>
      </c>
      <c r="K414" s="142">
        <f t="shared" si="202"/>
        <v>1</v>
      </c>
      <c r="L414" s="142"/>
      <c r="M414" s="224" t="s">
        <v>62</v>
      </c>
      <c r="N414" s="224" t="s">
        <v>62</v>
      </c>
      <c r="O414" s="194">
        <v>55035.98</v>
      </c>
      <c r="P414" s="194"/>
      <c r="Q414" s="194">
        <v>55035.98</v>
      </c>
      <c r="R414" s="194">
        <v>55035.98</v>
      </c>
      <c r="S414" s="239"/>
    </row>
    <row r="415" spans="1:19" ht="15.75" x14ac:dyDescent="0.2">
      <c r="A415" s="332"/>
      <c r="B415" s="146" t="s">
        <v>70</v>
      </c>
      <c r="C415" s="224"/>
      <c r="D415" s="224" t="s">
        <v>62</v>
      </c>
      <c r="E415" s="224"/>
      <c r="F415" s="224"/>
      <c r="G415" s="224">
        <f>G414</f>
        <v>1</v>
      </c>
      <c r="H415" s="224">
        <f t="shared" ref="H415:I415" si="214">H414</f>
        <v>1</v>
      </c>
      <c r="I415" s="224">
        <f t="shared" si="214"/>
        <v>1</v>
      </c>
      <c r="J415" s="224">
        <f t="shared" si="201"/>
        <v>1</v>
      </c>
      <c r="K415" s="224">
        <f t="shared" si="202"/>
        <v>1</v>
      </c>
      <c r="L415" s="224" t="s">
        <v>62</v>
      </c>
      <c r="M415" s="150">
        <v>46022</v>
      </c>
      <c r="N415" s="150">
        <v>46022</v>
      </c>
      <c r="O415" s="142"/>
      <c r="P415" s="224" t="s">
        <v>62</v>
      </c>
      <c r="Q415" s="142"/>
      <c r="R415" s="142"/>
      <c r="S415" s="239"/>
    </row>
    <row r="416" spans="1:19" ht="14.25" x14ac:dyDescent="0.2">
      <c r="A416" s="332"/>
      <c r="B416" s="147" t="s">
        <v>76</v>
      </c>
      <c r="C416" s="224"/>
      <c r="D416" s="224"/>
      <c r="E416" s="224"/>
      <c r="F416" s="224"/>
      <c r="G416" s="224" t="s">
        <v>62</v>
      </c>
      <c r="H416" s="224"/>
      <c r="I416" s="224" t="s">
        <v>62</v>
      </c>
      <c r="J416" s="224" t="str">
        <f t="shared" si="201"/>
        <v>X</v>
      </c>
      <c r="K416" s="224" t="str">
        <f t="shared" si="202"/>
        <v>X</v>
      </c>
      <c r="L416" s="224" t="s">
        <v>62</v>
      </c>
      <c r="M416" s="224"/>
      <c r="N416" s="224"/>
      <c r="O416" s="224" t="s">
        <v>62</v>
      </c>
      <c r="P416" s="224" t="s">
        <v>62</v>
      </c>
      <c r="Q416" s="224" t="s">
        <v>62</v>
      </c>
      <c r="R416" s="224" t="s">
        <v>62</v>
      </c>
      <c r="S416" s="239"/>
    </row>
    <row r="417" spans="1:19" ht="45" x14ac:dyDescent="0.2">
      <c r="A417" s="332"/>
      <c r="B417" s="148" t="s">
        <v>192</v>
      </c>
      <c r="C417" s="224"/>
      <c r="D417" s="224" t="s">
        <v>62</v>
      </c>
      <c r="E417" s="224"/>
      <c r="F417" s="224"/>
      <c r="G417" s="224">
        <f>G414</f>
        <v>1</v>
      </c>
      <c r="H417" s="224">
        <f t="shared" ref="H417:I417" si="215">H414</f>
        <v>1</v>
      </c>
      <c r="I417" s="224">
        <f t="shared" si="215"/>
        <v>1</v>
      </c>
      <c r="J417" s="224">
        <f t="shared" si="201"/>
        <v>1</v>
      </c>
      <c r="K417" s="224">
        <f t="shared" si="202"/>
        <v>1</v>
      </c>
      <c r="L417" s="224" t="s">
        <v>62</v>
      </c>
      <c r="M417" s="150">
        <v>46022</v>
      </c>
      <c r="N417" s="150">
        <v>46022</v>
      </c>
      <c r="O417" s="142"/>
      <c r="P417" s="224" t="s">
        <v>62</v>
      </c>
      <c r="Q417" s="142"/>
      <c r="R417" s="142"/>
      <c r="S417" s="239"/>
    </row>
    <row r="418" spans="1:19" ht="14.25" x14ac:dyDescent="0.2">
      <c r="A418" s="332"/>
      <c r="B418" s="147" t="s">
        <v>193</v>
      </c>
      <c r="C418" s="224"/>
      <c r="D418" s="224"/>
      <c r="E418" s="224"/>
      <c r="F418" s="224"/>
      <c r="G418" s="224" t="s">
        <v>62</v>
      </c>
      <c r="H418" s="224"/>
      <c r="I418" s="224" t="s">
        <v>62</v>
      </c>
      <c r="J418" s="224" t="str">
        <f t="shared" si="201"/>
        <v>X</v>
      </c>
      <c r="K418" s="224" t="str">
        <f t="shared" si="202"/>
        <v>X</v>
      </c>
      <c r="L418" s="224" t="s">
        <v>62</v>
      </c>
      <c r="M418" s="224"/>
      <c r="N418" s="224"/>
      <c r="O418" s="224" t="s">
        <v>62</v>
      </c>
      <c r="P418" s="224" t="s">
        <v>62</v>
      </c>
      <c r="Q418" s="224" t="s">
        <v>62</v>
      </c>
      <c r="R418" s="224" t="s">
        <v>62</v>
      </c>
      <c r="S418" s="239"/>
    </row>
    <row r="419" spans="1:19" ht="45" x14ac:dyDescent="0.2">
      <c r="A419" s="332"/>
      <c r="B419" s="148" t="s">
        <v>330</v>
      </c>
      <c r="C419" s="224"/>
      <c r="D419" s="224" t="s">
        <v>62</v>
      </c>
      <c r="E419" s="224"/>
      <c r="F419" s="224"/>
      <c r="G419" s="224">
        <f>G415</f>
        <v>1</v>
      </c>
      <c r="H419" s="224">
        <f t="shared" ref="H419:I419" si="216">H415</f>
        <v>1</v>
      </c>
      <c r="I419" s="224">
        <f t="shared" si="216"/>
        <v>1</v>
      </c>
      <c r="J419" s="224">
        <f t="shared" si="201"/>
        <v>1</v>
      </c>
      <c r="K419" s="224">
        <f t="shared" si="202"/>
        <v>1</v>
      </c>
      <c r="L419" s="224" t="s">
        <v>62</v>
      </c>
      <c r="M419" s="150">
        <v>46022</v>
      </c>
      <c r="N419" s="150">
        <v>46022</v>
      </c>
      <c r="O419" s="142"/>
      <c r="P419" s="224" t="s">
        <v>62</v>
      </c>
      <c r="Q419" s="142"/>
      <c r="R419" s="142"/>
      <c r="S419" s="239"/>
    </row>
    <row r="420" spans="1:19" ht="14.25" x14ac:dyDescent="0.2">
      <c r="A420" s="332"/>
      <c r="B420" s="147" t="s">
        <v>71</v>
      </c>
      <c r="C420" s="224"/>
      <c r="D420" s="224"/>
      <c r="E420" s="224"/>
      <c r="F420" s="224"/>
      <c r="G420" s="224" t="s">
        <v>62</v>
      </c>
      <c r="H420" s="224"/>
      <c r="I420" s="224" t="s">
        <v>62</v>
      </c>
      <c r="J420" s="224" t="str">
        <f t="shared" si="201"/>
        <v>X</v>
      </c>
      <c r="K420" s="224" t="str">
        <f t="shared" si="202"/>
        <v>X</v>
      </c>
      <c r="L420" s="224" t="s">
        <v>62</v>
      </c>
      <c r="M420" s="224"/>
      <c r="N420" s="224"/>
      <c r="O420" s="224" t="s">
        <v>62</v>
      </c>
      <c r="P420" s="224" t="s">
        <v>62</v>
      </c>
      <c r="Q420" s="224" t="s">
        <v>62</v>
      </c>
      <c r="R420" s="224" t="s">
        <v>62</v>
      </c>
      <c r="S420" s="239"/>
    </row>
    <row r="421" spans="1:19" x14ac:dyDescent="0.2">
      <c r="A421" s="333"/>
      <c r="B421" s="148" t="s">
        <v>72</v>
      </c>
      <c r="C421" s="224"/>
      <c r="D421" s="224" t="s">
        <v>62</v>
      </c>
      <c r="E421" s="224"/>
      <c r="F421" s="224"/>
      <c r="G421" s="224">
        <f>G419</f>
        <v>1</v>
      </c>
      <c r="H421" s="224">
        <f t="shared" ref="H421:I421" si="217">H419</f>
        <v>1</v>
      </c>
      <c r="I421" s="224">
        <f t="shared" si="217"/>
        <v>1</v>
      </c>
      <c r="J421" s="224">
        <f t="shared" si="201"/>
        <v>1</v>
      </c>
      <c r="K421" s="224">
        <f t="shared" si="202"/>
        <v>1</v>
      </c>
      <c r="L421" s="224" t="s">
        <v>62</v>
      </c>
      <c r="M421" s="150">
        <v>46022</v>
      </c>
      <c r="N421" s="150">
        <v>46022</v>
      </c>
      <c r="O421" s="142"/>
      <c r="P421" s="224" t="s">
        <v>62</v>
      </c>
      <c r="Q421" s="142"/>
      <c r="R421" s="142"/>
      <c r="S421" s="239"/>
    </row>
    <row r="422" spans="1:19" ht="58.5" x14ac:dyDescent="0.2">
      <c r="A422" s="331" t="s">
        <v>265</v>
      </c>
      <c r="B422" s="137" t="str">
        <f>B414</f>
        <v>Результат предоставления субсидии 2 (код субсидии № 7041):</v>
      </c>
      <c r="C422" s="142" t="s">
        <v>191</v>
      </c>
      <c r="D422" s="141" t="s">
        <v>333</v>
      </c>
      <c r="E422" s="141" t="s">
        <v>320</v>
      </c>
      <c r="F422" s="142">
        <v>642</v>
      </c>
      <c r="G422" s="142">
        <v>2</v>
      </c>
      <c r="H422" s="142">
        <f>G422</f>
        <v>2</v>
      </c>
      <c r="I422" s="142">
        <v>0</v>
      </c>
      <c r="J422" s="142">
        <f t="shared" si="201"/>
        <v>0</v>
      </c>
      <c r="K422" s="142">
        <f t="shared" si="202"/>
        <v>2</v>
      </c>
      <c r="L422" s="142"/>
      <c r="M422" s="224" t="s">
        <v>62</v>
      </c>
      <c r="N422" s="224" t="s">
        <v>62</v>
      </c>
      <c r="O422" s="194">
        <v>3529503.86</v>
      </c>
      <c r="P422" s="194"/>
      <c r="Q422" s="194">
        <v>3529503.86</v>
      </c>
      <c r="R422" s="194">
        <v>0</v>
      </c>
      <c r="S422" s="239"/>
    </row>
    <row r="423" spans="1:19" ht="15.75" x14ac:dyDescent="0.2">
      <c r="A423" s="332"/>
      <c r="B423" s="146" t="s">
        <v>70</v>
      </c>
      <c r="C423" s="224"/>
      <c r="D423" s="224" t="s">
        <v>62</v>
      </c>
      <c r="E423" s="224"/>
      <c r="F423" s="224"/>
      <c r="G423" s="224">
        <f>G422</f>
        <v>2</v>
      </c>
      <c r="H423" s="224">
        <f t="shared" ref="H423:I423" si="218">H422</f>
        <v>2</v>
      </c>
      <c r="I423" s="224">
        <f t="shared" si="218"/>
        <v>0</v>
      </c>
      <c r="J423" s="224">
        <f t="shared" si="201"/>
        <v>0</v>
      </c>
      <c r="K423" s="224">
        <f t="shared" si="202"/>
        <v>2</v>
      </c>
      <c r="L423" s="224" t="s">
        <v>62</v>
      </c>
      <c r="M423" s="150">
        <v>46022</v>
      </c>
      <c r="N423" s="150">
        <v>46022</v>
      </c>
      <c r="O423" s="142"/>
      <c r="P423" s="224" t="s">
        <v>62</v>
      </c>
      <c r="Q423" s="142"/>
      <c r="R423" s="142"/>
      <c r="S423" s="239"/>
    </row>
    <row r="424" spans="1:19" ht="14.25" x14ac:dyDescent="0.2">
      <c r="A424" s="332"/>
      <c r="B424" s="147" t="s">
        <v>76</v>
      </c>
      <c r="C424" s="224"/>
      <c r="D424" s="224"/>
      <c r="E424" s="224"/>
      <c r="F424" s="224"/>
      <c r="G424" s="224" t="s">
        <v>62</v>
      </c>
      <c r="H424" s="224"/>
      <c r="I424" s="224" t="s">
        <v>62</v>
      </c>
      <c r="J424" s="224" t="str">
        <f t="shared" si="201"/>
        <v>X</v>
      </c>
      <c r="K424" s="224" t="str">
        <f t="shared" si="202"/>
        <v>X</v>
      </c>
      <c r="L424" s="224" t="s">
        <v>62</v>
      </c>
      <c r="M424" s="224"/>
      <c r="N424" s="224"/>
      <c r="O424" s="224" t="s">
        <v>62</v>
      </c>
      <c r="P424" s="224" t="s">
        <v>62</v>
      </c>
      <c r="Q424" s="224" t="s">
        <v>62</v>
      </c>
      <c r="R424" s="224" t="s">
        <v>62</v>
      </c>
      <c r="S424" s="239"/>
    </row>
    <row r="425" spans="1:19" ht="45" x14ac:dyDescent="0.2">
      <c r="A425" s="332"/>
      <c r="B425" s="148" t="s">
        <v>192</v>
      </c>
      <c r="C425" s="224"/>
      <c r="D425" s="224" t="s">
        <v>62</v>
      </c>
      <c r="E425" s="224"/>
      <c r="F425" s="224"/>
      <c r="G425" s="224">
        <f>G422</f>
        <v>2</v>
      </c>
      <c r="H425" s="224">
        <f t="shared" ref="H425:I425" si="219">H422</f>
        <v>2</v>
      </c>
      <c r="I425" s="224">
        <f t="shared" si="219"/>
        <v>0</v>
      </c>
      <c r="J425" s="224">
        <f t="shared" si="201"/>
        <v>0</v>
      </c>
      <c r="K425" s="224">
        <f t="shared" si="202"/>
        <v>2</v>
      </c>
      <c r="L425" s="224" t="s">
        <v>62</v>
      </c>
      <c r="M425" s="150">
        <v>46022</v>
      </c>
      <c r="N425" s="150">
        <v>46022</v>
      </c>
      <c r="O425" s="142"/>
      <c r="P425" s="224" t="s">
        <v>62</v>
      </c>
      <c r="Q425" s="142"/>
      <c r="R425" s="142"/>
      <c r="S425" s="239"/>
    </row>
    <row r="426" spans="1:19" ht="14.25" x14ac:dyDescent="0.2">
      <c r="A426" s="332"/>
      <c r="B426" s="147" t="s">
        <v>193</v>
      </c>
      <c r="C426" s="224"/>
      <c r="D426" s="224"/>
      <c r="E426" s="224"/>
      <c r="F426" s="224"/>
      <c r="G426" s="224" t="s">
        <v>62</v>
      </c>
      <c r="H426" s="224"/>
      <c r="I426" s="224" t="s">
        <v>62</v>
      </c>
      <c r="J426" s="224" t="str">
        <f t="shared" si="201"/>
        <v>X</v>
      </c>
      <c r="K426" s="224" t="str">
        <f t="shared" si="202"/>
        <v>X</v>
      </c>
      <c r="L426" s="224" t="s">
        <v>62</v>
      </c>
      <c r="M426" s="224"/>
      <c r="N426" s="224"/>
      <c r="O426" s="224" t="s">
        <v>62</v>
      </c>
      <c r="P426" s="224" t="s">
        <v>62</v>
      </c>
      <c r="Q426" s="224" t="s">
        <v>62</v>
      </c>
      <c r="R426" s="224" t="s">
        <v>62</v>
      </c>
      <c r="S426" s="239"/>
    </row>
    <row r="427" spans="1:19" ht="45" x14ac:dyDescent="0.2">
      <c r="A427" s="332"/>
      <c r="B427" s="148" t="s">
        <v>330</v>
      </c>
      <c r="C427" s="224"/>
      <c r="D427" s="224" t="s">
        <v>62</v>
      </c>
      <c r="E427" s="224"/>
      <c r="F427" s="224"/>
      <c r="G427" s="224">
        <f>G423</f>
        <v>2</v>
      </c>
      <c r="H427" s="224">
        <f t="shared" ref="H427:I427" si="220">H423</f>
        <v>2</v>
      </c>
      <c r="I427" s="224">
        <f t="shared" si="220"/>
        <v>0</v>
      </c>
      <c r="J427" s="224">
        <f t="shared" si="201"/>
        <v>0</v>
      </c>
      <c r="K427" s="224">
        <f t="shared" si="202"/>
        <v>2</v>
      </c>
      <c r="L427" s="224" t="s">
        <v>62</v>
      </c>
      <c r="M427" s="150">
        <v>46022</v>
      </c>
      <c r="N427" s="150">
        <v>46022</v>
      </c>
      <c r="O427" s="142"/>
      <c r="P427" s="224" t="s">
        <v>62</v>
      </c>
      <c r="Q427" s="142"/>
      <c r="R427" s="142"/>
      <c r="S427" s="239"/>
    </row>
    <row r="428" spans="1:19" ht="14.25" x14ac:dyDescent="0.2">
      <c r="A428" s="332"/>
      <c r="B428" s="147" t="s">
        <v>71</v>
      </c>
      <c r="C428" s="224"/>
      <c r="D428" s="224"/>
      <c r="E428" s="224"/>
      <c r="F428" s="224"/>
      <c r="G428" s="224" t="s">
        <v>62</v>
      </c>
      <c r="H428" s="224"/>
      <c r="I428" s="224" t="s">
        <v>62</v>
      </c>
      <c r="J428" s="224" t="str">
        <f t="shared" si="201"/>
        <v>X</v>
      </c>
      <c r="K428" s="224" t="str">
        <f t="shared" si="202"/>
        <v>X</v>
      </c>
      <c r="L428" s="224" t="s">
        <v>62</v>
      </c>
      <c r="M428" s="224"/>
      <c r="N428" s="224"/>
      <c r="O428" s="224" t="s">
        <v>62</v>
      </c>
      <c r="P428" s="224" t="s">
        <v>62</v>
      </c>
      <c r="Q428" s="224" t="s">
        <v>62</v>
      </c>
      <c r="R428" s="224" t="s">
        <v>62</v>
      </c>
      <c r="S428" s="239"/>
    </row>
    <row r="429" spans="1:19" x14ac:dyDescent="0.2">
      <c r="A429" s="333"/>
      <c r="B429" s="148" t="s">
        <v>72</v>
      </c>
      <c r="C429" s="224"/>
      <c r="D429" s="224" t="s">
        <v>62</v>
      </c>
      <c r="E429" s="224"/>
      <c r="F429" s="224"/>
      <c r="G429" s="224">
        <f>G427</f>
        <v>2</v>
      </c>
      <c r="H429" s="224">
        <f t="shared" ref="H429:I429" si="221">H427</f>
        <v>2</v>
      </c>
      <c r="I429" s="224">
        <f t="shared" si="221"/>
        <v>0</v>
      </c>
      <c r="J429" s="224">
        <f t="shared" si="201"/>
        <v>0</v>
      </c>
      <c r="K429" s="224">
        <f t="shared" si="202"/>
        <v>2</v>
      </c>
      <c r="L429" s="224" t="s">
        <v>62</v>
      </c>
      <c r="M429" s="150">
        <v>46022</v>
      </c>
      <c r="N429" s="150">
        <v>46022</v>
      </c>
      <c r="O429" s="142"/>
      <c r="P429" s="224" t="s">
        <v>62</v>
      </c>
      <c r="Q429" s="142"/>
      <c r="R429" s="142"/>
      <c r="S429" s="239"/>
    </row>
    <row r="430" spans="1:19" ht="58.5" x14ac:dyDescent="0.2">
      <c r="A430" s="331" t="s">
        <v>266</v>
      </c>
      <c r="B430" s="137" t="str">
        <f>B422</f>
        <v>Результат предоставления субсидии 2 (код субсидии № 7041):</v>
      </c>
      <c r="C430" s="142" t="s">
        <v>191</v>
      </c>
      <c r="D430" s="141" t="s">
        <v>333</v>
      </c>
      <c r="E430" s="141" t="s">
        <v>320</v>
      </c>
      <c r="F430" s="142">
        <v>642</v>
      </c>
      <c r="G430" s="142">
        <v>2</v>
      </c>
      <c r="H430" s="142">
        <f>G430</f>
        <v>2</v>
      </c>
      <c r="I430" s="142">
        <v>0</v>
      </c>
      <c r="J430" s="142">
        <f t="shared" si="201"/>
        <v>0</v>
      </c>
      <c r="K430" s="142">
        <f t="shared" si="202"/>
        <v>2</v>
      </c>
      <c r="L430" s="142"/>
      <c r="M430" s="224" t="s">
        <v>62</v>
      </c>
      <c r="N430" s="224" t="s">
        <v>62</v>
      </c>
      <c r="O430" s="194">
        <v>1756733.82</v>
      </c>
      <c r="P430" s="194"/>
      <c r="Q430" s="194">
        <v>0</v>
      </c>
      <c r="R430" s="194">
        <v>0</v>
      </c>
      <c r="S430" s="239"/>
    </row>
    <row r="431" spans="1:19" ht="15.75" x14ac:dyDescent="0.2">
      <c r="A431" s="332"/>
      <c r="B431" s="146" t="s">
        <v>70</v>
      </c>
      <c r="C431" s="224"/>
      <c r="D431" s="224" t="s">
        <v>62</v>
      </c>
      <c r="E431" s="224"/>
      <c r="F431" s="224"/>
      <c r="G431" s="224">
        <f>G430</f>
        <v>2</v>
      </c>
      <c r="H431" s="224">
        <f t="shared" ref="H431:I431" si="222">H430</f>
        <v>2</v>
      </c>
      <c r="I431" s="224">
        <f t="shared" si="222"/>
        <v>0</v>
      </c>
      <c r="J431" s="224">
        <f t="shared" si="201"/>
        <v>0</v>
      </c>
      <c r="K431" s="224">
        <f t="shared" si="202"/>
        <v>2</v>
      </c>
      <c r="L431" s="224" t="s">
        <v>62</v>
      </c>
      <c r="M431" s="150">
        <v>46022</v>
      </c>
      <c r="N431" s="150">
        <v>46022</v>
      </c>
      <c r="O431" s="142"/>
      <c r="P431" s="224" t="s">
        <v>62</v>
      </c>
      <c r="Q431" s="142"/>
      <c r="R431" s="142"/>
      <c r="S431" s="239"/>
    </row>
    <row r="432" spans="1:19" ht="14.25" x14ac:dyDescent="0.2">
      <c r="A432" s="332"/>
      <c r="B432" s="147" t="s">
        <v>76</v>
      </c>
      <c r="C432" s="224"/>
      <c r="D432" s="224"/>
      <c r="E432" s="224"/>
      <c r="F432" s="224"/>
      <c r="G432" s="224" t="s">
        <v>62</v>
      </c>
      <c r="H432" s="224"/>
      <c r="I432" s="224" t="s">
        <v>62</v>
      </c>
      <c r="J432" s="224" t="str">
        <f t="shared" si="201"/>
        <v>X</v>
      </c>
      <c r="K432" s="224" t="str">
        <f t="shared" si="202"/>
        <v>X</v>
      </c>
      <c r="L432" s="224" t="s">
        <v>62</v>
      </c>
      <c r="M432" s="224"/>
      <c r="N432" s="224"/>
      <c r="O432" s="224" t="s">
        <v>62</v>
      </c>
      <c r="P432" s="224" t="s">
        <v>62</v>
      </c>
      <c r="Q432" s="224" t="s">
        <v>62</v>
      </c>
      <c r="R432" s="224" t="s">
        <v>62</v>
      </c>
      <c r="S432" s="239"/>
    </row>
    <row r="433" spans="1:19" ht="45" x14ac:dyDescent="0.2">
      <c r="A433" s="332"/>
      <c r="B433" s="148" t="s">
        <v>192</v>
      </c>
      <c r="C433" s="224"/>
      <c r="D433" s="224" t="s">
        <v>62</v>
      </c>
      <c r="E433" s="224"/>
      <c r="F433" s="224"/>
      <c r="G433" s="224">
        <f>G430</f>
        <v>2</v>
      </c>
      <c r="H433" s="224">
        <f t="shared" ref="H433:I433" si="223">H430</f>
        <v>2</v>
      </c>
      <c r="I433" s="224">
        <f t="shared" si="223"/>
        <v>0</v>
      </c>
      <c r="J433" s="224">
        <f t="shared" si="201"/>
        <v>0</v>
      </c>
      <c r="K433" s="224">
        <f t="shared" si="202"/>
        <v>2</v>
      </c>
      <c r="L433" s="224" t="s">
        <v>62</v>
      </c>
      <c r="M433" s="150">
        <v>46022</v>
      </c>
      <c r="N433" s="150">
        <v>46022</v>
      </c>
      <c r="O433" s="142"/>
      <c r="P433" s="224" t="s">
        <v>62</v>
      </c>
      <c r="Q433" s="142"/>
      <c r="R433" s="142"/>
      <c r="S433" s="239"/>
    </row>
    <row r="434" spans="1:19" ht="14.25" x14ac:dyDescent="0.2">
      <c r="A434" s="332"/>
      <c r="B434" s="147" t="s">
        <v>193</v>
      </c>
      <c r="C434" s="224"/>
      <c r="D434" s="224"/>
      <c r="E434" s="224"/>
      <c r="F434" s="224"/>
      <c r="G434" s="224" t="s">
        <v>62</v>
      </c>
      <c r="H434" s="224"/>
      <c r="I434" s="224" t="s">
        <v>62</v>
      </c>
      <c r="J434" s="224" t="str">
        <f t="shared" si="201"/>
        <v>X</v>
      </c>
      <c r="K434" s="224" t="str">
        <f t="shared" si="202"/>
        <v>X</v>
      </c>
      <c r="L434" s="224" t="s">
        <v>62</v>
      </c>
      <c r="M434" s="224"/>
      <c r="N434" s="224"/>
      <c r="O434" s="224" t="s">
        <v>62</v>
      </c>
      <c r="P434" s="224" t="s">
        <v>62</v>
      </c>
      <c r="Q434" s="224" t="s">
        <v>62</v>
      </c>
      <c r="R434" s="224" t="s">
        <v>62</v>
      </c>
      <c r="S434" s="239"/>
    </row>
    <row r="435" spans="1:19" ht="45" x14ac:dyDescent="0.2">
      <c r="A435" s="332"/>
      <c r="B435" s="148" t="s">
        <v>330</v>
      </c>
      <c r="C435" s="224"/>
      <c r="D435" s="224" t="s">
        <v>62</v>
      </c>
      <c r="E435" s="224"/>
      <c r="F435" s="224"/>
      <c r="G435" s="224">
        <f>G431</f>
        <v>2</v>
      </c>
      <c r="H435" s="224">
        <f t="shared" ref="H435:I435" si="224">H431</f>
        <v>2</v>
      </c>
      <c r="I435" s="224">
        <f t="shared" si="224"/>
        <v>0</v>
      </c>
      <c r="J435" s="224">
        <f t="shared" si="201"/>
        <v>0</v>
      </c>
      <c r="K435" s="224">
        <f t="shared" si="202"/>
        <v>2</v>
      </c>
      <c r="L435" s="224" t="s">
        <v>62</v>
      </c>
      <c r="M435" s="150">
        <v>46022</v>
      </c>
      <c r="N435" s="150">
        <v>46022</v>
      </c>
      <c r="O435" s="142"/>
      <c r="P435" s="224" t="s">
        <v>62</v>
      </c>
      <c r="Q435" s="142"/>
      <c r="R435" s="142"/>
      <c r="S435" s="239"/>
    </row>
    <row r="436" spans="1:19" ht="14.25" x14ac:dyDescent="0.2">
      <c r="A436" s="332"/>
      <c r="B436" s="147" t="s">
        <v>71</v>
      </c>
      <c r="C436" s="224"/>
      <c r="D436" s="224"/>
      <c r="E436" s="224"/>
      <c r="F436" s="224"/>
      <c r="G436" s="224" t="s">
        <v>62</v>
      </c>
      <c r="H436" s="224"/>
      <c r="I436" s="224" t="s">
        <v>62</v>
      </c>
      <c r="J436" s="224" t="str">
        <f t="shared" si="201"/>
        <v>X</v>
      </c>
      <c r="K436" s="224" t="str">
        <f t="shared" si="202"/>
        <v>X</v>
      </c>
      <c r="L436" s="224" t="s">
        <v>62</v>
      </c>
      <c r="M436" s="224"/>
      <c r="N436" s="224"/>
      <c r="O436" s="224" t="s">
        <v>62</v>
      </c>
      <c r="P436" s="224" t="s">
        <v>62</v>
      </c>
      <c r="Q436" s="224" t="s">
        <v>62</v>
      </c>
      <c r="R436" s="224" t="s">
        <v>62</v>
      </c>
      <c r="S436" s="239"/>
    </row>
    <row r="437" spans="1:19" x14ac:dyDescent="0.2">
      <c r="A437" s="333"/>
      <c r="B437" s="148" t="s">
        <v>72</v>
      </c>
      <c r="C437" s="224"/>
      <c r="D437" s="224" t="s">
        <v>62</v>
      </c>
      <c r="E437" s="224"/>
      <c r="F437" s="224"/>
      <c r="G437" s="224">
        <f>G435</f>
        <v>2</v>
      </c>
      <c r="H437" s="224">
        <f t="shared" ref="H437:I437" si="225">H435</f>
        <v>2</v>
      </c>
      <c r="I437" s="224">
        <f t="shared" si="225"/>
        <v>0</v>
      </c>
      <c r="J437" s="224">
        <f t="shared" si="201"/>
        <v>0</v>
      </c>
      <c r="K437" s="224">
        <f t="shared" si="202"/>
        <v>2</v>
      </c>
      <c r="L437" s="224" t="s">
        <v>62</v>
      </c>
      <c r="M437" s="150">
        <v>46022</v>
      </c>
      <c r="N437" s="150">
        <v>46022</v>
      </c>
      <c r="O437" s="142"/>
      <c r="P437" s="224" t="s">
        <v>62</v>
      </c>
      <c r="Q437" s="142"/>
      <c r="R437" s="142"/>
      <c r="S437" s="239"/>
    </row>
    <row r="438" spans="1:19" ht="58.5" x14ac:dyDescent="0.2">
      <c r="A438" s="331" t="s">
        <v>267</v>
      </c>
      <c r="B438" s="137" t="str">
        <f>B430</f>
        <v>Результат предоставления субсидии 2 (код субсидии № 7041):</v>
      </c>
      <c r="C438" s="142" t="s">
        <v>191</v>
      </c>
      <c r="D438" s="141" t="s">
        <v>333</v>
      </c>
      <c r="E438" s="141" t="s">
        <v>320</v>
      </c>
      <c r="F438" s="142">
        <v>642</v>
      </c>
      <c r="G438" s="142">
        <v>2</v>
      </c>
      <c r="H438" s="142">
        <f>G438</f>
        <v>2</v>
      </c>
      <c r="I438" s="142">
        <v>0</v>
      </c>
      <c r="J438" s="142">
        <f t="shared" si="201"/>
        <v>0</v>
      </c>
      <c r="K438" s="142">
        <f t="shared" si="202"/>
        <v>2</v>
      </c>
      <c r="L438" s="142"/>
      <c r="M438" s="224" t="s">
        <v>62</v>
      </c>
      <c r="N438" s="224" t="s">
        <v>62</v>
      </c>
      <c r="O438" s="194">
        <v>395447.28</v>
      </c>
      <c r="P438" s="194"/>
      <c r="Q438" s="194">
        <v>0</v>
      </c>
      <c r="R438" s="194">
        <v>0</v>
      </c>
      <c r="S438" s="239"/>
    </row>
    <row r="439" spans="1:19" ht="15.75" x14ac:dyDescent="0.2">
      <c r="A439" s="332"/>
      <c r="B439" s="146" t="s">
        <v>70</v>
      </c>
      <c r="C439" s="224"/>
      <c r="D439" s="224" t="s">
        <v>62</v>
      </c>
      <c r="E439" s="224"/>
      <c r="F439" s="224"/>
      <c r="G439" s="224">
        <f>G438</f>
        <v>2</v>
      </c>
      <c r="H439" s="224">
        <f t="shared" ref="H439:I439" si="226">H438</f>
        <v>2</v>
      </c>
      <c r="I439" s="224">
        <f t="shared" si="226"/>
        <v>0</v>
      </c>
      <c r="J439" s="224">
        <f t="shared" si="201"/>
        <v>0</v>
      </c>
      <c r="K439" s="224">
        <f t="shared" si="202"/>
        <v>2</v>
      </c>
      <c r="L439" s="224" t="s">
        <v>62</v>
      </c>
      <c r="M439" s="150">
        <v>46022</v>
      </c>
      <c r="N439" s="150">
        <v>46022</v>
      </c>
      <c r="O439" s="142"/>
      <c r="P439" s="224" t="s">
        <v>62</v>
      </c>
      <c r="Q439" s="142"/>
      <c r="R439" s="142"/>
      <c r="S439" s="239"/>
    </row>
    <row r="440" spans="1:19" ht="14.25" x14ac:dyDescent="0.2">
      <c r="A440" s="332"/>
      <c r="B440" s="147" t="s">
        <v>76</v>
      </c>
      <c r="C440" s="224"/>
      <c r="D440" s="224"/>
      <c r="E440" s="224"/>
      <c r="F440" s="224"/>
      <c r="G440" s="224" t="s">
        <v>62</v>
      </c>
      <c r="H440" s="224"/>
      <c r="I440" s="224" t="s">
        <v>62</v>
      </c>
      <c r="J440" s="224" t="str">
        <f t="shared" si="201"/>
        <v>X</v>
      </c>
      <c r="K440" s="224" t="str">
        <f t="shared" si="202"/>
        <v>X</v>
      </c>
      <c r="L440" s="224" t="s">
        <v>62</v>
      </c>
      <c r="M440" s="224"/>
      <c r="N440" s="224"/>
      <c r="O440" s="224" t="s">
        <v>62</v>
      </c>
      <c r="P440" s="224" t="s">
        <v>62</v>
      </c>
      <c r="Q440" s="224" t="s">
        <v>62</v>
      </c>
      <c r="R440" s="224" t="s">
        <v>62</v>
      </c>
      <c r="S440" s="239"/>
    </row>
    <row r="441" spans="1:19" ht="45" x14ac:dyDescent="0.2">
      <c r="A441" s="332"/>
      <c r="B441" s="148" t="s">
        <v>192</v>
      </c>
      <c r="C441" s="224"/>
      <c r="D441" s="224" t="s">
        <v>62</v>
      </c>
      <c r="E441" s="224"/>
      <c r="F441" s="224"/>
      <c r="G441" s="224">
        <f>G438</f>
        <v>2</v>
      </c>
      <c r="H441" s="224">
        <f t="shared" ref="H441:I441" si="227">H438</f>
        <v>2</v>
      </c>
      <c r="I441" s="224">
        <f t="shared" si="227"/>
        <v>0</v>
      </c>
      <c r="J441" s="224">
        <f t="shared" si="201"/>
        <v>0</v>
      </c>
      <c r="K441" s="224">
        <f t="shared" si="202"/>
        <v>2</v>
      </c>
      <c r="L441" s="224" t="s">
        <v>62</v>
      </c>
      <c r="M441" s="150">
        <v>46022</v>
      </c>
      <c r="N441" s="150">
        <v>46022</v>
      </c>
      <c r="O441" s="142"/>
      <c r="P441" s="224" t="s">
        <v>62</v>
      </c>
      <c r="Q441" s="142"/>
      <c r="R441" s="142"/>
      <c r="S441" s="239"/>
    </row>
    <row r="442" spans="1:19" ht="14.25" x14ac:dyDescent="0.2">
      <c r="A442" s="332"/>
      <c r="B442" s="147" t="s">
        <v>193</v>
      </c>
      <c r="C442" s="224"/>
      <c r="D442" s="224"/>
      <c r="E442" s="224"/>
      <c r="F442" s="224"/>
      <c r="G442" s="224" t="s">
        <v>62</v>
      </c>
      <c r="H442" s="224"/>
      <c r="I442" s="224" t="s">
        <v>62</v>
      </c>
      <c r="J442" s="224" t="str">
        <f t="shared" si="201"/>
        <v>X</v>
      </c>
      <c r="K442" s="224" t="str">
        <f t="shared" si="202"/>
        <v>X</v>
      </c>
      <c r="L442" s="224" t="s">
        <v>62</v>
      </c>
      <c r="M442" s="224"/>
      <c r="N442" s="224"/>
      <c r="O442" s="224" t="s">
        <v>62</v>
      </c>
      <c r="P442" s="224" t="s">
        <v>62</v>
      </c>
      <c r="Q442" s="224" t="s">
        <v>62</v>
      </c>
      <c r="R442" s="224" t="s">
        <v>62</v>
      </c>
      <c r="S442" s="239"/>
    </row>
    <row r="443" spans="1:19" ht="45" x14ac:dyDescent="0.2">
      <c r="A443" s="332"/>
      <c r="B443" s="148" t="s">
        <v>330</v>
      </c>
      <c r="C443" s="224"/>
      <c r="D443" s="224" t="s">
        <v>62</v>
      </c>
      <c r="E443" s="224"/>
      <c r="F443" s="224"/>
      <c r="G443" s="224">
        <f>G439</f>
        <v>2</v>
      </c>
      <c r="H443" s="224">
        <f t="shared" ref="H443:I443" si="228">H439</f>
        <v>2</v>
      </c>
      <c r="I443" s="224">
        <f t="shared" si="228"/>
        <v>0</v>
      </c>
      <c r="J443" s="224">
        <f t="shared" si="201"/>
        <v>0</v>
      </c>
      <c r="K443" s="224">
        <f t="shared" si="202"/>
        <v>2</v>
      </c>
      <c r="L443" s="224" t="s">
        <v>62</v>
      </c>
      <c r="M443" s="150">
        <v>46022</v>
      </c>
      <c r="N443" s="150">
        <v>46022</v>
      </c>
      <c r="O443" s="142"/>
      <c r="P443" s="224" t="s">
        <v>62</v>
      </c>
      <c r="Q443" s="142"/>
      <c r="R443" s="142"/>
      <c r="S443" s="239"/>
    </row>
    <row r="444" spans="1:19" ht="14.25" x14ac:dyDescent="0.2">
      <c r="A444" s="332"/>
      <c r="B444" s="147" t="s">
        <v>71</v>
      </c>
      <c r="C444" s="224"/>
      <c r="D444" s="224"/>
      <c r="E444" s="224"/>
      <c r="F444" s="224"/>
      <c r="G444" s="224" t="s">
        <v>62</v>
      </c>
      <c r="H444" s="224"/>
      <c r="I444" s="224" t="s">
        <v>62</v>
      </c>
      <c r="J444" s="224" t="str">
        <f t="shared" si="201"/>
        <v>X</v>
      </c>
      <c r="K444" s="224" t="str">
        <f t="shared" si="202"/>
        <v>X</v>
      </c>
      <c r="L444" s="224" t="s">
        <v>62</v>
      </c>
      <c r="M444" s="224"/>
      <c r="N444" s="224"/>
      <c r="O444" s="224" t="s">
        <v>62</v>
      </c>
      <c r="P444" s="224" t="s">
        <v>62</v>
      </c>
      <c r="Q444" s="224" t="s">
        <v>62</v>
      </c>
      <c r="R444" s="224" t="s">
        <v>62</v>
      </c>
      <c r="S444" s="239"/>
    </row>
    <row r="445" spans="1:19" x14ac:dyDescent="0.2">
      <c r="A445" s="333"/>
      <c r="B445" s="148" t="s">
        <v>72</v>
      </c>
      <c r="C445" s="224"/>
      <c r="D445" s="224" t="s">
        <v>62</v>
      </c>
      <c r="E445" s="224"/>
      <c r="F445" s="224"/>
      <c r="G445" s="224">
        <f>G443</f>
        <v>2</v>
      </c>
      <c r="H445" s="224">
        <f t="shared" ref="H445:I445" si="229">H443</f>
        <v>2</v>
      </c>
      <c r="I445" s="224">
        <f t="shared" si="229"/>
        <v>0</v>
      </c>
      <c r="J445" s="224">
        <f t="shared" si="201"/>
        <v>0</v>
      </c>
      <c r="K445" s="224">
        <f t="shared" si="202"/>
        <v>2</v>
      </c>
      <c r="L445" s="224" t="s">
        <v>62</v>
      </c>
      <c r="M445" s="150">
        <v>46022</v>
      </c>
      <c r="N445" s="150">
        <v>46022</v>
      </c>
      <c r="O445" s="142"/>
      <c r="P445" s="224" t="s">
        <v>62</v>
      </c>
      <c r="Q445" s="142"/>
      <c r="R445" s="142"/>
      <c r="S445" s="239"/>
    </row>
    <row r="446" spans="1:19" ht="58.5" x14ac:dyDescent="0.2">
      <c r="A446" s="331" t="s">
        <v>268</v>
      </c>
      <c r="B446" s="137" t="str">
        <f>B438</f>
        <v>Результат предоставления субсидии 2 (код субсидии № 7041):</v>
      </c>
      <c r="C446" s="142" t="s">
        <v>191</v>
      </c>
      <c r="D446" s="141" t="s">
        <v>333</v>
      </c>
      <c r="E446" s="141" t="s">
        <v>320</v>
      </c>
      <c r="F446" s="142">
        <v>642</v>
      </c>
      <c r="G446" s="142">
        <v>4</v>
      </c>
      <c r="H446" s="142">
        <f>G446</f>
        <v>4</v>
      </c>
      <c r="I446" s="142">
        <v>0</v>
      </c>
      <c r="J446" s="142">
        <f t="shared" si="201"/>
        <v>0</v>
      </c>
      <c r="K446" s="142">
        <f t="shared" si="202"/>
        <v>4</v>
      </c>
      <c r="L446" s="142"/>
      <c r="M446" s="224" t="s">
        <v>62</v>
      </c>
      <c r="N446" s="224" t="s">
        <v>62</v>
      </c>
      <c r="O446" s="194">
        <v>4995496.3099999996</v>
      </c>
      <c r="P446" s="194"/>
      <c r="Q446" s="194">
        <v>415802.12</v>
      </c>
      <c r="R446" s="194">
        <v>0</v>
      </c>
      <c r="S446" s="239"/>
    </row>
    <row r="447" spans="1:19" ht="15.75" x14ac:dyDescent="0.2">
      <c r="A447" s="332"/>
      <c r="B447" s="146" t="s">
        <v>70</v>
      </c>
      <c r="C447" s="224"/>
      <c r="D447" s="224" t="s">
        <v>62</v>
      </c>
      <c r="E447" s="224"/>
      <c r="F447" s="224"/>
      <c r="G447" s="224">
        <f>G446</f>
        <v>4</v>
      </c>
      <c r="H447" s="224">
        <f t="shared" ref="H447:I447" si="230">H446</f>
        <v>4</v>
      </c>
      <c r="I447" s="224">
        <f t="shared" si="230"/>
        <v>0</v>
      </c>
      <c r="J447" s="224">
        <f t="shared" si="201"/>
        <v>0</v>
      </c>
      <c r="K447" s="224">
        <f t="shared" si="202"/>
        <v>4</v>
      </c>
      <c r="L447" s="224" t="s">
        <v>62</v>
      </c>
      <c r="M447" s="150">
        <v>46022</v>
      </c>
      <c r="N447" s="150">
        <v>46022</v>
      </c>
      <c r="O447" s="142"/>
      <c r="P447" s="224" t="s">
        <v>62</v>
      </c>
      <c r="Q447" s="142"/>
      <c r="R447" s="142"/>
      <c r="S447" s="239"/>
    </row>
    <row r="448" spans="1:19" ht="14.25" x14ac:dyDescent="0.2">
      <c r="A448" s="332"/>
      <c r="B448" s="147" t="s">
        <v>76</v>
      </c>
      <c r="C448" s="224"/>
      <c r="D448" s="224"/>
      <c r="E448" s="224"/>
      <c r="F448" s="224"/>
      <c r="G448" s="224" t="s">
        <v>62</v>
      </c>
      <c r="H448" s="224"/>
      <c r="I448" s="224" t="s">
        <v>62</v>
      </c>
      <c r="J448" s="224" t="str">
        <f t="shared" si="201"/>
        <v>X</v>
      </c>
      <c r="K448" s="224" t="str">
        <f t="shared" si="202"/>
        <v>X</v>
      </c>
      <c r="L448" s="224" t="s">
        <v>62</v>
      </c>
      <c r="M448" s="224"/>
      <c r="N448" s="224"/>
      <c r="O448" s="224" t="s">
        <v>62</v>
      </c>
      <c r="P448" s="224" t="s">
        <v>62</v>
      </c>
      <c r="Q448" s="224" t="s">
        <v>62</v>
      </c>
      <c r="R448" s="224" t="s">
        <v>62</v>
      </c>
      <c r="S448" s="239"/>
    </row>
    <row r="449" spans="1:19" ht="45" x14ac:dyDescent="0.2">
      <c r="A449" s="332"/>
      <c r="B449" s="148" t="s">
        <v>192</v>
      </c>
      <c r="C449" s="224"/>
      <c r="D449" s="224" t="s">
        <v>62</v>
      </c>
      <c r="E449" s="224"/>
      <c r="F449" s="224"/>
      <c r="G449" s="224">
        <f>G446</f>
        <v>4</v>
      </c>
      <c r="H449" s="224">
        <f t="shared" ref="H449:I449" si="231">H446</f>
        <v>4</v>
      </c>
      <c r="I449" s="224">
        <f t="shared" si="231"/>
        <v>0</v>
      </c>
      <c r="J449" s="224">
        <f t="shared" si="201"/>
        <v>0</v>
      </c>
      <c r="K449" s="224">
        <f t="shared" si="202"/>
        <v>4</v>
      </c>
      <c r="L449" s="224" t="s">
        <v>62</v>
      </c>
      <c r="M449" s="150">
        <v>46022</v>
      </c>
      <c r="N449" s="150">
        <v>46022</v>
      </c>
      <c r="O449" s="142"/>
      <c r="P449" s="224" t="s">
        <v>62</v>
      </c>
      <c r="Q449" s="142"/>
      <c r="R449" s="142"/>
      <c r="S449" s="239"/>
    </row>
    <row r="450" spans="1:19" ht="14.25" x14ac:dyDescent="0.2">
      <c r="A450" s="332"/>
      <c r="B450" s="147" t="s">
        <v>193</v>
      </c>
      <c r="C450" s="224"/>
      <c r="D450" s="224"/>
      <c r="E450" s="224"/>
      <c r="F450" s="224"/>
      <c r="G450" s="224" t="s">
        <v>62</v>
      </c>
      <c r="H450" s="224"/>
      <c r="I450" s="224" t="s">
        <v>62</v>
      </c>
      <c r="J450" s="224" t="str">
        <f t="shared" si="201"/>
        <v>X</v>
      </c>
      <c r="K450" s="224" t="str">
        <f t="shared" si="202"/>
        <v>X</v>
      </c>
      <c r="L450" s="224" t="s">
        <v>62</v>
      </c>
      <c r="M450" s="224"/>
      <c r="N450" s="224"/>
      <c r="O450" s="224" t="s">
        <v>62</v>
      </c>
      <c r="P450" s="224" t="s">
        <v>62</v>
      </c>
      <c r="Q450" s="224" t="s">
        <v>62</v>
      </c>
      <c r="R450" s="224" t="s">
        <v>62</v>
      </c>
      <c r="S450" s="239"/>
    </row>
    <row r="451" spans="1:19" ht="45" x14ac:dyDescent="0.2">
      <c r="A451" s="332"/>
      <c r="B451" s="148" t="s">
        <v>330</v>
      </c>
      <c r="C451" s="224"/>
      <c r="D451" s="224" t="s">
        <v>62</v>
      </c>
      <c r="E451" s="224"/>
      <c r="F451" s="224"/>
      <c r="G451" s="224">
        <f>G447</f>
        <v>4</v>
      </c>
      <c r="H451" s="224">
        <f t="shared" ref="H451:I451" si="232">H447</f>
        <v>4</v>
      </c>
      <c r="I451" s="224">
        <f t="shared" si="232"/>
        <v>0</v>
      </c>
      <c r="J451" s="224">
        <f t="shared" si="201"/>
        <v>0</v>
      </c>
      <c r="K451" s="224">
        <f t="shared" si="202"/>
        <v>4</v>
      </c>
      <c r="L451" s="224" t="s">
        <v>62</v>
      </c>
      <c r="M451" s="150">
        <v>46022</v>
      </c>
      <c r="N451" s="150">
        <v>46022</v>
      </c>
      <c r="O451" s="142"/>
      <c r="P451" s="224" t="s">
        <v>62</v>
      </c>
      <c r="Q451" s="142"/>
      <c r="R451" s="142"/>
      <c r="S451" s="239"/>
    </row>
    <row r="452" spans="1:19" ht="14.25" x14ac:dyDescent="0.2">
      <c r="A452" s="332"/>
      <c r="B452" s="147" t="s">
        <v>71</v>
      </c>
      <c r="C452" s="224"/>
      <c r="D452" s="224"/>
      <c r="E452" s="224"/>
      <c r="F452" s="224"/>
      <c r="G452" s="224" t="s">
        <v>62</v>
      </c>
      <c r="H452" s="224"/>
      <c r="I452" s="224" t="s">
        <v>62</v>
      </c>
      <c r="J452" s="224" t="str">
        <f t="shared" si="201"/>
        <v>X</v>
      </c>
      <c r="K452" s="224" t="str">
        <f t="shared" si="202"/>
        <v>X</v>
      </c>
      <c r="L452" s="224" t="s">
        <v>62</v>
      </c>
      <c r="M452" s="224"/>
      <c r="N452" s="224"/>
      <c r="O452" s="224" t="s">
        <v>62</v>
      </c>
      <c r="P452" s="224" t="s">
        <v>62</v>
      </c>
      <c r="Q452" s="224" t="s">
        <v>62</v>
      </c>
      <c r="R452" s="224" t="s">
        <v>62</v>
      </c>
      <c r="S452" s="239"/>
    </row>
    <row r="453" spans="1:19" x14ac:dyDescent="0.2">
      <c r="A453" s="333"/>
      <c r="B453" s="148" t="s">
        <v>72</v>
      </c>
      <c r="C453" s="224"/>
      <c r="D453" s="224" t="s">
        <v>62</v>
      </c>
      <c r="E453" s="224"/>
      <c r="F453" s="224"/>
      <c r="G453" s="224">
        <f>G451</f>
        <v>4</v>
      </c>
      <c r="H453" s="224">
        <f t="shared" ref="H453:I453" si="233">H451</f>
        <v>4</v>
      </c>
      <c r="I453" s="224">
        <f t="shared" si="233"/>
        <v>0</v>
      </c>
      <c r="J453" s="224">
        <f t="shared" si="201"/>
        <v>0</v>
      </c>
      <c r="K453" s="224">
        <f t="shared" si="202"/>
        <v>4</v>
      </c>
      <c r="L453" s="224" t="s">
        <v>62</v>
      </c>
      <c r="M453" s="150">
        <v>46022</v>
      </c>
      <c r="N453" s="150">
        <v>46022</v>
      </c>
      <c r="O453" s="142"/>
      <c r="P453" s="224" t="s">
        <v>62</v>
      </c>
      <c r="Q453" s="142"/>
      <c r="R453" s="142"/>
      <c r="S453" s="239"/>
    </row>
    <row r="454" spans="1:19" ht="58.5" x14ac:dyDescent="0.2">
      <c r="A454" s="331" t="s">
        <v>269</v>
      </c>
      <c r="B454" s="137" t="str">
        <f>B446</f>
        <v>Результат предоставления субсидии 2 (код субсидии № 7041):</v>
      </c>
      <c r="C454" s="142" t="s">
        <v>191</v>
      </c>
      <c r="D454" s="141" t="s">
        <v>333</v>
      </c>
      <c r="E454" s="141" t="s">
        <v>320</v>
      </c>
      <c r="F454" s="142">
        <v>642</v>
      </c>
      <c r="G454" s="142">
        <v>2</v>
      </c>
      <c r="H454" s="142">
        <f>G454</f>
        <v>2</v>
      </c>
      <c r="I454" s="142">
        <v>0</v>
      </c>
      <c r="J454" s="142">
        <f t="shared" si="201"/>
        <v>0</v>
      </c>
      <c r="K454" s="142">
        <f t="shared" si="202"/>
        <v>2</v>
      </c>
      <c r="L454" s="142"/>
      <c r="M454" s="224" t="s">
        <v>62</v>
      </c>
      <c r="N454" s="224" t="s">
        <v>62</v>
      </c>
      <c r="O454" s="194">
        <v>1918805.5</v>
      </c>
      <c r="P454" s="194"/>
      <c r="Q454" s="194">
        <v>0</v>
      </c>
      <c r="R454" s="194">
        <v>0</v>
      </c>
      <c r="S454" s="239"/>
    </row>
    <row r="455" spans="1:19" ht="15.75" x14ac:dyDescent="0.2">
      <c r="A455" s="332"/>
      <c r="B455" s="146" t="s">
        <v>70</v>
      </c>
      <c r="C455" s="224"/>
      <c r="D455" s="224" t="s">
        <v>62</v>
      </c>
      <c r="E455" s="224"/>
      <c r="F455" s="224"/>
      <c r="G455" s="224">
        <f>G454</f>
        <v>2</v>
      </c>
      <c r="H455" s="224">
        <f t="shared" ref="H455:I455" si="234">H454</f>
        <v>2</v>
      </c>
      <c r="I455" s="224">
        <f t="shared" si="234"/>
        <v>0</v>
      </c>
      <c r="J455" s="224">
        <f t="shared" ref="J455:J518" si="235">I455</f>
        <v>0</v>
      </c>
      <c r="K455" s="224">
        <f t="shared" ref="K455:K518" si="236">G455</f>
        <v>2</v>
      </c>
      <c r="L455" s="224" t="s">
        <v>62</v>
      </c>
      <c r="M455" s="150">
        <v>46022</v>
      </c>
      <c r="N455" s="150">
        <v>46022</v>
      </c>
      <c r="O455" s="142"/>
      <c r="P455" s="224" t="s">
        <v>62</v>
      </c>
      <c r="Q455" s="142"/>
      <c r="R455" s="142"/>
      <c r="S455" s="239"/>
    </row>
    <row r="456" spans="1:19" ht="14.25" x14ac:dyDescent="0.2">
      <c r="A456" s="332"/>
      <c r="B456" s="147" t="s">
        <v>76</v>
      </c>
      <c r="C456" s="224"/>
      <c r="D456" s="224"/>
      <c r="E456" s="224"/>
      <c r="F456" s="224"/>
      <c r="G456" s="224" t="s">
        <v>62</v>
      </c>
      <c r="H456" s="224"/>
      <c r="I456" s="224" t="s">
        <v>62</v>
      </c>
      <c r="J456" s="224" t="str">
        <f t="shared" si="235"/>
        <v>X</v>
      </c>
      <c r="K456" s="224" t="str">
        <f t="shared" si="236"/>
        <v>X</v>
      </c>
      <c r="L456" s="224" t="s">
        <v>62</v>
      </c>
      <c r="M456" s="224"/>
      <c r="N456" s="224"/>
      <c r="O456" s="224" t="s">
        <v>62</v>
      </c>
      <c r="P456" s="224" t="s">
        <v>62</v>
      </c>
      <c r="Q456" s="224" t="s">
        <v>62</v>
      </c>
      <c r="R456" s="224" t="s">
        <v>62</v>
      </c>
      <c r="S456" s="239"/>
    </row>
    <row r="457" spans="1:19" ht="45" x14ac:dyDescent="0.2">
      <c r="A457" s="332"/>
      <c r="B457" s="148" t="s">
        <v>192</v>
      </c>
      <c r="C457" s="224"/>
      <c r="D457" s="224" t="s">
        <v>62</v>
      </c>
      <c r="E457" s="224"/>
      <c r="F457" s="224"/>
      <c r="G457" s="224">
        <f>G454</f>
        <v>2</v>
      </c>
      <c r="H457" s="224">
        <f t="shared" ref="H457:I457" si="237">H454</f>
        <v>2</v>
      </c>
      <c r="I457" s="224">
        <f t="shared" si="237"/>
        <v>0</v>
      </c>
      <c r="J457" s="224">
        <f t="shared" si="235"/>
        <v>0</v>
      </c>
      <c r="K457" s="224">
        <f t="shared" si="236"/>
        <v>2</v>
      </c>
      <c r="L457" s="224" t="s">
        <v>62</v>
      </c>
      <c r="M457" s="150">
        <v>46022</v>
      </c>
      <c r="N457" s="150">
        <v>46022</v>
      </c>
      <c r="O457" s="142"/>
      <c r="P457" s="224" t="s">
        <v>62</v>
      </c>
      <c r="Q457" s="142"/>
      <c r="R457" s="142"/>
      <c r="S457" s="239"/>
    </row>
    <row r="458" spans="1:19" ht="14.25" x14ac:dyDescent="0.2">
      <c r="A458" s="332"/>
      <c r="B458" s="147" t="s">
        <v>193</v>
      </c>
      <c r="C458" s="224"/>
      <c r="D458" s="224"/>
      <c r="E458" s="224"/>
      <c r="F458" s="224"/>
      <c r="G458" s="224" t="s">
        <v>62</v>
      </c>
      <c r="H458" s="224"/>
      <c r="I458" s="224" t="s">
        <v>62</v>
      </c>
      <c r="J458" s="224" t="str">
        <f t="shared" si="235"/>
        <v>X</v>
      </c>
      <c r="K458" s="224" t="str">
        <f t="shared" si="236"/>
        <v>X</v>
      </c>
      <c r="L458" s="224" t="s">
        <v>62</v>
      </c>
      <c r="M458" s="224"/>
      <c r="N458" s="224"/>
      <c r="O458" s="224" t="s">
        <v>62</v>
      </c>
      <c r="P458" s="224" t="s">
        <v>62</v>
      </c>
      <c r="Q458" s="224" t="s">
        <v>62</v>
      </c>
      <c r="R458" s="224" t="s">
        <v>62</v>
      </c>
      <c r="S458" s="239"/>
    </row>
    <row r="459" spans="1:19" ht="45" x14ac:dyDescent="0.2">
      <c r="A459" s="332"/>
      <c r="B459" s="148" t="s">
        <v>330</v>
      </c>
      <c r="C459" s="224"/>
      <c r="D459" s="224" t="s">
        <v>62</v>
      </c>
      <c r="E459" s="224"/>
      <c r="F459" s="224"/>
      <c r="G459" s="224">
        <f>G455</f>
        <v>2</v>
      </c>
      <c r="H459" s="224">
        <f t="shared" ref="H459:I459" si="238">H455</f>
        <v>2</v>
      </c>
      <c r="I459" s="224">
        <f t="shared" si="238"/>
        <v>0</v>
      </c>
      <c r="J459" s="224">
        <f t="shared" si="235"/>
        <v>0</v>
      </c>
      <c r="K459" s="224">
        <f t="shared" si="236"/>
        <v>2</v>
      </c>
      <c r="L459" s="224" t="s">
        <v>62</v>
      </c>
      <c r="M459" s="150">
        <v>46022</v>
      </c>
      <c r="N459" s="150">
        <v>46022</v>
      </c>
      <c r="O459" s="142"/>
      <c r="P459" s="224" t="s">
        <v>62</v>
      </c>
      <c r="Q459" s="142"/>
      <c r="R459" s="142"/>
      <c r="S459" s="239"/>
    </row>
    <row r="460" spans="1:19" ht="14.25" x14ac:dyDescent="0.2">
      <c r="A460" s="332"/>
      <c r="B460" s="147" t="s">
        <v>71</v>
      </c>
      <c r="C460" s="224"/>
      <c r="D460" s="224"/>
      <c r="E460" s="224"/>
      <c r="F460" s="224"/>
      <c r="G460" s="224" t="s">
        <v>62</v>
      </c>
      <c r="H460" s="224"/>
      <c r="I460" s="224" t="s">
        <v>62</v>
      </c>
      <c r="J460" s="224" t="str">
        <f t="shared" si="235"/>
        <v>X</v>
      </c>
      <c r="K460" s="224" t="str">
        <f t="shared" si="236"/>
        <v>X</v>
      </c>
      <c r="L460" s="224" t="s">
        <v>62</v>
      </c>
      <c r="M460" s="224"/>
      <c r="N460" s="224"/>
      <c r="O460" s="224" t="s">
        <v>62</v>
      </c>
      <c r="P460" s="224" t="s">
        <v>62</v>
      </c>
      <c r="Q460" s="224" t="s">
        <v>62</v>
      </c>
      <c r="R460" s="224" t="s">
        <v>62</v>
      </c>
      <c r="S460" s="239"/>
    </row>
    <row r="461" spans="1:19" x14ac:dyDescent="0.2">
      <c r="A461" s="333"/>
      <c r="B461" s="148" t="s">
        <v>72</v>
      </c>
      <c r="C461" s="224"/>
      <c r="D461" s="224" t="s">
        <v>62</v>
      </c>
      <c r="E461" s="224"/>
      <c r="F461" s="224"/>
      <c r="G461" s="224">
        <f>G459</f>
        <v>2</v>
      </c>
      <c r="H461" s="224">
        <f t="shared" ref="H461:I461" si="239">H459</f>
        <v>2</v>
      </c>
      <c r="I461" s="224">
        <f t="shared" si="239"/>
        <v>0</v>
      </c>
      <c r="J461" s="224">
        <f t="shared" si="235"/>
        <v>0</v>
      </c>
      <c r="K461" s="224">
        <f t="shared" si="236"/>
        <v>2</v>
      </c>
      <c r="L461" s="224" t="s">
        <v>62</v>
      </c>
      <c r="M461" s="150">
        <v>46022</v>
      </c>
      <c r="N461" s="150">
        <v>46022</v>
      </c>
      <c r="O461" s="142"/>
      <c r="P461" s="224" t="s">
        <v>62</v>
      </c>
      <c r="Q461" s="142"/>
      <c r="R461" s="142"/>
      <c r="S461" s="239"/>
    </row>
    <row r="462" spans="1:19" ht="58.5" x14ac:dyDescent="0.2">
      <c r="A462" s="331" t="s">
        <v>270</v>
      </c>
      <c r="B462" s="137" t="str">
        <f>B454</f>
        <v>Результат предоставления субсидии 2 (код субсидии № 7041):</v>
      </c>
      <c r="C462" s="142" t="s">
        <v>191</v>
      </c>
      <c r="D462" s="141" t="s">
        <v>333</v>
      </c>
      <c r="E462" s="141" t="s">
        <v>320</v>
      </c>
      <c r="F462" s="142">
        <v>642</v>
      </c>
      <c r="G462" s="142">
        <v>2</v>
      </c>
      <c r="H462" s="142">
        <f>G462</f>
        <v>2</v>
      </c>
      <c r="I462" s="142">
        <v>0</v>
      </c>
      <c r="J462" s="142">
        <f t="shared" si="235"/>
        <v>0</v>
      </c>
      <c r="K462" s="142">
        <f t="shared" si="236"/>
        <v>2</v>
      </c>
      <c r="L462" s="142"/>
      <c r="M462" s="224" t="s">
        <v>62</v>
      </c>
      <c r="N462" s="224" t="s">
        <v>62</v>
      </c>
      <c r="O462" s="194">
        <v>1696682</v>
      </c>
      <c r="P462" s="194"/>
      <c r="Q462" s="194">
        <v>0</v>
      </c>
      <c r="R462" s="194">
        <v>0</v>
      </c>
      <c r="S462" s="239"/>
    </row>
    <row r="463" spans="1:19" ht="15.75" x14ac:dyDescent="0.2">
      <c r="A463" s="332"/>
      <c r="B463" s="146" t="s">
        <v>70</v>
      </c>
      <c r="C463" s="224"/>
      <c r="D463" s="224" t="s">
        <v>62</v>
      </c>
      <c r="E463" s="224"/>
      <c r="F463" s="224"/>
      <c r="G463" s="224">
        <f>G462</f>
        <v>2</v>
      </c>
      <c r="H463" s="224">
        <f t="shared" ref="H463:I463" si="240">H462</f>
        <v>2</v>
      </c>
      <c r="I463" s="224">
        <f t="shared" si="240"/>
        <v>0</v>
      </c>
      <c r="J463" s="224">
        <f t="shared" si="235"/>
        <v>0</v>
      </c>
      <c r="K463" s="224">
        <f t="shared" si="236"/>
        <v>2</v>
      </c>
      <c r="L463" s="224" t="s">
        <v>62</v>
      </c>
      <c r="M463" s="150">
        <v>46022</v>
      </c>
      <c r="N463" s="150">
        <v>46022</v>
      </c>
      <c r="O463" s="142"/>
      <c r="P463" s="224" t="s">
        <v>62</v>
      </c>
      <c r="Q463" s="142"/>
      <c r="R463" s="142"/>
      <c r="S463" s="239"/>
    </row>
    <row r="464" spans="1:19" ht="14.25" x14ac:dyDescent="0.2">
      <c r="A464" s="332"/>
      <c r="B464" s="147" t="s">
        <v>76</v>
      </c>
      <c r="C464" s="224"/>
      <c r="D464" s="224"/>
      <c r="E464" s="224"/>
      <c r="F464" s="224"/>
      <c r="G464" s="224" t="s">
        <v>62</v>
      </c>
      <c r="H464" s="224"/>
      <c r="I464" s="224" t="s">
        <v>62</v>
      </c>
      <c r="J464" s="224" t="str">
        <f t="shared" si="235"/>
        <v>X</v>
      </c>
      <c r="K464" s="224" t="str">
        <f t="shared" si="236"/>
        <v>X</v>
      </c>
      <c r="L464" s="224" t="s">
        <v>62</v>
      </c>
      <c r="M464" s="224"/>
      <c r="N464" s="224"/>
      <c r="O464" s="224" t="s">
        <v>62</v>
      </c>
      <c r="P464" s="224" t="s">
        <v>62</v>
      </c>
      <c r="Q464" s="224" t="s">
        <v>62</v>
      </c>
      <c r="R464" s="224" t="s">
        <v>62</v>
      </c>
      <c r="S464" s="239"/>
    </row>
    <row r="465" spans="1:19" ht="45" x14ac:dyDescent="0.2">
      <c r="A465" s="332"/>
      <c r="B465" s="148" t="s">
        <v>192</v>
      </c>
      <c r="C465" s="224"/>
      <c r="D465" s="224" t="s">
        <v>62</v>
      </c>
      <c r="E465" s="224"/>
      <c r="F465" s="224"/>
      <c r="G465" s="224">
        <f>G462</f>
        <v>2</v>
      </c>
      <c r="H465" s="224">
        <f t="shared" ref="H465:I465" si="241">H462</f>
        <v>2</v>
      </c>
      <c r="I465" s="224">
        <f t="shared" si="241"/>
        <v>0</v>
      </c>
      <c r="J465" s="224">
        <f t="shared" si="235"/>
        <v>0</v>
      </c>
      <c r="K465" s="224">
        <f t="shared" si="236"/>
        <v>2</v>
      </c>
      <c r="L465" s="224" t="s">
        <v>62</v>
      </c>
      <c r="M465" s="150">
        <v>46022</v>
      </c>
      <c r="N465" s="150">
        <v>46022</v>
      </c>
      <c r="O465" s="142"/>
      <c r="P465" s="224" t="s">
        <v>62</v>
      </c>
      <c r="Q465" s="142"/>
      <c r="R465" s="142"/>
      <c r="S465" s="239"/>
    </row>
    <row r="466" spans="1:19" ht="14.25" x14ac:dyDescent="0.2">
      <c r="A466" s="332"/>
      <c r="B466" s="147" t="s">
        <v>193</v>
      </c>
      <c r="C466" s="224"/>
      <c r="D466" s="224"/>
      <c r="E466" s="224"/>
      <c r="F466" s="224"/>
      <c r="G466" s="224" t="s">
        <v>62</v>
      </c>
      <c r="H466" s="224"/>
      <c r="I466" s="224" t="s">
        <v>62</v>
      </c>
      <c r="J466" s="224" t="str">
        <f t="shared" si="235"/>
        <v>X</v>
      </c>
      <c r="K466" s="224" t="str">
        <f t="shared" si="236"/>
        <v>X</v>
      </c>
      <c r="L466" s="224" t="s">
        <v>62</v>
      </c>
      <c r="M466" s="224"/>
      <c r="N466" s="224"/>
      <c r="O466" s="224" t="s">
        <v>62</v>
      </c>
      <c r="P466" s="224" t="s">
        <v>62</v>
      </c>
      <c r="Q466" s="224" t="s">
        <v>62</v>
      </c>
      <c r="R466" s="224" t="s">
        <v>62</v>
      </c>
      <c r="S466" s="239"/>
    </row>
    <row r="467" spans="1:19" ht="45" x14ac:dyDescent="0.2">
      <c r="A467" s="332"/>
      <c r="B467" s="148" t="s">
        <v>330</v>
      </c>
      <c r="C467" s="224"/>
      <c r="D467" s="224" t="s">
        <v>62</v>
      </c>
      <c r="E467" s="224"/>
      <c r="F467" s="224"/>
      <c r="G467" s="224">
        <f>G463</f>
        <v>2</v>
      </c>
      <c r="H467" s="224">
        <f t="shared" ref="H467:I467" si="242">H463</f>
        <v>2</v>
      </c>
      <c r="I467" s="224">
        <f t="shared" si="242"/>
        <v>0</v>
      </c>
      <c r="J467" s="224">
        <f t="shared" si="235"/>
        <v>0</v>
      </c>
      <c r="K467" s="224">
        <f t="shared" si="236"/>
        <v>2</v>
      </c>
      <c r="L467" s="224" t="s">
        <v>62</v>
      </c>
      <c r="M467" s="150">
        <v>46022</v>
      </c>
      <c r="N467" s="150">
        <v>46022</v>
      </c>
      <c r="O467" s="142"/>
      <c r="P467" s="224" t="s">
        <v>62</v>
      </c>
      <c r="Q467" s="142"/>
      <c r="R467" s="142"/>
      <c r="S467" s="239"/>
    </row>
    <row r="468" spans="1:19" ht="14.25" x14ac:dyDescent="0.2">
      <c r="A468" s="332"/>
      <c r="B468" s="147" t="s">
        <v>71</v>
      </c>
      <c r="C468" s="224"/>
      <c r="D468" s="224"/>
      <c r="E468" s="224"/>
      <c r="F468" s="224"/>
      <c r="G468" s="224" t="s">
        <v>62</v>
      </c>
      <c r="H468" s="224"/>
      <c r="I468" s="224" t="s">
        <v>62</v>
      </c>
      <c r="J468" s="224" t="str">
        <f t="shared" si="235"/>
        <v>X</v>
      </c>
      <c r="K468" s="224" t="str">
        <f t="shared" si="236"/>
        <v>X</v>
      </c>
      <c r="L468" s="224" t="s">
        <v>62</v>
      </c>
      <c r="M468" s="224"/>
      <c r="N468" s="224"/>
      <c r="O468" s="224" t="s">
        <v>62</v>
      </c>
      <c r="P468" s="224" t="s">
        <v>62</v>
      </c>
      <c r="Q468" s="224" t="s">
        <v>62</v>
      </c>
      <c r="R468" s="224" t="s">
        <v>62</v>
      </c>
      <c r="S468" s="239"/>
    </row>
    <row r="469" spans="1:19" x14ac:dyDescent="0.2">
      <c r="A469" s="333"/>
      <c r="B469" s="148" t="s">
        <v>72</v>
      </c>
      <c r="C469" s="224"/>
      <c r="D469" s="224" t="s">
        <v>62</v>
      </c>
      <c r="E469" s="224"/>
      <c r="F469" s="224"/>
      <c r="G469" s="224">
        <f>G467</f>
        <v>2</v>
      </c>
      <c r="H469" s="224">
        <f t="shared" ref="H469:I469" si="243">H467</f>
        <v>2</v>
      </c>
      <c r="I469" s="224">
        <f t="shared" si="243"/>
        <v>0</v>
      </c>
      <c r="J469" s="224">
        <f t="shared" si="235"/>
        <v>0</v>
      </c>
      <c r="K469" s="224">
        <f t="shared" si="236"/>
        <v>2</v>
      </c>
      <c r="L469" s="224" t="s">
        <v>62</v>
      </c>
      <c r="M469" s="150">
        <v>46022</v>
      </c>
      <c r="N469" s="150">
        <v>46022</v>
      </c>
      <c r="O469" s="142"/>
      <c r="P469" s="224" t="s">
        <v>62</v>
      </c>
      <c r="Q469" s="142"/>
      <c r="R469" s="142"/>
      <c r="S469" s="239"/>
    </row>
    <row r="470" spans="1:19" ht="58.5" x14ac:dyDescent="0.2">
      <c r="A470" s="331" t="s">
        <v>271</v>
      </c>
      <c r="B470" s="137" t="str">
        <f>B462</f>
        <v>Результат предоставления субсидии 2 (код субсидии № 7041):</v>
      </c>
      <c r="C470" s="142" t="s">
        <v>191</v>
      </c>
      <c r="D470" s="141" t="s">
        <v>333</v>
      </c>
      <c r="E470" s="141" t="s">
        <v>320</v>
      </c>
      <c r="F470" s="142">
        <v>642</v>
      </c>
      <c r="G470" s="142">
        <v>2</v>
      </c>
      <c r="H470" s="142">
        <f>G470</f>
        <v>2</v>
      </c>
      <c r="I470" s="142">
        <v>0</v>
      </c>
      <c r="J470" s="142">
        <f t="shared" si="235"/>
        <v>0</v>
      </c>
      <c r="K470" s="142">
        <f t="shared" si="236"/>
        <v>2</v>
      </c>
      <c r="L470" s="142"/>
      <c r="M470" s="224" t="s">
        <v>62</v>
      </c>
      <c r="N470" s="224" t="s">
        <v>62</v>
      </c>
      <c r="O470" s="194">
        <v>202586.06</v>
      </c>
      <c r="P470" s="194"/>
      <c r="Q470" s="194">
        <v>144093.79999999999</v>
      </c>
      <c r="R470" s="194">
        <v>0</v>
      </c>
      <c r="S470" s="239"/>
    </row>
    <row r="471" spans="1:19" ht="15.75" x14ac:dyDescent="0.2">
      <c r="A471" s="332"/>
      <c r="B471" s="146" t="s">
        <v>70</v>
      </c>
      <c r="C471" s="224"/>
      <c r="D471" s="224" t="s">
        <v>62</v>
      </c>
      <c r="E471" s="224"/>
      <c r="F471" s="224"/>
      <c r="G471" s="224">
        <f>G470</f>
        <v>2</v>
      </c>
      <c r="H471" s="224">
        <f t="shared" ref="H471:I471" si="244">H470</f>
        <v>2</v>
      </c>
      <c r="I471" s="224">
        <f t="shared" si="244"/>
        <v>0</v>
      </c>
      <c r="J471" s="224">
        <f t="shared" si="235"/>
        <v>0</v>
      </c>
      <c r="K471" s="224">
        <f t="shared" si="236"/>
        <v>2</v>
      </c>
      <c r="L471" s="224" t="s">
        <v>62</v>
      </c>
      <c r="M471" s="150">
        <v>46022</v>
      </c>
      <c r="N471" s="150">
        <v>46022</v>
      </c>
      <c r="O471" s="142"/>
      <c r="P471" s="224" t="s">
        <v>62</v>
      </c>
      <c r="Q471" s="142"/>
      <c r="R471" s="142"/>
      <c r="S471" s="239"/>
    </row>
    <row r="472" spans="1:19" ht="14.25" x14ac:dyDescent="0.2">
      <c r="A472" s="332"/>
      <c r="B472" s="147" t="s">
        <v>76</v>
      </c>
      <c r="C472" s="224"/>
      <c r="D472" s="224"/>
      <c r="E472" s="224"/>
      <c r="F472" s="224"/>
      <c r="G472" s="224" t="s">
        <v>62</v>
      </c>
      <c r="H472" s="224"/>
      <c r="I472" s="224" t="s">
        <v>62</v>
      </c>
      <c r="J472" s="224" t="str">
        <f t="shared" si="235"/>
        <v>X</v>
      </c>
      <c r="K472" s="224" t="str">
        <f t="shared" si="236"/>
        <v>X</v>
      </c>
      <c r="L472" s="224" t="s">
        <v>62</v>
      </c>
      <c r="M472" s="224"/>
      <c r="N472" s="224"/>
      <c r="O472" s="224" t="s">
        <v>62</v>
      </c>
      <c r="P472" s="224" t="s">
        <v>62</v>
      </c>
      <c r="Q472" s="224" t="s">
        <v>62</v>
      </c>
      <c r="R472" s="224" t="s">
        <v>62</v>
      </c>
      <c r="S472" s="239"/>
    </row>
    <row r="473" spans="1:19" ht="45" x14ac:dyDescent="0.2">
      <c r="A473" s="332"/>
      <c r="B473" s="148" t="s">
        <v>192</v>
      </c>
      <c r="C473" s="224"/>
      <c r="D473" s="224" t="s">
        <v>62</v>
      </c>
      <c r="E473" s="224"/>
      <c r="F473" s="224"/>
      <c r="G473" s="224">
        <f>G470</f>
        <v>2</v>
      </c>
      <c r="H473" s="224">
        <f t="shared" ref="H473:I473" si="245">H470</f>
        <v>2</v>
      </c>
      <c r="I473" s="224">
        <f t="shared" si="245"/>
        <v>0</v>
      </c>
      <c r="J473" s="224">
        <f t="shared" si="235"/>
        <v>0</v>
      </c>
      <c r="K473" s="224">
        <f t="shared" si="236"/>
        <v>2</v>
      </c>
      <c r="L473" s="224" t="s">
        <v>62</v>
      </c>
      <c r="M473" s="150">
        <v>46022</v>
      </c>
      <c r="N473" s="150">
        <v>46022</v>
      </c>
      <c r="O473" s="142"/>
      <c r="P473" s="224" t="s">
        <v>62</v>
      </c>
      <c r="Q473" s="142"/>
      <c r="R473" s="142"/>
      <c r="S473" s="239"/>
    </row>
    <row r="474" spans="1:19" ht="14.25" x14ac:dyDescent="0.2">
      <c r="A474" s="332"/>
      <c r="B474" s="147" t="s">
        <v>193</v>
      </c>
      <c r="C474" s="224"/>
      <c r="D474" s="224"/>
      <c r="E474" s="224"/>
      <c r="F474" s="224"/>
      <c r="G474" s="224" t="s">
        <v>62</v>
      </c>
      <c r="H474" s="224"/>
      <c r="I474" s="224" t="s">
        <v>62</v>
      </c>
      <c r="J474" s="224" t="str">
        <f t="shared" si="235"/>
        <v>X</v>
      </c>
      <c r="K474" s="224" t="str">
        <f t="shared" si="236"/>
        <v>X</v>
      </c>
      <c r="L474" s="224" t="s">
        <v>62</v>
      </c>
      <c r="M474" s="224"/>
      <c r="N474" s="224"/>
      <c r="O474" s="224" t="s">
        <v>62</v>
      </c>
      <c r="P474" s="224" t="s">
        <v>62</v>
      </c>
      <c r="Q474" s="224" t="s">
        <v>62</v>
      </c>
      <c r="R474" s="224" t="s">
        <v>62</v>
      </c>
      <c r="S474" s="239"/>
    </row>
    <row r="475" spans="1:19" ht="45" x14ac:dyDescent="0.2">
      <c r="A475" s="332"/>
      <c r="B475" s="148" t="s">
        <v>330</v>
      </c>
      <c r="C475" s="224"/>
      <c r="D475" s="224" t="s">
        <v>62</v>
      </c>
      <c r="E475" s="224"/>
      <c r="F475" s="224"/>
      <c r="G475" s="224">
        <f>G471</f>
        <v>2</v>
      </c>
      <c r="H475" s="224">
        <f t="shared" ref="H475:I475" si="246">H471</f>
        <v>2</v>
      </c>
      <c r="I475" s="224">
        <f t="shared" si="246"/>
        <v>0</v>
      </c>
      <c r="J475" s="224">
        <f t="shared" si="235"/>
        <v>0</v>
      </c>
      <c r="K475" s="224">
        <f t="shared" si="236"/>
        <v>2</v>
      </c>
      <c r="L475" s="224" t="s">
        <v>62</v>
      </c>
      <c r="M475" s="150">
        <v>46022</v>
      </c>
      <c r="N475" s="150">
        <v>46022</v>
      </c>
      <c r="O475" s="142"/>
      <c r="P475" s="224" t="s">
        <v>62</v>
      </c>
      <c r="Q475" s="142"/>
      <c r="R475" s="142"/>
      <c r="S475" s="239"/>
    </row>
    <row r="476" spans="1:19" ht="14.25" x14ac:dyDescent="0.2">
      <c r="A476" s="332"/>
      <c r="B476" s="147" t="s">
        <v>71</v>
      </c>
      <c r="C476" s="224"/>
      <c r="D476" s="224"/>
      <c r="E476" s="224"/>
      <c r="F476" s="224"/>
      <c r="G476" s="224" t="s">
        <v>62</v>
      </c>
      <c r="H476" s="224"/>
      <c r="I476" s="224" t="s">
        <v>62</v>
      </c>
      <c r="J476" s="224" t="str">
        <f t="shared" si="235"/>
        <v>X</v>
      </c>
      <c r="K476" s="224" t="str">
        <f t="shared" si="236"/>
        <v>X</v>
      </c>
      <c r="L476" s="224" t="s">
        <v>62</v>
      </c>
      <c r="M476" s="224"/>
      <c r="N476" s="224"/>
      <c r="O476" s="224" t="s">
        <v>62</v>
      </c>
      <c r="P476" s="224" t="s">
        <v>62</v>
      </c>
      <c r="Q476" s="224" t="s">
        <v>62</v>
      </c>
      <c r="R476" s="224" t="s">
        <v>62</v>
      </c>
      <c r="S476" s="239"/>
    </row>
    <row r="477" spans="1:19" x14ac:dyDescent="0.2">
      <c r="A477" s="333"/>
      <c r="B477" s="148" t="s">
        <v>72</v>
      </c>
      <c r="C477" s="224"/>
      <c r="D477" s="224" t="s">
        <v>62</v>
      </c>
      <c r="E477" s="224"/>
      <c r="F477" s="224"/>
      <c r="G477" s="224">
        <f>G475</f>
        <v>2</v>
      </c>
      <c r="H477" s="224">
        <f t="shared" ref="H477:I477" si="247">H475</f>
        <v>2</v>
      </c>
      <c r="I477" s="224">
        <f t="shared" si="247"/>
        <v>0</v>
      </c>
      <c r="J477" s="224">
        <f t="shared" si="235"/>
        <v>0</v>
      </c>
      <c r="K477" s="224">
        <f t="shared" si="236"/>
        <v>2</v>
      </c>
      <c r="L477" s="224" t="s">
        <v>62</v>
      </c>
      <c r="M477" s="150">
        <v>46022</v>
      </c>
      <c r="N477" s="150">
        <v>46022</v>
      </c>
      <c r="O477" s="142"/>
      <c r="P477" s="224" t="s">
        <v>62</v>
      </c>
      <c r="Q477" s="142"/>
      <c r="R477" s="142"/>
      <c r="S477" s="239"/>
    </row>
    <row r="478" spans="1:19" ht="58.5" x14ac:dyDescent="0.2">
      <c r="A478" s="331" t="s">
        <v>121</v>
      </c>
      <c r="B478" s="137" t="str">
        <f>B470</f>
        <v>Результат предоставления субсидии 2 (код субсидии № 7041):</v>
      </c>
      <c r="C478" s="142" t="s">
        <v>191</v>
      </c>
      <c r="D478" s="141" t="s">
        <v>333</v>
      </c>
      <c r="E478" s="141" t="s">
        <v>320</v>
      </c>
      <c r="F478" s="142">
        <v>642</v>
      </c>
      <c r="G478" s="142">
        <v>0</v>
      </c>
      <c r="H478" s="142">
        <f>G478</f>
        <v>0</v>
      </c>
      <c r="I478" s="142">
        <v>0</v>
      </c>
      <c r="J478" s="142">
        <f t="shared" si="235"/>
        <v>0</v>
      </c>
      <c r="K478" s="142">
        <f t="shared" si="236"/>
        <v>0</v>
      </c>
      <c r="L478" s="142"/>
      <c r="M478" s="224" t="s">
        <v>62</v>
      </c>
      <c r="N478" s="224" t="s">
        <v>62</v>
      </c>
      <c r="O478" s="194"/>
      <c r="P478" s="194"/>
      <c r="Q478" s="194"/>
      <c r="R478" s="194"/>
      <c r="S478" s="239"/>
    </row>
    <row r="479" spans="1:19" ht="15.75" x14ac:dyDescent="0.2">
      <c r="A479" s="332"/>
      <c r="B479" s="146" t="s">
        <v>70</v>
      </c>
      <c r="C479" s="224"/>
      <c r="D479" s="224" t="s">
        <v>62</v>
      </c>
      <c r="E479" s="224"/>
      <c r="F479" s="224"/>
      <c r="G479" s="224">
        <f>G478</f>
        <v>0</v>
      </c>
      <c r="H479" s="224">
        <f t="shared" ref="H479:I479" si="248">H478</f>
        <v>0</v>
      </c>
      <c r="I479" s="224">
        <f t="shared" si="248"/>
        <v>0</v>
      </c>
      <c r="J479" s="224">
        <f t="shared" si="235"/>
        <v>0</v>
      </c>
      <c r="K479" s="224">
        <f t="shared" si="236"/>
        <v>0</v>
      </c>
      <c r="L479" s="224" t="s">
        <v>62</v>
      </c>
      <c r="M479" s="150">
        <v>46022</v>
      </c>
      <c r="N479" s="150">
        <v>46022</v>
      </c>
      <c r="O479" s="142"/>
      <c r="P479" s="224" t="s">
        <v>62</v>
      </c>
      <c r="Q479" s="142"/>
      <c r="R479" s="142"/>
      <c r="S479" s="239"/>
    </row>
    <row r="480" spans="1:19" ht="14.25" x14ac:dyDescent="0.2">
      <c r="A480" s="332"/>
      <c r="B480" s="147" t="s">
        <v>76</v>
      </c>
      <c r="C480" s="224"/>
      <c r="D480" s="224"/>
      <c r="E480" s="224"/>
      <c r="F480" s="224"/>
      <c r="G480" s="224" t="s">
        <v>62</v>
      </c>
      <c r="H480" s="224"/>
      <c r="I480" s="224" t="s">
        <v>62</v>
      </c>
      <c r="J480" s="224" t="str">
        <f t="shared" si="235"/>
        <v>X</v>
      </c>
      <c r="K480" s="224" t="str">
        <f t="shared" si="236"/>
        <v>X</v>
      </c>
      <c r="L480" s="224" t="s">
        <v>62</v>
      </c>
      <c r="M480" s="224"/>
      <c r="N480" s="224"/>
      <c r="O480" s="224" t="s">
        <v>62</v>
      </c>
      <c r="P480" s="224" t="s">
        <v>62</v>
      </c>
      <c r="Q480" s="224" t="s">
        <v>62</v>
      </c>
      <c r="R480" s="224" t="s">
        <v>62</v>
      </c>
      <c r="S480" s="239"/>
    </row>
    <row r="481" spans="1:19" ht="45" x14ac:dyDescent="0.2">
      <c r="A481" s="332"/>
      <c r="B481" s="148" t="s">
        <v>192</v>
      </c>
      <c r="C481" s="224"/>
      <c r="D481" s="224" t="s">
        <v>62</v>
      </c>
      <c r="E481" s="224"/>
      <c r="F481" s="224"/>
      <c r="G481" s="224">
        <f>G478</f>
        <v>0</v>
      </c>
      <c r="H481" s="224">
        <f t="shared" ref="H481:I481" si="249">H478</f>
        <v>0</v>
      </c>
      <c r="I481" s="224">
        <f t="shared" si="249"/>
        <v>0</v>
      </c>
      <c r="J481" s="224">
        <f t="shared" si="235"/>
        <v>0</v>
      </c>
      <c r="K481" s="224">
        <f t="shared" si="236"/>
        <v>0</v>
      </c>
      <c r="L481" s="224" t="s">
        <v>62</v>
      </c>
      <c r="M481" s="150">
        <v>46022</v>
      </c>
      <c r="N481" s="150">
        <v>46022</v>
      </c>
      <c r="O481" s="142"/>
      <c r="P481" s="224" t="s">
        <v>62</v>
      </c>
      <c r="Q481" s="142"/>
      <c r="R481" s="142"/>
      <c r="S481" s="239"/>
    </row>
    <row r="482" spans="1:19" ht="14.25" x14ac:dyDescent="0.2">
      <c r="A482" s="332"/>
      <c r="B482" s="147" t="s">
        <v>193</v>
      </c>
      <c r="C482" s="224"/>
      <c r="D482" s="224"/>
      <c r="E482" s="224"/>
      <c r="F482" s="224"/>
      <c r="G482" s="224" t="s">
        <v>62</v>
      </c>
      <c r="H482" s="224"/>
      <c r="I482" s="224" t="s">
        <v>62</v>
      </c>
      <c r="J482" s="224" t="str">
        <f t="shared" si="235"/>
        <v>X</v>
      </c>
      <c r="K482" s="224" t="str">
        <f t="shared" si="236"/>
        <v>X</v>
      </c>
      <c r="L482" s="224" t="s">
        <v>62</v>
      </c>
      <c r="M482" s="224"/>
      <c r="N482" s="224"/>
      <c r="O482" s="224" t="s">
        <v>62</v>
      </c>
      <c r="P482" s="224" t="s">
        <v>62</v>
      </c>
      <c r="Q482" s="224" t="s">
        <v>62</v>
      </c>
      <c r="R482" s="224" t="s">
        <v>62</v>
      </c>
      <c r="S482" s="239"/>
    </row>
    <row r="483" spans="1:19" ht="45" x14ac:dyDescent="0.2">
      <c r="A483" s="332"/>
      <c r="B483" s="148" t="s">
        <v>330</v>
      </c>
      <c r="C483" s="224"/>
      <c r="D483" s="224" t="s">
        <v>62</v>
      </c>
      <c r="E483" s="224"/>
      <c r="F483" s="224"/>
      <c r="G483" s="224">
        <f>G479</f>
        <v>0</v>
      </c>
      <c r="H483" s="224">
        <f t="shared" ref="H483:I483" si="250">H479</f>
        <v>0</v>
      </c>
      <c r="I483" s="224">
        <f t="shared" si="250"/>
        <v>0</v>
      </c>
      <c r="J483" s="224">
        <f t="shared" si="235"/>
        <v>0</v>
      </c>
      <c r="K483" s="224">
        <f t="shared" si="236"/>
        <v>0</v>
      </c>
      <c r="L483" s="224" t="s">
        <v>62</v>
      </c>
      <c r="M483" s="150">
        <v>46022</v>
      </c>
      <c r="N483" s="150">
        <v>46022</v>
      </c>
      <c r="O483" s="142"/>
      <c r="P483" s="224" t="s">
        <v>62</v>
      </c>
      <c r="Q483" s="142"/>
      <c r="R483" s="142"/>
      <c r="S483" s="239"/>
    </row>
    <row r="484" spans="1:19" ht="14.25" x14ac:dyDescent="0.2">
      <c r="A484" s="332"/>
      <c r="B484" s="147" t="s">
        <v>71</v>
      </c>
      <c r="C484" s="224"/>
      <c r="D484" s="224"/>
      <c r="E484" s="224"/>
      <c r="F484" s="224"/>
      <c r="G484" s="224" t="s">
        <v>62</v>
      </c>
      <c r="H484" s="224"/>
      <c r="I484" s="224" t="s">
        <v>62</v>
      </c>
      <c r="J484" s="224" t="str">
        <f t="shared" si="235"/>
        <v>X</v>
      </c>
      <c r="K484" s="224" t="str">
        <f t="shared" si="236"/>
        <v>X</v>
      </c>
      <c r="L484" s="224" t="s">
        <v>62</v>
      </c>
      <c r="M484" s="224"/>
      <c r="N484" s="224"/>
      <c r="O484" s="224" t="s">
        <v>62</v>
      </c>
      <c r="P484" s="224" t="s">
        <v>62</v>
      </c>
      <c r="Q484" s="224" t="s">
        <v>62</v>
      </c>
      <c r="R484" s="224" t="s">
        <v>62</v>
      </c>
      <c r="S484" s="239"/>
    </row>
    <row r="485" spans="1:19" x14ac:dyDescent="0.2">
      <c r="A485" s="333"/>
      <c r="B485" s="148" t="s">
        <v>72</v>
      </c>
      <c r="C485" s="224"/>
      <c r="D485" s="224" t="s">
        <v>62</v>
      </c>
      <c r="E485" s="224"/>
      <c r="F485" s="224"/>
      <c r="G485" s="224">
        <f>G483</f>
        <v>0</v>
      </c>
      <c r="H485" s="224">
        <f t="shared" ref="H485:I485" si="251">H483</f>
        <v>0</v>
      </c>
      <c r="I485" s="224">
        <f t="shared" si="251"/>
        <v>0</v>
      </c>
      <c r="J485" s="224">
        <f t="shared" si="235"/>
        <v>0</v>
      </c>
      <c r="K485" s="224">
        <f t="shared" si="236"/>
        <v>0</v>
      </c>
      <c r="L485" s="224" t="s">
        <v>62</v>
      </c>
      <c r="M485" s="150">
        <v>46022</v>
      </c>
      <c r="N485" s="150">
        <v>46022</v>
      </c>
      <c r="O485" s="142"/>
      <c r="P485" s="224" t="s">
        <v>62</v>
      </c>
      <c r="Q485" s="142"/>
      <c r="R485" s="142"/>
      <c r="S485" s="239"/>
    </row>
    <row r="486" spans="1:19" ht="58.5" x14ac:dyDescent="0.2">
      <c r="A486" s="331" t="s">
        <v>272</v>
      </c>
      <c r="B486" s="137" t="str">
        <f>B478</f>
        <v>Результат предоставления субсидии 2 (код субсидии № 7041):</v>
      </c>
      <c r="C486" s="142" t="s">
        <v>191</v>
      </c>
      <c r="D486" s="141" t="s">
        <v>333</v>
      </c>
      <c r="E486" s="141" t="s">
        <v>320</v>
      </c>
      <c r="F486" s="142">
        <v>642</v>
      </c>
      <c r="G486" s="142">
        <v>5</v>
      </c>
      <c r="H486" s="142">
        <f>G486</f>
        <v>5</v>
      </c>
      <c r="I486" s="142">
        <v>0</v>
      </c>
      <c r="J486" s="142">
        <f t="shared" si="235"/>
        <v>0</v>
      </c>
      <c r="K486" s="142">
        <f t="shared" si="236"/>
        <v>5</v>
      </c>
      <c r="L486" s="142"/>
      <c r="M486" s="224" t="s">
        <v>62</v>
      </c>
      <c r="N486" s="224" t="s">
        <v>62</v>
      </c>
      <c r="O486" s="194">
        <v>3804769.82</v>
      </c>
      <c r="P486" s="194"/>
      <c r="Q486" s="194">
        <v>0</v>
      </c>
      <c r="R486" s="194">
        <v>0</v>
      </c>
      <c r="S486" s="239"/>
    </row>
    <row r="487" spans="1:19" ht="15.75" x14ac:dyDescent="0.2">
      <c r="A487" s="332"/>
      <c r="B487" s="146" t="s">
        <v>70</v>
      </c>
      <c r="C487" s="224"/>
      <c r="D487" s="224" t="s">
        <v>62</v>
      </c>
      <c r="E487" s="224"/>
      <c r="F487" s="224"/>
      <c r="G487" s="224">
        <f>G486</f>
        <v>5</v>
      </c>
      <c r="H487" s="224">
        <f t="shared" ref="H487:I487" si="252">H486</f>
        <v>5</v>
      </c>
      <c r="I487" s="224">
        <f t="shared" si="252"/>
        <v>0</v>
      </c>
      <c r="J487" s="224">
        <f t="shared" si="235"/>
        <v>0</v>
      </c>
      <c r="K487" s="224">
        <f t="shared" si="236"/>
        <v>5</v>
      </c>
      <c r="L487" s="224" t="s">
        <v>62</v>
      </c>
      <c r="M487" s="150">
        <v>46022</v>
      </c>
      <c r="N487" s="150">
        <v>46022</v>
      </c>
      <c r="O487" s="142"/>
      <c r="P487" s="224" t="s">
        <v>62</v>
      </c>
      <c r="Q487" s="142"/>
      <c r="R487" s="142"/>
      <c r="S487" s="239"/>
    </row>
    <row r="488" spans="1:19" ht="14.25" x14ac:dyDescent="0.2">
      <c r="A488" s="332"/>
      <c r="B488" s="147" t="s">
        <v>76</v>
      </c>
      <c r="C488" s="224"/>
      <c r="D488" s="224"/>
      <c r="E488" s="224"/>
      <c r="F488" s="224"/>
      <c r="G488" s="224" t="s">
        <v>62</v>
      </c>
      <c r="H488" s="224"/>
      <c r="I488" s="224" t="s">
        <v>62</v>
      </c>
      <c r="J488" s="224" t="str">
        <f t="shared" si="235"/>
        <v>X</v>
      </c>
      <c r="K488" s="224" t="str">
        <f t="shared" si="236"/>
        <v>X</v>
      </c>
      <c r="L488" s="224" t="s">
        <v>62</v>
      </c>
      <c r="M488" s="224"/>
      <c r="N488" s="224"/>
      <c r="O488" s="224" t="s">
        <v>62</v>
      </c>
      <c r="P488" s="224" t="s">
        <v>62</v>
      </c>
      <c r="Q488" s="224" t="s">
        <v>62</v>
      </c>
      <c r="R488" s="224" t="s">
        <v>62</v>
      </c>
      <c r="S488" s="239"/>
    </row>
    <row r="489" spans="1:19" ht="45" x14ac:dyDescent="0.2">
      <c r="A489" s="332"/>
      <c r="B489" s="148" t="s">
        <v>192</v>
      </c>
      <c r="C489" s="224"/>
      <c r="D489" s="224" t="s">
        <v>62</v>
      </c>
      <c r="E489" s="224"/>
      <c r="F489" s="224"/>
      <c r="G489" s="224">
        <f>G486</f>
        <v>5</v>
      </c>
      <c r="H489" s="224">
        <f t="shared" ref="H489:I489" si="253">H486</f>
        <v>5</v>
      </c>
      <c r="I489" s="224">
        <f t="shared" si="253"/>
        <v>0</v>
      </c>
      <c r="J489" s="224">
        <f t="shared" si="235"/>
        <v>0</v>
      </c>
      <c r="K489" s="224">
        <f t="shared" si="236"/>
        <v>5</v>
      </c>
      <c r="L489" s="224" t="s">
        <v>62</v>
      </c>
      <c r="M489" s="150">
        <v>46022</v>
      </c>
      <c r="N489" s="150">
        <v>46022</v>
      </c>
      <c r="O489" s="142"/>
      <c r="P489" s="224" t="s">
        <v>62</v>
      </c>
      <c r="Q489" s="142"/>
      <c r="R489" s="142"/>
      <c r="S489" s="239"/>
    </row>
    <row r="490" spans="1:19" ht="14.25" x14ac:dyDescent="0.2">
      <c r="A490" s="332"/>
      <c r="B490" s="147" t="s">
        <v>193</v>
      </c>
      <c r="C490" s="224"/>
      <c r="D490" s="224"/>
      <c r="E490" s="224"/>
      <c r="F490" s="224"/>
      <c r="G490" s="224" t="s">
        <v>62</v>
      </c>
      <c r="H490" s="224"/>
      <c r="I490" s="224" t="s">
        <v>62</v>
      </c>
      <c r="J490" s="224" t="str">
        <f t="shared" si="235"/>
        <v>X</v>
      </c>
      <c r="K490" s="224" t="str">
        <f t="shared" si="236"/>
        <v>X</v>
      </c>
      <c r="L490" s="224" t="s">
        <v>62</v>
      </c>
      <c r="M490" s="224"/>
      <c r="N490" s="224"/>
      <c r="O490" s="224" t="s">
        <v>62</v>
      </c>
      <c r="P490" s="224" t="s">
        <v>62</v>
      </c>
      <c r="Q490" s="224" t="s">
        <v>62</v>
      </c>
      <c r="R490" s="224" t="s">
        <v>62</v>
      </c>
      <c r="S490" s="239"/>
    </row>
    <row r="491" spans="1:19" ht="45" x14ac:dyDescent="0.2">
      <c r="A491" s="332"/>
      <c r="B491" s="148" t="s">
        <v>330</v>
      </c>
      <c r="C491" s="224"/>
      <c r="D491" s="224" t="s">
        <v>62</v>
      </c>
      <c r="E491" s="224"/>
      <c r="F491" s="224"/>
      <c r="G491" s="224">
        <f>G487</f>
        <v>5</v>
      </c>
      <c r="H491" s="224">
        <f t="shared" ref="H491:I491" si="254">H487</f>
        <v>5</v>
      </c>
      <c r="I491" s="224">
        <f t="shared" si="254"/>
        <v>0</v>
      </c>
      <c r="J491" s="224">
        <f t="shared" si="235"/>
        <v>0</v>
      </c>
      <c r="K491" s="224">
        <f t="shared" si="236"/>
        <v>5</v>
      </c>
      <c r="L491" s="224" t="s">
        <v>62</v>
      </c>
      <c r="M491" s="150">
        <v>46022</v>
      </c>
      <c r="N491" s="150">
        <v>46022</v>
      </c>
      <c r="O491" s="142"/>
      <c r="P491" s="224" t="s">
        <v>62</v>
      </c>
      <c r="Q491" s="142"/>
      <c r="R491" s="142"/>
      <c r="S491" s="239"/>
    </row>
    <row r="492" spans="1:19" ht="14.25" x14ac:dyDescent="0.2">
      <c r="A492" s="332"/>
      <c r="B492" s="147" t="s">
        <v>71</v>
      </c>
      <c r="C492" s="224"/>
      <c r="D492" s="224"/>
      <c r="E492" s="224"/>
      <c r="F492" s="224"/>
      <c r="G492" s="224" t="s">
        <v>62</v>
      </c>
      <c r="H492" s="224"/>
      <c r="I492" s="224" t="s">
        <v>62</v>
      </c>
      <c r="J492" s="224" t="str">
        <f t="shared" si="235"/>
        <v>X</v>
      </c>
      <c r="K492" s="224" t="str">
        <f t="shared" si="236"/>
        <v>X</v>
      </c>
      <c r="L492" s="224" t="s">
        <v>62</v>
      </c>
      <c r="M492" s="224"/>
      <c r="N492" s="224"/>
      <c r="O492" s="224" t="s">
        <v>62</v>
      </c>
      <c r="P492" s="224" t="s">
        <v>62</v>
      </c>
      <c r="Q492" s="224" t="s">
        <v>62</v>
      </c>
      <c r="R492" s="224" t="s">
        <v>62</v>
      </c>
      <c r="S492" s="239"/>
    </row>
    <row r="493" spans="1:19" x14ac:dyDescent="0.2">
      <c r="A493" s="333"/>
      <c r="B493" s="148" t="s">
        <v>72</v>
      </c>
      <c r="C493" s="224"/>
      <c r="D493" s="224" t="s">
        <v>62</v>
      </c>
      <c r="E493" s="224"/>
      <c r="F493" s="224"/>
      <c r="G493" s="224">
        <f>G491</f>
        <v>5</v>
      </c>
      <c r="H493" s="224">
        <f t="shared" ref="H493:I493" si="255">H491</f>
        <v>5</v>
      </c>
      <c r="I493" s="224">
        <f t="shared" si="255"/>
        <v>0</v>
      </c>
      <c r="J493" s="224">
        <f t="shared" si="235"/>
        <v>0</v>
      </c>
      <c r="K493" s="224">
        <f t="shared" si="236"/>
        <v>5</v>
      </c>
      <c r="L493" s="224" t="s">
        <v>62</v>
      </c>
      <c r="M493" s="150">
        <v>46022</v>
      </c>
      <c r="N493" s="150">
        <v>46022</v>
      </c>
      <c r="O493" s="142"/>
      <c r="P493" s="224" t="s">
        <v>62</v>
      </c>
      <c r="Q493" s="142"/>
      <c r="R493" s="142"/>
      <c r="S493" s="239"/>
    </row>
    <row r="494" spans="1:19" ht="58.5" x14ac:dyDescent="0.2">
      <c r="A494" s="331" t="s">
        <v>273</v>
      </c>
      <c r="B494" s="137" t="str">
        <f>B486</f>
        <v>Результат предоставления субсидии 2 (код субсидии № 7041):</v>
      </c>
      <c r="C494" s="142" t="s">
        <v>191</v>
      </c>
      <c r="D494" s="141" t="s">
        <v>333</v>
      </c>
      <c r="E494" s="141" t="s">
        <v>320</v>
      </c>
      <c r="F494" s="142">
        <v>642</v>
      </c>
      <c r="G494" s="142">
        <v>4</v>
      </c>
      <c r="H494" s="142">
        <f>G494</f>
        <v>4</v>
      </c>
      <c r="I494" s="142">
        <v>0</v>
      </c>
      <c r="J494" s="142">
        <f t="shared" si="235"/>
        <v>0</v>
      </c>
      <c r="K494" s="142">
        <f t="shared" si="236"/>
        <v>4</v>
      </c>
      <c r="L494" s="142"/>
      <c r="M494" s="224" t="s">
        <v>62</v>
      </c>
      <c r="N494" s="224" t="s">
        <v>62</v>
      </c>
      <c r="O494" s="194">
        <v>3918141.55</v>
      </c>
      <c r="P494" s="194"/>
      <c r="Q494" s="194">
        <v>3918141.55</v>
      </c>
      <c r="R494" s="194">
        <v>0</v>
      </c>
      <c r="S494" s="239"/>
    </row>
    <row r="495" spans="1:19" ht="15.75" x14ac:dyDescent="0.2">
      <c r="A495" s="332"/>
      <c r="B495" s="146" t="s">
        <v>70</v>
      </c>
      <c r="C495" s="224"/>
      <c r="D495" s="224" t="s">
        <v>62</v>
      </c>
      <c r="E495" s="224"/>
      <c r="F495" s="224"/>
      <c r="G495" s="224">
        <f>G494</f>
        <v>4</v>
      </c>
      <c r="H495" s="224">
        <f t="shared" ref="H495:I495" si="256">H494</f>
        <v>4</v>
      </c>
      <c r="I495" s="224">
        <f t="shared" si="256"/>
        <v>0</v>
      </c>
      <c r="J495" s="224">
        <f t="shared" si="235"/>
        <v>0</v>
      </c>
      <c r="K495" s="224">
        <f t="shared" si="236"/>
        <v>4</v>
      </c>
      <c r="L495" s="224" t="s">
        <v>62</v>
      </c>
      <c r="M495" s="150">
        <v>46022</v>
      </c>
      <c r="N495" s="150">
        <v>46022</v>
      </c>
      <c r="O495" s="142"/>
      <c r="P495" s="224" t="s">
        <v>62</v>
      </c>
      <c r="Q495" s="142"/>
      <c r="R495" s="142"/>
      <c r="S495" s="239"/>
    </row>
    <row r="496" spans="1:19" ht="14.25" x14ac:dyDescent="0.2">
      <c r="A496" s="332"/>
      <c r="B496" s="147" t="s">
        <v>76</v>
      </c>
      <c r="C496" s="224"/>
      <c r="D496" s="224"/>
      <c r="E496" s="224"/>
      <c r="F496" s="224"/>
      <c r="G496" s="224" t="s">
        <v>62</v>
      </c>
      <c r="H496" s="224"/>
      <c r="I496" s="224" t="s">
        <v>62</v>
      </c>
      <c r="J496" s="224" t="str">
        <f t="shared" si="235"/>
        <v>X</v>
      </c>
      <c r="K496" s="224" t="str">
        <f t="shared" si="236"/>
        <v>X</v>
      </c>
      <c r="L496" s="224" t="s">
        <v>62</v>
      </c>
      <c r="M496" s="224"/>
      <c r="N496" s="224"/>
      <c r="O496" s="224" t="s">
        <v>62</v>
      </c>
      <c r="P496" s="224" t="s">
        <v>62</v>
      </c>
      <c r="Q496" s="224" t="s">
        <v>62</v>
      </c>
      <c r="R496" s="224" t="s">
        <v>62</v>
      </c>
      <c r="S496" s="239"/>
    </row>
    <row r="497" spans="1:19" ht="45" x14ac:dyDescent="0.2">
      <c r="A497" s="332"/>
      <c r="B497" s="148" t="s">
        <v>192</v>
      </c>
      <c r="C497" s="224"/>
      <c r="D497" s="224" t="s">
        <v>62</v>
      </c>
      <c r="E497" s="224"/>
      <c r="F497" s="224"/>
      <c r="G497" s="224">
        <f>G494</f>
        <v>4</v>
      </c>
      <c r="H497" s="224">
        <f t="shared" ref="H497:I497" si="257">H494</f>
        <v>4</v>
      </c>
      <c r="I497" s="224">
        <f t="shared" si="257"/>
        <v>0</v>
      </c>
      <c r="J497" s="224">
        <f t="shared" si="235"/>
        <v>0</v>
      </c>
      <c r="K497" s="224">
        <f t="shared" si="236"/>
        <v>4</v>
      </c>
      <c r="L497" s="224" t="s">
        <v>62</v>
      </c>
      <c r="M497" s="150">
        <v>46022</v>
      </c>
      <c r="N497" s="150">
        <v>46022</v>
      </c>
      <c r="O497" s="142"/>
      <c r="P497" s="224" t="s">
        <v>62</v>
      </c>
      <c r="Q497" s="142"/>
      <c r="R497" s="142"/>
      <c r="S497" s="239"/>
    </row>
    <row r="498" spans="1:19" ht="14.25" x14ac:dyDescent="0.2">
      <c r="A498" s="332"/>
      <c r="B498" s="147" t="s">
        <v>193</v>
      </c>
      <c r="C498" s="224"/>
      <c r="D498" s="224"/>
      <c r="E498" s="224"/>
      <c r="F498" s="224"/>
      <c r="G498" s="224" t="s">
        <v>62</v>
      </c>
      <c r="H498" s="224"/>
      <c r="I498" s="224" t="s">
        <v>62</v>
      </c>
      <c r="J498" s="224" t="str">
        <f t="shared" si="235"/>
        <v>X</v>
      </c>
      <c r="K498" s="224" t="str">
        <f t="shared" si="236"/>
        <v>X</v>
      </c>
      <c r="L498" s="224" t="s">
        <v>62</v>
      </c>
      <c r="M498" s="224"/>
      <c r="N498" s="224"/>
      <c r="O498" s="224" t="s">
        <v>62</v>
      </c>
      <c r="P498" s="224" t="s">
        <v>62</v>
      </c>
      <c r="Q498" s="224" t="s">
        <v>62</v>
      </c>
      <c r="R498" s="224" t="s">
        <v>62</v>
      </c>
      <c r="S498" s="239"/>
    </row>
    <row r="499" spans="1:19" ht="45" x14ac:dyDescent="0.2">
      <c r="A499" s="332"/>
      <c r="B499" s="148" t="s">
        <v>330</v>
      </c>
      <c r="C499" s="224"/>
      <c r="D499" s="224" t="s">
        <v>62</v>
      </c>
      <c r="E499" s="224"/>
      <c r="F499" s="224"/>
      <c r="G499" s="224">
        <f>G495</f>
        <v>4</v>
      </c>
      <c r="H499" s="224">
        <f t="shared" ref="H499:I499" si="258">H495</f>
        <v>4</v>
      </c>
      <c r="I499" s="224">
        <f t="shared" si="258"/>
        <v>0</v>
      </c>
      <c r="J499" s="224">
        <f t="shared" si="235"/>
        <v>0</v>
      </c>
      <c r="K499" s="224">
        <f t="shared" si="236"/>
        <v>4</v>
      </c>
      <c r="L499" s="224" t="s">
        <v>62</v>
      </c>
      <c r="M499" s="150">
        <v>46022</v>
      </c>
      <c r="N499" s="150">
        <v>46022</v>
      </c>
      <c r="O499" s="142"/>
      <c r="P499" s="224" t="s">
        <v>62</v>
      </c>
      <c r="Q499" s="142"/>
      <c r="R499" s="142"/>
      <c r="S499" s="239"/>
    </row>
    <row r="500" spans="1:19" ht="14.25" x14ac:dyDescent="0.2">
      <c r="A500" s="332"/>
      <c r="B500" s="147" t="s">
        <v>71</v>
      </c>
      <c r="C500" s="224"/>
      <c r="D500" s="224"/>
      <c r="E500" s="224"/>
      <c r="F500" s="224"/>
      <c r="G500" s="224" t="s">
        <v>62</v>
      </c>
      <c r="H500" s="224"/>
      <c r="I500" s="224" t="s">
        <v>62</v>
      </c>
      <c r="J500" s="224" t="str">
        <f t="shared" si="235"/>
        <v>X</v>
      </c>
      <c r="K500" s="224" t="str">
        <f t="shared" si="236"/>
        <v>X</v>
      </c>
      <c r="L500" s="224" t="s">
        <v>62</v>
      </c>
      <c r="M500" s="224"/>
      <c r="N500" s="224"/>
      <c r="O500" s="224" t="s">
        <v>62</v>
      </c>
      <c r="P500" s="224" t="s">
        <v>62</v>
      </c>
      <c r="Q500" s="224" t="s">
        <v>62</v>
      </c>
      <c r="R500" s="224" t="s">
        <v>62</v>
      </c>
      <c r="S500" s="239"/>
    </row>
    <row r="501" spans="1:19" x14ac:dyDescent="0.2">
      <c r="A501" s="333"/>
      <c r="B501" s="148" t="s">
        <v>72</v>
      </c>
      <c r="C501" s="224"/>
      <c r="D501" s="224" t="s">
        <v>62</v>
      </c>
      <c r="E501" s="224"/>
      <c r="F501" s="224"/>
      <c r="G501" s="224">
        <f>G499</f>
        <v>4</v>
      </c>
      <c r="H501" s="224">
        <f t="shared" ref="H501:I501" si="259">H499</f>
        <v>4</v>
      </c>
      <c r="I501" s="224">
        <f t="shared" si="259"/>
        <v>0</v>
      </c>
      <c r="J501" s="224">
        <f t="shared" si="235"/>
        <v>0</v>
      </c>
      <c r="K501" s="224">
        <f t="shared" si="236"/>
        <v>4</v>
      </c>
      <c r="L501" s="224" t="s">
        <v>62</v>
      </c>
      <c r="M501" s="150">
        <v>46022</v>
      </c>
      <c r="N501" s="150">
        <v>46022</v>
      </c>
      <c r="O501" s="142"/>
      <c r="P501" s="224" t="s">
        <v>62</v>
      </c>
      <c r="Q501" s="142"/>
      <c r="R501" s="142"/>
      <c r="S501" s="239"/>
    </row>
    <row r="502" spans="1:19" ht="58.5" x14ac:dyDescent="0.2">
      <c r="A502" s="331" t="s">
        <v>274</v>
      </c>
      <c r="B502" s="137" t="str">
        <f>B494</f>
        <v>Результат предоставления субсидии 2 (код субсидии № 7041):</v>
      </c>
      <c r="C502" s="142" t="s">
        <v>191</v>
      </c>
      <c r="D502" s="141" t="s">
        <v>333</v>
      </c>
      <c r="E502" s="141" t="s">
        <v>320</v>
      </c>
      <c r="F502" s="142">
        <v>642</v>
      </c>
      <c r="G502" s="142">
        <v>2</v>
      </c>
      <c r="H502" s="142">
        <f>G502</f>
        <v>2</v>
      </c>
      <c r="I502" s="142">
        <v>0</v>
      </c>
      <c r="J502" s="142">
        <f t="shared" si="235"/>
        <v>0</v>
      </c>
      <c r="K502" s="142">
        <f t="shared" si="236"/>
        <v>2</v>
      </c>
      <c r="L502" s="142"/>
      <c r="M502" s="224" t="s">
        <v>62</v>
      </c>
      <c r="N502" s="224" t="s">
        <v>62</v>
      </c>
      <c r="O502" s="194">
        <v>3590207.63</v>
      </c>
      <c r="P502" s="194"/>
      <c r="Q502" s="194">
        <v>0</v>
      </c>
      <c r="R502" s="194">
        <v>0</v>
      </c>
      <c r="S502" s="239"/>
    </row>
    <row r="503" spans="1:19" ht="15.75" x14ac:dyDescent="0.2">
      <c r="A503" s="332"/>
      <c r="B503" s="146" t="s">
        <v>70</v>
      </c>
      <c r="C503" s="224"/>
      <c r="D503" s="224" t="s">
        <v>62</v>
      </c>
      <c r="E503" s="224"/>
      <c r="F503" s="224"/>
      <c r="G503" s="224">
        <f>G502</f>
        <v>2</v>
      </c>
      <c r="H503" s="224">
        <f t="shared" ref="H503:I503" si="260">H502</f>
        <v>2</v>
      </c>
      <c r="I503" s="224">
        <f t="shared" si="260"/>
        <v>0</v>
      </c>
      <c r="J503" s="224">
        <f t="shared" si="235"/>
        <v>0</v>
      </c>
      <c r="K503" s="224">
        <f t="shared" si="236"/>
        <v>2</v>
      </c>
      <c r="L503" s="224" t="s">
        <v>62</v>
      </c>
      <c r="M503" s="150">
        <v>46022</v>
      </c>
      <c r="N503" s="150">
        <v>46022</v>
      </c>
      <c r="O503" s="142"/>
      <c r="P503" s="224" t="s">
        <v>62</v>
      </c>
      <c r="Q503" s="142"/>
      <c r="R503" s="142"/>
      <c r="S503" s="239"/>
    </row>
    <row r="504" spans="1:19" ht="14.25" x14ac:dyDescent="0.2">
      <c r="A504" s="332"/>
      <c r="B504" s="147" t="s">
        <v>76</v>
      </c>
      <c r="C504" s="224"/>
      <c r="D504" s="224"/>
      <c r="E504" s="224"/>
      <c r="F504" s="224"/>
      <c r="G504" s="224" t="s">
        <v>62</v>
      </c>
      <c r="H504" s="224"/>
      <c r="I504" s="224" t="s">
        <v>62</v>
      </c>
      <c r="J504" s="224" t="str">
        <f t="shared" si="235"/>
        <v>X</v>
      </c>
      <c r="K504" s="224" t="str">
        <f t="shared" si="236"/>
        <v>X</v>
      </c>
      <c r="L504" s="224" t="s">
        <v>62</v>
      </c>
      <c r="M504" s="224"/>
      <c r="N504" s="224"/>
      <c r="O504" s="224" t="s">
        <v>62</v>
      </c>
      <c r="P504" s="224" t="s">
        <v>62</v>
      </c>
      <c r="Q504" s="224" t="s">
        <v>62</v>
      </c>
      <c r="R504" s="224" t="s">
        <v>62</v>
      </c>
      <c r="S504" s="239"/>
    </row>
    <row r="505" spans="1:19" ht="45" x14ac:dyDescent="0.2">
      <c r="A505" s="332"/>
      <c r="B505" s="148" t="s">
        <v>192</v>
      </c>
      <c r="C505" s="224"/>
      <c r="D505" s="224" t="s">
        <v>62</v>
      </c>
      <c r="E505" s="224"/>
      <c r="F505" s="224"/>
      <c r="G505" s="224">
        <f>G502</f>
        <v>2</v>
      </c>
      <c r="H505" s="224">
        <f t="shared" ref="H505:I505" si="261">H502</f>
        <v>2</v>
      </c>
      <c r="I505" s="224">
        <f t="shared" si="261"/>
        <v>0</v>
      </c>
      <c r="J505" s="224">
        <f t="shared" si="235"/>
        <v>0</v>
      </c>
      <c r="K505" s="224">
        <f t="shared" si="236"/>
        <v>2</v>
      </c>
      <c r="L505" s="224" t="s">
        <v>62</v>
      </c>
      <c r="M505" s="150">
        <v>46022</v>
      </c>
      <c r="N505" s="150">
        <v>46022</v>
      </c>
      <c r="O505" s="142"/>
      <c r="P505" s="224" t="s">
        <v>62</v>
      </c>
      <c r="Q505" s="142"/>
      <c r="R505" s="142"/>
      <c r="S505" s="239"/>
    </row>
    <row r="506" spans="1:19" ht="14.25" x14ac:dyDescent="0.2">
      <c r="A506" s="332"/>
      <c r="B506" s="147" t="s">
        <v>193</v>
      </c>
      <c r="C506" s="224"/>
      <c r="D506" s="224"/>
      <c r="E506" s="224"/>
      <c r="F506" s="224"/>
      <c r="G506" s="224" t="s">
        <v>62</v>
      </c>
      <c r="H506" s="224"/>
      <c r="I506" s="224" t="s">
        <v>62</v>
      </c>
      <c r="J506" s="224" t="str">
        <f t="shared" si="235"/>
        <v>X</v>
      </c>
      <c r="K506" s="224" t="str">
        <f t="shared" si="236"/>
        <v>X</v>
      </c>
      <c r="L506" s="224" t="s">
        <v>62</v>
      </c>
      <c r="M506" s="224"/>
      <c r="N506" s="224"/>
      <c r="O506" s="224" t="s">
        <v>62</v>
      </c>
      <c r="P506" s="224" t="s">
        <v>62</v>
      </c>
      <c r="Q506" s="224" t="s">
        <v>62</v>
      </c>
      <c r="R506" s="224" t="s">
        <v>62</v>
      </c>
      <c r="S506" s="239"/>
    </row>
    <row r="507" spans="1:19" ht="45" x14ac:dyDescent="0.2">
      <c r="A507" s="332"/>
      <c r="B507" s="148" t="s">
        <v>330</v>
      </c>
      <c r="C507" s="224"/>
      <c r="D507" s="224" t="s">
        <v>62</v>
      </c>
      <c r="E507" s="224"/>
      <c r="F507" s="224"/>
      <c r="G507" s="224">
        <f>G503</f>
        <v>2</v>
      </c>
      <c r="H507" s="224">
        <f t="shared" ref="H507:I507" si="262">H503</f>
        <v>2</v>
      </c>
      <c r="I507" s="224">
        <f t="shared" si="262"/>
        <v>0</v>
      </c>
      <c r="J507" s="224">
        <f t="shared" si="235"/>
        <v>0</v>
      </c>
      <c r="K507" s="224">
        <f t="shared" si="236"/>
        <v>2</v>
      </c>
      <c r="L507" s="224" t="s">
        <v>62</v>
      </c>
      <c r="M507" s="150">
        <v>46022</v>
      </c>
      <c r="N507" s="150">
        <v>46022</v>
      </c>
      <c r="O507" s="142"/>
      <c r="P507" s="224" t="s">
        <v>62</v>
      </c>
      <c r="Q507" s="142"/>
      <c r="R507" s="142"/>
      <c r="S507" s="239"/>
    </row>
    <row r="508" spans="1:19" ht="14.25" x14ac:dyDescent="0.2">
      <c r="A508" s="332"/>
      <c r="B508" s="147" t="s">
        <v>71</v>
      </c>
      <c r="C508" s="224"/>
      <c r="D508" s="224"/>
      <c r="E508" s="224"/>
      <c r="F508" s="224"/>
      <c r="G508" s="224" t="s">
        <v>62</v>
      </c>
      <c r="H508" s="224"/>
      <c r="I508" s="224" t="s">
        <v>62</v>
      </c>
      <c r="J508" s="224" t="str">
        <f t="shared" si="235"/>
        <v>X</v>
      </c>
      <c r="K508" s="224" t="str">
        <f t="shared" si="236"/>
        <v>X</v>
      </c>
      <c r="L508" s="224" t="s">
        <v>62</v>
      </c>
      <c r="M508" s="224"/>
      <c r="N508" s="224"/>
      <c r="O508" s="224" t="s">
        <v>62</v>
      </c>
      <c r="P508" s="224" t="s">
        <v>62</v>
      </c>
      <c r="Q508" s="224" t="s">
        <v>62</v>
      </c>
      <c r="R508" s="224" t="s">
        <v>62</v>
      </c>
      <c r="S508" s="239"/>
    </row>
    <row r="509" spans="1:19" x14ac:dyDescent="0.2">
      <c r="A509" s="333"/>
      <c r="B509" s="148" t="s">
        <v>72</v>
      </c>
      <c r="C509" s="224"/>
      <c r="D509" s="224" t="s">
        <v>62</v>
      </c>
      <c r="E509" s="224"/>
      <c r="F509" s="224"/>
      <c r="G509" s="224">
        <f>G507</f>
        <v>2</v>
      </c>
      <c r="H509" s="224">
        <f t="shared" ref="H509:I509" si="263">H507</f>
        <v>2</v>
      </c>
      <c r="I509" s="224">
        <f t="shared" si="263"/>
        <v>0</v>
      </c>
      <c r="J509" s="224">
        <f t="shared" si="235"/>
        <v>0</v>
      </c>
      <c r="K509" s="224">
        <f t="shared" si="236"/>
        <v>2</v>
      </c>
      <c r="L509" s="224" t="s">
        <v>62</v>
      </c>
      <c r="M509" s="150">
        <v>46022</v>
      </c>
      <c r="N509" s="150">
        <v>46022</v>
      </c>
      <c r="O509" s="142"/>
      <c r="P509" s="224" t="s">
        <v>62</v>
      </c>
      <c r="Q509" s="142"/>
      <c r="R509" s="142"/>
      <c r="S509" s="239"/>
    </row>
    <row r="510" spans="1:19" ht="58.5" x14ac:dyDescent="0.2">
      <c r="A510" s="331" t="s">
        <v>275</v>
      </c>
      <c r="B510" s="137" t="str">
        <f>B502</f>
        <v>Результат предоставления субсидии 2 (код субсидии № 7041):</v>
      </c>
      <c r="C510" s="142" t="s">
        <v>191</v>
      </c>
      <c r="D510" s="141" t="s">
        <v>333</v>
      </c>
      <c r="E510" s="141" t="s">
        <v>320</v>
      </c>
      <c r="F510" s="142">
        <v>642</v>
      </c>
      <c r="G510" s="142">
        <v>2</v>
      </c>
      <c r="H510" s="142">
        <f>G510</f>
        <v>2</v>
      </c>
      <c r="I510" s="142">
        <v>2</v>
      </c>
      <c r="J510" s="142">
        <f t="shared" si="235"/>
        <v>2</v>
      </c>
      <c r="K510" s="142">
        <f t="shared" si="236"/>
        <v>2</v>
      </c>
      <c r="L510" s="142"/>
      <c r="M510" s="224" t="s">
        <v>62</v>
      </c>
      <c r="N510" s="224" t="s">
        <v>62</v>
      </c>
      <c r="O510" s="194">
        <v>484730.1</v>
      </c>
      <c r="P510" s="194"/>
      <c r="Q510" s="194">
        <v>477079.81</v>
      </c>
      <c r="R510" s="194">
        <v>477079.81</v>
      </c>
      <c r="S510" s="239"/>
    </row>
    <row r="511" spans="1:19" ht="15.75" x14ac:dyDescent="0.2">
      <c r="A511" s="332"/>
      <c r="B511" s="146" t="s">
        <v>70</v>
      </c>
      <c r="C511" s="224"/>
      <c r="D511" s="224" t="s">
        <v>62</v>
      </c>
      <c r="E511" s="224"/>
      <c r="F511" s="224"/>
      <c r="G511" s="224">
        <f>G510</f>
        <v>2</v>
      </c>
      <c r="H511" s="224">
        <f t="shared" ref="H511:I511" si="264">H510</f>
        <v>2</v>
      </c>
      <c r="I511" s="224">
        <f t="shared" si="264"/>
        <v>2</v>
      </c>
      <c r="J511" s="224">
        <f t="shared" si="235"/>
        <v>2</v>
      </c>
      <c r="K511" s="224">
        <f t="shared" si="236"/>
        <v>2</v>
      </c>
      <c r="L511" s="224" t="s">
        <v>62</v>
      </c>
      <c r="M511" s="150">
        <v>46022</v>
      </c>
      <c r="N511" s="150">
        <v>46022</v>
      </c>
      <c r="O511" s="142"/>
      <c r="P511" s="224" t="s">
        <v>62</v>
      </c>
      <c r="Q511" s="142"/>
      <c r="R511" s="142"/>
      <c r="S511" s="239"/>
    </row>
    <row r="512" spans="1:19" ht="14.25" x14ac:dyDescent="0.2">
      <c r="A512" s="332"/>
      <c r="B512" s="147" t="s">
        <v>76</v>
      </c>
      <c r="C512" s="224"/>
      <c r="D512" s="224"/>
      <c r="E512" s="224"/>
      <c r="F512" s="224"/>
      <c r="G512" s="224" t="s">
        <v>62</v>
      </c>
      <c r="H512" s="224"/>
      <c r="I512" s="224" t="s">
        <v>62</v>
      </c>
      <c r="J512" s="224" t="str">
        <f t="shared" si="235"/>
        <v>X</v>
      </c>
      <c r="K512" s="224" t="str">
        <f t="shared" si="236"/>
        <v>X</v>
      </c>
      <c r="L512" s="224" t="s">
        <v>62</v>
      </c>
      <c r="M512" s="224"/>
      <c r="N512" s="224"/>
      <c r="O512" s="224" t="s">
        <v>62</v>
      </c>
      <c r="P512" s="224" t="s">
        <v>62</v>
      </c>
      <c r="Q512" s="224" t="s">
        <v>62</v>
      </c>
      <c r="R512" s="224" t="s">
        <v>62</v>
      </c>
      <c r="S512" s="239"/>
    </row>
    <row r="513" spans="1:19" ht="45" x14ac:dyDescent="0.2">
      <c r="A513" s="332"/>
      <c r="B513" s="148" t="s">
        <v>192</v>
      </c>
      <c r="C513" s="224"/>
      <c r="D513" s="224" t="s">
        <v>62</v>
      </c>
      <c r="E513" s="224"/>
      <c r="F513" s="224"/>
      <c r="G513" s="224">
        <f>G510</f>
        <v>2</v>
      </c>
      <c r="H513" s="224">
        <f t="shared" ref="H513:I513" si="265">H510</f>
        <v>2</v>
      </c>
      <c r="I513" s="224">
        <f t="shared" si="265"/>
        <v>2</v>
      </c>
      <c r="J513" s="224">
        <f t="shared" si="235"/>
        <v>2</v>
      </c>
      <c r="K513" s="224">
        <f t="shared" si="236"/>
        <v>2</v>
      </c>
      <c r="L513" s="224" t="s">
        <v>62</v>
      </c>
      <c r="M513" s="150">
        <v>46022</v>
      </c>
      <c r="N513" s="150">
        <v>46022</v>
      </c>
      <c r="O513" s="142"/>
      <c r="P513" s="224" t="s">
        <v>62</v>
      </c>
      <c r="Q513" s="142"/>
      <c r="R513" s="142"/>
      <c r="S513" s="239"/>
    </row>
    <row r="514" spans="1:19" ht="14.25" x14ac:dyDescent="0.2">
      <c r="A514" s="332"/>
      <c r="B514" s="147" t="s">
        <v>193</v>
      </c>
      <c r="C514" s="224"/>
      <c r="D514" s="224"/>
      <c r="E514" s="224"/>
      <c r="F514" s="224"/>
      <c r="G514" s="224" t="s">
        <v>62</v>
      </c>
      <c r="H514" s="224"/>
      <c r="I514" s="224" t="s">
        <v>62</v>
      </c>
      <c r="J514" s="224" t="str">
        <f t="shared" si="235"/>
        <v>X</v>
      </c>
      <c r="K514" s="224" t="str">
        <f t="shared" si="236"/>
        <v>X</v>
      </c>
      <c r="L514" s="224" t="s">
        <v>62</v>
      </c>
      <c r="M514" s="224"/>
      <c r="N514" s="224"/>
      <c r="O514" s="224" t="s">
        <v>62</v>
      </c>
      <c r="P514" s="224" t="s">
        <v>62</v>
      </c>
      <c r="Q514" s="224" t="s">
        <v>62</v>
      </c>
      <c r="R514" s="224" t="s">
        <v>62</v>
      </c>
      <c r="S514" s="239"/>
    </row>
    <row r="515" spans="1:19" ht="45" x14ac:dyDescent="0.2">
      <c r="A515" s="332"/>
      <c r="B515" s="148" t="s">
        <v>330</v>
      </c>
      <c r="C515" s="224"/>
      <c r="D515" s="224" t="s">
        <v>62</v>
      </c>
      <c r="E515" s="224"/>
      <c r="F515" s="224"/>
      <c r="G515" s="224">
        <f>G511</f>
        <v>2</v>
      </c>
      <c r="H515" s="224">
        <f t="shared" ref="H515:I515" si="266">H511</f>
        <v>2</v>
      </c>
      <c r="I515" s="224">
        <f t="shared" si="266"/>
        <v>2</v>
      </c>
      <c r="J515" s="224">
        <f t="shared" si="235"/>
        <v>2</v>
      </c>
      <c r="K515" s="224">
        <f t="shared" si="236"/>
        <v>2</v>
      </c>
      <c r="L515" s="224" t="s">
        <v>62</v>
      </c>
      <c r="M515" s="150">
        <v>46022</v>
      </c>
      <c r="N515" s="150">
        <v>46022</v>
      </c>
      <c r="O515" s="142"/>
      <c r="P515" s="224" t="s">
        <v>62</v>
      </c>
      <c r="Q515" s="142"/>
      <c r="R515" s="142"/>
      <c r="S515" s="239"/>
    </row>
    <row r="516" spans="1:19" ht="14.25" x14ac:dyDescent="0.2">
      <c r="A516" s="332"/>
      <c r="B516" s="147" t="s">
        <v>71</v>
      </c>
      <c r="C516" s="224"/>
      <c r="D516" s="224"/>
      <c r="E516" s="224"/>
      <c r="F516" s="224"/>
      <c r="G516" s="224" t="s">
        <v>62</v>
      </c>
      <c r="H516" s="224"/>
      <c r="I516" s="224" t="s">
        <v>62</v>
      </c>
      <c r="J516" s="224" t="str">
        <f t="shared" si="235"/>
        <v>X</v>
      </c>
      <c r="K516" s="224" t="str">
        <f t="shared" si="236"/>
        <v>X</v>
      </c>
      <c r="L516" s="224" t="s">
        <v>62</v>
      </c>
      <c r="M516" s="224"/>
      <c r="N516" s="224"/>
      <c r="O516" s="224" t="s">
        <v>62</v>
      </c>
      <c r="P516" s="224" t="s">
        <v>62</v>
      </c>
      <c r="Q516" s="224" t="s">
        <v>62</v>
      </c>
      <c r="R516" s="224" t="s">
        <v>62</v>
      </c>
      <c r="S516" s="239"/>
    </row>
    <row r="517" spans="1:19" x14ac:dyDescent="0.2">
      <c r="A517" s="333"/>
      <c r="B517" s="148" t="s">
        <v>72</v>
      </c>
      <c r="C517" s="224"/>
      <c r="D517" s="224" t="s">
        <v>62</v>
      </c>
      <c r="E517" s="224"/>
      <c r="F517" s="224"/>
      <c r="G517" s="224">
        <f>G515</f>
        <v>2</v>
      </c>
      <c r="H517" s="224">
        <f t="shared" ref="H517:I517" si="267">H515</f>
        <v>2</v>
      </c>
      <c r="I517" s="224">
        <f t="shared" si="267"/>
        <v>2</v>
      </c>
      <c r="J517" s="224">
        <f t="shared" si="235"/>
        <v>2</v>
      </c>
      <c r="K517" s="224">
        <f t="shared" si="236"/>
        <v>2</v>
      </c>
      <c r="L517" s="224" t="s">
        <v>62</v>
      </c>
      <c r="M517" s="150">
        <v>46022</v>
      </c>
      <c r="N517" s="150">
        <v>46022</v>
      </c>
      <c r="O517" s="142"/>
      <c r="P517" s="224" t="s">
        <v>62</v>
      </c>
      <c r="Q517" s="142"/>
      <c r="R517" s="142"/>
      <c r="S517" s="239"/>
    </row>
    <row r="518" spans="1:19" ht="58.5" x14ac:dyDescent="0.2">
      <c r="A518" s="331" t="s">
        <v>276</v>
      </c>
      <c r="B518" s="137" t="str">
        <f>B510</f>
        <v>Результат предоставления субсидии 2 (код субсидии № 7041):</v>
      </c>
      <c r="C518" s="142" t="s">
        <v>191</v>
      </c>
      <c r="D518" s="141" t="s">
        <v>333</v>
      </c>
      <c r="E518" s="141" t="s">
        <v>320</v>
      </c>
      <c r="F518" s="142">
        <v>642</v>
      </c>
      <c r="G518" s="142">
        <v>3</v>
      </c>
      <c r="H518" s="142">
        <v>4</v>
      </c>
      <c r="I518" s="142">
        <v>0</v>
      </c>
      <c r="J518" s="142">
        <f t="shared" si="235"/>
        <v>0</v>
      </c>
      <c r="K518" s="142">
        <f t="shared" si="236"/>
        <v>3</v>
      </c>
      <c r="L518" s="142"/>
      <c r="M518" s="224" t="s">
        <v>62</v>
      </c>
      <c r="N518" s="224" t="s">
        <v>62</v>
      </c>
      <c r="O518" s="194">
        <v>6781609.6600000001</v>
      </c>
      <c r="P518" s="194"/>
      <c r="Q518" s="194">
        <v>6781609.6600000001</v>
      </c>
      <c r="R518" s="194">
        <v>0</v>
      </c>
      <c r="S518" s="239"/>
    </row>
    <row r="519" spans="1:19" ht="15.75" x14ac:dyDescent="0.2">
      <c r="A519" s="332"/>
      <c r="B519" s="146" t="s">
        <v>70</v>
      </c>
      <c r="C519" s="224"/>
      <c r="D519" s="224" t="s">
        <v>62</v>
      </c>
      <c r="E519" s="224"/>
      <c r="F519" s="224"/>
      <c r="G519" s="224">
        <f>G518</f>
        <v>3</v>
      </c>
      <c r="H519" s="224">
        <f t="shared" ref="H519:I519" si="268">H518</f>
        <v>4</v>
      </c>
      <c r="I519" s="224">
        <f t="shared" si="268"/>
        <v>0</v>
      </c>
      <c r="J519" s="224">
        <f t="shared" ref="J519:J582" si="269">I519</f>
        <v>0</v>
      </c>
      <c r="K519" s="224">
        <f t="shared" ref="K519:K582" si="270">G519</f>
        <v>3</v>
      </c>
      <c r="L519" s="224" t="s">
        <v>62</v>
      </c>
      <c r="M519" s="150">
        <v>46022</v>
      </c>
      <c r="N519" s="150">
        <v>46022</v>
      </c>
      <c r="O519" s="142"/>
      <c r="P519" s="224" t="s">
        <v>62</v>
      </c>
      <c r="Q519" s="142"/>
      <c r="R519" s="142"/>
      <c r="S519" s="239"/>
    </row>
    <row r="520" spans="1:19" ht="14.25" x14ac:dyDescent="0.2">
      <c r="A520" s="332"/>
      <c r="B520" s="147" t="s">
        <v>76</v>
      </c>
      <c r="C520" s="224"/>
      <c r="D520" s="224"/>
      <c r="E520" s="224"/>
      <c r="F520" s="224"/>
      <c r="G520" s="224" t="s">
        <v>62</v>
      </c>
      <c r="H520" s="224"/>
      <c r="I520" s="224" t="s">
        <v>62</v>
      </c>
      <c r="J520" s="224" t="str">
        <f t="shared" si="269"/>
        <v>X</v>
      </c>
      <c r="K520" s="224" t="str">
        <f t="shared" si="270"/>
        <v>X</v>
      </c>
      <c r="L520" s="224" t="s">
        <v>62</v>
      </c>
      <c r="M520" s="224"/>
      <c r="N520" s="224"/>
      <c r="O520" s="224" t="s">
        <v>62</v>
      </c>
      <c r="P520" s="224" t="s">
        <v>62</v>
      </c>
      <c r="Q520" s="224" t="s">
        <v>62</v>
      </c>
      <c r="R520" s="224" t="s">
        <v>62</v>
      </c>
      <c r="S520" s="239"/>
    </row>
    <row r="521" spans="1:19" ht="45" x14ac:dyDescent="0.2">
      <c r="A521" s="332"/>
      <c r="B521" s="148" t="s">
        <v>192</v>
      </c>
      <c r="C521" s="224"/>
      <c r="D521" s="224" t="s">
        <v>62</v>
      </c>
      <c r="E521" s="224"/>
      <c r="F521" s="224"/>
      <c r="G521" s="224">
        <f>G518</f>
        <v>3</v>
      </c>
      <c r="H521" s="224">
        <f t="shared" ref="H521:I521" si="271">H518</f>
        <v>4</v>
      </c>
      <c r="I521" s="224">
        <f t="shared" si="271"/>
        <v>0</v>
      </c>
      <c r="J521" s="224">
        <f t="shared" si="269"/>
        <v>0</v>
      </c>
      <c r="K521" s="224">
        <f t="shared" si="270"/>
        <v>3</v>
      </c>
      <c r="L521" s="224" t="s">
        <v>62</v>
      </c>
      <c r="M521" s="150">
        <v>46022</v>
      </c>
      <c r="N521" s="150">
        <v>46022</v>
      </c>
      <c r="O521" s="142"/>
      <c r="P521" s="224" t="s">
        <v>62</v>
      </c>
      <c r="Q521" s="142"/>
      <c r="R521" s="142"/>
      <c r="S521" s="239"/>
    </row>
    <row r="522" spans="1:19" ht="14.25" x14ac:dyDescent="0.2">
      <c r="A522" s="332"/>
      <c r="B522" s="147" t="s">
        <v>193</v>
      </c>
      <c r="C522" s="224"/>
      <c r="D522" s="224"/>
      <c r="E522" s="224"/>
      <c r="F522" s="224"/>
      <c r="G522" s="224" t="s">
        <v>62</v>
      </c>
      <c r="H522" s="224"/>
      <c r="I522" s="224" t="s">
        <v>62</v>
      </c>
      <c r="J522" s="224" t="str">
        <f t="shared" si="269"/>
        <v>X</v>
      </c>
      <c r="K522" s="224" t="str">
        <f t="shared" si="270"/>
        <v>X</v>
      </c>
      <c r="L522" s="224" t="s">
        <v>62</v>
      </c>
      <c r="M522" s="224"/>
      <c r="N522" s="224"/>
      <c r="O522" s="224" t="s">
        <v>62</v>
      </c>
      <c r="P522" s="224" t="s">
        <v>62</v>
      </c>
      <c r="Q522" s="224" t="s">
        <v>62</v>
      </c>
      <c r="R522" s="224" t="s">
        <v>62</v>
      </c>
      <c r="S522" s="239"/>
    </row>
    <row r="523" spans="1:19" ht="45" x14ac:dyDescent="0.2">
      <c r="A523" s="332"/>
      <c r="B523" s="148" t="s">
        <v>330</v>
      </c>
      <c r="C523" s="224"/>
      <c r="D523" s="224" t="s">
        <v>62</v>
      </c>
      <c r="E523" s="224"/>
      <c r="F523" s="224"/>
      <c r="G523" s="224">
        <f>G519</f>
        <v>3</v>
      </c>
      <c r="H523" s="224">
        <f t="shared" ref="H523:I523" si="272">H519</f>
        <v>4</v>
      </c>
      <c r="I523" s="224">
        <f t="shared" si="272"/>
        <v>0</v>
      </c>
      <c r="J523" s="224">
        <f t="shared" si="269"/>
        <v>0</v>
      </c>
      <c r="K523" s="224">
        <f t="shared" si="270"/>
        <v>3</v>
      </c>
      <c r="L523" s="224" t="s">
        <v>62</v>
      </c>
      <c r="M523" s="150">
        <v>46022</v>
      </c>
      <c r="N523" s="150">
        <v>46022</v>
      </c>
      <c r="O523" s="142"/>
      <c r="P523" s="224" t="s">
        <v>62</v>
      </c>
      <c r="Q523" s="142"/>
      <c r="R523" s="142"/>
      <c r="S523" s="239"/>
    </row>
    <row r="524" spans="1:19" ht="14.25" x14ac:dyDescent="0.2">
      <c r="A524" s="332"/>
      <c r="B524" s="147" t="s">
        <v>71</v>
      </c>
      <c r="C524" s="224"/>
      <c r="D524" s="224"/>
      <c r="E524" s="224"/>
      <c r="F524" s="224"/>
      <c r="G524" s="224" t="s">
        <v>62</v>
      </c>
      <c r="H524" s="224"/>
      <c r="I524" s="224" t="s">
        <v>62</v>
      </c>
      <c r="J524" s="224" t="str">
        <f t="shared" si="269"/>
        <v>X</v>
      </c>
      <c r="K524" s="224" t="str">
        <f t="shared" si="270"/>
        <v>X</v>
      </c>
      <c r="L524" s="224" t="s">
        <v>62</v>
      </c>
      <c r="M524" s="224"/>
      <c r="N524" s="224"/>
      <c r="O524" s="224" t="s">
        <v>62</v>
      </c>
      <c r="P524" s="224" t="s">
        <v>62</v>
      </c>
      <c r="Q524" s="224" t="s">
        <v>62</v>
      </c>
      <c r="R524" s="224" t="s">
        <v>62</v>
      </c>
      <c r="S524" s="239"/>
    </row>
    <row r="525" spans="1:19" x14ac:dyDescent="0.2">
      <c r="A525" s="333"/>
      <c r="B525" s="148" t="s">
        <v>72</v>
      </c>
      <c r="C525" s="224"/>
      <c r="D525" s="224" t="s">
        <v>62</v>
      </c>
      <c r="E525" s="224"/>
      <c r="F525" s="224"/>
      <c r="G525" s="224">
        <f>G523</f>
        <v>3</v>
      </c>
      <c r="H525" s="224">
        <f t="shared" ref="H525:I525" si="273">H523</f>
        <v>4</v>
      </c>
      <c r="I525" s="224">
        <f t="shared" si="273"/>
        <v>0</v>
      </c>
      <c r="J525" s="224">
        <f t="shared" si="269"/>
        <v>0</v>
      </c>
      <c r="K525" s="224">
        <f t="shared" si="270"/>
        <v>3</v>
      </c>
      <c r="L525" s="224" t="s">
        <v>62</v>
      </c>
      <c r="M525" s="150">
        <v>46022</v>
      </c>
      <c r="N525" s="150">
        <v>46022</v>
      </c>
      <c r="O525" s="142"/>
      <c r="P525" s="224" t="s">
        <v>62</v>
      </c>
      <c r="Q525" s="142"/>
      <c r="R525" s="142"/>
      <c r="S525" s="239"/>
    </row>
    <row r="526" spans="1:19" ht="58.5" x14ac:dyDescent="0.2">
      <c r="A526" s="331" t="s">
        <v>277</v>
      </c>
      <c r="B526" s="137" t="str">
        <f>B518</f>
        <v>Результат предоставления субсидии 2 (код субсидии № 7041):</v>
      </c>
      <c r="C526" s="142" t="s">
        <v>191</v>
      </c>
      <c r="D526" s="141" t="s">
        <v>333</v>
      </c>
      <c r="E526" s="141" t="s">
        <v>320</v>
      </c>
      <c r="F526" s="142">
        <v>642</v>
      </c>
      <c r="G526" s="142">
        <v>2</v>
      </c>
      <c r="H526" s="142">
        <f>G526</f>
        <v>2</v>
      </c>
      <c r="I526" s="142">
        <v>0</v>
      </c>
      <c r="J526" s="142">
        <f t="shared" si="269"/>
        <v>0</v>
      </c>
      <c r="K526" s="142">
        <f t="shared" si="270"/>
        <v>2</v>
      </c>
      <c r="L526" s="142"/>
      <c r="M526" s="224" t="s">
        <v>62</v>
      </c>
      <c r="N526" s="224" t="s">
        <v>62</v>
      </c>
      <c r="O526" s="194">
        <v>3174433.63</v>
      </c>
      <c r="P526" s="194"/>
      <c r="Q526" s="194">
        <v>3174433.63</v>
      </c>
      <c r="R526" s="194">
        <v>0</v>
      </c>
      <c r="S526" s="239"/>
    </row>
    <row r="527" spans="1:19" ht="15.75" x14ac:dyDescent="0.2">
      <c r="A527" s="332"/>
      <c r="B527" s="146" t="s">
        <v>70</v>
      </c>
      <c r="C527" s="224"/>
      <c r="D527" s="224" t="s">
        <v>62</v>
      </c>
      <c r="E527" s="224"/>
      <c r="F527" s="224"/>
      <c r="G527" s="224">
        <f>G526</f>
        <v>2</v>
      </c>
      <c r="H527" s="224">
        <f t="shared" ref="H527:I527" si="274">H526</f>
        <v>2</v>
      </c>
      <c r="I527" s="224">
        <f t="shared" si="274"/>
        <v>0</v>
      </c>
      <c r="J527" s="224">
        <f t="shared" si="269"/>
        <v>0</v>
      </c>
      <c r="K527" s="224">
        <f t="shared" si="270"/>
        <v>2</v>
      </c>
      <c r="L527" s="224" t="s">
        <v>62</v>
      </c>
      <c r="M527" s="150">
        <v>46022</v>
      </c>
      <c r="N527" s="150">
        <v>46022</v>
      </c>
      <c r="O527" s="142"/>
      <c r="P527" s="224" t="s">
        <v>62</v>
      </c>
      <c r="Q527" s="142"/>
      <c r="R527" s="142"/>
      <c r="S527" s="239"/>
    </row>
    <row r="528" spans="1:19" ht="14.25" x14ac:dyDescent="0.2">
      <c r="A528" s="332"/>
      <c r="B528" s="147" t="s">
        <v>76</v>
      </c>
      <c r="C528" s="224"/>
      <c r="D528" s="224"/>
      <c r="E528" s="224"/>
      <c r="F528" s="224"/>
      <c r="G528" s="224" t="s">
        <v>62</v>
      </c>
      <c r="H528" s="224"/>
      <c r="I528" s="224" t="s">
        <v>62</v>
      </c>
      <c r="J528" s="224" t="str">
        <f t="shared" si="269"/>
        <v>X</v>
      </c>
      <c r="K528" s="224" t="str">
        <f t="shared" si="270"/>
        <v>X</v>
      </c>
      <c r="L528" s="224" t="s">
        <v>62</v>
      </c>
      <c r="M528" s="224"/>
      <c r="N528" s="224"/>
      <c r="O528" s="224" t="s">
        <v>62</v>
      </c>
      <c r="P528" s="224" t="s">
        <v>62</v>
      </c>
      <c r="Q528" s="224" t="s">
        <v>62</v>
      </c>
      <c r="R528" s="224" t="s">
        <v>62</v>
      </c>
      <c r="S528" s="239"/>
    </row>
    <row r="529" spans="1:19" ht="45" x14ac:dyDescent="0.2">
      <c r="A529" s="332"/>
      <c r="B529" s="148" t="s">
        <v>192</v>
      </c>
      <c r="C529" s="224"/>
      <c r="D529" s="224" t="s">
        <v>62</v>
      </c>
      <c r="E529" s="224"/>
      <c r="F529" s="224"/>
      <c r="G529" s="224">
        <f>G526</f>
        <v>2</v>
      </c>
      <c r="H529" s="224">
        <f t="shared" ref="H529:I529" si="275">H526</f>
        <v>2</v>
      </c>
      <c r="I529" s="224">
        <f t="shared" si="275"/>
        <v>0</v>
      </c>
      <c r="J529" s="224">
        <f t="shared" si="269"/>
        <v>0</v>
      </c>
      <c r="K529" s="224">
        <f t="shared" si="270"/>
        <v>2</v>
      </c>
      <c r="L529" s="224" t="s">
        <v>62</v>
      </c>
      <c r="M529" s="150">
        <v>46022</v>
      </c>
      <c r="N529" s="150">
        <v>46022</v>
      </c>
      <c r="O529" s="142"/>
      <c r="P529" s="224" t="s">
        <v>62</v>
      </c>
      <c r="Q529" s="142"/>
      <c r="R529" s="142"/>
      <c r="S529" s="239"/>
    </row>
    <row r="530" spans="1:19" ht="14.25" x14ac:dyDescent="0.2">
      <c r="A530" s="332"/>
      <c r="B530" s="147" t="s">
        <v>193</v>
      </c>
      <c r="C530" s="224"/>
      <c r="D530" s="224"/>
      <c r="E530" s="224"/>
      <c r="F530" s="224"/>
      <c r="G530" s="224" t="s">
        <v>62</v>
      </c>
      <c r="H530" s="224"/>
      <c r="I530" s="224" t="s">
        <v>62</v>
      </c>
      <c r="J530" s="224" t="str">
        <f t="shared" si="269"/>
        <v>X</v>
      </c>
      <c r="K530" s="224" t="str">
        <f t="shared" si="270"/>
        <v>X</v>
      </c>
      <c r="L530" s="224" t="s">
        <v>62</v>
      </c>
      <c r="M530" s="224"/>
      <c r="N530" s="224"/>
      <c r="O530" s="224" t="s">
        <v>62</v>
      </c>
      <c r="P530" s="224" t="s">
        <v>62</v>
      </c>
      <c r="Q530" s="224" t="s">
        <v>62</v>
      </c>
      <c r="R530" s="224" t="s">
        <v>62</v>
      </c>
      <c r="S530" s="239"/>
    </row>
    <row r="531" spans="1:19" ht="45" x14ac:dyDescent="0.2">
      <c r="A531" s="332"/>
      <c r="B531" s="148" t="s">
        <v>330</v>
      </c>
      <c r="C531" s="224"/>
      <c r="D531" s="224" t="s">
        <v>62</v>
      </c>
      <c r="E531" s="224"/>
      <c r="F531" s="224"/>
      <c r="G531" s="224">
        <f>G527</f>
        <v>2</v>
      </c>
      <c r="H531" s="224">
        <f t="shared" ref="H531:I531" si="276">H527</f>
        <v>2</v>
      </c>
      <c r="I531" s="224">
        <f t="shared" si="276"/>
        <v>0</v>
      </c>
      <c r="J531" s="224">
        <f t="shared" si="269"/>
        <v>0</v>
      </c>
      <c r="K531" s="224">
        <f t="shared" si="270"/>
        <v>2</v>
      </c>
      <c r="L531" s="224" t="s">
        <v>62</v>
      </c>
      <c r="M531" s="150">
        <v>46022</v>
      </c>
      <c r="N531" s="150">
        <v>46022</v>
      </c>
      <c r="O531" s="142"/>
      <c r="P531" s="224" t="s">
        <v>62</v>
      </c>
      <c r="Q531" s="142"/>
      <c r="R531" s="142"/>
      <c r="S531" s="239"/>
    </row>
    <row r="532" spans="1:19" ht="14.25" x14ac:dyDescent="0.2">
      <c r="A532" s="332"/>
      <c r="B532" s="147" t="s">
        <v>71</v>
      </c>
      <c r="C532" s="224"/>
      <c r="D532" s="224"/>
      <c r="E532" s="224"/>
      <c r="F532" s="224"/>
      <c r="G532" s="224" t="s">
        <v>62</v>
      </c>
      <c r="H532" s="224"/>
      <c r="I532" s="224" t="s">
        <v>62</v>
      </c>
      <c r="J532" s="224" t="str">
        <f t="shared" si="269"/>
        <v>X</v>
      </c>
      <c r="K532" s="224" t="str">
        <f t="shared" si="270"/>
        <v>X</v>
      </c>
      <c r="L532" s="224" t="s">
        <v>62</v>
      </c>
      <c r="M532" s="224"/>
      <c r="N532" s="224"/>
      <c r="O532" s="224" t="s">
        <v>62</v>
      </c>
      <c r="P532" s="224" t="s">
        <v>62</v>
      </c>
      <c r="Q532" s="224" t="s">
        <v>62</v>
      </c>
      <c r="R532" s="224" t="s">
        <v>62</v>
      </c>
      <c r="S532" s="239"/>
    </row>
    <row r="533" spans="1:19" x14ac:dyDescent="0.2">
      <c r="A533" s="333"/>
      <c r="B533" s="148" t="s">
        <v>72</v>
      </c>
      <c r="C533" s="224"/>
      <c r="D533" s="224" t="s">
        <v>62</v>
      </c>
      <c r="E533" s="224"/>
      <c r="F533" s="224"/>
      <c r="G533" s="224">
        <f>G531</f>
        <v>2</v>
      </c>
      <c r="H533" s="224">
        <f t="shared" ref="H533:I533" si="277">H531</f>
        <v>2</v>
      </c>
      <c r="I533" s="224">
        <f t="shared" si="277"/>
        <v>0</v>
      </c>
      <c r="J533" s="224">
        <f t="shared" si="269"/>
        <v>0</v>
      </c>
      <c r="K533" s="224">
        <f t="shared" si="270"/>
        <v>2</v>
      </c>
      <c r="L533" s="224" t="s">
        <v>62</v>
      </c>
      <c r="M533" s="150">
        <v>46022</v>
      </c>
      <c r="N533" s="150">
        <v>46022</v>
      </c>
      <c r="O533" s="142"/>
      <c r="P533" s="224" t="s">
        <v>62</v>
      </c>
      <c r="Q533" s="142"/>
      <c r="R533" s="142"/>
      <c r="S533" s="239"/>
    </row>
    <row r="534" spans="1:19" ht="58.5" x14ac:dyDescent="0.2">
      <c r="A534" s="331" t="s">
        <v>278</v>
      </c>
      <c r="B534" s="137" t="str">
        <f>B526</f>
        <v>Результат предоставления субсидии 2 (код субсидии № 7041):</v>
      </c>
      <c r="C534" s="142" t="s">
        <v>191</v>
      </c>
      <c r="D534" s="141" t="s">
        <v>333</v>
      </c>
      <c r="E534" s="141" t="s">
        <v>320</v>
      </c>
      <c r="F534" s="142">
        <v>642</v>
      </c>
      <c r="G534" s="142">
        <v>2</v>
      </c>
      <c r="H534" s="142">
        <v>3</v>
      </c>
      <c r="I534" s="142">
        <v>0</v>
      </c>
      <c r="J534" s="142">
        <f t="shared" si="269"/>
        <v>0</v>
      </c>
      <c r="K534" s="142">
        <f t="shared" si="270"/>
        <v>2</v>
      </c>
      <c r="L534" s="142"/>
      <c r="M534" s="224" t="s">
        <v>62</v>
      </c>
      <c r="N534" s="224" t="s">
        <v>62</v>
      </c>
      <c r="O534" s="194">
        <v>795782.28</v>
      </c>
      <c r="P534" s="194"/>
      <c r="Q534" s="194">
        <v>795782.28</v>
      </c>
      <c r="R534" s="194">
        <v>0</v>
      </c>
      <c r="S534" s="239"/>
    </row>
    <row r="535" spans="1:19" ht="15.75" x14ac:dyDescent="0.2">
      <c r="A535" s="332"/>
      <c r="B535" s="146" t="s">
        <v>70</v>
      </c>
      <c r="C535" s="224"/>
      <c r="D535" s="224" t="s">
        <v>62</v>
      </c>
      <c r="E535" s="224"/>
      <c r="F535" s="224"/>
      <c r="G535" s="224">
        <f>G534</f>
        <v>2</v>
      </c>
      <c r="H535" s="224">
        <f t="shared" ref="H535:I535" si="278">H534</f>
        <v>3</v>
      </c>
      <c r="I535" s="224">
        <f t="shared" si="278"/>
        <v>0</v>
      </c>
      <c r="J535" s="224">
        <f t="shared" si="269"/>
        <v>0</v>
      </c>
      <c r="K535" s="224">
        <f t="shared" si="270"/>
        <v>2</v>
      </c>
      <c r="L535" s="224" t="s">
        <v>62</v>
      </c>
      <c r="M535" s="150">
        <v>46022</v>
      </c>
      <c r="N535" s="150">
        <v>46022</v>
      </c>
      <c r="O535" s="142"/>
      <c r="P535" s="224" t="s">
        <v>62</v>
      </c>
      <c r="Q535" s="142"/>
      <c r="R535" s="142"/>
      <c r="S535" s="239"/>
    </row>
    <row r="536" spans="1:19" ht="14.25" x14ac:dyDescent="0.2">
      <c r="A536" s="332"/>
      <c r="B536" s="147" t="s">
        <v>76</v>
      </c>
      <c r="C536" s="224"/>
      <c r="D536" s="224"/>
      <c r="E536" s="224"/>
      <c r="F536" s="224"/>
      <c r="G536" s="224" t="s">
        <v>62</v>
      </c>
      <c r="H536" s="224"/>
      <c r="I536" s="224" t="s">
        <v>62</v>
      </c>
      <c r="J536" s="224" t="str">
        <f t="shared" si="269"/>
        <v>X</v>
      </c>
      <c r="K536" s="224" t="str">
        <f t="shared" si="270"/>
        <v>X</v>
      </c>
      <c r="L536" s="224" t="s">
        <v>62</v>
      </c>
      <c r="M536" s="224"/>
      <c r="N536" s="224"/>
      <c r="O536" s="224" t="s">
        <v>62</v>
      </c>
      <c r="P536" s="224" t="s">
        <v>62</v>
      </c>
      <c r="Q536" s="224" t="s">
        <v>62</v>
      </c>
      <c r="R536" s="224" t="s">
        <v>62</v>
      </c>
      <c r="S536" s="239"/>
    </row>
    <row r="537" spans="1:19" ht="45" x14ac:dyDescent="0.2">
      <c r="A537" s="332"/>
      <c r="B537" s="148" t="s">
        <v>192</v>
      </c>
      <c r="C537" s="224"/>
      <c r="D537" s="224" t="s">
        <v>62</v>
      </c>
      <c r="E537" s="224"/>
      <c r="F537" s="224"/>
      <c r="G537" s="224">
        <f>G534</f>
        <v>2</v>
      </c>
      <c r="H537" s="224">
        <f t="shared" ref="H537:I537" si="279">H534</f>
        <v>3</v>
      </c>
      <c r="I537" s="224">
        <f t="shared" si="279"/>
        <v>0</v>
      </c>
      <c r="J537" s="224">
        <f t="shared" si="269"/>
        <v>0</v>
      </c>
      <c r="K537" s="224">
        <f t="shared" si="270"/>
        <v>2</v>
      </c>
      <c r="L537" s="224" t="s">
        <v>62</v>
      </c>
      <c r="M537" s="150">
        <v>46022</v>
      </c>
      <c r="N537" s="150">
        <v>46022</v>
      </c>
      <c r="O537" s="142"/>
      <c r="P537" s="224" t="s">
        <v>62</v>
      </c>
      <c r="Q537" s="142"/>
      <c r="R537" s="142"/>
      <c r="S537" s="239"/>
    </row>
    <row r="538" spans="1:19" ht="14.25" x14ac:dyDescent="0.2">
      <c r="A538" s="332"/>
      <c r="B538" s="147" t="s">
        <v>193</v>
      </c>
      <c r="C538" s="224"/>
      <c r="D538" s="224"/>
      <c r="E538" s="224"/>
      <c r="F538" s="224"/>
      <c r="G538" s="224" t="s">
        <v>62</v>
      </c>
      <c r="H538" s="224"/>
      <c r="I538" s="224" t="s">
        <v>62</v>
      </c>
      <c r="J538" s="224" t="str">
        <f t="shared" si="269"/>
        <v>X</v>
      </c>
      <c r="K538" s="224" t="str">
        <f t="shared" si="270"/>
        <v>X</v>
      </c>
      <c r="L538" s="224" t="s">
        <v>62</v>
      </c>
      <c r="M538" s="224"/>
      <c r="N538" s="224"/>
      <c r="O538" s="224" t="s">
        <v>62</v>
      </c>
      <c r="P538" s="224" t="s">
        <v>62</v>
      </c>
      <c r="Q538" s="224" t="s">
        <v>62</v>
      </c>
      <c r="R538" s="224" t="s">
        <v>62</v>
      </c>
      <c r="S538" s="239"/>
    </row>
    <row r="539" spans="1:19" ht="45" x14ac:dyDescent="0.2">
      <c r="A539" s="332"/>
      <c r="B539" s="148" t="s">
        <v>330</v>
      </c>
      <c r="C539" s="224"/>
      <c r="D539" s="224" t="s">
        <v>62</v>
      </c>
      <c r="E539" s="224"/>
      <c r="F539" s="224"/>
      <c r="G539" s="224">
        <f>G535</f>
        <v>2</v>
      </c>
      <c r="H539" s="224">
        <f t="shared" ref="H539:I539" si="280">H535</f>
        <v>3</v>
      </c>
      <c r="I539" s="224">
        <f t="shared" si="280"/>
        <v>0</v>
      </c>
      <c r="J539" s="224">
        <f t="shared" si="269"/>
        <v>0</v>
      </c>
      <c r="K539" s="224">
        <f t="shared" si="270"/>
        <v>2</v>
      </c>
      <c r="L539" s="224" t="s">
        <v>62</v>
      </c>
      <c r="M539" s="150">
        <v>46022</v>
      </c>
      <c r="N539" s="150">
        <v>46022</v>
      </c>
      <c r="O539" s="142"/>
      <c r="P539" s="224" t="s">
        <v>62</v>
      </c>
      <c r="Q539" s="142"/>
      <c r="R539" s="142"/>
      <c r="S539" s="239"/>
    </row>
    <row r="540" spans="1:19" ht="14.25" x14ac:dyDescent="0.2">
      <c r="A540" s="332"/>
      <c r="B540" s="147" t="s">
        <v>71</v>
      </c>
      <c r="C540" s="224"/>
      <c r="D540" s="224"/>
      <c r="E540" s="224"/>
      <c r="F540" s="224"/>
      <c r="G540" s="224" t="s">
        <v>62</v>
      </c>
      <c r="H540" s="224"/>
      <c r="I540" s="224" t="s">
        <v>62</v>
      </c>
      <c r="J540" s="224" t="str">
        <f t="shared" si="269"/>
        <v>X</v>
      </c>
      <c r="K540" s="224" t="str">
        <f t="shared" si="270"/>
        <v>X</v>
      </c>
      <c r="L540" s="224" t="s">
        <v>62</v>
      </c>
      <c r="M540" s="224"/>
      <c r="N540" s="224"/>
      <c r="O540" s="224" t="s">
        <v>62</v>
      </c>
      <c r="P540" s="224" t="s">
        <v>62</v>
      </c>
      <c r="Q540" s="224" t="s">
        <v>62</v>
      </c>
      <c r="R540" s="224" t="s">
        <v>62</v>
      </c>
      <c r="S540" s="239"/>
    </row>
    <row r="541" spans="1:19" x14ac:dyDescent="0.2">
      <c r="A541" s="333"/>
      <c r="B541" s="148" t="s">
        <v>72</v>
      </c>
      <c r="C541" s="224"/>
      <c r="D541" s="224" t="s">
        <v>62</v>
      </c>
      <c r="E541" s="224"/>
      <c r="F541" s="224"/>
      <c r="G541" s="224">
        <f>G539</f>
        <v>2</v>
      </c>
      <c r="H541" s="224">
        <f t="shared" ref="H541:I541" si="281">H539</f>
        <v>3</v>
      </c>
      <c r="I541" s="224">
        <f t="shared" si="281"/>
        <v>0</v>
      </c>
      <c r="J541" s="224">
        <f t="shared" si="269"/>
        <v>0</v>
      </c>
      <c r="K541" s="224">
        <f t="shared" si="270"/>
        <v>2</v>
      </c>
      <c r="L541" s="224" t="s">
        <v>62</v>
      </c>
      <c r="M541" s="150">
        <v>46022</v>
      </c>
      <c r="N541" s="150">
        <v>46022</v>
      </c>
      <c r="O541" s="142"/>
      <c r="P541" s="224" t="s">
        <v>62</v>
      </c>
      <c r="Q541" s="142"/>
      <c r="R541" s="142"/>
      <c r="S541" s="239"/>
    </row>
    <row r="542" spans="1:19" ht="58.5" x14ac:dyDescent="0.2">
      <c r="A542" s="331" t="s">
        <v>279</v>
      </c>
      <c r="B542" s="137" t="str">
        <f>B534</f>
        <v>Результат предоставления субсидии 2 (код субсидии № 7041):</v>
      </c>
      <c r="C542" s="142" t="s">
        <v>191</v>
      </c>
      <c r="D542" s="141" t="s">
        <v>333</v>
      </c>
      <c r="E542" s="141" t="s">
        <v>320</v>
      </c>
      <c r="F542" s="142">
        <v>642</v>
      </c>
      <c r="G542" s="142">
        <v>2</v>
      </c>
      <c r="H542" s="142">
        <f>G542</f>
        <v>2</v>
      </c>
      <c r="I542" s="142">
        <v>1</v>
      </c>
      <c r="J542" s="142">
        <f t="shared" si="269"/>
        <v>1</v>
      </c>
      <c r="K542" s="142">
        <f t="shared" si="270"/>
        <v>2</v>
      </c>
      <c r="L542" s="142"/>
      <c r="M542" s="224" t="s">
        <v>62</v>
      </c>
      <c r="N542" s="224" t="s">
        <v>62</v>
      </c>
      <c r="O542" s="194">
        <v>2889544.55</v>
      </c>
      <c r="P542" s="194"/>
      <c r="Q542" s="194">
        <v>2889544.55</v>
      </c>
      <c r="R542" s="194">
        <v>84123.95</v>
      </c>
      <c r="S542" s="239"/>
    </row>
    <row r="543" spans="1:19" ht="15.75" x14ac:dyDescent="0.2">
      <c r="A543" s="332"/>
      <c r="B543" s="146" t="s">
        <v>70</v>
      </c>
      <c r="C543" s="224"/>
      <c r="D543" s="224" t="s">
        <v>62</v>
      </c>
      <c r="E543" s="224"/>
      <c r="F543" s="224"/>
      <c r="G543" s="224">
        <f>G542</f>
        <v>2</v>
      </c>
      <c r="H543" s="224">
        <f t="shared" ref="H543:I543" si="282">H542</f>
        <v>2</v>
      </c>
      <c r="I543" s="224">
        <f t="shared" si="282"/>
        <v>1</v>
      </c>
      <c r="J543" s="224">
        <f t="shared" si="269"/>
        <v>1</v>
      </c>
      <c r="K543" s="224">
        <f t="shared" si="270"/>
        <v>2</v>
      </c>
      <c r="L543" s="224" t="s">
        <v>62</v>
      </c>
      <c r="M543" s="150">
        <v>46022</v>
      </c>
      <c r="N543" s="150">
        <v>46022</v>
      </c>
      <c r="O543" s="142"/>
      <c r="P543" s="224" t="s">
        <v>62</v>
      </c>
      <c r="Q543" s="142"/>
      <c r="R543" s="142"/>
      <c r="S543" s="239"/>
    </row>
    <row r="544" spans="1:19" ht="14.25" x14ac:dyDescent="0.2">
      <c r="A544" s="332"/>
      <c r="B544" s="147" t="s">
        <v>76</v>
      </c>
      <c r="C544" s="224"/>
      <c r="D544" s="224"/>
      <c r="E544" s="224"/>
      <c r="F544" s="224"/>
      <c r="G544" s="224" t="s">
        <v>62</v>
      </c>
      <c r="H544" s="224"/>
      <c r="I544" s="224" t="s">
        <v>62</v>
      </c>
      <c r="J544" s="224" t="str">
        <f t="shared" si="269"/>
        <v>X</v>
      </c>
      <c r="K544" s="224" t="str">
        <f t="shared" si="270"/>
        <v>X</v>
      </c>
      <c r="L544" s="224" t="s">
        <v>62</v>
      </c>
      <c r="M544" s="224"/>
      <c r="N544" s="224"/>
      <c r="O544" s="224" t="s">
        <v>62</v>
      </c>
      <c r="P544" s="224" t="s">
        <v>62</v>
      </c>
      <c r="Q544" s="224" t="s">
        <v>62</v>
      </c>
      <c r="R544" s="224" t="s">
        <v>62</v>
      </c>
      <c r="S544" s="239"/>
    </row>
    <row r="545" spans="1:19" ht="45" x14ac:dyDescent="0.2">
      <c r="A545" s="332"/>
      <c r="B545" s="148" t="s">
        <v>192</v>
      </c>
      <c r="C545" s="224"/>
      <c r="D545" s="224" t="s">
        <v>62</v>
      </c>
      <c r="E545" s="224"/>
      <c r="F545" s="224"/>
      <c r="G545" s="224">
        <f>G542</f>
        <v>2</v>
      </c>
      <c r="H545" s="224">
        <f t="shared" ref="H545:I545" si="283">H542</f>
        <v>2</v>
      </c>
      <c r="I545" s="224">
        <f t="shared" si="283"/>
        <v>1</v>
      </c>
      <c r="J545" s="224">
        <f t="shared" si="269"/>
        <v>1</v>
      </c>
      <c r="K545" s="224">
        <f t="shared" si="270"/>
        <v>2</v>
      </c>
      <c r="L545" s="224" t="s">
        <v>62</v>
      </c>
      <c r="M545" s="150">
        <v>46022</v>
      </c>
      <c r="N545" s="150">
        <v>46022</v>
      </c>
      <c r="O545" s="142"/>
      <c r="P545" s="224" t="s">
        <v>62</v>
      </c>
      <c r="Q545" s="142"/>
      <c r="R545" s="142"/>
      <c r="S545" s="239"/>
    </row>
    <row r="546" spans="1:19" ht="14.25" x14ac:dyDescent="0.2">
      <c r="A546" s="332"/>
      <c r="B546" s="147" t="s">
        <v>193</v>
      </c>
      <c r="C546" s="224"/>
      <c r="D546" s="224"/>
      <c r="E546" s="224"/>
      <c r="F546" s="224"/>
      <c r="G546" s="224" t="s">
        <v>62</v>
      </c>
      <c r="H546" s="224"/>
      <c r="I546" s="224" t="s">
        <v>62</v>
      </c>
      <c r="J546" s="224" t="str">
        <f t="shared" si="269"/>
        <v>X</v>
      </c>
      <c r="K546" s="224" t="str">
        <f t="shared" si="270"/>
        <v>X</v>
      </c>
      <c r="L546" s="224" t="s">
        <v>62</v>
      </c>
      <c r="M546" s="224"/>
      <c r="N546" s="224"/>
      <c r="O546" s="224" t="s">
        <v>62</v>
      </c>
      <c r="P546" s="224" t="s">
        <v>62</v>
      </c>
      <c r="Q546" s="224" t="s">
        <v>62</v>
      </c>
      <c r="R546" s="224" t="s">
        <v>62</v>
      </c>
      <c r="S546" s="239"/>
    </row>
    <row r="547" spans="1:19" ht="45" x14ac:dyDescent="0.2">
      <c r="A547" s="332"/>
      <c r="B547" s="148" t="s">
        <v>330</v>
      </c>
      <c r="C547" s="224"/>
      <c r="D547" s="224" t="s">
        <v>62</v>
      </c>
      <c r="E547" s="224"/>
      <c r="F547" s="224"/>
      <c r="G547" s="224">
        <f>G543</f>
        <v>2</v>
      </c>
      <c r="H547" s="224">
        <f t="shared" ref="H547:I547" si="284">H543</f>
        <v>2</v>
      </c>
      <c r="I547" s="224">
        <f t="shared" si="284"/>
        <v>1</v>
      </c>
      <c r="J547" s="224">
        <f t="shared" si="269"/>
        <v>1</v>
      </c>
      <c r="K547" s="224">
        <f t="shared" si="270"/>
        <v>2</v>
      </c>
      <c r="L547" s="224" t="s">
        <v>62</v>
      </c>
      <c r="M547" s="150">
        <v>46022</v>
      </c>
      <c r="N547" s="150">
        <v>46022</v>
      </c>
      <c r="O547" s="142"/>
      <c r="P547" s="224" t="s">
        <v>62</v>
      </c>
      <c r="Q547" s="142"/>
      <c r="R547" s="142"/>
      <c r="S547" s="239"/>
    </row>
    <row r="548" spans="1:19" ht="14.25" x14ac:dyDescent="0.2">
      <c r="A548" s="332"/>
      <c r="B548" s="147" t="s">
        <v>71</v>
      </c>
      <c r="C548" s="224"/>
      <c r="D548" s="224"/>
      <c r="E548" s="224"/>
      <c r="F548" s="224"/>
      <c r="G548" s="224" t="s">
        <v>62</v>
      </c>
      <c r="H548" s="224"/>
      <c r="I548" s="224" t="s">
        <v>62</v>
      </c>
      <c r="J548" s="224" t="str">
        <f t="shared" si="269"/>
        <v>X</v>
      </c>
      <c r="K548" s="224" t="str">
        <f t="shared" si="270"/>
        <v>X</v>
      </c>
      <c r="L548" s="224" t="s">
        <v>62</v>
      </c>
      <c r="M548" s="224"/>
      <c r="N548" s="224"/>
      <c r="O548" s="224" t="s">
        <v>62</v>
      </c>
      <c r="P548" s="224" t="s">
        <v>62</v>
      </c>
      <c r="Q548" s="224" t="s">
        <v>62</v>
      </c>
      <c r="R548" s="224" t="s">
        <v>62</v>
      </c>
      <c r="S548" s="239"/>
    </row>
    <row r="549" spans="1:19" x14ac:dyDescent="0.2">
      <c r="A549" s="333"/>
      <c r="B549" s="148" t="s">
        <v>72</v>
      </c>
      <c r="C549" s="224"/>
      <c r="D549" s="224" t="s">
        <v>62</v>
      </c>
      <c r="E549" s="224"/>
      <c r="F549" s="224"/>
      <c r="G549" s="224">
        <f>G547</f>
        <v>2</v>
      </c>
      <c r="H549" s="224">
        <f t="shared" ref="H549:I549" si="285">H547</f>
        <v>2</v>
      </c>
      <c r="I549" s="224">
        <f t="shared" si="285"/>
        <v>1</v>
      </c>
      <c r="J549" s="224">
        <f t="shared" si="269"/>
        <v>1</v>
      </c>
      <c r="K549" s="224">
        <f t="shared" si="270"/>
        <v>2</v>
      </c>
      <c r="L549" s="224" t="s">
        <v>62</v>
      </c>
      <c r="M549" s="150">
        <v>46022</v>
      </c>
      <c r="N549" s="150">
        <v>46022</v>
      </c>
      <c r="O549" s="142"/>
      <c r="P549" s="224" t="s">
        <v>62</v>
      </c>
      <c r="Q549" s="142"/>
      <c r="R549" s="142"/>
      <c r="S549" s="239"/>
    </row>
    <row r="550" spans="1:19" ht="58.5" x14ac:dyDescent="0.2">
      <c r="A550" s="331" t="s">
        <v>280</v>
      </c>
      <c r="B550" s="137" t="str">
        <f>B542</f>
        <v>Результат предоставления субсидии 2 (код субсидии № 7041):</v>
      </c>
      <c r="C550" s="142" t="s">
        <v>191</v>
      </c>
      <c r="D550" s="141" t="s">
        <v>333</v>
      </c>
      <c r="E550" s="141" t="s">
        <v>320</v>
      </c>
      <c r="F550" s="142">
        <v>642</v>
      </c>
      <c r="G550" s="142">
        <v>0</v>
      </c>
      <c r="H550" s="142">
        <v>1</v>
      </c>
      <c r="I550" s="142">
        <v>0</v>
      </c>
      <c r="J550" s="142">
        <f t="shared" si="269"/>
        <v>0</v>
      </c>
      <c r="K550" s="142">
        <f t="shared" si="270"/>
        <v>0</v>
      </c>
      <c r="L550" s="142"/>
      <c r="M550" s="224" t="s">
        <v>62</v>
      </c>
      <c r="N550" s="224" t="s">
        <v>62</v>
      </c>
      <c r="O550" s="194">
        <v>0</v>
      </c>
      <c r="P550" s="194"/>
      <c r="Q550" s="194">
        <v>0</v>
      </c>
      <c r="R550" s="194">
        <v>0</v>
      </c>
      <c r="S550" s="239"/>
    </row>
    <row r="551" spans="1:19" ht="15.75" x14ac:dyDescent="0.2">
      <c r="A551" s="332"/>
      <c r="B551" s="146" t="s">
        <v>70</v>
      </c>
      <c r="C551" s="224"/>
      <c r="D551" s="224" t="s">
        <v>62</v>
      </c>
      <c r="E551" s="224"/>
      <c r="F551" s="224"/>
      <c r="G551" s="224">
        <f>G550</f>
        <v>0</v>
      </c>
      <c r="H551" s="224">
        <f t="shared" ref="H551:I551" si="286">H550</f>
        <v>1</v>
      </c>
      <c r="I551" s="224">
        <f t="shared" si="286"/>
        <v>0</v>
      </c>
      <c r="J551" s="224">
        <f t="shared" si="269"/>
        <v>0</v>
      </c>
      <c r="K551" s="224">
        <f t="shared" si="270"/>
        <v>0</v>
      </c>
      <c r="L551" s="224" t="s">
        <v>62</v>
      </c>
      <c r="M551" s="150">
        <v>46022</v>
      </c>
      <c r="N551" s="150">
        <v>46022</v>
      </c>
      <c r="O551" s="142"/>
      <c r="P551" s="224" t="s">
        <v>62</v>
      </c>
      <c r="Q551" s="142"/>
      <c r="R551" s="142"/>
      <c r="S551" s="239"/>
    </row>
    <row r="552" spans="1:19" ht="14.25" x14ac:dyDescent="0.2">
      <c r="A552" s="332"/>
      <c r="B552" s="147" t="s">
        <v>76</v>
      </c>
      <c r="C552" s="224"/>
      <c r="D552" s="224"/>
      <c r="E552" s="224"/>
      <c r="F552" s="224"/>
      <c r="G552" s="224" t="s">
        <v>62</v>
      </c>
      <c r="H552" s="224"/>
      <c r="I552" s="224" t="s">
        <v>62</v>
      </c>
      <c r="J552" s="224" t="str">
        <f t="shared" si="269"/>
        <v>X</v>
      </c>
      <c r="K552" s="224" t="str">
        <f t="shared" si="270"/>
        <v>X</v>
      </c>
      <c r="L552" s="224" t="s">
        <v>62</v>
      </c>
      <c r="M552" s="224"/>
      <c r="N552" s="224"/>
      <c r="O552" s="224" t="s">
        <v>62</v>
      </c>
      <c r="P552" s="224" t="s">
        <v>62</v>
      </c>
      <c r="Q552" s="224" t="s">
        <v>62</v>
      </c>
      <c r="R552" s="224" t="s">
        <v>62</v>
      </c>
      <c r="S552" s="239"/>
    </row>
    <row r="553" spans="1:19" ht="45" x14ac:dyDescent="0.2">
      <c r="A553" s="332"/>
      <c r="B553" s="148" t="s">
        <v>192</v>
      </c>
      <c r="C553" s="224"/>
      <c r="D553" s="224" t="s">
        <v>62</v>
      </c>
      <c r="E553" s="224"/>
      <c r="F553" s="224"/>
      <c r="G553" s="224">
        <f>G550</f>
        <v>0</v>
      </c>
      <c r="H553" s="224">
        <f t="shared" ref="H553:I553" si="287">H550</f>
        <v>1</v>
      </c>
      <c r="I553" s="224">
        <f t="shared" si="287"/>
        <v>0</v>
      </c>
      <c r="J553" s="224">
        <f t="shared" si="269"/>
        <v>0</v>
      </c>
      <c r="K553" s="224">
        <f t="shared" si="270"/>
        <v>0</v>
      </c>
      <c r="L553" s="224" t="s">
        <v>62</v>
      </c>
      <c r="M553" s="150">
        <v>46022</v>
      </c>
      <c r="N553" s="150">
        <v>46022</v>
      </c>
      <c r="O553" s="142"/>
      <c r="P553" s="224" t="s">
        <v>62</v>
      </c>
      <c r="Q553" s="142"/>
      <c r="R553" s="142"/>
      <c r="S553" s="239"/>
    </row>
    <row r="554" spans="1:19" ht="14.25" x14ac:dyDescent="0.2">
      <c r="A554" s="332"/>
      <c r="B554" s="147" t="s">
        <v>193</v>
      </c>
      <c r="C554" s="224"/>
      <c r="D554" s="224"/>
      <c r="E554" s="224"/>
      <c r="F554" s="224"/>
      <c r="G554" s="224" t="s">
        <v>62</v>
      </c>
      <c r="H554" s="224"/>
      <c r="I554" s="224" t="s">
        <v>62</v>
      </c>
      <c r="J554" s="224" t="str">
        <f t="shared" si="269"/>
        <v>X</v>
      </c>
      <c r="K554" s="224" t="str">
        <f t="shared" si="270"/>
        <v>X</v>
      </c>
      <c r="L554" s="224" t="s">
        <v>62</v>
      </c>
      <c r="M554" s="224"/>
      <c r="N554" s="224"/>
      <c r="O554" s="224" t="s">
        <v>62</v>
      </c>
      <c r="P554" s="224" t="s">
        <v>62</v>
      </c>
      <c r="Q554" s="224" t="s">
        <v>62</v>
      </c>
      <c r="R554" s="224" t="s">
        <v>62</v>
      </c>
      <c r="S554" s="239"/>
    </row>
    <row r="555" spans="1:19" ht="45" x14ac:dyDescent="0.2">
      <c r="A555" s="332"/>
      <c r="B555" s="148" t="s">
        <v>330</v>
      </c>
      <c r="C555" s="224"/>
      <c r="D555" s="224" t="s">
        <v>62</v>
      </c>
      <c r="E555" s="224"/>
      <c r="F555" s="224"/>
      <c r="G555" s="224">
        <f>G551</f>
        <v>0</v>
      </c>
      <c r="H555" s="224">
        <f t="shared" ref="H555:I555" si="288">H551</f>
        <v>1</v>
      </c>
      <c r="I555" s="224">
        <f t="shared" si="288"/>
        <v>0</v>
      </c>
      <c r="J555" s="224">
        <f t="shared" si="269"/>
        <v>0</v>
      </c>
      <c r="K555" s="224">
        <f t="shared" si="270"/>
        <v>0</v>
      </c>
      <c r="L555" s="224" t="s">
        <v>62</v>
      </c>
      <c r="M555" s="150">
        <v>46022</v>
      </c>
      <c r="N555" s="150">
        <v>46022</v>
      </c>
      <c r="O555" s="142"/>
      <c r="P555" s="224" t="s">
        <v>62</v>
      </c>
      <c r="Q555" s="142"/>
      <c r="R555" s="142"/>
      <c r="S555" s="239"/>
    </row>
    <row r="556" spans="1:19" ht="14.25" x14ac:dyDescent="0.2">
      <c r="A556" s="332"/>
      <c r="B556" s="147" t="s">
        <v>71</v>
      </c>
      <c r="C556" s="224"/>
      <c r="D556" s="224"/>
      <c r="E556" s="224"/>
      <c r="F556" s="224"/>
      <c r="G556" s="224" t="s">
        <v>62</v>
      </c>
      <c r="H556" s="224"/>
      <c r="I556" s="224" t="s">
        <v>62</v>
      </c>
      <c r="J556" s="224" t="str">
        <f t="shared" si="269"/>
        <v>X</v>
      </c>
      <c r="K556" s="224" t="str">
        <f t="shared" si="270"/>
        <v>X</v>
      </c>
      <c r="L556" s="224" t="s">
        <v>62</v>
      </c>
      <c r="M556" s="224"/>
      <c r="N556" s="224"/>
      <c r="O556" s="224" t="s">
        <v>62</v>
      </c>
      <c r="P556" s="224" t="s">
        <v>62</v>
      </c>
      <c r="Q556" s="224" t="s">
        <v>62</v>
      </c>
      <c r="R556" s="224" t="s">
        <v>62</v>
      </c>
      <c r="S556" s="239"/>
    </row>
    <row r="557" spans="1:19" x14ac:dyDescent="0.2">
      <c r="A557" s="333"/>
      <c r="B557" s="148" t="s">
        <v>72</v>
      </c>
      <c r="C557" s="224"/>
      <c r="D557" s="224" t="s">
        <v>62</v>
      </c>
      <c r="E557" s="224"/>
      <c r="F557" s="224"/>
      <c r="G557" s="224">
        <f>G555</f>
        <v>0</v>
      </c>
      <c r="H557" s="224">
        <f t="shared" ref="H557:I557" si="289">H555</f>
        <v>1</v>
      </c>
      <c r="I557" s="224">
        <f t="shared" si="289"/>
        <v>0</v>
      </c>
      <c r="J557" s="224">
        <f t="shared" si="269"/>
        <v>0</v>
      </c>
      <c r="K557" s="224">
        <f t="shared" si="270"/>
        <v>0</v>
      </c>
      <c r="L557" s="224" t="s">
        <v>62</v>
      </c>
      <c r="M557" s="150">
        <v>46022</v>
      </c>
      <c r="N557" s="150">
        <v>46022</v>
      </c>
      <c r="O557" s="142"/>
      <c r="P557" s="224" t="s">
        <v>62</v>
      </c>
      <c r="Q557" s="142"/>
      <c r="R557" s="142"/>
      <c r="S557" s="239"/>
    </row>
    <row r="558" spans="1:19" ht="58.5" x14ac:dyDescent="0.2">
      <c r="A558" s="331" t="s">
        <v>281</v>
      </c>
      <c r="B558" s="137" t="str">
        <f>B550</f>
        <v>Результат предоставления субсидии 2 (код субсидии № 7041):</v>
      </c>
      <c r="C558" s="142" t="s">
        <v>191</v>
      </c>
      <c r="D558" s="141" t="s">
        <v>333</v>
      </c>
      <c r="E558" s="141" t="s">
        <v>320</v>
      </c>
      <c r="F558" s="142">
        <v>642</v>
      </c>
      <c r="G558" s="142">
        <v>1</v>
      </c>
      <c r="H558" s="142">
        <v>1</v>
      </c>
      <c r="I558" s="142">
        <v>0</v>
      </c>
      <c r="J558" s="142">
        <f t="shared" si="269"/>
        <v>0</v>
      </c>
      <c r="K558" s="142">
        <f t="shared" si="270"/>
        <v>1</v>
      </c>
      <c r="L558" s="142"/>
      <c r="M558" s="224" t="s">
        <v>62</v>
      </c>
      <c r="N558" s="224" t="s">
        <v>62</v>
      </c>
      <c r="O558" s="194">
        <v>379874.45</v>
      </c>
      <c r="P558" s="194"/>
      <c r="Q558" s="194">
        <v>379874.45</v>
      </c>
      <c r="R558" s="194">
        <v>0</v>
      </c>
      <c r="S558" s="239"/>
    </row>
    <row r="559" spans="1:19" ht="15.75" x14ac:dyDescent="0.2">
      <c r="A559" s="332"/>
      <c r="B559" s="146" t="s">
        <v>70</v>
      </c>
      <c r="C559" s="224"/>
      <c r="D559" s="224" t="s">
        <v>62</v>
      </c>
      <c r="E559" s="224"/>
      <c r="F559" s="224"/>
      <c r="G559" s="224">
        <v>1</v>
      </c>
      <c r="H559" s="224">
        <v>1</v>
      </c>
      <c r="I559" s="224">
        <v>0</v>
      </c>
      <c r="J559" s="224">
        <f t="shared" si="269"/>
        <v>0</v>
      </c>
      <c r="K559" s="224">
        <f t="shared" si="270"/>
        <v>1</v>
      </c>
      <c r="L559" s="224" t="s">
        <v>62</v>
      </c>
      <c r="M559" s="150">
        <v>46022</v>
      </c>
      <c r="N559" s="150">
        <v>46022</v>
      </c>
      <c r="O559" s="142"/>
      <c r="P559" s="224" t="s">
        <v>62</v>
      </c>
      <c r="Q559" s="142"/>
      <c r="R559" s="142"/>
      <c r="S559" s="239"/>
    </row>
    <row r="560" spans="1:19" ht="14.25" x14ac:dyDescent="0.2">
      <c r="A560" s="332"/>
      <c r="B560" s="147" t="s">
        <v>76</v>
      </c>
      <c r="C560" s="224"/>
      <c r="D560" s="224"/>
      <c r="E560" s="224"/>
      <c r="F560" s="224"/>
      <c r="G560" s="224" t="s">
        <v>62</v>
      </c>
      <c r="H560" s="224"/>
      <c r="I560" s="224" t="s">
        <v>62</v>
      </c>
      <c r="J560" s="224" t="str">
        <f t="shared" si="269"/>
        <v>X</v>
      </c>
      <c r="K560" s="224" t="str">
        <f t="shared" si="270"/>
        <v>X</v>
      </c>
      <c r="L560" s="224" t="s">
        <v>62</v>
      </c>
      <c r="M560" s="224"/>
      <c r="N560" s="224"/>
      <c r="O560" s="224" t="s">
        <v>62</v>
      </c>
      <c r="P560" s="224" t="s">
        <v>62</v>
      </c>
      <c r="Q560" s="224" t="s">
        <v>62</v>
      </c>
      <c r="R560" s="224" t="s">
        <v>62</v>
      </c>
      <c r="S560" s="239"/>
    </row>
    <row r="561" spans="1:19" ht="45" x14ac:dyDescent="0.2">
      <c r="A561" s="332"/>
      <c r="B561" s="148" t="s">
        <v>192</v>
      </c>
      <c r="C561" s="224"/>
      <c r="D561" s="224" t="s">
        <v>62</v>
      </c>
      <c r="E561" s="224"/>
      <c r="F561" s="224"/>
      <c r="G561" s="224">
        <v>1</v>
      </c>
      <c r="H561" s="224">
        <v>1</v>
      </c>
      <c r="I561" s="224">
        <v>0</v>
      </c>
      <c r="J561" s="224">
        <f t="shared" si="269"/>
        <v>0</v>
      </c>
      <c r="K561" s="224">
        <f t="shared" si="270"/>
        <v>1</v>
      </c>
      <c r="L561" s="224" t="s">
        <v>62</v>
      </c>
      <c r="M561" s="150">
        <v>46022</v>
      </c>
      <c r="N561" s="150">
        <v>46022</v>
      </c>
      <c r="O561" s="142"/>
      <c r="P561" s="224" t="s">
        <v>62</v>
      </c>
      <c r="Q561" s="142"/>
      <c r="R561" s="142"/>
      <c r="S561" s="239"/>
    </row>
    <row r="562" spans="1:19" ht="14.25" x14ac:dyDescent="0.2">
      <c r="A562" s="332"/>
      <c r="B562" s="147" t="s">
        <v>193</v>
      </c>
      <c r="C562" s="224"/>
      <c r="D562" s="224"/>
      <c r="E562" s="224"/>
      <c r="F562" s="224"/>
      <c r="G562" s="224" t="s">
        <v>62</v>
      </c>
      <c r="H562" s="224"/>
      <c r="I562" s="224" t="s">
        <v>62</v>
      </c>
      <c r="J562" s="224" t="str">
        <f t="shared" si="269"/>
        <v>X</v>
      </c>
      <c r="K562" s="224" t="str">
        <f t="shared" si="270"/>
        <v>X</v>
      </c>
      <c r="L562" s="224" t="s">
        <v>62</v>
      </c>
      <c r="M562" s="224"/>
      <c r="N562" s="224"/>
      <c r="O562" s="224" t="s">
        <v>62</v>
      </c>
      <c r="P562" s="224" t="s">
        <v>62</v>
      </c>
      <c r="Q562" s="224" t="s">
        <v>62</v>
      </c>
      <c r="R562" s="224" t="s">
        <v>62</v>
      </c>
      <c r="S562" s="239"/>
    </row>
    <row r="563" spans="1:19" ht="45" x14ac:dyDescent="0.2">
      <c r="A563" s="332"/>
      <c r="B563" s="148" t="s">
        <v>330</v>
      </c>
      <c r="C563" s="224"/>
      <c r="D563" s="224" t="s">
        <v>62</v>
      </c>
      <c r="E563" s="224"/>
      <c r="F563" s="224"/>
      <c r="G563" s="224">
        <v>1</v>
      </c>
      <c r="H563" s="224">
        <v>1</v>
      </c>
      <c r="I563" s="224">
        <v>0</v>
      </c>
      <c r="J563" s="224">
        <f t="shared" si="269"/>
        <v>0</v>
      </c>
      <c r="K563" s="224">
        <f t="shared" si="270"/>
        <v>1</v>
      </c>
      <c r="L563" s="224" t="s">
        <v>62</v>
      </c>
      <c r="M563" s="150">
        <v>46022</v>
      </c>
      <c r="N563" s="150">
        <v>46022</v>
      </c>
      <c r="O563" s="142"/>
      <c r="P563" s="224" t="s">
        <v>62</v>
      </c>
      <c r="Q563" s="142"/>
      <c r="R563" s="142"/>
      <c r="S563" s="239"/>
    </row>
    <row r="564" spans="1:19" ht="14.25" x14ac:dyDescent="0.2">
      <c r="A564" s="332"/>
      <c r="B564" s="147" t="s">
        <v>71</v>
      </c>
      <c r="C564" s="224"/>
      <c r="D564" s="224"/>
      <c r="E564" s="224"/>
      <c r="F564" s="224"/>
      <c r="G564" s="224" t="s">
        <v>62</v>
      </c>
      <c r="H564" s="224"/>
      <c r="I564" s="224" t="s">
        <v>62</v>
      </c>
      <c r="J564" s="224" t="str">
        <f t="shared" si="269"/>
        <v>X</v>
      </c>
      <c r="K564" s="224" t="str">
        <f t="shared" si="270"/>
        <v>X</v>
      </c>
      <c r="L564" s="224" t="s">
        <v>62</v>
      </c>
      <c r="M564" s="224"/>
      <c r="N564" s="224"/>
      <c r="O564" s="224" t="s">
        <v>62</v>
      </c>
      <c r="P564" s="224" t="s">
        <v>62</v>
      </c>
      <c r="Q564" s="224" t="s">
        <v>62</v>
      </c>
      <c r="R564" s="224" t="s">
        <v>62</v>
      </c>
      <c r="S564" s="239"/>
    </row>
    <row r="565" spans="1:19" x14ac:dyDescent="0.2">
      <c r="A565" s="333"/>
      <c r="B565" s="148" t="s">
        <v>72</v>
      </c>
      <c r="C565" s="224"/>
      <c r="D565" s="224" t="s">
        <v>62</v>
      </c>
      <c r="E565" s="224"/>
      <c r="F565" s="224"/>
      <c r="G565" s="224">
        <v>1</v>
      </c>
      <c r="H565" s="224">
        <v>1</v>
      </c>
      <c r="I565" s="224">
        <v>0</v>
      </c>
      <c r="J565" s="224">
        <f t="shared" si="269"/>
        <v>0</v>
      </c>
      <c r="K565" s="224">
        <f t="shared" si="270"/>
        <v>1</v>
      </c>
      <c r="L565" s="224" t="s">
        <v>62</v>
      </c>
      <c r="M565" s="150">
        <v>46022</v>
      </c>
      <c r="N565" s="150">
        <v>46022</v>
      </c>
      <c r="O565" s="142"/>
      <c r="P565" s="224" t="s">
        <v>62</v>
      </c>
      <c r="Q565" s="142"/>
      <c r="R565" s="142"/>
      <c r="S565" s="239"/>
    </row>
    <row r="566" spans="1:19" ht="58.5" x14ac:dyDescent="0.2">
      <c r="A566" s="331" t="s">
        <v>282</v>
      </c>
      <c r="B566" s="137" t="str">
        <f>B558</f>
        <v>Результат предоставления субсидии 2 (код субсидии № 7041):</v>
      </c>
      <c r="C566" s="142" t="s">
        <v>191</v>
      </c>
      <c r="D566" s="141" t="s">
        <v>333</v>
      </c>
      <c r="E566" s="141" t="s">
        <v>320</v>
      </c>
      <c r="F566" s="142">
        <v>642</v>
      </c>
      <c r="G566" s="142"/>
      <c r="H566" s="142">
        <f>G566</f>
        <v>0</v>
      </c>
      <c r="I566" s="142">
        <v>0</v>
      </c>
      <c r="J566" s="142">
        <f t="shared" si="269"/>
        <v>0</v>
      </c>
      <c r="K566" s="142">
        <f t="shared" si="270"/>
        <v>0</v>
      </c>
      <c r="L566" s="142"/>
      <c r="M566" s="224" t="s">
        <v>62</v>
      </c>
      <c r="N566" s="224" t="s">
        <v>62</v>
      </c>
      <c r="O566" s="194"/>
      <c r="P566" s="194"/>
      <c r="Q566" s="194"/>
      <c r="R566" s="194"/>
      <c r="S566" s="239"/>
    </row>
    <row r="567" spans="1:19" ht="15.75" x14ac:dyDescent="0.2">
      <c r="A567" s="332"/>
      <c r="B567" s="146" t="s">
        <v>70</v>
      </c>
      <c r="C567" s="224"/>
      <c r="D567" s="224" t="s">
        <v>62</v>
      </c>
      <c r="E567" s="224"/>
      <c r="F567" s="224"/>
      <c r="G567" s="224">
        <f>G566</f>
        <v>0</v>
      </c>
      <c r="H567" s="224">
        <f t="shared" ref="H567:I567" si="290">H566</f>
        <v>0</v>
      </c>
      <c r="I567" s="224">
        <f t="shared" si="290"/>
        <v>0</v>
      </c>
      <c r="J567" s="224">
        <f t="shared" si="269"/>
        <v>0</v>
      </c>
      <c r="K567" s="224">
        <f t="shared" si="270"/>
        <v>0</v>
      </c>
      <c r="L567" s="224" t="s">
        <v>62</v>
      </c>
      <c r="M567" s="150">
        <v>46022</v>
      </c>
      <c r="N567" s="150">
        <v>46022</v>
      </c>
      <c r="O567" s="142"/>
      <c r="P567" s="224" t="s">
        <v>62</v>
      </c>
      <c r="Q567" s="142"/>
      <c r="R567" s="142"/>
      <c r="S567" s="239"/>
    </row>
    <row r="568" spans="1:19" ht="14.25" x14ac:dyDescent="0.2">
      <c r="A568" s="332"/>
      <c r="B568" s="147" t="s">
        <v>76</v>
      </c>
      <c r="C568" s="224"/>
      <c r="D568" s="224"/>
      <c r="E568" s="224"/>
      <c r="F568" s="224"/>
      <c r="G568" s="224" t="s">
        <v>62</v>
      </c>
      <c r="H568" s="224"/>
      <c r="I568" s="224" t="s">
        <v>62</v>
      </c>
      <c r="J568" s="224" t="str">
        <f t="shared" si="269"/>
        <v>X</v>
      </c>
      <c r="K568" s="224" t="str">
        <f t="shared" si="270"/>
        <v>X</v>
      </c>
      <c r="L568" s="224" t="s">
        <v>62</v>
      </c>
      <c r="M568" s="224"/>
      <c r="N568" s="224"/>
      <c r="O568" s="224" t="s">
        <v>62</v>
      </c>
      <c r="P568" s="224" t="s">
        <v>62</v>
      </c>
      <c r="Q568" s="224" t="s">
        <v>62</v>
      </c>
      <c r="R568" s="224" t="s">
        <v>62</v>
      </c>
      <c r="S568" s="239"/>
    </row>
    <row r="569" spans="1:19" ht="45" x14ac:dyDescent="0.2">
      <c r="A569" s="332"/>
      <c r="B569" s="148" t="s">
        <v>192</v>
      </c>
      <c r="C569" s="224"/>
      <c r="D569" s="224" t="s">
        <v>62</v>
      </c>
      <c r="E569" s="224"/>
      <c r="F569" s="224"/>
      <c r="G569" s="224">
        <f>G566</f>
        <v>0</v>
      </c>
      <c r="H569" s="224">
        <f t="shared" ref="H569:I569" si="291">H566</f>
        <v>0</v>
      </c>
      <c r="I569" s="224">
        <f t="shared" si="291"/>
        <v>0</v>
      </c>
      <c r="J569" s="224">
        <f t="shared" si="269"/>
        <v>0</v>
      </c>
      <c r="K569" s="224">
        <f t="shared" si="270"/>
        <v>0</v>
      </c>
      <c r="L569" s="224" t="s">
        <v>62</v>
      </c>
      <c r="M569" s="150">
        <v>46022</v>
      </c>
      <c r="N569" s="150">
        <v>46022</v>
      </c>
      <c r="O569" s="142"/>
      <c r="P569" s="224" t="s">
        <v>62</v>
      </c>
      <c r="Q569" s="142"/>
      <c r="R569" s="142"/>
      <c r="S569" s="239"/>
    </row>
    <row r="570" spans="1:19" ht="14.25" x14ac:dyDescent="0.2">
      <c r="A570" s="332"/>
      <c r="B570" s="147" t="s">
        <v>193</v>
      </c>
      <c r="C570" s="224"/>
      <c r="D570" s="224"/>
      <c r="E570" s="224"/>
      <c r="F570" s="224"/>
      <c r="G570" s="224" t="s">
        <v>62</v>
      </c>
      <c r="H570" s="224"/>
      <c r="I570" s="224" t="s">
        <v>62</v>
      </c>
      <c r="J570" s="224" t="str">
        <f t="shared" si="269"/>
        <v>X</v>
      </c>
      <c r="K570" s="224" t="str">
        <f t="shared" si="270"/>
        <v>X</v>
      </c>
      <c r="L570" s="224" t="s">
        <v>62</v>
      </c>
      <c r="M570" s="224"/>
      <c r="N570" s="224"/>
      <c r="O570" s="224" t="s">
        <v>62</v>
      </c>
      <c r="P570" s="224" t="s">
        <v>62</v>
      </c>
      <c r="Q570" s="224" t="s">
        <v>62</v>
      </c>
      <c r="R570" s="224" t="s">
        <v>62</v>
      </c>
      <c r="S570" s="239"/>
    </row>
    <row r="571" spans="1:19" ht="45" x14ac:dyDescent="0.2">
      <c r="A571" s="332"/>
      <c r="B571" s="148" t="s">
        <v>330</v>
      </c>
      <c r="C571" s="224"/>
      <c r="D571" s="224" t="s">
        <v>62</v>
      </c>
      <c r="E571" s="224"/>
      <c r="F571" s="224"/>
      <c r="G571" s="224">
        <f>G567</f>
        <v>0</v>
      </c>
      <c r="H571" s="224">
        <f t="shared" ref="H571:I571" si="292">H567</f>
        <v>0</v>
      </c>
      <c r="I571" s="224">
        <f t="shared" si="292"/>
        <v>0</v>
      </c>
      <c r="J571" s="224">
        <f t="shared" si="269"/>
        <v>0</v>
      </c>
      <c r="K571" s="224">
        <f t="shared" si="270"/>
        <v>0</v>
      </c>
      <c r="L571" s="224" t="s">
        <v>62</v>
      </c>
      <c r="M571" s="150">
        <v>46022</v>
      </c>
      <c r="N571" s="150">
        <v>46022</v>
      </c>
      <c r="O571" s="142"/>
      <c r="P571" s="224" t="s">
        <v>62</v>
      </c>
      <c r="Q571" s="142"/>
      <c r="R571" s="142"/>
      <c r="S571" s="239"/>
    </row>
    <row r="572" spans="1:19" ht="14.25" x14ac:dyDescent="0.2">
      <c r="A572" s="332"/>
      <c r="B572" s="147" t="s">
        <v>71</v>
      </c>
      <c r="C572" s="224"/>
      <c r="D572" s="224"/>
      <c r="E572" s="224"/>
      <c r="F572" s="224"/>
      <c r="G572" s="224" t="s">
        <v>62</v>
      </c>
      <c r="H572" s="224"/>
      <c r="I572" s="224" t="s">
        <v>62</v>
      </c>
      <c r="J572" s="224" t="str">
        <f t="shared" si="269"/>
        <v>X</v>
      </c>
      <c r="K572" s="224" t="str">
        <f t="shared" si="270"/>
        <v>X</v>
      </c>
      <c r="L572" s="224" t="s">
        <v>62</v>
      </c>
      <c r="M572" s="224"/>
      <c r="N572" s="224"/>
      <c r="O572" s="224" t="s">
        <v>62</v>
      </c>
      <c r="P572" s="224" t="s">
        <v>62</v>
      </c>
      <c r="Q572" s="224" t="s">
        <v>62</v>
      </c>
      <c r="R572" s="224" t="s">
        <v>62</v>
      </c>
      <c r="S572" s="239"/>
    </row>
    <row r="573" spans="1:19" x14ac:dyDescent="0.2">
      <c r="A573" s="333"/>
      <c r="B573" s="148" t="s">
        <v>72</v>
      </c>
      <c r="C573" s="224"/>
      <c r="D573" s="224" t="s">
        <v>62</v>
      </c>
      <c r="E573" s="224"/>
      <c r="F573" s="224"/>
      <c r="G573" s="224">
        <f>G571</f>
        <v>0</v>
      </c>
      <c r="H573" s="224">
        <f t="shared" ref="H573:I573" si="293">H571</f>
        <v>0</v>
      </c>
      <c r="I573" s="224">
        <f t="shared" si="293"/>
        <v>0</v>
      </c>
      <c r="J573" s="224">
        <f t="shared" si="269"/>
        <v>0</v>
      </c>
      <c r="K573" s="224">
        <f t="shared" si="270"/>
        <v>0</v>
      </c>
      <c r="L573" s="224" t="s">
        <v>62</v>
      </c>
      <c r="M573" s="150">
        <v>46022</v>
      </c>
      <c r="N573" s="150">
        <v>46022</v>
      </c>
      <c r="O573" s="142"/>
      <c r="P573" s="224" t="s">
        <v>62</v>
      </c>
      <c r="Q573" s="142"/>
      <c r="R573" s="142"/>
      <c r="S573" s="239"/>
    </row>
    <row r="574" spans="1:19" ht="58.5" x14ac:dyDescent="0.2">
      <c r="A574" s="331" t="s">
        <v>283</v>
      </c>
      <c r="B574" s="137" t="str">
        <f>B566</f>
        <v>Результат предоставления субсидии 2 (код субсидии № 7041):</v>
      </c>
      <c r="C574" s="142" t="s">
        <v>191</v>
      </c>
      <c r="D574" s="141" t="s">
        <v>333</v>
      </c>
      <c r="E574" s="141" t="s">
        <v>320</v>
      </c>
      <c r="F574" s="142">
        <v>642</v>
      </c>
      <c r="G574" s="204">
        <v>2</v>
      </c>
      <c r="H574" s="204">
        <v>2</v>
      </c>
      <c r="I574" s="204">
        <v>1</v>
      </c>
      <c r="J574" s="204">
        <f t="shared" si="269"/>
        <v>1</v>
      </c>
      <c r="K574" s="204">
        <f t="shared" si="270"/>
        <v>2</v>
      </c>
      <c r="L574" s="204"/>
      <c r="M574" s="218" t="s">
        <v>62</v>
      </c>
      <c r="N574" s="218" t="s">
        <v>62</v>
      </c>
      <c r="O574" s="215">
        <v>360282.16</v>
      </c>
      <c r="P574" s="215"/>
      <c r="Q574" s="215">
        <v>5281.8</v>
      </c>
      <c r="R574" s="215">
        <v>5281.8</v>
      </c>
      <c r="S574" s="239"/>
    </row>
    <row r="575" spans="1:19" ht="15.75" x14ac:dyDescent="0.2">
      <c r="A575" s="332"/>
      <c r="B575" s="146" t="s">
        <v>70</v>
      </c>
      <c r="C575" s="224"/>
      <c r="D575" s="224" t="s">
        <v>62</v>
      </c>
      <c r="E575" s="224"/>
      <c r="F575" s="224"/>
      <c r="G575" s="224">
        <f>G574</f>
        <v>2</v>
      </c>
      <c r="H575" s="224">
        <f t="shared" ref="H575:I575" si="294">H574</f>
        <v>2</v>
      </c>
      <c r="I575" s="224">
        <f t="shared" si="294"/>
        <v>1</v>
      </c>
      <c r="J575" s="224">
        <f t="shared" si="269"/>
        <v>1</v>
      </c>
      <c r="K575" s="224">
        <f t="shared" si="270"/>
        <v>2</v>
      </c>
      <c r="L575" s="224" t="s">
        <v>62</v>
      </c>
      <c r="M575" s="150">
        <v>46022</v>
      </c>
      <c r="N575" s="150">
        <v>46022</v>
      </c>
      <c r="O575" s="142"/>
      <c r="P575" s="224" t="s">
        <v>62</v>
      </c>
      <c r="Q575" s="142"/>
      <c r="R575" s="142"/>
      <c r="S575" s="239"/>
    </row>
    <row r="576" spans="1:19" ht="14.25" x14ac:dyDescent="0.2">
      <c r="A576" s="332"/>
      <c r="B576" s="147" t="s">
        <v>76</v>
      </c>
      <c r="C576" s="224"/>
      <c r="D576" s="224"/>
      <c r="E576" s="224"/>
      <c r="F576" s="224"/>
      <c r="G576" s="224" t="s">
        <v>62</v>
      </c>
      <c r="H576" s="224"/>
      <c r="I576" s="224" t="s">
        <v>62</v>
      </c>
      <c r="J576" s="224" t="str">
        <f t="shared" si="269"/>
        <v>X</v>
      </c>
      <c r="K576" s="224" t="str">
        <f t="shared" si="270"/>
        <v>X</v>
      </c>
      <c r="L576" s="224" t="s">
        <v>62</v>
      </c>
      <c r="M576" s="224"/>
      <c r="N576" s="224"/>
      <c r="O576" s="224" t="s">
        <v>62</v>
      </c>
      <c r="P576" s="224" t="s">
        <v>62</v>
      </c>
      <c r="Q576" s="224" t="s">
        <v>62</v>
      </c>
      <c r="R576" s="224" t="s">
        <v>62</v>
      </c>
      <c r="S576" s="239"/>
    </row>
    <row r="577" spans="1:19" ht="45" x14ac:dyDescent="0.2">
      <c r="A577" s="332"/>
      <c r="B577" s="148" t="s">
        <v>192</v>
      </c>
      <c r="C577" s="224"/>
      <c r="D577" s="224" t="s">
        <v>62</v>
      </c>
      <c r="E577" s="224"/>
      <c r="F577" s="224"/>
      <c r="G577" s="224">
        <f>G574</f>
        <v>2</v>
      </c>
      <c r="H577" s="224">
        <f t="shared" ref="H577:I577" si="295">H574</f>
        <v>2</v>
      </c>
      <c r="I577" s="224">
        <f t="shared" si="295"/>
        <v>1</v>
      </c>
      <c r="J577" s="224">
        <f t="shared" si="269"/>
        <v>1</v>
      </c>
      <c r="K577" s="224">
        <f t="shared" si="270"/>
        <v>2</v>
      </c>
      <c r="L577" s="224" t="s">
        <v>62</v>
      </c>
      <c r="M577" s="150">
        <v>46022</v>
      </c>
      <c r="N577" s="150">
        <v>46022</v>
      </c>
      <c r="O577" s="142"/>
      <c r="P577" s="224" t="s">
        <v>62</v>
      </c>
      <c r="Q577" s="142"/>
      <c r="R577" s="142"/>
      <c r="S577" s="239"/>
    </row>
    <row r="578" spans="1:19" ht="14.25" x14ac:dyDescent="0.2">
      <c r="A578" s="332"/>
      <c r="B578" s="147" t="s">
        <v>193</v>
      </c>
      <c r="C578" s="224"/>
      <c r="D578" s="224"/>
      <c r="E578" s="224"/>
      <c r="F578" s="224"/>
      <c r="G578" s="224" t="s">
        <v>62</v>
      </c>
      <c r="H578" s="224"/>
      <c r="I578" s="224" t="s">
        <v>62</v>
      </c>
      <c r="J578" s="224" t="str">
        <f t="shared" si="269"/>
        <v>X</v>
      </c>
      <c r="K578" s="224" t="str">
        <f t="shared" si="270"/>
        <v>X</v>
      </c>
      <c r="L578" s="224" t="s">
        <v>62</v>
      </c>
      <c r="M578" s="224"/>
      <c r="N578" s="224"/>
      <c r="O578" s="224" t="s">
        <v>62</v>
      </c>
      <c r="P578" s="224" t="s">
        <v>62</v>
      </c>
      <c r="Q578" s="224" t="s">
        <v>62</v>
      </c>
      <c r="R578" s="224" t="s">
        <v>62</v>
      </c>
      <c r="S578" s="239"/>
    </row>
    <row r="579" spans="1:19" ht="45" x14ac:dyDescent="0.2">
      <c r="A579" s="332"/>
      <c r="B579" s="148" t="s">
        <v>330</v>
      </c>
      <c r="C579" s="224"/>
      <c r="D579" s="224" t="s">
        <v>62</v>
      </c>
      <c r="E579" s="224"/>
      <c r="F579" s="224"/>
      <c r="G579" s="224">
        <f>G575</f>
        <v>2</v>
      </c>
      <c r="H579" s="224">
        <f t="shared" ref="H579:I579" si="296">H575</f>
        <v>2</v>
      </c>
      <c r="I579" s="224">
        <f t="shared" si="296"/>
        <v>1</v>
      </c>
      <c r="J579" s="224">
        <f t="shared" si="269"/>
        <v>1</v>
      </c>
      <c r="K579" s="224">
        <f t="shared" si="270"/>
        <v>2</v>
      </c>
      <c r="L579" s="224" t="s">
        <v>62</v>
      </c>
      <c r="M579" s="150">
        <v>46022</v>
      </c>
      <c r="N579" s="150">
        <v>46022</v>
      </c>
      <c r="O579" s="142"/>
      <c r="P579" s="224" t="s">
        <v>62</v>
      </c>
      <c r="Q579" s="142"/>
      <c r="R579" s="142"/>
      <c r="S579" s="239"/>
    </row>
    <row r="580" spans="1:19" ht="14.25" x14ac:dyDescent="0.2">
      <c r="A580" s="332"/>
      <c r="B580" s="147" t="s">
        <v>71</v>
      </c>
      <c r="C580" s="224"/>
      <c r="D580" s="224"/>
      <c r="E580" s="224"/>
      <c r="F580" s="224"/>
      <c r="G580" s="224" t="s">
        <v>62</v>
      </c>
      <c r="H580" s="224"/>
      <c r="I580" s="224" t="s">
        <v>62</v>
      </c>
      <c r="J580" s="224" t="str">
        <f t="shared" si="269"/>
        <v>X</v>
      </c>
      <c r="K580" s="224" t="str">
        <f t="shared" si="270"/>
        <v>X</v>
      </c>
      <c r="L580" s="224" t="s">
        <v>62</v>
      </c>
      <c r="M580" s="224"/>
      <c r="N580" s="224"/>
      <c r="O580" s="224" t="s">
        <v>62</v>
      </c>
      <c r="P580" s="224" t="s">
        <v>62</v>
      </c>
      <c r="Q580" s="224" t="s">
        <v>62</v>
      </c>
      <c r="R580" s="224" t="s">
        <v>62</v>
      </c>
      <c r="S580" s="239"/>
    </row>
    <row r="581" spans="1:19" x14ac:dyDescent="0.2">
      <c r="A581" s="333"/>
      <c r="B581" s="148" t="s">
        <v>72</v>
      </c>
      <c r="C581" s="224"/>
      <c r="D581" s="224" t="s">
        <v>62</v>
      </c>
      <c r="E581" s="224"/>
      <c r="F581" s="224"/>
      <c r="G581" s="224">
        <f>G579</f>
        <v>2</v>
      </c>
      <c r="H581" s="224">
        <f t="shared" ref="H581:I581" si="297">H579</f>
        <v>2</v>
      </c>
      <c r="I581" s="224">
        <f t="shared" si="297"/>
        <v>1</v>
      </c>
      <c r="J581" s="224">
        <f t="shared" si="269"/>
        <v>1</v>
      </c>
      <c r="K581" s="224">
        <f t="shared" si="270"/>
        <v>2</v>
      </c>
      <c r="L581" s="224" t="s">
        <v>62</v>
      </c>
      <c r="M581" s="150">
        <v>46022</v>
      </c>
      <c r="N581" s="150">
        <v>46022</v>
      </c>
      <c r="O581" s="142"/>
      <c r="P581" s="224" t="s">
        <v>62</v>
      </c>
      <c r="Q581" s="142"/>
      <c r="R581" s="142"/>
      <c r="S581" s="239"/>
    </row>
    <row r="582" spans="1:19" ht="58.5" x14ac:dyDescent="0.2">
      <c r="A582" s="331" t="s">
        <v>284</v>
      </c>
      <c r="B582" s="137" t="str">
        <f>B574</f>
        <v>Результат предоставления субсидии 2 (код субсидии № 7041):</v>
      </c>
      <c r="C582" s="142" t="s">
        <v>191</v>
      </c>
      <c r="D582" s="141" t="s">
        <v>333</v>
      </c>
      <c r="E582" s="141" t="s">
        <v>320</v>
      </c>
      <c r="F582" s="142">
        <v>642</v>
      </c>
      <c r="G582" s="142">
        <v>1</v>
      </c>
      <c r="H582" s="142">
        <v>1</v>
      </c>
      <c r="I582" s="142">
        <v>0</v>
      </c>
      <c r="J582" s="142">
        <f t="shared" si="269"/>
        <v>0</v>
      </c>
      <c r="K582" s="142">
        <f t="shared" si="270"/>
        <v>1</v>
      </c>
      <c r="L582" s="142"/>
      <c r="M582" s="224" t="s">
        <v>62</v>
      </c>
      <c r="N582" s="224" t="s">
        <v>62</v>
      </c>
      <c r="O582" s="194">
        <v>57415.27</v>
      </c>
      <c r="P582" s="194"/>
      <c r="Q582" s="194"/>
      <c r="R582" s="194"/>
      <c r="S582" s="239"/>
    </row>
    <row r="583" spans="1:19" ht="15.75" x14ac:dyDescent="0.2">
      <c r="A583" s="332"/>
      <c r="B583" s="146" t="s">
        <v>70</v>
      </c>
      <c r="C583" s="224"/>
      <c r="D583" s="224" t="s">
        <v>62</v>
      </c>
      <c r="E583" s="224"/>
      <c r="F583" s="224"/>
      <c r="G583" s="224">
        <v>1</v>
      </c>
      <c r="H583" s="224">
        <v>0</v>
      </c>
      <c r="I583" s="224">
        <v>0</v>
      </c>
      <c r="J583" s="224">
        <f t="shared" ref="J583:J646" si="298">I583</f>
        <v>0</v>
      </c>
      <c r="K583" s="224">
        <f t="shared" ref="K583:K646" si="299">G583</f>
        <v>1</v>
      </c>
      <c r="L583" s="224" t="s">
        <v>62</v>
      </c>
      <c r="M583" s="150">
        <v>46022</v>
      </c>
      <c r="N583" s="150">
        <v>46022</v>
      </c>
      <c r="O583" s="142"/>
      <c r="P583" s="224" t="s">
        <v>62</v>
      </c>
      <c r="Q583" s="142"/>
      <c r="R583" s="142"/>
      <c r="S583" s="239"/>
    </row>
    <row r="584" spans="1:19" ht="14.25" x14ac:dyDescent="0.2">
      <c r="A584" s="332"/>
      <c r="B584" s="147" t="s">
        <v>76</v>
      </c>
      <c r="C584" s="224"/>
      <c r="D584" s="224"/>
      <c r="E584" s="224"/>
      <c r="F584" s="224"/>
      <c r="G584" s="224" t="s">
        <v>62</v>
      </c>
      <c r="H584" s="224"/>
      <c r="I584" s="224" t="s">
        <v>62</v>
      </c>
      <c r="J584" s="224" t="str">
        <f t="shared" si="298"/>
        <v>X</v>
      </c>
      <c r="K584" s="224" t="str">
        <f t="shared" si="299"/>
        <v>X</v>
      </c>
      <c r="L584" s="224" t="s">
        <v>62</v>
      </c>
      <c r="M584" s="224"/>
      <c r="N584" s="224"/>
      <c r="O584" s="224" t="s">
        <v>62</v>
      </c>
      <c r="P584" s="224" t="s">
        <v>62</v>
      </c>
      <c r="Q584" s="224" t="s">
        <v>62</v>
      </c>
      <c r="R584" s="224" t="s">
        <v>62</v>
      </c>
      <c r="S584" s="239"/>
    </row>
    <row r="585" spans="1:19" ht="45" x14ac:dyDescent="0.2">
      <c r="A585" s="332"/>
      <c r="B585" s="148" t="s">
        <v>192</v>
      </c>
      <c r="C585" s="224"/>
      <c r="D585" s="224" t="s">
        <v>62</v>
      </c>
      <c r="E585" s="224"/>
      <c r="F585" s="224"/>
      <c r="G585" s="224">
        <v>1</v>
      </c>
      <c r="H585" s="224">
        <v>0</v>
      </c>
      <c r="I585" s="224">
        <v>0</v>
      </c>
      <c r="J585" s="224">
        <f t="shared" si="298"/>
        <v>0</v>
      </c>
      <c r="K585" s="224">
        <f t="shared" si="299"/>
        <v>1</v>
      </c>
      <c r="L585" s="224" t="s">
        <v>62</v>
      </c>
      <c r="M585" s="150">
        <v>46022</v>
      </c>
      <c r="N585" s="150">
        <v>46022</v>
      </c>
      <c r="O585" s="142"/>
      <c r="P585" s="224" t="s">
        <v>62</v>
      </c>
      <c r="Q585" s="142"/>
      <c r="R585" s="142"/>
      <c r="S585" s="239"/>
    </row>
    <row r="586" spans="1:19" ht="14.25" x14ac:dyDescent="0.2">
      <c r="A586" s="332"/>
      <c r="B586" s="147" t="s">
        <v>193</v>
      </c>
      <c r="C586" s="224"/>
      <c r="D586" s="224"/>
      <c r="E586" s="224"/>
      <c r="F586" s="224"/>
      <c r="G586" s="224" t="s">
        <v>62</v>
      </c>
      <c r="H586" s="224"/>
      <c r="I586" s="224" t="s">
        <v>62</v>
      </c>
      <c r="J586" s="224" t="str">
        <f t="shared" si="298"/>
        <v>X</v>
      </c>
      <c r="K586" s="224" t="str">
        <f t="shared" si="299"/>
        <v>X</v>
      </c>
      <c r="L586" s="224" t="s">
        <v>62</v>
      </c>
      <c r="M586" s="224"/>
      <c r="N586" s="224"/>
      <c r="O586" s="224" t="s">
        <v>62</v>
      </c>
      <c r="P586" s="224" t="s">
        <v>62</v>
      </c>
      <c r="Q586" s="224" t="s">
        <v>62</v>
      </c>
      <c r="R586" s="224" t="s">
        <v>62</v>
      </c>
      <c r="S586" s="239"/>
    </row>
    <row r="587" spans="1:19" ht="45" x14ac:dyDescent="0.2">
      <c r="A587" s="332"/>
      <c r="B587" s="148" t="s">
        <v>330</v>
      </c>
      <c r="C587" s="224"/>
      <c r="D587" s="224" t="s">
        <v>62</v>
      </c>
      <c r="E587" s="224"/>
      <c r="F587" s="224"/>
      <c r="G587" s="224">
        <v>1</v>
      </c>
      <c r="H587" s="224">
        <v>0</v>
      </c>
      <c r="I587" s="224">
        <v>0</v>
      </c>
      <c r="J587" s="224">
        <f t="shared" si="298"/>
        <v>0</v>
      </c>
      <c r="K587" s="224">
        <f t="shared" si="299"/>
        <v>1</v>
      </c>
      <c r="L587" s="224" t="s">
        <v>62</v>
      </c>
      <c r="M587" s="150">
        <v>46022</v>
      </c>
      <c r="N587" s="150">
        <v>46022</v>
      </c>
      <c r="O587" s="142"/>
      <c r="P587" s="224" t="s">
        <v>62</v>
      </c>
      <c r="Q587" s="142"/>
      <c r="R587" s="142"/>
      <c r="S587" s="239"/>
    </row>
    <row r="588" spans="1:19" ht="14.25" x14ac:dyDescent="0.2">
      <c r="A588" s="332"/>
      <c r="B588" s="147" t="s">
        <v>71</v>
      </c>
      <c r="C588" s="224"/>
      <c r="D588" s="224"/>
      <c r="E588" s="224"/>
      <c r="F588" s="224"/>
      <c r="G588" s="224" t="s">
        <v>62</v>
      </c>
      <c r="H588" s="224"/>
      <c r="I588" s="224" t="s">
        <v>62</v>
      </c>
      <c r="J588" s="224" t="str">
        <f t="shared" si="298"/>
        <v>X</v>
      </c>
      <c r="K588" s="224" t="str">
        <f t="shared" si="299"/>
        <v>X</v>
      </c>
      <c r="L588" s="224" t="s">
        <v>62</v>
      </c>
      <c r="M588" s="224"/>
      <c r="N588" s="224"/>
      <c r="O588" s="224" t="s">
        <v>62</v>
      </c>
      <c r="P588" s="224" t="s">
        <v>62</v>
      </c>
      <c r="Q588" s="224" t="s">
        <v>62</v>
      </c>
      <c r="R588" s="224" t="s">
        <v>62</v>
      </c>
      <c r="S588" s="239"/>
    </row>
    <row r="589" spans="1:19" x14ac:dyDescent="0.2">
      <c r="A589" s="333"/>
      <c r="B589" s="148" t="s">
        <v>72</v>
      </c>
      <c r="C589" s="224"/>
      <c r="D589" s="224" t="s">
        <v>62</v>
      </c>
      <c r="E589" s="224"/>
      <c r="F589" s="224"/>
      <c r="G589" s="224">
        <v>1</v>
      </c>
      <c r="H589" s="224">
        <v>0</v>
      </c>
      <c r="I589" s="224">
        <v>0</v>
      </c>
      <c r="J589" s="224">
        <f t="shared" si="298"/>
        <v>0</v>
      </c>
      <c r="K589" s="224">
        <f t="shared" si="299"/>
        <v>1</v>
      </c>
      <c r="L589" s="224" t="s">
        <v>62</v>
      </c>
      <c r="M589" s="150">
        <v>46022</v>
      </c>
      <c r="N589" s="150">
        <v>46022</v>
      </c>
      <c r="O589" s="142"/>
      <c r="P589" s="224" t="s">
        <v>62</v>
      </c>
      <c r="Q589" s="142"/>
      <c r="R589" s="142"/>
      <c r="S589" s="239"/>
    </row>
    <row r="590" spans="1:19" ht="58.5" x14ac:dyDescent="0.2">
      <c r="A590" s="331" t="s">
        <v>285</v>
      </c>
      <c r="B590" s="137" t="str">
        <f>B582</f>
        <v>Результат предоставления субсидии 2 (код субсидии № 7041):</v>
      </c>
      <c r="C590" s="142" t="s">
        <v>191</v>
      </c>
      <c r="D590" s="141" t="s">
        <v>333</v>
      </c>
      <c r="E590" s="141" t="s">
        <v>320</v>
      </c>
      <c r="F590" s="142">
        <v>642</v>
      </c>
      <c r="G590" s="142">
        <v>1</v>
      </c>
      <c r="H590" s="142">
        <f>G590</f>
        <v>1</v>
      </c>
      <c r="I590" s="142">
        <v>0</v>
      </c>
      <c r="J590" s="142">
        <f t="shared" si="298"/>
        <v>0</v>
      </c>
      <c r="K590" s="142">
        <f t="shared" si="299"/>
        <v>1</v>
      </c>
      <c r="L590" s="142"/>
      <c r="M590" s="224" t="s">
        <v>62</v>
      </c>
      <c r="N590" s="224" t="s">
        <v>62</v>
      </c>
      <c r="O590" s="194">
        <v>2731962.05</v>
      </c>
      <c r="P590" s="194"/>
      <c r="Q590" s="194">
        <v>2731962.05</v>
      </c>
      <c r="R590" s="194">
        <v>0</v>
      </c>
      <c r="S590" s="239"/>
    </row>
    <row r="591" spans="1:19" ht="15.75" x14ac:dyDescent="0.2">
      <c r="A591" s="332"/>
      <c r="B591" s="146" t="s">
        <v>70</v>
      </c>
      <c r="C591" s="224"/>
      <c r="D591" s="224" t="s">
        <v>62</v>
      </c>
      <c r="E591" s="224"/>
      <c r="F591" s="224"/>
      <c r="G591" s="224">
        <f>G590</f>
        <v>1</v>
      </c>
      <c r="H591" s="224">
        <f t="shared" ref="H591:I591" si="300">H590</f>
        <v>1</v>
      </c>
      <c r="I591" s="224">
        <f t="shared" si="300"/>
        <v>0</v>
      </c>
      <c r="J591" s="224">
        <f t="shared" si="298"/>
        <v>0</v>
      </c>
      <c r="K591" s="224">
        <f t="shared" si="299"/>
        <v>1</v>
      </c>
      <c r="L591" s="224" t="s">
        <v>62</v>
      </c>
      <c r="M591" s="150">
        <v>46022</v>
      </c>
      <c r="N591" s="150">
        <v>46022</v>
      </c>
      <c r="O591" s="142"/>
      <c r="P591" s="224" t="s">
        <v>62</v>
      </c>
      <c r="Q591" s="142"/>
      <c r="R591" s="142"/>
      <c r="S591" s="239"/>
    </row>
    <row r="592" spans="1:19" ht="14.25" x14ac:dyDescent="0.2">
      <c r="A592" s="332"/>
      <c r="B592" s="147" t="s">
        <v>76</v>
      </c>
      <c r="C592" s="224"/>
      <c r="D592" s="224"/>
      <c r="E592" s="224"/>
      <c r="F592" s="224"/>
      <c r="G592" s="224" t="s">
        <v>62</v>
      </c>
      <c r="H592" s="224"/>
      <c r="I592" s="224" t="s">
        <v>62</v>
      </c>
      <c r="J592" s="224" t="str">
        <f t="shared" si="298"/>
        <v>X</v>
      </c>
      <c r="K592" s="224" t="str">
        <f t="shared" si="299"/>
        <v>X</v>
      </c>
      <c r="L592" s="224" t="s">
        <v>62</v>
      </c>
      <c r="M592" s="224"/>
      <c r="N592" s="224"/>
      <c r="O592" s="224" t="s">
        <v>62</v>
      </c>
      <c r="P592" s="224" t="s">
        <v>62</v>
      </c>
      <c r="Q592" s="224" t="s">
        <v>62</v>
      </c>
      <c r="R592" s="224" t="s">
        <v>62</v>
      </c>
      <c r="S592" s="239"/>
    </row>
    <row r="593" spans="1:19" ht="45" x14ac:dyDescent="0.2">
      <c r="A593" s="332"/>
      <c r="B593" s="148" t="s">
        <v>192</v>
      </c>
      <c r="C593" s="224"/>
      <c r="D593" s="224" t="s">
        <v>62</v>
      </c>
      <c r="E593" s="224"/>
      <c r="F593" s="224"/>
      <c r="G593" s="224">
        <f>G590</f>
        <v>1</v>
      </c>
      <c r="H593" s="224">
        <f t="shared" ref="H593:I593" si="301">H590</f>
        <v>1</v>
      </c>
      <c r="I593" s="224">
        <f t="shared" si="301"/>
        <v>0</v>
      </c>
      <c r="J593" s="224">
        <f t="shared" si="298"/>
        <v>0</v>
      </c>
      <c r="K593" s="224">
        <f t="shared" si="299"/>
        <v>1</v>
      </c>
      <c r="L593" s="224" t="s">
        <v>62</v>
      </c>
      <c r="M593" s="150">
        <v>46022</v>
      </c>
      <c r="N593" s="150">
        <v>46022</v>
      </c>
      <c r="O593" s="142"/>
      <c r="P593" s="224" t="s">
        <v>62</v>
      </c>
      <c r="Q593" s="142"/>
      <c r="R593" s="142"/>
      <c r="S593" s="239"/>
    </row>
    <row r="594" spans="1:19" ht="14.25" x14ac:dyDescent="0.2">
      <c r="A594" s="332"/>
      <c r="B594" s="147" t="s">
        <v>193</v>
      </c>
      <c r="C594" s="224"/>
      <c r="D594" s="224"/>
      <c r="E594" s="224"/>
      <c r="F594" s="224"/>
      <c r="G594" s="224" t="s">
        <v>62</v>
      </c>
      <c r="H594" s="224"/>
      <c r="I594" s="224" t="s">
        <v>62</v>
      </c>
      <c r="J594" s="224" t="str">
        <f t="shared" si="298"/>
        <v>X</v>
      </c>
      <c r="K594" s="224" t="str">
        <f t="shared" si="299"/>
        <v>X</v>
      </c>
      <c r="L594" s="224" t="s">
        <v>62</v>
      </c>
      <c r="M594" s="224"/>
      <c r="N594" s="224"/>
      <c r="O594" s="224" t="s">
        <v>62</v>
      </c>
      <c r="P594" s="224" t="s">
        <v>62</v>
      </c>
      <c r="Q594" s="224" t="s">
        <v>62</v>
      </c>
      <c r="R594" s="224" t="s">
        <v>62</v>
      </c>
      <c r="S594" s="239"/>
    </row>
    <row r="595" spans="1:19" ht="45" x14ac:dyDescent="0.2">
      <c r="A595" s="332"/>
      <c r="B595" s="148" t="s">
        <v>330</v>
      </c>
      <c r="C595" s="224"/>
      <c r="D595" s="224" t="s">
        <v>62</v>
      </c>
      <c r="E595" s="224"/>
      <c r="F595" s="224"/>
      <c r="G595" s="224">
        <f>G591</f>
        <v>1</v>
      </c>
      <c r="H595" s="224">
        <f t="shared" ref="H595:I595" si="302">H591</f>
        <v>1</v>
      </c>
      <c r="I595" s="224">
        <f t="shared" si="302"/>
        <v>0</v>
      </c>
      <c r="J595" s="224">
        <f t="shared" si="298"/>
        <v>0</v>
      </c>
      <c r="K595" s="224">
        <f t="shared" si="299"/>
        <v>1</v>
      </c>
      <c r="L595" s="224" t="s">
        <v>62</v>
      </c>
      <c r="M595" s="150">
        <v>46022</v>
      </c>
      <c r="N595" s="150">
        <v>46022</v>
      </c>
      <c r="O595" s="142"/>
      <c r="P595" s="224" t="s">
        <v>62</v>
      </c>
      <c r="Q595" s="142"/>
      <c r="R595" s="142"/>
      <c r="S595" s="239"/>
    </row>
    <row r="596" spans="1:19" ht="14.25" x14ac:dyDescent="0.2">
      <c r="A596" s="332"/>
      <c r="B596" s="147" t="s">
        <v>71</v>
      </c>
      <c r="C596" s="224"/>
      <c r="D596" s="224"/>
      <c r="E596" s="224"/>
      <c r="F596" s="224"/>
      <c r="G596" s="224" t="s">
        <v>62</v>
      </c>
      <c r="H596" s="224"/>
      <c r="I596" s="224" t="s">
        <v>62</v>
      </c>
      <c r="J596" s="224" t="str">
        <f t="shared" si="298"/>
        <v>X</v>
      </c>
      <c r="K596" s="224" t="str">
        <f t="shared" si="299"/>
        <v>X</v>
      </c>
      <c r="L596" s="224" t="s">
        <v>62</v>
      </c>
      <c r="M596" s="224"/>
      <c r="N596" s="224"/>
      <c r="O596" s="224" t="s">
        <v>62</v>
      </c>
      <c r="P596" s="224" t="s">
        <v>62</v>
      </c>
      <c r="Q596" s="224" t="s">
        <v>62</v>
      </c>
      <c r="R596" s="224" t="s">
        <v>62</v>
      </c>
      <c r="S596" s="239"/>
    </row>
    <row r="597" spans="1:19" x14ac:dyDescent="0.2">
      <c r="A597" s="333"/>
      <c r="B597" s="148" t="s">
        <v>72</v>
      </c>
      <c r="C597" s="224"/>
      <c r="D597" s="224" t="s">
        <v>62</v>
      </c>
      <c r="E597" s="224"/>
      <c r="F597" s="224"/>
      <c r="G597" s="224">
        <f>G595</f>
        <v>1</v>
      </c>
      <c r="H597" s="224">
        <f t="shared" ref="H597:I597" si="303">H595</f>
        <v>1</v>
      </c>
      <c r="I597" s="224">
        <f t="shared" si="303"/>
        <v>0</v>
      </c>
      <c r="J597" s="224">
        <f t="shared" si="298"/>
        <v>0</v>
      </c>
      <c r="K597" s="224">
        <f t="shared" si="299"/>
        <v>1</v>
      </c>
      <c r="L597" s="224" t="s">
        <v>62</v>
      </c>
      <c r="M597" s="150">
        <v>46022</v>
      </c>
      <c r="N597" s="150">
        <v>46022</v>
      </c>
      <c r="O597" s="142"/>
      <c r="P597" s="224" t="s">
        <v>62</v>
      </c>
      <c r="Q597" s="142"/>
      <c r="R597" s="142"/>
      <c r="S597" s="239"/>
    </row>
    <row r="598" spans="1:19" ht="58.5" x14ac:dyDescent="0.2">
      <c r="A598" s="331" t="s">
        <v>286</v>
      </c>
      <c r="B598" s="137" t="str">
        <f>B590</f>
        <v>Результат предоставления субсидии 2 (код субсидии № 7041):</v>
      </c>
      <c r="C598" s="142" t="s">
        <v>191</v>
      </c>
      <c r="D598" s="141" t="s">
        <v>333</v>
      </c>
      <c r="E598" s="141" t="s">
        <v>320</v>
      </c>
      <c r="F598" s="142">
        <v>642</v>
      </c>
      <c r="G598" s="142">
        <v>2</v>
      </c>
      <c r="H598" s="142">
        <f>G598</f>
        <v>2</v>
      </c>
      <c r="I598" s="142">
        <v>0</v>
      </c>
      <c r="J598" s="142">
        <f t="shared" si="298"/>
        <v>0</v>
      </c>
      <c r="K598" s="142">
        <f t="shared" si="299"/>
        <v>2</v>
      </c>
      <c r="L598" s="142"/>
      <c r="M598" s="224" t="s">
        <v>62</v>
      </c>
      <c r="N598" s="224" t="s">
        <v>62</v>
      </c>
      <c r="O598" s="194">
        <v>3599118.49</v>
      </c>
      <c r="P598" s="194"/>
      <c r="Q598" s="194">
        <v>3372584.43</v>
      </c>
      <c r="R598" s="194">
        <v>0</v>
      </c>
      <c r="S598" s="239"/>
    </row>
    <row r="599" spans="1:19" ht="15.75" x14ac:dyDescent="0.2">
      <c r="A599" s="332"/>
      <c r="B599" s="146" t="s">
        <v>70</v>
      </c>
      <c r="C599" s="224"/>
      <c r="D599" s="224" t="s">
        <v>62</v>
      </c>
      <c r="E599" s="224"/>
      <c r="F599" s="224"/>
      <c r="G599" s="224">
        <f>G598</f>
        <v>2</v>
      </c>
      <c r="H599" s="224">
        <f t="shared" ref="H599:I599" si="304">H598</f>
        <v>2</v>
      </c>
      <c r="I599" s="224">
        <f t="shared" si="304"/>
        <v>0</v>
      </c>
      <c r="J599" s="224">
        <f t="shared" si="298"/>
        <v>0</v>
      </c>
      <c r="K599" s="224">
        <f t="shared" si="299"/>
        <v>2</v>
      </c>
      <c r="L599" s="224" t="s">
        <v>62</v>
      </c>
      <c r="M599" s="150">
        <v>46022</v>
      </c>
      <c r="N599" s="150">
        <v>46022</v>
      </c>
      <c r="O599" s="142"/>
      <c r="P599" s="224" t="s">
        <v>62</v>
      </c>
      <c r="Q599" s="142"/>
      <c r="R599" s="142"/>
      <c r="S599" s="239"/>
    </row>
    <row r="600" spans="1:19" ht="14.25" x14ac:dyDescent="0.2">
      <c r="A600" s="332"/>
      <c r="B600" s="147" t="s">
        <v>76</v>
      </c>
      <c r="C600" s="224"/>
      <c r="D600" s="224"/>
      <c r="E600" s="224"/>
      <c r="F600" s="224"/>
      <c r="G600" s="224" t="s">
        <v>62</v>
      </c>
      <c r="H600" s="224"/>
      <c r="I600" s="224" t="s">
        <v>62</v>
      </c>
      <c r="J600" s="224" t="str">
        <f t="shared" si="298"/>
        <v>X</v>
      </c>
      <c r="K600" s="224" t="str">
        <f t="shared" si="299"/>
        <v>X</v>
      </c>
      <c r="L600" s="224" t="s">
        <v>62</v>
      </c>
      <c r="M600" s="224"/>
      <c r="N600" s="224"/>
      <c r="O600" s="224" t="s">
        <v>62</v>
      </c>
      <c r="P600" s="224" t="s">
        <v>62</v>
      </c>
      <c r="Q600" s="224" t="s">
        <v>62</v>
      </c>
      <c r="R600" s="224" t="s">
        <v>62</v>
      </c>
      <c r="S600" s="239"/>
    </row>
    <row r="601" spans="1:19" ht="45" x14ac:dyDescent="0.2">
      <c r="A601" s="332"/>
      <c r="B601" s="148" t="s">
        <v>192</v>
      </c>
      <c r="C601" s="224"/>
      <c r="D601" s="224" t="s">
        <v>62</v>
      </c>
      <c r="E601" s="224"/>
      <c r="F601" s="224"/>
      <c r="G601" s="224">
        <f>G598</f>
        <v>2</v>
      </c>
      <c r="H601" s="224">
        <f t="shared" ref="H601:I601" si="305">H598</f>
        <v>2</v>
      </c>
      <c r="I601" s="224">
        <f t="shared" si="305"/>
        <v>0</v>
      </c>
      <c r="J601" s="224">
        <f t="shared" si="298"/>
        <v>0</v>
      </c>
      <c r="K601" s="224">
        <f t="shared" si="299"/>
        <v>2</v>
      </c>
      <c r="L601" s="224" t="s">
        <v>62</v>
      </c>
      <c r="M601" s="150">
        <v>46022</v>
      </c>
      <c r="N601" s="150">
        <v>46022</v>
      </c>
      <c r="O601" s="142"/>
      <c r="P601" s="224" t="s">
        <v>62</v>
      </c>
      <c r="Q601" s="142"/>
      <c r="R601" s="142"/>
      <c r="S601" s="239"/>
    </row>
    <row r="602" spans="1:19" ht="14.25" x14ac:dyDescent="0.2">
      <c r="A602" s="332"/>
      <c r="B602" s="147" t="s">
        <v>193</v>
      </c>
      <c r="C602" s="224"/>
      <c r="D602" s="224"/>
      <c r="E602" s="224"/>
      <c r="F602" s="224"/>
      <c r="G602" s="224" t="s">
        <v>62</v>
      </c>
      <c r="H602" s="224"/>
      <c r="I602" s="224" t="s">
        <v>62</v>
      </c>
      <c r="J602" s="224" t="str">
        <f t="shared" si="298"/>
        <v>X</v>
      </c>
      <c r="K602" s="224" t="str">
        <f t="shared" si="299"/>
        <v>X</v>
      </c>
      <c r="L602" s="224" t="s">
        <v>62</v>
      </c>
      <c r="M602" s="224"/>
      <c r="N602" s="224"/>
      <c r="O602" s="224" t="s">
        <v>62</v>
      </c>
      <c r="P602" s="224" t="s">
        <v>62</v>
      </c>
      <c r="Q602" s="224" t="s">
        <v>62</v>
      </c>
      <c r="R602" s="224" t="s">
        <v>62</v>
      </c>
      <c r="S602" s="239"/>
    </row>
    <row r="603" spans="1:19" ht="45" x14ac:dyDescent="0.2">
      <c r="A603" s="332"/>
      <c r="B603" s="148" t="s">
        <v>330</v>
      </c>
      <c r="C603" s="224"/>
      <c r="D603" s="224" t="s">
        <v>62</v>
      </c>
      <c r="E603" s="224"/>
      <c r="F603" s="224"/>
      <c r="G603" s="224">
        <f>G599</f>
        <v>2</v>
      </c>
      <c r="H603" s="224">
        <f t="shared" ref="H603:I603" si="306">H599</f>
        <v>2</v>
      </c>
      <c r="I603" s="224">
        <f t="shared" si="306"/>
        <v>0</v>
      </c>
      <c r="J603" s="224">
        <f t="shared" si="298"/>
        <v>0</v>
      </c>
      <c r="K603" s="224">
        <f t="shared" si="299"/>
        <v>2</v>
      </c>
      <c r="L603" s="224" t="s">
        <v>62</v>
      </c>
      <c r="M603" s="150">
        <v>46022</v>
      </c>
      <c r="N603" s="150">
        <v>46022</v>
      </c>
      <c r="O603" s="142"/>
      <c r="P603" s="224" t="s">
        <v>62</v>
      </c>
      <c r="Q603" s="142"/>
      <c r="R603" s="142"/>
      <c r="S603" s="239"/>
    </row>
    <row r="604" spans="1:19" ht="14.25" x14ac:dyDescent="0.2">
      <c r="A604" s="332"/>
      <c r="B604" s="147" t="s">
        <v>71</v>
      </c>
      <c r="C604" s="224"/>
      <c r="D604" s="224"/>
      <c r="E604" s="224"/>
      <c r="F604" s="224"/>
      <c r="G604" s="224" t="s">
        <v>62</v>
      </c>
      <c r="H604" s="224"/>
      <c r="I604" s="224" t="s">
        <v>62</v>
      </c>
      <c r="J604" s="224" t="str">
        <f t="shared" si="298"/>
        <v>X</v>
      </c>
      <c r="K604" s="224" t="str">
        <f t="shared" si="299"/>
        <v>X</v>
      </c>
      <c r="L604" s="224" t="s">
        <v>62</v>
      </c>
      <c r="M604" s="224"/>
      <c r="N604" s="224"/>
      <c r="O604" s="224" t="s">
        <v>62</v>
      </c>
      <c r="P604" s="224" t="s">
        <v>62</v>
      </c>
      <c r="Q604" s="224" t="s">
        <v>62</v>
      </c>
      <c r="R604" s="224" t="s">
        <v>62</v>
      </c>
      <c r="S604" s="239"/>
    </row>
    <row r="605" spans="1:19" x14ac:dyDescent="0.2">
      <c r="A605" s="333"/>
      <c r="B605" s="148" t="s">
        <v>72</v>
      </c>
      <c r="C605" s="224"/>
      <c r="D605" s="224" t="s">
        <v>62</v>
      </c>
      <c r="E605" s="224"/>
      <c r="F605" s="224"/>
      <c r="G605" s="224">
        <f>G603</f>
        <v>2</v>
      </c>
      <c r="H605" s="224">
        <f t="shared" ref="H605:I605" si="307">H603</f>
        <v>2</v>
      </c>
      <c r="I605" s="224">
        <f t="shared" si="307"/>
        <v>0</v>
      </c>
      <c r="J605" s="224">
        <f t="shared" si="298"/>
        <v>0</v>
      </c>
      <c r="K605" s="224">
        <f t="shared" si="299"/>
        <v>2</v>
      </c>
      <c r="L605" s="224" t="s">
        <v>62</v>
      </c>
      <c r="M605" s="150">
        <v>46022</v>
      </c>
      <c r="N605" s="150">
        <v>46022</v>
      </c>
      <c r="O605" s="142"/>
      <c r="P605" s="224" t="s">
        <v>62</v>
      </c>
      <c r="Q605" s="142"/>
      <c r="R605" s="142"/>
      <c r="S605" s="239"/>
    </row>
    <row r="606" spans="1:19" ht="58.5" x14ac:dyDescent="0.2">
      <c r="A606" s="331" t="s">
        <v>287</v>
      </c>
      <c r="B606" s="137" t="str">
        <f>B598</f>
        <v>Результат предоставления субсидии 2 (код субсидии № 7041):</v>
      </c>
      <c r="C606" s="142" t="s">
        <v>191</v>
      </c>
      <c r="D606" s="141" t="s">
        <v>333</v>
      </c>
      <c r="E606" s="141" t="s">
        <v>320</v>
      </c>
      <c r="F606" s="142">
        <v>642</v>
      </c>
      <c r="G606" s="142">
        <v>1</v>
      </c>
      <c r="H606" s="142">
        <f>G606</f>
        <v>1</v>
      </c>
      <c r="I606" s="142">
        <v>0</v>
      </c>
      <c r="J606" s="142">
        <f t="shared" si="298"/>
        <v>0</v>
      </c>
      <c r="K606" s="142">
        <f t="shared" si="299"/>
        <v>1</v>
      </c>
      <c r="L606" s="142"/>
      <c r="M606" s="224" t="s">
        <v>62</v>
      </c>
      <c r="N606" s="224" t="s">
        <v>62</v>
      </c>
      <c r="O606" s="194">
        <v>0</v>
      </c>
      <c r="P606" s="194"/>
      <c r="Q606" s="194">
        <v>0</v>
      </c>
      <c r="R606" s="194">
        <v>0</v>
      </c>
      <c r="S606" s="239"/>
    </row>
    <row r="607" spans="1:19" ht="15.75" x14ac:dyDescent="0.2">
      <c r="A607" s="332"/>
      <c r="B607" s="146" t="s">
        <v>70</v>
      </c>
      <c r="C607" s="224"/>
      <c r="D607" s="224" t="s">
        <v>62</v>
      </c>
      <c r="E607" s="224"/>
      <c r="F607" s="224"/>
      <c r="G607" s="224">
        <f>G606</f>
        <v>1</v>
      </c>
      <c r="H607" s="224">
        <f t="shared" ref="H607:I607" si="308">H606</f>
        <v>1</v>
      </c>
      <c r="I607" s="224">
        <f t="shared" si="308"/>
        <v>0</v>
      </c>
      <c r="J607" s="224">
        <f t="shared" si="298"/>
        <v>0</v>
      </c>
      <c r="K607" s="224">
        <f t="shared" si="299"/>
        <v>1</v>
      </c>
      <c r="L607" s="224" t="s">
        <v>62</v>
      </c>
      <c r="M607" s="150">
        <v>46022</v>
      </c>
      <c r="N607" s="150">
        <v>46022</v>
      </c>
      <c r="O607" s="142"/>
      <c r="P607" s="224" t="s">
        <v>62</v>
      </c>
      <c r="Q607" s="142"/>
      <c r="R607" s="142"/>
      <c r="S607" s="239"/>
    </row>
    <row r="608" spans="1:19" ht="14.25" x14ac:dyDescent="0.2">
      <c r="A608" s="332"/>
      <c r="B608" s="147" t="s">
        <v>76</v>
      </c>
      <c r="C608" s="224"/>
      <c r="D608" s="224"/>
      <c r="E608" s="224"/>
      <c r="F608" s="224"/>
      <c r="G608" s="224" t="s">
        <v>62</v>
      </c>
      <c r="H608" s="224"/>
      <c r="I608" s="224" t="s">
        <v>62</v>
      </c>
      <c r="J608" s="224" t="str">
        <f t="shared" si="298"/>
        <v>X</v>
      </c>
      <c r="K608" s="224" t="str">
        <f t="shared" si="299"/>
        <v>X</v>
      </c>
      <c r="L608" s="224" t="s">
        <v>62</v>
      </c>
      <c r="M608" s="224"/>
      <c r="N608" s="224"/>
      <c r="O608" s="224" t="s">
        <v>62</v>
      </c>
      <c r="P608" s="224" t="s">
        <v>62</v>
      </c>
      <c r="Q608" s="224" t="s">
        <v>62</v>
      </c>
      <c r="R608" s="224" t="s">
        <v>62</v>
      </c>
      <c r="S608" s="239"/>
    </row>
    <row r="609" spans="1:19" ht="45" x14ac:dyDescent="0.2">
      <c r="A609" s="332"/>
      <c r="B609" s="148" t="s">
        <v>192</v>
      </c>
      <c r="C609" s="224"/>
      <c r="D609" s="224" t="s">
        <v>62</v>
      </c>
      <c r="E609" s="224"/>
      <c r="F609" s="224"/>
      <c r="G609" s="224">
        <f>G606</f>
        <v>1</v>
      </c>
      <c r="H609" s="224">
        <f t="shared" ref="H609:I609" si="309">H606</f>
        <v>1</v>
      </c>
      <c r="I609" s="224">
        <f t="shared" si="309"/>
        <v>0</v>
      </c>
      <c r="J609" s="224">
        <f t="shared" si="298"/>
        <v>0</v>
      </c>
      <c r="K609" s="224">
        <f t="shared" si="299"/>
        <v>1</v>
      </c>
      <c r="L609" s="224" t="s">
        <v>62</v>
      </c>
      <c r="M609" s="150">
        <v>46022</v>
      </c>
      <c r="N609" s="150">
        <v>46022</v>
      </c>
      <c r="O609" s="142"/>
      <c r="P609" s="224" t="s">
        <v>62</v>
      </c>
      <c r="Q609" s="142"/>
      <c r="R609" s="142"/>
      <c r="S609" s="239"/>
    </row>
    <row r="610" spans="1:19" ht="14.25" x14ac:dyDescent="0.2">
      <c r="A610" s="332"/>
      <c r="B610" s="147" t="s">
        <v>193</v>
      </c>
      <c r="C610" s="224"/>
      <c r="D610" s="224"/>
      <c r="E610" s="224"/>
      <c r="F610" s="224"/>
      <c r="G610" s="224" t="s">
        <v>62</v>
      </c>
      <c r="H610" s="224"/>
      <c r="I610" s="224" t="s">
        <v>62</v>
      </c>
      <c r="J610" s="224" t="str">
        <f t="shared" si="298"/>
        <v>X</v>
      </c>
      <c r="K610" s="224" t="str">
        <f t="shared" si="299"/>
        <v>X</v>
      </c>
      <c r="L610" s="224" t="s">
        <v>62</v>
      </c>
      <c r="M610" s="224"/>
      <c r="N610" s="224"/>
      <c r="O610" s="224" t="s">
        <v>62</v>
      </c>
      <c r="P610" s="224" t="s">
        <v>62</v>
      </c>
      <c r="Q610" s="224" t="s">
        <v>62</v>
      </c>
      <c r="R610" s="224" t="s">
        <v>62</v>
      </c>
      <c r="S610" s="239"/>
    </row>
    <row r="611" spans="1:19" ht="45" x14ac:dyDescent="0.2">
      <c r="A611" s="332"/>
      <c r="B611" s="148" t="s">
        <v>330</v>
      </c>
      <c r="C611" s="224"/>
      <c r="D611" s="224" t="s">
        <v>62</v>
      </c>
      <c r="E611" s="224"/>
      <c r="F611" s="224"/>
      <c r="G611" s="224">
        <f>G607</f>
        <v>1</v>
      </c>
      <c r="H611" s="224">
        <f t="shared" ref="H611:I611" si="310">H607</f>
        <v>1</v>
      </c>
      <c r="I611" s="224">
        <f t="shared" si="310"/>
        <v>0</v>
      </c>
      <c r="J611" s="224">
        <f t="shared" si="298"/>
        <v>0</v>
      </c>
      <c r="K611" s="224">
        <f t="shared" si="299"/>
        <v>1</v>
      </c>
      <c r="L611" s="224" t="s">
        <v>62</v>
      </c>
      <c r="M611" s="150">
        <v>46022</v>
      </c>
      <c r="N611" s="150">
        <v>46022</v>
      </c>
      <c r="O611" s="142"/>
      <c r="P611" s="224" t="s">
        <v>62</v>
      </c>
      <c r="Q611" s="142"/>
      <c r="R611" s="142"/>
      <c r="S611" s="239"/>
    </row>
    <row r="612" spans="1:19" ht="14.25" x14ac:dyDescent="0.2">
      <c r="A612" s="332"/>
      <c r="B612" s="147" t="s">
        <v>71</v>
      </c>
      <c r="C612" s="224"/>
      <c r="D612" s="224"/>
      <c r="E612" s="224"/>
      <c r="F612" s="224"/>
      <c r="G612" s="224" t="s">
        <v>62</v>
      </c>
      <c r="H612" s="224"/>
      <c r="I612" s="224" t="s">
        <v>62</v>
      </c>
      <c r="J612" s="224" t="str">
        <f t="shared" si="298"/>
        <v>X</v>
      </c>
      <c r="K612" s="224" t="str">
        <f t="shared" si="299"/>
        <v>X</v>
      </c>
      <c r="L612" s="224" t="s">
        <v>62</v>
      </c>
      <c r="M612" s="224"/>
      <c r="N612" s="224"/>
      <c r="O612" s="224" t="s">
        <v>62</v>
      </c>
      <c r="P612" s="224" t="s">
        <v>62</v>
      </c>
      <c r="Q612" s="224" t="s">
        <v>62</v>
      </c>
      <c r="R612" s="224" t="s">
        <v>62</v>
      </c>
      <c r="S612" s="239"/>
    </row>
    <row r="613" spans="1:19" x14ac:dyDescent="0.2">
      <c r="A613" s="333"/>
      <c r="B613" s="148" t="s">
        <v>72</v>
      </c>
      <c r="C613" s="224"/>
      <c r="D613" s="224" t="s">
        <v>62</v>
      </c>
      <c r="E613" s="224"/>
      <c r="F613" s="224"/>
      <c r="G613" s="224">
        <f>G611</f>
        <v>1</v>
      </c>
      <c r="H613" s="224">
        <f t="shared" ref="H613:I613" si="311">H611</f>
        <v>1</v>
      </c>
      <c r="I613" s="224">
        <f t="shared" si="311"/>
        <v>0</v>
      </c>
      <c r="J613" s="224">
        <f t="shared" si="298"/>
        <v>0</v>
      </c>
      <c r="K613" s="224">
        <f t="shared" si="299"/>
        <v>1</v>
      </c>
      <c r="L613" s="224" t="s">
        <v>62</v>
      </c>
      <c r="M613" s="150">
        <v>46022</v>
      </c>
      <c r="N613" s="150">
        <v>46022</v>
      </c>
      <c r="O613" s="142"/>
      <c r="P613" s="224" t="s">
        <v>62</v>
      </c>
      <c r="Q613" s="142"/>
      <c r="R613" s="142"/>
      <c r="S613" s="239"/>
    </row>
    <row r="614" spans="1:19" ht="58.5" x14ac:dyDescent="0.2">
      <c r="A614" s="331" t="s">
        <v>288</v>
      </c>
      <c r="B614" s="137" t="str">
        <f>B606</f>
        <v>Результат предоставления субсидии 2 (код субсидии № 7041):</v>
      </c>
      <c r="C614" s="142" t="s">
        <v>191</v>
      </c>
      <c r="D614" s="141" t="s">
        <v>333</v>
      </c>
      <c r="E614" s="141" t="s">
        <v>320</v>
      </c>
      <c r="F614" s="142">
        <v>642</v>
      </c>
      <c r="G614" s="142">
        <v>3</v>
      </c>
      <c r="H614" s="142">
        <f>G614</f>
        <v>3</v>
      </c>
      <c r="I614" s="142">
        <v>0</v>
      </c>
      <c r="J614" s="142">
        <f t="shared" si="298"/>
        <v>0</v>
      </c>
      <c r="K614" s="142">
        <f t="shared" si="299"/>
        <v>3</v>
      </c>
      <c r="L614" s="142"/>
      <c r="M614" s="224" t="s">
        <v>62</v>
      </c>
      <c r="N614" s="224" t="s">
        <v>62</v>
      </c>
      <c r="O614" s="194">
        <v>3676943.55</v>
      </c>
      <c r="P614" s="194"/>
      <c r="Q614" s="194">
        <v>3597294.56</v>
      </c>
      <c r="R614" s="194">
        <v>0</v>
      </c>
      <c r="S614" s="239"/>
    </row>
    <row r="615" spans="1:19" ht="15.75" x14ac:dyDescent="0.2">
      <c r="A615" s="332"/>
      <c r="B615" s="146" t="s">
        <v>70</v>
      </c>
      <c r="C615" s="224"/>
      <c r="D615" s="224" t="s">
        <v>62</v>
      </c>
      <c r="E615" s="224"/>
      <c r="F615" s="224"/>
      <c r="G615" s="224">
        <f>G614</f>
        <v>3</v>
      </c>
      <c r="H615" s="224">
        <f t="shared" ref="H615:I615" si="312">H614</f>
        <v>3</v>
      </c>
      <c r="I615" s="224">
        <f t="shared" si="312"/>
        <v>0</v>
      </c>
      <c r="J615" s="224">
        <f t="shared" si="298"/>
        <v>0</v>
      </c>
      <c r="K615" s="224">
        <f t="shared" si="299"/>
        <v>3</v>
      </c>
      <c r="L615" s="224" t="s">
        <v>62</v>
      </c>
      <c r="M615" s="150">
        <v>46022</v>
      </c>
      <c r="N615" s="150">
        <v>46022</v>
      </c>
      <c r="O615" s="142"/>
      <c r="P615" s="224" t="s">
        <v>62</v>
      </c>
      <c r="Q615" s="142"/>
      <c r="R615" s="142"/>
      <c r="S615" s="239"/>
    </row>
    <row r="616" spans="1:19" ht="14.25" x14ac:dyDescent="0.2">
      <c r="A616" s="332"/>
      <c r="B616" s="147" t="s">
        <v>76</v>
      </c>
      <c r="C616" s="224"/>
      <c r="D616" s="224"/>
      <c r="E616" s="224"/>
      <c r="F616" s="224"/>
      <c r="G616" s="224" t="s">
        <v>62</v>
      </c>
      <c r="H616" s="224"/>
      <c r="I616" s="224" t="s">
        <v>62</v>
      </c>
      <c r="J616" s="224" t="str">
        <f t="shared" si="298"/>
        <v>X</v>
      </c>
      <c r="K616" s="224" t="str">
        <f t="shared" si="299"/>
        <v>X</v>
      </c>
      <c r="L616" s="224" t="s">
        <v>62</v>
      </c>
      <c r="M616" s="224"/>
      <c r="N616" s="224"/>
      <c r="O616" s="224" t="s">
        <v>62</v>
      </c>
      <c r="P616" s="224" t="s">
        <v>62</v>
      </c>
      <c r="Q616" s="224" t="s">
        <v>62</v>
      </c>
      <c r="R616" s="224" t="s">
        <v>62</v>
      </c>
      <c r="S616" s="239"/>
    </row>
    <row r="617" spans="1:19" ht="45" x14ac:dyDescent="0.2">
      <c r="A617" s="332"/>
      <c r="B617" s="148" t="s">
        <v>192</v>
      </c>
      <c r="C617" s="224"/>
      <c r="D617" s="224" t="s">
        <v>62</v>
      </c>
      <c r="E617" s="224"/>
      <c r="F617" s="224"/>
      <c r="G617" s="224">
        <f>G614</f>
        <v>3</v>
      </c>
      <c r="H617" s="224">
        <f t="shared" ref="H617:I617" si="313">H614</f>
        <v>3</v>
      </c>
      <c r="I617" s="224">
        <f t="shared" si="313"/>
        <v>0</v>
      </c>
      <c r="J617" s="224">
        <f t="shared" si="298"/>
        <v>0</v>
      </c>
      <c r="K617" s="224">
        <f t="shared" si="299"/>
        <v>3</v>
      </c>
      <c r="L617" s="224" t="s">
        <v>62</v>
      </c>
      <c r="M617" s="150">
        <v>46022</v>
      </c>
      <c r="N617" s="150">
        <v>46022</v>
      </c>
      <c r="O617" s="142"/>
      <c r="P617" s="224" t="s">
        <v>62</v>
      </c>
      <c r="Q617" s="142"/>
      <c r="R617" s="142"/>
      <c r="S617" s="239"/>
    </row>
    <row r="618" spans="1:19" ht="14.25" x14ac:dyDescent="0.2">
      <c r="A618" s="332"/>
      <c r="B618" s="147" t="s">
        <v>193</v>
      </c>
      <c r="C618" s="224"/>
      <c r="D618" s="224"/>
      <c r="E618" s="224"/>
      <c r="F618" s="224"/>
      <c r="G618" s="224" t="s">
        <v>62</v>
      </c>
      <c r="H618" s="224"/>
      <c r="I618" s="224" t="s">
        <v>62</v>
      </c>
      <c r="J618" s="224" t="str">
        <f t="shared" si="298"/>
        <v>X</v>
      </c>
      <c r="K618" s="224" t="str">
        <f t="shared" si="299"/>
        <v>X</v>
      </c>
      <c r="L618" s="224" t="s">
        <v>62</v>
      </c>
      <c r="M618" s="224"/>
      <c r="N618" s="224"/>
      <c r="O618" s="224" t="s">
        <v>62</v>
      </c>
      <c r="P618" s="224" t="s">
        <v>62</v>
      </c>
      <c r="Q618" s="224" t="s">
        <v>62</v>
      </c>
      <c r="R618" s="224" t="s">
        <v>62</v>
      </c>
      <c r="S618" s="239"/>
    </row>
    <row r="619" spans="1:19" ht="45" x14ac:dyDescent="0.2">
      <c r="A619" s="332"/>
      <c r="B619" s="148" t="s">
        <v>330</v>
      </c>
      <c r="C619" s="224"/>
      <c r="D619" s="224" t="s">
        <v>62</v>
      </c>
      <c r="E619" s="224"/>
      <c r="F619" s="224"/>
      <c r="G619" s="224">
        <f>G615</f>
        <v>3</v>
      </c>
      <c r="H619" s="224">
        <f t="shared" ref="H619:I619" si="314">H615</f>
        <v>3</v>
      </c>
      <c r="I619" s="224">
        <f t="shared" si="314"/>
        <v>0</v>
      </c>
      <c r="J619" s="224">
        <f t="shared" si="298"/>
        <v>0</v>
      </c>
      <c r="K619" s="224">
        <f t="shared" si="299"/>
        <v>3</v>
      </c>
      <c r="L619" s="224" t="s">
        <v>62</v>
      </c>
      <c r="M619" s="150">
        <v>46022</v>
      </c>
      <c r="N619" s="150">
        <v>46022</v>
      </c>
      <c r="O619" s="142"/>
      <c r="P619" s="224" t="s">
        <v>62</v>
      </c>
      <c r="Q619" s="142"/>
      <c r="R619" s="142"/>
      <c r="S619" s="239"/>
    </row>
    <row r="620" spans="1:19" ht="14.25" x14ac:dyDescent="0.2">
      <c r="A620" s="332"/>
      <c r="B620" s="147" t="s">
        <v>71</v>
      </c>
      <c r="C620" s="224"/>
      <c r="D620" s="224"/>
      <c r="E620" s="224"/>
      <c r="F620" s="224"/>
      <c r="G620" s="224" t="s">
        <v>62</v>
      </c>
      <c r="H620" s="224"/>
      <c r="I620" s="224" t="s">
        <v>62</v>
      </c>
      <c r="J620" s="224" t="str">
        <f t="shared" si="298"/>
        <v>X</v>
      </c>
      <c r="K620" s="224" t="str">
        <f t="shared" si="299"/>
        <v>X</v>
      </c>
      <c r="L620" s="224" t="s">
        <v>62</v>
      </c>
      <c r="M620" s="224"/>
      <c r="N620" s="224"/>
      <c r="O620" s="224" t="s">
        <v>62</v>
      </c>
      <c r="P620" s="224" t="s">
        <v>62</v>
      </c>
      <c r="Q620" s="224" t="s">
        <v>62</v>
      </c>
      <c r="R620" s="224" t="s">
        <v>62</v>
      </c>
      <c r="S620" s="239"/>
    </row>
    <row r="621" spans="1:19" x14ac:dyDescent="0.2">
      <c r="A621" s="333"/>
      <c r="B621" s="148" t="s">
        <v>72</v>
      </c>
      <c r="C621" s="224"/>
      <c r="D621" s="224" t="s">
        <v>62</v>
      </c>
      <c r="E621" s="224"/>
      <c r="F621" s="224"/>
      <c r="G621" s="224">
        <f>G619</f>
        <v>3</v>
      </c>
      <c r="H621" s="224">
        <f t="shared" ref="H621:I621" si="315">H619</f>
        <v>3</v>
      </c>
      <c r="I621" s="224">
        <f t="shared" si="315"/>
        <v>0</v>
      </c>
      <c r="J621" s="224">
        <f t="shared" si="298"/>
        <v>0</v>
      </c>
      <c r="K621" s="224">
        <f t="shared" si="299"/>
        <v>3</v>
      </c>
      <c r="L621" s="224" t="s">
        <v>62</v>
      </c>
      <c r="M621" s="150">
        <v>46022</v>
      </c>
      <c r="N621" s="150">
        <v>46022</v>
      </c>
      <c r="O621" s="142"/>
      <c r="P621" s="224" t="s">
        <v>62</v>
      </c>
      <c r="Q621" s="142"/>
      <c r="R621" s="142"/>
      <c r="S621" s="239"/>
    </row>
    <row r="622" spans="1:19" ht="58.5" x14ac:dyDescent="0.2">
      <c r="A622" s="331" t="s">
        <v>289</v>
      </c>
      <c r="B622" s="137" t="str">
        <f>B614</f>
        <v>Результат предоставления субсидии 2 (код субсидии № 7041):</v>
      </c>
      <c r="C622" s="142" t="s">
        <v>191</v>
      </c>
      <c r="D622" s="141" t="s">
        <v>333</v>
      </c>
      <c r="E622" s="141" t="s">
        <v>320</v>
      </c>
      <c r="F622" s="142">
        <v>642</v>
      </c>
      <c r="G622" s="142">
        <v>2</v>
      </c>
      <c r="H622" s="142">
        <f>G622</f>
        <v>2</v>
      </c>
      <c r="I622" s="142">
        <v>0</v>
      </c>
      <c r="J622" s="142">
        <f t="shared" si="298"/>
        <v>0</v>
      </c>
      <c r="K622" s="142">
        <f t="shared" si="299"/>
        <v>2</v>
      </c>
      <c r="L622" s="142"/>
      <c r="M622" s="224" t="s">
        <v>62</v>
      </c>
      <c r="N622" s="224" t="s">
        <v>62</v>
      </c>
      <c r="O622" s="194">
        <v>2175608.86</v>
      </c>
      <c r="P622" s="194"/>
      <c r="Q622" s="194">
        <v>181000.98</v>
      </c>
      <c r="R622" s="194">
        <v>0</v>
      </c>
      <c r="S622" s="239"/>
    </row>
    <row r="623" spans="1:19" ht="15.75" x14ac:dyDescent="0.2">
      <c r="A623" s="332"/>
      <c r="B623" s="146" t="s">
        <v>70</v>
      </c>
      <c r="C623" s="224"/>
      <c r="D623" s="224" t="s">
        <v>62</v>
      </c>
      <c r="E623" s="224"/>
      <c r="F623" s="224"/>
      <c r="G623" s="224">
        <f>G622</f>
        <v>2</v>
      </c>
      <c r="H623" s="224">
        <f t="shared" ref="H623:I623" si="316">H622</f>
        <v>2</v>
      </c>
      <c r="I623" s="224">
        <f t="shared" si="316"/>
        <v>0</v>
      </c>
      <c r="J623" s="224">
        <f t="shared" si="298"/>
        <v>0</v>
      </c>
      <c r="K623" s="224">
        <f t="shared" si="299"/>
        <v>2</v>
      </c>
      <c r="L623" s="224" t="s">
        <v>62</v>
      </c>
      <c r="M623" s="150">
        <v>46022</v>
      </c>
      <c r="N623" s="150">
        <v>46022</v>
      </c>
      <c r="O623" s="142"/>
      <c r="P623" s="224" t="s">
        <v>62</v>
      </c>
      <c r="Q623" s="142"/>
      <c r="R623" s="142"/>
      <c r="S623" s="239"/>
    </row>
    <row r="624" spans="1:19" ht="14.25" x14ac:dyDescent="0.2">
      <c r="A624" s="332"/>
      <c r="B624" s="147" t="s">
        <v>76</v>
      </c>
      <c r="C624" s="224"/>
      <c r="D624" s="224"/>
      <c r="E624" s="224"/>
      <c r="F624" s="224"/>
      <c r="G624" s="224" t="s">
        <v>62</v>
      </c>
      <c r="H624" s="224"/>
      <c r="I624" s="224" t="s">
        <v>62</v>
      </c>
      <c r="J624" s="224" t="str">
        <f t="shared" si="298"/>
        <v>X</v>
      </c>
      <c r="K624" s="224" t="str">
        <f t="shared" si="299"/>
        <v>X</v>
      </c>
      <c r="L624" s="224" t="s">
        <v>62</v>
      </c>
      <c r="M624" s="224"/>
      <c r="N624" s="224"/>
      <c r="O624" s="224" t="s">
        <v>62</v>
      </c>
      <c r="P624" s="224" t="s">
        <v>62</v>
      </c>
      <c r="Q624" s="224" t="s">
        <v>62</v>
      </c>
      <c r="R624" s="224" t="s">
        <v>62</v>
      </c>
      <c r="S624" s="239"/>
    </row>
    <row r="625" spans="1:19" ht="45" x14ac:dyDescent="0.2">
      <c r="A625" s="332"/>
      <c r="B625" s="148" t="s">
        <v>192</v>
      </c>
      <c r="C625" s="224"/>
      <c r="D625" s="224" t="s">
        <v>62</v>
      </c>
      <c r="E625" s="224"/>
      <c r="F625" s="224"/>
      <c r="G625" s="224">
        <f>G622</f>
        <v>2</v>
      </c>
      <c r="H625" s="224">
        <f t="shared" ref="H625:I625" si="317">H622</f>
        <v>2</v>
      </c>
      <c r="I625" s="224">
        <f t="shared" si="317"/>
        <v>0</v>
      </c>
      <c r="J625" s="224">
        <f t="shared" si="298"/>
        <v>0</v>
      </c>
      <c r="K625" s="224">
        <f t="shared" si="299"/>
        <v>2</v>
      </c>
      <c r="L625" s="224" t="s">
        <v>62</v>
      </c>
      <c r="M625" s="150">
        <v>46022</v>
      </c>
      <c r="N625" s="150">
        <v>46022</v>
      </c>
      <c r="O625" s="142"/>
      <c r="P625" s="224" t="s">
        <v>62</v>
      </c>
      <c r="Q625" s="142"/>
      <c r="R625" s="142"/>
      <c r="S625" s="239"/>
    </row>
    <row r="626" spans="1:19" ht="14.25" x14ac:dyDescent="0.2">
      <c r="A626" s="332"/>
      <c r="B626" s="147" t="s">
        <v>193</v>
      </c>
      <c r="C626" s="224"/>
      <c r="D626" s="224"/>
      <c r="E626" s="224"/>
      <c r="F626" s="224"/>
      <c r="G626" s="224" t="s">
        <v>62</v>
      </c>
      <c r="H626" s="224"/>
      <c r="I626" s="224" t="s">
        <v>62</v>
      </c>
      <c r="J626" s="224" t="str">
        <f t="shared" si="298"/>
        <v>X</v>
      </c>
      <c r="K626" s="224" t="str">
        <f t="shared" si="299"/>
        <v>X</v>
      </c>
      <c r="L626" s="224" t="s">
        <v>62</v>
      </c>
      <c r="M626" s="224"/>
      <c r="N626" s="224"/>
      <c r="O626" s="224" t="s">
        <v>62</v>
      </c>
      <c r="P626" s="224" t="s">
        <v>62</v>
      </c>
      <c r="Q626" s="224" t="s">
        <v>62</v>
      </c>
      <c r="R626" s="224" t="s">
        <v>62</v>
      </c>
      <c r="S626" s="239"/>
    </row>
    <row r="627" spans="1:19" ht="45" x14ac:dyDescent="0.2">
      <c r="A627" s="332"/>
      <c r="B627" s="148" t="s">
        <v>330</v>
      </c>
      <c r="C627" s="224"/>
      <c r="D627" s="224" t="s">
        <v>62</v>
      </c>
      <c r="E627" s="224"/>
      <c r="F627" s="224"/>
      <c r="G627" s="224">
        <f>G623</f>
        <v>2</v>
      </c>
      <c r="H627" s="224">
        <f t="shared" ref="H627:I627" si="318">H623</f>
        <v>2</v>
      </c>
      <c r="I627" s="224">
        <f t="shared" si="318"/>
        <v>0</v>
      </c>
      <c r="J627" s="224">
        <f t="shared" si="298"/>
        <v>0</v>
      </c>
      <c r="K627" s="224">
        <f t="shared" si="299"/>
        <v>2</v>
      </c>
      <c r="L627" s="224" t="s">
        <v>62</v>
      </c>
      <c r="M627" s="150">
        <v>46022</v>
      </c>
      <c r="N627" s="150">
        <v>46022</v>
      </c>
      <c r="O627" s="142"/>
      <c r="P627" s="224" t="s">
        <v>62</v>
      </c>
      <c r="Q627" s="142"/>
      <c r="R627" s="142"/>
      <c r="S627" s="239"/>
    </row>
    <row r="628" spans="1:19" ht="14.25" x14ac:dyDescent="0.2">
      <c r="A628" s="332"/>
      <c r="B628" s="147" t="s">
        <v>71</v>
      </c>
      <c r="C628" s="224"/>
      <c r="D628" s="224"/>
      <c r="E628" s="224"/>
      <c r="F628" s="224"/>
      <c r="G628" s="224" t="s">
        <v>62</v>
      </c>
      <c r="H628" s="224"/>
      <c r="I628" s="224" t="s">
        <v>62</v>
      </c>
      <c r="J628" s="224" t="str">
        <f t="shared" si="298"/>
        <v>X</v>
      </c>
      <c r="K628" s="224" t="str">
        <f t="shared" si="299"/>
        <v>X</v>
      </c>
      <c r="L628" s="224" t="s">
        <v>62</v>
      </c>
      <c r="M628" s="224"/>
      <c r="N628" s="224"/>
      <c r="O628" s="224" t="s">
        <v>62</v>
      </c>
      <c r="P628" s="224" t="s">
        <v>62</v>
      </c>
      <c r="Q628" s="224" t="s">
        <v>62</v>
      </c>
      <c r="R628" s="224" t="s">
        <v>62</v>
      </c>
      <c r="S628" s="239"/>
    </row>
    <row r="629" spans="1:19" x14ac:dyDescent="0.2">
      <c r="A629" s="333"/>
      <c r="B629" s="148" t="s">
        <v>72</v>
      </c>
      <c r="C629" s="224"/>
      <c r="D629" s="224" t="s">
        <v>62</v>
      </c>
      <c r="E629" s="224"/>
      <c r="F629" s="224"/>
      <c r="G629" s="224">
        <f>G627</f>
        <v>2</v>
      </c>
      <c r="H629" s="224">
        <f t="shared" ref="H629:I629" si="319">H627</f>
        <v>2</v>
      </c>
      <c r="I629" s="224">
        <f t="shared" si="319"/>
        <v>0</v>
      </c>
      <c r="J629" s="224">
        <f t="shared" si="298"/>
        <v>0</v>
      </c>
      <c r="K629" s="224">
        <f t="shared" si="299"/>
        <v>2</v>
      </c>
      <c r="L629" s="224" t="s">
        <v>62</v>
      </c>
      <c r="M629" s="150">
        <v>46022</v>
      </c>
      <c r="N629" s="150">
        <v>46022</v>
      </c>
      <c r="O629" s="142"/>
      <c r="P629" s="224" t="s">
        <v>62</v>
      </c>
      <c r="Q629" s="142"/>
      <c r="R629" s="142"/>
      <c r="S629" s="239"/>
    </row>
    <row r="630" spans="1:19" ht="58.5" x14ac:dyDescent="0.2">
      <c r="A630" s="331" t="s">
        <v>290</v>
      </c>
      <c r="B630" s="137" t="str">
        <f>B622</f>
        <v>Результат предоставления субсидии 2 (код субсидии № 7041):</v>
      </c>
      <c r="C630" s="142" t="s">
        <v>191</v>
      </c>
      <c r="D630" s="141" t="s">
        <v>333</v>
      </c>
      <c r="E630" s="141" t="s">
        <v>320</v>
      </c>
      <c r="F630" s="142">
        <v>642</v>
      </c>
      <c r="G630" s="142">
        <v>2</v>
      </c>
      <c r="H630" s="142">
        <f>G630</f>
        <v>2</v>
      </c>
      <c r="I630" s="142">
        <v>0</v>
      </c>
      <c r="J630" s="142">
        <f t="shared" si="298"/>
        <v>0</v>
      </c>
      <c r="K630" s="142">
        <f t="shared" si="299"/>
        <v>2</v>
      </c>
      <c r="L630" s="142"/>
      <c r="M630" s="224" t="s">
        <v>62</v>
      </c>
      <c r="N630" s="224" t="s">
        <v>62</v>
      </c>
      <c r="O630" s="194">
        <v>2563344.2000000002</v>
      </c>
      <c r="P630" s="194"/>
      <c r="Q630" s="194">
        <v>0</v>
      </c>
      <c r="R630" s="194">
        <v>0</v>
      </c>
      <c r="S630" s="239"/>
    </row>
    <row r="631" spans="1:19" ht="15.75" x14ac:dyDescent="0.2">
      <c r="A631" s="332"/>
      <c r="B631" s="146" t="s">
        <v>70</v>
      </c>
      <c r="C631" s="224"/>
      <c r="D631" s="224" t="s">
        <v>62</v>
      </c>
      <c r="E631" s="224"/>
      <c r="F631" s="224"/>
      <c r="G631" s="224">
        <f>G630</f>
        <v>2</v>
      </c>
      <c r="H631" s="224">
        <f t="shared" ref="H631:I631" si="320">H630</f>
        <v>2</v>
      </c>
      <c r="I631" s="224">
        <f t="shared" si="320"/>
        <v>0</v>
      </c>
      <c r="J631" s="224">
        <f t="shared" si="298"/>
        <v>0</v>
      </c>
      <c r="K631" s="224">
        <f t="shared" si="299"/>
        <v>2</v>
      </c>
      <c r="L631" s="224" t="s">
        <v>62</v>
      </c>
      <c r="M631" s="150">
        <v>46022</v>
      </c>
      <c r="N631" s="150">
        <v>46022</v>
      </c>
      <c r="O631" s="142"/>
      <c r="P631" s="224" t="s">
        <v>62</v>
      </c>
      <c r="Q631" s="142"/>
      <c r="R631" s="142"/>
      <c r="S631" s="239"/>
    </row>
    <row r="632" spans="1:19" ht="14.25" x14ac:dyDescent="0.2">
      <c r="A632" s="332"/>
      <c r="B632" s="147" t="s">
        <v>76</v>
      </c>
      <c r="C632" s="224"/>
      <c r="D632" s="224"/>
      <c r="E632" s="224"/>
      <c r="F632" s="224"/>
      <c r="G632" s="224" t="s">
        <v>62</v>
      </c>
      <c r="H632" s="224"/>
      <c r="I632" s="224" t="s">
        <v>62</v>
      </c>
      <c r="J632" s="224" t="str">
        <f t="shared" si="298"/>
        <v>X</v>
      </c>
      <c r="K632" s="224" t="str">
        <f t="shared" si="299"/>
        <v>X</v>
      </c>
      <c r="L632" s="224" t="s">
        <v>62</v>
      </c>
      <c r="M632" s="224"/>
      <c r="N632" s="224"/>
      <c r="O632" s="224" t="s">
        <v>62</v>
      </c>
      <c r="P632" s="224" t="s">
        <v>62</v>
      </c>
      <c r="Q632" s="224" t="s">
        <v>62</v>
      </c>
      <c r="R632" s="224" t="s">
        <v>62</v>
      </c>
      <c r="S632" s="239"/>
    </row>
    <row r="633" spans="1:19" ht="45" x14ac:dyDescent="0.2">
      <c r="A633" s="332"/>
      <c r="B633" s="148" t="s">
        <v>192</v>
      </c>
      <c r="C633" s="224"/>
      <c r="D633" s="224" t="s">
        <v>62</v>
      </c>
      <c r="E633" s="224"/>
      <c r="F633" s="224"/>
      <c r="G633" s="224">
        <f>G630</f>
        <v>2</v>
      </c>
      <c r="H633" s="224">
        <f t="shared" ref="H633:I633" si="321">H630</f>
        <v>2</v>
      </c>
      <c r="I633" s="224">
        <f t="shared" si="321"/>
        <v>0</v>
      </c>
      <c r="J633" s="224">
        <f t="shared" si="298"/>
        <v>0</v>
      </c>
      <c r="K633" s="224">
        <f t="shared" si="299"/>
        <v>2</v>
      </c>
      <c r="L633" s="224" t="s">
        <v>62</v>
      </c>
      <c r="M633" s="150">
        <v>46022</v>
      </c>
      <c r="N633" s="150">
        <v>46022</v>
      </c>
      <c r="O633" s="142"/>
      <c r="P633" s="224" t="s">
        <v>62</v>
      </c>
      <c r="Q633" s="142"/>
      <c r="R633" s="142"/>
      <c r="S633" s="239"/>
    </row>
    <row r="634" spans="1:19" ht="14.25" x14ac:dyDescent="0.2">
      <c r="A634" s="332"/>
      <c r="B634" s="147" t="s">
        <v>193</v>
      </c>
      <c r="C634" s="224"/>
      <c r="D634" s="224"/>
      <c r="E634" s="224"/>
      <c r="F634" s="224"/>
      <c r="G634" s="224" t="s">
        <v>62</v>
      </c>
      <c r="H634" s="224"/>
      <c r="I634" s="224" t="s">
        <v>62</v>
      </c>
      <c r="J634" s="224" t="str">
        <f t="shared" si="298"/>
        <v>X</v>
      </c>
      <c r="K634" s="224" t="str">
        <f t="shared" si="299"/>
        <v>X</v>
      </c>
      <c r="L634" s="224" t="s">
        <v>62</v>
      </c>
      <c r="M634" s="224"/>
      <c r="N634" s="224"/>
      <c r="O634" s="224" t="s">
        <v>62</v>
      </c>
      <c r="P634" s="224" t="s">
        <v>62</v>
      </c>
      <c r="Q634" s="224" t="s">
        <v>62</v>
      </c>
      <c r="R634" s="224" t="s">
        <v>62</v>
      </c>
      <c r="S634" s="239"/>
    </row>
    <row r="635" spans="1:19" ht="45" x14ac:dyDescent="0.2">
      <c r="A635" s="332"/>
      <c r="B635" s="148" t="s">
        <v>330</v>
      </c>
      <c r="C635" s="224"/>
      <c r="D635" s="224" t="s">
        <v>62</v>
      </c>
      <c r="E635" s="224"/>
      <c r="F635" s="224"/>
      <c r="G635" s="224">
        <f>G631</f>
        <v>2</v>
      </c>
      <c r="H635" s="224">
        <f t="shared" ref="H635:I635" si="322">H631</f>
        <v>2</v>
      </c>
      <c r="I635" s="224">
        <f t="shared" si="322"/>
        <v>0</v>
      </c>
      <c r="J635" s="224">
        <f t="shared" si="298"/>
        <v>0</v>
      </c>
      <c r="K635" s="224">
        <f t="shared" si="299"/>
        <v>2</v>
      </c>
      <c r="L635" s="224" t="s">
        <v>62</v>
      </c>
      <c r="M635" s="150">
        <v>46022</v>
      </c>
      <c r="N635" s="150">
        <v>46022</v>
      </c>
      <c r="O635" s="142"/>
      <c r="P635" s="224" t="s">
        <v>62</v>
      </c>
      <c r="Q635" s="142"/>
      <c r="R635" s="142"/>
      <c r="S635" s="239"/>
    </row>
    <row r="636" spans="1:19" ht="14.25" x14ac:dyDescent="0.2">
      <c r="A636" s="332"/>
      <c r="B636" s="147" t="s">
        <v>71</v>
      </c>
      <c r="C636" s="224"/>
      <c r="D636" s="224"/>
      <c r="E636" s="224"/>
      <c r="F636" s="224"/>
      <c r="G636" s="224" t="s">
        <v>62</v>
      </c>
      <c r="H636" s="224"/>
      <c r="I636" s="224" t="s">
        <v>62</v>
      </c>
      <c r="J636" s="224" t="str">
        <f t="shared" si="298"/>
        <v>X</v>
      </c>
      <c r="K636" s="224" t="str">
        <f t="shared" si="299"/>
        <v>X</v>
      </c>
      <c r="L636" s="224" t="s">
        <v>62</v>
      </c>
      <c r="M636" s="224"/>
      <c r="N636" s="224"/>
      <c r="O636" s="224" t="s">
        <v>62</v>
      </c>
      <c r="P636" s="224" t="s">
        <v>62</v>
      </c>
      <c r="Q636" s="224" t="s">
        <v>62</v>
      </c>
      <c r="R636" s="224" t="s">
        <v>62</v>
      </c>
      <c r="S636" s="239"/>
    </row>
    <row r="637" spans="1:19" x14ac:dyDescent="0.2">
      <c r="A637" s="333"/>
      <c r="B637" s="148" t="s">
        <v>72</v>
      </c>
      <c r="C637" s="224"/>
      <c r="D637" s="224" t="s">
        <v>62</v>
      </c>
      <c r="E637" s="224"/>
      <c r="F637" s="224"/>
      <c r="G637" s="224">
        <f>G635</f>
        <v>2</v>
      </c>
      <c r="H637" s="224">
        <f t="shared" ref="H637:I637" si="323">H635</f>
        <v>2</v>
      </c>
      <c r="I637" s="224">
        <f t="shared" si="323"/>
        <v>0</v>
      </c>
      <c r="J637" s="224">
        <f t="shared" si="298"/>
        <v>0</v>
      </c>
      <c r="K637" s="224">
        <f t="shared" si="299"/>
        <v>2</v>
      </c>
      <c r="L637" s="224" t="s">
        <v>62</v>
      </c>
      <c r="M637" s="150">
        <v>46022</v>
      </c>
      <c r="N637" s="150">
        <v>46022</v>
      </c>
      <c r="O637" s="142"/>
      <c r="P637" s="224" t="s">
        <v>62</v>
      </c>
      <c r="Q637" s="142"/>
      <c r="R637" s="142"/>
      <c r="S637" s="239"/>
    </row>
    <row r="638" spans="1:19" ht="58.5" x14ac:dyDescent="0.2">
      <c r="A638" s="331" t="s">
        <v>291</v>
      </c>
      <c r="B638" s="137" t="str">
        <f>B630</f>
        <v>Результат предоставления субсидии 2 (код субсидии № 7041):</v>
      </c>
      <c r="C638" s="142" t="s">
        <v>191</v>
      </c>
      <c r="D638" s="141" t="s">
        <v>333</v>
      </c>
      <c r="E638" s="141" t="s">
        <v>320</v>
      </c>
      <c r="F638" s="142">
        <v>642</v>
      </c>
      <c r="G638" s="204">
        <v>3</v>
      </c>
      <c r="H638" s="204">
        <f>G638-1</f>
        <v>2</v>
      </c>
      <c r="I638" s="204">
        <v>1</v>
      </c>
      <c r="J638" s="204">
        <f t="shared" si="298"/>
        <v>1</v>
      </c>
      <c r="K638" s="204">
        <f t="shared" si="299"/>
        <v>3</v>
      </c>
      <c r="L638" s="204"/>
      <c r="M638" s="218" t="s">
        <v>62</v>
      </c>
      <c r="N638" s="218" t="s">
        <v>62</v>
      </c>
      <c r="O638" s="215">
        <v>1323187.9099999999</v>
      </c>
      <c r="P638" s="215"/>
      <c r="Q638" s="215">
        <v>1316587.9099999999</v>
      </c>
      <c r="R638" s="215">
        <v>75000</v>
      </c>
      <c r="S638" s="239"/>
    </row>
    <row r="639" spans="1:19" ht="15.75" x14ac:dyDescent="0.2">
      <c r="A639" s="332"/>
      <c r="B639" s="146" t="s">
        <v>70</v>
      </c>
      <c r="C639" s="224"/>
      <c r="D639" s="224" t="s">
        <v>62</v>
      </c>
      <c r="E639" s="224"/>
      <c r="F639" s="224"/>
      <c r="G639" s="224">
        <f>G638</f>
        <v>3</v>
      </c>
      <c r="H639" s="224">
        <f t="shared" ref="H639:I639" si="324">H638</f>
        <v>2</v>
      </c>
      <c r="I639" s="224">
        <f t="shared" si="324"/>
        <v>1</v>
      </c>
      <c r="J639" s="224">
        <f t="shared" si="298"/>
        <v>1</v>
      </c>
      <c r="K639" s="224">
        <f t="shared" si="299"/>
        <v>3</v>
      </c>
      <c r="L639" s="224" t="s">
        <v>62</v>
      </c>
      <c r="M639" s="150">
        <v>46022</v>
      </c>
      <c r="N639" s="150">
        <v>46022</v>
      </c>
      <c r="O639" s="142"/>
      <c r="P639" s="224" t="s">
        <v>62</v>
      </c>
      <c r="Q639" s="142"/>
      <c r="R639" s="142"/>
      <c r="S639" s="239"/>
    </row>
    <row r="640" spans="1:19" ht="14.25" x14ac:dyDescent="0.2">
      <c r="A640" s="332"/>
      <c r="B640" s="147" t="s">
        <v>76</v>
      </c>
      <c r="C640" s="224"/>
      <c r="D640" s="224"/>
      <c r="E640" s="224"/>
      <c r="F640" s="224"/>
      <c r="G640" s="224" t="s">
        <v>62</v>
      </c>
      <c r="H640" s="224"/>
      <c r="I640" s="224" t="s">
        <v>62</v>
      </c>
      <c r="J640" s="224" t="str">
        <f t="shared" si="298"/>
        <v>X</v>
      </c>
      <c r="K640" s="224" t="str">
        <f t="shared" si="299"/>
        <v>X</v>
      </c>
      <c r="L640" s="224" t="s">
        <v>62</v>
      </c>
      <c r="M640" s="224"/>
      <c r="N640" s="224"/>
      <c r="O640" s="224" t="s">
        <v>62</v>
      </c>
      <c r="P640" s="224" t="s">
        <v>62</v>
      </c>
      <c r="Q640" s="224" t="s">
        <v>62</v>
      </c>
      <c r="R640" s="224" t="s">
        <v>62</v>
      </c>
      <c r="S640" s="239"/>
    </row>
    <row r="641" spans="1:19" ht="45" x14ac:dyDescent="0.2">
      <c r="A641" s="332"/>
      <c r="B641" s="148" t="s">
        <v>192</v>
      </c>
      <c r="C641" s="224"/>
      <c r="D641" s="224" t="s">
        <v>62</v>
      </c>
      <c r="E641" s="224"/>
      <c r="F641" s="224"/>
      <c r="G641" s="224">
        <f>G638</f>
        <v>3</v>
      </c>
      <c r="H641" s="224">
        <f t="shared" ref="H641:I641" si="325">H638</f>
        <v>2</v>
      </c>
      <c r="I641" s="224">
        <f t="shared" si="325"/>
        <v>1</v>
      </c>
      <c r="J641" s="224">
        <f t="shared" si="298"/>
        <v>1</v>
      </c>
      <c r="K641" s="224">
        <f t="shared" si="299"/>
        <v>3</v>
      </c>
      <c r="L641" s="224" t="s">
        <v>62</v>
      </c>
      <c r="M641" s="150">
        <v>46022</v>
      </c>
      <c r="N641" s="150">
        <v>46022</v>
      </c>
      <c r="O641" s="142"/>
      <c r="P641" s="224" t="s">
        <v>62</v>
      </c>
      <c r="Q641" s="142"/>
      <c r="R641" s="142"/>
      <c r="S641" s="239"/>
    </row>
    <row r="642" spans="1:19" ht="14.25" x14ac:dyDescent="0.2">
      <c r="A642" s="332"/>
      <c r="B642" s="147" t="s">
        <v>193</v>
      </c>
      <c r="C642" s="224"/>
      <c r="D642" s="224"/>
      <c r="E642" s="224"/>
      <c r="F642" s="224"/>
      <c r="G642" s="224" t="s">
        <v>62</v>
      </c>
      <c r="H642" s="224"/>
      <c r="I642" s="224" t="s">
        <v>62</v>
      </c>
      <c r="J642" s="224" t="str">
        <f t="shared" si="298"/>
        <v>X</v>
      </c>
      <c r="K642" s="224" t="str">
        <f t="shared" si="299"/>
        <v>X</v>
      </c>
      <c r="L642" s="224" t="s">
        <v>62</v>
      </c>
      <c r="M642" s="224"/>
      <c r="N642" s="224"/>
      <c r="O642" s="224" t="s">
        <v>62</v>
      </c>
      <c r="P642" s="224" t="s">
        <v>62</v>
      </c>
      <c r="Q642" s="224" t="s">
        <v>62</v>
      </c>
      <c r="R642" s="224" t="s">
        <v>62</v>
      </c>
      <c r="S642" s="239"/>
    </row>
    <row r="643" spans="1:19" ht="45" x14ac:dyDescent="0.2">
      <c r="A643" s="332"/>
      <c r="B643" s="148" t="s">
        <v>330</v>
      </c>
      <c r="C643" s="224"/>
      <c r="D643" s="224" t="s">
        <v>62</v>
      </c>
      <c r="E643" s="224"/>
      <c r="F643" s="224"/>
      <c r="G643" s="224">
        <f>G639</f>
        <v>3</v>
      </c>
      <c r="H643" s="224">
        <f t="shared" ref="H643:I643" si="326">H639</f>
        <v>2</v>
      </c>
      <c r="I643" s="224">
        <f t="shared" si="326"/>
        <v>1</v>
      </c>
      <c r="J643" s="224">
        <f t="shared" si="298"/>
        <v>1</v>
      </c>
      <c r="K643" s="224">
        <f t="shared" si="299"/>
        <v>3</v>
      </c>
      <c r="L643" s="224" t="s">
        <v>62</v>
      </c>
      <c r="M643" s="150">
        <v>46022</v>
      </c>
      <c r="N643" s="150">
        <v>46022</v>
      </c>
      <c r="O643" s="142"/>
      <c r="P643" s="224" t="s">
        <v>62</v>
      </c>
      <c r="Q643" s="142"/>
      <c r="R643" s="142"/>
      <c r="S643" s="239"/>
    </row>
    <row r="644" spans="1:19" ht="14.25" x14ac:dyDescent="0.2">
      <c r="A644" s="332"/>
      <c r="B644" s="147" t="s">
        <v>71</v>
      </c>
      <c r="C644" s="224"/>
      <c r="D644" s="224"/>
      <c r="E644" s="224"/>
      <c r="F644" s="224"/>
      <c r="G644" s="224" t="s">
        <v>62</v>
      </c>
      <c r="H644" s="224"/>
      <c r="I644" s="224" t="s">
        <v>62</v>
      </c>
      <c r="J644" s="224" t="str">
        <f t="shared" si="298"/>
        <v>X</v>
      </c>
      <c r="K644" s="224" t="str">
        <f t="shared" si="299"/>
        <v>X</v>
      </c>
      <c r="L644" s="224" t="s">
        <v>62</v>
      </c>
      <c r="M644" s="224"/>
      <c r="N644" s="224"/>
      <c r="O644" s="224" t="s">
        <v>62</v>
      </c>
      <c r="P644" s="224" t="s">
        <v>62</v>
      </c>
      <c r="Q644" s="224" t="s">
        <v>62</v>
      </c>
      <c r="R644" s="224" t="s">
        <v>62</v>
      </c>
      <c r="S644" s="239"/>
    </row>
    <row r="645" spans="1:19" x14ac:dyDescent="0.2">
      <c r="A645" s="333"/>
      <c r="B645" s="148" t="s">
        <v>72</v>
      </c>
      <c r="C645" s="224"/>
      <c r="D645" s="224" t="s">
        <v>62</v>
      </c>
      <c r="E645" s="224"/>
      <c r="F645" s="224"/>
      <c r="G645" s="224">
        <f>G643</f>
        <v>3</v>
      </c>
      <c r="H645" s="224">
        <f t="shared" ref="H645:I645" si="327">H643</f>
        <v>2</v>
      </c>
      <c r="I645" s="224">
        <f t="shared" si="327"/>
        <v>1</v>
      </c>
      <c r="J645" s="224">
        <f t="shared" si="298"/>
        <v>1</v>
      </c>
      <c r="K645" s="224">
        <f t="shared" si="299"/>
        <v>3</v>
      </c>
      <c r="L645" s="224" t="s">
        <v>62</v>
      </c>
      <c r="M645" s="150">
        <v>46022</v>
      </c>
      <c r="N645" s="150">
        <v>46022</v>
      </c>
      <c r="O645" s="142"/>
      <c r="P645" s="224" t="s">
        <v>62</v>
      </c>
      <c r="Q645" s="142"/>
      <c r="R645" s="142"/>
      <c r="S645" s="239"/>
    </row>
    <row r="646" spans="1:19" ht="58.5" x14ac:dyDescent="0.2">
      <c r="A646" s="331" t="s">
        <v>292</v>
      </c>
      <c r="B646" s="137" t="str">
        <f>B638</f>
        <v>Результат предоставления субсидии 2 (код субсидии № 7041):</v>
      </c>
      <c r="C646" s="142" t="s">
        <v>191</v>
      </c>
      <c r="D646" s="141" t="s">
        <v>333</v>
      </c>
      <c r="E646" s="141" t="s">
        <v>320</v>
      </c>
      <c r="F646" s="142">
        <v>642</v>
      </c>
      <c r="G646" s="142">
        <v>1</v>
      </c>
      <c r="H646" s="142">
        <f>G646</f>
        <v>1</v>
      </c>
      <c r="I646" s="142">
        <v>0</v>
      </c>
      <c r="J646" s="142">
        <f t="shared" si="298"/>
        <v>0</v>
      </c>
      <c r="K646" s="142">
        <f t="shared" si="299"/>
        <v>1</v>
      </c>
      <c r="L646" s="142"/>
      <c r="M646" s="224" t="s">
        <v>62</v>
      </c>
      <c r="N646" s="224" t="s">
        <v>62</v>
      </c>
      <c r="O646" s="194">
        <v>82814.399999999994</v>
      </c>
      <c r="P646" s="194"/>
      <c r="Q646" s="194">
        <v>0</v>
      </c>
      <c r="R646" s="194">
        <v>0</v>
      </c>
      <c r="S646" s="239"/>
    </row>
    <row r="647" spans="1:19" ht="15.75" x14ac:dyDescent="0.2">
      <c r="A647" s="332"/>
      <c r="B647" s="146" t="s">
        <v>70</v>
      </c>
      <c r="C647" s="224"/>
      <c r="D647" s="224" t="s">
        <v>62</v>
      </c>
      <c r="E647" s="224"/>
      <c r="F647" s="224"/>
      <c r="G647" s="224">
        <f>G646</f>
        <v>1</v>
      </c>
      <c r="H647" s="224">
        <f t="shared" ref="H647:I647" si="328">H646</f>
        <v>1</v>
      </c>
      <c r="I647" s="224">
        <f t="shared" si="328"/>
        <v>0</v>
      </c>
      <c r="J647" s="224">
        <f t="shared" ref="J647:J710" si="329">I647</f>
        <v>0</v>
      </c>
      <c r="K647" s="224">
        <f t="shared" ref="K647:K710" si="330">G647</f>
        <v>1</v>
      </c>
      <c r="L647" s="224" t="s">
        <v>62</v>
      </c>
      <c r="M647" s="150">
        <v>46022</v>
      </c>
      <c r="N647" s="150">
        <v>46022</v>
      </c>
      <c r="O647" s="142"/>
      <c r="P647" s="224" t="s">
        <v>62</v>
      </c>
      <c r="Q647" s="142"/>
      <c r="R647" s="142"/>
      <c r="S647" s="239"/>
    </row>
    <row r="648" spans="1:19" ht="14.25" x14ac:dyDescent="0.2">
      <c r="A648" s="332"/>
      <c r="B648" s="147" t="s">
        <v>76</v>
      </c>
      <c r="C648" s="224"/>
      <c r="D648" s="224"/>
      <c r="E648" s="224"/>
      <c r="F648" s="224"/>
      <c r="G648" s="224" t="s">
        <v>62</v>
      </c>
      <c r="H648" s="224"/>
      <c r="I648" s="224" t="s">
        <v>62</v>
      </c>
      <c r="J648" s="224" t="str">
        <f t="shared" si="329"/>
        <v>X</v>
      </c>
      <c r="K648" s="224" t="str">
        <f t="shared" si="330"/>
        <v>X</v>
      </c>
      <c r="L648" s="224" t="s">
        <v>62</v>
      </c>
      <c r="M648" s="224"/>
      <c r="N648" s="224"/>
      <c r="O648" s="224" t="s">
        <v>62</v>
      </c>
      <c r="P648" s="224" t="s">
        <v>62</v>
      </c>
      <c r="Q648" s="224" t="s">
        <v>62</v>
      </c>
      <c r="R648" s="224" t="s">
        <v>62</v>
      </c>
      <c r="S648" s="239"/>
    </row>
    <row r="649" spans="1:19" ht="45" x14ac:dyDescent="0.2">
      <c r="A649" s="332"/>
      <c r="B649" s="148" t="s">
        <v>192</v>
      </c>
      <c r="C649" s="224"/>
      <c r="D649" s="224" t="s">
        <v>62</v>
      </c>
      <c r="E649" s="224"/>
      <c r="F649" s="224"/>
      <c r="G649" s="224">
        <f>G646</f>
        <v>1</v>
      </c>
      <c r="H649" s="224">
        <f t="shared" ref="H649:I649" si="331">H646</f>
        <v>1</v>
      </c>
      <c r="I649" s="224">
        <f t="shared" si="331"/>
        <v>0</v>
      </c>
      <c r="J649" s="224">
        <f t="shared" si="329"/>
        <v>0</v>
      </c>
      <c r="K649" s="224">
        <f t="shared" si="330"/>
        <v>1</v>
      </c>
      <c r="L649" s="224" t="s">
        <v>62</v>
      </c>
      <c r="M649" s="150">
        <v>46022</v>
      </c>
      <c r="N649" s="150">
        <v>46022</v>
      </c>
      <c r="O649" s="142"/>
      <c r="P649" s="224" t="s">
        <v>62</v>
      </c>
      <c r="Q649" s="142"/>
      <c r="R649" s="142"/>
      <c r="S649" s="239"/>
    </row>
    <row r="650" spans="1:19" ht="14.25" x14ac:dyDescent="0.2">
      <c r="A650" s="332"/>
      <c r="B650" s="147" t="s">
        <v>193</v>
      </c>
      <c r="C650" s="224"/>
      <c r="D650" s="224"/>
      <c r="E650" s="224"/>
      <c r="F650" s="224"/>
      <c r="G650" s="224" t="s">
        <v>62</v>
      </c>
      <c r="H650" s="224"/>
      <c r="I650" s="224" t="s">
        <v>62</v>
      </c>
      <c r="J650" s="224" t="str">
        <f t="shared" si="329"/>
        <v>X</v>
      </c>
      <c r="K650" s="224" t="str">
        <f t="shared" si="330"/>
        <v>X</v>
      </c>
      <c r="L650" s="224" t="s">
        <v>62</v>
      </c>
      <c r="M650" s="224"/>
      <c r="N650" s="224"/>
      <c r="O650" s="224" t="s">
        <v>62</v>
      </c>
      <c r="P650" s="224" t="s">
        <v>62</v>
      </c>
      <c r="Q650" s="224" t="s">
        <v>62</v>
      </c>
      <c r="R650" s="224" t="s">
        <v>62</v>
      </c>
      <c r="S650" s="239"/>
    </row>
    <row r="651" spans="1:19" ht="45" x14ac:dyDescent="0.2">
      <c r="A651" s="332"/>
      <c r="B651" s="148" t="s">
        <v>330</v>
      </c>
      <c r="C651" s="224"/>
      <c r="D651" s="224" t="s">
        <v>62</v>
      </c>
      <c r="E651" s="224"/>
      <c r="F651" s="224"/>
      <c r="G651" s="224">
        <f>G647</f>
        <v>1</v>
      </c>
      <c r="H651" s="224">
        <f t="shared" ref="H651:I651" si="332">H647</f>
        <v>1</v>
      </c>
      <c r="I651" s="224">
        <f t="shared" si="332"/>
        <v>0</v>
      </c>
      <c r="J651" s="224">
        <f t="shared" si="329"/>
        <v>0</v>
      </c>
      <c r="K651" s="224">
        <f t="shared" si="330"/>
        <v>1</v>
      </c>
      <c r="L651" s="224" t="s">
        <v>62</v>
      </c>
      <c r="M651" s="150">
        <v>46022</v>
      </c>
      <c r="N651" s="150">
        <v>46022</v>
      </c>
      <c r="O651" s="142"/>
      <c r="P651" s="224" t="s">
        <v>62</v>
      </c>
      <c r="Q651" s="142"/>
      <c r="R651" s="142"/>
      <c r="S651" s="239"/>
    </row>
    <row r="652" spans="1:19" ht="14.25" x14ac:dyDescent="0.2">
      <c r="A652" s="332"/>
      <c r="B652" s="147" t="s">
        <v>71</v>
      </c>
      <c r="C652" s="224"/>
      <c r="D652" s="224"/>
      <c r="E652" s="224"/>
      <c r="F652" s="224"/>
      <c r="G652" s="224" t="s">
        <v>62</v>
      </c>
      <c r="H652" s="224"/>
      <c r="I652" s="224" t="s">
        <v>62</v>
      </c>
      <c r="J652" s="224" t="str">
        <f t="shared" si="329"/>
        <v>X</v>
      </c>
      <c r="K652" s="224" t="str">
        <f t="shared" si="330"/>
        <v>X</v>
      </c>
      <c r="L652" s="224" t="s">
        <v>62</v>
      </c>
      <c r="M652" s="224"/>
      <c r="N652" s="224"/>
      <c r="O652" s="224" t="s">
        <v>62</v>
      </c>
      <c r="P652" s="224" t="s">
        <v>62</v>
      </c>
      <c r="Q652" s="224" t="s">
        <v>62</v>
      </c>
      <c r="R652" s="224" t="s">
        <v>62</v>
      </c>
      <c r="S652" s="239"/>
    </row>
    <row r="653" spans="1:19" x14ac:dyDescent="0.2">
      <c r="A653" s="333"/>
      <c r="B653" s="148" t="s">
        <v>72</v>
      </c>
      <c r="C653" s="224"/>
      <c r="D653" s="224" t="s">
        <v>62</v>
      </c>
      <c r="E653" s="224"/>
      <c r="F653" s="224"/>
      <c r="G653" s="224">
        <f>G651</f>
        <v>1</v>
      </c>
      <c r="H653" s="224">
        <f t="shared" ref="H653:I653" si="333">H651</f>
        <v>1</v>
      </c>
      <c r="I653" s="224">
        <f t="shared" si="333"/>
        <v>0</v>
      </c>
      <c r="J653" s="224">
        <f t="shared" si="329"/>
        <v>0</v>
      </c>
      <c r="K653" s="224">
        <f t="shared" si="330"/>
        <v>1</v>
      </c>
      <c r="L653" s="224" t="s">
        <v>62</v>
      </c>
      <c r="M653" s="150">
        <v>46022</v>
      </c>
      <c r="N653" s="150">
        <v>46022</v>
      </c>
      <c r="O653" s="142"/>
      <c r="P653" s="224" t="s">
        <v>62</v>
      </c>
      <c r="Q653" s="142"/>
      <c r="R653" s="142"/>
      <c r="S653" s="239"/>
    </row>
    <row r="654" spans="1:19" ht="58.5" x14ac:dyDescent="0.2">
      <c r="A654" s="331" t="s">
        <v>293</v>
      </c>
      <c r="B654" s="137" t="str">
        <f>B646</f>
        <v>Результат предоставления субсидии 2 (код субсидии № 7041):</v>
      </c>
      <c r="C654" s="142" t="s">
        <v>191</v>
      </c>
      <c r="D654" s="141" t="s">
        <v>333</v>
      </c>
      <c r="E654" s="141" t="s">
        <v>320</v>
      </c>
      <c r="F654" s="142">
        <v>642</v>
      </c>
      <c r="G654" s="142">
        <v>2</v>
      </c>
      <c r="H654" s="142">
        <f>G654</f>
        <v>2</v>
      </c>
      <c r="I654" s="142">
        <v>0</v>
      </c>
      <c r="J654" s="142">
        <f t="shared" si="329"/>
        <v>0</v>
      </c>
      <c r="K654" s="142">
        <f t="shared" si="330"/>
        <v>2</v>
      </c>
      <c r="L654" s="142"/>
      <c r="M654" s="224" t="s">
        <v>62</v>
      </c>
      <c r="N654" s="224" t="s">
        <v>62</v>
      </c>
      <c r="O654" s="194">
        <v>2181444.58</v>
      </c>
      <c r="P654" s="194"/>
      <c r="Q654" s="194">
        <v>2181444.58</v>
      </c>
      <c r="R654" s="194">
        <v>0</v>
      </c>
      <c r="S654" s="239"/>
    </row>
    <row r="655" spans="1:19" ht="15.75" x14ac:dyDescent="0.2">
      <c r="A655" s="332"/>
      <c r="B655" s="146" t="s">
        <v>70</v>
      </c>
      <c r="C655" s="224"/>
      <c r="D655" s="224" t="s">
        <v>62</v>
      </c>
      <c r="E655" s="224"/>
      <c r="F655" s="224"/>
      <c r="G655" s="224">
        <f>G654</f>
        <v>2</v>
      </c>
      <c r="H655" s="224">
        <f t="shared" ref="H655:I655" si="334">H654</f>
        <v>2</v>
      </c>
      <c r="I655" s="224">
        <f t="shared" si="334"/>
        <v>0</v>
      </c>
      <c r="J655" s="224">
        <f t="shared" si="329"/>
        <v>0</v>
      </c>
      <c r="K655" s="224">
        <f t="shared" si="330"/>
        <v>2</v>
      </c>
      <c r="L655" s="224" t="s">
        <v>62</v>
      </c>
      <c r="M655" s="150">
        <v>46022</v>
      </c>
      <c r="N655" s="150">
        <v>46022</v>
      </c>
      <c r="O655" s="142"/>
      <c r="P655" s="224" t="s">
        <v>62</v>
      </c>
      <c r="Q655" s="142"/>
      <c r="R655" s="142"/>
      <c r="S655" s="239"/>
    </row>
    <row r="656" spans="1:19" ht="14.25" x14ac:dyDescent="0.2">
      <c r="A656" s="332"/>
      <c r="B656" s="147" t="s">
        <v>76</v>
      </c>
      <c r="C656" s="224"/>
      <c r="D656" s="224"/>
      <c r="E656" s="224"/>
      <c r="F656" s="224"/>
      <c r="G656" s="224" t="s">
        <v>62</v>
      </c>
      <c r="H656" s="224"/>
      <c r="I656" s="224" t="s">
        <v>62</v>
      </c>
      <c r="J656" s="224" t="str">
        <f t="shared" si="329"/>
        <v>X</v>
      </c>
      <c r="K656" s="224" t="str">
        <f t="shared" si="330"/>
        <v>X</v>
      </c>
      <c r="L656" s="224" t="s">
        <v>62</v>
      </c>
      <c r="M656" s="224"/>
      <c r="N656" s="224"/>
      <c r="O656" s="224" t="s">
        <v>62</v>
      </c>
      <c r="P656" s="224" t="s">
        <v>62</v>
      </c>
      <c r="Q656" s="224" t="s">
        <v>62</v>
      </c>
      <c r="R656" s="224" t="s">
        <v>62</v>
      </c>
      <c r="S656" s="239"/>
    </row>
    <row r="657" spans="1:19" ht="45" x14ac:dyDescent="0.2">
      <c r="A657" s="332"/>
      <c r="B657" s="148" t="s">
        <v>192</v>
      </c>
      <c r="C657" s="224"/>
      <c r="D657" s="224" t="s">
        <v>62</v>
      </c>
      <c r="E657" s="224"/>
      <c r="F657" s="224"/>
      <c r="G657" s="224">
        <f>G654</f>
        <v>2</v>
      </c>
      <c r="H657" s="224">
        <f t="shared" ref="H657:I657" si="335">H654</f>
        <v>2</v>
      </c>
      <c r="I657" s="224">
        <f t="shared" si="335"/>
        <v>0</v>
      </c>
      <c r="J657" s="224">
        <f t="shared" si="329"/>
        <v>0</v>
      </c>
      <c r="K657" s="224">
        <f t="shared" si="330"/>
        <v>2</v>
      </c>
      <c r="L657" s="224" t="s">
        <v>62</v>
      </c>
      <c r="M657" s="150">
        <v>46022</v>
      </c>
      <c r="N657" s="150">
        <v>46022</v>
      </c>
      <c r="O657" s="142"/>
      <c r="P657" s="224" t="s">
        <v>62</v>
      </c>
      <c r="Q657" s="142"/>
      <c r="R657" s="142"/>
      <c r="S657" s="239"/>
    </row>
    <row r="658" spans="1:19" ht="14.25" x14ac:dyDescent="0.2">
      <c r="A658" s="332"/>
      <c r="B658" s="147" t="s">
        <v>193</v>
      </c>
      <c r="C658" s="224"/>
      <c r="D658" s="224"/>
      <c r="E658" s="224"/>
      <c r="F658" s="224"/>
      <c r="G658" s="224" t="s">
        <v>62</v>
      </c>
      <c r="H658" s="224"/>
      <c r="I658" s="224" t="s">
        <v>62</v>
      </c>
      <c r="J658" s="224" t="str">
        <f t="shared" si="329"/>
        <v>X</v>
      </c>
      <c r="K658" s="224" t="str">
        <f t="shared" si="330"/>
        <v>X</v>
      </c>
      <c r="L658" s="224" t="s">
        <v>62</v>
      </c>
      <c r="M658" s="224"/>
      <c r="N658" s="224"/>
      <c r="O658" s="224" t="s">
        <v>62</v>
      </c>
      <c r="P658" s="224" t="s">
        <v>62</v>
      </c>
      <c r="Q658" s="224" t="s">
        <v>62</v>
      </c>
      <c r="R658" s="224" t="s">
        <v>62</v>
      </c>
      <c r="S658" s="239"/>
    </row>
    <row r="659" spans="1:19" ht="45" x14ac:dyDescent="0.2">
      <c r="A659" s="332"/>
      <c r="B659" s="148" t="s">
        <v>330</v>
      </c>
      <c r="C659" s="224"/>
      <c r="D659" s="224" t="s">
        <v>62</v>
      </c>
      <c r="E659" s="224"/>
      <c r="F659" s="224"/>
      <c r="G659" s="224">
        <f>G655</f>
        <v>2</v>
      </c>
      <c r="H659" s="224">
        <f t="shared" ref="H659:I659" si="336">H655</f>
        <v>2</v>
      </c>
      <c r="I659" s="224">
        <f t="shared" si="336"/>
        <v>0</v>
      </c>
      <c r="J659" s="224">
        <f t="shared" si="329"/>
        <v>0</v>
      </c>
      <c r="K659" s="224">
        <f t="shared" si="330"/>
        <v>2</v>
      </c>
      <c r="L659" s="224" t="s">
        <v>62</v>
      </c>
      <c r="M659" s="150">
        <v>46022</v>
      </c>
      <c r="N659" s="150">
        <v>46022</v>
      </c>
      <c r="O659" s="142"/>
      <c r="P659" s="224" t="s">
        <v>62</v>
      </c>
      <c r="Q659" s="142"/>
      <c r="R659" s="142"/>
      <c r="S659" s="239"/>
    </row>
    <row r="660" spans="1:19" ht="14.25" x14ac:dyDescent="0.2">
      <c r="A660" s="332"/>
      <c r="B660" s="147" t="s">
        <v>71</v>
      </c>
      <c r="C660" s="224"/>
      <c r="D660" s="224"/>
      <c r="E660" s="224"/>
      <c r="F660" s="224"/>
      <c r="G660" s="224" t="s">
        <v>62</v>
      </c>
      <c r="H660" s="224"/>
      <c r="I660" s="224" t="s">
        <v>62</v>
      </c>
      <c r="J660" s="224" t="str">
        <f t="shared" si="329"/>
        <v>X</v>
      </c>
      <c r="K660" s="224" t="str">
        <f t="shared" si="330"/>
        <v>X</v>
      </c>
      <c r="L660" s="224" t="s">
        <v>62</v>
      </c>
      <c r="M660" s="224"/>
      <c r="N660" s="224"/>
      <c r="O660" s="224" t="s">
        <v>62</v>
      </c>
      <c r="P660" s="224" t="s">
        <v>62</v>
      </c>
      <c r="Q660" s="224" t="s">
        <v>62</v>
      </c>
      <c r="R660" s="224" t="s">
        <v>62</v>
      </c>
      <c r="S660" s="239"/>
    </row>
    <row r="661" spans="1:19" x14ac:dyDescent="0.2">
      <c r="A661" s="333"/>
      <c r="B661" s="148" t="s">
        <v>72</v>
      </c>
      <c r="C661" s="224"/>
      <c r="D661" s="224" t="s">
        <v>62</v>
      </c>
      <c r="E661" s="224"/>
      <c r="F661" s="224"/>
      <c r="G661" s="224">
        <f>G659</f>
        <v>2</v>
      </c>
      <c r="H661" s="224">
        <f t="shared" ref="H661:I661" si="337">H659</f>
        <v>2</v>
      </c>
      <c r="I661" s="224">
        <f t="shared" si="337"/>
        <v>0</v>
      </c>
      <c r="J661" s="224">
        <f t="shared" si="329"/>
        <v>0</v>
      </c>
      <c r="K661" s="224">
        <f t="shared" si="330"/>
        <v>2</v>
      </c>
      <c r="L661" s="224" t="s">
        <v>62</v>
      </c>
      <c r="M661" s="150">
        <v>46022</v>
      </c>
      <c r="N661" s="150">
        <v>46022</v>
      </c>
      <c r="O661" s="142"/>
      <c r="P661" s="224" t="s">
        <v>62</v>
      </c>
      <c r="Q661" s="142"/>
      <c r="R661" s="142"/>
      <c r="S661" s="239"/>
    </row>
    <row r="662" spans="1:19" ht="58.5" x14ac:dyDescent="0.2">
      <c r="A662" s="331" t="s">
        <v>294</v>
      </c>
      <c r="B662" s="137" t="str">
        <f>B654</f>
        <v>Результат предоставления субсидии 2 (код субсидии № 7041):</v>
      </c>
      <c r="C662" s="142" t="s">
        <v>191</v>
      </c>
      <c r="D662" s="141" t="s">
        <v>333</v>
      </c>
      <c r="E662" s="141" t="s">
        <v>320</v>
      </c>
      <c r="F662" s="142">
        <v>642</v>
      </c>
      <c r="G662" s="142">
        <v>3</v>
      </c>
      <c r="H662" s="142">
        <f>G662</f>
        <v>3</v>
      </c>
      <c r="I662" s="142">
        <v>0</v>
      </c>
      <c r="J662" s="142">
        <f t="shared" si="329"/>
        <v>0</v>
      </c>
      <c r="K662" s="142">
        <f t="shared" si="330"/>
        <v>3</v>
      </c>
      <c r="L662" s="142"/>
      <c r="M662" s="224" t="s">
        <v>62</v>
      </c>
      <c r="N662" s="224" t="s">
        <v>62</v>
      </c>
      <c r="O662" s="194">
        <v>2047442.2</v>
      </c>
      <c r="P662" s="194"/>
      <c r="Q662" s="194">
        <v>2045544.5</v>
      </c>
      <c r="R662" s="194">
        <v>0</v>
      </c>
      <c r="S662" s="239"/>
    </row>
    <row r="663" spans="1:19" ht="15.75" x14ac:dyDescent="0.2">
      <c r="A663" s="332"/>
      <c r="B663" s="146" t="s">
        <v>70</v>
      </c>
      <c r="C663" s="224"/>
      <c r="D663" s="224" t="s">
        <v>62</v>
      </c>
      <c r="E663" s="224"/>
      <c r="F663" s="224"/>
      <c r="G663" s="224">
        <f>G662</f>
        <v>3</v>
      </c>
      <c r="H663" s="224">
        <f t="shared" ref="H663:I663" si="338">H662</f>
        <v>3</v>
      </c>
      <c r="I663" s="224">
        <f t="shared" si="338"/>
        <v>0</v>
      </c>
      <c r="J663" s="224">
        <f t="shared" si="329"/>
        <v>0</v>
      </c>
      <c r="K663" s="224">
        <f t="shared" si="330"/>
        <v>3</v>
      </c>
      <c r="L663" s="224" t="s">
        <v>62</v>
      </c>
      <c r="M663" s="150">
        <v>46022</v>
      </c>
      <c r="N663" s="150">
        <v>46022</v>
      </c>
      <c r="O663" s="142"/>
      <c r="P663" s="224" t="s">
        <v>62</v>
      </c>
      <c r="Q663" s="142"/>
      <c r="R663" s="142"/>
      <c r="S663" s="239"/>
    </row>
    <row r="664" spans="1:19" ht="14.25" x14ac:dyDescent="0.2">
      <c r="A664" s="332"/>
      <c r="B664" s="147" t="s">
        <v>76</v>
      </c>
      <c r="C664" s="224"/>
      <c r="D664" s="224"/>
      <c r="E664" s="224"/>
      <c r="F664" s="224"/>
      <c r="G664" s="224" t="s">
        <v>62</v>
      </c>
      <c r="H664" s="224"/>
      <c r="I664" s="224" t="s">
        <v>62</v>
      </c>
      <c r="J664" s="224" t="str">
        <f t="shared" si="329"/>
        <v>X</v>
      </c>
      <c r="K664" s="224" t="str">
        <f t="shared" si="330"/>
        <v>X</v>
      </c>
      <c r="L664" s="224" t="s">
        <v>62</v>
      </c>
      <c r="M664" s="224"/>
      <c r="N664" s="224"/>
      <c r="O664" s="224" t="s">
        <v>62</v>
      </c>
      <c r="P664" s="224" t="s">
        <v>62</v>
      </c>
      <c r="Q664" s="224" t="s">
        <v>62</v>
      </c>
      <c r="R664" s="224" t="s">
        <v>62</v>
      </c>
      <c r="S664" s="239"/>
    </row>
    <row r="665" spans="1:19" ht="45" x14ac:dyDescent="0.2">
      <c r="A665" s="332"/>
      <c r="B665" s="148" t="s">
        <v>192</v>
      </c>
      <c r="C665" s="224"/>
      <c r="D665" s="224" t="s">
        <v>62</v>
      </c>
      <c r="E665" s="224"/>
      <c r="F665" s="224"/>
      <c r="G665" s="224">
        <f>G662</f>
        <v>3</v>
      </c>
      <c r="H665" s="224">
        <f t="shared" ref="H665:I665" si="339">H662</f>
        <v>3</v>
      </c>
      <c r="I665" s="224">
        <f t="shared" si="339"/>
        <v>0</v>
      </c>
      <c r="J665" s="224">
        <f t="shared" si="329"/>
        <v>0</v>
      </c>
      <c r="K665" s="224">
        <f t="shared" si="330"/>
        <v>3</v>
      </c>
      <c r="L665" s="224" t="s">
        <v>62</v>
      </c>
      <c r="M665" s="150">
        <v>46022</v>
      </c>
      <c r="N665" s="150">
        <v>46022</v>
      </c>
      <c r="O665" s="142"/>
      <c r="P665" s="224" t="s">
        <v>62</v>
      </c>
      <c r="Q665" s="142"/>
      <c r="R665" s="142"/>
      <c r="S665" s="239"/>
    </row>
    <row r="666" spans="1:19" ht="14.25" x14ac:dyDescent="0.2">
      <c r="A666" s="332"/>
      <c r="B666" s="147" t="s">
        <v>193</v>
      </c>
      <c r="C666" s="224"/>
      <c r="D666" s="224"/>
      <c r="E666" s="224"/>
      <c r="F666" s="224"/>
      <c r="G666" s="224" t="s">
        <v>62</v>
      </c>
      <c r="H666" s="224"/>
      <c r="I666" s="224" t="s">
        <v>62</v>
      </c>
      <c r="J666" s="224" t="str">
        <f t="shared" si="329"/>
        <v>X</v>
      </c>
      <c r="K666" s="224" t="str">
        <f t="shared" si="330"/>
        <v>X</v>
      </c>
      <c r="L666" s="224" t="s">
        <v>62</v>
      </c>
      <c r="M666" s="224"/>
      <c r="N666" s="224"/>
      <c r="O666" s="224" t="s">
        <v>62</v>
      </c>
      <c r="P666" s="224" t="s">
        <v>62</v>
      </c>
      <c r="Q666" s="224" t="s">
        <v>62</v>
      </c>
      <c r="R666" s="224" t="s">
        <v>62</v>
      </c>
      <c r="S666" s="239"/>
    </row>
    <row r="667" spans="1:19" ht="45" x14ac:dyDescent="0.2">
      <c r="A667" s="332"/>
      <c r="B667" s="148" t="s">
        <v>330</v>
      </c>
      <c r="C667" s="224"/>
      <c r="D667" s="224" t="s">
        <v>62</v>
      </c>
      <c r="E667" s="224"/>
      <c r="F667" s="224"/>
      <c r="G667" s="224">
        <f>G663</f>
        <v>3</v>
      </c>
      <c r="H667" s="224">
        <f t="shared" ref="H667:I667" si="340">H663</f>
        <v>3</v>
      </c>
      <c r="I667" s="224">
        <f t="shared" si="340"/>
        <v>0</v>
      </c>
      <c r="J667" s="224">
        <f t="shared" si="329"/>
        <v>0</v>
      </c>
      <c r="K667" s="224">
        <f t="shared" si="330"/>
        <v>3</v>
      </c>
      <c r="L667" s="224" t="s">
        <v>62</v>
      </c>
      <c r="M667" s="150">
        <v>46022</v>
      </c>
      <c r="N667" s="150">
        <v>46022</v>
      </c>
      <c r="O667" s="142"/>
      <c r="P667" s="224" t="s">
        <v>62</v>
      </c>
      <c r="Q667" s="142"/>
      <c r="R667" s="142"/>
      <c r="S667" s="239"/>
    </row>
    <row r="668" spans="1:19" ht="14.25" x14ac:dyDescent="0.2">
      <c r="A668" s="332"/>
      <c r="B668" s="147" t="s">
        <v>71</v>
      </c>
      <c r="C668" s="224"/>
      <c r="D668" s="224"/>
      <c r="E668" s="224"/>
      <c r="F668" s="224"/>
      <c r="G668" s="224" t="s">
        <v>62</v>
      </c>
      <c r="H668" s="224"/>
      <c r="I668" s="224" t="s">
        <v>62</v>
      </c>
      <c r="J668" s="224" t="str">
        <f t="shared" si="329"/>
        <v>X</v>
      </c>
      <c r="K668" s="224" t="str">
        <f t="shared" si="330"/>
        <v>X</v>
      </c>
      <c r="L668" s="224" t="s">
        <v>62</v>
      </c>
      <c r="M668" s="224"/>
      <c r="N668" s="224"/>
      <c r="O668" s="224" t="s">
        <v>62</v>
      </c>
      <c r="P668" s="224" t="s">
        <v>62</v>
      </c>
      <c r="Q668" s="224" t="s">
        <v>62</v>
      </c>
      <c r="R668" s="224" t="s">
        <v>62</v>
      </c>
      <c r="S668" s="239"/>
    </row>
    <row r="669" spans="1:19" x14ac:dyDescent="0.2">
      <c r="A669" s="333"/>
      <c r="B669" s="148" t="s">
        <v>72</v>
      </c>
      <c r="C669" s="224"/>
      <c r="D669" s="224" t="s">
        <v>62</v>
      </c>
      <c r="E669" s="224"/>
      <c r="F669" s="224"/>
      <c r="G669" s="224">
        <f>G667</f>
        <v>3</v>
      </c>
      <c r="H669" s="224">
        <f t="shared" ref="H669:I669" si="341">H667</f>
        <v>3</v>
      </c>
      <c r="I669" s="224">
        <f t="shared" si="341"/>
        <v>0</v>
      </c>
      <c r="J669" s="224">
        <f t="shared" si="329"/>
        <v>0</v>
      </c>
      <c r="K669" s="224">
        <f t="shared" si="330"/>
        <v>3</v>
      </c>
      <c r="L669" s="224" t="s">
        <v>62</v>
      </c>
      <c r="M669" s="150">
        <v>46022</v>
      </c>
      <c r="N669" s="150">
        <v>46022</v>
      </c>
      <c r="O669" s="142"/>
      <c r="P669" s="224" t="s">
        <v>62</v>
      </c>
      <c r="Q669" s="142"/>
      <c r="R669" s="142"/>
      <c r="S669" s="239"/>
    </row>
    <row r="670" spans="1:19" ht="58.5" x14ac:dyDescent="0.2">
      <c r="A670" s="331" t="s">
        <v>295</v>
      </c>
      <c r="B670" s="137" t="str">
        <f>B662</f>
        <v>Результат предоставления субсидии 2 (код субсидии № 7041):</v>
      </c>
      <c r="C670" s="142" t="s">
        <v>191</v>
      </c>
      <c r="D670" s="141" t="s">
        <v>333</v>
      </c>
      <c r="E670" s="141" t="s">
        <v>320</v>
      </c>
      <c r="F670" s="142">
        <v>642</v>
      </c>
      <c r="G670" s="204">
        <v>2</v>
      </c>
      <c r="H670" s="204">
        <f>G670</f>
        <v>2</v>
      </c>
      <c r="I670" s="204">
        <v>0</v>
      </c>
      <c r="J670" s="204">
        <f t="shared" si="329"/>
        <v>0</v>
      </c>
      <c r="K670" s="204">
        <f t="shared" si="330"/>
        <v>2</v>
      </c>
      <c r="L670" s="204"/>
      <c r="M670" s="218" t="s">
        <v>62</v>
      </c>
      <c r="N670" s="218" t="s">
        <v>62</v>
      </c>
      <c r="O670" s="215">
        <v>2762914.88</v>
      </c>
      <c r="P670" s="215"/>
      <c r="Q670" s="215">
        <v>2599312.5</v>
      </c>
      <c r="R670" s="215">
        <v>0</v>
      </c>
      <c r="S670" s="239"/>
    </row>
    <row r="671" spans="1:19" ht="15.75" x14ac:dyDescent="0.2">
      <c r="A671" s="332"/>
      <c r="B671" s="146" t="s">
        <v>70</v>
      </c>
      <c r="C671" s="224"/>
      <c r="D671" s="224" t="s">
        <v>62</v>
      </c>
      <c r="E671" s="224"/>
      <c r="F671" s="224"/>
      <c r="G671" s="224">
        <f>G670</f>
        <v>2</v>
      </c>
      <c r="H671" s="224">
        <f t="shared" ref="H671:I671" si="342">H670</f>
        <v>2</v>
      </c>
      <c r="I671" s="224">
        <f t="shared" si="342"/>
        <v>0</v>
      </c>
      <c r="J671" s="224">
        <f t="shared" si="329"/>
        <v>0</v>
      </c>
      <c r="K671" s="224">
        <f t="shared" si="330"/>
        <v>2</v>
      </c>
      <c r="L671" s="224" t="s">
        <v>62</v>
      </c>
      <c r="M671" s="150">
        <v>46022</v>
      </c>
      <c r="N671" s="150">
        <v>46022</v>
      </c>
      <c r="O671" s="142"/>
      <c r="P671" s="224" t="s">
        <v>62</v>
      </c>
      <c r="Q671" s="142"/>
      <c r="R671" s="142"/>
      <c r="S671" s="239"/>
    </row>
    <row r="672" spans="1:19" ht="14.25" x14ac:dyDescent="0.2">
      <c r="A672" s="332"/>
      <c r="B672" s="147" t="s">
        <v>76</v>
      </c>
      <c r="C672" s="224"/>
      <c r="D672" s="224"/>
      <c r="E672" s="224"/>
      <c r="F672" s="224"/>
      <c r="G672" s="224" t="s">
        <v>62</v>
      </c>
      <c r="H672" s="224"/>
      <c r="I672" s="224" t="s">
        <v>62</v>
      </c>
      <c r="J672" s="224" t="str">
        <f t="shared" si="329"/>
        <v>X</v>
      </c>
      <c r="K672" s="224" t="str">
        <f t="shared" si="330"/>
        <v>X</v>
      </c>
      <c r="L672" s="224" t="s">
        <v>62</v>
      </c>
      <c r="M672" s="224"/>
      <c r="N672" s="224"/>
      <c r="O672" s="224" t="s">
        <v>62</v>
      </c>
      <c r="P672" s="224" t="s">
        <v>62</v>
      </c>
      <c r="Q672" s="224" t="s">
        <v>62</v>
      </c>
      <c r="R672" s="224" t="s">
        <v>62</v>
      </c>
      <c r="S672" s="239"/>
    </row>
    <row r="673" spans="1:19" ht="45" x14ac:dyDescent="0.2">
      <c r="A673" s="332"/>
      <c r="B673" s="148" t="s">
        <v>192</v>
      </c>
      <c r="C673" s="224"/>
      <c r="D673" s="224" t="s">
        <v>62</v>
      </c>
      <c r="E673" s="224"/>
      <c r="F673" s="224"/>
      <c r="G673" s="224">
        <f>G670</f>
        <v>2</v>
      </c>
      <c r="H673" s="224">
        <f t="shared" ref="H673:I673" si="343">H670</f>
        <v>2</v>
      </c>
      <c r="I673" s="224">
        <f t="shared" si="343"/>
        <v>0</v>
      </c>
      <c r="J673" s="224">
        <f t="shared" si="329"/>
        <v>0</v>
      </c>
      <c r="K673" s="224">
        <f t="shared" si="330"/>
        <v>2</v>
      </c>
      <c r="L673" s="224" t="s">
        <v>62</v>
      </c>
      <c r="M673" s="150">
        <v>46022</v>
      </c>
      <c r="N673" s="150">
        <v>46022</v>
      </c>
      <c r="O673" s="142"/>
      <c r="P673" s="224" t="s">
        <v>62</v>
      </c>
      <c r="Q673" s="142"/>
      <c r="R673" s="142"/>
      <c r="S673" s="239"/>
    </row>
    <row r="674" spans="1:19" ht="14.25" x14ac:dyDescent="0.2">
      <c r="A674" s="332"/>
      <c r="B674" s="147" t="s">
        <v>193</v>
      </c>
      <c r="C674" s="224"/>
      <c r="D674" s="224"/>
      <c r="E674" s="224"/>
      <c r="F674" s="224"/>
      <c r="G674" s="224" t="s">
        <v>62</v>
      </c>
      <c r="H674" s="224"/>
      <c r="I674" s="224" t="s">
        <v>62</v>
      </c>
      <c r="J674" s="224" t="str">
        <f t="shared" si="329"/>
        <v>X</v>
      </c>
      <c r="K674" s="224" t="str">
        <f t="shared" si="330"/>
        <v>X</v>
      </c>
      <c r="L674" s="224" t="s">
        <v>62</v>
      </c>
      <c r="M674" s="224"/>
      <c r="N674" s="224"/>
      <c r="O674" s="224" t="s">
        <v>62</v>
      </c>
      <c r="P674" s="224" t="s">
        <v>62</v>
      </c>
      <c r="Q674" s="224" t="s">
        <v>62</v>
      </c>
      <c r="R674" s="224" t="s">
        <v>62</v>
      </c>
      <c r="S674" s="239"/>
    </row>
    <row r="675" spans="1:19" ht="45" x14ac:dyDescent="0.2">
      <c r="A675" s="332"/>
      <c r="B675" s="148" t="s">
        <v>330</v>
      </c>
      <c r="C675" s="224"/>
      <c r="D675" s="224" t="s">
        <v>62</v>
      </c>
      <c r="E675" s="224"/>
      <c r="F675" s="224"/>
      <c r="G675" s="224">
        <f>G671</f>
        <v>2</v>
      </c>
      <c r="H675" s="224">
        <f t="shared" ref="H675:I675" si="344">H671</f>
        <v>2</v>
      </c>
      <c r="I675" s="224">
        <f t="shared" si="344"/>
        <v>0</v>
      </c>
      <c r="J675" s="224">
        <f t="shared" si="329"/>
        <v>0</v>
      </c>
      <c r="K675" s="224">
        <f t="shared" si="330"/>
        <v>2</v>
      </c>
      <c r="L675" s="224" t="s">
        <v>62</v>
      </c>
      <c r="M675" s="150">
        <v>46022</v>
      </c>
      <c r="N675" s="150">
        <v>46022</v>
      </c>
      <c r="O675" s="142"/>
      <c r="P675" s="224" t="s">
        <v>62</v>
      </c>
      <c r="Q675" s="142"/>
      <c r="R675" s="142"/>
      <c r="S675" s="239"/>
    </row>
    <row r="676" spans="1:19" ht="14.25" x14ac:dyDescent="0.2">
      <c r="A676" s="332"/>
      <c r="B676" s="147" t="s">
        <v>71</v>
      </c>
      <c r="C676" s="224"/>
      <c r="D676" s="224"/>
      <c r="E676" s="224"/>
      <c r="F676" s="224"/>
      <c r="G676" s="224" t="s">
        <v>62</v>
      </c>
      <c r="H676" s="224"/>
      <c r="I676" s="224" t="s">
        <v>62</v>
      </c>
      <c r="J676" s="224" t="str">
        <f t="shared" si="329"/>
        <v>X</v>
      </c>
      <c r="K676" s="224" t="str">
        <f t="shared" si="330"/>
        <v>X</v>
      </c>
      <c r="L676" s="224" t="s">
        <v>62</v>
      </c>
      <c r="M676" s="224"/>
      <c r="N676" s="224"/>
      <c r="O676" s="224" t="s">
        <v>62</v>
      </c>
      <c r="P676" s="224" t="s">
        <v>62</v>
      </c>
      <c r="Q676" s="224" t="s">
        <v>62</v>
      </c>
      <c r="R676" s="224" t="s">
        <v>62</v>
      </c>
      <c r="S676" s="239"/>
    </row>
    <row r="677" spans="1:19" x14ac:dyDescent="0.2">
      <c r="A677" s="333"/>
      <c r="B677" s="148" t="s">
        <v>72</v>
      </c>
      <c r="C677" s="224"/>
      <c r="D677" s="224" t="s">
        <v>62</v>
      </c>
      <c r="E677" s="224"/>
      <c r="F677" s="224"/>
      <c r="G677" s="224">
        <f>G675</f>
        <v>2</v>
      </c>
      <c r="H677" s="224">
        <f t="shared" ref="H677:I677" si="345">H675</f>
        <v>2</v>
      </c>
      <c r="I677" s="224">
        <f t="shared" si="345"/>
        <v>0</v>
      </c>
      <c r="J677" s="224">
        <f t="shared" si="329"/>
        <v>0</v>
      </c>
      <c r="K677" s="224">
        <f t="shared" si="330"/>
        <v>2</v>
      </c>
      <c r="L677" s="224" t="s">
        <v>62</v>
      </c>
      <c r="M677" s="150">
        <v>46022</v>
      </c>
      <c r="N677" s="150">
        <v>46022</v>
      </c>
      <c r="O677" s="142"/>
      <c r="P677" s="224" t="s">
        <v>62</v>
      </c>
      <c r="Q677" s="142"/>
      <c r="R677" s="142"/>
      <c r="S677" s="239"/>
    </row>
    <row r="678" spans="1:19" ht="58.5" x14ac:dyDescent="0.2">
      <c r="A678" s="331" t="s">
        <v>296</v>
      </c>
      <c r="B678" s="137" t="str">
        <f>B670</f>
        <v>Результат предоставления субсидии 2 (код субсидии № 7041):</v>
      </c>
      <c r="C678" s="142" t="s">
        <v>191</v>
      </c>
      <c r="D678" s="141" t="s">
        <v>333</v>
      </c>
      <c r="E678" s="141" t="s">
        <v>320</v>
      </c>
      <c r="F678" s="142">
        <v>642</v>
      </c>
      <c r="G678" s="142"/>
      <c r="H678" s="142">
        <f>G678</f>
        <v>0</v>
      </c>
      <c r="I678" s="142">
        <v>0</v>
      </c>
      <c r="J678" s="142">
        <f t="shared" si="329"/>
        <v>0</v>
      </c>
      <c r="K678" s="142">
        <f t="shared" si="330"/>
        <v>0</v>
      </c>
      <c r="L678" s="142"/>
      <c r="M678" s="224" t="s">
        <v>62</v>
      </c>
      <c r="N678" s="224" t="s">
        <v>62</v>
      </c>
      <c r="O678" s="194"/>
      <c r="P678" s="194"/>
      <c r="Q678" s="194"/>
      <c r="R678" s="194"/>
      <c r="S678" s="239"/>
    </row>
    <row r="679" spans="1:19" ht="15.75" x14ac:dyDescent="0.2">
      <c r="A679" s="332"/>
      <c r="B679" s="146" t="s">
        <v>70</v>
      </c>
      <c r="C679" s="224"/>
      <c r="D679" s="224" t="s">
        <v>62</v>
      </c>
      <c r="E679" s="224"/>
      <c r="F679" s="224"/>
      <c r="G679" s="224">
        <f>G678</f>
        <v>0</v>
      </c>
      <c r="H679" s="224">
        <f t="shared" ref="H679:I679" si="346">H678</f>
        <v>0</v>
      </c>
      <c r="I679" s="224">
        <f t="shared" si="346"/>
        <v>0</v>
      </c>
      <c r="J679" s="224">
        <f t="shared" si="329"/>
        <v>0</v>
      </c>
      <c r="K679" s="224">
        <f t="shared" si="330"/>
        <v>0</v>
      </c>
      <c r="L679" s="224" t="s">
        <v>62</v>
      </c>
      <c r="M679" s="150">
        <v>46022</v>
      </c>
      <c r="N679" s="150">
        <v>46022</v>
      </c>
      <c r="O679" s="142"/>
      <c r="P679" s="224" t="s">
        <v>62</v>
      </c>
      <c r="Q679" s="142"/>
      <c r="R679" s="142"/>
      <c r="S679" s="239"/>
    </row>
    <row r="680" spans="1:19" ht="14.25" x14ac:dyDescent="0.2">
      <c r="A680" s="332"/>
      <c r="B680" s="147" t="s">
        <v>76</v>
      </c>
      <c r="C680" s="224"/>
      <c r="D680" s="224"/>
      <c r="E680" s="224"/>
      <c r="F680" s="224"/>
      <c r="G680" s="224" t="s">
        <v>62</v>
      </c>
      <c r="H680" s="224"/>
      <c r="I680" s="224" t="s">
        <v>62</v>
      </c>
      <c r="J680" s="224" t="str">
        <f t="shared" si="329"/>
        <v>X</v>
      </c>
      <c r="K680" s="224" t="str">
        <f t="shared" si="330"/>
        <v>X</v>
      </c>
      <c r="L680" s="224" t="s">
        <v>62</v>
      </c>
      <c r="M680" s="224"/>
      <c r="N680" s="224"/>
      <c r="O680" s="224" t="s">
        <v>62</v>
      </c>
      <c r="P680" s="224" t="s">
        <v>62</v>
      </c>
      <c r="Q680" s="224" t="s">
        <v>62</v>
      </c>
      <c r="R680" s="224" t="s">
        <v>62</v>
      </c>
      <c r="S680" s="239"/>
    </row>
    <row r="681" spans="1:19" ht="45" x14ac:dyDescent="0.2">
      <c r="A681" s="332"/>
      <c r="B681" s="148" t="s">
        <v>192</v>
      </c>
      <c r="C681" s="224"/>
      <c r="D681" s="224" t="s">
        <v>62</v>
      </c>
      <c r="E681" s="224"/>
      <c r="F681" s="224"/>
      <c r="G681" s="224">
        <f>G678</f>
        <v>0</v>
      </c>
      <c r="H681" s="224">
        <f t="shared" ref="H681:I681" si="347">H678</f>
        <v>0</v>
      </c>
      <c r="I681" s="224">
        <f t="shared" si="347"/>
        <v>0</v>
      </c>
      <c r="J681" s="224">
        <f t="shared" si="329"/>
        <v>0</v>
      </c>
      <c r="K681" s="224">
        <f t="shared" si="330"/>
        <v>0</v>
      </c>
      <c r="L681" s="224" t="s">
        <v>62</v>
      </c>
      <c r="M681" s="150">
        <v>46022</v>
      </c>
      <c r="N681" s="150">
        <v>46022</v>
      </c>
      <c r="O681" s="142"/>
      <c r="P681" s="224" t="s">
        <v>62</v>
      </c>
      <c r="Q681" s="142"/>
      <c r="R681" s="142"/>
      <c r="S681" s="239"/>
    </row>
    <row r="682" spans="1:19" ht="14.25" x14ac:dyDescent="0.2">
      <c r="A682" s="332"/>
      <c r="B682" s="147" t="s">
        <v>193</v>
      </c>
      <c r="C682" s="224"/>
      <c r="D682" s="224"/>
      <c r="E682" s="224"/>
      <c r="F682" s="224"/>
      <c r="G682" s="224" t="s">
        <v>62</v>
      </c>
      <c r="H682" s="224"/>
      <c r="I682" s="224" t="s">
        <v>62</v>
      </c>
      <c r="J682" s="224" t="str">
        <f t="shared" si="329"/>
        <v>X</v>
      </c>
      <c r="K682" s="224" t="str">
        <f t="shared" si="330"/>
        <v>X</v>
      </c>
      <c r="L682" s="224" t="s">
        <v>62</v>
      </c>
      <c r="M682" s="224"/>
      <c r="N682" s="224"/>
      <c r="O682" s="224" t="s">
        <v>62</v>
      </c>
      <c r="P682" s="224" t="s">
        <v>62</v>
      </c>
      <c r="Q682" s="224" t="s">
        <v>62</v>
      </c>
      <c r="R682" s="224" t="s">
        <v>62</v>
      </c>
      <c r="S682" s="239"/>
    </row>
    <row r="683" spans="1:19" ht="45" x14ac:dyDescent="0.2">
      <c r="A683" s="332"/>
      <c r="B683" s="148" t="s">
        <v>330</v>
      </c>
      <c r="C683" s="224"/>
      <c r="D683" s="224" t="s">
        <v>62</v>
      </c>
      <c r="E683" s="224"/>
      <c r="F683" s="224"/>
      <c r="G683" s="224">
        <f>G679</f>
        <v>0</v>
      </c>
      <c r="H683" s="224">
        <f t="shared" ref="H683:I683" si="348">H679</f>
        <v>0</v>
      </c>
      <c r="I683" s="224">
        <f t="shared" si="348"/>
        <v>0</v>
      </c>
      <c r="J683" s="224">
        <f t="shared" si="329"/>
        <v>0</v>
      </c>
      <c r="K683" s="224">
        <f t="shared" si="330"/>
        <v>0</v>
      </c>
      <c r="L683" s="224" t="s">
        <v>62</v>
      </c>
      <c r="M683" s="150">
        <v>46022</v>
      </c>
      <c r="N683" s="150">
        <v>46022</v>
      </c>
      <c r="O683" s="142"/>
      <c r="P683" s="224" t="s">
        <v>62</v>
      </c>
      <c r="Q683" s="142"/>
      <c r="R683" s="142"/>
      <c r="S683" s="239"/>
    </row>
    <row r="684" spans="1:19" ht="14.25" x14ac:dyDescent="0.2">
      <c r="A684" s="332"/>
      <c r="B684" s="147" t="s">
        <v>71</v>
      </c>
      <c r="C684" s="224"/>
      <c r="D684" s="224"/>
      <c r="E684" s="224"/>
      <c r="F684" s="224"/>
      <c r="G684" s="224" t="s">
        <v>62</v>
      </c>
      <c r="H684" s="224"/>
      <c r="I684" s="224" t="s">
        <v>62</v>
      </c>
      <c r="J684" s="224" t="str">
        <f t="shared" si="329"/>
        <v>X</v>
      </c>
      <c r="K684" s="224" t="str">
        <f t="shared" si="330"/>
        <v>X</v>
      </c>
      <c r="L684" s="224" t="s">
        <v>62</v>
      </c>
      <c r="M684" s="224"/>
      <c r="N684" s="224"/>
      <c r="O684" s="224" t="s">
        <v>62</v>
      </c>
      <c r="P684" s="224" t="s">
        <v>62</v>
      </c>
      <c r="Q684" s="224" t="s">
        <v>62</v>
      </c>
      <c r="R684" s="224" t="s">
        <v>62</v>
      </c>
      <c r="S684" s="239"/>
    </row>
    <row r="685" spans="1:19" x14ac:dyDescent="0.2">
      <c r="A685" s="333"/>
      <c r="B685" s="148" t="s">
        <v>72</v>
      </c>
      <c r="C685" s="224"/>
      <c r="D685" s="224" t="s">
        <v>62</v>
      </c>
      <c r="E685" s="224"/>
      <c r="F685" s="224"/>
      <c r="G685" s="224">
        <f>G683</f>
        <v>0</v>
      </c>
      <c r="H685" s="224">
        <f t="shared" ref="H685:I685" si="349">H683</f>
        <v>0</v>
      </c>
      <c r="I685" s="224">
        <f t="shared" si="349"/>
        <v>0</v>
      </c>
      <c r="J685" s="224">
        <f t="shared" si="329"/>
        <v>0</v>
      </c>
      <c r="K685" s="224">
        <f t="shared" si="330"/>
        <v>0</v>
      </c>
      <c r="L685" s="224" t="s">
        <v>62</v>
      </c>
      <c r="M685" s="150">
        <v>46022</v>
      </c>
      <c r="N685" s="150">
        <v>46022</v>
      </c>
      <c r="O685" s="142"/>
      <c r="P685" s="224" t="s">
        <v>62</v>
      </c>
      <c r="Q685" s="142"/>
      <c r="R685" s="142"/>
      <c r="S685" s="239"/>
    </row>
    <row r="686" spans="1:19" ht="58.5" x14ac:dyDescent="0.2">
      <c r="A686" s="331" t="s">
        <v>297</v>
      </c>
      <c r="B686" s="137" t="str">
        <f>B678</f>
        <v>Результат предоставления субсидии 2 (код субсидии № 7041):</v>
      </c>
      <c r="C686" s="142" t="s">
        <v>191</v>
      </c>
      <c r="D686" s="141" t="s">
        <v>333</v>
      </c>
      <c r="E686" s="141" t="s">
        <v>320</v>
      </c>
      <c r="F686" s="142">
        <v>642</v>
      </c>
      <c r="G686" s="142">
        <v>1</v>
      </c>
      <c r="H686" s="142">
        <v>1</v>
      </c>
      <c r="I686" s="142">
        <v>0</v>
      </c>
      <c r="J686" s="142">
        <f t="shared" si="329"/>
        <v>0</v>
      </c>
      <c r="K686" s="142">
        <f t="shared" si="330"/>
        <v>1</v>
      </c>
      <c r="L686" s="142"/>
      <c r="M686" s="224" t="s">
        <v>62</v>
      </c>
      <c r="N686" s="224" t="s">
        <v>62</v>
      </c>
      <c r="O686" s="194">
        <v>56494.91</v>
      </c>
      <c r="P686" s="194"/>
      <c r="Q686" s="194"/>
      <c r="R686" s="194"/>
      <c r="S686" s="239"/>
    </row>
    <row r="687" spans="1:19" ht="15.75" x14ac:dyDescent="0.2">
      <c r="A687" s="332"/>
      <c r="B687" s="146" t="s">
        <v>70</v>
      </c>
      <c r="C687" s="224"/>
      <c r="D687" s="224" t="s">
        <v>62</v>
      </c>
      <c r="E687" s="224"/>
      <c r="F687" s="224"/>
      <c r="G687" s="224">
        <v>1</v>
      </c>
      <c r="H687" s="224">
        <v>0</v>
      </c>
      <c r="I687" s="224">
        <v>0</v>
      </c>
      <c r="J687" s="224">
        <f t="shared" si="329"/>
        <v>0</v>
      </c>
      <c r="K687" s="224">
        <f t="shared" si="330"/>
        <v>1</v>
      </c>
      <c r="L687" s="224" t="s">
        <v>62</v>
      </c>
      <c r="M687" s="150">
        <v>46022</v>
      </c>
      <c r="N687" s="150">
        <v>46022</v>
      </c>
      <c r="O687" s="142"/>
      <c r="P687" s="224" t="s">
        <v>62</v>
      </c>
      <c r="Q687" s="142"/>
      <c r="R687" s="142"/>
      <c r="S687" s="239"/>
    </row>
    <row r="688" spans="1:19" ht="14.25" x14ac:dyDescent="0.2">
      <c r="A688" s="332"/>
      <c r="B688" s="147" t="s">
        <v>76</v>
      </c>
      <c r="C688" s="224"/>
      <c r="D688" s="224"/>
      <c r="E688" s="224"/>
      <c r="F688" s="224"/>
      <c r="G688" s="224" t="s">
        <v>62</v>
      </c>
      <c r="H688" s="224"/>
      <c r="I688" s="224" t="s">
        <v>62</v>
      </c>
      <c r="J688" s="224" t="str">
        <f t="shared" si="329"/>
        <v>X</v>
      </c>
      <c r="K688" s="224" t="str">
        <f t="shared" si="330"/>
        <v>X</v>
      </c>
      <c r="L688" s="224" t="s">
        <v>62</v>
      </c>
      <c r="M688" s="224"/>
      <c r="N688" s="224"/>
      <c r="O688" s="224" t="s">
        <v>62</v>
      </c>
      <c r="P688" s="224" t="s">
        <v>62</v>
      </c>
      <c r="Q688" s="224" t="s">
        <v>62</v>
      </c>
      <c r="R688" s="224" t="s">
        <v>62</v>
      </c>
      <c r="S688" s="239"/>
    </row>
    <row r="689" spans="1:19" ht="45" x14ac:dyDescent="0.2">
      <c r="A689" s="332"/>
      <c r="B689" s="148" t="s">
        <v>192</v>
      </c>
      <c r="C689" s="224"/>
      <c r="D689" s="224" t="s">
        <v>62</v>
      </c>
      <c r="E689" s="224"/>
      <c r="F689" s="224"/>
      <c r="G689" s="224">
        <v>1</v>
      </c>
      <c r="H689" s="224">
        <v>0</v>
      </c>
      <c r="I689" s="224">
        <v>0</v>
      </c>
      <c r="J689" s="224">
        <f t="shared" si="329"/>
        <v>0</v>
      </c>
      <c r="K689" s="224">
        <f t="shared" si="330"/>
        <v>1</v>
      </c>
      <c r="L689" s="224" t="s">
        <v>62</v>
      </c>
      <c r="M689" s="150">
        <v>46022</v>
      </c>
      <c r="N689" s="150">
        <v>46022</v>
      </c>
      <c r="O689" s="142"/>
      <c r="P689" s="224" t="s">
        <v>62</v>
      </c>
      <c r="Q689" s="142"/>
      <c r="R689" s="142"/>
      <c r="S689" s="239"/>
    </row>
    <row r="690" spans="1:19" ht="14.25" x14ac:dyDescent="0.2">
      <c r="A690" s="332"/>
      <c r="B690" s="147" t="s">
        <v>193</v>
      </c>
      <c r="C690" s="224"/>
      <c r="D690" s="224"/>
      <c r="E690" s="224"/>
      <c r="F690" s="224"/>
      <c r="G690" s="224" t="s">
        <v>62</v>
      </c>
      <c r="H690" s="224"/>
      <c r="I690" s="224" t="s">
        <v>62</v>
      </c>
      <c r="J690" s="224" t="str">
        <f t="shared" si="329"/>
        <v>X</v>
      </c>
      <c r="K690" s="224" t="str">
        <f t="shared" si="330"/>
        <v>X</v>
      </c>
      <c r="L690" s="224" t="s">
        <v>62</v>
      </c>
      <c r="M690" s="224"/>
      <c r="N690" s="224"/>
      <c r="O690" s="224" t="s">
        <v>62</v>
      </c>
      <c r="P690" s="224" t="s">
        <v>62</v>
      </c>
      <c r="Q690" s="224" t="s">
        <v>62</v>
      </c>
      <c r="R690" s="224" t="s">
        <v>62</v>
      </c>
      <c r="S690" s="239"/>
    </row>
    <row r="691" spans="1:19" ht="45" x14ac:dyDescent="0.2">
      <c r="A691" s="332"/>
      <c r="B691" s="148" t="s">
        <v>330</v>
      </c>
      <c r="C691" s="224"/>
      <c r="D691" s="224" t="s">
        <v>62</v>
      </c>
      <c r="E691" s="224"/>
      <c r="F691" s="224"/>
      <c r="G691" s="224">
        <v>1</v>
      </c>
      <c r="H691" s="224">
        <v>0</v>
      </c>
      <c r="I691" s="224">
        <v>0</v>
      </c>
      <c r="J691" s="224">
        <f t="shared" si="329"/>
        <v>0</v>
      </c>
      <c r="K691" s="224">
        <f t="shared" si="330"/>
        <v>1</v>
      </c>
      <c r="L691" s="224" t="s">
        <v>62</v>
      </c>
      <c r="M691" s="150">
        <v>46022</v>
      </c>
      <c r="N691" s="150">
        <v>46022</v>
      </c>
      <c r="O691" s="142"/>
      <c r="P691" s="224" t="s">
        <v>62</v>
      </c>
      <c r="Q691" s="142"/>
      <c r="R691" s="142"/>
      <c r="S691" s="239"/>
    </row>
    <row r="692" spans="1:19" ht="14.25" x14ac:dyDescent="0.2">
      <c r="A692" s="332"/>
      <c r="B692" s="147" t="s">
        <v>71</v>
      </c>
      <c r="C692" s="224"/>
      <c r="D692" s="224"/>
      <c r="E692" s="224"/>
      <c r="F692" s="224"/>
      <c r="G692" s="224" t="s">
        <v>62</v>
      </c>
      <c r="H692" s="224"/>
      <c r="I692" s="224" t="s">
        <v>62</v>
      </c>
      <c r="J692" s="224" t="str">
        <f t="shared" si="329"/>
        <v>X</v>
      </c>
      <c r="K692" s="224" t="str">
        <f t="shared" si="330"/>
        <v>X</v>
      </c>
      <c r="L692" s="224" t="s">
        <v>62</v>
      </c>
      <c r="M692" s="224"/>
      <c r="N692" s="224"/>
      <c r="O692" s="224" t="s">
        <v>62</v>
      </c>
      <c r="P692" s="224" t="s">
        <v>62</v>
      </c>
      <c r="Q692" s="224" t="s">
        <v>62</v>
      </c>
      <c r="R692" s="224" t="s">
        <v>62</v>
      </c>
      <c r="S692" s="239"/>
    </row>
    <row r="693" spans="1:19" x14ac:dyDescent="0.2">
      <c r="A693" s="333"/>
      <c r="B693" s="148" t="s">
        <v>72</v>
      </c>
      <c r="C693" s="224"/>
      <c r="D693" s="224" t="s">
        <v>62</v>
      </c>
      <c r="E693" s="224"/>
      <c r="F693" s="224"/>
      <c r="G693" s="224">
        <v>1</v>
      </c>
      <c r="H693" s="224">
        <v>0</v>
      </c>
      <c r="I693" s="224">
        <v>0</v>
      </c>
      <c r="J693" s="224">
        <f t="shared" si="329"/>
        <v>0</v>
      </c>
      <c r="K693" s="224">
        <f t="shared" si="330"/>
        <v>1</v>
      </c>
      <c r="L693" s="224" t="s">
        <v>62</v>
      </c>
      <c r="M693" s="150">
        <v>46022</v>
      </c>
      <c r="N693" s="150">
        <v>46022</v>
      </c>
      <c r="O693" s="142"/>
      <c r="P693" s="224" t="s">
        <v>62</v>
      </c>
      <c r="Q693" s="142"/>
      <c r="R693" s="142"/>
      <c r="S693" s="239"/>
    </row>
    <row r="694" spans="1:19" ht="58.5" x14ac:dyDescent="0.2">
      <c r="A694" s="331" t="s">
        <v>298</v>
      </c>
      <c r="B694" s="137" t="str">
        <f>B686</f>
        <v>Результат предоставления субсидии 2 (код субсидии № 7041):</v>
      </c>
      <c r="C694" s="142" t="s">
        <v>191</v>
      </c>
      <c r="D694" s="141" t="s">
        <v>333</v>
      </c>
      <c r="E694" s="141" t="s">
        <v>320</v>
      </c>
      <c r="F694" s="142">
        <v>642</v>
      </c>
      <c r="G694" s="142">
        <v>1</v>
      </c>
      <c r="H694" s="142">
        <f>G694</f>
        <v>1</v>
      </c>
      <c r="I694" s="142">
        <v>0</v>
      </c>
      <c r="J694" s="142">
        <f t="shared" si="329"/>
        <v>0</v>
      </c>
      <c r="K694" s="142">
        <f t="shared" si="330"/>
        <v>1</v>
      </c>
      <c r="L694" s="142"/>
      <c r="M694" s="224" t="s">
        <v>62</v>
      </c>
      <c r="N694" s="224" t="s">
        <v>62</v>
      </c>
      <c r="O694" s="194">
        <v>2466670</v>
      </c>
      <c r="P694" s="194"/>
      <c r="Q694" s="194">
        <v>0</v>
      </c>
      <c r="R694" s="194">
        <v>0</v>
      </c>
      <c r="S694" s="239"/>
    </row>
    <row r="695" spans="1:19" ht="15.75" x14ac:dyDescent="0.2">
      <c r="A695" s="332"/>
      <c r="B695" s="146" t="s">
        <v>70</v>
      </c>
      <c r="C695" s="224"/>
      <c r="D695" s="224" t="s">
        <v>62</v>
      </c>
      <c r="E695" s="224"/>
      <c r="F695" s="224"/>
      <c r="G695" s="224">
        <f>G694</f>
        <v>1</v>
      </c>
      <c r="H695" s="224">
        <f t="shared" ref="H695:I695" si="350">H694</f>
        <v>1</v>
      </c>
      <c r="I695" s="224">
        <f t="shared" si="350"/>
        <v>0</v>
      </c>
      <c r="J695" s="224">
        <f t="shared" si="329"/>
        <v>0</v>
      </c>
      <c r="K695" s="224">
        <f t="shared" si="330"/>
        <v>1</v>
      </c>
      <c r="L695" s="224" t="s">
        <v>62</v>
      </c>
      <c r="M695" s="150">
        <v>46022</v>
      </c>
      <c r="N695" s="150">
        <v>46022</v>
      </c>
      <c r="O695" s="142"/>
      <c r="P695" s="224" t="s">
        <v>62</v>
      </c>
      <c r="Q695" s="142"/>
      <c r="R695" s="142"/>
      <c r="S695" s="239"/>
    </row>
    <row r="696" spans="1:19" ht="14.25" x14ac:dyDescent="0.2">
      <c r="A696" s="332"/>
      <c r="B696" s="147" t="s">
        <v>76</v>
      </c>
      <c r="C696" s="224"/>
      <c r="D696" s="224"/>
      <c r="E696" s="224"/>
      <c r="F696" s="224"/>
      <c r="G696" s="224" t="s">
        <v>62</v>
      </c>
      <c r="H696" s="224"/>
      <c r="I696" s="224" t="s">
        <v>62</v>
      </c>
      <c r="J696" s="224" t="str">
        <f t="shared" si="329"/>
        <v>X</v>
      </c>
      <c r="K696" s="224" t="str">
        <f t="shared" si="330"/>
        <v>X</v>
      </c>
      <c r="L696" s="224" t="s">
        <v>62</v>
      </c>
      <c r="M696" s="224"/>
      <c r="N696" s="224"/>
      <c r="O696" s="224" t="s">
        <v>62</v>
      </c>
      <c r="P696" s="224" t="s">
        <v>62</v>
      </c>
      <c r="Q696" s="224" t="s">
        <v>62</v>
      </c>
      <c r="R696" s="224" t="s">
        <v>62</v>
      </c>
      <c r="S696" s="239"/>
    </row>
    <row r="697" spans="1:19" ht="45" x14ac:dyDescent="0.2">
      <c r="A697" s="332"/>
      <c r="B697" s="148" t="s">
        <v>192</v>
      </c>
      <c r="C697" s="224"/>
      <c r="D697" s="224" t="s">
        <v>62</v>
      </c>
      <c r="E697" s="224"/>
      <c r="F697" s="224"/>
      <c r="G697" s="224">
        <f>G694</f>
        <v>1</v>
      </c>
      <c r="H697" s="224">
        <f t="shared" ref="H697:I697" si="351">H694</f>
        <v>1</v>
      </c>
      <c r="I697" s="224">
        <f t="shared" si="351"/>
        <v>0</v>
      </c>
      <c r="J697" s="224">
        <f t="shared" si="329"/>
        <v>0</v>
      </c>
      <c r="K697" s="224">
        <f t="shared" si="330"/>
        <v>1</v>
      </c>
      <c r="L697" s="224" t="s">
        <v>62</v>
      </c>
      <c r="M697" s="150">
        <v>46022</v>
      </c>
      <c r="N697" s="150">
        <v>46022</v>
      </c>
      <c r="O697" s="142"/>
      <c r="P697" s="224" t="s">
        <v>62</v>
      </c>
      <c r="Q697" s="142"/>
      <c r="R697" s="142"/>
      <c r="S697" s="239"/>
    </row>
    <row r="698" spans="1:19" ht="14.25" x14ac:dyDescent="0.2">
      <c r="A698" s="332"/>
      <c r="B698" s="147" t="s">
        <v>193</v>
      </c>
      <c r="C698" s="224"/>
      <c r="D698" s="224"/>
      <c r="E698" s="224"/>
      <c r="F698" s="224"/>
      <c r="G698" s="224" t="s">
        <v>62</v>
      </c>
      <c r="H698" s="224"/>
      <c r="I698" s="224" t="s">
        <v>62</v>
      </c>
      <c r="J698" s="224" t="str">
        <f t="shared" si="329"/>
        <v>X</v>
      </c>
      <c r="K698" s="224" t="str">
        <f t="shared" si="330"/>
        <v>X</v>
      </c>
      <c r="L698" s="224" t="s">
        <v>62</v>
      </c>
      <c r="M698" s="224"/>
      <c r="N698" s="224"/>
      <c r="O698" s="224" t="s">
        <v>62</v>
      </c>
      <c r="P698" s="224" t="s">
        <v>62</v>
      </c>
      <c r="Q698" s="224" t="s">
        <v>62</v>
      </c>
      <c r="R698" s="224" t="s">
        <v>62</v>
      </c>
      <c r="S698" s="239"/>
    </row>
    <row r="699" spans="1:19" ht="45" x14ac:dyDescent="0.2">
      <c r="A699" s="332"/>
      <c r="B699" s="148" t="s">
        <v>330</v>
      </c>
      <c r="C699" s="224"/>
      <c r="D699" s="224" t="s">
        <v>62</v>
      </c>
      <c r="E699" s="224"/>
      <c r="F699" s="224"/>
      <c r="G699" s="224">
        <f>G695</f>
        <v>1</v>
      </c>
      <c r="H699" s="224">
        <f t="shared" ref="H699:I699" si="352">H695</f>
        <v>1</v>
      </c>
      <c r="I699" s="224">
        <f t="shared" si="352"/>
        <v>0</v>
      </c>
      <c r="J699" s="224">
        <f t="shared" si="329"/>
        <v>0</v>
      </c>
      <c r="K699" s="224">
        <f t="shared" si="330"/>
        <v>1</v>
      </c>
      <c r="L699" s="224" t="s">
        <v>62</v>
      </c>
      <c r="M699" s="150">
        <v>46022</v>
      </c>
      <c r="N699" s="150">
        <v>46022</v>
      </c>
      <c r="O699" s="142"/>
      <c r="P699" s="224" t="s">
        <v>62</v>
      </c>
      <c r="Q699" s="142"/>
      <c r="R699" s="142"/>
      <c r="S699" s="239"/>
    </row>
    <row r="700" spans="1:19" ht="14.25" x14ac:dyDescent="0.2">
      <c r="A700" s="332"/>
      <c r="B700" s="147" t="s">
        <v>71</v>
      </c>
      <c r="C700" s="224"/>
      <c r="D700" s="224"/>
      <c r="E700" s="224"/>
      <c r="F700" s="224"/>
      <c r="G700" s="224" t="s">
        <v>62</v>
      </c>
      <c r="H700" s="224"/>
      <c r="I700" s="224" t="s">
        <v>62</v>
      </c>
      <c r="J700" s="224" t="str">
        <f t="shared" si="329"/>
        <v>X</v>
      </c>
      <c r="K700" s="224" t="str">
        <f t="shared" si="330"/>
        <v>X</v>
      </c>
      <c r="L700" s="224" t="s">
        <v>62</v>
      </c>
      <c r="M700" s="224"/>
      <c r="N700" s="224"/>
      <c r="O700" s="224" t="s">
        <v>62</v>
      </c>
      <c r="P700" s="224" t="s">
        <v>62</v>
      </c>
      <c r="Q700" s="224" t="s">
        <v>62</v>
      </c>
      <c r="R700" s="224" t="s">
        <v>62</v>
      </c>
      <c r="S700" s="239"/>
    </row>
    <row r="701" spans="1:19" x14ac:dyDescent="0.2">
      <c r="A701" s="333"/>
      <c r="B701" s="148" t="s">
        <v>72</v>
      </c>
      <c r="C701" s="224"/>
      <c r="D701" s="224" t="s">
        <v>62</v>
      </c>
      <c r="E701" s="224"/>
      <c r="F701" s="224"/>
      <c r="G701" s="224">
        <f>G699</f>
        <v>1</v>
      </c>
      <c r="H701" s="224">
        <f t="shared" ref="H701:I701" si="353">H699</f>
        <v>1</v>
      </c>
      <c r="I701" s="224">
        <f t="shared" si="353"/>
        <v>0</v>
      </c>
      <c r="J701" s="224">
        <f t="shared" si="329"/>
        <v>0</v>
      </c>
      <c r="K701" s="224">
        <f t="shared" si="330"/>
        <v>1</v>
      </c>
      <c r="L701" s="224" t="s">
        <v>62</v>
      </c>
      <c r="M701" s="150">
        <v>46022</v>
      </c>
      <c r="N701" s="150">
        <v>46022</v>
      </c>
      <c r="O701" s="142"/>
      <c r="P701" s="224" t="s">
        <v>62</v>
      </c>
      <c r="Q701" s="142"/>
      <c r="R701" s="142"/>
      <c r="S701" s="239"/>
    </row>
    <row r="702" spans="1:19" ht="58.5" x14ac:dyDescent="0.2">
      <c r="A702" s="331" t="s">
        <v>299</v>
      </c>
      <c r="B702" s="137" t="str">
        <f>B694</f>
        <v>Результат предоставления субсидии 2 (код субсидии № 7041):</v>
      </c>
      <c r="C702" s="142" t="s">
        <v>191</v>
      </c>
      <c r="D702" s="141" t="s">
        <v>333</v>
      </c>
      <c r="E702" s="141" t="s">
        <v>320</v>
      </c>
      <c r="F702" s="142">
        <v>642</v>
      </c>
      <c r="G702" s="142"/>
      <c r="H702" s="142">
        <f>G702</f>
        <v>0</v>
      </c>
      <c r="I702" s="142">
        <v>0</v>
      </c>
      <c r="J702" s="142">
        <f t="shared" si="329"/>
        <v>0</v>
      </c>
      <c r="K702" s="142">
        <f t="shared" si="330"/>
        <v>0</v>
      </c>
      <c r="L702" s="142"/>
      <c r="M702" s="224" t="s">
        <v>62</v>
      </c>
      <c r="N702" s="224" t="s">
        <v>62</v>
      </c>
      <c r="O702" s="194"/>
      <c r="P702" s="194"/>
      <c r="Q702" s="194"/>
      <c r="R702" s="194"/>
      <c r="S702" s="239"/>
    </row>
    <row r="703" spans="1:19" ht="15.75" x14ac:dyDescent="0.2">
      <c r="A703" s="332"/>
      <c r="B703" s="146" t="s">
        <v>70</v>
      </c>
      <c r="C703" s="224"/>
      <c r="D703" s="224" t="s">
        <v>62</v>
      </c>
      <c r="E703" s="224"/>
      <c r="F703" s="224"/>
      <c r="G703" s="224">
        <f>G702</f>
        <v>0</v>
      </c>
      <c r="H703" s="224">
        <f t="shared" ref="H703:I703" si="354">H702</f>
        <v>0</v>
      </c>
      <c r="I703" s="224">
        <f t="shared" si="354"/>
        <v>0</v>
      </c>
      <c r="J703" s="224">
        <f t="shared" si="329"/>
        <v>0</v>
      </c>
      <c r="K703" s="224">
        <f t="shared" si="330"/>
        <v>0</v>
      </c>
      <c r="L703" s="224" t="s">
        <v>62</v>
      </c>
      <c r="M703" s="150">
        <v>46022</v>
      </c>
      <c r="N703" s="150">
        <v>46022</v>
      </c>
      <c r="O703" s="142"/>
      <c r="P703" s="224" t="s">
        <v>62</v>
      </c>
      <c r="Q703" s="142"/>
      <c r="R703" s="142"/>
      <c r="S703" s="239"/>
    </row>
    <row r="704" spans="1:19" ht="14.25" x14ac:dyDescent="0.2">
      <c r="A704" s="332"/>
      <c r="B704" s="147" t="s">
        <v>76</v>
      </c>
      <c r="C704" s="224"/>
      <c r="D704" s="224"/>
      <c r="E704" s="224"/>
      <c r="F704" s="224"/>
      <c r="G704" s="224" t="s">
        <v>62</v>
      </c>
      <c r="H704" s="224"/>
      <c r="I704" s="224" t="s">
        <v>62</v>
      </c>
      <c r="J704" s="224" t="str">
        <f t="shared" si="329"/>
        <v>X</v>
      </c>
      <c r="K704" s="224" t="str">
        <f t="shared" si="330"/>
        <v>X</v>
      </c>
      <c r="L704" s="224" t="s">
        <v>62</v>
      </c>
      <c r="M704" s="224"/>
      <c r="N704" s="224"/>
      <c r="O704" s="224" t="s">
        <v>62</v>
      </c>
      <c r="P704" s="224" t="s">
        <v>62</v>
      </c>
      <c r="Q704" s="224" t="s">
        <v>62</v>
      </c>
      <c r="R704" s="224" t="s">
        <v>62</v>
      </c>
      <c r="S704" s="239"/>
    </row>
    <row r="705" spans="1:19" ht="45" x14ac:dyDescent="0.2">
      <c r="A705" s="332"/>
      <c r="B705" s="148" t="s">
        <v>192</v>
      </c>
      <c r="C705" s="224"/>
      <c r="D705" s="224" t="s">
        <v>62</v>
      </c>
      <c r="E705" s="224"/>
      <c r="F705" s="224"/>
      <c r="G705" s="224">
        <f>G702</f>
        <v>0</v>
      </c>
      <c r="H705" s="224">
        <f t="shared" ref="H705:I705" si="355">H702</f>
        <v>0</v>
      </c>
      <c r="I705" s="224">
        <f t="shared" si="355"/>
        <v>0</v>
      </c>
      <c r="J705" s="224">
        <f t="shared" si="329"/>
        <v>0</v>
      </c>
      <c r="K705" s="224">
        <f t="shared" si="330"/>
        <v>0</v>
      </c>
      <c r="L705" s="224" t="s">
        <v>62</v>
      </c>
      <c r="M705" s="150">
        <v>46022</v>
      </c>
      <c r="N705" s="150">
        <v>46022</v>
      </c>
      <c r="O705" s="142"/>
      <c r="P705" s="224" t="s">
        <v>62</v>
      </c>
      <c r="Q705" s="142"/>
      <c r="R705" s="142"/>
      <c r="S705" s="239"/>
    </row>
    <row r="706" spans="1:19" ht="14.25" x14ac:dyDescent="0.2">
      <c r="A706" s="332"/>
      <c r="B706" s="147" t="s">
        <v>193</v>
      </c>
      <c r="C706" s="224"/>
      <c r="D706" s="224"/>
      <c r="E706" s="224"/>
      <c r="F706" s="224"/>
      <c r="G706" s="224" t="s">
        <v>62</v>
      </c>
      <c r="H706" s="224"/>
      <c r="I706" s="224" t="s">
        <v>62</v>
      </c>
      <c r="J706" s="224" t="str">
        <f t="shared" si="329"/>
        <v>X</v>
      </c>
      <c r="K706" s="224" t="str">
        <f t="shared" si="330"/>
        <v>X</v>
      </c>
      <c r="L706" s="224" t="s">
        <v>62</v>
      </c>
      <c r="M706" s="224"/>
      <c r="N706" s="224"/>
      <c r="O706" s="224" t="s">
        <v>62</v>
      </c>
      <c r="P706" s="224" t="s">
        <v>62</v>
      </c>
      <c r="Q706" s="224" t="s">
        <v>62</v>
      </c>
      <c r="R706" s="224" t="s">
        <v>62</v>
      </c>
      <c r="S706" s="239"/>
    </row>
    <row r="707" spans="1:19" ht="45" x14ac:dyDescent="0.2">
      <c r="A707" s="332"/>
      <c r="B707" s="148" t="s">
        <v>330</v>
      </c>
      <c r="C707" s="224"/>
      <c r="D707" s="224" t="s">
        <v>62</v>
      </c>
      <c r="E707" s="224"/>
      <c r="F707" s="224"/>
      <c r="G707" s="224">
        <f>G703</f>
        <v>0</v>
      </c>
      <c r="H707" s="224">
        <f t="shared" ref="H707:I707" si="356">H703</f>
        <v>0</v>
      </c>
      <c r="I707" s="224">
        <f t="shared" si="356"/>
        <v>0</v>
      </c>
      <c r="J707" s="224">
        <f t="shared" si="329"/>
        <v>0</v>
      </c>
      <c r="K707" s="224">
        <f t="shared" si="330"/>
        <v>0</v>
      </c>
      <c r="L707" s="224" t="s">
        <v>62</v>
      </c>
      <c r="M707" s="150">
        <v>46022</v>
      </c>
      <c r="N707" s="150">
        <v>46022</v>
      </c>
      <c r="O707" s="142"/>
      <c r="P707" s="224" t="s">
        <v>62</v>
      </c>
      <c r="Q707" s="142"/>
      <c r="R707" s="142"/>
      <c r="S707" s="239"/>
    </row>
    <row r="708" spans="1:19" ht="14.25" x14ac:dyDescent="0.2">
      <c r="A708" s="332"/>
      <c r="B708" s="147" t="s">
        <v>71</v>
      </c>
      <c r="C708" s="224"/>
      <c r="D708" s="224"/>
      <c r="E708" s="224"/>
      <c r="F708" s="224"/>
      <c r="G708" s="224" t="s">
        <v>62</v>
      </c>
      <c r="H708" s="224"/>
      <c r="I708" s="224" t="s">
        <v>62</v>
      </c>
      <c r="J708" s="224" t="str">
        <f t="shared" si="329"/>
        <v>X</v>
      </c>
      <c r="K708" s="224" t="str">
        <f t="shared" si="330"/>
        <v>X</v>
      </c>
      <c r="L708" s="224" t="s">
        <v>62</v>
      </c>
      <c r="M708" s="224"/>
      <c r="N708" s="224"/>
      <c r="O708" s="224" t="s">
        <v>62</v>
      </c>
      <c r="P708" s="224" t="s">
        <v>62</v>
      </c>
      <c r="Q708" s="224" t="s">
        <v>62</v>
      </c>
      <c r="R708" s="224" t="s">
        <v>62</v>
      </c>
      <c r="S708" s="239"/>
    </row>
    <row r="709" spans="1:19" x14ac:dyDescent="0.2">
      <c r="A709" s="333"/>
      <c r="B709" s="148" t="s">
        <v>72</v>
      </c>
      <c r="C709" s="224"/>
      <c r="D709" s="224" t="s">
        <v>62</v>
      </c>
      <c r="E709" s="224"/>
      <c r="F709" s="224"/>
      <c r="G709" s="224">
        <f>G707</f>
        <v>0</v>
      </c>
      <c r="H709" s="224">
        <f t="shared" ref="H709:I709" si="357">H707</f>
        <v>0</v>
      </c>
      <c r="I709" s="224">
        <f t="shared" si="357"/>
        <v>0</v>
      </c>
      <c r="J709" s="224">
        <f t="shared" si="329"/>
        <v>0</v>
      </c>
      <c r="K709" s="224">
        <f t="shared" si="330"/>
        <v>0</v>
      </c>
      <c r="L709" s="224" t="s">
        <v>62</v>
      </c>
      <c r="M709" s="150">
        <v>46022</v>
      </c>
      <c r="N709" s="150">
        <v>46022</v>
      </c>
      <c r="O709" s="142"/>
      <c r="P709" s="224" t="s">
        <v>62</v>
      </c>
      <c r="Q709" s="142"/>
      <c r="R709" s="142"/>
      <c r="S709" s="239"/>
    </row>
    <row r="710" spans="1:19" ht="58.5" x14ac:dyDescent="0.2">
      <c r="A710" s="331" t="s">
        <v>300</v>
      </c>
      <c r="B710" s="137" t="str">
        <f>B702</f>
        <v>Результат предоставления субсидии 2 (код субсидии № 7041):</v>
      </c>
      <c r="C710" s="142" t="s">
        <v>191</v>
      </c>
      <c r="D710" s="141" t="s">
        <v>333</v>
      </c>
      <c r="E710" s="141" t="s">
        <v>320</v>
      </c>
      <c r="F710" s="142">
        <v>642</v>
      </c>
      <c r="G710" s="142">
        <v>2</v>
      </c>
      <c r="H710" s="142">
        <f>G710</f>
        <v>2</v>
      </c>
      <c r="I710" s="142">
        <v>0</v>
      </c>
      <c r="J710" s="142">
        <f t="shared" si="329"/>
        <v>0</v>
      </c>
      <c r="K710" s="142">
        <f t="shared" si="330"/>
        <v>2</v>
      </c>
      <c r="L710" s="142"/>
      <c r="M710" s="224" t="s">
        <v>62</v>
      </c>
      <c r="N710" s="224" t="s">
        <v>62</v>
      </c>
      <c r="O710" s="194">
        <v>2645239.75</v>
      </c>
      <c r="P710" s="194"/>
      <c r="Q710" s="194">
        <v>2645239.75</v>
      </c>
      <c r="R710" s="194">
        <v>0</v>
      </c>
      <c r="S710" s="239"/>
    </row>
    <row r="711" spans="1:19" ht="15.75" x14ac:dyDescent="0.2">
      <c r="A711" s="332"/>
      <c r="B711" s="146" t="s">
        <v>70</v>
      </c>
      <c r="C711" s="224"/>
      <c r="D711" s="224" t="s">
        <v>62</v>
      </c>
      <c r="E711" s="224"/>
      <c r="F711" s="224"/>
      <c r="G711" s="224">
        <f>G710</f>
        <v>2</v>
      </c>
      <c r="H711" s="224">
        <f t="shared" ref="H711:I711" si="358">H710</f>
        <v>2</v>
      </c>
      <c r="I711" s="224">
        <f t="shared" si="358"/>
        <v>0</v>
      </c>
      <c r="J711" s="224">
        <f t="shared" ref="J711:J774" si="359">I711</f>
        <v>0</v>
      </c>
      <c r="K711" s="224">
        <f t="shared" ref="K711:K774" si="360">G711</f>
        <v>2</v>
      </c>
      <c r="L711" s="224" t="s">
        <v>62</v>
      </c>
      <c r="M711" s="150">
        <v>46022</v>
      </c>
      <c r="N711" s="150">
        <v>46022</v>
      </c>
      <c r="O711" s="142"/>
      <c r="P711" s="224" t="s">
        <v>62</v>
      </c>
      <c r="Q711" s="142"/>
      <c r="R711" s="142"/>
      <c r="S711" s="239"/>
    </row>
    <row r="712" spans="1:19" ht="14.25" x14ac:dyDescent="0.2">
      <c r="A712" s="332"/>
      <c r="B712" s="147" t="s">
        <v>76</v>
      </c>
      <c r="C712" s="224"/>
      <c r="D712" s="224"/>
      <c r="E712" s="224"/>
      <c r="F712" s="224"/>
      <c r="G712" s="224" t="s">
        <v>62</v>
      </c>
      <c r="H712" s="224"/>
      <c r="I712" s="224" t="s">
        <v>62</v>
      </c>
      <c r="J712" s="224" t="str">
        <f t="shared" si="359"/>
        <v>X</v>
      </c>
      <c r="K712" s="224" t="str">
        <f t="shared" si="360"/>
        <v>X</v>
      </c>
      <c r="L712" s="224" t="s">
        <v>62</v>
      </c>
      <c r="M712" s="224"/>
      <c r="N712" s="224"/>
      <c r="O712" s="224" t="s">
        <v>62</v>
      </c>
      <c r="P712" s="224" t="s">
        <v>62</v>
      </c>
      <c r="Q712" s="224" t="s">
        <v>62</v>
      </c>
      <c r="R712" s="224" t="s">
        <v>62</v>
      </c>
      <c r="S712" s="239"/>
    </row>
    <row r="713" spans="1:19" ht="45" x14ac:dyDescent="0.2">
      <c r="A713" s="332"/>
      <c r="B713" s="148" t="s">
        <v>192</v>
      </c>
      <c r="C713" s="224"/>
      <c r="D713" s="224" t="s">
        <v>62</v>
      </c>
      <c r="E713" s="224"/>
      <c r="F713" s="224"/>
      <c r="G713" s="224">
        <f>G710</f>
        <v>2</v>
      </c>
      <c r="H713" s="224">
        <f t="shared" ref="H713:I713" si="361">H710</f>
        <v>2</v>
      </c>
      <c r="I713" s="224">
        <f t="shared" si="361"/>
        <v>0</v>
      </c>
      <c r="J713" s="224">
        <f t="shared" si="359"/>
        <v>0</v>
      </c>
      <c r="K713" s="224">
        <f t="shared" si="360"/>
        <v>2</v>
      </c>
      <c r="L713" s="224" t="s">
        <v>62</v>
      </c>
      <c r="M713" s="150">
        <v>46022</v>
      </c>
      <c r="N713" s="150">
        <v>46022</v>
      </c>
      <c r="O713" s="142"/>
      <c r="P713" s="224" t="s">
        <v>62</v>
      </c>
      <c r="Q713" s="142"/>
      <c r="R713" s="142"/>
      <c r="S713" s="239"/>
    </row>
    <row r="714" spans="1:19" ht="14.25" x14ac:dyDescent="0.2">
      <c r="A714" s="332"/>
      <c r="B714" s="147" t="s">
        <v>193</v>
      </c>
      <c r="C714" s="224"/>
      <c r="D714" s="224"/>
      <c r="E714" s="224"/>
      <c r="F714" s="224"/>
      <c r="G714" s="224" t="s">
        <v>62</v>
      </c>
      <c r="H714" s="224"/>
      <c r="I714" s="224" t="s">
        <v>62</v>
      </c>
      <c r="J714" s="224" t="str">
        <f t="shared" si="359"/>
        <v>X</v>
      </c>
      <c r="K714" s="224" t="str">
        <f t="shared" si="360"/>
        <v>X</v>
      </c>
      <c r="L714" s="224" t="s">
        <v>62</v>
      </c>
      <c r="M714" s="224"/>
      <c r="N714" s="224"/>
      <c r="O714" s="224" t="s">
        <v>62</v>
      </c>
      <c r="P714" s="224" t="s">
        <v>62</v>
      </c>
      <c r="Q714" s="224" t="s">
        <v>62</v>
      </c>
      <c r="R714" s="224" t="s">
        <v>62</v>
      </c>
      <c r="S714" s="239"/>
    </row>
    <row r="715" spans="1:19" ht="45" x14ac:dyDescent="0.2">
      <c r="A715" s="332"/>
      <c r="B715" s="148" t="s">
        <v>330</v>
      </c>
      <c r="C715" s="224"/>
      <c r="D715" s="224" t="s">
        <v>62</v>
      </c>
      <c r="E715" s="224"/>
      <c r="F715" s="224"/>
      <c r="G715" s="224">
        <f>G711</f>
        <v>2</v>
      </c>
      <c r="H715" s="224">
        <f t="shared" ref="H715:I715" si="362">H711</f>
        <v>2</v>
      </c>
      <c r="I715" s="224">
        <f t="shared" si="362"/>
        <v>0</v>
      </c>
      <c r="J715" s="224">
        <f t="shared" si="359"/>
        <v>0</v>
      </c>
      <c r="K715" s="224">
        <f t="shared" si="360"/>
        <v>2</v>
      </c>
      <c r="L715" s="224" t="s">
        <v>62</v>
      </c>
      <c r="M715" s="150">
        <v>46022</v>
      </c>
      <c r="N715" s="150">
        <v>46022</v>
      </c>
      <c r="O715" s="142"/>
      <c r="P715" s="224" t="s">
        <v>62</v>
      </c>
      <c r="Q715" s="142"/>
      <c r="R715" s="142"/>
      <c r="S715" s="239"/>
    </row>
    <row r="716" spans="1:19" ht="14.25" x14ac:dyDescent="0.2">
      <c r="A716" s="332"/>
      <c r="B716" s="147" t="s">
        <v>71</v>
      </c>
      <c r="C716" s="224"/>
      <c r="D716" s="224"/>
      <c r="E716" s="224"/>
      <c r="F716" s="224"/>
      <c r="G716" s="224" t="s">
        <v>62</v>
      </c>
      <c r="H716" s="224"/>
      <c r="I716" s="224" t="s">
        <v>62</v>
      </c>
      <c r="J716" s="224" t="str">
        <f t="shared" si="359"/>
        <v>X</v>
      </c>
      <c r="K716" s="224" t="str">
        <f t="shared" si="360"/>
        <v>X</v>
      </c>
      <c r="L716" s="224" t="s">
        <v>62</v>
      </c>
      <c r="M716" s="224"/>
      <c r="N716" s="224"/>
      <c r="O716" s="224" t="s">
        <v>62</v>
      </c>
      <c r="P716" s="224" t="s">
        <v>62</v>
      </c>
      <c r="Q716" s="224" t="s">
        <v>62</v>
      </c>
      <c r="R716" s="224" t="s">
        <v>62</v>
      </c>
      <c r="S716" s="239"/>
    </row>
    <row r="717" spans="1:19" x14ac:dyDescent="0.2">
      <c r="A717" s="333"/>
      <c r="B717" s="148" t="s">
        <v>72</v>
      </c>
      <c r="C717" s="224"/>
      <c r="D717" s="224" t="s">
        <v>62</v>
      </c>
      <c r="E717" s="224"/>
      <c r="F717" s="224"/>
      <c r="G717" s="224">
        <f>G715</f>
        <v>2</v>
      </c>
      <c r="H717" s="224">
        <f t="shared" ref="H717:I717" si="363">H715</f>
        <v>2</v>
      </c>
      <c r="I717" s="224">
        <f t="shared" si="363"/>
        <v>0</v>
      </c>
      <c r="J717" s="224">
        <f t="shared" si="359"/>
        <v>0</v>
      </c>
      <c r="K717" s="224">
        <f t="shared" si="360"/>
        <v>2</v>
      </c>
      <c r="L717" s="224" t="s">
        <v>62</v>
      </c>
      <c r="M717" s="150">
        <v>46022</v>
      </c>
      <c r="N717" s="150">
        <v>46022</v>
      </c>
      <c r="O717" s="142"/>
      <c r="P717" s="224" t="s">
        <v>62</v>
      </c>
      <c r="Q717" s="142"/>
      <c r="R717" s="142"/>
      <c r="S717" s="239"/>
    </row>
    <row r="718" spans="1:19" ht="58.5" x14ac:dyDescent="0.2">
      <c r="A718" s="331" t="s">
        <v>301</v>
      </c>
      <c r="B718" s="137" t="str">
        <f>B710</f>
        <v>Результат предоставления субсидии 2 (код субсидии № 7041):</v>
      </c>
      <c r="C718" s="142" t="s">
        <v>191</v>
      </c>
      <c r="D718" s="141" t="s">
        <v>333</v>
      </c>
      <c r="E718" s="141" t="s">
        <v>320</v>
      </c>
      <c r="F718" s="142">
        <v>642</v>
      </c>
      <c r="G718" s="142"/>
      <c r="H718" s="142">
        <f>G718</f>
        <v>0</v>
      </c>
      <c r="I718" s="142">
        <v>0</v>
      </c>
      <c r="J718" s="142">
        <f t="shared" si="359"/>
        <v>0</v>
      </c>
      <c r="K718" s="142">
        <f t="shared" si="360"/>
        <v>0</v>
      </c>
      <c r="L718" s="142"/>
      <c r="M718" s="224" t="s">
        <v>62</v>
      </c>
      <c r="N718" s="224" t="s">
        <v>62</v>
      </c>
      <c r="O718" s="194"/>
      <c r="P718" s="194"/>
      <c r="Q718" s="194">
        <v>0</v>
      </c>
      <c r="R718" s="194">
        <v>0</v>
      </c>
      <c r="S718" s="239"/>
    </row>
    <row r="719" spans="1:19" ht="15.75" x14ac:dyDescent="0.2">
      <c r="A719" s="332"/>
      <c r="B719" s="146" t="s">
        <v>70</v>
      </c>
      <c r="C719" s="224"/>
      <c r="D719" s="224" t="s">
        <v>62</v>
      </c>
      <c r="E719" s="224"/>
      <c r="F719" s="224"/>
      <c r="G719" s="224">
        <f>G718</f>
        <v>0</v>
      </c>
      <c r="H719" s="224">
        <f t="shared" ref="H719:I719" si="364">H718</f>
        <v>0</v>
      </c>
      <c r="I719" s="224">
        <f t="shared" si="364"/>
        <v>0</v>
      </c>
      <c r="J719" s="224">
        <f t="shared" si="359"/>
        <v>0</v>
      </c>
      <c r="K719" s="224">
        <f t="shared" si="360"/>
        <v>0</v>
      </c>
      <c r="L719" s="224" t="s">
        <v>62</v>
      </c>
      <c r="M719" s="150">
        <v>46022</v>
      </c>
      <c r="N719" s="150">
        <v>46022</v>
      </c>
      <c r="O719" s="142"/>
      <c r="P719" s="224" t="s">
        <v>62</v>
      </c>
      <c r="Q719" s="142"/>
      <c r="R719" s="142"/>
      <c r="S719" s="239"/>
    </row>
    <row r="720" spans="1:19" ht="14.25" x14ac:dyDescent="0.2">
      <c r="A720" s="332"/>
      <c r="B720" s="147" t="s">
        <v>76</v>
      </c>
      <c r="C720" s="224"/>
      <c r="D720" s="224"/>
      <c r="E720" s="224"/>
      <c r="F720" s="224"/>
      <c r="G720" s="224" t="s">
        <v>62</v>
      </c>
      <c r="H720" s="224"/>
      <c r="I720" s="224" t="s">
        <v>62</v>
      </c>
      <c r="J720" s="224" t="str">
        <f t="shared" si="359"/>
        <v>X</v>
      </c>
      <c r="K720" s="224" t="str">
        <f t="shared" si="360"/>
        <v>X</v>
      </c>
      <c r="L720" s="224" t="s">
        <v>62</v>
      </c>
      <c r="M720" s="224"/>
      <c r="N720" s="224"/>
      <c r="O720" s="224" t="s">
        <v>62</v>
      </c>
      <c r="P720" s="224" t="s">
        <v>62</v>
      </c>
      <c r="Q720" s="224" t="s">
        <v>62</v>
      </c>
      <c r="R720" s="224" t="s">
        <v>62</v>
      </c>
      <c r="S720" s="239"/>
    </row>
    <row r="721" spans="1:19" ht="45" x14ac:dyDescent="0.2">
      <c r="A721" s="332"/>
      <c r="B721" s="148" t="s">
        <v>192</v>
      </c>
      <c r="C721" s="224"/>
      <c r="D721" s="224" t="s">
        <v>62</v>
      </c>
      <c r="E721" s="224"/>
      <c r="F721" s="224"/>
      <c r="G721" s="224">
        <f>G718</f>
        <v>0</v>
      </c>
      <c r="H721" s="224">
        <f t="shared" ref="H721:I721" si="365">H718</f>
        <v>0</v>
      </c>
      <c r="I721" s="224">
        <f t="shared" si="365"/>
        <v>0</v>
      </c>
      <c r="J721" s="224">
        <f t="shared" si="359"/>
        <v>0</v>
      </c>
      <c r="K721" s="224">
        <f t="shared" si="360"/>
        <v>0</v>
      </c>
      <c r="L721" s="224" t="s">
        <v>62</v>
      </c>
      <c r="M721" s="150">
        <v>46022</v>
      </c>
      <c r="N721" s="150">
        <v>46022</v>
      </c>
      <c r="O721" s="142"/>
      <c r="P721" s="224" t="s">
        <v>62</v>
      </c>
      <c r="Q721" s="142"/>
      <c r="R721" s="142"/>
      <c r="S721" s="239"/>
    </row>
    <row r="722" spans="1:19" ht="14.25" x14ac:dyDescent="0.2">
      <c r="A722" s="332"/>
      <c r="B722" s="147" t="s">
        <v>193</v>
      </c>
      <c r="C722" s="224"/>
      <c r="D722" s="224"/>
      <c r="E722" s="224"/>
      <c r="F722" s="224"/>
      <c r="G722" s="224" t="s">
        <v>62</v>
      </c>
      <c r="H722" s="224"/>
      <c r="I722" s="224" t="s">
        <v>62</v>
      </c>
      <c r="J722" s="224" t="str">
        <f t="shared" si="359"/>
        <v>X</v>
      </c>
      <c r="K722" s="224" t="str">
        <f t="shared" si="360"/>
        <v>X</v>
      </c>
      <c r="L722" s="224" t="s">
        <v>62</v>
      </c>
      <c r="M722" s="224"/>
      <c r="N722" s="224"/>
      <c r="O722" s="224" t="s">
        <v>62</v>
      </c>
      <c r="P722" s="224" t="s">
        <v>62</v>
      </c>
      <c r="Q722" s="224" t="s">
        <v>62</v>
      </c>
      <c r="R722" s="224" t="s">
        <v>62</v>
      </c>
      <c r="S722" s="239"/>
    </row>
    <row r="723" spans="1:19" ht="45" x14ac:dyDescent="0.2">
      <c r="A723" s="332"/>
      <c r="B723" s="148" t="s">
        <v>330</v>
      </c>
      <c r="C723" s="224"/>
      <c r="D723" s="224" t="s">
        <v>62</v>
      </c>
      <c r="E723" s="224"/>
      <c r="F723" s="224"/>
      <c r="G723" s="224">
        <f>G719</f>
        <v>0</v>
      </c>
      <c r="H723" s="224">
        <f t="shared" ref="H723:I723" si="366">H719</f>
        <v>0</v>
      </c>
      <c r="I723" s="224">
        <f t="shared" si="366"/>
        <v>0</v>
      </c>
      <c r="J723" s="224">
        <f t="shared" si="359"/>
        <v>0</v>
      </c>
      <c r="K723" s="224">
        <f t="shared" si="360"/>
        <v>0</v>
      </c>
      <c r="L723" s="224" t="s">
        <v>62</v>
      </c>
      <c r="M723" s="150">
        <v>46022</v>
      </c>
      <c r="N723" s="150">
        <v>46022</v>
      </c>
      <c r="O723" s="142"/>
      <c r="P723" s="224" t="s">
        <v>62</v>
      </c>
      <c r="Q723" s="142"/>
      <c r="R723" s="142"/>
      <c r="S723" s="239"/>
    </row>
    <row r="724" spans="1:19" ht="14.25" x14ac:dyDescent="0.2">
      <c r="A724" s="332"/>
      <c r="B724" s="147" t="s">
        <v>71</v>
      </c>
      <c r="C724" s="224"/>
      <c r="D724" s="224"/>
      <c r="E724" s="224"/>
      <c r="F724" s="224"/>
      <c r="G724" s="224" t="s">
        <v>62</v>
      </c>
      <c r="H724" s="224"/>
      <c r="I724" s="224" t="s">
        <v>62</v>
      </c>
      <c r="J724" s="224" t="str">
        <f t="shared" si="359"/>
        <v>X</v>
      </c>
      <c r="K724" s="224" t="str">
        <f t="shared" si="360"/>
        <v>X</v>
      </c>
      <c r="L724" s="224" t="s">
        <v>62</v>
      </c>
      <c r="M724" s="224"/>
      <c r="N724" s="224"/>
      <c r="O724" s="224" t="s">
        <v>62</v>
      </c>
      <c r="P724" s="224" t="s">
        <v>62</v>
      </c>
      <c r="Q724" s="224" t="s">
        <v>62</v>
      </c>
      <c r="R724" s="224" t="s">
        <v>62</v>
      </c>
      <c r="S724" s="239"/>
    </row>
    <row r="725" spans="1:19" x14ac:dyDescent="0.2">
      <c r="A725" s="333"/>
      <c r="B725" s="148" t="s">
        <v>72</v>
      </c>
      <c r="C725" s="224"/>
      <c r="D725" s="224" t="s">
        <v>62</v>
      </c>
      <c r="E725" s="224"/>
      <c r="F725" s="224"/>
      <c r="G725" s="224">
        <f>G723</f>
        <v>0</v>
      </c>
      <c r="H725" s="224">
        <f t="shared" ref="H725:I725" si="367">H723</f>
        <v>0</v>
      </c>
      <c r="I725" s="224">
        <f t="shared" si="367"/>
        <v>0</v>
      </c>
      <c r="J725" s="224">
        <f t="shared" si="359"/>
        <v>0</v>
      </c>
      <c r="K725" s="224">
        <f t="shared" si="360"/>
        <v>0</v>
      </c>
      <c r="L725" s="224" t="s">
        <v>62</v>
      </c>
      <c r="M725" s="150">
        <v>46022</v>
      </c>
      <c r="N725" s="150">
        <v>46022</v>
      </c>
      <c r="O725" s="142"/>
      <c r="P725" s="224" t="s">
        <v>62</v>
      </c>
      <c r="Q725" s="142"/>
      <c r="R725" s="142"/>
      <c r="S725" s="239"/>
    </row>
    <row r="726" spans="1:19" ht="58.5" x14ac:dyDescent="0.2">
      <c r="A726" s="331" t="s">
        <v>302</v>
      </c>
      <c r="B726" s="137" t="str">
        <f>B718</f>
        <v>Результат предоставления субсидии 2 (код субсидии № 7041):</v>
      </c>
      <c r="C726" s="142" t="s">
        <v>191</v>
      </c>
      <c r="D726" s="141" t="s">
        <v>333</v>
      </c>
      <c r="E726" s="141" t="s">
        <v>320</v>
      </c>
      <c r="F726" s="142">
        <v>642</v>
      </c>
      <c r="G726" s="142"/>
      <c r="H726" s="142">
        <f>G726</f>
        <v>0</v>
      </c>
      <c r="I726" s="142">
        <v>0</v>
      </c>
      <c r="J726" s="142">
        <f t="shared" si="359"/>
        <v>0</v>
      </c>
      <c r="K726" s="142">
        <f t="shared" si="360"/>
        <v>0</v>
      </c>
      <c r="L726" s="142"/>
      <c r="M726" s="224" t="s">
        <v>62</v>
      </c>
      <c r="N726" s="224" t="s">
        <v>62</v>
      </c>
      <c r="O726" s="194"/>
      <c r="P726" s="194"/>
      <c r="Q726" s="194"/>
      <c r="R726" s="194"/>
      <c r="S726" s="239"/>
    </row>
    <row r="727" spans="1:19" ht="15.75" x14ac:dyDescent="0.2">
      <c r="A727" s="332"/>
      <c r="B727" s="146" t="s">
        <v>70</v>
      </c>
      <c r="C727" s="224"/>
      <c r="D727" s="224" t="s">
        <v>62</v>
      </c>
      <c r="E727" s="224"/>
      <c r="F727" s="224"/>
      <c r="G727" s="224">
        <f>G726</f>
        <v>0</v>
      </c>
      <c r="H727" s="224">
        <f t="shared" ref="H727:I727" si="368">H726</f>
        <v>0</v>
      </c>
      <c r="I727" s="224">
        <f t="shared" si="368"/>
        <v>0</v>
      </c>
      <c r="J727" s="224">
        <f t="shared" si="359"/>
        <v>0</v>
      </c>
      <c r="K727" s="224">
        <f t="shared" si="360"/>
        <v>0</v>
      </c>
      <c r="L727" s="224" t="s">
        <v>62</v>
      </c>
      <c r="M727" s="150">
        <v>46022</v>
      </c>
      <c r="N727" s="150">
        <v>46022</v>
      </c>
      <c r="O727" s="142"/>
      <c r="P727" s="224" t="s">
        <v>62</v>
      </c>
      <c r="Q727" s="142"/>
      <c r="R727" s="142"/>
      <c r="S727" s="239"/>
    </row>
    <row r="728" spans="1:19" ht="14.25" x14ac:dyDescent="0.2">
      <c r="A728" s="332"/>
      <c r="B728" s="147" t="s">
        <v>76</v>
      </c>
      <c r="C728" s="224"/>
      <c r="D728" s="224"/>
      <c r="E728" s="224"/>
      <c r="F728" s="224"/>
      <c r="G728" s="224" t="s">
        <v>62</v>
      </c>
      <c r="H728" s="224"/>
      <c r="I728" s="224" t="s">
        <v>62</v>
      </c>
      <c r="J728" s="224" t="str">
        <f t="shared" si="359"/>
        <v>X</v>
      </c>
      <c r="K728" s="224" t="str">
        <f t="shared" si="360"/>
        <v>X</v>
      </c>
      <c r="L728" s="224" t="s">
        <v>62</v>
      </c>
      <c r="M728" s="224"/>
      <c r="N728" s="224"/>
      <c r="O728" s="224" t="s">
        <v>62</v>
      </c>
      <c r="P728" s="224" t="s">
        <v>62</v>
      </c>
      <c r="Q728" s="224" t="s">
        <v>62</v>
      </c>
      <c r="R728" s="224" t="s">
        <v>62</v>
      </c>
      <c r="S728" s="239"/>
    </row>
    <row r="729" spans="1:19" ht="45" x14ac:dyDescent="0.2">
      <c r="A729" s="332"/>
      <c r="B729" s="148" t="s">
        <v>192</v>
      </c>
      <c r="C729" s="224"/>
      <c r="D729" s="224" t="s">
        <v>62</v>
      </c>
      <c r="E729" s="224"/>
      <c r="F729" s="224"/>
      <c r="G729" s="224">
        <f>G726</f>
        <v>0</v>
      </c>
      <c r="H729" s="224">
        <f t="shared" ref="H729:I729" si="369">H726</f>
        <v>0</v>
      </c>
      <c r="I729" s="224">
        <f t="shared" si="369"/>
        <v>0</v>
      </c>
      <c r="J729" s="224">
        <f t="shared" si="359"/>
        <v>0</v>
      </c>
      <c r="K729" s="224">
        <f t="shared" si="360"/>
        <v>0</v>
      </c>
      <c r="L729" s="224" t="s">
        <v>62</v>
      </c>
      <c r="M729" s="150">
        <v>46022</v>
      </c>
      <c r="N729" s="150">
        <v>46022</v>
      </c>
      <c r="O729" s="142"/>
      <c r="P729" s="224" t="s">
        <v>62</v>
      </c>
      <c r="Q729" s="142"/>
      <c r="R729" s="142"/>
      <c r="S729" s="239"/>
    </row>
    <row r="730" spans="1:19" ht="14.25" x14ac:dyDescent="0.2">
      <c r="A730" s="332"/>
      <c r="B730" s="147" t="s">
        <v>193</v>
      </c>
      <c r="C730" s="224"/>
      <c r="D730" s="224"/>
      <c r="E730" s="224"/>
      <c r="F730" s="224"/>
      <c r="G730" s="224" t="s">
        <v>62</v>
      </c>
      <c r="H730" s="224"/>
      <c r="I730" s="224" t="s">
        <v>62</v>
      </c>
      <c r="J730" s="224" t="str">
        <f t="shared" si="359"/>
        <v>X</v>
      </c>
      <c r="K730" s="224" t="str">
        <f t="shared" si="360"/>
        <v>X</v>
      </c>
      <c r="L730" s="224" t="s">
        <v>62</v>
      </c>
      <c r="M730" s="224"/>
      <c r="N730" s="224"/>
      <c r="O730" s="224" t="s">
        <v>62</v>
      </c>
      <c r="P730" s="224" t="s">
        <v>62</v>
      </c>
      <c r="Q730" s="224" t="s">
        <v>62</v>
      </c>
      <c r="R730" s="224" t="s">
        <v>62</v>
      </c>
      <c r="S730" s="239"/>
    </row>
    <row r="731" spans="1:19" ht="45" x14ac:dyDescent="0.2">
      <c r="A731" s="332"/>
      <c r="B731" s="148" t="s">
        <v>330</v>
      </c>
      <c r="C731" s="224"/>
      <c r="D731" s="224" t="s">
        <v>62</v>
      </c>
      <c r="E731" s="224"/>
      <c r="F731" s="224"/>
      <c r="G731" s="224">
        <f>G727</f>
        <v>0</v>
      </c>
      <c r="H731" s="224">
        <f t="shared" ref="H731:I731" si="370">H727</f>
        <v>0</v>
      </c>
      <c r="I731" s="224">
        <f t="shared" si="370"/>
        <v>0</v>
      </c>
      <c r="J731" s="224">
        <f t="shared" si="359"/>
        <v>0</v>
      </c>
      <c r="K731" s="224">
        <f t="shared" si="360"/>
        <v>0</v>
      </c>
      <c r="L731" s="224" t="s">
        <v>62</v>
      </c>
      <c r="M731" s="150">
        <v>46022</v>
      </c>
      <c r="N731" s="150">
        <v>46022</v>
      </c>
      <c r="O731" s="142"/>
      <c r="P731" s="224" t="s">
        <v>62</v>
      </c>
      <c r="Q731" s="142"/>
      <c r="R731" s="142"/>
      <c r="S731" s="239"/>
    </row>
    <row r="732" spans="1:19" ht="14.25" x14ac:dyDescent="0.2">
      <c r="A732" s="332"/>
      <c r="B732" s="147" t="s">
        <v>71</v>
      </c>
      <c r="C732" s="224"/>
      <c r="D732" s="224"/>
      <c r="E732" s="224"/>
      <c r="F732" s="224"/>
      <c r="G732" s="224" t="s">
        <v>62</v>
      </c>
      <c r="H732" s="224"/>
      <c r="I732" s="224" t="s">
        <v>62</v>
      </c>
      <c r="J732" s="224" t="str">
        <f t="shared" si="359"/>
        <v>X</v>
      </c>
      <c r="K732" s="224" t="str">
        <f t="shared" si="360"/>
        <v>X</v>
      </c>
      <c r="L732" s="224" t="s">
        <v>62</v>
      </c>
      <c r="M732" s="224"/>
      <c r="N732" s="224"/>
      <c r="O732" s="224" t="s">
        <v>62</v>
      </c>
      <c r="P732" s="224" t="s">
        <v>62</v>
      </c>
      <c r="Q732" s="224" t="s">
        <v>62</v>
      </c>
      <c r="R732" s="224" t="s">
        <v>62</v>
      </c>
      <c r="S732" s="239"/>
    </row>
    <row r="733" spans="1:19" x14ac:dyDescent="0.2">
      <c r="A733" s="333"/>
      <c r="B733" s="148" t="s">
        <v>72</v>
      </c>
      <c r="C733" s="224"/>
      <c r="D733" s="224" t="s">
        <v>62</v>
      </c>
      <c r="E733" s="224"/>
      <c r="F733" s="224"/>
      <c r="G733" s="224">
        <f>G731</f>
        <v>0</v>
      </c>
      <c r="H733" s="224">
        <f t="shared" ref="H733:I733" si="371">H731</f>
        <v>0</v>
      </c>
      <c r="I733" s="224">
        <f t="shared" si="371"/>
        <v>0</v>
      </c>
      <c r="J733" s="224">
        <f t="shared" si="359"/>
        <v>0</v>
      </c>
      <c r="K733" s="224">
        <f t="shared" si="360"/>
        <v>0</v>
      </c>
      <c r="L733" s="224" t="s">
        <v>62</v>
      </c>
      <c r="M733" s="150">
        <v>46022</v>
      </c>
      <c r="N733" s="150">
        <v>46022</v>
      </c>
      <c r="O733" s="142"/>
      <c r="P733" s="224" t="s">
        <v>62</v>
      </c>
      <c r="Q733" s="142"/>
      <c r="R733" s="142"/>
      <c r="S733" s="239"/>
    </row>
    <row r="734" spans="1:19" ht="58.5" x14ac:dyDescent="0.2">
      <c r="A734" s="331" t="s">
        <v>303</v>
      </c>
      <c r="B734" s="137" t="str">
        <f>B726</f>
        <v>Результат предоставления субсидии 2 (код субсидии № 7041):</v>
      </c>
      <c r="C734" s="142" t="s">
        <v>191</v>
      </c>
      <c r="D734" s="141" t="s">
        <v>333</v>
      </c>
      <c r="E734" s="141" t="s">
        <v>320</v>
      </c>
      <c r="F734" s="142">
        <v>642</v>
      </c>
      <c r="G734" s="142"/>
      <c r="H734" s="142">
        <f>G734</f>
        <v>0</v>
      </c>
      <c r="I734" s="142">
        <v>0</v>
      </c>
      <c r="J734" s="142">
        <f t="shared" si="359"/>
        <v>0</v>
      </c>
      <c r="K734" s="142">
        <f t="shared" si="360"/>
        <v>0</v>
      </c>
      <c r="L734" s="142"/>
      <c r="M734" s="224" t="s">
        <v>62</v>
      </c>
      <c r="N734" s="224" t="s">
        <v>62</v>
      </c>
      <c r="O734" s="194"/>
      <c r="P734" s="194"/>
      <c r="Q734" s="194"/>
      <c r="R734" s="194"/>
      <c r="S734" s="239"/>
    </row>
    <row r="735" spans="1:19" ht="15.75" x14ac:dyDescent="0.2">
      <c r="A735" s="332"/>
      <c r="B735" s="146" t="s">
        <v>70</v>
      </c>
      <c r="C735" s="224"/>
      <c r="D735" s="224" t="s">
        <v>62</v>
      </c>
      <c r="E735" s="224"/>
      <c r="F735" s="224"/>
      <c r="G735" s="224">
        <f>G734</f>
        <v>0</v>
      </c>
      <c r="H735" s="224">
        <f t="shared" ref="H735:I735" si="372">H734</f>
        <v>0</v>
      </c>
      <c r="I735" s="224">
        <f t="shared" si="372"/>
        <v>0</v>
      </c>
      <c r="J735" s="224">
        <f t="shared" si="359"/>
        <v>0</v>
      </c>
      <c r="K735" s="224">
        <f t="shared" si="360"/>
        <v>0</v>
      </c>
      <c r="L735" s="224" t="s">
        <v>62</v>
      </c>
      <c r="M735" s="150">
        <v>46022</v>
      </c>
      <c r="N735" s="150">
        <v>46022</v>
      </c>
      <c r="O735" s="142"/>
      <c r="P735" s="224" t="s">
        <v>62</v>
      </c>
      <c r="Q735" s="142"/>
      <c r="R735" s="142"/>
      <c r="S735" s="239"/>
    </row>
    <row r="736" spans="1:19" ht="14.25" x14ac:dyDescent="0.2">
      <c r="A736" s="332"/>
      <c r="B736" s="147" t="s">
        <v>76</v>
      </c>
      <c r="C736" s="224"/>
      <c r="D736" s="224"/>
      <c r="E736" s="224"/>
      <c r="F736" s="224"/>
      <c r="G736" s="224" t="s">
        <v>62</v>
      </c>
      <c r="H736" s="224"/>
      <c r="I736" s="224" t="s">
        <v>62</v>
      </c>
      <c r="J736" s="224" t="str">
        <f t="shared" si="359"/>
        <v>X</v>
      </c>
      <c r="K736" s="224" t="str">
        <f t="shared" si="360"/>
        <v>X</v>
      </c>
      <c r="L736" s="224" t="s">
        <v>62</v>
      </c>
      <c r="M736" s="224"/>
      <c r="N736" s="224"/>
      <c r="O736" s="224" t="s">
        <v>62</v>
      </c>
      <c r="P736" s="224" t="s">
        <v>62</v>
      </c>
      <c r="Q736" s="224" t="s">
        <v>62</v>
      </c>
      <c r="R736" s="224" t="s">
        <v>62</v>
      </c>
      <c r="S736" s="239"/>
    </row>
    <row r="737" spans="1:19" ht="45" x14ac:dyDescent="0.2">
      <c r="A737" s="332"/>
      <c r="B737" s="148" t="s">
        <v>192</v>
      </c>
      <c r="C737" s="224"/>
      <c r="D737" s="224" t="s">
        <v>62</v>
      </c>
      <c r="E737" s="224"/>
      <c r="F737" s="224"/>
      <c r="G737" s="224">
        <f>G734</f>
        <v>0</v>
      </c>
      <c r="H737" s="224">
        <f t="shared" ref="H737:I737" si="373">H734</f>
        <v>0</v>
      </c>
      <c r="I737" s="224">
        <f t="shared" si="373"/>
        <v>0</v>
      </c>
      <c r="J737" s="224">
        <f t="shared" si="359"/>
        <v>0</v>
      </c>
      <c r="K737" s="224">
        <f t="shared" si="360"/>
        <v>0</v>
      </c>
      <c r="L737" s="224" t="s">
        <v>62</v>
      </c>
      <c r="M737" s="150">
        <v>46022</v>
      </c>
      <c r="N737" s="150">
        <v>46022</v>
      </c>
      <c r="O737" s="142"/>
      <c r="P737" s="224" t="s">
        <v>62</v>
      </c>
      <c r="Q737" s="142"/>
      <c r="R737" s="142"/>
      <c r="S737" s="239"/>
    </row>
    <row r="738" spans="1:19" ht="14.25" x14ac:dyDescent="0.2">
      <c r="A738" s="332"/>
      <c r="B738" s="147" t="s">
        <v>193</v>
      </c>
      <c r="C738" s="224"/>
      <c r="D738" s="224"/>
      <c r="E738" s="224"/>
      <c r="F738" s="224"/>
      <c r="G738" s="224" t="s">
        <v>62</v>
      </c>
      <c r="H738" s="224"/>
      <c r="I738" s="224" t="s">
        <v>62</v>
      </c>
      <c r="J738" s="224" t="str">
        <f t="shared" si="359"/>
        <v>X</v>
      </c>
      <c r="K738" s="224" t="str">
        <f t="shared" si="360"/>
        <v>X</v>
      </c>
      <c r="L738" s="224" t="s">
        <v>62</v>
      </c>
      <c r="M738" s="224"/>
      <c r="N738" s="224"/>
      <c r="O738" s="224" t="s">
        <v>62</v>
      </c>
      <c r="P738" s="224" t="s">
        <v>62</v>
      </c>
      <c r="Q738" s="224" t="s">
        <v>62</v>
      </c>
      <c r="R738" s="224" t="s">
        <v>62</v>
      </c>
      <c r="S738" s="239"/>
    </row>
    <row r="739" spans="1:19" ht="45" x14ac:dyDescent="0.2">
      <c r="A739" s="332"/>
      <c r="B739" s="148" t="s">
        <v>330</v>
      </c>
      <c r="C739" s="224"/>
      <c r="D739" s="224" t="s">
        <v>62</v>
      </c>
      <c r="E739" s="224"/>
      <c r="F739" s="224"/>
      <c r="G739" s="224">
        <f>G735</f>
        <v>0</v>
      </c>
      <c r="H739" s="224">
        <f t="shared" ref="H739:I739" si="374">H735</f>
        <v>0</v>
      </c>
      <c r="I739" s="224">
        <f t="shared" si="374"/>
        <v>0</v>
      </c>
      <c r="J739" s="224">
        <f t="shared" si="359"/>
        <v>0</v>
      </c>
      <c r="K739" s="224">
        <f t="shared" si="360"/>
        <v>0</v>
      </c>
      <c r="L739" s="224" t="s">
        <v>62</v>
      </c>
      <c r="M739" s="150">
        <v>46022</v>
      </c>
      <c r="N739" s="150">
        <v>46022</v>
      </c>
      <c r="O739" s="142"/>
      <c r="P739" s="224" t="s">
        <v>62</v>
      </c>
      <c r="Q739" s="142"/>
      <c r="R739" s="142"/>
      <c r="S739" s="239"/>
    </row>
    <row r="740" spans="1:19" ht="14.25" x14ac:dyDescent="0.2">
      <c r="A740" s="332"/>
      <c r="B740" s="147" t="s">
        <v>71</v>
      </c>
      <c r="C740" s="224"/>
      <c r="D740" s="224"/>
      <c r="E740" s="224"/>
      <c r="F740" s="224"/>
      <c r="G740" s="224" t="s">
        <v>62</v>
      </c>
      <c r="H740" s="224"/>
      <c r="I740" s="224" t="s">
        <v>62</v>
      </c>
      <c r="J740" s="224" t="str">
        <f t="shared" si="359"/>
        <v>X</v>
      </c>
      <c r="K740" s="224" t="str">
        <f t="shared" si="360"/>
        <v>X</v>
      </c>
      <c r="L740" s="224" t="s">
        <v>62</v>
      </c>
      <c r="M740" s="224"/>
      <c r="N740" s="224"/>
      <c r="O740" s="224" t="s">
        <v>62</v>
      </c>
      <c r="P740" s="224" t="s">
        <v>62</v>
      </c>
      <c r="Q740" s="224" t="s">
        <v>62</v>
      </c>
      <c r="R740" s="224" t="s">
        <v>62</v>
      </c>
      <c r="S740" s="239"/>
    </row>
    <row r="741" spans="1:19" x14ac:dyDescent="0.2">
      <c r="A741" s="333"/>
      <c r="B741" s="148" t="s">
        <v>72</v>
      </c>
      <c r="C741" s="224"/>
      <c r="D741" s="224" t="s">
        <v>62</v>
      </c>
      <c r="E741" s="224"/>
      <c r="F741" s="224"/>
      <c r="G741" s="224">
        <f>G739</f>
        <v>0</v>
      </c>
      <c r="H741" s="224">
        <f t="shared" ref="H741:I741" si="375">H739</f>
        <v>0</v>
      </c>
      <c r="I741" s="224">
        <f t="shared" si="375"/>
        <v>0</v>
      </c>
      <c r="J741" s="224">
        <f t="shared" si="359"/>
        <v>0</v>
      </c>
      <c r="K741" s="224">
        <f t="shared" si="360"/>
        <v>0</v>
      </c>
      <c r="L741" s="224" t="s">
        <v>62</v>
      </c>
      <c r="M741" s="150">
        <v>46022</v>
      </c>
      <c r="N741" s="150">
        <v>46022</v>
      </c>
      <c r="O741" s="142"/>
      <c r="P741" s="224" t="s">
        <v>62</v>
      </c>
      <c r="Q741" s="142"/>
      <c r="R741" s="142"/>
      <c r="S741" s="239"/>
    </row>
    <row r="742" spans="1:19" ht="58.5" x14ac:dyDescent="0.2">
      <c r="A742" s="331" t="s">
        <v>304</v>
      </c>
      <c r="B742" s="137" t="str">
        <f>B734</f>
        <v>Результат предоставления субсидии 2 (код субсидии № 7041):</v>
      </c>
      <c r="C742" s="142" t="s">
        <v>191</v>
      </c>
      <c r="D742" s="141" t="s">
        <v>333</v>
      </c>
      <c r="E742" s="141" t="s">
        <v>320</v>
      </c>
      <c r="F742" s="142">
        <v>642</v>
      </c>
      <c r="G742" s="142">
        <v>2</v>
      </c>
      <c r="H742" s="142">
        <f>G742</f>
        <v>2</v>
      </c>
      <c r="I742" s="142">
        <v>0</v>
      </c>
      <c r="J742" s="142">
        <f t="shared" si="359"/>
        <v>0</v>
      </c>
      <c r="K742" s="142">
        <f t="shared" si="360"/>
        <v>2</v>
      </c>
      <c r="L742" s="142"/>
      <c r="M742" s="224" t="s">
        <v>62</v>
      </c>
      <c r="N742" s="224" t="s">
        <v>62</v>
      </c>
      <c r="O742" s="194">
        <v>1567793.77</v>
      </c>
      <c r="P742" s="194"/>
      <c r="Q742" s="194">
        <v>1567793.77</v>
      </c>
      <c r="R742" s="194">
        <v>0</v>
      </c>
      <c r="S742" s="239"/>
    </row>
    <row r="743" spans="1:19" ht="15.75" x14ac:dyDescent="0.2">
      <c r="A743" s="332"/>
      <c r="B743" s="146" t="s">
        <v>70</v>
      </c>
      <c r="C743" s="224"/>
      <c r="D743" s="224" t="s">
        <v>62</v>
      </c>
      <c r="E743" s="224"/>
      <c r="F743" s="224"/>
      <c r="G743" s="224">
        <f>G742</f>
        <v>2</v>
      </c>
      <c r="H743" s="224">
        <f t="shared" ref="H743:I743" si="376">H742</f>
        <v>2</v>
      </c>
      <c r="I743" s="224">
        <f t="shared" si="376"/>
        <v>0</v>
      </c>
      <c r="J743" s="224">
        <f t="shared" si="359"/>
        <v>0</v>
      </c>
      <c r="K743" s="224">
        <f t="shared" si="360"/>
        <v>2</v>
      </c>
      <c r="L743" s="224" t="s">
        <v>62</v>
      </c>
      <c r="M743" s="150">
        <v>46022</v>
      </c>
      <c r="N743" s="150">
        <v>46022</v>
      </c>
      <c r="O743" s="142"/>
      <c r="P743" s="224" t="s">
        <v>62</v>
      </c>
      <c r="Q743" s="142"/>
      <c r="R743" s="142"/>
      <c r="S743" s="239"/>
    </row>
    <row r="744" spans="1:19" ht="14.25" x14ac:dyDescent="0.2">
      <c r="A744" s="332"/>
      <c r="B744" s="147" t="s">
        <v>76</v>
      </c>
      <c r="C744" s="224"/>
      <c r="D744" s="224"/>
      <c r="E744" s="224"/>
      <c r="F744" s="224"/>
      <c r="G744" s="224" t="s">
        <v>62</v>
      </c>
      <c r="H744" s="224"/>
      <c r="I744" s="224" t="s">
        <v>62</v>
      </c>
      <c r="J744" s="224" t="str">
        <f t="shared" si="359"/>
        <v>X</v>
      </c>
      <c r="K744" s="224" t="str">
        <f t="shared" si="360"/>
        <v>X</v>
      </c>
      <c r="L744" s="224" t="s">
        <v>62</v>
      </c>
      <c r="M744" s="224"/>
      <c r="N744" s="224"/>
      <c r="O744" s="224" t="s">
        <v>62</v>
      </c>
      <c r="P744" s="224" t="s">
        <v>62</v>
      </c>
      <c r="Q744" s="224" t="s">
        <v>62</v>
      </c>
      <c r="R744" s="224" t="s">
        <v>62</v>
      </c>
      <c r="S744" s="239"/>
    </row>
    <row r="745" spans="1:19" ht="45" x14ac:dyDescent="0.2">
      <c r="A745" s="332"/>
      <c r="B745" s="148" t="s">
        <v>192</v>
      </c>
      <c r="C745" s="224"/>
      <c r="D745" s="224" t="s">
        <v>62</v>
      </c>
      <c r="E745" s="224"/>
      <c r="F745" s="224"/>
      <c r="G745" s="224">
        <f>G742</f>
        <v>2</v>
      </c>
      <c r="H745" s="224">
        <f t="shared" ref="H745:I745" si="377">H742</f>
        <v>2</v>
      </c>
      <c r="I745" s="224">
        <f t="shared" si="377"/>
        <v>0</v>
      </c>
      <c r="J745" s="224">
        <f t="shared" si="359"/>
        <v>0</v>
      </c>
      <c r="K745" s="224">
        <f t="shared" si="360"/>
        <v>2</v>
      </c>
      <c r="L745" s="224" t="s">
        <v>62</v>
      </c>
      <c r="M745" s="150">
        <v>46022</v>
      </c>
      <c r="N745" s="150">
        <v>46022</v>
      </c>
      <c r="O745" s="142"/>
      <c r="P745" s="224" t="s">
        <v>62</v>
      </c>
      <c r="Q745" s="142"/>
      <c r="R745" s="142"/>
      <c r="S745" s="239"/>
    </row>
    <row r="746" spans="1:19" ht="14.25" x14ac:dyDescent="0.2">
      <c r="A746" s="332"/>
      <c r="B746" s="147" t="s">
        <v>193</v>
      </c>
      <c r="C746" s="224"/>
      <c r="D746" s="224"/>
      <c r="E746" s="224"/>
      <c r="F746" s="224"/>
      <c r="G746" s="224" t="s">
        <v>62</v>
      </c>
      <c r="H746" s="224"/>
      <c r="I746" s="224" t="s">
        <v>62</v>
      </c>
      <c r="J746" s="224" t="str">
        <f t="shared" si="359"/>
        <v>X</v>
      </c>
      <c r="K746" s="224" t="str">
        <f t="shared" si="360"/>
        <v>X</v>
      </c>
      <c r="L746" s="224" t="s">
        <v>62</v>
      </c>
      <c r="M746" s="224"/>
      <c r="N746" s="224"/>
      <c r="O746" s="224" t="s">
        <v>62</v>
      </c>
      <c r="P746" s="224" t="s">
        <v>62</v>
      </c>
      <c r="Q746" s="224" t="s">
        <v>62</v>
      </c>
      <c r="R746" s="224" t="s">
        <v>62</v>
      </c>
      <c r="S746" s="239"/>
    </row>
    <row r="747" spans="1:19" ht="45" x14ac:dyDescent="0.2">
      <c r="A747" s="332"/>
      <c r="B747" s="148" t="s">
        <v>330</v>
      </c>
      <c r="C747" s="224"/>
      <c r="D747" s="224" t="s">
        <v>62</v>
      </c>
      <c r="E747" s="224"/>
      <c r="F747" s="224"/>
      <c r="G747" s="224">
        <f>G743</f>
        <v>2</v>
      </c>
      <c r="H747" s="224">
        <f t="shared" ref="H747:I747" si="378">H743</f>
        <v>2</v>
      </c>
      <c r="I747" s="224">
        <f t="shared" si="378"/>
        <v>0</v>
      </c>
      <c r="J747" s="224">
        <f t="shared" si="359"/>
        <v>0</v>
      </c>
      <c r="K747" s="224">
        <f t="shared" si="360"/>
        <v>2</v>
      </c>
      <c r="L747" s="224" t="s">
        <v>62</v>
      </c>
      <c r="M747" s="150">
        <v>46022</v>
      </c>
      <c r="N747" s="150">
        <v>46022</v>
      </c>
      <c r="O747" s="142"/>
      <c r="P747" s="224" t="s">
        <v>62</v>
      </c>
      <c r="Q747" s="142"/>
      <c r="R747" s="142"/>
      <c r="S747" s="239"/>
    </row>
    <row r="748" spans="1:19" ht="14.25" x14ac:dyDescent="0.2">
      <c r="A748" s="332"/>
      <c r="B748" s="147" t="s">
        <v>71</v>
      </c>
      <c r="C748" s="224"/>
      <c r="D748" s="224"/>
      <c r="E748" s="224"/>
      <c r="F748" s="224"/>
      <c r="G748" s="224" t="s">
        <v>62</v>
      </c>
      <c r="H748" s="224"/>
      <c r="I748" s="224" t="s">
        <v>62</v>
      </c>
      <c r="J748" s="224" t="str">
        <f t="shared" si="359"/>
        <v>X</v>
      </c>
      <c r="K748" s="224" t="str">
        <f t="shared" si="360"/>
        <v>X</v>
      </c>
      <c r="L748" s="224" t="s">
        <v>62</v>
      </c>
      <c r="M748" s="224"/>
      <c r="N748" s="224"/>
      <c r="O748" s="224" t="s">
        <v>62</v>
      </c>
      <c r="P748" s="224" t="s">
        <v>62</v>
      </c>
      <c r="Q748" s="224" t="s">
        <v>62</v>
      </c>
      <c r="R748" s="224" t="s">
        <v>62</v>
      </c>
      <c r="S748" s="239"/>
    </row>
    <row r="749" spans="1:19" x14ac:dyDescent="0.2">
      <c r="A749" s="333"/>
      <c r="B749" s="148" t="s">
        <v>72</v>
      </c>
      <c r="C749" s="224"/>
      <c r="D749" s="224" t="s">
        <v>62</v>
      </c>
      <c r="E749" s="224"/>
      <c r="F749" s="224"/>
      <c r="G749" s="224">
        <f>G747</f>
        <v>2</v>
      </c>
      <c r="H749" s="224">
        <f t="shared" ref="H749:I749" si="379">H747</f>
        <v>2</v>
      </c>
      <c r="I749" s="224">
        <f t="shared" si="379"/>
        <v>0</v>
      </c>
      <c r="J749" s="224">
        <f t="shared" si="359"/>
        <v>0</v>
      </c>
      <c r="K749" s="224">
        <f t="shared" si="360"/>
        <v>2</v>
      </c>
      <c r="L749" s="224" t="s">
        <v>62</v>
      </c>
      <c r="M749" s="150">
        <v>46022</v>
      </c>
      <c r="N749" s="150">
        <v>46022</v>
      </c>
      <c r="O749" s="142"/>
      <c r="P749" s="224" t="s">
        <v>62</v>
      </c>
      <c r="Q749" s="142"/>
      <c r="R749" s="142"/>
      <c r="S749" s="239"/>
    </row>
    <row r="750" spans="1:19" ht="58.5" x14ac:dyDescent="0.2">
      <c r="A750" s="331" t="s">
        <v>305</v>
      </c>
      <c r="B750" s="137" t="s">
        <v>418</v>
      </c>
      <c r="C750" s="142" t="s">
        <v>191</v>
      </c>
      <c r="D750" s="141" t="s">
        <v>333</v>
      </c>
      <c r="E750" s="141" t="s">
        <v>320</v>
      </c>
      <c r="F750" s="142">
        <v>642</v>
      </c>
      <c r="G750" s="142"/>
      <c r="H750" s="142">
        <f>G750</f>
        <v>0</v>
      </c>
      <c r="I750" s="142">
        <v>0</v>
      </c>
      <c r="J750" s="142">
        <f t="shared" si="359"/>
        <v>0</v>
      </c>
      <c r="K750" s="142">
        <f t="shared" si="360"/>
        <v>0</v>
      </c>
      <c r="L750" s="142"/>
      <c r="M750" s="224" t="s">
        <v>62</v>
      </c>
      <c r="N750" s="224" t="s">
        <v>62</v>
      </c>
      <c r="O750" s="194"/>
      <c r="P750" s="194"/>
      <c r="Q750" s="194"/>
      <c r="R750" s="194"/>
      <c r="S750" s="239"/>
    </row>
    <row r="751" spans="1:19" ht="15.75" x14ac:dyDescent="0.2">
      <c r="A751" s="332"/>
      <c r="B751" s="146" t="s">
        <v>70</v>
      </c>
      <c r="C751" s="224"/>
      <c r="D751" s="224" t="s">
        <v>62</v>
      </c>
      <c r="E751" s="224"/>
      <c r="F751" s="224"/>
      <c r="G751" s="224">
        <f>G750</f>
        <v>0</v>
      </c>
      <c r="H751" s="224">
        <f t="shared" ref="H751:I751" si="380">H750</f>
        <v>0</v>
      </c>
      <c r="I751" s="224">
        <f t="shared" si="380"/>
        <v>0</v>
      </c>
      <c r="J751" s="224">
        <f t="shared" si="359"/>
        <v>0</v>
      </c>
      <c r="K751" s="224">
        <f t="shared" si="360"/>
        <v>0</v>
      </c>
      <c r="L751" s="224" t="s">
        <v>62</v>
      </c>
      <c r="M751" s="150">
        <v>46022</v>
      </c>
      <c r="N751" s="150">
        <v>46022</v>
      </c>
      <c r="O751" s="142"/>
      <c r="P751" s="224" t="s">
        <v>62</v>
      </c>
      <c r="Q751" s="142"/>
      <c r="R751" s="142"/>
      <c r="S751" s="239"/>
    </row>
    <row r="752" spans="1:19" ht="14.25" x14ac:dyDescent="0.2">
      <c r="A752" s="332"/>
      <c r="B752" s="147" t="s">
        <v>76</v>
      </c>
      <c r="C752" s="224"/>
      <c r="D752" s="224"/>
      <c r="E752" s="224"/>
      <c r="F752" s="224"/>
      <c r="G752" s="224" t="s">
        <v>62</v>
      </c>
      <c r="H752" s="224"/>
      <c r="I752" s="224" t="s">
        <v>62</v>
      </c>
      <c r="J752" s="224" t="str">
        <f t="shared" si="359"/>
        <v>X</v>
      </c>
      <c r="K752" s="224" t="str">
        <f t="shared" si="360"/>
        <v>X</v>
      </c>
      <c r="L752" s="224" t="s">
        <v>62</v>
      </c>
      <c r="M752" s="224"/>
      <c r="N752" s="224"/>
      <c r="O752" s="224" t="s">
        <v>62</v>
      </c>
      <c r="P752" s="224" t="s">
        <v>62</v>
      </c>
      <c r="Q752" s="224" t="s">
        <v>62</v>
      </c>
      <c r="R752" s="224" t="s">
        <v>62</v>
      </c>
      <c r="S752" s="239"/>
    </row>
    <row r="753" spans="1:19" ht="45" x14ac:dyDescent="0.2">
      <c r="A753" s="332"/>
      <c r="B753" s="148" t="s">
        <v>192</v>
      </c>
      <c r="C753" s="224"/>
      <c r="D753" s="224" t="s">
        <v>62</v>
      </c>
      <c r="E753" s="224"/>
      <c r="F753" s="224"/>
      <c r="G753" s="224">
        <f>G750</f>
        <v>0</v>
      </c>
      <c r="H753" s="224">
        <f t="shared" ref="H753:I753" si="381">H750</f>
        <v>0</v>
      </c>
      <c r="I753" s="224">
        <f t="shared" si="381"/>
        <v>0</v>
      </c>
      <c r="J753" s="224">
        <f t="shared" si="359"/>
        <v>0</v>
      </c>
      <c r="K753" s="224">
        <f t="shared" si="360"/>
        <v>0</v>
      </c>
      <c r="L753" s="224" t="s">
        <v>62</v>
      </c>
      <c r="M753" s="150">
        <v>46022</v>
      </c>
      <c r="N753" s="150">
        <v>46022</v>
      </c>
      <c r="O753" s="142"/>
      <c r="P753" s="224" t="s">
        <v>62</v>
      </c>
      <c r="Q753" s="142"/>
      <c r="R753" s="142"/>
      <c r="S753" s="239"/>
    </row>
    <row r="754" spans="1:19" ht="14.25" x14ac:dyDescent="0.2">
      <c r="A754" s="332"/>
      <c r="B754" s="147" t="s">
        <v>193</v>
      </c>
      <c r="C754" s="224"/>
      <c r="D754" s="224"/>
      <c r="E754" s="224"/>
      <c r="F754" s="224"/>
      <c r="G754" s="224" t="s">
        <v>62</v>
      </c>
      <c r="H754" s="224"/>
      <c r="I754" s="224" t="s">
        <v>62</v>
      </c>
      <c r="J754" s="224" t="str">
        <f t="shared" si="359"/>
        <v>X</v>
      </c>
      <c r="K754" s="224" t="str">
        <f t="shared" si="360"/>
        <v>X</v>
      </c>
      <c r="L754" s="224" t="s">
        <v>62</v>
      </c>
      <c r="M754" s="224"/>
      <c r="N754" s="224"/>
      <c r="O754" s="224" t="s">
        <v>62</v>
      </c>
      <c r="P754" s="224" t="s">
        <v>62</v>
      </c>
      <c r="Q754" s="224" t="s">
        <v>62</v>
      </c>
      <c r="R754" s="224" t="s">
        <v>62</v>
      </c>
      <c r="S754" s="239"/>
    </row>
    <row r="755" spans="1:19" ht="45" x14ac:dyDescent="0.2">
      <c r="A755" s="332"/>
      <c r="B755" s="148" t="s">
        <v>330</v>
      </c>
      <c r="C755" s="224"/>
      <c r="D755" s="224" t="s">
        <v>62</v>
      </c>
      <c r="E755" s="224"/>
      <c r="F755" s="224"/>
      <c r="G755" s="224">
        <f>G751</f>
        <v>0</v>
      </c>
      <c r="H755" s="224">
        <f t="shared" ref="H755:I755" si="382">H751</f>
        <v>0</v>
      </c>
      <c r="I755" s="224">
        <f t="shared" si="382"/>
        <v>0</v>
      </c>
      <c r="J755" s="224">
        <f t="shared" si="359"/>
        <v>0</v>
      </c>
      <c r="K755" s="224">
        <f t="shared" si="360"/>
        <v>0</v>
      </c>
      <c r="L755" s="224" t="s">
        <v>62</v>
      </c>
      <c r="M755" s="150">
        <v>46022</v>
      </c>
      <c r="N755" s="150">
        <v>46022</v>
      </c>
      <c r="O755" s="142"/>
      <c r="P755" s="224" t="s">
        <v>62</v>
      </c>
      <c r="Q755" s="142"/>
      <c r="R755" s="142"/>
      <c r="S755" s="239"/>
    </row>
    <row r="756" spans="1:19" ht="14.25" x14ac:dyDescent="0.2">
      <c r="A756" s="332"/>
      <c r="B756" s="147" t="s">
        <v>71</v>
      </c>
      <c r="C756" s="224"/>
      <c r="D756" s="224"/>
      <c r="E756" s="224"/>
      <c r="F756" s="224"/>
      <c r="G756" s="224" t="s">
        <v>62</v>
      </c>
      <c r="H756" s="224"/>
      <c r="I756" s="224" t="s">
        <v>62</v>
      </c>
      <c r="J756" s="224" t="str">
        <f t="shared" si="359"/>
        <v>X</v>
      </c>
      <c r="K756" s="224" t="str">
        <f t="shared" si="360"/>
        <v>X</v>
      </c>
      <c r="L756" s="224" t="s">
        <v>62</v>
      </c>
      <c r="M756" s="224"/>
      <c r="N756" s="224"/>
      <c r="O756" s="224" t="s">
        <v>62</v>
      </c>
      <c r="P756" s="224" t="s">
        <v>62</v>
      </c>
      <c r="Q756" s="224" t="s">
        <v>62</v>
      </c>
      <c r="R756" s="224" t="s">
        <v>62</v>
      </c>
      <c r="S756" s="239"/>
    </row>
    <row r="757" spans="1:19" x14ac:dyDescent="0.2">
      <c r="A757" s="333"/>
      <c r="B757" s="148" t="s">
        <v>72</v>
      </c>
      <c r="C757" s="224"/>
      <c r="D757" s="224" t="s">
        <v>62</v>
      </c>
      <c r="E757" s="224"/>
      <c r="F757" s="224"/>
      <c r="G757" s="224">
        <f>G755</f>
        <v>0</v>
      </c>
      <c r="H757" s="224">
        <f t="shared" ref="H757:I757" si="383">H755</f>
        <v>0</v>
      </c>
      <c r="I757" s="224">
        <f t="shared" si="383"/>
        <v>0</v>
      </c>
      <c r="J757" s="224">
        <f t="shared" si="359"/>
        <v>0</v>
      </c>
      <c r="K757" s="224">
        <f t="shared" si="360"/>
        <v>0</v>
      </c>
      <c r="L757" s="224" t="s">
        <v>62</v>
      </c>
      <c r="M757" s="150">
        <v>46022</v>
      </c>
      <c r="N757" s="150">
        <v>46022</v>
      </c>
      <c r="O757" s="142"/>
      <c r="P757" s="224" t="s">
        <v>62</v>
      </c>
      <c r="Q757" s="142"/>
      <c r="R757" s="142"/>
      <c r="S757" s="239"/>
    </row>
    <row r="758" spans="1:19" ht="58.5" x14ac:dyDescent="0.2">
      <c r="A758" s="331" t="s">
        <v>306</v>
      </c>
      <c r="B758" s="137" t="s">
        <v>418</v>
      </c>
      <c r="C758" s="142" t="s">
        <v>191</v>
      </c>
      <c r="D758" s="141" t="s">
        <v>333</v>
      </c>
      <c r="E758" s="141" t="s">
        <v>320</v>
      </c>
      <c r="F758" s="142">
        <v>642</v>
      </c>
      <c r="G758" s="142">
        <v>1</v>
      </c>
      <c r="H758" s="142">
        <f>G758</f>
        <v>1</v>
      </c>
      <c r="I758" s="142">
        <v>0</v>
      </c>
      <c r="J758" s="142">
        <f t="shared" si="359"/>
        <v>0</v>
      </c>
      <c r="K758" s="142">
        <f t="shared" si="360"/>
        <v>1</v>
      </c>
      <c r="L758" s="142"/>
      <c r="M758" s="224" t="s">
        <v>62</v>
      </c>
      <c r="N758" s="224" t="s">
        <v>62</v>
      </c>
      <c r="O758" s="194">
        <v>4231685.6100000003</v>
      </c>
      <c r="P758" s="194"/>
      <c r="Q758" s="194">
        <v>0</v>
      </c>
      <c r="R758" s="194">
        <v>0</v>
      </c>
      <c r="S758" s="239"/>
    </row>
    <row r="759" spans="1:19" ht="15.75" x14ac:dyDescent="0.2">
      <c r="A759" s="332"/>
      <c r="B759" s="146" t="s">
        <v>70</v>
      </c>
      <c r="C759" s="224"/>
      <c r="D759" s="224" t="s">
        <v>62</v>
      </c>
      <c r="E759" s="224"/>
      <c r="F759" s="224"/>
      <c r="G759" s="224">
        <f>G758</f>
        <v>1</v>
      </c>
      <c r="H759" s="224">
        <f t="shared" ref="H759:I759" si="384">H758</f>
        <v>1</v>
      </c>
      <c r="I759" s="224">
        <f t="shared" si="384"/>
        <v>0</v>
      </c>
      <c r="J759" s="224">
        <f t="shared" si="359"/>
        <v>0</v>
      </c>
      <c r="K759" s="224">
        <f t="shared" si="360"/>
        <v>1</v>
      </c>
      <c r="L759" s="224" t="s">
        <v>62</v>
      </c>
      <c r="M759" s="150">
        <v>46022</v>
      </c>
      <c r="N759" s="150">
        <v>46022</v>
      </c>
      <c r="O759" s="142"/>
      <c r="P759" s="224" t="s">
        <v>62</v>
      </c>
      <c r="Q759" s="142"/>
      <c r="R759" s="142"/>
      <c r="S759" s="239"/>
    </row>
    <row r="760" spans="1:19" ht="14.25" x14ac:dyDescent="0.2">
      <c r="A760" s="332"/>
      <c r="B760" s="147" t="s">
        <v>76</v>
      </c>
      <c r="C760" s="224"/>
      <c r="D760" s="224"/>
      <c r="E760" s="224"/>
      <c r="F760" s="224"/>
      <c r="G760" s="224" t="s">
        <v>62</v>
      </c>
      <c r="H760" s="224"/>
      <c r="I760" s="224" t="s">
        <v>62</v>
      </c>
      <c r="J760" s="224" t="str">
        <f t="shared" si="359"/>
        <v>X</v>
      </c>
      <c r="K760" s="224" t="str">
        <f t="shared" si="360"/>
        <v>X</v>
      </c>
      <c r="L760" s="224" t="s">
        <v>62</v>
      </c>
      <c r="M760" s="224"/>
      <c r="N760" s="224"/>
      <c r="O760" s="224" t="s">
        <v>62</v>
      </c>
      <c r="P760" s="224" t="s">
        <v>62</v>
      </c>
      <c r="Q760" s="224" t="s">
        <v>62</v>
      </c>
      <c r="R760" s="224" t="s">
        <v>62</v>
      </c>
      <c r="S760" s="239"/>
    </row>
    <row r="761" spans="1:19" ht="45" x14ac:dyDescent="0.2">
      <c r="A761" s="332"/>
      <c r="B761" s="148" t="s">
        <v>192</v>
      </c>
      <c r="C761" s="224"/>
      <c r="D761" s="224" t="s">
        <v>62</v>
      </c>
      <c r="E761" s="224"/>
      <c r="F761" s="224"/>
      <c r="G761" s="224">
        <f>G758</f>
        <v>1</v>
      </c>
      <c r="H761" s="224">
        <f t="shared" ref="H761:I761" si="385">H758</f>
        <v>1</v>
      </c>
      <c r="I761" s="224">
        <f t="shared" si="385"/>
        <v>0</v>
      </c>
      <c r="J761" s="224">
        <f t="shared" si="359"/>
        <v>0</v>
      </c>
      <c r="K761" s="224">
        <f t="shared" si="360"/>
        <v>1</v>
      </c>
      <c r="L761" s="224" t="s">
        <v>62</v>
      </c>
      <c r="M761" s="150">
        <v>46022</v>
      </c>
      <c r="N761" s="150">
        <v>46022</v>
      </c>
      <c r="O761" s="142"/>
      <c r="P761" s="224" t="s">
        <v>62</v>
      </c>
      <c r="Q761" s="142"/>
      <c r="R761" s="142"/>
      <c r="S761" s="239"/>
    </row>
    <row r="762" spans="1:19" ht="14.25" x14ac:dyDescent="0.2">
      <c r="A762" s="332"/>
      <c r="B762" s="147" t="s">
        <v>193</v>
      </c>
      <c r="C762" s="224"/>
      <c r="D762" s="224"/>
      <c r="E762" s="224"/>
      <c r="F762" s="224"/>
      <c r="G762" s="224" t="s">
        <v>62</v>
      </c>
      <c r="H762" s="224"/>
      <c r="I762" s="224" t="s">
        <v>62</v>
      </c>
      <c r="J762" s="224" t="str">
        <f t="shared" si="359"/>
        <v>X</v>
      </c>
      <c r="K762" s="224" t="str">
        <f t="shared" si="360"/>
        <v>X</v>
      </c>
      <c r="L762" s="224" t="s">
        <v>62</v>
      </c>
      <c r="M762" s="224"/>
      <c r="N762" s="224"/>
      <c r="O762" s="224" t="s">
        <v>62</v>
      </c>
      <c r="P762" s="224" t="s">
        <v>62</v>
      </c>
      <c r="Q762" s="224" t="s">
        <v>62</v>
      </c>
      <c r="R762" s="224" t="s">
        <v>62</v>
      </c>
      <c r="S762" s="239"/>
    </row>
    <row r="763" spans="1:19" ht="45" x14ac:dyDescent="0.2">
      <c r="A763" s="332"/>
      <c r="B763" s="148" t="s">
        <v>330</v>
      </c>
      <c r="C763" s="224"/>
      <c r="D763" s="224" t="s">
        <v>62</v>
      </c>
      <c r="E763" s="224"/>
      <c r="F763" s="224"/>
      <c r="G763" s="224">
        <f>G759</f>
        <v>1</v>
      </c>
      <c r="H763" s="224">
        <f t="shared" ref="H763:I763" si="386">H759</f>
        <v>1</v>
      </c>
      <c r="I763" s="224">
        <f t="shared" si="386"/>
        <v>0</v>
      </c>
      <c r="J763" s="224">
        <f t="shared" si="359"/>
        <v>0</v>
      </c>
      <c r="K763" s="224">
        <f t="shared" si="360"/>
        <v>1</v>
      </c>
      <c r="L763" s="224" t="s">
        <v>62</v>
      </c>
      <c r="M763" s="150">
        <v>46022</v>
      </c>
      <c r="N763" s="150">
        <v>46022</v>
      </c>
      <c r="O763" s="142"/>
      <c r="P763" s="224" t="s">
        <v>62</v>
      </c>
      <c r="Q763" s="142"/>
      <c r="R763" s="142"/>
      <c r="S763" s="239"/>
    </row>
    <row r="764" spans="1:19" ht="14.25" x14ac:dyDescent="0.2">
      <c r="A764" s="332"/>
      <c r="B764" s="147" t="s">
        <v>71</v>
      </c>
      <c r="C764" s="224"/>
      <c r="D764" s="224"/>
      <c r="E764" s="224"/>
      <c r="F764" s="224"/>
      <c r="G764" s="224" t="s">
        <v>62</v>
      </c>
      <c r="H764" s="224"/>
      <c r="I764" s="224" t="s">
        <v>62</v>
      </c>
      <c r="J764" s="224" t="str">
        <f t="shared" si="359"/>
        <v>X</v>
      </c>
      <c r="K764" s="224" t="str">
        <f t="shared" si="360"/>
        <v>X</v>
      </c>
      <c r="L764" s="224" t="s">
        <v>62</v>
      </c>
      <c r="M764" s="224"/>
      <c r="N764" s="224"/>
      <c r="O764" s="224" t="s">
        <v>62</v>
      </c>
      <c r="P764" s="224" t="s">
        <v>62</v>
      </c>
      <c r="Q764" s="224" t="s">
        <v>62</v>
      </c>
      <c r="R764" s="224" t="s">
        <v>62</v>
      </c>
      <c r="S764" s="239"/>
    </row>
    <row r="765" spans="1:19" x14ac:dyDescent="0.2">
      <c r="A765" s="333"/>
      <c r="B765" s="148" t="s">
        <v>72</v>
      </c>
      <c r="C765" s="224"/>
      <c r="D765" s="224" t="s">
        <v>62</v>
      </c>
      <c r="E765" s="224"/>
      <c r="F765" s="224"/>
      <c r="G765" s="224">
        <f>G763</f>
        <v>1</v>
      </c>
      <c r="H765" s="224">
        <f t="shared" ref="H765:I765" si="387">H763</f>
        <v>1</v>
      </c>
      <c r="I765" s="224">
        <f t="shared" si="387"/>
        <v>0</v>
      </c>
      <c r="J765" s="224">
        <f t="shared" si="359"/>
        <v>0</v>
      </c>
      <c r="K765" s="224">
        <f t="shared" si="360"/>
        <v>1</v>
      </c>
      <c r="L765" s="224" t="s">
        <v>62</v>
      </c>
      <c r="M765" s="150">
        <v>46022</v>
      </c>
      <c r="N765" s="150">
        <v>46022</v>
      </c>
      <c r="O765" s="142"/>
      <c r="P765" s="224" t="s">
        <v>62</v>
      </c>
      <c r="Q765" s="142"/>
      <c r="R765" s="142"/>
      <c r="S765" s="239"/>
    </row>
    <row r="766" spans="1:19" ht="58.5" x14ac:dyDescent="0.2">
      <c r="A766" s="331" t="s">
        <v>307</v>
      </c>
      <c r="B766" s="137" t="s">
        <v>418</v>
      </c>
      <c r="C766" s="142" t="s">
        <v>191</v>
      </c>
      <c r="D766" s="141" t="s">
        <v>333</v>
      </c>
      <c r="E766" s="141" t="s">
        <v>320</v>
      </c>
      <c r="F766" s="142">
        <v>642</v>
      </c>
      <c r="G766" s="142"/>
      <c r="H766" s="142">
        <f>G766</f>
        <v>0</v>
      </c>
      <c r="I766" s="142">
        <v>0</v>
      </c>
      <c r="J766" s="142">
        <f t="shared" si="359"/>
        <v>0</v>
      </c>
      <c r="K766" s="142">
        <f t="shared" si="360"/>
        <v>0</v>
      </c>
      <c r="L766" s="142"/>
      <c r="M766" s="224" t="s">
        <v>62</v>
      </c>
      <c r="N766" s="224" t="s">
        <v>62</v>
      </c>
      <c r="O766" s="194"/>
      <c r="P766" s="194"/>
      <c r="Q766" s="194"/>
      <c r="R766" s="194"/>
      <c r="S766" s="239"/>
    </row>
    <row r="767" spans="1:19" ht="15.75" x14ac:dyDescent="0.2">
      <c r="A767" s="332"/>
      <c r="B767" s="146" t="s">
        <v>70</v>
      </c>
      <c r="C767" s="224"/>
      <c r="D767" s="224" t="s">
        <v>62</v>
      </c>
      <c r="E767" s="224"/>
      <c r="F767" s="224"/>
      <c r="G767" s="224">
        <f>G766</f>
        <v>0</v>
      </c>
      <c r="H767" s="224">
        <f t="shared" ref="H767:I767" si="388">H766</f>
        <v>0</v>
      </c>
      <c r="I767" s="224">
        <f t="shared" si="388"/>
        <v>0</v>
      </c>
      <c r="J767" s="224">
        <f t="shared" si="359"/>
        <v>0</v>
      </c>
      <c r="K767" s="224">
        <f t="shared" si="360"/>
        <v>0</v>
      </c>
      <c r="L767" s="224" t="s">
        <v>62</v>
      </c>
      <c r="M767" s="150">
        <v>46022</v>
      </c>
      <c r="N767" s="150">
        <v>46022</v>
      </c>
      <c r="O767" s="142"/>
      <c r="P767" s="224" t="s">
        <v>62</v>
      </c>
      <c r="Q767" s="142"/>
      <c r="R767" s="142"/>
      <c r="S767" s="239"/>
    </row>
    <row r="768" spans="1:19" ht="14.25" x14ac:dyDescent="0.2">
      <c r="A768" s="332"/>
      <c r="B768" s="147" t="s">
        <v>76</v>
      </c>
      <c r="C768" s="224"/>
      <c r="D768" s="224"/>
      <c r="E768" s="224"/>
      <c r="F768" s="224"/>
      <c r="G768" s="224" t="s">
        <v>62</v>
      </c>
      <c r="H768" s="224"/>
      <c r="I768" s="224" t="s">
        <v>62</v>
      </c>
      <c r="J768" s="224" t="str">
        <f t="shared" si="359"/>
        <v>X</v>
      </c>
      <c r="K768" s="224" t="str">
        <f t="shared" si="360"/>
        <v>X</v>
      </c>
      <c r="L768" s="224" t="s">
        <v>62</v>
      </c>
      <c r="M768" s="224"/>
      <c r="N768" s="224"/>
      <c r="O768" s="224" t="s">
        <v>62</v>
      </c>
      <c r="P768" s="224" t="s">
        <v>62</v>
      </c>
      <c r="Q768" s="224" t="s">
        <v>62</v>
      </c>
      <c r="R768" s="224" t="s">
        <v>62</v>
      </c>
      <c r="S768" s="239"/>
    </row>
    <row r="769" spans="1:19" ht="45" x14ac:dyDescent="0.2">
      <c r="A769" s="332"/>
      <c r="B769" s="148" t="s">
        <v>192</v>
      </c>
      <c r="C769" s="224"/>
      <c r="D769" s="224" t="s">
        <v>62</v>
      </c>
      <c r="E769" s="224"/>
      <c r="F769" s="224"/>
      <c r="G769" s="224">
        <f>G766</f>
        <v>0</v>
      </c>
      <c r="H769" s="224">
        <f t="shared" ref="H769:I769" si="389">H766</f>
        <v>0</v>
      </c>
      <c r="I769" s="224">
        <f t="shared" si="389"/>
        <v>0</v>
      </c>
      <c r="J769" s="224">
        <f t="shared" si="359"/>
        <v>0</v>
      </c>
      <c r="K769" s="224">
        <f t="shared" si="360"/>
        <v>0</v>
      </c>
      <c r="L769" s="224" t="s">
        <v>62</v>
      </c>
      <c r="M769" s="150">
        <v>46022</v>
      </c>
      <c r="N769" s="150">
        <v>46022</v>
      </c>
      <c r="O769" s="142"/>
      <c r="P769" s="224" t="s">
        <v>62</v>
      </c>
      <c r="Q769" s="142"/>
      <c r="R769" s="142"/>
      <c r="S769" s="239"/>
    </row>
    <row r="770" spans="1:19" ht="14.25" x14ac:dyDescent="0.2">
      <c r="A770" s="332"/>
      <c r="B770" s="147" t="s">
        <v>193</v>
      </c>
      <c r="C770" s="224"/>
      <c r="D770" s="224"/>
      <c r="E770" s="224"/>
      <c r="F770" s="224"/>
      <c r="G770" s="224" t="s">
        <v>62</v>
      </c>
      <c r="H770" s="224"/>
      <c r="I770" s="224" t="s">
        <v>62</v>
      </c>
      <c r="J770" s="224" t="str">
        <f t="shared" si="359"/>
        <v>X</v>
      </c>
      <c r="K770" s="224" t="str">
        <f t="shared" si="360"/>
        <v>X</v>
      </c>
      <c r="L770" s="224" t="s">
        <v>62</v>
      </c>
      <c r="M770" s="224"/>
      <c r="N770" s="224"/>
      <c r="O770" s="224" t="s">
        <v>62</v>
      </c>
      <c r="P770" s="224" t="s">
        <v>62</v>
      </c>
      <c r="Q770" s="224" t="s">
        <v>62</v>
      </c>
      <c r="R770" s="224" t="s">
        <v>62</v>
      </c>
      <c r="S770" s="239"/>
    </row>
    <row r="771" spans="1:19" ht="45" x14ac:dyDescent="0.2">
      <c r="A771" s="332"/>
      <c r="B771" s="148" t="s">
        <v>330</v>
      </c>
      <c r="C771" s="224"/>
      <c r="D771" s="224" t="s">
        <v>62</v>
      </c>
      <c r="E771" s="224"/>
      <c r="F771" s="224"/>
      <c r="G771" s="224">
        <f>G767</f>
        <v>0</v>
      </c>
      <c r="H771" s="224">
        <f t="shared" ref="H771:I771" si="390">H767</f>
        <v>0</v>
      </c>
      <c r="I771" s="224">
        <f t="shared" si="390"/>
        <v>0</v>
      </c>
      <c r="J771" s="224">
        <f t="shared" si="359"/>
        <v>0</v>
      </c>
      <c r="K771" s="224">
        <f t="shared" si="360"/>
        <v>0</v>
      </c>
      <c r="L771" s="224" t="s">
        <v>62</v>
      </c>
      <c r="M771" s="150">
        <v>46022</v>
      </c>
      <c r="N771" s="150">
        <v>46022</v>
      </c>
      <c r="O771" s="142"/>
      <c r="P771" s="224" t="s">
        <v>62</v>
      </c>
      <c r="Q771" s="142"/>
      <c r="R771" s="142"/>
      <c r="S771" s="239"/>
    </row>
    <row r="772" spans="1:19" ht="14.25" x14ac:dyDescent="0.2">
      <c r="A772" s="332"/>
      <c r="B772" s="147" t="s">
        <v>71</v>
      </c>
      <c r="C772" s="224"/>
      <c r="D772" s="224"/>
      <c r="E772" s="224"/>
      <c r="F772" s="224"/>
      <c r="G772" s="224" t="s">
        <v>62</v>
      </c>
      <c r="H772" s="224"/>
      <c r="I772" s="224" t="s">
        <v>62</v>
      </c>
      <c r="J772" s="224" t="str">
        <f t="shared" si="359"/>
        <v>X</v>
      </c>
      <c r="K772" s="224" t="str">
        <f t="shared" si="360"/>
        <v>X</v>
      </c>
      <c r="L772" s="224" t="s">
        <v>62</v>
      </c>
      <c r="M772" s="224"/>
      <c r="N772" s="224"/>
      <c r="O772" s="224" t="s">
        <v>62</v>
      </c>
      <c r="P772" s="224" t="s">
        <v>62</v>
      </c>
      <c r="Q772" s="224" t="s">
        <v>62</v>
      </c>
      <c r="R772" s="224" t="s">
        <v>62</v>
      </c>
      <c r="S772" s="239"/>
    </row>
    <row r="773" spans="1:19" x14ac:dyDescent="0.2">
      <c r="A773" s="333"/>
      <c r="B773" s="148" t="s">
        <v>72</v>
      </c>
      <c r="C773" s="224"/>
      <c r="D773" s="224" t="s">
        <v>62</v>
      </c>
      <c r="E773" s="224"/>
      <c r="F773" s="224"/>
      <c r="G773" s="224">
        <f>G771</f>
        <v>0</v>
      </c>
      <c r="H773" s="224">
        <f t="shared" ref="H773:I773" si="391">H771</f>
        <v>0</v>
      </c>
      <c r="I773" s="224">
        <f t="shared" si="391"/>
        <v>0</v>
      </c>
      <c r="J773" s="224">
        <f t="shared" si="359"/>
        <v>0</v>
      </c>
      <c r="K773" s="224">
        <f t="shared" si="360"/>
        <v>0</v>
      </c>
      <c r="L773" s="224" t="s">
        <v>62</v>
      </c>
      <c r="M773" s="150">
        <v>46022</v>
      </c>
      <c r="N773" s="150">
        <v>46022</v>
      </c>
      <c r="O773" s="142"/>
      <c r="P773" s="224" t="s">
        <v>62</v>
      </c>
      <c r="Q773" s="142"/>
      <c r="R773" s="142"/>
      <c r="S773" s="239"/>
    </row>
    <row r="774" spans="1:19" ht="58.5" x14ac:dyDescent="0.2">
      <c r="A774" s="331" t="s">
        <v>308</v>
      </c>
      <c r="B774" s="137" t="s">
        <v>418</v>
      </c>
      <c r="C774" s="142" t="s">
        <v>191</v>
      </c>
      <c r="D774" s="141" t="s">
        <v>333</v>
      </c>
      <c r="E774" s="141" t="s">
        <v>320</v>
      </c>
      <c r="F774" s="142">
        <v>642</v>
      </c>
      <c r="G774" s="142">
        <v>1</v>
      </c>
      <c r="H774" s="142">
        <v>1</v>
      </c>
      <c r="I774" s="142">
        <v>0</v>
      </c>
      <c r="J774" s="142">
        <f t="shared" si="359"/>
        <v>0</v>
      </c>
      <c r="K774" s="142">
        <f t="shared" si="360"/>
        <v>1</v>
      </c>
      <c r="L774" s="142"/>
      <c r="M774" s="224" t="s">
        <v>62</v>
      </c>
      <c r="N774" s="224" t="s">
        <v>62</v>
      </c>
      <c r="O774" s="194">
        <v>206703.4</v>
      </c>
      <c r="P774" s="194"/>
      <c r="Q774" s="194">
        <v>206703.4</v>
      </c>
      <c r="R774" s="194">
        <v>0</v>
      </c>
      <c r="S774" s="239"/>
    </row>
    <row r="775" spans="1:19" ht="15.75" x14ac:dyDescent="0.2">
      <c r="A775" s="332"/>
      <c r="B775" s="146" t="s">
        <v>70</v>
      </c>
      <c r="C775" s="224"/>
      <c r="D775" s="224" t="s">
        <v>62</v>
      </c>
      <c r="E775" s="224"/>
      <c r="F775" s="224"/>
      <c r="G775" s="224">
        <v>1</v>
      </c>
      <c r="H775" s="224">
        <v>1</v>
      </c>
      <c r="I775" s="224">
        <v>0</v>
      </c>
      <c r="J775" s="224">
        <f t="shared" ref="J775:J838" si="392">I775</f>
        <v>0</v>
      </c>
      <c r="K775" s="224">
        <f t="shared" ref="K775:K838" si="393">G775</f>
        <v>1</v>
      </c>
      <c r="L775" s="224" t="s">
        <v>62</v>
      </c>
      <c r="M775" s="150">
        <v>46022</v>
      </c>
      <c r="N775" s="150">
        <v>46022</v>
      </c>
      <c r="O775" s="142"/>
      <c r="P775" s="224" t="s">
        <v>62</v>
      </c>
      <c r="Q775" s="142"/>
      <c r="R775" s="142"/>
      <c r="S775" s="239"/>
    </row>
    <row r="776" spans="1:19" ht="14.25" x14ac:dyDescent="0.2">
      <c r="A776" s="332"/>
      <c r="B776" s="147" t="s">
        <v>76</v>
      </c>
      <c r="C776" s="224"/>
      <c r="D776" s="224"/>
      <c r="E776" s="224"/>
      <c r="F776" s="224"/>
      <c r="G776" s="224" t="s">
        <v>62</v>
      </c>
      <c r="H776" s="224"/>
      <c r="I776" s="224" t="s">
        <v>62</v>
      </c>
      <c r="J776" s="224" t="str">
        <f t="shared" si="392"/>
        <v>X</v>
      </c>
      <c r="K776" s="224" t="str">
        <f t="shared" si="393"/>
        <v>X</v>
      </c>
      <c r="L776" s="224" t="s">
        <v>62</v>
      </c>
      <c r="M776" s="224"/>
      <c r="N776" s="224"/>
      <c r="O776" s="224" t="s">
        <v>62</v>
      </c>
      <c r="P776" s="224" t="s">
        <v>62</v>
      </c>
      <c r="Q776" s="224" t="s">
        <v>62</v>
      </c>
      <c r="R776" s="224" t="s">
        <v>62</v>
      </c>
      <c r="S776" s="239"/>
    </row>
    <row r="777" spans="1:19" ht="45" x14ac:dyDescent="0.2">
      <c r="A777" s="332"/>
      <c r="B777" s="148" t="s">
        <v>192</v>
      </c>
      <c r="C777" s="224"/>
      <c r="D777" s="224" t="s">
        <v>62</v>
      </c>
      <c r="E777" s="224"/>
      <c r="F777" s="224"/>
      <c r="G777" s="224">
        <v>1</v>
      </c>
      <c r="H777" s="224">
        <v>1</v>
      </c>
      <c r="I777" s="224">
        <v>0</v>
      </c>
      <c r="J777" s="224">
        <f t="shared" si="392"/>
        <v>0</v>
      </c>
      <c r="K777" s="224">
        <f t="shared" si="393"/>
        <v>1</v>
      </c>
      <c r="L777" s="224" t="s">
        <v>62</v>
      </c>
      <c r="M777" s="150">
        <v>46022</v>
      </c>
      <c r="N777" s="150">
        <v>46022</v>
      </c>
      <c r="O777" s="142"/>
      <c r="P777" s="224" t="s">
        <v>62</v>
      </c>
      <c r="Q777" s="142"/>
      <c r="R777" s="142"/>
      <c r="S777" s="239"/>
    </row>
    <row r="778" spans="1:19" ht="14.25" x14ac:dyDescent="0.2">
      <c r="A778" s="332"/>
      <c r="B778" s="147" t="s">
        <v>193</v>
      </c>
      <c r="C778" s="224"/>
      <c r="D778" s="224"/>
      <c r="E778" s="224"/>
      <c r="F778" s="224"/>
      <c r="G778" s="224" t="s">
        <v>62</v>
      </c>
      <c r="H778" s="224"/>
      <c r="I778" s="224" t="s">
        <v>62</v>
      </c>
      <c r="J778" s="224" t="str">
        <f t="shared" si="392"/>
        <v>X</v>
      </c>
      <c r="K778" s="224" t="str">
        <f t="shared" si="393"/>
        <v>X</v>
      </c>
      <c r="L778" s="224" t="s">
        <v>62</v>
      </c>
      <c r="M778" s="224"/>
      <c r="N778" s="224"/>
      <c r="O778" s="224" t="s">
        <v>62</v>
      </c>
      <c r="P778" s="224" t="s">
        <v>62</v>
      </c>
      <c r="Q778" s="224" t="s">
        <v>62</v>
      </c>
      <c r="R778" s="224" t="s">
        <v>62</v>
      </c>
      <c r="S778" s="239"/>
    </row>
    <row r="779" spans="1:19" ht="45" x14ac:dyDescent="0.2">
      <c r="A779" s="332"/>
      <c r="B779" s="148" t="s">
        <v>330</v>
      </c>
      <c r="C779" s="224"/>
      <c r="D779" s="224" t="s">
        <v>62</v>
      </c>
      <c r="E779" s="224"/>
      <c r="F779" s="224"/>
      <c r="G779" s="224">
        <v>1</v>
      </c>
      <c r="H779" s="224">
        <v>1</v>
      </c>
      <c r="I779" s="224">
        <v>0</v>
      </c>
      <c r="J779" s="224">
        <f t="shared" si="392"/>
        <v>0</v>
      </c>
      <c r="K779" s="224">
        <f t="shared" si="393"/>
        <v>1</v>
      </c>
      <c r="L779" s="224" t="s">
        <v>62</v>
      </c>
      <c r="M779" s="150">
        <v>46022</v>
      </c>
      <c r="N779" s="150">
        <v>46022</v>
      </c>
      <c r="O779" s="142"/>
      <c r="P779" s="224" t="s">
        <v>62</v>
      </c>
      <c r="Q779" s="142"/>
      <c r="R779" s="142"/>
      <c r="S779" s="239"/>
    </row>
    <row r="780" spans="1:19" ht="14.25" x14ac:dyDescent="0.2">
      <c r="A780" s="332"/>
      <c r="B780" s="147" t="s">
        <v>71</v>
      </c>
      <c r="C780" s="224"/>
      <c r="D780" s="224"/>
      <c r="E780" s="224"/>
      <c r="F780" s="224"/>
      <c r="G780" s="224" t="s">
        <v>62</v>
      </c>
      <c r="H780" s="224"/>
      <c r="I780" s="224" t="s">
        <v>62</v>
      </c>
      <c r="J780" s="224" t="str">
        <f t="shared" si="392"/>
        <v>X</v>
      </c>
      <c r="K780" s="224" t="str">
        <f t="shared" si="393"/>
        <v>X</v>
      </c>
      <c r="L780" s="224" t="s">
        <v>62</v>
      </c>
      <c r="M780" s="224"/>
      <c r="N780" s="224"/>
      <c r="O780" s="224" t="s">
        <v>62</v>
      </c>
      <c r="P780" s="224" t="s">
        <v>62</v>
      </c>
      <c r="Q780" s="224" t="s">
        <v>62</v>
      </c>
      <c r="R780" s="224" t="s">
        <v>62</v>
      </c>
      <c r="S780" s="239"/>
    </row>
    <row r="781" spans="1:19" x14ac:dyDescent="0.2">
      <c r="A781" s="333"/>
      <c r="B781" s="148" t="s">
        <v>72</v>
      </c>
      <c r="C781" s="224"/>
      <c r="D781" s="224" t="s">
        <v>62</v>
      </c>
      <c r="E781" s="224"/>
      <c r="F781" s="224"/>
      <c r="G781" s="224">
        <v>1</v>
      </c>
      <c r="H781" s="224">
        <v>1</v>
      </c>
      <c r="I781" s="224">
        <v>0</v>
      </c>
      <c r="J781" s="224">
        <f t="shared" si="392"/>
        <v>0</v>
      </c>
      <c r="K781" s="224">
        <f t="shared" si="393"/>
        <v>1</v>
      </c>
      <c r="L781" s="224" t="s">
        <v>62</v>
      </c>
      <c r="M781" s="150">
        <v>46022</v>
      </c>
      <c r="N781" s="150">
        <v>46022</v>
      </c>
      <c r="O781" s="142"/>
      <c r="P781" s="224" t="s">
        <v>62</v>
      </c>
      <c r="Q781" s="142"/>
      <c r="R781" s="142"/>
      <c r="S781" s="239"/>
    </row>
    <row r="782" spans="1:19" ht="58.5" x14ac:dyDescent="0.2">
      <c r="A782" s="331" t="s">
        <v>309</v>
      </c>
      <c r="B782" s="137" t="s">
        <v>418</v>
      </c>
      <c r="C782" s="142" t="s">
        <v>191</v>
      </c>
      <c r="D782" s="141" t="s">
        <v>333</v>
      </c>
      <c r="E782" s="141" t="s">
        <v>320</v>
      </c>
      <c r="F782" s="142">
        <v>642</v>
      </c>
      <c r="G782" s="142">
        <v>2</v>
      </c>
      <c r="H782" s="142">
        <v>0</v>
      </c>
      <c r="I782" s="142">
        <v>0</v>
      </c>
      <c r="J782" s="142">
        <f t="shared" si="392"/>
        <v>0</v>
      </c>
      <c r="K782" s="142">
        <f t="shared" si="393"/>
        <v>2</v>
      </c>
      <c r="L782" s="142"/>
      <c r="M782" s="224" t="s">
        <v>62</v>
      </c>
      <c r="N782" s="224" t="s">
        <v>62</v>
      </c>
      <c r="O782" s="194">
        <v>106097.21</v>
      </c>
      <c r="P782" s="194"/>
      <c r="Q782" s="194">
        <v>106097.21</v>
      </c>
      <c r="R782" s="194"/>
      <c r="S782" s="239"/>
    </row>
    <row r="783" spans="1:19" ht="15.75" x14ac:dyDescent="0.2">
      <c r="A783" s="332"/>
      <c r="B783" s="146" t="s">
        <v>70</v>
      </c>
      <c r="C783" s="224"/>
      <c r="D783" s="224" t="s">
        <v>62</v>
      </c>
      <c r="E783" s="224"/>
      <c r="F783" s="224"/>
      <c r="G783" s="224">
        <v>2</v>
      </c>
      <c r="H783" s="224">
        <v>0</v>
      </c>
      <c r="I783" s="224">
        <v>0</v>
      </c>
      <c r="J783" s="224">
        <f t="shared" si="392"/>
        <v>0</v>
      </c>
      <c r="K783" s="224">
        <f t="shared" si="393"/>
        <v>2</v>
      </c>
      <c r="L783" s="224" t="s">
        <v>62</v>
      </c>
      <c r="M783" s="150">
        <v>46022</v>
      </c>
      <c r="N783" s="150">
        <v>46022</v>
      </c>
      <c r="O783" s="142"/>
      <c r="P783" s="224" t="s">
        <v>62</v>
      </c>
      <c r="Q783" s="142"/>
      <c r="R783" s="142"/>
      <c r="S783" s="239"/>
    </row>
    <row r="784" spans="1:19" ht="14.25" x14ac:dyDescent="0.2">
      <c r="A784" s="332"/>
      <c r="B784" s="147" t="s">
        <v>76</v>
      </c>
      <c r="C784" s="224"/>
      <c r="D784" s="224"/>
      <c r="E784" s="224"/>
      <c r="F784" s="224"/>
      <c r="G784" s="224" t="s">
        <v>62</v>
      </c>
      <c r="H784" s="224"/>
      <c r="I784" s="224" t="s">
        <v>62</v>
      </c>
      <c r="J784" s="224" t="str">
        <f t="shared" si="392"/>
        <v>X</v>
      </c>
      <c r="K784" s="224" t="str">
        <f t="shared" si="393"/>
        <v>X</v>
      </c>
      <c r="L784" s="224" t="s">
        <v>62</v>
      </c>
      <c r="M784" s="224"/>
      <c r="N784" s="224"/>
      <c r="O784" s="224" t="s">
        <v>62</v>
      </c>
      <c r="P784" s="224" t="s">
        <v>62</v>
      </c>
      <c r="Q784" s="224" t="s">
        <v>62</v>
      </c>
      <c r="R784" s="224" t="s">
        <v>62</v>
      </c>
      <c r="S784" s="239"/>
    </row>
    <row r="785" spans="1:19" ht="45" x14ac:dyDescent="0.2">
      <c r="A785" s="332"/>
      <c r="B785" s="148" t="s">
        <v>192</v>
      </c>
      <c r="C785" s="224"/>
      <c r="D785" s="224" t="s">
        <v>62</v>
      </c>
      <c r="E785" s="224"/>
      <c r="F785" s="224"/>
      <c r="G785" s="224">
        <v>2</v>
      </c>
      <c r="H785" s="224">
        <v>0</v>
      </c>
      <c r="I785" s="224">
        <v>0</v>
      </c>
      <c r="J785" s="224">
        <f t="shared" si="392"/>
        <v>0</v>
      </c>
      <c r="K785" s="224">
        <f t="shared" si="393"/>
        <v>2</v>
      </c>
      <c r="L785" s="224" t="s">
        <v>62</v>
      </c>
      <c r="M785" s="150">
        <v>46022</v>
      </c>
      <c r="N785" s="150">
        <v>46022</v>
      </c>
      <c r="O785" s="142"/>
      <c r="P785" s="224" t="s">
        <v>62</v>
      </c>
      <c r="Q785" s="142"/>
      <c r="R785" s="142"/>
      <c r="S785" s="239"/>
    </row>
    <row r="786" spans="1:19" ht="14.25" x14ac:dyDescent="0.2">
      <c r="A786" s="332"/>
      <c r="B786" s="147" t="s">
        <v>193</v>
      </c>
      <c r="C786" s="224"/>
      <c r="D786" s="224"/>
      <c r="E786" s="224"/>
      <c r="F786" s="224"/>
      <c r="G786" s="224" t="s">
        <v>62</v>
      </c>
      <c r="H786" s="224"/>
      <c r="I786" s="224" t="s">
        <v>62</v>
      </c>
      <c r="J786" s="224" t="str">
        <f t="shared" si="392"/>
        <v>X</v>
      </c>
      <c r="K786" s="224" t="str">
        <f t="shared" si="393"/>
        <v>X</v>
      </c>
      <c r="L786" s="224" t="s">
        <v>62</v>
      </c>
      <c r="M786" s="224"/>
      <c r="N786" s="224"/>
      <c r="O786" s="224" t="s">
        <v>62</v>
      </c>
      <c r="P786" s="224" t="s">
        <v>62</v>
      </c>
      <c r="Q786" s="224" t="s">
        <v>62</v>
      </c>
      <c r="R786" s="224" t="s">
        <v>62</v>
      </c>
      <c r="S786" s="239"/>
    </row>
    <row r="787" spans="1:19" ht="45" x14ac:dyDescent="0.2">
      <c r="A787" s="332"/>
      <c r="B787" s="148" t="s">
        <v>330</v>
      </c>
      <c r="C787" s="224"/>
      <c r="D787" s="224" t="s">
        <v>62</v>
      </c>
      <c r="E787" s="224"/>
      <c r="F787" s="224"/>
      <c r="G787" s="224">
        <v>2</v>
      </c>
      <c r="H787" s="224">
        <v>0</v>
      </c>
      <c r="I787" s="224">
        <v>0</v>
      </c>
      <c r="J787" s="224">
        <f t="shared" si="392"/>
        <v>0</v>
      </c>
      <c r="K787" s="224">
        <f t="shared" si="393"/>
        <v>2</v>
      </c>
      <c r="L787" s="224" t="s">
        <v>62</v>
      </c>
      <c r="M787" s="150">
        <v>46022</v>
      </c>
      <c r="N787" s="150">
        <v>46022</v>
      </c>
      <c r="O787" s="142"/>
      <c r="P787" s="224" t="s">
        <v>62</v>
      </c>
      <c r="Q787" s="142"/>
      <c r="R787" s="142"/>
      <c r="S787" s="239"/>
    </row>
    <row r="788" spans="1:19" ht="14.25" x14ac:dyDescent="0.2">
      <c r="A788" s="332"/>
      <c r="B788" s="147" t="s">
        <v>71</v>
      </c>
      <c r="C788" s="224"/>
      <c r="D788" s="224"/>
      <c r="E788" s="224"/>
      <c r="F788" s="224"/>
      <c r="G788" s="224" t="s">
        <v>62</v>
      </c>
      <c r="H788" s="224"/>
      <c r="I788" s="224" t="s">
        <v>62</v>
      </c>
      <c r="J788" s="224" t="str">
        <f t="shared" si="392"/>
        <v>X</v>
      </c>
      <c r="K788" s="224" t="str">
        <f t="shared" si="393"/>
        <v>X</v>
      </c>
      <c r="L788" s="224" t="s">
        <v>62</v>
      </c>
      <c r="M788" s="224"/>
      <c r="N788" s="224"/>
      <c r="O788" s="224" t="s">
        <v>62</v>
      </c>
      <c r="P788" s="224" t="s">
        <v>62</v>
      </c>
      <c r="Q788" s="224" t="s">
        <v>62</v>
      </c>
      <c r="R788" s="224" t="s">
        <v>62</v>
      </c>
      <c r="S788" s="239"/>
    </row>
    <row r="789" spans="1:19" x14ac:dyDescent="0.2">
      <c r="A789" s="333"/>
      <c r="B789" s="148" t="s">
        <v>72</v>
      </c>
      <c r="C789" s="224"/>
      <c r="D789" s="224" t="s">
        <v>62</v>
      </c>
      <c r="E789" s="224"/>
      <c r="F789" s="224"/>
      <c r="G789" s="224">
        <v>2</v>
      </c>
      <c r="H789" s="224">
        <v>0</v>
      </c>
      <c r="I789" s="224">
        <v>0</v>
      </c>
      <c r="J789" s="224">
        <f t="shared" si="392"/>
        <v>0</v>
      </c>
      <c r="K789" s="224">
        <f t="shared" si="393"/>
        <v>2</v>
      </c>
      <c r="L789" s="224" t="s">
        <v>62</v>
      </c>
      <c r="M789" s="150">
        <v>46022</v>
      </c>
      <c r="N789" s="150">
        <v>46022</v>
      </c>
      <c r="O789" s="142"/>
      <c r="P789" s="224" t="s">
        <v>62</v>
      </c>
      <c r="Q789" s="142"/>
      <c r="R789" s="142"/>
      <c r="S789" s="239"/>
    </row>
    <row r="790" spans="1:19" ht="58.5" x14ac:dyDescent="0.2">
      <c r="A790" s="331" t="s">
        <v>310</v>
      </c>
      <c r="B790" s="137" t="s">
        <v>418</v>
      </c>
      <c r="C790" s="142" t="s">
        <v>191</v>
      </c>
      <c r="D790" s="141" t="s">
        <v>333</v>
      </c>
      <c r="E790" s="141" t="s">
        <v>320</v>
      </c>
      <c r="F790" s="142">
        <v>642</v>
      </c>
      <c r="G790" s="142"/>
      <c r="H790" s="142">
        <v>0</v>
      </c>
      <c r="I790" s="142">
        <v>0</v>
      </c>
      <c r="J790" s="142">
        <f t="shared" si="392"/>
        <v>0</v>
      </c>
      <c r="K790" s="142">
        <f t="shared" si="393"/>
        <v>0</v>
      </c>
      <c r="L790" s="142"/>
      <c r="M790" s="224" t="s">
        <v>62</v>
      </c>
      <c r="N790" s="224" t="s">
        <v>62</v>
      </c>
      <c r="O790" s="194"/>
      <c r="P790" s="194"/>
      <c r="Q790" s="194"/>
      <c r="R790" s="194"/>
      <c r="S790" s="239"/>
    </row>
    <row r="791" spans="1:19" ht="15.75" x14ac:dyDescent="0.2">
      <c r="A791" s="332"/>
      <c r="B791" s="146" t="s">
        <v>70</v>
      </c>
      <c r="C791" s="224"/>
      <c r="D791" s="224" t="s">
        <v>62</v>
      </c>
      <c r="E791" s="224"/>
      <c r="F791" s="224"/>
      <c r="G791" s="224">
        <v>0</v>
      </c>
      <c r="H791" s="224">
        <v>0</v>
      </c>
      <c r="I791" s="224">
        <v>0</v>
      </c>
      <c r="J791" s="224">
        <f t="shared" si="392"/>
        <v>0</v>
      </c>
      <c r="K791" s="224">
        <f t="shared" si="393"/>
        <v>0</v>
      </c>
      <c r="L791" s="224" t="s">
        <v>62</v>
      </c>
      <c r="M791" s="150">
        <v>46022</v>
      </c>
      <c r="N791" s="150">
        <v>46022</v>
      </c>
      <c r="O791" s="142"/>
      <c r="P791" s="224" t="s">
        <v>62</v>
      </c>
      <c r="Q791" s="142"/>
      <c r="R791" s="142"/>
      <c r="S791" s="239"/>
    </row>
    <row r="792" spans="1:19" ht="14.25" x14ac:dyDescent="0.2">
      <c r="A792" s="332"/>
      <c r="B792" s="147" t="s">
        <v>76</v>
      </c>
      <c r="C792" s="224"/>
      <c r="D792" s="224"/>
      <c r="E792" s="224"/>
      <c r="F792" s="224"/>
      <c r="G792" s="224" t="s">
        <v>62</v>
      </c>
      <c r="H792" s="224"/>
      <c r="I792" s="224" t="s">
        <v>62</v>
      </c>
      <c r="J792" s="224" t="str">
        <f t="shared" si="392"/>
        <v>X</v>
      </c>
      <c r="K792" s="224" t="str">
        <f t="shared" si="393"/>
        <v>X</v>
      </c>
      <c r="L792" s="224" t="s">
        <v>62</v>
      </c>
      <c r="M792" s="224"/>
      <c r="N792" s="224"/>
      <c r="O792" s="224" t="s">
        <v>62</v>
      </c>
      <c r="P792" s="224" t="s">
        <v>62</v>
      </c>
      <c r="Q792" s="224" t="s">
        <v>62</v>
      </c>
      <c r="R792" s="224" t="s">
        <v>62</v>
      </c>
      <c r="S792" s="239"/>
    </row>
    <row r="793" spans="1:19" ht="45" x14ac:dyDescent="0.2">
      <c r="A793" s="332"/>
      <c r="B793" s="148" t="s">
        <v>192</v>
      </c>
      <c r="C793" s="224"/>
      <c r="D793" s="224" t="s">
        <v>62</v>
      </c>
      <c r="E793" s="224"/>
      <c r="F793" s="224"/>
      <c r="G793" s="224">
        <v>0</v>
      </c>
      <c r="H793" s="224">
        <v>0</v>
      </c>
      <c r="I793" s="224">
        <v>0</v>
      </c>
      <c r="J793" s="224">
        <f t="shared" si="392"/>
        <v>0</v>
      </c>
      <c r="K793" s="224">
        <f t="shared" si="393"/>
        <v>0</v>
      </c>
      <c r="L793" s="224" t="s">
        <v>62</v>
      </c>
      <c r="M793" s="150">
        <v>46022</v>
      </c>
      <c r="N793" s="150">
        <v>46022</v>
      </c>
      <c r="O793" s="142"/>
      <c r="P793" s="224" t="s">
        <v>62</v>
      </c>
      <c r="Q793" s="142"/>
      <c r="R793" s="142"/>
      <c r="S793" s="239"/>
    </row>
    <row r="794" spans="1:19" ht="14.25" x14ac:dyDescent="0.2">
      <c r="A794" s="332"/>
      <c r="B794" s="147" t="s">
        <v>193</v>
      </c>
      <c r="C794" s="224"/>
      <c r="D794" s="224"/>
      <c r="E794" s="224"/>
      <c r="F794" s="224"/>
      <c r="G794" s="224" t="s">
        <v>62</v>
      </c>
      <c r="H794" s="224"/>
      <c r="I794" s="224" t="s">
        <v>62</v>
      </c>
      <c r="J794" s="224" t="str">
        <f t="shared" si="392"/>
        <v>X</v>
      </c>
      <c r="K794" s="224" t="str">
        <f t="shared" si="393"/>
        <v>X</v>
      </c>
      <c r="L794" s="224" t="s">
        <v>62</v>
      </c>
      <c r="M794" s="224"/>
      <c r="N794" s="224"/>
      <c r="O794" s="224" t="s">
        <v>62</v>
      </c>
      <c r="P794" s="224" t="s">
        <v>62</v>
      </c>
      <c r="Q794" s="224" t="s">
        <v>62</v>
      </c>
      <c r="R794" s="224" t="s">
        <v>62</v>
      </c>
      <c r="S794" s="239"/>
    </row>
    <row r="795" spans="1:19" ht="45" x14ac:dyDescent="0.2">
      <c r="A795" s="332"/>
      <c r="B795" s="148" t="s">
        <v>330</v>
      </c>
      <c r="C795" s="224"/>
      <c r="D795" s="224" t="s">
        <v>62</v>
      </c>
      <c r="E795" s="224"/>
      <c r="F795" s="224"/>
      <c r="G795" s="224">
        <v>0</v>
      </c>
      <c r="H795" s="224">
        <v>0</v>
      </c>
      <c r="I795" s="224">
        <v>0</v>
      </c>
      <c r="J795" s="224">
        <f t="shared" si="392"/>
        <v>0</v>
      </c>
      <c r="K795" s="224">
        <f t="shared" si="393"/>
        <v>0</v>
      </c>
      <c r="L795" s="224" t="s">
        <v>62</v>
      </c>
      <c r="M795" s="150">
        <v>46022</v>
      </c>
      <c r="N795" s="150">
        <v>46022</v>
      </c>
      <c r="O795" s="142"/>
      <c r="P795" s="224" t="s">
        <v>62</v>
      </c>
      <c r="Q795" s="142"/>
      <c r="R795" s="142"/>
      <c r="S795" s="239"/>
    </row>
    <row r="796" spans="1:19" ht="14.25" x14ac:dyDescent="0.2">
      <c r="A796" s="332"/>
      <c r="B796" s="147" t="s">
        <v>71</v>
      </c>
      <c r="C796" s="224"/>
      <c r="D796" s="224"/>
      <c r="E796" s="224"/>
      <c r="F796" s="224"/>
      <c r="G796" s="224" t="s">
        <v>62</v>
      </c>
      <c r="H796" s="224"/>
      <c r="I796" s="224" t="s">
        <v>62</v>
      </c>
      <c r="J796" s="224" t="str">
        <f t="shared" si="392"/>
        <v>X</v>
      </c>
      <c r="K796" s="224" t="str">
        <f t="shared" si="393"/>
        <v>X</v>
      </c>
      <c r="L796" s="224" t="s">
        <v>62</v>
      </c>
      <c r="M796" s="224"/>
      <c r="N796" s="224"/>
      <c r="O796" s="224" t="s">
        <v>62</v>
      </c>
      <c r="P796" s="224" t="s">
        <v>62</v>
      </c>
      <c r="Q796" s="224" t="s">
        <v>62</v>
      </c>
      <c r="R796" s="224" t="s">
        <v>62</v>
      </c>
      <c r="S796" s="239"/>
    </row>
    <row r="797" spans="1:19" x14ac:dyDescent="0.2">
      <c r="A797" s="333"/>
      <c r="B797" s="148" t="s">
        <v>72</v>
      </c>
      <c r="C797" s="224"/>
      <c r="D797" s="224" t="s">
        <v>62</v>
      </c>
      <c r="E797" s="224"/>
      <c r="F797" s="224"/>
      <c r="G797" s="224">
        <v>0</v>
      </c>
      <c r="H797" s="224">
        <v>0</v>
      </c>
      <c r="I797" s="224">
        <v>0</v>
      </c>
      <c r="J797" s="224">
        <f t="shared" si="392"/>
        <v>0</v>
      </c>
      <c r="K797" s="224">
        <f t="shared" si="393"/>
        <v>0</v>
      </c>
      <c r="L797" s="224" t="s">
        <v>62</v>
      </c>
      <c r="M797" s="150">
        <v>46022</v>
      </c>
      <c r="N797" s="150">
        <v>46022</v>
      </c>
      <c r="O797" s="142"/>
      <c r="P797" s="224" t="s">
        <v>62</v>
      </c>
      <c r="Q797" s="142"/>
      <c r="R797" s="142"/>
      <c r="S797" s="239"/>
    </row>
    <row r="798" spans="1:19" ht="58.5" x14ac:dyDescent="0.2">
      <c r="A798" s="331" t="s">
        <v>311</v>
      </c>
      <c r="B798" s="137" t="s">
        <v>418</v>
      </c>
      <c r="C798" s="142" t="s">
        <v>191</v>
      </c>
      <c r="D798" s="141" t="s">
        <v>333</v>
      </c>
      <c r="E798" s="141" t="s">
        <v>320</v>
      </c>
      <c r="F798" s="142">
        <v>642</v>
      </c>
      <c r="G798" s="142">
        <v>0</v>
      </c>
      <c r="H798" s="142">
        <v>1</v>
      </c>
      <c r="I798" s="142">
        <v>0</v>
      </c>
      <c r="J798" s="142">
        <f t="shared" si="392"/>
        <v>0</v>
      </c>
      <c r="K798" s="142">
        <f t="shared" si="393"/>
        <v>0</v>
      </c>
      <c r="L798" s="142"/>
      <c r="M798" s="224" t="s">
        <v>62</v>
      </c>
      <c r="N798" s="224" t="s">
        <v>62</v>
      </c>
      <c r="O798" s="194">
        <v>0</v>
      </c>
      <c r="P798" s="194"/>
      <c r="Q798" s="194">
        <v>0</v>
      </c>
      <c r="R798" s="194">
        <v>0</v>
      </c>
      <c r="S798" s="239"/>
    </row>
    <row r="799" spans="1:19" ht="15.75" x14ac:dyDescent="0.2">
      <c r="A799" s="332"/>
      <c r="B799" s="146" t="s">
        <v>70</v>
      </c>
      <c r="C799" s="224"/>
      <c r="D799" s="224" t="s">
        <v>62</v>
      </c>
      <c r="E799" s="224"/>
      <c r="F799" s="224"/>
      <c r="G799" s="224">
        <v>0</v>
      </c>
      <c r="H799" s="224">
        <v>1</v>
      </c>
      <c r="I799" s="224">
        <v>0</v>
      </c>
      <c r="J799" s="224">
        <f t="shared" si="392"/>
        <v>0</v>
      </c>
      <c r="K799" s="224">
        <f t="shared" si="393"/>
        <v>0</v>
      </c>
      <c r="L799" s="224" t="s">
        <v>62</v>
      </c>
      <c r="M799" s="150">
        <v>46022</v>
      </c>
      <c r="N799" s="150">
        <v>46022</v>
      </c>
      <c r="O799" s="142"/>
      <c r="P799" s="224" t="s">
        <v>62</v>
      </c>
      <c r="Q799" s="142"/>
      <c r="R799" s="142"/>
      <c r="S799" s="239"/>
    </row>
    <row r="800" spans="1:19" ht="14.25" x14ac:dyDescent="0.2">
      <c r="A800" s="332"/>
      <c r="B800" s="147" t="s">
        <v>76</v>
      </c>
      <c r="C800" s="224"/>
      <c r="D800" s="224"/>
      <c r="E800" s="224"/>
      <c r="F800" s="224"/>
      <c r="G800" s="224" t="s">
        <v>62</v>
      </c>
      <c r="H800" s="224"/>
      <c r="I800" s="224" t="s">
        <v>62</v>
      </c>
      <c r="J800" s="224" t="str">
        <f t="shared" si="392"/>
        <v>X</v>
      </c>
      <c r="K800" s="224" t="str">
        <f t="shared" si="393"/>
        <v>X</v>
      </c>
      <c r="L800" s="224" t="s">
        <v>62</v>
      </c>
      <c r="M800" s="224"/>
      <c r="N800" s="224"/>
      <c r="O800" s="224" t="s">
        <v>62</v>
      </c>
      <c r="P800" s="224" t="s">
        <v>62</v>
      </c>
      <c r="Q800" s="224" t="s">
        <v>62</v>
      </c>
      <c r="R800" s="224" t="s">
        <v>62</v>
      </c>
      <c r="S800" s="239"/>
    </row>
    <row r="801" spans="1:19" ht="45" x14ac:dyDescent="0.2">
      <c r="A801" s="332"/>
      <c r="B801" s="148" t="s">
        <v>192</v>
      </c>
      <c r="C801" s="224"/>
      <c r="D801" s="224" t="s">
        <v>62</v>
      </c>
      <c r="E801" s="224"/>
      <c r="F801" s="224"/>
      <c r="G801" s="224">
        <v>0</v>
      </c>
      <c r="H801" s="224">
        <v>1</v>
      </c>
      <c r="I801" s="224">
        <v>0</v>
      </c>
      <c r="J801" s="224">
        <f t="shared" si="392"/>
        <v>0</v>
      </c>
      <c r="K801" s="224">
        <f t="shared" si="393"/>
        <v>0</v>
      </c>
      <c r="L801" s="224" t="s">
        <v>62</v>
      </c>
      <c r="M801" s="150">
        <v>46022</v>
      </c>
      <c r="N801" s="150">
        <v>46022</v>
      </c>
      <c r="O801" s="142"/>
      <c r="P801" s="224" t="s">
        <v>62</v>
      </c>
      <c r="Q801" s="142"/>
      <c r="R801" s="142"/>
      <c r="S801" s="239"/>
    </row>
    <row r="802" spans="1:19" ht="14.25" x14ac:dyDescent="0.2">
      <c r="A802" s="332"/>
      <c r="B802" s="147" t="s">
        <v>193</v>
      </c>
      <c r="C802" s="224"/>
      <c r="D802" s="224"/>
      <c r="E802" s="224"/>
      <c r="F802" s="224"/>
      <c r="G802" s="224" t="s">
        <v>62</v>
      </c>
      <c r="H802" s="224"/>
      <c r="I802" s="224" t="s">
        <v>62</v>
      </c>
      <c r="J802" s="224" t="str">
        <f t="shared" si="392"/>
        <v>X</v>
      </c>
      <c r="K802" s="224" t="str">
        <f t="shared" si="393"/>
        <v>X</v>
      </c>
      <c r="L802" s="224" t="s">
        <v>62</v>
      </c>
      <c r="M802" s="224"/>
      <c r="N802" s="224"/>
      <c r="O802" s="224" t="s">
        <v>62</v>
      </c>
      <c r="P802" s="224" t="s">
        <v>62</v>
      </c>
      <c r="Q802" s="224" t="s">
        <v>62</v>
      </c>
      <c r="R802" s="224" t="s">
        <v>62</v>
      </c>
      <c r="S802" s="239"/>
    </row>
    <row r="803" spans="1:19" ht="45" x14ac:dyDescent="0.2">
      <c r="A803" s="332"/>
      <c r="B803" s="148" t="s">
        <v>330</v>
      </c>
      <c r="C803" s="224"/>
      <c r="D803" s="224" t="s">
        <v>62</v>
      </c>
      <c r="E803" s="224"/>
      <c r="F803" s="224"/>
      <c r="G803" s="224">
        <v>0</v>
      </c>
      <c r="H803" s="224">
        <v>1</v>
      </c>
      <c r="I803" s="224">
        <v>0</v>
      </c>
      <c r="J803" s="224">
        <f t="shared" si="392"/>
        <v>0</v>
      </c>
      <c r="K803" s="224">
        <f t="shared" si="393"/>
        <v>0</v>
      </c>
      <c r="L803" s="224" t="s">
        <v>62</v>
      </c>
      <c r="M803" s="150">
        <v>46022</v>
      </c>
      <c r="N803" s="150">
        <v>46022</v>
      </c>
      <c r="O803" s="142"/>
      <c r="P803" s="224" t="s">
        <v>62</v>
      </c>
      <c r="Q803" s="142"/>
      <c r="R803" s="142"/>
      <c r="S803" s="239"/>
    </row>
    <row r="804" spans="1:19" ht="14.25" x14ac:dyDescent="0.2">
      <c r="A804" s="332"/>
      <c r="B804" s="147" t="s">
        <v>71</v>
      </c>
      <c r="C804" s="224"/>
      <c r="D804" s="224"/>
      <c r="E804" s="224"/>
      <c r="F804" s="224"/>
      <c r="G804" s="224" t="s">
        <v>62</v>
      </c>
      <c r="H804" s="224"/>
      <c r="I804" s="224" t="s">
        <v>62</v>
      </c>
      <c r="J804" s="224" t="str">
        <f t="shared" si="392"/>
        <v>X</v>
      </c>
      <c r="K804" s="224" t="str">
        <f t="shared" si="393"/>
        <v>X</v>
      </c>
      <c r="L804" s="224" t="s">
        <v>62</v>
      </c>
      <c r="M804" s="224"/>
      <c r="N804" s="224"/>
      <c r="O804" s="224" t="s">
        <v>62</v>
      </c>
      <c r="P804" s="224" t="s">
        <v>62</v>
      </c>
      <c r="Q804" s="224" t="s">
        <v>62</v>
      </c>
      <c r="R804" s="224" t="s">
        <v>62</v>
      </c>
      <c r="S804" s="239"/>
    </row>
    <row r="805" spans="1:19" x14ac:dyDescent="0.2">
      <c r="A805" s="333"/>
      <c r="B805" s="148" t="s">
        <v>72</v>
      </c>
      <c r="C805" s="224"/>
      <c r="D805" s="224" t="s">
        <v>62</v>
      </c>
      <c r="E805" s="224"/>
      <c r="F805" s="224"/>
      <c r="G805" s="224">
        <v>0</v>
      </c>
      <c r="H805" s="224">
        <v>1</v>
      </c>
      <c r="I805" s="224">
        <v>0</v>
      </c>
      <c r="J805" s="224">
        <f t="shared" si="392"/>
        <v>0</v>
      </c>
      <c r="K805" s="224">
        <f t="shared" si="393"/>
        <v>0</v>
      </c>
      <c r="L805" s="224" t="s">
        <v>62</v>
      </c>
      <c r="M805" s="150">
        <v>46022</v>
      </c>
      <c r="N805" s="150">
        <v>46022</v>
      </c>
      <c r="O805" s="142"/>
      <c r="P805" s="224" t="s">
        <v>62</v>
      </c>
      <c r="Q805" s="142"/>
      <c r="R805" s="142"/>
      <c r="S805" s="239"/>
    </row>
    <row r="806" spans="1:19" ht="58.5" x14ac:dyDescent="0.2">
      <c r="A806" s="331" t="s">
        <v>312</v>
      </c>
      <c r="B806" s="137" t="s">
        <v>418</v>
      </c>
      <c r="C806" s="142" t="s">
        <v>191</v>
      </c>
      <c r="D806" s="141" t="s">
        <v>333</v>
      </c>
      <c r="E806" s="141" t="s">
        <v>320</v>
      </c>
      <c r="F806" s="142">
        <v>642</v>
      </c>
      <c r="G806" s="142"/>
      <c r="H806" s="142">
        <v>0</v>
      </c>
      <c r="I806" s="142">
        <v>0</v>
      </c>
      <c r="J806" s="142">
        <f t="shared" si="392"/>
        <v>0</v>
      </c>
      <c r="K806" s="142">
        <f t="shared" si="393"/>
        <v>0</v>
      </c>
      <c r="L806" s="142"/>
      <c r="M806" s="224" t="s">
        <v>62</v>
      </c>
      <c r="N806" s="224" t="s">
        <v>62</v>
      </c>
      <c r="O806" s="194"/>
      <c r="P806" s="194"/>
      <c r="Q806" s="194"/>
      <c r="R806" s="194"/>
      <c r="S806" s="239"/>
    </row>
    <row r="807" spans="1:19" ht="15.75" x14ac:dyDescent="0.2">
      <c r="A807" s="332"/>
      <c r="B807" s="146" t="s">
        <v>70</v>
      </c>
      <c r="C807" s="224"/>
      <c r="D807" s="224" t="s">
        <v>62</v>
      </c>
      <c r="E807" s="224"/>
      <c r="F807" s="224"/>
      <c r="G807" s="224">
        <v>0</v>
      </c>
      <c r="H807" s="224">
        <v>0</v>
      </c>
      <c r="I807" s="224">
        <v>0</v>
      </c>
      <c r="J807" s="224">
        <f t="shared" si="392"/>
        <v>0</v>
      </c>
      <c r="K807" s="224">
        <f t="shared" si="393"/>
        <v>0</v>
      </c>
      <c r="L807" s="224" t="s">
        <v>62</v>
      </c>
      <c r="M807" s="150">
        <v>46022</v>
      </c>
      <c r="N807" s="150">
        <v>46022</v>
      </c>
      <c r="O807" s="142"/>
      <c r="P807" s="224" t="s">
        <v>62</v>
      </c>
      <c r="Q807" s="142"/>
      <c r="R807" s="142"/>
      <c r="S807" s="239"/>
    </row>
    <row r="808" spans="1:19" ht="14.25" x14ac:dyDescent="0.2">
      <c r="A808" s="332"/>
      <c r="B808" s="147" t="s">
        <v>76</v>
      </c>
      <c r="C808" s="224"/>
      <c r="D808" s="224"/>
      <c r="E808" s="224"/>
      <c r="F808" s="224"/>
      <c r="G808" s="224" t="s">
        <v>62</v>
      </c>
      <c r="H808" s="224"/>
      <c r="I808" s="224" t="s">
        <v>62</v>
      </c>
      <c r="J808" s="224" t="str">
        <f t="shared" si="392"/>
        <v>X</v>
      </c>
      <c r="K808" s="224" t="str">
        <f t="shared" si="393"/>
        <v>X</v>
      </c>
      <c r="L808" s="224" t="s">
        <v>62</v>
      </c>
      <c r="M808" s="224"/>
      <c r="N808" s="224"/>
      <c r="O808" s="224" t="s">
        <v>62</v>
      </c>
      <c r="P808" s="224" t="s">
        <v>62</v>
      </c>
      <c r="Q808" s="224" t="s">
        <v>62</v>
      </c>
      <c r="R808" s="224" t="s">
        <v>62</v>
      </c>
      <c r="S808" s="239"/>
    </row>
    <row r="809" spans="1:19" ht="45" x14ac:dyDescent="0.2">
      <c r="A809" s="332"/>
      <c r="B809" s="148" t="s">
        <v>192</v>
      </c>
      <c r="C809" s="224"/>
      <c r="D809" s="224" t="s">
        <v>62</v>
      </c>
      <c r="E809" s="224"/>
      <c r="F809" s="224"/>
      <c r="G809" s="224">
        <v>0</v>
      </c>
      <c r="H809" s="224">
        <v>0</v>
      </c>
      <c r="I809" s="224">
        <v>0</v>
      </c>
      <c r="J809" s="224">
        <f t="shared" si="392"/>
        <v>0</v>
      </c>
      <c r="K809" s="224">
        <f t="shared" si="393"/>
        <v>0</v>
      </c>
      <c r="L809" s="224" t="s">
        <v>62</v>
      </c>
      <c r="M809" s="150">
        <v>46022</v>
      </c>
      <c r="N809" s="150">
        <v>46022</v>
      </c>
      <c r="O809" s="142"/>
      <c r="P809" s="224" t="s">
        <v>62</v>
      </c>
      <c r="Q809" s="142"/>
      <c r="R809" s="142"/>
      <c r="S809" s="239"/>
    </row>
    <row r="810" spans="1:19" ht="14.25" x14ac:dyDescent="0.2">
      <c r="A810" s="332"/>
      <c r="B810" s="147" t="s">
        <v>193</v>
      </c>
      <c r="C810" s="224"/>
      <c r="D810" s="224"/>
      <c r="E810" s="224"/>
      <c r="F810" s="224"/>
      <c r="G810" s="224" t="s">
        <v>62</v>
      </c>
      <c r="H810" s="224"/>
      <c r="I810" s="224" t="s">
        <v>62</v>
      </c>
      <c r="J810" s="224" t="str">
        <f t="shared" si="392"/>
        <v>X</v>
      </c>
      <c r="K810" s="224" t="str">
        <f t="shared" si="393"/>
        <v>X</v>
      </c>
      <c r="L810" s="224" t="s">
        <v>62</v>
      </c>
      <c r="M810" s="224"/>
      <c r="N810" s="224"/>
      <c r="O810" s="224" t="s">
        <v>62</v>
      </c>
      <c r="P810" s="224" t="s">
        <v>62</v>
      </c>
      <c r="Q810" s="224" t="s">
        <v>62</v>
      </c>
      <c r="R810" s="224" t="s">
        <v>62</v>
      </c>
      <c r="S810" s="239"/>
    </row>
    <row r="811" spans="1:19" ht="45" x14ac:dyDescent="0.2">
      <c r="A811" s="332"/>
      <c r="B811" s="148" t="s">
        <v>330</v>
      </c>
      <c r="C811" s="224"/>
      <c r="D811" s="224" t="s">
        <v>62</v>
      </c>
      <c r="E811" s="224"/>
      <c r="F811" s="224"/>
      <c r="G811" s="224">
        <v>0</v>
      </c>
      <c r="H811" s="224">
        <v>0</v>
      </c>
      <c r="I811" s="224">
        <v>0</v>
      </c>
      <c r="J811" s="224">
        <f t="shared" si="392"/>
        <v>0</v>
      </c>
      <c r="K811" s="224">
        <f t="shared" si="393"/>
        <v>0</v>
      </c>
      <c r="L811" s="224" t="s">
        <v>62</v>
      </c>
      <c r="M811" s="150">
        <v>46022</v>
      </c>
      <c r="N811" s="150">
        <v>46022</v>
      </c>
      <c r="O811" s="142"/>
      <c r="P811" s="224" t="s">
        <v>62</v>
      </c>
      <c r="Q811" s="142"/>
      <c r="R811" s="142"/>
      <c r="S811" s="239"/>
    </row>
    <row r="812" spans="1:19" ht="14.25" x14ac:dyDescent="0.2">
      <c r="A812" s="332"/>
      <c r="B812" s="147" t="s">
        <v>71</v>
      </c>
      <c r="C812" s="224"/>
      <c r="D812" s="224"/>
      <c r="E812" s="224"/>
      <c r="F812" s="224"/>
      <c r="G812" s="224" t="s">
        <v>62</v>
      </c>
      <c r="H812" s="224"/>
      <c r="I812" s="224" t="s">
        <v>62</v>
      </c>
      <c r="J812" s="224" t="str">
        <f t="shared" si="392"/>
        <v>X</v>
      </c>
      <c r="K812" s="224" t="str">
        <f t="shared" si="393"/>
        <v>X</v>
      </c>
      <c r="L812" s="224" t="s">
        <v>62</v>
      </c>
      <c r="M812" s="224"/>
      <c r="N812" s="224"/>
      <c r="O812" s="224" t="s">
        <v>62</v>
      </c>
      <c r="P812" s="224" t="s">
        <v>62</v>
      </c>
      <c r="Q812" s="224" t="s">
        <v>62</v>
      </c>
      <c r="R812" s="224" t="s">
        <v>62</v>
      </c>
      <c r="S812" s="239"/>
    </row>
    <row r="813" spans="1:19" x14ac:dyDescent="0.2">
      <c r="A813" s="333"/>
      <c r="B813" s="148" t="s">
        <v>72</v>
      </c>
      <c r="C813" s="224"/>
      <c r="D813" s="224" t="s">
        <v>62</v>
      </c>
      <c r="E813" s="224"/>
      <c r="F813" s="224"/>
      <c r="G813" s="224">
        <v>0</v>
      </c>
      <c r="H813" s="224">
        <v>0</v>
      </c>
      <c r="I813" s="224">
        <v>0</v>
      </c>
      <c r="J813" s="224">
        <f t="shared" si="392"/>
        <v>0</v>
      </c>
      <c r="K813" s="224">
        <f t="shared" si="393"/>
        <v>0</v>
      </c>
      <c r="L813" s="224" t="s">
        <v>62</v>
      </c>
      <c r="M813" s="150">
        <v>46022</v>
      </c>
      <c r="N813" s="150">
        <v>46022</v>
      </c>
      <c r="O813" s="142"/>
      <c r="P813" s="224" t="s">
        <v>62</v>
      </c>
      <c r="Q813" s="142"/>
      <c r="R813" s="142"/>
      <c r="S813" s="239"/>
    </row>
    <row r="814" spans="1:19" ht="58.5" x14ac:dyDescent="0.2">
      <c r="A814" s="331" t="s">
        <v>313</v>
      </c>
      <c r="B814" s="137" t="s">
        <v>418</v>
      </c>
      <c r="C814" s="142" t="s">
        <v>191</v>
      </c>
      <c r="D814" s="141" t="s">
        <v>333</v>
      </c>
      <c r="E814" s="141" t="s">
        <v>320</v>
      </c>
      <c r="F814" s="142">
        <v>642</v>
      </c>
      <c r="G814" s="142">
        <v>1</v>
      </c>
      <c r="H814" s="142">
        <v>1</v>
      </c>
      <c r="I814" s="142">
        <v>1</v>
      </c>
      <c r="J814" s="142">
        <v>1</v>
      </c>
      <c r="K814" s="142">
        <f t="shared" si="393"/>
        <v>1</v>
      </c>
      <c r="L814" s="142"/>
      <c r="M814" s="224" t="s">
        <v>62</v>
      </c>
      <c r="N814" s="224" t="s">
        <v>62</v>
      </c>
      <c r="O814" s="194">
        <v>186078.41</v>
      </c>
      <c r="P814" s="194"/>
      <c r="Q814" s="194">
        <v>184264.74</v>
      </c>
      <c r="R814" s="194">
        <v>165571.98000000001</v>
      </c>
      <c r="S814" s="239"/>
    </row>
    <row r="815" spans="1:19" ht="15.75" x14ac:dyDescent="0.2">
      <c r="A815" s="332"/>
      <c r="B815" s="146" t="s">
        <v>70</v>
      </c>
      <c r="C815" s="224"/>
      <c r="D815" s="224" t="s">
        <v>62</v>
      </c>
      <c r="E815" s="224"/>
      <c r="F815" s="224"/>
      <c r="G815" s="224">
        <v>1</v>
      </c>
      <c r="H815" s="224">
        <v>1</v>
      </c>
      <c r="I815" s="224">
        <v>0</v>
      </c>
      <c r="J815" s="224">
        <f t="shared" si="392"/>
        <v>0</v>
      </c>
      <c r="K815" s="224">
        <f t="shared" si="393"/>
        <v>1</v>
      </c>
      <c r="L815" s="224" t="s">
        <v>62</v>
      </c>
      <c r="M815" s="150">
        <v>46022</v>
      </c>
      <c r="N815" s="150">
        <v>46022</v>
      </c>
      <c r="O815" s="142"/>
      <c r="P815" s="224" t="s">
        <v>62</v>
      </c>
      <c r="Q815" s="142"/>
      <c r="R815" s="142"/>
      <c r="S815" s="239"/>
    </row>
    <row r="816" spans="1:19" ht="14.25" x14ac:dyDescent="0.2">
      <c r="A816" s="332"/>
      <c r="B816" s="147" t="s">
        <v>76</v>
      </c>
      <c r="C816" s="224"/>
      <c r="D816" s="224"/>
      <c r="E816" s="224"/>
      <c r="F816" s="224"/>
      <c r="G816" s="224" t="s">
        <v>62</v>
      </c>
      <c r="H816" s="224"/>
      <c r="I816" s="224" t="s">
        <v>62</v>
      </c>
      <c r="J816" s="224" t="str">
        <f t="shared" si="392"/>
        <v>X</v>
      </c>
      <c r="K816" s="224" t="str">
        <f t="shared" si="393"/>
        <v>X</v>
      </c>
      <c r="L816" s="224" t="s">
        <v>62</v>
      </c>
      <c r="M816" s="224"/>
      <c r="N816" s="224"/>
      <c r="O816" s="224" t="s">
        <v>62</v>
      </c>
      <c r="P816" s="224" t="s">
        <v>62</v>
      </c>
      <c r="Q816" s="224" t="s">
        <v>62</v>
      </c>
      <c r="R816" s="224" t="s">
        <v>62</v>
      </c>
      <c r="S816" s="239"/>
    </row>
    <row r="817" spans="1:19" ht="45" x14ac:dyDescent="0.2">
      <c r="A817" s="332"/>
      <c r="B817" s="148" t="s">
        <v>192</v>
      </c>
      <c r="C817" s="224"/>
      <c r="D817" s="224" t="s">
        <v>62</v>
      </c>
      <c r="E817" s="224"/>
      <c r="F817" s="224"/>
      <c r="G817" s="224">
        <v>1</v>
      </c>
      <c r="H817" s="224">
        <v>1</v>
      </c>
      <c r="I817" s="224">
        <v>0</v>
      </c>
      <c r="J817" s="224">
        <f t="shared" si="392"/>
        <v>0</v>
      </c>
      <c r="K817" s="224">
        <f t="shared" si="393"/>
        <v>1</v>
      </c>
      <c r="L817" s="224" t="s">
        <v>62</v>
      </c>
      <c r="M817" s="150">
        <v>46022</v>
      </c>
      <c r="N817" s="150">
        <v>46022</v>
      </c>
      <c r="O817" s="142"/>
      <c r="P817" s="224" t="s">
        <v>62</v>
      </c>
      <c r="Q817" s="142"/>
      <c r="R817" s="142"/>
      <c r="S817" s="239"/>
    </row>
    <row r="818" spans="1:19" ht="14.25" x14ac:dyDescent="0.2">
      <c r="A818" s="332"/>
      <c r="B818" s="147" t="s">
        <v>193</v>
      </c>
      <c r="C818" s="224"/>
      <c r="D818" s="224"/>
      <c r="E818" s="224"/>
      <c r="F818" s="224"/>
      <c r="G818" s="224" t="s">
        <v>62</v>
      </c>
      <c r="H818" s="224"/>
      <c r="I818" s="224" t="s">
        <v>62</v>
      </c>
      <c r="J818" s="224" t="str">
        <f t="shared" si="392"/>
        <v>X</v>
      </c>
      <c r="K818" s="224" t="str">
        <f t="shared" si="393"/>
        <v>X</v>
      </c>
      <c r="L818" s="224" t="s">
        <v>62</v>
      </c>
      <c r="M818" s="224"/>
      <c r="N818" s="224"/>
      <c r="O818" s="224" t="s">
        <v>62</v>
      </c>
      <c r="P818" s="224" t="s">
        <v>62</v>
      </c>
      <c r="Q818" s="224" t="s">
        <v>62</v>
      </c>
      <c r="R818" s="224" t="s">
        <v>62</v>
      </c>
      <c r="S818" s="239"/>
    </row>
    <row r="819" spans="1:19" ht="45" x14ac:dyDescent="0.2">
      <c r="A819" s="332"/>
      <c r="B819" s="148" t="s">
        <v>330</v>
      </c>
      <c r="C819" s="224"/>
      <c r="D819" s="224" t="s">
        <v>62</v>
      </c>
      <c r="E819" s="224"/>
      <c r="F819" s="224"/>
      <c r="G819" s="224">
        <v>1</v>
      </c>
      <c r="H819" s="224">
        <v>1</v>
      </c>
      <c r="I819" s="224">
        <v>0</v>
      </c>
      <c r="J819" s="224">
        <f t="shared" si="392"/>
        <v>0</v>
      </c>
      <c r="K819" s="224">
        <f t="shared" si="393"/>
        <v>1</v>
      </c>
      <c r="L819" s="224" t="s">
        <v>62</v>
      </c>
      <c r="M819" s="150">
        <v>46022</v>
      </c>
      <c r="N819" s="150">
        <v>46022</v>
      </c>
      <c r="O819" s="142"/>
      <c r="P819" s="224" t="s">
        <v>62</v>
      </c>
      <c r="Q819" s="142"/>
      <c r="R819" s="142"/>
      <c r="S819" s="239"/>
    </row>
    <row r="820" spans="1:19" ht="14.25" x14ac:dyDescent="0.2">
      <c r="A820" s="332"/>
      <c r="B820" s="147" t="s">
        <v>71</v>
      </c>
      <c r="C820" s="224"/>
      <c r="D820" s="224"/>
      <c r="E820" s="224"/>
      <c r="F820" s="224"/>
      <c r="G820" s="224" t="s">
        <v>62</v>
      </c>
      <c r="H820" s="224"/>
      <c r="I820" s="224" t="s">
        <v>62</v>
      </c>
      <c r="J820" s="224" t="str">
        <f t="shared" si="392"/>
        <v>X</v>
      </c>
      <c r="K820" s="224" t="str">
        <f t="shared" si="393"/>
        <v>X</v>
      </c>
      <c r="L820" s="224" t="s">
        <v>62</v>
      </c>
      <c r="M820" s="224"/>
      <c r="N820" s="224"/>
      <c r="O820" s="224" t="s">
        <v>62</v>
      </c>
      <c r="P820" s="224" t="s">
        <v>62</v>
      </c>
      <c r="Q820" s="224" t="s">
        <v>62</v>
      </c>
      <c r="R820" s="224" t="s">
        <v>62</v>
      </c>
      <c r="S820" s="239"/>
    </row>
    <row r="821" spans="1:19" x14ac:dyDescent="0.2">
      <c r="A821" s="333"/>
      <c r="B821" s="148" t="s">
        <v>72</v>
      </c>
      <c r="C821" s="224"/>
      <c r="D821" s="224" t="s">
        <v>62</v>
      </c>
      <c r="E821" s="224"/>
      <c r="F821" s="224"/>
      <c r="G821" s="224">
        <v>1</v>
      </c>
      <c r="H821" s="224">
        <v>1</v>
      </c>
      <c r="I821" s="224">
        <v>0</v>
      </c>
      <c r="J821" s="224">
        <f t="shared" si="392"/>
        <v>0</v>
      </c>
      <c r="K821" s="224">
        <f t="shared" si="393"/>
        <v>1</v>
      </c>
      <c r="L821" s="224" t="s">
        <v>62</v>
      </c>
      <c r="M821" s="150">
        <v>46022</v>
      </c>
      <c r="N821" s="150">
        <v>46022</v>
      </c>
      <c r="O821" s="142"/>
      <c r="P821" s="224" t="s">
        <v>62</v>
      </c>
      <c r="Q821" s="142"/>
      <c r="R821" s="142"/>
      <c r="S821" s="239"/>
    </row>
    <row r="822" spans="1:19" ht="58.5" x14ac:dyDescent="0.2">
      <c r="A822" s="331" t="s">
        <v>314</v>
      </c>
      <c r="B822" s="137" t="s">
        <v>418</v>
      </c>
      <c r="C822" s="142" t="s">
        <v>191</v>
      </c>
      <c r="D822" s="141" t="s">
        <v>333</v>
      </c>
      <c r="E822" s="141" t="s">
        <v>320</v>
      </c>
      <c r="F822" s="142">
        <v>642</v>
      </c>
      <c r="G822" s="142">
        <v>1</v>
      </c>
      <c r="H822" s="142">
        <v>1</v>
      </c>
      <c r="I822" s="142">
        <v>0</v>
      </c>
      <c r="J822" s="142">
        <f t="shared" si="392"/>
        <v>0</v>
      </c>
      <c r="K822" s="142">
        <f t="shared" si="393"/>
        <v>1</v>
      </c>
      <c r="L822" s="142"/>
      <c r="M822" s="224" t="s">
        <v>62</v>
      </c>
      <c r="N822" s="224" t="s">
        <v>62</v>
      </c>
      <c r="O822" s="194">
        <v>1829990.18</v>
      </c>
      <c r="P822" s="194"/>
      <c r="Q822" s="194">
        <v>0</v>
      </c>
      <c r="R822" s="194">
        <v>0</v>
      </c>
      <c r="S822" s="239"/>
    </row>
    <row r="823" spans="1:19" ht="15.75" x14ac:dyDescent="0.2">
      <c r="A823" s="332"/>
      <c r="B823" s="146" t="s">
        <v>70</v>
      </c>
      <c r="C823" s="224"/>
      <c r="D823" s="224" t="s">
        <v>62</v>
      </c>
      <c r="E823" s="224"/>
      <c r="F823" s="224"/>
      <c r="G823" s="224">
        <v>1</v>
      </c>
      <c r="H823" s="224">
        <v>1</v>
      </c>
      <c r="I823" s="224">
        <v>0</v>
      </c>
      <c r="J823" s="224">
        <f t="shared" si="392"/>
        <v>0</v>
      </c>
      <c r="K823" s="224">
        <f t="shared" si="393"/>
        <v>1</v>
      </c>
      <c r="L823" s="224" t="s">
        <v>62</v>
      </c>
      <c r="M823" s="150">
        <v>46022</v>
      </c>
      <c r="N823" s="150">
        <v>46022</v>
      </c>
      <c r="O823" s="142"/>
      <c r="P823" s="224" t="s">
        <v>62</v>
      </c>
      <c r="Q823" s="142"/>
      <c r="R823" s="142"/>
      <c r="S823" s="239"/>
    </row>
    <row r="824" spans="1:19" ht="14.25" x14ac:dyDescent="0.2">
      <c r="A824" s="332"/>
      <c r="B824" s="147" t="s">
        <v>76</v>
      </c>
      <c r="C824" s="224"/>
      <c r="D824" s="224"/>
      <c r="E824" s="224"/>
      <c r="F824" s="224"/>
      <c r="G824" s="224" t="s">
        <v>62</v>
      </c>
      <c r="H824" s="224"/>
      <c r="I824" s="224" t="s">
        <v>62</v>
      </c>
      <c r="J824" s="224" t="str">
        <f t="shared" si="392"/>
        <v>X</v>
      </c>
      <c r="K824" s="224" t="str">
        <f t="shared" si="393"/>
        <v>X</v>
      </c>
      <c r="L824" s="224" t="s">
        <v>62</v>
      </c>
      <c r="M824" s="224"/>
      <c r="N824" s="224"/>
      <c r="O824" s="224" t="s">
        <v>62</v>
      </c>
      <c r="P824" s="224" t="s">
        <v>62</v>
      </c>
      <c r="Q824" s="224" t="s">
        <v>62</v>
      </c>
      <c r="R824" s="224" t="s">
        <v>62</v>
      </c>
      <c r="S824" s="239"/>
    </row>
    <row r="825" spans="1:19" ht="45" x14ac:dyDescent="0.2">
      <c r="A825" s="332"/>
      <c r="B825" s="148" t="s">
        <v>192</v>
      </c>
      <c r="C825" s="224"/>
      <c r="D825" s="224" t="s">
        <v>62</v>
      </c>
      <c r="E825" s="224"/>
      <c r="F825" s="224"/>
      <c r="G825" s="224">
        <v>1</v>
      </c>
      <c r="H825" s="224">
        <v>1</v>
      </c>
      <c r="I825" s="224">
        <v>0</v>
      </c>
      <c r="J825" s="224">
        <f t="shared" si="392"/>
        <v>0</v>
      </c>
      <c r="K825" s="224">
        <f t="shared" si="393"/>
        <v>1</v>
      </c>
      <c r="L825" s="224" t="s">
        <v>62</v>
      </c>
      <c r="M825" s="150">
        <v>46022</v>
      </c>
      <c r="N825" s="150">
        <v>46022</v>
      </c>
      <c r="O825" s="142"/>
      <c r="P825" s="224" t="s">
        <v>62</v>
      </c>
      <c r="Q825" s="142"/>
      <c r="R825" s="142"/>
      <c r="S825" s="239"/>
    </row>
    <row r="826" spans="1:19" ht="14.25" x14ac:dyDescent="0.2">
      <c r="A826" s="332"/>
      <c r="B826" s="147" t="s">
        <v>193</v>
      </c>
      <c r="C826" s="224"/>
      <c r="D826" s="224"/>
      <c r="E826" s="224"/>
      <c r="F826" s="224"/>
      <c r="G826" s="224" t="s">
        <v>62</v>
      </c>
      <c r="H826" s="224"/>
      <c r="I826" s="224" t="s">
        <v>62</v>
      </c>
      <c r="J826" s="224" t="str">
        <f t="shared" si="392"/>
        <v>X</v>
      </c>
      <c r="K826" s="224" t="str">
        <f t="shared" si="393"/>
        <v>X</v>
      </c>
      <c r="L826" s="224" t="s">
        <v>62</v>
      </c>
      <c r="M826" s="224"/>
      <c r="N826" s="224"/>
      <c r="O826" s="224" t="s">
        <v>62</v>
      </c>
      <c r="P826" s="224" t="s">
        <v>62</v>
      </c>
      <c r="Q826" s="224" t="s">
        <v>62</v>
      </c>
      <c r="R826" s="224" t="s">
        <v>62</v>
      </c>
      <c r="S826" s="239"/>
    </row>
    <row r="827" spans="1:19" ht="45" x14ac:dyDescent="0.2">
      <c r="A827" s="332"/>
      <c r="B827" s="148" t="s">
        <v>330</v>
      </c>
      <c r="C827" s="224"/>
      <c r="D827" s="224" t="s">
        <v>62</v>
      </c>
      <c r="E827" s="224"/>
      <c r="F827" s="224"/>
      <c r="G827" s="224">
        <v>1</v>
      </c>
      <c r="H827" s="224">
        <v>1</v>
      </c>
      <c r="I827" s="224">
        <v>0</v>
      </c>
      <c r="J827" s="224">
        <f t="shared" si="392"/>
        <v>0</v>
      </c>
      <c r="K827" s="224">
        <f t="shared" si="393"/>
        <v>1</v>
      </c>
      <c r="L827" s="224" t="s">
        <v>62</v>
      </c>
      <c r="M827" s="150">
        <v>46022</v>
      </c>
      <c r="N827" s="150">
        <v>46022</v>
      </c>
      <c r="O827" s="142"/>
      <c r="P827" s="224" t="s">
        <v>62</v>
      </c>
      <c r="Q827" s="142"/>
      <c r="R827" s="142"/>
      <c r="S827" s="239"/>
    </row>
    <row r="828" spans="1:19" ht="14.25" x14ac:dyDescent="0.2">
      <c r="A828" s="332"/>
      <c r="B828" s="147" t="s">
        <v>71</v>
      </c>
      <c r="C828" s="224"/>
      <c r="D828" s="224"/>
      <c r="E828" s="224"/>
      <c r="F828" s="224"/>
      <c r="G828" s="224" t="s">
        <v>62</v>
      </c>
      <c r="H828" s="224"/>
      <c r="I828" s="224" t="s">
        <v>62</v>
      </c>
      <c r="J828" s="224" t="str">
        <f t="shared" si="392"/>
        <v>X</v>
      </c>
      <c r="K828" s="224" t="str">
        <f t="shared" si="393"/>
        <v>X</v>
      </c>
      <c r="L828" s="224" t="s">
        <v>62</v>
      </c>
      <c r="M828" s="224"/>
      <c r="N828" s="224"/>
      <c r="O828" s="224" t="s">
        <v>62</v>
      </c>
      <c r="P828" s="224" t="s">
        <v>62</v>
      </c>
      <c r="Q828" s="224" t="s">
        <v>62</v>
      </c>
      <c r="R828" s="224" t="s">
        <v>62</v>
      </c>
      <c r="S828" s="239"/>
    </row>
    <row r="829" spans="1:19" x14ac:dyDescent="0.2">
      <c r="A829" s="333"/>
      <c r="B829" s="148" t="s">
        <v>72</v>
      </c>
      <c r="C829" s="224"/>
      <c r="D829" s="224" t="s">
        <v>62</v>
      </c>
      <c r="E829" s="224"/>
      <c r="F829" s="224"/>
      <c r="G829" s="224">
        <v>1</v>
      </c>
      <c r="H829" s="224">
        <v>1</v>
      </c>
      <c r="I829" s="224">
        <v>0</v>
      </c>
      <c r="J829" s="224">
        <f t="shared" si="392"/>
        <v>0</v>
      </c>
      <c r="K829" s="224">
        <f t="shared" si="393"/>
        <v>1</v>
      </c>
      <c r="L829" s="224" t="s">
        <v>62</v>
      </c>
      <c r="M829" s="150">
        <v>46022</v>
      </c>
      <c r="N829" s="150">
        <v>46022</v>
      </c>
      <c r="O829" s="142"/>
      <c r="P829" s="224" t="s">
        <v>62</v>
      </c>
      <c r="Q829" s="142"/>
      <c r="R829" s="142"/>
      <c r="S829" s="239"/>
    </row>
    <row r="830" spans="1:19" ht="58.5" x14ac:dyDescent="0.2">
      <c r="A830" s="331" t="s">
        <v>315</v>
      </c>
      <c r="B830" s="137" t="s">
        <v>418</v>
      </c>
      <c r="C830" s="142" t="s">
        <v>191</v>
      </c>
      <c r="D830" s="141" t="s">
        <v>333</v>
      </c>
      <c r="E830" s="141" t="s">
        <v>320</v>
      </c>
      <c r="F830" s="142">
        <v>642</v>
      </c>
      <c r="G830" s="142">
        <v>1</v>
      </c>
      <c r="H830" s="142">
        <v>1</v>
      </c>
      <c r="I830" s="142">
        <v>0</v>
      </c>
      <c r="J830" s="142">
        <f t="shared" si="392"/>
        <v>0</v>
      </c>
      <c r="K830" s="142">
        <f t="shared" si="393"/>
        <v>1</v>
      </c>
      <c r="L830" s="142"/>
      <c r="M830" s="224" t="s">
        <v>62</v>
      </c>
      <c r="N830" s="224" t="s">
        <v>62</v>
      </c>
      <c r="O830" s="194">
        <v>1089948.23</v>
      </c>
      <c r="P830" s="194"/>
      <c r="Q830" s="194">
        <v>1089948.23</v>
      </c>
      <c r="R830" s="194">
        <v>0</v>
      </c>
      <c r="S830" s="239"/>
    </row>
    <row r="831" spans="1:19" ht="15.75" x14ac:dyDescent="0.2">
      <c r="A831" s="332"/>
      <c r="B831" s="146" t="s">
        <v>70</v>
      </c>
      <c r="C831" s="224"/>
      <c r="D831" s="224" t="s">
        <v>62</v>
      </c>
      <c r="E831" s="224"/>
      <c r="F831" s="224"/>
      <c r="G831" s="224">
        <v>1</v>
      </c>
      <c r="H831" s="224">
        <v>1</v>
      </c>
      <c r="I831" s="224">
        <v>0</v>
      </c>
      <c r="J831" s="224">
        <f t="shared" si="392"/>
        <v>0</v>
      </c>
      <c r="K831" s="224">
        <f t="shared" si="393"/>
        <v>1</v>
      </c>
      <c r="L831" s="224" t="s">
        <v>62</v>
      </c>
      <c r="M831" s="150">
        <v>46022</v>
      </c>
      <c r="N831" s="150">
        <v>46022</v>
      </c>
      <c r="O831" s="142"/>
      <c r="P831" s="224" t="s">
        <v>62</v>
      </c>
      <c r="Q831" s="142"/>
      <c r="R831" s="142"/>
      <c r="S831" s="239"/>
    </row>
    <row r="832" spans="1:19" ht="14.25" x14ac:dyDescent="0.2">
      <c r="A832" s="332"/>
      <c r="B832" s="147" t="s">
        <v>76</v>
      </c>
      <c r="C832" s="224"/>
      <c r="D832" s="224"/>
      <c r="E832" s="224"/>
      <c r="F832" s="224"/>
      <c r="G832" s="224" t="s">
        <v>62</v>
      </c>
      <c r="H832" s="224"/>
      <c r="I832" s="224" t="s">
        <v>62</v>
      </c>
      <c r="J832" s="224" t="str">
        <f t="shared" si="392"/>
        <v>X</v>
      </c>
      <c r="K832" s="224" t="str">
        <f t="shared" si="393"/>
        <v>X</v>
      </c>
      <c r="L832" s="224" t="s">
        <v>62</v>
      </c>
      <c r="M832" s="224"/>
      <c r="N832" s="224"/>
      <c r="O832" s="224" t="s">
        <v>62</v>
      </c>
      <c r="P832" s="224" t="s">
        <v>62</v>
      </c>
      <c r="Q832" s="224" t="s">
        <v>62</v>
      </c>
      <c r="R832" s="224" t="s">
        <v>62</v>
      </c>
      <c r="S832" s="239"/>
    </row>
    <row r="833" spans="1:19" ht="45" x14ac:dyDescent="0.2">
      <c r="A833" s="332"/>
      <c r="B833" s="148" t="s">
        <v>192</v>
      </c>
      <c r="C833" s="224"/>
      <c r="D833" s="224" t="s">
        <v>62</v>
      </c>
      <c r="E833" s="224"/>
      <c r="F833" s="224"/>
      <c r="G833" s="224">
        <v>1</v>
      </c>
      <c r="H833" s="224">
        <v>1</v>
      </c>
      <c r="I833" s="224">
        <v>0</v>
      </c>
      <c r="J833" s="224">
        <f t="shared" si="392"/>
        <v>0</v>
      </c>
      <c r="K833" s="224">
        <f t="shared" si="393"/>
        <v>1</v>
      </c>
      <c r="L833" s="224" t="s">
        <v>62</v>
      </c>
      <c r="M833" s="150">
        <v>46022</v>
      </c>
      <c r="N833" s="150">
        <v>46022</v>
      </c>
      <c r="O833" s="142"/>
      <c r="P833" s="224" t="s">
        <v>62</v>
      </c>
      <c r="Q833" s="142"/>
      <c r="R833" s="142"/>
      <c r="S833" s="239"/>
    </row>
    <row r="834" spans="1:19" ht="14.25" x14ac:dyDescent="0.2">
      <c r="A834" s="332"/>
      <c r="B834" s="147" t="s">
        <v>193</v>
      </c>
      <c r="C834" s="224"/>
      <c r="D834" s="224"/>
      <c r="E834" s="224"/>
      <c r="F834" s="224"/>
      <c r="G834" s="224" t="s">
        <v>62</v>
      </c>
      <c r="H834" s="224"/>
      <c r="I834" s="224" t="s">
        <v>62</v>
      </c>
      <c r="J834" s="224" t="str">
        <f t="shared" si="392"/>
        <v>X</v>
      </c>
      <c r="K834" s="224" t="str">
        <f t="shared" si="393"/>
        <v>X</v>
      </c>
      <c r="L834" s="224" t="s">
        <v>62</v>
      </c>
      <c r="M834" s="224"/>
      <c r="N834" s="224"/>
      <c r="O834" s="224" t="s">
        <v>62</v>
      </c>
      <c r="P834" s="224" t="s">
        <v>62</v>
      </c>
      <c r="Q834" s="224" t="s">
        <v>62</v>
      </c>
      <c r="R834" s="224" t="s">
        <v>62</v>
      </c>
      <c r="S834" s="239"/>
    </row>
    <row r="835" spans="1:19" ht="45" x14ac:dyDescent="0.2">
      <c r="A835" s="332"/>
      <c r="B835" s="148" t="s">
        <v>330</v>
      </c>
      <c r="C835" s="224"/>
      <c r="D835" s="224" t="s">
        <v>62</v>
      </c>
      <c r="E835" s="224"/>
      <c r="F835" s="224"/>
      <c r="G835" s="224">
        <v>1</v>
      </c>
      <c r="H835" s="224">
        <v>1</v>
      </c>
      <c r="I835" s="224">
        <v>0</v>
      </c>
      <c r="J835" s="224">
        <f t="shared" si="392"/>
        <v>0</v>
      </c>
      <c r="K835" s="224">
        <f t="shared" si="393"/>
        <v>1</v>
      </c>
      <c r="L835" s="224" t="s">
        <v>62</v>
      </c>
      <c r="M835" s="150">
        <v>46022</v>
      </c>
      <c r="N835" s="150">
        <v>46022</v>
      </c>
      <c r="O835" s="142"/>
      <c r="P835" s="224" t="s">
        <v>62</v>
      </c>
      <c r="Q835" s="142"/>
      <c r="R835" s="142"/>
      <c r="S835" s="239"/>
    </row>
    <row r="836" spans="1:19" ht="14.25" x14ac:dyDescent="0.2">
      <c r="A836" s="332"/>
      <c r="B836" s="147" t="s">
        <v>71</v>
      </c>
      <c r="C836" s="224"/>
      <c r="D836" s="224"/>
      <c r="E836" s="224"/>
      <c r="F836" s="224"/>
      <c r="G836" s="224" t="s">
        <v>62</v>
      </c>
      <c r="H836" s="224"/>
      <c r="I836" s="224" t="s">
        <v>62</v>
      </c>
      <c r="J836" s="224" t="str">
        <f t="shared" si="392"/>
        <v>X</v>
      </c>
      <c r="K836" s="224" t="str">
        <f t="shared" si="393"/>
        <v>X</v>
      </c>
      <c r="L836" s="224" t="s">
        <v>62</v>
      </c>
      <c r="M836" s="224"/>
      <c r="N836" s="224"/>
      <c r="O836" s="224" t="s">
        <v>62</v>
      </c>
      <c r="P836" s="224" t="s">
        <v>62</v>
      </c>
      <c r="Q836" s="224" t="s">
        <v>62</v>
      </c>
      <c r="R836" s="224" t="s">
        <v>62</v>
      </c>
      <c r="S836" s="239"/>
    </row>
    <row r="837" spans="1:19" x14ac:dyDescent="0.2">
      <c r="A837" s="333"/>
      <c r="B837" s="148" t="s">
        <v>72</v>
      </c>
      <c r="C837" s="224"/>
      <c r="D837" s="224" t="s">
        <v>62</v>
      </c>
      <c r="E837" s="224"/>
      <c r="F837" s="224"/>
      <c r="G837" s="224">
        <v>1</v>
      </c>
      <c r="H837" s="224">
        <v>1</v>
      </c>
      <c r="I837" s="224">
        <v>0</v>
      </c>
      <c r="J837" s="224">
        <f t="shared" si="392"/>
        <v>0</v>
      </c>
      <c r="K837" s="224">
        <f t="shared" si="393"/>
        <v>1</v>
      </c>
      <c r="L837" s="224" t="s">
        <v>62</v>
      </c>
      <c r="M837" s="150">
        <v>46022</v>
      </c>
      <c r="N837" s="150">
        <v>46022</v>
      </c>
      <c r="O837" s="142"/>
      <c r="P837" s="224" t="s">
        <v>62</v>
      </c>
      <c r="Q837" s="142"/>
      <c r="R837" s="142"/>
      <c r="S837" s="239"/>
    </row>
    <row r="838" spans="1:19" ht="58.5" x14ac:dyDescent="0.2">
      <c r="A838" s="331" t="s">
        <v>316</v>
      </c>
      <c r="B838" s="137" t="s">
        <v>418</v>
      </c>
      <c r="C838" s="142" t="s">
        <v>191</v>
      </c>
      <c r="D838" s="141" t="s">
        <v>333</v>
      </c>
      <c r="E838" s="141" t="s">
        <v>320</v>
      </c>
      <c r="F838" s="142">
        <v>642</v>
      </c>
      <c r="G838" s="142">
        <v>2</v>
      </c>
      <c r="H838" s="142">
        <v>3</v>
      </c>
      <c r="I838" s="142">
        <v>0</v>
      </c>
      <c r="J838" s="142">
        <f t="shared" si="392"/>
        <v>0</v>
      </c>
      <c r="K838" s="142">
        <f t="shared" si="393"/>
        <v>2</v>
      </c>
      <c r="L838" s="142"/>
      <c r="M838" s="224" t="s">
        <v>62</v>
      </c>
      <c r="N838" s="224" t="s">
        <v>62</v>
      </c>
      <c r="O838" s="194">
        <v>2278622.4</v>
      </c>
      <c r="P838" s="194"/>
      <c r="Q838" s="194">
        <v>2278622.4</v>
      </c>
      <c r="R838" s="194">
        <v>0</v>
      </c>
      <c r="S838" s="239"/>
    </row>
    <row r="839" spans="1:19" ht="15.75" x14ac:dyDescent="0.2">
      <c r="A839" s="332"/>
      <c r="B839" s="146" t="s">
        <v>70</v>
      </c>
      <c r="C839" s="224"/>
      <c r="D839" s="224" t="s">
        <v>62</v>
      </c>
      <c r="E839" s="224"/>
      <c r="F839" s="224"/>
      <c r="G839" s="224">
        <v>2</v>
      </c>
      <c r="H839" s="224">
        <v>3</v>
      </c>
      <c r="I839" s="224">
        <v>0</v>
      </c>
      <c r="J839" s="224">
        <f t="shared" ref="J839:J902" si="394">I839</f>
        <v>0</v>
      </c>
      <c r="K839" s="224">
        <f t="shared" ref="K839:K902" si="395">G839</f>
        <v>2</v>
      </c>
      <c r="L839" s="224" t="s">
        <v>62</v>
      </c>
      <c r="M839" s="150">
        <v>46022</v>
      </c>
      <c r="N839" s="150">
        <v>46022</v>
      </c>
      <c r="O839" s="142"/>
      <c r="P839" s="224" t="s">
        <v>62</v>
      </c>
      <c r="Q839" s="142"/>
      <c r="R839" s="142"/>
      <c r="S839" s="239"/>
    </row>
    <row r="840" spans="1:19" ht="14.25" x14ac:dyDescent="0.2">
      <c r="A840" s="332"/>
      <c r="B840" s="147" t="s">
        <v>76</v>
      </c>
      <c r="C840" s="224"/>
      <c r="D840" s="224"/>
      <c r="E840" s="224"/>
      <c r="F840" s="224"/>
      <c r="G840" s="224" t="s">
        <v>62</v>
      </c>
      <c r="H840" s="224"/>
      <c r="I840" s="224" t="s">
        <v>62</v>
      </c>
      <c r="J840" s="224" t="str">
        <f t="shared" si="394"/>
        <v>X</v>
      </c>
      <c r="K840" s="224" t="str">
        <f t="shared" si="395"/>
        <v>X</v>
      </c>
      <c r="L840" s="224" t="s">
        <v>62</v>
      </c>
      <c r="M840" s="224"/>
      <c r="N840" s="224"/>
      <c r="O840" s="224" t="s">
        <v>62</v>
      </c>
      <c r="P840" s="224" t="s">
        <v>62</v>
      </c>
      <c r="Q840" s="224" t="s">
        <v>62</v>
      </c>
      <c r="R840" s="224" t="s">
        <v>62</v>
      </c>
      <c r="S840" s="239"/>
    </row>
    <row r="841" spans="1:19" ht="45" x14ac:dyDescent="0.2">
      <c r="A841" s="332"/>
      <c r="B841" s="148" t="s">
        <v>192</v>
      </c>
      <c r="C841" s="224"/>
      <c r="D841" s="224" t="s">
        <v>62</v>
      </c>
      <c r="E841" s="224"/>
      <c r="F841" s="224"/>
      <c r="G841" s="224">
        <v>2</v>
      </c>
      <c r="H841" s="224">
        <v>3</v>
      </c>
      <c r="I841" s="224">
        <v>0</v>
      </c>
      <c r="J841" s="224">
        <f t="shared" si="394"/>
        <v>0</v>
      </c>
      <c r="K841" s="224">
        <f t="shared" si="395"/>
        <v>2</v>
      </c>
      <c r="L841" s="224" t="s">
        <v>62</v>
      </c>
      <c r="M841" s="150">
        <v>46022</v>
      </c>
      <c r="N841" s="150">
        <v>46022</v>
      </c>
      <c r="O841" s="142"/>
      <c r="P841" s="224" t="s">
        <v>62</v>
      </c>
      <c r="Q841" s="142"/>
      <c r="R841" s="142"/>
      <c r="S841" s="239"/>
    </row>
    <row r="842" spans="1:19" ht="14.25" x14ac:dyDescent="0.2">
      <c r="A842" s="332"/>
      <c r="B842" s="147" t="s">
        <v>193</v>
      </c>
      <c r="C842" s="224"/>
      <c r="D842" s="224"/>
      <c r="E842" s="224"/>
      <c r="F842" s="224"/>
      <c r="G842" s="224" t="s">
        <v>62</v>
      </c>
      <c r="H842" s="224"/>
      <c r="I842" s="224" t="s">
        <v>62</v>
      </c>
      <c r="J842" s="224" t="str">
        <f t="shared" si="394"/>
        <v>X</v>
      </c>
      <c r="K842" s="224" t="str">
        <f t="shared" si="395"/>
        <v>X</v>
      </c>
      <c r="L842" s="224" t="s">
        <v>62</v>
      </c>
      <c r="M842" s="224"/>
      <c r="N842" s="224"/>
      <c r="O842" s="224" t="s">
        <v>62</v>
      </c>
      <c r="P842" s="224" t="s">
        <v>62</v>
      </c>
      <c r="Q842" s="224" t="s">
        <v>62</v>
      </c>
      <c r="R842" s="224" t="s">
        <v>62</v>
      </c>
      <c r="S842" s="239"/>
    </row>
    <row r="843" spans="1:19" ht="45" x14ac:dyDescent="0.2">
      <c r="A843" s="332"/>
      <c r="B843" s="148" t="s">
        <v>330</v>
      </c>
      <c r="C843" s="224"/>
      <c r="D843" s="224" t="s">
        <v>62</v>
      </c>
      <c r="E843" s="224"/>
      <c r="F843" s="224"/>
      <c r="G843" s="224">
        <v>2</v>
      </c>
      <c r="H843" s="224">
        <v>3</v>
      </c>
      <c r="I843" s="224">
        <v>0</v>
      </c>
      <c r="J843" s="224">
        <f t="shared" si="394"/>
        <v>0</v>
      </c>
      <c r="K843" s="224">
        <f t="shared" si="395"/>
        <v>2</v>
      </c>
      <c r="L843" s="224" t="s">
        <v>62</v>
      </c>
      <c r="M843" s="150">
        <v>46022</v>
      </c>
      <c r="N843" s="150">
        <v>46022</v>
      </c>
      <c r="O843" s="142"/>
      <c r="P843" s="224" t="s">
        <v>62</v>
      </c>
      <c r="Q843" s="142"/>
      <c r="R843" s="142"/>
      <c r="S843" s="239"/>
    </row>
    <row r="844" spans="1:19" ht="14.25" x14ac:dyDescent="0.2">
      <c r="A844" s="332"/>
      <c r="B844" s="147" t="s">
        <v>71</v>
      </c>
      <c r="C844" s="224"/>
      <c r="D844" s="224"/>
      <c r="E844" s="224"/>
      <c r="F844" s="224"/>
      <c r="G844" s="224" t="s">
        <v>62</v>
      </c>
      <c r="H844" s="224"/>
      <c r="I844" s="224" t="s">
        <v>62</v>
      </c>
      <c r="J844" s="224" t="str">
        <f t="shared" si="394"/>
        <v>X</v>
      </c>
      <c r="K844" s="224" t="str">
        <f t="shared" si="395"/>
        <v>X</v>
      </c>
      <c r="L844" s="224" t="s">
        <v>62</v>
      </c>
      <c r="M844" s="224"/>
      <c r="N844" s="224"/>
      <c r="O844" s="224" t="s">
        <v>62</v>
      </c>
      <c r="P844" s="224" t="s">
        <v>62</v>
      </c>
      <c r="Q844" s="224" t="s">
        <v>62</v>
      </c>
      <c r="R844" s="224" t="s">
        <v>62</v>
      </c>
      <c r="S844" s="239"/>
    </row>
    <row r="845" spans="1:19" x14ac:dyDescent="0.2">
      <c r="A845" s="333"/>
      <c r="B845" s="148" t="s">
        <v>72</v>
      </c>
      <c r="C845" s="224"/>
      <c r="D845" s="224" t="s">
        <v>62</v>
      </c>
      <c r="E845" s="224"/>
      <c r="F845" s="224"/>
      <c r="G845" s="224">
        <v>2</v>
      </c>
      <c r="H845" s="224">
        <v>3</v>
      </c>
      <c r="I845" s="224">
        <v>0</v>
      </c>
      <c r="J845" s="224">
        <f t="shared" si="394"/>
        <v>0</v>
      </c>
      <c r="K845" s="224">
        <f t="shared" si="395"/>
        <v>2</v>
      </c>
      <c r="L845" s="224" t="s">
        <v>62</v>
      </c>
      <c r="M845" s="150">
        <v>46022</v>
      </c>
      <c r="N845" s="150">
        <v>46022</v>
      </c>
      <c r="O845" s="142"/>
      <c r="P845" s="224" t="s">
        <v>62</v>
      </c>
      <c r="Q845" s="142"/>
      <c r="R845" s="142"/>
      <c r="S845" s="239"/>
    </row>
    <row r="846" spans="1:19" ht="58.5" x14ac:dyDescent="0.2">
      <c r="A846" s="331" t="s">
        <v>317</v>
      </c>
      <c r="B846" s="137" t="s">
        <v>418</v>
      </c>
      <c r="C846" s="142" t="s">
        <v>191</v>
      </c>
      <c r="D846" s="141" t="s">
        <v>333</v>
      </c>
      <c r="E846" s="141" t="s">
        <v>320</v>
      </c>
      <c r="F846" s="142">
        <v>642</v>
      </c>
      <c r="G846" s="142">
        <v>5</v>
      </c>
      <c r="H846" s="142">
        <v>5</v>
      </c>
      <c r="I846" s="142">
        <v>1</v>
      </c>
      <c r="J846" s="142">
        <v>1</v>
      </c>
      <c r="K846" s="142">
        <f t="shared" si="395"/>
        <v>5</v>
      </c>
      <c r="L846" s="142"/>
      <c r="M846" s="224" t="s">
        <v>62</v>
      </c>
      <c r="N846" s="224" t="s">
        <v>62</v>
      </c>
      <c r="O846" s="194">
        <v>2774651.86</v>
      </c>
      <c r="P846" s="194"/>
      <c r="Q846" s="194">
        <v>2774651.86</v>
      </c>
      <c r="R846" s="194">
        <v>48529.71</v>
      </c>
      <c r="S846" s="239"/>
    </row>
    <row r="847" spans="1:19" ht="15.75" x14ac:dyDescent="0.2">
      <c r="A847" s="332"/>
      <c r="B847" s="146" t="s">
        <v>70</v>
      </c>
      <c r="C847" s="224"/>
      <c r="D847" s="224" t="s">
        <v>62</v>
      </c>
      <c r="E847" s="224"/>
      <c r="F847" s="224"/>
      <c r="G847" s="224">
        <v>4</v>
      </c>
      <c r="H847" s="224">
        <v>5</v>
      </c>
      <c r="I847" s="224">
        <v>0</v>
      </c>
      <c r="J847" s="224">
        <f t="shared" si="394"/>
        <v>0</v>
      </c>
      <c r="K847" s="224">
        <f t="shared" si="395"/>
        <v>4</v>
      </c>
      <c r="L847" s="224" t="s">
        <v>62</v>
      </c>
      <c r="M847" s="150">
        <v>46022</v>
      </c>
      <c r="N847" s="150">
        <v>46022</v>
      </c>
      <c r="O847" s="142"/>
      <c r="P847" s="224" t="s">
        <v>62</v>
      </c>
      <c r="Q847" s="142"/>
      <c r="R847" s="142"/>
      <c r="S847" s="239"/>
    </row>
    <row r="848" spans="1:19" ht="14.25" x14ac:dyDescent="0.2">
      <c r="A848" s="332"/>
      <c r="B848" s="147" t="s">
        <v>76</v>
      </c>
      <c r="C848" s="224"/>
      <c r="D848" s="224"/>
      <c r="E848" s="224"/>
      <c r="F848" s="224"/>
      <c r="G848" s="224" t="s">
        <v>62</v>
      </c>
      <c r="H848" s="224"/>
      <c r="I848" s="224" t="s">
        <v>62</v>
      </c>
      <c r="J848" s="224" t="str">
        <f t="shared" si="394"/>
        <v>X</v>
      </c>
      <c r="K848" s="224" t="str">
        <f t="shared" si="395"/>
        <v>X</v>
      </c>
      <c r="L848" s="224" t="s">
        <v>62</v>
      </c>
      <c r="M848" s="224"/>
      <c r="N848" s="224"/>
      <c r="O848" s="224" t="s">
        <v>62</v>
      </c>
      <c r="P848" s="224" t="s">
        <v>62</v>
      </c>
      <c r="Q848" s="224" t="s">
        <v>62</v>
      </c>
      <c r="R848" s="224" t="s">
        <v>62</v>
      </c>
      <c r="S848" s="239"/>
    </row>
    <row r="849" spans="1:19" ht="45" x14ac:dyDescent="0.2">
      <c r="A849" s="332"/>
      <c r="B849" s="148" t="s">
        <v>192</v>
      </c>
      <c r="C849" s="224"/>
      <c r="D849" s="224" t="s">
        <v>62</v>
      </c>
      <c r="E849" s="224"/>
      <c r="F849" s="224"/>
      <c r="G849" s="224">
        <v>4</v>
      </c>
      <c r="H849" s="224">
        <v>5</v>
      </c>
      <c r="I849" s="224">
        <v>0</v>
      </c>
      <c r="J849" s="224">
        <f t="shared" si="394"/>
        <v>0</v>
      </c>
      <c r="K849" s="224">
        <f t="shared" si="395"/>
        <v>4</v>
      </c>
      <c r="L849" s="224" t="s">
        <v>62</v>
      </c>
      <c r="M849" s="150">
        <v>46022</v>
      </c>
      <c r="N849" s="150">
        <v>46022</v>
      </c>
      <c r="O849" s="142"/>
      <c r="P849" s="224" t="s">
        <v>62</v>
      </c>
      <c r="Q849" s="142"/>
      <c r="R849" s="142"/>
      <c r="S849" s="239"/>
    </row>
    <row r="850" spans="1:19" ht="14.25" x14ac:dyDescent="0.2">
      <c r="A850" s="332"/>
      <c r="B850" s="147" t="s">
        <v>193</v>
      </c>
      <c r="C850" s="224"/>
      <c r="D850" s="224"/>
      <c r="E850" s="224"/>
      <c r="F850" s="224"/>
      <c r="G850" s="224" t="s">
        <v>62</v>
      </c>
      <c r="H850" s="224"/>
      <c r="I850" s="224" t="s">
        <v>62</v>
      </c>
      <c r="J850" s="224" t="str">
        <f t="shared" si="394"/>
        <v>X</v>
      </c>
      <c r="K850" s="224" t="str">
        <f t="shared" si="395"/>
        <v>X</v>
      </c>
      <c r="L850" s="224" t="s">
        <v>62</v>
      </c>
      <c r="M850" s="224"/>
      <c r="N850" s="224"/>
      <c r="O850" s="224" t="s">
        <v>62</v>
      </c>
      <c r="P850" s="224" t="s">
        <v>62</v>
      </c>
      <c r="Q850" s="224" t="s">
        <v>62</v>
      </c>
      <c r="R850" s="224" t="s">
        <v>62</v>
      </c>
      <c r="S850" s="239"/>
    </row>
    <row r="851" spans="1:19" ht="45" x14ac:dyDescent="0.2">
      <c r="A851" s="332"/>
      <c r="B851" s="148" t="s">
        <v>330</v>
      </c>
      <c r="C851" s="224"/>
      <c r="D851" s="224" t="s">
        <v>62</v>
      </c>
      <c r="E851" s="224"/>
      <c r="F851" s="224"/>
      <c r="G851" s="224">
        <v>4</v>
      </c>
      <c r="H851" s="224">
        <v>5</v>
      </c>
      <c r="I851" s="224">
        <v>0</v>
      </c>
      <c r="J851" s="224">
        <f t="shared" si="394"/>
        <v>0</v>
      </c>
      <c r="K851" s="224">
        <f t="shared" si="395"/>
        <v>4</v>
      </c>
      <c r="L851" s="224" t="s">
        <v>62</v>
      </c>
      <c r="M851" s="150">
        <v>46022</v>
      </c>
      <c r="N851" s="150">
        <v>46022</v>
      </c>
      <c r="O851" s="142"/>
      <c r="P851" s="224" t="s">
        <v>62</v>
      </c>
      <c r="Q851" s="142"/>
      <c r="R851" s="142"/>
      <c r="S851" s="239"/>
    </row>
    <row r="852" spans="1:19" ht="14.25" x14ac:dyDescent="0.2">
      <c r="A852" s="332"/>
      <c r="B852" s="147" t="s">
        <v>71</v>
      </c>
      <c r="C852" s="224"/>
      <c r="D852" s="224"/>
      <c r="E852" s="224"/>
      <c r="F852" s="224"/>
      <c r="G852" s="224" t="s">
        <v>62</v>
      </c>
      <c r="H852" s="224"/>
      <c r="I852" s="224" t="s">
        <v>62</v>
      </c>
      <c r="J852" s="224" t="str">
        <f t="shared" si="394"/>
        <v>X</v>
      </c>
      <c r="K852" s="224" t="str">
        <f t="shared" si="395"/>
        <v>X</v>
      </c>
      <c r="L852" s="224" t="s">
        <v>62</v>
      </c>
      <c r="M852" s="224"/>
      <c r="N852" s="224"/>
      <c r="O852" s="224" t="s">
        <v>62</v>
      </c>
      <c r="P852" s="224" t="s">
        <v>62</v>
      </c>
      <c r="Q852" s="224" t="s">
        <v>62</v>
      </c>
      <c r="R852" s="224" t="s">
        <v>62</v>
      </c>
      <c r="S852" s="239"/>
    </row>
    <row r="853" spans="1:19" x14ac:dyDescent="0.2">
      <c r="A853" s="333"/>
      <c r="B853" s="148" t="s">
        <v>72</v>
      </c>
      <c r="C853" s="224"/>
      <c r="D853" s="224" t="s">
        <v>62</v>
      </c>
      <c r="E853" s="224"/>
      <c r="F853" s="224"/>
      <c r="G853" s="224">
        <v>4</v>
      </c>
      <c r="H853" s="224">
        <v>5</v>
      </c>
      <c r="I853" s="224">
        <v>0</v>
      </c>
      <c r="J853" s="224">
        <f t="shared" si="394"/>
        <v>0</v>
      </c>
      <c r="K853" s="224">
        <f t="shared" si="395"/>
        <v>4</v>
      </c>
      <c r="L853" s="224" t="s">
        <v>62</v>
      </c>
      <c r="M853" s="150">
        <v>46022</v>
      </c>
      <c r="N853" s="150">
        <v>46022</v>
      </c>
      <c r="O853" s="142"/>
      <c r="P853" s="224" t="s">
        <v>62</v>
      </c>
      <c r="Q853" s="142"/>
      <c r="R853" s="142"/>
      <c r="S853" s="239"/>
    </row>
    <row r="854" spans="1:19" ht="58.5" x14ac:dyDescent="0.2">
      <c r="A854" s="331" t="s">
        <v>318</v>
      </c>
      <c r="B854" s="137" t="s">
        <v>418</v>
      </c>
      <c r="C854" s="142" t="s">
        <v>191</v>
      </c>
      <c r="D854" s="141" t="s">
        <v>333</v>
      </c>
      <c r="E854" s="141" t="s">
        <v>320</v>
      </c>
      <c r="F854" s="142">
        <v>642</v>
      </c>
      <c r="G854" s="142"/>
      <c r="H854" s="142">
        <f>G854</f>
        <v>0</v>
      </c>
      <c r="I854" s="142">
        <v>0</v>
      </c>
      <c r="J854" s="142">
        <f t="shared" si="394"/>
        <v>0</v>
      </c>
      <c r="K854" s="142">
        <f t="shared" si="395"/>
        <v>0</v>
      </c>
      <c r="L854" s="142"/>
      <c r="M854" s="224" t="s">
        <v>62</v>
      </c>
      <c r="N854" s="224" t="s">
        <v>62</v>
      </c>
      <c r="O854" s="194"/>
      <c r="P854" s="194"/>
      <c r="Q854" s="194"/>
      <c r="R854" s="194"/>
      <c r="S854" s="239"/>
    </row>
    <row r="855" spans="1:19" ht="15.75" x14ac:dyDescent="0.2">
      <c r="A855" s="332"/>
      <c r="B855" s="146" t="s">
        <v>70</v>
      </c>
      <c r="C855" s="224"/>
      <c r="D855" s="224" t="s">
        <v>62</v>
      </c>
      <c r="E855" s="224"/>
      <c r="F855" s="224"/>
      <c r="G855" s="224">
        <f>G854</f>
        <v>0</v>
      </c>
      <c r="H855" s="224">
        <f t="shared" ref="H855:I855" si="396">H854</f>
        <v>0</v>
      </c>
      <c r="I855" s="224">
        <f t="shared" si="396"/>
        <v>0</v>
      </c>
      <c r="J855" s="224">
        <f t="shared" si="394"/>
        <v>0</v>
      </c>
      <c r="K855" s="224">
        <f t="shared" si="395"/>
        <v>0</v>
      </c>
      <c r="L855" s="224" t="s">
        <v>62</v>
      </c>
      <c r="M855" s="150">
        <v>46022</v>
      </c>
      <c r="N855" s="150">
        <v>46022</v>
      </c>
      <c r="O855" s="142"/>
      <c r="P855" s="224" t="s">
        <v>62</v>
      </c>
      <c r="Q855" s="142"/>
      <c r="R855" s="142"/>
      <c r="S855" s="239"/>
    </row>
    <row r="856" spans="1:19" ht="14.25" x14ac:dyDescent="0.2">
      <c r="A856" s="332"/>
      <c r="B856" s="147" t="s">
        <v>76</v>
      </c>
      <c r="C856" s="224"/>
      <c r="D856" s="224"/>
      <c r="E856" s="224"/>
      <c r="F856" s="224"/>
      <c r="G856" s="224" t="s">
        <v>62</v>
      </c>
      <c r="H856" s="224"/>
      <c r="I856" s="224" t="s">
        <v>62</v>
      </c>
      <c r="J856" s="224" t="str">
        <f t="shared" si="394"/>
        <v>X</v>
      </c>
      <c r="K856" s="224" t="str">
        <f t="shared" si="395"/>
        <v>X</v>
      </c>
      <c r="L856" s="224" t="s">
        <v>62</v>
      </c>
      <c r="M856" s="224"/>
      <c r="N856" s="224"/>
      <c r="O856" s="224" t="s">
        <v>62</v>
      </c>
      <c r="P856" s="224" t="s">
        <v>62</v>
      </c>
      <c r="Q856" s="224" t="s">
        <v>62</v>
      </c>
      <c r="R856" s="224" t="s">
        <v>62</v>
      </c>
      <c r="S856" s="239"/>
    </row>
    <row r="857" spans="1:19" ht="45" x14ac:dyDescent="0.2">
      <c r="A857" s="332"/>
      <c r="B857" s="148" t="s">
        <v>192</v>
      </c>
      <c r="C857" s="224"/>
      <c r="D857" s="224" t="s">
        <v>62</v>
      </c>
      <c r="E857" s="224"/>
      <c r="F857" s="224"/>
      <c r="G857" s="224">
        <f>G854</f>
        <v>0</v>
      </c>
      <c r="H857" s="224">
        <f t="shared" ref="H857:I857" si="397">H854</f>
        <v>0</v>
      </c>
      <c r="I857" s="224">
        <f t="shared" si="397"/>
        <v>0</v>
      </c>
      <c r="J857" s="224">
        <f t="shared" si="394"/>
        <v>0</v>
      </c>
      <c r="K857" s="224">
        <f t="shared" si="395"/>
        <v>0</v>
      </c>
      <c r="L857" s="224" t="s">
        <v>62</v>
      </c>
      <c r="M857" s="150">
        <v>46022</v>
      </c>
      <c r="N857" s="150">
        <v>46022</v>
      </c>
      <c r="O857" s="142"/>
      <c r="P857" s="224" t="s">
        <v>62</v>
      </c>
      <c r="Q857" s="142"/>
      <c r="R857" s="142"/>
      <c r="S857" s="239"/>
    </row>
    <row r="858" spans="1:19" ht="14.25" x14ac:dyDescent="0.2">
      <c r="A858" s="332"/>
      <c r="B858" s="147" t="s">
        <v>193</v>
      </c>
      <c r="C858" s="224"/>
      <c r="D858" s="224"/>
      <c r="E858" s="224"/>
      <c r="F858" s="224"/>
      <c r="G858" s="224" t="s">
        <v>62</v>
      </c>
      <c r="H858" s="224"/>
      <c r="I858" s="224" t="s">
        <v>62</v>
      </c>
      <c r="J858" s="224" t="str">
        <f t="shared" si="394"/>
        <v>X</v>
      </c>
      <c r="K858" s="224" t="str">
        <f t="shared" si="395"/>
        <v>X</v>
      </c>
      <c r="L858" s="224" t="s">
        <v>62</v>
      </c>
      <c r="M858" s="224"/>
      <c r="N858" s="224"/>
      <c r="O858" s="224" t="s">
        <v>62</v>
      </c>
      <c r="P858" s="224" t="s">
        <v>62</v>
      </c>
      <c r="Q858" s="224" t="s">
        <v>62</v>
      </c>
      <c r="R858" s="224" t="s">
        <v>62</v>
      </c>
      <c r="S858" s="239"/>
    </row>
    <row r="859" spans="1:19" ht="45" x14ac:dyDescent="0.2">
      <c r="A859" s="332"/>
      <c r="B859" s="148" t="s">
        <v>330</v>
      </c>
      <c r="C859" s="224"/>
      <c r="D859" s="224" t="s">
        <v>62</v>
      </c>
      <c r="E859" s="224"/>
      <c r="F859" s="224"/>
      <c r="G859" s="224">
        <f>G855</f>
        <v>0</v>
      </c>
      <c r="H859" s="224">
        <f t="shared" ref="H859:I859" si="398">H855</f>
        <v>0</v>
      </c>
      <c r="I859" s="224">
        <f t="shared" si="398"/>
        <v>0</v>
      </c>
      <c r="J859" s="224">
        <f t="shared" si="394"/>
        <v>0</v>
      </c>
      <c r="K859" s="224">
        <f t="shared" si="395"/>
        <v>0</v>
      </c>
      <c r="L859" s="224" t="s">
        <v>62</v>
      </c>
      <c r="M859" s="150">
        <v>46022</v>
      </c>
      <c r="N859" s="150">
        <v>46022</v>
      </c>
      <c r="O859" s="142"/>
      <c r="P859" s="224" t="s">
        <v>62</v>
      </c>
      <c r="Q859" s="142"/>
      <c r="R859" s="142"/>
      <c r="S859" s="239"/>
    </row>
    <row r="860" spans="1:19" ht="14.25" x14ac:dyDescent="0.2">
      <c r="A860" s="332"/>
      <c r="B860" s="147" t="s">
        <v>71</v>
      </c>
      <c r="C860" s="224"/>
      <c r="D860" s="224"/>
      <c r="E860" s="224"/>
      <c r="F860" s="224"/>
      <c r="G860" s="224" t="s">
        <v>62</v>
      </c>
      <c r="H860" s="224"/>
      <c r="I860" s="224" t="s">
        <v>62</v>
      </c>
      <c r="J860" s="224" t="str">
        <f t="shared" si="394"/>
        <v>X</v>
      </c>
      <c r="K860" s="224" t="str">
        <f t="shared" si="395"/>
        <v>X</v>
      </c>
      <c r="L860" s="224" t="s">
        <v>62</v>
      </c>
      <c r="M860" s="224"/>
      <c r="N860" s="224"/>
      <c r="O860" s="224" t="s">
        <v>62</v>
      </c>
      <c r="P860" s="224" t="s">
        <v>62</v>
      </c>
      <c r="Q860" s="224" t="s">
        <v>62</v>
      </c>
      <c r="R860" s="224" t="s">
        <v>62</v>
      </c>
      <c r="S860" s="239"/>
    </row>
    <row r="861" spans="1:19" x14ac:dyDescent="0.2">
      <c r="A861" s="333"/>
      <c r="B861" s="148" t="s">
        <v>72</v>
      </c>
      <c r="C861" s="224"/>
      <c r="D861" s="224" t="s">
        <v>62</v>
      </c>
      <c r="E861" s="224"/>
      <c r="F861" s="224"/>
      <c r="G861" s="224">
        <f>G859</f>
        <v>0</v>
      </c>
      <c r="H861" s="224">
        <f t="shared" ref="H861:I861" si="399">H859</f>
        <v>0</v>
      </c>
      <c r="I861" s="224">
        <f t="shared" si="399"/>
        <v>0</v>
      </c>
      <c r="J861" s="224">
        <f t="shared" si="394"/>
        <v>0</v>
      </c>
      <c r="K861" s="224">
        <f t="shared" si="395"/>
        <v>0</v>
      </c>
      <c r="L861" s="224" t="s">
        <v>62</v>
      </c>
      <c r="M861" s="150">
        <v>46022</v>
      </c>
      <c r="N861" s="150">
        <v>46022</v>
      </c>
      <c r="O861" s="142"/>
      <c r="P861" s="224" t="s">
        <v>62</v>
      </c>
      <c r="Q861" s="142"/>
      <c r="R861" s="142"/>
      <c r="S861" s="239"/>
    </row>
    <row r="862" spans="1:19" ht="58.5" x14ac:dyDescent="0.2">
      <c r="A862" s="331" t="s">
        <v>319</v>
      </c>
      <c r="B862" s="137" t="s">
        <v>418</v>
      </c>
      <c r="C862" s="142" t="s">
        <v>191</v>
      </c>
      <c r="D862" s="141" t="s">
        <v>333</v>
      </c>
      <c r="E862" s="141" t="s">
        <v>320</v>
      </c>
      <c r="F862" s="142">
        <v>642</v>
      </c>
      <c r="G862" s="142">
        <v>2</v>
      </c>
      <c r="H862" s="142">
        <f>G862</f>
        <v>2</v>
      </c>
      <c r="I862" s="142">
        <v>0</v>
      </c>
      <c r="J862" s="142">
        <f t="shared" si="394"/>
        <v>0</v>
      </c>
      <c r="K862" s="142">
        <f t="shared" si="395"/>
        <v>2</v>
      </c>
      <c r="L862" s="142"/>
      <c r="M862" s="224" t="s">
        <v>62</v>
      </c>
      <c r="N862" s="224" t="s">
        <v>62</v>
      </c>
      <c r="O862" s="194">
        <v>359670.3</v>
      </c>
      <c r="P862" s="194"/>
      <c r="Q862" s="194">
        <v>359670.3</v>
      </c>
      <c r="R862" s="194">
        <v>0</v>
      </c>
      <c r="S862" s="239"/>
    </row>
    <row r="863" spans="1:19" ht="15.75" x14ac:dyDescent="0.2">
      <c r="A863" s="332"/>
      <c r="B863" s="146" t="s">
        <v>70</v>
      </c>
      <c r="C863" s="224"/>
      <c r="D863" s="224" t="s">
        <v>62</v>
      </c>
      <c r="E863" s="224"/>
      <c r="F863" s="224"/>
      <c r="G863" s="224">
        <f>G862</f>
        <v>2</v>
      </c>
      <c r="H863" s="224">
        <f t="shared" ref="H863:I863" si="400">H862</f>
        <v>2</v>
      </c>
      <c r="I863" s="224">
        <f t="shared" si="400"/>
        <v>0</v>
      </c>
      <c r="J863" s="224">
        <f t="shared" si="394"/>
        <v>0</v>
      </c>
      <c r="K863" s="224">
        <f t="shared" si="395"/>
        <v>2</v>
      </c>
      <c r="L863" s="224" t="s">
        <v>62</v>
      </c>
      <c r="M863" s="150">
        <v>46022</v>
      </c>
      <c r="N863" s="150">
        <v>46022</v>
      </c>
      <c r="O863" s="142"/>
      <c r="P863" s="224" t="s">
        <v>62</v>
      </c>
      <c r="Q863" s="142"/>
      <c r="R863" s="142"/>
      <c r="S863" s="239"/>
    </row>
    <row r="864" spans="1:19" ht="14.25" x14ac:dyDescent="0.2">
      <c r="A864" s="332"/>
      <c r="B864" s="147" t="s">
        <v>76</v>
      </c>
      <c r="C864" s="224"/>
      <c r="D864" s="224"/>
      <c r="E864" s="224"/>
      <c r="F864" s="224"/>
      <c r="G864" s="224" t="s">
        <v>62</v>
      </c>
      <c r="H864" s="224"/>
      <c r="I864" s="224" t="s">
        <v>62</v>
      </c>
      <c r="J864" s="224" t="str">
        <f t="shared" si="394"/>
        <v>X</v>
      </c>
      <c r="K864" s="224" t="str">
        <f t="shared" si="395"/>
        <v>X</v>
      </c>
      <c r="L864" s="224" t="s">
        <v>62</v>
      </c>
      <c r="M864" s="224"/>
      <c r="N864" s="224"/>
      <c r="O864" s="224" t="s">
        <v>62</v>
      </c>
      <c r="P864" s="224" t="s">
        <v>62</v>
      </c>
      <c r="Q864" s="224" t="s">
        <v>62</v>
      </c>
      <c r="R864" s="224" t="s">
        <v>62</v>
      </c>
      <c r="S864" s="239"/>
    </row>
    <row r="865" spans="1:19" ht="45" x14ac:dyDescent="0.2">
      <c r="A865" s="332"/>
      <c r="B865" s="148" t="s">
        <v>192</v>
      </c>
      <c r="C865" s="224"/>
      <c r="D865" s="224" t="s">
        <v>62</v>
      </c>
      <c r="E865" s="224"/>
      <c r="F865" s="224"/>
      <c r="G865" s="224">
        <f>G862</f>
        <v>2</v>
      </c>
      <c r="H865" s="224">
        <f t="shared" ref="H865:I865" si="401">H862</f>
        <v>2</v>
      </c>
      <c r="I865" s="224">
        <f t="shared" si="401"/>
        <v>0</v>
      </c>
      <c r="J865" s="224">
        <f t="shared" si="394"/>
        <v>0</v>
      </c>
      <c r="K865" s="224">
        <f t="shared" si="395"/>
        <v>2</v>
      </c>
      <c r="L865" s="224" t="s">
        <v>62</v>
      </c>
      <c r="M865" s="150">
        <v>46022</v>
      </c>
      <c r="N865" s="150">
        <v>46022</v>
      </c>
      <c r="O865" s="142"/>
      <c r="P865" s="224" t="s">
        <v>62</v>
      </c>
      <c r="Q865" s="142"/>
      <c r="R865" s="142"/>
      <c r="S865" s="239"/>
    </row>
    <row r="866" spans="1:19" ht="14.25" x14ac:dyDescent="0.2">
      <c r="A866" s="332"/>
      <c r="B866" s="147" t="s">
        <v>193</v>
      </c>
      <c r="C866" s="224"/>
      <c r="D866" s="224"/>
      <c r="E866" s="224"/>
      <c r="F866" s="224"/>
      <c r="G866" s="224" t="s">
        <v>62</v>
      </c>
      <c r="H866" s="224"/>
      <c r="I866" s="224" t="s">
        <v>62</v>
      </c>
      <c r="J866" s="224" t="str">
        <f t="shared" si="394"/>
        <v>X</v>
      </c>
      <c r="K866" s="224" t="str">
        <f t="shared" si="395"/>
        <v>X</v>
      </c>
      <c r="L866" s="224" t="s">
        <v>62</v>
      </c>
      <c r="M866" s="224"/>
      <c r="N866" s="224"/>
      <c r="O866" s="224" t="s">
        <v>62</v>
      </c>
      <c r="P866" s="224" t="s">
        <v>62</v>
      </c>
      <c r="Q866" s="224" t="s">
        <v>62</v>
      </c>
      <c r="R866" s="224" t="s">
        <v>62</v>
      </c>
      <c r="S866" s="239"/>
    </row>
    <row r="867" spans="1:19" ht="45" x14ac:dyDescent="0.2">
      <c r="A867" s="332"/>
      <c r="B867" s="148" t="s">
        <v>330</v>
      </c>
      <c r="C867" s="224"/>
      <c r="D867" s="224" t="s">
        <v>62</v>
      </c>
      <c r="E867" s="224"/>
      <c r="F867" s="224"/>
      <c r="G867" s="224">
        <f>G863</f>
        <v>2</v>
      </c>
      <c r="H867" s="224">
        <f t="shared" ref="H867:I867" si="402">H863</f>
        <v>2</v>
      </c>
      <c r="I867" s="224">
        <f t="shared" si="402"/>
        <v>0</v>
      </c>
      <c r="J867" s="224">
        <f t="shared" si="394"/>
        <v>0</v>
      </c>
      <c r="K867" s="224">
        <f t="shared" si="395"/>
        <v>2</v>
      </c>
      <c r="L867" s="224" t="s">
        <v>62</v>
      </c>
      <c r="M867" s="150">
        <v>46022</v>
      </c>
      <c r="N867" s="150">
        <v>46022</v>
      </c>
      <c r="O867" s="142"/>
      <c r="P867" s="224" t="s">
        <v>62</v>
      </c>
      <c r="Q867" s="142"/>
      <c r="R867" s="142"/>
      <c r="S867" s="239"/>
    </row>
    <row r="868" spans="1:19" ht="14.25" x14ac:dyDescent="0.2">
      <c r="A868" s="332"/>
      <c r="B868" s="147" t="s">
        <v>71</v>
      </c>
      <c r="C868" s="224"/>
      <c r="D868" s="224"/>
      <c r="E868" s="224"/>
      <c r="F868" s="224"/>
      <c r="G868" s="224" t="s">
        <v>62</v>
      </c>
      <c r="H868" s="224"/>
      <c r="I868" s="224" t="s">
        <v>62</v>
      </c>
      <c r="J868" s="224" t="str">
        <f t="shared" si="394"/>
        <v>X</v>
      </c>
      <c r="K868" s="224" t="str">
        <f t="shared" si="395"/>
        <v>X</v>
      </c>
      <c r="L868" s="224" t="s">
        <v>62</v>
      </c>
      <c r="M868" s="224"/>
      <c r="N868" s="224"/>
      <c r="O868" s="224" t="s">
        <v>62</v>
      </c>
      <c r="P868" s="224" t="s">
        <v>62</v>
      </c>
      <c r="Q868" s="224" t="s">
        <v>62</v>
      </c>
      <c r="R868" s="224" t="s">
        <v>62</v>
      </c>
      <c r="S868" s="239"/>
    </row>
    <row r="869" spans="1:19" x14ac:dyDescent="0.2">
      <c r="A869" s="333"/>
      <c r="B869" s="148" t="s">
        <v>72</v>
      </c>
      <c r="C869" s="224"/>
      <c r="D869" s="224" t="s">
        <v>62</v>
      </c>
      <c r="E869" s="224"/>
      <c r="F869" s="224"/>
      <c r="G869" s="224">
        <f>G867</f>
        <v>2</v>
      </c>
      <c r="H869" s="224">
        <f t="shared" ref="H869:I869" si="403">H867</f>
        <v>2</v>
      </c>
      <c r="I869" s="224">
        <f t="shared" si="403"/>
        <v>0</v>
      </c>
      <c r="J869" s="224">
        <f t="shared" si="394"/>
        <v>0</v>
      </c>
      <c r="K869" s="224">
        <f t="shared" si="395"/>
        <v>2</v>
      </c>
      <c r="L869" s="224" t="s">
        <v>62</v>
      </c>
      <c r="M869" s="150">
        <v>46022</v>
      </c>
      <c r="N869" s="150">
        <v>46022</v>
      </c>
      <c r="O869" s="142"/>
      <c r="P869" s="224" t="s">
        <v>62</v>
      </c>
      <c r="Q869" s="142"/>
      <c r="R869" s="142"/>
      <c r="S869" s="239"/>
    </row>
    <row r="870" spans="1:19" ht="58.5" x14ac:dyDescent="0.2">
      <c r="A870" s="331" t="s">
        <v>325</v>
      </c>
      <c r="B870" s="137" t="s">
        <v>418</v>
      </c>
      <c r="C870" s="142" t="s">
        <v>191</v>
      </c>
      <c r="D870" s="141" t="s">
        <v>333</v>
      </c>
      <c r="E870" s="141" t="s">
        <v>320</v>
      </c>
      <c r="F870" s="142">
        <v>642</v>
      </c>
      <c r="G870" s="142">
        <v>2</v>
      </c>
      <c r="H870" s="142">
        <v>3</v>
      </c>
      <c r="I870" s="142">
        <v>0</v>
      </c>
      <c r="J870" s="142">
        <f t="shared" si="394"/>
        <v>0</v>
      </c>
      <c r="K870" s="142">
        <f t="shared" si="395"/>
        <v>2</v>
      </c>
      <c r="L870" s="142"/>
      <c r="M870" s="224" t="s">
        <v>62</v>
      </c>
      <c r="N870" s="224" t="s">
        <v>62</v>
      </c>
      <c r="O870" s="194">
        <v>3147109.22</v>
      </c>
      <c r="P870" s="194"/>
      <c r="Q870" s="194">
        <v>3147109.22</v>
      </c>
      <c r="R870" s="194">
        <v>0</v>
      </c>
      <c r="S870" s="239"/>
    </row>
    <row r="871" spans="1:19" ht="15.75" x14ac:dyDescent="0.2">
      <c r="A871" s="332"/>
      <c r="B871" s="146" t="s">
        <v>70</v>
      </c>
      <c r="C871" s="224"/>
      <c r="D871" s="224" t="s">
        <v>62</v>
      </c>
      <c r="E871" s="224"/>
      <c r="F871" s="224"/>
      <c r="G871" s="224">
        <f>G870</f>
        <v>2</v>
      </c>
      <c r="H871" s="224">
        <f t="shared" ref="H871:I871" si="404">H870</f>
        <v>3</v>
      </c>
      <c r="I871" s="224">
        <f t="shared" si="404"/>
        <v>0</v>
      </c>
      <c r="J871" s="224">
        <f t="shared" si="394"/>
        <v>0</v>
      </c>
      <c r="K871" s="224">
        <f t="shared" si="395"/>
        <v>2</v>
      </c>
      <c r="L871" s="224" t="s">
        <v>62</v>
      </c>
      <c r="M871" s="150">
        <v>46022</v>
      </c>
      <c r="N871" s="150">
        <v>46022</v>
      </c>
      <c r="O871" s="142"/>
      <c r="P871" s="224" t="s">
        <v>62</v>
      </c>
      <c r="Q871" s="142"/>
      <c r="R871" s="142"/>
      <c r="S871" s="239"/>
    </row>
    <row r="872" spans="1:19" ht="14.25" x14ac:dyDescent="0.2">
      <c r="A872" s="332"/>
      <c r="B872" s="147" t="s">
        <v>76</v>
      </c>
      <c r="C872" s="224"/>
      <c r="D872" s="224"/>
      <c r="E872" s="224"/>
      <c r="F872" s="224"/>
      <c r="G872" s="224" t="s">
        <v>62</v>
      </c>
      <c r="H872" s="224"/>
      <c r="I872" s="224" t="s">
        <v>62</v>
      </c>
      <c r="J872" s="224" t="str">
        <f t="shared" si="394"/>
        <v>X</v>
      </c>
      <c r="K872" s="224" t="str">
        <f t="shared" si="395"/>
        <v>X</v>
      </c>
      <c r="L872" s="224" t="s">
        <v>62</v>
      </c>
      <c r="M872" s="224"/>
      <c r="N872" s="224"/>
      <c r="O872" s="224" t="s">
        <v>62</v>
      </c>
      <c r="P872" s="224" t="s">
        <v>62</v>
      </c>
      <c r="Q872" s="224" t="s">
        <v>62</v>
      </c>
      <c r="R872" s="224" t="s">
        <v>62</v>
      </c>
      <c r="S872" s="239"/>
    </row>
    <row r="873" spans="1:19" ht="45" x14ac:dyDescent="0.2">
      <c r="A873" s="332"/>
      <c r="B873" s="148" t="s">
        <v>192</v>
      </c>
      <c r="C873" s="224"/>
      <c r="D873" s="224" t="s">
        <v>62</v>
      </c>
      <c r="E873" s="224"/>
      <c r="F873" s="224"/>
      <c r="G873" s="224">
        <f>G870</f>
        <v>2</v>
      </c>
      <c r="H873" s="224">
        <f t="shared" ref="H873:I873" si="405">H870</f>
        <v>3</v>
      </c>
      <c r="I873" s="224">
        <f t="shared" si="405"/>
        <v>0</v>
      </c>
      <c r="J873" s="224">
        <f t="shared" si="394"/>
        <v>0</v>
      </c>
      <c r="K873" s="224">
        <f t="shared" si="395"/>
        <v>2</v>
      </c>
      <c r="L873" s="224" t="s">
        <v>62</v>
      </c>
      <c r="M873" s="150">
        <v>46022</v>
      </c>
      <c r="N873" s="150">
        <v>46022</v>
      </c>
      <c r="O873" s="142"/>
      <c r="P873" s="224" t="s">
        <v>62</v>
      </c>
      <c r="Q873" s="142"/>
      <c r="R873" s="142"/>
      <c r="S873" s="239"/>
    </row>
    <row r="874" spans="1:19" ht="14.25" x14ac:dyDescent="0.2">
      <c r="A874" s="332"/>
      <c r="B874" s="147" t="s">
        <v>193</v>
      </c>
      <c r="C874" s="224"/>
      <c r="D874" s="224"/>
      <c r="E874" s="224"/>
      <c r="F874" s="224"/>
      <c r="G874" s="224" t="s">
        <v>62</v>
      </c>
      <c r="H874" s="224"/>
      <c r="I874" s="224" t="s">
        <v>62</v>
      </c>
      <c r="J874" s="224" t="str">
        <f t="shared" si="394"/>
        <v>X</v>
      </c>
      <c r="K874" s="224" t="str">
        <f t="shared" si="395"/>
        <v>X</v>
      </c>
      <c r="L874" s="224" t="s">
        <v>62</v>
      </c>
      <c r="M874" s="224"/>
      <c r="N874" s="224"/>
      <c r="O874" s="224" t="s">
        <v>62</v>
      </c>
      <c r="P874" s="224" t="s">
        <v>62</v>
      </c>
      <c r="Q874" s="224" t="s">
        <v>62</v>
      </c>
      <c r="R874" s="224" t="s">
        <v>62</v>
      </c>
      <c r="S874" s="239"/>
    </row>
    <row r="875" spans="1:19" ht="45" x14ac:dyDescent="0.2">
      <c r="A875" s="332"/>
      <c r="B875" s="148" t="s">
        <v>330</v>
      </c>
      <c r="C875" s="224"/>
      <c r="D875" s="224" t="s">
        <v>62</v>
      </c>
      <c r="E875" s="224"/>
      <c r="F875" s="224"/>
      <c r="G875" s="224">
        <f>G871</f>
        <v>2</v>
      </c>
      <c r="H875" s="224">
        <f t="shared" ref="H875:I875" si="406">H871</f>
        <v>3</v>
      </c>
      <c r="I875" s="224">
        <f t="shared" si="406"/>
        <v>0</v>
      </c>
      <c r="J875" s="224">
        <f t="shared" si="394"/>
        <v>0</v>
      </c>
      <c r="K875" s="224">
        <f t="shared" si="395"/>
        <v>2</v>
      </c>
      <c r="L875" s="224" t="s">
        <v>62</v>
      </c>
      <c r="M875" s="150">
        <v>46022</v>
      </c>
      <c r="N875" s="150">
        <v>46022</v>
      </c>
      <c r="O875" s="142"/>
      <c r="P875" s="224" t="s">
        <v>62</v>
      </c>
      <c r="Q875" s="142"/>
      <c r="R875" s="142"/>
      <c r="S875" s="239"/>
    </row>
    <row r="876" spans="1:19" ht="14.25" x14ac:dyDescent="0.2">
      <c r="A876" s="332"/>
      <c r="B876" s="147" t="s">
        <v>71</v>
      </c>
      <c r="C876" s="224"/>
      <c r="D876" s="224"/>
      <c r="E876" s="224"/>
      <c r="F876" s="224"/>
      <c r="G876" s="224" t="s">
        <v>62</v>
      </c>
      <c r="H876" s="224"/>
      <c r="I876" s="224" t="s">
        <v>62</v>
      </c>
      <c r="J876" s="224" t="str">
        <f t="shared" si="394"/>
        <v>X</v>
      </c>
      <c r="K876" s="224" t="str">
        <f t="shared" si="395"/>
        <v>X</v>
      </c>
      <c r="L876" s="224" t="s">
        <v>62</v>
      </c>
      <c r="M876" s="224"/>
      <c r="N876" s="224"/>
      <c r="O876" s="224" t="s">
        <v>62</v>
      </c>
      <c r="P876" s="224" t="s">
        <v>62</v>
      </c>
      <c r="Q876" s="224" t="s">
        <v>62</v>
      </c>
      <c r="R876" s="224" t="s">
        <v>62</v>
      </c>
      <c r="S876" s="239"/>
    </row>
    <row r="877" spans="1:19" x14ac:dyDescent="0.2">
      <c r="A877" s="333"/>
      <c r="B877" s="148" t="s">
        <v>72</v>
      </c>
      <c r="C877" s="224"/>
      <c r="D877" s="224" t="s">
        <v>62</v>
      </c>
      <c r="E877" s="224"/>
      <c r="F877" s="224"/>
      <c r="G877" s="224">
        <f>G875</f>
        <v>2</v>
      </c>
      <c r="H877" s="224">
        <f t="shared" ref="H877:I877" si="407">H875</f>
        <v>3</v>
      </c>
      <c r="I877" s="224">
        <f t="shared" si="407"/>
        <v>0</v>
      </c>
      <c r="J877" s="224">
        <f t="shared" si="394"/>
        <v>0</v>
      </c>
      <c r="K877" s="224">
        <f t="shared" si="395"/>
        <v>2</v>
      </c>
      <c r="L877" s="224" t="s">
        <v>62</v>
      </c>
      <c r="M877" s="150">
        <v>46022</v>
      </c>
      <c r="N877" s="150">
        <v>46022</v>
      </c>
      <c r="O877" s="142"/>
      <c r="P877" s="224" t="s">
        <v>62</v>
      </c>
      <c r="Q877" s="142"/>
      <c r="R877" s="142"/>
      <c r="S877" s="239"/>
    </row>
    <row r="878" spans="1:19" s="56" customFormat="1" ht="74.45" customHeight="1" x14ac:dyDescent="0.25">
      <c r="A878" s="331" t="s">
        <v>171</v>
      </c>
      <c r="B878" s="137" t="s">
        <v>418</v>
      </c>
      <c r="C878" s="142" t="s">
        <v>191</v>
      </c>
      <c r="D878" s="141" t="s">
        <v>333</v>
      </c>
      <c r="E878" s="141" t="s">
        <v>82</v>
      </c>
      <c r="F878" s="142">
        <v>744</v>
      </c>
      <c r="G878" s="80">
        <v>98</v>
      </c>
      <c r="H878" s="80">
        <v>98</v>
      </c>
      <c r="I878" s="80"/>
      <c r="J878" s="80">
        <f t="shared" si="394"/>
        <v>0</v>
      </c>
      <c r="K878" s="80">
        <f t="shared" si="395"/>
        <v>98</v>
      </c>
      <c r="L878" s="80"/>
      <c r="M878" s="80" t="s">
        <v>62</v>
      </c>
      <c r="N878" s="80" t="s">
        <v>62</v>
      </c>
      <c r="O878" s="83">
        <v>10522524.42</v>
      </c>
      <c r="P878" s="83"/>
      <c r="Q878" s="83">
        <v>7255698.1799999997</v>
      </c>
      <c r="R878" s="83"/>
      <c r="S878" s="239"/>
    </row>
    <row r="879" spans="1:19" ht="15.75" x14ac:dyDescent="0.2">
      <c r="A879" s="332"/>
      <c r="B879" s="146" t="s">
        <v>70</v>
      </c>
      <c r="C879" s="224"/>
      <c r="D879" s="224" t="s">
        <v>62</v>
      </c>
      <c r="E879" s="224"/>
      <c r="F879" s="224"/>
      <c r="G879" s="221">
        <f>G878</f>
        <v>98</v>
      </c>
      <c r="H879" s="221">
        <f>H878</f>
        <v>98</v>
      </c>
      <c r="I879" s="221">
        <f>I878</f>
        <v>0</v>
      </c>
      <c r="J879" s="221">
        <f t="shared" si="394"/>
        <v>0</v>
      </c>
      <c r="K879" s="221">
        <f t="shared" si="395"/>
        <v>98</v>
      </c>
      <c r="L879" s="221" t="s">
        <v>62</v>
      </c>
      <c r="M879" s="84">
        <v>46022</v>
      </c>
      <c r="N879" s="84">
        <v>46022</v>
      </c>
      <c r="O879" s="83"/>
      <c r="P879" s="87" t="s">
        <v>62</v>
      </c>
      <c r="Q879" s="83"/>
      <c r="R879" s="83"/>
      <c r="S879" s="239"/>
    </row>
    <row r="880" spans="1:19" ht="14.25" x14ac:dyDescent="0.2">
      <c r="A880" s="332"/>
      <c r="B880" s="147" t="s">
        <v>76</v>
      </c>
      <c r="C880" s="224"/>
      <c r="D880" s="224"/>
      <c r="E880" s="224"/>
      <c r="F880" s="224"/>
      <c r="G880" s="221" t="s">
        <v>62</v>
      </c>
      <c r="H880" s="221"/>
      <c r="I880" s="221" t="s">
        <v>62</v>
      </c>
      <c r="J880" s="221" t="str">
        <f t="shared" si="394"/>
        <v>X</v>
      </c>
      <c r="K880" s="221" t="str">
        <f t="shared" si="395"/>
        <v>X</v>
      </c>
      <c r="L880" s="221" t="s">
        <v>62</v>
      </c>
      <c r="M880" s="221"/>
      <c r="N880" s="221"/>
      <c r="O880" s="87" t="s">
        <v>62</v>
      </c>
      <c r="P880" s="87" t="s">
        <v>62</v>
      </c>
      <c r="Q880" s="87" t="s">
        <v>62</v>
      </c>
      <c r="R880" s="87" t="s">
        <v>62</v>
      </c>
      <c r="S880" s="239"/>
    </row>
    <row r="881" spans="1:22" ht="65.45" customHeight="1" x14ac:dyDescent="0.2">
      <c r="A881" s="332"/>
      <c r="B881" s="148" t="s">
        <v>192</v>
      </c>
      <c r="C881" s="224"/>
      <c r="D881" s="224" t="s">
        <v>62</v>
      </c>
      <c r="E881" s="224"/>
      <c r="F881" s="224"/>
      <c r="G881" s="221">
        <f>G878</f>
        <v>98</v>
      </c>
      <c r="H881" s="221">
        <f>H878</f>
        <v>98</v>
      </c>
      <c r="I881" s="221">
        <f>I878</f>
        <v>0</v>
      </c>
      <c r="J881" s="221">
        <f t="shared" si="394"/>
        <v>0</v>
      </c>
      <c r="K881" s="221">
        <f t="shared" si="395"/>
        <v>98</v>
      </c>
      <c r="L881" s="221" t="s">
        <v>62</v>
      </c>
      <c r="M881" s="84">
        <v>46022</v>
      </c>
      <c r="N881" s="84">
        <v>46022</v>
      </c>
      <c r="O881" s="83"/>
      <c r="P881" s="87" t="s">
        <v>62</v>
      </c>
      <c r="Q881" s="83"/>
      <c r="R881" s="83"/>
      <c r="S881" s="239"/>
    </row>
    <row r="882" spans="1:22" ht="15" customHeight="1" x14ac:dyDescent="0.2">
      <c r="A882" s="332"/>
      <c r="B882" s="147" t="s">
        <v>193</v>
      </c>
      <c r="C882" s="224"/>
      <c r="D882" s="224"/>
      <c r="E882" s="224"/>
      <c r="F882" s="224"/>
      <c r="G882" s="221" t="s">
        <v>62</v>
      </c>
      <c r="H882" s="221"/>
      <c r="I882" s="221" t="s">
        <v>62</v>
      </c>
      <c r="J882" s="221" t="str">
        <f t="shared" si="394"/>
        <v>X</v>
      </c>
      <c r="K882" s="221" t="str">
        <f t="shared" si="395"/>
        <v>X</v>
      </c>
      <c r="L882" s="221" t="s">
        <v>62</v>
      </c>
      <c r="M882" s="221"/>
      <c r="N882" s="221"/>
      <c r="O882" s="87" t="s">
        <v>62</v>
      </c>
      <c r="P882" s="87" t="s">
        <v>62</v>
      </c>
      <c r="Q882" s="87" t="s">
        <v>62</v>
      </c>
      <c r="R882" s="87" t="s">
        <v>62</v>
      </c>
      <c r="S882" s="239"/>
    </row>
    <row r="883" spans="1:22" ht="38.65" customHeight="1" x14ac:dyDescent="0.2">
      <c r="A883" s="332"/>
      <c r="B883" s="148" t="s">
        <v>330</v>
      </c>
      <c r="C883" s="224"/>
      <c r="D883" s="224" t="s">
        <v>62</v>
      </c>
      <c r="E883" s="224"/>
      <c r="F883" s="224"/>
      <c r="G883" s="221">
        <f>G878</f>
        <v>98</v>
      </c>
      <c r="H883" s="221">
        <f>H878</f>
        <v>98</v>
      </c>
      <c r="I883" s="221">
        <f>I878</f>
        <v>0</v>
      </c>
      <c r="J883" s="221">
        <f t="shared" si="394"/>
        <v>0</v>
      </c>
      <c r="K883" s="221">
        <f t="shared" si="395"/>
        <v>98</v>
      </c>
      <c r="L883" s="221" t="s">
        <v>62</v>
      </c>
      <c r="M883" s="84">
        <v>46022</v>
      </c>
      <c r="N883" s="84">
        <v>46022</v>
      </c>
      <c r="O883" s="83"/>
      <c r="P883" s="87" t="s">
        <v>62</v>
      </c>
      <c r="Q883" s="83"/>
      <c r="R883" s="83"/>
      <c r="S883" s="239"/>
    </row>
    <row r="884" spans="1:22" ht="21" customHeight="1" x14ac:dyDescent="0.2">
      <c r="A884" s="332"/>
      <c r="B884" s="147" t="s">
        <v>71</v>
      </c>
      <c r="C884" s="224"/>
      <c r="D884" s="224"/>
      <c r="E884" s="224"/>
      <c r="F884" s="224"/>
      <c r="G884" s="221" t="s">
        <v>62</v>
      </c>
      <c r="H884" s="221"/>
      <c r="I884" s="221" t="s">
        <v>62</v>
      </c>
      <c r="J884" s="221" t="str">
        <f t="shared" si="394"/>
        <v>X</v>
      </c>
      <c r="K884" s="221" t="str">
        <f t="shared" si="395"/>
        <v>X</v>
      </c>
      <c r="L884" s="221" t="s">
        <v>62</v>
      </c>
      <c r="M884" s="221"/>
      <c r="N884" s="221"/>
      <c r="O884" s="87" t="s">
        <v>62</v>
      </c>
      <c r="P884" s="87" t="s">
        <v>62</v>
      </c>
      <c r="Q884" s="87" t="s">
        <v>62</v>
      </c>
      <c r="R884" s="87" t="s">
        <v>62</v>
      </c>
      <c r="S884" s="239"/>
    </row>
    <row r="885" spans="1:22" ht="21" customHeight="1" x14ac:dyDescent="0.2">
      <c r="A885" s="333"/>
      <c r="B885" s="148" t="s">
        <v>72</v>
      </c>
      <c r="C885" s="224"/>
      <c r="D885" s="224" t="s">
        <v>62</v>
      </c>
      <c r="E885" s="224"/>
      <c r="F885" s="224"/>
      <c r="G885" s="221">
        <f>G878</f>
        <v>98</v>
      </c>
      <c r="H885" s="221">
        <f>H878</f>
        <v>98</v>
      </c>
      <c r="I885" s="221">
        <f>I878</f>
        <v>0</v>
      </c>
      <c r="J885" s="221">
        <f t="shared" si="394"/>
        <v>0</v>
      </c>
      <c r="K885" s="221">
        <f t="shared" si="395"/>
        <v>98</v>
      </c>
      <c r="L885" s="221" t="s">
        <v>62</v>
      </c>
      <c r="M885" s="84">
        <v>46022</v>
      </c>
      <c r="N885" s="84">
        <v>46022</v>
      </c>
      <c r="O885" s="83"/>
      <c r="P885" s="87" t="s">
        <v>62</v>
      </c>
      <c r="Q885" s="83"/>
      <c r="R885" s="83"/>
      <c r="S885" s="239"/>
    </row>
    <row r="886" spans="1:22" s="56" customFormat="1" ht="74.45" customHeight="1" x14ac:dyDescent="0.25">
      <c r="A886" s="331" t="s">
        <v>170</v>
      </c>
      <c r="B886" s="137" t="s">
        <v>418</v>
      </c>
      <c r="C886" s="142" t="s">
        <v>191</v>
      </c>
      <c r="D886" s="141" t="s">
        <v>333</v>
      </c>
      <c r="E886" s="141" t="s">
        <v>82</v>
      </c>
      <c r="F886" s="142">
        <v>744</v>
      </c>
      <c r="G886" s="80">
        <v>98</v>
      </c>
      <c r="H886" s="80">
        <v>98</v>
      </c>
      <c r="I886" s="80"/>
      <c r="J886" s="80">
        <f t="shared" si="394"/>
        <v>0</v>
      </c>
      <c r="K886" s="80">
        <f t="shared" si="395"/>
        <v>98</v>
      </c>
      <c r="L886" s="80"/>
      <c r="M886" s="80" t="s">
        <v>62</v>
      </c>
      <c r="N886" s="80" t="s">
        <v>62</v>
      </c>
      <c r="O886" s="83">
        <v>12830552.48</v>
      </c>
      <c r="P886" s="83" t="s">
        <v>344</v>
      </c>
      <c r="Q886" s="83">
        <v>12830552.48</v>
      </c>
      <c r="R886" s="83"/>
      <c r="S886" s="239"/>
    </row>
    <row r="887" spans="1:22" ht="15.75" x14ac:dyDescent="0.2">
      <c r="A887" s="332"/>
      <c r="B887" s="146" t="s">
        <v>70</v>
      </c>
      <c r="C887" s="224"/>
      <c r="D887" s="224" t="s">
        <v>62</v>
      </c>
      <c r="E887" s="224"/>
      <c r="F887" s="224"/>
      <c r="G887" s="221">
        <f>G886</f>
        <v>98</v>
      </c>
      <c r="H887" s="221">
        <f>H886</f>
        <v>98</v>
      </c>
      <c r="I887" s="221">
        <f>I886</f>
        <v>0</v>
      </c>
      <c r="J887" s="221">
        <f t="shared" si="394"/>
        <v>0</v>
      </c>
      <c r="K887" s="221">
        <f t="shared" si="395"/>
        <v>98</v>
      </c>
      <c r="L887" s="221" t="s">
        <v>62</v>
      </c>
      <c r="M887" s="84">
        <v>46022</v>
      </c>
      <c r="N887" s="84">
        <v>46022</v>
      </c>
      <c r="O887" s="83"/>
      <c r="P887" s="87" t="s">
        <v>62</v>
      </c>
      <c r="Q887" s="83"/>
      <c r="R887" s="83"/>
      <c r="S887" s="239"/>
    </row>
    <row r="888" spans="1:22" ht="14.25" x14ac:dyDescent="0.2">
      <c r="A888" s="332"/>
      <c r="B888" s="147" t="s">
        <v>76</v>
      </c>
      <c r="C888" s="224"/>
      <c r="D888" s="224"/>
      <c r="E888" s="224"/>
      <c r="F888" s="224"/>
      <c r="G888" s="221" t="s">
        <v>62</v>
      </c>
      <c r="H888" s="221"/>
      <c r="I888" s="221" t="s">
        <v>62</v>
      </c>
      <c r="J888" s="221" t="str">
        <f t="shared" si="394"/>
        <v>X</v>
      </c>
      <c r="K888" s="221" t="str">
        <f t="shared" si="395"/>
        <v>X</v>
      </c>
      <c r="L888" s="221" t="s">
        <v>62</v>
      </c>
      <c r="M888" s="221"/>
      <c r="N888" s="221"/>
      <c r="O888" s="87" t="s">
        <v>62</v>
      </c>
      <c r="P888" s="87" t="s">
        <v>62</v>
      </c>
      <c r="Q888" s="87" t="s">
        <v>62</v>
      </c>
      <c r="R888" s="87" t="s">
        <v>62</v>
      </c>
      <c r="S888" s="239"/>
    </row>
    <row r="889" spans="1:22" ht="65.45" customHeight="1" x14ac:dyDescent="0.2">
      <c r="A889" s="332"/>
      <c r="B889" s="148" t="s">
        <v>192</v>
      </c>
      <c r="C889" s="224"/>
      <c r="D889" s="224" t="s">
        <v>62</v>
      </c>
      <c r="E889" s="224"/>
      <c r="F889" s="224"/>
      <c r="G889" s="221">
        <f>G886</f>
        <v>98</v>
      </c>
      <c r="H889" s="221">
        <f>H886</f>
        <v>98</v>
      </c>
      <c r="I889" s="221">
        <f>I886</f>
        <v>0</v>
      </c>
      <c r="J889" s="221">
        <f t="shared" si="394"/>
        <v>0</v>
      </c>
      <c r="K889" s="221">
        <f t="shared" si="395"/>
        <v>98</v>
      </c>
      <c r="L889" s="221" t="s">
        <v>62</v>
      </c>
      <c r="M889" s="84">
        <v>46022</v>
      </c>
      <c r="N889" s="84">
        <v>46022</v>
      </c>
      <c r="O889" s="83"/>
      <c r="P889" s="87" t="s">
        <v>62</v>
      </c>
      <c r="Q889" s="83"/>
      <c r="R889" s="83"/>
      <c r="S889" s="239"/>
    </row>
    <row r="890" spans="1:22" ht="15" customHeight="1" x14ac:dyDescent="0.2">
      <c r="A890" s="332"/>
      <c r="B890" s="147" t="s">
        <v>193</v>
      </c>
      <c r="C890" s="224"/>
      <c r="D890" s="224"/>
      <c r="E890" s="224"/>
      <c r="F890" s="224"/>
      <c r="G890" s="221" t="s">
        <v>62</v>
      </c>
      <c r="H890" s="221"/>
      <c r="I890" s="221" t="s">
        <v>62</v>
      </c>
      <c r="J890" s="221" t="str">
        <f t="shared" si="394"/>
        <v>X</v>
      </c>
      <c r="K890" s="221" t="str">
        <f t="shared" si="395"/>
        <v>X</v>
      </c>
      <c r="L890" s="221" t="s">
        <v>62</v>
      </c>
      <c r="M890" s="221"/>
      <c r="N890" s="221"/>
      <c r="O890" s="87" t="s">
        <v>62</v>
      </c>
      <c r="P890" s="87" t="s">
        <v>62</v>
      </c>
      <c r="Q890" s="87" t="s">
        <v>62</v>
      </c>
      <c r="R890" s="87" t="s">
        <v>62</v>
      </c>
      <c r="S890" s="239"/>
    </row>
    <row r="891" spans="1:22" ht="38.65" customHeight="1" x14ac:dyDescent="0.2">
      <c r="A891" s="332"/>
      <c r="B891" s="148" t="s">
        <v>330</v>
      </c>
      <c r="C891" s="224"/>
      <c r="D891" s="224" t="s">
        <v>62</v>
      </c>
      <c r="E891" s="224"/>
      <c r="F891" s="224"/>
      <c r="G891" s="221">
        <f>G886</f>
        <v>98</v>
      </c>
      <c r="H891" s="221">
        <f>H886</f>
        <v>98</v>
      </c>
      <c r="I891" s="221">
        <f>I886</f>
        <v>0</v>
      </c>
      <c r="J891" s="221">
        <f t="shared" si="394"/>
        <v>0</v>
      </c>
      <c r="K891" s="221">
        <f t="shared" si="395"/>
        <v>98</v>
      </c>
      <c r="L891" s="221" t="s">
        <v>62</v>
      </c>
      <c r="M891" s="84">
        <v>46022</v>
      </c>
      <c r="N891" s="84">
        <v>46022</v>
      </c>
      <c r="O891" s="83"/>
      <c r="P891" s="87" t="s">
        <v>62</v>
      </c>
      <c r="Q891" s="83"/>
      <c r="R891" s="83"/>
      <c r="S891" s="239"/>
    </row>
    <row r="892" spans="1:22" ht="21" customHeight="1" x14ac:dyDescent="0.2">
      <c r="A892" s="332"/>
      <c r="B892" s="147" t="s">
        <v>71</v>
      </c>
      <c r="C892" s="224"/>
      <c r="D892" s="224"/>
      <c r="E892" s="224"/>
      <c r="F892" s="224"/>
      <c r="G892" s="221" t="s">
        <v>62</v>
      </c>
      <c r="H892" s="221"/>
      <c r="I892" s="221" t="s">
        <v>62</v>
      </c>
      <c r="J892" s="221" t="str">
        <f t="shared" si="394"/>
        <v>X</v>
      </c>
      <c r="K892" s="221" t="str">
        <f t="shared" si="395"/>
        <v>X</v>
      </c>
      <c r="L892" s="221" t="s">
        <v>62</v>
      </c>
      <c r="M892" s="221"/>
      <c r="N892" s="221"/>
      <c r="O892" s="87" t="s">
        <v>62</v>
      </c>
      <c r="P892" s="87" t="s">
        <v>62</v>
      </c>
      <c r="Q892" s="87" t="s">
        <v>62</v>
      </c>
      <c r="R892" s="87" t="s">
        <v>62</v>
      </c>
      <c r="S892" s="239"/>
    </row>
    <row r="893" spans="1:22" ht="21" customHeight="1" x14ac:dyDescent="0.2">
      <c r="A893" s="333"/>
      <c r="B893" s="148" t="s">
        <v>72</v>
      </c>
      <c r="C893" s="224"/>
      <c r="D893" s="224" t="s">
        <v>62</v>
      </c>
      <c r="E893" s="224"/>
      <c r="F893" s="224"/>
      <c r="G893" s="221">
        <f>G886</f>
        <v>98</v>
      </c>
      <c r="H893" s="221">
        <f>H886</f>
        <v>98</v>
      </c>
      <c r="I893" s="221">
        <f>I886</f>
        <v>0</v>
      </c>
      <c r="J893" s="221">
        <f t="shared" si="394"/>
        <v>0</v>
      </c>
      <c r="K893" s="221">
        <f t="shared" si="395"/>
        <v>98</v>
      </c>
      <c r="L893" s="221" t="s">
        <v>62</v>
      </c>
      <c r="M893" s="84">
        <v>46022</v>
      </c>
      <c r="N893" s="84">
        <v>46022</v>
      </c>
      <c r="O893" s="83"/>
      <c r="P893" s="87" t="s">
        <v>62</v>
      </c>
      <c r="Q893" s="83"/>
      <c r="R893" s="83"/>
      <c r="S893" s="239"/>
    </row>
    <row r="894" spans="1:22" s="56" customFormat="1" ht="74.45" customHeight="1" x14ac:dyDescent="0.25">
      <c r="A894" s="331" t="s">
        <v>169</v>
      </c>
      <c r="B894" s="137" t="s">
        <v>418</v>
      </c>
      <c r="C894" s="142" t="s">
        <v>191</v>
      </c>
      <c r="D894" s="141" t="s">
        <v>333</v>
      </c>
      <c r="E894" s="141" t="s">
        <v>82</v>
      </c>
      <c r="F894" s="142">
        <v>744</v>
      </c>
      <c r="G894" s="80">
        <v>98</v>
      </c>
      <c r="H894" s="80">
        <v>98</v>
      </c>
      <c r="I894" s="80"/>
      <c r="J894" s="80">
        <f t="shared" si="394"/>
        <v>0</v>
      </c>
      <c r="K894" s="80">
        <f t="shared" si="395"/>
        <v>98</v>
      </c>
      <c r="L894" s="80"/>
      <c r="M894" s="80" t="s">
        <v>62</v>
      </c>
      <c r="N894" s="80" t="s">
        <v>62</v>
      </c>
      <c r="O894" s="83">
        <v>825083.66</v>
      </c>
      <c r="P894" s="83" t="s">
        <v>344</v>
      </c>
      <c r="Q894" s="83">
        <v>825083.66</v>
      </c>
      <c r="R894" s="83"/>
      <c r="S894" s="239"/>
      <c r="T894" s="195"/>
      <c r="U894" s="196"/>
      <c r="V894" s="197"/>
    </row>
    <row r="895" spans="1:22" ht="15.75" x14ac:dyDescent="0.2">
      <c r="A895" s="332"/>
      <c r="B895" s="146" t="s">
        <v>70</v>
      </c>
      <c r="C895" s="224"/>
      <c r="D895" s="224" t="s">
        <v>62</v>
      </c>
      <c r="E895" s="224"/>
      <c r="F895" s="224"/>
      <c r="G895" s="221">
        <f>G894</f>
        <v>98</v>
      </c>
      <c r="H895" s="221">
        <f>H894</f>
        <v>98</v>
      </c>
      <c r="I895" s="221">
        <f>I894</f>
        <v>0</v>
      </c>
      <c r="J895" s="221">
        <f t="shared" si="394"/>
        <v>0</v>
      </c>
      <c r="K895" s="221">
        <f t="shared" si="395"/>
        <v>98</v>
      </c>
      <c r="L895" s="221" t="s">
        <v>62</v>
      </c>
      <c r="M895" s="84">
        <v>46022</v>
      </c>
      <c r="N895" s="84">
        <v>46022</v>
      </c>
      <c r="O895" s="83"/>
      <c r="P895" s="87"/>
      <c r="Q895" s="83"/>
      <c r="R895" s="83"/>
      <c r="S895" s="239"/>
      <c r="T895" s="195"/>
      <c r="U895" s="196"/>
      <c r="V895" s="197"/>
    </row>
    <row r="896" spans="1:22" ht="14.25" x14ac:dyDescent="0.2">
      <c r="A896" s="332"/>
      <c r="B896" s="147" t="s">
        <v>76</v>
      </c>
      <c r="C896" s="224"/>
      <c r="D896" s="224"/>
      <c r="E896" s="224"/>
      <c r="F896" s="224"/>
      <c r="G896" s="221" t="s">
        <v>62</v>
      </c>
      <c r="H896" s="221"/>
      <c r="I896" s="221" t="s">
        <v>62</v>
      </c>
      <c r="J896" s="221" t="str">
        <f t="shared" si="394"/>
        <v>X</v>
      </c>
      <c r="K896" s="221" t="str">
        <f t="shared" si="395"/>
        <v>X</v>
      </c>
      <c r="L896" s="221" t="s">
        <v>62</v>
      </c>
      <c r="M896" s="221"/>
      <c r="N896" s="221"/>
      <c r="O896" s="87" t="s">
        <v>62</v>
      </c>
      <c r="P896" s="87" t="s">
        <v>62</v>
      </c>
      <c r="Q896" s="87" t="s">
        <v>62</v>
      </c>
      <c r="R896" s="87" t="s">
        <v>62</v>
      </c>
      <c r="S896" s="239"/>
    </row>
    <row r="897" spans="1:19" ht="65.45" customHeight="1" x14ac:dyDescent="0.2">
      <c r="A897" s="332"/>
      <c r="B897" s="148" t="s">
        <v>192</v>
      </c>
      <c r="C897" s="224"/>
      <c r="D897" s="224" t="s">
        <v>62</v>
      </c>
      <c r="E897" s="224"/>
      <c r="F897" s="224"/>
      <c r="G897" s="221">
        <f>G894</f>
        <v>98</v>
      </c>
      <c r="H897" s="221">
        <f>H894</f>
        <v>98</v>
      </c>
      <c r="I897" s="221">
        <f>I894</f>
        <v>0</v>
      </c>
      <c r="J897" s="221">
        <f t="shared" si="394"/>
        <v>0</v>
      </c>
      <c r="K897" s="221">
        <f t="shared" si="395"/>
        <v>98</v>
      </c>
      <c r="L897" s="221" t="s">
        <v>62</v>
      </c>
      <c r="M897" s="84">
        <v>46022</v>
      </c>
      <c r="N897" s="84">
        <v>46022</v>
      </c>
      <c r="O897" s="83"/>
      <c r="P897" s="87" t="s">
        <v>62</v>
      </c>
      <c r="Q897" s="83"/>
      <c r="R897" s="83"/>
      <c r="S897" s="239"/>
    </row>
    <row r="898" spans="1:19" ht="15" customHeight="1" x14ac:dyDescent="0.2">
      <c r="A898" s="332"/>
      <c r="B898" s="147" t="s">
        <v>193</v>
      </c>
      <c r="C898" s="224"/>
      <c r="D898" s="224"/>
      <c r="E898" s="224"/>
      <c r="F898" s="224"/>
      <c r="G898" s="221" t="s">
        <v>62</v>
      </c>
      <c r="H898" s="221"/>
      <c r="I898" s="221" t="s">
        <v>62</v>
      </c>
      <c r="J898" s="221" t="str">
        <f t="shared" si="394"/>
        <v>X</v>
      </c>
      <c r="K898" s="221" t="str">
        <f t="shared" si="395"/>
        <v>X</v>
      </c>
      <c r="L898" s="221" t="s">
        <v>62</v>
      </c>
      <c r="M898" s="221"/>
      <c r="N898" s="221"/>
      <c r="O898" s="87" t="s">
        <v>62</v>
      </c>
      <c r="P898" s="87" t="s">
        <v>62</v>
      </c>
      <c r="Q898" s="87" t="s">
        <v>62</v>
      </c>
      <c r="R898" s="87" t="s">
        <v>62</v>
      </c>
      <c r="S898" s="239"/>
    </row>
    <row r="899" spans="1:19" ht="38.65" customHeight="1" x14ac:dyDescent="0.2">
      <c r="A899" s="332"/>
      <c r="B899" s="148" t="s">
        <v>330</v>
      </c>
      <c r="C899" s="224"/>
      <c r="D899" s="224" t="s">
        <v>62</v>
      </c>
      <c r="E899" s="224"/>
      <c r="F899" s="224"/>
      <c r="G899" s="221">
        <f>G894</f>
        <v>98</v>
      </c>
      <c r="H899" s="221">
        <f>H894</f>
        <v>98</v>
      </c>
      <c r="I899" s="221">
        <f>I894</f>
        <v>0</v>
      </c>
      <c r="J899" s="221">
        <f t="shared" si="394"/>
        <v>0</v>
      </c>
      <c r="K899" s="221">
        <f t="shared" si="395"/>
        <v>98</v>
      </c>
      <c r="L899" s="221" t="s">
        <v>62</v>
      </c>
      <c r="M899" s="84">
        <v>46022</v>
      </c>
      <c r="N899" s="84">
        <v>46022</v>
      </c>
      <c r="O899" s="83"/>
      <c r="P899" s="87" t="s">
        <v>62</v>
      </c>
      <c r="Q899" s="83"/>
      <c r="R899" s="83"/>
      <c r="S899" s="239"/>
    </row>
    <row r="900" spans="1:19" ht="21" customHeight="1" x14ac:dyDescent="0.2">
      <c r="A900" s="332"/>
      <c r="B900" s="147" t="s">
        <v>71</v>
      </c>
      <c r="C900" s="224"/>
      <c r="D900" s="224"/>
      <c r="E900" s="224"/>
      <c r="F900" s="224"/>
      <c r="G900" s="221" t="s">
        <v>62</v>
      </c>
      <c r="H900" s="221"/>
      <c r="I900" s="221" t="s">
        <v>62</v>
      </c>
      <c r="J900" s="221" t="str">
        <f t="shared" si="394"/>
        <v>X</v>
      </c>
      <c r="K900" s="221" t="str">
        <f t="shared" si="395"/>
        <v>X</v>
      </c>
      <c r="L900" s="221" t="s">
        <v>62</v>
      </c>
      <c r="M900" s="221"/>
      <c r="N900" s="221"/>
      <c r="O900" s="87" t="s">
        <v>62</v>
      </c>
      <c r="P900" s="87" t="s">
        <v>62</v>
      </c>
      <c r="Q900" s="87" t="s">
        <v>62</v>
      </c>
      <c r="R900" s="87" t="s">
        <v>62</v>
      </c>
      <c r="S900" s="239"/>
    </row>
    <row r="901" spans="1:19" ht="21" customHeight="1" x14ac:dyDescent="0.2">
      <c r="A901" s="333"/>
      <c r="B901" s="148" t="s">
        <v>72</v>
      </c>
      <c r="C901" s="224"/>
      <c r="D901" s="224" t="s">
        <v>62</v>
      </c>
      <c r="E901" s="224"/>
      <c r="F901" s="224"/>
      <c r="G901" s="221">
        <f>G894</f>
        <v>98</v>
      </c>
      <c r="H901" s="221">
        <f>H894</f>
        <v>98</v>
      </c>
      <c r="I901" s="221">
        <f>I894</f>
        <v>0</v>
      </c>
      <c r="J901" s="221">
        <f t="shared" si="394"/>
        <v>0</v>
      </c>
      <c r="K901" s="221">
        <f t="shared" si="395"/>
        <v>98</v>
      </c>
      <c r="L901" s="221" t="s">
        <v>62</v>
      </c>
      <c r="M901" s="84">
        <v>46022</v>
      </c>
      <c r="N901" s="84">
        <v>46022</v>
      </c>
      <c r="O901" s="83"/>
      <c r="P901" s="87" t="s">
        <v>62</v>
      </c>
      <c r="Q901" s="83"/>
      <c r="R901" s="83"/>
      <c r="S901" s="239"/>
    </row>
    <row r="902" spans="1:19" s="56" customFormat="1" ht="74.45" customHeight="1" x14ac:dyDescent="0.25">
      <c r="A902" s="331" t="s">
        <v>168</v>
      </c>
      <c r="B902" s="137" t="s">
        <v>418</v>
      </c>
      <c r="C902" s="142" t="s">
        <v>191</v>
      </c>
      <c r="D902" s="141" t="s">
        <v>333</v>
      </c>
      <c r="E902" s="141" t="s">
        <v>82</v>
      </c>
      <c r="F902" s="142">
        <v>744</v>
      </c>
      <c r="G902" s="80">
        <v>98</v>
      </c>
      <c r="H902" s="80">
        <v>98</v>
      </c>
      <c r="I902" s="80"/>
      <c r="J902" s="80">
        <f t="shared" si="394"/>
        <v>0</v>
      </c>
      <c r="K902" s="80">
        <f t="shared" si="395"/>
        <v>98</v>
      </c>
      <c r="L902" s="80"/>
      <c r="M902" s="80" t="s">
        <v>62</v>
      </c>
      <c r="N902" s="80" t="s">
        <v>62</v>
      </c>
      <c r="O902" s="83">
        <v>16721341.789999999</v>
      </c>
      <c r="P902" s="83" t="s">
        <v>344</v>
      </c>
      <c r="Q902" s="83">
        <v>9487120</v>
      </c>
      <c r="R902" s="83"/>
      <c r="S902" s="239"/>
    </row>
    <row r="903" spans="1:19" ht="15.75" x14ac:dyDescent="0.2">
      <c r="A903" s="332"/>
      <c r="B903" s="146" t="s">
        <v>70</v>
      </c>
      <c r="C903" s="224"/>
      <c r="D903" s="224" t="s">
        <v>62</v>
      </c>
      <c r="E903" s="224"/>
      <c r="F903" s="224"/>
      <c r="G903" s="221">
        <f>G902</f>
        <v>98</v>
      </c>
      <c r="H903" s="221">
        <f>H902</f>
        <v>98</v>
      </c>
      <c r="I903" s="221">
        <f>I902</f>
        <v>0</v>
      </c>
      <c r="J903" s="221">
        <f t="shared" ref="J903:J966" si="408">I903</f>
        <v>0</v>
      </c>
      <c r="K903" s="221">
        <f t="shared" ref="K903:K966" si="409">G903</f>
        <v>98</v>
      </c>
      <c r="L903" s="221" t="s">
        <v>62</v>
      </c>
      <c r="M903" s="84">
        <v>46022</v>
      </c>
      <c r="N903" s="84">
        <v>46022</v>
      </c>
      <c r="O903" s="83"/>
      <c r="P903" s="87"/>
      <c r="Q903" s="83"/>
      <c r="R903" s="83"/>
      <c r="S903" s="239"/>
    </row>
    <row r="904" spans="1:19" ht="14.25" x14ac:dyDescent="0.2">
      <c r="A904" s="332"/>
      <c r="B904" s="147" t="s">
        <v>76</v>
      </c>
      <c r="C904" s="224"/>
      <c r="D904" s="224"/>
      <c r="E904" s="224"/>
      <c r="F904" s="224"/>
      <c r="G904" s="221" t="s">
        <v>62</v>
      </c>
      <c r="H904" s="221"/>
      <c r="I904" s="221" t="s">
        <v>62</v>
      </c>
      <c r="J904" s="221" t="str">
        <f t="shared" si="408"/>
        <v>X</v>
      </c>
      <c r="K904" s="221" t="str">
        <f t="shared" si="409"/>
        <v>X</v>
      </c>
      <c r="L904" s="221" t="s">
        <v>62</v>
      </c>
      <c r="M904" s="221"/>
      <c r="N904" s="221"/>
      <c r="O904" s="87" t="s">
        <v>62</v>
      </c>
      <c r="P904" s="87" t="s">
        <v>62</v>
      </c>
      <c r="Q904" s="87" t="s">
        <v>62</v>
      </c>
      <c r="R904" s="87" t="s">
        <v>62</v>
      </c>
      <c r="S904" s="239"/>
    </row>
    <row r="905" spans="1:19" ht="65.45" customHeight="1" x14ac:dyDescent="0.2">
      <c r="A905" s="332"/>
      <c r="B905" s="148" t="s">
        <v>192</v>
      </c>
      <c r="C905" s="224"/>
      <c r="D905" s="224" t="s">
        <v>62</v>
      </c>
      <c r="E905" s="224"/>
      <c r="F905" s="224"/>
      <c r="G905" s="221">
        <f>G902</f>
        <v>98</v>
      </c>
      <c r="H905" s="221">
        <f>H902</f>
        <v>98</v>
      </c>
      <c r="I905" s="221">
        <f>I902</f>
        <v>0</v>
      </c>
      <c r="J905" s="221">
        <f t="shared" si="408"/>
        <v>0</v>
      </c>
      <c r="K905" s="221">
        <f t="shared" si="409"/>
        <v>98</v>
      </c>
      <c r="L905" s="221" t="s">
        <v>62</v>
      </c>
      <c r="M905" s="84">
        <v>46022</v>
      </c>
      <c r="N905" s="84">
        <v>46022</v>
      </c>
      <c r="O905" s="83"/>
      <c r="P905" s="87" t="s">
        <v>62</v>
      </c>
      <c r="Q905" s="83"/>
      <c r="R905" s="83"/>
      <c r="S905" s="239"/>
    </row>
    <row r="906" spans="1:19" ht="15" customHeight="1" x14ac:dyDescent="0.2">
      <c r="A906" s="332"/>
      <c r="B906" s="147" t="s">
        <v>193</v>
      </c>
      <c r="C906" s="224"/>
      <c r="D906" s="224"/>
      <c r="E906" s="224"/>
      <c r="F906" s="224"/>
      <c r="G906" s="221" t="s">
        <v>62</v>
      </c>
      <c r="H906" s="221"/>
      <c r="I906" s="221" t="s">
        <v>62</v>
      </c>
      <c r="J906" s="221" t="str">
        <f t="shared" si="408"/>
        <v>X</v>
      </c>
      <c r="K906" s="221" t="str">
        <f t="shared" si="409"/>
        <v>X</v>
      </c>
      <c r="L906" s="221" t="s">
        <v>62</v>
      </c>
      <c r="M906" s="221"/>
      <c r="N906" s="221"/>
      <c r="O906" s="87" t="s">
        <v>62</v>
      </c>
      <c r="P906" s="87" t="s">
        <v>62</v>
      </c>
      <c r="Q906" s="87" t="s">
        <v>62</v>
      </c>
      <c r="R906" s="87" t="s">
        <v>62</v>
      </c>
      <c r="S906" s="239"/>
    </row>
    <row r="907" spans="1:19" ht="38.65" customHeight="1" x14ac:dyDescent="0.2">
      <c r="A907" s="332"/>
      <c r="B907" s="148" t="s">
        <v>330</v>
      </c>
      <c r="C907" s="224"/>
      <c r="D907" s="224" t="s">
        <v>62</v>
      </c>
      <c r="E907" s="224"/>
      <c r="F907" s="224"/>
      <c r="G907" s="221">
        <f>G902</f>
        <v>98</v>
      </c>
      <c r="H907" s="221">
        <f>H902</f>
        <v>98</v>
      </c>
      <c r="I907" s="221">
        <f>I902</f>
        <v>0</v>
      </c>
      <c r="J907" s="221">
        <f t="shared" si="408"/>
        <v>0</v>
      </c>
      <c r="K907" s="221">
        <f t="shared" si="409"/>
        <v>98</v>
      </c>
      <c r="L907" s="221" t="s">
        <v>62</v>
      </c>
      <c r="M907" s="84">
        <v>46022</v>
      </c>
      <c r="N907" s="84">
        <v>46022</v>
      </c>
      <c r="O907" s="83"/>
      <c r="P907" s="87" t="s">
        <v>62</v>
      </c>
      <c r="Q907" s="83"/>
      <c r="R907" s="83"/>
      <c r="S907" s="239"/>
    </row>
    <row r="908" spans="1:19" ht="21" customHeight="1" x14ac:dyDescent="0.2">
      <c r="A908" s="332"/>
      <c r="B908" s="147" t="s">
        <v>71</v>
      </c>
      <c r="C908" s="224"/>
      <c r="D908" s="224"/>
      <c r="E908" s="224"/>
      <c r="F908" s="224"/>
      <c r="G908" s="221" t="s">
        <v>62</v>
      </c>
      <c r="H908" s="221"/>
      <c r="I908" s="221" t="s">
        <v>62</v>
      </c>
      <c r="J908" s="221" t="str">
        <f t="shared" si="408"/>
        <v>X</v>
      </c>
      <c r="K908" s="221" t="str">
        <f t="shared" si="409"/>
        <v>X</v>
      </c>
      <c r="L908" s="221" t="s">
        <v>62</v>
      </c>
      <c r="M908" s="221"/>
      <c r="N908" s="221"/>
      <c r="O908" s="87" t="s">
        <v>62</v>
      </c>
      <c r="P908" s="87" t="s">
        <v>62</v>
      </c>
      <c r="Q908" s="87" t="s">
        <v>62</v>
      </c>
      <c r="R908" s="87" t="s">
        <v>62</v>
      </c>
      <c r="S908" s="239"/>
    </row>
    <row r="909" spans="1:19" ht="21" customHeight="1" x14ac:dyDescent="0.2">
      <c r="A909" s="333"/>
      <c r="B909" s="148" t="s">
        <v>72</v>
      </c>
      <c r="C909" s="224"/>
      <c r="D909" s="224" t="s">
        <v>62</v>
      </c>
      <c r="E909" s="224"/>
      <c r="F909" s="224"/>
      <c r="G909" s="221">
        <f>G902</f>
        <v>98</v>
      </c>
      <c r="H909" s="221">
        <f>H902</f>
        <v>98</v>
      </c>
      <c r="I909" s="221">
        <f>I902</f>
        <v>0</v>
      </c>
      <c r="J909" s="221">
        <f t="shared" si="408"/>
        <v>0</v>
      </c>
      <c r="K909" s="221">
        <f t="shared" si="409"/>
        <v>98</v>
      </c>
      <c r="L909" s="221" t="s">
        <v>62</v>
      </c>
      <c r="M909" s="84">
        <v>46022</v>
      </c>
      <c r="N909" s="84">
        <v>46022</v>
      </c>
      <c r="O909" s="83"/>
      <c r="P909" s="87" t="s">
        <v>62</v>
      </c>
      <c r="Q909" s="83"/>
      <c r="R909" s="83"/>
      <c r="S909" s="239"/>
    </row>
    <row r="910" spans="1:19" s="56" customFormat="1" ht="74.45" customHeight="1" x14ac:dyDescent="0.25">
      <c r="A910" s="331" t="s">
        <v>167</v>
      </c>
      <c r="B910" s="137" t="s">
        <v>418</v>
      </c>
      <c r="C910" s="142" t="s">
        <v>191</v>
      </c>
      <c r="D910" s="141" t="s">
        <v>333</v>
      </c>
      <c r="E910" s="141" t="s">
        <v>82</v>
      </c>
      <c r="F910" s="142">
        <v>744</v>
      </c>
      <c r="G910" s="80">
        <v>98</v>
      </c>
      <c r="H910" s="80">
        <v>98</v>
      </c>
      <c r="I910" s="80">
        <v>81</v>
      </c>
      <c r="J910" s="80">
        <f t="shared" si="408"/>
        <v>81</v>
      </c>
      <c r="K910" s="80">
        <f t="shared" si="409"/>
        <v>98</v>
      </c>
      <c r="L910" s="80"/>
      <c r="M910" s="80" t="s">
        <v>62</v>
      </c>
      <c r="N910" s="80" t="s">
        <v>62</v>
      </c>
      <c r="O910" s="83">
        <v>179369.26</v>
      </c>
      <c r="P910" s="83" t="s">
        <v>344</v>
      </c>
      <c r="Q910" s="83">
        <v>143828.31</v>
      </c>
      <c r="R910" s="83">
        <v>143828.31</v>
      </c>
      <c r="S910" s="239"/>
    </row>
    <row r="911" spans="1:19" ht="15.75" x14ac:dyDescent="0.2">
      <c r="A911" s="332"/>
      <c r="B911" s="146" t="s">
        <v>70</v>
      </c>
      <c r="C911" s="224"/>
      <c r="D911" s="224" t="s">
        <v>62</v>
      </c>
      <c r="E911" s="224"/>
      <c r="F911" s="224"/>
      <c r="G911" s="221">
        <f>G910</f>
        <v>98</v>
      </c>
      <c r="H911" s="221">
        <f>H910</f>
        <v>98</v>
      </c>
      <c r="I911" s="221">
        <f>I910</f>
        <v>81</v>
      </c>
      <c r="J911" s="221">
        <f t="shared" si="408"/>
        <v>81</v>
      </c>
      <c r="K911" s="221">
        <f t="shared" si="409"/>
        <v>98</v>
      </c>
      <c r="L911" s="221" t="s">
        <v>62</v>
      </c>
      <c r="M911" s="84">
        <v>46022</v>
      </c>
      <c r="N911" s="84">
        <v>46022</v>
      </c>
      <c r="O911" s="83"/>
      <c r="P911" s="87"/>
      <c r="Q911" s="83"/>
      <c r="R911" s="83"/>
      <c r="S911" s="239"/>
    </row>
    <row r="912" spans="1:19" ht="14.25" x14ac:dyDescent="0.2">
      <c r="A912" s="332"/>
      <c r="B912" s="147" t="s">
        <v>76</v>
      </c>
      <c r="C912" s="224"/>
      <c r="D912" s="224"/>
      <c r="E912" s="224"/>
      <c r="F912" s="224"/>
      <c r="G912" s="221" t="s">
        <v>62</v>
      </c>
      <c r="H912" s="221"/>
      <c r="I912" s="221" t="s">
        <v>62</v>
      </c>
      <c r="J912" s="221" t="str">
        <f t="shared" si="408"/>
        <v>X</v>
      </c>
      <c r="K912" s="221" t="str">
        <f t="shared" si="409"/>
        <v>X</v>
      </c>
      <c r="L912" s="221" t="s">
        <v>62</v>
      </c>
      <c r="M912" s="221"/>
      <c r="N912" s="221"/>
      <c r="O912" s="87" t="s">
        <v>62</v>
      </c>
      <c r="P912" s="87" t="s">
        <v>62</v>
      </c>
      <c r="Q912" s="87" t="s">
        <v>62</v>
      </c>
      <c r="R912" s="87" t="s">
        <v>62</v>
      </c>
      <c r="S912" s="239"/>
    </row>
    <row r="913" spans="1:19" ht="65.45" customHeight="1" x14ac:dyDescent="0.2">
      <c r="A913" s="332"/>
      <c r="B913" s="148" t="s">
        <v>192</v>
      </c>
      <c r="C913" s="224"/>
      <c r="D913" s="224" t="s">
        <v>62</v>
      </c>
      <c r="E913" s="224"/>
      <c r="F913" s="224"/>
      <c r="G913" s="221">
        <f>G910</f>
        <v>98</v>
      </c>
      <c r="H913" s="221">
        <f>H910</f>
        <v>98</v>
      </c>
      <c r="I913" s="221">
        <f>I910</f>
        <v>81</v>
      </c>
      <c r="J913" s="221">
        <f t="shared" si="408"/>
        <v>81</v>
      </c>
      <c r="K913" s="221">
        <f t="shared" si="409"/>
        <v>98</v>
      </c>
      <c r="L913" s="221" t="s">
        <v>62</v>
      </c>
      <c r="M913" s="84">
        <v>46022</v>
      </c>
      <c r="N913" s="84">
        <v>46022</v>
      </c>
      <c r="O913" s="83"/>
      <c r="P913" s="87" t="s">
        <v>62</v>
      </c>
      <c r="Q913" s="83"/>
      <c r="R913" s="83"/>
      <c r="S913" s="239"/>
    </row>
    <row r="914" spans="1:19" ht="15" customHeight="1" x14ac:dyDescent="0.2">
      <c r="A914" s="332"/>
      <c r="B914" s="147" t="s">
        <v>193</v>
      </c>
      <c r="C914" s="224"/>
      <c r="D914" s="224"/>
      <c r="E914" s="224"/>
      <c r="F914" s="224"/>
      <c r="G914" s="221" t="s">
        <v>62</v>
      </c>
      <c r="H914" s="221"/>
      <c r="I914" s="221" t="s">
        <v>62</v>
      </c>
      <c r="J914" s="221" t="str">
        <f t="shared" si="408"/>
        <v>X</v>
      </c>
      <c r="K914" s="221" t="str">
        <f t="shared" si="409"/>
        <v>X</v>
      </c>
      <c r="L914" s="221" t="s">
        <v>62</v>
      </c>
      <c r="M914" s="221"/>
      <c r="N914" s="221"/>
      <c r="O914" s="87" t="s">
        <v>62</v>
      </c>
      <c r="P914" s="87" t="s">
        <v>62</v>
      </c>
      <c r="Q914" s="87" t="s">
        <v>62</v>
      </c>
      <c r="R914" s="87" t="s">
        <v>62</v>
      </c>
      <c r="S914" s="239"/>
    </row>
    <row r="915" spans="1:19" ht="38.65" customHeight="1" x14ac:dyDescent="0.2">
      <c r="A915" s="332"/>
      <c r="B915" s="148" t="s">
        <v>330</v>
      </c>
      <c r="C915" s="224"/>
      <c r="D915" s="224" t="s">
        <v>62</v>
      </c>
      <c r="E915" s="224"/>
      <c r="F915" s="224"/>
      <c r="G915" s="221">
        <f>G910</f>
        <v>98</v>
      </c>
      <c r="H915" s="221">
        <f>H910</f>
        <v>98</v>
      </c>
      <c r="I915" s="221">
        <f>I910</f>
        <v>81</v>
      </c>
      <c r="J915" s="221">
        <f t="shared" si="408"/>
        <v>81</v>
      </c>
      <c r="K915" s="221">
        <f t="shared" si="409"/>
        <v>98</v>
      </c>
      <c r="L915" s="221" t="s">
        <v>62</v>
      </c>
      <c r="M915" s="84">
        <v>46022</v>
      </c>
      <c r="N915" s="84">
        <v>46022</v>
      </c>
      <c r="O915" s="83"/>
      <c r="P915" s="87" t="s">
        <v>62</v>
      </c>
      <c r="Q915" s="83"/>
      <c r="R915" s="83"/>
      <c r="S915" s="239"/>
    </row>
    <row r="916" spans="1:19" ht="21" customHeight="1" x14ac:dyDescent="0.2">
      <c r="A916" s="332"/>
      <c r="B916" s="147" t="s">
        <v>71</v>
      </c>
      <c r="C916" s="224"/>
      <c r="D916" s="224"/>
      <c r="E916" s="224"/>
      <c r="F916" s="224"/>
      <c r="G916" s="221" t="s">
        <v>62</v>
      </c>
      <c r="H916" s="221"/>
      <c r="I916" s="221" t="s">
        <v>62</v>
      </c>
      <c r="J916" s="221" t="str">
        <f t="shared" si="408"/>
        <v>X</v>
      </c>
      <c r="K916" s="221" t="str">
        <f t="shared" si="409"/>
        <v>X</v>
      </c>
      <c r="L916" s="221" t="s">
        <v>62</v>
      </c>
      <c r="M916" s="221"/>
      <c r="N916" s="221"/>
      <c r="O916" s="87" t="s">
        <v>62</v>
      </c>
      <c r="P916" s="87" t="s">
        <v>62</v>
      </c>
      <c r="Q916" s="87" t="s">
        <v>62</v>
      </c>
      <c r="R916" s="87" t="s">
        <v>62</v>
      </c>
      <c r="S916" s="239"/>
    </row>
    <row r="917" spans="1:19" ht="21" customHeight="1" x14ac:dyDescent="0.2">
      <c r="A917" s="333"/>
      <c r="B917" s="148" t="s">
        <v>72</v>
      </c>
      <c r="C917" s="224"/>
      <c r="D917" s="224" t="s">
        <v>62</v>
      </c>
      <c r="E917" s="224"/>
      <c r="F917" s="224"/>
      <c r="G917" s="221">
        <f>G910</f>
        <v>98</v>
      </c>
      <c r="H917" s="221">
        <f>H910</f>
        <v>98</v>
      </c>
      <c r="I917" s="221">
        <f>I910</f>
        <v>81</v>
      </c>
      <c r="J917" s="221">
        <f t="shared" si="408"/>
        <v>81</v>
      </c>
      <c r="K917" s="221">
        <f t="shared" si="409"/>
        <v>98</v>
      </c>
      <c r="L917" s="221" t="s">
        <v>62</v>
      </c>
      <c r="M917" s="84">
        <v>46022</v>
      </c>
      <c r="N917" s="84">
        <v>46022</v>
      </c>
      <c r="O917" s="83"/>
      <c r="P917" s="87" t="s">
        <v>62</v>
      </c>
      <c r="Q917" s="83"/>
      <c r="R917" s="83"/>
      <c r="S917" s="239"/>
    </row>
    <row r="918" spans="1:19" s="56" customFormat="1" ht="74.45" customHeight="1" x14ac:dyDescent="0.25">
      <c r="A918" s="331" t="s">
        <v>166</v>
      </c>
      <c r="B918" s="137" t="s">
        <v>418</v>
      </c>
      <c r="C918" s="142" t="s">
        <v>191</v>
      </c>
      <c r="D918" s="141" t="s">
        <v>333</v>
      </c>
      <c r="E918" s="141" t="s">
        <v>82</v>
      </c>
      <c r="F918" s="142">
        <v>744</v>
      </c>
      <c r="G918" s="80">
        <v>98</v>
      </c>
      <c r="H918" s="80">
        <v>98</v>
      </c>
      <c r="I918" s="80">
        <v>86</v>
      </c>
      <c r="J918" s="80">
        <f t="shared" si="408"/>
        <v>86</v>
      </c>
      <c r="K918" s="80">
        <f t="shared" si="409"/>
        <v>98</v>
      </c>
      <c r="L918" s="80"/>
      <c r="M918" s="80" t="s">
        <v>62</v>
      </c>
      <c r="N918" s="80" t="s">
        <v>62</v>
      </c>
      <c r="O918" s="83">
        <v>12883565.939999999</v>
      </c>
      <c r="P918" s="83" t="s">
        <v>344</v>
      </c>
      <c r="Q918" s="83">
        <v>10988861.09</v>
      </c>
      <c r="R918" s="83">
        <f>5025185.13+5963675.96</f>
        <v>10988861.09</v>
      </c>
      <c r="S918" s="239"/>
    </row>
    <row r="919" spans="1:19" ht="15.75" x14ac:dyDescent="0.2">
      <c r="A919" s="332"/>
      <c r="B919" s="146" t="s">
        <v>70</v>
      </c>
      <c r="C919" s="224"/>
      <c r="D919" s="224" t="s">
        <v>62</v>
      </c>
      <c r="E919" s="224"/>
      <c r="F919" s="224"/>
      <c r="G919" s="221">
        <f>G918</f>
        <v>98</v>
      </c>
      <c r="H919" s="221">
        <f>H918</f>
        <v>98</v>
      </c>
      <c r="I919" s="221">
        <f>I918</f>
        <v>86</v>
      </c>
      <c r="J919" s="221">
        <f t="shared" si="408"/>
        <v>86</v>
      </c>
      <c r="K919" s="221">
        <f t="shared" si="409"/>
        <v>98</v>
      </c>
      <c r="L919" s="221" t="s">
        <v>62</v>
      </c>
      <c r="M919" s="84">
        <v>46022</v>
      </c>
      <c r="N919" s="84">
        <v>46022</v>
      </c>
      <c r="O919" s="83"/>
      <c r="P919" s="87"/>
      <c r="Q919" s="83"/>
      <c r="R919" s="83"/>
      <c r="S919" s="239"/>
    </row>
    <row r="920" spans="1:19" ht="14.25" x14ac:dyDescent="0.2">
      <c r="A920" s="332"/>
      <c r="B920" s="147" t="s">
        <v>76</v>
      </c>
      <c r="C920" s="224"/>
      <c r="D920" s="224"/>
      <c r="E920" s="224"/>
      <c r="F920" s="224"/>
      <c r="G920" s="221" t="s">
        <v>62</v>
      </c>
      <c r="H920" s="221"/>
      <c r="I920" s="221" t="s">
        <v>62</v>
      </c>
      <c r="J920" s="221" t="str">
        <f t="shared" si="408"/>
        <v>X</v>
      </c>
      <c r="K920" s="221" t="str">
        <f t="shared" si="409"/>
        <v>X</v>
      </c>
      <c r="L920" s="221" t="s">
        <v>62</v>
      </c>
      <c r="M920" s="221"/>
      <c r="N920" s="221"/>
      <c r="O920" s="87" t="s">
        <v>62</v>
      </c>
      <c r="P920" s="87" t="s">
        <v>62</v>
      </c>
      <c r="Q920" s="87" t="s">
        <v>62</v>
      </c>
      <c r="R920" s="87" t="s">
        <v>62</v>
      </c>
      <c r="S920" s="239"/>
    </row>
    <row r="921" spans="1:19" ht="65.45" customHeight="1" x14ac:dyDescent="0.2">
      <c r="A921" s="332"/>
      <c r="B921" s="148" t="s">
        <v>192</v>
      </c>
      <c r="C921" s="224"/>
      <c r="D921" s="224" t="s">
        <v>62</v>
      </c>
      <c r="E921" s="224"/>
      <c r="F921" s="224"/>
      <c r="G921" s="221">
        <f>G918</f>
        <v>98</v>
      </c>
      <c r="H921" s="221">
        <f>H918</f>
        <v>98</v>
      </c>
      <c r="I921" s="221">
        <f>I918</f>
        <v>86</v>
      </c>
      <c r="J921" s="221">
        <f t="shared" si="408"/>
        <v>86</v>
      </c>
      <c r="K921" s="221">
        <f t="shared" si="409"/>
        <v>98</v>
      </c>
      <c r="L921" s="221" t="s">
        <v>62</v>
      </c>
      <c r="M921" s="84">
        <v>46022</v>
      </c>
      <c r="N921" s="84">
        <v>46022</v>
      </c>
      <c r="O921" s="83"/>
      <c r="P921" s="87" t="s">
        <v>62</v>
      </c>
      <c r="Q921" s="83"/>
      <c r="R921" s="83"/>
      <c r="S921" s="239"/>
    </row>
    <row r="922" spans="1:19" ht="15" customHeight="1" x14ac:dyDescent="0.2">
      <c r="A922" s="332"/>
      <c r="B922" s="147" t="s">
        <v>193</v>
      </c>
      <c r="C922" s="224"/>
      <c r="D922" s="224"/>
      <c r="E922" s="224"/>
      <c r="F922" s="224"/>
      <c r="G922" s="221" t="s">
        <v>62</v>
      </c>
      <c r="H922" s="221"/>
      <c r="I922" s="221" t="s">
        <v>62</v>
      </c>
      <c r="J922" s="221" t="str">
        <f t="shared" si="408"/>
        <v>X</v>
      </c>
      <c r="K922" s="221" t="str">
        <f t="shared" si="409"/>
        <v>X</v>
      </c>
      <c r="L922" s="221" t="s">
        <v>62</v>
      </c>
      <c r="M922" s="221"/>
      <c r="N922" s="221"/>
      <c r="O922" s="87" t="s">
        <v>62</v>
      </c>
      <c r="P922" s="87" t="s">
        <v>62</v>
      </c>
      <c r="Q922" s="87" t="s">
        <v>62</v>
      </c>
      <c r="R922" s="87" t="s">
        <v>62</v>
      </c>
      <c r="S922" s="239"/>
    </row>
    <row r="923" spans="1:19" ht="38.65" customHeight="1" x14ac:dyDescent="0.2">
      <c r="A923" s="332"/>
      <c r="B923" s="148" t="s">
        <v>330</v>
      </c>
      <c r="C923" s="224"/>
      <c r="D923" s="224" t="s">
        <v>62</v>
      </c>
      <c r="E923" s="224"/>
      <c r="F923" s="224"/>
      <c r="G923" s="221">
        <f>G918</f>
        <v>98</v>
      </c>
      <c r="H923" s="221">
        <f>H918</f>
        <v>98</v>
      </c>
      <c r="I923" s="221">
        <f>I918</f>
        <v>86</v>
      </c>
      <c r="J923" s="221">
        <f t="shared" si="408"/>
        <v>86</v>
      </c>
      <c r="K923" s="221">
        <f t="shared" si="409"/>
        <v>98</v>
      </c>
      <c r="L923" s="221" t="s">
        <v>62</v>
      </c>
      <c r="M923" s="84">
        <v>46022</v>
      </c>
      <c r="N923" s="84">
        <v>46022</v>
      </c>
      <c r="O923" s="83"/>
      <c r="P923" s="87" t="s">
        <v>62</v>
      </c>
      <c r="Q923" s="83"/>
      <c r="R923" s="83"/>
      <c r="S923" s="239"/>
    </row>
    <row r="924" spans="1:19" ht="21" customHeight="1" x14ac:dyDescent="0.2">
      <c r="A924" s="332"/>
      <c r="B924" s="147" t="s">
        <v>71</v>
      </c>
      <c r="C924" s="224"/>
      <c r="D924" s="224"/>
      <c r="E924" s="224"/>
      <c r="F924" s="224"/>
      <c r="G924" s="221" t="s">
        <v>62</v>
      </c>
      <c r="H924" s="221"/>
      <c r="I924" s="221" t="s">
        <v>62</v>
      </c>
      <c r="J924" s="221" t="str">
        <f t="shared" si="408"/>
        <v>X</v>
      </c>
      <c r="K924" s="221" t="str">
        <f t="shared" si="409"/>
        <v>X</v>
      </c>
      <c r="L924" s="221" t="s">
        <v>62</v>
      </c>
      <c r="M924" s="221"/>
      <c r="N924" s="221"/>
      <c r="O924" s="87" t="s">
        <v>62</v>
      </c>
      <c r="P924" s="87" t="s">
        <v>62</v>
      </c>
      <c r="Q924" s="87" t="s">
        <v>62</v>
      </c>
      <c r="R924" s="87" t="s">
        <v>62</v>
      </c>
      <c r="S924" s="239"/>
    </row>
    <row r="925" spans="1:19" ht="21" customHeight="1" x14ac:dyDescent="0.2">
      <c r="A925" s="333"/>
      <c r="B925" s="148" t="s">
        <v>72</v>
      </c>
      <c r="C925" s="224"/>
      <c r="D925" s="224" t="s">
        <v>62</v>
      </c>
      <c r="E925" s="224"/>
      <c r="F925" s="224"/>
      <c r="G925" s="221">
        <f>G918</f>
        <v>98</v>
      </c>
      <c r="H925" s="221">
        <f>H918</f>
        <v>98</v>
      </c>
      <c r="I925" s="221">
        <f>I918</f>
        <v>86</v>
      </c>
      <c r="J925" s="221">
        <f t="shared" si="408"/>
        <v>86</v>
      </c>
      <c r="K925" s="221">
        <f t="shared" si="409"/>
        <v>98</v>
      </c>
      <c r="L925" s="221" t="s">
        <v>62</v>
      </c>
      <c r="M925" s="84">
        <v>46022</v>
      </c>
      <c r="N925" s="84">
        <v>46022</v>
      </c>
      <c r="O925" s="83"/>
      <c r="P925" s="87" t="s">
        <v>62</v>
      </c>
      <c r="Q925" s="83"/>
      <c r="R925" s="83"/>
      <c r="S925" s="239"/>
    </row>
    <row r="926" spans="1:19" s="56" customFormat="1" ht="74.45" customHeight="1" x14ac:dyDescent="0.25">
      <c r="A926" s="331" t="s">
        <v>165</v>
      </c>
      <c r="B926" s="137" t="s">
        <v>418</v>
      </c>
      <c r="C926" s="142" t="s">
        <v>191</v>
      </c>
      <c r="D926" s="141" t="s">
        <v>333</v>
      </c>
      <c r="E926" s="141" t="s">
        <v>82</v>
      </c>
      <c r="F926" s="142">
        <v>744</v>
      </c>
      <c r="G926" s="80"/>
      <c r="H926" s="80"/>
      <c r="I926" s="80"/>
      <c r="J926" s="80">
        <f t="shared" si="408"/>
        <v>0</v>
      </c>
      <c r="K926" s="80">
        <f t="shared" si="409"/>
        <v>0</v>
      </c>
      <c r="L926" s="80"/>
      <c r="M926" s="80" t="s">
        <v>62</v>
      </c>
      <c r="N926" s="80" t="s">
        <v>62</v>
      </c>
      <c r="O926" s="83"/>
      <c r="P926" s="83"/>
      <c r="Q926" s="83"/>
      <c r="R926" s="83"/>
      <c r="S926" s="239"/>
    </row>
    <row r="927" spans="1:19" ht="15.75" x14ac:dyDescent="0.2">
      <c r="A927" s="332"/>
      <c r="B927" s="146" t="s">
        <v>70</v>
      </c>
      <c r="C927" s="224"/>
      <c r="D927" s="224" t="s">
        <v>62</v>
      </c>
      <c r="E927" s="224"/>
      <c r="F927" s="224"/>
      <c r="G927" s="221">
        <f>G926</f>
        <v>0</v>
      </c>
      <c r="H927" s="221">
        <f>H926</f>
        <v>0</v>
      </c>
      <c r="I927" s="221">
        <f>I926</f>
        <v>0</v>
      </c>
      <c r="J927" s="221">
        <f t="shared" si="408"/>
        <v>0</v>
      </c>
      <c r="K927" s="221">
        <f t="shared" si="409"/>
        <v>0</v>
      </c>
      <c r="L927" s="221" t="s">
        <v>62</v>
      </c>
      <c r="M927" s="84">
        <v>46022</v>
      </c>
      <c r="N927" s="84">
        <v>46022</v>
      </c>
      <c r="O927" s="83"/>
      <c r="P927" s="87" t="s">
        <v>62</v>
      </c>
      <c r="Q927" s="83"/>
      <c r="R927" s="83"/>
      <c r="S927" s="239"/>
    </row>
    <row r="928" spans="1:19" ht="14.25" x14ac:dyDescent="0.2">
      <c r="A928" s="332"/>
      <c r="B928" s="147" t="s">
        <v>76</v>
      </c>
      <c r="C928" s="224"/>
      <c r="D928" s="224"/>
      <c r="E928" s="224"/>
      <c r="F928" s="224"/>
      <c r="G928" s="221" t="s">
        <v>62</v>
      </c>
      <c r="H928" s="221"/>
      <c r="I928" s="221" t="s">
        <v>62</v>
      </c>
      <c r="J928" s="221" t="str">
        <f t="shared" si="408"/>
        <v>X</v>
      </c>
      <c r="K928" s="221" t="str">
        <f t="shared" si="409"/>
        <v>X</v>
      </c>
      <c r="L928" s="221" t="s">
        <v>62</v>
      </c>
      <c r="M928" s="221"/>
      <c r="N928" s="221"/>
      <c r="O928" s="87" t="s">
        <v>62</v>
      </c>
      <c r="P928" s="87" t="s">
        <v>62</v>
      </c>
      <c r="Q928" s="87" t="s">
        <v>62</v>
      </c>
      <c r="R928" s="87" t="s">
        <v>62</v>
      </c>
      <c r="S928" s="239"/>
    </row>
    <row r="929" spans="1:19" ht="65.45" customHeight="1" x14ac:dyDescent="0.2">
      <c r="A929" s="332"/>
      <c r="B929" s="148" t="s">
        <v>192</v>
      </c>
      <c r="C929" s="224"/>
      <c r="D929" s="224" t="s">
        <v>62</v>
      </c>
      <c r="E929" s="224"/>
      <c r="F929" s="224"/>
      <c r="G929" s="221">
        <f>G926</f>
        <v>0</v>
      </c>
      <c r="H929" s="221">
        <f>H926</f>
        <v>0</v>
      </c>
      <c r="I929" s="221">
        <f>I926</f>
        <v>0</v>
      </c>
      <c r="J929" s="221">
        <f t="shared" si="408"/>
        <v>0</v>
      </c>
      <c r="K929" s="221">
        <f t="shared" si="409"/>
        <v>0</v>
      </c>
      <c r="L929" s="221" t="s">
        <v>62</v>
      </c>
      <c r="M929" s="84">
        <v>46022</v>
      </c>
      <c r="N929" s="84">
        <v>46022</v>
      </c>
      <c r="O929" s="83"/>
      <c r="P929" s="87" t="s">
        <v>62</v>
      </c>
      <c r="Q929" s="83"/>
      <c r="R929" s="83"/>
      <c r="S929" s="239"/>
    </row>
    <row r="930" spans="1:19" ht="15" customHeight="1" x14ac:dyDescent="0.2">
      <c r="A930" s="332"/>
      <c r="B930" s="147" t="s">
        <v>193</v>
      </c>
      <c r="C930" s="224"/>
      <c r="D930" s="224"/>
      <c r="E930" s="224"/>
      <c r="F930" s="224"/>
      <c r="G930" s="221" t="s">
        <v>62</v>
      </c>
      <c r="H930" s="221"/>
      <c r="I930" s="221" t="s">
        <v>62</v>
      </c>
      <c r="J930" s="221" t="str">
        <f t="shared" si="408"/>
        <v>X</v>
      </c>
      <c r="K930" s="221" t="str">
        <f t="shared" si="409"/>
        <v>X</v>
      </c>
      <c r="L930" s="221" t="s">
        <v>62</v>
      </c>
      <c r="M930" s="221"/>
      <c r="N930" s="221"/>
      <c r="O930" s="87" t="s">
        <v>62</v>
      </c>
      <c r="P930" s="87" t="s">
        <v>62</v>
      </c>
      <c r="Q930" s="87" t="s">
        <v>62</v>
      </c>
      <c r="R930" s="87" t="s">
        <v>62</v>
      </c>
      <c r="S930" s="239"/>
    </row>
    <row r="931" spans="1:19" ht="38.65" customHeight="1" x14ac:dyDescent="0.2">
      <c r="A931" s="332"/>
      <c r="B931" s="148" t="s">
        <v>330</v>
      </c>
      <c r="C931" s="224"/>
      <c r="D931" s="224" t="s">
        <v>62</v>
      </c>
      <c r="E931" s="224"/>
      <c r="F931" s="224"/>
      <c r="G931" s="221">
        <f>G926</f>
        <v>0</v>
      </c>
      <c r="H931" s="221">
        <f>H926</f>
        <v>0</v>
      </c>
      <c r="I931" s="221">
        <f>I926</f>
        <v>0</v>
      </c>
      <c r="J931" s="221">
        <f t="shared" si="408"/>
        <v>0</v>
      </c>
      <c r="K931" s="221">
        <f t="shared" si="409"/>
        <v>0</v>
      </c>
      <c r="L931" s="221" t="s">
        <v>62</v>
      </c>
      <c r="M931" s="84">
        <v>46022</v>
      </c>
      <c r="N931" s="84">
        <v>46022</v>
      </c>
      <c r="O931" s="83"/>
      <c r="P931" s="87" t="s">
        <v>62</v>
      </c>
      <c r="Q931" s="83"/>
      <c r="R931" s="83"/>
      <c r="S931" s="239"/>
    </row>
    <row r="932" spans="1:19" ht="21" customHeight="1" x14ac:dyDescent="0.2">
      <c r="A932" s="332"/>
      <c r="B932" s="147" t="s">
        <v>71</v>
      </c>
      <c r="C932" s="224"/>
      <c r="D932" s="224"/>
      <c r="E932" s="224"/>
      <c r="F932" s="224"/>
      <c r="G932" s="221" t="s">
        <v>62</v>
      </c>
      <c r="H932" s="221"/>
      <c r="I932" s="221" t="s">
        <v>62</v>
      </c>
      <c r="J932" s="221" t="str">
        <f t="shared" si="408"/>
        <v>X</v>
      </c>
      <c r="K932" s="221" t="str">
        <f t="shared" si="409"/>
        <v>X</v>
      </c>
      <c r="L932" s="221" t="s">
        <v>62</v>
      </c>
      <c r="M932" s="221"/>
      <c r="N932" s="221"/>
      <c r="O932" s="87" t="s">
        <v>62</v>
      </c>
      <c r="P932" s="87" t="s">
        <v>62</v>
      </c>
      <c r="Q932" s="87" t="s">
        <v>62</v>
      </c>
      <c r="R932" s="87" t="s">
        <v>62</v>
      </c>
      <c r="S932" s="239"/>
    </row>
    <row r="933" spans="1:19" ht="21" customHeight="1" x14ac:dyDescent="0.2">
      <c r="A933" s="333"/>
      <c r="B933" s="148" t="s">
        <v>72</v>
      </c>
      <c r="C933" s="224"/>
      <c r="D933" s="224" t="s">
        <v>62</v>
      </c>
      <c r="E933" s="224"/>
      <c r="F933" s="224"/>
      <c r="G933" s="221">
        <f>G926</f>
        <v>0</v>
      </c>
      <c r="H933" s="221">
        <f>H926</f>
        <v>0</v>
      </c>
      <c r="I933" s="221">
        <f>I926</f>
        <v>0</v>
      </c>
      <c r="J933" s="221">
        <f t="shared" si="408"/>
        <v>0</v>
      </c>
      <c r="K933" s="221">
        <f t="shared" si="409"/>
        <v>0</v>
      </c>
      <c r="L933" s="221" t="s">
        <v>62</v>
      </c>
      <c r="M933" s="84">
        <v>46022</v>
      </c>
      <c r="N933" s="84">
        <v>46022</v>
      </c>
      <c r="O933" s="83"/>
      <c r="P933" s="87" t="s">
        <v>62</v>
      </c>
      <c r="Q933" s="83"/>
      <c r="R933" s="83"/>
      <c r="S933" s="239"/>
    </row>
    <row r="934" spans="1:19" s="56" customFormat="1" ht="74.45" customHeight="1" x14ac:dyDescent="0.25">
      <c r="A934" s="331" t="s">
        <v>164</v>
      </c>
      <c r="B934" s="137" t="s">
        <v>418</v>
      </c>
      <c r="C934" s="142" t="s">
        <v>191</v>
      </c>
      <c r="D934" s="141" t="s">
        <v>333</v>
      </c>
      <c r="E934" s="141" t="s">
        <v>82</v>
      </c>
      <c r="F934" s="142">
        <v>744</v>
      </c>
      <c r="G934" s="80">
        <v>98</v>
      </c>
      <c r="H934" s="80">
        <v>98</v>
      </c>
      <c r="I934" s="80"/>
      <c r="J934" s="80">
        <f t="shared" si="408"/>
        <v>0</v>
      </c>
      <c r="K934" s="80">
        <f t="shared" si="409"/>
        <v>98</v>
      </c>
      <c r="L934" s="80"/>
      <c r="M934" s="80" t="s">
        <v>62</v>
      </c>
      <c r="N934" s="80" t="s">
        <v>62</v>
      </c>
      <c r="O934" s="83">
        <v>4476217.3099999996</v>
      </c>
      <c r="P934" s="83" t="s">
        <v>344</v>
      </c>
      <c r="Q934" s="83">
        <v>4476137.3099999996</v>
      </c>
      <c r="R934" s="83"/>
      <c r="S934" s="239"/>
    </row>
    <row r="935" spans="1:19" ht="15.75" x14ac:dyDescent="0.2">
      <c r="A935" s="332"/>
      <c r="B935" s="146" t="s">
        <v>70</v>
      </c>
      <c r="C935" s="224"/>
      <c r="D935" s="224" t="s">
        <v>62</v>
      </c>
      <c r="E935" s="224"/>
      <c r="F935" s="224"/>
      <c r="G935" s="221">
        <f>G934</f>
        <v>98</v>
      </c>
      <c r="H935" s="221">
        <f>H934</f>
        <v>98</v>
      </c>
      <c r="I935" s="221">
        <f>I934</f>
        <v>0</v>
      </c>
      <c r="J935" s="221">
        <f t="shared" si="408"/>
        <v>0</v>
      </c>
      <c r="K935" s="221">
        <f t="shared" si="409"/>
        <v>98</v>
      </c>
      <c r="L935" s="221" t="s">
        <v>62</v>
      </c>
      <c r="M935" s="84">
        <v>46022</v>
      </c>
      <c r="N935" s="84">
        <v>46022</v>
      </c>
      <c r="O935" s="83"/>
      <c r="P935" s="87"/>
      <c r="Q935" s="83"/>
      <c r="R935" s="83"/>
      <c r="S935" s="239"/>
    </row>
    <row r="936" spans="1:19" ht="14.25" x14ac:dyDescent="0.2">
      <c r="A936" s="332"/>
      <c r="B936" s="147" t="s">
        <v>76</v>
      </c>
      <c r="C936" s="224"/>
      <c r="D936" s="224"/>
      <c r="E936" s="224"/>
      <c r="F936" s="224"/>
      <c r="G936" s="221" t="s">
        <v>62</v>
      </c>
      <c r="H936" s="221"/>
      <c r="I936" s="221" t="s">
        <v>62</v>
      </c>
      <c r="J936" s="221" t="str">
        <f t="shared" si="408"/>
        <v>X</v>
      </c>
      <c r="K936" s="221" t="str">
        <f t="shared" si="409"/>
        <v>X</v>
      </c>
      <c r="L936" s="221" t="s">
        <v>62</v>
      </c>
      <c r="M936" s="221"/>
      <c r="N936" s="221"/>
      <c r="O936" s="87" t="s">
        <v>62</v>
      </c>
      <c r="P936" s="87" t="s">
        <v>62</v>
      </c>
      <c r="Q936" s="87" t="s">
        <v>62</v>
      </c>
      <c r="R936" s="87" t="s">
        <v>62</v>
      </c>
      <c r="S936" s="239"/>
    </row>
    <row r="937" spans="1:19" ht="65.45" customHeight="1" x14ac:dyDescent="0.2">
      <c r="A937" s="332"/>
      <c r="B937" s="148" t="s">
        <v>192</v>
      </c>
      <c r="C937" s="224"/>
      <c r="D937" s="224" t="s">
        <v>62</v>
      </c>
      <c r="E937" s="224"/>
      <c r="F937" s="224"/>
      <c r="G937" s="221">
        <f>G934</f>
        <v>98</v>
      </c>
      <c r="H937" s="221">
        <f>H934</f>
        <v>98</v>
      </c>
      <c r="I937" s="221">
        <f>I934</f>
        <v>0</v>
      </c>
      <c r="J937" s="221">
        <f t="shared" si="408"/>
        <v>0</v>
      </c>
      <c r="K937" s="221">
        <f t="shared" si="409"/>
        <v>98</v>
      </c>
      <c r="L937" s="221" t="s">
        <v>62</v>
      </c>
      <c r="M937" s="84">
        <v>46022</v>
      </c>
      <c r="N937" s="84">
        <v>46022</v>
      </c>
      <c r="O937" s="83"/>
      <c r="P937" s="87" t="s">
        <v>62</v>
      </c>
      <c r="Q937" s="83"/>
      <c r="R937" s="83"/>
      <c r="S937" s="239"/>
    </row>
    <row r="938" spans="1:19" ht="15" customHeight="1" x14ac:dyDescent="0.2">
      <c r="A938" s="332"/>
      <c r="B938" s="147" t="s">
        <v>193</v>
      </c>
      <c r="C938" s="224"/>
      <c r="D938" s="224"/>
      <c r="E938" s="224"/>
      <c r="F938" s="224"/>
      <c r="G938" s="221" t="s">
        <v>62</v>
      </c>
      <c r="H938" s="221"/>
      <c r="I938" s="221" t="s">
        <v>62</v>
      </c>
      <c r="J938" s="221" t="str">
        <f t="shared" si="408"/>
        <v>X</v>
      </c>
      <c r="K938" s="221" t="str">
        <f t="shared" si="409"/>
        <v>X</v>
      </c>
      <c r="L938" s="221" t="s">
        <v>62</v>
      </c>
      <c r="M938" s="221"/>
      <c r="N938" s="221"/>
      <c r="O938" s="87" t="s">
        <v>62</v>
      </c>
      <c r="P938" s="87" t="s">
        <v>62</v>
      </c>
      <c r="Q938" s="87" t="s">
        <v>62</v>
      </c>
      <c r="R938" s="87" t="s">
        <v>62</v>
      </c>
      <c r="S938" s="239"/>
    </row>
    <row r="939" spans="1:19" ht="38.65" customHeight="1" x14ac:dyDescent="0.2">
      <c r="A939" s="332"/>
      <c r="B939" s="148" t="s">
        <v>330</v>
      </c>
      <c r="C939" s="224"/>
      <c r="D939" s="224" t="s">
        <v>62</v>
      </c>
      <c r="E939" s="224"/>
      <c r="F939" s="224"/>
      <c r="G939" s="221">
        <f>G934</f>
        <v>98</v>
      </c>
      <c r="H939" s="221">
        <f>H934</f>
        <v>98</v>
      </c>
      <c r="I939" s="221">
        <f>I934</f>
        <v>0</v>
      </c>
      <c r="J939" s="221">
        <f t="shared" si="408"/>
        <v>0</v>
      </c>
      <c r="K939" s="221">
        <f t="shared" si="409"/>
        <v>98</v>
      </c>
      <c r="L939" s="221" t="s">
        <v>62</v>
      </c>
      <c r="M939" s="84">
        <v>46022</v>
      </c>
      <c r="N939" s="84">
        <v>46022</v>
      </c>
      <c r="O939" s="83"/>
      <c r="P939" s="87" t="s">
        <v>62</v>
      </c>
      <c r="Q939" s="83"/>
      <c r="R939" s="83"/>
      <c r="S939" s="239"/>
    </row>
    <row r="940" spans="1:19" ht="21" customHeight="1" x14ac:dyDescent="0.2">
      <c r="A940" s="332"/>
      <c r="B940" s="147" t="s">
        <v>71</v>
      </c>
      <c r="C940" s="224"/>
      <c r="D940" s="224"/>
      <c r="E940" s="224"/>
      <c r="F940" s="224"/>
      <c r="G940" s="221" t="s">
        <v>62</v>
      </c>
      <c r="H940" s="221"/>
      <c r="I940" s="221" t="s">
        <v>62</v>
      </c>
      <c r="J940" s="221" t="str">
        <f t="shared" si="408"/>
        <v>X</v>
      </c>
      <c r="K940" s="221" t="str">
        <f t="shared" si="409"/>
        <v>X</v>
      </c>
      <c r="L940" s="221" t="s">
        <v>62</v>
      </c>
      <c r="M940" s="221"/>
      <c r="N940" s="221"/>
      <c r="O940" s="87" t="s">
        <v>62</v>
      </c>
      <c r="P940" s="87" t="s">
        <v>62</v>
      </c>
      <c r="Q940" s="87" t="s">
        <v>62</v>
      </c>
      <c r="R940" s="87" t="s">
        <v>62</v>
      </c>
      <c r="S940" s="239"/>
    </row>
    <row r="941" spans="1:19" ht="21" customHeight="1" x14ac:dyDescent="0.2">
      <c r="A941" s="333"/>
      <c r="B941" s="148" t="s">
        <v>72</v>
      </c>
      <c r="C941" s="224"/>
      <c r="D941" s="224" t="s">
        <v>62</v>
      </c>
      <c r="E941" s="224"/>
      <c r="F941" s="224"/>
      <c r="G941" s="221">
        <f>G934</f>
        <v>98</v>
      </c>
      <c r="H941" s="221">
        <f>H934</f>
        <v>98</v>
      </c>
      <c r="I941" s="221">
        <f>I934</f>
        <v>0</v>
      </c>
      <c r="J941" s="221">
        <f t="shared" si="408"/>
        <v>0</v>
      </c>
      <c r="K941" s="221">
        <f t="shared" si="409"/>
        <v>98</v>
      </c>
      <c r="L941" s="221" t="s">
        <v>62</v>
      </c>
      <c r="M941" s="84">
        <v>46022</v>
      </c>
      <c r="N941" s="84">
        <v>46022</v>
      </c>
      <c r="O941" s="83"/>
      <c r="P941" s="87" t="s">
        <v>62</v>
      </c>
      <c r="Q941" s="83"/>
      <c r="R941" s="83"/>
      <c r="S941" s="239"/>
    </row>
    <row r="942" spans="1:19" s="56" customFormat="1" ht="74.45" customHeight="1" x14ac:dyDescent="0.25">
      <c r="A942" s="331" t="s">
        <v>163</v>
      </c>
      <c r="B942" s="137" t="s">
        <v>418</v>
      </c>
      <c r="C942" s="142" t="s">
        <v>191</v>
      </c>
      <c r="D942" s="141" t="s">
        <v>333</v>
      </c>
      <c r="E942" s="141" t="s">
        <v>82</v>
      </c>
      <c r="F942" s="142">
        <v>744</v>
      </c>
      <c r="G942" s="80">
        <v>98</v>
      </c>
      <c r="H942" s="80">
        <v>98</v>
      </c>
      <c r="I942" s="80"/>
      <c r="J942" s="80">
        <f t="shared" si="408"/>
        <v>0</v>
      </c>
      <c r="K942" s="80">
        <f t="shared" si="409"/>
        <v>98</v>
      </c>
      <c r="L942" s="80"/>
      <c r="M942" s="80" t="s">
        <v>62</v>
      </c>
      <c r="N942" s="80" t="s">
        <v>62</v>
      </c>
      <c r="O942" s="83">
        <v>267126.78999999998</v>
      </c>
      <c r="P942" s="83" t="s">
        <v>344</v>
      </c>
      <c r="Q942" s="83">
        <v>120016.46</v>
      </c>
      <c r="R942" s="83"/>
      <c r="S942" s="239"/>
    </row>
    <row r="943" spans="1:19" ht="15.75" x14ac:dyDescent="0.2">
      <c r="A943" s="332"/>
      <c r="B943" s="146" t="s">
        <v>70</v>
      </c>
      <c r="C943" s="224"/>
      <c r="D943" s="224" t="s">
        <v>62</v>
      </c>
      <c r="E943" s="224"/>
      <c r="F943" s="224"/>
      <c r="G943" s="221">
        <f>G942</f>
        <v>98</v>
      </c>
      <c r="H943" s="221">
        <f>H942</f>
        <v>98</v>
      </c>
      <c r="I943" s="221">
        <f>I942</f>
        <v>0</v>
      </c>
      <c r="J943" s="221">
        <f t="shared" si="408"/>
        <v>0</v>
      </c>
      <c r="K943" s="221">
        <f t="shared" si="409"/>
        <v>98</v>
      </c>
      <c r="L943" s="221" t="s">
        <v>62</v>
      </c>
      <c r="M943" s="84">
        <v>46022</v>
      </c>
      <c r="N943" s="84">
        <v>46022</v>
      </c>
      <c r="O943" s="83"/>
      <c r="P943" s="87"/>
      <c r="Q943" s="83"/>
      <c r="R943" s="83"/>
      <c r="S943" s="239"/>
    </row>
    <row r="944" spans="1:19" ht="14.25" x14ac:dyDescent="0.2">
      <c r="A944" s="332"/>
      <c r="B944" s="147" t="s">
        <v>76</v>
      </c>
      <c r="C944" s="224"/>
      <c r="D944" s="224"/>
      <c r="E944" s="224"/>
      <c r="F944" s="224"/>
      <c r="G944" s="221" t="s">
        <v>62</v>
      </c>
      <c r="H944" s="221"/>
      <c r="I944" s="221" t="s">
        <v>62</v>
      </c>
      <c r="J944" s="221" t="str">
        <f t="shared" si="408"/>
        <v>X</v>
      </c>
      <c r="K944" s="221" t="str">
        <f t="shared" si="409"/>
        <v>X</v>
      </c>
      <c r="L944" s="221" t="s">
        <v>62</v>
      </c>
      <c r="M944" s="221"/>
      <c r="N944" s="221"/>
      <c r="O944" s="87" t="s">
        <v>62</v>
      </c>
      <c r="P944" s="87" t="s">
        <v>62</v>
      </c>
      <c r="Q944" s="87" t="s">
        <v>62</v>
      </c>
      <c r="R944" s="87" t="s">
        <v>62</v>
      </c>
      <c r="S944" s="239"/>
    </row>
    <row r="945" spans="1:19" ht="65.45" customHeight="1" x14ac:dyDescent="0.2">
      <c r="A945" s="332"/>
      <c r="B945" s="148" t="s">
        <v>192</v>
      </c>
      <c r="C945" s="224"/>
      <c r="D945" s="224" t="s">
        <v>62</v>
      </c>
      <c r="E945" s="224"/>
      <c r="F945" s="224"/>
      <c r="G945" s="221">
        <f>G942</f>
        <v>98</v>
      </c>
      <c r="H945" s="221">
        <f>H942</f>
        <v>98</v>
      </c>
      <c r="I945" s="221">
        <f>I942</f>
        <v>0</v>
      </c>
      <c r="J945" s="221">
        <f t="shared" si="408"/>
        <v>0</v>
      </c>
      <c r="K945" s="221">
        <f t="shared" si="409"/>
        <v>98</v>
      </c>
      <c r="L945" s="221" t="s">
        <v>62</v>
      </c>
      <c r="M945" s="84">
        <v>46022</v>
      </c>
      <c r="N945" s="84">
        <v>46022</v>
      </c>
      <c r="O945" s="83"/>
      <c r="P945" s="87" t="s">
        <v>62</v>
      </c>
      <c r="Q945" s="83"/>
      <c r="R945" s="83"/>
      <c r="S945" s="239"/>
    </row>
    <row r="946" spans="1:19" ht="15" customHeight="1" x14ac:dyDescent="0.2">
      <c r="A946" s="332"/>
      <c r="B946" s="147" t="s">
        <v>193</v>
      </c>
      <c r="C946" s="224"/>
      <c r="D946" s="224"/>
      <c r="E946" s="224"/>
      <c r="F946" s="224"/>
      <c r="G946" s="221" t="s">
        <v>62</v>
      </c>
      <c r="H946" s="221"/>
      <c r="I946" s="221" t="s">
        <v>62</v>
      </c>
      <c r="J946" s="221" t="str">
        <f t="shared" si="408"/>
        <v>X</v>
      </c>
      <c r="K946" s="221" t="str">
        <f t="shared" si="409"/>
        <v>X</v>
      </c>
      <c r="L946" s="221" t="s">
        <v>62</v>
      </c>
      <c r="M946" s="221"/>
      <c r="N946" s="221"/>
      <c r="O946" s="87" t="s">
        <v>62</v>
      </c>
      <c r="P946" s="87" t="s">
        <v>62</v>
      </c>
      <c r="Q946" s="87" t="s">
        <v>62</v>
      </c>
      <c r="R946" s="87" t="s">
        <v>62</v>
      </c>
      <c r="S946" s="239"/>
    </row>
    <row r="947" spans="1:19" ht="38.65" customHeight="1" x14ac:dyDescent="0.2">
      <c r="A947" s="332"/>
      <c r="B947" s="148" t="s">
        <v>330</v>
      </c>
      <c r="C947" s="224"/>
      <c r="D947" s="224" t="s">
        <v>62</v>
      </c>
      <c r="E947" s="224"/>
      <c r="F947" s="224"/>
      <c r="G947" s="221">
        <f>G942</f>
        <v>98</v>
      </c>
      <c r="H947" s="221">
        <f>H942</f>
        <v>98</v>
      </c>
      <c r="I947" s="221">
        <f>I942</f>
        <v>0</v>
      </c>
      <c r="J947" s="221">
        <f t="shared" si="408"/>
        <v>0</v>
      </c>
      <c r="K947" s="221">
        <f t="shared" si="409"/>
        <v>98</v>
      </c>
      <c r="L947" s="221" t="s">
        <v>62</v>
      </c>
      <c r="M947" s="84">
        <v>46022</v>
      </c>
      <c r="N947" s="84">
        <v>46022</v>
      </c>
      <c r="O947" s="83"/>
      <c r="P947" s="87" t="s">
        <v>62</v>
      </c>
      <c r="Q947" s="83"/>
      <c r="R947" s="83"/>
      <c r="S947" s="239"/>
    </row>
    <row r="948" spans="1:19" ht="21" customHeight="1" x14ac:dyDescent="0.2">
      <c r="A948" s="332"/>
      <c r="B948" s="147" t="s">
        <v>71</v>
      </c>
      <c r="C948" s="224"/>
      <c r="D948" s="224"/>
      <c r="E948" s="224"/>
      <c r="F948" s="224"/>
      <c r="G948" s="221" t="s">
        <v>62</v>
      </c>
      <c r="H948" s="221"/>
      <c r="I948" s="221" t="s">
        <v>62</v>
      </c>
      <c r="J948" s="221" t="str">
        <f t="shared" si="408"/>
        <v>X</v>
      </c>
      <c r="K948" s="221" t="str">
        <f t="shared" si="409"/>
        <v>X</v>
      </c>
      <c r="L948" s="221" t="s">
        <v>62</v>
      </c>
      <c r="M948" s="221"/>
      <c r="N948" s="221"/>
      <c r="O948" s="87" t="s">
        <v>62</v>
      </c>
      <c r="P948" s="87" t="s">
        <v>62</v>
      </c>
      <c r="Q948" s="87" t="s">
        <v>62</v>
      </c>
      <c r="R948" s="87" t="s">
        <v>62</v>
      </c>
      <c r="S948" s="239"/>
    </row>
    <row r="949" spans="1:19" ht="21" customHeight="1" x14ac:dyDescent="0.2">
      <c r="A949" s="333"/>
      <c r="B949" s="148" t="s">
        <v>72</v>
      </c>
      <c r="C949" s="224"/>
      <c r="D949" s="224" t="s">
        <v>62</v>
      </c>
      <c r="E949" s="224"/>
      <c r="F949" s="224"/>
      <c r="G949" s="221">
        <f>G942</f>
        <v>98</v>
      </c>
      <c r="H949" s="221">
        <f>H942</f>
        <v>98</v>
      </c>
      <c r="I949" s="221">
        <f>I942</f>
        <v>0</v>
      </c>
      <c r="J949" s="221">
        <f t="shared" si="408"/>
        <v>0</v>
      </c>
      <c r="K949" s="221">
        <f t="shared" si="409"/>
        <v>98</v>
      </c>
      <c r="L949" s="221" t="s">
        <v>62</v>
      </c>
      <c r="M949" s="84">
        <v>46022</v>
      </c>
      <c r="N949" s="84">
        <v>46022</v>
      </c>
      <c r="O949" s="83"/>
      <c r="P949" s="87" t="s">
        <v>62</v>
      </c>
      <c r="Q949" s="83"/>
      <c r="R949" s="83"/>
      <c r="S949" s="239"/>
    </row>
    <row r="950" spans="1:19" s="56" customFormat="1" ht="74.45" customHeight="1" x14ac:dyDescent="0.25">
      <c r="A950" s="331" t="s">
        <v>162</v>
      </c>
      <c r="B950" s="137" t="s">
        <v>418</v>
      </c>
      <c r="C950" s="142" t="s">
        <v>191</v>
      </c>
      <c r="D950" s="141" t="s">
        <v>333</v>
      </c>
      <c r="E950" s="141" t="s">
        <v>82</v>
      </c>
      <c r="F950" s="142">
        <v>744</v>
      </c>
      <c r="G950" s="80">
        <v>98</v>
      </c>
      <c r="H950" s="80">
        <v>98</v>
      </c>
      <c r="I950" s="80"/>
      <c r="J950" s="80">
        <f t="shared" si="408"/>
        <v>0</v>
      </c>
      <c r="K950" s="80">
        <f t="shared" si="409"/>
        <v>98</v>
      </c>
      <c r="L950" s="80"/>
      <c r="M950" s="80" t="s">
        <v>62</v>
      </c>
      <c r="N950" s="80" t="s">
        <v>62</v>
      </c>
      <c r="O950" s="83">
        <v>71931.66</v>
      </c>
      <c r="P950" s="83" t="s">
        <v>344</v>
      </c>
      <c r="Q950" s="83"/>
      <c r="R950" s="83"/>
      <c r="S950" s="239"/>
    </row>
    <row r="951" spans="1:19" ht="15.75" x14ac:dyDescent="0.2">
      <c r="A951" s="332"/>
      <c r="B951" s="146" t="s">
        <v>70</v>
      </c>
      <c r="C951" s="224"/>
      <c r="D951" s="224" t="s">
        <v>62</v>
      </c>
      <c r="E951" s="224"/>
      <c r="F951" s="224"/>
      <c r="G951" s="221">
        <f>G950</f>
        <v>98</v>
      </c>
      <c r="H951" s="221">
        <f>H950</f>
        <v>98</v>
      </c>
      <c r="I951" s="221">
        <f>I950</f>
        <v>0</v>
      </c>
      <c r="J951" s="221">
        <f t="shared" si="408"/>
        <v>0</v>
      </c>
      <c r="K951" s="221">
        <f t="shared" si="409"/>
        <v>98</v>
      </c>
      <c r="L951" s="221" t="s">
        <v>62</v>
      </c>
      <c r="M951" s="84">
        <v>46022</v>
      </c>
      <c r="N951" s="84">
        <v>46022</v>
      </c>
      <c r="O951" s="83"/>
      <c r="P951" s="87"/>
      <c r="Q951" s="83"/>
      <c r="R951" s="83"/>
      <c r="S951" s="239"/>
    </row>
    <row r="952" spans="1:19" ht="14.25" x14ac:dyDescent="0.2">
      <c r="A952" s="332"/>
      <c r="B952" s="147" t="s">
        <v>76</v>
      </c>
      <c r="C952" s="224"/>
      <c r="D952" s="224"/>
      <c r="E952" s="224"/>
      <c r="F952" s="224"/>
      <c r="G952" s="221" t="s">
        <v>62</v>
      </c>
      <c r="H952" s="221"/>
      <c r="I952" s="221" t="s">
        <v>62</v>
      </c>
      <c r="J952" s="221" t="str">
        <f t="shared" si="408"/>
        <v>X</v>
      </c>
      <c r="K952" s="221" t="str">
        <f t="shared" si="409"/>
        <v>X</v>
      </c>
      <c r="L952" s="221" t="s">
        <v>62</v>
      </c>
      <c r="M952" s="221"/>
      <c r="N952" s="221"/>
      <c r="O952" s="87" t="s">
        <v>62</v>
      </c>
      <c r="P952" s="87" t="s">
        <v>62</v>
      </c>
      <c r="Q952" s="87" t="s">
        <v>62</v>
      </c>
      <c r="R952" s="87" t="s">
        <v>62</v>
      </c>
      <c r="S952" s="239"/>
    </row>
    <row r="953" spans="1:19" ht="65.45" customHeight="1" x14ac:dyDescent="0.2">
      <c r="A953" s="332"/>
      <c r="B953" s="148" t="s">
        <v>192</v>
      </c>
      <c r="C953" s="224"/>
      <c r="D953" s="224" t="s">
        <v>62</v>
      </c>
      <c r="E953" s="224"/>
      <c r="F953" s="224"/>
      <c r="G953" s="221">
        <f>G950</f>
        <v>98</v>
      </c>
      <c r="H953" s="221">
        <f>H950</f>
        <v>98</v>
      </c>
      <c r="I953" s="221">
        <f>I950</f>
        <v>0</v>
      </c>
      <c r="J953" s="221">
        <f t="shared" si="408"/>
        <v>0</v>
      </c>
      <c r="K953" s="221">
        <f t="shared" si="409"/>
        <v>98</v>
      </c>
      <c r="L953" s="221" t="s">
        <v>62</v>
      </c>
      <c r="M953" s="84">
        <v>46022</v>
      </c>
      <c r="N953" s="84">
        <v>46022</v>
      </c>
      <c r="O953" s="83"/>
      <c r="P953" s="87" t="s">
        <v>62</v>
      </c>
      <c r="Q953" s="83"/>
      <c r="R953" s="83"/>
      <c r="S953" s="239"/>
    </row>
    <row r="954" spans="1:19" ht="15" customHeight="1" x14ac:dyDescent="0.2">
      <c r="A954" s="332"/>
      <c r="B954" s="147" t="s">
        <v>193</v>
      </c>
      <c r="C954" s="224"/>
      <c r="D954" s="224"/>
      <c r="E954" s="224"/>
      <c r="F954" s="224"/>
      <c r="G954" s="221" t="s">
        <v>62</v>
      </c>
      <c r="H954" s="221"/>
      <c r="I954" s="221" t="s">
        <v>62</v>
      </c>
      <c r="J954" s="221" t="str">
        <f t="shared" si="408"/>
        <v>X</v>
      </c>
      <c r="K954" s="221" t="str">
        <f t="shared" si="409"/>
        <v>X</v>
      </c>
      <c r="L954" s="221" t="s">
        <v>62</v>
      </c>
      <c r="M954" s="221"/>
      <c r="N954" s="221"/>
      <c r="O954" s="87" t="s">
        <v>62</v>
      </c>
      <c r="P954" s="87" t="s">
        <v>62</v>
      </c>
      <c r="Q954" s="87" t="s">
        <v>62</v>
      </c>
      <c r="R954" s="87" t="s">
        <v>62</v>
      </c>
      <c r="S954" s="239"/>
    </row>
    <row r="955" spans="1:19" ht="38.65" customHeight="1" x14ac:dyDescent="0.2">
      <c r="A955" s="332"/>
      <c r="B955" s="148" t="s">
        <v>330</v>
      </c>
      <c r="C955" s="224"/>
      <c r="D955" s="224" t="s">
        <v>62</v>
      </c>
      <c r="E955" s="224"/>
      <c r="F955" s="224"/>
      <c r="G955" s="221">
        <f>G950</f>
        <v>98</v>
      </c>
      <c r="H955" s="221">
        <f>H950</f>
        <v>98</v>
      </c>
      <c r="I955" s="221">
        <f>I950</f>
        <v>0</v>
      </c>
      <c r="J955" s="221">
        <f t="shared" si="408"/>
        <v>0</v>
      </c>
      <c r="K955" s="221">
        <f t="shared" si="409"/>
        <v>98</v>
      </c>
      <c r="L955" s="221" t="s">
        <v>62</v>
      </c>
      <c r="M955" s="84">
        <v>46022</v>
      </c>
      <c r="N955" s="84">
        <v>46022</v>
      </c>
      <c r="O955" s="83"/>
      <c r="P955" s="87" t="s">
        <v>62</v>
      </c>
      <c r="Q955" s="83"/>
      <c r="R955" s="83"/>
      <c r="S955" s="239"/>
    </row>
    <row r="956" spans="1:19" ht="21" customHeight="1" x14ac:dyDescent="0.2">
      <c r="A956" s="332"/>
      <c r="B956" s="147" t="s">
        <v>71</v>
      </c>
      <c r="C956" s="224"/>
      <c r="D956" s="224"/>
      <c r="E956" s="224"/>
      <c r="F956" s="224"/>
      <c r="G956" s="221" t="s">
        <v>62</v>
      </c>
      <c r="H956" s="221"/>
      <c r="I956" s="221" t="s">
        <v>62</v>
      </c>
      <c r="J956" s="221" t="str">
        <f t="shared" si="408"/>
        <v>X</v>
      </c>
      <c r="K956" s="221" t="str">
        <f t="shared" si="409"/>
        <v>X</v>
      </c>
      <c r="L956" s="221" t="s">
        <v>62</v>
      </c>
      <c r="M956" s="221"/>
      <c r="N956" s="221"/>
      <c r="O956" s="87" t="s">
        <v>62</v>
      </c>
      <c r="P956" s="87" t="s">
        <v>62</v>
      </c>
      <c r="Q956" s="87" t="s">
        <v>62</v>
      </c>
      <c r="R956" s="87" t="s">
        <v>62</v>
      </c>
      <c r="S956" s="239"/>
    </row>
    <row r="957" spans="1:19" ht="21" customHeight="1" x14ac:dyDescent="0.2">
      <c r="A957" s="333"/>
      <c r="B957" s="148" t="s">
        <v>72</v>
      </c>
      <c r="C957" s="224"/>
      <c r="D957" s="224" t="s">
        <v>62</v>
      </c>
      <c r="E957" s="224"/>
      <c r="F957" s="224"/>
      <c r="G957" s="221">
        <f>G950</f>
        <v>98</v>
      </c>
      <c r="H957" s="221">
        <f>H950</f>
        <v>98</v>
      </c>
      <c r="I957" s="221">
        <f>I950</f>
        <v>0</v>
      </c>
      <c r="J957" s="221">
        <f t="shared" si="408"/>
        <v>0</v>
      </c>
      <c r="K957" s="221">
        <f t="shared" si="409"/>
        <v>98</v>
      </c>
      <c r="L957" s="221" t="s">
        <v>62</v>
      </c>
      <c r="M957" s="84">
        <v>46022</v>
      </c>
      <c r="N957" s="84">
        <v>46022</v>
      </c>
      <c r="O957" s="83"/>
      <c r="P957" s="87" t="s">
        <v>62</v>
      </c>
      <c r="Q957" s="83"/>
      <c r="R957" s="83"/>
      <c r="S957" s="239"/>
    </row>
    <row r="958" spans="1:19" s="56" customFormat="1" ht="74.45" customHeight="1" x14ac:dyDescent="0.25">
      <c r="A958" s="331" t="s">
        <v>161</v>
      </c>
      <c r="B958" s="137" t="s">
        <v>418</v>
      </c>
      <c r="C958" s="142" t="s">
        <v>191</v>
      </c>
      <c r="D958" s="141" t="s">
        <v>333</v>
      </c>
      <c r="E958" s="141" t="s">
        <v>82</v>
      </c>
      <c r="F958" s="142">
        <v>744</v>
      </c>
      <c r="G958" s="80"/>
      <c r="H958" s="80"/>
      <c r="I958" s="80"/>
      <c r="J958" s="80">
        <f t="shared" si="408"/>
        <v>0</v>
      </c>
      <c r="K958" s="80">
        <f t="shared" si="409"/>
        <v>0</v>
      </c>
      <c r="L958" s="80"/>
      <c r="M958" s="80" t="s">
        <v>62</v>
      </c>
      <c r="N958" s="80" t="s">
        <v>62</v>
      </c>
      <c r="O958" s="83"/>
      <c r="P958" s="83"/>
      <c r="Q958" s="83"/>
      <c r="R958" s="83"/>
      <c r="S958" s="239"/>
    </row>
    <row r="959" spans="1:19" ht="15.75" x14ac:dyDescent="0.2">
      <c r="A959" s="332"/>
      <c r="B959" s="146" t="s">
        <v>70</v>
      </c>
      <c r="C959" s="224"/>
      <c r="D959" s="224" t="s">
        <v>62</v>
      </c>
      <c r="E959" s="224"/>
      <c r="F959" s="224"/>
      <c r="G959" s="221">
        <f>G958</f>
        <v>0</v>
      </c>
      <c r="H959" s="221">
        <f>H958</f>
        <v>0</v>
      </c>
      <c r="I959" s="221">
        <f>I958</f>
        <v>0</v>
      </c>
      <c r="J959" s="221">
        <f t="shared" si="408"/>
        <v>0</v>
      </c>
      <c r="K959" s="221">
        <f t="shared" si="409"/>
        <v>0</v>
      </c>
      <c r="L959" s="221" t="s">
        <v>62</v>
      </c>
      <c r="M959" s="84">
        <v>46022</v>
      </c>
      <c r="N959" s="84">
        <v>46022</v>
      </c>
      <c r="O959" s="83"/>
      <c r="P959" s="87" t="s">
        <v>62</v>
      </c>
      <c r="Q959" s="83"/>
      <c r="R959" s="83"/>
      <c r="S959" s="239"/>
    </row>
    <row r="960" spans="1:19" ht="14.25" x14ac:dyDescent="0.2">
      <c r="A960" s="332"/>
      <c r="B960" s="147" t="s">
        <v>76</v>
      </c>
      <c r="C960" s="224"/>
      <c r="D960" s="224"/>
      <c r="E960" s="224"/>
      <c r="F960" s="224"/>
      <c r="G960" s="221" t="s">
        <v>62</v>
      </c>
      <c r="H960" s="221"/>
      <c r="I960" s="221" t="s">
        <v>62</v>
      </c>
      <c r="J960" s="221" t="str">
        <f t="shared" si="408"/>
        <v>X</v>
      </c>
      <c r="K960" s="221" t="str">
        <f t="shared" si="409"/>
        <v>X</v>
      </c>
      <c r="L960" s="221" t="s">
        <v>62</v>
      </c>
      <c r="M960" s="221"/>
      <c r="N960" s="221"/>
      <c r="O960" s="87" t="s">
        <v>62</v>
      </c>
      <c r="P960" s="87" t="s">
        <v>62</v>
      </c>
      <c r="Q960" s="87" t="s">
        <v>62</v>
      </c>
      <c r="R960" s="87" t="s">
        <v>62</v>
      </c>
      <c r="S960" s="239"/>
    </row>
    <row r="961" spans="1:19" ht="65.45" customHeight="1" x14ac:dyDescent="0.2">
      <c r="A961" s="332"/>
      <c r="B961" s="148" t="s">
        <v>192</v>
      </c>
      <c r="C961" s="224"/>
      <c r="D961" s="224" t="s">
        <v>62</v>
      </c>
      <c r="E961" s="224"/>
      <c r="F961" s="224"/>
      <c r="G961" s="221">
        <f>G958</f>
        <v>0</v>
      </c>
      <c r="H961" s="221">
        <f>H958</f>
        <v>0</v>
      </c>
      <c r="I961" s="221">
        <f>I958</f>
        <v>0</v>
      </c>
      <c r="J961" s="221">
        <f t="shared" si="408"/>
        <v>0</v>
      </c>
      <c r="K961" s="221">
        <f t="shared" si="409"/>
        <v>0</v>
      </c>
      <c r="L961" s="221" t="s">
        <v>62</v>
      </c>
      <c r="M961" s="84">
        <v>46022</v>
      </c>
      <c r="N961" s="84">
        <v>46022</v>
      </c>
      <c r="O961" s="83"/>
      <c r="P961" s="87" t="s">
        <v>62</v>
      </c>
      <c r="Q961" s="83"/>
      <c r="R961" s="83"/>
      <c r="S961" s="239"/>
    </row>
    <row r="962" spans="1:19" ht="15" customHeight="1" x14ac:dyDescent="0.2">
      <c r="A962" s="332"/>
      <c r="B962" s="147" t="s">
        <v>193</v>
      </c>
      <c r="C962" s="224"/>
      <c r="D962" s="224"/>
      <c r="E962" s="224"/>
      <c r="F962" s="224"/>
      <c r="G962" s="221" t="s">
        <v>62</v>
      </c>
      <c r="H962" s="221"/>
      <c r="I962" s="221" t="s">
        <v>62</v>
      </c>
      <c r="J962" s="221" t="str">
        <f t="shared" si="408"/>
        <v>X</v>
      </c>
      <c r="K962" s="221" t="str">
        <f t="shared" si="409"/>
        <v>X</v>
      </c>
      <c r="L962" s="221" t="s">
        <v>62</v>
      </c>
      <c r="M962" s="221"/>
      <c r="N962" s="221"/>
      <c r="O962" s="87" t="s">
        <v>62</v>
      </c>
      <c r="P962" s="87" t="s">
        <v>62</v>
      </c>
      <c r="Q962" s="87" t="s">
        <v>62</v>
      </c>
      <c r="R962" s="87" t="s">
        <v>62</v>
      </c>
      <c r="S962" s="239"/>
    </row>
    <row r="963" spans="1:19" ht="38.65" customHeight="1" x14ac:dyDescent="0.2">
      <c r="A963" s="332"/>
      <c r="B963" s="148" t="s">
        <v>330</v>
      </c>
      <c r="C963" s="224"/>
      <c r="D963" s="224" t="s">
        <v>62</v>
      </c>
      <c r="E963" s="224"/>
      <c r="F963" s="224"/>
      <c r="G963" s="221">
        <f>G958</f>
        <v>0</v>
      </c>
      <c r="H963" s="221">
        <f>H958</f>
        <v>0</v>
      </c>
      <c r="I963" s="221">
        <f>I958</f>
        <v>0</v>
      </c>
      <c r="J963" s="221">
        <f t="shared" si="408"/>
        <v>0</v>
      </c>
      <c r="K963" s="221">
        <f t="shared" si="409"/>
        <v>0</v>
      </c>
      <c r="L963" s="221" t="s">
        <v>62</v>
      </c>
      <c r="M963" s="84">
        <v>46022</v>
      </c>
      <c r="N963" s="84">
        <v>46022</v>
      </c>
      <c r="O963" s="83"/>
      <c r="P963" s="87" t="s">
        <v>62</v>
      </c>
      <c r="Q963" s="83"/>
      <c r="R963" s="83"/>
      <c r="S963" s="239"/>
    </row>
    <row r="964" spans="1:19" ht="21" customHeight="1" x14ac:dyDescent="0.2">
      <c r="A964" s="332"/>
      <c r="B964" s="147" t="s">
        <v>71</v>
      </c>
      <c r="C964" s="224"/>
      <c r="D964" s="224"/>
      <c r="E964" s="224"/>
      <c r="F964" s="224"/>
      <c r="G964" s="221" t="s">
        <v>62</v>
      </c>
      <c r="H964" s="221"/>
      <c r="I964" s="221" t="s">
        <v>62</v>
      </c>
      <c r="J964" s="221" t="str">
        <f t="shared" si="408"/>
        <v>X</v>
      </c>
      <c r="K964" s="221" t="str">
        <f t="shared" si="409"/>
        <v>X</v>
      </c>
      <c r="L964" s="221" t="s">
        <v>62</v>
      </c>
      <c r="M964" s="221"/>
      <c r="N964" s="221"/>
      <c r="O964" s="87" t="s">
        <v>62</v>
      </c>
      <c r="P964" s="87" t="s">
        <v>62</v>
      </c>
      <c r="Q964" s="87" t="s">
        <v>62</v>
      </c>
      <c r="R964" s="87" t="s">
        <v>62</v>
      </c>
      <c r="S964" s="239"/>
    </row>
    <row r="965" spans="1:19" ht="21" customHeight="1" x14ac:dyDescent="0.2">
      <c r="A965" s="333"/>
      <c r="B965" s="148" t="s">
        <v>72</v>
      </c>
      <c r="C965" s="224"/>
      <c r="D965" s="224" t="s">
        <v>62</v>
      </c>
      <c r="E965" s="224"/>
      <c r="F965" s="224"/>
      <c r="G965" s="221">
        <f>G958</f>
        <v>0</v>
      </c>
      <c r="H965" s="221">
        <f>H958</f>
        <v>0</v>
      </c>
      <c r="I965" s="221">
        <f>I958</f>
        <v>0</v>
      </c>
      <c r="J965" s="221">
        <f t="shared" si="408"/>
        <v>0</v>
      </c>
      <c r="K965" s="221">
        <f t="shared" si="409"/>
        <v>0</v>
      </c>
      <c r="L965" s="221" t="s">
        <v>62</v>
      </c>
      <c r="M965" s="84">
        <v>46022</v>
      </c>
      <c r="N965" s="84">
        <v>46022</v>
      </c>
      <c r="O965" s="83"/>
      <c r="P965" s="87" t="s">
        <v>62</v>
      </c>
      <c r="Q965" s="83"/>
      <c r="R965" s="83"/>
      <c r="S965" s="239"/>
    </row>
    <row r="966" spans="1:19" s="56" customFormat="1" ht="74.45" customHeight="1" x14ac:dyDescent="0.25">
      <c r="A966" s="331" t="s">
        <v>160</v>
      </c>
      <c r="B966" s="137" t="s">
        <v>418</v>
      </c>
      <c r="C966" s="142" t="s">
        <v>191</v>
      </c>
      <c r="D966" s="141" t="s">
        <v>333</v>
      </c>
      <c r="E966" s="141" t="s">
        <v>82</v>
      </c>
      <c r="F966" s="142">
        <v>744</v>
      </c>
      <c r="G966" s="80">
        <v>98</v>
      </c>
      <c r="H966" s="80">
        <v>98</v>
      </c>
      <c r="I966" s="80"/>
      <c r="J966" s="80">
        <f t="shared" si="408"/>
        <v>0</v>
      </c>
      <c r="K966" s="80">
        <f t="shared" si="409"/>
        <v>98</v>
      </c>
      <c r="L966" s="80"/>
      <c r="M966" s="80" t="s">
        <v>62</v>
      </c>
      <c r="N966" s="80" t="s">
        <v>62</v>
      </c>
      <c r="O966" s="83">
        <f>851167.8-4255.84</f>
        <v>846911.96000000008</v>
      </c>
      <c r="P966" s="83" t="s">
        <v>344</v>
      </c>
      <c r="Q966" s="83">
        <v>846911.96</v>
      </c>
      <c r="R966" s="83"/>
      <c r="S966" s="239"/>
    </row>
    <row r="967" spans="1:19" ht="15.75" x14ac:dyDescent="0.2">
      <c r="A967" s="332"/>
      <c r="B967" s="146" t="s">
        <v>70</v>
      </c>
      <c r="C967" s="224"/>
      <c r="D967" s="224" t="s">
        <v>62</v>
      </c>
      <c r="E967" s="224"/>
      <c r="F967" s="224"/>
      <c r="G967" s="221">
        <f>G966</f>
        <v>98</v>
      </c>
      <c r="H967" s="221">
        <f>H966</f>
        <v>98</v>
      </c>
      <c r="I967" s="221">
        <f>I966</f>
        <v>0</v>
      </c>
      <c r="J967" s="221">
        <f t="shared" ref="J967:J1030" si="410">I967</f>
        <v>0</v>
      </c>
      <c r="K967" s="221">
        <f t="shared" ref="K967:K1030" si="411">G967</f>
        <v>98</v>
      </c>
      <c r="L967" s="221" t="s">
        <v>62</v>
      </c>
      <c r="M967" s="84">
        <v>46022</v>
      </c>
      <c r="N967" s="84">
        <v>46022</v>
      </c>
      <c r="O967" s="83"/>
      <c r="P967" s="87"/>
      <c r="Q967" s="83"/>
      <c r="R967" s="83"/>
      <c r="S967" s="239"/>
    </row>
    <row r="968" spans="1:19" ht="14.25" x14ac:dyDescent="0.2">
      <c r="A968" s="332"/>
      <c r="B968" s="147" t="s">
        <v>76</v>
      </c>
      <c r="C968" s="224"/>
      <c r="D968" s="224"/>
      <c r="E968" s="224"/>
      <c r="F968" s="224"/>
      <c r="G968" s="221" t="s">
        <v>62</v>
      </c>
      <c r="H968" s="221"/>
      <c r="I968" s="221" t="s">
        <v>62</v>
      </c>
      <c r="J968" s="221" t="str">
        <f t="shared" si="410"/>
        <v>X</v>
      </c>
      <c r="K968" s="221" t="str">
        <f t="shared" si="411"/>
        <v>X</v>
      </c>
      <c r="L968" s="221" t="s">
        <v>62</v>
      </c>
      <c r="M968" s="221"/>
      <c r="N968" s="221"/>
      <c r="O968" s="87" t="s">
        <v>62</v>
      </c>
      <c r="P968" s="87" t="s">
        <v>62</v>
      </c>
      <c r="Q968" s="87" t="s">
        <v>62</v>
      </c>
      <c r="R968" s="87" t="s">
        <v>62</v>
      </c>
      <c r="S968" s="239"/>
    </row>
    <row r="969" spans="1:19" ht="65.45" customHeight="1" x14ac:dyDescent="0.2">
      <c r="A969" s="332"/>
      <c r="B969" s="148" t="s">
        <v>192</v>
      </c>
      <c r="C969" s="224"/>
      <c r="D969" s="224" t="s">
        <v>62</v>
      </c>
      <c r="E969" s="224"/>
      <c r="F969" s="224"/>
      <c r="G969" s="221">
        <f>G966</f>
        <v>98</v>
      </c>
      <c r="H969" s="221">
        <f>H966</f>
        <v>98</v>
      </c>
      <c r="I969" s="221">
        <f>I966</f>
        <v>0</v>
      </c>
      <c r="J969" s="221">
        <f t="shared" si="410"/>
        <v>0</v>
      </c>
      <c r="K969" s="221">
        <f t="shared" si="411"/>
        <v>98</v>
      </c>
      <c r="L969" s="221" t="s">
        <v>62</v>
      </c>
      <c r="M969" s="84">
        <v>46022</v>
      </c>
      <c r="N969" s="84">
        <v>46022</v>
      </c>
      <c r="O969" s="83"/>
      <c r="P969" s="87" t="s">
        <v>62</v>
      </c>
      <c r="Q969" s="83"/>
      <c r="R969" s="83"/>
      <c r="S969" s="239"/>
    </row>
    <row r="970" spans="1:19" ht="15" customHeight="1" x14ac:dyDescent="0.2">
      <c r="A970" s="332"/>
      <c r="B970" s="147" t="s">
        <v>193</v>
      </c>
      <c r="C970" s="224"/>
      <c r="D970" s="224"/>
      <c r="E970" s="224"/>
      <c r="F970" s="224"/>
      <c r="G970" s="221" t="s">
        <v>62</v>
      </c>
      <c r="H970" s="221"/>
      <c r="I970" s="221" t="s">
        <v>62</v>
      </c>
      <c r="J970" s="221" t="str">
        <f t="shared" si="410"/>
        <v>X</v>
      </c>
      <c r="K970" s="221" t="str">
        <f t="shared" si="411"/>
        <v>X</v>
      </c>
      <c r="L970" s="221" t="s">
        <v>62</v>
      </c>
      <c r="M970" s="221"/>
      <c r="N970" s="221"/>
      <c r="O970" s="87" t="s">
        <v>62</v>
      </c>
      <c r="P970" s="87" t="s">
        <v>62</v>
      </c>
      <c r="Q970" s="87" t="s">
        <v>62</v>
      </c>
      <c r="R970" s="87" t="s">
        <v>62</v>
      </c>
      <c r="S970" s="239"/>
    </row>
    <row r="971" spans="1:19" ht="38.65" customHeight="1" x14ac:dyDescent="0.2">
      <c r="A971" s="332"/>
      <c r="B971" s="148" t="s">
        <v>330</v>
      </c>
      <c r="C971" s="224"/>
      <c r="D971" s="224" t="s">
        <v>62</v>
      </c>
      <c r="E971" s="224"/>
      <c r="F971" s="224"/>
      <c r="G971" s="221">
        <f>G966</f>
        <v>98</v>
      </c>
      <c r="H971" s="221">
        <f>H966</f>
        <v>98</v>
      </c>
      <c r="I971" s="221">
        <f>I966</f>
        <v>0</v>
      </c>
      <c r="J971" s="221">
        <f t="shared" si="410"/>
        <v>0</v>
      </c>
      <c r="K971" s="221">
        <f t="shared" si="411"/>
        <v>98</v>
      </c>
      <c r="L971" s="221" t="s">
        <v>62</v>
      </c>
      <c r="M971" s="84">
        <v>46022</v>
      </c>
      <c r="N971" s="84">
        <v>46022</v>
      </c>
      <c r="O971" s="83"/>
      <c r="P971" s="87" t="s">
        <v>62</v>
      </c>
      <c r="Q971" s="83"/>
      <c r="R971" s="83"/>
      <c r="S971" s="239"/>
    </row>
    <row r="972" spans="1:19" ht="21" customHeight="1" x14ac:dyDescent="0.2">
      <c r="A972" s="332"/>
      <c r="B972" s="147" t="s">
        <v>71</v>
      </c>
      <c r="C972" s="224"/>
      <c r="D972" s="224"/>
      <c r="E972" s="224"/>
      <c r="F972" s="224"/>
      <c r="G972" s="221" t="s">
        <v>62</v>
      </c>
      <c r="H972" s="221"/>
      <c r="I972" s="221" t="s">
        <v>62</v>
      </c>
      <c r="J972" s="221" t="str">
        <f t="shared" si="410"/>
        <v>X</v>
      </c>
      <c r="K972" s="221" t="str">
        <f t="shared" si="411"/>
        <v>X</v>
      </c>
      <c r="L972" s="221" t="s">
        <v>62</v>
      </c>
      <c r="M972" s="221"/>
      <c r="N972" s="221"/>
      <c r="O972" s="87" t="s">
        <v>62</v>
      </c>
      <c r="P972" s="87" t="s">
        <v>62</v>
      </c>
      <c r="Q972" s="87" t="s">
        <v>62</v>
      </c>
      <c r="R972" s="87" t="s">
        <v>62</v>
      </c>
      <c r="S972" s="239"/>
    </row>
    <row r="973" spans="1:19" ht="21" customHeight="1" x14ac:dyDescent="0.2">
      <c r="A973" s="333"/>
      <c r="B973" s="148" t="s">
        <v>72</v>
      </c>
      <c r="C973" s="224"/>
      <c r="D973" s="224" t="s">
        <v>62</v>
      </c>
      <c r="E973" s="224"/>
      <c r="F973" s="224"/>
      <c r="G973" s="221">
        <f>G966</f>
        <v>98</v>
      </c>
      <c r="H973" s="221">
        <f>H966</f>
        <v>98</v>
      </c>
      <c r="I973" s="221">
        <f>I966</f>
        <v>0</v>
      </c>
      <c r="J973" s="221">
        <f t="shared" si="410"/>
        <v>0</v>
      </c>
      <c r="K973" s="221">
        <f t="shared" si="411"/>
        <v>98</v>
      </c>
      <c r="L973" s="221" t="s">
        <v>62</v>
      </c>
      <c r="M973" s="84">
        <v>46022</v>
      </c>
      <c r="N973" s="84">
        <v>46022</v>
      </c>
      <c r="O973" s="83"/>
      <c r="P973" s="87" t="s">
        <v>62</v>
      </c>
      <c r="Q973" s="83"/>
      <c r="R973" s="83"/>
      <c r="S973" s="239"/>
    </row>
    <row r="974" spans="1:19" s="56" customFormat="1" ht="74.45" customHeight="1" x14ac:dyDescent="0.25">
      <c r="A974" s="331" t="s">
        <v>159</v>
      </c>
      <c r="B974" s="137" t="s">
        <v>418</v>
      </c>
      <c r="C974" s="142" t="s">
        <v>191</v>
      </c>
      <c r="D974" s="141" t="s">
        <v>333</v>
      </c>
      <c r="E974" s="141" t="s">
        <v>82</v>
      </c>
      <c r="F974" s="142">
        <v>744</v>
      </c>
      <c r="G974" s="80">
        <v>98</v>
      </c>
      <c r="H974" s="80">
        <v>98</v>
      </c>
      <c r="I974" s="80">
        <v>4</v>
      </c>
      <c r="J974" s="80">
        <f t="shared" si="410"/>
        <v>4</v>
      </c>
      <c r="K974" s="80">
        <f t="shared" si="411"/>
        <v>98</v>
      </c>
      <c r="L974" s="80"/>
      <c r="M974" s="80" t="s">
        <v>62</v>
      </c>
      <c r="N974" s="80" t="s">
        <v>62</v>
      </c>
      <c r="O974" s="83">
        <v>8763151.4900000002</v>
      </c>
      <c r="P974" s="83" t="s">
        <v>344</v>
      </c>
      <c r="Q974" s="83">
        <v>8673741.3900000006</v>
      </c>
      <c r="R974" s="83">
        <v>352387.89</v>
      </c>
      <c r="S974" s="239">
        <f>R974/O974</f>
        <v>4.0212461282008491E-2</v>
      </c>
    </row>
    <row r="975" spans="1:19" ht="15.75" x14ac:dyDescent="0.2">
      <c r="A975" s="332"/>
      <c r="B975" s="146" t="s">
        <v>70</v>
      </c>
      <c r="C975" s="224"/>
      <c r="D975" s="224" t="s">
        <v>62</v>
      </c>
      <c r="E975" s="224"/>
      <c r="F975" s="224"/>
      <c r="G975" s="221">
        <f>G974</f>
        <v>98</v>
      </c>
      <c r="H975" s="221">
        <f>H974</f>
        <v>98</v>
      </c>
      <c r="I975" s="221">
        <f>I974</f>
        <v>4</v>
      </c>
      <c r="J975" s="221">
        <f t="shared" si="410"/>
        <v>4</v>
      </c>
      <c r="K975" s="221">
        <f t="shared" si="411"/>
        <v>98</v>
      </c>
      <c r="L975" s="221" t="s">
        <v>62</v>
      </c>
      <c r="M975" s="84">
        <v>46022</v>
      </c>
      <c r="N975" s="84">
        <v>46022</v>
      </c>
      <c r="O975" s="83"/>
      <c r="P975" s="87"/>
      <c r="Q975" s="83"/>
      <c r="R975" s="83"/>
      <c r="S975" s="239"/>
    </row>
    <row r="976" spans="1:19" ht="14.25" x14ac:dyDescent="0.2">
      <c r="A976" s="332"/>
      <c r="B976" s="147" t="s">
        <v>76</v>
      </c>
      <c r="C976" s="224"/>
      <c r="D976" s="224"/>
      <c r="E976" s="224"/>
      <c r="F976" s="224"/>
      <c r="G976" s="221" t="s">
        <v>62</v>
      </c>
      <c r="H976" s="221"/>
      <c r="I976" s="221" t="s">
        <v>62</v>
      </c>
      <c r="J976" s="221" t="str">
        <f t="shared" si="410"/>
        <v>X</v>
      </c>
      <c r="K976" s="221" t="str">
        <f t="shared" si="411"/>
        <v>X</v>
      </c>
      <c r="L976" s="221" t="s">
        <v>62</v>
      </c>
      <c r="M976" s="221"/>
      <c r="N976" s="221"/>
      <c r="O976" s="87" t="s">
        <v>62</v>
      </c>
      <c r="P976" s="87" t="s">
        <v>62</v>
      </c>
      <c r="Q976" s="87" t="s">
        <v>62</v>
      </c>
      <c r="R976" s="87" t="s">
        <v>62</v>
      </c>
      <c r="S976" s="239"/>
    </row>
    <row r="977" spans="1:19" ht="65.45" customHeight="1" x14ac:dyDescent="0.2">
      <c r="A977" s="332"/>
      <c r="B977" s="148" t="s">
        <v>192</v>
      </c>
      <c r="C977" s="224"/>
      <c r="D977" s="224" t="s">
        <v>62</v>
      </c>
      <c r="E977" s="224"/>
      <c r="F977" s="224"/>
      <c r="G977" s="221">
        <f>G974</f>
        <v>98</v>
      </c>
      <c r="H977" s="221">
        <f>H974</f>
        <v>98</v>
      </c>
      <c r="I977" s="221">
        <f>I974</f>
        <v>4</v>
      </c>
      <c r="J977" s="221">
        <f t="shared" si="410"/>
        <v>4</v>
      </c>
      <c r="K977" s="221">
        <f t="shared" si="411"/>
        <v>98</v>
      </c>
      <c r="L977" s="221" t="s">
        <v>62</v>
      </c>
      <c r="M977" s="84">
        <v>46022</v>
      </c>
      <c r="N977" s="84">
        <v>46022</v>
      </c>
      <c r="O977" s="83"/>
      <c r="P977" s="87" t="s">
        <v>62</v>
      </c>
      <c r="Q977" s="83"/>
      <c r="R977" s="83"/>
      <c r="S977" s="239"/>
    </row>
    <row r="978" spans="1:19" ht="15" customHeight="1" x14ac:dyDescent="0.2">
      <c r="A978" s="332"/>
      <c r="B978" s="147" t="s">
        <v>193</v>
      </c>
      <c r="C978" s="224"/>
      <c r="D978" s="224"/>
      <c r="E978" s="224"/>
      <c r="F978" s="224"/>
      <c r="G978" s="221" t="s">
        <v>62</v>
      </c>
      <c r="H978" s="221"/>
      <c r="I978" s="221" t="s">
        <v>62</v>
      </c>
      <c r="J978" s="221" t="str">
        <f t="shared" si="410"/>
        <v>X</v>
      </c>
      <c r="K978" s="221" t="str">
        <f t="shared" si="411"/>
        <v>X</v>
      </c>
      <c r="L978" s="221" t="s">
        <v>62</v>
      </c>
      <c r="M978" s="221"/>
      <c r="N978" s="221"/>
      <c r="O978" s="87" t="s">
        <v>62</v>
      </c>
      <c r="P978" s="87" t="s">
        <v>62</v>
      </c>
      <c r="Q978" s="87" t="s">
        <v>62</v>
      </c>
      <c r="R978" s="87" t="s">
        <v>62</v>
      </c>
      <c r="S978" s="239"/>
    </row>
    <row r="979" spans="1:19" ht="38.65" customHeight="1" x14ac:dyDescent="0.2">
      <c r="A979" s="332"/>
      <c r="B979" s="148" t="s">
        <v>330</v>
      </c>
      <c r="C979" s="224"/>
      <c r="D979" s="224" t="s">
        <v>62</v>
      </c>
      <c r="E979" s="224"/>
      <c r="F979" s="224"/>
      <c r="G979" s="221">
        <f>G974</f>
        <v>98</v>
      </c>
      <c r="H979" s="221">
        <f>H974</f>
        <v>98</v>
      </c>
      <c r="I979" s="221">
        <f>I974</f>
        <v>4</v>
      </c>
      <c r="J979" s="221">
        <f t="shared" si="410"/>
        <v>4</v>
      </c>
      <c r="K979" s="221">
        <f t="shared" si="411"/>
        <v>98</v>
      </c>
      <c r="L979" s="221" t="s">
        <v>62</v>
      </c>
      <c r="M979" s="84">
        <v>46022</v>
      </c>
      <c r="N979" s="84">
        <v>46022</v>
      </c>
      <c r="O979" s="83"/>
      <c r="P979" s="87" t="s">
        <v>62</v>
      </c>
      <c r="Q979" s="83"/>
      <c r="R979" s="83"/>
      <c r="S979" s="239"/>
    </row>
    <row r="980" spans="1:19" ht="21" customHeight="1" x14ac:dyDescent="0.2">
      <c r="A980" s="332"/>
      <c r="B980" s="147" t="s">
        <v>71</v>
      </c>
      <c r="C980" s="224"/>
      <c r="D980" s="224"/>
      <c r="E980" s="224"/>
      <c r="F980" s="224"/>
      <c r="G980" s="221" t="s">
        <v>62</v>
      </c>
      <c r="H980" s="221"/>
      <c r="I980" s="221" t="s">
        <v>62</v>
      </c>
      <c r="J980" s="221" t="str">
        <f t="shared" si="410"/>
        <v>X</v>
      </c>
      <c r="K980" s="221" t="str">
        <f t="shared" si="411"/>
        <v>X</v>
      </c>
      <c r="L980" s="221" t="s">
        <v>62</v>
      </c>
      <c r="M980" s="221"/>
      <c r="N980" s="221"/>
      <c r="O980" s="87" t="s">
        <v>62</v>
      </c>
      <c r="P980" s="87" t="s">
        <v>62</v>
      </c>
      <c r="Q980" s="87" t="s">
        <v>62</v>
      </c>
      <c r="R980" s="87" t="s">
        <v>62</v>
      </c>
      <c r="S980" s="239"/>
    </row>
    <row r="981" spans="1:19" ht="21" customHeight="1" x14ac:dyDescent="0.2">
      <c r="A981" s="333"/>
      <c r="B981" s="148" t="s">
        <v>72</v>
      </c>
      <c r="C981" s="224"/>
      <c r="D981" s="224" t="s">
        <v>62</v>
      </c>
      <c r="E981" s="224"/>
      <c r="F981" s="224"/>
      <c r="G981" s="221">
        <f>G974</f>
        <v>98</v>
      </c>
      <c r="H981" s="221">
        <f>H974</f>
        <v>98</v>
      </c>
      <c r="I981" s="221">
        <f>I974</f>
        <v>4</v>
      </c>
      <c r="J981" s="221">
        <f t="shared" si="410"/>
        <v>4</v>
      </c>
      <c r="K981" s="221">
        <f t="shared" si="411"/>
        <v>98</v>
      </c>
      <c r="L981" s="221" t="s">
        <v>62</v>
      </c>
      <c r="M981" s="84">
        <v>46022</v>
      </c>
      <c r="N981" s="84">
        <v>46022</v>
      </c>
      <c r="O981" s="83"/>
      <c r="P981" s="87" t="s">
        <v>62</v>
      </c>
      <c r="Q981" s="83"/>
      <c r="R981" s="83"/>
      <c r="S981" s="239"/>
    </row>
    <row r="982" spans="1:19" s="56" customFormat="1" ht="74.45" customHeight="1" x14ac:dyDescent="0.25">
      <c r="A982" s="331" t="s">
        <v>158</v>
      </c>
      <c r="B982" s="137" t="s">
        <v>418</v>
      </c>
      <c r="C982" s="142" t="s">
        <v>191</v>
      </c>
      <c r="D982" s="141" t="s">
        <v>333</v>
      </c>
      <c r="E982" s="141" t="s">
        <v>82</v>
      </c>
      <c r="F982" s="142">
        <v>744</v>
      </c>
      <c r="G982" s="80">
        <v>98</v>
      </c>
      <c r="H982" s="80">
        <v>98</v>
      </c>
      <c r="I982" s="80"/>
      <c r="J982" s="80">
        <f t="shared" si="410"/>
        <v>0</v>
      </c>
      <c r="K982" s="80">
        <f t="shared" si="411"/>
        <v>98</v>
      </c>
      <c r="L982" s="80"/>
      <c r="M982" s="80" t="s">
        <v>62</v>
      </c>
      <c r="N982" s="80" t="s">
        <v>62</v>
      </c>
      <c r="O982" s="83">
        <v>688172.33</v>
      </c>
      <c r="P982" s="83" t="s">
        <v>344</v>
      </c>
      <c r="Q982" s="83">
        <v>659756.29</v>
      </c>
      <c r="R982" s="83"/>
      <c r="S982" s="239"/>
    </row>
    <row r="983" spans="1:19" ht="15.75" x14ac:dyDescent="0.2">
      <c r="A983" s="332"/>
      <c r="B983" s="146" t="s">
        <v>70</v>
      </c>
      <c r="C983" s="224"/>
      <c r="D983" s="224" t="s">
        <v>62</v>
      </c>
      <c r="E983" s="224"/>
      <c r="F983" s="224"/>
      <c r="G983" s="221">
        <f>G982</f>
        <v>98</v>
      </c>
      <c r="H983" s="221">
        <f>H982</f>
        <v>98</v>
      </c>
      <c r="I983" s="221">
        <f>I982</f>
        <v>0</v>
      </c>
      <c r="J983" s="221">
        <f t="shared" si="410"/>
        <v>0</v>
      </c>
      <c r="K983" s="221">
        <f t="shared" si="411"/>
        <v>98</v>
      </c>
      <c r="L983" s="221" t="s">
        <v>62</v>
      </c>
      <c r="M983" s="84">
        <v>46022</v>
      </c>
      <c r="N983" s="84">
        <v>46022</v>
      </c>
      <c r="O983" s="83"/>
      <c r="P983" s="87"/>
      <c r="Q983" s="83"/>
      <c r="R983" s="83"/>
      <c r="S983" s="239"/>
    </row>
    <row r="984" spans="1:19" ht="14.25" x14ac:dyDescent="0.2">
      <c r="A984" s="332"/>
      <c r="B984" s="147" t="s">
        <v>76</v>
      </c>
      <c r="C984" s="224"/>
      <c r="D984" s="224"/>
      <c r="E984" s="224"/>
      <c r="F984" s="224"/>
      <c r="G984" s="221" t="s">
        <v>62</v>
      </c>
      <c r="H984" s="221"/>
      <c r="I984" s="221" t="s">
        <v>62</v>
      </c>
      <c r="J984" s="221" t="str">
        <f t="shared" si="410"/>
        <v>X</v>
      </c>
      <c r="K984" s="221" t="str">
        <f t="shared" si="411"/>
        <v>X</v>
      </c>
      <c r="L984" s="221" t="s">
        <v>62</v>
      </c>
      <c r="M984" s="221"/>
      <c r="N984" s="221"/>
      <c r="O984" s="87" t="s">
        <v>62</v>
      </c>
      <c r="P984" s="87" t="s">
        <v>62</v>
      </c>
      <c r="Q984" s="87" t="s">
        <v>62</v>
      </c>
      <c r="R984" s="87" t="s">
        <v>62</v>
      </c>
      <c r="S984" s="239"/>
    </row>
    <row r="985" spans="1:19" ht="65.45" customHeight="1" x14ac:dyDescent="0.2">
      <c r="A985" s="332"/>
      <c r="B985" s="148" t="s">
        <v>192</v>
      </c>
      <c r="C985" s="224"/>
      <c r="D985" s="224" t="s">
        <v>62</v>
      </c>
      <c r="E985" s="224"/>
      <c r="F985" s="224"/>
      <c r="G985" s="221">
        <f>G982</f>
        <v>98</v>
      </c>
      <c r="H985" s="221">
        <f>H982</f>
        <v>98</v>
      </c>
      <c r="I985" s="221">
        <f>I982</f>
        <v>0</v>
      </c>
      <c r="J985" s="221">
        <f t="shared" si="410"/>
        <v>0</v>
      </c>
      <c r="K985" s="221">
        <f t="shared" si="411"/>
        <v>98</v>
      </c>
      <c r="L985" s="221" t="s">
        <v>62</v>
      </c>
      <c r="M985" s="84">
        <v>46022</v>
      </c>
      <c r="N985" s="84">
        <v>46022</v>
      </c>
      <c r="O985" s="83"/>
      <c r="P985" s="87" t="s">
        <v>62</v>
      </c>
      <c r="Q985" s="83"/>
      <c r="R985" s="83"/>
      <c r="S985" s="239"/>
    </row>
    <row r="986" spans="1:19" ht="15" customHeight="1" x14ac:dyDescent="0.2">
      <c r="A986" s="332"/>
      <c r="B986" s="147" t="s">
        <v>193</v>
      </c>
      <c r="C986" s="224"/>
      <c r="D986" s="224"/>
      <c r="E986" s="224"/>
      <c r="F986" s="224"/>
      <c r="G986" s="221" t="s">
        <v>62</v>
      </c>
      <c r="H986" s="221"/>
      <c r="I986" s="221" t="s">
        <v>62</v>
      </c>
      <c r="J986" s="221" t="str">
        <f t="shared" si="410"/>
        <v>X</v>
      </c>
      <c r="K986" s="221" t="str">
        <f t="shared" si="411"/>
        <v>X</v>
      </c>
      <c r="L986" s="221" t="s">
        <v>62</v>
      </c>
      <c r="M986" s="221"/>
      <c r="N986" s="221"/>
      <c r="O986" s="87" t="s">
        <v>62</v>
      </c>
      <c r="P986" s="87" t="s">
        <v>62</v>
      </c>
      <c r="Q986" s="87" t="s">
        <v>62</v>
      </c>
      <c r="R986" s="87" t="s">
        <v>62</v>
      </c>
      <c r="S986" s="239"/>
    </row>
    <row r="987" spans="1:19" ht="38.65" customHeight="1" x14ac:dyDescent="0.2">
      <c r="A987" s="332"/>
      <c r="B987" s="148" t="s">
        <v>330</v>
      </c>
      <c r="C987" s="224"/>
      <c r="D987" s="224" t="s">
        <v>62</v>
      </c>
      <c r="E987" s="224"/>
      <c r="F987" s="224"/>
      <c r="G987" s="221">
        <f>G982</f>
        <v>98</v>
      </c>
      <c r="H987" s="221">
        <f>H982</f>
        <v>98</v>
      </c>
      <c r="I987" s="221">
        <f>I982</f>
        <v>0</v>
      </c>
      <c r="J987" s="221">
        <f t="shared" si="410"/>
        <v>0</v>
      </c>
      <c r="K987" s="221">
        <f t="shared" si="411"/>
        <v>98</v>
      </c>
      <c r="L987" s="221" t="s">
        <v>62</v>
      </c>
      <c r="M987" s="84">
        <v>46022</v>
      </c>
      <c r="N987" s="84">
        <v>46022</v>
      </c>
      <c r="O987" s="83"/>
      <c r="P987" s="87" t="s">
        <v>62</v>
      </c>
      <c r="Q987" s="83"/>
      <c r="R987" s="83"/>
      <c r="S987" s="239"/>
    </row>
    <row r="988" spans="1:19" ht="21" customHeight="1" x14ac:dyDescent="0.2">
      <c r="A988" s="332"/>
      <c r="B988" s="147" t="s">
        <v>71</v>
      </c>
      <c r="C988" s="224"/>
      <c r="D988" s="224"/>
      <c r="E988" s="224"/>
      <c r="F988" s="224"/>
      <c r="G988" s="221" t="s">
        <v>62</v>
      </c>
      <c r="H988" s="221"/>
      <c r="I988" s="221" t="s">
        <v>62</v>
      </c>
      <c r="J988" s="221" t="str">
        <f t="shared" si="410"/>
        <v>X</v>
      </c>
      <c r="K988" s="221" t="str">
        <f t="shared" si="411"/>
        <v>X</v>
      </c>
      <c r="L988" s="221" t="s">
        <v>62</v>
      </c>
      <c r="M988" s="221"/>
      <c r="N988" s="221"/>
      <c r="O988" s="87" t="s">
        <v>62</v>
      </c>
      <c r="P988" s="87" t="s">
        <v>62</v>
      </c>
      <c r="Q988" s="87" t="s">
        <v>62</v>
      </c>
      <c r="R988" s="87" t="s">
        <v>62</v>
      </c>
      <c r="S988" s="239"/>
    </row>
    <row r="989" spans="1:19" ht="21" customHeight="1" x14ac:dyDescent="0.2">
      <c r="A989" s="333"/>
      <c r="B989" s="148" t="s">
        <v>72</v>
      </c>
      <c r="C989" s="224"/>
      <c r="D989" s="224" t="s">
        <v>62</v>
      </c>
      <c r="E989" s="224"/>
      <c r="F989" s="224"/>
      <c r="G989" s="221">
        <f>G982</f>
        <v>98</v>
      </c>
      <c r="H989" s="221">
        <f>H982</f>
        <v>98</v>
      </c>
      <c r="I989" s="221">
        <f>I982</f>
        <v>0</v>
      </c>
      <c r="J989" s="221">
        <f t="shared" si="410"/>
        <v>0</v>
      </c>
      <c r="K989" s="221">
        <f t="shared" si="411"/>
        <v>98</v>
      </c>
      <c r="L989" s="221" t="s">
        <v>62</v>
      </c>
      <c r="M989" s="84">
        <v>46022</v>
      </c>
      <c r="N989" s="84">
        <v>46022</v>
      </c>
      <c r="O989" s="83"/>
      <c r="P989" s="87" t="s">
        <v>62</v>
      </c>
      <c r="Q989" s="83"/>
      <c r="R989" s="83"/>
      <c r="S989" s="239"/>
    </row>
    <row r="990" spans="1:19" s="56" customFormat="1" ht="74.45" customHeight="1" x14ac:dyDescent="0.25">
      <c r="A990" s="331" t="s">
        <v>157</v>
      </c>
      <c r="B990" s="137" t="s">
        <v>418</v>
      </c>
      <c r="C990" s="142" t="s">
        <v>191</v>
      </c>
      <c r="D990" s="141" t="s">
        <v>333</v>
      </c>
      <c r="E990" s="141" t="s">
        <v>82</v>
      </c>
      <c r="F990" s="142">
        <v>744</v>
      </c>
      <c r="G990" s="80">
        <v>98</v>
      </c>
      <c r="H990" s="80">
        <v>98</v>
      </c>
      <c r="I990" s="80"/>
      <c r="J990" s="80">
        <f t="shared" si="410"/>
        <v>0</v>
      </c>
      <c r="K990" s="80">
        <f t="shared" si="411"/>
        <v>98</v>
      </c>
      <c r="L990" s="80"/>
      <c r="M990" s="80" t="s">
        <v>62</v>
      </c>
      <c r="N990" s="80" t="s">
        <v>62</v>
      </c>
      <c r="O990" s="83">
        <v>249560</v>
      </c>
      <c r="P990" s="83"/>
      <c r="Q990" s="83">
        <v>249560</v>
      </c>
      <c r="R990" s="83"/>
      <c r="S990" s="239"/>
    </row>
    <row r="991" spans="1:19" ht="15.75" x14ac:dyDescent="0.2">
      <c r="A991" s="332"/>
      <c r="B991" s="146" t="s">
        <v>70</v>
      </c>
      <c r="C991" s="224"/>
      <c r="D991" s="224" t="s">
        <v>62</v>
      </c>
      <c r="E991" s="224"/>
      <c r="F991" s="224"/>
      <c r="G991" s="221">
        <f>G990</f>
        <v>98</v>
      </c>
      <c r="H991" s="221">
        <f>H990</f>
        <v>98</v>
      </c>
      <c r="I991" s="221">
        <f>I990</f>
        <v>0</v>
      </c>
      <c r="J991" s="221">
        <f t="shared" si="410"/>
        <v>0</v>
      </c>
      <c r="K991" s="221">
        <f t="shared" si="411"/>
        <v>98</v>
      </c>
      <c r="L991" s="221" t="s">
        <v>62</v>
      </c>
      <c r="M991" s="84">
        <v>46022</v>
      </c>
      <c r="N991" s="84">
        <v>46022</v>
      </c>
      <c r="O991" s="83"/>
      <c r="P991" s="87" t="s">
        <v>62</v>
      </c>
      <c r="Q991" s="83"/>
      <c r="R991" s="83"/>
      <c r="S991" s="239"/>
    </row>
    <row r="992" spans="1:19" ht="14.25" x14ac:dyDescent="0.2">
      <c r="A992" s="332"/>
      <c r="B992" s="147" t="s">
        <v>76</v>
      </c>
      <c r="C992" s="224"/>
      <c r="D992" s="224"/>
      <c r="E992" s="224"/>
      <c r="F992" s="224"/>
      <c r="G992" s="221" t="s">
        <v>62</v>
      </c>
      <c r="H992" s="221"/>
      <c r="I992" s="221" t="s">
        <v>62</v>
      </c>
      <c r="J992" s="221" t="str">
        <f t="shared" si="410"/>
        <v>X</v>
      </c>
      <c r="K992" s="221" t="str">
        <f t="shared" si="411"/>
        <v>X</v>
      </c>
      <c r="L992" s="221" t="s">
        <v>62</v>
      </c>
      <c r="M992" s="221"/>
      <c r="N992" s="221"/>
      <c r="O992" s="87" t="s">
        <v>62</v>
      </c>
      <c r="P992" s="87" t="s">
        <v>62</v>
      </c>
      <c r="Q992" s="87" t="s">
        <v>62</v>
      </c>
      <c r="R992" s="87" t="s">
        <v>62</v>
      </c>
      <c r="S992" s="239"/>
    </row>
    <row r="993" spans="1:19" ht="65.45" customHeight="1" x14ac:dyDescent="0.2">
      <c r="A993" s="332"/>
      <c r="B993" s="148" t="s">
        <v>192</v>
      </c>
      <c r="C993" s="224"/>
      <c r="D993" s="224" t="s">
        <v>62</v>
      </c>
      <c r="E993" s="224"/>
      <c r="F993" s="224"/>
      <c r="G993" s="221">
        <f>G990</f>
        <v>98</v>
      </c>
      <c r="H993" s="221">
        <f>H990</f>
        <v>98</v>
      </c>
      <c r="I993" s="221">
        <f>I990</f>
        <v>0</v>
      </c>
      <c r="J993" s="221">
        <f t="shared" si="410"/>
        <v>0</v>
      </c>
      <c r="K993" s="221">
        <f t="shared" si="411"/>
        <v>98</v>
      </c>
      <c r="L993" s="221" t="s">
        <v>62</v>
      </c>
      <c r="M993" s="84">
        <v>46022</v>
      </c>
      <c r="N993" s="84">
        <v>46022</v>
      </c>
      <c r="O993" s="83"/>
      <c r="P993" s="87" t="s">
        <v>62</v>
      </c>
      <c r="Q993" s="83"/>
      <c r="R993" s="83"/>
      <c r="S993" s="239"/>
    </row>
    <row r="994" spans="1:19" ht="15" customHeight="1" x14ac:dyDescent="0.2">
      <c r="A994" s="332"/>
      <c r="B994" s="147" t="s">
        <v>193</v>
      </c>
      <c r="C994" s="224"/>
      <c r="D994" s="224"/>
      <c r="E994" s="224"/>
      <c r="F994" s="224"/>
      <c r="G994" s="221" t="s">
        <v>62</v>
      </c>
      <c r="H994" s="221"/>
      <c r="I994" s="221" t="s">
        <v>62</v>
      </c>
      <c r="J994" s="221" t="str">
        <f t="shared" si="410"/>
        <v>X</v>
      </c>
      <c r="K994" s="221" t="str">
        <f t="shared" si="411"/>
        <v>X</v>
      </c>
      <c r="L994" s="221" t="s">
        <v>62</v>
      </c>
      <c r="M994" s="221"/>
      <c r="N994" s="221"/>
      <c r="O994" s="87" t="s">
        <v>62</v>
      </c>
      <c r="P994" s="87" t="s">
        <v>62</v>
      </c>
      <c r="Q994" s="87" t="s">
        <v>62</v>
      </c>
      <c r="R994" s="87" t="s">
        <v>62</v>
      </c>
      <c r="S994" s="239"/>
    </row>
    <row r="995" spans="1:19" ht="38.65" customHeight="1" x14ac:dyDescent="0.2">
      <c r="A995" s="332"/>
      <c r="B995" s="148" t="s">
        <v>330</v>
      </c>
      <c r="C995" s="224"/>
      <c r="D995" s="224" t="s">
        <v>62</v>
      </c>
      <c r="E995" s="224"/>
      <c r="F995" s="224"/>
      <c r="G995" s="221">
        <f>G990</f>
        <v>98</v>
      </c>
      <c r="H995" s="221">
        <f>H990</f>
        <v>98</v>
      </c>
      <c r="I995" s="221">
        <f>I990</f>
        <v>0</v>
      </c>
      <c r="J995" s="221">
        <f t="shared" si="410"/>
        <v>0</v>
      </c>
      <c r="K995" s="221">
        <f t="shared" si="411"/>
        <v>98</v>
      </c>
      <c r="L995" s="221" t="s">
        <v>62</v>
      </c>
      <c r="M995" s="84">
        <v>46022</v>
      </c>
      <c r="N995" s="84">
        <v>46022</v>
      </c>
      <c r="O995" s="83"/>
      <c r="P995" s="87" t="s">
        <v>62</v>
      </c>
      <c r="Q995" s="83"/>
      <c r="R995" s="83"/>
      <c r="S995" s="239"/>
    </row>
    <row r="996" spans="1:19" ht="21" customHeight="1" x14ac:dyDescent="0.2">
      <c r="A996" s="332"/>
      <c r="B996" s="147" t="s">
        <v>71</v>
      </c>
      <c r="C996" s="224"/>
      <c r="D996" s="224"/>
      <c r="E996" s="224"/>
      <c r="F996" s="224"/>
      <c r="G996" s="221" t="s">
        <v>62</v>
      </c>
      <c r="H996" s="221"/>
      <c r="I996" s="221" t="s">
        <v>62</v>
      </c>
      <c r="J996" s="221" t="str">
        <f t="shared" si="410"/>
        <v>X</v>
      </c>
      <c r="K996" s="221" t="str">
        <f t="shared" si="411"/>
        <v>X</v>
      </c>
      <c r="L996" s="221" t="s">
        <v>62</v>
      </c>
      <c r="M996" s="221"/>
      <c r="N996" s="221"/>
      <c r="O996" s="87" t="s">
        <v>62</v>
      </c>
      <c r="P996" s="87" t="s">
        <v>62</v>
      </c>
      <c r="Q996" s="87" t="s">
        <v>62</v>
      </c>
      <c r="R996" s="87" t="s">
        <v>62</v>
      </c>
      <c r="S996" s="239"/>
    </row>
    <row r="997" spans="1:19" ht="21" customHeight="1" x14ac:dyDescent="0.2">
      <c r="A997" s="333"/>
      <c r="B997" s="148" t="s">
        <v>72</v>
      </c>
      <c r="C997" s="224"/>
      <c r="D997" s="224" t="s">
        <v>62</v>
      </c>
      <c r="E997" s="224"/>
      <c r="F997" s="224"/>
      <c r="G997" s="221">
        <f>G990</f>
        <v>98</v>
      </c>
      <c r="H997" s="221">
        <f>H990</f>
        <v>98</v>
      </c>
      <c r="I997" s="221">
        <f>I990</f>
        <v>0</v>
      </c>
      <c r="J997" s="221">
        <f t="shared" si="410"/>
        <v>0</v>
      </c>
      <c r="K997" s="221">
        <f t="shared" si="411"/>
        <v>98</v>
      </c>
      <c r="L997" s="221" t="s">
        <v>62</v>
      </c>
      <c r="M997" s="84">
        <v>46022</v>
      </c>
      <c r="N997" s="84">
        <v>46022</v>
      </c>
      <c r="O997" s="83"/>
      <c r="P997" s="87" t="s">
        <v>62</v>
      </c>
      <c r="Q997" s="83"/>
      <c r="R997" s="83"/>
      <c r="S997" s="239"/>
    </row>
    <row r="998" spans="1:19" s="56" customFormat="1" ht="74.45" customHeight="1" x14ac:dyDescent="0.25">
      <c r="A998" s="331" t="s">
        <v>156</v>
      </c>
      <c r="B998" s="137" t="s">
        <v>418</v>
      </c>
      <c r="C998" s="142" t="s">
        <v>191</v>
      </c>
      <c r="D998" s="141" t="s">
        <v>333</v>
      </c>
      <c r="E998" s="141" t="s">
        <v>82</v>
      </c>
      <c r="F998" s="142">
        <v>744</v>
      </c>
      <c r="G998" s="80">
        <v>98</v>
      </c>
      <c r="H998" s="80">
        <v>98</v>
      </c>
      <c r="I998" s="80">
        <v>1</v>
      </c>
      <c r="J998" s="80">
        <f t="shared" si="410"/>
        <v>1</v>
      </c>
      <c r="K998" s="80">
        <f t="shared" si="411"/>
        <v>98</v>
      </c>
      <c r="L998" s="80"/>
      <c r="M998" s="80" t="s">
        <v>62</v>
      </c>
      <c r="N998" s="80" t="s">
        <v>62</v>
      </c>
      <c r="O998" s="83">
        <v>4065159.11</v>
      </c>
      <c r="P998" s="83"/>
      <c r="Q998" s="83">
        <v>384091.79</v>
      </c>
      <c r="R998" s="83">
        <v>29873.86</v>
      </c>
      <c r="S998" s="239">
        <f>R998/O998</f>
        <v>7.3487554094776872E-3</v>
      </c>
    </row>
    <row r="999" spans="1:19" ht="15.75" x14ac:dyDescent="0.2">
      <c r="A999" s="332"/>
      <c r="B999" s="146" t="s">
        <v>70</v>
      </c>
      <c r="C999" s="224"/>
      <c r="D999" s="224" t="s">
        <v>62</v>
      </c>
      <c r="E999" s="224"/>
      <c r="F999" s="224"/>
      <c r="G999" s="221">
        <f>G998</f>
        <v>98</v>
      </c>
      <c r="H999" s="221">
        <f>H998</f>
        <v>98</v>
      </c>
      <c r="I999" s="221">
        <f>I998</f>
        <v>1</v>
      </c>
      <c r="J999" s="221">
        <f t="shared" si="410"/>
        <v>1</v>
      </c>
      <c r="K999" s="221">
        <f t="shared" si="411"/>
        <v>98</v>
      </c>
      <c r="L999" s="221" t="s">
        <v>62</v>
      </c>
      <c r="M999" s="84">
        <v>46022</v>
      </c>
      <c r="N999" s="84">
        <v>46022</v>
      </c>
      <c r="O999" s="83"/>
      <c r="P999" s="87" t="s">
        <v>62</v>
      </c>
      <c r="Q999" s="83"/>
      <c r="R999" s="83"/>
      <c r="S999" s="239"/>
    </row>
    <row r="1000" spans="1:19" ht="14.25" x14ac:dyDescent="0.2">
      <c r="A1000" s="332"/>
      <c r="B1000" s="147" t="s">
        <v>76</v>
      </c>
      <c r="C1000" s="224"/>
      <c r="D1000" s="224"/>
      <c r="E1000" s="224"/>
      <c r="F1000" s="224"/>
      <c r="G1000" s="221" t="s">
        <v>62</v>
      </c>
      <c r="H1000" s="221"/>
      <c r="I1000" s="221" t="s">
        <v>62</v>
      </c>
      <c r="J1000" s="221" t="str">
        <f t="shared" si="410"/>
        <v>X</v>
      </c>
      <c r="K1000" s="221" t="str">
        <f t="shared" si="411"/>
        <v>X</v>
      </c>
      <c r="L1000" s="221" t="s">
        <v>62</v>
      </c>
      <c r="M1000" s="221"/>
      <c r="N1000" s="221"/>
      <c r="O1000" s="87" t="s">
        <v>62</v>
      </c>
      <c r="P1000" s="87" t="s">
        <v>62</v>
      </c>
      <c r="Q1000" s="87" t="s">
        <v>62</v>
      </c>
      <c r="R1000" s="87" t="s">
        <v>62</v>
      </c>
      <c r="S1000" s="239"/>
    </row>
    <row r="1001" spans="1:19" ht="65.45" customHeight="1" x14ac:dyDescent="0.2">
      <c r="A1001" s="332"/>
      <c r="B1001" s="148" t="s">
        <v>192</v>
      </c>
      <c r="C1001" s="224"/>
      <c r="D1001" s="224" t="s">
        <v>62</v>
      </c>
      <c r="E1001" s="224"/>
      <c r="F1001" s="224"/>
      <c r="G1001" s="221">
        <f>G998</f>
        <v>98</v>
      </c>
      <c r="H1001" s="221">
        <f>H998</f>
        <v>98</v>
      </c>
      <c r="I1001" s="221">
        <f>I998</f>
        <v>1</v>
      </c>
      <c r="J1001" s="221">
        <f t="shared" si="410"/>
        <v>1</v>
      </c>
      <c r="K1001" s="221">
        <f t="shared" si="411"/>
        <v>98</v>
      </c>
      <c r="L1001" s="221" t="s">
        <v>62</v>
      </c>
      <c r="M1001" s="84">
        <v>46022</v>
      </c>
      <c r="N1001" s="84">
        <v>46022</v>
      </c>
      <c r="O1001" s="83"/>
      <c r="P1001" s="87" t="s">
        <v>62</v>
      </c>
      <c r="Q1001" s="83"/>
      <c r="R1001" s="83"/>
      <c r="S1001" s="239"/>
    </row>
    <row r="1002" spans="1:19" ht="15" customHeight="1" x14ac:dyDescent="0.2">
      <c r="A1002" s="332"/>
      <c r="B1002" s="147" t="s">
        <v>193</v>
      </c>
      <c r="C1002" s="224"/>
      <c r="D1002" s="224"/>
      <c r="E1002" s="224"/>
      <c r="F1002" s="224"/>
      <c r="G1002" s="221" t="s">
        <v>62</v>
      </c>
      <c r="H1002" s="221"/>
      <c r="I1002" s="221" t="s">
        <v>62</v>
      </c>
      <c r="J1002" s="221" t="str">
        <f t="shared" si="410"/>
        <v>X</v>
      </c>
      <c r="K1002" s="221" t="str">
        <f t="shared" si="411"/>
        <v>X</v>
      </c>
      <c r="L1002" s="221" t="s">
        <v>62</v>
      </c>
      <c r="M1002" s="221"/>
      <c r="N1002" s="221"/>
      <c r="O1002" s="87" t="s">
        <v>62</v>
      </c>
      <c r="P1002" s="87" t="s">
        <v>62</v>
      </c>
      <c r="Q1002" s="87" t="s">
        <v>62</v>
      </c>
      <c r="R1002" s="87" t="s">
        <v>62</v>
      </c>
      <c r="S1002" s="239"/>
    </row>
    <row r="1003" spans="1:19" ht="38.65" customHeight="1" x14ac:dyDescent="0.2">
      <c r="A1003" s="332"/>
      <c r="B1003" s="148" t="s">
        <v>330</v>
      </c>
      <c r="C1003" s="224"/>
      <c r="D1003" s="224" t="s">
        <v>62</v>
      </c>
      <c r="E1003" s="224"/>
      <c r="F1003" s="224"/>
      <c r="G1003" s="221">
        <f>G998</f>
        <v>98</v>
      </c>
      <c r="H1003" s="221">
        <f>H998</f>
        <v>98</v>
      </c>
      <c r="I1003" s="221">
        <f>I998</f>
        <v>1</v>
      </c>
      <c r="J1003" s="221">
        <f t="shared" si="410"/>
        <v>1</v>
      </c>
      <c r="K1003" s="221">
        <f t="shared" si="411"/>
        <v>98</v>
      </c>
      <c r="L1003" s="221" t="s">
        <v>62</v>
      </c>
      <c r="M1003" s="84">
        <v>46022</v>
      </c>
      <c r="N1003" s="84">
        <v>46022</v>
      </c>
      <c r="O1003" s="83"/>
      <c r="P1003" s="87" t="s">
        <v>62</v>
      </c>
      <c r="Q1003" s="83"/>
      <c r="R1003" s="83"/>
      <c r="S1003" s="239"/>
    </row>
    <row r="1004" spans="1:19" ht="21" customHeight="1" x14ac:dyDescent="0.2">
      <c r="A1004" s="332"/>
      <c r="B1004" s="147" t="s">
        <v>71</v>
      </c>
      <c r="C1004" s="224"/>
      <c r="D1004" s="224"/>
      <c r="E1004" s="224"/>
      <c r="F1004" s="224"/>
      <c r="G1004" s="221" t="s">
        <v>62</v>
      </c>
      <c r="H1004" s="221"/>
      <c r="I1004" s="221" t="s">
        <v>62</v>
      </c>
      <c r="J1004" s="221" t="str">
        <f t="shared" si="410"/>
        <v>X</v>
      </c>
      <c r="K1004" s="221" t="str">
        <f t="shared" si="411"/>
        <v>X</v>
      </c>
      <c r="L1004" s="221" t="s">
        <v>62</v>
      </c>
      <c r="M1004" s="221"/>
      <c r="N1004" s="221"/>
      <c r="O1004" s="87" t="s">
        <v>62</v>
      </c>
      <c r="P1004" s="87" t="s">
        <v>62</v>
      </c>
      <c r="Q1004" s="87" t="s">
        <v>62</v>
      </c>
      <c r="R1004" s="87" t="s">
        <v>62</v>
      </c>
      <c r="S1004" s="239"/>
    </row>
    <row r="1005" spans="1:19" ht="21" customHeight="1" x14ac:dyDescent="0.2">
      <c r="A1005" s="333"/>
      <c r="B1005" s="148" t="s">
        <v>72</v>
      </c>
      <c r="C1005" s="224"/>
      <c r="D1005" s="224" t="s">
        <v>62</v>
      </c>
      <c r="E1005" s="224"/>
      <c r="F1005" s="224"/>
      <c r="G1005" s="221">
        <f>G998</f>
        <v>98</v>
      </c>
      <c r="H1005" s="221">
        <f>H998</f>
        <v>98</v>
      </c>
      <c r="I1005" s="221">
        <f>I998</f>
        <v>1</v>
      </c>
      <c r="J1005" s="221">
        <f t="shared" si="410"/>
        <v>1</v>
      </c>
      <c r="K1005" s="221">
        <f t="shared" si="411"/>
        <v>98</v>
      </c>
      <c r="L1005" s="221" t="s">
        <v>62</v>
      </c>
      <c r="M1005" s="84">
        <v>46022</v>
      </c>
      <c r="N1005" s="84">
        <v>46022</v>
      </c>
      <c r="O1005" s="83"/>
      <c r="P1005" s="87" t="s">
        <v>62</v>
      </c>
      <c r="Q1005" s="83"/>
      <c r="R1005" s="83"/>
      <c r="S1005" s="239"/>
    </row>
    <row r="1006" spans="1:19" s="56" customFormat="1" ht="74.45" customHeight="1" x14ac:dyDescent="0.25">
      <c r="A1006" s="331" t="s">
        <v>155</v>
      </c>
      <c r="B1006" s="137" t="s">
        <v>418</v>
      </c>
      <c r="C1006" s="142" t="s">
        <v>191</v>
      </c>
      <c r="D1006" s="141" t="s">
        <v>333</v>
      </c>
      <c r="E1006" s="141" t="s">
        <v>82</v>
      </c>
      <c r="F1006" s="142">
        <v>744</v>
      </c>
      <c r="G1006" s="80">
        <v>98</v>
      </c>
      <c r="H1006" s="80">
        <v>98</v>
      </c>
      <c r="I1006" s="80"/>
      <c r="J1006" s="80">
        <f t="shared" si="410"/>
        <v>0</v>
      </c>
      <c r="K1006" s="80">
        <f t="shared" si="411"/>
        <v>98</v>
      </c>
      <c r="L1006" s="80"/>
      <c r="M1006" s="80" t="s">
        <v>62</v>
      </c>
      <c r="N1006" s="80" t="s">
        <v>62</v>
      </c>
      <c r="O1006" s="83">
        <v>2084762.96</v>
      </c>
      <c r="P1006" s="83"/>
      <c r="Q1006" s="83">
        <v>2084762.96</v>
      </c>
      <c r="R1006" s="83"/>
      <c r="S1006" s="239"/>
    </row>
    <row r="1007" spans="1:19" ht="15.75" x14ac:dyDescent="0.2">
      <c r="A1007" s="332"/>
      <c r="B1007" s="146" t="s">
        <v>70</v>
      </c>
      <c r="C1007" s="224"/>
      <c r="D1007" s="224" t="s">
        <v>62</v>
      </c>
      <c r="E1007" s="224"/>
      <c r="F1007" s="224"/>
      <c r="G1007" s="221">
        <f>G1006</f>
        <v>98</v>
      </c>
      <c r="H1007" s="221">
        <f>H1006</f>
        <v>98</v>
      </c>
      <c r="I1007" s="221">
        <f>I1006</f>
        <v>0</v>
      </c>
      <c r="J1007" s="221">
        <f t="shared" si="410"/>
        <v>0</v>
      </c>
      <c r="K1007" s="221">
        <f t="shared" si="411"/>
        <v>98</v>
      </c>
      <c r="L1007" s="221" t="s">
        <v>62</v>
      </c>
      <c r="M1007" s="84">
        <v>46022</v>
      </c>
      <c r="N1007" s="84">
        <v>46022</v>
      </c>
      <c r="O1007" s="83"/>
      <c r="P1007" s="87" t="s">
        <v>62</v>
      </c>
      <c r="Q1007" s="83"/>
      <c r="R1007" s="83"/>
      <c r="S1007" s="239"/>
    </row>
    <row r="1008" spans="1:19" ht="14.25" x14ac:dyDescent="0.2">
      <c r="A1008" s="332"/>
      <c r="B1008" s="147" t="s">
        <v>76</v>
      </c>
      <c r="C1008" s="224"/>
      <c r="D1008" s="224"/>
      <c r="E1008" s="224"/>
      <c r="F1008" s="224"/>
      <c r="G1008" s="221" t="s">
        <v>62</v>
      </c>
      <c r="H1008" s="221"/>
      <c r="I1008" s="221" t="s">
        <v>62</v>
      </c>
      <c r="J1008" s="221" t="str">
        <f t="shared" si="410"/>
        <v>X</v>
      </c>
      <c r="K1008" s="221" t="str">
        <f t="shared" si="411"/>
        <v>X</v>
      </c>
      <c r="L1008" s="221" t="s">
        <v>62</v>
      </c>
      <c r="M1008" s="221"/>
      <c r="N1008" s="221"/>
      <c r="O1008" s="87" t="s">
        <v>62</v>
      </c>
      <c r="P1008" s="87" t="s">
        <v>62</v>
      </c>
      <c r="Q1008" s="87" t="s">
        <v>62</v>
      </c>
      <c r="R1008" s="87" t="s">
        <v>62</v>
      </c>
      <c r="S1008" s="239"/>
    </row>
    <row r="1009" spans="1:19" ht="65.45" customHeight="1" x14ac:dyDescent="0.2">
      <c r="A1009" s="332"/>
      <c r="B1009" s="148" t="s">
        <v>192</v>
      </c>
      <c r="C1009" s="224"/>
      <c r="D1009" s="224" t="s">
        <v>62</v>
      </c>
      <c r="E1009" s="224"/>
      <c r="F1009" s="224"/>
      <c r="G1009" s="221">
        <f>G1006</f>
        <v>98</v>
      </c>
      <c r="H1009" s="221">
        <f>H1006</f>
        <v>98</v>
      </c>
      <c r="I1009" s="221">
        <f>I1006</f>
        <v>0</v>
      </c>
      <c r="J1009" s="221">
        <f t="shared" si="410"/>
        <v>0</v>
      </c>
      <c r="K1009" s="221">
        <f t="shared" si="411"/>
        <v>98</v>
      </c>
      <c r="L1009" s="221" t="s">
        <v>62</v>
      </c>
      <c r="M1009" s="84">
        <v>46022</v>
      </c>
      <c r="N1009" s="84">
        <v>46022</v>
      </c>
      <c r="O1009" s="83"/>
      <c r="P1009" s="87" t="s">
        <v>62</v>
      </c>
      <c r="Q1009" s="83"/>
      <c r="R1009" s="83"/>
      <c r="S1009" s="239"/>
    </row>
    <row r="1010" spans="1:19" ht="15" customHeight="1" x14ac:dyDescent="0.2">
      <c r="A1010" s="332"/>
      <c r="B1010" s="147" t="s">
        <v>193</v>
      </c>
      <c r="C1010" s="224"/>
      <c r="D1010" s="224"/>
      <c r="E1010" s="224"/>
      <c r="F1010" s="224"/>
      <c r="G1010" s="221" t="s">
        <v>62</v>
      </c>
      <c r="H1010" s="221"/>
      <c r="I1010" s="221" t="s">
        <v>62</v>
      </c>
      <c r="J1010" s="221" t="str">
        <f t="shared" si="410"/>
        <v>X</v>
      </c>
      <c r="K1010" s="221" t="str">
        <f t="shared" si="411"/>
        <v>X</v>
      </c>
      <c r="L1010" s="221" t="s">
        <v>62</v>
      </c>
      <c r="M1010" s="221"/>
      <c r="N1010" s="221"/>
      <c r="O1010" s="87" t="s">
        <v>62</v>
      </c>
      <c r="P1010" s="87" t="s">
        <v>62</v>
      </c>
      <c r="Q1010" s="87" t="s">
        <v>62</v>
      </c>
      <c r="R1010" s="87" t="s">
        <v>62</v>
      </c>
      <c r="S1010" s="239"/>
    </row>
    <row r="1011" spans="1:19" ht="38.65" customHeight="1" x14ac:dyDescent="0.2">
      <c r="A1011" s="332"/>
      <c r="B1011" s="148" t="s">
        <v>330</v>
      </c>
      <c r="C1011" s="224"/>
      <c r="D1011" s="224" t="s">
        <v>62</v>
      </c>
      <c r="E1011" s="224"/>
      <c r="F1011" s="224"/>
      <c r="G1011" s="221">
        <f>G1006</f>
        <v>98</v>
      </c>
      <c r="H1011" s="221">
        <f>H1006</f>
        <v>98</v>
      </c>
      <c r="I1011" s="221">
        <f>I1006</f>
        <v>0</v>
      </c>
      <c r="J1011" s="221">
        <f t="shared" si="410"/>
        <v>0</v>
      </c>
      <c r="K1011" s="221">
        <f t="shared" si="411"/>
        <v>98</v>
      </c>
      <c r="L1011" s="221" t="s">
        <v>62</v>
      </c>
      <c r="M1011" s="84">
        <v>46022</v>
      </c>
      <c r="N1011" s="84">
        <v>46022</v>
      </c>
      <c r="O1011" s="83"/>
      <c r="P1011" s="87" t="s">
        <v>62</v>
      </c>
      <c r="Q1011" s="83"/>
      <c r="R1011" s="83"/>
      <c r="S1011" s="239"/>
    </row>
    <row r="1012" spans="1:19" ht="21" customHeight="1" x14ac:dyDescent="0.2">
      <c r="A1012" s="332"/>
      <c r="B1012" s="147" t="s">
        <v>71</v>
      </c>
      <c r="C1012" s="224"/>
      <c r="D1012" s="224"/>
      <c r="E1012" s="224"/>
      <c r="F1012" s="224"/>
      <c r="G1012" s="221" t="s">
        <v>62</v>
      </c>
      <c r="H1012" s="221"/>
      <c r="I1012" s="221" t="s">
        <v>62</v>
      </c>
      <c r="J1012" s="221" t="str">
        <f t="shared" si="410"/>
        <v>X</v>
      </c>
      <c r="K1012" s="221" t="str">
        <f t="shared" si="411"/>
        <v>X</v>
      </c>
      <c r="L1012" s="221" t="s">
        <v>62</v>
      </c>
      <c r="M1012" s="221"/>
      <c r="N1012" s="221"/>
      <c r="O1012" s="87" t="s">
        <v>62</v>
      </c>
      <c r="P1012" s="87" t="s">
        <v>62</v>
      </c>
      <c r="Q1012" s="87" t="s">
        <v>62</v>
      </c>
      <c r="R1012" s="87" t="s">
        <v>62</v>
      </c>
      <c r="S1012" s="239"/>
    </row>
    <row r="1013" spans="1:19" ht="21" customHeight="1" x14ac:dyDescent="0.2">
      <c r="A1013" s="333"/>
      <c r="B1013" s="148" t="s">
        <v>72</v>
      </c>
      <c r="C1013" s="224"/>
      <c r="D1013" s="224" t="s">
        <v>62</v>
      </c>
      <c r="E1013" s="224"/>
      <c r="F1013" s="224"/>
      <c r="G1013" s="221">
        <f>G1006</f>
        <v>98</v>
      </c>
      <c r="H1013" s="221">
        <f>H1006</f>
        <v>98</v>
      </c>
      <c r="I1013" s="221">
        <f>I1006</f>
        <v>0</v>
      </c>
      <c r="J1013" s="221">
        <f t="shared" si="410"/>
        <v>0</v>
      </c>
      <c r="K1013" s="221">
        <f t="shared" si="411"/>
        <v>98</v>
      </c>
      <c r="L1013" s="221" t="s">
        <v>62</v>
      </c>
      <c r="M1013" s="84">
        <v>46022</v>
      </c>
      <c r="N1013" s="84">
        <v>46022</v>
      </c>
      <c r="O1013" s="83"/>
      <c r="P1013" s="87" t="s">
        <v>62</v>
      </c>
      <c r="Q1013" s="83"/>
      <c r="R1013" s="83"/>
      <c r="S1013" s="239"/>
    </row>
    <row r="1014" spans="1:19" s="56" customFormat="1" ht="74.45" customHeight="1" x14ac:dyDescent="0.25">
      <c r="A1014" s="331" t="s">
        <v>154</v>
      </c>
      <c r="B1014" s="137" t="s">
        <v>418</v>
      </c>
      <c r="C1014" s="142" t="s">
        <v>191</v>
      </c>
      <c r="D1014" s="141" t="s">
        <v>333</v>
      </c>
      <c r="E1014" s="141" t="s">
        <v>82</v>
      </c>
      <c r="F1014" s="142">
        <v>744</v>
      </c>
      <c r="G1014" s="80">
        <v>98</v>
      </c>
      <c r="H1014" s="80">
        <v>98</v>
      </c>
      <c r="I1014" s="80"/>
      <c r="J1014" s="80">
        <f t="shared" si="410"/>
        <v>0</v>
      </c>
      <c r="K1014" s="80">
        <f t="shared" si="411"/>
        <v>98</v>
      </c>
      <c r="L1014" s="80"/>
      <c r="M1014" s="80" t="s">
        <v>62</v>
      </c>
      <c r="N1014" s="80" t="s">
        <v>62</v>
      </c>
      <c r="O1014" s="83">
        <v>2142015.84</v>
      </c>
      <c r="P1014" s="83" t="s">
        <v>344</v>
      </c>
      <c r="Q1014" s="83">
        <v>2142015.84</v>
      </c>
      <c r="R1014" s="83"/>
      <c r="S1014" s="239"/>
    </row>
    <row r="1015" spans="1:19" ht="15.75" x14ac:dyDescent="0.2">
      <c r="A1015" s="332"/>
      <c r="B1015" s="146" t="s">
        <v>70</v>
      </c>
      <c r="C1015" s="224"/>
      <c r="D1015" s="224" t="s">
        <v>62</v>
      </c>
      <c r="E1015" s="224"/>
      <c r="F1015" s="224"/>
      <c r="G1015" s="221">
        <f>G1014</f>
        <v>98</v>
      </c>
      <c r="H1015" s="221">
        <f>H1014</f>
        <v>98</v>
      </c>
      <c r="I1015" s="221">
        <f>I1014</f>
        <v>0</v>
      </c>
      <c r="J1015" s="221">
        <f t="shared" si="410"/>
        <v>0</v>
      </c>
      <c r="K1015" s="221">
        <f t="shared" si="411"/>
        <v>98</v>
      </c>
      <c r="L1015" s="221" t="s">
        <v>62</v>
      </c>
      <c r="M1015" s="84">
        <v>46022</v>
      </c>
      <c r="N1015" s="84">
        <v>46022</v>
      </c>
      <c r="O1015" s="83"/>
      <c r="P1015" s="87"/>
      <c r="Q1015" s="83"/>
      <c r="R1015" s="83"/>
      <c r="S1015" s="239"/>
    </row>
    <row r="1016" spans="1:19" ht="14.25" x14ac:dyDescent="0.2">
      <c r="A1016" s="332"/>
      <c r="B1016" s="147" t="s">
        <v>76</v>
      </c>
      <c r="C1016" s="224"/>
      <c r="D1016" s="224"/>
      <c r="E1016" s="224"/>
      <c r="F1016" s="224"/>
      <c r="G1016" s="221" t="s">
        <v>62</v>
      </c>
      <c r="H1016" s="221"/>
      <c r="I1016" s="221" t="s">
        <v>62</v>
      </c>
      <c r="J1016" s="221" t="str">
        <f t="shared" si="410"/>
        <v>X</v>
      </c>
      <c r="K1016" s="221" t="str">
        <f t="shared" si="411"/>
        <v>X</v>
      </c>
      <c r="L1016" s="221" t="s">
        <v>62</v>
      </c>
      <c r="M1016" s="221"/>
      <c r="N1016" s="221"/>
      <c r="O1016" s="87" t="s">
        <v>62</v>
      </c>
      <c r="P1016" s="87" t="s">
        <v>62</v>
      </c>
      <c r="Q1016" s="87" t="s">
        <v>62</v>
      </c>
      <c r="R1016" s="87" t="s">
        <v>62</v>
      </c>
      <c r="S1016" s="239"/>
    </row>
    <row r="1017" spans="1:19" ht="65.45" customHeight="1" x14ac:dyDescent="0.2">
      <c r="A1017" s="332"/>
      <c r="B1017" s="148" t="s">
        <v>192</v>
      </c>
      <c r="C1017" s="224"/>
      <c r="D1017" s="224" t="s">
        <v>62</v>
      </c>
      <c r="E1017" s="224"/>
      <c r="F1017" s="224"/>
      <c r="G1017" s="221">
        <f>G1014</f>
        <v>98</v>
      </c>
      <c r="H1017" s="221">
        <f>H1014</f>
        <v>98</v>
      </c>
      <c r="I1017" s="221">
        <f>I1014</f>
        <v>0</v>
      </c>
      <c r="J1017" s="221">
        <f t="shared" si="410"/>
        <v>0</v>
      </c>
      <c r="K1017" s="221">
        <f t="shared" si="411"/>
        <v>98</v>
      </c>
      <c r="L1017" s="221" t="s">
        <v>62</v>
      </c>
      <c r="M1017" s="84">
        <v>46022</v>
      </c>
      <c r="N1017" s="84">
        <v>46022</v>
      </c>
      <c r="O1017" s="83"/>
      <c r="P1017" s="87" t="s">
        <v>62</v>
      </c>
      <c r="Q1017" s="83"/>
      <c r="R1017" s="83"/>
      <c r="S1017" s="239"/>
    </row>
    <row r="1018" spans="1:19" ht="15" customHeight="1" x14ac:dyDescent="0.2">
      <c r="A1018" s="332"/>
      <c r="B1018" s="147" t="s">
        <v>193</v>
      </c>
      <c r="C1018" s="224"/>
      <c r="D1018" s="224"/>
      <c r="E1018" s="224"/>
      <c r="F1018" s="224"/>
      <c r="G1018" s="221" t="s">
        <v>62</v>
      </c>
      <c r="H1018" s="221"/>
      <c r="I1018" s="221" t="s">
        <v>62</v>
      </c>
      <c r="J1018" s="221" t="str">
        <f t="shared" si="410"/>
        <v>X</v>
      </c>
      <c r="K1018" s="221" t="str">
        <f t="shared" si="411"/>
        <v>X</v>
      </c>
      <c r="L1018" s="221" t="s">
        <v>62</v>
      </c>
      <c r="M1018" s="221"/>
      <c r="N1018" s="221"/>
      <c r="O1018" s="87" t="s">
        <v>62</v>
      </c>
      <c r="P1018" s="87" t="s">
        <v>62</v>
      </c>
      <c r="Q1018" s="87" t="s">
        <v>62</v>
      </c>
      <c r="R1018" s="87" t="s">
        <v>62</v>
      </c>
      <c r="S1018" s="239"/>
    </row>
    <row r="1019" spans="1:19" ht="38.65" customHeight="1" x14ac:dyDescent="0.2">
      <c r="A1019" s="332"/>
      <c r="B1019" s="148" t="s">
        <v>330</v>
      </c>
      <c r="C1019" s="224"/>
      <c r="D1019" s="224" t="s">
        <v>62</v>
      </c>
      <c r="E1019" s="224"/>
      <c r="F1019" s="224"/>
      <c r="G1019" s="221">
        <f>G1014</f>
        <v>98</v>
      </c>
      <c r="H1019" s="221">
        <f>H1014</f>
        <v>98</v>
      </c>
      <c r="I1019" s="221">
        <f>I1014</f>
        <v>0</v>
      </c>
      <c r="J1019" s="221">
        <f t="shared" si="410"/>
        <v>0</v>
      </c>
      <c r="K1019" s="221">
        <f t="shared" si="411"/>
        <v>98</v>
      </c>
      <c r="L1019" s="221" t="s">
        <v>62</v>
      </c>
      <c r="M1019" s="84">
        <v>46022</v>
      </c>
      <c r="N1019" s="84">
        <v>46022</v>
      </c>
      <c r="O1019" s="83"/>
      <c r="P1019" s="87" t="s">
        <v>62</v>
      </c>
      <c r="Q1019" s="83"/>
      <c r="R1019" s="83"/>
      <c r="S1019" s="239"/>
    </row>
    <row r="1020" spans="1:19" ht="21" customHeight="1" x14ac:dyDescent="0.2">
      <c r="A1020" s="332"/>
      <c r="B1020" s="147" t="s">
        <v>71</v>
      </c>
      <c r="C1020" s="224"/>
      <c r="D1020" s="224"/>
      <c r="E1020" s="224"/>
      <c r="F1020" s="224"/>
      <c r="G1020" s="221" t="s">
        <v>62</v>
      </c>
      <c r="H1020" s="221"/>
      <c r="I1020" s="221" t="s">
        <v>62</v>
      </c>
      <c r="J1020" s="221" t="str">
        <f t="shared" si="410"/>
        <v>X</v>
      </c>
      <c r="K1020" s="221" t="str">
        <f t="shared" si="411"/>
        <v>X</v>
      </c>
      <c r="L1020" s="221" t="s">
        <v>62</v>
      </c>
      <c r="M1020" s="221"/>
      <c r="N1020" s="221"/>
      <c r="O1020" s="87" t="s">
        <v>62</v>
      </c>
      <c r="P1020" s="87" t="s">
        <v>62</v>
      </c>
      <c r="Q1020" s="87" t="s">
        <v>62</v>
      </c>
      <c r="R1020" s="87" t="s">
        <v>62</v>
      </c>
      <c r="S1020" s="239"/>
    </row>
    <row r="1021" spans="1:19" ht="21" customHeight="1" x14ac:dyDescent="0.2">
      <c r="A1021" s="333"/>
      <c r="B1021" s="148" t="s">
        <v>72</v>
      </c>
      <c r="C1021" s="224"/>
      <c r="D1021" s="224" t="s">
        <v>62</v>
      </c>
      <c r="E1021" s="224"/>
      <c r="F1021" s="224"/>
      <c r="G1021" s="221">
        <f>G1014</f>
        <v>98</v>
      </c>
      <c r="H1021" s="221">
        <f>H1014</f>
        <v>98</v>
      </c>
      <c r="I1021" s="221">
        <f>I1014</f>
        <v>0</v>
      </c>
      <c r="J1021" s="221">
        <f t="shared" si="410"/>
        <v>0</v>
      </c>
      <c r="K1021" s="221">
        <f t="shared" si="411"/>
        <v>98</v>
      </c>
      <c r="L1021" s="221" t="s">
        <v>62</v>
      </c>
      <c r="M1021" s="84">
        <v>46022</v>
      </c>
      <c r="N1021" s="84">
        <v>46022</v>
      </c>
      <c r="O1021" s="83"/>
      <c r="P1021" s="87" t="s">
        <v>62</v>
      </c>
      <c r="Q1021" s="83"/>
      <c r="R1021" s="83"/>
      <c r="S1021" s="239"/>
    </row>
    <row r="1022" spans="1:19" s="56" customFormat="1" ht="74.45" customHeight="1" x14ac:dyDescent="0.25">
      <c r="A1022" s="331" t="s">
        <v>153</v>
      </c>
      <c r="B1022" s="137" t="s">
        <v>418</v>
      </c>
      <c r="C1022" s="142" t="s">
        <v>191</v>
      </c>
      <c r="D1022" s="141" t="s">
        <v>333</v>
      </c>
      <c r="E1022" s="141" t="s">
        <v>82</v>
      </c>
      <c r="F1022" s="142">
        <v>744</v>
      </c>
      <c r="G1022" s="80">
        <v>98</v>
      </c>
      <c r="H1022" s="80">
        <v>98</v>
      </c>
      <c r="I1022" s="80"/>
      <c r="J1022" s="80">
        <f t="shared" si="410"/>
        <v>0</v>
      </c>
      <c r="K1022" s="80">
        <f t="shared" si="411"/>
        <v>98</v>
      </c>
      <c r="L1022" s="80"/>
      <c r="M1022" s="80" t="s">
        <v>62</v>
      </c>
      <c r="N1022" s="80" t="s">
        <v>62</v>
      </c>
      <c r="O1022" s="83">
        <v>7326506.6100000003</v>
      </c>
      <c r="P1022" s="83" t="s">
        <v>344</v>
      </c>
      <c r="Q1022" s="83">
        <v>7326506.6100000003</v>
      </c>
      <c r="R1022" s="83"/>
      <c r="S1022" s="239"/>
    </row>
    <row r="1023" spans="1:19" ht="15.75" x14ac:dyDescent="0.2">
      <c r="A1023" s="332"/>
      <c r="B1023" s="146" t="s">
        <v>70</v>
      </c>
      <c r="C1023" s="224"/>
      <c r="D1023" s="224" t="s">
        <v>62</v>
      </c>
      <c r="E1023" s="224"/>
      <c r="F1023" s="224"/>
      <c r="G1023" s="221">
        <f t="shared" ref="G1023:I1023" si="412">G1022</f>
        <v>98</v>
      </c>
      <c r="H1023" s="221">
        <f t="shared" si="412"/>
        <v>98</v>
      </c>
      <c r="I1023" s="221">
        <f t="shared" si="412"/>
        <v>0</v>
      </c>
      <c r="J1023" s="221">
        <f t="shared" si="410"/>
        <v>0</v>
      </c>
      <c r="K1023" s="221">
        <f t="shared" si="411"/>
        <v>98</v>
      </c>
      <c r="L1023" s="221" t="s">
        <v>62</v>
      </c>
      <c r="M1023" s="84">
        <v>46022</v>
      </c>
      <c r="N1023" s="84">
        <v>46022</v>
      </c>
      <c r="O1023" s="83"/>
      <c r="P1023" s="87"/>
      <c r="Q1023" s="83"/>
      <c r="R1023" s="83"/>
      <c r="S1023" s="239"/>
    </row>
    <row r="1024" spans="1:19" ht="14.25" x14ac:dyDescent="0.2">
      <c r="A1024" s="332"/>
      <c r="B1024" s="147" t="s">
        <v>76</v>
      </c>
      <c r="C1024" s="224"/>
      <c r="D1024" s="224"/>
      <c r="E1024" s="224"/>
      <c r="F1024" s="224"/>
      <c r="G1024" s="221" t="s">
        <v>62</v>
      </c>
      <c r="H1024" s="221"/>
      <c r="I1024" s="221" t="s">
        <v>62</v>
      </c>
      <c r="J1024" s="221" t="str">
        <f t="shared" si="410"/>
        <v>X</v>
      </c>
      <c r="K1024" s="221" t="str">
        <f t="shared" si="411"/>
        <v>X</v>
      </c>
      <c r="L1024" s="221" t="s">
        <v>62</v>
      </c>
      <c r="M1024" s="221"/>
      <c r="N1024" s="221"/>
      <c r="O1024" s="87" t="s">
        <v>62</v>
      </c>
      <c r="P1024" s="87" t="s">
        <v>62</v>
      </c>
      <c r="Q1024" s="87" t="s">
        <v>62</v>
      </c>
      <c r="R1024" s="87" t="s">
        <v>62</v>
      </c>
      <c r="S1024" s="239"/>
    </row>
    <row r="1025" spans="1:19" ht="65.45" customHeight="1" x14ac:dyDescent="0.2">
      <c r="A1025" s="332"/>
      <c r="B1025" s="148" t="s">
        <v>192</v>
      </c>
      <c r="C1025" s="224"/>
      <c r="D1025" s="224" t="s">
        <v>62</v>
      </c>
      <c r="E1025" s="224"/>
      <c r="F1025" s="224"/>
      <c r="G1025" s="221">
        <f t="shared" ref="G1025:I1025" si="413">G1022</f>
        <v>98</v>
      </c>
      <c r="H1025" s="221">
        <f t="shared" si="413"/>
        <v>98</v>
      </c>
      <c r="I1025" s="221">
        <f t="shared" si="413"/>
        <v>0</v>
      </c>
      <c r="J1025" s="221">
        <f t="shared" si="410"/>
        <v>0</v>
      </c>
      <c r="K1025" s="221">
        <f t="shared" si="411"/>
        <v>98</v>
      </c>
      <c r="L1025" s="221" t="s">
        <v>62</v>
      </c>
      <c r="M1025" s="84">
        <v>46022</v>
      </c>
      <c r="N1025" s="84">
        <v>46022</v>
      </c>
      <c r="O1025" s="83"/>
      <c r="P1025" s="87" t="s">
        <v>62</v>
      </c>
      <c r="Q1025" s="83"/>
      <c r="R1025" s="83"/>
      <c r="S1025" s="239"/>
    </row>
    <row r="1026" spans="1:19" ht="15" customHeight="1" x14ac:dyDescent="0.2">
      <c r="A1026" s="332"/>
      <c r="B1026" s="147" t="s">
        <v>193</v>
      </c>
      <c r="C1026" s="224"/>
      <c r="D1026" s="224"/>
      <c r="E1026" s="224"/>
      <c r="F1026" s="224"/>
      <c r="G1026" s="221" t="s">
        <v>62</v>
      </c>
      <c r="H1026" s="221"/>
      <c r="I1026" s="221" t="s">
        <v>62</v>
      </c>
      <c r="J1026" s="221" t="str">
        <f t="shared" si="410"/>
        <v>X</v>
      </c>
      <c r="K1026" s="221" t="str">
        <f t="shared" si="411"/>
        <v>X</v>
      </c>
      <c r="L1026" s="221" t="s">
        <v>62</v>
      </c>
      <c r="M1026" s="221"/>
      <c r="N1026" s="221"/>
      <c r="O1026" s="87" t="s">
        <v>62</v>
      </c>
      <c r="P1026" s="87" t="s">
        <v>62</v>
      </c>
      <c r="Q1026" s="87" t="s">
        <v>62</v>
      </c>
      <c r="R1026" s="87" t="s">
        <v>62</v>
      </c>
      <c r="S1026" s="239"/>
    </row>
    <row r="1027" spans="1:19" ht="38.65" customHeight="1" x14ac:dyDescent="0.2">
      <c r="A1027" s="332"/>
      <c r="B1027" s="148" t="s">
        <v>330</v>
      </c>
      <c r="C1027" s="224"/>
      <c r="D1027" s="224" t="s">
        <v>62</v>
      </c>
      <c r="E1027" s="224"/>
      <c r="F1027" s="224"/>
      <c r="G1027" s="221">
        <f t="shared" ref="G1027:I1027" si="414">G1022</f>
        <v>98</v>
      </c>
      <c r="H1027" s="221">
        <f t="shared" si="414"/>
        <v>98</v>
      </c>
      <c r="I1027" s="221">
        <f t="shared" si="414"/>
        <v>0</v>
      </c>
      <c r="J1027" s="221">
        <f t="shared" si="410"/>
        <v>0</v>
      </c>
      <c r="K1027" s="221">
        <f t="shared" si="411"/>
        <v>98</v>
      </c>
      <c r="L1027" s="221" t="s">
        <v>62</v>
      </c>
      <c r="M1027" s="84">
        <v>46022</v>
      </c>
      <c r="N1027" s="84">
        <v>46022</v>
      </c>
      <c r="O1027" s="83"/>
      <c r="P1027" s="87" t="s">
        <v>62</v>
      </c>
      <c r="Q1027" s="83"/>
      <c r="R1027" s="83"/>
      <c r="S1027" s="239"/>
    </row>
    <row r="1028" spans="1:19" ht="21" customHeight="1" x14ac:dyDescent="0.2">
      <c r="A1028" s="332"/>
      <c r="B1028" s="147" t="s">
        <v>71</v>
      </c>
      <c r="C1028" s="224"/>
      <c r="D1028" s="224"/>
      <c r="E1028" s="224"/>
      <c r="F1028" s="224"/>
      <c r="G1028" s="221" t="s">
        <v>62</v>
      </c>
      <c r="H1028" s="221"/>
      <c r="I1028" s="221" t="s">
        <v>62</v>
      </c>
      <c r="J1028" s="221" t="str">
        <f t="shared" si="410"/>
        <v>X</v>
      </c>
      <c r="K1028" s="221" t="str">
        <f t="shared" si="411"/>
        <v>X</v>
      </c>
      <c r="L1028" s="221" t="s">
        <v>62</v>
      </c>
      <c r="M1028" s="221"/>
      <c r="N1028" s="221"/>
      <c r="O1028" s="87" t="s">
        <v>62</v>
      </c>
      <c r="P1028" s="87" t="s">
        <v>62</v>
      </c>
      <c r="Q1028" s="87" t="s">
        <v>62</v>
      </c>
      <c r="R1028" s="87" t="s">
        <v>62</v>
      </c>
      <c r="S1028" s="239"/>
    </row>
    <row r="1029" spans="1:19" ht="21" customHeight="1" x14ac:dyDescent="0.2">
      <c r="A1029" s="333"/>
      <c r="B1029" s="148" t="s">
        <v>72</v>
      </c>
      <c r="C1029" s="224"/>
      <c r="D1029" s="224" t="s">
        <v>62</v>
      </c>
      <c r="E1029" s="224"/>
      <c r="F1029" s="224"/>
      <c r="G1029" s="221">
        <f t="shared" ref="G1029:I1029" si="415">G1022</f>
        <v>98</v>
      </c>
      <c r="H1029" s="221">
        <f t="shared" si="415"/>
        <v>98</v>
      </c>
      <c r="I1029" s="221">
        <f t="shared" si="415"/>
        <v>0</v>
      </c>
      <c r="J1029" s="221">
        <f t="shared" si="410"/>
        <v>0</v>
      </c>
      <c r="K1029" s="221">
        <f t="shared" si="411"/>
        <v>98</v>
      </c>
      <c r="L1029" s="221" t="s">
        <v>62</v>
      </c>
      <c r="M1029" s="84">
        <v>46022</v>
      </c>
      <c r="N1029" s="84">
        <v>46022</v>
      </c>
      <c r="O1029" s="83"/>
      <c r="P1029" s="87" t="s">
        <v>62</v>
      </c>
      <c r="Q1029" s="83"/>
      <c r="R1029" s="83"/>
      <c r="S1029" s="239"/>
    </row>
    <row r="1030" spans="1:19" s="56" customFormat="1" ht="74.45" customHeight="1" x14ac:dyDescent="0.25">
      <c r="A1030" s="331" t="s">
        <v>152</v>
      </c>
      <c r="B1030" s="137" t="s">
        <v>418</v>
      </c>
      <c r="C1030" s="142" t="s">
        <v>191</v>
      </c>
      <c r="D1030" s="141" t="s">
        <v>333</v>
      </c>
      <c r="E1030" s="141" t="s">
        <v>82</v>
      </c>
      <c r="F1030" s="142">
        <v>744</v>
      </c>
      <c r="G1030" s="80">
        <v>98</v>
      </c>
      <c r="H1030" s="80">
        <v>98</v>
      </c>
      <c r="I1030" s="80">
        <v>9</v>
      </c>
      <c r="J1030" s="80">
        <f t="shared" si="410"/>
        <v>9</v>
      </c>
      <c r="K1030" s="80">
        <f t="shared" si="411"/>
        <v>98</v>
      </c>
      <c r="L1030" s="80"/>
      <c r="M1030" s="80" t="s">
        <v>62</v>
      </c>
      <c r="N1030" s="80" t="s">
        <v>62</v>
      </c>
      <c r="O1030" s="83">
        <v>3004832.53</v>
      </c>
      <c r="P1030" s="83"/>
      <c r="Q1030" s="83">
        <v>3004832.53</v>
      </c>
      <c r="R1030" s="83">
        <v>265117.17</v>
      </c>
      <c r="S1030" s="239">
        <f>R1030/O1030</f>
        <v>8.8230264866042296E-2</v>
      </c>
    </row>
    <row r="1031" spans="1:19" ht="15.75" x14ac:dyDescent="0.2">
      <c r="A1031" s="332"/>
      <c r="B1031" s="146" t="s">
        <v>70</v>
      </c>
      <c r="C1031" s="224"/>
      <c r="D1031" s="224" t="s">
        <v>62</v>
      </c>
      <c r="E1031" s="224"/>
      <c r="F1031" s="224"/>
      <c r="G1031" s="221">
        <f t="shared" ref="G1031:I1031" si="416">G1030</f>
        <v>98</v>
      </c>
      <c r="H1031" s="221">
        <f t="shared" si="416"/>
        <v>98</v>
      </c>
      <c r="I1031" s="221">
        <f t="shared" si="416"/>
        <v>9</v>
      </c>
      <c r="J1031" s="221">
        <f t="shared" ref="J1031:J1094" si="417">I1031</f>
        <v>9</v>
      </c>
      <c r="K1031" s="221">
        <f t="shared" ref="K1031:K1094" si="418">G1031</f>
        <v>98</v>
      </c>
      <c r="L1031" s="221" t="s">
        <v>62</v>
      </c>
      <c r="M1031" s="84">
        <v>46022</v>
      </c>
      <c r="N1031" s="84">
        <v>46022</v>
      </c>
      <c r="O1031" s="83"/>
      <c r="P1031" s="87" t="s">
        <v>62</v>
      </c>
      <c r="Q1031" s="83"/>
      <c r="R1031" s="83"/>
      <c r="S1031" s="239"/>
    </row>
    <row r="1032" spans="1:19" ht="14.25" x14ac:dyDescent="0.2">
      <c r="A1032" s="332"/>
      <c r="B1032" s="147" t="s">
        <v>76</v>
      </c>
      <c r="C1032" s="224"/>
      <c r="D1032" s="224"/>
      <c r="E1032" s="224"/>
      <c r="F1032" s="224"/>
      <c r="G1032" s="221" t="s">
        <v>62</v>
      </c>
      <c r="H1032" s="221"/>
      <c r="I1032" s="221" t="s">
        <v>62</v>
      </c>
      <c r="J1032" s="221" t="str">
        <f t="shared" si="417"/>
        <v>X</v>
      </c>
      <c r="K1032" s="221" t="str">
        <f t="shared" si="418"/>
        <v>X</v>
      </c>
      <c r="L1032" s="221" t="s">
        <v>62</v>
      </c>
      <c r="M1032" s="221"/>
      <c r="N1032" s="221"/>
      <c r="O1032" s="87" t="s">
        <v>62</v>
      </c>
      <c r="P1032" s="87" t="s">
        <v>62</v>
      </c>
      <c r="Q1032" s="87" t="s">
        <v>62</v>
      </c>
      <c r="R1032" s="87" t="s">
        <v>62</v>
      </c>
      <c r="S1032" s="239"/>
    </row>
    <row r="1033" spans="1:19" ht="65.45" customHeight="1" x14ac:dyDescent="0.2">
      <c r="A1033" s="332"/>
      <c r="B1033" s="148" t="s">
        <v>192</v>
      </c>
      <c r="C1033" s="224"/>
      <c r="D1033" s="224" t="s">
        <v>62</v>
      </c>
      <c r="E1033" s="224"/>
      <c r="F1033" s="224"/>
      <c r="G1033" s="221">
        <f t="shared" ref="G1033:I1033" si="419">G1030</f>
        <v>98</v>
      </c>
      <c r="H1033" s="221">
        <f t="shared" si="419"/>
        <v>98</v>
      </c>
      <c r="I1033" s="221">
        <f t="shared" si="419"/>
        <v>9</v>
      </c>
      <c r="J1033" s="221">
        <f t="shared" si="417"/>
        <v>9</v>
      </c>
      <c r="K1033" s="221">
        <f t="shared" si="418"/>
        <v>98</v>
      </c>
      <c r="L1033" s="221" t="s">
        <v>62</v>
      </c>
      <c r="M1033" s="84">
        <v>46022</v>
      </c>
      <c r="N1033" s="84">
        <v>46022</v>
      </c>
      <c r="O1033" s="83"/>
      <c r="P1033" s="87" t="s">
        <v>62</v>
      </c>
      <c r="Q1033" s="83"/>
      <c r="R1033" s="83"/>
      <c r="S1033" s="239"/>
    </row>
    <row r="1034" spans="1:19" ht="15" customHeight="1" x14ac:dyDescent="0.2">
      <c r="A1034" s="332"/>
      <c r="B1034" s="147" t="s">
        <v>193</v>
      </c>
      <c r="C1034" s="224"/>
      <c r="D1034" s="224"/>
      <c r="E1034" s="224"/>
      <c r="F1034" s="224"/>
      <c r="G1034" s="221" t="s">
        <v>62</v>
      </c>
      <c r="H1034" s="221"/>
      <c r="I1034" s="221" t="s">
        <v>62</v>
      </c>
      <c r="J1034" s="221" t="str">
        <f t="shared" si="417"/>
        <v>X</v>
      </c>
      <c r="K1034" s="221" t="str">
        <f t="shared" si="418"/>
        <v>X</v>
      </c>
      <c r="L1034" s="221" t="s">
        <v>62</v>
      </c>
      <c r="M1034" s="221"/>
      <c r="N1034" s="221"/>
      <c r="O1034" s="87" t="s">
        <v>62</v>
      </c>
      <c r="P1034" s="87" t="s">
        <v>62</v>
      </c>
      <c r="Q1034" s="87" t="s">
        <v>62</v>
      </c>
      <c r="R1034" s="87" t="s">
        <v>62</v>
      </c>
      <c r="S1034" s="239"/>
    </row>
    <row r="1035" spans="1:19" ht="38.65" customHeight="1" x14ac:dyDescent="0.2">
      <c r="A1035" s="332"/>
      <c r="B1035" s="148" t="s">
        <v>330</v>
      </c>
      <c r="C1035" s="224"/>
      <c r="D1035" s="224" t="s">
        <v>62</v>
      </c>
      <c r="E1035" s="224"/>
      <c r="F1035" s="224"/>
      <c r="G1035" s="221">
        <f t="shared" ref="G1035:I1035" si="420">G1030</f>
        <v>98</v>
      </c>
      <c r="H1035" s="221">
        <f t="shared" si="420"/>
        <v>98</v>
      </c>
      <c r="I1035" s="221">
        <f t="shared" si="420"/>
        <v>9</v>
      </c>
      <c r="J1035" s="221">
        <f t="shared" si="417"/>
        <v>9</v>
      </c>
      <c r="K1035" s="221">
        <f t="shared" si="418"/>
        <v>98</v>
      </c>
      <c r="L1035" s="221" t="s">
        <v>62</v>
      </c>
      <c r="M1035" s="84">
        <v>46022</v>
      </c>
      <c r="N1035" s="84">
        <v>46022</v>
      </c>
      <c r="O1035" s="83"/>
      <c r="P1035" s="87" t="s">
        <v>62</v>
      </c>
      <c r="Q1035" s="83"/>
      <c r="R1035" s="83"/>
      <c r="S1035" s="239"/>
    </row>
    <row r="1036" spans="1:19" ht="21" customHeight="1" x14ac:dyDescent="0.2">
      <c r="A1036" s="332"/>
      <c r="B1036" s="147" t="s">
        <v>71</v>
      </c>
      <c r="C1036" s="224"/>
      <c r="D1036" s="224"/>
      <c r="E1036" s="224"/>
      <c r="F1036" s="224"/>
      <c r="G1036" s="221" t="s">
        <v>62</v>
      </c>
      <c r="H1036" s="221"/>
      <c r="I1036" s="221" t="s">
        <v>62</v>
      </c>
      <c r="J1036" s="221" t="str">
        <f t="shared" si="417"/>
        <v>X</v>
      </c>
      <c r="K1036" s="221" t="str">
        <f t="shared" si="418"/>
        <v>X</v>
      </c>
      <c r="L1036" s="221" t="s">
        <v>62</v>
      </c>
      <c r="M1036" s="221"/>
      <c r="N1036" s="221"/>
      <c r="O1036" s="87" t="s">
        <v>62</v>
      </c>
      <c r="P1036" s="87" t="s">
        <v>62</v>
      </c>
      <c r="Q1036" s="87" t="s">
        <v>62</v>
      </c>
      <c r="R1036" s="87" t="s">
        <v>62</v>
      </c>
      <c r="S1036" s="239"/>
    </row>
    <row r="1037" spans="1:19" ht="21" customHeight="1" x14ac:dyDescent="0.2">
      <c r="A1037" s="333"/>
      <c r="B1037" s="148" t="s">
        <v>72</v>
      </c>
      <c r="C1037" s="224"/>
      <c r="D1037" s="224" t="s">
        <v>62</v>
      </c>
      <c r="E1037" s="224"/>
      <c r="F1037" s="224"/>
      <c r="G1037" s="221">
        <f t="shared" ref="G1037:I1037" si="421">G1030</f>
        <v>98</v>
      </c>
      <c r="H1037" s="221">
        <f t="shared" si="421"/>
        <v>98</v>
      </c>
      <c r="I1037" s="221">
        <f t="shared" si="421"/>
        <v>9</v>
      </c>
      <c r="J1037" s="221">
        <f t="shared" si="417"/>
        <v>9</v>
      </c>
      <c r="K1037" s="221">
        <f t="shared" si="418"/>
        <v>98</v>
      </c>
      <c r="L1037" s="221" t="s">
        <v>62</v>
      </c>
      <c r="M1037" s="84">
        <v>46022</v>
      </c>
      <c r="N1037" s="84">
        <v>46022</v>
      </c>
      <c r="O1037" s="83"/>
      <c r="P1037" s="87" t="s">
        <v>62</v>
      </c>
      <c r="Q1037" s="83"/>
      <c r="R1037" s="83"/>
      <c r="S1037" s="239"/>
    </row>
    <row r="1038" spans="1:19" s="56" customFormat="1" ht="74.45" customHeight="1" x14ac:dyDescent="0.25">
      <c r="A1038" s="331" t="s">
        <v>151</v>
      </c>
      <c r="B1038" s="137" t="s">
        <v>418</v>
      </c>
      <c r="C1038" s="142" t="s">
        <v>191</v>
      </c>
      <c r="D1038" s="141" t="s">
        <v>333</v>
      </c>
      <c r="E1038" s="141" t="s">
        <v>82</v>
      </c>
      <c r="F1038" s="142">
        <v>744</v>
      </c>
      <c r="G1038" s="80">
        <v>98</v>
      </c>
      <c r="H1038" s="80">
        <v>98</v>
      </c>
      <c r="I1038" s="80"/>
      <c r="J1038" s="80">
        <f t="shared" si="417"/>
        <v>0</v>
      </c>
      <c r="K1038" s="80">
        <f t="shared" si="418"/>
        <v>98</v>
      </c>
      <c r="L1038" s="80"/>
      <c r="M1038" s="80" t="s">
        <v>62</v>
      </c>
      <c r="N1038" s="80" t="s">
        <v>62</v>
      </c>
      <c r="O1038" s="83"/>
      <c r="P1038" s="83"/>
      <c r="Q1038" s="83"/>
      <c r="R1038" s="83"/>
      <c r="S1038" s="239"/>
    </row>
    <row r="1039" spans="1:19" ht="15.75" x14ac:dyDescent="0.2">
      <c r="A1039" s="332"/>
      <c r="B1039" s="146" t="s">
        <v>70</v>
      </c>
      <c r="C1039" s="224"/>
      <c r="D1039" s="224" t="s">
        <v>62</v>
      </c>
      <c r="E1039" s="224"/>
      <c r="F1039" s="224"/>
      <c r="G1039" s="221">
        <f t="shared" ref="G1039:I1039" si="422">G1038</f>
        <v>98</v>
      </c>
      <c r="H1039" s="221">
        <f t="shared" si="422"/>
        <v>98</v>
      </c>
      <c r="I1039" s="221">
        <f t="shared" si="422"/>
        <v>0</v>
      </c>
      <c r="J1039" s="221">
        <f t="shared" si="417"/>
        <v>0</v>
      </c>
      <c r="K1039" s="221">
        <f t="shared" si="418"/>
        <v>98</v>
      </c>
      <c r="L1039" s="221" t="s">
        <v>62</v>
      </c>
      <c r="M1039" s="84">
        <v>46022</v>
      </c>
      <c r="N1039" s="84">
        <v>46022</v>
      </c>
      <c r="O1039" s="83"/>
      <c r="P1039" s="87" t="s">
        <v>62</v>
      </c>
      <c r="Q1039" s="83"/>
      <c r="R1039" s="83"/>
      <c r="S1039" s="239"/>
    </row>
    <row r="1040" spans="1:19" ht="14.25" x14ac:dyDescent="0.2">
      <c r="A1040" s="332"/>
      <c r="B1040" s="147" t="s">
        <v>76</v>
      </c>
      <c r="C1040" s="224"/>
      <c r="D1040" s="224"/>
      <c r="E1040" s="224"/>
      <c r="F1040" s="224"/>
      <c r="G1040" s="221" t="s">
        <v>62</v>
      </c>
      <c r="H1040" s="221"/>
      <c r="I1040" s="221" t="s">
        <v>62</v>
      </c>
      <c r="J1040" s="221" t="str">
        <f t="shared" si="417"/>
        <v>X</v>
      </c>
      <c r="K1040" s="221" t="str">
        <f t="shared" si="418"/>
        <v>X</v>
      </c>
      <c r="L1040" s="221" t="s">
        <v>62</v>
      </c>
      <c r="M1040" s="221"/>
      <c r="N1040" s="221"/>
      <c r="O1040" s="87" t="s">
        <v>62</v>
      </c>
      <c r="P1040" s="87" t="s">
        <v>62</v>
      </c>
      <c r="Q1040" s="87" t="s">
        <v>62</v>
      </c>
      <c r="R1040" s="87" t="s">
        <v>62</v>
      </c>
      <c r="S1040" s="239"/>
    </row>
    <row r="1041" spans="1:19" ht="65.45" customHeight="1" x14ac:dyDescent="0.2">
      <c r="A1041" s="332"/>
      <c r="B1041" s="148" t="s">
        <v>192</v>
      </c>
      <c r="C1041" s="224"/>
      <c r="D1041" s="224" t="s">
        <v>62</v>
      </c>
      <c r="E1041" s="224"/>
      <c r="F1041" s="224"/>
      <c r="G1041" s="221">
        <f t="shared" ref="G1041:I1041" si="423">G1038</f>
        <v>98</v>
      </c>
      <c r="H1041" s="221">
        <f t="shared" si="423"/>
        <v>98</v>
      </c>
      <c r="I1041" s="221">
        <f t="shared" si="423"/>
        <v>0</v>
      </c>
      <c r="J1041" s="221">
        <f t="shared" si="417"/>
        <v>0</v>
      </c>
      <c r="K1041" s="221">
        <f t="shared" si="418"/>
        <v>98</v>
      </c>
      <c r="L1041" s="221" t="s">
        <v>62</v>
      </c>
      <c r="M1041" s="84">
        <v>46022</v>
      </c>
      <c r="N1041" s="84">
        <v>46022</v>
      </c>
      <c r="O1041" s="83"/>
      <c r="P1041" s="87" t="s">
        <v>62</v>
      </c>
      <c r="Q1041" s="83"/>
      <c r="R1041" s="83"/>
      <c r="S1041" s="239"/>
    </row>
    <row r="1042" spans="1:19" ht="15" customHeight="1" x14ac:dyDescent="0.2">
      <c r="A1042" s="332"/>
      <c r="B1042" s="147" t="s">
        <v>193</v>
      </c>
      <c r="C1042" s="224"/>
      <c r="D1042" s="224"/>
      <c r="E1042" s="224"/>
      <c r="F1042" s="224"/>
      <c r="G1042" s="221" t="s">
        <v>62</v>
      </c>
      <c r="H1042" s="221"/>
      <c r="I1042" s="221" t="s">
        <v>62</v>
      </c>
      <c r="J1042" s="221" t="str">
        <f t="shared" si="417"/>
        <v>X</v>
      </c>
      <c r="K1042" s="221" t="str">
        <f t="shared" si="418"/>
        <v>X</v>
      </c>
      <c r="L1042" s="221" t="s">
        <v>62</v>
      </c>
      <c r="M1042" s="221"/>
      <c r="N1042" s="221"/>
      <c r="O1042" s="87" t="s">
        <v>62</v>
      </c>
      <c r="P1042" s="87" t="s">
        <v>62</v>
      </c>
      <c r="Q1042" s="87" t="s">
        <v>62</v>
      </c>
      <c r="R1042" s="87" t="s">
        <v>62</v>
      </c>
      <c r="S1042" s="239"/>
    </row>
    <row r="1043" spans="1:19" ht="38.65" customHeight="1" x14ac:dyDescent="0.2">
      <c r="A1043" s="332"/>
      <c r="B1043" s="148" t="s">
        <v>330</v>
      </c>
      <c r="C1043" s="224"/>
      <c r="D1043" s="224" t="s">
        <v>62</v>
      </c>
      <c r="E1043" s="224"/>
      <c r="F1043" s="224"/>
      <c r="G1043" s="221">
        <f t="shared" ref="G1043:I1043" si="424">G1038</f>
        <v>98</v>
      </c>
      <c r="H1043" s="221">
        <f t="shared" si="424"/>
        <v>98</v>
      </c>
      <c r="I1043" s="221">
        <f t="shared" si="424"/>
        <v>0</v>
      </c>
      <c r="J1043" s="221">
        <f t="shared" si="417"/>
        <v>0</v>
      </c>
      <c r="K1043" s="221">
        <f t="shared" si="418"/>
        <v>98</v>
      </c>
      <c r="L1043" s="221" t="s">
        <v>62</v>
      </c>
      <c r="M1043" s="84">
        <v>46022</v>
      </c>
      <c r="N1043" s="84">
        <v>46022</v>
      </c>
      <c r="O1043" s="83"/>
      <c r="P1043" s="87" t="s">
        <v>62</v>
      </c>
      <c r="Q1043" s="83"/>
      <c r="R1043" s="83"/>
      <c r="S1043" s="239"/>
    </row>
    <row r="1044" spans="1:19" ht="21" customHeight="1" x14ac:dyDescent="0.2">
      <c r="A1044" s="332"/>
      <c r="B1044" s="147" t="s">
        <v>71</v>
      </c>
      <c r="C1044" s="224"/>
      <c r="D1044" s="224"/>
      <c r="E1044" s="224"/>
      <c r="F1044" s="224"/>
      <c r="G1044" s="221" t="s">
        <v>62</v>
      </c>
      <c r="H1044" s="221"/>
      <c r="I1044" s="221" t="s">
        <v>62</v>
      </c>
      <c r="J1044" s="221" t="str">
        <f t="shared" si="417"/>
        <v>X</v>
      </c>
      <c r="K1044" s="221" t="str">
        <f t="shared" si="418"/>
        <v>X</v>
      </c>
      <c r="L1044" s="221" t="s">
        <v>62</v>
      </c>
      <c r="M1044" s="221"/>
      <c r="N1044" s="221"/>
      <c r="O1044" s="87" t="s">
        <v>62</v>
      </c>
      <c r="P1044" s="87" t="s">
        <v>62</v>
      </c>
      <c r="Q1044" s="87" t="s">
        <v>62</v>
      </c>
      <c r="R1044" s="87" t="s">
        <v>62</v>
      </c>
      <c r="S1044" s="239"/>
    </row>
    <row r="1045" spans="1:19" ht="21" customHeight="1" x14ac:dyDescent="0.2">
      <c r="A1045" s="333"/>
      <c r="B1045" s="148" t="s">
        <v>72</v>
      </c>
      <c r="C1045" s="224"/>
      <c r="D1045" s="224" t="s">
        <v>62</v>
      </c>
      <c r="E1045" s="224"/>
      <c r="F1045" s="224"/>
      <c r="G1045" s="221">
        <f t="shared" ref="G1045:I1045" si="425">G1038</f>
        <v>98</v>
      </c>
      <c r="H1045" s="221">
        <f t="shared" si="425"/>
        <v>98</v>
      </c>
      <c r="I1045" s="221">
        <f t="shared" si="425"/>
        <v>0</v>
      </c>
      <c r="J1045" s="221">
        <f t="shared" si="417"/>
        <v>0</v>
      </c>
      <c r="K1045" s="221">
        <f t="shared" si="418"/>
        <v>98</v>
      </c>
      <c r="L1045" s="221" t="s">
        <v>62</v>
      </c>
      <c r="M1045" s="84">
        <v>46022</v>
      </c>
      <c r="N1045" s="84">
        <v>46022</v>
      </c>
      <c r="O1045" s="83"/>
      <c r="P1045" s="87" t="s">
        <v>62</v>
      </c>
      <c r="Q1045" s="83"/>
      <c r="R1045" s="83"/>
      <c r="S1045" s="239"/>
    </row>
    <row r="1046" spans="1:19" s="56" customFormat="1" ht="74.45" customHeight="1" x14ac:dyDescent="0.25">
      <c r="A1046" s="331" t="s">
        <v>150</v>
      </c>
      <c r="B1046" s="137" t="s">
        <v>418</v>
      </c>
      <c r="C1046" s="142" t="s">
        <v>191</v>
      </c>
      <c r="D1046" s="141" t="s">
        <v>333</v>
      </c>
      <c r="E1046" s="141" t="s">
        <v>82</v>
      </c>
      <c r="F1046" s="142">
        <v>744</v>
      </c>
      <c r="G1046" s="80">
        <v>98</v>
      </c>
      <c r="H1046" s="80">
        <v>98</v>
      </c>
      <c r="I1046" s="80">
        <v>98</v>
      </c>
      <c r="J1046" s="80">
        <f t="shared" si="417"/>
        <v>98</v>
      </c>
      <c r="K1046" s="80">
        <f t="shared" si="418"/>
        <v>98</v>
      </c>
      <c r="L1046" s="80"/>
      <c r="M1046" s="80" t="s">
        <v>62</v>
      </c>
      <c r="N1046" s="80" t="s">
        <v>62</v>
      </c>
      <c r="O1046" s="83">
        <v>165000</v>
      </c>
      <c r="P1046" s="83" t="s">
        <v>344</v>
      </c>
      <c r="Q1046" s="83">
        <v>165000</v>
      </c>
      <c r="R1046" s="83">
        <v>165000</v>
      </c>
      <c r="S1046" s="239">
        <f>R1046/O1046</f>
        <v>1</v>
      </c>
    </row>
    <row r="1047" spans="1:19" ht="15.75" x14ac:dyDescent="0.2">
      <c r="A1047" s="332"/>
      <c r="B1047" s="146" t="s">
        <v>70</v>
      </c>
      <c r="C1047" s="224"/>
      <c r="D1047" s="224" t="s">
        <v>62</v>
      </c>
      <c r="E1047" s="224"/>
      <c r="F1047" s="224"/>
      <c r="G1047" s="221">
        <f>G1046</f>
        <v>98</v>
      </c>
      <c r="H1047" s="221">
        <f>H1046</f>
        <v>98</v>
      </c>
      <c r="I1047" s="221">
        <f>I1046</f>
        <v>98</v>
      </c>
      <c r="J1047" s="221">
        <f t="shared" si="417"/>
        <v>98</v>
      </c>
      <c r="K1047" s="221">
        <f t="shared" si="418"/>
        <v>98</v>
      </c>
      <c r="L1047" s="221" t="s">
        <v>62</v>
      </c>
      <c r="M1047" s="84">
        <v>46022</v>
      </c>
      <c r="N1047" s="84">
        <v>46022</v>
      </c>
      <c r="O1047" s="83"/>
      <c r="P1047" s="87"/>
      <c r="Q1047" s="83"/>
      <c r="R1047" s="83"/>
      <c r="S1047" s="239"/>
    </row>
    <row r="1048" spans="1:19" ht="14.25" x14ac:dyDescent="0.2">
      <c r="A1048" s="332"/>
      <c r="B1048" s="147" t="s">
        <v>76</v>
      </c>
      <c r="C1048" s="224"/>
      <c r="D1048" s="224"/>
      <c r="E1048" s="224"/>
      <c r="F1048" s="224"/>
      <c r="G1048" s="221" t="s">
        <v>62</v>
      </c>
      <c r="H1048" s="221"/>
      <c r="I1048" s="221" t="s">
        <v>62</v>
      </c>
      <c r="J1048" s="221" t="str">
        <f t="shared" si="417"/>
        <v>X</v>
      </c>
      <c r="K1048" s="221" t="str">
        <f t="shared" si="418"/>
        <v>X</v>
      </c>
      <c r="L1048" s="221" t="s">
        <v>62</v>
      </c>
      <c r="M1048" s="221"/>
      <c r="N1048" s="221"/>
      <c r="O1048" s="87" t="s">
        <v>62</v>
      </c>
      <c r="P1048" s="87" t="s">
        <v>62</v>
      </c>
      <c r="Q1048" s="87" t="s">
        <v>62</v>
      </c>
      <c r="R1048" s="87" t="s">
        <v>62</v>
      </c>
      <c r="S1048" s="239"/>
    </row>
    <row r="1049" spans="1:19" ht="65.45" customHeight="1" x14ac:dyDescent="0.2">
      <c r="A1049" s="332"/>
      <c r="B1049" s="148" t="s">
        <v>192</v>
      </c>
      <c r="C1049" s="224"/>
      <c r="D1049" s="224" t="s">
        <v>62</v>
      </c>
      <c r="E1049" s="224"/>
      <c r="F1049" s="224"/>
      <c r="G1049" s="221">
        <f>G1046</f>
        <v>98</v>
      </c>
      <c r="H1049" s="221">
        <f>H1046</f>
        <v>98</v>
      </c>
      <c r="I1049" s="221">
        <f>I1046</f>
        <v>98</v>
      </c>
      <c r="J1049" s="221">
        <f t="shared" si="417"/>
        <v>98</v>
      </c>
      <c r="K1049" s="221">
        <f t="shared" si="418"/>
        <v>98</v>
      </c>
      <c r="L1049" s="221" t="s">
        <v>62</v>
      </c>
      <c r="M1049" s="84">
        <v>46022</v>
      </c>
      <c r="N1049" s="84">
        <v>46022</v>
      </c>
      <c r="O1049" s="83"/>
      <c r="P1049" s="87" t="s">
        <v>62</v>
      </c>
      <c r="Q1049" s="83"/>
      <c r="R1049" s="83"/>
      <c r="S1049" s="239"/>
    </row>
    <row r="1050" spans="1:19" ht="15" customHeight="1" x14ac:dyDescent="0.2">
      <c r="A1050" s="332"/>
      <c r="B1050" s="147" t="s">
        <v>193</v>
      </c>
      <c r="C1050" s="224"/>
      <c r="D1050" s="224"/>
      <c r="E1050" s="224"/>
      <c r="F1050" s="224"/>
      <c r="G1050" s="221" t="s">
        <v>62</v>
      </c>
      <c r="H1050" s="221"/>
      <c r="I1050" s="221" t="s">
        <v>62</v>
      </c>
      <c r="J1050" s="221" t="str">
        <f t="shared" si="417"/>
        <v>X</v>
      </c>
      <c r="K1050" s="221" t="str">
        <f t="shared" si="418"/>
        <v>X</v>
      </c>
      <c r="L1050" s="221" t="s">
        <v>62</v>
      </c>
      <c r="M1050" s="221"/>
      <c r="N1050" s="221"/>
      <c r="O1050" s="87" t="s">
        <v>62</v>
      </c>
      <c r="P1050" s="87" t="s">
        <v>62</v>
      </c>
      <c r="Q1050" s="87" t="s">
        <v>62</v>
      </c>
      <c r="R1050" s="87" t="s">
        <v>62</v>
      </c>
      <c r="S1050" s="239"/>
    </row>
    <row r="1051" spans="1:19" ht="38.65" customHeight="1" x14ac:dyDescent="0.2">
      <c r="A1051" s="332"/>
      <c r="B1051" s="148" t="s">
        <v>330</v>
      </c>
      <c r="C1051" s="224"/>
      <c r="D1051" s="224" t="s">
        <v>62</v>
      </c>
      <c r="E1051" s="224"/>
      <c r="F1051" s="224"/>
      <c r="G1051" s="221">
        <f>G1046</f>
        <v>98</v>
      </c>
      <c r="H1051" s="221">
        <f>H1046</f>
        <v>98</v>
      </c>
      <c r="I1051" s="221">
        <f>I1046</f>
        <v>98</v>
      </c>
      <c r="J1051" s="221">
        <f t="shared" si="417"/>
        <v>98</v>
      </c>
      <c r="K1051" s="221">
        <f t="shared" si="418"/>
        <v>98</v>
      </c>
      <c r="L1051" s="221" t="s">
        <v>62</v>
      </c>
      <c r="M1051" s="84">
        <v>46022</v>
      </c>
      <c r="N1051" s="84">
        <v>46022</v>
      </c>
      <c r="O1051" s="83"/>
      <c r="P1051" s="87" t="s">
        <v>62</v>
      </c>
      <c r="Q1051" s="83"/>
      <c r="R1051" s="83"/>
      <c r="S1051" s="239"/>
    </row>
    <row r="1052" spans="1:19" ht="21" customHeight="1" x14ac:dyDescent="0.2">
      <c r="A1052" s="332"/>
      <c r="B1052" s="147" t="s">
        <v>71</v>
      </c>
      <c r="C1052" s="224"/>
      <c r="D1052" s="224"/>
      <c r="E1052" s="224"/>
      <c r="F1052" s="224"/>
      <c r="G1052" s="221" t="s">
        <v>62</v>
      </c>
      <c r="H1052" s="221"/>
      <c r="I1052" s="221" t="s">
        <v>62</v>
      </c>
      <c r="J1052" s="221" t="str">
        <f t="shared" si="417"/>
        <v>X</v>
      </c>
      <c r="K1052" s="221" t="str">
        <f t="shared" si="418"/>
        <v>X</v>
      </c>
      <c r="L1052" s="221" t="s">
        <v>62</v>
      </c>
      <c r="M1052" s="221"/>
      <c r="N1052" s="221"/>
      <c r="O1052" s="87" t="s">
        <v>62</v>
      </c>
      <c r="P1052" s="87" t="s">
        <v>62</v>
      </c>
      <c r="Q1052" s="87" t="s">
        <v>62</v>
      </c>
      <c r="R1052" s="87" t="s">
        <v>62</v>
      </c>
      <c r="S1052" s="239"/>
    </row>
    <row r="1053" spans="1:19" ht="21" customHeight="1" x14ac:dyDescent="0.2">
      <c r="A1053" s="333"/>
      <c r="B1053" s="148" t="s">
        <v>72</v>
      </c>
      <c r="C1053" s="224"/>
      <c r="D1053" s="224" t="s">
        <v>62</v>
      </c>
      <c r="E1053" s="224"/>
      <c r="F1053" s="224"/>
      <c r="G1053" s="221">
        <f>G1046</f>
        <v>98</v>
      </c>
      <c r="H1053" s="221">
        <f>H1046</f>
        <v>98</v>
      </c>
      <c r="I1053" s="221">
        <f>I1046</f>
        <v>98</v>
      </c>
      <c r="J1053" s="221">
        <f t="shared" si="417"/>
        <v>98</v>
      </c>
      <c r="K1053" s="221">
        <f t="shared" si="418"/>
        <v>98</v>
      </c>
      <c r="L1053" s="221" t="s">
        <v>62</v>
      </c>
      <c r="M1053" s="84">
        <v>46022</v>
      </c>
      <c r="N1053" s="84">
        <v>46022</v>
      </c>
      <c r="O1053" s="83"/>
      <c r="P1053" s="87" t="s">
        <v>62</v>
      </c>
      <c r="Q1053" s="83"/>
      <c r="R1053" s="83"/>
      <c r="S1053" s="239"/>
    </row>
    <row r="1054" spans="1:19" s="56" customFormat="1" ht="74.45" customHeight="1" x14ac:dyDescent="0.25">
      <c r="A1054" s="331" t="s">
        <v>149</v>
      </c>
      <c r="B1054" s="137" t="s">
        <v>418</v>
      </c>
      <c r="C1054" s="142" t="s">
        <v>191</v>
      </c>
      <c r="D1054" s="141" t="s">
        <v>333</v>
      </c>
      <c r="E1054" s="141" t="s">
        <v>82</v>
      </c>
      <c r="F1054" s="142">
        <v>744</v>
      </c>
      <c r="G1054" s="80">
        <v>98</v>
      </c>
      <c r="H1054" s="80">
        <v>98</v>
      </c>
      <c r="I1054" s="80">
        <v>4</v>
      </c>
      <c r="J1054" s="80">
        <v>4</v>
      </c>
      <c r="K1054" s="80">
        <f t="shared" si="418"/>
        <v>98</v>
      </c>
      <c r="L1054" s="80"/>
      <c r="M1054" s="80" t="s">
        <v>62</v>
      </c>
      <c r="N1054" s="80" t="s">
        <v>62</v>
      </c>
      <c r="O1054" s="83">
        <v>17195441.879999999</v>
      </c>
      <c r="P1054" s="83" t="s">
        <v>344</v>
      </c>
      <c r="Q1054" s="83">
        <v>17195441.879999999</v>
      </c>
      <c r="R1054" s="83">
        <v>766282.1</v>
      </c>
      <c r="S1054" s="239">
        <f>R1054/O1054</f>
        <v>4.4563094414646121E-2</v>
      </c>
    </row>
    <row r="1055" spans="1:19" ht="15.75" x14ac:dyDescent="0.2">
      <c r="A1055" s="332"/>
      <c r="B1055" s="146" t="s">
        <v>70</v>
      </c>
      <c r="C1055" s="224"/>
      <c r="D1055" s="224" t="s">
        <v>62</v>
      </c>
      <c r="E1055" s="224"/>
      <c r="F1055" s="224"/>
      <c r="G1055" s="221">
        <f t="shared" ref="G1055:I1055" si="426">G1054</f>
        <v>98</v>
      </c>
      <c r="H1055" s="221">
        <f t="shared" si="426"/>
        <v>98</v>
      </c>
      <c r="I1055" s="221">
        <f t="shared" si="426"/>
        <v>4</v>
      </c>
      <c r="J1055" s="221">
        <f t="shared" si="417"/>
        <v>4</v>
      </c>
      <c r="K1055" s="221">
        <f t="shared" si="418"/>
        <v>98</v>
      </c>
      <c r="L1055" s="221" t="s">
        <v>62</v>
      </c>
      <c r="M1055" s="84">
        <v>46022</v>
      </c>
      <c r="N1055" s="84">
        <v>46022</v>
      </c>
      <c r="O1055" s="83"/>
      <c r="P1055" s="87"/>
      <c r="Q1055" s="83"/>
      <c r="R1055" s="83"/>
      <c r="S1055" s="239"/>
    </row>
    <row r="1056" spans="1:19" ht="14.25" x14ac:dyDescent="0.2">
      <c r="A1056" s="332"/>
      <c r="B1056" s="147" t="s">
        <v>76</v>
      </c>
      <c r="C1056" s="224"/>
      <c r="D1056" s="224"/>
      <c r="E1056" s="224"/>
      <c r="F1056" s="224"/>
      <c r="G1056" s="221" t="s">
        <v>62</v>
      </c>
      <c r="H1056" s="221"/>
      <c r="I1056" s="221" t="s">
        <v>62</v>
      </c>
      <c r="J1056" s="221" t="str">
        <f t="shared" si="417"/>
        <v>X</v>
      </c>
      <c r="K1056" s="221" t="str">
        <f t="shared" si="418"/>
        <v>X</v>
      </c>
      <c r="L1056" s="221" t="s">
        <v>62</v>
      </c>
      <c r="M1056" s="221"/>
      <c r="N1056" s="221"/>
      <c r="O1056" s="87" t="s">
        <v>62</v>
      </c>
      <c r="P1056" s="87" t="s">
        <v>62</v>
      </c>
      <c r="Q1056" s="87" t="s">
        <v>62</v>
      </c>
      <c r="R1056" s="87" t="s">
        <v>62</v>
      </c>
      <c r="S1056" s="239"/>
    </row>
    <row r="1057" spans="1:19" ht="65.45" customHeight="1" x14ac:dyDescent="0.2">
      <c r="A1057" s="332"/>
      <c r="B1057" s="148" t="s">
        <v>192</v>
      </c>
      <c r="C1057" s="224"/>
      <c r="D1057" s="224" t="s">
        <v>62</v>
      </c>
      <c r="E1057" s="224"/>
      <c r="F1057" s="224"/>
      <c r="G1057" s="221">
        <f t="shared" ref="G1057:I1057" si="427">G1054</f>
        <v>98</v>
      </c>
      <c r="H1057" s="221">
        <f t="shared" si="427"/>
        <v>98</v>
      </c>
      <c r="I1057" s="221">
        <f t="shared" si="427"/>
        <v>4</v>
      </c>
      <c r="J1057" s="221">
        <f t="shared" si="417"/>
        <v>4</v>
      </c>
      <c r="K1057" s="221">
        <f t="shared" si="418"/>
        <v>98</v>
      </c>
      <c r="L1057" s="221" t="s">
        <v>62</v>
      </c>
      <c r="M1057" s="84">
        <v>46022</v>
      </c>
      <c r="N1057" s="84">
        <v>46022</v>
      </c>
      <c r="O1057" s="83"/>
      <c r="P1057" s="87" t="s">
        <v>62</v>
      </c>
      <c r="Q1057" s="83"/>
      <c r="R1057" s="83"/>
      <c r="S1057" s="239"/>
    </row>
    <row r="1058" spans="1:19" ht="15" customHeight="1" x14ac:dyDescent="0.2">
      <c r="A1058" s="332"/>
      <c r="B1058" s="147" t="s">
        <v>193</v>
      </c>
      <c r="C1058" s="224"/>
      <c r="D1058" s="224"/>
      <c r="E1058" s="224"/>
      <c r="F1058" s="224"/>
      <c r="G1058" s="221" t="s">
        <v>62</v>
      </c>
      <c r="H1058" s="221"/>
      <c r="I1058" s="221" t="s">
        <v>62</v>
      </c>
      <c r="J1058" s="221" t="str">
        <f t="shared" si="417"/>
        <v>X</v>
      </c>
      <c r="K1058" s="221" t="str">
        <f t="shared" si="418"/>
        <v>X</v>
      </c>
      <c r="L1058" s="221" t="s">
        <v>62</v>
      </c>
      <c r="M1058" s="221"/>
      <c r="N1058" s="221"/>
      <c r="O1058" s="87" t="s">
        <v>62</v>
      </c>
      <c r="P1058" s="87" t="s">
        <v>62</v>
      </c>
      <c r="Q1058" s="87" t="s">
        <v>62</v>
      </c>
      <c r="R1058" s="87" t="s">
        <v>62</v>
      </c>
      <c r="S1058" s="239"/>
    </row>
    <row r="1059" spans="1:19" ht="38.65" customHeight="1" x14ac:dyDescent="0.2">
      <c r="A1059" s="332"/>
      <c r="B1059" s="148" t="s">
        <v>330</v>
      </c>
      <c r="C1059" s="224"/>
      <c r="D1059" s="224" t="s">
        <v>62</v>
      </c>
      <c r="E1059" s="224"/>
      <c r="F1059" s="224"/>
      <c r="G1059" s="221">
        <f t="shared" ref="G1059:I1059" si="428">G1054</f>
        <v>98</v>
      </c>
      <c r="H1059" s="221">
        <f t="shared" si="428"/>
        <v>98</v>
      </c>
      <c r="I1059" s="221">
        <f t="shared" si="428"/>
        <v>4</v>
      </c>
      <c r="J1059" s="221">
        <f t="shared" si="417"/>
        <v>4</v>
      </c>
      <c r="K1059" s="221">
        <f t="shared" si="418"/>
        <v>98</v>
      </c>
      <c r="L1059" s="221" t="s">
        <v>62</v>
      </c>
      <c r="M1059" s="84">
        <v>46022</v>
      </c>
      <c r="N1059" s="84">
        <v>46022</v>
      </c>
      <c r="O1059" s="83"/>
      <c r="P1059" s="87" t="s">
        <v>62</v>
      </c>
      <c r="Q1059" s="83"/>
      <c r="R1059" s="83"/>
      <c r="S1059" s="239"/>
    </row>
    <row r="1060" spans="1:19" ht="21" customHeight="1" x14ac:dyDescent="0.2">
      <c r="A1060" s="332"/>
      <c r="B1060" s="147" t="s">
        <v>71</v>
      </c>
      <c r="C1060" s="224"/>
      <c r="D1060" s="224"/>
      <c r="E1060" s="224"/>
      <c r="F1060" s="224"/>
      <c r="G1060" s="221" t="s">
        <v>62</v>
      </c>
      <c r="H1060" s="221"/>
      <c r="I1060" s="221" t="s">
        <v>62</v>
      </c>
      <c r="J1060" s="221" t="str">
        <f t="shared" si="417"/>
        <v>X</v>
      </c>
      <c r="K1060" s="221" t="str">
        <f t="shared" si="418"/>
        <v>X</v>
      </c>
      <c r="L1060" s="221" t="s">
        <v>62</v>
      </c>
      <c r="M1060" s="221"/>
      <c r="N1060" s="221"/>
      <c r="O1060" s="87" t="s">
        <v>62</v>
      </c>
      <c r="P1060" s="87" t="s">
        <v>62</v>
      </c>
      <c r="Q1060" s="87" t="s">
        <v>62</v>
      </c>
      <c r="R1060" s="87" t="s">
        <v>62</v>
      </c>
      <c r="S1060" s="239"/>
    </row>
    <row r="1061" spans="1:19" ht="21" customHeight="1" x14ac:dyDescent="0.2">
      <c r="A1061" s="333"/>
      <c r="B1061" s="148" t="s">
        <v>72</v>
      </c>
      <c r="C1061" s="224"/>
      <c r="D1061" s="224" t="s">
        <v>62</v>
      </c>
      <c r="E1061" s="224"/>
      <c r="F1061" s="224"/>
      <c r="G1061" s="221">
        <f t="shared" ref="G1061:I1061" si="429">G1054</f>
        <v>98</v>
      </c>
      <c r="H1061" s="221">
        <f t="shared" si="429"/>
        <v>98</v>
      </c>
      <c r="I1061" s="221">
        <f t="shared" si="429"/>
        <v>4</v>
      </c>
      <c r="J1061" s="221">
        <f t="shared" si="417"/>
        <v>4</v>
      </c>
      <c r="K1061" s="221">
        <f t="shared" si="418"/>
        <v>98</v>
      </c>
      <c r="L1061" s="221" t="s">
        <v>62</v>
      </c>
      <c r="M1061" s="84">
        <v>46022</v>
      </c>
      <c r="N1061" s="84">
        <v>46022</v>
      </c>
      <c r="O1061" s="83"/>
      <c r="P1061" s="87" t="s">
        <v>62</v>
      </c>
      <c r="Q1061" s="83"/>
      <c r="R1061" s="83"/>
      <c r="S1061" s="239"/>
    </row>
    <row r="1062" spans="1:19" s="56" customFormat="1" ht="74.45" customHeight="1" x14ac:dyDescent="0.25">
      <c r="A1062" s="331" t="s">
        <v>148</v>
      </c>
      <c r="B1062" s="137" t="s">
        <v>418</v>
      </c>
      <c r="C1062" s="142" t="s">
        <v>191</v>
      </c>
      <c r="D1062" s="141" t="s">
        <v>333</v>
      </c>
      <c r="E1062" s="141" t="s">
        <v>82</v>
      </c>
      <c r="F1062" s="142">
        <v>744</v>
      </c>
      <c r="G1062" s="80">
        <v>98</v>
      </c>
      <c r="H1062" s="80">
        <v>98</v>
      </c>
      <c r="I1062" s="80">
        <v>2</v>
      </c>
      <c r="J1062" s="80">
        <f t="shared" si="417"/>
        <v>2</v>
      </c>
      <c r="K1062" s="80">
        <f t="shared" si="418"/>
        <v>98</v>
      </c>
      <c r="L1062" s="80"/>
      <c r="M1062" s="80" t="s">
        <v>62</v>
      </c>
      <c r="N1062" s="80" t="s">
        <v>62</v>
      </c>
      <c r="O1062" s="83">
        <v>10042802.93</v>
      </c>
      <c r="P1062" s="83" t="s">
        <v>344</v>
      </c>
      <c r="Q1062" s="83">
        <v>10042802.93</v>
      </c>
      <c r="R1062" s="83">
        <v>248000</v>
      </c>
      <c r="S1062" s="239">
        <f>R1062/O1062</f>
        <v>2.4694301155623693E-2</v>
      </c>
    </row>
    <row r="1063" spans="1:19" ht="15.75" x14ac:dyDescent="0.2">
      <c r="A1063" s="332"/>
      <c r="B1063" s="146" t="s">
        <v>70</v>
      </c>
      <c r="C1063" s="224"/>
      <c r="D1063" s="224" t="s">
        <v>62</v>
      </c>
      <c r="E1063" s="224"/>
      <c r="F1063" s="224"/>
      <c r="G1063" s="221">
        <f>G1062</f>
        <v>98</v>
      </c>
      <c r="H1063" s="221">
        <f>H1062</f>
        <v>98</v>
      </c>
      <c r="I1063" s="221">
        <f>I1062</f>
        <v>2</v>
      </c>
      <c r="J1063" s="221">
        <f t="shared" si="417"/>
        <v>2</v>
      </c>
      <c r="K1063" s="221">
        <f t="shared" si="418"/>
        <v>98</v>
      </c>
      <c r="L1063" s="221" t="s">
        <v>62</v>
      </c>
      <c r="M1063" s="84">
        <v>46022</v>
      </c>
      <c r="N1063" s="84">
        <v>46022</v>
      </c>
      <c r="O1063" s="83"/>
      <c r="P1063" s="87"/>
      <c r="Q1063" s="83"/>
      <c r="R1063" s="83"/>
      <c r="S1063" s="239"/>
    </row>
    <row r="1064" spans="1:19" ht="14.25" x14ac:dyDescent="0.2">
      <c r="A1064" s="332"/>
      <c r="B1064" s="147" t="s">
        <v>76</v>
      </c>
      <c r="C1064" s="224"/>
      <c r="D1064" s="224"/>
      <c r="E1064" s="224"/>
      <c r="F1064" s="224"/>
      <c r="G1064" s="221" t="s">
        <v>62</v>
      </c>
      <c r="H1064" s="221"/>
      <c r="I1064" s="221" t="s">
        <v>62</v>
      </c>
      <c r="J1064" s="221" t="str">
        <f t="shared" si="417"/>
        <v>X</v>
      </c>
      <c r="K1064" s="221" t="str">
        <f t="shared" si="418"/>
        <v>X</v>
      </c>
      <c r="L1064" s="221" t="s">
        <v>62</v>
      </c>
      <c r="M1064" s="221"/>
      <c r="N1064" s="221"/>
      <c r="O1064" s="87" t="s">
        <v>62</v>
      </c>
      <c r="P1064" s="87" t="s">
        <v>62</v>
      </c>
      <c r="Q1064" s="87" t="s">
        <v>62</v>
      </c>
      <c r="R1064" s="87" t="s">
        <v>62</v>
      </c>
      <c r="S1064" s="239"/>
    </row>
    <row r="1065" spans="1:19" ht="65.45" customHeight="1" x14ac:dyDescent="0.2">
      <c r="A1065" s="332"/>
      <c r="B1065" s="148" t="s">
        <v>192</v>
      </c>
      <c r="C1065" s="224"/>
      <c r="D1065" s="224" t="s">
        <v>62</v>
      </c>
      <c r="E1065" s="224"/>
      <c r="F1065" s="224"/>
      <c r="G1065" s="221">
        <f>G1062</f>
        <v>98</v>
      </c>
      <c r="H1065" s="221">
        <f>H1062</f>
        <v>98</v>
      </c>
      <c r="I1065" s="221">
        <f>I1062</f>
        <v>2</v>
      </c>
      <c r="J1065" s="221">
        <f t="shared" si="417"/>
        <v>2</v>
      </c>
      <c r="K1065" s="221">
        <f t="shared" si="418"/>
        <v>98</v>
      </c>
      <c r="L1065" s="221" t="s">
        <v>62</v>
      </c>
      <c r="M1065" s="84">
        <v>46022</v>
      </c>
      <c r="N1065" s="84">
        <v>46022</v>
      </c>
      <c r="O1065" s="83"/>
      <c r="P1065" s="87" t="s">
        <v>62</v>
      </c>
      <c r="Q1065" s="83"/>
      <c r="R1065" s="83"/>
      <c r="S1065" s="239"/>
    </row>
    <row r="1066" spans="1:19" ht="15" customHeight="1" x14ac:dyDescent="0.2">
      <c r="A1066" s="332"/>
      <c r="B1066" s="147" t="s">
        <v>193</v>
      </c>
      <c r="C1066" s="224"/>
      <c r="D1066" s="224"/>
      <c r="E1066" s="224"/>
      <c r="F1066" s="224"/>
      <c r="G1066" s="221" t="s">
        <v>62</v>
      </c>
      <c r="H1066" s="221"/>
      <c r="I1066" s="221" t="s">
        <v>62</v>
      </c>
      <c r="J1066" s="221" t="str">
        <f t="shared" si="417"/>
        <v>X</v>
      </c>
      <c r="K1066" s="221" t="str">
        <f t="shared" si="418"/>
        <v>X</v>
      </c>
      <c r="L1066" s="221" t="s">
        <v>62</v>
      </c>
      <c r="M1066" s="221"/>
      <c r="N1066" s="221"/>
      <c r="O1066" s="87" t="s">
        <v>62</v>
      </c>
      <c r="P1066" s="87" t="s">
        <v>62</v>
      </c>
      <c r="Q1066" s="87" t="s">
        <v>62</v>
      </c>
      <c r="R1066" s="87" t="s">
        <v>62</v>
      </c>
      <c r="S1066" s="239"/>
    </row>
    <row r="1067" spans="1:19" ht="38.65" customHeight="1" x14ac:dyDescent="0.2">
      <c r="A1067" s="332"/>
      <c r="B1067" s="148" t="s">
        <v>330</v>
      </c>
      <c r="C1067" s="224"/>
      <c r="D1067" s="224" t="s">
        <v>62</v>
      </c>
      <c r="E1067" s="224"/>
      <c r="F1067" s="224"/>
      <c r="G1067" s="221">
        <f>G1062</f>
        <v>98</v>
      </c>
      <c r="H1067" s="221">
        <f>H1062</f>
        <v>98</v>
      </c>
      <c r="I1067" s="221">
        <f>I1062</f>
        <v>2</v>
      </c>
      <c r="J1067" s="221">
        <f t="shared" si="417"/>
        <v>2</v>
      </c>
      <c r="K1067" s="221">
        <f t="shared" si="418"/>
        <v>98</v>
      </c>
      <c r="L1067" s="221" t="s">
        <v>62</v>
      </c>
      <c r="M1067" s="84">
        <v>46022</v>
      </c>
      <c r="N1067" s="84">
        <v>46022</v>
      </c>
      <c r="O1067" s="83"/>
      <c r="P1067" s="87" t="s">
        <v>62</v>
      </c>
      <c r="Q1067" s="83"/>
      <c r="R1067" s="83"/>
      <c r="S1067" s="239"/>
    </row>
    <row r="1068" spans="1:19" ht="21" customHeight="1" x14ac:dyDescent="0.2">
      <c r="A1068" s="332"/>
      <c r="B1068" s="147" t="s">
        <v>71</v>
      </c>
      <c r="C1068" s="224"/>
      <c r="D1068" s="224"/>
      <c r="E1068" s="224"/>
      <c r="F1068" s="224"/>
      <c r="G1068" s="221" t="s">
        <v>62</v>
      </c>
      <c r="H1068" s="221"/>
      <c r="I1068" s="221" t="s">
        <v>62</v>
      </c>
      <c r="J1068" s="221" t="str">
        <f t="shared" si="417"/>
        <v>X</v>
      </c>
      <c r="K1068" s="221" t="str">
        <f t="shared" si="418"/>
        <v>X</v>
      </c>
      <c r="L1068" s="221" t="s">
        <v>62</v>
      </c>
      <c r="M1068" s="221"/>
      <c r="N1068" s="221"/>
      <c r="O1068" s="87" t="s">
        <v>62</v>
      </c>
      <c r="P1068" s="87" t="s">
        <v>62</v>
      </c>
      <c r="Q1068" s="87" t="s">
        <v>62</v>
      </c>
      <c r="R1068" s="87" t="s">
        <v>62</v>
      </c>
      <c r="S1068" s="239"/>
    </row>
    <row r="1069" spans="1:19" ht="21" customHeight="1" x14ac:dyDescent="0.2">
      <c r="A1069" s="333"/>
      <c r="B1069" s="148" t="s">
        <v>72</v>
      </c>
      <c r="C1069" s="224"/>
      <c r="D1069" s="224" t="s">
        <v>62</v>
      </c>
      <c r="E1069" s="224"/>
      <c r="F1069" s="224"/>
      <c r="G1069" s="221">
        <f>G1062</f>
        <v>98</v>
      </c>
      <c r="H1069" s="221">
        <f>H1062</f>
        <v>98</v>
      </c>
      <c r="I1069" s="221">
        <f>I1062</f>
        <v>2</v>
      </c>
      <c r="J1069" s="221">
        <f t="shared" si="417"/>
        <v>2</v>
      </c>
      <c r="K1069" s="221">
        <f t="shared" si="418"/>
        <v>98</v>
      </c>
      <c r="L1069" s="221" t="s">
        <v>62</v>
      </c>
      <c r="M1069" s="84">
        <v>46022</v>
      </c>
      <c r="N1069" s="84">
        <v>46022</v>
      </c>
      <c r="O1069" s="83"/>
      <c r="P1069" s="87" t="s">
        <v>62</v>
      </c>
      <c r="Q1069" s="83"/>
      <c r="R1069" s="83"/>
      <c r="S1069" s="239"/>
    </row>
    <row r="1070" spans="1:19" s="56" customFormat="1" ht="74.45" customHeight="1" x14ac:dyDescent="0.25">
      <c r="A1070" s="331" t="s">
        <v>147</v>
      </c>
      <c r="B1070" s="137" t="s">
        <v>418</v>
      </c>
      <c r="C1070" s="142" t="s">
        <v>191</v>
      </c>
      <c r="D1070" s="141" t="s">
        <v>333</v>
      </c>
      <c r="E1070" s="141" t="s">
        <v>82</v>
      </c>
      <c r="F1070" s="142">
        <v>744</v>
      </c>
      <c r="G1070" s="80">
        <v>98</v>
      </c>
      <c r="H1070" s="80">
        <v>98</v>
      </c>
      <c r="I1070" s="80"/>
      <c r="J1070" s="80">
        <f t="shared" si="417"/>
        <v>0</v>
      </c>
      <c r="K1070" s="80">
        <f t="shared" si="418"/>
        <v>98</v>
      </c>
      <c r="L1070" s="80"/>
      <c r="M1070" s="80" t="s">
        <v>62</v>
      </c>
      <c r="N1070" s="80" t="s">
        <v>62</v>
      </c>
      <c r="O1070" s="83">
        <f>2343266.91-85060.72+500000</f>
        <v>2758206.19</v>
      </c>
      <c r="P1070" s="83"/>
      <c r="Q1070" s="83">
        <v>2221456.48</v>
      </c>
      <c r="R1070" s="83"/>
      <c r="S1070" s="239"/>
    </row>
    <row r="1071" spans="1:19" ht="15.75" x14ac:dyDescent="0.2">
      <c r="A1071" s="332"/>
      <c r="B1071" s="146" t="s">
        <v>70</v>
      </c>
      <c r="C1071" s="224"/>
      <c r="D1071" s="224" t="s">
        <v>62</v>
      </c>
      <c r="E1071" s="224"/>
      <c r="F1071" s="224"/>
      <c r="G1071" s="221">
        <f>G1070</f>
        <v>98</v>
      </c>
      <c r="H1071" s="221">
        <f>H1070</f>
        <v>98</v>
      </c>
      <c r="I1071" s="221">
        <f>I1070</f>
        <v>0</v>
      </c>
      <c r="J1071" s="221">
        <f t="shared" si="417"/>
        <v>0</v>
      </c>
      <c r="K1071" s="221">
        <f t="shared" si="418"/>
        <v>98</v>
      </c>
      <c r="L1071" s="221" t="s">
        <v>62</v>
      </c>
      <c r="M1071" s="84">
        <v>46022</v>
      </c>
      <c r="N1071" s="84">
        <v>46022</v>
      </c>
      <c r="O1071" s="83"/>
      <c r="P1071" s="87" t="s">
        <v>62</v>
      </c>
      <c r="Q1071" s="83"/>
      <c r="R1071" s="83"/>
      <c r="S1071" s="239"/>
    </row>
    <row r="1072" spans="1:19" ht="14.25" x14ac:dyDescent="0.2">
      <c r="A1072" s="332"/>
      <c r="B1072" s="147" t="s">
        <v>76</v>
      </c>
      <c r="C1072" s="224"/>
      <c r="D1072" s="224"/>
      <c r="E1072" s="224"/>
      <c r="F1072" s="224"/>
      <c r="G1072" s="221" t="s">
        <v>62</v>
      </c>
      <c r="H1072" s="221"/>
      <c r="I1072" s="221" t="s">
        <v>62</v>
      </c>
      <c r="J1072" s="221" t="str">
        <f t="shared" si="417"/>
        <v>X</v>
      </c>
      <c r="K1072" s="221" t="str">
        <f t="shared" si="418"/>
        <v>X</v>
      </c>
      <c r="L1072" s="221" t="s">
        <v>62</v>
      </c>
      <c r="M1072" s="221"/>
      <c r="N1072" s="221"/>
      <c r="O1072" s="87" t="s">
        <v>62</v>
      </c>
      <c r="P1072" s="87" t="s">
        <v>62</v>
      </c>
      <c r="Q1072" s="87" t="s">
        <v>62</v>
      </c>
      <c r="R1072" s="87" t="s">
        <v>62</v>
      </c>
      <c r="S1072" s="239"/>
    </row>
    <row r="1073" spans="1:19" ht="65.45" customHeight="1" x14ac:dyDescent="0.2">
      <c r="A1073" s="332"/>
      <c r="B1073" s="148" t="s">
        <v>192</v>
      </c>
      <c r="C1073" s="224"/>
      <c r="D1073" s="224" t="s">
        <v>62</v>
      </c>
      <c r="E1073" s="224"/>
      <c r="F1073" s="224"/>
      <c r="G1073" s="221">
        <f>G1070</f>
        <v>98</v>
      </c>
      <c r="H1073" s="221">
        <f>H1070</f>
        <v>98</v>
      </c>
      <c r="I1073" s="221">
        <f>I1070</f>
        <v>0</v>
      </c>
      <c r="J1073" s="221">
        <f t="shared" si="417"/>
        <v>0</v>
      </c>
      <c r="K1073" s="221">
        <f t="shared" si="418"/>
        <v>98</v>
      </c>
      <c r="L1073" s="221" t="s">
        <v>62</v>
      </c>
      <c r="M1073" s="84">
        <v>46022</v>
      </c>
      <c r="N1073" s="84">
        <v>46022</v>
      </c>
      <c r="O1073" s="83"/>
      <c r="P1073" s="87" t="s">
        <v>62</v>
      </c>
      <c r="Q1073" s="83"/>
      <c r="R1073" s="83"/>
      <c r="S1073" s="239"/>
    </row>
    <row r="1074" spans="1:19" ht="15" customHeight="1" x14ac:dyDescent="0.2">
      <c r="A1074" s="332"/>
      <c r="B1074" s="147" t="s">
        <v>193</v>
      </c>
      <c r="C1074" s="224"/>
      <c r="D1074" s="224"/>
      <c r="E1074" s="224"/>
      <c r="F1074" s="224"/>
      <c r="G1074" s="221" t="s">
        <v>62</v>
      </c>
      <c r="H1074" s="221"/>
      <c r="I1074" s="221" t="s">
        <v>62</v>
      </c>
      <c r="J1074" s="221" t="str">
        <f t="shared" si="417"/>
        <v>X</v>
      </c>
      <c r="K1074" s="221" t="str">
        <f t="shared" si="418"/>
        <v>X</v>
      </c>
      <c r="L1074" s="221" t="s">
        <v>62</v>
      </c>
      <c r="M1074" s="221"/>
      <c r="N1074" s="221"/>
      <c r="O1074" s="87" t="s">
        <v>62</v>
      </c>
      <c r="P1074" s="87" t="s">
        <v>62</v>
      </c>
      <c r="Q1074" s="87" t="s">
        <v>62</v>
      </c>
      <c r="R1074" s="87" t="s">
        <v>62</v>
      </c>
      <c r="S1074" s="239"/>
    </row>
    <row r="1075" spans="1:19" ht="38.65" customHeight="1" x14ac:dyDescent="0.2">
      <c r="A1075" s="332"/>
      <c r="B1075" s="148" t="s">
        <v>330</v>
      </c>
      <c r="C1075" s="224"/>
      <c r="D1075" s="224" t="s">
        <v>62</v>
      </c>
      <c r="E1075" s="224"/>
      <c r="F1075" s="224"/>
      <c r="G1075" s="221">
        <f>G1070</f>
        <v>98</v>
      </c>
      <c r="H1075" s="221">
        <f>H1070</f>
        <v>98</v>
      </c>
      <c r="I1075" s="221">
        <f>I1070</f>
        <v>0</v>
      </c>
      <c r="J1075" s="221">
        <f t="shared" si="417"/>
        <v>0</v>
      </c>
      <c r="K1075" s="221">
        <f t="shared" si="418"/>
        <v>98</v>
      </c>
      <c r="L1075" s="221" t="s">
        <v>62</v>
      </c>
      <c r="M1075" s="84">
        <v>46022</v>
      </c>
      <c r="N1075" s="84">
        <v>46022</v>
      </c>
      <c r="O1075" s="83"/>
      <c r="P1075" s="87" t="s">
        <v>62</v>
      </c>
      <c r="Q1075" s="83"/>
      <c r="R1075" s="83"/>
      <c r="S1075" s="239"/>
    </row>
    <row r="1076" spans="1:19" ht="21" customHeight="1" x14ac:dyDescent="0.2">
      <c r="A1076" s="332"/>
      <c r="B1076" s="147" t="s">
        <v>71</v>
      </c>
      <c r="C1076" s="224"/>
      <c r="D1076" s="224"/>
      <c r="E1076" s="224"/>
      <c r="F1076" s="224"/>
      <c r="G1076" s="221" t="s">
        <v>62</v>
      </c>
      <c r="H1076" s="221"/>
      <c r="I1076" s="221" t="s">
        <v>62</v>
      </c>
      <c r="J1076" s="221" t="str">
        <f t="shared" si="417"/>
        <v>X</v>
      </c>
      <c r="K1076" s="221" t="str">
        <f t="shared" si="418"/>
        <v>X</v>
      </c>
      <c r="L1076" s="221" t="s">
        <v>62</v>
      </c>
      <c r="M1076" s="221"/>
      <c r="N1076" s="221"/>
      <c r="O1076" s="87" t="s">
        <v>62</v>
      </c>
      <c r="P1076" s="87" t="s">
        <v>62</v>
      </c>
      <c r="Q1076" s="87" t="s">
        <v>62</v>
      </c>
      <c r="R1076" s="87" t="s">
        <v>62</v>
      </c>
      <c r="S1076" s="239"/>
    </row>
    <row r="1077" spans="1:19" ht="21" customHeight="1" x14ac:dyDescent="0.2">
      <c r="A1077" s="333"/>
      <c r="B1077" s="148" t="s">
        <v>72</v>
      </c>
      <c r="C1077" s="224"/>
      <c r="D1077" s="224" t="s">
        <v>62</v>
      </c>
      <c r="E1077" s="224"/>
      <c r="F1077" s="224"/>
      <c r="G1077" s="221">
        <f>G1070</f>
        <v>98</v>
      </c>
      <c r="H1077" s="221">
        <f>H1070</f>
        <v>98</v>
      </c>
      <c r="I1077" s="221">
        <f>I1070</f>
        <v>0</v>
      </c>
      <c r="J1077" s="221">
        <f t="shared" si="417"/>
        <v>0</v>
      </c>
      <c r="K1077" s="221">
        <f t="shared" si="418"/>
        <v>98</v>
      </c>
      <c r="L1077" s="221" t="s">
        <v>62</v>
      </c>
      <c r="M1077" s="84">
        <v>46022</v>
      </c>
      <c r="N1077" s="84">
        <v>46022</v>
      </c>
      <c r="O1077" s="83"/>
      <c r="P1077" s="87" t="s">
        <v>62</v>
      </c>
      <c r="Q1077" s="83"/>
      <c r="R1077" s="83"/>
      <c r="S1077" s="239"/>
    </row>
    <row r="1078" spans="1:19" s="56" customFormat="1" ht="74.45" customHeight="1" x14ac:dyDescent="0.25">
      <c r="A1078" s="331" t="s">
        <v>146</v>
      </c>
      <c r="B1078" s="137" t="s">
        <v>418</v>
      </c>
      <c r="C1078" s="142" t="s">
        <v>191</v>
      </c>
      <c r="D1078" s="141" t="s">
        <v>333</v>
      </c>
      <c r="E1078" s="141" t="s">
        <v>82</v>
      </c>
      <c r="F1078" s="142">
        <v>744</v>
      </c>
      <c r="G1078" s="80">
        <v>98</v>
      </c>
      <c r="H1078" s="80">
        <v>98</v>
      </c>
      <c r="I1078" s="80">
        <v>15</v>
      </c>
      <c r="J1078" s="80">
        <f t="shared" si="417"/>
        <v>15</v>
      </c>
      <c r="K1078" s="80">
        <f t="shared" si="418"/>
        <v>98</v>
      </c>
      <c r="L1078" s="80"/>
      <c r="M1078" s="80" t="s">
        <v>62</v>
      </c>
      <c r="N1078" s="80" t="s">
        <v>62</v>
      </c>
      <c r="O1078" s="83">
        <v>3227898.01</v>
      </c>
      <c r="P1078" s="83" t="s">
        <v>344</v>
      </c>
      <c r="Q1078" s="83">
        <v>3226898.01</v>
      </c>
      <c r="R1078" s="83">
        <v>495026.74</v>
      </c>
      <c r="S1078" s="239">
        <f>R1078/O1078</f>
        <v>0.15335885411075922</v>
      </c>
    </row>
    <row r="1079" spans="1:19" ht="15.75" x14ac:dyDescent="0.2">
      <c r="A1079" s="332"/>
      <c r="B1079" s="146" t="s">
        <v>70</v>
      </c>
      <c r="C1079" s="224"/>
      <c r="D1079" s="224" t="s">
        <v>62</v>
      </c>
      <c r="E1079" s="224"/>
      <c r="F1079" s="224"/>
      <c r="G1079" s="221">
        <f t="shared" ref="G1079:I1079" si="430">G1078</f>
        <v>98</v>
      </c>
      <c r="H1079" s="221">
        <f t="shared" si="430"/>
        <v>98</v>
      </c>
      <c r="I1079" s="221">
        <f t="shared" si="430"/>
        <v>15</v>
      </c>
      <c r="J1079" s="221">
        <f t="shared" si="417"/>
        <v>15</v>
      </c>
      <c r="K1079" s="221">
        <f t="shared" si="418"/>
        <v>98</v>
      </c>
      <c r="L1079" s="221" t="s">
        <v>62</v>
      </c>
      <c r="M1079" s="84">
        <v>46022</v>
      </c>
      <c r="N1079" s="84">
        <v>46022</v>
      </c>
      <c r="O1079" s="83"/>
      <c r="P1079" s="87"/>
      <c r="Q1079" s="83"/>
      <c r="R1079" s="83"/>
      <c r="S1079" s="239"/>
    </row>
    <row r="1080" spans="1:19" ht="14.25" x14ac:dyDescent="0.2">
      <c r="A1080" s="332"/>
      <c r="B1080" s="147" t="s">
        <v>76</v>
      </c>
      <c r="C1080" s="224"/>
      <c r="D1080" s="224"/>
      <c r="E1080" s="224"/>
      <c r="F1080" s="224"/>
      <c r="G1080" s="221" t="s">
        <v>62</v>
      </c>
      <c r="H1080" s="221"/>
      <c r="I1080" s="221" t="s">
        <v>62</v>
      </c>
      <c r="J1080" s="221" t="str">
        <f t="shared" si="417"/>
        <v>X</v>
      </c>
      <c r="K1080" s="221" t="str">
        <f t="shared" si="418"/>
        <v>X</v>
      </c>
      <c r="L1080" s="221" t="s">
        <v>62</v>
      </c>
      <c r="M1080" s="221"/>
      <c r="N1080" s="221"/>
      <c r="O1080" s="87" t="s">
        <v>62</v>
      </c>
      <c r="P1080" s="87" t="s">
        <v>62</v>
      </c>
      <c r="Q1080" s="87" t="s">
        <v>62</v>
      </c>
      <c r="R1080" s="87" t="s">
        <v>62</v>
      </c>
      <c r="S1080" s="239"/>
    </row>
    <row r="1081" spans="1:19" ht="65.45" customHeight="1" x14ac:dyDescent="0.2">
      <c r="A1081" s="332"/>
      <c r="B1081" s="148" t="s">
        <v>192</v>
      </c>
      <c r="C1081" s="224"/>
      <c r="D1081" s="224" t="s">
        <v>62</v>
      </c>
      <c r="E1081" s="224"/>
      <c r="F1081" s="224"/>
      <c r="G1081" s="221">
        <f t="shared" ref="G1081:I1081" si="431">G1078</f>
        <v>98</v>
      </c>
      <c r="H1081" s="221">
        <f t="shared" si="431"/>
        <v>98</v>
      </c>
      <c r="I1081" s="221">
        <f t="shared" si="431"/>
        <v>15</v>
      </c>
      <c r="J1081" s="221">
        <f t="shared" si="417"/>
        <v>15</v>
      </c>
      <c r="K1081" s="221">
        <f t="shared" si="418"/>
        <v>98</v>
      </c>
      <c r="L1081" s="221" t="s">
        <v>62</v>
      </c>
      <c r="M1081" s="84">
        <v>46022</v>
      </c>
      <c r="N1081" s="84">
        <v>46022</v>
      </c>
      <c r="O1081" s="83"/>
      <c r="P1081" s="87" t="s">
        <v>62</v>
      </c>
      <c r="Q1081" s="83"/>
      <c r="R1081" s="83"/>
      <c r="S1081" s="239"/>
    </row>
    <row r="1082" spans="1:19" ht="15" customHeight="1" x14ac:dyDescent="0.2">
      <c r="A1082" s="332"/>
      <c r="B1082" s="147" t="s">
        <v>193</v>
      </c>
      <c r="C1082" s="224"/>
      <c r="D1082" s="224"/>
      <c r="E1082" s="224"/>
      <c r="F1082" s="224"/>
      <c r="G1082" s="221" t="s">
        <v>62</v>
      </c>
      <c r="H1082" s="221"/>
      <c r="I1082" s="221" t="s">
        <v>62</v>
      </c>
      <c r="J1082" s="221" t="str">
        <f t="shared" si="417"/>
        <v>X</v>
      </c>
      <c r="K1082" s="221" t="str">
        <f t="shared" si="418"/>
        <v>X</v>
      </c>
      <c r="L1082" s="221" t="s">
        <v>62</v>
      </c>
      <c r="M1082" s="221"/>
      <c r="N1082" s="221"/>
      <c r="O1082" s="87" t="s">
        <v>62</v>
      </c>
      <c r="P1082" s="87" t="s">
        <v>62</v>
      </c>
      <c r="Q1082" s="87" t="s">
        <v>62</v>
      </c>
      <c r="R1082" s="87" t="s">
        <v>62</v>
      </c>
      <c r="S1082" s="239"/>
    </row>
    <row r="1083" spans="1:19" ht="38.65" customHeight="1" x14ac:dyDescent="0.2">
      <c r="A1083" s="332"/>
      <c r="B1083" s="148" t="s">
        <v>330</v>
      </c>
      <c r="C1083" s="224"/>
      <c r="D1083" s="224" t="s">
        <v>62</v>
      </c>
      <c r="E1083" s="224"/>
      <c r="F1083" s="224"/>
      <c r="G1083" s="221">
        <f t="shared" ref="G1083:I1083" si="432">G1078</f>
        <v>98</v>
      </c>
      <c r="H1083" s="221">
        <f t="shared" si="432"/>
        <v>98</v>
      </c>
      <c r="I1083" s="221">
        <f t="shared" si="432"/>
        <v>15</v>
      </c>
      <c r="J1083" s="221">
        <f t="shared" si="417"/>
        <v>15</v>
      </c>
      <c r="K1083" s="221">
        <f t="shared" si="418"/>
        <v>98</v>
      </c>
      <c r="L1083" s="221" t="s">
        <v>62</v>
      </c>
      <c r="M1083" s="84">
        <v>46022</v>
      </c>
      <c r="N1083" s="84">
        <v>46022</v>
      </c>
      <c r="O1083" s="83"/>
      <c r="P1083" s="87" t="s">
        <v>62</v>
      </c>
      <c r="Q1083" s="83"/>
      <c r="R1083" s="83"/>
      <c r="S1083" s="239"/>
    </row>
    <row r="1084" spans="1:19" ht="21" customHeight="1" x14ac:dyDescent="0.2">
      <c r="A1084" s="332"/>
      <c r="B1084" s="147" t="s">
        <v>71</v>
      </c>
      <c r="C1084" s="224"/>
      <c r="D1084" s="224"/>
      <c r="E1084" s="224"/>
      <c r="F1084" s="224"/>
      <c r="G1084" s="221" t="s">
        <v>62</v>
      </c>
      <c r="H1084" s="221"/>
      <c r="I1084" s="221" t="s">
        <v>62</v>
      </c>
      <c r="J1084" s="221" t="str">
        <f t="shared" si="417"/>
        <v>X</v>
      </c>
      <c r="K1084" s="221" t="str">
        <f t="shared" si="418"/>
        <v>X</v>
      </c>
      <c r="L1084" s="221" t="s">
        <v>62</v>
      </c>
      <c r="M1084" s="221"/>
      <c r="N1084" s="221"/>
      <c r="O1084" s="87" t="s">
        <v>62</v>
      </c>
      <c r="P1084" s="87" t="s">
        <v>62</v>
      </c>
      <c r="Q1084" s="87" t="s">
        <v>62</v>
      </c>
      <c r="R1084" s="87" t="s">
        <v>62</v>
      </c>
      <c r="S1084" s="239"/>
    </row>
    <row r="1085" spans="1:19" ht="21" customHeight="1" x14ac:dyDescent="0.2">
      <c r="A1085" s="333"/>
      <c r="B1085" s="148" t="s">
        <v>72</v>
      </c>
      <c r="C1085" s="224"/>
      <c r="D1085" s="224" t="s">
        <v>62</v>
      </c>
      <c r="E1085" s="224"/>
      <c r="F1085" s="224"/>
      <c r="G1085" s="221">
        <f t="shared" ref="G1085:I1085" si="433">G1078</f>
        <v>98</v>
      </c>
      <c r="H1085" s="221">
        <f t="shared" si="433"/>
        <v>98</v>
      </c>
      <c r="I1085" s="221">
        <f t="shared" si="433"/>
        <v>15</v>
      </c>
      <c r="J1085" s="221">
        <f t="shared" si="417"/>
        <v>15</v>
      </c>
      <c r="K1085" s="221">
        <f t="shared" si="418"/>
        <v>98</v>
      </c>
      <c r="L1085" s="221" t="s">
        <v>62</v>
      </c>
      <c r="M1085" s="84">
        <v>46022</v>
      </c>
      <c r="N1085" s="84">
        <v>46022</v>
      </c>
      <c r="O1085" s="83"/>
      <c r="P1085" s="87" t="s">
        <v>62</v>
      </c>
      <c r="Q1085" s="83"/>
      <c r="R1085" s="83"/>
      <c r="S1085" s="239"/>
    </row>
    <row r="1086" spans="1:19" s="56" customFormat="1" ht="74.45" customHeight="1" x14ac:dyDescent="0.25">
      <c r="A1086" s="331" t="s">
        <v>145</v>
      </c>
      <c r="B1086" s="137" t="s">
        <v>418</v>
      </c>
      <c r="C1086" s="142" t="s">
        <v>191</v>
      </c>
      <c r="D1086" s="141" t="s">
        <v>333</v>
      </c>
      <c r="E1086" s="141" t="s">
        <v>82</v>
      </c>
      <c r="F1086" s="142">
        <v>744</v>
      </c>
      <c r="G1086" s="80">
        <v>98</v>
      </c>
      <c r="H1086" s="80">
        <v>98</v>
      </c>
      <c r="I1086" s="80"/>
      <c r="J1086" s="80">
        <f t="shared" si="417"/>
        <v>0</v>
      </c>
      <c r="K1086" s="80">
        <f t="shared" si="418"/>
        <v>98</v>
      </c>
      <c r="L1086" s="80"/>
      <c r="M1086" s="80" t="s">
        <v>62</v>
      </c>
      <c r="N1086" s="80" t="s">
        <v>62</v>
      </c>
      <c r="O1086" s="83">
        <v>10617819.24</v>
      </c>
      <c r="P1086" s="83"/>
      <c r="Q1086" s="83">
        <v>10452410.710000001</v>
      </c>
      <c r="R1086" s="83"/>
      <c r="S1086" s="239"/>
    </row>
    <row r="1087" spans="1:19" ht="15.75" x14ac:dyDescent="0.2">
      <c r="A1087" s="332"/>
      <c r="B1087" s="146" t="s">
        <v>70</v>
      </c>
      <c r="C1087" s="224"/>
      <c r="D1087" s="224" t="s">
        <v>62</v>
      </c>
      <c r="E1087" s="224"/>
      <c r="F1087" s="224"/>
      <c r="G1087" s="221">
        <f>G1086</f>
        <v>98</v>
      </c>
      <c r="H1087" s="221">
        <f>H1086</f>
        <v>98</v>
      </c>
      <c r="I1087" s="221">
        <f>I1086</f>
        <v>0</v>
      </c>
      <c r="J1087" s="221">
        <f t="shared" si="417"/>
        <v>0</v>
      </c>
      <c r="K1087" s="221">
        <f t="shared" si="418"/>
        <v>98</v>
      </c>
      <c r="L1087" s="221" t="s">
        <v>62</v>
      </c>
      <c r="M1087" s="84">
        <v>46022</v>
      </c>
      <c r="N1087" s="84">
        <v>46022</v>
      </c>
      <c r="O1087" s="83"/>
      <c r="P1087" s="87" t="s">
        <v>62</v>
      </c>
      <c r="Q1087" s="83"/>
      <c r="R1087" s="83"/>
      <c r="S1087" s="239"/>
    </row>
    <row r="1088" spans="1:19" ht="14.25" x14ac:dyDescent="0.2">
      <c r="A1088" s="332"/>
      <c r="B1088" s="147" t="s">
        <v>76</v>
      </c>
      <c r="C1088" s="224"/>
      <c r="D1088" s="224"/>
      <c r="E1088" s="224"/>
      <c r="F1088" s="224"/>
      <c r="G1088" s="221" t="s">
        <v>62</v>
      </c>
      <c r="H1088" s="221"/>
      <c r="I1088" s="221" t="s">
        <v>62</v>
      </c>
      <c r="J1088" s="221" t="str">
        <f t="shared" si="417"/>
        <v>X</v>
      </c>
      <c r="K1088" s="221" t="str">
        <f t="shared" si="418"/>
        <v>X</v>
      </c>
      <c r="L1088" s="221" t="s">
        <v>62</v>
      </c>
      <c r="M1088" s="221"/>
      <c r="N1088" s="221"/>
      <c r="O1088" s="87" t="s">
        <v>62</v>
      </c>
      <c r="P1088" s="87" t="s">
        <v>62</v>
      </c>
      <c r="Q1088" s="87" t="s">
        <v>62</v>
      </c>
      <c r="R1088" s="87" t="s">
        <v>62</v>
      </c>
      <c r="S1088" s="239"/>
    </row>
    <row r="1089" spans="1:19" ht="65.45" customHeight="1" x14ac:dyDescent="0.2">
      <c r="A1089" s="332"/>
      <c r="B1089" s="148" t="s">
        <v>192</v>
      </c>
      <c r="C1089" s="224"/>
      <c r="D1089" s="224" t="s">
        <v>62</v>
      </c>
      <c r="E1089" s="224"/>
      <c r="F1089" s="224"/>
      <c r="G1089" s="221">
        <f>G1086</f>
        <v>98</v>
      </c>
      <c r="H1089" s="221">
        <f>H1086</f>
        <v>98</v>
      </c>
      <c r="I1089" s="221">
        <f>I1086</f>
        <v>0</v>
      </c>
      <c r="J1089" s="221">
        <f t="shared" si="417"/>
        <v>0</v>
      </c>
      <c r="K1089" s="221">
        <f t="shared" si="418"/>
        <v>98</v>
      </c>
      <c r="L1089" s="221" t="s">
        <v>62</v>
      </c>
      <c r="M1089" s="84">
        <v>46022</v>
      </c>
      <c r="N1089" s="84">
        <v>46022</v>
      </c>
      <c r="O1089" s="83"/>
      <c r="P1089" s="87" t="s">
        <v>62</v>
      </c>
      <c r="Q1089" s="83"/>
      <c r="R1089" s="83"/>
      <c r="S1089" s="239"/>
    </row>
    <row r="1090" spans="1:19" ht="15" customHeight="1" x14ac:dyDescent="0.2">
      <c r="A1090" s="332"/>
      <c r="B1090" s="147" t="s">
        <v>193</v>
      </c>
      <c r="C1090" s="224"/>
      <c r="D1090" s="224"/>
      <c r="E1090" s="224"/>
      <c r="F1090" s="224"/>
      <c r="G1090" s="221" t="s">
        <v>62</v>
      </c>
      <c r="H1090" s="221"/>
      <c r="I1090" s="221" t="s">
        <v>62</v>
      </c>
      <c r="J1090" s="221" t="str">
        <f t="shared" si="417"/>
        <v>X</v>
      </c>
      <c r="K1090" s="221" t="str">
        <f t="shared" si="418"/>
        <v>X</v>
      </c>
      <c r="L1090" s="221" t="s">
        <v>62</v>
      </c>
      <c r="M1090" s="221"/>
      <c r="N1090" s="221"/>
      <c r="O1090" s="87" t="s">
        <v>62</v>
      </c>
      <c r="P1090" s="87" t="s">
        <v>62</v>
      </c>
      <c r="Q1090" s="87" t="s">
        <v>62</v>
      </c>
      <c r="R1090" s="87" t="s">
        <v>62</v>
      </c>
      <c r="S1090" s="239"/>
    </row>
    <row r="1091" spans="1:19" ht="38.65" customHeight="1" x14ac:dyDescent="0.2">
      <c r="A1091" s="332"/>
      <c r="B1091" s="148" t="s">
        <v>330</v>
      </c>
      <c r="C1091" s="224"/>
      <c r="D1091" s="224" t="s">
        <v>62</v>
      </c>
      <c r="E1091" s="224"/>
      <c r="F1091" s="224"/>
      <c r="G1091" s="221">
        <f>G1086</f>
        <v>98</v>
      </c>
      <c r="H1091" s="221">
        <f>H1086</f>
        <v>98</v>
      </c>
      <c r="I1091" s="221">
        <f>I1086</f>
        <v>0</v>
      </c>
      <c r="J1091" s="221">
        <f t="shared" si="417"/>
        <v>0</v>
      </c>
      <c r="K1091" s="221">
        <f t="shared" si="418"/>
        <v>98</v>
      </c>
      <c r="L1091" s="221" t="s">
        <v>62</v>
      </c>
      <c r="M1091" s="84">
        <v>46022</v>
      </c>
      <c r="N1091" s="84">
        <v>46022</v>
      </c>
      <c r="O1091" s="83"/>
      <c r="P1091" s="87" t="s">
        <v>62</v>
      </c>
      <c r="Q1091" s="83"/>
      <c r="R1091" s="83"/>
      <c r="S1091" s="239"/>
    </row>
    <row r="1092" spans="1:19" ht="21" customHeight="1" x14ac:dyDescent="0.2">
      <c r="A1092" s="332"/>
      <c r="B1092" s="147" t="s">
        <v>71</v>
      </c>
      <c r="C1092" s="224"/>
      <c r="D1092" s="224"/>
      <c r="E1092" s="224"/>
      <c r="F1092" s="224"/>
      <c r="G1092" s="221" t="s">
        <v>62</v>
      </c>
      <c r="H1092" s="221"/>
      <c r="I1092" s="221" t="s">
        <v>62</v>
      </c>
      <c r="J1092" s="221" t="str">
        <f t="shared" si="417"/>
        <v>X</v>
      </c>
      <c r="K1092" s="221" t="str">
        <f t="shared" si="418"/>
        <v>X</v>
      </c>
      <c r="L1092" s="221" t="s">
        <v>62</v>
      </c>
      <c r="M1092" s="221"/>
      <c r="N1092" s="221"/>
      <c r="O1092" s="87" t="s">
        <v>62</v>
      </c>
      <c r="P1092" s="87" t="s">
        <v>62</v>
      </c>
      <c r="Q1092" s="87" t="s">
        <v>62</v>
      </c>
      <c r="R1092" s="87" t="s">
        <v>62</v>
      </c>
      <c r="S1092" s="239"/>
    </row>
    <row r="1093" spans="1:19" ht="21" customHeight="1" x14ac:dyDescent="0.2">
      <c r="A1093" s="333"/>
      <c r="B1093" s="148" t="s">
        <v>72</v>
      </c>
      <c r="C1093" s="224"/>
      <c r="D1093" s="224" t="s">
        <v>62</v>
      </c>
      <c r="E1093" s="224"/>
      <c r="F1093" s="224"/>
      <c r="G1093" s="221">
        <f>G1086</f>
        <v>98</v>
      </c>
      <c r="H1093" s="221">
        <f>H1086</f>
        <v>98</v>
      </c>
      <c r="I1093" s="221">
        <f>I1086</f>
        <v>0</v>
      </c>
      <c r="J1093" s="221">
        <f t="shared" si="417"/>
        <v>0</v>
      </c>
      <c r="K1093" s="221">
        <f t="shared" si="418"/>
        <v>98</v>
      </c>
      <c r="L1093" s="221" t="s">
        <v>62</v>
      </c>
      <c r="M1093" s="84">
        <v>46022</v>
      </c>
      <c r="N1093" s="84">
        <v>46022</v>
      </c>
      <c r="O1093" s="83"/>
      <c r="P1093" s="87" t="s">
        <v>62</v>
      </c>
      <c r="Q1093" s="83"/>
      <c r="R1093" s="83"/>
      <c r="S1093" s="239"/>
    </row>
    <row r="1094" spans="1:19" s="56" customFormat="1" ht="74.45" customHeight="1" x14ac:dyDescent="0.25">
      <c r="A1094" s="331" t="s">
        <v>144</v>
      </c>
      <c r="B1094" s="137" t="s">
        <v>418</v>
      </c>
      <c r="C1094" s="142" t="s">
        <v>191</v>
      </c>
      <c r="D1094" s="141" t="s">
        <v>333</v>
      </c>
      <c r="E1094" s="141" t="s">
        <v>82</v>
      </c>
      <c r="F1094" s="142">
        <v>744</v>
      </c>
      <c r="G1094" s="80"/>
      <c r="H1094" s="80"/>
      <c r="I1094" s="80"/>
      <c r="J1094" s="80">
        <f t="shared" si="417"/>
        <v>0</v>
      </c>
      <c r="K1094" s="80">
        <f t="shared" si="418"/>
        <v>0</v>
      </c>
      <c r="L1094" s="80"/>
      <c r="M1094" s="80" t="s">
        <v>62</v>
      </c>
      <c r="N1094" s="80" t="s">
        <v>62</v>
      </c>
      <c r="O1094" s="83"/>
      <c r="P1094" s="83"/>
      <c r="Q1094" s="83"/>
      <c r="R1094" s="83"/>
      <c r="S1094" s="239"/>
    </row>
    <row r="1095" spans="1:19" ht="15.75" x14ac:dyDescent="0.2">
      <c r="A1095" s="332"/>
      <c r="B1095" s="146" t="s">
        <v>70</v>
      </c>
      <c r="C1095" s="224"/>
      <c r="D1095" s="224" t="s">
        <v>62</v>
      </c>
      <c r="E1095" s="224"/>
      <c r="F1095" s="224"/>
      <c r="G1095" s="221">
        <f>G1094</f>
        <v>0</v>
      </c>
      <c r="H1095" s="221">
        <f>H1094</f>
        <v>0</v>
      </c>
      <c r="I1095" s="221">
        <f>I1094</f>
        <v>0</v>
      </c>
      <c r="J1095" s="221">
        <f t="shared" ref="J1095:J1158" si="434">I1095</f>
        <v>0</v>
      </c>
      <c r="K1095" s="221">
        <f t="shared" ref="K1095:K1158" si="435">G1095</f>
        <v>0</v>
      </c>
      <c r="L1095" s="221" t="s">
        <v>62</v>
      </c>
      <c r="M1095" s="84">
        <v>46022</v>
      </c>
      <c r="N1095" s="84">
        <v>46022</v>
      </c>
      <c r="O1095" s="83"/>
      <c r="P1095" s="87" t="s">
        <v>62</v>
      </c>
      <c r="Q1095" s="83"/>
      <c r="R1095" s="83"/>
      <c r="S1095" s="239"/>
    </row>
    <row r="1096" spans="1:19" ht="14.25" x14ac:dyDescent="0.2">
      <c r="A1096" s="332"/>
      <c r="B1096" s="147" t="s">
        <v>76</v>
      </c>
      <c r="C1096" s="224"/>
      <c r="D1096" s="224"/>
      <c r="E1096" s="224"/>
      <c r="F1096" s="224"/>
      <c r="G1096" s="221" t="s">
        <v>62</v>
      </c>
      <c r="H1096" s="221"/>
      <c r="I1096" s="221" t="s">
        <v>62</v>
      </c>
      <c r="J1096" s="221" t="str">
        <f t="shared" si="434"/>
        <v>X</v>
      </c>
      <c r="K1096" s="221" t="str">
        <f t="shared" si="435"/>
        <v>X</v>
      </c>
      <c r="L1096" s="221" t="s">
        <v>62</v>
      </c>
      <c r="M1096" s="221"/>
      <c r="N1096" s="221"/>
      <c r="O1096" s="87" t="s">
        <v>62</v>
      </c>
      <c r="P1096" s="87" t="s">
        <v>62</v>
      </c>
      <c r="Q1096" s="87" t="s">
        <v>62</v>
      </c>
      <c r="R1096" s="87" t="s">
        <v>62</v>
      </c>
      <c r="S1096" s="239"/>
    </row>
    <row r="1097" spans="1:19" ht="65.45" customHeight="1" x14ac:dyDescent="0.2">
      <c r="A1097" s="332"/>
      <c r="B1097" s="148" t="s">
        <v>192</v>
      </c>
      <c r="C1097" s="224"/>
      <c r="D1097" s="224" t="s">
        <v>62</v>
      </c>
      <c r="E1097" s="224"/>
      <c r="F1097" s="224"/>
      <c r="G1097" s="221">
        <f>G1094</f>
        <v>0</v>
      </c>
      <c r="H1097" s="221">
        <f>H1094</f>
        <v>0</v>
      </c>
      <c r="I1097" s="221">
        <f>I1094</f>
        <v>0</v>
      </c>
      <c r="J1097" s="221">
        <f t="shared" si="434"/>
        <v>0</v>
      </c>
      <c r="K1097" s="221">
        <f t="shared" si="435"/>
        <v>0</v>
      </c>
      <c r="L1097" s="221" t="s">
        <v>62</v>
      </c>
      <c r="M1097" s="84">
        <v>46022</v>
      </c>
      <c r="N1097" s="84">
        <v>46022</v>
      </c>
      <c r="O1097" s="83"/>
      <c r="P1097" s="87" t="s">
        <v>62</v>
      </c>
      <c r="Q1097" s="83"/>
      <c r="R1097" s="83"/>
      <c r="S1097" s="239"/>
    </row>
    <row r="1098" spans="1:19" ht="15" customHeight="1" x14ac:dyDescent="0.2">
      <c r="A1098" s="332"/>
      <c r="B1098" s="147" t="s">
        <v>193</v>
      </c>
      <c r="C1098" s="224"/>
      <c r="D1098" s="224"/>
      <c r="E1098" s="224"/>
      <c r="F1098" s="224"/>
      <c r="G1098" s="221" t="s">
        <v>62</v>
      </c>
      <c r="H1098" s="221"/>
      <c r="I1098" s="221" t="s">
        <v>62</v>
      </c>
      <c r="J1098" s="221" t="str">
        <f t="shared" si="434"/>
        <v>X</v>
      </c>
      <c r="K1098" s="221" t="str">
        <f t="shared" si="435"/>
        <v>X</v>
      </c>
      <c r="L1098" s="221" t="s">
        <v>62</v>
      </c>
      <c r="M1098" s="221"/>
      <c r="N1098" s="221"/>
      <c r="O1098" s="87" t="s">
        <v>62</v>
      </c>
      <c r="P1098" s="87" t="s">
        <v>62</v>
      </c>
      <c r="Q1098" s="87" t="s">
        <v>62</v>
      </c>
      <c r="R1098" s="87" t="s">
        <v>62</v>
      </c>
      <c r="S1098" s="239"/>
    </row>
    <row r="1099" spans="1:19" ht="38.65" customHeight="1" x14ac:dyDescent="0.2">
      <c r="A1099" s="332"/>
      <c r="B1099" s="148" t="s">
        <v>330</v>
      </c>
      <c r="C1099" s="224"/>
      <c r="D1099" s="224" t="s">
        <v>62</v>
      </c>
      <c r="E1099" s="224"/>
      <c r="F1099" s="224"/>
      <c r="G1099" s="221">
        <f>G1094</f>
        <v>0</v>
      </c>
      <c r="H1099" s="221">
        <f>H1094</f>
        <v>0</v>
      </c>
      <c r="I1099" s="221">
        <f>I1094</f>
        <v>0</v>
      </c>
      <c r="J1099" s="221">
        <f t="shared" si="434"/>
        <v>0</v>
      </c>
      <c r="K1099" s="221">
        <f t="shared" si="435"/>
        <v>0</v>
      </c>
      <c r="L1099" s="221" t="s">
        <v>62</v>
      </c>
      <c r="M1099" s="84">
        <v>46022</v>
      </c>
      <c r="N1099" s="84">
        <v>46022</v>
      </c>
      <c r="O1099" s="83"/>
      <c r="P1099" s="87" t="s">
        <v>62</v>
      </c>
      <c r="Q1099" s="83"/>
      <c r="R1099" s="83"/>
      <c r="S1099" s="239"/>
    </row>
    <row r="1100" spans="1:19" ht="21" customHeight="1" x14ac:dyDescent="0.2">
      <c r="A1100" s="332"/>
      <c r="B1100" s="147" t="s">
        <v>71</v>
      </c>
      <c r="C1100" s="224"/>
      <c r="D1100" s="224"/>
      <c r="E1100" s="224"/>
      <c r="F1100" s="224"/>
      <c r="G1100" s="221" t="s">
        <v>62</v>
      </c>
      <c r="H1100" s="221"/>
      <c r="I1100" s="221" t="s">
        <v>62</v>
      </c>
      <c r="J1100" s="221" t="str">
        <f t="shared" si="434"/>
        <v>X</v>
      </c>
      <c r="K1100" s="221" t="str">
        <f t="shared" si="435"/>
        <v>X</v>
      </c>
      <c r="L1100" s="221" t="s">
        <v>62</v>
      </c>
      <c r="M1100" s="221"/>
      <c r="N1100" s="221"/>
      <c r="O1100" s="87" t="s">
        <v>62</v>
      </c>
      <c r="P1100" s="87" t="s">
        <v>62</v>
      </c>
      <c r="Q1100" s="87" t="s">
        <v>62</v>
      </c>
      <c r="R1100" s="87" t="s">
        <v>62</v>
      </c>
      <c r="S1100" s="239"/>
    </row>
    <row r="1101" spans="1:19" ht="21" customHeight="1" x14ac:dyDescent="0.2">
      <c r="A1101" s="333"/>
      <c r="B1101" s="148" t="s">
        <v>72</v>
      </c>
      <c r="C1101" s="224"/>
      <c r="D1101" s="224" t="s">
        <v>62</v>
      </c>
      <c r="E1101" s="224"/>
      <c r="F1101" s="224"/>
      <c r="G1101" s="221">
        <f>G1094</f>
        <v>0</v>
      </c>
      <c r="H1101" s="221">
        <f>H1094</f>
        <v>0</v>
      </c>
      <c r="I1101" s="221">
        <f>I1094</f>
        <v>0</v>
      </c>
      <c r="J1101" s="221">
        <f t="shared" si="434"/>
        <v>0</v>
      </c>
      <c r="K1101" s="221">
        <f t="shared" si="435"/>
        <v>0</v>
      </c>
      <c r="L1101" s="221" t="s">
        <v>62</v>
      </c>
      <c r="M1101" s="84">
        <v>46022</v>
      </c>
      <c r="N1101" s="84">
        <v>46022</v>
      </c>
      <c r="O1101" s="83"/>
      <c r="P1101" s="87" t="s">
        <v>62</v>
      </c>
      <c r="Q1101" s="83"/>
      <c r="R1101" s="83"/>
      <c r="S1101" s="239"/>
    </row>
    <row r="1102" spans="1:19" s="56" customFormat="1" ht="74.45" customHeight="1" x14ac:dyDescent="0.25">
      <c r="A1102" s="331" t="s">
        <v>143</v>
      </c>
      <c r="B1102" s="137" t="s">
        <v>418</v>
      </c>
      <c r="C1102" s="142" t="s">
        <v>191</v>
      </c>
      <c r="D1102" s="141" t="s">
        <v>333</v>
      </c>
      <c r="E1102" s="141" t="s">
        <v>82</v>
      </c>
      <c r="F1102" s="142">
        <v>744</v>
      </c>
      <c r="G1102" s="80">
        <v>98</v>
      </c>
      <c r="H1102" s="80">
        <v>98</v>
      </c>
      <c r="I1102" s="80"/>
      <c r="J1102" s="80">
        <f t="shared" si="434"/>
        <v>0</v>
      </c>
      <c r="K1102" s="80">
        <f t="shared" si="435"/>
        <v>98</v>
      </c>
      <c r="L1102" s="80"/>
      <c r="M1102" s="80" t="s">
        <v>62</v>
      </c>
      <c r="N1102" s="80" t="s">
        <v>62</v>
      </c>
      <c r="O1102" s="83">
        <v>19456329.640000001</v>
      </c>
      <c r="P1102" s="83" t="s">
        <v>344</v>
      </c>
      <c r="Q1102" s="83">
        <v>12405059.640000001</v>
      </c>
      <c r="R1102" s="83"/>
      <c r="S1102" s="239"/>
    </row>
    <row r="1103" spans="1:19" ht="15.75" x14ac:dyDescent="0.2">
      <c r="A1103" s="332"/>
      <c r="B1103" s="146" t="s">
        <v>70</v>
      </c>
      <c r="C1103" s="224"/>
      <c r="D1103" s="224" t="s">
        <v>62</v>
      </c>
      <c r="E1103" s="224"/>
      <c r="F1103" s="224"/>
      <c r="G1103" s="221">
        <f>G1102</f>
        <v>98</v>
      </c>
      <c r="H1103" s="221">
        <f>H1102</f>
        <v>98</v>
      </c>
      <c r="I1103" s="221">
        <f>I1102</f>
        <v>0</v>
      </c>
      <c r="J1103" s="221">
        <f t="shared" si="434"/>
        <v>0</v>
      </c>
      <c r="K1103" s="221">
        <f t="shared" si="435"/>
        <v>98</v>
      </c>
      <c r="L1103" s="221" t="s">
        <v>62</v>
      </c>
      <c r="M1103" s="84">
        <v>46022</v>
      </c>
      <c r="N1103" s="84">
        <v>46022</v>
      </c>
      <c r="O1103" s="83"/>
      <c r="P1103" s="87"/>
      <c r="Q1103" s="83"/>
      <c r="R1103" s="83"/>
      <c r="S1103" s="239"/>
    </row>
    <row r="1104" spans="1:19" ht="14.25" x14ac:dyDescent="0.2">
      <c r="A1104" s="332"/>
      <c r="B1104" s="147" t="s">
        <v>76</v>
      </c>
      <c r="C1104" s="224"/>
      <c r="D1104" s="224"/>
      <c r="E1104" s="224"/>
      <c r="F1104" s="224"/>
      <c r="G1104" s="221" t="s">
        <v>62</v>
      </c>
      <c r="H1104" s="221"/>
      <c r="I1104" s="221" t="s">
        <v>62</v>
      </c>
      <c r="J1104" s="221" t="str">
        <f t="shared" si="434"/>
        <v>X</v>
      </c>
      <c r="K1104" s="221" t="str">
        <f t="shared" si="435"/>
        <v>X</v>
      </c>
      <c r="L1104" s="221" t="s">
        <v>62</v>
      </c>
      <c r="M1104" s="221"/>
      <c r="N1104" s="221"/>
      <c r="O1104" s="87" t="s">
        <v>62</v>
      </c>
      <c r="P1104" s="87" t="s">
        <v>62</v>
      </c>
      <c r="Q1104" s="87" t="s">
        <v>62</v>
      </c>
      <c r="R1104" s="87" t="s">
        <v>62</v>
      </c>
      <c r="S1104" s="239"/>
    </row>
    <row r="1105" spans="1:19" ht="65.45" customHeight="1" x14ac:dyDescent="0.2">
      <c r="A1105" s="332"/>
      <c r="B1105" s="148" t="s">
        <v>192</v>
      </c>
      <c r="C1105" s="224"/>
      <c r="D1105" s="224" t="s">
        <v>62</v>
      </c>
      <c r="E1105" s="224"/>
      <c r="F1105" s="224"/>
      <c r="G1105" s="221">
        <f>G1102</f>
        <v>98</v>
      </c>
      <c r="H1105" s="221">
        <f>H1102</f>
        <v>98</v>
      </c>
      <c r="I1105" s="221">
        <f>I1102</f>
        <v>0</v>
      </c>
      <c r="J1105" s="221">
        <f t="shared" si="434"/>
        <v>0</v>
      </c>
      <c r="K1105" s="221">
        <f t="shared" si="435"/>
        <v>98</v>
      </c>
      <c r="L1105" s="221" t="s">
        <v>62</v>
      </c>
      <c r="M1105" s="84">
        <v>46022</v>
      </c>
      <c r="N1105" s="84">
        <v>46022</v>
      </c>
      <c r="O1105" s="83"/>
      <c r="P1105" s="87" t="s">
        <v>62</v>
      </c>
      <c r="Q1105" s="83"/>
      <c r="R1105" s="83"/>
      <c r="S1105" s="239"/>
    </row>
    <row r="1106" spans="1:19" ht="15" customHeight="1" x14ac:dyDescent="0.2">
      <c r="A1106" s="332"/>
      <c r="B1106" s="147" t="s">
        <v>193</v>
      </c>
      <c r="C1106" s="224"/>
      <c r="D1106" s="224"/>
      <c r="E1106" s="224"/>
      <c r="F1106" s="224"/>
      <c r="G1106" s="221" t="s">
        <v>62</v>
      </c>
      <c r="H1106" s="221"/>
      <c r="I1106" s="221" t="s">
        <v>62</v>
      </c>
      <c r="J1106" s="221" t="str">
        <f t="shared" si="434"/>
        <v>X</v>
      </c>
      <c r="K1106" s="221" t="str">
        <f t="shared" si="435"/>
        <v>X</v>
      </c>
      <c r="L1106" s="221" t="s">
        <v>62</v>
      </c>
      <c r="M1106" s="221"/>
      <c r="N1106" s="221"/>
      <c r="O1106" s="87" t="s">
        <v>62</v>
      </c>
      <c r="P1106" s="87" t="s">
        <v>62</v>
      </c>
      <c r="Q1106" s="87" t="s">
        <v>62</v>
      </c>
      <c r="R1106" s="87" t="s">
        <v>62</v>
      </c>
      <c r="S1106" s="239"/>
    </row>
    <row r="1107" spans="1:19" ht="38.65" customHeight="1" x14ac:dyDescent="0.2">
      <c r="A1107" s="332"/>
      <c r="B1107" s="148" t="s">
        <v>330</v>
      </c>
      <c r="C1107" s="224"/>
      <c r="D1107" s="224" t="s">
        <v>62</v>
      </c>
      <c r="E1107" s="224"/>
      <c r="F1107" s="224"/>
      <c r="G1107" s="221">
        <f>G1102</f>
        <v>98</v>
      </c>
      <c r="H1107" s="221">
        <f>H1102</f>
        <v>98</v>
      </c>
      <c r="I1107" s="221">
        <f>I1102</f>
        <v>0</v>
      </c>
      <c r="J1107" s="221">
        <f t="shared" si="434"/>
        <v>0</v>
      </c>
      <c r="K1107" s="221">
        <f t="shared" si="435"/>
        <v>98</v>
      </c>
      <c r="L1107" s="221" t="s">
        <v>62</v>
      </c>
      <c r="M1107" s="84">
        <v>46022</v>
      </c>
      <c r="N1107" s="84">
        <v>46022</v>
      </c>
      <c r="O1107" s="83"/>
      <c r="P1107" s="87" t="s">
        <v>62</v>
      </c>
      <c r="Q1107" s="83"/>
      <c r="R1107" s="83"/>
      <c r="S1107" s="239"/>
    </row>
    <row r="1108" spans="1:19" ht="21" customHeight="1" x14ac:dyDescent="0.2">
      <c r="A1108" s="332"/>
      <c r="B1108" s="147" t="s">
        <v>71</v>
      </c>
      <c r="C1108" s="224"/>
      <c r="D1108" s="224"/>
      <c r="E1108" s="224"/>
      <c r="F1108" s="224"/>
      <c r="G1108" s="221" t="s">
        <v>62</v>
      </c>
      <c r="H1108" s="221"/>
      <c r="I1108" s="221" t="s">
        <v>62</v>
      </c>
      <c r="J1108" s="221" t="str">
        <f t="shared" si="434"/>
        <v>X</v>
      </c>
      <c r="K1108" s="221" t="str">
        <f t="shared" si="435"/>
        <v>X</v>
      </c>
      <c r="L1108" s="221" t="s">
        <v>62</v>
      </c>
      <c r="M1108" s="221"/>
      <c r="N1108" s="221"/>
      <c r="O1108" s="87" t="s">
        <v>62</v>
      </c>
      <c r="P1108" s="87" t="s">
        <v>62</v>
      </c>
      <c r="Q1108" s="87" t="s">
        <v>62</v>
      </c>
      <c r="R1108" s="87" t="s">
        <v>62</v>
      </c>
      <c r="S1108" s="239"/>
    </row>
    <row r="1109" spans="1:19" ht="21" customHeight="1" x14ac:dyDescent="0.2">
      <c r="A1109" s="333"/>
      <c r="B1109" s="148" t="s">
        <v>72</v>
      </c>
      <c r="C1109" s="224"/>
      <c r="D1109" s="224" t="s">
        <v>62</v>
      </c>
      <c r="E1109" s="224"/>
      <c r="F1109" s="224"/>
      <c r="G1109" s="221">
        <f>G1102</f>
        <v>98</v>
      </c>
      <c r="H1109" s="221">
        <f>H1102</f>
        <v>98</v>
      </c>
      <c r="I1109" s="221">
        <f>I1102</f>
        <v>0</v>
      </c>
      <c r="J1109" s="221">
        <f t="shared" si="434"/>
        <v>0</v>
      </c>
      <c r="K1109" s="221">
        <f t="shared" si="435"/>
        <v>98</v>
      </c>
      <c r="L1109" s="221" t="s">
        <v>62</v>
      </c>
      <c r="M1109" s="84">
        <v>46022</v>
      </c>
      <c r="N1109" s="84">
        <v>46022</v>
      </c>
      <c r="O1109" s="83"/>
      <c r="P1109" s="87" t="s">
        <v>62</v>
      </c>
      <c r="Q1109" s="83"/>
      <c r="R1109" s="83"/>
      <c r="S1109" s="239"/>
    </row>
    <row r="1110" spans="1:19" s="56" customFormat="1" ht="74.45" customHeight="1" x14ac:dyDescent="0.25">
      <c r="A1110" s="331" t="s">
        <v>142</v>
      </c>
      <c r="B1110" s="137" t="s">
        <v>418</v>
      </c>
      <c r="C1110" s="142" t="s">
        <v>191</v>
      </c>
      <c r="D1110" s="141" t="s">
        <v>333</v>
      </c>
      <c r="E1110" s="141" t="s">
        <v>82</v>
      </c>
      <c r="F1110" s="142">
        <v>744</v>
      </c>
      <c r="G1110" s="80">
        <v>98</v>
      </c>
      <c r="H1110" s="80">
        <v>98</v>
      </c>
      <c r="I1110" s="80"/>
      <c r="J1110" s="80">
        <f t="shared" si="434"/>
        <v>0</v>
      </c>
      <c r="K1110" s="80">
        <f t="shared" si="435"/>
        <v>98</v>
      </c>
      <c r="L1110" s="80"/>
      <c r="M1110" s="80" t="s">
        <v>62</v>
      </c>
      <c r="N1110" s="80" t="s">
        <v>62</v>
      </c>
      <c r="O1110" s="83">
        <v>5966716.7999999998</v>
      </c>
      <c r="P1110" s="83"/>
      <c r="Q1110" s="83">
        <v>5966716.7999999998</v>
      </c>
      <c r="R1110" s="83"/>
      <c r="S1110" s="239"/>
    </row>
    <row r="1111" spans="1:19" ht="15.75" x14ac:dyDescent="0.2">
      <c r="A1111" s="332"/>
      <c r="B1111" s="146" t="s">
        <v>70</v>
      </c>
      <c r="C1111" s="224"/>
      <c r="D1111" s="224" t="s">
        <v>62</v>
      </c>
      <c r="E1111" s="224"/>
      <c r="F1111" s="224"/>
      <c r="G1111" s="221">
        <f>G1110</f>
        <v>98</v>
      </c>
      <c r="H1111" s="221">
        <f>H1110</f>
        <v>98</v>
      </c>
      <c r="I1111" s="221">
        <f>I1110</f>
        <v>0</v>
      </c>
      <c r="J1111" s="221">
        <f t="shared" si="434"/>
        <v>0</v>
      </c>
      <c r="K1111" s="221">
        <f t="shared" si="435"/>
        <v>98</v>
      </c>
      <c r="L1111" s="221" t="s">
        <v>62</v>
      </c>
      <c r="M1111" s="84">
        <v>46022</v>
      </c>
      <c r="N1111" s="84">
        <v>46022</v>
      </c>
      <c r="O1111" s="83"/>
      <c r="P1111" s="87" t="s">
        <v>62</v>
      </c>
      <c r="Q1111" s="83"/>
      <c r="R1111" s="83"/>
      <c r="S1111" s="239"/>
    </row>
    <row r="1112" spans="1:19" ht="14.25" x14ac:dyDescent="0.2">
      <c r="A1112" s="332"/>
      <c r="B1112" s="147" t="s">
        <v>76</v>
      </c>
      <c r="C1112" s="224"/>
      <c r="D1112" s="224"/>
      <c r="E1112" s="224"/>
      <c r="F1112" s="224"/>
      <c r="G1112" s="221" t="s">
        <v>62</v>
      </c>
      <c r="H1112" s="221"/>
      <c r="I1112" s="221" t="s">
        <v>62</v>
      </c>
      <c r="J1112" s="221" t="str">
        <f t="shared" si="434"/>
        <v>X</v>
      </c>
      <c r="K1112" s="221" t="str">
        <f t="shared" si="435"/>
        <v>X</v>
      </c>
      <c r="L1112" s="221" t="s">
        <v>62</v>
      </c>
      <c r="M1112" s="221"/>
      <c r="N1112" s="221"/>
      <c r="O1112" s="87" t="s">
        <v>62</v>
      </c>
      <c r="P1112" s="87" t="s">
        <v>62</v>
      </c>
      <c r="Q1112" s="87" t="s">
        <v>62</v>
      </c>
      <c r="R1112" s="87" t="s">
        <v>62</v>
      </c>
      <c r="S1112" s="239"/>
    </row>
    <row r="1113" spans="1:19" ht="65.45" customHeight="1" x14ac:dyDescent="0.2">
      <c r="A1113" s="332"/>
      <c r="B1113" s="148" t="s">
        <v>192</v>
      </c>
      <c r="C1113" s="224"/>
      <c r="D1113" s="224" t="s">
        <v>62</v>
      </c>
      <c r="E1113" s="224"/>
      <c r="F1113" s="224"/>
      <c r="G1113" s="221">
        <f>G1110</f>
        <v>98</v>
      </c>
      <c r="H1113" s="221">
        <f>H1110</f>
        <v>98</v>
      </c>
      <c r="I1113" s="221">
        <f>I1110</f>
        <v>0</v>
      </c>
      <c r="J1113" s="221">
        <f t="shared" si="434"/>
        <v>0</v>
      </c>
      <c r="K1113" s="221">
        <f t="shared" si="435"/>
        <v>98</v>
      </c>
      <c r="L1113" s="221" t="s">
        <v>62</v>
      </c>
      <c r="M1113" s="84">
        <v>46022</v>
      </c>
      <c r="N1113" s="84">
        <v>46022</v>
      </c>
      <c r="O1113" s="83"/>
      <c r="P1113" s="87" t="s">
        <v>62</v>
      </c>
      <c r="Q1113" s="83"/>
      <c r="R1113" s="83"/>
      <c r="S1113" s="239"/>
    </row>
    <row r="1114" spans="1:19" ht="15" customHeight="1" x14ac:dyDescent="0.2">
      <c r="A1114" s="332"/>
      <c r="B1114" s="147" t="s">
        <v>193</v>
      </c>
      <c r="C1114" s="224"/>
      <c r="D1114" s="224"/>
      <c r="E1114" s="224"/>
      <c r="F1114" s="224"/>
      <c r="G1114" s="221" t="s">
        <v>62</v>
      </c>
      <c r="H1114" s="221"/>
      <c r="I1114" s="221" t="s">
        <v>62</v>
      </c>
      <c r="J1114" s="221" t="str">
        <f t="shared" si="434"/>
        <v>X</v>
      </c>
      <c r="K1114" s="221" t="str">
        <f t="shared" si="435"/>
        <v>X</v>
      </c>
      <c r="L1114" s="221" t="s">
        <v>62</v>
      </c>
      <c r="M1114" s="221"/>
      <c r="N1114" s="221"/>
      <c r="O1114" s="87" t="s">
        <v>62</v>
      </c>
      <c r="P1114" s="87" t="s">
        <v>62</v>
      </c>
      <c r="Q1114" s="87" t="s">
        <v>62</v>
      </c>
      <c r="R1114" s="87" t="s">
        <v>62</v>
      </c>
      <c r="S1114" s="239"/>
    </row>
    <row r="1115" spans="1:19" ht="38.65" customHeight="1" x14ac:dyDescent="0.2">
      <c r="A1115" s="332"/>
      <c r="B1115" s="148" t="s">
        <v>330</v>
      </c>
      <c r="C1115" s="224"/>
      <c r="D1115" s="224" t="s">
        <v>62</v>
      </c>
      <c r="E1115" s="224"/>
      <c r="F1115" s="224"/>
      <c r="G1115" s="221">
        <f>G1110</f>
        <v>98</v>
      </c>
      <c r="H1115" s="221">
        <f>H1110</f>
        <v>98</v>
      </c>
      <c r="I1115" s="221">
        <f>I1110</f>
        <v>0</v>
      </c>
      <c r="J1115" s="221">
        <f t="shared" si="434"/>
        <v>0</v>
      </c>
      <c r="K1115" s="221">
        <f t="shared" si="435"/>
        <v>98</v>
      </c>
      <c r="L1115" s="221" t="s">
        <v>62</v>
      </c>
      <c r="M1115" s="84">
        <v>46022</v>
      </c>
      <c r="N1115" s="84">
        <v>46022</v>
      </c>
      <c r="O1115" s="83"/>
      <c r="P1115" s="87" t="s">
        <v>62</v>
      </c>
      <c r="Q1115" s="83"/>
      <c r="R1115" s="83"/>
      <c r="S1115" s="239"/>
    </row>
    <row r="1116" spans="1:19" ht="21" customHeight="1" x14ac:dyDescent="0.2">
      <c r="A1116" s="332"/>
      <c r="B1116" s="147" t="s">
        <v>71</v>
      </c>
      <c r="C1116" s="224"/>
      <c r="D1116" s="224"/>
      <c r="E1116" s="224"/>
      <c r="F1116" s="224"/>
      <c r="G1116" s="221" t="s">
        <v>62</v>
      </c>
      <c r="H1116" s="221"/>
      <c r="I1116" s="221" t="s">
        <v>62</v>
      </c>
      <c r="J1116" s="221" t="str">
        <f t="shared" si="434"/>
        <v>X</v>
      </c>
      <c r="K1116" s="221" t="str">
        <f t="shared" si="435"/>
        <v>X</v>
      </c>
      <c r="L1116" s="221" t="s">
        <v>62</v>
      </c>
      <c r="M1116" s="221"/>
      <c r="N1116" s="221"/>
      <c r="O1116" s="87" t="s">
        <v>62</v>
      </c>
      <c r="P1116" s="87" t="s">
        <v>62</v>
      </c>
      <c r="Q1116" s="87" t="s">
        <v>62</v>
      </c>
      <c r="R1116" s="87" t="s">
        <v>62</v>
      </c>
      <c r="S1116" s="239"/>
    </row>
    <row r="1117" spans="1:19" ht="21" customHeight="1" x14ac:dyDescent="0.2">
      <c r="A1117" s="333"/>
      <c r="B1117" s="148" t="s">
        <v>72</v>
      </c>
      <c r="C1117" s="224"/>
      <c r="D1117" s="224" t="s">
        <v>62</v>
      </c>
      <c r="E1117" s="224"/>
      <c r="F1117" s="224"/>
      <c r="G1117" s="221">
        <f>G1110</f>
        <v>98</v>
      </c>
      <c r="H1117" s="221">
        <f>H1110</f>
        <v>98</v>
      </c>
      <c r="I1117" s="221">
        <f>I1110</f>
        <v>0</v>
      </c>
      <c r="J1117" s="221">
        <f t="shared" si="434"/>
        <v>0</v>
      </c>
      <c r="K1117" s="221">
        <f t="shared" si="435"/>
        <v>98</v>
      </c>
      <c r="L1117" s="221" t="s">
        <v>62</v>
      </c>
      <c r="M1117" s="84">
        <v>46022</v>
      </c>
      <c r="N1117" s="84">
        <v>46022</v>
      </c>
      <c r="O1117" s="83"/>
      <c r="P1117" s="87" t="s">
        <v>62</v>
      </c>
      <c r="Q1117" s="83"/>
      <c r="R1117" s="83"/>
      <c r="S1117" s="239"/>
    </row>
    <row r="1118" spans="1:19" s="56" customFormat="1" ht="74.45" customHeight="1" x14ac:dyDescent="0.25">
      <c r="A1118" s="331" t="s">
        <v>141</v>
      </c>
      <c r="B1118" s="137" t="s">
        <v>418</v>
      </c>
      <c r="C1118" s="142" t="s">
        <v>191</v>
      </c>
      <c r="D1118" s="141" t="s">
        <v>333</v>
      </c>
      <c r="E1118" s="141" t="s">
        <v>82</v>
      </c>
      <c r="F1118" s="142">
        <v>744</v>
      </c>
      <c r="G1118" s="80">
        <v>98</v>
      </c>
      <c r="H1118" s="80">
        <v>98</v>
      </c>
      <c r="I1118" s="80">
        <v>29</v>
      </c>
      <c r="J1118" s="80">
        <f t="shared" si="434"/>
        <v>29</v>
      </c>
      <c r="K1118" s="80">
        <f t="shared" si="435"/>
        <v>98</v>
      </c>
      <c r="L1118" s="80"/>
      <c r="M1118" s="80" t="s">
        <v>62</v>
      </c>
      <c r="N1118" s="80" t="s">
        <v>62</v>
      </c>
      <c r="O1118" s="83">
        <v>15347692.08</v>
      </c>
      <c r="P1118" s="83" t="s">
        <v>344</v>
      </c>
      <c r="Q1118" s="83">
        <v>15347692.08</v>
      </c>
      <c r="R1118" s="83">
        <v>4467379.83</v>
      </c>
      <c r="S1118" s="239">
        <f>R1118/O1118</f>
        <v>0.29107828113267697</v>
      </c>
    </row>
    <row r="1119" spans="1:19" ht="15.75" x14ac:dyDescent="0.2">
      <c r="A1119" s="332"/>
      <c r="B1119" s="146" t="s">
        <v>70</v>
      </c>
      <c r="C1119" s="224"/>
      <c r="D1119" s="224" t="s">
        <v>62</v>
      </c>
      <c r="E1119" s="224"/>
      <c r="F1119" s="224"/>
      <c r="G1119" s="221">
        <f>G1118</f>
        <v>98</v>
      </c>
      <c r="H1119" s="221">
        <f>H1118</f>
        <v>98</v>
      </c>
      <c r="I1119" s="221">
        <f>I1118</f>
        <v>29</v>
      </c>
      <c r="J1119" s="221">
        <f t="shared" si="434"/>
        <v>29</v>
      </c>
      <c r="K1119" s="221">
        <f t="shared" si="435"/>
        <v>98</v>
      </c>
      <c r="L1119" s="221" t="s">
        <v>62</v>
      </c>
      <c r="M1119" s="84">
        <v>46022</v>
      </c>
      <c r="N1119" s="84">
        <v>46022</v>
      </c>
      <c r="O1119" s="83"/>
      <c r="P1119" s="87"/>
      <c r="Q1119" s="83"/>
      <c r="R1119" s="83"/>
      <c r="S1119" s="239"/>
    </row>
    <row r="1120" spans="1:19" ht="14.25" x14ac:dyDescent="0.2">
      <c r="A1120" s="332"/>
      <c r="B1120" s="147" t="s">
        <v>76</v>
      </c>
      <c r="C1120" s="224"/>
      <c r="D1120" s="224"/>
      <c r="E1120" s="224"/>
      <c r="F1120" s="224"/>
      <c r="G1120" s="221" t="s">
        <v>62</v>
      </c>
      <c r="H1120" s="221"/>
      <c r="I1120" s="221" t="s">
        <v>62</v>
      </c>
      <c r="J1120" s="221" t="str">
        <f t="shared" si="434"/>
        <v>X</v>
      </c>
      <c r="K1120" s="221" t="str">
        <f t="shared" si="435"/>
        <v>X</v>
      </c>
      <c r="L1120" s="221" t="s">
        <v>62</v>
      </c>
      <c r="M1120" s="221"/>
      <c r="N1120" s="221"/>
      <c r="O1120" s="87" t="s">
        <v>62</v>
      </c>
      <c r="P1120" s="87" t="s">
        <v>62</v>
      </c>
      <c r="Q1120" s="87" t="s">
        <v>62</v>
      </c>
      <c r="R1120" s="87" t="s">
        <v>62</v>
      </c>
      <c r="S1120" s="239"/>
    </row>
    <row r="1121" spans="1:19" ht="65.45" customHeight="1" x14ac:dyDescent="0.2">
      <c r="A1121" s="332"/>
      <c r="B1121" s="148" t="s">
        <v>192</v>
      </c>
      <c r="C1121" s="224"/>
      <c r="D1121" s="224" t="s">
        <v>62</v>
      </c>
      <c r="E1121" s="224"/>
      <c r="F1121" s="224"/>
      <c r="G1121" s="221">
        <f>G1118</f>
        <v>98</v>
      </c>
      <c r="H1121" s="221">
        <f>H1118</f>
        <v>98</v>
      </c>
      <c r="I1121" s="221">
        <f>I1118</f>
        <v>29</v>
      </c>
      <c r="J1121" s="221">
        <f t="shared" si="434"/>
        <v>29</v>
      </c>
      <c r="K1121" s="221">
        <f t="shared" si="435"/>
        <v>98</v>
      </c>
      <c r="L1121" s="221" t="s">
        <v>62</v>
      </c>
      <c r="M1121" s="84">
        <v>46022</v>
      </c>
      <c r="N1121" s="84">
        <v>46022</v>
      </c>
      <c r="O1121" s="83"/>
      <c r="P1121" s="87" t="s">
        <v>62</v>
      </c>
      <c r="Q1121" s="83"/>
      <c r="R1121" s="83"/>
      <c r="S1121" s="239"/>
    </row>
    <row r="1122" spans="1:19" ht="15" customHeight="1" x14ac:dyDescent="0.2">
      <c r="A1122" s="332"/>
      <c r="B1122" s="147" t="s">
        <v>193</v>
      </c>
      <c r="C1122" s="224"/>
      <c r="D1122" s="224"/>
      <c r="E1122" s="224"/>
      <c r="F1122" s="224"/>
      <c r="G1122" s="221" t="s">
        <v>62</v>
      </c>
      <c r="H1122" s="221"/>
      <c r="I1122" s="221" t="s">
        <v>62</v>
      </c>
      <c r="J1122" s="221" t="str">
        <f t="shared" si="434"/>
        <v>X</v>
      </c>
      <c r="K1122" s="221" t="str">
        <f t="shared" si="435"/>
        <v>X</v>
      </c>
      <c r="L1122" s="221" t="s">
        <v>62</v>
      </c>
      <c r="M1122" s="221"/>
      <c r="N1122" s="221"/>
      <c r="O1122" s="87" t="s">
        <v>62</v>
      </c>
      <c r="P1122" s="87" t="s">
        <v>62</v>
      </c>
      <c r="Q1122" s="87" t="s">
        <v>62</v>
      </c>
      <c r="R1122" s="87" t="s">
        <v>62</v>
      </c>
      <c r="S1122" s="239"/>
    </row>
    <row r="1123" spans="1:19" ht="38.65" customHeight="1" x14ac:dyDescent="0.2">
      <c r="A1123" s="332"/>
      <c r="B1123" s="148" t="s">
        <v>330</v>
      </c>
      <c r="C1123" s="224"/>
      <c r="D1123" s="224" t="s">
        <v>62</v>
      </c>
      <c r="E1123" s="224"/>
      <c r="F1123" s="224"/>
      <c r="G1123" s="221">
        <f>G1118</f>
        <v>98</v>
      </c>
      <c r="H1123" s="221">
        <f>H1118</f>
        <v>98</v>
      </c>
      <c r="I1123" s="221">
        <f>I1118</f>
        <v>29</v>
      </c>
      <c r="J1123" s="221">
        <f t="shared" si="434"/>
        <v>29</v>
      </c>
      <c r="K1123" s="221">
        <f t="shared" si="435"/>
        <v>98</v>
      </c>
      <c r="L1123" s="221" t="s">
        <v>62</v>
      </c>
      <c r="M1123" s="84">
        <v>46022</v>
      </c>
      <c r="N1123" s="84">
        <v>46022</v>
      </c>
      <c r="O1123" s="83"/>
      <c r="P1123" s="87" t="s">
        <v>62</v>
      </c>
      <c r="Q1123" s="83"/>
      <c r="R1123" s="83"/>
      <c r="S1123" s="239"/>
    </row>
    <row r="1124" spans="1:19" ht="21" customHeight="1" x14ac:dyDescent="0.2">
      <c r="A1124" s="332"/>
      <c r="B1124" s="147" t="s">
        <v>71</v>
      </c>
      <c r="C1124" s="224"/>
      <c r="D1124" s="224"/>
      <c r="E1124" s="224"/>
      <c r="F1124" s="224"/>
      <c r="G1124" s="221" t="s">
        <v>62</v>
      </c>
      <c r="H1124" s="221"/>
      <c r="I1124" s="221" t="s">
        <v>62</v>
      </c>
      <c r="J1124" s="221" t="str">
        <f t="shared" si="434"/>
        <v>X</v>
      </c>
      <c r="K1124" s="221" t="str">
        <f t="shared" si="435"/>
        <v>X</v>
      </c>
      <c r="L1124" s="221" t="s">
        <v>62</v>
      </c>
      <c r="M1124" s="221"/>
      <c r="N1124" s="221"/>
      <c r="O1124" s="87" t="s">
        <v>62</v>
      </c>
      <c r="P1124" s="87" t="s">
        <v>62</v>
      </c>
      <c r="Q1124" s="87" t="s">
        <v>62</v>
      </c>
      <c r="R1124" s="87" t="s">
        <v>62</v>
      </c>
      <c r="S1124" s="239"/>
    </row>
    <row r="1125" spans="1:19" ht="21" customHeight="1" x14ac:dyDescent="0.2">
      <c r="A1125" s="333"/>
      <c r="B1125" s="148" t="s">
        <v>72</v>
      </c>
      <c r="C1125" s="224"/>
      <c r="D1125" s="224" t="s">
        <v>62</v>
      </c>
      <c r="E1125" s="224"/>
      <c r="F1125" s="224"/>
      <c r="G1125" s="221">
        <f>G1118</f>
        <v>98</v>
      </c>
      <c r="H1125" s="221">
        <f>H1118</f>
        <v>98</v>
      </c>
      <c r="I1125" s="221">
        <f>I1118</f>
        <v>29</v>
      </c>
      <c r="J1125" s="221">
        <f t="shared" si="434"/>
        <v>29</v>
      </c>
      <c r="K1125" s="221">
        <f t="shared" si="435"/>
        <v>98</v>
      </c>
      <c r="L1125" s="221" t="s">
        <v>62</v>
      </c>
      <c r="M1125" s="84">
        <v>46022</v>
      </c>
      <c r="N1125" s="84">
        <v>46022</v>
      </c>
      <c r="O1125" s="83"/>
      <c r="P1125" s="87" t="s">
        <v>62</v>
      </c>
      <c r="Q1125" s="83"/>
      <c r="R1125" s="83"/>
      <c r="S1125" s="239"/>
    </row>
    <row r="1126" spans="1:19" s="56" customFormat="1" ht="74.45" customHeight="1" x14ac:dyDescent="0.25">
      <c r="A1126" s="331" t="s">
        <v>140</v>
      </c>
      <c r="B1126" s="137" t="s">
        <v>418</v>
      </c>
      <c r="C1126" s="142" t="s">
        <v>191</v>
      </c>
      <c r="D1126" s="141" t="s">
        <v>333</v>
      </c>
      <c r="E1126" s="141" t="s">
        <v>82</v>
      </c>
      <c r="F1126" s="142">
        <v>744</v>
      </c>
      <c r="G1126" s="80">
        <v>98</v>
      </c>
      <c r="H1126" s="80">
        <v>98</v>
      </c>
      <c r="I1126" s="80">
        <v>3</v>
      </c>
      <c r="J1126" s="80">
        <f t="shared" si="434"/>
        <v>3</v>
      </c>
      <c r="K1126" s="80">
        <f t="shared" si="435"/>
        <v>98</v>
      </c>
      <c r="L1126" s="80"/>
      <c r="M1126" s="80" t="s">
        <v>62</v>
      </c>
      <c r="N1126" s="80" t="s">
        <v>62</v>
      </c>
      <c r="O1126" s="83">
        <v>3066212.48</v>
      </c>
      <c r="P1126" s="83" t="s">
        <v>344</v>
      </c>
      <c r="Q1126" s="83">
        <v>3066212.48</v>
      </c>
      <c r="R1126" s="83">
        <v>81000</v>
      </c>
      <c r="S1126" s="239">
        <f>R1126/O1126</f>
        <v>2.6416955944292549E-2</v>
      </c>
    </row>
    <row r="1127" spans="1:19" ht="15.75" x14ac:dyDescent="0.2">
      <c r="A1127" s="332"/>
      <c r="B1127" s="146" t="s">
        <v>70</v>
      </c>
      <c r="C1127" s="224"/>
      <c r="D1127" s="224" t="s">
        <v>62</v>
      </c>
      <c r="E1127" s="224"/>
      <c r="F1127" s="224"/>
      <c r="G1127" s="221">
        <f>G1126</f>
        <v>98</v>
      </c>
      <c r="H1127" s="221">
        <f>H1126</f>
        <v>98</v>
      </c>
      <c r="I1127" s="221">
        <f>I1126</f>
        <v>3</v>
      </c>
      <c r="J1127" s="221">
        <f t="shared" si="434"/>
        <v>3</v>
      </c>
      <c r="K1127" s="221">
        <f t="shared" si="435"/>
        <v>98</v>
      </c>
      <c r="L1127" s="221" t="s">
        <v>62</v>
      </c>
      <c r="M1127" s="84">
        <v>46022</v>
      </c>
      <c r="N1127" s="84">
        <v>46022</v>
      </c>
      <c r="O1127" s="83"/>
      <c r="P1127" s="87"/>
      <c r="Q1127" s="83"/>
      <c r="R1127" s="83"/>
      <c r="S1127" s="239"/>
    </row>
    <row r="1128" spans="1:19" ht="14.25" x14ac:dyDescent="0.2">
      <c r="A1128" s="332"/>
      <c r="B1128" s="147" t="s">
        <v>76</v>
      </c>
      <c r="C1128" s="224"/>
      <c r="D1128" s="224"/>
      <c r="E1128" s="224"/>
      <c r="F1128" s="224"/>
      <c r="G1128" s="221" t="s">
        <v>62</v>
      </c>
      <c r="H1128" s="221"/>
      <c r="I1128" s="221" t="s">
        <v>62</v>
      </c>
      <c r="J1128" s="221" t="str">
        <f t="shared" si="434"/>
        <v>X</v>
      </c>
      <c r="K1128" s="221" t="str">
        <f t="shared" si="435"/>
        <v>X</v>
      </c>
      <c r="L1128" s="221" t="s">
        <v>62</v>
      </c>
      <c r="M1128" s="221"/>
      <c r="N1128" s="221"/>
      <c r="O1128" s="87" t="s">
        <v>62</v>
      </c>
      <c r="P1128" s="87" t="s">
        <v>62</v>
      </c>
      <c r="Q1128" s="87" t="s">
        <v>62</v>
      </c>
      <c r="R1128" s="87" t="s">
        <v>62</v>
      </c>
      <c r="S1128" s="239"/>
    </row>
    <row r="1129" spans="1:19" ht="65.45" customHeight="1" x14ac:dyDescent="0.2">
      <c r="A1129" s="332"/>
      <c r="B1129" s="148" t="s">
        <v>192</v>
      </c>
      <c r="C1129" s="224"/>
      <c r="D1129" s="224" t="s">
        <v>62</v>
      </c>
      <c r="E1129" s="224"/>
      <c r="F1129" s="224"/>
      <c r="G1129" s="221">
        <f>G1126</f>
        <v>98</v>
      </c>
      <c r="H1129" s="221">
        <f>H1126</f>
        <v>98</v>
      </c>
      <c r="I1129" s="221">
        <f>I1126</f>
        <v>3</v>
      </c>
      <c r="J1129" s="221">
        <f t="shared" si="434"/>
        <v>3</v>
      </c>
      <c r="K1129" s="221">
        <f t="shared" si="435"/>
        <v>98</v>
      </c>
      <c r="L1129" s="221" t="s">
        <v>62</v>
      </c>
      <c r="M1129" s="84">
        <v>46022</v>
      </c>
      <c r="N1129" s="84">
        <v>46022</v>
      </c>
      <c r="O1129" s="83"/>
      <c r="P1129" s="87" t="s">
        <v>62</v>
      </c>
      <c r="Q1129" s="83"/>
      <c r="R1129" s="83"/>
      <c r="S1129" s="239"/>
    </row>
    <row r="1130" spans="1:19" ht="15" customHeight="1" x14ac:dyDescent="0.2">
      <c r="A1130" s="332"/>
      <c r="B1130" s="147" t="s">
        <v>193</v>
      </c>
      <c r="C1130" s="224"/>
      <c r="D1130" s="224"/>
      <c r="E1130" s="224"/>
      <c r="F1130" s="224"/>
      <c r="G1130" s="221" t="s">
        <v>62</v>
      </c>
      <c r="H1130" s="221"/>
      <c r="I1130" s="221" t="s">
        <v>62</v>
      </c>
      <c r="J1130" s="221" t="str">
        <f t="shared" si="434"/>
        <v>X</v>
      </c>
      <c r="K1130" s="221" t="str">
        <f t="shared" si="435"/>
        <v>X</v>
      </c>
      <c r="L1130" s="221" t="s">
        <v>62</v>
      </c>
      <c r="M1130" s="221"/>
      <c r="N1130" s="221"/>
      <c r="O1130" s="87" t="s">
        <v>62</v>
      </c>
      <c r="P1130" s="87" t="s">
        <v>62</v>
      </c>
      <c r="Q1130" s="87" t="s">
        <v>62</v>
      </c>
      <c r="R1130" s="87" t="s">
        <v>62</v>
      </c>
      <c r="S1130" s="239"/>
    </row>
    <row r="1131" spans="1:19" ht="38.65" customHeight="1" x14ac:dyDescent="0.2">
      <c r="A1131" s="332"/>
      <c r="B1131" s="148" t="s">
        <v>330</v>
      </c>
      <c r="C1131" s="224"/>
      <c r="D1131" s="224" t="s">
        <v>62</v>
      </c>
      <c r="E1131" s="224"/>
      <c r="F1131" s="224"/>
      <c r="G1131" s="221">
        <f>G1126</f>
        <v>98</v>
      </c>
      <c r="H1131" s="221">
        <f>H1126</f>
        <v>98</v>
      </c>
      <c r="I1131" s="221">
        <f>I1126</f>
        <v>3</v>
      </c>
      <c r="J1131" s="221">
        <f t="shared" si="434"/>
        <v>3</v>
      </c>
      <c r="K1131" s="221">
        <f t="shared" si="435"/>
        <v>98</v>
      </c>
      <c r="L1131" s="221" t="s">
        <v>62</v>
      </c>
      <c r="M1131" s="84">
        <v>46022</v>
      </c>
      <c r="N1131" s="84">
        <v>46022</v>
      </c>
      <c r="O1131" s="83"/>
      <c r="P1131" s="87" t="s">
        <v>62</v>
      </c>
      <c r="Q1131" s="83"/>
      <c r="R1131" s="83"/>
      <c r="S1131" s="239"/>
    </row>
    <row r="1132" spans="1:19" ht="21" customHeight="1" x14ac:dyDescent="0.2">
      <c r="A1132" s="332"/>
      <c r="B1132" s="147" t="s">
        <v>71</v>
      </c>
      <c r="C1132" s="224"/>
      <c r="D1132" s="224"/>
      <c r="E1132" s="224"/>
      <c r="F1132" s="224"/>
      <c r="G1132" s="221" t="s">
        <v>62</v>
      </c>
      <c r="H1132" s="221"/>
      <c r="I1132" s="221" t="s">
        <v>62</v>
      </c>
      <c r="J1132" s="221" t="str">
        <f t="shared" si="434"/>
        <v>X</v>
      </c>
      <c r="K1132" s="221" t="str">
        <f t="shared" si="435"/>
        <v>X</v>
      </c>
      <c r="L1132" s="221" t="s">
        <v>62</v>
      </c>
      <c r="M1132" s="221"/>
      <c r="N1132" s="221"/>
      <c r="O1132" s="87" t="s">
        <v>62</v>
      </c>
      <c r="P1132" s="87" t="s">
        <v>62</v>
      </c>
      <c r="Q1132" s="87" t="s">
        <v>62</v>
      </c>
      <c r="R1132" s="87" t="s">
        <v>62</v>
      </c>
      <c r="S1132" s="239"/>
    </row>
    <row r="1133" spans="1:19" ht="21" customHeight="1" x14ac:dyDescent="0.2">
      <c r="A1133" s="333"/>
      <c r="B1133" s="148" t="s">
        <v>72</v>
      </c>
      <c r="C1133" s="224"/>
      <c r="D1133" s="224" t="s">
        <v>62</v>
      </c>
      <c r="E1133" s="224"/>
      <c r="F1133" s="224"/>
      <c r="G1133" s="221">
        <f>G1126</f>
        <v>98</v>
      </c>
      <c r="H1133" s="221">
        <f>H1126</f>
        <v>98</v>
      </c>
      <c r="I1133" s="221">
        <f>I1126</f>
        <v>3</v>
      </c>
      <c r="J1133" s="221">
        <f t="shared" si="434"/>
        <v>3</v>
      </c>
      <c r="K1133" s="221">
        <f t="shared" si="435"/>
        <v>98</v>
      </c>
      <c r="L1133" s="221" t="s">
        <v>62</v>
      </c>
      <c r="M1133" s="84">
        <v>46022</v>
      </c>
      <c r="N1133" s="84">
        <v>46022</v>
      </c>
      <c r="O1133" s="83"/>
      <c r="P1133" s="87" t="s">
        <v>62</v>
      </c>
      <c r="Q1133" s="83"/>
      <c r="R1133" s="83"/>
      <c r="S1133" s="239"/>
    </row>
    <row r="1134" spans="1:19" s="56" customFormat="1" ht="74.45" customHeight="1" x14ac:dyDescent="0.25">
      <c r="A1134" s="331" t="s">
        <v>139</v>
      </c>
      <c r="B1134" s="137" t="s">
        <v>418</v>
      </c>
      <c r="C1134" s="142" t="s">
        <v>191</v>
      </c>
      <c r="D1134" s="141" t="s">
        <v>333</v>
      </c>
      <c r="E1134" s="141" t="s">
        <v>82</v>
      </c>
      <c r="F1134" s="142">
        <v>744</v>
      </c>
      <c r="G1134" s="80">
        <v>98</v>
      </c>
      <c r="H1134" s="80">
        <v>98</v>
      </c>
      <c r="I1134" s="80"/>
      <c r="J1134" s="80">
        <f t="shared" si="434"/>
        <v>0</v>
      </c>
      <c r="K1134" s="80">
        <f t="shared" si="435"/>
        <v>98</v>
      </c>
      <c r="L1134" s="80"/>
      <c r="M1134" s="80" t="s">
        <v>62</v>
      </c>
      <c r="N1134" s="80" t="s">
        <v>62</v>
      </c>
      <c r="O1134" s="83">
        <v>9502767.8000000007</v>
      </c>
      <c r="P1134" s="83"/>
      <c r="Q1134" s="83"/>
      <c r="R1134" s="83"/>
      <c r="S1134" s="239"/>
    </row>
    <row r="1135" spans="1:19" ht="15.75" x14ac:dyDescent="0.2">
      <c r="A1135" s="332"/>
      <c r="B1135" s="146" t="s">
        <v>70</v>
      </c>
      <c r="C1135" s="224"/>
      <c r="D1135" s="224" t="s">
        <v>62</v>
      </c>
      <c r="E1135" s="224"/>
      <c r="F1135" s="224"/>
      <c r="G1135" s="221">
        <f t="shared" ref="G1135:I1135" si="436">G1134</f>
        <v>98</v>
      </c>
      <c r="H1135" s="221">
        <f t="shared" si="436"/>
        <v>98</v>
      </c>
      <c r="I1135" s="221">
        <f t="shared" si="436"/>
        <v>0</v>
      </c>
      <c r="J1135" s="221">
        <f t="shared" si="434"/>
        <v>0</v>
      </c>
      <c r="K1135" s="221">
        <f t="shared" si="435"/>
        <v>98</v>
      </c>
      <c r="L1135" s="221" t="s">
        <v>62</v>
      </c>
      <c r="M1135" s="84">
        <v>46022</v>
      </c>
      <c r="N1135" s="84">
        <v>46022</v>
      </c>
      <c r="O1135" s="83"/>
      <c r="P1135" s="87" t="s">
        <v>62</v>
      </c>
      <c r="Q1135" s="83"/>
      <c r="R1135" s="83"/>
      <c r="S1135" s="239"/>
    </row>
    <row r="1136" spans="1:19" ht="14.25" x14ac:dyDescent="0.2">
      <c r="A1136" s="332"/>
      <c r="B1136" s="147" t="s">
        <v>76</v>
      </c>
      <c r="C1136" s="224"/>
      <c r="D1136" s="224"/>
      <c r="E1136" s="224"/>
      <c r="F1136" s="224"/>
      <c r="G1136" s="221" t="s">
        <v>62</v>
      </c>
      <c r="H1136" s="221"/>
      <c r="I1136" s="221" t="s">
        <v>62</v>
      </c>
      <c r="J1136" s="221" t="str">
        <f t="shared" si="434"/>
        <v>X</v>
      </c>
      <c r="K1136" s="221" t="str">
        <f t="shared" si="435"/>
        <v>X</v>
      </c>
      <c r="L1136" s="221" t="s">
        <v>62</v>
      </c>
      <c r="M1136" s="221"/>
      <c r="N1136" s="221"/>
      <c r="O1136" s="87" t="s">
        <v>62</v>
      </c>
      <c r="P1136" s="87" t="s">
        <v>62</v>
      </c>
      <c r="Q1136" s="87" t="s">
        <v>62</v>
      </c>
      <c r="R1136" s="87" t="s">
        <v>62</v>
      </c>
      <c r="S1136" s="239"/>
    </row>
    <row r="1137" spans="1:19" ht="65.45" customHeight="1" x14ac:dyDescent="0.2">
      <c r="A1137" s="332"/>
      <c r="B1137" s="148" t="s">
        <v>192</v>
      </c>
      <c r="C1137" s="224"/>
      <c r="D1137" s="224" t="s">
        <v>62</v>
      </c>
      <c r="E1137" s="224"/>
      <c r="F1137" s="224"/>
      <c r="G1137" s="221">
        <f t="shared" ref="G1137:I1137" si="437">G1134</f>
        <v>98</v>
      </c>
      <c r="H1137" s="221">
        <f t="shared" si="437"/>
        <v>98</v>
      </c>
      <c r="I1137" s="221">
        <f t="shared" si="437"/>
        <v>0</v>
      </c>
      <c r="J1137" s="221">
        <f t="shared" si="434"/>
        <v>0</v>
      </c>
      <c r="K1137" s="221">
        <f t="shared" si="435"/>
        <v>98</v>
      </c>
      <c r="L1137" s="221" t="s">
        <v>62</v>
      </c>
      <c r="M1137" s="84">
        <v>46022</v>
      </c>
      <c r="N1137" s="84">
        <v>46022</v>
      </c>
      <c r="O1137" s="83"/>
      <c r="P1137" s="87" t="s">
        <v>62</v>
      </c>
      <c r="Q1137" s="83"/>
      <c r="R1137" s="83"/>
      <c r="S1137" s="239"/>
    </row>
    <row r="1138" spans="1:19" ht="15" customHeight="1" x14ac:dyDescent="0.2">
      <c r="A1138" s="332"/>
      <c r="B1138" s="147" t="s">
        <v>193</v>
      </c>
      <c r="C1138" s="224"/>
      <c r="D1138" s="224"/>
      <c r="E1138" s="224"/>
      <c r="F1138" s="224"/>
      <c r="G1138" s="221" t="s">
        <v>62</v>
      </c>
      <c r="H1138" s="221"/>
      <c r="I1138" s="221" t="s">
        <v>62</v>
      </c>
      <c r="J1138" s="221" t="str">
        <f t="shared" si="434"/>
        <v>X</v>
      </c>
      <c r="K1138" s="221" t="str">
        <f t="shared" si="435"/>
        <v>X</v>
      </c>
      <c r="L1138" s="221" t="s">
        <v>62</v>
      </c>
      <c r="M1138" s="221"/>
      <c r="N1138" s="221"/>
      <c r="O1138" s="87" t="s">
        <v>62</v>
      </c>
      <c r="P1138" s="87" t="s">
        <v>62</v>
      </c>
      <c r="Q1138" s="87" t="s">
        <v>62</v>
      </c>
      <c r="R1138" s="87" t="s">
        <v>62</v>
      </c>
      <c r="S1138" s="239"/>
    </row>
    <row r="1139" spans="1:19" ht="38.65" customHeight="1" x14ac:dyDescent="0.2">
      <c r="A1139" s="332"/>
      <c r="B1139" s="148" t="s">
        <v>330</v>
      </c>
      <c r="C1139" s="224"/>
      <c r="D1139" s="224" t="s">
        <v>62</v>
      </c>
      <c r="E1139" s="224"/>
      <c r="F1139" s="224"/>
      <c r="G1139" s="221">
        <f t="shared" ref="G1139:I1139" si="438">G1134</f>
        <v>98</v>
      </c>
      <c r="H1139" s="221">
        <f t="shared" si="438"/>
        <v>98</v>
      </c>
      <c r="I1139" s="221">
        <f t="shared" si="438"/>
        <v>0</v>
      </c>
      <c r="J1139" s="221">
        <f t="shared" si="434"/>
        <v>0</v>
      </c>
      <c r="K1139" s="221">
        <f t="shared" si="435"/>
        <v>98</v>
      </c>
      <c r="L1139" s="221" t="s">
        <v>62</v>
      </c>
      <c r="M1139" s="84">
        <v>46022</v>
      </c>
      <c r="N1139" s="84">
        <v>46022</v>
      </c>
      <c r="O1139" s="83"/>
      <c r="P1139" s="87" t="s">
        <v>62</v>
      </c>
      <c r="Q1139" s="83"/>
      <c r="R1139" s="83"/>
      <c r="S1139" s="239"/>
    </row>
    <row r="1140" spans="1:19" ht="21" customHeight="1" x14ac:dyDescent="0.2">
      <c r="A1140" s="332"/>
      <c r="B1140" s="147" t="s">
        <v>71</v>
      </c>
      <c r="C1140" s="224"/>
      <c r="D1140" s="224"/>
      <c r="E1140" s="224"/>
      <c r="F1140" s="224"/>
      <c r="G1140" s="221" t="s">
        <v>62</v>
      </c>
      <c r="H1140" s="221"/>
      <c r="I1140" s="221" t="s">
        <v>62</v>
      </c>
      <c r="J1140" s="221" t="str">
        <f t="shared" si="434"/>
        <v>X</v>
      </c>
      <c r="K1140" s="221" t="str">
        <f t="shared" si="435"/>
        <v>X</v>
      </c>
      <c r="L1140" s="221" t="s">
        <v>62</v>
      </c>
      <c r="M1140" s="221"/>
      <c r="N1140" s="221"/>
      <c r="O1140" s="87" t="s">
        <v>62</v>
      </c>
      <c r="P1140" s="87" t="s">
        <v>62</v>
      </c>
      <c r="Q1140" s="87" t="s">
        <v>62</v>
      </c>
      <c r="R1140" s="87" t="s">
        <v>62</v>
      </c>
      <c r="S1140" s="239"/>
    </row>
    <row r="1141" spans="1:19" ht="21" customHeight="1" x14ac:dyDescent="0.2">
      <c r="A1141" s="333"/>
      <c r="B1141" s="148" t="s">
        <v>72</v>
      </c>
      <c r="C1141" s="224"/>
      <c r="D1141" s="224" t="s">
        <v>62</v>
      </c>
      <c r="E1141" s="224"/>
      <c r="F1141" s="224"/>
      <c r="G1141" s="221">
        <f t="shared" ref="G1141:I1141" si="439">G1134</f>
        <v>98</v>
      </c>
      <c r="H1141" s="221">
        <f t="shared" si="439"/>
        <v>98</v>
      </c>
      <c r="I1141" s="221">
        <f t="shared" si="439"/>
        <v>0</v>
      </c>
      <c r="J1141" s="221">
        <f t="shared" si="434"/>
        <v>0</v>
      </c>
      <c r="K1141" s="221">
        <f t="shared" si="435"/>
        <v>98</v>
      </c>
      <c r="L1141" s="221" t="s">
        <v>62</v>
      </c>
      <c r="M1141" s="84">
        <v>46022</v>
      </c>
      <c r="N1141" s="84">
        <v>46022</v>
      </c>
      <c r="O1141" s="83"/>
      <c r="P1141" s="87" t="s">
        <v>62</v>
      </c>
      <c r="Q1141" s="83"/>
      <c r="R1141" s="83"/>
      <c r="S1141" s="239"/>
    </row>
    <row r="1142" spans="1:19" s="56" customFormat="1" ht="74.45" customHeight="1" x14ac:dyDescent="0.25">
      <c r="A1142" s="331" t="s">
        <v>138</v>
      </c>
      <c r="B1142" s="137" t="s">
        <v>418</v>
      </c>
      <c r="C1142" s="142" t="s">
        <v>191</v>
      </c>
      <c r="D1142" s="141" t="s">
        <v>333</v>
      </c>
      <c r="E1142" s="141" t="s">
        <v>82</v>
      </c>
      <c r="F1142" s="142">
        <v>744</v>
      </c>
      <c r="G1142" s="80">
        <v>98</v>
      </c>
      <c r="H1142" s="80">
        <v>98</v>
      </c>
      <c r="I1142" s="80"/>
      <c r="J1142" s="80">
        <f t="shared" si="434"/>
        <v>0</v>
      </c>
      <c r="K1142" s="80">
        <f t="shared" si="435"/>
        <v>98</v>
      </c>
      <c r="L1142" s="80"/>
      <c r="M1142" s="80" t="s">
        <v>62</v>
      </c>
      <c r="N1142" s="80" t="s">
        <v>62</v>
      </c>
      <c r="O1142" s="83">
        <f>11929301.84-346801.12</f>
        <v>11582500.720000001</v>
      </c>
      <c r="P1142" s="83" t="s">
        <v>344</v>
      </c>
      <c r="Q1142" s="83">
        <v>7444086.7300000004</v>
      </c>
      <c r="R1142" s="83"/>
      <c r="S1142" s="239"/>
    </row>
    <row r="1143" spans="1:19" ht="15.75" x14ac:dyDescent="0.2">
      <c r="A1143" s="332"/>
      <c r="B1143" s="146" t="s">
        <v>70</v>
      </c>
      <c r="C1143" s="224"/>
      <c r="D1143" s="224" t="s">
        <v>62</v>
      </c>
      <c r="E1143" s="224"/>
      <c r="F1143" s="224"/>
      <c r="G1143" s="221">
        <f>G1142</f>
        <v>98</v>
      </c>
      <c r="H1143" s="221">
        <f>H1142</f>
        <v>98</v>
      </c>
      <c r="I1143" s="221">
        <f>I1142</f>
        <v>0</v>
      </c>
      <c r="J1143" s="221">
        <f t="shared" si="434"/>
        <v>0</v>
      </c>
      <c r="K1143" s="221">
        <f t="shared" si="435"/>
        <v>98</v>
      </c>
      <c r="L1143" s="221" t="s">
        <v>62</v>
      </c>
      <c r="M1143" s="84">
        <v>46022</v>
      </c>
      <c r="N1143" s="84">
        <v>46022</v>
      </c>
      <c r="O1143" s="83"/>
      <c r="P1143" s="87"/>
      <c r="Q1143" s="83"/>
      <c r="R1143" s="83"/>
      <c r="S1143" s="239"/>
    </row>
    <row r="1144" spans="1:19" ht="14.25" x14ac:dyDescent="0.2">
      <c r="A1144" s="332"/>
      <c r="B1144" s="147" t="s">
        <v>76</v>
      </c>
      <c r="C1144" s="224"/>
      <c r="D1144" s="224"/>
      <c r="E1144" s="224"/>
      <c r="F1144" s="224"/>
      <c r="G1144" s="221" t="s">
        <v>62</v>
      </c>
      <c r="H1144" s="221"/>
      <c r="I1144" s="221" t="s">
        <v>62</v>
      </c>
      <c r="J1144" s="221" t="str">
        <f t="shared" si="434"/>
        <v>X</v>
      </c>
      <c r="K1144" s="221" t="str">
        <f t="shared" si="435"/>
        <v>X</v>
      </c>
      <c r="L1144" s="221" t="s">
        <v>62</v>
      </c>
      <c r="M1144" s="221"/>
      <c r="N1144" s="221"/>
      <c r="O1144" s="87" t="s">
        <v>62</v>
      </c>
      <c r="P1144" s="87" t="s">
        <v>62</v>
      </c>
      <c r="Q1144" s="87" t="s">
        <v>62</v>
      </c>
      <c r="R1144" s="87" t="s">
        <v>62</v>
      </c>
      <c r="S1144" s="239"/>
    </row>
    <row r="1145" spans="1:19" ht="65.45" customHeight="1" x14ac:dyDescent="0.2">
      <c r="A1145" s="332"/>
      <c r="B1145" s="148" t="s">
        <v>192</v>
      </c>
      <c r="C1145" s="224"/>
      <c r="D1145" s="224" t="s">
        <v>62</v>
      </c>
      <c r="E1145" s="224"/>
      <c r="F1145" s="224"/>
      <c r="G1145" s="221">
        <f>G1142</f>
        <v>98</v>
      </c>
      <c r="H1145" s="221">
        <f>H1142</f>
        <v>98</v>
      </c>
      <c r="I1145" s="221">
        <f>I1142</f>
        <v>0</v>
      </c>
      <c r="J1145" s="221">
        <f t="shared" si="434"/>
        <v>0</v>
      </c>
      <c r="K1145" s="221">
        <f t="shared" si="435"/>
        <v>98</v>
      </c>
      <c r="L1145" s="221" t="s">
        <v>62</v>
      </c>
      <c r="M1145" s="84">
        <v>46022</v>
      </c>
      <c r="N1145" s="84">
        <v>46022</v>
      </c>
      <c r="O1145" s="83"/>
      <c r="P1145" s="87" t="s">
        <v>62</v>
      </c>
      <c r="Q1145" s="83"/>
      <c r="R1145" s="83"/>
      <c r="S1145" s="239"/>
    </row>
    <row r="1146" spans="1:19" ht="15" customHeight="1" x14ac:dyDescent="0.2">
      <c r="A1146" s="332"/>
      <c r="B1146" s="147" t="s">
        <v>193</v>
      </c>
      <c r="C1146" s="224"/>
      <c r="D1146" s="224"/>
      <c r="E1146" s="224"/>
      <c r="F1146" s="224"/>
      <c r="G1146" s="221" t="s">
        <v>62</v>
      </c>
      <c r="H1146" s="221"/>
      <c r="I1146" s="221" t="s">
        <v>62</v>
      </c>
      <c r="J1146" s="221" t="str">
        <f t="shared" si="434"/>
        <v>X</v>
      </c>
      <c r="K1146" s="221" t="str">
        <f t="shared" si="435"/>
        <v>X</v>
      </c>
      <c r="L1146" s="221" t="s">
        <v>62</v>
      </c>
      <c r="M1146" s="221"/>
      <c r="N1146" s="221"/>
      <c r="O1146" s="87" t="s">
        <v>62</v>
      </c>
      <c r="P1146" s="87" t="s">
        <v>62</v>
      </c>
      <c r="Q1146" s="87" t="s">
        <v>62</v>
      </c>
      <c r="R1146" s="87" t="s">
        <v>62</v>
      </c>
      <c r="S1146" s="239"/>
    </row>
    <row r="1147" spans="1:19" ht="38.65" customHeight="1" x14ac:dyDescent="0.2">
      <c r="A1147" s="332"/>
      <c r="B1147" s="148" t="s">
        <v>330</v>
      </c>
      <c r="C1147" s="224"/>
      <c r="D1147" s="224" t="s">
        <v>62</v>
      </c>
      <c r="E1147" s="224"/>
      <c r="F1147" s="224"/>
      <c r="G1147" s="221">
        <f>G1142</f>
        <v>98</v>
      </c>
      <c r="H1147" s="221">
        <f>H1142</f>
        <v>98</v>
      </c>
      <c r="I1147" s="221">
        <f>I1142</f>
        <v>0</v>
      </c>
      <c r="J1147" s="221">
        <f t="shared" si="434"/>
        <v>0</v>
      </c>
      <c r="K1147" s="221">
        <f t="shared" si="435"/>
        <v>98</v>
      </c>
      <c r="L1147" s="221" t="s">
        <v>62</v>
      </c>
      <c r="M1147" s="84">
        <v>46022</v>
      </c>
      <c r="N1147" s="84">
        <v>46022</v>
      </c>
      <c r="O1147" s="83"/>
      <c r="P1147" s="87" t="s">
        <v>62</v>
      </c>
      <c r="Q1147" s="83"/>
      <c r="R1147" s="83"/>
      <c r="S1147" s="239"/>
    </row>
    <row r="1148" spans="1:19" ht="21" customHeight="1" x14ac:dyDescent="0.2">
      <c r="A1148" s="332"/>
      <c r="B1148" s="147" t="s">
        <v>71</v>
      </c>
      <c r="C1148" s="224"/>
      <c r="D1148" s="224"/>
      <c r="E1148" s="224"/>
      <c r="F1148" s="224"/>
      <c r="G1148" s="221" t="s">
        <v>62</v>
      </c>
      <c r="H1148" s="221"/>
      <c r="I1148" s="221" t="s">
        <v>62</v>
      </c>
      <c r="J1148" s="221" t="str">
        <f t="shared" si="434"/>
        <v>X</v>
      </c>
      <c r="K1148" s="221" t="str">
        <f t="shared" si="435"/>
        <v>X</v>
      </c>
      <c r="L1148" s="221" t="s">
        <v>62</v>
      </c>
      <c r="M1148" s="221"/>
      <c r="N1148" s="221"/>
      <c r="O1148" s="87" t="s">
        <v>62</v>
      </c>
      <c r="P1148" s="87" t="s">
        <v>62</v>
      </c>
      <c r="Q1148" s="87" t="s">
        <v>62</v>
      </c>
      <c r="R1148" s="87" t="s">
        <v>62</v>
      </c>
      <c r="S1148" s="239"/>
    </row>
    <row r="1149" spans="1:19" ht="21" customHeight="1" x14ac:dyDescent="0.2">
      <c r="A1149" s="333"/>
      <c r="B1149" s="148" t="s">
        <v>72</v>
      </c>
      <c r="C1149" s="224"/>
      <c r="D1149" s="224" t="s">
        <v>62</v>
      </c>
      <c r="E1149" s="224"/>
      <c r="F1149" s="224"/>
      <c r="G1149" s="221">
        <f>G1142</f>
        <v>98</v>
      </c>
      <c r="H1149" s="221">
        <f>H1142</f>
        <v>98</v>
      </c>
      <c r="I1149" s="221">
        <f>I1142</f>
        <v>0</v>
      </c>
      <c r="J1149" s="221">
        <f t="shared" si="434"/>
        <v>0</v>
      </c>
      <c r="K1149" s="221">
        <f t="shared" si="435"/>
        <v>98</v>
      </c>
      <c r="L1149" s="221" t="s">
        <v>62</v>
      </c>
      <c r="M1149" s="84">
        <v>46022</v>
      </c>
      <c r="N1149" s="84">
        <v>46022</v>
      </c>
      <c r="O1149" s="83"/>
      <c r="P1149" s="87" t="s">
        <v>62</v>
      </c>
      <c r="Q1149" s="83"/>
      <c r="R1149" s="83"/>
      <c r="S1149" s="239"/>
    </row>
    <row r="1150" spans="1:19" s="56" customFormat="1" ht="74.45" customHeight="1" x14ac:dyDescent="0.25">
      <c r="A1150" s="331" t="s">
        <v>137</v>
      </c>
      <c r="B1150" s="137" t="s">
        <v>418</v>
      </c>
      <c r="C1150" s="142" t="s">
        <v>191</v>
      </c>
      <c r="D1150" s="141" t="s">
        <v>333</v>
      </c>
      <c r="E1150" s="141" t="s">
        <v>82</v>
      </c>
      <c r="F1150" s="142">
        <v>744</v>
      </c>
      <c r="G1150" s="80">
        <v>98</v>
      </c>
      <c r="H1150" s="80">
        <v>98</v>
      </c>
      <c r="I1150" s="80"/>
      <c r="J1150" s="80">
        <f t="shared" si="434"/>
        <v>0</v>
      </c>
      <c r="K1150" s="80">
        <f t="shared" si="435"/>
        <v>98</v>
      </c>
      <c r="L1150" s="80"/>
      <c r="M1150" s="80" t="s">
        <v>62</v>
      </c>
      <c r="N1150" s="80" t="s">
        <v>62</v>
      </c>
      <c r="O1150" s="83">
        <v>25330.55</v>
      </c>
      <c r="P1150" s="83"/>
      <c r="Q1150" s="83"/>
      <c r="R1150" s="83"/>
      <c r="S1150" s="239"/>
    </row>
    <row r="1151" spans="1:19" ht="15.75" x14ac:dyDescent="0.2">
      <c r="A1151" s="332"/>
      <c r="B1151" s="146" t="s">
        <v>70</v>
      </c>
      <c r="C1151" s="224"/>
      <c r="D1151" s="224" t="s">
        <v>62</v>
      </c>
      <c r="E1151" s="224"/>
      <c r="F1151" s="224"/>
      <c r="G1151" s="221">
        <f>G1150</f>
        <v>98</v>
      </c>
      <c r="H1151" s="221">
        <f>H1150</f>
        <v>98</v>
      </c>
      <c r="I1151" s="221">
        <f>I1150</f>
        <v>0</v>
      </c>
      <c r="J1151" s="221">
        <f t="shared" si="434"/>
        <v>0</v>
      </c>
      <c r="K1151" s="221">
        <f t="shared" si="435"/>
        <v>98</v>
      </c>
      <c r="L1151" s="221" t="s">
        <v>62</v>
      </c>
      <c r="M1151" s="84">
        <v>46022</v>
      </c>
      <c r="N1151" s="84">
        <v>46022</v>
      </c>
      <c r="O1151" s="83"/>
      <c r="P1151" s="87" t="s">
        <v>62</v>
      </c>
      <c r="Q1151" s="83"/>
      <c r="R1151" s="83"/>
      <c r="S1151" s="239"/>
    </row>
    <row r="1152" spans="1:19" ht="14.25" x14ac:dyDescent="0.2">
      <c r="A1152" s="332"/>
      <c r="B1152" s="147" t="s">
        <v>76</v>
      </c>
      <c r="C1152" s="224"/>
      <c r="D1152" s="224"/>
      <c r="E1152" s="224"/>
      <c r="F1152" s="224"/>
      <c r="G1152" s="221" t="s">
        <v>62</v>
      </c>
      <c r="H1152" s="221"/>
      <c r="I1152" s="221" t="s">
        <v>62</v>
      </c>
      <c r="J1152" s="221" t="str">
        <f t="shared" si="434"/>
        <v>X</v>
      </c>
      <c r="K1152" s="221" t="str">
        <f t="shared" si="435"/>
        <v>X</v>
      </c>
      <c r="L1152" s="221" t="s">
        <v>62</v>
      </c>
      <c r="M1152" s="221"/>
      <c r="N1152" s="221"/>
      <c r="O1152" s="87" t="s">
        <v>62</v>
      </c>
      <c r="P1152" s="87" t="s">
        <v>62</v>
      </c>
      <c r="Q1152" s="87" t="s">
        <v>62</v>
      </c>
      <c r="R1152" s="87" t="s">
        <v>62</v>
      </c>
      <c r="S1152" s="239"/>
    </row>
    <row r="1153" spans="1:19" ht="65.45" customHeight="1" x14ac:dyDescent="0.2">
      <c r="A1153" s="332"/>
      <c r="B1153" s="148" t="s">
        <v>192</v>
      </c>
      <c r="C1153" s="224"/>
      <c r="D1153" s="224" t="s">
        <v>62</v>
      </c>
      <c r="E1153" s="224"/>
      <c r="F1153" s="224"/>
      <c r="G1153" s="221">
        <f>G1150</f>
        <v>98</v>
      </c>
      <c r="H1153" s="221">
        <f>H1150</f>
        <v>98</v>
      </c>
      <c r="I1153" s="221">
        <f>I1150</f>
        <v>0</v>
      </c>
      <c r="J1153" s="221">
        <f t="shared" si="434"/>
        <v>0</v>
      </c>
      <c r="K1153" s="221">
        <f t="shared" si="435"/>
        <v>98</v>
      </c>
      <c r="L1153" s="221" t="s">
        <v>62</v>
      </c>
      <c r="M1153" s="84">
        <v>46022</v>
      </c>
      <c r="N1153" s="84">
        <v>46022</v>
      </c>
      <c r="O1153" s="83"/>
      <c r="P1153" s="87" t="s">
        <v>62</v>
      </c>
      <c r="Q1153" s="83"/>
      <c r="R1153" s="83"/>
      <c r="S1153" s="239"/>
    </row>
    <row r="1154" spans="1:19" ht="15" customHeight="1" x14ac:dyDescent="0.2">
      <c r="A1154" s="332"/>
      <c r="B1154" s="147" t="s">
        <v>193</v>
      </c>
      <c r="C1154" s="224"/>
      <c r="D1154" s="224"/>
      <c r="E1154" s="224"/>
      <c r="F1154" s="224"/>
      <c r="G1154" s="221" t="s">
        <v>62</v>
      </c>
      <c r="H1154" s="221"/>
      <c r="I1154" s="221" t="s">
        <v>62</v>
      </c>
      <c r="J1154" s="221" t="str">
        <f t="shared" si="434"/>
        <v>X</v>
      </c>
      <c r="K1154" s="221" t="str">
        <f t="shared" si="435"/>
        <v>X</v>
      </c>
      <c r="L1154" s="221" t="s">
        <v>62</v>
      </c>
      <c r="M1154" s="221"/>
      <c r="N1154" s="221"/>
      <c r="O1154" s="87" t="s">
        <v>62</v>
      </c>
      <c r="P1154" s="87" t="s">
        <v>62</v>
      </c>
      <c r="Q1154" s="87" t="s">
        <v>62</v>
      </c>
      <c r="R1154" s="87" t="s">
        <v>62</v>
      </c>
      <c r="S1154" s="239"/>
    </row>
    <row r="1155" spans="1:19" ht="38.65" customHeight="1" x14ac:dyDescent="0.2">
      <c r="A1155" s="332"/>
      <c r="B1155" s="148" t="s">
        <v>330</v>
      </c>
      <c r="C1155" s="224"/>
      <c r="D1155" s="224" t="s">
        <v>62</v>
      </c>
      <c r="E1155" s="224"/>
      <c r="F1155" s="224"/>
      <c r="G1155" s="221">
        <f>G1150</f>
        <v>98</v>
      </c>
      <c r="H1155" s="221">
        <f>H1150</f>
        <v>98</v>
      </c>
      <c r="I1155" s="221">
        <f>I1150</f>
        <v>0</v>
      </c>
      <c r="J1155" s="221">
        <f t="shared" si="434"/>
        <v>0</v>
      </c>
      <c r="K1155" s="221">
        <f t="shared" si="435"/>
        <v>98</v>
      </c>
      <c r="L1155" s="221" t="s">
        <v>62</v>
      </c>
      <c r="M1155" s="84">
        <v>46022</v>
      </c>
      <c r="N1155" s="84">
        <v>46022</v>
      </c>
      <c r="O1155" s="83"/>
      <c r="P1155" s="87" t="s">
        <v>62</v>
      </c>
      <c r="Q1155" s="83"/>
      <c r="R1155" s="83"/>
      <c r="S1155" s="239"/>
    </row>
    <row r="1156" spans="1:19" ht="21" customHeight="1" x14ac:dyDescent="0.2">
      <c r="A1156" s="332"/>
      <c r="B1156" s="147" t="s">
        <v>71</v>
      </c>
      <c r="C1156" s="224"/>
      <c r="D1156" s="224"/>
      <c r="E1156" s="224"/>
      <c r="F1156" s="224"/>
      <c r="G1156" s="221" t="s">
        <v>62</v>
      </c>
      <c r="H1156" s="221"/>
      <c r="I1156" s="221" t="s">
        <v>62</v>
      </c>
      <c r="J1156" s="221" t="str">
        <f t="shared" si="434"/>
        <v>X</v>
      </c>
      <c r="K1156" s="221" t="str">
        <f t="shared" si="435"/>
        <v>X</v>
      </c>
      <c r="L1156" s="221" t="s">
        <v>62</v>
      </c>
      <c r="M1156" s="221"/>
      <c r="N1156" s="221"/>
      <c r="O1156" s="87" t="s">
        <v>62</v>
      </c>
      <c r="P1156" s="87" t="s">
        <v>62</v>
      </c>
      <c r="Q1156" s="87" t="s">
        <v>62</v>
      </c>
      <c r="R1156" s="87" t="s">
        <v>62</v>
      </c>
      <c r="S1156" s="239"/>
    </row>
    <row r="1157" spans="1:19" ht="21" customHeight="1" x14ac:dyDescent="0.2">
      <c r="A1157" s="333"/>
      <c r="B1157" s="148" t="s">
        <v>72</v>
      </c>
      <c r="C1157" s="224"/>
      <c r="D1157" s="224" t="s">
        <v>62</v>
      </c>
      <c r="E1157" s="224"/>
      <c r="F1157" s="224"/>
      <c r="G1157" s="221">
        <f>G1150</f>
        <v>98</v>
      </c>
      <c r="H1157" s="221">
        <f>H1150</f>
        <v>98</v>
      </c>
      <c r="I1157" s="221">
        <f>I1150</f>
        <v>0</v>
      </c>
      <c r="J1157" s="221">
        <f t="shared" si="434"/>
        <v>0</v>
      </c>
      <c r="K1157" s="221">
        <f t="shared" si="435"/>
        <v>98</v>
      </c>
      <c r="L1157" s="221" t="s">
        <v>62</v>
      </c>
      <c r="M1157" s="84">
        <v>46022</v>
      </c>
      <c r="N1157" s="84">
        <v>46022</v>
      </c>
      <c r="O1157" s="83"/>
      <c r="P1157" s="87" t="s">
        <v>62</v>
      </c>
      <c r="Q1157" s="83"/>
      <c r="R1157" s="83"/>
      <c r="S1157" s="239"/>
    </row>
    <row r="1158" spans="1:19" s="56" customFormat="1" ht="74.45" customHeight="1" x14ac:dyDescent="0.25">
      <c r="A1158" s="331" t="s">
        <v>136</v>
      </c>
      <c r="B1158" s="137" t="s">
        <v>418</v>
      </c>
      <c r="C1158" s="142" t="s">
        <v>191</v>
      </c>
      <c r="D1158" s="141" t="s">
        <v>333</v>
      </c>
      <c r="E1158" s="141" t="s">
        <v>82</v>
      </c>
      <c r="F1158" s="142">
        <v>744</v>
      </c>
      <c r="G1158" s="80">
        <v>98</v>
      </c>
      <c r="H1158" s="80">
        <v>98</v>
      </c>
      <c r="I1158" s="80"/>
      <c r="J1158" s="80">
        <f t="shared" si="434"/>
        <v>0</v>
      </c>
      <c r="K1158" s="80">
        <f t="shared" si="435"/>
        <v>98</v>
      </c>
      <c r="L1158" s="80"/>
      <c r="M1158" s="80" t="s">
        <v>62</v>
      </c>
      <c r="N1158" s="80" t="s">
        <v>62</v>
      </c>
      <c r="O1158" s="83">
        <f>339210.7+296398.74</f>
        <v>635609.43999999994</v>
      </c>
      <c r="P1158" s="83" t="s">
        <v>344</v>
      </c>
      <c r="Q1158" s="83">
        <v>332474.71999999997</v>
      </c>
      <c r="R1158" s="83"/>
      <c r="S1158" s="239"/>
    </row>
    <row r="1159" spans="1:19" ht="15.75" x14ac:dyDescent="0.2">
      <c r="A1159" s="332"/>
      <c r="B1159" s="146" t="s">
        <v>70</v>
      </c>
      <c r="C1159" s="224"/>
      <c r="D1159" s="224" t="s">
        <v>62</v>
      </c>
      <c r="E1159" s="224"/>
      <c r="F1159" s="224"/>
      <c r="G1159" s="221">
        <f>G1158</f>
        <v>98</v>
      </c>
      <c r="H1159" s="221">
        <f>H1158</f>
        <v>98</v>
      </c>
      <c r="I1159" s="221">
        <f>I1158</f>
        <v>0</v>
      </c>
      <c r="J1159" s="221">
        <f t="shared" ref="J1159:J1221" si="440">I1159</f>
        <v>0</v>
      </c>
      <c r="K1159" s="221">
        <f t="shared" ref="K1159:K1222" si="441">G1159</f>
        <v>98</v>
      </c>
      <c r="L1159" s="221" t="s">
        <v>62</v>
      </c>
      <c r="M1159" s="84">
        <v>46022</v>
      </c>
      <c r="N1159" s="84">
        <v>46022</v>
      </c>
      <c r="O1159" s="83"/>
      <c r="P1159" s="87"/>
      <c r="Q1159" s="83"/>
      <c r="R1159" s="83"/>
      <c r="S1159" s="239"/>
    </row>
    <row r="1160" spans="1:19" ht="14.25" x14ac:dyDescent="0.2">
      <c r="A1160" s="332"/>
      <c r="B1160" s="147" t="s">
        <v>76</v>
      </c>
      <c r="C1160" s="224"/>
      <c r="D1160" s="224"/>
      <c r="E1160" s="224"/>
      <c r="F1160" s="224"/>
      <c r="G1160" s="221" t="s">
        <v>62</v>
      </c>
      <c r="H1160" s="221"/>
      <c r="I1160" s="221" t="s">
        <v>62</v>
      </c>
      <c r="J1160" s="221" t="str">
        <f t="shared" si="440"/>
        <v>X</v>
      </c>
      <c r="K1160" s="221" t="str">
        <f t="shared" si="441"/>
        <v>X</v>
      </c>
      <c r="L1160" s="221" t="s">
        <v>62</v>
      </c>
      <c r="M1160" s="221"/>
      <c r="N1160" s="221"/>
      <c r="O1160" s="87" t="s">
        <v>62</v>
      </c>
      <c r="P1160" s="87" t="s">
        <v>62</v>
      </c>
      <c r="Q1160" s="87" t="s">
        <v>62</v>
      </c>
      <c r="R1160" s="87" t="s">
        <v>62</v>
      </c>
      <c r="S1160" s="239"/>
    </row>
    <row r="1161" spans="1:19" ht="65.45" customHeight="1" x14ac:dyDescent="0.2">
      <c r="A1161" s="332"/>
      <c r="B1161" s="148" t="s">
        <v>192</v>
      </c>
      <c r="C1161" s="224"/>
      <c r="D1161" s="224" t="s">
        <v>62</v>
      </c>
      <c r="E1161" s="224"/>
      <c r="F1161" s="224"/>
      <c r="G1161" s="221">
        <f>G1158</f>
        <v>98</v>
      </c>
      <c r="H1161" s="221">
        <f>H1158</f>
        <v>98</v>
      </c>
      <c r="I1161" s="221">
        <f>I1158</f>
        <v>0</v>
      </c>
      <c r="J1161" s="221">
        <f t="shared" si="440"/>
        <v>0</v>
      </c>
      <c r="K1161" s="221">
        <f t="shared" si="441"/>
        <v>98</v>
      </c>
      <c r="L1161" s="221" t="s">
        <v>62</v>
      </c>
      <c r="M1161" s="84">
        <v>46022</v>
      </c>
      <c r="N1161" s="84">
        <v>46022</v>
      </c>
      <c r="O1161" s="83"/>
      <c r="P1161" s="87" t="s">
        <v>62</v>
      </c>
      <c r="Q1161" s="83"/>
      <c r="R1161" s="83"/>
      <c r="S1161" s="239"/>
    </row>
    <row r="1162" spans="1:19" ht="15" customHeight="1" x14ac:dyDescent="0.2">
      <c r="A1162" s="332"/>
      <c r="B1162" s="147" t="s">
        <v>193</v>
      </c>
      <c r="C1162" s="224"/>
      <c r="D1162" s="224"/>
      <c r="E1162" s="224"/>
      <c r="F1162" s="224"/>
      <c r="G1162" s="221" t="s">
        <v>62</v>
      </c>
      <c r="H1162" s="221"/>
      <c r="I1162" s="221" t="s">
        <v>62</v>
      </c>
      <c r="J1162" s="221" t="str">
        <f t="shared" si="440"/>
        <v>X</v>
      </c>
      <c r="K1162" s="221" t="str">
        <f t="shared" si="441"/>
        <v>X</v>
      </c>
      <c r="L1162" s="221" t="s">
        <v>62</v>
      </c>
      <c r="M1162" s="221"/>
      <c r="N1162" s="221"/>
      <c r="O1162" s="87" t="s">
        <v>62</v>
      </c>
      <c r="P1162" s="87" t="s">
        <v>62</v>
      </c>
      <c r="Q1162" s="87" t="s">
        <v>62</v>
      </c>
      <c r="R1162" s="87" t="s">
        <v>62</v>
      </c>
      <c r="S1162" s="239"/>
    </row>
    <row r="1163" spans="1:19" ht="38.65" customHeight="1" x14ac:dyDescent="0.2">
      <c r="A1163" s="332"/>
      <c r="B1163" s="148" t="s">
        <v>330</v>
      </c>
      <c r="C1163" s="224"/>
      <c r="D1163" s="224" t="s">
        <v>62</v>
      </c>
      <c r="E1163" s="224"/>
      <c r="F1163" s="224"/>
      <c r="G1163" s="221">
        <f>G1158</f>
        <v>98</v>
      </c>
      <c r="H1163" s="221">
        <f>H1158</f>
        <v>98</v>
      </c>
      <c r="I1163" s="221">
        <f>I1158</f>
        <v>0</v>
      </c>
      <c r="J1163" s="221">
        <f t="shared" si="440"/>
        <v>0</v>
      </c>
      <c r="K1163" s="221">
        <f t="shared" si="441"/>
        <v>98</v>
      </c>
      <c r="L1163" s="221" t="s">
        <v>62</v>
      </c>
      <c r="M1163" s="84">
        <v>46022</v>
      </c>
      <c r="N1163" s="84">
        <v>46022</v>
      </c>
      <c r="O1163" s="83"/>
      <c r="P1163" s="87" t="s">
        <v>62</v>
      </c>
      <c r="Q1163" s="83"/>
      <c r="R1163" s="83"/>
      <c r="S1163" s="239"/>
    </row>
    <row r="1164" spans="1:19" ht="21" customHeight="1" x14ac:dyDescent="0.2">
      <c r="A1164" s="332"/>
      <c r="B1164" s="147" t="s">
        <v>71</v>
      </c>
      <c r="C1164" s="224"/>
      <c r="D1164" s="224"/>
      <c r="E1164" s="224"/>
      <c r="F1164" s="224"/>
      <c r="G1164" s="221" t="s">
        <v>62</v>
      </c>
      <c r="H1164" s="221"/>
      <c r="I1164" s="221" t="s">
        <v>62</v>
      </c>
      <c r="J1164" s="221" t="str">
        <f t="shared" si="440"/>
        <v>X</v>
      </c>
      <c r="K1164" s="221" t="str">
        <f t="shared" si="441"/>
        <v>X</v>
      </c>
      <c r="L1164" s="221" t="s">
        <v>62</v>
      </c>
      <c r="M1164" s="221"/>
      <c r="N1164" s="221"/>
      <c r="O1164" s="87" t="s">
        <v>62</v>
      </c>
      <c r="P1164" s="87" t="s">
        <v>62</v>
      </c>
      <c r="Q1164" s="87" t="s">
        <v>62</v>
      </c>
      <c r="R1164" s="87" t="s">
        <v>62</v>
      </c>
      <c r="S1164" s="239"/>
    </row>
    <row r="1165" spans="1:19" ht="21" customHeight="1" x14ac:dyDescent="0.2">
      <c r="A1165" s="333"/>
      <c r="B1165" s="148" t="s">
        <v>72</v>
      </c>
      <c r="C1165" s="224"/>
      <c r="D1165" s="224" t="s">
        <v>62</v>
      </c>
      <c r="E1165" s="224"/>
      <c r="F1165" s="224"/>
      <c r="G1165" s="221">
        <f>G1158</f>
        <v>98</v>
      </c>
      <c r="H1165" s="221">
        <f>H1158</f>
        <v>98</v>
      </c>
      <c r="I1165" s="221">
        <f>I1158</f>
        <v>0</v>
      </c>
      <c r="J1165" s="221">
        <f t="shared" si="440"/>
        <v>0</v>
      </c>
      <c r="K1165" s="221">
        <f t="shared" si="441"/>
        <v>98</v>
      </c>
      <c r="L1165" s="221" t="s">
        <v>62</v>
      </c>
      <c r="M1165" s="84">
        <v>46022</v>
      </c>
      <c r="N1165" s="84">
        <v>46022</v>
      </c>
      <c r="O1165" s="83"/>
      <c r="P1165" s="87" t="s">
        <v>62</v>
      </c>
      <c r="Q1165" s="83"/>
      <c r="R1165" s="83"/>
      <c r="S1165" s="239"/>
    </row>
    <row r="1166" spans="1:19" s="56" customFormat="1" ht="74.45" customHeight="1" x14ac:dyDescent="0.25">
      <c r="A1166" s="331" t="s">
        <v>135</v>
      </c>
      <c r="B1166" s="137" t="s">
        <v>418</v>
      </c>
      <c r="C1166" s="142" t="s">
        <v>191</v>
      </c>
      <c r="D1166" s="141" t="s">
        <v>333</v>
      </c>
      <c r="E1166" s="141" t="s">
        <v>82</v>
      </c>
      <c r="F1166" s="142">
        <v>744</v>
      </c>
      <c r="G1166" s="80">
        <v>98</v>
      </c>
      <c r="H1166" s="80">
        <v>98</v>
      </c>
      <c r="I1166" s="80"/>
      <c r="J1166" s="80">
        <f t="shared" si="440"/>
        <v>0</v>
      </c>
      <c r="K1166" s="80">
        <f t="shared" si="441"/>
        <v>98</v>
      </c>
      <c r="L1166" s="80"/>
      <c r="M1166" s="80" t="s">
        <v>62</v>
      </c>
      <c r="N1166" s="80" t="s">
        <v>62</v>
      </c>
      <c r="O1166" s="83">
        <v>617504.13</v>
      </c>
      <c r="P1166" s="83" t="s">
        <v>344</v>
      </c>
      <c r="Q1166" s="83">
        <v>617504.13</v>
      </c>
      <c r="R1166" s="83"/>
      <c r="S1166" s="239"/>
    </row>
    <row r="1167" spans="1:19" ht="15.75" x14ac:dyDescent="0.2">
      <c r="A1167" s="332"/>
      <c r="B1167" s="146" t="s">
        <v>70</v>
      </c>
      <c r="C1167" s="224"/>
      <c r="D1167" s="224" t="s">
        <v>62</v>
      </c>
      <c r="E1167" s="224"/>
      <c r="F1167" s="224"/>
      <c r="G1167" s="221">
        <f>G1166</f>
        <v>98</v>
      </c>
      <c r="H1167" s="221">
        <f>H1166</f>
        <v>98</v>
      </c>
      <c r="I1167" s="221">
        <f>I1166</f>
        <v>0</v>
      </c>
      <c r="J1167" s="221">
        <f t="shared" si="440"/>
        <v>0</v>
      </c>
      <c r="K1167" s="221">
        <f t="shared" si="441"/>
        <v>98</v>
      </c>
      <c r="L1167" s="221" t="s">
        <v>62</v>
      </c>
      <c r="M1167" s="84">
        <v>46022</v>
      </c>
      <c r="N1167" s="84">
        <v>46022</v>
      </c>
      <c r="O1167" s="83"/>
      <c r="P1167" s="87"/>
      <c r="Q1167" s="83"/>
      <c r="R1167" s="83"/>
      <c r="S1167" s="239"/>
    </row>
    <row r="1168" spans="1:19" ht="14.25" x14ac:dyDescent="0.2">
      <c r="A1168" s="332"/>
      <c r="B1168" s="147" t="s">
        <v>76</v>
      </c>
      <c r="C1168" s="224"/>
      <c r="D1168" s="224"/>
      <c r="E1168" s="224"/>
      <c r="F1168" s="224"/>
      <c r="G1168" s="221" t="s">
        <v>62</v>
      </c>
      <c r="H1168" s="221"/>
      <c r="I1168" s="221" t="s">
        <v>62</v>
      </c>
      <c r="J1168" s="221" t="str">
        <f t="shared" si="440"/>
        <v>X</v>
      </c>
      <c r="K1168" s="221" t="str">
        <f t="shared" si="441"/>
        <v>X</v>
      </c>
      <c r="L1168" s="221" t="s">
        <v>62</v>
      </c>
      <c r="M1168" s="221"/>
      <c r="N1168" s="221"/>
      <c r="O1168" s="87" t="s">
        <v>62</v>
      </c>
      <c r="P1168" s="87" t="s">
        <v>62</v>
      </c>
      <c r="Q1168" s="87" t="s">
        <v>62</v>
      </c>
      <c r="R1168" s="87" t="s">
        <v>62</v>
      </c>
      <c r="S1168" s="239"/>
    </row>
    <row r="1169" spans="1:19" ht="65.45" customHeight="1" x14ac:dyDescent="0.2">
      <c r="A1169" s="332"/>
      <c r="B1169" s="148" t="s">
        <v>192</v>
      </c>
      <c r="C1169" s="224"/>
      <c r="D1169" s="224" t="s">
        <v>62</v>
      </c>
      <c r="E1169" s="224"/>
      <c r="F1169" s="224"/>
      <c r="G1169" s="221">
        <f>G1166</f>
        <v>98</v>
      </c>
      <c r="H1169" s="221">
        <f>H1166</f>
        <v>98</v>
      </c>
      <c r="I1169" s="221">
        <f>I1166</f>
        <v>0</v>
      </c>
      <c r="J1169" s="221">
        <f t="shared" si="440"/>
        <v>0</v>
      </c>
      <c r="K1169" s="221">
        <f t="shared" si="441"/>
        <v>98</v>
      </c>
      <c r="L1169" s="221" t="s">
        <v>62</v>
      </c>
      <c r="M1169" s="84">
        <v>46022</v>
      </c>
      <c r="N1169" s="84">
        <v>46022</v>
      </c>
      <c r="O1169" s="83"/>
      <c r="P1169" s="87" t="s">
        <v>62</v>
      </c>
      <c r="Q1169" s="83"/>
      <c r="R1169" s="83"/>
      <c r="S1169" s="239"/>
    </row>
    <row r="1170" spans="1:19" ht="15" customHeight="1" x14ac:dyDescent="0.2">
      <c r="A1170" s="332"/>
      <c r="B1170" s="147" t="s">
        <v>193</v>
      </c>
      <c r="C1170" s="224"/>
      <c r="D1170" s="224"/>
      <c r="E1170" s="224"/>
      <c r="F1170" s="224"/>
      <c r="G1170" s="221" t="s">
        <v>62</v>
      </c>
      <c r="H1170" s="221"/>
      <c r="I1170" s="221" t="s">
        <v>62</v>
      </c>
      <c r="J1170" s="221" t="str">
        <f t="shared" si="440"/>
        <v>X</v>
      </c>
      <c r="K1170" s="221" t="str">
        <f t="shared" si="441"/>
        <v>X</v>
      </c>
      <c r="L1170" s="221" t="s">
        <v>62</v>
      </c>
      <c r="M1170" s="221"/>
      <c r="N1170" s="221"/>
      <c r="O1170" s="87" t="s">
        <v>62</v>
      </c>
      <c r="P1170" s="87" t="s">
        <v>62</v>
      </c>
      <c r="Q1170" s="87" t="s">
        <v>62</v>
      </c>
      <c r="R1170" s="87" t="s">
        <v>62</v>
      </c>
      <c r="S1170" s="239"/>
    </row>
    <row r="1171" spans="1:19" ht="38.65" customHeight="1" x14ac:dyDescent="0.2">
      <c r="A1171" s="332"/>
      <c r="B1171" s="148" t="s">
        <v>330</v>
      </c>
      <c r="C1171" s="224"/>
      <c r="D1171" s="224" t="s">
        <v>62</v>
      </c>
      <c r="E1171" s="224"/>
      <c r="F1171" s="224"/>
      <c r="G1171" s="221">
        <f>G1166</f>
        <v>98</v>
      </c>
      <c r="H1171" s="221">
        <f>H1166</f>
        <v>98</v>
      </c>
      <c r="I1171" s="221">
        <f>I1166</f>
        <v>0</v>
      </c>
      <c r="J1171" s="221">
        <f t="shared" si="440"/>
        <v>0</v>
      </c>
      <c r="K1171" s="221">
        <f t="shared" si="441"/>
        <v>98</v>
      </c>
      <c r="L1171" s="221" t="s">
        <v>62</v>
      </c>
      <c r="M1171" s="84">
        <v>46022</v>
      </c>
      <c r="N1171" s="84">
        <v>46022</v>
      </c>
      <c r="O1171" s="83"/>
      <c r="P1171" s="87" t="s">
        <v>62</v>
      </c>
      <c r="Q1171" s="83"/>
      <c r="R1171" s="83"/>
      <c r="S1171" s="239"/>
    </row>
    <row r="1172" spans="1:19" ht="21" customHeight="1" x14ac:dyDescent="0.2">
      <c r="A1172" s="332"/>
      <c r="B1172" s="147" t="s">
        <v>71</v>
      </c>
      <c r="C1172" s="224"/>
      <c r="D1172" s="224"/>
      <c r="E1172" s="224"/>
      <c r="F1172" s="224"/>
      <c r="G1172" s="221" t="s">
        <v>62</v>
      </c>
      <c r="H1172" s="221"/>
      <c r="I1172" s="221" t="s">
        <v>62</v>
      </c>
      <c r="J1172" s="221" t="str">
        <f t="shared" si="440"/>
        <v>X</v>
      </c>
      <c r="K1172" s="221" t="str">
        <f t="shared" si="441"/>
        <v>X</v>
      </c>
      <c r="L1172" s="221" t="s">
        <v>62</v>
      </c>
      <c r="M1172" s="221"/>
      <c r="N1172" s="221"/>
      <c r="O1172" s="87" t="s">
        <v>62</v>
      </c>
      <c r="P1172" s="87" t="s">
        <v>62</v>
      </c>
      <c r="Q1172" s="87" t="s">
        <v>62</v>
      </c>
      <c r="R1172" s="87" t="s">
        <v>62</v>
      </c>
      <c r="S1172" s="239"/>
    </row>
    <row r="1173" spans="1:19" ht="21" customHeight="1" x14ac:dyDescent="0.2">
      <c r="A1173" s="333"/>
      <c r="B1173" s="148" t="s">
        <v>72</v>
      </c>
      <c r="C1173" s="224"/>
      <c r="D1173" s="224" t="s">
        <v>62</v>
      </c>
      <c r="E1173" s="224"/>
      <c r="F1173" s="224"/>
      <c r="G1173" s="221">
        <f>G1166</f>
        <v>98</v>
      </c>
      <c r="H1173" s="221">
        <f>H1166</f>
        <v>98</v>
      </c>
      <c r="I1173" s="221">
        <f>I1166</f>
        <v>0</v>
      </c>
      <c r="J1173" s="221">
        <f t="shared" si="440"/>
        <v>0</v>
      </c>
      <c r="K1173" s="221">
        <f t="shared" si="441"/>
        <v>98</v>
      </c>
      <c r="L1173" s="221" t="s">
        <v>62</v>
      </c>
      <c r="M1173" s="84">
        <v>46022</v>
      </c>
      <c r="N1173" s="84">
        <v>46022</v>
      </c>
      <c r="O1173" s="83"/>
      <c r="P1173" s="87" t="s">
        <v>62</v>
      </c>
      <c r="Q1173" s="83"/>
      <c r="R1173" s="83"/>
      <c r="S1173" s="239"/>
    </row>
    <row r="1174" spans="1:19" s="56" customFormat="1" ht="74.45" customHeight="1" x14ac:dyDescent="0.25">
      <c r="A1174" s="331" t="s">
        <v>134</v>
      </c>
      <c r="B1174" s="137" t="s">
        <v>418</v>
      </c>
      <c r="C1174" s="142" t="s">
        <v>191</v>
      </c>
      <c r="D1174" s="141" t="s">
        <v>333</v>
      </c>
      <c r="E1174" s="141" t="s">
        <v>82</v>
      </c>
      <c r="F1174" s="142">
        <v>744</v>
      </c>
      <c r="G1174" s="80">
        <v>98</v>
      </c>
      <c r="H1174" s="80">
        <v>98</v>
      </c>
      <c r="I1174" s="80"/>
      <c r="J1174" s="80">
        <f t="shared" si="440"/>
        <v>0</v>
      </c>
      <c r="K1174" s="80">
        <f t="shared" si="441"/>
        <v>98</v>
      </c>
      <c r="L1174" s="80"/>
      <c r="M1174" s="80" t="s">
        <v>62</v>
      </c>
      <c r="N1174" s="80" t="s">
        <v>62</v>
      </c>
      <c r="O1174" s="83">
        <f>4168600.18-276387</f>
        <v>3892213.18</v>
      </c>
      <c r="P1174" s="83" t="s">
        <v>344</v>
      </c>
      <c r="Q1174" s="83">
        <v>3892213.18</v>
      </c>
      <c r="R1174" s="83"/>
      <c r="S1174" s="239"/>
    </row>
    <row r="1175" spans="1:19" ht="15.75" x14ac:dyDescent="0.2">
      <c r="A1175" s="332"/>
      <c r="B1175" s="146" t="s">
        <v>70</v>
      </c>
      <c r="C1175" s="224"/>
      <c r="D1175" s="224" t="s">
        <v>62</v>
      </c>
      <c r="E1175" s="224"/>
      <c r="F1175" s="224"/>
      <c r="G1175" s="221">
        <f>G1174</f>
        <v>98</v>
      </c>
      <c r="H1175" s="221">
        <f>H1174</f>
        <v>98</v>
      </c>
      <c r="I1175" s="221">
        <f>I1174</f>
        <v>0</v>
      </c>
      <c r="J1175" s="221">
        <f t="shared" si="440"/>
        <v>0</v>
      </c>
      <c r="K1175" s="221">
        <f t="shared" si="441"/>
        <v>98</v>
      </c>
      <c r="L1175" s="221" t="s">
        <v>62</v>
      </c>
      <c r="M1175" s="84">
        <v>46022</v>
      </c>
      <c r="N1175" s="84">
        <v>46022</v>
      </c>
      <c r="O1175" s="83"/>
      <c r="P1175" s="87"/>
      <c r="Q1175" s="83"/>
      <c r="R1175" s="83"/>
      <c r="S1175" s="239"/>
    </row>
    <row r="1176" spans="1:19" ht="14.25" x14ac:dyDescent="0.2">
      <c r="A1176" s="332"/>
      <c r="B1176" s="147" t="s">
        <v>76</v>
      </c>
      <c r="C1176" s="224"/>
      <c r="D1176" s="224"/>
      <c r="E1176" s="224"/>
      <c r="F1176" s="224"/>
      <c r="G1176" s="221" t="s">
        <v>62</v>
      </c>
      <c r="H1176" s="221"/>
      <c r="I1176" s="221" t="s">
        <v>62</v>
      </c>
      <c r="J1176" s="221" t="str">
        <f t="shared" si="440"/>
        <v>X</v>
      </c>
      <c r="K1176" s="221" t="str">
        <f t="shared" si="441"/>
        <v>X</v>
      </c>
      <c r="L1176" s="221" t="s">
        <v>62</v>
      </c>
      <c r="M1176" s="221"/>
      <c r="N1176" s="221"/>
      <c r="O1176" s="87" t="s">
        <v>62</v>
      </c>
      <c r="P1176" s="87" t="s">
        <v>62</v>
      </c>
      <c r="Q1176" s="87" t="s">
        <v>62</v>
      </c>
      <c r="R1176" s="87" t="s">
        <v>62</v>
      </c>
      <c r="S1176" s="239"/>
    </row>
    <row r="1177" spans="1:19" ht="65.45" customHeight="1" x14ac:dyDescent="0.2">
      <c r="A1177" s="332"/>
      <c r="B1177" s="148" t="s">
        <v>192</v>
      </c>
      <c r="C1177" s="224"/>
      <c r="D1177" s="224" t="s">
        <v>62</v>
      </c>
      <c r="E1177" s="224"/>
      <c r="F1177" s="224"/>
      <c r="G1177" s="221">
        <f>G1174</f>
        <v>98</v>
      </c>
      <c r="H1177" s="221">
        <f>H1174</f>
        <v>98</v>
      </c>
      <c r="I1177" s="221">
        <f>I1174</f>
        <v>0</v>
      </c>
      <c r="J1177" s="221">
        <f t="shared" si="440"/>
        <v>0</v>
      </c>
      <c r="K1177" s="221">
        <f t="shared" si="441"/>
        <v>98</v>
      </c>
      <c r="L1177" s="221" t="s">
        <v>62</v>
      </c>
      <c r="M1177" s="84">
        <v>46022</v>
      </c>
      <c r="N1177" s="84">
        <v>46022</v>
      </c>
      <c r="O1177" s="83"/>
      <c r="P1177" s="87" t="s">
        <v>62</v>
      </c>
      <c r="Q1177" s="83"/>
      <c r="R1177" s="83"/>
      <c r="S1177" s="239"/>
    </row>
    <row r="1178" spans="1:19" ht="15" customHeight="1" x14ac:dyDescent="0.2">
      <c r="A1178" s="332"/>
      <c r="B1178" s="147" t="s">
        <v>193</v>
      </c>
      <c r="C1178" s="224"/>
      <c r="D1178" s="224"/>
      <c r="E1178" s="224"/>
      <c r="F1178" s="224"/>
      <c r="G1178" s="221" t="s">
        <v>62</v>
      </c>
      <c r="H1178" s="221"/>
      <c r="I1178" s="221" t="s">
        <v>62</v>
      </c>
      <c r="J1178" s="221" t="str">
        <f t="shared" si="440"/>
        <v>X</v>
      </c>
      <c r="K1178" s="221" t="str">
        <f t="shared" si="441"/>
        <v>X</v>
      </c>
      <c r="L1178" s="221" t="s">
        <v>62</v>
      </c>
      <c r="M1178" s="221"/>
      <c r="N1178" s="221"/>
      <c r="O1178" s="87" t="s">
        <v>62</v>
      </c>
      <c r="P1178" s="87" t="s">
        <v>62</v>
      </c>
      <c r="Q1178" s="87" t="s">
        <v>62</v>
      </c>
      <c r="R1178" s="87" t="s">
        <v>62</v>
      </c>
      <c r="S1178" s="239"/>
    </row>
    <row r="1179" spans="1:19" ht="38.65" customHeight="1" x14ac:dyDescent="0.2">
      <c r="A1179" s="332"/>
      <c r="B1179" s="148" t="s">
        <v>330</v>
      </c>
      <c r="C1179" s="224"/>
      <c r="D1179" s="224" t="s">
        <v>62</v>
      </c>
      <c r="E1179" s="224"/>
      <c r="F1179" s="224"/>
      <c r="G1179" s="221">
        <f>G1174</f>
        <v>98</v>
      </c>
      <c r="H1179" s="221">
        <f>H1174</f>
        <v>98</v>
      </c>
      <c r="I1179" s="221">
        <f>I1174</f>
        <v>0</v>
      </c>
      <c r="J1179" s="221">
        <f t="shared" si="440"/>
        <v>0</v>
      </c>
      <c r="K1179" s="221">
        <f t="shared" si="441"/>
        <v>98</v>
      </c>
      <c r="L1179" s="221" t="s">
        <v>62</v>
      </c>
      <c r="M1179" s="84">
        <v>46022</v>
      </c>
      <c r="N1179" s="84">
        <v>46022</v>
      </c>
      <c r="O1179" s="83"/>
      <c r="P1179" s="87" t="s">
        <v>62</v>
      </c>
      <c r="Q1179" s="83"/>
      <c r="R1179" s="83"/>
      <c r="S1179" s="239"/>
    </row>
    <row r="1180" spans="1:19" ht="21" customHeight="1" x14ac:dyDescent="0.2">
      <c r="A1180" s="332"/>
      <c r="B1180" s="147" t="s">
        <v>71</v>
      </c>
      <c r="C1180" s="224"/>
      <c r="D1180" s="224"/>
      <c r="E1180" s="224"/>
      <c r="F1180" s="224"/>
      <c r="G1180" s="221" t="s">
        <v>62</v>
      </c>
      <c r="H1180" s="221"/>
      <c r="I1180" s="221" t="s">
        <v>62</v>
      </c>
      <c r="J1180" s="221" t="str">
        <f t="shared" si="440"/>
        <v>X</v>
      </c>
      <c r="K1180" s="221" t="str">
        <f t="shared" si="441"/>
        <v>X</v>
      </c>
      <c r="L1180" s="221" t="s">
        <v>62</v>
      </c>
      <c r="M1180" s="221"/>
      <c r="N1180" s="221"/>
      <c r="O1180" s="87" t="s">
        <v>62</v>
      </c>
      <c r="P1180" s="87" t="s">
        <v>62</v>
      </c>
      <c r="Q1180" s="87" t="s">
        <v>62</v>
      </c>
      <c r="R1180" s="87" t="s">
        <v>62</v>
      </c>
      <c r="S1180" s="239"/>
    </row>
    <row r="1181" spans="1:19" ht="21" customHeight="1" x14ac:dyDescent="0.2">
      <c r="A1181" s="333"/>
      <c r="B1181" s="148" t="s">
        <v>72</v>
      </c>
      <c r="C1181" s="224"/>
      <c r="D1181" s="224" t="s">
        <v>62</v>
      </c>
      <c r="E1181" s="224"/>
      <c r="F1181" s="224"/>
      <c r="G1181" s="221">
        <f>G1174</f>
        <v>98</v>
      </c>
      <c r="H1181" s="221">
        <f>H1174</f>
        <v>98</v>
      </c>
      <c r="I1181" s="221">
        <f>I1174</f>
        <v>0</v>
      </c>
      <c r="J1181" s="221">
        <f t="shared" si="440"/>
        <v>0</v>
      </c>
      <c r="K1181" s="221">
        <f t="shared" si="441"/>
        <v>98</v>
      </c>
      <c r="L1181" s="221" t="s">
        <v>62</v>
      </c>
      <c r="M1181" s="84">
        <v>46022</v>
      </c>
      <c r="N1181" s="84">
        <v>46022</v>
      </c>
      <c r="O1181" s="83"/>
      <c r="P1181" s="87" t="s">
        <v>62</v>
      </c>
      <c r="Q1181" s="83"/>
      <c r="R1181" s="83"/>
      <c r="S1181" s="239"/>
    </row>
    <row r="1182" spans="1:19" s="56" customFormat="1" ht="74.45" customHeight="1" x14ac:dyDescent="0.25">
      <c r="A1182" s="331" t="s">
        <v>133</v>
      </c>
      <c r="B1182" s="137" t="s">
        <v>418</v>
      </c>
      <c r="C1182" s="142" t="s">
        <v>191</v>
      </c>
      <c r="D1182" s="141" t="s">
        <v>333</v>
      </c>
      <c r="E1182" s="141" t="s">
        <v>82</v>
      </c>
      <c r="F1182" s="142">
        <v>744</v>
      </c>
      <c r="G1182" s="80">
        <v>98</v>
      </c>
      <c r="H1182" s="80">
        <v>98</v>
      </c>
      <c r="I1182" s="80"/>
      <c r="J1182" s="80">
        <f t="shared" si="440"/>
        <v>0</v>
      </c>
      <c r="K1182" s="80">
        <f t="shared" si="441"/>
        <v>98</v>
      </c>
      <c r="L1182" s="80"/>
      <c r="M1182" s="80" t="s">
        <v>62</v>
      </c>
      <c r="N1182" s="80" t="s">
        <v>62</v>
      </c>
      <c r="O1182" s="83">
        <v>10168185.58</v>
      </c>
      <c r="P1182" s="83"/>
      <c r="Q1182" s="83">
        <v>10168185.58</v>
      </c>
      <c r="R1182" s="83"/>
      <c r="S1182" s="239"/>
    </row>
    <row r="1183" spans="1:19" ht="15.75" x14ac:dyDescent="0.2">
      <c r="A1183" s="332"/>
      <c r="B1183" s="146" t="s">
        <v>70</v>
      </c>
      <c r="C1183" s="224"/>
      <c r="D1183" s="224" t="s">
        <v>62</v>
      </c>
      <c r="E1183" s="224"/>
      <c r="F1183" s="224"/>
      <c r="G1183" s="221">
        <f>G1182</f>
        <v>98</v>
      </c>
      <c r="H1183" s="221">
        <f>H1182</f>
        <v>98</v>
      </c>
      <c r="I1183" s="221">
        <f>I1182</f>
        <v>0</v>
      </c>
      <c r="J1183" s="221">
        <f t="shared" si="440"/>
        <v>0</v>
      </c>
      <c r="K1183" s="221">
        <f t="shared" si="441"/>
        <v>98</v>
      </c>
      <c r="L1183" s="221" t="s">
        <v>62</v>
      </c>
      <c r="M1183" s="84">
        <v>46022</v>
      </c>
      <c r="N1183" s="84">
        <v>46022</v>
      </c>
      <c r="O1183" s="83"/>
      <c r="P1183" s="87" t="s">
        <v>62</v>
      </c>
      <c r="Q1183" s="83"/>
      <c r="R1183" s="83"/>
      <c r="S1183" s="239"/>
    </row>
    <row r="1184" spans="1:19" ht="14.25" x14ac:dyDescent="0.2">
      <c r="A1184" s="332"/>
      <c r="B1184" s="147" t="s">
        <v>76</v>
      </c>
      <c r="C1184" s="224"/>
      <c r="D1184" s="224"/>
      <c r="E1184" s="224"/>
      <c r="F1184" s="224"/>
      <c r="G1184" s="221" t="s">
        <v>62</v>
      </c>
      <c r="H1184" s="221"/>
      <c r="I1184" s="221" t="s">
        <v>62</v>
      </c>
      <c r="J1184" s="221" t="str">
        <f t="shared" si="440"/>
        <v>X</v>
      </c>
      <c r="K1184" s="221" t="str">
        <f t="shared" si="441"/>
        <v>X</v>
      </c>
      <c r="L1184" s="221" t="s">
        <v>62</v>
      </c>
      <c r="M1184" s="221"/>
      <c r="N1184" s="221"/>
      <c r="O1184" s="87" t="s">
        <v>62</v>
      </c>
      <c r="P1184" s="87" t="s">
        <v>62</v>
      </c>
      <c r="Q1184" s="87" t="s">
        <v>62</v>
      </c>
      <c r="R1184" s="87" t="s">
        <v>62</v>
      </c>
      <c r="S1184" s="239"/>
    </row>
    <row r="1185" spans="1:19" ht="65.45" customHeight="1" x14ac:dyDescent="0.2">
      <c r="A1185" s="332"/>
      <c r="B1185" s="148" t="s">
        <v>192</v>
      </c>
      <c r="C1185" s="224"/>
      <c r="D1185" s="224" t="s">
        <v>62</v>
      </c>
      <c r="E1185" s="224"/>
      <c r="F1185" s="224"/>
      <c r="G1185" s="221">
        <f>G1182</f>
        <v>98</v>
      </c>
      <c r="H1185" s="221">
        <f>H1182</f>
        <v>98</v>
      </c>
      <c r="I1185" s="221">
        <f>I1182</f>
        <v>0</v>
      </c>
      <c r="J1185" s="221">
        <f t="shared" si="440"/>
        <v>0</v>
      </c>
      <c r="K1185" s="221">
        <f t="shared" si="441"/>
        <v>98</v>
      </c>
      <c r="L1185" s="221" t="s">
        <v>62</v>
      </c>
      <c r="M1185" s="84">
        <v>46022</v>
      </c>
      <c r="N1185" s="84">
        <v>46022</v>
      </c>
      <c r="O1185" s="83"/>
      <c r="P1185" s="87" t="s">
        <v>62</v>
      </c>
      <c r="Q1185" s="83"/>
      <c r="R1185" s="83"/>
      <c r="S1185" s="239"/>
    </row>
    <row r="1186" spans="1:19" ht="15" customHeight="1" x14ac:dyDescent="0.2">
      <c r="A1186" s="332"/>
      <c r="B1186" s="147" t="s">
        <v>193</v>
      </c>
      <c r="C1186" s="224"/>
      <c r="D1186" s="224"/>
      <c r="E1186" s="224"/>
      <c r="F1186" s="224"/>
      <c r="G1186" s="221" t="s">
        <v>62</v>
      </c>
      <c r="H1186" s="221"/>
      <c r="I1186" s="221" t="s">
        <v>62</v>
      </c>
      <c r="J1186" s="221" t="str">
        <f t="shared" si="440"/>
        <v>X</v>
      </c>
      <c r="K1186" s="221" t="str">
        <f t="shared" si="441"/>
        <v>X</v>
      </c>
      <c r="L1186" s="221" t="s">
        <v>62</v>
      </c>
      <c r="M1186" s="221"/>
      <c r="N1186" s="221"/>
      <c r="O1186" s="87" t="s">
        <v>62</v>
      </c>
      <c r="P1186" s="87" t="s">
        <v>62</v>
      </c>
      <c r="Q1186" s="87" t="s">
        <v>62</v>
      </c>
      <c r="R1186" s="87" t="s">
        <v>62</v>
      </c>
      <c r="S1186" s="239"/>
    </row>
    <row r="1187" spans="1:19" ht="38.65" customHeight="1" x14ac:dyDescent="0.2">
      <c r="A1187" s="332"/>
      <c r="B1187" s="148" t="s">
        <v>330</v>
      </c>
      <c r="C1187" s="224"/>
      <c r="D1187" s="224" t="s">
        <v>62</v>
      </c>
      <c r="E1187" s="224"/>
      <c r="F1187" s="224"/>
      <c r="G1187" s="221">
        <f>G1182</f>
        <v>98</v>
      </c>
      <c r="H1187" s="221">
        <f>H1182</f>
        <v>98</v>
      </c>
      <c r="I1187" s="221">
        <f>I1182</f>
        <v>0</v>
      </c>
      <c r="J1187" s="221">
        <f t="shared" si="440"/>
        <v>0</v>
      </c>
      <c r="K1187" s="221">
        <f t="shared" si="441"/>
        <v>98</v>
      </c>
      <c r="L1187" s="221" t="s">
        <v>62</v>
      </c>
      <c r="M1187" s="84">
        <v>46022</v>
      </c>
      <c r="N1187" s="84">
        <v>46022</v>
      </c>
      <c r="O1187" s="83"/>
      <c r="P1187" s="87" t="s">
        <v>62</v>
      </c>
      <c r="Q1187" s="83"/>
      <c r="R1187" s="83"/>
      <c r="S1187" s="239"/>
    </row>
    <row r="1188" spans="1:19" ht="21" customHeight="1" x14ac:dyDescent="0.2">
      <c r="A1188" s="332"/>
      <c r="B1188" s="147" t="s">
        <v>71</v>
      </c>
      <c r="C1188" s="224"/>
      <c r="D1188" s="224"/>
      <c r="E1188" s="224"/>
      <c r="F1188" s="224"/>
      <c r="G1188" s="221" t="s">
        <v>62</v>
      </c>
      <c r="H1188" s="221"/>
      <c r="I1188" s="221" t="s">
        <v>62</v>
      </c>
      <c r="J1188" s="221" t="str">
        <f t="shared" si="440"/>
        <v>X</v>
      </c>
      <c r="K1188" s="221" t="str">
        <f t="shared" si="441"/>
        <v>X</v>
      </c>
      <c r="L1188" s="221" t="s">
        <v>62</v>
      </c>
      <c r="M1188" s="221"/>
      <c r="N1188" s="221"/>
      <c r="O1188" s="87" t="s">
        <v>62</v>
      </c>
      <c r="P1188" s="87" t="s">
        <v>62</v>
      </c>
      <c r="Q1188" s="87" t="s">
        <v>62</v>
      </c>
      <c r="R1188" s="87" t="s">
        <v>62</v>
      </c>
      <c r="S1188" s="239"/>
    </row>
    <row r="1189" spans="1:19" ht="21" customHeight="1" x14ac:dyDescent="0.2">
      <c r="A1189" s="333"/>
      <c r="B1189" s="148" t="s">
        <v>72</v>
      </c>
      <c r="C1189" s="224"/>
      <c r="D1189" s="224" t="s">
        <v>62</v>
      </c>
      <c r="E1189" s="224"/>
      <c r="F1189" s="224"/>
      <c r="G1189" s="221">
        <f>G1182</f>
        <v>98</v>
      </c>
      <c r="H1189" s="221">
        <f>H1182</f>
        <v>98</v>
      </c>
      <c r="I1189" s="221">
        <f>I1182</f>
        <v>0</v>
      </c>
      <c r="J1189" s="221">
        <f t="shared" si="440"/>
        <v>0</v>
      </c>
      <c r="K1189" s="221">
        <f t="shared" si="441"/>
        <v>98</v>
      </c>
      <c r="L1189" s="221" t="s">
        <v>62</v>
      </c>
      <c r="M1189" s="84">
        <v>46022</v>
      </c>
      <c r="N1189" s="84">
        <v>46022</v>
      </c>
      <c r="O1189" s="83"/>
      <c r="P1189" s="87" t="s">
        <v>62</v>
      </c>
      <c r="Q1189" s="83"/>
      <c r="R1189" s="83"/>
      <c r="S1189" s="239"/>
    </row>
    <row r="1190" spans="1:19" s="56" customFormat="1" ht="74.45" customHeight="1" x14ac:dyDescent="0.25">
      <c r="A1190" s="331" t="s">
        <v>132</v>
      </c>
      <c r="B1190" s="137" t="s">
        <v>418</v>
      </c>
      <c r="C1190" s="142" t="s">
        <v>191</v>
      </c>
      <c r="D1190" s="141" t="s">
        <v>333</v>
      </c>
      <c r="E1190" s="141" t="s">
        <v>82</v>
      </c>
      <c r="F1190" s="142">
        <v>744</v>
      </c>
      <c r="G1190" s="80">
        <v>98</v>
      </c>
      <c r="H1190" s="80">
        <v>98</v>
      </c>
      <c r="I1190" s="80">
        <v>57</v>
      </c>
      <c r="J1190" s="80">
        <f t="shared" si="440"/>
        <v>57</v>
      </c>
      <c r="K1190" s="80">
        <f t="shared" si="441"/>
        <v>98</v>
      </c>
      <c r="L1190" s="80"/>
      <c r="M1190" s="80" t="s">
        <v>62</v>
      </c>
      <c r="N1190" s="80" t="s">
        <v>62</v>
      </c>
      <c r="O1190" s="83">
        <v>2483643.91</v>
      </c>
      <c r="P1190" s="83"/>
      <c r="Q1190" s="83">
        <v>1691444.6</v>
      </c>
      <c r="R1190" s="83">
        <v>1413739.7</v>
      </c>
      <c r="S1190" s="239">
        <f>R1190/O1190</f>
        <v>0.56921996519219209</v>
      </c>
    </row>
    <row r="1191" spans="1:19" ht="15.75" x14ac:dyDescent="0.2">
      <c r="A1191" s="332"/>
      <c r="B1191" s="146" t="s">
        <v>70</v>
      </c>
      <c r="C1191" s="224"/>
      <c r="D1191" s="224" t="s">
        <v>62</v>
      </c>
      <c r="E1191" s="224"/>
      <c r="F1191" s="224"/>
      <c r="G1191" s="221">
        <f>G1190</f>
        <v>98</v>
      </c>
      <c r="H1191" s="221">
        <f>H1190</f>
        <v>98</v>
      </c>
      <c r="I1191" s="221">
        <f>I1190</f>
        <v>57</v>
      </c>
      <c r="J1191" s="221">
        <f t="shared" si="440"/>
        <v>57</v>
      </c>
      <c r="K1191" s="221">
        <f t="shared" si="441"/>
        <v>98</v>
      </c>
      <c r="L1191" s="221" t="s">
        <v>62</v>
      </c>
      <c r="M1191" s="84">
        <v>46022</v>
      </c>
      <c r="N1191" s="84">
        <v>46022</v>
      </c>
      <c r="O1191" s="83"/>
      <c r="P1191" s="87" t="s">
        <v>62</v>
      </c>
      <c r="Q1191" s="83"/>
      <c r="R1191" s="83"/>
      <c r="S1191" s="239"/>
    </row>
    <row r="1192" spans="1:19" ht="14.25" x14ac:dyDescent="0.2">
      <c r="A1192" s="332"/>
      <c r="B1192" s="147" t="s">
        <v>76</v>
      </c>
      <c r="C1192" s="224"/>
      <c r="D1192" s="224"/>
      <c r="E1192" s="224"/>
      <c r="F1192" s="224"/>
      <c r="G1192" s="221" t="s">
        <v>62</v>
      </c>
      <c r="H1192" s="221"/>
      <c r="I1192" s="221" t="s">
        <v>62</v>
      </c>
      <c r="J1192" s="221" t="str">
        <f t="shared" si="440"/>
        <v>X</v>
      </c>
      <c r="K1192" s="221" t="str">
        <f t="shared" si="441"/>
        <v>X</v>
      </c>
      <c r="L1192" s="221" t="s">
        <v>62</v>
      </c>
      <c r="M1192" s="221"/>
      <c r="N1192" s="221"/>
      <c r="O1192" s="87" t="s">
        <v>62</v>
      </c>
      <c r="P1192" s="87" t="s">
        <v>62</v>
      </c>
      <c r="Q1192" s="87" t="s">
        <v>62</v>
      </c>
      <c r="R1192" s="87" t="s">
        <v>62</v>
      </c>
      <c r="S1192" s="239"/>
    </row>
    <row r="1193" spans="1:19" ht="65.45" customHeight="1" x14ac:dyDescent="0.2">
      <c r="A1193" s="332"/>
      <c r="B1193" s="148" t="s">
        <v>192</v>
      </c>
      <c r="C1193" s="224"/>
      <c r="D1193" s="224" t="s">
        <v>62</v>
      </c>
      <c r="E1193" s="224"/>
      <c r="F1193" s="224"/>
      <c r="G1193" s="221">
        <f>G1190</f>
        <v>98</v>
      </c>
      <c r="H1193" s="221">
        <f>H1190</f>
        <v>98</v>
      </c>
      <c r="I1193" s="221">
        <f>I1190</f>
        <v>57</v>
      </c>
      <c r="J1193" s="221">
        <f t="shared" si="440"/>
        <v>57</v>
      </c>
      <c r="K1193" s="221">
        <f t="shared" si="441"/>
        <v>98</v>
      </c>
      <c r="L1193" s="221" t="s">
        <v>62</v>
      </c>
      <c r="M1193" s="84">
        <v>46022</v>
      </c>
      <c r="N1193" s="84">
        <v>46022</v>
      </c>
      <c r="O1193" s="83"/>
      <c r="P1193" s="87" t="s">
        <v>62</v>
      </c>
      <c r="Q1193" s="83"/>
      <c r="R1193" s="83"/>
      <c r="S1193" s="239"/>
    </row>
    <row r="1194" spans="1:19" ht="15" customHeight="1" x14ac:dyDescent="0.2">
      <c r="A1194" s="332"/>
      <c r="B1194" s="147" t="s">
        <v>193</v>
      </c>
      <c r="C1194" s="224"/>
      <c r="D1194" s="224"/>
      <c r="E1194" s="224"/>
      <c r="F1194" s="224"/>
      <c r="G1194" s="221" t="s">
        <v>62</v>
      </c>
      <c r="H1194" s="221"/>
      <c r="I1194" s="221" t="s">
        <v>62</v>
      </c>
      <c r="J1194" s="221" t="str">
        <f t="shared" si="440"/>
        <v>X</v>
      </c>
      <c r="K1194" s="221" t="str">
        <f t="shared" si="441"/>
        <v>X</v>
      </c>
      <c r="L1194" s="221" t="s">
        <v>62</v>
      </c>
      <c r="M1194" s="221"/>
      <c r="N1194" s="221"/>
      <c r="O1194" s="87" t="s">
        <v>62</v>
      </c>
      <c r="P1194" s="87" t="s">
        <v>62</v>
      </c>
      <c r="Q1194" s="87" t="s">
        <v>62</v>
      </c>
      <c r="R1194" s="87" t="s">
        <v>62</v>
      </c>
      <c r="S1194" s="239"/>
    </row>
    <row r="1195" spans="1:19" ht="38.65" customHeight="1" x14ac:dyDescent="0.2">
      <c r="A1195" s="332"/>
      <c r="B1195" s="148" t="s">
        <v>330</v>
      </c>
      <c r="C1195" s="224"/>
      <c r="D1195" s="224" t="s">
        <v>62</v>
      </c>
      <c r="E1195" s="224"/>
      <c r="F1195" s="224"/>
      <c r="G1195" s="221">
        <f>G1190</f>
        <v>98</v>
      </c>
      <c r="H1195" s="221">
        <f>H1190</f>
        <v>98</v>
      </c>
      <c r="I1195" s="221">
        <f>I1190</f>
        <v>57</v>
      </c>
      <c r="J1195" s="221">
        <f t="shared" si="440"/>
        <v>57</v>
      </c>
      <c r="K1195" s="221">
        <f t="shared" si="441"/>
        <v>98</v>
      </c>
      <c r="L1195" s="221" t="s">
        <v>62</v>
      </c>
      <c r="M1195" s="84">
        <v>46022</v>
      </c>
      <c r="N1195" s="84">
        <v>46022</v>
      </c>
      <c r="O1195" s="83"/>
      <c r="P1195" s="87" t="s">
        <v>62</v>
      </c>
      <c r="Q1195" s="83"/>
      <c r="R1195" s="83"/>
      <c r="S1195" s="239"/>
    </row>
    <row r="1196" spans="1:19" ht="21" customHeight="1" x14ac:dyDescent="0.2">
      <c r="A1196" s="332"/>
      <c r="B1196" s="147" t="s">
        <v>71</v>
      </c>
      <c r="C1196" s="224"/>
      <c r="D1196" s="224"/>
      <c r="E1196" s="224"/>
      <c r="F1196" s="224"/>
      <c r="G1196" s="221" t="s">
        <v>62</v>
      </c>
      <c r="H1196" s="221"/>
      <c r="I1196" s="221" t="s">
        <v>62</v>
      </c>
      <c r="J1196" s="221" t="str">
        <f t="shared" si="440"/>
        <v>X</v>
      </c>
      <c r="K1196" s="221" t="str">
        <f t="shared" si="441"/>
        <v>X</v>
      </c>
      <c r="L1196" s="221" t="s">
        <v>62</v>
      </c>
      <c r="M1196" s="221"/>
      <c r="N1196" s="221"/>
      <c r="O1196" s="87" t="s">
        <v>62</v>
      </c>
      <c r="P1196" s="87" t="s">
        <v>62</v>
      </c>
      <c r="Q1196" s="87" t="s">
        <v>62</v>
      </c>
      <c r="R1196" s="87" t="s">
        <v>62</v>
      </c>
      <c r="S1196" s="239"/>
    </row>
    <row r="1197" spans="1:19" ht="21" customHeight="1" x14ac:dyDescent="0.2">
      <c r="A1197" s="333"/>
      <c r="B1197" s="148" t="s">
        <v>72</v>
      </c>
      <c r="C1197" s="224"/>
      <c r="D1197" s="224" t="s">
        <v>62</v>
      </c>
      <c r="E1197" s="224"/>
      <c r="F1197" s="224"/>
      <c r="G1197" s="221">
        <f>G1190</f>
        <v>98</v>
      </c>
      <c r="H1197" s="221">
        <f>H1190</f>
        <v>98</v>
      </c>
      <c r="I1197" s="221">
        <f>I1190</f>
        <v>57</v>
      </c>
      <c r="J1197" s="221">
        <f t="shared" si="440"/>
        <v>57</v>
      </c>
      <c r="K1197" s="221">
        <f t="shared" si="441"/>
        <v>98</v>
      </c>
      <c r="L1197" s="221" t="s">
        <v>62</v>
      </c>
      <c r="M1197" s="84">
        <v>46022</v>
      </c>
      <c r="N1197" s="84">
        <v>46022</v>
      </c>
      <c r="O1197" s="83"/>
      <c r="P1197" s="87" t="s">
        <v>62</v>
      </c>
      <c r="Q1197" s="83"/>
      <c r="R1197" s="83"/>
      <c r="S1197" s="239"/>
    </row>
    <row r="1198" spans="1:19" s="56" customFormat="1" ht="74.45" customHeight="1" x14ac:dyDescent="0.25">
      <c r="A1198" s="331" t="s">
        <v>131</v>
      </c>
      <c r="B1198" s="137" t="s">
        <v>418</v>
      </c>
      <c r="C1198" s="142" t="s">
        <v>191</v>
      </c>
      <c r="D1198" s="141" t="s">
        <v>333</v>
      </c>
      <c r="E1198" s="141" t="s">
        <v>82</v>
      </c>
      <c r="F1198" s="142">
        <v>744</v>
      </c>
      <c r="G1198" s="80">
        <v>98</v>
      </c>
      <c r="H1198" s="80">
        <v>98</v>
      </c>
      <c r="I1198" s="80"/>
      <c r="J1198" s="80">
        <f t="shared" si="440"/>
        <v>0</v>
      </c>
      <c r="K1198" s="80">
        <f t="shared" si="441"/>
        <v>98</v>
      </c>
      <c r="L1198" s="80"/>
      <c r="M1198" s="80" t="s">
        <v>62</v>
      </c>
      <c r="N1198" s="80" t="s">
        <v>62</v>
      </c>
      <c r="O1198" s="83">
        <v>8304130.5300000003</v>
      </c>
      <c r="P1198" s="83" t="s">
        <v>344</v>
      </c>
      <c r="Q1198" s="83">
        <v>8225099.2199999997</v>
      </c>
      <c r="R1198" s="83"/>
      <c r="S1198" s="239"/>
    </row>
    <row r="1199" spans="1:19" ht="15.75" x14ac:dyDescent="0.2">
      <c r="A1199" s="332"/>
      <c r="B1199" s="146" t="s">
        <v>70</v>
      </c>
      <c r="C1199" s="224"/>
      <c r="D1199" s="224" t="s">
        <v>62</v>
      </c>
      <c r="E1199" s="224"/>
      <c r="F1199" s="224"/>
      <c r="G1199" s="221">
        <f t="shared" ref="G1199:I1199" si="442">G1198</f>
        <v>98</v>
      </c>
      <c r="H1199" s="221">
        <f t="shared" si="442"/>
        <v>98</v>
      </c>
      <c r="I1199" s="221">
        <f t="shared" si="442"/>
        <v>0</v>
      </c>
      <c r="J1199" s="221">
        <f t="shared" si="440"/>
        <v>0</v>
      </c>
      <c r="K1199" s="221">
        <f t="shared" si="441"/>
        <v>98</v>
      </c>
      <c r="L1199" s="221" t="s">
        <v>62</v>
      </c>
      <c r="M1199" s="84">
        <v>46022</v>
      </c>
      <c r="N1199" s="84">
        <v>46022</v>
      </c>
      <c r="O1199" s="83"/>
      <c r="P1199" s="87"/>
      <c r="Q1199" s="83"/>
      <c r="R1199" s="83"/>
      <c r="S1199" s="239"/>
    </row>
    <row r="1200" spans="1:19" ht="14.25" x14ac:dyDescent="0.2">
      <c r="A1200" s="332"/>
      <c r="B1200" s="147" t="s">
        <v>76</v>
      </c>
      <c r="C1200" s="224"/>
      <c r="D1200" s="224"/>
      <c r="E1200" s="224"/>
      <c r="F1200" s="224"/>
      <c r="G1200" s="221" t="s">
        <v>62</v>
      </c>
      <c r="H1200" s="221"/>
      <c r="I1200" s="221" t="s">
        <v>62</v>
      </c>
      <c r="J1200" s="221" t="str">
        <f t="shared" si="440"/>
        <v>X</v>
      </c>
      <c r="K1200" s="221" t="str">
        <f t="shared" si="441"/>
        <v>X</v>
      </c>
      <c r="L1200" s="221" t="s">
        <v>62</v>
      </c>
      <c r="M1200" s="221"/>
      <c r="N1200" s="221"/>
      <c r="O1200" s="87" t="s">
        <v>62</v>
      </c>
      <c r="P1200" s="87" t="s">
        <v>62</v>
      </c>
      <c r="Q1200" s="87" t="s">
        <v>62</v>
      </c>
      <c r="R1200" s="87" t="s">
        <v>62</v>
      </c>
      <c r="S1200" s="239"/>
    </row>
    <row r="1201" spans="1:19" ht="65.45" customHeight="1" x14ac:dyDescent="0.2">
      <c r="A1201" s="332"/>
      <c r="B1201" s="148" t="s">
        <v>192</v>
      </c>
      <c r="C1201" s="224"/>
      <c r="D1201" s="224" t="s">
        <v>62</v>
      </c>
      <c r="E1201" s="224"/>
      <c r="F1201" s="224"/>
      <c r="G1201" s="221">
        <f t="shared" ref="G1201:I1201" si="443">G1198</f>
        <v>98</v>
      </c>
      <c r="H1201" s="221">
        <f t="shared" si="443"/>
        <v>98</v>
      </c>
      <c r="I1201" s="221">
        <f t="shared" si="443"/>
        <v>0</v>
      </c>
      <c r="J1201" s="221">
        <f t="shared" si="440"/>
        <v>0</v>
      </c>
      <c r="K1201" s="221">
        <f t="shared" si="441"/>
        <v>98</v>
      </c>
      <c r="L1201" s="221" t="s">
        <v>62</v>
      </c>
      <c r="M1201" s="84">
        <v>46022</v>
      </c>
      <c r="N1201" s="84">
        <v>46022</v>
      </c>
      <c r="O1201" s="83"/>
      <c r="P1201" s="87" t="s">
        <v>62</v>
      </c>
      <c r="Q1201" s="83"/>
      <c r="R1201" s="83"/>
      <c r="S1201" s="239"/>
    </row>
    <row r="1202" spans="1:19" ht="15" customHeight="1" x14ac:dyDescent="0.2">
      <c r="A1202" s="332"/>
      <c r="B1202" s="147" t="s">
        <v>193</v>
      </c>
      <c r="C1202" s="224"/>
      <c r="D1202" s="224"/>
      <c r="E1202" s="224"/>
      <c r="F1202" s="224"/>
      <c r="G1202" s="221" t="s">
        <v>62</v>
      </c>
      <c r="H1202" s="221"/>
      <c r="I1202" s="221" t="s">
        <v>62</v>
      </c>
      <c r="J1202" s="221" t="str">
        <f t="shared" si="440"/>
        <v>X</v>
      </c>
      <c r="K1202" s="221" t="str">
        <f t="shared" si="441"/>
        <v>X</v>
      </c>
      <c r="L1202" s="221" t="s">
        <v>62</v>
      </c>
      <c r="M1202" s="221"/>
      <c r="N1202" s="221"/>
      <c r="O1202" s="87" t="s">
        <v>62</v>
      </c>
      <c r="P1202" s="87" t="s">
        <v>62</v>
      </c>
      <c r="Q1202" s="87" t="s">
        <v>62</v>
      </c>
      <c r="R1202" s="87" t="s">
        <v>62</v>
      </c>
      <c r="S1202" s="239"/>
    </row>
    <row r="1203" spans="1:19" ht="38.65" customHeight="1" x14ac:dyDescent="0.2">
      <c r="A1203" s="332"/>
      <c r="B1203" s="148" t="s">
        <v>330</v>
      </c>
      <c r="C1203" s="224"/>
      <c r="D1203" s="224" t="s">
        <v>62</v>
      </c>
      <c r="E1203" s="224"/>
      <c r="F1203" s="224"/>
      <c r="G1203" s="221">
        <f t="shared" ref="G1203:I1203" si="444">G1198</f>
        <v>98</v>
      </c>
      <c r="H1203" s="221">
        <f t="shared" si="444"/>
        <v>98</v>
      </c>
      <c r="I1203" s="221">
        <f t="shared" si="444"/>
        <v>0</v>
      </c>
      <c r="J1203" s="221">
        <f t="shared" si="440"/>
        <v>0</v>
      </c>
      <c r="K1203" s="221">
        <f t="shared" si="441"/>
        <v>98</v>
      </c>
      <c r="L1203" s="221" t="s">
        <v>62</v>
      </c>
      <c r="M1203" s="84">
        <v>46022</v>
      </c>
      <c r="N1203" s="84">
        <v>46022</v>
      </c>
      <c r="O1203" s="83"/>
      <c r="P1203" s="87" t="s">
        <v>62</v>
      </c>
      <c r="Q1203" s="83"/>
      <c r="R1203" s="83"/>
      <c r="S1203" s="239"/>
    </row>
    <row r="1204" spans="1:19" ht="21" customHeight="1" x14ac:dyDescent="0.2">
      <c r="A1204" s="332"/>
      <c r="B1204" s="147" t="s">
        <v>71</v>
      </c>
      <c r="C1204" s="224"/>
      <c r="D1204" s="224"/>
      <c r="E1204" s="224"/>
      <c r="F1204" s="224"/>
      <c r="G1204" s="221" t="s">
        <v>62</v>
      </c>
      <c r="H1204" s="221"/>
      <c r="I1204" s="221" t="s">
        <v>62</v>
      </c>
      <c r="J1204" s="221" t="str">
        <f t="shared" si="440"/>
        <v>X</v>
      </c>
      <c r="K1204" s="221" t="str">
        <f t="shared" si="441"/>
        <v>X</v>
      </c>
      <c r="L1204" s="221" t="s">
        <v>62</v>
      </c>
      <c r="M1204" s="221"/>
      <c r="N1204" s="221"/>
      <c r="O1204" s="87" t="s">
        <v>62</v>
      </c>
      <c r="P1204" s="87" t="s">
        <v>62</v>
      </c>
      <c r="Q1204" s="87" t="s">
        <v>62</v>
      </c>
      <c r="R1204" s="87" t="s">
        <v>62</v>
      </c>
      <c r="S1204" s="239"/>
    </row>
    <row r="1205" spans="1:19" ht="21" customHeight="1" x14ac:dyDescent="0.2">
      <c r="A1205" s="333"/>
      <c r="B1205" s="148" t="s">
        <v>72</v>
      </c>
      <c r="C1205" s="224"/>
      <c r="D1205" s="224" t="s">
        <v>62</v>
      </c>
      <c r="E1205" s="224"/>
      <c r="F1205" s="224"/>
      <c r="G1205" s="221">
        <f t="shared" ref="G1205:I1205" si="445">G1198</f>
        <v>98</v>
      </c>
      <c r="H1205" s="221">
        <f t="shared" si="445"/>
        <v>98</v>
      </c>
      <c r="I1205" s="221">
        <f t="shared" si="445"/>
        <v>0</v>
      </c>
      <c r="J1205" s="221">
        <f t="shared" si="440"/>
        <v>0</v>
      </c>
      <c r="K1205" s="221">
        <f t="shared" si="441"/>
        <v>98</v>
      </c>
      <c r="L1205" s="221" t="s">
        <v>62</v>
      </c>
      <c r="M1205" s="84">
        <v>46022</v>
      </c>
      <c r="N1205" s="84">
        <v>46022</v>
      </c>
      <c r="O1205" s="83"/>
      <c r="P1205" s="87" t="s">
        <v>62</v>
      </c>
      <c r="Q1205" s="83"/>
      <c r="R1205" s="83"/>
      <c r="S1205" s="239"/>
    </row>
    <row r="1206" spans="1:19" s="56" customFormat="1" ht="74.45" customHeight="1" x14ac:dyDescent="0.25">
      <c r="A1206" s="331" t="s">
        <v>130</v>
      </c>
      <c r="B1206" s="137" t="s">
        <v>418</v>
      </c>
      <c r="C1206" s="142" t="s">
        <v>191</v>
      </c>
      <c r="D1206" s="141" t="s">
        <v>333</v>
      </c>
      <c r="E1206" s="141" t="s">
        <v>82</v>
      </c>
      <c r="F1206" s="142">
        <v>744</v>
      </c>
      <c r="G1206" s="80">
        <v>98</v>
      </c>
      <c r="H1206" s="80">
        <v>98</v>
      </c>
      <c r="I1206" s="80">
        <v>97</v>
      </c>
      <c r="J1206" s="80">
        <f t="shared" si="440"/>
        <v>97</v>
      </c>
      <c r="K1206" s="80">
        <f t="shared" si="441"/>
        <v>98</v>
      </c>
      <c r="L1206" s="80"/>
      <c r="M1206" s="80" t="s">
        <v>62</v>
      </c>
      <c r="N1206" s="80" t="s">
        <v>62</v>
      </c>
      <c r="O1206" s="83">
        <v>4117652.05</v>
      </c>
      <c r="P1206" s="83" t="s">
        <v>344</v>
      </c>
      <c r="Q1206" s="83">
        <v>4093853.45</v>
      </c>
      <c r="R1206" s="83">
        <v>4037915.73</v>
      </c>
      <c r="S1206" s="239">
        <f>R1206/O1206</f>
        <v>0.98063548861541139</v>
      </c>
    </row>
    <row r="1207" spans="1:19" ht="15.75" x14ac:dyDescent="0.2">
      <c r="A1207" s="332"/>
      <c r="B1207" s="146" t="s">
        <v>70</v>
      </c>
      <c r="C1207" s="224"/>
      <c r="D1207" s="224" t="s">
        <v>62</v>
      </c>
      <c r="E1207" s="224"/>
      <c r="F1207" s="224"/>
      <c r="G1207" s="221">
        <f>G1206</f>
        <v>98</v>
      </c>
      <c r="H1207" s="221">
        <f>H1206</f>
        <v>98</v>
      </c>
      <c r="I1207" s="221">
        <f>I1206</f>
        <v>97</v>
      </c>
      <c r="J1207" s="221">
        <f t="shared" si="440"/>
        <v>97</v>
      </c>
      <c r="K1207" s="221">
        <f t="shared" si="441"/>
        <v>98</v>
      </c>
      <c r="L1207" s="221" t="s">
        <v>62</v>
      </c>
      <c r="M1207" s="84">
        <v>46022</v>
      </c>
      <c r="N1207" s="84">
        <v>46022</v>
      </c>
      <c r="O1207" s="83"/>
      <c r="P1207" s="87"/>
      <c r="Q1207" s="83"/>
      <c r="R1207" s="83"/>
      <c r="S1207" s="239"/>
    </row>
    <row r="1208" spans="1:19" ht="14.25" x14ac:dyDescent="0.2">
      <c r="A1208" s="332"/>
      <c r="B1208" s="147" t="s">
        <v>76</v>
      </c>
      <c r="C1208" s="224"/>
      <c r="D1208" s="224"/>
      <c r="E1208" s="224"/>
      <c r="F1208" s="224"/>
      <c r="G1208" s="221" t="s">
        <v>62</v>
      </c>
      <c r="H1208" s="221"/>
      <c r="I1208" s="221" t="s">
        <v>62</v>
      </c>
      <c r="J1208" s="221" t="str">
        <f t="shared" si="440"/>
        <v>X</v>
      </c>
      <c r="K1208" s="221" t="str">
        <f t="shared" si="441"/>
        <v>X</v>
      </c>
      <c r="L1208" s="221" t="s">
        <v>62</v>
      </c>
      <c r="M1208" s="221"/>
      <c r="N1208" s="221"/>
      <c r="O1208" s="87" t="s">
        <v>62</v>
      </c>
      <c r="P1208" s="87" t="s">
        <v>62</v>
      </c>
      <c r="Q1208" s="87" t="s">
        <v>62</v>
      </c>
      <c r="R1208" s="87" t="s">
        <v>62</v>
      </c>
      <c r="S1208" s="239"/>
    </row>
    <row r="1209" spans="1:19" ht="65.45" customHeight="1" x14ac:dyDescent="0.2">
      <c r="A1209" s="332"/>
      <c r="B1209" s="148" t="s">
        <v>192</v>
      </c>
      <c r="C1209" s="224"/>
      <c r="D1209" s="224" t="s">
        <v>62</v>
      </c>
      <c r="E1209" s="224"/>
      <c r="F1209" s="224"/>
      <c r="G1209" s="221">
        <f>G1206</f>
        <v>98</v>
      </c>
      <c r="H1209" s="221">
        <f>H1206</f>
        <v>98</v>
      </c>
      <c r="I1209" s="221">
        <f>I1206</f>
        <v>97</v>
      </c>
      <c r="J1209" s="221">
        <f t="shared" si="440"/>
        <v>97</v>
      </c>
      <c r="K1209" s="221">
        <f t="shared" si="441"/>
        <v>98</v>
      </c>
      <c r="L1209" s="221" t="s">
        <v>62</v>
      </c>
      <c r="M1209" s="84">
        <v>46022</v>
      </c>
      <c r="N1209" s="84">
        <v>46022</v>
      </c>
      <c r="O1209" s="83"/>
      <c r="P1209" s="87" t="s">
        <v>62</v>
      </c>
      <c r="Q1209" s="83"/>
      <c r="R1209" s="83"/>
      <c r="S1209" s="239"/>
    </row>
    <row r="1210" spans="1:19" ht="15" customHeight="1" x14ac:dyDescent="0.2">
      <c r="A1210" s="332"/>
      <c r="B1210" s="147" t="s">
        <v>193</v>
      </c>
      <c r="C1210" s="224"/>
      <c r="D1210" s="224"/>
      <c r="E1210" s="224"/>
      <c r="F1210" s="224"/>
      <c r="G1210" s="221" t="s">
        <v>62</v>
      </c>
      <c r="H1210" s="221"/>
      <c r="I1210" s="221" t="s">
        <v>62</v>
      </c>
      <c r="J1210" s="221" t="str">
        <f t="shared" si="440"/>
        <v>X</v>
      </c>
      <c r="K1210" s="221" t="str">
        <f t="shared" si="441"/>
        <v>X</v>
      </c>
      <c r="L1210" s="221" t="s">
        <v>62</v>
      </c>
      <c r="M1210" s="221"/>
      <c r="N1210" s="221"/>
      <c r="O1210" s="87" t="s">
        <v>62</v>
      </c>
      <c r="P1210" s="87" t="s">
        <v>62</v>
      </c>
      <c r="Q1210" s="87" t="s">
        <v>62</v>
      </c>
      <c r="R1210" s="87" t="s">
        <v>62</v>
      </c>
      <c r="S1210" s="239"/>
    </row>
    <row r="1211" spans="1:19" ht="38.65" customHeight="1" x14ac:dyDescent="0.2">
      <c r="A1211" s="332"/>
      <c r="B1211" s="148" t="s">
        <v>330</v>
      </c>
      <c r="C1211" s="224"/>
      <c r="D1211" s="224" t="s">
        <v>62</v>
      </c>
      <c r="E1211" s="224"/>
      <c r="F1211" s="224"/>
      <c r="G1211" s="221">
        <f>G1206</f>
        <v>98</v>
      </c>
      <c r="H1211" s="221">
        <f>H1206</f>
        <v>98</v>
      </c>
      <c r="I1211" s="221">
        <f>I1206</f>
        <v>97</v>
      </c>
      <c r="J1211" s="221">
        <f t="shared" si="440"/>
        <v>97</v>
      </c>
      <c r="K1211" s="221">
        <f t="shared" si="441"/>
        <v>98</v>
      </c>
      <c r="L1211" s="221" t="s">
        <v>62</v>
      </c>
      <c r="M1211" s="84">
        <v>46022</v>
      </c>
      <c r="N1211" s="84">
        <v>46022</v>
      </c>
      <c r="O1211" s="83"/>
      <c r="P1211" s="87" t="s">
        <v>62</v>
      </c>
      <c r="Q1211" s="83"/>
      <c r="R1211" s="83"/>
      <c r="S1211" s="239"/>
    </row>
    <row r="1212" spans="1:19" ht="21" customHeight="1" x14ac:dyDescent="0.2">
      <c r="A1212" s="332"/>
      <c r="B1212" s="147" t="s">
        <v>71</v>
      </c>
      <c r="C1212" s="224"/>
      <c r="D1212" s="224"/>
      <c r="E1212" s="224"/>
      <c r="F1212" s="224"/>
      <c r="G1212" s="221" t="s">
        <v>62</v>
      </c>
      <c r="H1212" s="221"/>
      <c r="I1212" s="221" t="s">
        <v>62</v>
      </c>
      <c r="J1212" s="221" t="str">
        <f t="shared" si="440"/>
        <v>X</v>
      </c>
      <c r="K1212" s="221" t="str">
        <f t="shared" si="441"/>
        <v>X</v>
      </c>
      <c r="L1212" s="221" t="s">
        <v>62</v>
      </c>
      <c r="M1212" s="221"/>
      <c r="N1212" s="221"/>
      <c r="O1212" s="87" t="s">
        <v>62</v>
      </c>
      <c r="P1212" s="87" t="s">
        <v>62</v>
      </c>
      <c r="Q1212" s="87" t="s">
        <v>62</v>
      </c>
      <c r="R1212" s="87" t="s">
        <v>62</v>
      </c>
      <c r="S1212" s="239"/>
    </row>
    <row r="1213" spans="1:19" ht="21" customHeight="1" x14ac:dyDescent="0.2">
      <c r="A1213" s="333"/>
      <c r="B1213" s="148" t="s">
        <v>72</v>
      </c>
      <c r="C1213" s="224"/>
      <c r="D1213" s="224" t="s">
        <v>62</v>
      </c>
      <c r="E1213" s="224"/>
      <c r="F1213" s="224"/>
      <c r="G1213" s="221">
        <f>G1206</f>
        <v>98</v>
      </c>
      <c r="H1213" s="221">
        <f>H1206</f>
        <v>98</v>
      </c>
      <c r="I1213" s="221">
        <f>I1206</f>
        <v>97</v>
      </c>
      <c r="J1213" s="221">
        <f t="shared" si="440"/>
        <v>97</v>
      </c>
      <c r="K1213" s="221">
        <f t="shared" si="441"/>
        <v>98</v>
      </c>
      <c r="L1213" s="221" t="s">
        <v>62</v>
      </c>
      <c r="M1213" s="84">
        <v>46022</v>
      </c>
      <c r="N1213" s="84">
        <v>46022</v>
      </c>
      <c r="O1213" s="83"/>
      <c r="P1213" s="87" t="s">
        <v>62</v>
      </c>
      <c r="Q1213" s="83"/>
      <c r="R1213" s="83"/>
      <c r="S1213" s="239"/>
    </row>
    <row r="1214" spans="1:19" s="56" customFormat="1" ht="74.45" customHeight="1" x14ac:dyDescent="0.25">
      <c r="A1214" s="331" t="s">
        <v>129</v>
      </c>
      <c r="B1214" s="137" t="s">
        <v>418</v>
      </c>
      <c r="C1214" s="142" t="s">
        <v>191</v>
      </c>
      <c r="D1214" s="141" t="s">
        <v>333</v>
      </c>
      <c r="E1214" s="141" t="s">
        <v>82</v>
      </c>
      <c r="F1214" s="142">
        <v>744</v>
      </c>
      <c r="G1214" s="80">
        <v>98</v>
      </c>
      <c r="H1214" s="80">
        <v>98</v>
      </c>
      <c r="I1214" s="80">
        <v>1</v>
      </c>
      <c r="J1214" s="80">
        <f t="shared" si="440"/>
        <v>1</v>
      </c>
      <c r="K1214" s="80">
        <f t="shared" si="441"/>
        <v>98</v>
      </c>
      <c r="L1214" s="80"/>
      <c r="M1214" s="80" t="s">
        <v>62</v>
      </c>
      <c r="N1214" s="80" t="s">
        <v>62</v>
      </c>
      <c r="O1214" s="83">
        <v>7833667.7400000002</v>
      </c>
      <c r="P1214" s="83"/>
      <c r="Q1214" s="83">
        <v>67880.5</v>
      </c>
      <c r="R1214" s="83">
        <v>67880.5</v>
      </c>
      <c r="S1214" s="239">
        <f>R1214/O1214</f>
        <v>8.665225824346744E-3</v>
      </c>
    </row>
    <row r="1215" spans="1:19" ht="15.75" x14ac:dyDescent="0.2">
      <c r="A1215" s="332"/>
      <c r="B1215" s="146" t="s">
        <v>70</v>
      </c>
      <c r="C1215" s="224"/>
      <c r="D1215" s="224" t="s">
        <v>62</v>
      </c>
      <c r="E1215" s="224"/>
      <c r="F1215" s="224"/>
      <c r="G1215" s="221">
        <f>G1214</f>
        <v>98</v>
      </c>
      <c r="H1215" s="221">
        <f>H1214</f>
        <v>98</v>
      </c>
      <c r="I1215" s="221">
        <f>I1214</f>
        <v>1</v>
      </c>
      <c r="J1215" s="221">
        <f t="shared" si="440"/>
        <v>1</v>
      </c>
      <c r="K1215" s="221">
        <f t="shared" si="441"/>
        <v>98</v>
      </c>
      <c r="L1215" s="221" t="s">
        <v>62</v>
      </c>
      <c r="M1215" s="84">
        <v>46022</v>
      </c>
      <c r="N1215" s="84">
        <v>46022</v>
      </c>
      <c r="O1215" s="83"/>
      <c r="P1215" s="87" t="s">
        <v>62</v>
      </c>
      <c r="Q1215" s="83"/>
      <c r="R1215" s="83"/>
      <c r="S1215" s="239"/>
    </row>
    <row r="1216" spans="1:19" ht="14.25" x14ac:dyDescent="0.2">
      <c r="A1216" s="332"/>
      <c r="B1216" s="147" t="s">
        <v>76</v>
      </c>
      <c r="C1216" s="224"/>
      <c r="D1216" s="224"/>
      <c r="E1216" s="224"/>
      <c r="F1216" s="224"/>
      <c r="G1216" s="221" t="s">
        <v>62</v>
      </c>
      <c r="H1216" s="221"/>
      <c r="I1216" s="221" t="s">
        <v>62</v>
      </c>
      <c r="J1216" s="221" t="str">
        <f t="shared" si="440"/>
        <v>X</v>
      </c>
      <c r="K1216" s="221" t="str">
        <f t="shared" si="441"/>
        <v>X</v>
      </c>
      <c r="L1216" s="221" t="s">
        <v>62</v>
      </c>
      <c r="M1216" s="221"/>
      <c r="N1216" s="221"/>
      <c r="O1216" s="87" t="s">
        <v>62</v>
      </c>
      <c r="P1216" s="87" t="s">
        <v>62</v>
      </c>
      <c r="Q1216" s="87" t="s">
        <v>62</v>
      </c>
      <c r="R1216" s="87" t="s">
        <v>62</v>
      </c>
      <c r="S1216" s="239"/>
    </row>
    <row r="1217" spans="1:19" ht="65.45" customHeight="1" x14ac:dyDescent="0.2">
      <c r="A1217" s="332"/>
      <c r="B1217" s="148" t="s">
        <v>192</v>
      </c>
      <c r="C1217" s="224"/>
      <c r="D1217" s="224" t="s">
        <v>62</v>
      </c>
      <c r="E1217" s="224"/>
      <c r="F1217" s="224"/>
      <c r="G1217" s="221">
        <f>G1214</f>
        <v>98</v>
      </c>
      <c r="H1217" s="221">
        <f>H1214</f>
        <v>98</v>
      </c>
      <c r="I1217" s="221">
        <f>I1214</f>
        <v>1</v>
      </c>
      <c r="J1217" s="221">
        <f t="shared" si="440"/>
        <v>1</v>
      </c>
      <c r="K1217" s="221">
        <f t="shared" si="441"/>
        <v>98</v>
      </c>
      <c r="L1217" s="221" t="s">
        <v>62</v>
      </c>
      <c r="M1217" s="84">
        <v>46022</v>
      </c>
      <c r="N1217" s="84">
        <v>46022</v>
      </c>
      <c r="O1217" s="83"/>
      <c r="P1217" s="87" t="s">
        <v>62</v>
      </c>
      <c r="Q1217" s="83"/>
      <c r="R1217" s="83"/>
      <c r="S1217" s="239"/>
    </row>
    <row r="1218" spans="1:19" ht="15" customHeight="1" x14ac:dyDescent="0.2">
      <c r="A1218" s="332"/>
      <c r="B1218" s="147" t="s">
        <v>193</v>
      </c>
      <c r="C1218" s="224"/>
      <c r="D1218" s="224"/>
      <c r="E1218" s="224"/>
      <c r="F1218" s="224"/>
      <c r="G1218" s="221" t="s">
        <v>62</v>
      </c>
      <c r="H1218" s="221"/>
      <c r="I1218" s="221" t="s">
        <v>62</v>
      </c>
      <c r="J1218" s="221" t="str">
        <f t="shared" si="440"/>
        <v>X</v>
      </c>
      <c r="K1218" s="221" t="str">
        <f t="shared" si="441"/>
        <v>X</v>
      </c>
      <c r="L1218" s="221" t="s">
        <v>62</v>
      </c>
      <c r="M1218" s="221"/>
      <c r="N1218" s="221"/>
      <c r="O1218" s="87" t="s">
        <v>62</v>
      </c>
      <c r="P1218" s="87" t="s">
        <v>62</v>
      </c>
      <c r="Q1218" s="87" t="s">
        <v>62</v>
      </c>
      <c r="R1218" s="87" t="s">
        <v>62</v>
      </c>
      <c r="S1218" s="239"/>
    </row>
    <row r="1219" spans="1:19" ht="38.65" customHeight="1" x14ac:dyDescent="0.2">
      <c r="A1219" s="332"/>
      <c r="B1219" s="148" t="s">
        <v>330</v>
      </c>
      <c r="C1219" s="224"/>
      <c r="D1219" s="224" t="s">
        <v>62</v>
      </c>
      <c r="E1219" s="224"/>
      <c r="F1219" s="224"/>
      <c r="G1219" s="221">
        <f>G1214</f>
        <v>98</v>
      </c>
      <c r="H1219" s="221">
        <f>H1214</f>
        <v>98</v>
      </c>
      <c r="I1219" s="221">
        <f>I1214</f>
        <v>1</v>
      </c>
      <c r="J1219" s="221">
        <f t="shared" si="440"/>
        <v>1</v>
      </c>
      <c r="K1219" s="221">
        <f t="shared" si="441"/>
        <v>98</v>
      </c>
      <c r="L1219" s="221" t="s">
        <v>62</v>
      </c>
      <c r="M1219" s="84">
        <v>46022</v>
      </c>
      <c r="N1219" s="84">
        <v>46022</v>
      </c>
      <c r="O1219" s="83"/>
      <c r="P1219" s="87" t="s">
        <v>62</v>
      </c>
      <c r="Q1219" s="83"/>
      <c r="R1219" s="83"/>
      <c r="S1219" s="239"/>
    </row>
    <row r="1220" spans="1:19" ht="21" customHeight="1" x14ac:dyDescent="0.2">
      <c r="A1220" s="332"/>
      <c r="B1220" s="147" t="s">
        <v>71</v>
      </c>
      <c r="C1220" s="224"/>
      <c r="D1220" s="224"/>
      <c r="E1220" s="224"/>
      <c r="F1220" s="224"/>
      <c r="G1220" s="221" t="s">
        <v>62</v>
      </c>
      <c r="H1220" s="221"/>
      <c r="I1220" s="221" t="s">
        <v>62</v>
      </c>
      <c r="J1220" s="221" t="str">
        <f t="shared" si="440"/>
        <v>X</v>
      </c>
      <c r="K1220" s="221" t="str">
        <f t="shared" si="441"/>
        <v>X</v>
      </c>
      <c r="L1220" s="221" t="s">
        <v>62</v>
      </c>
      <c r="M1220" s="221"/>
      <c r="N1220" s="221"/>
      <c r="O1220" s="87" t="s">
        <v>62</v>
      </c>
      <c r="P1220" s="87" t="s">
        <v>62</v>
      </c>
      <c r="Q1220" s="87" t="s">
        <v>62</v>
      </c>
      <c r="R1220" s="87" t="s">
        <v>62</v>
      </c>
      <c r="S1220" s="239"/>
    </row>
    <row r="1221" spans="1:19" ht="21" customHeight="1" x14ac:dyDescent="0.2">
      <c r="A1221" s="333"/>
      <c r="B1221" s="148" t="s">
        <v>72</v>
      </c>
      <c r="C1221" s="224"/>
      <c r="D1221" s="224" t="s">
        <v>62</v>
      </c>
      <c r="E1221" s="224"/>
      <c r="F1221" s="224"/>
      <c r="G1221" s="221">
        <f>G1214</f>
        <v>98</v>
      </c>
      <c r="H1221" s="221">
        <f>H1214</f>
        <v>98</v>
      </c>
      <c r="I1221" s="221">
        <f>I1214</f>
        <v>1</v>
      </c>
      <c r="J1221" s="221">
        <f t="shared" si="440"/>
        <v>1</v>
      </c>
      <c r="K1221" s="221">
        <f t="shared" si="441"/>
        <v>98</v>
      </c>
      <c r="L1221" s="221" t="s">
        <v>62</v>
      </c>
      <c r="M1221" s="84">
        <v>46022</v>
      </c>
      <c r="N1221" s="84">
        <v>46022</v>
      </c>
      <c r="O1221" s="83"/>
      <c r="P1221" s="87" t="s">
        <v>62</v>
      </c>
      <c r="Q1221" s="83"/>
      <c r="R1221" s="83"/>
      <c r="S1221" s="239"/>
    </row>
    <row r="1222" spans="1:19" s="56" customFormat="1" ht="74.45" customHeight="1" x14ac:dyDescent="0.25">
      <c r="A1222" s="331" t="s">
        <v>128</v>
      </c>
      <c r="B1222" s="137" t="s">
        <v>418</v>
      </c>
      <c r="C1222" s="142" t="s">
        <v>191</v>
      </c>
      <c r="D1222" s="141" t="s">
        <v>333</v>
      </c>
      <c r="E1222" s="141" t="s">
        <v>82</v>
      </c>
      <c r="F1222" s="142">
        <v>744</v>
      </c>
      <c r="G1222" s="80">
        <v>98</v>
      </c>
      <c r="H1222" s="80">
        <v>98</v>
      </c>
      <c r="I1222" s="80">
        <v>21</v>
      </c>
      <c r="J1222" s="80">
        <v>21</v>
      </c>
      <c r="K1222" s="80">
        <f t="shared" si="441"/>
        <v>98</v>
      </c>
      <c r="L1222" s="80"/>
      <c r="M1222" s="80" t="s">
        <v>62</v>
      </c>
      <c r="N1222" s="80" t="s">
        <v>62</v>
      </c>
      <c r="O1222" s="83">
        <v>2345829.71</v>
      </c>
      <c r="P1222" s="83" t="s">
        <v>344</v>
      </c>
      <c r="Q1222" s="83">
        <v>2345829.71</v>
      </c>
      <c r="R1222" s="83">
        <v>484400</v>
      </c>
      <c r="S1222" s="239">
        <f>R1222/O1222</f>
        <v>0.20649410225092596</v>
      </c>
    </row>
    <row r="1223" spans="1:19" ht="15.75" x14ac:dyDescent="0.2">
      <c r="A1223" s="332"/>
      <c r="B1223" s="146" t="s">
        <v>70</v>
      </c>
      <c r="C1223" s="224"/>
      <c r="D1223" s="224" t="s">
        <v>62</v>
      </c>
      <c r="E1223" s="224"/>
      <c r="F1223" s="224"/>
      <c r="G1223" s="221">
        <f>G1222</f>
        <v>98</v>
      </c>
      <c r="H1223" s="221">
        <f>H1222</f>
        <v>98</v>
      </c>
      <c r="I1223" s="221">
        <f>I1222</f>
        <v>21</v>
      </c>
      <c r="J1223" s="221">
        <f t="shared" ref="J1223:J1285" si="446">I1223</f>
        <v>21</v>
      </c>
      <c r="K1223" s="221">
        <f t="shared" ref="K1223:K1286" si="447">G1223</f>
        <v>98</v>
      </c>
      <c r="L1223" s="221" t="s">
        <v>62</v>
      </c>
      <c r="M1223" s="84">
        <v>46022</v>
      </c>
      <c r="N1223" s="84">
        <v>46022</v>
      </c>
      <c r="O1223" s="83"/>
      <c r="P1223" s="87"/>
      <c r="Q1223" s="83"/>
      <c r="R1223" s="83"/>
      <c r="S1223" s="239"/>
    </row>
    <row r="1224" spans="1:19" ht="14.25" x14ac:dyDescent="0.2">
      <c r="A1224" s="332"/>
      <c r="B1224" s="147" t="s">
        <v>76</v>
      </c>
      <c r="C1224" s="224"/>
      <c r="D1224" s="224"/>
      <c r="E1224" s="224"/>
      <c r="F1224" s="224"/>
      <c r="G1224" s="221" t="s">
        <v>62</v>
      </c>
      <c r="H1224" s="221"/>
      <c r="I1224" s="221" t="s">
        <v>62</v>
      </c>
      <c r="J1224" s="221" t="str">
        <f t="shared" si="446"/>
        <v>X</v>
      </c>
      <c r="K1224" s="221" t="str">
        <f t="shared" si="447"/>
        <v>X</v>
      </c>
      <c r="L1224" s="221" t="s">
        <v>62</v>
      </c>
      <c r="M1224" s="221"/>
      <c r="N1224" s="221"/>
      <c r="O1224" s="87" t="s">
        <v>62</v>
      </c>
      <c r="P1224" s="87" t="s">
        <v>62</v>
      </c>
      <c r="Q1224" s="87" t="s">
        <v>62</v>
      </c>
      <c r="R1224" s="87" t="s">
        <v>62</v>
      </c>
      <c r="S1224" s="239"/>
    </row>
    <row r="1225" spans="1:19" ht="65.45" customHeight="1" x14ac:dyDescent="0.2">
      <c r="A1225" s="332"/>
      <c r="B1225" s="148" t="s">
        <v>192</v>
      </c>
      <c r="C1225" s="224"/>
      <c r="D1225" s="224" t="s">
        <v>62</v>
      </c>
      <c r="E1225" s="224"/>
      <c r="F1225" s="224"/>
      <c r="G1225" s="221">
        <f>G1222</f>
        <v>98</v>
      </c>
      <c r="H1225" s="221">
        <f>H1222</f>
        <v>98</v>
      </c>
      <c r="I1225" s="221">
        <f>I1222</f>
        <v>21</v>
      </c>
      <c r="J1225" s="221">
        <f t="shared" si="446"/>
        <v>21</v>
      </c>
      <c r="K1225" s="221">
        <f t="shared" si="447"/>
        <v>98</v>
      </c>
      <c r="L1225" s="221" t="s">
        <v>62</v>
      </c>
      <c r="M1225" s="84">
        <v>46022</v>
      </c>
      <c r="N1225" s="84">
        <v>46022</v>
      </c>
      <c r="O1225" s="83"/>
      <c r="P1225" s="87" t="s">
        <v>62</v>
      </c>
      <c r="Q1225" s="83"/>
      <c r="R1225" s="83"/>
      <c r="S1225" s="239"/>
    </row>
    <row r="1226" spans="1:19" ht="15" customHeight="1" x14ac:dyDescent="0.2">
      <c r="A1226" s="332"/>
      <c r="B1226" s="147" t="s">
        <v>193</v>
      </c>
      <c r="C1226" s="224"/>
      <c r="D1226" s="224"/>
      <c r="E1226" s="224"/>
      <c r="F1226" s="224"/>
      <c r="G1226" s="221" t="s">
        <v>62</v>
      </c>
      <c r="H1226" s="221"/>
      <c r="I1226" s="221" t="s">
        <v>62</v>
      </c>
      <c r="J1226" s="221" t="str">
        <f t="shared" si="446"/>
        <v>X</v>
      </c>
      <c r="K1226" s="221" t="str">
        <f t="shared" si="447"/>
        <v>X</v>
      </c>
      <c r="L1226" s="221" t="s">
        <v>62</v>
      </c>
      <c r="M1226" s="221"/>
      <c r="N1226" s="221"/>
      <c r="O1226" s="87" t="s">
        <v>62</v>
      </c>
      <c r="P1226" s="87" t="s">
        <v>62</v>
      </c>
      <c r="Q1226" s="87" t="s">
        <v>62</v>
      </c>
      <c r="R1226" s="87" t="s">
        <v>62</v>
      </c>
      <c r="S1226" s="239"/>
    </row>
    <row r="1227" spans="1:19" ht="38.65" customHeight="1" x14ac:dyDescent="0.2">
      <c r="A1227" s="332"/>
      <c r="B1227" s="148" t="s">
        <v>330</v>
      </c>
      <c r="C1227" s="224"/>
      <c r="D1227" s="224" t="s">
        <v>62</v>
      </c>
      <c r="E1227" s="224"/>
      <c r="F1227" s="224"/>
      <c r="G1227" s="221">
        <f>G1222</f>
        <v>98</v>
      </c>
      <c r="H1227" s="221">
        <f>H1222</f>
        <v>98</v>
      </c>
      <c r="I1227" s="221">
        <f>I1222</f>
        <v>21</v>
      </c>
      <c r="J1227" s="221">
        <f t="shared" si="446"/>
        <v>21</v>
      </c>
      <c r="K1227" s="221">
        <f t="shared" si="447"/>
        <v>98</v>
      </c>
      <c r="L1227" s="221" t="s">
        <v>62</v>
      </c>
      <c r="M1227" s="84">
        <v>46022</v>
      </c>
      <c r="N1227" s="84">
        <v>46022</v>
      </c>
      <c r="O1227" s="83"/>
      <c r="P1227" s="87" t="s">
        <v>62</v>
      </c>
      <c r="Q1227" s="83"/>
      <c r="R1227" s="83"/>
      <c r="S1227" s="239"/>
    </row>
    <row r="1228" spans="1:19" ht="21" customHeight="1" x14ac:dyDescent="0.2">
      <c r="A1228" s="332"/>
      <c r="B1228" s="147" t="s">
        <v>71</v>
      </c>
      <c r="C1228" s="224"/>
      <c r="D1228" s="224"/>
      <c r="E1228" s="224"/>
      <c r="F1228" s="224"/>
      <c r="G1228" s="221" t="s">
        <v>62</v>
      </c>
      <c r="H1228" s="221"/>
      <c r="I1228" s="221" t="s">
        <v>62</v>
      </c>
      <c r="J1228" s="221" t="str">
        <f t="shared" si="446"/>
        <v>X</v>
      </c>
      <c r="K1228" s="221" t="str">
        <f t="shared" si="447"/>
        <v>X</v>
      </c>
      <c r="L1228" s="221" t="s">
        <v>62</v>
      </c>
      <c r="M1228" s="221"/>
      <c r="N1228" s="221"/>
      <c r="O1228" s="87" t="s">
        <v>62</v>
      </c>
      <c r="P1228" s="87" t="s">
        <v>62</v>
      </c>
      <c r="Q1228" s="87" t="s">
        <v>62</v>
      </c>
      <c r="R1228" s="87" t="s">
        <v>62</v>
      </c>
      <c r="S1228" s="239"/>
    </row>
    <row r="1229" spans="1:19" ht="21" customHeight="1" x14ac:dyDescent="0.2">
      <c r="A1229" s="333"/>
      <c r="B1229" s="148" t="s">
        <v>72</v>
      </c>
      <c r="C1229" s="224"/>
      <c r="D1229" s="224" t="s">
        <v>62</v>
      </c>
      <c r="E1229" s="224"/>
      <c r="F1229" s="224"/>
      <c r="G1229" s="221">
        <f>G1222</f>
        <v>98</v>
      </c>
      <c r="H1229" s="221">
        <f>H1222</f>
        <v>98</v>
      </c>
      <c r="I1229" s="221">
        <f>I1222</f>
        <v>21</v>
      </c>
      <c r="J1229" s="221">
        <f t="shared" si="446"/>
        <v>21</v>
      </c>
      <c r="K1229" s="221">
        <f t="shared" si="447"/>
        <v>98</v>
      </c>
      <c r="L1229" s="221" t="s">
        <v>62</v>
      </c>
      <c r="M1229" s="84">
        <v>46022</v>
      </c>
      <c r="N1229" s="84">
        <v>46022</v>
      </c>
      <c r="O1229" s="83"/>
      <c r="P1229" s="87" t="s">
        <v>62</v>
      </c>
      <c r="Q1229" s="83"/>
      <c r="R1229" s="83"/>
      <c r="S1229" s="239"/>
    </row>
    <row r="1230" spans="1:19" s="56" customFormat="1" ht="74.45" customHeight="1" x14ac:dyDescent="0.25">
      <c r="A1230" s="331" t="s">
        <v>334</v>
      </c>
      <c r="B1230" s="137" t="s">
        <v>418</v>
      </c>
      <c r="C1230" s="142" t="s">
        <v>191</v>
      </c>
      <c r="D1230" s="141" t="s">
        <v>333</v>
      </c>
      <c r="E1230" s="141" t="s">
        <v>82</v>
      </c>
      <c r="F1230" s="142">
        <v>744</v>
      </c>
      <c r="G1230" s="80">
        <v>98</v>
      </c>
      <c r="H1230" s="80">
        <v>98</v>
      </c>
      <c r="I1230" s="80"/>
      <c r="J1230" s="80">
        <f t="shared" si="446"/>
        <v>0</v>
      </c>
      <c r="K1230" s="80">
        <f t="shared" si="447"/>
        <v>98</v>
      </c>
      <c r="L1230" s="80"/>
      <c r="M1230" s="80" t="s">
        <v>62</v>
      </c>
      <c r="N1230" s="80" t="s">
        <v>62</v>
      </c>
      <c r="O1230" s="83">
        <v>1440718</v>
      </c>
      <c r="P1230" s="83" t="s">
        <v>344</v>
      </c>
      <c r="Q1230" s="83">
        <v>1080538.5</v>
      </c>
      <c r="R1230" s="83"/>
      <c r="S1230" s="239"/>
    </row>
    <row r="1231" spans="1:19" ht="15.75" x14ac:dyDescent="0.2">
      <c r="A1231" s="332"/>
      <c r="B1231" s="146" t="s">
        <v>70</v>
      </c>
      <c r="C1231" s="224"/>
      <c r="D1231" s="224" t="s">
        <v>62</v>
      </c>
      <c r="E1231" s="224"/>
      <c r="F1231" s="224"/>
      <c r="G1231" s="221">
        <f>G1230</f>
        <v>98</v>
      </c>
      <c r="H1231" s="221">
        <f>H1230</f>
        <v>98</v>
      </c>
      <c r="I1231" s="221">
        <f>I1230</f>
        <v>0</v>
      </c>
      <c r="J1231" s="221">
        <f t="shared" si="446"/>
        <v>0</v>
      </c>
      <c r="K1231" s="221">
        <f t="shared" si="447"/>
        <v>98</v>
      </c>
      <c r="L1231" s="221" t="s">
        <v>62</v>
      </c>
      <c r="M1231" s="84">
        <v>46022</v>
      </c>
      <c r="N1231" s="84">
        <v>46022</v>
      </c>
      <c r="O1231" s="83"/>
      <c r="P1231" s="87"/>
      <c r="Q1231" s="83"/>
      <c r="R1231" s="83"/>
      <c r="S1231" s="239"/>
    </row>
    <row r="1232" spans="1:19" ht="14.25" x14ac:dyDescent="0.2">
      <c r="A1232" s="332"/>
      <c r="B1232" s="147" t="s">
        <v>76</v>
      </c>
      <c r="C1232" s="224"/>
      <c r="D1232" s="224"/>
      <c r="E1232" s="224"/>
      <c r="F1232" s="224"/>
      <c r="G1232" s="221" t="s">
        <v>62</v>
      </c>
      <c r="H1232" s="221"/>
      <c r="I1232" s="221" t="s">
        <v>62</v>
      </c>
      <c r="J1232" s="221" t="str">
        <f t="shared" si="446"/>
        <v>X</v>
      </c>
      <c r="K1232" s="221" t="str">
        <f t="shared" si="447"/>
        <v>X</v>
      </c>
      <c r="L1232" s="221" t="s">
        <v>62</v>
      </c>
      <c r="M1232" s="221"/>
      <c r="N1232" s="221"/>
      <c r="O1232" s="87" t="s">
        <v>62</v>
      </c>
      <c r="P1232" s="87" t="s">
        <v>62</v>
      </c>
      <c r="Q1232" s="87" t="s">
        <v>62</v>
      </c>
      <c r="R1232" s="87" t="s">
        <v>62</v>
      </c>
      <c r="S1232" s="239"/>
    </row>
    <row r="1233" spans="1:19" ht="65.45" customHeight="1" x14ac:dyDescent="0.2">
      <c r="A1233" s="332"/>
      <c r="B1233" s="148" t="s">
        <v>192</v>
      </c>
      <c r="C1233" s="224"/>
      <c r="D1233" s="224" t="s">
        <v>62</v>
      </c>
      <c r="E1233" s="224"/>
      <c r="F1233" s="224"/>
      <c r="G1233" s="221">
        <f>G1230</f>
        <v>98</v>
      </c>
      <c r="H1233" s="221">
        <f>H1230</f>
        <v>98</v>
      </c>
      <c r="I1233" s="221">
        <f>I1230</f>
        <v>0</v>
      </c>
      <c r="J1233" s="221">
        <f t="shared" si="446"/>
        <v>0</v>
      </c>
      <c r="K1233" s="221">
        <f t="shared" si="447"/>
        <v>98</v>
      </c>
      <c r="L1233" s="221" t="s">
        <v>62</v>
      </c>
      <c r="M1233" s="84">
        <v>46022</v>
      </c>
      <c r="N1233" s="84">
        <v>46022</v>
      </c>
      <c r="O1233" s="83"/>
      <c r="P1233" s="87" t="s">
        <v>62</v>
      </c>
      <c r="Q1233" s="83"/>
      <c r="R1233" s="83"/>
      <c r="S1233" s="239"/>
    </row>
    <row r="1234" spans="1:19" ht="15" customHeight="1" x14ac:dyDescent="0.2">
      <c r="A1234" s="332"/>
      <c r="B1234" s="147" t="s">
        <v>193</v>
      </c>
      <c r="C1234" s="224"/>
      <c r="D1234" s="224"/>
      <c r="E1234" s="224"/>
      <c r="F1234" s="224"/>
      <c r="G1234" s="221" t="s">
        <v>62</v>
      </c>
      <c r="H1234" s="221"/>
      <c r="I1234" s="221" t="s">
        <v>62</v>
      </c>
      <c r="J1234" s="221" t="str">
        <f t="shared" si="446"/>
        <v>X</v>
      </c>
      <c r="K1234" s="221" t="str">
        <f t="shared" si="447"/>
        <v>X</v>
      </c>
      <c r="L1234" s="221" t="s">
        <v>62</v>
      </c>
      <c r="M1234" s="221"/>
      <c r="N1234" s="221"/>
      <c r="O1234" s="87" t="s">
        <v>62</v>
      </c>
      <c r="P1234" s="87" t="s">
        <v>62</v>
      </c>
      <c r="Q1234" s="87" t="s">
        <v>62</v>
      </c>
      <c r="R1234" s="87" t="s">
        <v>62</v>
      </c>
      <c r="S1234" s="239"/>
    </row>
    <row r="1235" spans="1:19" ht="38.65" customHeight="1" x14ac:dyDescent="0.2">
      <c r="A1235" s="332"/>
      <c r="B1235" s="148" t="s">
        <v>330</v>
      </c>
      <c r="C1235" s="224"/>
      <c r="D1235" s="224" t="s">
        <v>62</v>
      </c>
      <c r="E1235" s="224"/>
      <c r="F1235" s="224"/>
      <c r="G1235" s="221">
        <f>G1230</f>
        <v>98</v>
      </c>
      <c r="H1235" s="221">
        <f>H1230</f>
        <v>98</v>
      </c>
      <c r="I1235" s="221">
        <f>I1230</f>
        <v>0</v>
      </c>
      <c r="J1235" s="221">
        <f t="shared" si="446"/>
        <v>0</v>
      </c>
      <c r="K1235" s="221">
        <f t="shared" si="447"/>
        <v>98</v>
      </c>
      <c r="L1235" s="221" t="s">
        <v>62</v>
      </c>
      <c r="M1235" s="84">
        <v>46022</v>
      </c>
      <c r="N1235" s="84">
        <v>46022</v>
      </c>
      <c r="O1235" s="83"/>
      <c r="P1235" s="87" t="s">
        <v>62</v>
      </c>
      <c r="Q1235" s="83"/>
      <c r="R1235" s="83"/>
      <c r="S1235" s="239"/>
    </row>
    <row r="1236" spans="1:19" ht="21" customHeight="1" x14ac:dyDescent="0.2">
      <c r="A1236" s="332"/>
      <c r="B1236" s="147" t="s">
        <v>71</v>
      </c>
      <c r="C1236" s="224"/>
      <c r="D1236" s="224"/>
      <c r="E1236" s="224"/>
      <c r="F1236" s="224"/>
      <c r="G1236" s="221" t="s">
        <v>62</v>
      </c>
      <c r="H1236" s="221"/>
      <c r="I1236" s="221" t="s">
        <v>62</v>
      </c>
      <c r="J1236" s="221" t="str">
        <f t="shared" si="446"/>
        <v>X</v>
      </c>
      <c r="K1236" s="221" t="str">
        <f t="shared" si="447"/>
        <v>X</v>
      </c>
      <c r="L1236" s="221" t="s">
        <v>62</v>
      </c>
      <c r="M1236" s="221"/>
      <c r="N1236" s="221"/>
      <c r="O1236" s="87" t="s">
        <v>62</v>
      </c>
      <c r="P1236" s="87" t="s">
        <v>62</v>
      </c>
      <c r="Q1236" s="87" t="s">
        <v>62</v>
      </c>
      <c r="R1236" s="87" t="s">
        <v>62</v>
      </c>
      <c r="S1236" s="239"/>
    </row>
    <row r="1237" spans="1:19" ht="21" customHeight="1" x14ac:dyDescent="0.2">
      <c r="A1237" s="333"/>
      <c r="B1237" s="148" t="s">
        <v>72</v>
      </c>
      <c r="C1237" s="224"/>
      <c r="D1237" s="224" t="s">
        <v>62</v>
      </c>
      <c r="E1237" s="224"/>
      <c r="F1237" s="224"/>
      <c r="G1237" s="221">
        <f>G1230</f>
        <v>98</v>
      </c>
      <c r="H1237" s="221">
        <f>H1230</f>
        <v>98</v>
      </c>
      <c r="I1237" s="221">
        <f>I1230</f>
        <v>0</v>
      </c>
      <c r="J1237" s="221">
        <f t="shared" si="446"/>
        <v>0</v>
      </c>
      <c r="K1237" s="221">
        <f t="shared" si="447"/>
        <v>98</v>
      </c>
      <c r="L1237" s="221" t="s">
        <v>62</v>
      </c>
      <c r="M1237" s="84">
        <v>46022</v>
      </c>
      <c r="N1237" s="84">
        <v>46022</v>
      </c>
      <c r="O1237" s="83"/>
      <c r="P1237" s="87" t="s">
        <v>62</v>
      </c>
      <c r="Q1237" s="83"/>
      <c r="R1237" s="83"/>
      <c r="S1237" s="239"/>
    </row>
    <row r="1238" spans="1:19" s="56" customFormat="1" ht="74.45" customHeight="1" x14ac:dyDescent="0.25">
      <c r="A1238" s="331" t="s">
        <v>335</v>
      </c>
      <c r="B1238" s="137" t="s">
        <v>418</v>
      </c>
      <c r="C1238" s="142" t="s">
        <v>191</v>
      </c>
      <c r="D1238" s="141" t="s">
        <v>333</v>
      </c>
      <c r="E1238" s="141" t="s">
        <v>82</v>
      </c>
      <c r="F1238" s="142">
        <v>744</v>
      </c>
      <c r="G1238" s="80">
        <v>98</v>
      </c>
      <c r="H1238" s="80">
        <v>98</v>
      </c>
      <c r="I1238" s="80">
        <v>1</v>
      </c>
      <c r="J1238" s="80">
        <f t="shared" si="446"/>
        <v>1</v>
      </c>
      <c r="K1238" s="80">
        <f t="shared" si="447"/>
        <v>98</v>
      </c>
      <c r="L1238" s="80"/>
      <c r="M1238" s="80" t="s">
        <v>62</v>
      </c>
      <c r="N1238" s="80" t="s">
        <v>62</v>
      </c>
      <c r="O1238" s="83">
        <v>3400371.96</v>
      </c>
      <c r="P1238" s="83" t="s">
        <v>344</v>
      </c>
      <c r="Q1238" s="83">
        <v>3400371.96</v>
      </c>
      <c r="R1238" s="83">
        <v>25384.44</v>
      </c>
      <c r="S1238" s="239">
        <f>R1238/O1238</f>
        <v>7.4651950723649656E-3</v>
      </c>
    </row>
    <row r="1239" spans="1:19" ht="15.75" x14ac:dyDescent="0.2">
      <c r="A1239" s="332"/>
      <c r="B1239" s="146" t="s">
        <v>70</v>
      </c>
      <c r="C1239" s="224"/>
      <c r="D1239" s="224" t="s">
        <v>62</v>
      </c>
      <c r="E1239" s="224"/>
      <c r="F1239" s="224"/>
      <c r="G1239" s="221">
        <f>G1238</f>
        <v>98</v>
      </c>
      <c r="H1239" s="221">
        <f>H1238</f>
        <v>98</v>
      </c>
      <c r="I1239" s="221">
        <f>I1238</f>
        <v>1</v>
      </c>
      <c r="J1239" s="221">
        <f t="shared" si="446"/>
        <v>1</v>
      </c>
      <c r="K1239" s="221">
        <f t="shared" si="447"/>
        <v>98</v>
      </c>
      <c r="L1239" s="221" t="s">
        <v>62</v>
      </c>
      <c r="M1239" s="84">
        <v>46022</v>
      </c>
      <c r="N1239" s="84">
        <v>46022</v>
      </c>
      <c r="O1239" s="83"/>
      <c r="P1239" s="87"/>
      <c r="Q1239" s="83"/>
      <c r="R1239" s="83"/>
      <c r="S1239" s="239"/>
    </row>
    <row r="1240" spans="1:19" ht="14.25" x14ac:dyDescent="0.2">
      <c r="A1240" s="332"/>
      <c r="B1240" s="147" t="s">
        <v>76</v>
      </c>
      <c r="C1240" s="224"/>
      <c r="D1240" s="224"/>
      <c r="E1240" s="224"/>
      <c r="F1240" s="224"/>
      <c r="G1240" s="221" t="s">
        <v>62</v>
      </c>
      <c r="H1240" s="221"/>
      <c r="I1240" s="221" t="s">
        <v>62</v>
      </c>
      <c r="J1240" s="221" t="str">
        <f t="shared" si="446"/>
        <v>X</v>
      </c>
      <c r="K1240" s="221" t="str">
        <f t="shared" si="447"/>
        <v>X</v>
      </c>
      <c r="L1240" s="221" t="s">
        <v>62</v>
      </c>
      <c r="M1240" s="221"/>
      <c r="N1240" s="221"/>
      <c r="O1240" s="87" t="s">
        <v>62</v>
      </c>
      <c r="P1240" s="87" t="s">
        <v>62</v>
      </c>
      <c r="Q1240" s="87" t="s">
        <v>62</v>
      </c>
      <c r="R1240" s="87" t="s">
        <v>62</v>
      </c>
      <c r="S1240" s="239"/>
    </row>
    <row r="1241" spans="1:19" ht="65.45" customHeight="1" x14ac:dyDescent="0.2">
      <c r="A1241" s="332"/>
      <c r="B1241" s="148" t="s">
        <v>192</v>
      </c>
      <c r="C1241" s="224"/>
      <c r="D1241" s="224" t="s">
        <v>62</v>
      </c>
      <c r="E1241" s="224"/>
      <c r="F1241" s="224"/>
      <c r="G1241" s="221">
        <f>G1238</f>
        <v>98</v>
      </c>
      <c r="H1241" s="221">
        <f>H1238</f>
        <v>98</v>
      </c>
      <c r="I1241" s="221">
        <f>I1238</f>
        <v>1</v>
      </c>
      <c r="J1241" s="221">
        <f t="shared" si="446"/>
        <v>1</v>
      </c>
      <c r="K1241" s="221">
        <f t="shared" si="447"/>
        <v>98</v>
      </c>
      <c r="L1241" s="221" t="s">
        <v>62</v>
      </c>
      <c r="M1241" s="84">
        <v>46022</v>
      </c>
      <c r="N1241" s="84">
        <v>46022</v>
      </c>
      <c r="O1241" s="83"/>
      <c r="P1241" s="87" t="s">
        <v>62</v>
      </c>
      <c r="Q1241" s="83"/>
      <c r="R1241" s="83"/>
      <c r="S1241" s="239"/>
    </row>
    <row r="1242" spans="1:19" ht="15" customHeight="1" x14ac:dyDescent="0.2">
      <c r="A1242" s="332"/>
      <c r="B1242" s="147" t="s">
        <v>193</v>
      </c>
      <c r="C1242" s="224"/>
      <c r="D1242" s="224"/>
      <c r="E1242" s="224"/>
      <c r="F1242" s="224"/>
      <c r="G1242" s="221" t="s">
        <v>62</v>
      </c>
      <c r="H1242" s="221"/>
      <c r="I1242" s="221" t="s">
        <v>62</v>
      </c>
      <c r="J1242" s="221" t="str">
        <f t="shared" si="446"/>
        <v>X</v>
      </c>
      <c r="K1242" s="221" t="str">
        <f t="shared" si="447"/>
        <v>X</v>
      </c>
      <c r="L1242" s="221" t="s">
        <v>62</v>
      </c>
      <c r="M1242" s="221"/>
      <c r="N1242" s="221"/>
      <c r="O1242" s="87" t="s">
        <v>62</v>
      </c>
      <c r="P1242" s="87" t="s">
        <v>62</v>
      </c>
      <c r="Q1242" s="87" t="s">
        <v>62</v>
      </c>
      <c r="R1242" s="87" t="s">
        <v>62</v>
      </c>
      <c r="S1242" s="239"/>
    </row>
    <row r="1243" spans="1:19" ht="38.65" customHeight="1" x14ac:dyDescent="0.2">
      <c r="A1243" s="332"/>
      <c r="B1243" s="148" t="s">
        <v>330</v>
      </c>
      <c r="C1243" s="224"/>
      <c r="D1243" s="224" t="s">
        <v>62</v>
      </c>
      <c r="E1243" s="224"/>
      <c r="F1243" s="224"/>
      <c r="G1243" s="221">
        <f>G1238</f>
        <v>98</v>
      </c>
      <c r="H1243" s="221">
        <f>H1238</f>
        <v>98</v>
      </c>
      <c r="I1243" s="221">
        <f>I1238</f>
        <v>1</v>
      </c>
      <c r="J1243" s="221">
        <f t="shared" si="446"/>
        <v>1</v>
      </c>
      <c r="K1243" s="221">
        <f t="shared" si="447"/>
        <v>98</v>
      </c>
      <c r="L1243" s="221" t="s">
        <v>62</v>
      </c>
      <c r="M1243" s="84">
        <v>46022</v>
      </c>
      <c r="N1243" s="84">
        <v>46022</v>
      </c>
      <c r="O1243" s="83"/>
      <c r="P1243" s="87" t="s">
        <v>62</v>
      </c>
      <c r="Q1243" s="83"/>
      <c r="R1243" s="83"/>
      <c r="S1243" s="239"/>
    </row>
    <row r="1244" spans="1:19" ht="21" customHeight="1" x14ac:dyDescent="0.2">
      <c r="A1244" s="332"/>
      <c r="B1244" s="147" t="s">
        <v>71</v>
      </c>
      <c r="C1244" s="224"/>
      <c r="D1244" s="224"/>
      <c r="E1244" s="224"/>
      <c r="F1244" s="224"/>
      <c r="G1244" s="221" t="s">
        <v>62</v>
      </c>
      <c r="H1244" s="221"/>
      <c r="I1244" s="221" t="s">
        <v>62</v>
      </c>
      <c r="J1244" s="221" t="str">
        <f t="shared" si="446"/>
        <v>X</v>
      </c>
      <c r="K1244" s="221" t="str">
        <f t="shared" si="447"/>
        <v>X</v>
      </c>
      <c r="L1244" s="221" t="s">
        <v>62</v>
      </c>
      <c r="M1244" s="221"/>
      <c r="N1244" s="221"/>
      <c r="O1244" s="87" t="s">
        <v>62</v>
      </c>
      <c r="P1244" s="87" t="s">
        <v>62</v>
      </c>
      <c r="Q1244" s="87" t="s">
        <v>62</v>
      </c>
      <c r="R1244" s="87" t="s">
        <v>62</v>
      </c>
      <c r="S1244" s="239"/>
    </row>
    <row r="1245" spans="1:19" ht="21" customHeight="1" x14ac:dyDescent="0.2">
      <c r="A1245" s="333"/>
      <c r="B1245" s="148" t="s">
        <v>72</v>
      </c>
      <c r="C1245" s="224"/>
      <c r="D1245" s="224" t="s">
        <v>62</v>
      </c>
      <c r="E1245" s="224"/>
      <c r="F1245" s="224"/>
      <c r="G1245" s="221">
        <f>G1238</f>
        <v>98</v>
      </c>
      <c r="H1245" s="221">
        <f>H1238</f>
        <v>98</v>
      </c>
      <c r="I1245" s="221">
        <f>I1238</f>
        <v>1</v>
      </c>
      <c r="J1245" s="221">
        <f t="shared" si="446"/>
        <v>1</v>
      </c>
      <c r="K1245" s="221">
        <f t="shared" si="447"/>
        <v>98</v>
      </c>
      <c r="L1245" s="221" t="s">
        <v>62</v>
      </c>
      <c r="M1245" s="84">
        <v>46022</v>
      </c>
      <c r="N1245" s="84">
        <v>46022</v>
      </c>
      <c r="O1245" s="83"/>
      <c r="P1245" s="87" t="s">
        <v>62</v>
      </c>
      <c r="Q1245" s="83"/>
      <c r="R1245" s="83"/>
      <c r="S1245" s="239"/>
    </row>
    <row r="1246" spans="1:19" s="56" customFormat="1" ht="74.45" customHeight="1" x14ac:dyDescent="0.25">
      <c r="A1246" s="331" t="s">
        <v>336</v>
      </c>
      <c r="B1246" s="137" t="s">
        <v>418</v>
      </c>
      <c r="C1246" s="142" t="s">
        <v>191</v>
      </c>
      <c r="D1246" s="141" t="s">
        <v>333</v>
      </c>
      <c r="E1246" s="141" t="s">
        <v>82</v>
      </c>
      <c r="F1246" s="142">
        <v>744</v>
      </c>
      <c r="G1246" s="80"/>
      <c r="H1246" s="80"/>
      <c r="I1246" s="80"/>
      <c r="J1246" s="80">
        <f t="shared" si="446"/>
        <v>0</v>
      </c>
      <c r="K1246" s="80">
        <f t="shared" si="447"/>
        <v>0</v>
      </c>
      <c r="L1246" s="80"/>
      <c r="M1246" s="80" t="s">
        <v>62</v>
      </c>
      <c r="N1246" s="80" t="s">
        <v>62</v>
      </c>
      <c r="O1246" s="83"/>
      <c r="P1246" s="83"/>
      <c r="Q1246" s="83"/>
      <c r="R1246" s="83"/>
      <c r="S1246" s="239"/>
    </row>
    <row r="1247" spans="1:19" ht="15.75" x14ac:dyDescent="0.2">
      <c r="A1247" s="332"/>
      <c r="B1247" s="146" t="s">
        <v>70</v>
      </c>
      <c r="C1247" s="224"/>
      <c r="D1247" s="224" t="s">
        <v>62</v>
      </c>
      <c r="E1247" s="224"/>
      <c r="F1247" s="224"/>
      <c r="G1247" s="221">
        <f>G1246</f>
        <v>0</v>
      </c>
      <c r="H1247" s="221">
        <f>H1246</f>
        <v>0</v>
      </c>
      <c r="I1247" s="221">
        <f>I1246</f>
        <v>0</v>
      </c>
      <c r="J1247" s="221">
        <f t="shared" si="446"/>
        <v>0</v>
      </c>
      <c r="K1247" s="221">
        <f t="shared" si="447"/>
        <v>0</v>
      </c>
      <c r="L1247" s="221" t="s">
        <v>62</v>
      </c>
      <c r="M1247" s="84">
        <v>46022</v>
      </c>
      <c r="N1247" s="84">
        <v>46022</v>
      </c>
      <c r="O1247" s="83"/>
      <c r="P1247" s="87" t="s">
        <v>62</v>
      </c>
      <c r="Q1247" s="83"/>
      <c r="R1247" s="83"/>
      <c r="S1247" s="239"/>
    </row>
    <row r="1248" spans="1:19" ht="14.25" x14ac:dyDescent="0.2">
      <c r="A1248" s="332"/>
      <c r="B1248" s="147" t="s">
        <v>76</v>
      </c>
      <c r="C1248" s="224"/>
      <c r="D1248" s="224"/>
      <c r="E1248" s="224"/>
      <c r="F1248" s="224"/>
      <c r="G1248" s="221" t="s">
        <v>62</v>
      </c>
      <c r="H1248" s="221"/>
      <c r="I1248" s="221" t="s">
        <v>62</v>
      </c>
      <c r="J1248" s="221" t="str">
        <f t="shared" si="446"/>
        <v>X</v>
      </c>
      <c r="K1248" s="221" t="str">
        <f t="shared" si="447"/>
        <v>X</v>
      </c>
      <c r="L1248" s="221" t="s">
        <v>62</v>
      </c>
      <c r="M1248" s="221"/>
      <c r="N1248" s="221"/>
      <c r="O1248" s="87" t="s">
        <v>62</v>
      </c>
      <c r="P1248" s="87" t="s">
        <v>62</v>
      </c>
      <c r="Q1248" s="87" t="s">
        <v>62</v>
      </c>
      <c r="R1248" s="87" t="s">
        <v>62</v>
      </c>
      <c r="S1248" s="239"/>
    </row>
    <row r="1249" spans="1:19" ht="65.45" customHeight="1" x14ac:dyDescent="0.2">
      <c r="A1249" s="332"/>
      <c r="B1249" s="148" t="s">
        <v>192</v>
      </c>
      <c r="C1249" s="224"/>
      <c r="D1249" s="224" t="s">
        <v>62</v>
      </c>
      <c r="E1249" s="224"/>
      <c r="F1249" s="224"/>
      <c r="G1249" s="221">
        <f>G1246</f>
        <v>0</v>
      </c>
      <c r="H1249" s="221">
        <f>H1246</f>
        <v>0</v>
      </c>
      <c r="I1249" s="221">
        <f>I1246</f>
        <v>0</v>
      </c>
      <c r="J1249" s="221">
        <f t="shared" si="446"/>
        <v>0</v>
      </c>
      <c r="K1249" s="221">
        <f t="shared" si="447"/>
        <v>0</v>
      </c>
      <c r="L1249" s="221" t="s">
        <v>62</v>
      </c>
      <c r="M1249" s="84">
        <v>46022</v>
      </c>
      <c r="N1249" s="84">
        <v>46022</v>
      </c>
      <c r="O1249" s="83"/>
      <c r="P1249" s="87" t="s">
        <v>62</v>
      </c>
      <c r="Q1249" s="83"/>
      <c r="R1249" s="83"/>
      <c r="S1249" s="239"/>
    </row>
    <row r="1250" spans="1:19" ht="15" customHeight="1" x14ac:dyDescent="0.2">
      <c r="A1250" s="332"/>
      <c r="B1250" s="147" t="s">
        <v>193</v>
      </c>
      <c r="C1250" s="224"/>
      <c r="D1250" s="224"/>
      <c r="E1250" s="224"/>
      <c r="F1250" s="224"/>
      <c r="G1250" s="221" t="s">
        <v>62</v>
      </c>
      <c r="H1250" s="221"/>
      <c r="I1250" s="221" t="s">
        <v>62</v>
      </c>
      <c r="J1250" s="221" t="str">
        <f t="shared" si="446"/>
        <v>X</v>
      </c>
      <c r="K1250" s="221" t="str">
        <f t="shared" si="447"/>
        <v>X</v>
      </c>
      <c r="L1250" s="221" t="s">
        <v>62</v>
      </c>
      <c r="M1250" s="221"/>
      <c r="N1250" s="221"/>
      <c r="O1250" s="87" t="s">
        <v>62</v>
      </c>
      <c r="P1250" s="87" t="s">
        <v>62</v>
      </c>
      <c r="Q1250" s="87" t="s">
        <v>62</v>
      </c>
      <c r="R1250" s="87" t="s">
        <v>62</v>
      </c>
      <c r="S1250" s="239"/>
    </row>
    <row r="1251" spans="1:19" ht="38.65" customHeight="1" x14ac:dyDescent="0.2">
      <c r="A1251" s="332"/>
      <c r="B1251" s="148" t="s">
        <v>330</v>
      </c>
      <c r="C1251" s="224"/>
      <c r="D1251" s="224" t="s">
        <v>62</v>
      </c>
      <c r="E1251" s="224"/>
      <c r="F1251" s="224"/>
      <c r="G1251" s="221">
        <f>G1246</f>
        <v>0</v>
      </c>
      <c r="H1251" s="221">
        <f>H1246</f>
        <v>0</v>
      </c>
      <c r="I1251" s="221">
        <f>I1246</f>
        <v>0</v>
      </c>
      <c r="J1251" s="221">
        <f t="shared" si="446"/>
        <v>0</v>
      </c>
      <c r="K1251" s="221">
        <f t="shared" si="447"/>
        <v>0</v>
      </c>
      <c r="L1251" s="221" t="s">
        <v>62</v>
      </c>
      <c r="M1251" s="84">
        <v>46022</v>
      </c>
      <c r="N1251" s="84">
        <v>46022</v>
      </c>
      <c r="O1251" s="83"/>
      <c r="P1251" s="87" t="s">
        <v>62</v>
      </c>
      <c r="Q1251" s="83"/>
      <c r="R1251" s="83"/>
      <c r="S1251" s="239"/>
    </row>
    <row r="1252" spans="1:19" ht="21" customHeight="1" x14ac:dyDescent="0.2">
      <c r="A1252" s="332"/>
      <c r="B1252" s="147" t="s">
        <v>71</v>
      </c>
      <c r="C1252" s="224"/>
      <c r="D1252" s="224"/>
      <c r="E1252" s="224"/>
      <c r="F1252" s="224"/>
      <c r="G1252" s="221" t="s">
        <v>62</v>
      </c>
      <c r="H1252" s="221"/>
      <c r="I1252" s="221" t="s">
        <v>62</v>
      </c>
      <c r="J1252" s="221" t="str">
        <f t="shared" si="446"/>
        <v>X</v>
      </c>
      <c r="K1252" s="221" t="str">
        <f t="shared" si="447"/>
        <v>X</v>
      </c>
      <c r="L1252" s="221" t="s">
        <v>62</v>
      </c>
      <c r="M1252" s="221"/>
      <c r="N1252" s="221"/>
      <c r="O1252" s="87" t="s">
        <v>62</v>
      </c>
      <c r="P1252" s="87" t="s">
        <v>62</v>
      </c>
      <c r="Q1252" s="87" t="s">
        <v>62</v>
      </c>
      <c r="R1252" s="87" t="s">
        <v>62</v>
      </c>
      <c r="S1252" s="239"/>
    </row>
    <row r="1253" spans="1:19" ht="21" customHeight="1" x14ac:dyDescent="0.2">
      <c r="A1253" s="333"/>
      <c r="B1253" s="148" t="s">
        <v>72</v>
      </c>
      <c r="C1253" s="224"/>
      <c r="D1253" s="224" t="s">
        <v>62</v>
      </c>
      <c r="E1253" s="224"/>
      <c r="F1253" s="224"/>
      <c r="G1253" s="221">
        <f>G1246</f>
        <v>0</v>
      </c>
      <c r="H1253" s="221">
        <f>H1246</f>
        <v>0</v>
      </c>
      <c r="I1253" s="221">
        <f>I1246</f>
        <v>0</v>
      </c>
      <c r="J1253" s="221">
        <f t="shared" si="446"/>
        <v>0</v>
      </c>
      <c r="K1253" s="221">
        <f t="shared" si="447"/>
        <v>0</v>
      </c>
      <c r="L1253" s="221" t="s">
        <v>62</v>
      </c>
      <c r="M1253" s="84">
        <v>46022</v>
      </c>
      <c r="N1253" s="84">
        <v>46022</v>
      </c>
      <c r="O1253" s="83"/>
      <c r="P1253" s="87" t="s">
        <v>62</v>
      </c>
      <c r="Q1253" s="83"/>
      <c r="R1253" s="83"/>
      <c r="S1253" s="239"/>
    </row>
    <row r="1254" spans="1:19" s="56" customFormat="1" ht="74.45" customHeight="1" x14ac:dyDescent="0.25">
      <c r="A1254" s="331" t="s">
        <v>337</v>
      </c>
      <c r="B1254" s="137" t="s">
        <v>418</v>
      </c>
      <c r="C1254" s="142" t="s">
        <v>191</v>
      </c>
      <c r="D1254" s="141" t="s">
        <v>333</v>
      </c>
      <c r="E1254" s="141" t="s">
        <v>82</v>
      </c>
      <c r="F1254" s="142">
        <v>744</v>
      </c>
      <c r="G1254" s="80">
        <v>98</v>
      </c>
      <c r="H1254" s="80">
        <v>98</v>
      </c>
      <c r="I1254" s="80"/>
      <c r="J1254" s="80">
        <f t="shared" si="446"/>
        <v>0</v>
      </c>
      <c r="K1254" s="80">
        <f t="shared" si="447"/>
        <v>98</v>
      </c>
      <c r="L1254" s="80"/>
      <c r="M1254" s="80" t="s">
        <v>62</v>
      </c>
      <c r="N1254" s="80" t="s">
        <v>62</v>
      </c>
      <c r="O1254" s="83">
        <v>1791781.52</v>
      </c>
      <c r="P1254" s="83" t="s">
        <v>344</v>
      </c>
      <c r="Q1254" s="83">
        <v>1791781.52</v>
      </c>
      <c r="R1254" s="83"/>
      <c r="S1254" s="239"/>
    </row>
    <row r="1255" spans="1:19" ht="15.75" x14ac:dyDescent="0.2">
      <c r="A1255" s="332"/>
      <c r="B1255" s="146" t="s">
        <v>70</v>
      </c>
      <c r="C1255" s="224"/>
      <c r="D1255" s="224" t="s">
        <v>62</v>
      </c>
      <c r="E1255" s="224"/>
      <c r="F1255" s="224"/>
      <c r="G1255" s="221">
        <f>G1254</f>
        <v>98</v>
      </c>
      <c r="H1255" s="221">
        <f>H1254</f>
        <v>98</v>
      </c>
      <c r="I1255" s="221">
        <f>I1254</f>
        <v>0</v>
      </c>
      <c r="J1255" s="221">
        <f t="shared" si="446"/>
        <v>0</v>
      </c>
      <c r="K1255" s="221">
        <f t="shared" si="447"/>
        <v>98</v>
      </c>
      <c r="L1255" s="221" t="s">
        <v>62</v>
      </c>
      <c r="M1255" s="84">
        <v>46022</v>
      </c>
      <c r="N1255" s="84">
        <v>46022</v>
      </c>
      <c r="O1255" s="83"/>
      <c r="P1255" s="87"/>
      <c r="Q1255" s="83"/>
      <c r="R1255" s="83"/>
      <c r="S1255" s="239"/>
    </row>
    <row r="1256" spans="1:19" ht="14.25" x14ac:dyDescent="0.2">
      <c r="A1256" s="332"/>
      <c r="B1256" s="147" t="s">
        <v>76</v>
      </c>
      <c r="C1256" s="224"/>
      <c r="D1256" s="224"/>
      <c r="E1256" s="224"/>
      <c r="F1256" s="224"/>
      <c r="G1256" s="221" t="s">
        <v>62</v>
      </c>
      <c r="H1256" s="221"/>
      <c r="I1256" s="221" t="s">
        <v>62</v>
      </c>
      <c r="J1256" s="221" t="str">
        <f t="shared" si="446"/>
        <v>X</v>
      </c>
      <c r="K1256" s="221" t="str">
        <f t="shared" si="447"/>
        <v>X</v>
      </c>
      <c r="L1256" s="221" t="s">
        <v>62</v>
      </c>
      <c r="M1256" s="221"/>
      <c r="N1256" s="221"/>
      <c r="O1256" s="87" t="s">
        <v>62</v>
      </c>
      <c r="P1256" s="87" t="s">
        <v>62</v>
      </c>
      <c r="Q1256" s="87" t="s">
        <v>62</v>
      </c>
      <c r="R1256" s="87" t="s">
        <v>62</v>
      </c>
      <c r="S1256" s="239"/>
    </row>
    <row r="1257" spans="1:19" ht="65.45" customHeight="1" x14ac:dyDescent="0.2">
      <c r="A1257" s="332"/>
      <c r="B1257" s="148" t="s">
        <v>192</v>
      </c>
      <c r="C1257" s="224"/>
      <c r="D1257" s="224" t="s">
        <v>62</v>
      </c>
      <c r="E1257" s="224"/>
      <c r="F1257" s="224"/>
      <c r="G1257" s="221">
        <f>G1254</f>
        <v>98</v>
      </c>
      <c r="H1257" s="221">
        <f>H1254</f>
        <v>98</v>
      </c>
      <c r="I1257" s="221">
        <f>I1254</f>
        <v>0</v>
      </c>
      <c r="J1257" s="221">
        <f t="shared" si="446"/>
        <v>0</v>
      </c>
      <c r="K1257" s="221">
        <f t="shared" si="447"/>
        <v>98</v>
      </c>
      <c r="L1257" s="221" t="s">
        <v>62</v>
      </c>
      <c r="M1257" s="84">
        <v>46022</v>
      </c>
      <c r="N1257" s="84">
        <v>46022</v>
      </c>
      <c r="O1257" s="83"/>
      <c r="P1257" s="87" t="s">
        <v>62</v>
      </c>
      <c r="Q1257" s="83"/>
      <c r="R1257" s="83"/>
      <c r="S1257" s="239"/>
    </row>
    <row r="1258" spans="1:19" ht="15" customHeight="1" x14ac:dyDescent="0.2">
      <c r="A1258" s="332"/>
      <c r="B1258" s="147" t="s">
        <v>193</v>
      </c>
      <c r="C1258" s="224"/>
      <c r="D1258" s="224"/>
      <c r="E1258" s="224"/>
      <c r="F1258" s="224"/>
      <c r="G1258" s="221" t="s">
        <v>62</v>
      </c>
      <c r="H1258" s="221"/>
      <c r="I1258" s="221" t="s">
        <v>62</v>
      </c>
      <c r="J1258" s="221" t="str">
        <f t="shared" si="446"/>
        <v>X</v>
      </c>
      <c r="K1258" s="221" t="str">
        <f t="shared" si="447"/>
        <v>X</v>
      </c>
      <c r="L1258" s="221" t="s">
        <v>62</v>
      </c>
      <c r="M1258" s="221"/>
      <c r="N1258" s="221"/>
      <c r="O1258" s="87" t="s">
        <v>62</v>
      </c>
      <c r="P1258" s="87" t="s">
        <v>62</v>
      </c>
      <c r="Q1258" s="87" t="s">
        <v>62</v>
      </c>
      <c r="R1258" s="87" t="s">
        <v>62</v>
      </c>
      <c r="S1258" s="239"/>
    </row>
    <row r="1259" spans="1:19" ht="38.65" customHeight="1" x14ac:dyDescent="0.2">
      <c r="A1259" s="332"/>
      <c r="B1259" s="148" t="s">
        <v>330</v>
      </c>
      <c r="C1259" s="224"/>
      <c r="D1259" s="224" t="s">
        <v>62</v>
      </c>
      <c r="E1259" s="224"/>
      <c r="F1259" s="224"/>
      <c r="G1259" s="221">
        <f>G1254</f>
        <v>98</v>
      </c>
      <c r="H1259" s="221">
        <f>H1254</f>
        <v>98</v>
      </c>
      <c r="I1259" s="221">
        <f>I1254</f>
        <v>0</v>
      </c>
      <c r="J1259" s="221">
        <f t="shared" si="446"/>
        <v>0</v>
      </c>
      <c r="K1259" s="221">
        <f t="shared" si="447"/>
        <v>98</v>
      </c>
      <c r="L1259" s="221" t="s">
        <v>62</v>
      </c>
      <c r="M1259" s="84">
        <v>46022</v>
      </c>
      <c r="N1259" s="84">
        <v>46022</v>
      </c>
      <c r="O1259" s="83"/>
      <c r="P1259" s="87" t="s">
        <v>62</v>
      </c>
      <c r="Q1259" s="83"/>
      <c r="R1259" s="83"/>
      <c r="S1259" s="239"/>
    </row>
    <row r="1260" spans="1:19" ht="21" customHeight="1" x14ac:dyDescent="0.2">
      <c r="A1260" s="332"/>
      <c r="B1260" s="147" t="s">
        <v>71</v>
      </c>
      <c r="C1260" s="224"/>
      <c r="D1260" s="224"/>
      <c r="E1260" s="224"/>
      <c r="F1260" s="224"/>
      <c r="G1260" s="221" t="s">
        <v>62</v>
      </c>
      <c r="H1260" s="221"/>
      <c r="I1260" s="221" t="s">
        <v>62</v>
      </c>
      <c r="J1260" s="221" t="str">
        <f t="shared" si="446"/>
        <v>X</v>
      </c>
      <c r="K1260" s="221" t="str">
        <f t="shared" si="447"/>
        <v>X</v>
      </c>
      <c r="L1260" s="221" t="s">
        <v>62</v>
      </c>
      <c r="M1260" s="221"/>
      <c r="N1260" s="221"/>
      <c r="O1260" s="87" t="s">
        <v>62</v>
      </c>
      <c r="P1260" s="87" t="s">
        <v>62</v>
      </c>
      <c r="Q1260" s="87" t="s">
        <v>62</v>
      </c>
      <c r="R1260" s="87" t="s">
        <v>62</v>
      </c>
      <c r="S1260" s="239"/>
    </row>
    <row r="1261" spans="1:19" ht="21" customHeight="1" x14ac:dyDescent="0.2">
      <c r="A1261" s="333"/>
      <c r="B1261" s="148" t="s">
        <v>72</v>
      </c>
      <c r="C1261" s="224"/>
      <c r="D1261" s="224" t="s">
        <v>62</v>
      </c>
      <c r="E1261" s="224"/>
      <c r="F1261" s="224"/>
      <c r="G1261" s="221">
        <f>G1254</f>
        <v>98</v>
      </c>
      <c r="H1261" s="221">
        <f>H1254</f>
        <v>98</v>
      </c>
      <c r="I1261" s="221">
        <f>I1254</f>
        <v>0</v>
      </c>
      <c r="J1261" s="221">
        <f t="shared" si="446"/>
        <v>0</v>
      </c>
      <c r="K1261" s="221">
        <f t="shared" si="447"/>
        <v>98</v>
      </c>
      <c r="L1261" s="221" t="s">
        <v>62</v>
      </c>
      <c r="M1261" s="84">
        <v>46022</v>
      </c>
      <c r="N1261" s="84">
        <v>46022</v>
      </c>
      <c r="O1261" s="83"/>
      <c r="P1261" s="87" t="s">
        <v>62</v>
      </c>
      <c r="Q1261" s="83"/>
      <c r="R1261" s="83"/>
      <c r="S1261" s="239"/>
    </row>
    <row r="1262" spans="1:19" s="56" customFormat="1" ht="74.45" customHeight="1" x14ac:dyDescent="0.25">
      <c r="A1262" s="331" t="s">
        <v>338</v>
      </c>
      <c r="B1262" s="137" t="s">
        <v>418</v>
      </c>
      <c r="C1262" s="142" t="s">
        <v>191</v>
      </c>
      <c r="D1262" s="141" t="s">
        <v>333</v>
      </c>
      <c r="E1262" s="141" t="s">
        <v>82</v>
      </c>
      <c r="F1262" s="142">
        <v>744</v>
      </c>
      <c r="G1262" s="80">
        <v>98</v>
      </c>
      <c r="H1262" s="80">
        <v>98</v>
      </c>
      <c r="I1262" s="80"/>
      <c r="J1262" s="80">
        <f t="shared" si="446"/>
        <v>0</v>
      </c>
      <c r="K1262" s="80">
        <f t="shared" si="447"/>
        <v>98</v>
      </c>
      <c r="L1262" s="80"/>
      <c r="M1262" s="80" t="s">
        <v>62</v>
      </c>
      <c r="N1262" s="80" t="s">
        <v>62</v>
      </c>
      <c r="O1262" s="83">
        <v>711010.79</v>
      </c>
      <c r="P1262" s="83"/>
      <c r="Q1262" s="83">
        <v>711010.79</v>
      </c>
      <c r="R1262" s="83"/>
      <c r="S1262" s="239"/>
    </row>
    <row r="1263" spans="1:19" ht="15.75" x14ac:dyDescent="0.2">
      <c r="A1263" s="332"/>
      <c r="B1263" s="146" t="s">
        <v>70</v>
      </c>
      <c r="C1263" s="224"/>
      <c r="D1263" s="224" t="s">
        <v>62</v>
      </c>
      <c r="E1263" s="224"/>
      <c r="F1263" s="224"/>
      <c r="G1263" s="221">
        <f>G1262</f>
        <v>98</v>
      </c>
      <c r="H1263" s="221">
        <f>H1262</f>
        <v>98</v>
      </c>
      <c r="I1263" s="221">
        <f>I1262</f>
        <v>0</v>
      </c>
      <c r="J1263" s="221">
        <f t="shared" si="446"/>
        <v>0</v>
      </c>
      <c r="K1263" s="221">
        <f t="shared" si="447"/>
        <v>98</v>
      </c>
      <c r="L1263" s="221" t="s">
        <v>62</v>
      </c>
      <c r="M1263" s="84">
        <v>46022</v>
      </c>
      <c r="N1263" s="84">
        <v>46022</v>
      </c>
      <c r="O1263" s="83"/>
      <c r="P1263" s="87" t="s">
        <v>62</v>
      </c>
      <c r="Q1263" s="83"/>
      <c r="R1263" s="83"/>
      <c r="S1263" s="239"/>
    </row>
    <row r="1264" spans="1:19" ht="14.25" x14ac:dyDescent="0.2">
      <c r="A1264" s="332"/>
      <c r="B1264" s="147" t="s">
        <v>76</v>
      </c>
      <c r="C1264" s="224"/>
      <c r="D1264" s="224"/>
      <c r="E1264" s="224"/>
      <c r="F1264" s="224"/>
      <c r="G1264" s="221" t="s">
        <v>62</v>
      </c>
      <c r="H1264" s="221"/>
      <c r="I1264" s="221" t="s">
        <v>62</v>
      </c>
      <c r="J1264" s="221" t="str">
        <f t="shared" si="446"/>
        <v>X</v>
      </c>
      <c r="K1264" s="221" t="str">
        <f t="shared" si="447"/>
        <v>X</v>
      </c>
      <c r="L1264" s="221" t="s">
        <v>62</v>
      </c>
      <c r="M1264" s="221"/>
      <c r="N1264" s="221"/>
      <c r="O1264" s="87" t="s">
        <v>62</v>
      </c>
      <c r="P1264" s="87" t="s">
        <v>62</v>
      </c>
      <c r="Q1264" s="87" t="s">
        <v>62</v>
      </c>
      <c r="R1264" s="87" t="s">
        <v>62</v>
      </c>
      <c r="S1264" s="239"/>
    </row>
    <row r="1265" spans="1:19" ht="65.45" customHeight="1" x14ac:dyDescent="0.2">
      <c r="A1265" s="332"/>
      <c r="B1265" s="148" t="s">
        <v>192</v>
      </c>
      <c r="C1265" s="224"/>
      <c r="D1265" s="224" t="s">
        <v>62</v>
      </c>
      <c r="E1265" s="224"/>
      <c r="F1265" s="224"/>
      <c r="G1265" s="221">
        <f>G1262</f>
        <v>98</v>
      </c>
      <c r="H1265" s="221">
        <f>H1262</f>
        <v>98</v>
      </c>
      <c r="I1265" s="221">
        <f>I1262</f>
        <v>0</v>
      </c>
      <c r="J1265" s="221">
        <f t="shared" si="446"/>
        <v>0</v>
      </c>
      <c r="K1265" s="221">
        <f t="shared" si="447"/>
        <v>98</v>
      </c>
      <c r="L1265" s="221" t="s">
        <v>62</v>
      </c>
      <c r="M1265" s="84">
        <v>46022</v>
      </c>
      <c r="N1265" s="84">
        <v>46022</v>
      </c>
      <c r="O1265" s="83"/>
      <c r="P1265" s="87" t="s">
        <v>62</v>
      </c>
      <c r="Q1265" s="83"/>
      <c r="R1265" s="83"/>
      <c r="S1265" s="239"/>
    </row>
    <row r="1266" spans="1:19" ht="15" customHeight="1" x14ac:dyDescent="0.2">
      <c r="A1266" s="332"/>
      <c r="B1266" s="147" t="s">
        <v>193</v>
      </c>
      <c r="C1266" s="224"/>
      <c r="D1266" s="224"/>
      <c r="E1266" s="224"/>
      <c r="F1266" s="224"/>
      <c r="G1266" s="221" t="s">
        <v>62</v>
      </c>
      <c r="H1266" s="221"/>
      <c r="I1266" s="221" t="s">
        <v>62</v>
      </c>
      <c r="J1266" s="221" t="str">
        <f t="shared" si="446"/>
        <v>X</v>
      </c>
      <c r="K1266" s="221" t="str">
        <f t="shared" si="447"/>
        <v>X</v>
      </c>
      <c r="L1266" s="221" t="s">
        <v>62</v>
      </c>
      <c r="M1266" s="221"/>
      <c r="N1266" s="221"/>
      <c r="O1266" s="87" t="s">
        <v>62</v>
      </c>
      <c r="P1266" s="87" t="s">
        <v>62</v>
      </c>
      <c r="Q1266" s="87" t="s">
        <v>62</v>
      </c>
      <c r="R1266" s="87" t="s">
        <v>62</v>
      </c>
      <c r="S1266" s="239"/>
    </row>
    <row r="1267" spans="1:19" ht="38.65" customHeight="1" x14ac:dyDescent="0.2">
      <c r="A1267" s="332"/>
      <c r="B1267" s="148" t="s">
        <v>330</v>
      </c>
      <c r="C1267" s="224"/>
      <c r="D1267" s="224" t="s">
        <v>62</v>
      </c>
      <c r="E1267" s="224"/>
      <c r="F1267" s="224"/>
      <c r="G1267" s="221">
        <f>G1262</f>
        <v>98</v>
      </c>
      <c r="H1267" s="221">
        <f>H1262</f>
        <v>98</v>
      </c>
      <c r="I1267" s="221">
        <f>I1262</f>
        <v>0</v>
      </c>
      <c r="J1267" s="221">
        <f t="shared" si="446"/>
        <v>0</v>
      </c>
      <c r="K1267" s="221">
        <f t="shared" si="447"/>
        <v>98</v>
      </c>
      <c r="L1267" s="221" t="s">
        <v>62</v>
      </c>
      <c r="M1267" s="84">
        <v>46022</v>
      </c>
      <c r="N1267" s="84">
        <v>46022</v>
      </c>
      <c r="O1267" s="83"/>
      <c r="P1267" s="87" t="s">
        <v>62</v>
      </c>
      <c r="Q1267" s="83"/>
      <c r="R1267" s="83"/>
      <c r="S1267" s="239"/>
    </row>
    <row r="1268" spans="1:19" ht="21" customHeight="1" x14ac:dyDescent="0.2">
      <c r="A1268" s="332"/>
      <c r="B1268" s="147" t="s">
        <v>71</v>
      </c>
      <c r="C1268" s="224"/>
      <c r="D1268" s="224"/>
      <c r="E1268" s="224"/>
      <c r="F1268" s="224"/>
      <c r="G1268" s="221" t="s">
        <v>62</v>
      </c>
      <c r="H1268" s="221"/>
      <c r="I1268" s="221" t="s">
        <v>62</v>
      </c>
      <c r="J1268" s="221" t="str">
        <f t="shared" si="446"/>
        <v>X</v>
      </c>
      <c r="K1268" s="221" t="str">
        <f t="shared" si="447"/>
        <v>X</v>
      </c>
      <c r="L1268" s="221" t="s">
        <v>62</v>
      </c>
      <c r="M1268" s="221"/>
      <c r="N1268" s="221"/>
      <c r="O1268" s="87" t="s">
        <v>62</v>
      </c>
      <c r="P1268" s="87" t="s">
        <v>62</v>
      </c>
      <c r="Q1268" s="87" t="s">
        <v>62</v>
      </c>
      <c r="R1268" s="87" t="s">
        <v>62</v>
      </c>
      <c r="S1268" s="239"/>
    </row>
    <row r="1269" spans="1:19" ht="21" customHeight="1" x14ac:dyDescent="0.2">
      <c r="A1269" s="333"/>
      <c r="B1269" s="148" t="s">
        <v>72</v>
      </c>
      <c r="C1269" s="224"/>
      <c r="D1269" s="224" t="s">
        <v>62</v>
      </c>
      <c r="E1269" s="224"/>
      <c r="F1269" s="224"/>
      <c r="G1269" s="221">
        <f>G1262</f>
        <v>98</v>
      </c>
      <c r="H1269" s="221">
        <f>H1262</f>
        <v>98</v>
      </c>
      <c r="I1269" s="221">
        <f>I1262</f>
        <v>0</v>
      </c>
      <c r="J1269" s="221">
        <f t="shared" si="446"/>
        <v>0</v>
      </c>
      <c r="K1269" s="221">
        <f t="shared" si="447"/>
        <v>98</v>
      </c>
      <c r="L1269" s="221" t="s">
        <v>62</v>
      </c>
      <c r="M1269" s="84">
        <v>46022</v>
      </c>
      <c r="N1269" s="84">
        <v>46022</v>
      </c>
      <c r="O1269" s="83"/>
      <c r="P1269" s="87" t="s">
        <v>62</v>
      </c>
      <c r="Q1269" s="83"/>
      <c r="R1269" s="83"/>
      <c r="S1269" s="239"/>
    </row>
    <row r="1270" spans="1:19" s="56" customFormat="1" ht="74.45" customHeight="1" x14ac:dyDescent="0.25">
      <c r="A1270" s="331" t="s">
        <v>345</v>
      </c>
      <c r="B1270" s="137" t="s">
        <v>418</v>
      </c>
      <c r="C1270" s="142" t="s">
        <v>191</v>
      </c>
      <c r="D1270" s="141" t="s">
        <v>333</v>
      </c>
      <c r="E1270" s="141" t="s">
        <v>82</v>
      </c>
      <c r="F1270" s="142">
        <v>744</v>
      </c>
      <c r="G1270" s="80">
        <v>98</v>
      </c>
      <c r="H1270" s="80">
        <v>98</v>
      </c>
      <c r="I1270" s="80">
        <v>1</v>
      </c>
      <c r="J1270" s="80">
        <v>1</v>
      </c>
      <c r="K1270" s="80">
        <f t="shared" si="447"/>
        <v>98</v>
      </c>
      <c r="L1270" s="80"/>
      <c r="M1270" s="80" t="s">
        <v>62</v>
      </c>
      <c r="N1270" s="80" t="s">
        <v>62</v>
      </c>
      <c r="O1270" s="83">
        <v>5706512.4000000004</v>
      </c>
      <c r="P1270" s="83" t="s">
        <v>344</v>
      </c>
      <c r="Q1270" s="83">
        <v>5706512.4000000004</v>
      </c>
      <c r="R1270" s="83">
        <v>67000</v>
      </c>
      <c r="S1270" s="239">
        <f>R1270/O1270</f>
        <v>1.1740971595891037E-2</v>
      </c>
    </row>
    <row r="1271" spans="1:19" ht="15.75" x14ac:dyDescent="0.2">
      <c r="A1271" s="332"/>
      <c r="B1271" s="146" t="s">
        <v>70</v>
      </c>
      <c r="C1271" s="224"/>
      <c r="D1271" s="224" t="s">
        <v>62</v>
      </c>
      <c r="E1271" s="224"/>
      <c r="F1271" s="224"/>
      <c r="G1271" s="221">
        <f>G1270</f>
        <v>98</v>
      </c>
      <c r="H1271" s="221">
        <f>H1270</f>
        <v>98</v>
      </c>
      <c r="I1271" s="221">
        <f>I1270</f>
        <v>1</v>
      </c>
      <c r="J1271" s="221">
        <f t="shared" si="446"/>
        <v>1</v>
      </c>
      <c r="K1271" s="221">
        <f t="shared" si="447"/>
        <v>98</v>
      </c>
      <c r="L1271" s="221" t="s">
        <v>62</v>
      </c>
      <c r="M1271" s="84">
        <v>46022</v>
      </c>
      <c r="N1271" s="84">
        <v>46022</v>
      </c>
      <c r="O1271" s="83"/>
      <c r="P1271" s="87"/>
      <c r="Q1271" s="83"/>
      <c r="R1271" s="83"/>
      <c r="S1271" s="239"/>
    </row>
    <row r="1272" spans="1:19" ht="14.25" x14ac:dyDescent="0.2">
      <c r="A1272" s="332"/>
      <c r="B1272" s="147" t="s">
        <v>76</v>
      </c>
      <c r="C1272" s="224"/>
      <c r="D1272" s="224"/>
      <c r="E1272" s="224"/>
      <c r="F1272" s="224"/>
      <c r="G1272" s="221" t="s">
        <v>62</v>
      </c>
      <c r="H1272" s="221"/>
      <c r="I1272" s="221" t="s">
        <v>62</v>
      </c>
      <c r="J1272" s="221" t="str">
        <f t="shared" si="446"/>
        <v>X</v>
      </c>
      <c r="K1272" s="221" t="str">
        <f t="shared" si="447"/>
        <v>X</v>
      </c>
      <c r="L1272" s="221" t="s">
        <v>62</v>
      </c>
      <c r="M1272" s="221"/>
      <c r="N1272" s="221"/>
      <c r="O1272" s="87" t="s">
        <v>62</v>
      </c>
      <c r="P1272" s="87" t="s">
        <v>62</v>
      </c>
      <c r="Q1272" s="87" t="s">
        <v>62</v>
      </c>
      <c r="R1272" s="87" t="s">
        <v>62</v>
      </c>
      <c r="S1272" s="239"/>
    </row>
    <row r="1273" spans="1:19" ht="65.45" customHeight="1" x14ac:dyDescent="0.2">
      <c r="A1273" s="332"/>
      <c r="B1273" s="148" t="s">
        <v>192</v>
      </c>
      <c r="C1273" s="224"/>
      <c r="D1273" s="224" t="s">
        <v>62</v>
      </c>
      <c r="E1273" s="224"/>
      <c r="F1273" s="224"/>
      <c r="G1273" s="221">
        <f>G1270</f>
        <v>98</v>
      </c>
      <c r="H1273" s="221">
        <f>H1270</f>
        <v>98</v>
      </c>
      <c r="I1273" s="221">
        <f>I1270</f>
        <v>1</v>
      </c>
      <c r="J1273" s="221">
        <f t="shared" si="446"/>
        <v>1</v>
      </c>
      <c r="K1273" s="221">
        <f t="shared" si="447"/>
        <v>98</v>
      </c>
      <c r="L1273" s="221" t="s">
        <v>62</v>
      </c>
      <c r="M1273" s="84">
        <v>46022</v>
      </c>
      <c r="N1273" s="84">
        <v>46022</v>
      </c>
      <c r="O1273" s="83"/>
      <c r="P1273" s="87" t="s">
        <v>62</v>
      </c>
      <c r="Q1273" s="83"/>
      <c r="R1273" s="83"/>
      <c r="S1273" s="239"/>
    </row>
    <row r="1274" spans="1:19" ht="15" customHeight="1" x14ac:dyDescent="0.2">
      <c r="A1274" s="332"/>
      <c r="B1274" s="147" t="s">
        <v>193</v>
      </c>
      <c r="C1274" s="224"/>
      <c r="D1274" s="224"/>
      <c r="E1274" s="224"/>
      <c r="F1274" s="224"/>
      <c r="G1274" s="221" t="s">
        <v>62</v>
      </c>
      <c r="H1274" s="221"/>
      <c r="I1274" s="221" t="s">
        <v>62</v>
      </c>
      <c r="J1274" s="221" t="str">
        <f t="shared" si="446"/>
        <v>X</v>
      </c>
      <c r="K1274" s="221" t="str">
        <f t="shared" si="447"/>
        <v>X</v>
      </c>
      <c r="L1274" s="221" t="s">
        <v>62</v>
      </c>
      <c r="M1274" s="221"/>
      <c r="N1274" s="221"/>
      <c r="O1274" s="87" t="s">
        <v>62</v>
      </c>
      <c r="P1274" s="87" t="s">
        <v>62</v>
      </c>
      <c r="Q1274" s="87" t="s">
        <v>62</v>
      </c>
      <c r="R1274" s="87" t="s">
        <v>62</v>
      </c>
      <c r="S1274" s="239"/>
    </row>
    <row r="1275" spans="1:19" ht="38.65" customHeight="1" x14ac:dyDescent="0.2">
      <c r="A1275" s="332"/>
      <c r="B1275" s="148" t="s">
        <v>330</v>
      </c>
      <c r="C1275" s="224"/>
      <c r="D1275" s="224" t="s">
        <v>62</v>
      </c>
      <c r="E1275" s="224"/>
      <c r="F1275" s="224"/>
      <c r="G1275" s="221">
        <f>G1270</f>
        <v>98</v>
      </c>
      <c r="H1275" s="221">
        <f>H1270</f>
        <v>98</v>
      </c>
      <c r="I1275" s="221">
        <f>I1270</f>
        <v>1</v>
      </c>
      <c r="J1275" s="221">
        <f t="shared" si="446"/>
        <v>1</v>
      </c>
      <c r="K1275" s="221">
        <f t="shared" si="447"/>
        <v>98</v>
      </c>
      <c r="L1275" s="221" t="s">
        <v>62</v>
      </c>
      <c r="M1275" s="84">
        <v>46022</v>
      </c>
      <c r="N1275" s="84">
        <v>46022</v>
      </c>
      <c r="O1275" s="83"/>
      <c r="P1275" s="87" t="s">
        <v>62</v>
      </c>
      <c r="Q1275" s="83"/>
      <c r="R1275" s="83"/>
      <c r="S1275" s="239"/>
    </row>
    <row r="1276" spans="1:19" ht="21" customHeight="1" x14ac:dyDescent="0.2">
      <c r="A1276" s="332"/>
      <c r="B1276" s="147" t="s">
        <v>71</v>
      </c>
      <c r="C1276" s="224"/>
      <c r="D1276" s="224"/>
      <c r="E1276" s="224"/>
      <c r="F1276" s="224"/>
      <c r="G1276" s="221" t="s">
        <v>62</v>
      </c>
      <c r="H1276" s="221"/>
      <c r="I1276" s="221" t="s">
        <v>62</v>
      </c>
      <c r="J1276" s="221" t="str">
        <f t="shared" si="446"/>
        <v>X</v>
      </c>
      <c r="K1276" s="221" t="str">
        <f t="shared" si="447"/>
        <v>X</v>
      </c>
      <c r="L1276" s="221" t="s">
        <v>62</v>
      </c>
      <c r="M1276" s="221"/>
      <c r="N1276" s="221"/>
      <c r="O1276" s="87" t="s">
        <v>62</v>
      </c>
      <c r="P1276" s="87" t="s">
        <v>62</v>
      </c>
      <c r="Q1276" s="87" t="s">
        <v>62</v>
      </c>
      <c r="R1276" s="87" t="s">
        <v>62</v>
      </c>
      <c r="S1276" s="239"/>
    </row>
    <row r="1277" spans="1:19" ht="21" customHeight="1" x14ac:dyDescent="0.2">
      <c r="A1277" s="333"/>
      <c r="B1277" s="148" t="s">
        <v>72</v>
      </c>
      <c r="C1277" s="224"/>
      <c r="D1277" s="224" t="s">
        <v>62</v>
      </c>
      <c r="E1277" s="224"/>
      <c r="F1277" s="224"/>
      <c r="G1277" s="221">
        <f>G1270</f>
        <v>98</v>
      </c>
      <c r="H1277" s="221">
        <f>H1270</f>
        <v>98</v>
      </c>
      <c r="I1277" s="221">
        <f>I1270</f>
        <v>1</v>
      </c>
      <c r="J1277" s="221">
        <f t="shared" si="446"/>
        <v>1</v>
      </c>
      <c r="K1277" s="221">
        <f t="shared" si="447"/>
        <v>98</v>
      </c>
      <c r="L1277" s="221" t="s">
        <v>62</v>
      </c>
      <c r="M1277" s="84">
        <v>46022</v>
      </c>
      <c r="N1277" s="84">
        <v>46022</v>
      </c>
      <c r="O1277" s="83"/>
      <c r="P1277" s="87" t="s">
        <v>62</v>
      </c>
      <c r="Q1277" s="83"/>
      <c r="R1277" s="83"/>
      <c r="S1277" s="239"/>
    </row>
    <row r="1278" spans="1:19" s="56" customFormat="1" ht="74.45" customHeight="1" x14ac:dyDescent="0.25">
      <c r="A1278" s="320" t="s">
        <v>79</v>
      </c>
      <c r="B1278" s="137" t="s">
        <v>418</v>
      </c>
      <c r="C1278" s="142" t="s">
        <v>191</v>
      </c>
      <c r="D1278" s="141" t="s">
        <v>333</v>
      </c>
      <c r="E1278" s="141" t="s">
        <v>320</v>
      </c>
      <c r="F1278" s="142">
        <v>642</v>
      </c>
      <c r="G1278" s="142">
        <v>1</v>
      </c>
      <c r="H1278" s="142">
        <v>1</v>
      </c>
      <c r="I1278" s="142">
        <v>41</v>
      </c>
      <c r="J1278" s="142">
        <v>41</v>
      </c>
      <c r="K1278" s="142">
        <f t="shared" si="447"/>
        <v>1</v>
      </c>
      <c r="L1278" s="142"/>
      <c r="M1278" s="142" t="s">
        <v>62</v>
      </c>
      <c r="N1278" s="142" t="s">
        <v>62</v>
      </c>
      <c r="O1278" s="156">
        <f>21299134+1581542.25</f>
        <v>22880676.25</v>
      </c>
      <c r="P1278" s="156"/>
      <c r="Q1278" s="156">
        <f>R1278</f>
        <v>9382479.5700000003</v>
      </c>
      <c r="R1278" s="156">
        <v>9382479.5700000003</v>
      </c>
      <c r="S1278" s="239">
        <f>R1278/O1278</f>
        <v>0.41006128785201446</v>
      </c>
    </row>
    <row r="1279" spans="1:19" ht="15.75" x14ac:dyDescent="0.2">
      <c r="A1279" s="321"/>
      <c r="B1279" s="146" t="s">
        <v>70</v>
      </c>
      <c r="C1279" s="224"/>
      <c r="D1279" s="224" t="s">
        <v>62</v>
      </c>
      <c r="E1279" s="224"/>
      <c r="F1279" s="224"/>
      <c r="G1279" s="224">
        <f t="shared" ref="G1279:I1279" si="448">G1278</f>
        <v>1</v>
      </c>
      <c r="H1279" s="224">
        <f t="shared" si="448"/>
        <v>1</v>
      </c>
      <c r="I1279" s="224">
        <f t="shared" si="448"/>
        <v>41</v>
      </c>
      <c r="J1279" s="224">
        <f t="shared" si="446"/>
        <v>41</v>
      </c>
      <c r="K1279" s="224">
        <f t="shared" si="447"/>
        <v>1</v>
      </c>
      <c r="L1279" s="224" t="s">
        <v>62</v>
      </c>
      <c r="M1279" s="150">
        <v>46022</v>
      </c>
      <c r="N1279" s="150">
        <v>46022</v>
      </c>
      <c r="O1279" s="156"/>
      <c r="P1279" s="223" t="s">
        <v>62</v>
      </c>
      <c r="Q1279" s="156"/>
      <c r="R1279" s="156"/>
      <c r="S1279" s="239"/>
    </row>
    <row r="1280" spans="1:19" ht="14.25" x14ac:dyDescent="0.2">
      <c r="A1280" s="321"/>
      <c r="B1280" s="147" t="s">
        <v>76</v>
      </c>
      <c r="C1280" s="224"/>
      <c r="D1280" s="224"/>
      <c r="E1280" s="224"/>
      <c r="F1280" s="224"/>
      <c r="G1280" s="224" t="s">
        <v>62</v>
      </c>
      <c r="H1280" s="224"/>
      <c r="I1280" s="224" t="s">
        <v>62</v>
      </c>
      <c r="J1280" s="224" t="str">
        <f t="shared" si="446"/>
        <v>X</v>
      </c>
      <c r="K1280" s="224" t="str">
        <f t="shared" si="447"/>
        <v>X</v>
      </c>
      <c r="L1280" s="224" t="s">
        <v>62</v>
      </c>
      <c r="M1280" s="224"/>
      <c r="N1280" s="224"/>
      <c r="O1280" s="223" t="s">
        <v>62</v>
      </c>
      <c r="P1280" s="223" t="s">
        <v>62</v>
      </c>
      <c r="Q1280" s="223" t="s">
        <v>62</v>
      </c>
      <c r="R1280" s="223" t="s">
        <v>62</v>
      </c>
      <c r="S1280" s="239"/>
    </row>
    <row r="1281" spans="1:19" ht="65.45" customHeight="1" x14ac:dyDescent="0.2">
      <c r="A1281" s="321"/>
      <c r="B1281" s="148" t="s">
        <v>192</v>
      </c>
      <c r="C1281" s="224"/>
      <c r="D1281" s="224" t="s">
        <v>62</v>
      </c>
      <c r="E1281" s="224"/>
      <c r="F1281" s="224"/>
      <c r="G1281" s="224">
        <f t="shared" ref="G1281:I1281" si="449">G1278</f>
        <v>1</v>
      </c>
      <c r="H1281" s="224">
        <f t="shared" si="449"/>
        <v>1</v>
      </c>
      <c r="I1281" s="224">
        <f t="shared" si="449"/>
        <v>41</v>
      </c>
      <c r="J1281" s="224">
        <f t="shared" si="446"/>
        <v>41</v>
      </c>
      <c r="K1281" s="224">
        <f t="shared" si="447"/>
        <v>1</v>
      </c>
      <c r="L1281" s="224" t="s">
        <v>62</v>
      </c>
      <c r="M1281" s="150">
        <v>46022</v>
      </c>
      <c r="N1281" s="150">
        <v>46022</v>
      </c>
      <c r="O1281" s="156"/>
      <c r="P1281" s="223" t="s">
        <v>62</v>
      </c>
      <c r="Q1281" s="156"/>
      <c r="R1281" s="156"/>
      <c r="S1281" s="239"/>
    </row>
    <row r="1282" spans="1:19" ht="15" customHeight="1" x14ac:dyDescent="0.2">
      <c r="A1282" s="321"/>
      <c r="B1282" s="147" t="s">
        <v>193</v>
      </c>
      <c r="C1282" s="224"/>
      <c r="D1282" s="224"/>
      <c r="E1282" s="224"/>
      <c r="F1282" s="224"/>
      <c r="G1282" s="224" t="s">
        <v>62</v>
      </c>
      <c r="H1282" s="224"/>
      <c r="I1282" s="224" t="s">
        <v>62</v>
      </c>
      <c r="J1282" s="224" t="str">
        <f t="shared" si="446"/>
        <v>X</v>
      </c>
      <c r="K1282" s="224" t="str">
        <f t="shared" si="447"/>
        <v>X</v>
      </c>
      <c r="L1282" s="224" t="s">
        <v>62</v>
      </c>
      <c r="M1282" s="224"/>
      <c r="N1282" s="224"/>
      <c r="O1282" s="223" t="s">
        <v>62</v>
      </c>
      <c r="P1282" s="223" t="s">
        <v>62</v>
      </c>
      <c r="Q1282" s="223" t="s">
        <v>62</v>
      </c>
      <c r="R1282" s="223" t="s">
        <v>62</v>
      </c>
      <c r="S1282" s="239"/>
    </row>
    <row r="1283" spans="1:19" ht="38.65" customHeight="1" x14ac:dyDescent="0.2">
      <c r="A1283" s="321"/>
      <c r="B1283" s="148" t="s">
        <v>330</v>
      </c>
      <c r="C1283" s="224"/>
      <c r="D1283" s="224" t="s">
        <v>62</v>
      </c>
      <c r="E1283" s="224"/>
      <c r="F1283" s="224"/>
      <c r="G1283" s="224">
        <f t="shared" ref="G1283:I1283" si="450">G1281</f>
        <v>1</v>
      </c>
      <c r="H1283" s="224">
        <f t="shared" si="450"/>
        <v>1</v>
      </c>
      <c r="I1283" s="224">
        <f t="shared" si="450"/>
        <v>41</v>
      </c>
      <c r="J1283" s="224">
        <f t="shared" si="446"/>
        <v>41</v>
      </c>
      <c r="K1283" s="224">
        <f t="shared" si="447"/>
        <v>1</v>
      </c>
      <c r="L1283" s="224" t="s">
        <v>62</v>
      </c>
      <c r="M1283" s="150">
        <v>46022</v>
      </c>
      <c r="N1283" s="150">
        <v>46022</v>
      </c>
      <c r="O1283" s="156"/>
      <c r="P1283" s="223" t="s">
        <v>62</v>
      </c>
      <c r="Q1283" s="156"/>
      <c r="R1283" s="156"/>
      <c r="S1283" s="239"/>
    </row>
    <row r="1284" spans="1:19" ht="21" customHeight="1" x14ac:dyDescent="0.2">
      <c r="A1284" s="321"/>
      <c r="B1284" s="147" t="s">
        <v>71</v>
      </c>
      <c r="C1284" s="224"/>
      <c r="D1284" s="224"/>
      <c r="E1284" s="224"/>
      <c r="F1284" s="224"/>
      <c r="G1284" s="224" t="s">
        <v>62</v>
      </c>
      <c r="H1284" s="224"/>
      <c r="I1284" s="224" t="s">
        <v>62</v>
      </c>
      <c r="J1284" s="224" t="str">
        <f t="shared" si="446"/>
        <v>X</v>
      </c>
      <c r="K1284" s="224" t="str">
        <f t="shared" si="447"/>
        <v>X</v>
      </c>
      <c r="L1284" s="224" t="s">
        <v>62</v>
      </c>
      <c r="M1284" s="224"/>
      <c r="N1284" s="224"/>
      <c r="O1284" s="223" t="s">
        <v>62</v>
      </c>
      <c r="P1284" s="223" t="s">
        <v>62</v>
      </c>
      <c r="Q1284" s="223" t="s">
        <v>62</v>
      </c>
      <c r="R1284" s="223" t="s">
        <v>62</v>
      </c>
      <c r="S1284" s="239"/>
    </row>
    <row r="1285" spans="1:19" ht="21" customHeight="1" x14ac:dyDescent="0.2">
      <c r="A1285" s="322"/>
      <c r="B1285" s="148" t="s">
        <v>72</v>
      </c>
      <c r="C1285" s="224"/>
      <c r="D1285" s="224" t="s">
        <v>62</v>
      </c>
      <c r="E1285" s="224"/>
      <c r="F1285" s="224"/>
      <c r="G1285" s="224">
        <f t="shared" ref="G1285:I1285" si="451">G1283</f>
        <v>1</v>
      </c>
      <c r="H1285" s="224">
        <f t="shared" si="451"/>
        <v>1</v>
      </c>
      <c r="I1285" s="224">
        <f t="shared" si="451"/>
        <v>41</v>
      </c>
      <c r="J1285" s="224">
        <f t="shared" si="446"/>
        <v>41</v>
      </c>
      <c r="K1285" s="224">
        <f t="shared" si="447"/>
        <v>1</v>
      </c>
      <c r="L1285" s="224" t="s">
        <v>62</v>
      </c>
      <c r="M1285" s="150">
        <v>46022</v>
      </c>
      <c r="N1285" s="150">
        <v>46022</v>
      </c>
      <c r="O1285" s="156"/>
      <c r="P1285" s="223" t="s">
        <v>62</v>
      </c>
      <c r="Q1285" s="156"/>
      <c r="R1285" s="156"/>
      <c r="S1285" s="239"/>
    </row>
    <row r="1286" spans="1:19" s="56" customFormat="1" ht="74.45" customHeight="1" x14ac:dyDescent="0.25">
      <c r="A1286" s="331" t="s">
        <v>81</v>
      </c>
      <c r="B1286" s="137" t="s">
        <v>418</v>
      </c>
      <c r="C1286" s="142" t="s">
        <v>191</v>
      </c>
      <c r="D1286" s="141" t="s">
        <v>333</v>
      </c>
      <c r="E1286" s="141" t="s">
        <v>320</v>
      </c>
      <c r="F1286" s="142">
        <v>642</v>
      </c>
      <c r="G1286" s="142">
        <v>6</v>
      </c>
      <c r="H1286" s="142">
        <v>6</v>
      </c>
      <c r="I1286" s="142">
        <v>1</v>
      </c>
      <c r="J1286" s="142">
        <v>1</v>
      </c>
      <c r="K1286" s="142">
        <f t="shared" si="447"/>
        <v>6</v>
      </c>
      <c r="L1286" s="142"/>
      <c r="M1286" s="224" t="s">
        <v>62</v>
      </c>
      <c r="N1286" s="224" t="s">
        <v>62</v>
      </c>
      <c r="O1286" s="156">
        <v>47531165.57</v>
      </c>
      <c r="P1286" s="156"/>
      <c r="Q1286" s="156">
        <v>46281703.539999999</v>
      </c>
      <c r="R1286" s="156">
        <v>585788.53</v>
      </c>
      <c r="S1286" s="239">
        <f>R1286/O1286</f>
        <v>1.2324303916707002E-2</v>
      </c>
    </row>
    <row r="1287" spans="1:19" ht="15.75" x14ac:dyDescent="0.2">
      <c r="A1287" s="332"/>
      <c r="B1287" s="146" t="s">
        <v>70</v>
      </c>
      <c r="C1287" s="224"/>
      <c r="D1287" s="224" t="s">
        <v>62</v>
      </c>
      <c r="E1287" s="224"/>
      <c r="F1287" s="224"/>
      <c r="G1287" s="224"/>
      <c r="H1287" s="224"/>
      <c r="I1287" s="224"/>
      <c r="J1287" s="224">
        <f t="shared" ref="J1287:J1325" si="452">I1287</f>
        <v>0</v>
      </c>
      <c r="K1287" s="224">
        <f t="shared" ref="K1287:K1325" si="453">G1287</f>
        <v>0</v>
      </c>
      <c r="L1287" s="224" t="s">
        <v>62</v>
      </c>
      <c r="M1287" s="150">
        <v>46022</v>
      </c>
      <c r="N1287" s="150">
        <v>46022</v>
      </c>
      <c r="O1287" s="156"/>
      <c r="P1287" s="223"/>
      <c r="Q1287" s="156"/>
      <c r="R1287" s="156"/>
      <c r="S1287" s="239"/>
    </row>
    <row r="1288" spans="1:19" ht="14.25" x14ac:dyDescent="0.2">
      <c r="A1288" s="332"/>
      <c r="B1288" s="147" t="s">
        <v>76</v>
      </c>
      <c r="C1288" s="224"/>
      <c r="D1288" s="224"/>
      <c r="E1288" s="224"/>
      <c r="F1288" s="224"/>
      <c r="G1288" s="224" t="s">
        <v>62</v>
      </c>
      <c r="H1288" s="224"/>
      <c r="I1288" s="224" t="s">
        <v>62</v>
      </c>
      <c r="J1288" s="224" t="str">
        <f t="shared" si="452"/>
        <v>X</v>
      </c>
      <c r="K1288" s="224" t="str">
        <f t="shared" si="453"/>
        <v>X</v>
      </c>
      <c r="L1288" s="224" t="s">
        <v>62</v>
      </c>
      <c r="M1288" s="224"/>
      <c r="N1288" s="224"/>
      <c r="O1288" s="223" t="s">
        <v>62</v>
      </c>
      <c r="P1288" s="223" t="s">
        <v>62</v>
      </c>
      <c r="Q1288" s="223" t="s">
        <v>62</v>
      </c>
      <c r="R1288" s="223" t="s">
        <v>62</v>
      </c>
      <c r="S1288" s="239"/>
    </row>
    <row r="1289" spans="1:19" ht="65.45" customHeight="1" x14ac:dyDescent="0.2">
      <c r="A1289" s="332"/>
      <c r="B1289" s="148" t="s">
        <v>192</v>
      </c>
      <c r="C1289" s="224"/>
      <c r="D1289" s="224" t="s">
        <v>62</v>
      </c>
      <c r="E1289" s="224"/>
      <c r="F1289" s="224"/>
      <c r="G1289" s="224"/>
      <c r="H1289" s="224"/>
      <c r="I1289" s="224"/>
      <c r="J1289" s="224">
        <f t="shared" si="452"/>
        <v>0</v>
      </c>
      <c r="K1289" s="224">
        <f t="shared" si="453"/>
        <v>0</v>
      </c>
      <c r="L1289" s="224" t="s">
        <v>62</v>
      </c>
      <c r="M1289" s="150">
        <v>46022</v>
      </c>
      <c r="N1289" s="150">
        <v>46022</v>
      </c>
      <c r="O1289" s="156"/>
      <c r="P1289" s="223" t="s">
        <v>62</v>
      </c>
      <c r="Q1289" s="156"/>
      <c r="R1289" s="156"/>
      <c r="S1289" s="239"/>
    </row>
    <row r="1290" spans="1:19" ht="15" customHeight="1" x14ac:dyDescent="0.2">
      <c r="A1290" s="332"/>
      <c r="B1290" s="147" t="s">
        <v>193</v>
      </c>
      <c r="C1290" s="224"/>
      <c r="D1290" s="224"/>
      <c r="E1290" s="224"/>
      <c r="F1290" s="224"/>
      <c r="G1290" s="224" t="s">
        <v>62</v>
      </c>
      <c r="H1290" s="224"/>
      <c r="I1290" s="224" t="s">
        <v>62</v>
      </c>
      <c r="J1290" s="224" t="str">
        <f t="shared" si="452"/>
        <v>X</v>
      </c>
      <c r="K1290" s="224" t="str">
        <f t="shared" si="453"/>
        <v>X</v>
      </c>
      <c r="L1290" s="224" t="s">
        <v>62</v>
      </c>
      <c r="M1290" s="224"/>
      <c r="N1290" s="224"/>
      <c r="O1290" s="223" t="s">
        <v>62</v>
      </c>
      <c r="P1290" s="223" t="s">
        <v>62</v>
      </c>
      <c r="Q1290" s="223" t="s">
        <v>62</v>
      </c>
      <c r="R1290" s="223" t="s">
        <v>62</v>
      </c>
      <c r="S1290" s="239"/>
    </row>
    <row r="1291" spans="1:19" ht="38.65" customHeight="1" x14ac:dyDescent="0.2">
      <c r="A1291" s="332"/>
      <c r="B1291" s="148" t="s">
        <v>330</v>
      </c>
      <c r="C1291" s="224"/>
      <c r="D1291" s="224" t="s">
        <v>62</v>
      </c>
      <c r="E1291" s="224"/>
      <c r="F1291" s="224"/>
      <c r="G1291" s="224"/>
      <c r="H1291" s="224"/>
      <c r="I1291" s="224"/>
      <c r="J1291" s="224">
        <f t="shared" si="452"/>
        <v>0</v>
      </c>
      <c r="K1291" s="224">
        <f t="shared" si="453"/>
        <v>0</v>
      </c>
      <c r="L1291" s="224" t="s">
        <v>62</v>
      </c>
      <c r="M1291" s="150">
        <v>46022</v>
      </c>
      <c r="N1291" s="150">
        <v>46022</v>
      </c>
      <c r="O1291" s="156"/>
      <c r="P1291" s="223" t="s">
        <v>62</v>
      </c>
      <c r="Q1291" s="156"/>
      <c r="R1291" s="156"/>
      <c r="S1291" s="239"/>
    </row>
    <row r="1292" spans="1:19" ht="21" customHeight="1" x14ac:dyDescent="0.2">
      <c r="A1292" s="332"/>
      <c r="B1292" s="147" t="s">
        <v>71</v>
      </c>
      <c r="C1292" s="224"/>
      <c r="D1292" s="224"/>
      <c r="E1292" s="224"/>
      <c r="F1292" s="224"/>
      <c r="G1292" s="224" t="s">
        <v>62</v>
      </c>
      <c r="H1292" s="224"/>
      <c r="I1292" s="224" t="s">
        <v>62</v>
      </c>
      <c r="J1292" s="224" t="str">
        <f t="shared" si="452"/>
        <v>X</v>
      </c>
      <c r="K1292" s="224" t="str">
        <f t="shared" si="453"/>
        <v>X</v>
      </c>
      <c r="L1292" s="224" t="s">
        <v>62</v>
      </c>
      <c r="M1292" s="224"/>
      <c r="N1292" s="224"/>
      <c r="O1292" s="223" t="s">
        <v>62</v>
      </c>
      <c r="P1292" s="223" t="s">
        <v>62</v>
      </c>
      <c r="Q1292" s="223" t="s">
        <v>62</v>
      </c>
      <c r="R1292" s="223" t="s">
        <v>62</v>
      </c>
      <c r="S1292" s="239"/>
    </row>
    <row r="1293" spans="1:19" ht="21" customHeight="1" x14ac:dyDescent="0.2">
      <c r="A1293" s="333"/>
      <c r="B1293" s="148" t="s">
        <v>72</v>
      </c>
      <c r="C1293" s="224"/>
      <c r="D1293" s="224" t="s">
        <v>62</v>
      </c>
      <c r="E1293" s="224"/>
      <c r="F1293" s="224"/>
      <c r="G1293" s="224"/>
      <c r="H1293" s="224"/>
      <c r="I1293" s="224"/>
      <c r="J1293" s="224">
        <f t="shared" si="452"/>
        <v>0</v>
      </c>
      <c r="K1293" s="224">
        <f t="shared" si="453"/>
        <v>0</v>
      </c>
      <c r="L1293" s="224" t="s">
        <v>62</v>
      </c>
      <c r="M1293" s="150">
        <v>46022</v>
      </c>
      <c r="N1293" s="150">
        <v>46022</v>
      </c>
      <c r="O1293" s="156"/>
      <c r="P1293" s="223" t="s">
        <v>62</v>
      </c>
      <c r="Q1293" s="156"/>
      <c r="R1293" s="156"/>
      <c r="S1293" s="239"/>
    </row>
    <row r="1294" spans="1:19" s="56" customFormat="1" ht="74.45" customHeight="1" x14ac:dyDescent="0.25">
      <c r="A1294" s="331" t="s">
        <v>202</v>
      </c>
      <c r="B1294" s="137" t="s">
        <v>418</v>
      </c>
      <c r="C1294" s="142" t="s">
        <v>191</v>
      </c>
      <c r="D1294" s="141" t="s">
        <v>333</v>
      </c>
      <c r="E1294" s="141" t="s">
        <v>320</v>
      </c>
      <c r="F1294" s="142">
        <v>642</v>
      </c>
      <c r="G1294" s="142">
        <v>6</v>
      </c>
      <c r="H1294" s="142">
        <v>6</v>
      </c>
      <c r="I1294" s="142">
        <v>1</v>
      </c>
      <c r="J1294" s="142">
        <f t="shared" si="452"/>
        <v>1</v>
      </c>
      <c r="K1294" s="142">
        <f t="shared" si="453"/>
        <v>6</v>
      </c>
      <c r="L1294" s="142"/>
      <c r="M1294" s="224" t="s">
        <v>62</v>
      </c>
      <c r="N1294" s="224" t="s">
        <v>62</v>
      </c>
      <c r="O1294" s="156">
        <v>3690017.8</v>
      </c>
      <c r="P1294" s="156"/>
      <c r="Q1294" s="156">
        <v>3669795.53</v>
      </c>
      <c r="R1294" s="156">
        <v>236983.62</v>
      </c>
      <c r="S1294" s="239">
        <f>R1294/O1294</f>
        <v>6.422289345054108E-2</v>
      </c>
    </row>
    <row r="1295" spans="1:19" ht="15.75" x14ac:dyDescent="0.2">
      <c r="A1295" s="332"/>
      <c r="B1295" s="146" t="s">
        <v>70</v>
      </c>
      <c r="C1295" s="224"/>
      <c r="D1295" s="224" t="s">
        <v>62</v>
      </c>
      <c r="E1295" s="224"/>
      <c r="F1295" s="224"/>
      <c r="G1295" s="224"/>
      <c r="H1295" s="224"/>
      <c r="I1295" s="224"/>
      <c r="J1295" s="224">
        <f t="shared" si="452"/>
        <v>0</v>
      </c>
      <c r="K1295" s="224">
        <f t="shared" si="453"/>
        <v>0</v>
      </c>
      <c r="L1295" s="224" t="s">
        <v>62</v>
      </c>
      <c r="M1295" s="150">
        <v>46022</v>
      </c>
      <c r="N1295" s="150">
        <v>46022</v>
      </c>
      <c r="O1295" s="156"/>
      <c r="P1295" s="223"/>
      <c r="Q1295" s="156"/>
      <c r="R1295" s="156"/>
      <c r="S1295" s="239"/>
    </row>
    <row r="1296" spans="1:19" ht="14.25" x14ac:dyDescent="0.2">
      <c r="A1296" s="332"/>
      <c r="B1296" s="147" t="s">
        <v>76</v>
      </c>
      <c r="C1296" s="224"/>
      <c r="D1296" s="224"/>
      <c r="E1296" s="224"/>
      <c r="F1296" s="224"/>
      <c r="G1296" s="224" t="s">
        <v>62</v>
      </c>
      <c r="H1296" s="224"/>
      <c r="I1296" s="224" t="s">
        <v>62</v>
      </c>
      <c r="J1296" s="224" t="str">
        <f t="shared" si="452"/>
        <v>X</v>
      </c>
      <c r="K1296" s="224" t="str">
        <f t="shared" si="453"/>
        <v>X</v>
      </c>
      <c r="L1296" s="224" t="s">
        <v>62</v>
      </c>
      <c r="M1296" s="224"/>
      <c r="N1296" s="224"/>
      <c r="O1296" s="223" t="s">
        <v>62</v>
      </c>
      <c r="P1296" s="223" t="s">
        <v>62</v>
      </c>
      <c r="Q1296" s="223" t="s">
        <v>62</v>
      </c>
      <c r="R1296" s="223" t="s">
        <v>62</v>
      </c>
      <c r="S1296" s="239"/>
    </row>
    <row r="1297" spans="1:19" ht="65.45" customHeight="1" x14ac:dyDescent="0.2">
      <c r="A1297" s="332"/>
      <c r="B1297" s="148" t="s">
        <v>192</v>
      </c>
      <c r="C1297" s="224"/>
      <c r="D1297" s="224" t="s">
        <v>62</v>
      </c>
      <c r="E1297" s="224"/>
      <c r="F1297" s="224"/>
      <c r="G1297" s="224">
        <f>G1294</f>
        <v>6</v>
      </c>
      <c r="H1297" s="252">
        <f t="shared" ref="H1297:I1297" si="454">H1294</f>
        <v>6</v>
      </c>
      <c r="I1297" s="252">
        <f t="shared" si="454"/>
        <v>1</v>
      </c>
      <c r="J1297" s="252">
        <f t="shared" si="452"/>
        <v>1</v>
      </c>
      <c r="K1297" s="252">
        <f t="shared" si="453"/>
        <v>6</v>
      </c>
      <c r="L1297" s="224" t="s">
        <v>62</v>
      </c>
      <c r="M1297" s="150">
        <v>46022</v>
      </c>
      <c r="N1297" s="150">
        <v>46022</v>
      </c>
      <c r="O1297" s="156"/>
      <c r="P1297" s="223" t="s">
        <v>62</v>
      </c>
      <c r="Q1297" s="156"/>
      <c r="R1297" s="156"/>
      <c r="S1297" s="239"/>
    </row>
    <row r="1298" spans="1:19" ht="15" customHeight="1" x14ac:dyDescent="0.2">
      <c r="A1298" s="332"/>
      <c r="B1298" s="147" t="s">
        <v>193</v>
      </c>
      <c r="C1298" s="224"/>
      <c r="D1298" s="224"/>
      <c r="E1298" s="224"/>
      <c r="F1298" s="224"/>
      <c r="G1298" s="224" t="s">
        <v>62</v>
      </c>
      <c r="H1298" s="224"/>
      <c r="I1298" s="224" t="s">
        <v>62</v>
      </c>
      <c r="J1298" s="224" t="str">
        <f t="shared" si="452"/>
        <v>X</v>
      </c>
      <c r="K1298" s="224" t="str">
        <f t="shared" si="453"/>
        <v>X</v>
      </c>
      <c r="L1298" s="224" t="s">
        <v>62</v>
      </c>
      <c r="M1298" s="224"/>
      <c r="N1298" s="224"/>
      <c r="O1298" s="223" t="s">
        <v>62</v>
      </c>
      <c r="P1298" s="223" t="s">
        <v>62</v>
      </c>
      <c r="Q1298" s="223" t="s">
        <v>62</v>
      </c>
      <c r="R1298" s="223" t="s">
        <v>62</v>
      </c>
      <c r="S1298" s="239"/>
    </row>
    <row r="1299" spans="1:19" ht="38.65" customHeight="1" x14ac:dyDescent="0.2">
      <c r="A1299" s="332"/>
      <c r="B1299" s="148" t="s">
        <v>330</v>
      </c>
      <c r="C1299" s="224"/>
      <c r="D1299" s="224" t="s">
        <v>62</v>
      </c>
      <c r="E1299" s="224"/>
      <c r="F1299" s="224"/>
      <c r="G1299" s="224">
        <f>G1294</f>
        <v>6</v>
      </c>
      <c r="H1299" s="252">
        <f t="shared" ref="H1299:I1299" si="455">H1294</f>
        <v>6</v>
      </c>
      <c r="I1299" s="252">
        <f t="shared" si="455"/>
        <v>1</v>
      </c>
      <c r="J1299" s="252">
        <f t="shared" si="452"/>
        <v>1</v>
      </c>
      <c r="K1299" s="252">
        <f t="shared" si="453"/>
        <v>6</v>
      </c>
      <c r="L1299" s="224" t="s">
        <v>62</v>
      </c>
      <c r="M1299" s="150">
        <v>46022</v>
      </c>
      <c r="N1299" s="150">
        <v>46022</v>
      </c>
      <c r="O1299" s="156"/>
      <c r="P1299" s="223" t="s">
        <v>62</v>
      </c>
      <c r="Q1299" s="156"/>
      <c r="R1299" s="156"/>
      <c r="S1299" s="239"/>
    </row>
    <row r="1300" spans="1:19" ht="21" customHeight="1" x14ac:dyDescent="0.2">
      <c r="A1300" s="332"/>
      <c r="B1300" s="147" t="s">
        <v>71</v>
      </c>
      <c r="C1300" s="224"/>
      <c r="D1300" s="224"/>
      <c r="E1300" s="224"/>
      <c r="F1300" s="224"/>
      <c r="G1300" s="224" t="s">
        <v>62</v>
      </c>
      <c r="H1300" s="224"/>
      <c r="I1300" s="224" t="s">
        <v>62</v>
      </c>
      <c r="J1300" s="224" t="str">
        <f t="shared" si="452"/>
        <v>X</v>
      </c>
      <c r="K1300" s="224" t="str">
        <f t="shared" si="453"/>
        <v>X</v>
      </c>
      <c r="L1300" s="224" t="s">
        <v>62</v>
      </c>
      <c r="M1300" s="224"/>
      <c r="N1300" s="224"/>
      <c r="O1300" s="223" t="s">
        <v>62</v>
      </c>
      <c r="P1300" s="223" t="s">
        <v>62</v>
      </c>
      <c r="Q1300" s="223" t="s">
        <v>62</v>
      </c>
      <c r="R1300" s="223" t="s">
        <v>62</v>
      </c>
      <c r="S1300" s="239"/>
    </row>
    <row r="1301" spans="1:19" ht="21" customHeight="1" x14ac:dyDescent="0.2">
      <c r="A1301" s="333"/>
      <c r="B1301" s="148" t="s">
        <v>72</v>
      </c>
      <c r="C1301" s="224"/>
      <c r="D1301" s="224" t="s">
        <v>62</v>
      </c>
      <c r="E1301" s="224"/>
      <c r="F1301" s="224"/>
      <c r="G1301" s="224">
        <f>G1294</f>
        <v>6</v>
      </c>
      <c r="H1301" s="252">
        <f t="shared" ref="H1301:I1301" si="456">H1294</f>
        <v>6</v>
      </c>
      <c r="I1301" s="252">
        <f t="shared" si="456"/>
        <v>1</v>
      </c>
      <c r="J1301" s="252">
        <f t="shared" si="452"/>
        <v>1</v>
      </c>
      <c r="K1301" s="252">
        <f t="shared" si="453"/>
        <v>6</v>
      </c>
      <c r="L1301" s="224" t="s">
        <v>62</v>
      </c>
      <c r="M1301" s="150">
        <v>46022</v>
      </c>
      <c r="N1301" s="150">
        <v>46022</v>
      </c>
      <c r="O1301" s="156"/>
      <c r="P1301" s="223" t="s">
        <v>62</v>
      </c>
      <c r="Q1301" s="156"/>
      <c r="R1301" s="156"/>
      <c r="S1301" s="239"/>
    </row>
    <row r="1302" spans="1:19" s="56" customFormat="1" ht="74.45" customHeight="1" x14ac:dyDescent="0.25">
      <c r="A1302" s="331" t="s">
        <v>200</v>
      </c>
      <c r="B1302" s="137" t="s">
        <v>418</v>
      </c>
      <c r="C1302" s="142" t="s">
        <v>191</v>
      </c>
      <c r="D1302" s="141" t="s">
        <v>333</v>
      </c>
      <c r="E1302" s="141" t="s">
        <v>320</v>
      </c>
      <c r="F1302" s="142">
        <v>642</v>
      </c>
      <c r="G1302" s="142">
        <v>0</v>
      </c>
      <c r="H1302" s="142">
        <v>0</v>
      </c>
      <c r="I1302" s="142">
        <v>0</v>
      </c>
      <c r="J1302" s="142">
        <f t="shared" si="452"/>
        <v>0</v>
      </c>
      <c r="K1302" s="142">
        <f t="shared" si="453"/>
        <v>0</v>
      </c>
      <c r="L1302" s="142"/>
      <c r="M1302" s="224" t="s">
        <v>62</v>
      </c>
      <c r="N1302" s="224" t="s">
        <v>62</v>
      </c>
      <c r="O1302" s="156"/>
      <c r="P1302" s="156"/>
      <c r="Q1302" s="156">
        <v>0</v>
      </c>
      <c r="R1302" s="156">
        <v>0</v>
      </c>
      <c r="S1302" s="239"/>
    </row>
    <row r="1303" spans="1:19" ht="15.75" x14ac:dyDescent="0.2">
      <c r="A1303" s="332"/>
      <c r="B1303" s="146" t="s">
        <v>70</v>
      </c>
      <c r="C1303" s="224"/>
      <c r="D1303" s="224" t="s">
        <v>62</v>
      </c>
      <c r="E1303" s="224"/>
      <c r="F1303" s="224"/>
      <c r="G1303" s="224"/>
      <c r="H1303" s="224"/>
      <c r="I1303" s="224"/>
      <c r="J1303" s="224">
        <f t="shared" si="452"/>
        <v>0</v>
      </c>
      <c r="K1303" s="224">
        <f t="shared" si="453"/>
        <v>0</v>
      </c>
      <c r="L1303" s="224" t="s">
        <v>62</v>
      </c>
      <c r="M1303" s="150">
        <v>46022</v>
      </c>
      <c r="N1303" s="150">
        <v>46022</v>
      </c>
      <c r="O1303" s="156"/>
      <c r="P1303" s="223" t="s">
        <v>62</v>
      </c>
      <c r="Q1303" s="156"/>
      <c r="R1303" s="156"/>
      <c r="S1303" s="239"/>
    </row>
    <row r="1304" spans="1:19" ht="14.25" x14ac:dyDescent="0.2">
      <c r="A1304" s="332"/>
      <c r="B1304" s="147" t="s">
        <v>76</v>
      </c>
      <c r="C1304" s="224"/>
      <c r="D1304" s="224"/>
      <c r="E1304" s="224"/>
      <c r="F1304" s="224"/>
      <c r="G1304" s="224" t="s">
        <v>62</v>
      </c>
      <c r="H1304" s="224"/>
      <c r="I1304" s="224" t="s">
        <v>62</v>
      </c>
      <c r="J1304" s="224" t="str">
        <f t="shared" si="452"/>
        <v>X</v>
      </c>
      <c r="K1304" s="224" t="str">
        <f t="shared" si="453"/>
        <v>X</v>
      </c>
      <c r="L1304" s="224" t="s">
        <v>62</v>
      </c>
      <c r="M1304" s="224"/>
      <c r="N1304" s="224"/>
      <c r="O1304" s="223" t="s">
        <v>62</v>
      </c>
      <c r="P1304" s="223" t="s">
        <v>62</v>
      </c>
      <c r="Q1304" s="223" t="s">
        <v>62</v>
      </c>
      <c r="R1304" s="223" t="s">
        <v>62</v>
      </c>
      <c r="S1304" s="239"/>
    </row>
    <row r="1305" spans="1:19" ht="65.45" customHeight="1" x14ac:dyDescent="0.2">
      <c r="A1305" s="332"/>
      <c r="B1305" s="148" t="s">
        <v>192</v>
      </c>
      <c r="C1305" s="224"/>
      <c r="D1305" s="224" t="s">
        <v>62</v>
      </c>
      <c r="E1305" s="224"/>
      <c r="F1305" s="224"/>
      <c r="G1305" s="224">
        <f>G1302</f>
        <v>0</v>
      </c>
      <c r="H1305" s="224"/>
      <c r="I1305" s="224"/>
      <c r="J1305" s="224">
        <f t="shared" si="452"/>
        <v>0</v>
      </c>
      <c r="K1305" s="224">
        <f t="shared" si="453"/>
        <v>0</v>
      </c>
      <c r="L1305" s="224" t="s">
        <v>62</v>
      </c>
      <c r="M1305" s="150">
        <v>46022</v>
      </c>
      <c r="N1305" s="150">
        <v>46022</v>
      </c>
      <c r="O1305" s="156"/>
      <c r="P1305" s="223" t="s">
        <v>62</v>
      </c>
      <c r="Q1305" s="156"/>
      <c r="R1305" s="156"/>
      <c r="S1305" s="239"/>
    </row>
    <row r="1306" spans="1:19" ht="15" customHeight="1" x14ac:dyDescent="0.2">
      <c r="A1306" s="332"/>
      <c r="B1306" s="147" t="s">
        <v>193</v>
      </c>
      <c r="C1306" s="224"/>
      <c r="D1306" s="224"/>
      <c r="E1306" s="224"/>
      <c r="F1306" s="224"/>
      <c r="G1306" s="224" t="s">
        <v>62</v>
      </c>
      <c r="H1306" s="224"/>
      <c r="I1306" s="224" t="s">
        <v>62</v>
      </c>
      <c r="J1306" s="224" t="str">
        <f t="shared" si="452"/>
        <v>X</v>
      </c>
      <c r="K1306" s="224" t="str">
        <f t="shared" si="453"/>
        <v>X</v>
      </c>
      <c r="L1306" s="224" t="s">
        <v>62</v>
      </c>
      <c r="M1306" s="224"/>
      <c r="N1306" s="224"/>
      <c r="O1306" s="223" t="s">
        <v>62</v>
      </c>
      <c r="P1306" s="223" t="s">
        <v>62</v>
      </c>
      <c r="Q1306" s="223" t="s">
        <v>62</v>
      </c>
      <c r="R1306" s="223" t="s">
        <v>62</v>
      </c>
      <c r="S1306" s="239"/>
    </row>
    <row r="1307" spans="1:19" ht="38.65" customHeight="1" x14ac:dyDescent="0.2">
      <c r="A1307" s="332"/>
      <c r="B1307" s="148" t="s">
        <v>330</v>
      </c>
      <c r="C1307" s="224"/>
      <c r="D1307" s="224" t="s">
        <v>62</v>
      </c>
      <c r="E1307" s="224"/>
      <c r="F1307" s="224"/>
      <c r="G1307" s="224"/>
      <c r="H1307" s="224"/>
      <c r="I1307" s="224"/>
      <c r="J1307" s="224">
        <f t="shared" si="452"/>
        <v>0</v>
      </c>
      <c r="K1307" s="224">
        <f t="shared" si="453"/>
        <v>0</v>
      </c>
      <c r="L1307" s="224" t="s">
        <v>62</v>
      </c>
      <c r="M1307" s="150">
        <v>46022</v>
      </c>
      <c r="N1307" s="150">
        <v>46022</v>
      </c>
      <c r="O1307" s="156"/>
      <c r="P1307" s="223" t="s">
        <v>62</v>
      </c>
      <c r="Q1307" s="156"/>
      <c r="R1307" s="156"/>
      <c r="S1307" s="239"/>
    </row>
    <row r="1308" spans="1:19" ht="21" customHeight="1" x14ac:dyDescent="0.2">
      <c r="A1308" s="332"/>
      <c r="B1308" s="147" t="s">
        <v>71</v>
      </c>
      <c r="C1308" s="224"/>
      <c r="D1308" s="224"/>
      <c r="E1308" s="224"/>
      <c r="F1308" s="224"/>
      <c r="G1308" s="224" t="s">
        <v>62</v>
      </c>
      <c r="H1308" s="224"/>
      <c r="I1308" s="224" t="s">
        <v>62</v>
      </c>
      <c r="J1308" s="224" t="str">
        <f t="shared" si="452"/>
        <v>X</v>
      </c>
      <c r="K1308" s="224" t="str">
        <f t="shared" si="453"/>
        <v>X</v>
      </c>
      <c r="L1308" s="224" t="s">
        <v>62</v>
      </c>
      <c r="M1308" s="224"/>
      <c r="N1308" s="224"/>
      <c r="O1308" s="223" t="s">
        <v>62</v>
      </c>
      <c r="P1308" s="223" t="s">
        <v>62</v>
      </c>
      <c r="Q1308" s="223" t="s">
        <v>62</v>
      </c>
      <c r="R1308" s="223" t="s">
        <v>62</v>
      </c>
      <c r="S1308" s="239"/>
    </row>
    <row r="1309" spans="1:19" ht="21" customHeight="1" x14ac:dyDescent="0.2">
      <c r="A1309" s="333"/>
      <c r="B1309" s="148" t="s">
        <v>72</v>
      </c>
      <c r="C1309" s="224"/>
      <c r="D1309" s="224" t="s">
        <v>62</v>
      </c>
      <c r="E1309" s="224"/>
      <c r="F1309" s="224"/>
      <c r="G1309" s="224"/>
      <c r="H1309" s="224"/>
      <c r="I1309" s="224"/>
      <c r="J1309" s="224">
        <f t="shared" si="452"/>
        <v>0</v>
      </c>
      <c r="K1309" s="224">
        <f t="shared" si="453"/>
        <v>0</v>
      </c>
      <c r="L1309" s="224" t="s">
        <v>62</v>
      </c>
      <c r="M1309" s="150">
        <v>46022</v>
      </c>
      <c r="N1309" s="150">
        <v>46022</v>
      </c>
      <c r="O1309" s="156"/>
      <c r="P1309" s="223" t="s">
        <v>62</v>
      </c>
      <c r="Q1309" s="156"/>
      <c r="R1309" s="156"/>
      <c r="S1309" s="239"/>
    </row>
    <row r="1310" spans="1:19" s="56" customFormat="1" ht="74.45" customHeight="1" x14ac:dyDescent="0.25">
      <c r="A1310" s="331" t="s">
        <v>203</v>
      </c>
      <c r="B1310" s="137" t="s">
        <v>418</v>
      </c>
      <c r="C1310" s="142" t="s">
        <v>191</v>
      </c>
      <c r="D1310" s="141" t="s">
        <v>333</v>
      </c>
      <c r="E1310" s="141" t="s">
        <v>320</v>
      </c>
      <c r="F1310" s="142">
        <v>642</v>
      </c>
      <c r="G1310" s="142">
        <v>1</v>
      </c>
      <c r="H1310" s="142">
        <v>1</v>
      </c>
      <c r="I1310" s="142">
        <v>1</v>
      </c>
      <c r="J1310" s="142">
        <f t="shared" si="452"/>
        <v>1</v>
      </c>
      <c r="K1310" s="142">
        <f t="shared" si="453"/>
        <v>1</v>
      </c>
      <c r="L1310" s="142"/>
      <c r="M1310" s="224" t="s">
        <v>62</v>
      </c>
      <c r="N1310" s="224" t="s">
        <v>62</v>
      </c>
      <c r="O1310" s="156">
        <v>775531.88</v>
      </c>
      <c r="P1310" s="156"/>
      <c r="Q1310" s="156">
        <v>701248.86</v>
      </c>
      <c r="R1310" s="156">
        <v>701248.86</v>
      </c>
      <c r="S1310" s="239"/>
    </row>
    <row r="1311" spans="1:19" ht="15.75" x14ac:dyDescent="0.2">
      <c r="A1311" s="332"/>
      <c r="B1311" s="146" t="s">
        <v>70</v>
      </c>
      <c r="C1311" s="224"/>
      <c r="D1311" s="224" t="s">
        <v>62</v>
      </c>
      <c r="E1311" s="224"/>
      <c r="F1311" s="224"/>
      <c r="G1311" s="224"/>
      <c r="H1311" s="224"/>
      <c r="I1311" s="224"/>
      <c r="J1311" s="224">
        <f t="shared" si="452"/>
        <v>0</v>
      </c>
      <c r="K1311" s="224">
        <f t="shared" si="453"/>
        <v>0</v>
      </c>
      <c r="L1311" s="224" t="s">
        <v>62</v>
      </c>
      <c r="M1311" s="150">
        <v>46022</v>
      </c>
      <c r="N1311" s="150">
        <v>46022</v>
      </c>
      <c r="O1311" s="156"/>
      <c r="P1311" s="223"/>
      <c r="Q1311" s="156"/>
      <c r="R1311" s="156"/>
      <c r="S1311" s="239"/>
    </row>
    <row r="1312" spans="1:19" ht="14.25" x14ac:dyDescent="0.2">
      <c r="A1312" s="332"/>
      <c r="B1312" s="147" t="s">
        <v>76</v>
      </c>
      <c r="C1312" s="224"/>
      <c r="D1312" s="224"/>
      <c r="E1312" s="224"/>
      <c r="F1312" s="224"/>
      <c r="G1312" s="224" t="s">
        <v>62</v>
      </c>
      <c r="H1312" s="224"/>
      <c r="I1312" s="224" t="s">
        <v>62</v>
      </c>
      <c r="J1312" s="224" t="str">
        <f t="shared" si="452"/>
        <v>X</v>
      </c>
      <c r="K1312" s="224" t="str">
        <f t="shared" si="453"/>
        <v>X</v>
      </c>
      <c r="L1312" s="224" t="s">
        <v>62</v>
      </c>
      <c r="M1312" s="224"/>
      <c r="N1312" s="224"/>
      <c r="O1312" s="223" t="s">
        <v>62</v>
      </c>
      <c r="P1312" s="223" t="s">
        <v>62</v>
      </c>
      <c r="Q1312" s="223" t="s">
        <v>62</v>
      </c>
      <c r="R1312" s="223" t="s">
        <v>62</v>
      </c>
      <c r="S1312" s="239"/>
    </row>
    <row r="1313" spans="1:19" ht="65.45" customHeight="1" x14ac:dyDescent="0.2">
      <c r="A1313" s="332"/>
      <c r="B1313" s="148" t="s">
        <v>192</v>
      </c>
      <c r="C1313" s="224"/>
      <c r="D1313" s="224" t="s">
        <v>62</v>
      </c>
      <c r="E1313" s="224"/>
      <c r="F1313" s="224"/>
      <c r="G1313" s="224">
        <f>G1310</f>
        <v>1</v>
      </c>
      <c r="H1313" s="252">
        <f t="shared" ref="H1313:I1313" si="457">H1310</f>
        <v>1</v>
      </c>
      <c r="I1313" s="252">
        <f t="shared" si="457"/>
        <v>1</v>
      </c>
      <c r="J1313" s="252">
        <f t="shared" si="452"/>
        <v>1</v>
      </c>
      <c r="K1313" s="252">
        <f t="shared" si="453"/>
        <v>1</v>
      </c>
      <c r="L1313" s="224" t="s">
        <v>62</v>
      </c>
      <c r="M1313" s="150">
        <v>46022</v>
      </c>
      <c r="N1313" s="150">
        <v>46022</v>
      </c>
      <c r="O1313" s="156"/>
      <c r="P1313" s="223" t="s">
        <v>62</v>
      </c>
      <c r="Q1313" s="156"/>
      <c r="R1313" s="156"/>
      <c r="S1313" s="239"/>
    </row>
    <row r="1314" spans="1:19" ht="15" customHeight="1" x14ac:dyDescent="0.2">
      <c r="A1314" s="332"/>
      <c r="B1314" s="147" t="s">
        <v>193</v>
      </c>
      <c r="C1314" s="224"/>
      <c r="D1314" s="224"/>
      <c r="E1314" s="224"/>
      <c r="F1314" s="224"/>
      <c r="G1314" s="224" t="s">
        <v>62</v>
      </c>
      <c r="H1314" s="224"/>
      <c r="I1314" s="224" t="s">
        <v>62</v>
      </c>
      <c r="J1314" s="224" t="str">
        <f t="shared" si="452"/>
        <v>X</v>
      </c>
      <c r="K1314" s="224" t="str">
        <f t="shared" si="453"/>
        <v>X</v>
      </c>
      <c r="L1314" s="224" t="s">
        <v>62</v>
      </c>
      <c r="M1314" s="224"/>
      <c r="N1314" s="224"/>
      <c r="O1314" s="223" t="s">
        <v>62</v>
      </c>
      <c r="P1314" s="223" t="s">
        <v>62</v>
      </c>
      <c r="Q1314" s="223" t="s">
        <v>62</v>
      </c>
      <c r="R1314" s="223" t="s">
        <v>62</v>
      </c>
      <c r="S1314" s="239"/>
    </row>
    <row r="1315" spans="1:19" ht="38.65" customHeight="1" x14ac:dyDescent="0.2">
      <c r="A1315" s="332"/>
      <c r="B1315" s="148" t="s">
        <v>330</v>
      </c>
      <c r="C1315" s="224"/>
      <c r="D1315" s="224" t="s">
        <v>62</v>
      </c>
      <c r="E1315" s="224"/>
      <c r="F1315" s="224"/>
      <c r="G1315" s="224">
        <f>G1310</f>
        <v>1</v>
      </c>
      <c r="H1315" s="252">
        <f t="shared" ref="H1315:I1315" si="458">H1310</f>
        <v>1</v>
      </c>
      <c r="I1315" s="252">
        <f t="shared" si="458"/>
        <v>1</v>
      </c>
      <c r="J1315" s="252">
        <f t="shared" si="452"/>
        <v>1</v>
      </c>
      <c r="K1315" s="252">
        <f t="shared" si="453"/>
        <v>1</v>
      </c>
      <c r="L1315" s="224" t="s">
        <v>62</v>
      </c>
      <c r="M1315" s="150">
        <v>46022</v>
      </c>
      <c r="N1315" s="150">
        <v>46022</v>
      </c>
      <c r="O1315" s="156"/>
      <c r="P1315" s="223" t="s">
        <v>62</v>
      </c>
      <c r="Q1315" s="156"/>
      <c r="R1315" s="156"/>
      <c r="S1315" s="239"/>
    </row>
    <row r="1316" spans="1:19" ht="21" customHeight="1" x14ac:dyDescent="0.2">
      <c r="A1316" s="332"/>
      <c r="B1316" s="147" t="s">
        <v>71</v>
      </c>
      <c r="C1316" s="224"/>
      <c r="D1316" s="224"/>
      <c r="E1316" s="224"/>
      <c r="F1316" s="224"/>
      <c r="G1316" s="224" t="s">
        <v>62</v>
      </c>
      <c r="H1316" s="224"/>
      <c r="I1316" s="224" t="s">
        <v>62</v>
      </c>
      <c r="J1316" s="224" t="str">
        <f t="shared" si="452"/>
        <v>X</v>
      </c>
      <c r="K1316" s="224" t="str">
        <f t="shared" si="453"/>
        <v>X</v>
      </c>
      <c r="L1316" s="224" t="s">
        <v>62</v>
      </c>
      <c r="M1316" s="224"/>
      <c r="N1316" s="224"/>
      <c r="O1316" s="223" t="s">
        <v>62</v>
      </c>
      <c r="P1316" s="223" t="s">
        <v>62</v>
      </c>
      <c r="Q1316" s="223" t="s">
        <v>62</v>
      </c>
      <c r="R1316" s="223" t="s">
        <v>62</v>
      </c>
      <c r="S1316" s="239"/>
    </row>
    <row r="1317" spans="1:19" ht="21" customHeight="1" x14ac:dyDescent="0.2">
      <c r="A1317" s="333"/>
      <c r="B1317" s="148" t="s">
        <v>72</v>
      </c>
      <c r="C1317" s="224"/>
      <c r="D1317" s="224" t="s">
        <v>62</v>
      </c>
      <c r="E1317" s="224"/>
      <c r="F1317" s="224"/>
      <c r="G1317" s="224">
        <f>G1310</f>
        <v>1</v>
      </c>
      <c r="H1317" s="252">
        <f t="shared" ref="H1317:I1317" si="459">H1310</f>
        <v>1</v>
      </c>
      <c r="I1317" s="252">
        <f t="shared" si="459"/>
        <v>1</v>
      </c>
      <c r="J1317" s="252">
        <f t="shared" si="452"/>
        <v>1</v>
      </c>
      <c r="K1317" s="252">
        <f t="shared" si="453"/>
        <v>1</v>
      </c>
      <c r="L1317" s="224" t="s">
        <v>62</v>
      </c>
      <c r="M1317" s="150">
        <v>46022</v>
      </c>
      <c r="N1317" s="150">
        <v>46022</v>
      </c>
      <c r="O1317" s="156"/>
      <c r="P1317" s="223" t="s">
        <v>62</v>
      </c>
      <c r="Q1317" s="156"/>
      <c r="R1317" s="156"/>
      <c r="S1317" s="239"/>
    </row>
    <row r="1318" spans="1:19" s="56" customFormat="1" ht="74.45" customHeight="1" x14ac:dyDescent="0.25">
      <c r="A1318" s="331" t="s">
        <v>204</v>
      </c>
      <c r="B1318" s="137" t="s">
        <v>418</v>
      </c>
      <c r="C1318" s="142" t="s">
        <v>191</v>
      </c>
      <c r="D1318" s="141" t="s">
        <v>333</v>
      </c>
      <c r="E1318" s="141" t="s">
        <v>320</v>
      </c>
      <c r="F1318" s="142">
        <v>642</v>
      </c>
      <c r="G1318" s="142">
        <v>1</v>
      </c>
      <c r="H1318" s="142">
        <v>1</v>
      </c>
      <c r="I1318" s="142">
        <v>0</v>
      </c>
      <c r="J1318" s="142">
        <f t="shared" si="452"/>
        <v>0</v>
      </c>
      <c r="K1318" s="142">
        <f t="shared" si="453"/>
        <v>1</v>
      </c>
      <c r="L1318" s="142"/>
      <c r="M1318" s="224" t="s">
        <v>62</v>
      </c>
      <c r="N1318" s="224" t="s">
        <v>62</v>
      </c>
      <c r="O1318" s="156">
        <v>1242061.73</v>
      </c>
      <c r="P1318" s="156"/>
      <c r="Q1318" s="156">
        <v>1242061.73</v>
      </c>
      <c r="R1318" s="156"/>
      <c r="S1318" s="239"/>
    </row>
    <row r="1319" spans="1:19" ht="15.75" x14ac:dyDescent="0.2">
      <c r="A1319" s="332"/>
      <c r="B1319" s="146" t="s">
        <v>70</v>
      </c>
      <c r="C1319" s="224"/>
      <c r="D1319" s="224" t="s">
        <v>62</v>
      </c>
      <c r="E1319" s="224"/>
      <c r="F1319" s="224"/>
      <c r="G1319" s="224"/>
      <c r="H1319" s="224"/>
      <c r="I1319" s="224"/>
      <c r="J1319" s="224">
        <f t="shared" si="452"/>
        <v>0</v>
      </c>
      <c r="K1319" s="224">
        <f t="shared" si="453"/>
        <v>0</v>
      </c>
      <c r="L1319" s="224" t="s">
        <v>62</v>
      </c>
      <c r="M1319" s="150">
        <v>46022</v>
      </c>
      <c r="N1319" s="150">
        <v>46022</v>
      </c>
      <c r="O1319" s="156"/>
      <c r="P1319" s="223"/>
      <c r="Q1319" s="156"/>
      <c r="R1319" s="156"/>
      <c r="S1319" s="239"/>
    </row>
    <row r="1320" spans="1:19" ht="14.25" x14ac:dyDescent="0.2">
      <c r="A1320" s="332"/>
      <c r="B1320" s="147" t="s">
        <v>76</v>
      </c>
      <c r="C1320" s="224"/>
      <c r="D1320" s="224"/>
      <c r="E1320" s="224"/>
      <c r="F1320" s="224"/>
      <c r="G1320" s="224" t="s">
        <v>62</v>
      </c>
      <c r="H1320" s="224"/>
      <c r="I1320" s="224" t="s">
        <v>62</v>
      </c>
      <c r="J1320" s="224" t="str">
        <f t="shared" si="452"/>
        <v>X</v>
      </c>
      <c r="K1320" s="224" t="str">
        <f t="shared" si="453"/>
        <v>X</v>
      </c>
      <c r="L1320" s="224" t="s">
        <v>62</v>
      </c>
      <c r="M1320" s="224"/>
      <c r="N1320" s="224"/>
      <c r="O1320" s="223" t="s">
        <v>62</v>
      </c>
      <c r="P1320" s="223" t="s">
        <v>62</v>
      </c>
      <c r="Q1320" s="223" t="s">
        <v>62</v>
      </c>
      <c r="R1320" s="223" t="s">
        <v>62</v>
      </c>
      <c r="S1320" s="239"/>
    </row>
    <row r="1321" spans="1:19" ht="65.45" customHeight="1" x14ac:dyDescent="0.2">
      <c r="A1321" s="332"/>
      <c r="B1321" s="148" t="s">
        <v>192</v>
      </c>
      <c r="C1321" s="224"/>
      <c r="D1321" s="224" t="s">
        <v>62</v>
      </c>
      <c r="E1321" s="224"/>
      <c r="F1321" s="224"/>
      <c r="G1321" s="224">
        <f>G1318</f>
        <v>1</v>
      </c>
      <c r="H1321" s="252">
        <f t="shared" ref="H1321:I1321" si="460">H1318</f>
        <v>1</v>
      </c>
      <c r="I1321" s="252">
        <f t="shared" si="460"/>
        <v>0</v>
      </c>
      <c r="J1321" s="252">
        <f t="shared" si="452"/>
        <v>0</v>
      </c>
      <c r="K1321" s="252">
        <f t="shared" si="453"/>
        <v>1</v>
      </c>
      <c r="L1321" s="224" t="s">
        <v>62</v>
      </c>
      <c r="M1321" s="150">
        <v>46022</v>
      </c>
      <c r="N1321" s="150">
        <v>46022</v>
      </c>
      <c r="O1321" s="156"/>
      <c r="P1321" s="223" t="s">
        <v>62</v>
      </c>
      <c r="Q1321" s="156"/>
      <c r="R1321" s="156"/>
      <c r="S1321" s="239"/>
    </row>
    <row r="1322" spans="1:19" ht="15" customHeight="1" x14ac:dyDescent="0.2">
      <c r="A1322" s="332"/>
      <c r="B1322" s="147" t="s">
        <v>193</v>
      </c>
      <c r="C1322" s="224"/>
      <c r="D1322" s="224"/>
      <c r="E1322" s="224"/>
      <c r="F1322" s="224"/>
      <c r="G1322" s="224" t="s">
        <v>62</v>
      </c>
      <c r="H1322" s="224"/>
      <c r="I1322" s="224" t="s">
        <v>62</v>
      </c>
      <c r="J1322" s="224" t="str">
        <f t="shared" si="452"/>
        <v>X</v>
      </c>
      <c r="K1322" s="224" t="str">
        <f t="shared" si="453"/>
        <v>X</v>
      </c>
      <c r="L1322" s="224" t="s">
        <v>62</v>
      </c>
      <c r="M1322" s="224"/>
      <c r="N1322" s="224"/>
      <c r="O1322" s="223" t="s">
        <v>62</v>
      </c>
      <c r="P1322" s="223" t="s">
        <v>62</v>
      </c>
      <c r="Q1322" s="223" t="s">
        <v>62</v>
      </c>
      <c r="R1322" s="223" t="s">
        <v>62</v>
      </c>
      <c r="S1322" s="239"/>
    </row>
    <row r="1323" spans="1:19" ht="38.65" customHeight="1" x14ac:dyDescent="0.2">
      <c r="A1323" s="332"/>
      <c r="B1323" s="148" t="s">
        <v>330</v>
      </c>
      <c r="C1323" s="224"/>
      <c r="D1323" s="224" t="s">
        <v>62</v>
      </c>
      <c r="E1323" s="224"/>
      <c r="F1323" s="224"/>
      <c r="G1323" s="224">
        <f>G1318</f>
        <v>1</v>
      </c>
      <c r="H1323" s="252">
        <f t="shared" ref="H1323:I1323" si="461">H1318</f>
        <v>1</v>
      </c>
      <c r="I1323" s="252">
        <f t="shared" si="461"/>
        <v>0</v>
      </c>
      <c r="J1323" s="252">
        <f t="shared" si="452"/>
        <v>0</v>
      </c>
      <c r="K1323" s="252">
        <f t="shared" si="453"/>
        <v>1</v>
      </c>
      <c r="L1323" s="224" t="s">
        <v>62</v>
      </c>
      <c r="M1323" s="150">
        <v>46022</v>
      </c>
      <c r="N1323" s="150">
        <v>46022</v>
      </c>
      <c r="O1323" s="156"/>
      <c r="P1323" s="223" t="s">
        <v>62</v>
      </c>
      <c r="Q1323" s="156"/>
      <c r="R1323" s="156"/>
      <c r="S1323" s="239"/>
    </row>
    <row r="1324" spans="1:19" ht="21" customHeight="1" x14ac:dyDescent="0.2">
      <c r="A1324" s="332"/>
      <c r="B1324" s="147" t="s">
        <v>71</v>
      </c>
      <c r="C1324" s="224"/>
      <c r="D1324" s="224"/>
      <c r="E1324" s="224"/>
      <c r="F1324" s="224"/>
      <c r="G1324" s="224" t="s">
        <v>62</v>
      </c>
      <c r="H1324" s="224"/>
      <c r="I1324" s="224" t="s">
        <v>62</v>
      </c>
      <c r="J1324" s="224" t="str">
        <f t="shared" si="452"/>
        <v>X</v>
      </c>
      <c r="K1324" s="224" t="str">
        <f t="shared" si="453"/>
        <v>X</v>
      </c>
      <c r="L1324" s="224" t="s">
        <v>62</v>
      </c>
      <c r="M1324" s="224"/>
      <c r="N1324" s="224"/>
      <c r="O1324" s="223" t="s">
        <v>62</v>
      </c>
      <c r="P1324" s="223" t="s">
        <v>62</v>
      </c>
      <c r="Q1324" s="223" t="s">
        <v>62</v>
      </c>
      <c r="R1324" s="223" t="s">
        <v>62</v>
      </c>
      <c r="S1324" s="239"/>
    </row>
    <row r="1325" spans="1:19" ht="21" customHeight="1" x14ac:dyDescent="0.2">
      <c r="A1325" s="333"/>
      <c r="B1325" s="148" t="s">
        <v>72</v>
      </c>
      <c r="C1325" s="224"/>
      <c r="D1325" s="224" t="s">
        <v>62</v>
      </c>
      <c r="E1325" s="224"/>
      <c r="F1325" s="224"/>
      <c r="G1325" s="224">
        <f>G1318</f>
        <v>1</v>
      </c>
      <c r="H1325" s="252">
        <f t="shared" ref="H1325:I1325" si="462">H1318</f>
        <v>1</v>
      </c>
      <c r="I1325" s="252">
        <f t="shared" si="462"/>
        <v>0</v>
      </c>
      <c r="J1325" s="252">
        <f t="shared" si="452"/>
        <v>0</v>
      </c>
      <c r="K1325" s="252">
        <f t="shared" si="453"/>
        <v>1</v>
      </c>
      <c r="L1325" s="224" t="s">
        <v>62</v>
      </c>
      <c r="M1325" s="150">
        <v>46022</v>
      </c>
      <c r="N1325" s="150">
        <v>46022</v>
      </c>
      <c r="O1325" s="156"/>
      <c r="P1325" s="223" t="s">
        <v>62</v>
      </c>
      <c r="Q1325" s="156"/>
      <c r="R1325" s="156"/>
      <c r="S1325" s="239"/>
    </row>
    <row r="1326" spans="1:19" s="109" customFormat="1" ht="18" customHeight="1" x14ac:dyDescent="0.2">
      <c r="A1326" s="106" t="s">
        <v>122</v>
      </c>
      <c r="B1326" s="151"/>
      <c r="C1326" s="107"/>
      <c r="D1326" s="107"/>
      <c r="E1326" s="107"/>
      <c r="F1326" s="107"/>
      <c r="G1326" s="107">
        <f>G6+G14+G22+G30+G38+G46+G54+G62+G70+G78+G94+G102+G110+G118+G126+G134+G142+G150+G158+G166+G174+G182+G190+G198+G206+G214+G222+G230+G238+G246+G254+G262+G270+G278+G286+G294+G302+G310+G318+G326+G334+G342+G350+G358+G366+G374+G382+G390+G398+G406+G414+G422+G430+G438+G446+G454+G462+G470+G478+G486+G494+G502+G510+G518+G526+G534+G542+G550+G558+G566+G574+G582+G590+G598++G606+G614+G622+G630+G638+G646+G654+G662+G670+G678+G686+G694+G702+G710+G718+G726+G734+G742+G750+G758+G766+G774+G782+G790+G798+G806+G814+G822+G830+G838+G846+G854+G862+G870+G878+G886+G894+G902+G910+G918+G926+G934+G942+G950+G958+G966+G974+G982+G990+G998+G1006+G1014+G1022+G1030+G1038+G1046+G1054+G1062+G1070+G1078+G1086+G1094+G1102+G1110+G1118+G1126+G1134+G1142+G1150+G1158+G1166+G1174+G1182+G1190+G1198+G1206+G1214+G1222+G1230+G1238+G1246+G1254+G1262+G1270+G1278+G1286+G1294+G1302+G1310+G1318</f>
        <v>4683</v>
      </c>
      <c r="H1326" s="107">
        <f t="shared" ref="H1326:K1326" si="463">H6+H14+H22+H30+H38+H46+H54+H62+H70+H78+H94+H102+H110+H118+H126+H134+H142+H150+H158+H166+H174+H182+H190+H198+H206+H214+H222+H230+H238+H246+H254+H262+H270+H278+H286+H294+H302+H310+H318+H326+H334+H342+H350+H358+H366+H374+H382+H390+H398+H406+H414+H422+H430+H438+H446+H454+H462+H470+H478+H486+H494+H502+H510+H518+H526+H534+H542+H550+H558+H566+H574+H582+H590+H598++H606+H614+H622+H630+H638+H646+H654+H662+H670+H678+H686+H694+H702+H710+H718+H726+H734+H742+H750+H758+H766+H774+H782+H790+H798+H806+H814+H822+H830+H838+H846+H854+H862+H870+H878+H886+H894+H902+H910+H918+H926+H934+H942+H950+H958+H966+H974+H982+H990+H998+H1006+H1014+H1022+H1030+H1038+H1046+H1054+H1062+H1070+H1078+H1086+H1094+H1102+H1110+H1118+H1126+H1134+H1142+H1150+H1158+H1166+H1174+H1182+H1190+H1198+H1206+H1214+H1222+H1230+H1238+H1246+H1254+H1262+H1270+H1278+H1286+H1294+H1302+H1310+H1318</f>
        <v>4686</v>
      </c>
      <c r="I1326" s="107">
        <f t="shared" si="463"/>
        <v>586</v>
      </c>
      <c r="J1326" s="107">
        <f t="shared" si="463"/>
        <v>586</v>
      </c>
      <c r="K1326" s="107">
        <f t="shared" si="463"/>
        <v>4684</v>
      </c>
      <c r="L1326" s="107"/>
      <c r="M1326" s="152"/>
      <c r="N1326" s="152"/>
      <c r="O1326" s="108">
        <f>SUM(O6:O1325)</f>
        <v>481442901.47000003</v>
      </c>
      <c r="P1326" s="108"/>
      <c r="Q1326" s="108">
        <f>SUM(Q6:Q1325)</f>
        <v>369176183.37</v>
      </c>
      <c r="R1326" s="108">
        <f>SUM(R6:R1325)</f>
        <v>44776436.840000004</v>
      </c>
      <c r="S1326" s="239"/>
    </row>
    <row r="1327" spans="1:19" x14ac:dyDescent="0.25">
      <c r="O1327" s="198"/>
      <c r="R1327" s="198"/>
    </row>
    <row r="1328" spans="1:19" x14ac:dyDescent="0.25">
      <c r="R1328" s="138"/>
    </row>
    <row r="1329" spans="15:18" x14ac:dyDescent="0.25">
      <c r="O1329" s="138"/>
      <c r="P1329" s="138"/>
      <c r="Q1329" s="138"/>
      <c r="R1329" s="138"/>
    </row>
    <row r="1330" spans="15:18" x14ac:dyDescent="0.25">
      <c r="O1330" s="138"/>
      <c r="P1330" s="138"/>
      <c r="Q1330" s="138"/>
      <c r="R1330" s="138"/>
    </row>
    <row r="1331" spans="15:18" x14ac:dyDescent="0.25">
      <c r="O1331" s="138"/>
      <c r="P1331" s="138"/>
      <c r="Q1331" s="138"/>
      <c r="R1331" s="138"/>
    </row>
    <row r="1332" spans="15:18" x14ac:dyDescent="0.25">
      <c r="O1332" s="138"/>
      <c r="P1332" s="138"/>
      <c r="Q1332" s="138"/>
      <c r="R1332" s="138"/>
    </row>
  </sheetData>
  <mergeCells count="187">
    <mergeCell ref="A1294:A1301"/>
    <mergeCell ref="A1302:A1309"/>
    <mergeCell ref="A1310:A1317"/>
    <mergeCell ref="A1318:A1325"/>
    <mergeCell ref="A1286:A1293"/>
    <mergeCell ref="A2:A4"/>
    <mergeCell ref="B2:B4"/>
    <mergeCell ref="C2:C4"/>
    <mergeCell ref="D2:D4"/>
    <mergeCell ref="A46:A53"/>
    <mergeCell ref="A54:A61"/>
    <mergeCell ref="A62:A69"/>
    <mergeCell ref="A70:A77"/>
    <mergeCell ref="A78:A85"/>
    <mergeCell ref="A6:A13"/>
    <mergeCell ref="A14:A21"/>
    <mergeCell ref="A22:A29"/>
    <mergeCell ref="A30:A37"/>
    <mergeCell ref="A38:A45"/>
    <mergeCell ref="A126:A133"/>
    <mergeCell ref="A134:A141"/>
    <mergeCell ref="A142:A149"/>
    <mergeCell ref="A150:A157"/>
    <mergeCell ref="A158:A165"/>
    <mergeCell ref="R3:R4"/>
    <mergeCell ref="E2:F2"/>
    <mergeCell ref="N3:N4"/>
    <mergeCell ref="O3:O4"/>
    <mergeCell ref="P3:P4"/>
    <mergeCell ref="Q3:Q4"/>
    <mergeCell ref="G2:L2"/>
    <mergeCell ref="M2:N2"/>
    <mergeCell ref="O2:P2"/>
    <mergeCell ref="Q2:R2"/>
    <mergeCell ref="E3:E4"/>
    <mergeCell ref="F3:F4"/>
    <mergeCell ref="G3:H3"/>
    <mergeCell ref="I3:J3"/>
    <mergeCell ref="K3:K4"/>
    <mergeCell ref="L3:L4"/>
    <mergeCell ref="M3:M4"/>
    <mergeCell ref="A86:A93"/>
    <mergeCell ref="A94:A101"/>
    <mergeCell ref="A102:A109"/>
    <mergeCell ref="A110:A117"/>
    <mergeCell ref="A118:A125"/>
    <mergeCell ref="A206:A213"/>
    <mergeCell ref="A214:A221"/>
    <mergeCell ref="A222:A229"/>
    <mergeCell ref="A230:A237"/>
    <mergeCell ref="A238:A245"/>
    <mergeCell ref="A166:A173"/>
    <mergeCell ref="A174:A181"/>
    <mergeCell ref="A182:A189"/>
    <mergeCell ref="A190:A197"/>
    <mergeCell ref="A198:A205"/>
    <mergeCell ref="A286:A293"/>
    <mergeCell ref="A294:A301"/>
    <mergeCell ref="A302:A309"/>
    <mergeCell ref="A446:A453"/>
    <mergeCell ref="A310:A317"/>
    <mergeCell ref="A318:A325"/>
    <mergeCell ref="A246:A253"/>
    <mergeCell ref="A254:A261"/>
    <mergeCell ref="A262:A269"/>
    <mergeCell ref="A270:A277"/>
    <mergeCell ref="A278:A285"/>
    <mergeCell ref="A366:A373"/>
    <mergeCell ref="A374:A381"/>
    <mergeCell ref="A406:A413"/>
    <mergeCell ref="A414:A421"/>
    <mergeCell ref="A422:A429"/>
    <mergeCell ref="A430:A437"/>
    <mergeCell ref="A438:A445"/>
    <mergeCell ref="A382:A389"/>
    <mergeCell ref="A390:A397"/>
    <mergeCell ref="A398:A405"/>
    <mergeCell ref="A326:A333"/>
    <mergeCell ref="A334:A341"/>
    <mergeCell ref="A342:A349"/>
    <mergeCell ref="A350:A357"/>
    <mergeCell ref="A358:A365"/>
    <mergeCell ref="A486:A493"/>
    <mergeCell ref="A494:A501"/>
    <mergeCell ref="A502:A509"/>
    <mergeCell ref="A510:A517"/>
    <mergeCell ref="A518:A525"/>
    <mergeCell ref="A454:A461"/>
    <mergeCell ref="A462:A469"/>
    <mergeCell ref="A470:A477"/>
    <mergeCell ref="A478:A485"/>
    <mergeCell ref="A566:A573"/>
    <mergeCell ref="A574:A581"/>
    <mergeCell ref="A582:A589"/>
    <mergeCell ref="A590:A597"/>
    <mergeCell ref="A598:A605"/>
    <mergeCell ref="A526:A533"/>
    <mergeCell ref="A534:A541"/>
    <mergeCell ref="A542:A549"/>
    <mergeCell ref="A550:A557"/>
    <mergeCell ref="A558:A565"/>
    <mergeCell ref="A646:A653"/>
    <mergeCell ref="A654:A661"/>
    <mergeCell ref="A662:A669"/>
    <mergeCell ref="A670:A677"/>
    <mergeCell ref="A678:A685"/>
    <mergeCell ref="A606:A613"/>
    <mergeCell ref="A614:A621"/>
    <mergeCell ref="A622:A629"/>
    <mergeCell ref="A630:A637"/>
    <mergeCell ref="A638:A645"/>
    <mergeCell ref="A726:A733"/>
    <mergeCell ref="A734:A741"/>
    <mergeCell ref="A742:A749"/>
    <mergeCell ref="A750:A757"/>
    <mergeCell ref="A758:A765"/>
    <mergeCell ref="A686:A693"/>
    <mergeCell ref="A694:A701"/>
    <mergeCell ref="A702:A709"/>
    <mergeCell ref="A710:A717"/>
    <mergeCell ref="A718:A725"/>
    <mergeCell ref="A806:A813"/>
    <mergeCell ref="A814:A821"/>
    <mergeCell ref="A822:A829"/>
    <mergeCell ref="A830:A837"/>
    <mergeCell ref="A838:A845"/>
    <mergeCell ref="A766:A773"/>
    <mergeCell ref="A774:A781"/>
    <mergeCell ref="A782:A789"/>
    <mergeCell ref="A790:A797"/>
    <mergeCell ref="A798:A805"/>
    <mergeCell ref="A886:A893"/>
    <mergeCell ref="A894:A901"/>
    <mergeCell ref="A902:A909"/>
    <mergeCell ref="A910:A917"/>
    <mergeCell ref="A918:A925"/>
    <mergeCell ref="A846:A853"/>
    <mergeCell ref="A854:A861"/>
    <mergeCell ref="A862:A869"/>
    <mergeCell ref="A870:A877"/>
    <mergeCell ref="A878:A885"/>
    <mergeCell ref="A966:A973"/>
    <mergeCell ref="A974:A981"/>
    <mergeCell ref="A982:A989"/>
    <mergeCell ref="A990:A997"/>
    <mergeCell ref="A998:A1005"/>
    <mergeCell ref="A926:A933"/>
    <mergeCell ref="A934:A941"/>
    <mergeCell ref="A942:A949"/>
    <mergeCell ref="A950:A957"/>
    <mergeCell ref="A958:A965"/>
    <mergeCell ref="A1110:A1117"/>
    <mergeCell ref="A1118:A1125"/>
    <mergeCell ref="A1046:A1053"/>
    <mergeCell ref="A1054:A1061"/>
    <mergeCell ref="A1062:A1069"/>
    <mergeCell ref="A1070:A1077"/>
    <mergeCell ref="A1078:A1085"/>
    <mergeCell ref="A1006:A1013"/>
    <mergeCell ref="A1014:A1021"/>
    <mergeCell ref="A1022:A1029"/>
    <mergeCell ref="A1030:A1037"/>
    <mergeCell ref="A1038:A1045"/>
    <mergeCell ref="A1:R1"/>
    <mergeCell ref="A1278:A1285"/>
    <mergeCell ref="A1246:A1253"/>
    <mergeCell ref="A1254:A1261"/>
    <mergeCell ref="A1262:A1269"/>
    <mergeCell ref="A1270:A1277"/>
    <mergeCell ref="A1206:A1213"/>
    <mergeCell ref="A1214:A1221"/>
    <mergeCell ref="A1222:A1229"/>
    <mergeCell ref="A1230:A1237"/>
    <mergeCell ref="A1238:A1245"/>
    <mergeCell ref="A1166:A1173"/>
    <mergeCell ref="A1174:A1181"/>
    <mergeCell ref="A1182:A1189"/>
    <mergeCell ref="A1190:A1197"/>
    <mergeCell ref="A1198:A1205"/>
    <mergeCell ref="A1126:A1133"/>
    <mergeCell ref="A1134:A1141"/>
    <mergeCell ref="A1142:A1149"/>
    <mergeCell ref="A1150:A1157"/>
    <mergeCell ref="A1158:A1165"/>
    <mergeCell ref="A1086:A1093"/>
    <mergeCell ref="A1094:A1101"/>
    <mergeCell ref="A1102:A1109"/>
  </mergeCells>
  <hyperlinks>
    <hyperlink ref="C2" location="sub_4555" display="#sub_4555"/>
    <hyperlink ref="F3" r:id="rId1" display="http://internet.garant.ru/document/redirect/179222/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335"/>
  <sheetViews>
    <sheetView zoomScale="80" zoomScaleNormal="80" workbookViewId="0">
      <pane ySplit="4" topLeftCell="A1126" activePane="bottomLeft" state="frozen"/>
      <selection pane="bottomLeft" activeCell="P1164" sqref="P1164"/>
    </sheetView>
  </sheetViews>
  <sheetFormatPr defaultColWidth="9.140625" defaultRowHeight="15" x14ac:dyDescent="0.25"/>
  <cols>
    <col min="1" max="1" width="12.85546875" style="101" customWidth="1"/>
    <col min="2" max="2" width="34.28515625" style="134" customWidth="1"/>
    <col min="3" max="3" width="11.140625" style="85" customWidth="1"/>
    <col min="4" max="4" width="16" style="85" customWidth="1"/>
    <col min="5" max="5" width="7.28515625" style="85" customWidth="1"/>
    <col min="6" max="6" width="5.85546875" style="85" customWidth="1"/>
    <col min="7" max="8" width="8.42578125" style="85" customWidth="1"/>
    <col min="9" max="9" width="10" style="138" customWidth="1"/>
    <col min="10" max="10" width="11.42578125" style="138" bestFit="1" customWidth="1"/>
    <col min="11" max="11" width="12.85546875" style="85" customWidth="1"/>
    <col min="12" max="12" width="7.5703125" style="85" customWidth="1"/>
    <col min="13" max="13" width="11.42578125" style="85" customWidth="1"/>
    <col min="14" max="14" width="11.5703125" style="85" customWidth="1"/>
    <col min="15" max="15" width="19.7109375" style="138" customWidth="1"/>
    <col min="16" max="16" width="9.140625" style="138" customWidth="1"/>
    <col min="17" max="17" width="18.7109375" style="138" customWidth="1"/>
    <col min="18" max="18" width="14.28515625" style="138" customWidth="1"/>
    <col min="19" max="19" width="13.7109375" style="85" customWidth="1"/>
    <col min="20" max="16384" width="9.140625" style="85"/>
  </cols>
  <sheetData>
    <row r="1" spans="1:18" ht="29.45" customHeight="1" x14ac:dyDescent="0.2">
      <c r="A1" s="319" t="s">
        <v>428</v>
      </c>
      <c r="B1" s="319"/>
      <c r="C1" s="319"/>
      <c r="D1" s="319"/>
      <c r="E1" s="319"/>
      <c r="F1" s="319"/>
      <c r="G1" s="319"/>
      <c r="H1" s="319"/>
      <c r="I1" s="319"/>
      <c r="J1" s="319"/>
      <c r="K1" s="319"/>
      <c r="L1" s="319"/>
      <c r="M1" s="319"/>
      <c r="N1" s="319"/>
      <c r="O1" s="319"/>
      <c r="P1" s="319"/>
      <c r="Q1" s="319"/>
      <c r="R1" s="348"/>
    </row>
    <row r="2" spans="1:18" ht="77.45" customHeight="1" x14ac:dyDescent="0.2">
      <c r="A2" s="337" t="s">
        <v>172</v>
      </c>
      <c r="B2" s="343" t="s">
        <v>328</v>
      </c>
      <c r="C2" s="346" t="s">
        <v>339</v>
      </c>
      <c r="D2" s="337" t="s">
        <v>174</v>
      </c>
      <c r="E2" s="337" t="s">
        <v>340</v>
      </c>
      <c r="F2" s="338"/>
      <c r="G2" s="337" t="s">
        <v>341</v>
      </c>
      <c r="H2" s="339"/>
      <c r="I2" s="339"/>
      <c r="J2" s="339"/>
      <c r="K2" s="339"/>
      <c r="L2" s="338"/>
      <c r="M2" s="337" t="s">
        <v>124</v>
      </c>
      <c r="N2" s="338"/>
      <c r="O2" s="335" t="s">
        <v>342</v>
      </c>
      <c r="P2" s="336"/>
      <c r="Q2" s="335" t="s">
        <v>343</v>
      </c>
      <c r="R2" s="336"/>
    </row>
    <row r="3" spans="1:18" ht="15" customHeight="1" x14ac:dyDescent="0.2">
      <c r="A3" s="342"/>
      <c r="B3" s="344"/>
      <c r="C3" s="347"/>
      <c r="D3" s="342"/>
      <c r="E3" s="337" t="s">
        <v>179</v>
      </c>
      <c r="F3" s="337" t="s">
        <v>180</v>
      </c>
      <c r="G3" s="337" t="s">
        <v>181</v>
      </c>
      <c r="H3" s="338"/>
      <c r="I3" s="335" t="s">
        <v>182</v>
      </c>
      <c r="J3" s="336"/>
      <c r="K3" s="337" t="s">
        <v>183</v>
      </c>
      <c r="L3" s="337" t="s">
        <v>184</v>
      </c>
      <c r="M3" s="337" t="s">
        <v>125</v>
      </c>
      <c r="N3" s="337" t="s">
        <v>126</v>
      </c>
      <c r="O3" s="335" t="s">
        <v>185</v>
      </c>
      <c r="P3" s="335" t="s">
        <v>186</v>
      </c>
      <c r="Q3" s="335" t="s">
        <v>187</v>
      </c>
      <c r="R3" s="335" t="s">
        <v>188</v>
      </c>
    </row>
    <row r="4" spans="1:18" ht="114.75" x14ac:dyDescent="0.2">
      <c r="A4" s="341"/>
      <c r="B4" s="345"/>
      <c r="C4" s="347"/>
      <c r="D4" s="341"/>
      <c r="E4" s="341"/>
      <c r="F4" s="341"/>
      <c r="G4" s="224" t="s">
        <v>189</v>
      </c>
      <c r="H4" s="224" t="s">
        <v>190</v>
      </c>
      <c r="I4" s="251" t="str">
        <f>G4</f>
        <v>с даты заключения соглашения о предоставлении субсидии</v>
      </c>
      <c r="J4" s="251" t="s">
        <v>190</v>
      </c>
      <c r="K4" s="341"/>
      <c r="L4" s="341"/>
      <c r="M4" s="341"/>
      <c r="N4" s="341"/>
      <c r="O4" s="340"/>
      <c r="P4" s="340"/>
      <c r="Q4" s="340"/>
      <c r="R4" s="340"/>
    </row>
    <row r="5" spans="1:18" x14ac:dyDescent="0.2">
      <c r="A5" s="154">
        <v>1</v>
      </c>
      <c r="B5" s="225">
        <v>2</v>
      </c>
      <c r="C5" s="224">
        <v>3</v>
      </c>
      <c r="D5" s="224">
        <v>4</v>
      </c>
      <c r="E5" s="224">
        <v>5</v>
      </c>
      <c r="F5" s="224">
        <v>6</v>
      </c>
      <c r="G5" s="224">
        <v>7</v>
      </c>
      <c r="H5" s="224">
        <v>8</v>
      </c>
      <c r="I5" s="251">
        <v>9</v>
      </c>
      <c r="J5" s="251">
        <v>10</v>
      </c>
      <c r="K5" s="224">
        <v>11</v>
      </c>
      <c r="L5" s="224">
        <v>12</v>
      </c>
      <c r="M5" s="224">
        <v>13</v>
      </c>
      <c r="N5" s="224">
        <v>14</v>
      </c>
      <c r="O5" s="224">
        <v>15</v>
      </c>
      <c r="P5" s="224">
        <v>16</v>
      </c>
      <c r="Q5" s="237">
        <v>17</v>
      </c>
      <c r="R5" s="237">
        <v>18</v>
      </c>
    </row>
    <row r="6" spans="1:18" s="56" customFormat="1" ht="74.45" customHeight="1" x14ac:dyDescent="0.25">
      <c r="A6" s="331" t="s">
        <v>69</v>
      </c>
      <c r="B6" s="137" t="s">
        <v>415</v>
      </c>
      <c r="C6" s="142" t="s">
        <v>191</v>
      </c>
      <c r="D6" s="141" t="s">
        <v>333</v>
      </c>
      <c r="E6" s="141" t="s">
        <v>82</v>
      </c>
      <c r="F6" s="142">
        <v>744</v>
      </c>
      <c r="G6" s="142">
        <v>98</v>
      </c>
      <c r="H6" s="142">
        <f>G6</f>
        <v>98</v>
      </c>
      <c r="I6" s="156">
        <v>0</v>
      </c>
      <c r="J6" s="156">
        <f>I6</f>
        <v>0</v>
      </c>
      <c r="K6" s="142">
        <f>G6</f>
        <v>98</v>
      </c>
      <c r="L6" s="142"/>
      <c r="M6" s="224" t="s">
        <v>62</v>
      </c>
      <c r="N6" s="224" t="s">
        <v>62</v>
      </c>
      <c r="O6" s="156">
        <v>4218.78</v>
      </c>
      <c r="P6" s="156"/>
      <c r="Q6" s="156">
        <v>4218.78</v>
      </c>
      <c r="R6" s="156">
        <v>0</v>
      </c>
    </row>
    <row r="7" spans="1:18" ht="15.75" x14ac:dyDescent="0.2">
      <c r="A7" s="332"/>
      <c r="B7" s="146" t="s">
        <v>70</v>
      </c>
      <c r="C7" s="224"/>
      <c r="D7" s="224" t="s">
        <v>62</v>
      </c>
      <c r="E7" s="224"/>
      <c r="F7" s="224"/>
      <c r="G7" s="224">
        <f>G6</f>
        <v>98</v>
      </c>
      <c r="H7" s="224">
        <f t="shared" ref="H7:I7" si="0">H6</f>
        <v>98</v>
      </c>
      <c r="I7" s="251">
        <f t="shared" si="0"/>
        <v>0</v>
      </c>
      <c r="J7" s="251">
        <f t="shared" ref="J7:J70" si="1">I7</f>
        <v>0</v>
      </c>
      <c r="K7" s="224">
        <f t="shared" ref="K7:K70" si="2">G7</f>
        <v>98</v>
      </c>
      <c r="L7" s="224" t="s">
        <v>62</v>
      </c>
      <c r="M7" s="150">
        <v>46022</v>
      </c>
      <c r="N7" s="150">
        <v>46022</v>
      </c>
      <c r="O7" s="156"/>
      <c r="P7" s="223" t="s">
        <v>62</v>
      </c>
      <c r="Q7" s="156"/>
      <c r="R7" s="156"/>
    </row>
    <row r="8" spans="1:18" ht="14.25" x14ac:dyDescent="0.2">
      <c r="A8" s="332"/>
      <c r="B8" s="147" t="s">
        <v>76</v>
      </c>
      <c r="C8" s="224"/>
      <c r="D8" s="224"/>
      <c r="E8" s="224"/>
      <c r="F8" s="224"/>
      <c r="G8" s="224" t="s">
        <v>62</v>
      </c>
      <c r="H8" s="224"/>
      <c r="I8" s="251" t="s">
        <v>62</v>
      </c>
      <c r="J8" s="251" t="str">
        <f t="shared" si="1"/>
        <v>X</v>
      </c>
      <c r="K8" s="224" t="str">
        <f t="shared" si="2"/>
        <v>X</v>
      </c>
      <c r="L8" s="224" t="s">
        <v>62</v>
      </c>
      <c r="M8" s="224"/>
      <c r="N8" s="224"/>
      <c r="O8" s="223" t="s">
        <v>62</v>
      </c>
      <c r="P8" s="223" t="s">
        <v>62</v>
      </c>
      <c r="Q8" s="223" t="s">
        <v>62</v>
      </c>
      <c r="R8" s="223" t="s">
        <v>62</v>
      </c>
    </row>
    <row r="9" spans="1:18" ht="65.45" customHeight="1" x14ac:dyDescent="0.2">
      <c r="A9" s="332"/>
      <c r="B9" s="148" t="s">
        <v>192</v>
      </c>
      <c r="C9" s="224"/>
      <c r="D9" s="224" t="s">
        <v>62</v>
      </c>
      <c r="E9" s="224"/>
      <c r="F9" s="224"/>
      <c r="G9" s="224">
        <f>G6</f>
        <v>98</v>
      </c>
      <c r="H9" s="224">
        <f t="shared" ref="H9" si="3">H6</f>
        <v>98</v>
      </c>
      <c r="I9" s="251">
        <f>I6</f>
        <v>0</v>
      </c>
      <c r="J9" s="251">
        <f t="shared" si="1"/>
        <v>0</v>
      </c>
      <c r="K9" s="224">
        <f t="shared" si="2"/>
        <v>98</v>
      </c>
      <c r="L9" s="224" t="s">
        <v>62</v>
      </c>
      <c r="M9" s="150">
        <v>46022</v>
      </c>
      <c r="N9" s="150">
        <v>46022</v>
      </c>
      <c r="O9" s="156"/>
      <c r="P9" s="223" t="s">
        <v>62</v>
      </c>
      <c r="Q9" s="156"/>
      <c r="R9" s="156"/>
    </row>
    <row r="10" spans="1:18" ht="15" customHeight="1" x14ac:dyDescent="0.2">
      <c r="A10" s="332"/>
      <c r="B10" s="147" t="s">
        <v>193</v>
      </c>
      <c r="C10" s="224"/>
      <c r="D10" s="224"/>
      <c r="E10" s="224"/>
      <c r="F10" s="224"/>
      <c r="G10" s="224" t="s">
        <v>62</v>
      </c>
      <c r="H10" s="224"/>
      <c r="I10" s="251" t="s">
        <v>62</v>
      </c>
      <c r="J10" s="251" t="str">
        <f t="shared" si="1"/>
        <v>X</v>
      </c>
      <c r="K10" s="224" t="str">
        <f t="shared" si="2"/>
        <v>X</v>
      </c>
      <c r="L10" s="224" t="s">
        <v>62</v>
      </c>
      <c r="M10" s="224"/>
      <c r="N10" s="224"/>
      <c r="O10" s="223" t="s">
        <v>62</v>
      </c>
      <c r="P10" s="223" t="s">
        <v>62</v>
      </c>
      <c r="Q10" s="223" t="s">
        <v>62</v>
      </c>
      <c r="R10" s="223" t="s">
        <v>62</v>
      </c>
    </row>
    <row r="11" spans="1:18" ht="38.65" customHeight="1" x14ac:dyDescent="0.2">
      <c r="A11" s="332"/>
      <c r="B11" s="148" t="s">
        <v>330</v>
      </c>
      <c r="C11" s="224"/>
      <c r="D11" s="224" t="s">
        <v>62</v>
      </c>
      <c r="E11" s="224"/>
      <c r="F11" s="224"/>
      <c r="G11" s="224">
        <f>G7</f>
        <v>98</v>
      </c>
      <c r="H11" s="224">
        <f t="shared" ref="H11:I11" si="4">H7</f>
        <v>98</v>
      </c>
      <c r="I11" s="251">
        <f t="shared" si="4"/>
        <v>0</v>
      </c>
      <c r="J11" s="251">
        <f t="shared" si="1"/>
        <v>0</v>
      </c>
      <c r="K11" s="224">
        <f t="shared" si="2"/>
        <v>98</v>
      </c>
      <c r="L11" s="224" t="s">
        <v>62</v>
      </c>
      <c r="M11" s="150">
        <v>46022</v>
      </c>
      <c r="N11" s="150">
        <v>46022</v>
      </c>
      <c r="O11" s="156"/>
      <c r="P11" s="223" t="s">
        <v>62</v>
      </c>
      <c r="Q11" s="156"/>
      <c r="R11" s="156"/>
    </row>
    <row r="12" spans="1:18" ht="21" customHeight="1" x14ac:dyDescent="0.2">
      <c r="A12" s="332"/>
      <c r="B12" s="147" t="s">
        <v>71</v>
      </c>
      <c r="C12" s="224"/>
      <c r="D12" s="224"/>
      <c r="E12" s="224"/>
      <c r="F12" s="224"/>
      <c r="G12" s="224" t="s">
        <v>62</v>
      </c>
      <c r="H12" s="224"/>
      <c r="I12" s="251" t="s">
        <v>62</v>
      </c>
      <c r="J12" s="251" t="str">
        <f t="shared" si="1"/>
        <v>X</v>
      </c>
      <c r="K12" s="224" t="str">
        <f t="shared" si="2"/>
        <v>X</v>
      </c>
      <c r="L12" s="224" t="s">
        <v>62</v>
      </c>
      <c r="M12" s="224"/>
      <c r="N12" s="224"/>
      <c r="O12" s="223" t="s">
        <v>62</v>
      </c>
      <c r="P12" s="223" t="s">
        <v>62</v>
      </c>
      <c r="Q12" s="223" t="s">
        <v>62</v>
      </c>
      <c r="R12" s="223" t="s">
        <v>62</v>
      </c>
    </row>
    <row r="13" spans="1:18" ht="21" customHeight="1" x14ac:dyDescent="0.2">
      <c r="A13" s="333"/>
      <c r="B13" s="148" t="s">
        <v>72</v>
      </c>
      <c r="C13" s="224"/>
      <c r="D13" s="224" t="s">
        <v>62</v>
      </c>
      <c r="E13" s="224"/>
      <c r="F13" s="224"/>
      <c r="G13" s="224">
        <f>G11</f>
        <v>98</v>
      </c>
      <c r="H13" s="224">
        <f t="shared" ref="H13:I13" si="5">H11</f>
        <v>98</v>
      </c>
      <c r="I13" s="251">
        <f t="shared" si="5"/>
        <v>0</v>
      </c>
      <c r="J13" s="251">
        <f t="shared" si="1"/>
        <v>0</v>
      </c>
      <c r="K13" s="224">
        <f t="shared" si="2"/>
        <v>98</v>
      </c>
      <c r="L13" s="224" t="s">
        <v>62</v>
      </c>
      <c r="M13" s="150">
        <v>46022</v>
      </c>
      <c r="N13" s="150">
        <v>46022</v>
      </c>
      <c r="O13" s="156"/>
      <c r="P13" s="223" t="s">
        <v>62</v>
      </c>
      <c r="Q13" s="156"/>
      <c r="R13" s="156"/>
    </row>
    <row r="14" spans="1:18" s="56" customFormat="1" ht="74.45" customHeight="1" x14ac:dyDescent="0.25">
      <c r="A14" s="331" t="s">
        <v>321</v>
      </c>
      <c r="B14" s="137" t="s">
        <v>415</v>
      </c>
      <c r="C14" s="142" t="s">
        <v>191</v>
      </c>
      <c r="D14" s="141" t="s">
        <v>333</v>
      </c>
      <c r="E14" s="141" t="s">
        <v>82</v>
      </c>
      <c r="F14" s="142">
        <v>744</v>
      </c>
      <c r="G14" s="142">
        <v>98</v>
      </c>
      <c r="H14" s="142">
        <f>G14</f>
        <v>98</v>
      </c>
      <c r="I14" s="156">
        <v>0</v>
      </c>
      <c r="J14" s="156">
        <f t="shared" si="1"/>
        <v>0</v>
      </c>
      <c r="K14" s="142">
        <f t="shared" si="2"/>
        <v>98</v>
      </c>
      <c r="L14" s="142"/>
      <c r="M14" s="224" t="s">
        <v>62</v>
      </c>
      <c r="N14" s="224" t="s">
        <v>62</v>
      </c>
      <c r="O14" s="156">
        <v>4218.78</v>
      </c>
      <c r="P14" s="156"/>
      <c r="Q14" s="156"/>
      <c r="R14" s="156">
        <v>0</v>
      </c>
    </row>
    <row r="15" spans="1:18" ht="15.75" x14ac:dyDescent="0.2">
      <c r="A15" s="332"/>
      <c r="B15" s="146" t="s">
        <v>70</v>
      </c>
      <c r="C15" s="224"/>
      <c r="D15" s="224" t="s">
        <v>62</v>
      </c>
      <c r="E15" s="224"/>
      <c r="F15" s="224"/>
      <c r="G15" s="224">
        <f>G14</f>
        <v>98</v>
      </c>
      <c r="H15" s="224">
        <f t="shared" ref="H15:I15" si="6">H14</f>
        <v>98</v>
      </c>
      <c r="I15" s="251">
        <f t="shared" si="6"/>
        <v>0</v>
      </c>
      <c r="J15" s="251">
        <f t="shared" si="1"/>
        <v>0</v>
      </c>
      <c r="K15" s="224">
        <f t="shared" si="2"/>
        <v>98</v>
      </c>
      <c r="L15" s="224" t="s">
        <v>62</v>
      </c>
      <c r="M15" s="150">
        <v>46022</v>
      </c>
      <c r="N15" s="150">
        <v>46022</v>
      </c>
      <c r="O15" s="156"/>
      <c r="P15" s="223" t="s">
        <v>62</v>
      </c>
      <c r="Q15" s="156"/>
      <c r="R15" s="156"/>
    </row>
    <row r="16" spans="1:18" ht="14.25" x14ac:dyDescent="0.2">
      <c r="A16" s="332"/>
      <c r="B16" s="147" t="s">
        <v>76</v>
      </c>
      <c r="C16" s="224"/>
      <c r="D16" s="224"/>
      <c r="E16" s="224"/>
      <c r="F16" s="224"/>
      <c r="G16" s="224" t="s">
        <v>62</v>
      </c>
      <c r="H16" s="224"/>
      <c r="I16" s="251" t="s">
        <v>62</v>
      </c>
      <c r="J16" s="251" t="str">
        <f t="shared" si="1"/>
        <v>X</v>
      </c>
      <c r="K16" s="224" t="str">
        <f t="shared" si="2"/>
        <v>X</v>
      </c>
      <c r="L16" s="224" t="s">
        <v>62</v>
      </c>
      <c r="M16" s="224"/>
      <c r="N16" s="224"/>
      <c r="O16" s="223" t="s">
        <v>62</v>
      </c>
      <c r="P16" s="223" t="s">
        <v>62</v>
      </c>
      <c r="Q16" s="223" t="s">
        <v>62</v>
      </c>
      <c r="R16" s="223" t="s">
        <v>62</v>
      </c>
    </row>
    <row r="17" spans="1:18" ht="65.45" customHeight="1" x14ac:dyDescent="0.2">
      <c r="A17" s="332"/>
      <c r="B17" s="148" t="s">
        <v>192</v>
      </c>
      <c r="C17" s="224"/>
      <c r="D17" s="224" t="s">
        <v>62</v>
      </c>
      <c r="E17" s="224"/>
      <c r="F17" s="224"/>
      <c r="G17" s="224">
        <f>G14</f>
        <v>98</v>
      </c>
      <c r="H17" s="224">
        <f t="shared" ref="H17:I17" si="7">H14</f>
        <v>98</v>
      </c>
      <c r="I17" s="251">
        <f t="shared" si="7"/>
        <v>0</v>
      </c>
      <c r="J17" s="251">
        <f t="shared" si="1"/>
        <v>0</v>
      </c>
      <c r="K17" s="224">
        <f t="shared" si="2"/>
        <v>98</v>
      </c>
      <c r="L17" s="224" t="s">
        <v>62</v>
      </c>
      <c r="M17" s="150">
        <v>46022</v>
      </c>
      <c r="N17" s="150">
        <v>46022</v>
      </c>
      <c r="O17" s="156"/>
      <c r="P17" s="223" t="s">
        <v>62</v>
      </c>
      <c r="Q17" s="156"/>
      <c r="R17" s="156"/>
    </row>
    <row r="18" spans="1:18" ht="15" customHeight="1" x14ac:dyDescent="0.2">
      <c r="A18" s="332"/>
      <c r="B18" s="147" t="s">
        <v>193</v>
      </c>
      <c r="C18" s="224"/>
      <c r="D18" s="224"/>
      <c r="E18" s="224"/>
      <c r="F18" s="224"/>
      <c r="G18" s="224" t="s">
        <v>62</v>
      </c>
      <c r="H18" s="224"/>
      <c r="I18" s="251" t="s">
        <v>62</v>
      </c>
      <c r="J18" s="251" t="str">
        <f t="shared" si="1"/>
        <v>X</v>
      </c>
      <c r="K18" s="224" t="str">
        <f t="shared" si="2"/>
        <v>X</v>
      </c>
      <c r="L18" s="224" t="s">
        <v>62</v>
      </c>
      <c r="M18" s="224"/>
      <c r="N18" s="224"/>
      <c r="O18" s="223" t="s">
        <v>62</v>
      </c>
      <c r="P18" s="223" t="s">
        <v>62</v>
      </c>
      <c r="Q18" s="223" t="s">
        <v>62</v>
      </c>
      <c r="R18" s="223" t="s">
        <v>62</v>
      </c>
    </row>
    <row r="19" spans="1:18" ht="38.65" customHeight="1" x14ac:dyDescent="0.2">
      <c r="A19" s="332"/>
      <c r="B19" s="148" t="s">
        <v>330</v>
      </c>
      <c r="C19" s="224"/>
      <c r="D19" s="224" t="s">
        <v>62</v>
      </c>
      <c r="E19" s="224"/>
      <c r="F19" s="224"/>
      <c r="G19" s="224">
        <f>G15</f>
        <v>98</v>
      </c>
      <c r="H19" s="224">
        <f t="shared" ref="H19:I19" si="8">H15</f>
        <v>98</v>
      </c>
      <c r="I19" s="251">
        <f t="shared" si="8"/>
        <v>0</v>
      </c>
      <c r="J19" s="251">
        <f t="shared" si="1"/>
        <v>0</v>
      </c>
      <c r="K19" s="224">
        <f t="shared" si="2"/>
        <v>98</v>
      </c>
      <c r="L19" s="224" t="s">
        <v>62</v>
      </c>
      <c r="M19" s="150">
        <v>46022</v>
      </c>
      <c r="N19" s="150">
        <v>46022</v>
      </c>
      <c r="O19" s="156"/>
      <c r="P19" s="223" t="s">
        <v>62</v>
      </c>
      <c r="Q19" s="156"/>
      <c r="R19" s="156"/>
    </row>
    <row r="20" spans="1:18" ht="21" customHeight="1" x14ac:dyDescent="0.2">
      <c r="A20" s="332"/>
      <c r="B20" s="147" t="s">
        <v>71</v>
      </c>
      <c r="C20" s="224"/>
      <c r="D20" s="224"/>
      <c r="E20" s="224"/>
      <c r="F20" s="224"/>
      <c r="G20" s="224" t="s">
        <v>62</v>
      </c>
      <c r="H20" s="224"/>
      <c r="I20" s="251" t="s">
        <v>62</v>
      </c>
      <c r="J20" s="251" t="str">
        <f t="shared" si="1"/>
        <v>X</v>
      </c>
      <c r="K20" s="224" t="str">
        <f t="shared" si="2"/>
        <v>X</v>
      </c>
      <c r="L20" s="224" t="s">
        <v>62</v>
      </c>
      <c r="M20" s="224"/>
      <c r="N20" s="224"/>
      <c r="O20" s="223" t="s">
        <v>62</v>
      </c>
      <c r="P20" s="223" t="s">
        <v>62</v>
      </c>
      <c r="Q20" s="223" t="s">
        <v>62</v>
      </c>
      <c r="R20" s="223" t="s">
        <v>62</v>
      </c>
    </row>
    <row r="21" spans="1:18" ht="21" customHeight="1" x14ac:dyDescent="0.2">
      <c r="A21" s="333"/>
      <c r="B21" s="148" t="s">
        <v>72</v>
      </c>
      <c r="C21" s="224"/>
      <c r="D21" s="224" t="s">
        <v>62</v>
      </c>
      <c r="E21" s="224"/>
      <c r="F21" s="224"/>
      <c r="G21" s="224">
        <f>G19</f>
        <v>98</v>
      </c>
      <c r="H21" s="224">
        <f t="shared" ref="H21:I21" si="9">H19</f>
        <v>98</v>
      </c>
      <c r="I21" s="251">
        <f t="shared" si="9"/>
        <v>0</v>
      </c>
      <c r="J21" s="251">
        <f t="shared" si="1"/>
        <v>0</v>
      </c>
      <c r="K21" s="224">
        <f t="shared" si="2"/>
        <v>98</v>
      </c>
      <c r="L21" s="224" t="s">
        <v>62</v>
      </c>
      <c r="M21" s="150">
        <v>46022</v>
      </c>
      <c r="N21" s="150">
        <v>46022</v>
      </c>
      <c r="O21" s="156"/>
      <c r="P21" s="223" t="s">
        <v>62</v>
      </c>
      <c r="Q21" s="156"/>
      <c r="R21" s="156"/>
    </row>
    <row r="22" spans="1:18" s="56" customFormat="1" ht="74.45" customHeight="1" x14ac:dyDescent="0.25">
      <c r="A22" s="331" t="s">
        <v>322</v>
      </c>
      <c r="B22" s="137" t="s">
        <v>415</v>
      </c>
      <c r="C22" s="142" t="s">
        <v>191</v>
      </c>
      <c r="D22" s="141" t="s">
        <v>333</v>
      </c>
      <c r="E22" s="141" t="s">
        <v>82</v>
      </c>
      <c r="F22" s="142">
        <v>744</v>
      </c>
      <c r="G22" s="142">
        <v>98</v>
      </c>
      <c r="H22" s="142">
        <f>G22</f>
        <v>98</v>
      </c>
      <c r="I22" s="156">
        <v>0</v>
      </c>
      <c r="J22" s="156">
        <f t="shared" si="1"/>
        <v>0</v>
      </c>
      <c r="K22" s="142">
        <f t="shared" si="2"/>
        <v>98</v>
      </c>
      <c r="L22" s="142"/>
      <c r="M22" s="224" t="s">
        <v>62</v>
      </c>
      <c r="N22" s="224" t="s">
        <v>62</v>
      </c>
      <c r="O22" s="156">
        <v>4218.78</v>
      </c>
      <c r="P22" s="156"/>
      <c r="Q22" s="156">
        <v>4218.78</v>
      </c>
      <c r="R22" s="156">
        <v>4218.78</v>
      </c>
    </row>
    <row r="23" spans="1:18" ht="15.75" x14ac:dyDescent="0.2">
      <c r="A23" s="332"/>
      <c r="B23" s="146" t="s">
        <v>70</v>
      </c>
      <c r="C23" s="224"/>
      <c r="D23" s="224" t="s">
        <v>62</v>
      </c>
      <c r="E23" s="224"/>
      <c r="F23" s="224"/>
      <c r="G23" s="224">
        <f>G22</f>
        <v>98</v>
      </c>
      <c r="H23" s="224">
        <f t="shared" ref="H23:I23" si="10">H22</f>
        <v>98</v>
      </c>
      <c r="I23" s="251">
        <f t="shared" si="10"/>
        <v>0</v>
      </c>
      <c r="J23" s="251">
        <f t="shared" si="1"/>
        <v>0</v>
      </c>
      <c r="K23" s="224">
        <f t="shared" si="2"/>
        <v>98</v>
      </c>
      <c r="L23" s="224" t="s">
        <v>62</v>
      </c>
      <c r="M23" s="150">
        <v>46022</v>
      </c>
      <c r="N23" s="150">
        <v>46022</v>
      </c>
      <c r="O23" s="156"/>
      <c r="P23" s="223" t="s">
        <v>62</v>
      </c>
      <c r="Q23" s="156"/>
      <c r="R23" s="156"/>
    </row>
    <row r="24" spans="1:18" ht="14.25" x14ac:dyDescent="0.2">
      <c r="A24" s="332"/>
      <c r="B24" s="147" t="s">
        <v>76</v>
      </c>
      <c r="C24" s="224"/>
      <c r="D24" s="224"/>
      <c r="E24" s="224"/>
      <c r="F24" s="224"/>
      <c r="G24" s="224" t="s">
        <v>62</v>
      </c>
      <c r="H24" s="224"/>
      <c r="I24" s="251" t="s">
        <v>62</v>
      </c>
      <c r="J24" s="251" t="str">
        <f t="shared" si="1"/>
        <v>X</v>
      </c>
      <c r="K24" s="224" t="str">
        <f t="shared" si="2"/>
        <v>X</v>
      </c>
      <c r="L24" s="224" t="s">
        <v>62</v>
      </c>
      <c r="M24" s="224"/>
      <c r="N24" s="224"/>
      <c r="O24" s="223" t="s">
        <v>62</v>
      </c>
      <c r="P24" s="223" t="s">
        <v>62</v>
      </c>
      <c r="Q24" s="223" t="s">
        <v>62</v>
      </c>
      <c r="R24" s="223" t="s">
        <v>62</v>
      </c>
    </row>
    <row r="25" spans="1:18" ht="65.45" customHeight="1" x14ac:dyDescent="0.2">
      <c r="A25" s="332"/>
      <c r="B25" s="148" t="s">
        <v>192</v>
      </c>
      <c r="C25" s="224"/>
      <c r="D25" s="224" t="s">
        <v>62</v>
      </c>
      <c r="E25" s="224"/>
      <c r="F25" s="224"/>
      <c r="G25" s="224">
        <f>G22</f>
        <v>98</v>
      </c>
      <c r="H25" s="224">
        <f t="shared" ref="H25:I25" si="11">H22</f>
        <v>98</v>
      </c>
      <c r="I25" s="251">
        <f t="shared" si="11"/>
        <v>0</v>
      </c>
      <c r="J25" s="251">
        <f t="shared" si="1"/>
        <v>0</v>
      </c>
      <c r="K25" s="224">
        <f t="shared" si="2"/>
        <v>98</v>
      </c>
      <c r="L25" s="224" t="s">
        <v>62</v>
      </c>
      <c r="M25" s="150">
        <v>46022</v>
      </c>
      <c r="N25" s="150">
        <v>46022</v>
      </c>
      <c r="O25" s="156"/>
      <c r="P25" s="223" t="s">
        <v>62</v>
      </c>
      <c r="Q25" s="156"/>
      <c r="R25" s="156"/>
    </row>
    <row r="26" spans="1:18" ht="15" customHeight="1" x14ac:dyDescent="0.2">
      <c r="A26" s="332"/>
      <c r="B26" s="147" t="s">
        <v>193</v>
      </c>
      <c r="C26" s="224"/>
      <c r="D26" s="224"/>
      <c r="E26" s="224"/>
      <c r="F26" s="224"/>
      <c r="G26" s="224" t="s">
        <v>62</v>
      </c>
      <c r="H26" s="224"/>
      <c r="I26" s="251" t="s">
        <v>62</v>
      </c>
      <c r="J26" s="251" t="str">
        <f t="shared" si="1"/>
        <v>X</v>
      </c>
      <c r="K26" s="224" t="str">
        <f t="shared" si="2"/>
        <v>X</v>
      </c>
      <c r="L26" s="224" t="s">
        <v>62</v>
      </c>
      <c r="M26" s="224"/>
      <c r="N26" s="224"/>
      <c r="O26" s="223" t="s">
        <v>62</v>
      </c>
      <c r="P26" s="223" t="s">
        <v>62</v>
      </c>
      <c r="Q26" s="223" t="s">
        <v>62</v>
      </c>
      <c r="R26" s="223" t="s">
        <v>62</v>
      </c>
    </row>
    <row r="27" spans="1:18" ht="38.65" customHeight="1" x14ac:dyDescent="0.2">
      <c r="A27" s="332"/>
      <c r="B27" s="148" t="s">
        <v>330</v>
      </c>
      <c r="C27" s="224"/>
      <c r="D27" s="224" t="s">
        <v>62</v>
      </c>
      <c r="E27" s="224"/>
      <c r="F27" s="224"/>
      <c r="G27" s="224">
        <f>G23</f>
        <v>98</v>
      </c>
      <c r="H27" s="224">
        <f t="shared" ref="H27:I27" si="12">H23</f>
        <v>98</v>
      </c>
      <c r="I27" s="251">
        <f t="shared" si="12"/>
        <v>0</v>
      </c>
      <c r="J27" s="251">
        <f t="shared" si="1"/>
        <v>0</v>
      </c>
      <c r="K27" s="224">
        <f t="shared" si="2"/>
        <v>98</v>
      </c>
      <c r="L27" s="224" t="s">
        <v>62</v>
      </c>
      <c r="M27" s="150">
        <v>46022</v>
      </c>
      <c r="N27" s="150">
        <v>46022</v>
      </c>
      <c r="O27" s="156"/>
      <c r="P27" s="223" t="s">
        <v>62</v>
      </c>
      <c r="Q27" s="156"/>
      <c r="R27" s="156"/>
    </row>
    <row r="28" spans="1:18" ht="21" customHeight="1" x14ac:dyDescent="0.2">
      <c r="A28" s="332"/>
      <c r="B28" s="147" t="s">
        <v>71</v>
      </c>
      <c r="C28" s="224"/>
      <c r="D28" s="224"/>
      <c r="E28" s="224"/>
      <c r="F28" s="224"/>
      <c r="G28" s="224" t="s">
        <v>62</v>
      </c>
      <c r="H28" s="224"/>
      <c r="I28" s="251" t="s">
        <v>62</v>
      </c>
      <c r="J28" s="251" t="str">
        <f t="shared" si="1"/>
        <v>X</v>
      </c>
      <c r="K28" s="224" t="str">
        <f t="shared" si="2"/>
        <v>X</v>
      </c>
      <c r="L28" s="224" t="s">
        <v>62</v>
      </c>
      <c r="M28" s="224"/>
      <c r="N28" s="224"/>
      <c r="O28" s="223" t="s">
        <v>62</v>
      </c>
      <c r="P28" s="223" t="s">
        <v>62</v>
      </c>
      <c r="Q28" s="223" t="s">
        <v>62</v>
      </c>
      <c r="R28" s="223" t="s">
        <v>62</v>
      </c>
    </row>
    <row r="29" spans="1:18" ht="21" customHeight="1" x14ac:dyDescent="0.2">
      <c r="A29" s="333"/>
      <c r="B29" s="148" t="s">
        <v>72</v>
      </c>
      <c r="C29" s="224"/>
      <c r="D29" s="224" t="s">
        <v>62</v>
      </c>
      <c r="E29" s="224"/>
      <c r="F29" s="224"/>
      <c r="G29" s="224">
        <f>G27</f>
        <v>98</v>
      </c>
      <c r="H29" s="224">
        <f t="shared" ref="H29:I29" si="13">H27</f>
        <v>98</v>
      </c>
      <c r="I29" s="251">
        <f t="shared" si="13"/>
        <v>0</v>
      </c>
      <c r="J29" s="251">
        <f t="shared" si="1"/>
        <v>0</v>
      </c>
      <c r="K29" s="224">
        <f t="shared" si="2"/>
        <v>98</v>
      </c>
      <c r="L29" s="224" t="s">
        <v>62</v>
      </c>
      <c r="M29" s="150">
        <v>46022</v>
      </c>
      <c r="N29" s="150">
        <v>46022</v>
      </c>
      <c r="O29" s="156"/>
      <c r="P29" s="223" t="s">
        <v>62</v>
      </c>
      <c r="Q29" s="156"/>
      <c r="R29" s="156"/>
    </row>
    <row r="30" spans="1:18" s="56" customFormat="1" ht="74.45" customHeight="1" x14ac:dyDescent="0.25">
      <c r="A30" s="331" t="s">
        <v>323</v>
      </c>
      <c r="B30" s="137" t="s">
        <v>415</v>
      </c>
      <c r="C30" s="142" t="s">
        <v>191</v>
      </c>
      <c r="D30" s="141" t="s">
        <v>333</v>
      </c>
      <c r="E30" s="141" t="s">
        <v>82</v>
      </c>
      <c r="F30" s="142">
        <v>744</v>
      </c>
      <c r="G30" s="142">
        <v>98</v>
      </c>
      <c r="H30" s="142">
        <f>G30</f>
        <v>98</v>
      </c>
      <c r="I30" s="156">
        <v>0</v>
      </c>
      <c r="J30" s="156">
        <f t="shared" si="1"/>
        <v>0</v>
      </c>
      <c r="K30" s="142">
        <f t="shared" si="2"/>
        <v>98</v>
      </c>
      <c r="L30" s="142"/>
      <c r="M30" s="224" t="s">
        <v>62</v>
      </c>
      <c r="N30" s="224" t="s">
        <v>62</v>
      </c>
      <c r="O30" s="156">
        <v>14792.92</v>
      </c>
      <c r="P30" s="156"/>
      <c r="Q30" s="156">
        <v>3754.56</v>
      </c>
      <c r="R30" s="156">
        <v>0</v>
      </c>
    </row>
    <row r="31" spans="1:18" ht="15.75" x14ac:dyDescent="0.2">
      <c r="A31" s="332"/>
      <c r="B31" s="146" t="s">
        <v>70</v>
      </c>
      <c r="C31" s="224"/>
      <c r="D31" s="224" t="s">
        <v>62</v>
      </c>
      <c r="E31" s="224"/>
      <c r="F31" s="224"/>
      <c r="G31" s="224">
        <f>G30</f>
        <v>98</v>
      </c>
      <c r="H31" s="224">
        <f t="shared" ref="H31:I31" si="14">H30</f>
        <v>98</v>
      </c>
      <c r="I31" s="251">
        <f t="shared" si="14"/>
        <v>0</v>
      </c>
      <c r="J31" s="251">
        <f t="shared" si="1"/>
        <v>0</v>
      </c>
      <c r="K31" s="224">
        <f t="shared" si="2"/>
        <v>98</v>
      </c>
      <c r="L31" s="224" t="s">
        <v>62</v>
      </c>
      <c r="M31" s="150">
        <v>46022</v>
      </c>
      <c r="N31" s="150">
        <v>46022</v>
      </c>
      <c r="O31" s="156"/>
      <c r="P31" s="223" t="s">
        <v>62</v>
      </c>
      <c r="Q31" s="156"/>
      <c r="R31" s="156"/>
    </row>
    <row r="32" spans="1:18" ht="14.25" x14ac:dyDescent="0.2">
      <c r="A32" s="332"/>
      <c r="B32" s="147" t="s">
        <v>76</v>
      </c>
      <c r="C32" s="224"/>
      <c r="D32" s="224"/>
      <c r="E32" s="224"/>
      <c r="F32" s="224"/>
      <c r="G32" s="224" t="s">
        <v>62</v>
      </c>
      <c r="H32" s="224"/>
      <c r="I32" s="251" t="s">
        <v>62</v>
      </c>
      <c r="J32" s="251" t="str">
        <f t="shared" si="1"/>
        <v>X</v>
      </c>
      <c r="K32" s="224" t="str">
        <f t="shared" si="2"/>
        <v>X</v>
      </c>
      <c r="L32" s="224" t="s">
        <v>62</v>
      </c>
      <c r="M32" s="224"/>
      <c r="N32" s="224"/>
      <c r="O32" s="223" t="s">
        <v>62</v>
      </c>
      <c r="P32" s="223" t="s">
        <v>62</v>
      </c>
      <c r="Q32" s="223" t="s">
        <v>62</v>
      </c>
      <c r="R32" s="223" t="s">
        <v>62</v>
      </c>
    </row>
    <row r="33" spans="1:18" ht="65.45" customHeight="1" x14ac:dyDescent="0.2">
      <c r="A33" s="332"/>
      <c r="B33" s="148" t="s">
        <v>192</v>
      </c>
      <c r="C33" s="224"/>
      <c r="D33" s="224" t="s">
        <v>62</v>
      </c>
      <c r="E33" s="224"/>
      <c r="F33" s="224"/>
      <c r="G33" s="224">
        <f>G30</f>
        <v>98</v>
      </c>
      <c r="H33" s="224">
        <f t="shared" ref="H33:I33" si="15">H30</f>
        <v>98</v>
      </c>
      <c r="I33" s="251">
        <f t="shared" si="15"/>
        <v>0</v>
      </c>
      <c r="J33" s="251">
        <f t="shared" si="1"/>
        <v>0</v>
      </c>
      <c r="K33" s="224">
        <f t="shared" si="2"/>
        <v>98</v>
      </c>
      <c r="L33" s="224" t="s">
        <v>62</v>
      </c>
      <c r="M33" s="150">
        <v>46022</v>
      </c>
      <c r="N33" s="150">
        <v>46022</v>
      </c>
      <c r="O33" s="156"/>
      <c r="P33" s="223" t="s">
        <v>62</v>
      </c>
      <c r="Q33" s="156"/>
      <c r="R33" s="156"/>
    </row>
    <row r="34" spans="1:18" ht="15" customHeight="1" x14ac:dyDescent="0.2">
      <c r="A34" s="332"/>
      <c r="B34" s="147" t="s">
        <v>193</v>
      </c>
      <c r="C34" s="224"/>
      <c r="D34" s="224"/>
      <c r="E34" s="224"/>
      <c r="F34" s="224"/>
      <c r="G34" s="224" t="s">
        <v>62</v>
      </c>
      <c r="H34" s="224"/>
      <c r="I34" s="251" t="s">
        <v>62</v>
      </c>
      <c r="J34" s="251" t="str">
        <f t="shared" si="1"/>
        <v>X</v>
      </c>
      <c r="K34" s="224" t="str">
        <f t="shared" si="2"/>
        <v>X</v>
      </c>
      <c r="L34" s="224" t="s">
        <v>62</v>
      </c>
      <c r="M34" s="224"/>
      <c r="N34" s="224"/>
      <c r="O34" s="223" t="s">
        <v>62</v>
      </c>
      <c r="P34" s="223" t="s">
        <v>62</v>
      </c>
      <c r="Q34" s="223" t="s">
        <v>62</v>
      </c>
      <c r="R34" s="223" t="s">
        <v>62</v>
      </c>
    </row>
    <row r="35" spans="1:18" ht="38.65" customHeight="1" x14ac:dyDescent="0.2">
      <c r="A35" s="332"/>
      <c r="B35" s="148" t="s">
        <v>330</v>
      </c>
      <c r="C35" s="224"/>
      <c r="D35" s="224" t="s">
        <v>62</v>
      </c>
      <c r="E35" s="224"/>
      <c r="F35" s="224"/>
      <c r="G35" s="224">
        <f>G31</f>
        <v>98</v>
      </c>
      <c r="H35" s="224">
        <f t="shared" ref="H35:I35" si="16">H31</f>
        <v>98</v>
      </c>
      <c r="I35" s="251">
        <f t="shared" si="16"/>
        <v>0</v>
      </c>
      <c r="J35" s="251">
        <f t="shared" si="1"/>
        <v>0</v>
      </c>
      <c r="K35" s="224">
        <f t="shared" si="2"/>
        <v>98</v>
      </c>
      <c r="L35" s="224" t="s">
        <v>62</v>
      </c>
      <c r="M35" s="150">
        <v>46022</v>
      </c>
      <c r="N35" s="150">
        <v>46022</v>
      </c>
      <c r="O35" s="156"/>
      <c r="P35" s="223" t="s">
        <v>62</v>
      </c>
      <c r="Q35" s="156"/>
      <c r="R35" s="156"/>
    </row>
    <row r="36" spans="1:18" ht="21" customHeight="1" x14ac:dyDescent="0.2">
      <c r="A36" s="332"/>
      <c r="B36" s="147" t="s">
        <v>71</v>
      </c>
      <c r="C36" s="224"/>
      <c r="D36" s="224"/>
      <c r="E36" s="224"/>
      <c r="F36" s="224"/>
      <c r="G36" s="224" t="s">
        <v>62</v>
      </c>
      <c r="H36" s="224"/>
      <c r="I36" s="251" t="s">
        <v>62</v>
      </c>
      <c r="J36" s="251" t="str">
        <f t="shared" si="1"/>
        <v>X</v>
      </c>
      <c r="K36" s="224" t="str">
        <f t="shared" si="2"/>
        <v>X</v>
      </c>
      <c r="L36" s="224" t="s">
        <v>62</v>
      </c>
      <c r="M36" s="224"/>
      <c r="N36" s="224"/>
      <c r="O36" s="223" t="s">
        <v>62</v>
      </c>
      <c r="P36" s="223" t="s">
        <v>62</v>
      </c>
      <c r="Q36" s="223" t="s">
        <v>62</v>
      </c>
      <c r="R36" s="223" t="s">
        <v>62</v>
      </c>
    </row>
    <row r="37" spans="1:18" ht="21" customHeight="1" x14ac:dyDescent="0.2">
      <c r="A37" s="333"/>
      <c r="B37" s="148" t="s">
        <v>72</v>
      </c>
      <c r="C37" s="224"/>
      <c r="D37" s="224" t="s">
        <v>62</v>
      </c>
      <c r="E37" s="224"/>
      <c r="F37" s="224"/>
      <c r="G37" s="224">
        <f>G35</f>
        <v>98</v>
      </c>
      <c r="H37" s="224">
        <f t="shared" ref="H37:I37" si="17">H35</f>
        <v>98</v>
      </c>
      <c r="I37" s="251">
        <f t="shared" si="17"/>
        <v>0</v>
      </c>
      <c r="J37" s="251">
        <f t="shared" si="1"/>
        <v>0</v>
      </c>
      <c r="K37" s="224">
        <f t="shared" si="2"/>
        <v>98</v>
      </c>
      <c r="L37" s="224" t="s">
        <v>62</v>
      </c>
      <c r="M37" s="150">
        <v>46022</v>
      </c>
      <c r="N37" s="150">
        <v>46022</v>
      </c>
      <c r="O37" s="156"/>
      <c r="P37" s="223" t="s">
        <v>62</v>
      </c>
      <c r="Q37" s="156"/>
      <c r="R37" s="156"/>
    </row>
    <row r="38" spans="1:18" s="56" customFormat="1" ht="74.45" customHeight="1" x14ac:dyDescent="0.25">
      <c r="A38" s="331" t="s">
        <v>324</v>
      </c>
      <c r="B38" s="137" t="s">
        <v>415</v>
      </c>
      <c r="C38" s="142" t="s">
        <v>191</v>
      </c>
      <c r="D38" s="141" t="s">
        <v>333</v>
      </c>
      <c r="E38" s="141" t="s">
        <v>82</v>
      </c>
      <c r="F38" s="142">
        <v>744</v>
      </c>
      <c r="G38" s="142">
        <v>98</v>
      </c>
      <c r="H38" s="142">
        <f>G38</f>
        <v>98</v>
      </c>
      <c r="I38" s="156">
        <v>61</v>
      </c>
      <c r="J38" s="156">
        <f t="shared" si="1"/>
        <v>61</v>
      </c>
      <c r="K38" s="142">
        <f t="shared" si="2"/>
        <v>98</v>
      </c>
      <c r="L38" s="142"/>
      <c r="M38" s="224" t="s">
        <v>62</v>
      </c>
      <c r="N38" s="224" t="s">
        <v>62</v>
      </c>
      <c r="O38" s="156">
        <v>6105.52</v>
      </c>
      <c r="P38" s="156"/>
      <c r="Q38" s="156">
        <v>6105.52</v>
      </c>
      <c r="R38" s="156">
        <v>3773.48</v>
      </c>
    </row>
    <row r="39" spans="1:18" ht="15.75" x14ac:dyDescent="0.2">
      <c r="A39" s="332"/>
      <c r="B39" s="146" t="s">
        <v>70</v>
      </c>
      <c r="C39" s="224"/>
      <c r="D39" s="224" t="s">
        <v>62</v>
      </c>
      <c r="E39" s="224"/>
      <c r="F39" s="224"/>
      <c r="G39" s="224">
        <f>G38</f>
        <v>98</v>
      </c>
      <c r="H39" s="224">
        <f t="shared" ref="H39:I39" si="18">H38</f>
        <v>98</v>
      </c>
      <c r="I39" s="251">
        <f t="shared" si="18"/>
        <v>61</v>
      </c>
      <c r="J39" s="251">
        <f t="shared" si="1"/>
        <v>61</v>
      </c>
      <c r="K39" s="224">
        <f t="shared" si="2"/>
        <v>98</v>
      </c>
      <c r="L39" s="224" t="s">
        <v>62</v>
      </c>
      <c r="M39" s="150">
        <v>46022</v>
      </c>
      <c r="N39" s="150">
        <v>46022</v>
      </c>
      <c r="O39" s="156"/>
      <c r="P39" s="223" t="s">
        <v>62</v>
      </c>
      <c r="Q39" s="156"/>
      <c r="R39" s="156"/>
    </row>
    <row r="40" spans="1:18" ht="14.25" x14ac:dyDescent="0.2">
      <c r="A40" s="332"/>
      <c r="B40" s="147" t="s">
        <v>76</v>
      </c>
      <c r="C40" s="224"/>
      <c r="D40" s="224"/>
      <c r="E40" s="224"/>
      <c r="F40" s="224"/>
      <c r="G40" s="224" t="s">
        <v>62</v>
      </c>
      <c r="H40" s="224"/>
      <c r="I40" s="251" t="s">
        <v>62</v>
      </c>
      <c r="J40" s="251" t="str">
        <f t="shared" si="1"/>
        <v>X</v>
      </c>
      <c r="K40" s="224" t="str">
        <f t="shared" si="2"/>
        <v>X</v>
      </c>
      <c r="L40" s="224" t="s">
        <v>62</v>
      </c>
      <c r="M40" s="224"/>
      <c r="N40" s="224"/>
      <c r="O40" s="223" t="s">
        <v>62</v>
      </c>
      <c r="P40" s="223" t="s">
        <v>62</v>
      </c>
      <c r="Q40" s="223" t="s">
        <v>62</v>
      </c>
      <c r="R40" s="223" t="s">
        <v>62</v>
      </c>
    </row>
    <row r="41" spans="1:18" ht="65.45" customHeight="1" x14ac:dyDescent="0.2">
      <c r="A41" s="332"/>
      <c r="B41" s="148" t="s">
        <v>192</v>
      </c>
      <c r="C41" s="224"/>
      <c r="D41" s="224" t="s">
        <v>62</v>
      </c>
      <c r="E41" s="224"/>
      <c r="F41" s="224"/>
      <c r="G41" s="224">
        <f>G38</f>
        <v>98</v>
      </c>
      <c r="H41" s="224">
        <f t="shared" ref="H41:I41" si="19">H38</f>
        <v>98</v>
      </c>
      <c r="I41" s="251">
        <f t="shared" si="19"/>
        <v>61</v>
      </c>
      <c r="J41" s="251">
        <f t="shared" si="1"/>
        <v>61</v>
      </c>
      <c r="K41" s="224">
        <f t="shared" si="2"/>
        <v>98</v>
      </c>
      <c r="L41" s="224" t="s">
        <v>62</v>
      </c>
      <c r="M41" s="150">
        <v>46022</v>
      </c>
      <c r="N41" s="150">
        <v>46022</v>
      </c>
      <c r="O41" s="156"/>
      <c r="P41" s="223" t="s">
        <v>62</v>
      </c>
      <c r="Q41" s="156"/>
      <c r="R41" s="156"/>
    </row>
    <row r="42" spans="1:18" ht="15" customHeight="1" x14ac:dyDescent="0.2">
      <c r="A42" s="332"/>
      <c r="B42" s="147" t="s">
        <v>193</v>
      </c>
      <c r="C42" s="224"/>
      <c r="D42" s="224"/>
      <c r="E42" s="224"/>
      <c r="F42" s="224"/>
      <c r="G42" s="224" t="s">
        <v>62</v>
      </c>
      <c r="H42" s="224"/>
      <c r="I42" s="251" t="s">
        <v>62</v>
      </c>
      <c r="J42" s="251" t="str">
        <f t="shared" si="1"/>
        <v>X</v>
      </c>
      <c r="K42" s="224" t="str">
        <f t="shared" si="2"/>
        <v>X</v>
      </c>
      <c r="L42" s="224" t="s">
        <v>62</v>
      </c>
      <c r="M42" s="224"/>
      <c r="N42" s="224"/>
      <c r="O42" s="223" t="s">
        <v>62</v>
      </c>
      <c r="P42" s="223" t="s">
        <v>62</v>
      </c>
      <c r="Q42" s="223" t="s">
        <v>62</v>
      </c>
      <c r="R42" s="223" t="s">
        <v>62</v>
      </c>
    </row>
    <row r="43" spans="1:18" ht="38.65" customHeight="1" x14ac:dyDescent="0.2">
      <c r="A43" s="332"/>
      <c r="B43" s="148" t="s">
        <v>330</v>
      </c>
      <c r="C43" s="224"/>
      <c r="D43" s="224" t="s">
        <v>62</v>
      </c>
      <c r="E43" s="224"/>
      <c r="F43" s="224"/>
      <c r="G43" s="224">
        <f>G39</f>
        <v>98</v>
      </c>
      <c r="H43" s="224">
        <f t="shared" ref="H43:I43" si="20">H39</f>
        <v>98</v>
      </c>
      <c r="I43" s="251">
        <f t="shared" si="20"/>
        <v>61</v>
      </c>
      <c r="J43" s="251">
        <f t="shared" si="1"/>
        <v>61</v>
      </c>
      <c r="K43" s="224">
        <f t="shared" si="2"/>
        <v>98</v>
      </c>
      <c r="L43" s="224" t="s">
        <v>62</v>
      </c>
      <c r="M43" s="150">
        <v>46022</v>
      </c>
      <c r="N43" s="150">
        <v>46022</v>
      </c>
      <c r="O43" s="156"/>
      <c r="P43" s="223" t="s">
        <v>62</v>
      </c>
      <c r="Q43" s="156"/>
      <c r="R43" s="156"/>
    </row>
    <row r="44" spans="1:18" ht="21" customHeight="1" x14ac:dyDescent="0.2">
      <c r="A44" s="332"/>
      <c r="B44" s="147" t="s">
        <v>71</v>
      </c>
      <c r="C44" s="224"/>
      <c r="D44" s="224"/>
      <c r="E44" s="224"/>
      <c r="F44" s="224"/>
      <c r="G44" s="224" t="s">
        <v>62</v>
      </c>
      <c r="H44" s="224"/>
      <c r="I44" s="251" t="s">
        <v>62</v>
      </c>
      <c r="J44" s="251" t="str">
        <f t="shared" si="1"/>
        <v>X</v>
      </c>
      <c r="K44" s="224" t="str">
        <f t="shared" si="2"/>
        <v>X</v>
      </c>
      <c r="L44" s="224" t="s">
        <v>62</v>
      </c>
      <c r="M44" s="224"/>
      <c r="N44" s="224"/>
      <c r="O44" s="223" t="s">
        <v>62</v>
      </c>
      <c r="P44" s="223" t="s">
        <v>62</v>
      </c>
      <c r="Q44" s="223" t="s">
        <v>62</v>
      </c>
      <c r="R44" s="223" t="s">
        <v>62</v>
      </c>
    </row>
    <row r="45" spans="1:18" ht="21" customHeight="1" x14ac:dyDescent="0.2">
      <c r="A45" s="333"/>
      <c r="B45" s="148" t="s">
        <v>72</v>
      </c>
      <c r="C45" s="224"/>
      <c r="D45" s="224" t="s">
        <v>62</v>
      </c>
      <c r="E45" s="224"/>
      <c r="F45" s="224"/>
      <c r="G45" s="224">
        <f>G43</f>
        <v>98</v>
      </c>
      <c r="H45" s="224">
        <f t="shared" ref="H45:I45" si="21">H43</f>
        <v>98</v>
      </c>
      <c r="I45" s="251">
        <f t="shared" si="21"/>
        <v>61</v>
      </c>
      <c r="J45" s="251">
        <f t="shared" si="1"/>
        <v>61</v>
      </c>
      <c r="K45" s="224">
        <f t="shared" si="2"/>
        <v>98</v>
      </c>
      <c r="L45" s="224" t="s">
        <v>62</v>
      </c>
      <c r="M45" s="150">
        <v>46022</v>
      </c>
      <c r="N45" s="150">
        <v>46022</v>
      </c>
      <c r="O45" s="156"/>
      <c r="P45" s="223" t="s">
        <v>62</v>
      </c>
      <c r="Q45" s="156"/>
      <c r="R45" s="156"/>
    </row>
    <row r="46" spans="1:18" s="56" customFormat="1" ht="74.45" customHeight="1" x14ac:dyDescent="0.25">
      <c r="A46" s="331" t="s">
        <v>217</v>
      </c>
      <c r="B46" s="137" t="s">
        <v>415</v>
      </c>
      <c r="C46" s="142" t="s">
        <v>191</v>
      </c>
      <c r="D46" s="141" t="s">
        <v>333</v>
      </c>
      <c r="E46" s="141" t="s">
        <v>82</v>
      </c>
      <c r="F46" s="142">
        <v>744</v>
      </c>
      <c r="G46" s="142">
        <v>98</v>
      </c>
      <c r="H46" s="142">
        <f>G46</f>
        <v>98</v>
      </c>
      <c r="I46" s="156">
        <v>0</v>
      </c>
      <c r="J46" s="156">
        <f t="shared" si="1"/>
        <v>0</v>
      </c>
      <c r="K46" s="142">
        <f t="shared" si="2"/>
        <v>98</v>
      </c>
      <c r="L46" s="142"/>
      <c r="M46" s="224" t="s">
        <v>62</v>
      </c>
      <c r="N46" s="224" t="s">
        <v>62</v>
      </c>
      <c r="O46" s="156">
        <v>4218.78</v>
      </c>
      <c r="P46" s="156"/>
      <c r="Q46" s="156">
        <v>4218.78</v>
      </c>
      <c r="R46" s="156">
        <v>0</v>
      </c>
    </row>
    <row r="47" spans="1:18" ht="15.75" x14ac:dyDescent="0.2">
      <c r="A47" s="332"/>
      <c r="B47" s="146" t="s">
        <v>70</v>
      </c>
      <c r="C47" s="224"/>
      <c r="D47" s="224" t="s">
        <v>62</v>
      </c>
      <c r="E47" s="224"/>
      <c r="F47" s="224"/>
      <c r="G47" s="224">
        <f>G46</f>
        <v>98</v>
      </c>
      <c r="H47" s="224">
        <f t="shared" ref="H47:I47" si="22">H46</f>
        <v>98</v>
      </c>
      <c r="I47" s="251">
        <f t="shared" si="22"/>
        <v>0</v>
      </c>
      <c r="J47" s="251">
        <f t="shared" si="1"/>
        <v>0</v>
      </c>
      <c r="K47" s="224">
        <f t="shared" si="2"/>
        <v>98</v>
      </c>
      <c r="L47" s="224" t="s">
        <v>62</v>
      </c>
      <c r="M47" s="150">
        <v>46022</v>
      </c>
      <c r="N47" s="150">
        <v>46022</v>
      </c>
      <c r="O47" s="156"/>
      <c r="P47" s="223" t="s">
        <v>62</v>
      </c>
      <c r="Q47" s="156"/>
      <c r="R47" s="156"/>
    </row>
    <row r="48" spans="1:18" ht="14.25" x14ac:dyDescent="0.2">
      <c r="A48" s="332"/>
      <c r="B48" s="147" t="s">
        <v>76</v>
      </c>
      <c r="C48" s="224"/>
      <c r="D48" s="224"/>
      <c r="E48" s="224"/>
      <c r="F48" s="224"/>
      <c r="G48" s="224" t="s">
        <v>62</v>
      </c>
      <c r="H48" s="224"/>
      <c r="I48" s="251" t="s">
        <v>62</v>
      </c>
      <c r="J48" s="251" t="str">
        <f t="shared" si="1"/>
        <v>X</v>
      </c>
      <c r="K48" s="224" t="str">
        <f t="shared" si="2"/>
        <v>X</v>
      </c>
      <c r="L48" s="224" t="s">
        <v>62</v>
      </c>
      <c r="M48" s="224"/>
      <c r="N48" s="224"/>
      <c r="O48" s="223" t="s">
        <v>62</v>
      </c>
      <c r="P48" s="223" t="s">
        <v>62</v>
      </c>
      <c r="Q48" s="223" t="s">
        <v>62</v>
      </c>
      <c r="R48" s="223" t="s">
        <v>62</v>
      </c>
    </row>
    <row r="49" spans="1:18" ht="65.45" customHeight="1" x14ac:dyDescent="0.2">
      <c r="A49" s="332"/>
      <c r="B49" s="148" t="s">
        <v>192</v>
      </c>
      <c r="C49" s="224"/>
      <c r="D49" s="224" t="s">
        <v>62</v>
      </c>
      <c r="E49" s="224"/>
      <c r="F49" s="224"/>
      <c r="G49" s="224">
        <f>G46</f>
        <v>98</v>
      </c>
      <c r="H49" s="224">
        <f t="shared" ref="H49:I49" si="23">H46</f>
        <v>98</v>
      </c>
      <c r="I49" s="251">
        <f t="shared" si="23"/>
        <v>0</v>
      </c>
      <c r="J49" s="251">
        <f t="shared" si="1"/>
        <v>0</v>
      </c>
      <c r="K49" s="224">
        <f t="shared" si="2"/>
        <v>98</v>
      </c>
      <c r="L49" s="224" t="s">
        <v>62</v>
      </c>
      <c r="M49" s="150">
        <v>46022</v>
      </c>
      <c r="N49" s="150">
        <v>46022</v>
      </c>
      <c r="O49" s="156"/>
      <c r="P49" s="223" t="s">
        <v>62</v>
      </c>
      <c r="Q49" s="156"/>
      <c r="R49" s="156"/>
    </row>
    <row r="50" spans="1:18" ht="15" customHeight="1" x14ac:dyDescent="0.2">
      <c r="A50" s="332"/>
      <c r="B50" s="147" t="s">
        <v>193</v>
      </c>
      <c r="C50" s="224"/>
      <c r="D50" s="224"/>
      <c r="E50" s="224"/>
      <c r="F50" s="224"/>
      <c r="G50" s="224" t="s">
        <v>62</v>
      </c>
      <c r="H50" s="224"/>
      <c r="I50" s="251" t="s">
        <v>62</v>
      </c>
      <c r="J50" s="251" t="str">
        <f t="shared" si="1"/>
        <v>X</v>
      </c>
      <c r="K50" s="224" t="str">
        <f t="shared" si="2"/>
        <v>X</v>
      </c>
      <c r="L50" s="224" t="s">
        <v>62</v>
      </c>
      <c r="M50" s="224"/>
      <c r="N50" s="224"/>
      <c r="O50" s="223" t="s">
        <v>62</v>
      </c>
      <c r="P50" s="223" t="s">
        <v>62</v>
      </c>
      <c r="Q50" s="223" t="s">
        <v>62</v>
      </c>
      <c r="R50" s="223" t="s">
        <v>62</v>
      </c>
    </row>
    <row r="51" spans="1:18" ht="38.65" customHeight="1" x14ac:dyDescent="0.2">
      <c r="A51" s="332"/>
      <c r="B51" s="148" t="s">
        <v>330</v>
      </c>
      <c r="C51" s="224"/>
      <c r="D51" s="224" t="s">
        <v>62</v>
      </c>
      <c r="E51" s="224"/>
      <c r="F51" s="224"/>
      <c r="G51" s="224">
        <f>G47</f>
        <v>98</v>
      </c>
      <c r="H51" s="224">
        <f t="shared" ref="H51:I51" si="24">H47</f>
        <v>98</v>
      </c>
      <c r="I51" s="251">
        <f t="shared" si="24"/>
        <v>0</v>
      </c>
      <c r="J51" s="251">
        <f t="shared" si="1"/>
        <v>0</v>
      </c>
      <c r="K51" s="224">
        <f t="shared" si="2"/>
        <v>98</v>
      </c>
      <c r="L51" s="224" t="s">
        <v>62</v>
      </c>
      <c r="M51" s="150">
        <v>46022</v>
      </c>
      <c r="N51" s="150">
        <v>46022</v>
      </c>
      <c r="O51" s="156"/>
      <c r="P51" s="223" t="s">
        <v>62</v>
      </c>
      <c r="Q51" s="156"/>
      <c r="R51" s="156"/>
    </row>
    <row r="52" spans="1:18" ht="21" customHeight="1" x14ac:dyDescent="0.2">
      <c r="A52" s="332"/>
      <c r="B52" s="147" t="s">
        <v>71</v>
      </c>
      <c r="C52" s="224"/>
      <c r="D52" s="224"/>
      <c r="E52" s="224"/>
      <c r="F52" s="224"/>
      <c r="G52" s="224" t="s">
        <v>62</v>
      </c>
      <c r="H52" s="224"/>
      <c r="I52" s="251" t="s">
        <v>62</v>
      </c>
      <c r="J52" s="251" t="str">
        <f t="shared" si="1"/>
        <v>X</v>
      </c>
      <c r="K52" s="224" t="str">
        <f t="shared" si="2"/>
        <v>X</v>
      </c>
      <c r="L52" s="224" t="s">
        <v>62</v>
      </c>
      <c r="M52" s="224"/>
      <c r="N52" s="224"/>
      <c r="O52" s="223" t="s">
        <v>62</v>
      </c>
      <c r="P52" s="223" t="s">
        <v>62</v>
      </c>
      <c r="Q52" s="223" t="s">
        <v>62</v>
      </c>
      <c r="R52" s="223" t="s">
        <v>62</v>
      </c>
    </row>
    <row r="53" spans="1:18" ht="21" customHeight="1" x14ac:dyDescent="0.2">
      <c r="A53" s="333"/>
      <c r="B53" s="148" t="s">
        <v>72</v>
      </c>
      <c r="C53" s="224"/>
      <c r="D53" s="224" t="s">
        <v>62</v>
      </c>
      <c r="E53" s="224"/>
      <c r="F53" s="224"/>
      <c r="G53" s="224">
        <f>G51</f>
        <v>98</v>
      </c>
      <c r="H53" s="224">
        <f t="shared" ref="H53:I53" si="25">H51</f>
        <v>98</v>
      </c>
      <c r="I53" s="251">
        <f t="shared" si="25"/>
        <v>0</v>
      </c>
      <c r="J53" s="251">
        <f t="shared" si="1"/>
        <v>0</v>
      </c>
      <c r="K53" s="224">
        <f t="shared" si="2"/>
        <v>98</v>
      </c>
      <c r="L53" s="224" t="s">
        <v>62</v>
      </c>
      <c r="M53" s="150">
        <v>46022</v>
      </c>
      <c r="N53" s="150">
        <v>46022</v>
      </c>
      <c r="O53" s="156"/>
      <c r="P53" s="223" t="s">
        <v>62</v>
      </c>
      <c r="Q53" s="156"/>
      <c r="R53" s="156"/>
    </row>
    <row r="54" spans="1:18" s="56" customFormat="1" ht="74.45" customHeight="1" x14ac:dyDescent="0.25">
      <c r="A54" s="331" t="s">
        <v>218</v>
      </c>
      <c r="B54" s="137" t="s">
        <v>415</v>
      </c>
      <c r="C54" s="142" t="s">
        <v>191</v>
      </c>
      <c r="D54" s="141" t="s">
        <v>333</v>
      </c>
      <c r="E54" s="141" t="s">
        <v>82</v>
      </c>
      <c r="F54" s="142">
        <v>744</v>
      </c>
      <c r="G54" s="142">
        <v>98</v>
      </c>
      <c r="H54" s="142">
        <f>G54</f>
        <v>98</v>
      </c>
      <c r="I54" s="156">
        <v>0</v>
      </c>
      <c r="J54" s="156">
        <f t="shared" si="1"/>
        <v>0</v>
      </c>
      <c r="K54" s="142">
        <f t="shared" si="2"/>
        <v>98</v>
      </c>
      <c r="L54" s="142"/>
      <c r="M54" s="224" t="s">
        <v>62</v>
      </c>
      <c r="N54" s="224" t="s">
        <v>62</v>
      </c>
      <c r="O54" s="156">
        <v>8437.56</v>
      </c>
      <c r="P54" s="156"/>
      <c r="Q54" s="156">
        <v>7992.26</v>
      </c>
      <c r="R54" s="156">
        <v>3773.48</v>
      </c>
    </row>
    <row r="55" spans="1:18" ht="15.75" x14ac:dyDescent="0.2">
      <c r="A55" s="332"/>
      <c r="B55" s="146" t="s">
        <v>70</v>
      </c>
      <c r="C55" s="224"/>
      <c r="D55" s="224" t="s">
        <v>62</v>
      </c>
      <c r="E55" s="224"/>
      <c r="F55" s="224"/>
      <c r="G55" s="224">
        <f>G54</f>
        <v>98</v>
      </c>
      <c r="H55" s="224">
        <f t="shared" ref="H55:I55" si="26">H54</f>
        <v>98</v>
      </c>
      <c r="I55" s="251">
        <f t="shared" si="26"/>
        <v>0</v>
      </c>
      <c r="J55" s="251">
        <f t="shared" si="1"/>
        <v>0</v>
      </c>
      <c r="K55" s="224">
        <f t="shared" si="2"/>
        <v>98</v>
      </c>
      <c r="L55" s="224" t="s">
        <v>62</v>
      </c>
      <c r="M55" s="150">
        <v>46022</v>
      </c>
      <c r="N55" s="150">
        <v>46022</v>
      </c>
      <c r="O55" s="156"/>
      <c r="P55" s="223" t="s">
        <v>62</v>
      </c>
      <c r="Q55" s="156"/>
      <c r="R55" s="156"/>
    </row>
    <row r="56" spans="1:18" ht="14.25" x14ac:dyDescent="0.2">
      <c r="A56" s="332"/>
      <c r="B56" s="147" t="s">
        <v>76</v>
      </c>
      <c r="C56" s="224"/>
      <c r="D56" s="224"/>
      <c r="E56" s="224"/>
      <c r="F56" s="224"/>
      <c r="G56" s="224" t="s">
        <v>62</v>
      </c>
      <c r="H56" s="224"/>
      <c r="I56" s="251" t="s">
        <v>62</v>
      </c>
      <c r="J56" s="251" t="str">
        <f t="shared" si="1"/>
        <v>X</v>
      </c>
      <c r="K56" s="224" t="str">
        <f t="shared" si="2"/>
        <v>X</v>
      </c>
      <c r="L56" s="224" t="s">
        <v>62</v>
      </c>
      <c r="M56" s="224"/>
      <c r="N56" s="224"/>
      <c r="O56" s="223" t="s">
        <v>62</v>
      </c>
      <c r="P56" s="223" t="s">
        <v>62</v>
      </c>
      <c r="Q56" s="223" t="s">
        <v>62</v>
      </c>
      <c r="R56" s="223" t="s">
        <v>62</v>
      </c>
    </row>
    <row r="57" spans="1:18" ht="65.45" customHeight="1" x14ac:dyDescent="0.2">
      <c r="A57" s="332"/>
      <c r="B57" s="148" t="s">
        <v>192</v>
      </c>
      <c r="C57" s="224"/>
      <c r="D57" s="224" t="s">
        <v>62</v>
      </c>
      <c r="E57" s="224"/>
      <c r="F57" s="224"/>
      <c r="G57" s="224">
        <f>G54</f>
        <v>98</v>
      </c>
      <c r="H57" s="224">
        <f t="shared" ref="H57:I57" si="27">H54</f>
        <v>98</v>
      </c>
      <c r="I57" s="251">
        <f t="shared" si="27"/>
        <v>0</v>
      </c>
      <c r="J57" s="251">
        <f t="shared" si="1"/>
        <v>0</v>
      </c>
      <c r="K57" s="224">
        <f t="shared" si="2"/>
        <v>98</v>
      </c>
      <c r="L57" s="224" t="s">
        <v>62</v>
      </c>
      <c r="M57" s="150">
        <v>46022</v>
      </c>
      <c r="N57" s="150">
        <v>46022</v>
      </c>
      <c r="O57" s="156"/>
      <c r="P57" s="223" t="s">
        <v>62</v>
      </c>
      <c r="Q57" s="156"/>
      <c r="R57" s="156"/>
    </row>
    <row r="58" spans="1:18" ht="15" customHeight="1" x14ac:dyDescent="0.2">
      <c r="A58" s="332"/>
      <c r="B58" s="147" t="s">
        <v>193</v>
      </c>
      <c r="C58" s="224"/>
      <c r="D58" s="224"/>
      <c r="E58" s="224"/>
      <c r="F58" s="224"/>
      <c r="G58" s="224" t="s">
        <v>62</v>
      </c>
      <c r="H58" s="224"/>
      <c r="I58" s="251" t="s">
        <v>62</v>
      </c>
      <c r="J58" s="251" t="str">
        <f t="shared" si="1"/>
        <v>X</v>
      </c>
      <c r="K58" s="224" t="str">
        <f t="shared" si="2"/>
        <v>X</v>
      </c>
      <c r="L58" s="224" t="s">
        <v>62</v>
      </c>
      <c r="M58" s="224"/>
      <c r="N58" s="224"/>
      <c r="O58" s="223" t="s">
        <v>62</v>
      </c>
      <c r="P58" s="223" t="s">
        <v>62</v>
      </c>
      <c r="Q58" s="223" t="s">
        <v>62</v>
      </c>
      <c r="R58" s="223" t="s">
        <v>62</v>
      </c>
    </row>
    <row r="59" spans="1:18" ht="38.65" customHeight="1" x14ac:dyDescent="0.2">
      <c r="A59" s="332"/>
      <c r="B59" s="148" t="s">
        <v>330</v>
      </c>
      <c r="C59" s="224"/>
      <c r="D59" s="224" t="s">
        <v>62</v>
      </c>
      <c r="E59" s="224"/>
      <c r="F59" s="224"/>
      <c r="G59" s="224">
        <f>G55</f>
        <v>98</v>
      </c>
      <c r="H59" s="224">
        <f t="shared" ref="H59:I59" si="28">H55</f>
        <v>98</v>
      </c>
      <c r="I59" s="251">
        <f t="shared" si="28"/>
        <v>0</v>
      </c>
      <c r="J59" s="251">
        <f t="shared" si="1"/>
        <v>0</v>
      </c>
      <c r="K59" s="224">
        <f t="shared" si="2"/>
        <v>98</v>
      </c>
      <c r="L59" s="224" t="s">
        <v>62</v>
      </c>
      <c r="M59" s="150">
        <v>46022</v>
      </c>
      <c r="N59" s="150">
        <v>46022</v>
      </c>
      <c r="O59" s="156"/>
      <c r="P59" s="223" t="s">
        <v>62</v>
      </c>
      <c r="Q59" s="156"/>
      <c r="R59" s="156"/>
    </row>
    <row r="60" spans="1:18" ht="21" customHeight="1" x14ac:dyDescent="0.2">
      <c r="A60" s="332"/>
      <c r="B60" s="147" t="s">
        <v>71</v>
      </c>
      <c r="C60" s="224"/>
      <c r="D60" s="224"/>
      <c r="E60" s="224"/>
      <c r="F60" s="224"/>
      <c r="G60" s="224" t="s">
        <v>62</v>
      </c>
      <c r="H60" s="224"/>
      <c r="I60" s="251" t="s">
        <v>62</v>
      </c>
      <c r="J60" s="251" t="str">
        <f t="shared" si="1"/>
        <v>X</v>
      </c>
      <c r="K60" s="224" t="str">
        <f t="shared" si="2"/>
        <v>X</v>
      </c>
      <c r="L60" s="224" t="s">
        <v>62</v>
      </c>
      <c r="M60" s="224"/>
      <c r="N60" s="224"/>
      <c r="O60" s="223" t="s">
        <v>62</v>
      </c>
      <c r="P60" s="223" t="s">
        <v>62</v>
      </c>
      <c r="Q60" s="223" t="s">
        <v>62</v>
      </c>
      <c r="R60" s="223" t="s">
        <v>62</v>
      </c>
    </row>
    <row r="61" spans="1:18" ht="21" customHeight="1" x14ac:dyDescent="0.2">
      <c r="A61" s="333"/>
      <c r="B61" s="148" t="s">
        <v>72</v>
      </c>
      <c r="C61" s="224"/>
      <c r="D61" s="224" t="s">
        <v>62</v>
      </c>
      <c r="E61" s="224"/>
      <c r="F61" s="224"/>
      <c r="G61" s="224">
        <f>G59</f>
        <v>98</v>
      </c>
      <c r="H61" s="224">
        <f t="shared" ref="H61:I61" si="29">H59</f>
        <v>98</v>
      </c>
      <c r="I61" s="251">
        <f t="shared" si="29"/>
        <v>0</v>
      </c>
      <c r="J61" s="251">
        <f t="shared" si="1"/>
        <v>0</v>
      </c>
      <c r="K61" s="224">
        <f t="shared" si="2"/>
        <v>98</v>
      </c>
      <c r="L61" s="224" t="s">
        <v>62</v>
      </c>
      <c r="M61" s="150">
        <v>46022</v>
      </c>
      <c r="N61" s="150">
        <v>46022</v>
      </c>
      <c r="O61" s="156"/>
      <c r="P61" s="223" t="s">
        <v>62</v>
      </c>
      <c r="Q61" s="156"/>
      <c r="R61" s="156"/>
    </row>
    <row r="62" spans="1:18" s="56" customFormat="1" ht="74.45" customHeight="1" x14ac:dyDescent="0.25">
      <c r="A62" s="331" t="s">
        <v>219</v>
      </c>
      <c r="B62" s="137" t="s">
        <v>415</v>
      </c>
      <c r="C62" s="142" t="s">
        <v>191</v>
      </c>
      <c r="D62" s="141" t="s">
        <v>333</v>
      </c>
      <c r="E62" s="141" t="s">
        <v>82</v>
      </c>
      <c r="F62" s="142">
        <v>744</v>
      </c>
      <c r="G62" s="142">
        <v>98</v>
      </c>
      <c r="H62" s="142">
        <f>G62</f>
        <v>98</v>
      </c>
      <c r="I62" s="156">
        <v>0</v>
      </c>
      <c r="J62" s="156">
        <f t="shared" si="1"/>
        <v>0</v>
      </c>
      <c r="K62" s="142">
        <f t="shared" si="2"/>
        <v>98</v>
      </c>
      <c r="L62" s="142"/>
      <c r="M62" s="224" t="s">
        <v>62</v>
      </c>
      <c r="N62" s="224" t="s">
        <v>62</v>
      </c>
      <c r="O62" s="156">
        <v>4218.78</v>
      </c>
      <c r="P62" s="156"/>
      <c r="Q62" s="156">
        <v>4218.78</v>
      </c>
      <c r="R62" s="156">
        <v>0</v>
      </c>
    </row>
    <row r="63" spans="1:18" ht="15.75" x14ac:dyDescent="0.2">
      <c r="A63" s="332"/>
      <c r="B63" s="146" t="s">
        <v>70</v>
      </c>
      <c r="C63" s="224"/>
      <c r="D63" s="224" t="s">
        <v>62</v>
      </c>
      <c r="E63" s="224"/>
      <c r="F63" s="224"/>
      <c r="G63" s="224">
        <f>G62</f>
        <v>98</v>
      </c>
      <c r="H63" s="224">
        <f t="shared" ref="H63:I63" si="30">H62</f>
        <v>98</v>
      </c>
      <c r="I63" s="251">
        <f t="shared" si="30"/>
        <v>0</v>
      </c>
      <c r="J63" s="251">
        <f t="shared" si="1"/>
        <v>0</v>
      </c>
      <c r="K63" s="224">
        <f t="shared" si="2"/>
        <v>98</v>
      </c>
      <c r="L63" s="224" t="s">
        <v>62</v>
      </c>
      <c r="M63" s="150">
        <v>46022</v>
      </c>
      <c r="N63" s="150">
        <v>46022</v>
      </c>
      <c r="O63" s="156"/>
      <c r="P63" s="223" t="s">
        <v>62</v>
      </c>
      <c r="Q63" s="156"/>
      <c r="R63" s="156"/>
    </row>
    <row r="64" spans="1:18" ht="14.25" x14ac:dyDescent="0.2">
      <c r="A64" s="332"/>
      <c r="B64" s="147" t="s">
        <v>76</v>
      </c>
      <c r="C64" s="224"/>
      <c r="D64" s="224"/>
      <c r="E64" s="224"/>
      <c r="F64" s="224"/>
      <c r="G64" s="224" t="s">
        <v>62</v>
      </c>
      <c r="H64" s="224"/>
      <c r="I64" s="251" t="s">
        <v>62</v>
      </c>
      <c r="J64" s="251" t="str">
        <f t="shared" si="1"/>
        <v>X</v>
      </c>
      <c r="K64" s="224" t="str">
        <f t="shared" si="2"/>
        <v>X</v>
      </c>
      <c r="L64" s="224" t="s">
        <v>62</v>
      </c>
      <c r="M64" s="224"/>
      <c r="N64" s="224"/>
      <c r="O64" s="223" t="s">
        <v>62</v>
      </c>
      <c r="P64" s="223" t="s">
        <v>62</v>
      </c>
      <c r="Q64" s="223" t="s">
        <v>62</v>
      </c>
      <c r="R64" s="223" t="s">
        <v>62</v>
      </c>
    </row>
    <row r="65" spans="1:18" ht="65.45" customHeight="1" x14ac:dyDescent="0.2">
      <c r="A65" s="332"/>
      <c r="B65" s="148" t="s">
        <v>192</v>
      </c>
      <c r="C65" s="224"/>
      <c r="D65" s="224" t="s">
        <v>62</v>
      </c>
      <c r="E65" s="224"/>
      <c r="F65" s="224"/>
      <c r="G65" s="224">
        <f>G62</f>
        <v>98</v>
      </c>
      <c r="H65" s="224">
        <f t="shared" ref="H65:I65" si="31">H62</f>
        <v>98</v>
      </c>
      <c r="I65" s="251">
        <f t="shared" si="31"/>
        <v>0</v>
      </c>
      <c r="J65" s="251">
        <f t="shared" si="1"/>
        <v>0</v>
      </c>
      <c r="K65" s="224">
        <f t="shared" si="2"/>
        <v>98</v>
      </c>
      <c r="L65" s="224" t="s">
        <v>62</v>
      </c>
      <c r="M65" s="150">
        <v>46022</v>
      </c>
      <c r="N65" s="150">
        <v>46022</v>
      </c>
      <c r="O65" s="156"/>
      <c r="P65" s="223" t="s">
        <v>62</v>
      </c>
      <c r="Q65" s="156"/>
      <c r="R65" s="156"/>
    </row>
    <row r="66" spans="1:18" ht="15" customHeight="1" x14ac:dyDescent="0.2">
      <c r="A66" s="332"/>
      <c r="B66" s="147" t="s">
        <v>193</v>
      </c>
      <c r="C66" s="224"/>
      <c r="D66" s="224"/>
      <c r="E66" s="224"/>
      <c r="F66" s="224"/>
      <c r="G66" s="224" t="s">
        <v>62</v>
      </c>
      <c r="H66" s="224"/>
      <c r="I66" s="251" t="s">
        <v>62</v>
      </c>
      <c r="J66" s="251" t="str">
        <f t="shared" si="1"/>
        <v>X</v>
      </c>
      <c r="K66" s="224" t="str">
        <f t="shared" si="2"/>
        <v>X</v>
      </c>
      <c r="L66" s="224" t="s">
        <v>62</v>
      </c>
      <c r="M66" s="224"/>
      <c r="N66" s="224"/>
      <c r="O66" s="223" t="s">
        <v>62</v>
      </c>
      <c r="P66" s="223" t="s">
        <v>62</v>
      </c>
      <c r="Q66" s="223" t="s">
        <v>62</v>
      </c>
      <c r="R66" s="223" t="s">
        <v>62</v>
      </c>
    </row>
    <row r="67" spans="1:18" ht="38.65" customHeight="1" x14ac:dyDescent="0.2">
      <c r="A67" s="332"/>
      <c r="B67" s="148" t="s">
        <v>330</v>
      </c>
      <c r="C67" s="224"/>
      <c r="D67" s="224" t="s">
        <v>62</v>
      </c>
      <c r="E67" s="224"/>
      <c r="F67" s="224"/>
      <c r="G67" s="224">
        <f>G63</f>
        <v>98</v>
      </c>
      <c r="H67" s="224">
        <f t="shared" ref="H67:I67" si="32">H63</f>
        <v>98</v>
      </c>
      <c r="I67" s="251">
        <f t="shared" si="32"/>
        <v>0</v>
      </c>
      <c r="J67" s="251">
        <f t="shared" si="1"/>
        <v>0</v>
      </c>
      <c r="K67" s="224">
        <f t="shared" si="2"/>
        <v>98</v>
      </c>
      <c r="L67" s="224" t="s">
        <v>62</v>
      </c>
      <c r="M67" s="150">
        <v>46022</v>
      </c>
      <c r="N67" s="150">
        <v>46022</v>
      </c>
      <c r="O67" s="156"/>
      <c r="P67" s="223" t="s">
        <v>62</v>
      </c>
      <c r="Q67" s="156"/>
      <c r="R67" s="156"/>
    </row>
    <row r="68" spans="1:18" ht="21" customHeight="1" x14ac:dyDescent="0.2">
      <c r="A68" s="332"/>
      <c r="B68" s="147" t="s">
        <v>71</v>
      </c>
      <c r="C68" s="224"/>
      <c r="D68" s="224"/>
      <c r="E68" s="224"/>
      <c r="F68" s="224"/>
      <c r="G68" s="224" t="s">
        <v>62</v>
      </c>
      <c r="H68" s="224"/>
      <c r="I68" s="251" t="s">
        <v>62</v>
      </c>
      <c r="J68" s="251" t="str">
        <f t="shared" si="1"/>
        <v>X</v>
      </c>
      <c r="K68" s="224" t="str">
        <f t="shared" si="2"/>
        <v>X</v>
      </c>
      <c r="L68" s="224" t="s">
        <v>62</v>
      </c>
      <c r="M68" s="224"/>
      <c r="N68" s="224"/>
      <c r="O68" s="223" t="s">
        <v>62</v>
      </c>
      <c r="P68" s="223" t="s">
        <v>62</v>
      </c>
      <c r="Q68" s="223" t="s">
        <v>62</v>
      </c>
      <c r="R68" s="223" t="s">
        <v>62</v>
      </c>
    </row>
    <row r="69" spans="1:18" ht="21" customHeight="1" x14ac:dyDescent="0.2">
      <c r="A69" s="333"/>
      <c r="B69" s="148" t="s">
        <v>72</v>
      </c>
      <c r="C69" s="224"/>
      <c r="D69" s="224" t="s">
        <v>62</v>
      </c>
      <c r="E69" s="224"/>
      <c r="F69" s="224"/>
      <c r="G69" s="224">
        <f>G67</f>
        <v>98</v>
      </c>
      <c r="H69" s="224">
        <f t="shared" ref="H69:I69" si="33">H67</f>
        <v>98</v>
      </c>
      <c r="I69" s="251">
        <f t="shared" si="33"/>
        <v>0</v>
      </c>
      <c r="J69" s="251">
        <f t="shared" si="1"/>
        <v>0</v>
      </c>
      <c r="K69" s="224">
        <f t="shared" si="2"/>
        <v>98</v>
      </c>
      <c r="L69" s="224" t="s">
        <v>62</v>
      </c>
      <c r="M69" s="150">
        <v>46022</v>
      </c>
      <c r="N69" s="150">
        <v>46022</v>
      </c>
      <c r="O69" s="156"/>
      <c r="P69" s="223" t="s">
        <v>62</v>
      </c>
      <c r="Q69" s="156"/>
      <c r="R69" s="156"/>
    </row>
    <row r="70" spans="1:18" s="56" customFormat="1" ht="74.45" customHeight="1" x14ac:dyDescent="0.25">
      <c r="A70" s="331" t="s">
        <v>220</v>
      </c>
      <c r="B70" s="137" t="s">
        <v>415</v>
      </c>
      <c r="C70" s="142" t="s">
        <v>191</v>
      </c>
      <c r="D70" s="141" t="s">
        <v>333</v>
      </c>
      <c r="E70" s="141" t="s">
        <v>82</v>
      </c>
      <c r="F70" s="142">
        <v>744</v>
      </c>
      <c r="G70" s="142">
        <v>98</v>
      </c>
      <c r="H70" s="142">
        <f>G70</f>
        <v>98</v>
      </c>
      <c r="I70" s="156">
        <v>0</v>
      </c>
      <c r="J70" s="156">
        <f t="shared" si="1"/>
        <v>0</v>
      </c>
      <c r="K70" s="142">
        <f t="shared" si="2"/>
        <v>98</v>
      </c>
      <c r="L70" s="142"/>
      <c r="M70" s="224" t="s">
        <v>62</v>
      </c>
      <c r="N70" s="224" t="s">
        <v>62</v>
      </c>
      <c r="O70" s="156">
        <v>4218.78</v>
      </c>
      <c r="P70" s="156"/>
      <c r="Q70" s="156">
        <v>4218.78</v>
      </c>
      <c r="R70" s="156">
        <v>4218.78</v>
      </c>
    </row>
    <row r="71" spans="1:18" ht="15.75" x14ac:dyDescent="0.2">
      <c r="A71" s="332"/>
      <c r="B71" s="146" t="s">
        <v>70</v>
      </c>
      <c r="C71" s="224"/>
      <c r="D71" s="224" t="s">
        <v>62</v>
      </c>
      <c r="E71" s="224"/>
      <c r="F71" s="224"/>
      <c r="G71" s="224">
        <f>G70</f>
        <v>98</v>
      </c>
      <c r="H71" s="224">
        <f t="shared" ref="H71:I71" si="34">H70</f>
        <v>98</v>
      </c>
      <c r="I71" s="251">
        <f t="shared" si="34"/>
        <v>0</v>
      </c>
      <c r="J71" s="251">
        <f t="shared" ref="J71:J134" si="35">I71</f>
        <v>0</v>
      </c>
      <c r="K71" s="224">
        <f t="shared" ref="K71:K134" si="36">G71</f>
        <v>98</v>
      </c>
      <c r="L71" s="224" t="s">
        <v>62</v>
      </c>
      <c r="M71" s="150">
        <v>46022</v>
      </c>
      <c r="N71" s="150">
        <v>46022</v>
      </c>
      <c r="O71" s="156"/>
      <c r="P71" s="223" t="s">
        <v>62</v>
      </c>
      <c r="Q71" s="156"/>
      <c r="R71" s="156"/>
    </row>
    <row r="72" spans="1:18" ht="14.25" x14ac:dyDescent="0.2">
      <c r="A72" s="332"/>
      <c r="B72" s="147" t="s">
        <v>76</v>
      </c>
      <c r="C72" s="224"/>
      <c r="D72" s="224"/>
      <c r="E72" s="224"/>
      <c r="F72" s="224"/>
      <c r="G72" s="224" t="s">
        <v>62</v>
      </c>
      <c r="H72" s="224"/>
      <c r="I72" s="251" t="s">
        <v>62</v>
      </c>
      <c r="J72" s="251" t="str">
        <f t="shared" si="35"/>
        <v>X</v>
      </c>
      <c r="K72" s="224" t="str">
        <f t="shared" si="36"/>
        <v>X</v>
      </c>
      <c r="L72" s="224" t="s">
        <v>62</v>
      </c>
      <c r="M72" s="224"/>
      <c r="N72" s="224"/>
      <c r="O72" s="223" t="s">
        <v>62</v>
      </c>
      <c r="P72" s="223" t="s">
        <v>62</v>
      </c>
      <c r="Q72" s="223" t="s">
        <v>62</v>
      </c>
      <c r="R72" s="223" t="s">
        <v>62</v>
      </c>
    </row>
    <row r="73" spans="1:18" ht="65.45" customHeight="1" x14ac:dyDescent="0.2">
      <c r="A73" s="332"/>
      <c r="B73" s="148" t="s">
        <v>192</v>
      </c>
      <c r="C73" s="224"/>
      <c r="D73" s="224" t="s">
        <v>62</v>
      </c>
      <c r="E73" s="224"/>
      <c r="F73" s="224"/>
      <c r="G73" s="224">
        <f>G70</f>
        <v>98</v>
      </c>
      <c r="H73" s="224">
        <f t="shared" ref="H73:I73" si="37">H70</f>
        <v>98</v>
      </c>
      <c r="I73" s="251">
        <f t="shared" si="37"/>
        <v>0</v>
      </c>
      <c r="J73" s="251">
        <f t="shared" si="35"/>
        <v>0</v>
      </c>
      <c r="K73" s="224">
        <f t="shared" si="36"/>
        <v>98</v>
      </c>
      <c r="L73" s="224" t="s">
        <v>62</v>
      </c>
      <c r="M73" s="150">
        <v>46022</v>
      </c>
      <c r="N73" s="150">
        <v>46022</v>
      </c>
      <c r="O73" s="156"/>
      <c r="P73" s="223" t="s">
        <v>62</v>
      </c>
      <c r="Q73" s="156"/>
      <c r="R73" s="156"/>
    </row>
    <row r="74" spans="1:18" ht="15" customHeight="1" x14ac:dyDescent="0.2">
      <c r="A74" s="332"/>
      <c r="B74" s="147" t="s">
        <v>193</v>
      </c>
      <c r="C74" s="224"/>
      <c r="D74" s="224"/>
      <c r="E74" s="224"/>
      <c r="F74" s="224"/>
      <c r="G74" s="224" t="s">
        <v>62</v>
      </c>
      <c r="H74" s="224"/>
      <c r="I74" s="251" t="s">
        <v>62</v>
      </c>
      <c r="J74" s="251" t="str">
        <f t="shared" si="35"/>
        <v>X</v>
      </c>
      <c r="K74" s="224" t="str">
        <f t="shared" si="36"/>
        <v>X</v>
      </c>
      <c r="L74" s="224" t="s">
        <v>62</v>
      </c>
      <c r="M74" s="224"/>
      <c r="N74" s="224"/>
      <c r="O74" s="223" t="s">
        <v>62</v>
      </c>
      <c r="P74" s="223" t="s">
        <v>62</v>
      </c>
      <c r="Q74" s="223" t="s">
        <v>62</v>
      </c>
      <c r="R74" s="223" t="s">
        <v>62</v>
      </c>
    </row>
    <row r="75" spans="1:18" ht="38.65" customHeight="1" x14ac:dyDescent="0.2">
      <c r="A75" s="332"/>
      <c r="B75" s="148" t="s">
        <v>330</v>
      </c>
      <c r="C75" s="224"/>
      <c r="D75" s="224" t="s">
        <v>62</v>
      </c>
      <c r="E75" s="224"/>
      <c r="F75" s="224"/>
      <c r="G75" s="224">
        <f>G71</f>
        <v>98</v>
      </c>
      <c r="H75" s="224">
        <f t="shared" ref="H75:I75" si="38">H71</f>
        <v>98</v>
      </c>
      <c r="I75" s="251">
        <f t="shared" si="38"/>
        <v>0</v>
      </c>
      <c r="J75" s="251">
        <f t="shared" si="35"/>
        <v>0</v>
      </c>
      <c r="K75" s="224">
        <f t="shared" si="36"/>
        <v>98</v>
      </c>
      <c r="L75" s="224" t="s">
        <v>62</v>
      </c>
      <c r="M75" s="150">
        <v>46022</v>
      </c>
      <c r="N75" s="150">
        <v>46022</v>
      </c>
      <c r="O75" s="156"/>
      <c r="P75" s="223" t="s">
        <v>62</v>
      </c>
      <c r="Q75" s="156"/>
      <c r="R75" s="156"/>
    </row>
    <row r="76" spans="1:18" ht="21" customHeight="1" x14ac:dyDescent="0.2">
      <c r="A76" s="332"/>
      <c r="B76" s="147" t="s">
        <v>71</v>
      </c>
      <c r="C76" s="224"/>
      <c r="D76" s="224"/>
      <c r="E76" s="224"/>
      <c r="F76" s="224"/>
      <c r="G76" s="224" t="s">
        <v>62</v>
      </c>
      <c r="H76" s="224"/>
      <c r="I76" s="251" t="s">
        <v>62</v>
      </c>
      <c r="J76" s="251" t="str">
        <f t="shared" si="35"/>
        <v>X</v>
      </c>
      <c r="K76" s="224" t="str">
        <f t="shared" si="36"/>
        <v>X</v>
      </c>
      <c r="L76" s="224" t="s">
        <v>62</v>
      </c>
      <c r="M76" s="224"/>
      <c r="N76" s="224"/>
      <c r="O76" s="223" t="s">
        <v>62</v>
      </c>
      <c r="P76" s="223" t="s">
        <v>62</v>
      </c>
      <c r="Q76" s="223" t="s">
        <v>62</v>
      </c>
      <c r="R76" s="223" t="s">
        <v>62</v>
      </c>
    </row>
    <row r="77" spans="1:18" ht="21" customHeight="1" x14ac:dyDescent="0.2">
      <c r="A77" s="333"/>
      <c r="B77" s="148" t="s">
        <v>72</v>
      </c>
      <c r="C77" s="224"/>
      <c r="D77" s="224" t="s">
        <v>62</v>
      </c>
      <c r="E77" s="224"/>
      <c r="F77" s="224"/>
      <c r="G77" s="224">
        <f>G75</f>
        <v>98</v>
      </c>
      <c r="H77" s="224">
        <f t="shared" ref="H77:I77" si="39">H75</f>
        <v>98</v>
      </c>
      <c r="I77" s="251">
        <f t="shared" si="39"/>
        <v>0</v>
      </c>
      <c r="J77" s="251">
        <f t="shared" si="35"/>
        <v>0</v>
      </c>
      <c r="K77" s="224">
        <f t="shared" si="36"/>
        <v>98</v>
      </c>
      <c r="L77" s="224" t="s">
        <v>62</v>
      </c>
      <c r="M77" s="150">
        <v>46022</v>
      </c>
      <c r="N77" s="150">
        <v>46022</v>
      </c>
      <c r="O77" s="156"/>
      <c r="P77" s="223" t="s">
        <v>62</v>
      </c>
      <c r="Q77" s="156"/>
      <c r="R77" s="156"/>
    </row>
    <row r="78" spans="1:18" s="56" customFormat="1" ht="74.45" customHeight="1" x14ac:dyDescent="0.25">
      <c r="A78" s="331" t="s">
        <v>221</v>
      </c>
      <c r="B78" s="137" t="s">
        <v>415</v>
      </c>
      <c r="C78" s="142" t="s">
        <v>191</v>
      </c>
      <c r="D78" s="141" t="s">
        <v>333</v>
      </c>
      <c r="E78" s="141" t="s">
        <v>82</v>
      </c>
      <c r="F78" s="142">
        <v>744</v>
      </c>
      <c r="G78" s="142">
        <v>98</v>
      </c>
      <c r="H78" s="142">
        <f>G78</f>
        <v>98</v>
      </c>
      <c r="I78" s="156">
        <v>0</v>
      </c>
      <c r="J78" s="156">
        <f t="shared" si="35"/>
        <v>0</v>
      </c>
      <c r="K78" s="142">
        <f t="shared" si="36"/>
        <v>98</v>
      </c>
      <c r="L78" s="142"/>
      <c r="M78" s="224" t="s">
        <v>62</v>
      </c>
      <c r="N78" s="224" t="s">
        <v>62</v>
      </c>
      <c r="O78" s="156">
        <v>4218.78</v>
      </c>
      <c r="P78" s="156"/>
      <c r="Q78" s="156">
        <v>4218.78</v>
      </c>
      <c r="R78" s="156">
        <v>0</v>
      </c>
    </row>
    <row r="79" spans="1:18" ht="15.75" x14ac:dyDescent="0.2">
      <c r="A79" s="332"/>
      <c r="B79" s="146" t="s">
        <v>70</v>
      </c>
      <c r="C79" s="224"/>
      <c r="D79" s="224" t="s">
        <v>62</v>
      </c>
      <c r="E79" s="224"/>
      <c r="F79" s="224"/>
      <c r="G79" s="224">
        <f>G78</f>
        <v>98</v>
      </c>
      <c r="H79" s="224">
        <f t="shared" ref="H79:I79" si="40">H78</f>
        <v>98</v>
      </c>
      <c r="I79" s="251">
        <f t="shared" si="40"/>
        <v>0</v>
      </c>
      <c r="J79" s="251">
        <f t="shared" si="35"/>
        <v>0</v>
      </c>
      <c r="K79" s="224">
        <f t="shared" si="36"/>
        <v>98</v>
      </c>
      <c r="L79" s="224" t="s">
        <v>62</v>
      </c>
      <c r="M79" s="150">
        <v>46022</v>
      </c>
      <c r="N79" s="150">
        <v>46022</v>
      </c>
      <c r="O79" s="156"/>
      <c r="P79" s="223" t="s">
        <v>62</v>
      </c>
      <c r="Q79" s="156"/>
      <c r="R79" s="156"/>
    </row>
    <row r="80" spans="1:18" ht="14.25" x14ac:dyDescent="0.2">
      <c r="A80" s="332"/>
      <c r="B80" s="147" t="s">
        <v>76</v>
      </c>
      <c r="C80" s="224"/>
      <c r="D80" s="224"/>
      <c r="E80" s="224"/>
      <c r="F80" s="224"/>
      <c r="G80" s="224" t="s">
        <v>62</v>
      </c>
      <c r="H80" s="224"/>
      <c r="I80" s="251" t="s">
        <v>62</v>
      </c>
      <c r="J80" s="251" t="str">
        <f t="shared" si="35"/>
        <v>X</v>
      </c>
      <c r="K80" s="224" t="str">
        <f t="shared" si="36"/>
        <v>X</v>
      </c>
      <c r="L80" s="224" t="s">
        <v>62</v>
      </c>
      <c r="M80" s="224"/>
      <c r="N80" s="224"/>
      <c r="O80" s="223" t="s">
        <v>62</v>
      </c>
      <c r="P80" s="223" t="s">
        <v>62</v>
      </c>
      <c r="Q80" s="223" t="s">
        <v>62</v>
      </c>
      <c r="R80" s="223" t="s">
        <v>62</v>
      </c>
    </row>
    <row r="81" spans="1:18" ht="65.45" customHeight="1" x14ac:dyDescent="0.2">
      <c r="A81" s="332"/>
      <c r="B81" s="148" t="s">
        <v>192</v>
      </c>
      <c r="C81" s="224"/>
      <c r="D81" s="224" t="s">
        <v>62</v>
      </c>
      <c r="E81" s="224"/>
      <c r="F81" s="224"/>
      <c r="G81" s="224">
        <f>G78</f>
        <v>98</v>
      </c>
      <c r="H81" s="224">
        <f t="shared" ref="H81:I81" si="41">H78</f>
        <v>98</v>
      </c>
      <c r="I81" s="251">
        <f t="shared" si="41"/>
        <v>0</v>
      </c>
      <c r="J81" s="251">
        <f t="shared" si="35"/>
        <v>0</v>
      </c>
      <c r="K81" s="224">
        <f t="shared" si="36"/>
        <v>98</v>
      </c>
      <c r="L81" s="224" t="s">
        <v>62</v>
      </c>
      <c r="M81" s="150">
        <v>46022</v>
      </c>
      <c r="N81" s="150">
        <v>46022</v>
      </c>
      <c r="O81" s="156"/>
      <c r="P81" s="223" t="s">
        <v>62</v>
      </c>
      <c r="Q81" s="156"/>
      <c r="R81" s="156"/>
    </row>
    <row r="82" spans="1:18" ht="15" customHeight="1" x14ac:dyDescent="0.2">
      <c r="A82" s="332"/>
      <c r="B82" s="147" t="s">
        <v>193</v>
      </c>
      <c r="C82" s="224"/>
      <c r="D82" s="224"/>
      <c r="E82" s="224"/>
      <c r="F82" s="224"/>
      <c r="G82" s="224" t="s">
        <v>62</v>
      </c>
      <c r="H82" s="224"/>
      <c r="I82" s="251" t="s">
        <v>62</v>
      </c>
      <c r="J82" s="251" t="str">
        <f t="shared" si="35"/>
        <v>X</v>
      </c>
      <c r="K82" s="224" t="str">
        <f t="shared" si="36"/>
        <v>X</v>
      </c>
      <c r="L82" s="224" t="s">
        <v>62</v>
      </c>
      <c r="M82" s="224"/>
      <c r="N82" s="224"/>
      <c r="O82" s="223" t="s">
        <v>62</v>
      </c>
      <c r="P82" s="223" t="s">
        <v>62</v>
      </c>
      <c r="Q82" s="223" t="s">
        <v>62</v>
      </c>
      <c r="R82" s="223" t="s">
        <v>62</v>
      </c>
    </row>
    <row r="83" spans="1:18" ht="38.65" customHeight="1" x14ac:dyDescent="0.2">
      <c r="A83" s="332"/>
      <c r="B83" s="148" t="s">
        <v>330</v>
      </c>
      <c r="C83" s="224"/>
      <c r="D83" s="224" t="s">
        <v>62</v>
      </c>
      <c r="E83" s="224"/>
      <c r="F83" s="224"/>
      <c r="G83" s="224">
        <f>G79</f>
        <v>98</v>
      </c>
      <c r="H83" s="224">
        <f t="shared" ref="H83:I83" si="42">H79</f>
        <v>98</v>
      </c>
      <c r="I83" s="251">
        <f t="shared" si="42"/>
        <v>0</v>
      </c>
      <c r="J83" s="251">
        <f t="shared" si="35"/>
        <v>0</v>
      </c>
      <c r="K83" s="224">
        <f t="shared" si="36"/>
        <v>98</v>
      </c>
      <c r="L83" s="224" t="s">
        <v>62</v>
      </c>
      <c r="M83" s="150">
        <v>46022</v>
      </c>
      <c r="N83" s="150">
        <v>46022</v>
      </c>
      <c r="O83" s="156"/>
      <c r="P83" s="223" t="s">
        <v>62</v>
      </c>
      <c r="Q83" s="156"/>
      <c r="R83" s="156"/>
    </row>
    <row r="84" spans="1:18" ht="21" customHeight="1" x14ac:dyDescent="0.2">
      <c r="A84" s="332"/>
      <c r="B84" s="147" t="s">
        <v>71</v>
      </c>
      <c r="C84" s="224"/>
      <c r="D84" s="224"/>
      <c r="E84" s="224"/>
      <c r="F84" s="224"/>
      <c r="G84" s="224" t="s">
        <v>62</v>
      </c>
      <c r="H84" s="224"/>
      <c r="I84" s="251" t="s">
        <v>62</v>
      </c>
      <c r="J84" s="251" t="str">
        <f t="shared" si="35"/>
        <v>X</v>
      </c>
      <c r="K84" s="224" t="str">
        <f t="shared" si="36"/>
        <v>X</v>
      </c>
      <c r="L84" s="224" t="s">
        <v>62</v>
      </c>
      <c r="M84" s="224"/>
      <c r="N84" s="224"/>
      <c r="O84" s="223" t="s">
        <v>62</v>
      </c>
      <c r="P84" s="223" t="s">
        <v>62</v>
      </c>
      <c r="Q84" s="223" t="s">
        <v>62</v>
      </c>
      <c r="R84" s="223" t="s">
        <v>62</v>
      </c>
    </row>
    <row r="85" spans="1:18" ht="21" customHeight="1" x14ac:dyDescent="0.2">
      <c r="A85" s="333"/>
      <c r="B85" s="148" t="s">
        <v>72</v>
      </c>
      <c r="C85" s="224"/>
      <c r="D85" s="224" t="s">
        <v>62</v>
      </c>
      <c r="E85" s="224"/>
      <c r="F85" s="224"/>
      <c r="G85" s="224">
        <f>G83</f>
        <v>98</v>
      </c>
      <c r="H85" s="224">
        <f t="shared" ref="H85:I85" si="43">H83</f>
        <v>98</v>
      </c>
      <c r="I85" s="251">
        <f t="shared" si="43"/>
        <v>0</v>
      </c>
      <c r="J85" s="251">
        <f t="shared" si="35"/>
        <v>0</v>
      </c>
      <c r="K85" s="224">
        <f t="shared" si="36"/>
        <v>98</v>
      </c>
      <c r="L85" s="224" t="s">
        <v>62</v>
      </c>
      <c r="M85" s="150">
        <v>46022</v>
      </c>
      <c r="N85" s="150">
        <v>46022</v>
      </c>
      <c r="O85" s="156"/>
      <c r="P85" s="223" t="s">
        <v>62</v>
      </c>
      <c r="Q85" s="156"/>
      <c r="R85" s="156"/>
    </row>
    <row r="86" spans="1:18" s="56" customFormat="1" ht="74.45" customHeight="1" x14ac:dyDescent="0.25">
      <c r="A86" s="331" t="s">
        <v>222</v>
      </c>
      <c r="B86" s="137" t="s">
        <v>415</v>
      </c>
      <c r="C86" s="142" t="s">
        <v>191</v>
      </c>
      <c r="D86" s="141" t="s">
        <v>333</v>
      </c>
      <c r="E86" s="141" t="s">
        <v>82</v>
      </c>
      <c r="F86" s="142">
        <v>744</v>
      </c>
      <c r="G86" s="142">
        <v>98</v>
      </c>
      <c r="H86" s="142">
        <f>G86</f>
        <v>98</v>
      </c>
      <c r="I86" s="156">
        <v>98</v>
      </c>
      <c r="J86" s="156">
        <f t="shared" si="35"/>
        <v>98</v>
      </c>
      <c r="K86" s="142">
        <f t="shared" si="36"/>
        <v>98</v>
      </c>
      <c r="L86" s="142"/>
      <c r="M86" s="224" t="s">
        <v>62</v>
      </c>
      <c r="N86" s="224" t="s">
        <v>62</v>
      </c>
      <c r="O86" s="156">
        <v>4218.78</v>
      </c>
      <c r="P86" s="156"/>
      <c r="Q86" s="156">
        <v>4218.78</v>
      </c>
      <c r="R86" s="156">
        <v>4218.78</v>
      </c>
    </row>
    <row r="87" spans="1:18" ht="15.75" x14ac:dyDescent="0.2">
      <c r="A87" s="332"/>
      <c r="B87" s="146" t="s">
        <v>70</v>
      </c>
      <c r="C87" s="224"/>
      <c r="D87" s="224" t="s">
        <v>62</v>
      </c>
      <c r="E87" s="224"/>
      <c r="F87" s="224"/>
      <c r="G87" s="224">
        <f>G86</f>
        <v>98</v>
      </c>
      <c r="H87" s="224">
        <f t="shared" ref="H87:I87" si="44">H86</f>
        <v>98</v>
      </c>
      <c r="I87" s="251">
        <f t="shared" si="44"/>
        <v>98</v>
      </c>
      <c r="J87" s="251">
        <f t="shared" si="35"/>
        <v>98</v>
      </c>
      <c r="K87" s="224">
        <f t="shared" si="36"/>
        <v>98</v>
      </c>
      <c r="L87" s="224" t="s">
        <v>62</v>
      </c>
      <c r="M87" s="150">
        <v>46022</v>
      </c>
      <c r="N87" s="150">
        <v>46022</v>
      </c>
      <c r="O87" s="156"/>
      <c r="P87" s="223" t="s">
        <v>62</v>
      </c>
      <c r="Q87" s="156"/>
      <c r="R87" s="156"/>
    </row>
    <row r="88" spans="1:18" ht="14.25" x14ac:dyDescent="0.2">
      <c r="A88" s="332"/>
      <c r="B88" s="147" t="s">
        <v>76</v>
      </c>
      <c r="C88" s="224"/>
      <c r="D88" s="224"/>
      <c r="E88" s="224"/>
      <c r="F88" s="224"/>
      <c r="G88" s="224" t="s">
        <v>62</v>
      </c>
      <c r="H88" s="224"/>
      <c r="I88" s="251" t="s">
        <v>62</v>
      </c>
      <c r="J88" s="251" t="str">
        <f t="shared" si="35"/>
        <v>X</v>
      </c>
      <c r="K88" s="224" t="str">
        <f t="shared" si="36"/>
        <v>X</v>
      </c>
      <c r="L88" s="224" t="s">
        <v>62</v>
      </c>
      <c r="M88" s="224"/>
      <c r="N88" s="224"/>
      <c r="O88" s="223" t="s">
        <v>62</v>
      </c>
      <c r="P88" s="223" t="s">
        <v>62</v>
      </c>
      <c r="Q88" s="223" t="s">
        <v>62</v>
      </c>
      <c r="R88" s="223" t="s">
        <v>62</v>
      </c>
    </row>
    <row r="89" spans="1:18" ht="65.45" customHeight="1" x14ac:dyDescent="0.2">
      <c r="A89" s="332"/>
      <c r="B89" s="148" t="s">
        <v>192</v>
      </c>
      <c r="C89" s="224"/>
      <c r="D89" s="224" t="s">
        <v>62</v>
      </c>
      <c r="E89" s="224"/>
      <c r="F89" s="224"/>
      <c r="G89" s="224">
        <f>G86</f>
        <v>98</v>
      </c>
      <c r="H89" s="224">
        <f t="shared" ref="H89:I89" si="45">H86</f>
        <v>98</v>
      </c>
      <c r="I89" s="251">
        <f t="shared" si="45"/>
        <v>98</v>
      </c>
      <c r="J89" s="251">
        <f t="shared" si="35"/>
        <v>98</v>
      </c>
      <c r="K89" s="224">
        <f t="shared" si="36"/>
        <v>98</v>
      </c>
      <c r="L89" s="224" t="s">
        <v>62</v>
      </c>
      <c r="M89" s="150">
        <v>46022</v>
      </c>
      <c r="N89" s="150">
        <v>46022</v>
      </c>
      <c r="O89" s="156"/>
      <c r="P89" s="223" t="s">
        <v>62</v>
      </c>
      <c r="Q89" s="156"/>
      <c r="R89" s="156"/>
    </row>
    <row r="90" spans="1:18" ht="15" customHeight="1" x14ac:dyDescent="0.2">
      <c r="A90" s="332"/>
      <c r="B90" s="147" t="s">
        <v>193</v>
      </c>
      <c r="C90" s="224"/>
      <c r="D90" s="224"/>
      <c r="E90" s="224"/>
      <c r="F90" s="224"/>
      <c r="G90" s="224" t="s">
        <v>62</v>
      </c>
      <c r="H90" s="224"/>
      <c r="I90" s="251" t="s">
        <v>62</v>
      </c>
      <c r="J90" s="251" t="str">
        <f t="shared" si="35"/>
        <v>X</v>
      </c>
      <c r="K90" s="224" t="str">
        <f t="shared" si="36"/>
        <v>X</v>
      </c>
      <c r="L90" s="224" t="s">
        <v>62</v>
      </c>
      <c r="M90" s="224"/>
      <c r="N90" s="224"/>
      <c r="O90" s="223" t="s">
        <v>62</v>
      </c>
      <c r="P90" s="223" t="s">
        <v>62</v>
      </c>
      <c r="Q90" s="223" t="s">
        <v>62</v>
      </c>
      <c r="R90" s="223" t="s">
        <v>62</v>
      </c>
    </row>
    <row r="91" spans="1:18" ht="38.65" customHeight="1" x14ac:dyDescent="0.2">
      <c r="A91" s="332"/>
      <c r="B91" s="148" t="s">
        <v>330</v>
      </c>
      <c r="C91" s="224"/>
      <c r="D91" s="224" t="s">
        <v>62</v>
      </c>
      <c r="E91" s="224"/>
      <c r="F91" s="224"/>
      <c r="G91" s="224">
        <f>G87</f>
        <v>98</v>
      </c>
      <c r="H91" s="224">
        <f t="shared" ref="H91:I91" si="46">H87</f>
        <v>98</v>
      </c>
      <c r="I91" s="251">
        <f t="shared" si="46"/>
        <v>98</v>
      </c>
      <c r="J91" s="251">
        <f t="shared" si="35"/>
        <v>98</v>
      </c>
      <c r="K91" s="224">
        <f t="shared" si="36"/>
        <v>98</v>
      </c>
      <c r="L91" s="224" t="s">
        <v>62</v>
      </c>
      <c r="M91" s="150">
        <v>46022</v>
      </c>
      <c r="N91" s="150">
        <v>46022</v>
      </c>
      <c r="O91" s="156"/>
      <c r="P91" s="223" t="s">
        <v>62</v>
      </c>
      <c r="Q91" s="156"/>
      <c r="R91" s="156"/>
    </row>
    <row r="92" spans="1:18" ht="21" customHeight="1" x14ac:dyDescent="0.2">
      <c r="A92" s="332"/>
      <c r="B92" s="147" t="s">
        <v>71</v>
      </c>
      <c r="C92" s="224"/>
      <c r="D92" s="224"/>
      <c r="E92" s="224"/>
      <c r="F92" s="224"/>
      <c r="G92" s="224" t="s">
        <v>62</v>
      </c>
      <c r="H92" s="224"/>
      <c r="I92" s="251" t="s">
        <v>62</v>
      </c>
      <c r="J92" s="251" t="str">
        <f t="shared" si="35"/>
        <v>X</v>
      </c>
      <c r="K92" s="224" t="str">
        <f t="shared" si="36"/>
        <v>X</v>
      </c>
      <c r="L92" s="224" t="s">
        <v>62</v>
      </c>
      <c r="M92" s="224"/>
      <c r="N92" s="224"/>
      <c r="O92" s="223" t="s">
        <v>62</v>
      </c>
      <c r="P92" s="223" t="s">
        <v>62</v>
      </c>
      <c r="Q92" s="223" t="s">
        <v>62</v>
      </c>
      <c r="R92" s="223" t="s">
        <v>62</v>
      </c>
    </row>
    <row r="93" spans="1:18" ht="21" customHeight="1" x14ac:dyDescent="0.2">
      <c r="A93" s="333"/>
      <c r="B93" s="148" t="s">
        <v>72</v>
      </c>
      <c r="C93" s="224"/>
      <c r="D93" s="224" t="s">
        <v>62</v>
      </c>
      <c r="E93" s="224"/>
      <c r="F93" s="224"/>
      <c r="G93" s="224">
        <f>G91</f>
        <v>98</v>
      </c>
      <c r="H93" s="224">
        <f t="shared" ref="H93:I93" si="47">H91</f>
        <v>98</v>
      </c>
      <c r="I93" s="251">
        <f t="shared" si="47"/>
        <v>98</v>
      </c>
      <c r="J93" s="251">
        <f t="shared" si="35"/>
        <v>98</v>
      </c>
      <c r="K93" s="224">
        <f t="shared" si="36"/>
        <v>98</v>
      </c>
      <c r="L93" s="224" t="s">
        <v>62</v>
      </c>
      <c r="M93" s="150">
        <v>46022</v>
      </c>
      <c r="N93" s="150">
        <v>46022</v>
      </c>
      <c r="O93" s="156"/>
      <c r="P93" s="223" t="s">
        <v>62</v>
      </c>
      <c r="Q93" s="156"/>
      <c r="R93" s="156"/>
    </row>
    <row r="94" spans="1:18" s="56" customFormat="1" ht="74.45" customHeight="1" x14ac:dyDescent="0.25">
      <c r="A94" s="331" t="s">
        <v>223</v>
      </c>
      <c r="B94" s="137" t="s">
        <v>415</v>
      </c>
      <c r="C94" s="142" t="s">
        <v>191</v>
      </c>
      <c r="D94" s="141" t="s">
        <v>333</v>
      </c>
      <c r="E94" s="141" t="s">
        <v>82</v>
      </c>
      <c r="F94" s="142">
        <v>744</v>
      </c>
      <c r="G94" s="142">
        <v>98</v>
      </c>
      <c r="H94" s="142">
        <f>G94</f>
        <v>98</v>
      </c>
      <c r="I94" s="156">
        <v>87</v>
      </c>
      <c r="J94" s="156">
        <f t="shared" si="35"/>
        <v>87</v>
      </c>
      <c r="K94" s="142">
        <f t="shared" si="36"/>
        <v>98</v>
      </c>
      <c r="L94" s="142"/>
      <c r="M94" s="224" t="s">
        <v>62</v>
      </c>
      <c r="N94" s="224" t="s">
        <v>62</v>
      </c>
      <c r="O94" s="156">
        <v>6374.28</v>
      </c>
      <c r="P94" s="156"/>
      <c r="Q94" s="156">
        <v>5674.28</v>
      </c>
      <c r="R94" s="156">
        <v>5674.28</v>
      </c>
    </row>
    <row r="95" spans="1:18" ht="15.75" x14ac:dyDescent="0.2">
      <c r="A95" s="332"/>
      <c r="B95" s="146" t="s">
        <v>70</v>
      </c>
      <c r="C95" s="224"/>
      <c r="D95" s="224" t="s">
        <v>62</v>
      </c>
      <c r="E95" s="224"/>
      <c r="F95" s="224"/>
      <c r="G95" s="224">
        <f>G94</f>
        <v>98</v>
      </c>
      <c r="H95" s="224">
        <f t="shared" ref="H95:I95" si="48">H94</f>
        <v>98</v>
      </c>
      <c r="I95" s="251">
        <f t="shared" si="48"/>
        <v>87</v>
      </c>
      <c r="J95" s="251">
        <f t="shared" si="35"/>
        <v>87</v>
      </c>
      <c r="K95" s="224">
        <f t="shared" si="36"/>
        <v>98</v>
      </c>
      <c r="L95" s="224" t="s">
        <v>62</v>
      </c>
      <c r="M95" s="150">
        <v>46022</v>
      </c>
      <c r="N95" s="150">
        <v>46022</v>
      </c>
      <c r="O95" s="156"/>
      <c r="P95" s="223" t="s">
        <v>62</v>
      </c>
      <c r="Q95" s="156"/>
      <c r="R95" s="156"/>
    </row>
    <row r="96" spans="1:18" ht="14.25" x14ac:dyDescent="0.2">
      <c r="A96" s="332"/>
      <c r="B96" s="147" t="s">
        <v>76</v>
      </c>
      <c r="C96" s="224"/>
      <c r="D96" s="224"/>
      <c r="E96" s="224"/>
      <c r="F96" s="224"/>
      <c r="G96" s="224" t="s">
        <v>62</v>
      </c>
      <c r="H96" s="224"/>
      <c r="I96" s="251" t="s">
        <v>62</v>
      </c>
      <c r="J96" s="251" t="str">
        <f t="shared" si="35"/>
        <v>X</v>
      </c>
      <c r="K96" s="224" t="str">
        <f t="shared" si="36"/>
        <v>X</v>
      </c>
      <c r="L96" s="224" t="s">
        <v>62</v>
      </c>
      <c r="M96" s="224"/>
      <c r="N96" s="224"/>
      <c r="O96" s="223" t="s">
        <v>62</v>
      </c>
      <c r="P96" s="223" t="s">
        <v>62</v>
      </c>
      <c r="Q96" s="223" t="s">
        <v>62</v>
      </c>
      <c r="R96" s="223" t="s">
        <v>62</v>
      </c>
    </row>
    <row r="97" spans="1:18" ht="65.45" customHeight="1" x14ac:dyDescent="0.2">
      <c r="A97" s="332"/>
      <c r="B97" s="148" t="s">
        <v>192</v>
      </c>
      <c r="C97" s="224"/>
      <c r="D97" s="224" t="s">
        <v>62</v>
      </c>
      <c r="E97" s="224"/>
      <c r="F97" s="224"/>
      <c r="G97" s="224">
        <f>G94</f>
        <v>98</v>
      </c>
      <c r="H97" s="224">
        <f t="shared" ref="H97:I97" si="49">H94</f>
        <v>98</v>
      </c>
      <c r="I97" s="251">
        <f t="shared" si="49"/>
        <v>87</v>
      </c>
      <c r="J97" s="251">
        <f t="shared" si="35"/>
        <v>87</v>
      </c>
      <c r="K97" s="224">
        <f t="shared" si="36"/>
        <v>98</v>
      </c>
      <c r="L97" s="224" t="s">
        <v>62</v>
      </c>
      <c r="M97" s="150">
        <v>46022</v>
      </c>
      <c r="N97" s="150">
        <v>46022</v>
      </c>
      <c r="O97" s="156"/>
      <c r="P97" s="223" t="s">
        <v>62</v>
      </c>
      <c r="Q97" s="156"/>
      <c r="R97" s="156"/>
    </row>
    <row r="98" spans="1:18" ht="15" customHeight="1" x14ac:dyDescent="0.2">
      <c r="A98" s="332"/>
      <c r="B98" s="147" t="s">
        <v>193</v>
      </c>
      <c r="C98" s="224"/>
      <c r="D98" s="224"/>
      <c r="E98" s="224"/>
      <c r="F98" s="224"/>
      <c r="G98" s="224" t="s">
        <v>62</v>
      </c>
      <c r="H98" s="224"/>
      <c r="I98" s="251" t="s">
        <v>62</v>
      </c>
      <c r="J98" s="251" t="str">
        <f t="shared" si="35"/>
        <v>X</v>
      </c>
      <c r="K98" s="224" t="str">
        <f t="shared" si="36"/>
        <v>X</v>
      </c>
      <c r="L98" s="224" t="s">
        <v>62</v>
      </c>
      <c r="M98" s="224"/>
      <c r="N98" s="224"/>
      <c r="O98" s="223" t="s">
        <v>62</v>
      </c>
      <c r="P98" s="223" t="s">
        <v>62</v>
      </c>
      <c r="Q98" s="223" t="s">
        <v>62</v>
      </c>
      <c r="R98" s="223" t="s">
        <v>62</v>
      </c>
    </row>
    <row r="99" spans="1:18" ht="38.65" customHeight="1" x14ac:dyDescent="0.2">
      <c r="A99" s="332"/>
      <c r="B99" s="148" t="s">
        <v>330</v>
      </c>
      <c r="C99" s="224"/>
      <c r="D99" s="224" t="s">
        <v>62</v>
      </c>
      <c r="E99" s="224"/>
      <c r="F99" s="224"/>
      <c r="G99" s="224">
        <f>G95</f>
        <v>98</v>
      </c>
      <c r="H99" s="224">
        <f t="shared" ref="H99:I99" si="50">H95</f>
        <v>98</v>
      </c>
      <c r="I99" s="251">
        <f t="shared" si="50"/>
        <v>87</v>
      </c>
      <c r="J99" s="251">
        <f t="shared" si="35"/>
        <v>87</v>
      </c>
      <c r="K99" s="224">
        <f t="shared" si="36"/>
        <v>98</v>
      </c>
      <c r="L99" s="224" t="s">
        <v>62</v>
      </c>
      <c r="M99" s="150">
        <v>46022</v>
      </c>
      <c r="N99" s="150">
        <v>46022</v>
      </c>
      <c r="O99" s="156"/>
      <c r="P99" s="223" t="s">
        <v>62</v>
      </c>
      <c r="Q99" s="156"/>
      <c r="R99" s="156"/>
    </row>
    <row r="100" spans="1:18" ht="21" customHeight="1" x14ac:dyDescent="0.2">
      <c r="A100" s="332"/>
      <c r="B100" s="147" t="s">
        <v>71</v>
      </c>
      <c r="C100" s="224"/>
      <c r="D100" s="224"/>
      <c r="E100" s="224"/>
      <c r="F100" s="224"/>
      <c r="G100" s="224" t="s">
        <v>62</v>
      </c>
      <c r="H100" s="224"/>
      <c r="I100" s="251" t="s">
        <v>62</v>
      </c>
      <c r="J100" s="251" t="str">
        <f t="shared" si="35"/>
        <v>X</v>
      </c>
      <c r="K100" s="224" t="str">
        <f t="shared" si="36"/>
        <v>X</v>
      </c>
      <c r="L100" s="224" t="s">
        <v>62</v>
      </c>
      <c r="M100" s="224"/>
      <c r="N100" s="224"/>
      <c r="O100" s="223" t="s">
        <v>62</v>
      </c>
      <c r="P100" s="223" t="s">
        <v>62</v>
      </c>
      <c r="Q100" s="223" t="s">
        <v>62</v>
      </c>
      <c r="R100" s="223" t="s">
        <v>62</v>
      </c>
    </row>
    <row r="101" spans="1:18" ht="21" customHeight="1" x14ac:dyDescent="0.2">
      <c r="A101" s="333"/>
      <c r="B101" s="148" t="s">
        <v>72</v>
      </c>
      <c r="C101" s="224"/>
      <c r="D101" s="224" t="s">
        <v>62</v>
      </c>
      <c r="E101" s="224"/>
      <c r="F101" s="224"/>
      <c r="G101" s="224">
        <f>G99</f>
        <v>98</v>
      </c>
      <c r="H101" s="224">
        <f t="shared" ref="H101:I101" si="51">H99</f>
        <v>98</v>
      </c>
      <c r="I101" s="251">
        <f t="shared" si="51"/>
        <v>87</v>
      </c>
      <c r="J101" s="251">
        <f t="shared" si="35"/>
        <v>87</v>
      </c>
      <c r="K101" s="224">
        <f t="shared" si="36"/>
        <v>98</v>
      </c>
      <c r="L101" s="224" t="s">
        <v>62</v>
      </c>
      <c r="M101" s="150">
        <v>46022</v>
      </c>
      <c r="N101" s="150">
        <v>46022</v>
      </c>
      <c r="O101" s="156"/>
      <c r="P101" s="223" t="s">
        <v>62</v>
      </c>
      <c r="Q101" s="156"/>
      <c r="R101" s="156"/>
    </row>
    <row r="102" spans="1:18" s="56" customFormat="1" ht="74.45" customHeight="1" x14ac:dyDescent="0.25">
      <c r="A102" s="331" t="s">
        <v>224</v>
      </c>
      <c r="B102" s="137" t="s">
        <v>415</v>
      </c>
      <c r="C102" s="142" t="s">
        <v>191</v>
      </c>
      <c r="D102" s="141" t="s">
        <v>333</v>
      </c>
      <c r="E102" s="141" t="s">
        <v>82</v>
      </c>
      <c r="F102" s="142">
        <v>744</v>
      </c>
      <c r="G102" s="142">
        <v>98</v>
      </c>
      <c r="H102" s="142">
        <f>G102</f>
        <v>98</v>
      </c>
      <c r="I102" s="156">
        <v>0</v>
      </c>
      <c r="J102" s="156">
        <f t="shared" si="35"/>
        <v>0</v>
      </c>
      <c r="K102" s="142">
        <f t="shared" si="36"/>
        <v>98</v>
      </c>
      <c r="L102" s="142"/>
      <c r="M102" s="224" t="s">
        <v>62</v>
      </c>
      <c r="N102" s="224" t="s">
        <v>62</v>
      </c>
      <c r="O102" s="156">
        <v>8437.56</v>
      </c>
      <c r="P102" s="156"/>
      <c r="Q102" s="156">
        <v>8437.56</v>
      </c>
      <c r="R102" s="156">
        <v>0</v>
      </c>
    </row>
    <row r="103" spans="1:18" ht="15.75" x14ac:dyDescent="0.2">
      <c r="A103" s="332"/>
      <c r="B103" s="146" t="s">
        <v>70</v>
      </c>
      <c r="C103" s="224"/>
      <c r="D103" s="224" t="s">
        <v>62</v>
      </c>
      <c r="E103" s="224"/>
      <c r="F103" s="224"/>
      <c r="G103" s="224">
        <f>G102</f>
        <v>98</v>
      </c>
      <c r="H103" s="224">
        <f t="shared" ref="H103:I103" si="52">H102</f>
        <v>98</v>
      </c>
      <c r="I103" s="251">
        <f t="shared" si="52"/>
        <v>0</v>
      </c>
      <c r="J103" s="251">
        <f t="shared" si="35"/>
        <v>0</v>
      </c>
      <c r="K103" s="224">
        <f t="shared" si="36"/>
        <v>98</v>
      </c>
      <c r="L103" s="224" t="s">
        <v>62</v>
      </c>
      <c r="M103" s="150">
        <v>46022</v>
      </c>
      <c r="N103" s="150">
        <v>46022</v>
      </c>
      <c r="O103" s="156"/>
      <c r="P103" s="223" t="s">
        <v>62</v>
      </c>
      <c r="Q103" s="156"/>
      <c r="R103" s="156"/>
    </row>
    <row r="104" spans="1:18" ht="14.25" x14ac:dyDescent="0.2">
      <c r="A104" s="332"/>
      <c r="B104" s="147" t="s">
        <v>76</v>
      </c>
      <c r="C104" s="224"/>
      <c r="D104" s="224"/>
      <c r="E104" s="224"/>
      <c r="F104" s="224"/>
      <c r="G104" s="224" t="s">
        <v>62</v>
      </c>
      <c r="H104" s="224"/>
      <c r="I104" s="251" t="s">
        <v>62</v>
      </c>
      <c r="J104" s="251" t="str">
        <f t="shared" si="35"/>
        <v>X</v>
      </c>
      <c r="K104" s="224" t="str">
        <f t="shared" si="36"/>
        <v>X</v>
      </c>
      <c r="L104" s="224" t="s">
        <v>62</v>
      </c>
      <c r="M104" s="224"/>
      <c r="N104" s="224"/>
      <c r="O104" s="223" t="s">
        <v>62</v>
      </c>
      <c r="P104" s="223" t="s">
        <v>62</v>
      </c>
      <c r="Q104" s="223" t="s">
        <v>62</v>
      </c>
      <c r="R104" s="223" t="s">
        <v>62</v>
      </c>
    </row>
    <row r="105" spans="1:18" ht="65.45" customHeight="1" x14ac:dyDescent="0.2">
      <c r="A105" s="332"/>
      <c r="B105" s="148" t="s">
        <v>192</v>
      </c>
      <c r="C105" s="224"/>
      <c r="D105" s="224" t="s">
        <v>62</v>
      </c>
      <c r="E105" s="224"/>
      <c r="F105" s="224"/>
      <c r="G105" s="224">
        <f>G102</f>
        <v>98</v>
      </c>
      <c r="H105" s="224">
        <f t="shared" ref="H105:I105" si="53">H102</f>
        <v>98</v>
      </c>
      <c r="I105" s="251">
        <f t="shared" si="53"/>
        <v>0</v>
      </c>
      <c r="J105" s="251">
        <f t="shared" si="35"/>
        <v>0</v>
      </c>
      <c r="K105" s="224">
        <f t="shared" si="36"/>
        <v>98</v>
      </c>
      <c r="L105" s="224" t="s">
        <v>62</v>
      </c>
      <c r="M105" s="150">
        <v>46022</v>
      </c>
      <c r="N105" s="150">
        <v>46022</v>
      </c>
      <c r="O105" s="156"/>
      <c r="P105" s="223" t="s">
        <v>62</v>
      </c>
      <c r="Q105" s="156"/>
      <c r="R105" s="156"/>
    </row>
    <row r="106" spans="1:18" ht="15" customHeight="1" x14ac:dyDescent="0.2">
      <c r="A106" s="332"/>
      <c r="B106" s="147" t="s">
        <v>193</v>
      </c>
      <c r="C106" s="224"/>
      <c r="D106" s="224"/>
      <c r="E106" s="224"/>
      <c r="F106" s="224"/>
      <c r="G106" s="224" t="s">
        <v>62</v>
      </c>
      <c r="H106" s="224"/>
      <c r="I106" s="251" t="s">
        <v>62</v>
      </c>
      <c r="J106" s="251" t="str">
        <f t="shared" si="35"/>
        <v>X</v>
      </c>
      <c r="K106" s="224" t="str">
        <f t="shared" si="36"/>
        <v>X</v>
      </c>
      <c r="L106" s="224" t="s">
        <v>62</v>
      </c>
      <c r="M106" s="224"/>
      <c r="N106" s="224"/>
      <c r="O106" s="223" t="s">
        <v>62</v>
      </c>
      <c r="P106" s="223" t="s">
        <v>62</v>
      </c>
      <c r="Q106" s="223" t="s">
        <v>62</v>
      </c>
      <c r="R106" s="223" t="s">
        <v>62</v>
      </c>
    </row>
    <row r="107" spans="1:18" ht="38.65" customHeight="1" x14ac:dyDescent="0.2">
      <c r="A107" s="332"/>
      <c r="B107" s="148" t="s">
        <v>330</v>
      </c>
      <c r="C107" s="224"/>
      <c r="D107" s="224" t="s">
        <v>62</v>
      </c>
      <c r="E107" s="224"/>
      <c r="F107" s="224"/>
      <c r="G107" s="224">
        <f>G103</f>
        <v>98</v>
      </c>
      <c r="H107" s="224">
        <f t="shared" ref="H107:I107" si="54">H103</f>
        <v>98</v>
      </c>
      <c r="I107" s="251">
        <f t="shared" si="54"/>
        <v>0</v>
      </c>
      <c r="J107" s="251">
        <f t="shared" si="35"/>
        <v>0</v>
      </c>
      <c r="K107" s="224">
        <f t="shared" si="36"/>
        <v>98</v>
      </c>
      <c r="L107" s="224" t="s">
        <v>62</v>
      </c>
      <c r="M107" s="150">
        <v>46022</v>
      </c>
      <c r="N107" s="150">
        <v>46022</v>
      </c>
      <c r="O107" s="156"/>
      <c r="P107" s="223" t="s">
        <v>62</v>
      </c>
      <c r="Q107" s="156"/>
      <c r="R107" s="156"/>
    </row>
    <row r="108" spans="1:18" ht="21" customHeight="1" x14ac:dyDescent="0.2">
      <c r="A108" s="332"/>
      <c r="B108" s="147" t="s">
        <v>71</v>
      </c>
      <c r="C108" s="224"/>
      <c r="D108" s="224"/>
      <c r="E108" s="224"/>
      <c r="F108" s="224"/>
      <c r="G108" s="224" t="s">
        <v>62</v>
      </c>
      <c r="H108" s="224"/>
      <c r="I108" s="251" t="s">
        <v>62</v>
      </c>
      <c r="J108" s="251" t="str">
        <f t="shared" si="35"/>
        <v>X</v>
      </c>
      <c r="K108" s="224" t="str">
        <f t="shared" si="36"/>
        <v>X</v>
      </c>
      <c r="L108" s="224" t="s">
        <v>62</v>
      </c>
      <c r="M108" s="224"/>
      <c r="N108" s="224"/>
      <c r="O108" s="223" t="s">
        <v>62</v>
      </c>
      <c r="P108" s="223" t="s">
        <v>62</v>
      </c>
      <c r="Q108" s="223" t="s">
        <v>62</v>
      </c>
      <c r="R108" s="223" t="s">
        <v>62</v>
      </c>
    </row>
    <row r="109" spans="1:18" ht="21" customHeight="1" x14ac:dyDescent="0.2">
      <c r="A109" s="333"/>
      <c r="B109" s="148" t="s">
        <v>72</v>
      </c>
      <c r="C109" s="224"/>
      <c r="D109" s="224" t="s">
        <v>62</v>
      </c>
      <c r="E109" s="224"/>
      <c r="F109" s="224"/>
      <c r="G109" s="224">
        <f>G107</f>
        <v>98</v>
      </c>
      <c r="H109" s="224">
        <f t="shared" ref="H109:I109" si="55">H107</f>
        <v>98</v>
      </c>
      <c r="I109" s="251">
        <f t="shared" si="55"/>
        <v>0</v>
      </c>
      <c r="J109" s="251">
        <f t="shared" si="35"/>
        <v>0</v>
      </c>
      <c r="K109" s="224">
        <f t="shared" si="36"/>
        <v>98</v>
      </c>
      <c r="L109" s="224" t="s">
        <v>62</v>
      </c>
      <c r="M109" s="150">
        <v>46022</v>
      </c>
      <c r="N109" s="150">
        <v>46022</v>
      </c>
      <c r="O109" s="156"/>
      <c r="P109" s="223" t="s">
        <v>62</v>
      </c>
      <c r="Q109" s="156"/>
      <c r="R109" s="156"/>
    </row>
    <row r="110" spans="1:18" s="56" customFormat="1" ht="74.45" customHeight="1" x14ac:dyDescent="0.25">
      <c r="A110" s="331" t="s">
        <v>225</v>
      </c>
      <c r="B110" s="137" t="s">
        <v>415</v>
      </c>
      <c r="C110" s="142" t="s">
        <v>191</v>
      </c>
      <c r="D110" s="141" t="s">
        <v>333</v>
      </c>
      <c r="E110" s="141" t="s">
        <v>82</v>
      </c>
      <c r="F110" s="142">
        <v>744</v>
      </c>
      <c r="G110" s="142">
        <v>98</v>
      </c>
      <c r="H110" s="142">
        <f>G110</f>
        <v>98</v>
      </c>
      <c r="I110" s="156">
        <v>0</v>
      </c>
      <c r="J110" s="156">
        <f t="shared" si="35"/>
        <v>0</v>
      </c>
      <c r="K110" s="142">
        <f t="shared" si="36"/>
        <v>98</v>
      </c>
      <c r="L110" s="142"/>
      <c r="M110" s="224" t="s">
        <v>62</v>
      </c>
      <c r="N110" s="224" t="s">
        <v>62</v>
      </c>
      <c r="O110" s="156">
        <v>4218.78</v>
      </c>
      <c r="P110" s="156"/>
      <c r="Q110" s="156">
        <v>4218.78</v>
      </c>
      <c r="R110" s="156">
        <v>0</v>
      </c>
    </row>
    <row r="111" spans="1:18" ht="15.75" x14ac:dyDescent="0.2">
      <c r="A111" s="332"/>
      <c r="B111" s="146" t="s">
        <v>70</v>
      </c>
      <c r="C111" s="224"/>
      <c r="D111" s="224" t="s">
        <v>62</v>
      </c>
      <c r="E111" s="224"/>
      <c r="F111" s="224"/>
      <c r="G111" s="224">
        <f>G110</f>
        <v>98</v>
      </c>
      <c r="H111" s="224">
        <f t="shared" ref="H111:I111" si="56">H110</f>
        <v>98</v>
      </c>
      <c r="I111" s="251">
        <f t="shared" si="56"/>
        <v>0</v>
      </c>
      <c r="J111" s="251">
        <f t="shared" si="35"/>
        <v>0</v>
      </c>
      <c r="K111" s="224">
        <f t="shared" si="36"/>
        <v>98</v>
      </c>
      <c r="L111" s="224" t="s">
        <v>62</v>
      </c>
      <c r="M111" s="150">
        <v>46022</v>
      </c>
      <c r="N111" s="150">
        <v>46022</v>
      </c>
      <c r="O111" s="156"/>
      <c r="P111" s="223" t="s">
        <v>62</v>
      </c>
      <c r="Q111" s="156"/>
      <c r="R111" s="156"/>
    </row>
    <row r="112" spans="1:18" ht="14.25" x14ac:dyDescent="0.2">
      <c r="A112" s="332"/>
      <c r="B112" s="147" t="s">
        <v>76</v>
      </c>
      <c r="C112" s="224"/>
      <c r="D112" s="224"/>
      <c r="E112" s="224"/>
      <c r="F112" s="224"/>
      <c r="G112" s="224" t="s">
        <v>62</v>
      </c>
      <c r="H112" s="224"/>
      <c r="I112" s="251" t="s">
        <v>62</v>
      </c>
      <c r="J112" s="251" t="str">
        <f t="shared" si="35"/>
        <v>X</v>
      </c>
      <c r="K112" s="224" t="str">
        <f t="shared" si="36"/>
        <v>X</v>
      </c>
      <c r="L112" s="224" t="s">
        <v>62</v>
      </c>
      <c r="M112" s="224"/>
      <c r="N112" s="224"/>
      <c r="O112" s="223" t="s">
        <v>62</v>
      </c>
      <c r="P112" s="223" t="s">
        <v>62</v>
      </c>
      <c r="Q112" s="223" t="s">
        <v>62</v>
      </c>
      <c r="R112" s="223" t="s">
        <v>62</v>
      </c>
    </row>
    <row r="113" spans="1:18" ht="65.45" customHeight="1" x14ac:dyDescent="0.2">
      <c r="A113" s="332"/>
      <c r="B113" s="148" t="s">
        <v>192</v>
      </c>
      <c r="C113" s="224"/>
      <c r="D113" s="224" t="s">
        <v>62</v>
      </c>
      <c r="E113" s="224"/>
      <c r="F113" s="224"/>
      <c r="G113" s="224">
        <f>G110</f>
        <v>98</v>
      </c>
      <c r="H113" s="224">
        <f t="shared" ref="H113:I113" si="57">H110</f>
        <v>98</v>
      </c>
      <c r="I113" s="251">
        <f t="shared" si="57"/>
        <v>0</v>
      </c>
      <c r="J113" s="251">
        <f t="shared" si="35"/>
        <v>0</v>
      </c>
      <c r="K113" s="224">
        <f t="shared" si="36"/>
        <v>98</v>
      </c>
      <c r="L113" s="224" t="s">
        <v>62</v>
      </c>
      <c r="M113" s="150">
        <v>46022</v>
      </c>
      <c r="N113" s="150">
        <v>46022</v>
      </c>
      <c r="O113" s="156"/>
      <c r="P113" s="223" t="s">
        <v>62</v>
      </c>
      <c r="Q113" s="156"/>
      <c r="R113" s="156"/>
    </row>
    <row r="114" spans="1:18" ht="15" customHeight="1" x14ac:dyDescent="0.2">
      <c r="A114" s="332"/>
      <c r="B114" s="147" t="s">
        <v>193</v>
      </c>
      <c r="C114" s="224"/>
      <c r="D114" s="224"/>
      <c r="E114" s="224"/>
      <c r="F114" s="224"/>
      <c r="G114" s="224" t="s">
        <v>62</v>
      </c>
      <c r="H114" s="224"/>
      <c r="I114" s="251" t="s">
        <v>62</v>
      </c>
      <c r="J114" s="251" t="str">
        <f t="shared" si="35"/>
        <v>X</v>
      </c>
      <c r="K114" s="224" t="str">
        <f t="shared" si="36"/>
        <v>X</v>
      </c>
      <c r="L114" s="224" t="s">
        <v>62</v>
      </c>
      <c r="M114" s="224"/>
      <c r="N114" s="224"/>
      <c r="O114" s="223" t="s">
        <v>62</v>
      </c>
      <c r="P114" s="223" t="s">
        <v>62</v>
      </c>
      <c r="Q114" s="223" t="s">
        <v>62</v>
      </c>
      <c r="R114" s="223" t="s">
        <v>62</v>
      </c>
    </row>
    <row r="115" spans="1:18" ht="38.65" customHeight="1" x14ac:dyDescent="0.2">
      <c r="A115" s="332"/>
      <c r="B115" s="148" t="s">
        <v>330</v>
      </c>
      <c r="C115" s="224"/>
      <c r="D115" s="224" t="s">
        <v>62</v>
      </c>
      <c r="E115" s="224"/>
      <c r="F115" s="224"/>
      <c r="G115" s="224">
        <f>G111</f>
        <v>98</v>
      </c>
      <c r="H115" s="224">
        <f t="shared" ref="H115:I115" si="58">H111</f>
        <v>98</v>
      </c>
      <c r="I115" s="251">
        <f t="shared" si="58"/>
        <v>0</v>
      </c>
      <c r="J115" s="251">
        <f t="shared" si="35"/>
        <v>0</v>
      </c>
      <c r="K115" s="224">
        <f t="shared" si="36"/>
        <v>98</v>
      </c>
      <c r="L115" s="224" t="s">
        <v>62</v>
      </c>
      <c r="M115" s="150">
        <v>46022</v>
      </c>
      <c r="N115" s="150">
        <v>46022</v>
      </c>
      <c r="O115" s="156"/>
      <c r="P115" s="223" t="s">
        <v>62</v>
      </c>
      <c r="Q115" s="156"/>
      <c r="R115" s="156"/>
    </row>
    <row r="116" spans="1:18" ht="21" customHeight="1" x14ac:dyDescent="0.2">
      <c r="A116" s="332"/>
      <c r="B116" s="147" t="s">
        <v>71</v>
      </c>
      <c r="C116" s="224"/>
      <c r="D116" s="224"/>
      <c r="E116" s="224"/>
      <c r="F116" s="224"/>
      <c r="G116" s="224" t="s">
        <v>62</v>
      </c>
      <c r="H116" s="224"/>
      <c r="I116" s="251" t="s">
        <v>62</v>
      </c>
      <c r="J116" s="251" t="str">
        <f t="shared" si="35"/>
        <v>X</v>
      </c>
      <c r="K116" s="224" t="str">
        <f t="shared" si="36"/>
        <v>X</v>
      </c>
      <c r="L116" s="224" t="s">
        <v>62</v>
      </c>
      <c r="M116" s="224"/>
      <c r="N116" s="224"/>
      <c r="O116" s="223" t="s">
        <v>62</v>
      </c>
      <c r="P116" s="223" t="s">
        <v>62</v>
      </c>
      <c r="Q116" s="223" t="s">
        <v>62</v>
      </c>
      <c r="R116" s="223" t="s">
        <v>62</v>
      </c>
    </row>
    <row r="117" spans="1:18" ht="21" customHeight="1" x14ac:dyDescent="0.2">
      <c r="A117" s="333"/>
      <c r="B117" s="148" t="s">
        <v>72</v>
      </c>
      <c r="C117" s="224"/>
      <c r="D117" s="224" t="s">
        <v>62</v>
      </c>
      <c r="E117" s="224"/>
      <c r="F117" s="224"/>
      <c r="G117" s="224">
        <f>G115</f>
        <v>98</v>
      </c>
      <c r="H117" s="224">
        <f t="shared" ref="H117:I117" si="59">H115</f>
        <v>98</v>
      </c>
      <c r="I117" s="251">
        <f t="shared" si="59"/>
        <v>0</v>
      </c>
      <c r="J117" s="251">
        <f t="shared" si="35"/>
        <v>0</v>
      </c>
      <c r="K117" s="224">
        <f t="shared" si="36"/>
        <v>98</v>
      </c>
      <c r="L117" s="224" t="s">
        <v>62</v>
      </c>
      <c r="M117" s="150">
        <v>46022</v>
      </c>
      <c r="N117" s="150">
        <v>46022</v>
      </c>
      <c r="O117" s="156"/>
      <c r="P117" s="223" t="s">
        <v>62</v>
      </c>
      <c r="Q117" s="156"/>
      <c r="R117" s="156"/>
    </row>
    <row r="118" spans="1:18" s="56" customFormat="1" ht="74.45" customHeight="1" x14ac:dyDescent="0.25">
      <c r="A118" s="331" t="s">
        <v>226</v>
      </c>
      <c r="B118" s="137" t="s">
        <v>415</v>
      </c>
      <c r="C118" s="142" t="s">
        <v>191</v>
      </c>
      <c r="D118" s="141" t="s">
        <v>333</v>
      </c>
      <c r="E118" s="141" t="s">
        <v>82</v>
      </c>
      <c r="F118" s="142">
        <v>744</v>
      </c>
      <c r="G118" s="142">
        <v>98</v>
      </c>
      <c r="H118" s="142">
        <f>G118</f>
        <v>98</v>
      </c>
      <c r="I118" s="156">
        <v>98</v>
      </c>
      <c r="J118" s="156">
        <f t="shared" si="35"/>
        <v>98</v>
      </c>
      <c r="K118" s="142">
        <f t="shared" si="36"/>
        <v>98</v>
      </c>
      <c r="L118" s="142"/>
      <c r="M118" s="224" t="s">
        <v>62</v>
      </c>
      <c r="N118" s="224" t="s">
        <v>62</v>
      </c>
      <c r="O118" s="156">
        <v>6105.52</v>
      </c>
      <c r="P118" s="156"/>
      <c r="Q118" s="156">
        <v>6105.52</v>
      </c>
      <c r="R118" s="156">
        <v>6105.52</v>
      </c>
    </row>
    <row r="119" spans="1:18" ht="15.75" x14ac:dyDescent="0.2">
      <c r="A119" s="332"/>
      <c r="B119" s="146" t="s">
        <v>70</v>
      </c>
      <c r="C119" s="224"/>
      <c r="D119" s="224" t="s">
        <v>62</v>
      </c>
      <c r="E119" s="224"/>
      <c r="F119" s="224"/>
      <c r="G119" s="224">
        <f>G118</f>
        <v>98</v>
      </c>
      <c r="H119" s="224">
        <f t="shared" ref="H119:I119" si="60">H118</f>
        <v>98</v>
      </c>
      <c r="I119" s="251">
        <f t="shared" si="60"/>
        <v>98</v>
      </c>
      <c r="J119" s="251">
        <f t="shared" si="35"/>
        <v>98</v>
      </c>
      <c r="K119" s="224">
        <f t="shared" si="36"/>
        <v>98</v>
      </c>
      <c r="L119" s="224" t="s">
        <v>62</v>
      </c>
      <c r="M119" s="150">
        <v>46022</v>
      </c>
      <c r="N119" s="150">
        <v>46022</v>
      </c>
      <c r="O119" s="156"/>
      <c r="P119" s="223" t="s">
        <v>62</v>
      </c>
      <c r="Q119" s="156"/>
      <c r="R119" s="156"/>
    </row>
    <row r="120" spans="1:18" ht="14.25" x14ac:dyDescent="0.2">
      <c r="A120" s="332"/>
      <c r="B120" s="147" t="s">
        <v>76</v>
      </c>
      <c r="C120" s="224"/>
      <c r="D120" s="224"/>
      <c r="E120" s="224"/>
      <c r="F120" s="224"/>
      <c r="G120" s="224" t="s">
        <v>62</v>
      </c>
      <c r="H120" s="224"/>
      <c r="I120" s="251" t="s">
        <v>62</v>
      </c>
      <c r="J120" s="251" t="str">
        <f t="shared" si="35"/>
        <v>X</v>
      </c>
      <c r="K120" s="224" t="str">
        <f t="shared" si="36"/>
        <v>X</v>
      </c>
      <c r="L120" s="224" t="s">
        <v>62</v>
      </c>
      <c r="M120" s="224"/>
      <c r="N120" s="224"/>
      <c r="O120" s="223" t="s">
        <v>62</v>
      </c>
      <c r="P120" s="223" t="s">
        <v>62</v>
      </c>
      <c r="Q120" s="223" t="s">
        <v>62</v>
      </c>
      <c r="R120" s="223" t="s">
        <v>62</v>
      </c>
    </row>
    <row r="121" spans="1:18" ht="65.45" customHeight="1" x14ac:dyDescent="0.2">
      <c r="A121" s="332"/>
      <c r="B121" s="148" t="s">
        <v>192</v>
      </c>
      <c r="C121" s="224"/>
      <c r="D121" s="224" t="s">
        <v>62</v>
      </c>
      <c r="E121" s="224"/>
      <c r="F121" s="224"/>
      <c r="G121" s="224">
        <f>G118</f>
        <v>98</v>
      </c>
      <c r="H121" s="224">
        <f t="shared" ref="H121:I121" si="61">H118</f>
        <v>98</v>
      </c>
      <c r="I121" s="251">
        <f t="shared" si="61"/>
        <v>98</v>
      </c>
      <c r="J121" s="251">
        <f t="shared" si="35"/>
        <v>98</v>
      </c>
      <c r="K121" s="224">
        <f t="shared" si="36"/>
        <v>98</v>
      </c>
      <c r="L121" s="224" t="s">
        <v>62</v>
      </c>
      <c r="M121" s="150">
        <v>46022</v>
      </c>
      <c r="N121" s="150">
        <v>46022</v>
      </c>
      <c r="O121" s="156"/>
      <c r="P121" s="223" t="s">
        <v>62</v>
      </c>
      <c r="Q121" s="156"/>
      <c r="R121" s="156"/>
    </row>
    <row r="122" spans="1:18" ht="15" customHeight="1" x14ac:dyDescent="0.2">
      <c r="A122" s="332"/>
      <c r="B122" s="147" t="s">
        <v>193</v>
      </c>
      <c r="C122" s="224"/>
      <c r="D122" s="224"/>
      <c r="E122" s="224"/>
      <c r="F122" s="224"/>
      <c r="G122" s="224" t="s">
        <v>62</v>
      </c>
      <c r="H122" s="224"/>
      <c r="I122" s="251" t="s">
        <v>62</v>
      </c>
      <c r="J122" s="251" t="str">
        <f t="shared" si="35"/>
        <v>X</v>
      </c>
      <c r="K122" s="224" t="str">
        <f t="shared" si="36"/>
        <v>X</v>
      </c>
      <c r="L122" s="224" t="s">
        <v>62</v>
      </c>
      <c r="M122" s="224"/>
      <c r="N122" s="224"/>
      <c r="O122" s="223" t="s">
        <v>62</v>
      </c>
      <c r="P122" s="223" t="s">
        <v>62</v>
      </c>
      <c r="Q122" s="223" t="s">
        <v>62</v>
      </c>
      <c r="R122" s="223" t="s">
        <v>62</v>
      </c>
    </row>
    <row r="123" spans="1:18" ht="38.65" customHeight="1" x14ac:dyDescent="0.2">
      <c r="A123" s="332"/>
      <c r="B123" s="148" t="s">
        <v>330</v>
      </c>
      <c r="C123" s="224"/>
      <c r="D123" s="224" t="s">
        <v>62</v>
      </c>
      <c r="E123" s="224"/>
      <c r="F123" s="224"/>
      <c r="G123" s="224">
        <f>G119</f>
        <v>98</v>
      </c>
      <c r="H123" s="224">
        <f t="shared" ref="H123:I123" si="62">H119</f>
        <v>98</v>
      </c>
      <c r="I123" s="251">
        <f t="shared" si="62"/>
        <v>98</v>
      </c>
      <c r="J123" s="251">
        <f t="shared" si="35"/>
        <v>98</v>
      </c>
      <c r="K123" s="224">
        <f t="shared" si="36"/>
        <v>98</v>
      </c>
      <c r="L123" s="224" t="s">
        <v>62</v>
      </c>
      <c r="M123" s="150">
        <v>46022</v>
      </c>
      <c r="N123" s="150">
        <v>46022</v>
      </c>
      <c r="O123" s="156"/>
      <c r="P123" s="223" t="s">
        <v>62</v>
      </c>
      <c r="Q123" s="156"/>
      <c r="R123" s="156"/>
    </row>
    <row r="124" spans="1:18" ht="21" customHeight="1" x14ac:dyDescent="0.2">
      <c r="A124" s="332"/>
      <c r="B124" s="147" t="s">
        <v>71</v>
      </c>
      <c r="C124" s="224"/>
      <c r="D124" s="224"/>
      <c r="E124" s="224"/>
      <c r="F124" s="224"/>
      <c r="G124" s="224" t="s">
        <v>62</v>
      </c>
      <c r="H124" s="224"/>
      <c r="I124" s="251" t="s">
        <v>62</v>
      </c>
      <c r="J124" s="251" t="str">
        <f t="shared" si="35"/>
        <v>X</v>
      </c>
      <c r="K124" s="224" t="str">
        <f t="shared" si="36"/>
        <v>X</v>
      </c>
      <c r="L124" s="224" t="s">
        <v>62</v>
      </c>
      <c r="M124" s="224"/>
      <c r="N124" s="224"/>
      <c r="O124" s="223" t="s">
        <v>62</v>
      </c>
      <c r="P124" s="223" t="s">
        <v>62</v>
      </c>
      <c r="Q124" s="223" t="s">
        <v>62</v>
      </c>
      <c r="R124" s="223" t="s">
        <v>62</v>
      </c>
    </row>
    <row r="125" spans="1:18" ht="21" customHeight="1" x14ac:dyDescent="0.2">
      <c r="A125" s="333"/>
      <c r="B125" s="148" t="s">
        <v>72</v>
      </c>
      <c r="C125" s="224"/>
      <c r="D125" s="224" t="s">
        <v>62</v>
      </c>
      <c r="E125" s="224"/>
      <c r="F125" s="224"/>
      <c r="G125" s="224">
        <f>G123</f>
        <v>98</v>
      </c>
      <c r="H125" s="224">
        <f t="shared" ref="H125:I125" si="63">H123</f>
        <v>98</v>
      </c>
      <c r="I125" s="251">
        <f t="shared" si="63"/>
        <v>98</v>
      </c>
      <c r="J125" s="251">
        <f t="shared" si="35"/>
        <v>98</v>
      </c>
      <c r="K125" s="224">
        <f t="shared" si="36"/>
        <v>98</v>
      </c>
      <c r="L125" s="224" t="s">
        <v>62</v>
      </c>
      <c r="M125" s="150">
        <v>46022</v>
      </c>
      <c r="N125" s="150">
        <v>46022</v>
      </c>
      <c r="O125" s="156"/>
      <c r="P125" s="223" t="s">
        <v>62</v>
      </c>
      <c r="Q125" s="156"/>
      <c r="R125" s="156"/>
    </row>
    <row r="126" spans="1:18" s="56" customFormat="1" ht="74.45" customHeight="1" x14ac:dyDescent="0.25">
      <c r="A126" s="331" t="s">
        <v>227</v>
      </c>
      <c r="B126" s="137" t="s">
        <v>415</v>
      </c>
      <c r="C126" s="142" t="s">
        <v>191</v>
      </c>
      <c r="D126" s="141" t="s">
        <v>333</v>
      </c>
      <c r="E126" s="141" t="s">
        <v>82</v>
      </c>
      <c r="F126" s="142">
        <v>744</v>
      </c>
      <c r="G126" s="80">
        <v>98</v>
      </c>
      <c r="H126" s="80">
        <f>G126</f>
        <v>98</v>
      </c>
      <c r="I126" s="78">
        <v>98</v>
      </c>
      <c r="J126" s="78">
        <f t="shared" si="35"/>
        <v>98</v>
      </c>
      <c r="K126" s="80">
        <f t="shared" si="36"/>
        <v>98</v>
      </c>
      <c r="L126" s="80"/>
      <c r="M126" s="221" t="s">
        <v>62</v>
      </c>
      <c r="N126" s="221" t="s">
        <v>62</v>
      </c>
      <c r="O126" s="80">
        <v>4218.78</v>
      </c>
      <c r="P126" s="80"/>
      <c r="Q126" s="78">
        <v>4218.78</v>
      </c>
      <c r="R126" s="80">
        <v>4218.78</v>
      </c>
    </row>
    <row r="127" spans="1:18" ht="15.75" x14ac:dyDescent="0.2">
      <c r="A127" s="332"/>
      <c r="B127" s="146" t="s">
        <v>70</v>
      </c>
      <c r="C127" s="224"/>
      <c r="D127" s="224" t="s">
        <v>62</v>
      </c>
      <c r="E127" s="224"/>
      <c r="F127" s="224"/>
      <c r="G127" s="224">
        <f>G126</f>
        <v>98</v>
      </c>
      <c r="H127" s="224">
        <f t="shared" ref="H127:I127" si="64">H126</f>
        <v>98</v>
      </c>
      <c r="I127" s="251">
        <f t="shared" si="64"/>
        <v>98</v>
      </c>
      <c r="J127" s="251">
        <f t="shared" si="35"/>
        <v>98</v>
      </c>
      <c r="K127" s="224">
        <f t="shared" si="36"/>
        <v>98</v>
      </c>
      <c r="L127" s="224" t="s">
        <v>62</v>
      </c>
      <c r="M127" s="150">
        <v>46022</v>
      </c>
      <c r="N127" s="150">
        <v>46022</v>
      </c>
      <c r="O127" s="156"/>
      <c r="P127" s="223" t="s">
        <v>62</v>
      </c>
      <c r="Q127" s="156"/>
      <c r="R127" s="156"/>
    </row>
    <row r="128" spans="1:18" ht="14.25" x14ac:dyDescent="0.2">
      <c r="A128" s="332"/>
      <c r="B128" s="147" t="s">
        <v>76</v>
      </c>
      <c r="C128" s="224"/>
      <c r="D128" s="224"/>
      <c r="E128" s="224"/>
      <c r="F128" s="224"/>
      <c r="G128" s="224" t="s">
        <v>62</v>
      </c>
      <c r="H128" s="224"/>
      <c r="I128" s="251" t="s">
        <v>62</v>
      </c>
      <c r="J128" s="251" t="str">
        <f t="shared" si="35"/>
        <v>X</v>
      </c>
      <c r="K128" s="224" t="str">
        <f t="shared" si="36"/>
        <v>X</v>
      </c>
      <c r="L128" s="224" t="s">
        <v>62</v>
      </c>
      <c r="M128" s="224"/>
      <c r="N128" s="224"/>
      <c r="O128" s="223" t="s">
        <v>62</v>
      </c>
      <c r="P128" s="223" t="s">
        <v>62</v>
      </c>
      <c r="Q128" s="223" t="s">
        <v>62</v>
      </c>
      <c r="R128" s="223" t="s">
        <v>62</v>
      </c>
    </row>
    <row r="129" spans="1:18" ht="65.45" customHeight="1" x14ac:dyDescent="0.2">
      <c r="A129" s="332"/>
      <c r="B129" s="148" t="s">
        <v>192</v>
      </c>
      <c r="C129" s="224"/>
      <c r="D129" s="224" t="s">
        <v>62</v>
      </c>
      <c r="E129" s="224"/>
      <c r="F129" s="224"/>
      <c r="G129" s="224">
        <f>G126</f>
        <v>98</v>
      </c>
      <c r="H129" s="224">
        <f t="shared" ref="H129:I129" si="65">H126</f>
        <v>98</v>
      </c>
      <c r="I129" s="251">
        <f t="shared" si="65"/>
        <v>98</v>
      </c>
      <c r="J129" s="251">
        <f t="shared" si="35"/>
        <v>98</v>
      </c>
      <c r="K129" s="224">
        <f t="shared" si="36"/>
        <v>98</v>
      </c>
      <c r="L129" s="224" t="s">
        <v>62</v>
      </c>
      <c r="M129" s="150">
        <v>46022</v>
      </c>
      <c r="N129" s="150">
        <v>46022</v>
      </c>
      <c r="O129" s="156"/>
      <c r="P129" s="223" t="s">
        <v>62</v>
      </c>
      <c r="Q129" s="156"/>
      <c r="R129" s="156"/>
    </row>
    <row r="130" spans="1:18" ht="15" customHeight="1" x14ac:dyDescent="0.2">
      <c r="A130" s="332"/>
      <c r="B130" s="147" t="s">
        <v>193</v>
      </c>
      <c r="C130" s="224"/>
      <c r="D130" s="224"/>
      <c r="E130" s="224"/>
      <c r="F130" s="224"/>
      <c r="G130" s="224" t="s">
        <v>62</v>
      </c>
      <c r="H130" s="224"/>
      <c r="I130" s="251" t="s">
        <v>62</v>
      </c>
      <c r="J130" s="251" t="str">
        <f t="shared" si="35"/>
        <v>X</v>
      </c>
      <c r="K130" s="224" t="str">
        <f t="shared" si="36"/>
        <v>X</v>
      </c>
      <c r="L130" s="224" t="s">
        <v>62</v>
      </c>
      <c r="M130" s="224"/>
      <c r="N130" s="224"/>
      <c r="O130" s="223" t="s">
        <v>62</v>
      </c>
      <c r="P130" s="223" t="s">
        <v>62</v>
      </c>
      <c r="Q130" s="223" t="s">
        <v>62</v>
      </c>
      <c r="R130" s="223" t="s">
        <v>62</v>
      </c>
    </row>
    <row r="131" spans="1:18" ht="38.65" customHeight="1" x14ac:dyDescent="0.2">
      <c r="A131" s="332"/>
      <c r="B131" s="148" t="s">
        <v>330</v>
      </c>
      <c r="C131" s="224"/>
      <c r="D131" s="224" t="s">
        <v>62</v>
      </c>
      <c r="E131" s="224"/>
      <c r="F131" s="224"/>
      <c r="G131" s="224">
        <f>G127</f>
        <v>98</v>
      </c>
      <c r="H131" s="224">
        <f t="shared" ref="H131:I131" si="66">H127</f>
        <v>98</v>
      </c>
      <c r="I131" s="251">
        <f t="shared" si="66"/>
        <v>98</v>
      </c>
      <c r="J131" s="251">
        <f t="shared" si="35"/>
        <v>98</v>
      </c>
      <c r="K131" s="224">
        <f t="shared" si="36"/>
        <v>98</v>
      </c>
      <c r="L131" s="224" t="s">
        <v>62</v>
      </c>
      <c r="M131" s="150">
        <v>46022</v>
      </c>
      <c r="N131" s="150">
        <v>46022</v>
      </c>
      <c r="O131" s="156"/>
      <c r="P131" s="223" t="s">
        <v>62</v>
      </c>
      <c r="Q131" s="156"/>
      <c r="R131" s="156"/>
    </row>
    <row r="132" spans="1:18" ht="21" customHeight="1" x14ac:dyDescent="0.2">
      <c r="A132" s="332"/>
      <c r="B132" s="147" t="s">
        <v>71</v>
      </c>
      <c r="C132" s="224"/>
      <c r="D132" s="224"/>
      <c r="E132" s="224"/>
      <c r="F132" s="224"/>
      <c r="G132" s="224" t="s">
        <v>62</v>
      </c>
      <c r="H132" s="224"/>
      <c r="I132" s="251" t="s">
        <v>62</v>
      </c>
      <c r="J132" s="251" t="str">
        <f t="shared" si="35"/>
        <v>X</v>
      </c>
      <c r="K132" s="224" t="str">
        <f t="shared" si="36"/>
        <v>X</v>
      </c>
      <c r="L132" s="224" t="s">
        <v>62</v>
      </c>
      <c r="M132" s="224"/>
      <c r="N132" s="224"/>
      <c r="O132" s="223" t="s">
        <v>62</v>
      </c>
      <c r="P132" s="223" t="s">
        <v>62</v>
      </c>
      <c r="Q132" s="223" t="s">
        <v>62</v>
      </c>
      <c r="R132" s="223" t="s">
        <v>62</v>
      </c>
    </row>
    <row r="133" spans="1:18" ht="21" customHeight="1" x14ac:dyDescent="0.2">
      <c r="A133" s="333"/>
      <c r="B133" s="148" t="s">
        <v>72</v>
      </c>
      <c r="C133" s="224"/>
      <c r="D133" s="224" t="s">
        <v>62</v>
      </c>
      <c r="E133" s="224"/>
      <c r="F133" s="224"/>
      <c r="G133" s="224">
        <f>G131</f>
        <v>98</v>
      </c>
      <c r="H133" s="224">
        <f t="shared" ref="H133:I133" si="67">H131</f>
        <v>98</v>
      </c>
      <c r="I133" s="251">
        <f t="shared" si="67"/>
        <v>98</v>
      </c>
      <c r="J133" s="251">
        <f t="shared" si="35"/>
        <v>98</v>
      </c>
      <c r="K133" s="224">
        <f t="shared" si="36"/>
        <v>98</v>
      </c>
      <c r="L133" s="224" t="s">
        <v>62</v>
      </c>
      <c r="M133" s="150">
        <v>46022</v>
      </c>
      <c r="N133" s="150">
        <v>46022</v>
      </c>
      <c r="O133" s="156"/>
      <c r="P133" s="223" t="s">
        <v>62</v>
      </c>
      <c r="Q133" s="156"/>
      <c r="R133" s="156"/>
    </row>
    <row r="134" spans="1:18" s="56" customFormat="1" ht="74.45" customHeight="1" x14ac:dyDescent="0.25">
      <c r="A134" s="331" t="s">
        <v>228</v>
      </c>
      <c r="B134" s="137" t="s">
        <v>415</v>
      </c>
      <c r="C134" s="142" t="s">
        <v>191</v>
      </c>
      <c r="D134" s="141" t="s">
        <v>333</v>
      </c>
      <c r="E134" s="141" t="s">
        <v>82</v>
      </c>
      <c r="F134" s="142">
        <v>744</v>
      </c>
      <c r="G134" s="142">
        <v>98</v>
      </c>
      <c r="H134" s="142">
        <f>G134</f>
        <v>98</v>
      </c>
      <c r="I134" s="156">
        <v>98</v>
      </c>
      <c r="J134" s="156">
        <f t="shared" si="35"/>
        <v>98</v>
      </c>
      <c r="K134" s="142">
        <f t="shared" si="36"/>
        <v>98</v>
      </c>
      <c r="L134" s="142"/>
      <c r="M134" s="224" t="s">
        <v>62</v>
      </c>
      <c r="N134" s="224" t="s">
        <v>62</v>
      </c>
      <c r="O134" s="156">
        <v>4218.78</v>
      </c>
      <c r="P134" s="156"/>
      <c r="Q134" s="156">
        <v>4218.78</v>
      </c>
      <c r="R134" s="156">
        <v>4218.78</v>
      </c>
    </row>
    <row r="135" spans="1:18" ht="15.75" x14ac:dyDescent="0.2">
      <c r="A135" s="332"/>
      <c r="B135" s="146" t="s">
        <v>70</v>
      </c>
      <c r="C135" s="224"/>
      <c r="D135" s="224" t="s">
        <v>62</v>
      </c>
      <c r="E135" s="224"/>
      <c r="F135" s="224"/>
      <c r="G135" s="224">
        <f>G134</f>
        <v>98</v>
      </c>
      <c r="H135" s="224">
        <f t="shared" ref="H135:I135" si="68">H134</f>
        <v>98</v>
      </c>
      <c r="I135" s="251">
        <f t="shared" si="68"/>
        <v>98</v>
      </c>
      <c r="J135" s="251">
        <f t="shared" ref="J135:J198" si="69">I135</f>
        <v>98</v>
      </c>
      <c r="K135" s="224">
        <f t="shared" ref="K135:K198" si="70">G135</f>
        <v>98</v>
      </c>
      <c r="L135" s="224" t="s">
        <v>62</v>
      </c>
      <c r="M135" s="150">
        <v>46022</v>
      </c>
      <c r="N135" s="150">
        <v>46022</v>
      </c>
      <c r="O135" s="156"/>
      <c r="P135" s="223" t="s">
        <v>62</v>
      </c>
      <c r="Q135" s="156"/>
      <c r="R135" s="156"/>
    </row>
    <row r="136" spans="1:18" ht="14.25" x14ac:dyDescent="0.2">
      <c r="A136" s="332"/>
      <c r="B136" s="147" t="s">
        <v>76</v>
      </c>
      <c r="C136" s="224"/>
      <c r="D136" s="224"/>
      <c r="E136" s="224"/>
      <c r="F136" s="224"/>
      <c r="G136" s="224" t="s">
        <v>62</v>
      </c>
      <c r="H136" s="224"/>
      <c r="I136" s="251" t="s">
        <v>62</v>
      </c>
      <c r="J136" s="251" t="str">
        <f t="shared" si="69"/>
        <v>X</v>
      </c>
      <c r="K136" s="224" t="str">
        <f t="shared" si="70"/>
        <v>X</v>
      </c>
      <c r="L136" s="224" t="s">
        <v>62</v>
      </c>
      <c r="M136" s="224"/>
      <c r="N136" s="224"/>
      <c r="O136" s="223" t="s">
        <v>62</v>
      </c>
      <c r="P136" s="223" t="s">
        <v>62</v>
      </c>
      <c r="Q136" s="223" t="s">
        <v>62</v>
      </c>
      <c r="R136" s="223" t="s">
        <v>62</v>
      </c>
    </row>
    <row r="137" spans="1:18" ht="65.45" customHeight="1" x14ac:dyDescent="0.2">
      <c r="A137" s="332"/>
      <c r="B137" s="148" t="s">
        <v>192</v>
      </c>
      <c r="C137" s="224"/>
      <c r="D137" s="224" t="s">
        <v>62</v>
      </c>
      <c r="E137" s="224"/>
      <c r="F137" s="224"/>
      <c r="G137" s="224">
        <f>G134</f>
        <v>98</v>
      </c>
      <c r="H137" s="224">
        <f t="shared" ref="H137:I137" si="71">H134</f>
        <v>98</v>
      </c>
      <c r="I137" s="251">
        <f t="shared" si="71"/>
        <v>98</v>
      </c>
      <c r="J137" s="251">
        <f t="shared" si="69"/>
        <v>98</v>
      </c>
      <c r="K137" s="224">
        <f t="shared" si="70"/>
        <v>98</v>
      </c>
      <c r="L137" s="224" t="s">
        <v>62</v>
      </c>
      <c r="M137" s="150">
        <v>46022</v>
      </c>
      <c r="N137" s="150">
        <v>46022</v>
      </c>
      <c r="O137" s="156"/>
      <c r="P137" s="223" t="s">
        <v>62</v>
      </c>
      <c r="Q137" s="156"/>
      <c r="R137" s="156"/>
    </row>
    <row r="138" spans="1:18" ht="15" customHeight="1" x14ac:dyDescent="0.2">
      <c r="A138" s="332"/>
      <c r="B138" s="147" t="s">
        <v>193</v>
      </c>
      <c r="C138" s="224"/>
      <c r="D138" s="224"/>
      <c r="E138" s="224"/>
      <c r="F138" s="224"/>
      <c r="G138" s="224" t="s">
        <v>62</v>
      </c>
      <c r="H138" s="224"/>
      <c r="I138" s="251" t="s">
        <v>62</v>
      </c>
      <c r="J138" s="251" t="str">
        <f t="shared" si="69"/>
        <v>X</v>
      </c>
      <c r="K138" s="224" t="str">
        <f t="shared" si="70"/>
        <v>X</v>
      </c>
      <c r="L138" s="224" t="s">
        <v>62</v>
      </c>
      <c r="M138" s="224"/>
      <c r="N138" s="224"/>
      <c r="O138" s="223" t="s">
        <v>62</v>
      </c>
      <c r="P138" s="223" t="s">
        <v>62</v>
      </c>
      <c r="Q138" s="223" t="s">
        <v>62</v>
      </c>
      <c r="R138" s="223" t="s">
        <v>62</v>
      </c>
    </row>
    <row r="139" spans="1:18" ht="38.65" customHeight="1" x14ac:dyDescent="0.2">
      <c r="A139" s="332"/>
      <c r="B139" s="148" t="s">
        <v>330</v>
      </c>
      <c r="C139" s="224"/>
      <c r="D139" s="224" t="s">
        <v>62</v>
      </c>
      <c r="E139" s="224"/>
      <c r="F139" s="224"/>
      <c r="G139" s="224">
        <f>G135</f>
        <v>98</v>
      </c>
      <c r="H139" s="224">
        <f t="shared" ref="H139:I139" si="72">H135</f>
        <v>98</v>
      </c>
      <c r="I139" s="251">
        <f t="shared" si="72"/>
        <v>98</v>
      </c>
      <c r="J139" s="251">
        <f t="shared" si="69"/>
        <v>98</v>
      </c>
      <c r="K139" s="224">
        <f t="shared" si="70"/>
        <v>98</v>
      </c>
      <c r="L139" s="224" t="s">
        <v>62</v>
      </c>
      <c r="M139" s="150">
        <v>46022</v>
      </c>
      <c r="N139" s="150">
        <v>46022</v>
      </c>
      <c r="O139" s="156"/>
      <c r="P139" s="223" t="s">
        <v>62</v>
      </c>
      <c r="Q139" s="156"/>
      <c r="R139" s="156"/>
    </row>
    <row r="140" spans="1:18" ht="21" customHeight="1" x14ac:dyDescent="0.2">
      <c r="A140" s="332"/>
      <c r="B140" s="147" t="s">
        <v>71</v>
      </c>
      <c r="C140" s="224"/>
      <c r="D140" s="224"/>
      <c r="E140" s="224"/>
      <c r="F140" s="224"/>
      <c r="G140" s="224" t="s">
        <v>62</v>
      </c>
      <c r="H140" s="224"/>
      <c r="I140" s="251" t="s">
        <v>62</v>
      </c>
      <c r="J140" s="251" t="str">
        <f t="shared" si="69"/>
        <v>X</v>
      </c>
      <c r="K140" s="224" t="str">
        <f t="shared" si="70"/>
        <v>X</v>
      </c>
      <c r="L140" s="224" t="s">
        <v>62</v>
      </c>
      <c r="M140" s="224"/>
      <c r="N140" s="224"/>
      <c r="O140" s="223" t="s">
        <v>62</v>
      </c>
      <c r="P140" s="223" t="s">
        <v>62</v>
      </c>
      <c r="Q140" s="223" t="s">
        <v>62</v>
      </c>
      <c r="R140" s="223" t="s">
        <v>62</v>
      </c>
    </row>
    <row r="141" spans="1:18" ht="21" customHeight="1" x14ac:dyDescent="0.2">
      <c r="A141" s="333"/>
      <c r="B141" s="148" t="s">
        <v>72</v>
      </c>
      <c r="C141" s="224"/>
      <c r="D141" s="224" t="s">
        <v>62</v>
      </c>
      <c r="E141" s="224"/>
      <c r="F141" s="224"/>
      <c r="G141" s="224">
        <f>G139</f>
        <v>98</v>
      </c>
      <c r="H141" s="224">
        <f t="shared" ref="H141:I141" si="73">H139</f>
        <v>98</v>
      </c>
      <c r="I141" s="251">
        <f t="shared" si="73"/>
        <v>98</v>
      </c>
      <c r="J141" s="251">
        <f t="shared" si="69"/>
        <v>98</v>
      </c>
      <c r="K141" s="224">
        <f t="shared" si="70"/>
        <v>98</v>
      </c>
      <c r="L141" s="224" t="s">
        <v>62</v>
      </c>
      <c r="M141" s="150">
        <v>46022</v>
      </c>
      <c r="N141" s="150">
        <v>46022</v>
      </c>
      <c r="O141" s="156"/>
      <c r="P141" s="223" t="s">
        <v>62</v>
      </c>
      <c r="Q141" s="156"/>
      <c r="R141" s="156"/>
    </row>
    <row r="142" spans="1:18" s="56" customFormat="1" ht="74.45" customHeight="1" x14ac:dyDescent="0.25">
      <c r="A142" s="331" t="s">
        <v>229</v>
      </c>
      <c r="B142" s="137" t="s">
        <v>415</v>
      </c>
      <c r="C142" s="142" t="s">
        <v>191</v>
      </c>
      <c r="D142" s="141" t="s">
        <v>333</v>
      </c>
      <c r="E142" s="141" t="s">
        <v>82</v>
      </c>
      <c r="F142" s="142">
        <v>744</v>
      </c>
      <c r="G142" s="142">
        <v>98</v>
      </c>
      <c r="H142" s="142">
        <f>G142</f>
        <v>98</v>
      </c>
      <c r="I142" s="156">
        <v>0</v>
      </c>
      <c r="J142" s="156">
        <f t="shared" si="69"/>
        <v>0</v>
      </c>
      <c r="K142" s="142">
        <f t="shared" si="70"/>
        <v>98</v>
      </c>
      <c r="L142" s="142"/>
      <c r="M142" s="224" t="s">
        <v>62</v>
      </c>
      <c r="N142" s="224" t="s">
        <v>62</v>
      </c>
      <c r="O142" s="156">
        <v>8437.56</v>
      </c>
      <c r="P142" s="156"/>
      <c r="Q142" s="156">
        <v>8437.56</v>
      </c>
      <c r="R142" s="156">
        <v>0</v>
      </c>
    </row>
    <row r="143" spans="1:18" ht="15.75" x14ac:dyDescent="0.2">
      <c r="A143" s="332"/>
      <c r="B143" s="146" t="s">
        <v>70</v>
      </c>
      <c r="C143" s="224"/>
      <c r="D143" s="224" t="s">
        <v>62</v>
      </c>
      <c r="E143" s="224"/>
      <c r="F143" s="224"/>
      <c r="G143" s="224">
        <f>G142</f>
        <v>98</v>
      </c>
      <c r="H143" s="224">
        <f t="shared" ref="H143:I143" si="74">H142</f>
        <v>98</v>
      </c>
      <c r="I143" s="251">
        <f t="shared" si="74"/>
        <v>0</v>
      </c>
      <c r="J143" s="251">
        <f t="shared" si="69"/>
        <v>0</v>
      </c>
      <c r="K143" s="224">
        <f t="shared" si="70"/>
        <v>98</v>
      </c>
      <c r="L143" s="224" t="s">
        <v>62</v>
      </c>
      <c r="M143" s="150">
        <v>46022</v>
      </c>
      <c r="N143" s="150">
        <v>46022</v>
      </c>
      <c r="O143" s="156"/>
      <c r="P143" s="223" t="s">
        <v>62</v>
      </c>
      <c r="Q143" s="156"/>
      <c r="R143" s="156"/>
    </row>
    <row r="144" spans="1:18" ht="14.25" x14ac:dyDescent="0.2">
      <c r="A144" s="332"/>
      <c r="B144" s="147" t="s">
        <v>76</v>
      </c>
      <c r="C144" s="224"/>
      <c r="D144" s="224"/>
      <c r="E144" s="224"/>
      <c r="F144" s="224"/>
      <c r="G144" s="224" t="s">
        <v>62</v>
      </c>
      <c r="H144" s="224"/>
      <c r="I144" s="251" t="s">
        <v>62</v>
      </c>
      <c r="J144" s="251" t="str">
        <f t="shared" si="69"/>
        <v>X</v>
      </c>
      <c r="K144" s="224" t="str">
        <f t="shared" si="70"/>
        <v>X</v>
      </c>
      <c r="L144" s="224" t="s">
        <v>62</v>
      </c>
      <c r="M144" s="224"/>
      <c r="N144" s="224"/>
      <c r="O144" s="223" t="s">
        <v>62</v>
      </c>
      <c r="P144" s="223" t="s">
        <v>62</v>
      </c>
      <c r="Q144" s="223" t="s">
        <v>62</v>
      </c>
      <c r="R144" s="223" t="s">
        <v>62</v>
      </c>
    </row>
    <row r="145" spans="1:18" ht="65.45" customHeight="1" x14ac:dyDescent="0.2">
      <c r="A145" s="332"/>
      <c r="B145" s="148" t="s">
        <v>192</v>
      </c>
      <c r="C145" s="224"/>
      <c r="D145" s="224" t="s">
        <v>62</v>
      </c>
      <c r="E145" s="224"/>
      <c r="F145" s="224"/>
      <c r="G145" s="224">
        <f>G142</f>
        <v>98</v>
      </c>
      <c r="H145" s="224">
        <f t="shared" ref="H145:I145" si="75">H142</f>
        <v>98</v>
      </c>
      <c r="I145" s="251">
        <f t="shared" si="75"/>
        <v>0</v>
      </c>
      <c r="J145" s="251">
        <f t="shared" si="69"/>
        <v>0</v>
      </c>
      <c r="K145" s="224">
        <f t="shared" si="70"/>
        <v>98</v>
      </c>
      <c r="L145" s="224" t="s">
        <v>62</v>
      </c>
      <c r="M145" s="150">
        <v>46022</v>
      </c>
      <c r="N145" s="150">
        <v>46022</v>
      </c>
      <c r="O145" s="156"/>
      <c r="P145" s="223" t="s">
        <v>62</v>
      </c>
      <c r="Q145" s="156"/>
      <c r="R145" s="156"/>
    </row>
    <row r="146" spans="1:18" ht="15" customHeight="1" x14ac:dyDescent="0.2">
      <c r="A146" s="332"/>
      <c r="B146" s="147" t="s">
        <v>193</v>
      </c>
      <c r="C146" s="224"/>
      <c r="D146" s="224"/>
      <c r="E146" s="224"/>
      <c r="F146" s="224"/>
      <c r="G146" s="224" t="s">
        <v>62</v>
      </c>
      <c r="H146" s="224"/>
      <c r="I146" s="251" t="s">
        <v>62</v>
      </c>
      <c r="J146" s="251" t="str">
        <f t="shared" si="69"/>
        <v>X</v>
      </c>
      <c r="K146" s="224" t="str">
        <f t="shared" si="70"/>
        <v>X</v>
      </c>
      <c r="L146" s="224" t="s">
        <v>62</v>
      </c>
      <c r="M146" s="224"/>
      <c r="N146" s="224"/>
      <c r="O146" s="223" t="s">
        <v>62</v>
      </c>
      <c r="P146" s="223" t="s">
        <v>62</v>
      </c>
      <c r="Q146" s="223" t="s">
        <v>62</v>
      </c>
      <c r="R146" s="223" t="s">
        <v>62</v>
      </c>
    </row>
    <row r="147" spans="1:18" ht="38.65" customHeight="1" x14ac:dyDescent="0.2">
      <c r="A147" s="332"/>
      <c r="B147" s="148" t="s">
        <v>330</v>
      </c>
      <c r="C147" s="224"/>
      <c r="D147" s="224" t="s">
        <v>62</v>
      </c>
      <c r="E147" s="224"/>
      <c r="F147" s="224"/>
      <c r="G147" s="224">
        <f>G143</f>
        <v>98</v>
      </c>
      <c r="H147" s="224">
        <f t="shared" ref="H147:I147" si="76">H143</f>
        <v>98</v>
      </c>
      <c r="I147" s="251">
        <f t="shared" si="76"/>
        <v>0</v>
      </c>
      <c r="J147" s="251">
        <f t="shared" si="69"/>
        <v>0</v>
      </c>
      <c r="K147" s="224">
        <f t="shared" si="70"/>
        <v>98</v>
      </c>
      <c r="L147" s="224" t="s">
        <v>62</v>
      </c>
      <c r="M147" s="150">
        <v>46022</v>
      </c>
      <c r="N147" s="150">
        <v>46022</v>
      </c>
      <c r="O147" s="156"/>
      <c r="P147" s="223" t="s">
        <v>62</v>
      </c>
      <c r="Q147" s="156"/>
      <c r="R147" s="156"/>
    </row>
    <row r="148" spans="1:18" ht="21" customHeight="1" x14ac:dyDescent="0.2">
      <c r="A148" s="332"/>
      <c r="B148" s="147" t="s">
        <v>71</v>
      </c>
      <c r="C148" s="224"/>
      <c r="D148" s="224"/>
      <c r="E148" s="224"/>
      <c r="F148" s="224"/>
      <c r="G148" s="224" t="s">
        <v>62</v>
      </c>
      <c r="H148" s="224"/>
      <c r="I148" s="251" t="s">
        <v>62</v>
      </c>
      <c r="J148" s="251" t="str">
        <f t="shared" si="69"/>
        <v>X</v>
      </c>
      <c r="K148" s="224" t="str">
        <f t="shared" si="70"/>
        <v>X</v>
      </c>
      <c r="L148" s="224" t="s">
        <v>62</v>
      </c>
      <c r="M148" s="224"/>
      <c r="N148" s="224"/>
      <c r="O148" s="223" t="s">
        <v>62</v>
      </c>
      <c r="P148" s="223" t="s">
        <v>62</v>
      </c>
      <c r="Q148" s="223" t="s">
        <v>62</v>
      </c>
      <c r="R148" s="223" t="s">
        <v>62</v>
      </c>
    </row>
    <row r="149" spans="1:18" ht="21" customHeight="1" x14ac:dyDescent="0.2">
      <c r="A149" s="333"/>
      <c r="B149" s="148" t="s">
        <v>72</v>
      </c>
      <c r="C149" s="224"/>
      <c r="D149" s="224" t="s">
        <v>62</v>
      </c>
      <c r="E149" s="224"/>
      <c r="F149" s="224"/>
      <c r="G149" s="224">
        <f>G147</f>
        <v>98</v>
      </c>
      <c r="H149" s="224">
        <f t="shared" ref="H149:I149" si="77">H147</f>
        <v>98</v>
      </c>
      <c r="I149" s="251">
        <f t="shared" si="77"/>
        <v>0</v>
      </c>
      <c r="J149" s="251">
        <f t="shared" si="69"/>
        <v>0</v>
      </c>
      <c r="K149" s="224">
        <f t="shared" si="70"/>
        <v>98</v>
      </c>
      <c r="L149" s="224" t="s">
        <v>62</v>
      </c>
      <c r="M149" s="150">
        <v>46022</v>
      </c>
      <c r="N149" s="150">
        <v>46022</v>
      </c>
      <c r="O149" s="156"/>
      <c r="P149" s="223" t="s">
        <v>62</v>
      </c>
      <c r="Q149" s="156"/>
      <c r="R149" s="156"/>
    </row>
    <row r="150" spans="1:18" s="56" customFormat="1" ht="74.45" customHeight="1" x14ac:dyDescent="0.25">
      <c r="A150" s="331" t="s">
        <v>230</v>
      </c>
      <c r="B150" s="137" t="s">
        <v>415</v>
      </c>
      <c r="C150" s="142" t="s">
        <v>191</v>
      </c>
      <c r="D150" s="141" t="s">
        <v>333</v>
      </c>
      <c r="E150" s="141" t="s">
        <v>82</v>
      </c>
      <c r="F150" s="142">
        <v>744</v>
      </c>
      <c r="G150" s="142">
        <v>98</v>
      </c>
      <c r="H150" s="142">
        <f>G150</f>
        <v>98</v>
      </c>
      <c r="I150" s="156">
        <v>0</v>
      </c>
      <c r="J150" s="156">
        <f t="shared" si="69"/>
        <v>0</v>
      </c>
      <c r="K150" s="142">
        <f t="shared" si="70"/>
        <v>98</v>
      </c>
      <c r="L150" s="142"/>
      <c r="M150" s="224" t="s">
        <v>62</v>
      </c>
      <c r="N150" s="224" t="s">
        <v>62</v>
      </c>
      <c r="O150" s="156">
        <v>4218.78</v>
      </c>
      <c r="P150" s="156"/>
      <c r="Q150" s="156">
        <v>4218.78</v>
      </c>
      <c r="R150" s="156">
        <v>0</v>
      </c>
    </row>
    <row r="151" spans="1:18" ht="15.75" x14ac:dyDescent="0.2">
      <c r="A151" s="332"/>
      <c r="B151" s="146" t="s">
        <v>70</v>
      </c>
      <c r="C151" s="224"/>
      <c r="D151" s="224" t="s">
        <v>62</v>
      </c>
      <c r="E151" s="224"/>
      <c r="F151" s="224"/>
      <c r="G151" s="224">
        <f>G150</f>
        <v>98</v>
      </c>
      <c r="H151" s="224">
        <f t="shared" ref="H151:I151" si="78">H150</f>
        <v>98</v>
      </c>
      <c r="I151" s="251">
        <f t="shared" si="78"/>
        <v>0</v>
      </c>
      <c r="J151" s="251">
        <f t="shared" si="69"/>
        <v>0</v>
      </c>
      <c r="K151" s="224">
        <f t="shared" si="70"/>
        <v>98</v>
      </c>
      <c r="L151" s="224" t="s">
        <v>62</v>
      </c>
      <c r="M151" s="150">
        <v>46022</v>
      </c>
      <c r="N151" s="150">
        <v>46022</v>
      </c>
      <c r="O151" s="156"/>
      <c r="P151" s="223" t="s">
        <v>62</v>
      </c>
      <c r="Q151" s="156"/>
      <c r="R151" s="156"/>
    </row>
    <row r="152" spans="1:18" ht="14.25" x14ac:dyDescent="0.2">
      <c r="A152" s="332"/>
      <c r="B152" s="147" t="s">
        <v>76</v>
      </c>
      <c r="C152" s="224"/>
      <c r="D152" s="224"/>
      <c r="E152" s="224"/>
      <c r="F152" s="224"/>
      <c r="G152" s="224" t="s">
        <v>62</v>
      </c>
      <c r="H152" s="224"/>
      <c r="I152" s="251" t="s">
        <v>62</v>
      </c>
      <c r="J152" s="251" t="str">
        <f t="shared" si="69"/>
        <v>X</v>
      </c>
      <c r="K152" s="224" t="str">
        <f t="shared" si="70"/>
        <v>X</v>
      </c>
      <c r="L152" s="224" t="s">
        <v>62</v>
      </c>
      <c r="M152" s="224"/>
      <c r="N152" s="224"/>
      <c r="O152" s="223" t="s">
        <v>62</v>
      </c>
      <c r="P152" s="223" t="s">
        <v>62</v>
      </c>
      <c r="Q152" s="223" t="s">
        <v>62</v>
      </c>
      <c r="R152" s="223" t="s">
        <v>62</v>
      </c>
    </row>
    <row r="153" spans="1:18" ht="65.45" customHeight="1" x14ac:dyDescent="0.2">
      <c r="A153" s="332"/>
      <c r="B153" s="148" t="s">
        <v>192</v>
      </c>
      <c r="C153" s="224"/>
      <c r="D153" s="224" t="s">
        <v>62</v>
      </c>
      <c r="E153" s="224"/>
      <c r="F153" s="224"/>
      <c r="G153" s="224">
        <f>G150</f>
        <v>98</v>
      </c>
      <c r="H153" s="224">
        <f t="shared" ref="H153:I153" si="79">H150</f>
        <v>98</v>
      </c>
      <c r="I153" s="251">
        <f t="shared" si="79"/>
        <v>0</v>
      </c>
      <c r="J153" s="251">
        <f t="shared" si="69"/>
        <v>0</v>
      </c>
      <c r="K153" s="224">
        <f t="shared" si="70"/>
        <v>98</v>
      </c>
      <c r="L153" s="224" t="s">
        <v>62</v>
      </c>
      <c r="M153" s="150">
        <v>46022</v>
      </c>
      <c r="N153" s="150">
        <v>46022</v>
      </c>
      <c r="O153" s="156"/>
      <c r="P153" s="223" t="s">
        <v>62</v>
      </c>
      <c r="Q153" s="156"/>
      <c r="R153" s="156"/>
    </row>
    <row r="154" spans="1:18" ht="15" customHeight="1" x14ac:dyDescent="0.2">
      <c r="A154" s="332"/>
      <c r="B154" s="147" t="s">
        <v>193</v>
      </c>
      <c r="C154" s="224"/>
      <c r="D154" s="224"/>
      <c r="E154" s="224"/>
      <c r="F154" s="224"/>
      <c r="G154" s="224" t="s">
        <v>62</v>
      </c>
      <c r="H154" s="224"/>
      <c r="I154" s="251" t="s">
        <v>62</v>
      </c>
      <c r="J154" s="251" t="str">
        <f t="shared" si="69"/>
        <v>X</v>
      </c>
      <c r="K154" s="224" t="str">
        <f t="shared" si="70"/>
        <v>X</v>
      </c>
      <c r="L154" s="224" t="s">
        <v>62</v>
      </c>
      <c r="M154" s="224"/>
      <c r="N154" s="224"/>
      <c r="O154" s="223" t="s">
        <v>62</v>
      </c>
      <c r="P154" s="223" t="s">
        <v>62</v>
      </c>
      <c r="Q154" s="223" t="s">
        <v>62</v>
      </c>
      <c r="R154" s="223" t="s">
        <v>62</v>
      </c>
    </row>
    <row r="155" spans="1:18" ht="38.65" customHeight="1" x14ac:dyDescent="0.2">
      <c r="A155" s="332"/>
      <c r="B155" s="148" t="s">
        <v>330</v>
      </c>
      <c r="C155" s="224"/>
      <c r="D155" s="224" t="s">
        <v>62</v>
      </c>
      <c r="E155" s="224"/>
      <c r="F155" s="224"/>
      <c r="G155" s="224">
        <f>G151</f>
        <v>98</v>
      </c>
      <c r="H155" s="224">
        <f t="shared" ref="H155:I155" si="80">H151</f>
        <v>98</v>
      </c>
      <c r="I155" s="251">
        <f t="shared" si="80"/>
        <v>0</v>
      </c>
      <c r="J155" s="251">
        <f t="shared" si="69"/>
        <v>0</v>
      </c>
      <c r="K155" s="224">
        <f t="shared" si="70"/>
        <v>98</v>
      </c>
      <c r="L155" s="224" t="s">
        <v>62</v>
      </c>
      <c r="M155" s="150">
        <v>46022</v>
      </c>
      <c r="N155" s="150">
        <v>46022</v>
      </c>
      <c r="O155" s="156"/>
      <c r="P155" s="223" t="s">
        <v>62</v>
      </c>
      <c r="Q155" s="156"/>
      <c r="R155" s="156"/>
    </row>
    <row r="156" spans="1:18" ht="21" customHeight="1" x14ac:dyDescent="0.2">
      <c r="A156" s="332"/>
      <c r="B156" s="147" t="s">
        <v>71</v>
      </c>
      <c r="C156" s="224"/>
      <c r="D156" s="224"/>
      <c r="E156" s="224"/>
      <c r="F156" s="224"/>
      <c r="G156" s="224" t="s">
        <v>62</v>
      </c>
      <c r="H156" s="224"/>
      <c r="I156" s="251" t="s">
        <v>62</v>
      </c>
      <c r="J156" s="251" t="str">
        <f t="shared" si="69"/>
        <v>X</v>
      </c>
      <c r="K156" s="224" t="str">
        <f t="shared" si="70"/>
        <v>X</v>
      </c>
      <c r="L156" s="224" t="s">
        <v>62</v>
      </c>
      <c r="M156" s="224"/>
      <c r="N156" s="224"/>
      <c r="O156" s="223" t="s">
        <v>62</v>
      </c>
      <c r="P156" s="223" t="s">
        <v>62</v>
      </c>
      <c r="Q156" s="223" t="s">
        <v>62</v>
      </c>
      <c r="R156" s="223" t="s">
        <v>62</v>
      </c>
    </row>
    <row r="157" spans="1:18" ht="21" customHeight="1" x14ac:dyDescent="0.2">
      <c r="A157" s="333"/>
      <c r="B157" s="148" t="s">
        <v>72</v>
      </c>
      <c r="C157" s="224"/>
      <c r="D157" s="224" t="s">
        <v>62</v>
      </c>
      <c r="E157" s="224"/>
      <c r="F157" s="224"/>
      <c r="G157" s="224">
        <f>G155</f>
        <v>98</v>
      </c>
      <c r="H157" s="224">
        <f t="shared" ref="H157:I157" si="81">H155</f>
        <v>98</v>
      </c>
      <c r="I157" s="251">
        <f t="shared" si="81"/>
        <v>0</v>
      </c>
      <c r="J157" s="251">
        <f t="shared" si="69"/>
        <v>0</v>
      </c>
      <c r="K157" s="224">
        <f t="shared" si="70"/>
        <v>98</v>
      </c>
      <c r="L157" s="224" t="s">
        <v>62</v>
      </c>
      <c r="M157" s="150">
        <v>46022</v>
      </c>
      <c r="N157" s="150">
        <v>46022</v>
      </c>
      <c r="O157" s="156"/>
      <c r="P157" s="223" t="s">
        <v>62</v>
      </c>
      <c r="Q157" s="156"/>
      <c r="R157" s="156"/>
    </row>
    <row r="158" spans="1:18" s="56" customFormat="1" ht="74.45" customHeight="1" x14ac:dyDescent="0.25">
      <c r="A158" s="331" t="s">
        <v>231</v>
      </c>
      <c r="B158" s="137" t="s">
        <v>415</v>
      </c>
      <c r="C158" s="142" t="s">
        <v>191</v>
      </c>
      <c r="D158" s="141" t="s">
        <v>333</v>
      </c>
      <c r="E158" s="141" t="s">
        <v>82</v>
      </c>
      <c r="F158" s="142">
        <v>744</v>
      </c>
      <c r="G158" s="142">
        <v>98</v>
      </c>
      <c r="H158" s="142">
        <f>G158</f>
        <v>98</v>
      </c>
      <c r="I158" s="156">
        <v>0</v>
      </c>
      <c r="J158" s="156">
        <f t="shared" si="69"/>
        <v>0</v>
      </c>
      <c r="K158" s="142">
        <f t="shared" si="70"/>
        <v>98</v>
      </c>
      <c r="L158" s="142"/>
      <c r="M158" s="224" t="s">
        <v>62</v>
      </c>
      <c r="N158" s="224" t="s">
        <v>62</v>
      </c>
      <c r="O158" s="156">
        <v>4218.78</v>
      </c>
      <c r="P158" s="156"/>
      <c r="Q158" s="156">
        <v>4218.78</v>
      </c>
      <c r="R158" s="156">
        <v>0</v>
      </c>
    </row>
    <row r="159" spans="1:18" ht="15.75" x14ac:dyDescent="0.2">
      <c r="A159" s="332"/>
      <c r="B159" s="146" t="s">
        <v>70</v>
      </c>
      <c r="C159" s="224"/>
      <c r="D159" s="224" t="s">
        <v>62</v>
      </c>
      <c r="E159" s="224"/>
      <c r="F159" s="224"/>
      <c r="G159" s="224">
        <f>G158</f>
        <v>98</v>
      </c>
      <c r="H159" s="224">
        <f t="shared" ref="H159:I159" si="82">H158</f>
        <v>98</v>
      </c>
      <c r="I159" s="251">
        <f t="shared" si="82"/>
        <v>0</v>
      </c>
      <c r="J159" s="251">
        <f t="shared" si="69"/>
        <v>0</v>
      </c>
      <c r="K159" s="224">
        <f t="shared" si="70"/>
        <v>98</v>
      </c>
      <c r="L159" s="224" t="s">
        <v>62</v>
      </c>
      <c r="M159" s="150">
        <v>46022</v>
      </c>
      <c r="N159" s="150">
        <v>46022</v>
      </c>
      <c r="O159" s="156"/>
      <c r="P159" s="223" t="s">
        <v>62</v>
      </c>
      <c r="Q159" s="156"/>
      <c r="R159" s="156"/>
    </row>
    <row r="160" spans="1:18" ht="14.25" x14ac:dyDescent="0.2">
      <c r="A160" s="332"/>
      <c r="B160" s="147" t="s">
        <v>76</v>
      </c>
      <c r="C160" s="224"/>
      <c r="D160" s="224"/>
      <c r="E160" s="224"/>
      <c r="F160" s="224"/>
      <c r="G160" s="224" t="s">
        <v>62</v>
      </c>
      <c r="H160" s="224"/>
      <c r="I160" s="251" t="s">
        <v>62</v>
      </c>
      <c r="J160" s="251" t="str">
        <f t="shared" si="69"/>
        <v>X</v>
      </c>
      <c r="K160" s="224" t="str">
        <f t="shared" si="70"/>
        <v>X</v>
      </c>
      <c r="L160" s="224" t="s">
        <v>62</v>
      </c>
      <c r="M160" s="224"/>
      <c r="N160" s="224"/>
      <c r="O160" s="223" t="s">
        <v>62</v>
      </c>
      <c r="P160" s="223" t="s">
        <v>62</v>
      </c>
      <c r="Q160" s="223" t="s">
        <v>62</v>
      </c>
      <c r="R160" s="223" t="s">
        <v>62</v>
      </c>
    </row>
    <row r="161" spans="1:18" ht="65.45" customHeight="1" x14ac:dyDescent="0.2">
      <c r="A161" s="332"/>
      <c r="B161" s="148" t="s">
        <v>192</v>
      </c>
      <c r="C161" s="224"/>
      <c r="D161" s="224" t="s">
        <v>62</v>
      </c>
      <c r="E161" s="224"/>
      <c r="F161" s="224"/>
      <c r="G161" s="224">
        <f>G158</f>
        <v>98</v>
      </c>
      <c r="H161" s="224">
        <f t="shared" ref="H161:I161" si="83">H158</f>
        <v>98</v>
      </c>
      <c r="I161" s="251">
        <f t="shared" si="83"/>
        <v>0</v>
      </c>
      <c r="J161" s="251">
        <f t="shared" si="69"/>
        <v>0</v>
      </c>
      <c r="K161" s="224">
        <f t="shared" si="70"/>
        <v>98</v>
      </c>
      <c r="L161" s="224" t="s">
        <v>62</v>
      </c>
      <c r="M161" s="150">
        <v>46022</v>
      </c>
      <c r="N161" s="150">
        <v>46022</v>
      </c>
      <c r="O161" s="156"/>
      <c r="P161" s="223" t="s">
        <v>62</v>
      </c>
      <c r="Q161" s="156"/>
      <c r="R161" s="156"/>
    </row>
    <row r="162" spans="1:18" ht="15" customHeight="1" x14ac:dyDescent="0.2">
      <c r="A162" s="332"/>
      <c r="B162" s="147" t="s">
        <v>193</v>
      </c>
      <c r="C162" s="224"/>
      <c r="D162" s="224"/>
      <c r="E162" s="224"/>
      <c r="F162" s="224"/>
      <c r="G162" s="224" t="s">
        <v>62</v>
      </c>
      <c r="H162" s="224"/>
      <c r="I162" s="251" t="s">
        <v>62</v>
      </c>
      <c r="J162" s="251" t="str">
        <f t="shared" si="69"/>
        <v>X</v>
      </c>
      <c r="K162" s="224" t="str">
        <f t="shared" si="70"/>
        <v>X</v>
      </c>
      <c r="L162" s="224" t="s">
        <v>62</v>
      </c>
      <c r="M162" s="224"/>
      <c r="N162" s="224"/>
      <c r="O162" s="223" t="s">
        <v>62</v>
      </c>
      <c r="P162" s="223" t="s">
        <v>62</v>
      </c>
      <c r="Q162" s="223" t="s">
        <v>62</v>
      </c>
      <c r="R162" s="223" t="s">
        <v>62</v>
      </c>
    </row>
    <row r="163" spans="1:18" ht="38.65" customHeight="1" x14ac:dyDescent="0.2">
      <c r="A163" s="332"/>
      <c r="B163" s="148" t="s">
        <v>330</v>
      </c>
      <c r="C163" s="224"/>
      <c r="D163" s="224" t="s">
        <v>62</v>
      </c>
      <c r="E163" s="224"/>
      <c r="F163" s="224"/>
      <c r="G163" s="224">
        <f>G159</f>
        <v>98</v>
      </c>
      <c r="H163" s="224">
        <f t="shared" ref="H163:I163" si="84">H159</f>
        <v>98</v>
      </c>
      <c r="I163" s="251">
        <f t="shared" si="84"/>
        <v>0</v>
      </c>
      <c r="J163" s="251">
        <f t="shared" si="69"/>
        <v>0</v>
      </c>
      <c r="K163" s="224">
        <f t="shared" si="70"/>
        <v>98</v>
      </c>
      <c r="L163" s="224" t="s">
        <v>62</v>
      </c>
      <c r="M163" s="150">
        <v>46022</v>
      </c>
      <c r="N163" s="150">
        <v>46022</v>
      </c>
      <c r="O163" s="156"/>
      <c r="P163" s="223" t="s">
        <v>62</v>
      </c>
      <c r="Q163" s="156"/>
      <c r="R163" s="156"/>
    </row>
    <row r="164" spans="1:18" ht="21" customHeight="1" x14ac:dyDescent="0.2">
      <c r="A164" s="332"/>
      <c r="B164" s="147" t="s">
        <v>71</v>
      </c>
      <c r="C164" s="224"/>
      <c r="D164" s="224"/>
      <c r="E164" s="224"/>
      <c r="F164" s="224"/>
      <c r="G164" s="224" t="s">
        <v>62</v>
      </c>
      <c r="H164" s="224"/>
      <c r="I164" s="251" t="s">
        <v>62</v>
      </c>
      <c r="J164" s="251" t="str">
        <f t="shared" si="69"/>
        <v>X</v>
      </c>
      <c r="K164" s="224" t="str">
        <f t="shared" si="70"/>
        <v>X</v>
      </c>
      <c r="L164" s="224" t="s">
        <v>62</v>
      </c>
      <c r="M164" s="224"/>
      <c r="N164" s="224"/>
      <c r="O164" s="223" t="s">
        <v>62</v>
      </c>
      <c r="P164" s="223" t="s">
        <v>62</v>
      </c>
      <c r="Q164" s="223" t="s">
        <v>62</v>
      </c>
      <c r="R164" s="223" t="s">
        <v>62</v>
      </c>
    </row>
    <row r="165" spans="1:18" ht="21" customHeight="1" x14ac:dyDescent="0.2">
      <c r="A165" s="333"/>
      <c r="B165" s="148" t="s">
        <v>72</v>
      </c>
      <c r="C165" s="224"/>
      <c r="D165" s="224" t="s">
        <v>62</v>
      </c>
      <c r="E165" s="224"/>
      <c r="F165" s="224"/>
      <c r="G165" s="224">
        <f>G163</f>
        <v>98</v>
      </c>
      <c r="H165" s="224">
        <f t="shared" ref="H165:I165" si="85">H163</f>
        <v>98</v>
      </c>
      <c r="I165" s="251">
        <f t="shared" si="85"/>
        <v>0</v>
      </c>
      <c r="J165" s="251">
        <f t="shared" si="69"/>
        <v>0</v>
      </c>
      <c r="K165" s="224">
        <f t="shared" si="70"/>
        <v>98</v>
      </c>
      <c r="L165" s="224" t="s">
        <v>62</v>
      </c>
      <c r="M165" s="150">
        <v>46022</v>
      </c>
      <c r="N165" s="150">
        <v>46022</v>
      </c>
      <c r="O165" s="156"/>
      <c r="P165" s="223" t="s">
        <v>62</v>
      </c>
      <c r="Q165" s="156"/>
      <c r="R165" s="156"/>
    </row>
    <row r="166" spans="1:18" s="56" customFormat="1" ht="74.45" customHeight="1" x14ac:dyDescent="0.25">
      <c r="A166" s="331" t="s">
        <v>232</v>
      </c>
      <c r="B166" s="137" t="s">
        <v>415</v>
      </c>
      <c r="C166" s="142" t="s">
        <v>191</v>
      </c>
      <c r="D166" s="141" t="s">
        <v>333</v>
      </c>
      <c r="E166" s="141" t="s">
        <v>82</v>
      </c>
      <c r="F166" s="142">
        <v>744</v>
      </c>
      <c r="G166" s="142">
        <v>98</v>
      </c>
      <c r="H166" s="142">
        <f>G166</f>
        <v>98</v>
      </c>
      <c r="I166" s="156">
        <v>0</v>
      </c>
      <c r="J166" s="156">
        <f t="shared" si="69"/>
        <v>0</v>
      </c>
      <c r="K166" s="142">
        <f t="shared" si="70"/>
        <v>98</v>
      </c>
      <c r="L166" s="142"/>
      <c r="M166" s="224" t="s">
        <v>62</v>
      </c>
      <c r="N166" s="224" t="s">
        <v>62</v>
      </c>
      <c r="O166" s="156">
        <v>8437.56</v>
      </c>
      <c r="P166" s="156"/>
      <c r="Q166" s="156">
        <v>8437.56</v>
      </c>
      <c r="R166" s="156">
        <v>0</v>
      </c>
    </row>
    <row r="167" spans="1:18" ht="15.75" x14ac:dyDescent="0.2">
      <c r="A167" s="332"/>
      <c r="B167" s="146" t="s">
        <v>70</v>
      </c>
      <c r="C167" s="224"/>
      <c r="D167" s="224" t="s">
        <v>62</v>
      </c>
      <c r="E167" s="224"/>
      <c r="F167" s="224"/>
      <c r="G167" s="224">
        <f>G166</f>
        <v>98</v>
      </c>
      <c r="H167" s="224">
        <f t="shared" ref="H167:I167" si="86">H166</f>
        <v>98</v>
      </c>
      <c r="I167" s="251">
        <f t="shared" si="86"/>
        <v>0</v>
      </c>
      <c r="J167" s="251">
        <f t="shared" si="69"/>
        <v>0</v>
      </c>
      <c r="K167" s="224">
        <f t="shared" si="70"/>
        <v>98</v>
      </c>
      <c r="L167" s="224" t="s">
        <v>62</v>
      </c>
      <c r="M167" s="150">
        <v>46022</v>
      </c>
      <c r="N167" s="150">
        <v>46022</v>
      </c>
      <c r="O167" s="156"/>
      <c r="P167" s="223" t="s">
        <v>62</v>
      </c>
      <c r="Q167" s="156"/>
      <c r="R167" s="156"/>
    </row>
    <row r="168" spans="1:18" ht="14.25" x14ac:dyDescent="0.2">
      <c r="A168" s="332"/>
      <c r="B168" s="147" t="s">
        <v>76</v>
      </c>
      <c r="C168" s="224"/>
      <c r="D168" s="224"/>
      <c r="E168" s="224"/>
      <c r="F168" s="224"/>
      <c r="G168" s="224" t="s">
        <v>62</v>
      </c>
      <c r="H168" s="224"/>
      <c r="I168" s="251" t="s">
        <v>62</v>
      </c>
      <c r="J168" s="251" t="str">
        <f t="shared" si="69"/>
        <v>X</v>
      </c>
      <c r="K168" s="224" t="str">
        <f t="shared" si="70"/>
        <v>X</v>
      </c>
      <c r="L168" s="224" t="s">
        <v>62</v>
      </c>
      <c r="M168" s="224"/>
      <c r="N168" s="224"/>
      <c r="O168" s="223" t="s">
        <v>62</v>
      </c>
      <c r="P168" s="223" t="s">
        <v>62</v>
      </c>
      <c r="Q168" s="223" t="s">
        <v>62</v>
      </c>
      <c r="R168" s="223" t="s">
        <v>62</v>
      </c>
    </row>
    <row r="169" spans="1:18" ht="65.45" customHeight="1" x14ac:dyDescent="0.2">
      <c r="A169" s="332"/>
      <c r="B169" s="148" t="s">
        <v>192</v>
      </c>
      <c r="C169" s="224"/>
      <c r="D169" s="224" t="s">
        <v>62</v>
      </c>
      <c r="E169" s="224"/>
      <c r="F169" s="224"/>
      <c r="G169" s="224">
        <f>G166</f>
        <v>98</v>
      </c>
      <c r="H169" s="224">
        <f t="shared" ref="H169:I169" si="87">H166</f>
        <v>98</v>
      </c>
      <c r="I169" s="251">
        <f t="shared" si="87"/>
        <v>0</v>
      </c>
      <c r="J169" s="251">
        <f t="shared" si="69"/>
        <v>0</v>
      </c>
      <c r="K169" s="224">
        <f t="shared" si="70"/>
        <v>98</v>
      </c>
      <c r="L169" s="224" t="s">
        <v>62</v>
      </c>
      <c r="M169" s="150">
        <v>46022</v>
      </c>
      <c r="N169" s="150">
        <v>46022</v>
      </c>
      <c r="O169" s="156"/>
      <c r="P169" s="223" t="s">
        <v>62</v>
      </c>
      <c r="Q169" s="156"/>
      <c r="R169" s="156"/>
    </row>
    <row r="170" spans="1:18" ht="15" customHeight="1" x14ac:dyDescent="0.2">
      <c r="A170" s="332"/>
      <c r="B170" s="147" t="s">
        <v>193</v>
      </c>
      <c r="C170" s="224"/>
      <c r="D170" s="224"/>
      <c r="E170" s="224"/>
      <c r="F170" s="224"/>
      <c r="G170" s="224" t="s">
        <v>62</v>
      </c>
      <c r="H170" s="224"/>
      <c r="I170" s="251" t="s">
        <v>62</v>
      </c>
      <c r="J170" s="251" t="str">
        <f t="shared" si="69"/>
        <v>X</v>
      </c>
      <c r="K170" s="224" t="str">
        <f t="shared" si="70"/>
        <v>X</v>
      </c>
      <c r="L170" s="224" t="s">
        <v>62</v>
      </c>
      <c r="M170" s="224"/>
      <c r="N170" s="224"/>
      <c r="O170" s="223" t="s">
        <v>62</v>
      </c>
      <c r="P170" s="223" t="s">
        <v>62</v>
      </c>
      <c r="Q170" s="223" t="s">
        <v>62</v>
      </c>
      <c r="R170" s="223" t="s">
        <v>62</v>
      </c>
    </row>
    <row r="171" spans="1:18" ht="38.65" customHeight="1" x14ac:dyDescent="0.2">
      <c r="A171" s="332"/>
      <c r="B171" s="148" t="s">
        <v>330</v>
      </c>
      <c r="C171" s="224"/>
      <c r="D171" s="224" t="s">
        <v>62</v>
      </c>
      <c r="E171" s="224"/>
      <c r="F171" s="224"/>
      <c r="G171" s="224">
        <f>G167</f>
        <v>98</v>
      </c>
      <c r="H171" s="224">
        <f t="shared" ref="H171:I171" si="88">H167</f>
        <v>98</v>
      </c>
      <c r="I171" s="251">
        <f t="shared" si="88"/>
        <v>0</v>
      </c>
      <c r="J171" s="251">
        <f t="shared" si="69"/>
        <v>0</v>
      </c>
      <c r="K171" s="224">
        <f t="shared" si="70"/>
        <v>98</v>
      </c>
      <c r="L171" s="224" t="s">
        <v>62</v>
      </c>
      <c r="M171" s="150">
        <v>46022</v>
      </c>
      <c r="N171" s="150">
        <v>46022</v>
      </c>
      <c r="O171" s="156"/>
      <c r="P171" s="223" t="s">
        <v>62</v>
      </c>
      <c r="Q171" s="156"/>
      <c r="R171" s="156"/>
    </row>
    <row r="172" spans="1:18" ht="21" customHeight="1" x14ac:dyDescent="0.2">
      <c r="A172" s="332"/>
      <c r="B172" s="147" t="s">
        <v>71</v>
      </c>
      <c r="C172" s="224"/>
      <c r="D172" s="224"/>
      <c r="E172" s="224"/>
      <c r="F172" s="224"/>
      <c r="G172" s="224" t="s">
        <v>62</v>
      </c>
      <c r="H172" s="224"/>
      <c r="I172" s="251" t="s">
        <v>62</v>
      </c>
      <c r="J172" s="251" t="str">
        <f t="shared" si="69"/>
        <v>X</v>
      </c>
      <c r="K172" s="224" t="str">
        <f t="shared" si="70"/>
        <v>X</v>
      </c>
      <c r="L172" s="224" t="s">
        <v>62</v>
      </c>
      <c r="M172" s="224"/>
      <c r="N172" s="224"/>
      <c r="O172" s="223" t="s">
        <v>62</v>
      </c>
      <c r="P172" s="223" t="s">
        <v>62</v>
      </c>
      <c r="Q172" s="223" t="s">
        <v>62</v>
      </c>
      <c r="R172" s="223" t="s">
        <v>62</v>
      </c>
    </row>
    <row r="173" spans="1:18" ht="21" customHeight="1" x14ac:dyDescent="0.2">
      <c r="A173" s="333"/>
      <c r="B173" s="148" t="s">
        <v>72</v>
      </c>
      <c r="C173" s="224"/>
      <c r="D173" s="224" t="s">
        <v>62</v>
      </c>
      <c r="E173" s="224"/>
      <c r="F173" s="224"/>
      <c r="G173" s="224">
        <f>G171</f>
        <v>98</v>
      </c>
      <c r="H173" s="224">
        <f t="shared" ref="H173:I173" si="89">H171</f>
        <v>98</v>
      </c>
      <c r="I173" s="251">
        <f t="shared" si="89"/>
        <v>0</v>
      </c>
      <c r="J173" s="251">
        <f t="shared" si="69"/>
        <v>0</v>
      </c>
      <c r="K173" s="224">
        <f t="shared" si="70"/>
        <v>98</v>
      </c>
      <c r="L173" s="224" t="s">
        <v>62</v>
      </c>
      <c r="M173" s="150">
        <v>46022</v>
      </c>
      <c r="N173" s="150">
        <v>46022</v>
      </c>
      <c r="O173" s="156"/>
      <c r="P173" s="223" t="s">
        <v>62</v>
      </c>
      <c r="Q173" s="156"/>
      <c r="R173" s="156"/>
    </row>
    <row r="174" spans="1:18" s="56" customFormat="1" ht="74.45" customHeight="1" x14ac:dyDescent="0.25">
      <c r="A174" s="331" t="s">
        <v>233</v>
      </c>
      <c r="B174" s="137" t="s">
        <v>415</v>
      </c>
      <c r="C174" s="142" t="s">
        <v>191</v>
      </c>
      <c r="D174" s="141" t="s">
        <v>333</v>
      </c>
      <c r="E174" s="141" t="s">
        <v>82</v>
      </c>
      <c r="F174" s="142">
        <v>744</v>
      </c>
      <c r="G174" s="142">
        <v>98</v>
      </c>
      <c r="H174" s="142">
        <f>G174</f>
        <v>98</v>
      </c>
      <c r="I174" s="156">
        <v>98</v>
      </c>
      <c r="J174" s="156">
        <f t="shared" si="69"/>
        <v>98</v>
      </c>
      <c r="K174" s="142">
        <f t="shared" si="70"/>
        <v>98</v>
      </c>
      <c r="L174" s="142"/>
      <c r="M174" s="224" t="s">
        <v>62</v>
      </c>
      <c r="N174" s="224" t="s">
        <v>62</v>
      </c>
      <c r="O174" s="156">
        <v>8428.1</v>
      </c>
      <c r="P174" s="156"/>
      <c r="Q174" s="156">
        <v>8428.1</v>
      </c>
      <c r="R174" s="156">
        <v>8428.1</v>
      </c>
    </row>
    <row r="175" spans="1:18" ht="15.75" x14ac:dyDescent="0.2">
      <c r="A175" s="332"/>
      <c r="B175" s="146" t="s">
        <v>70</v>
      </c>
      <c r="C175" s="224"/>
      <c r="D175" s="224" t="s">
        <v>62</v>
      </c>
      <c r="E175" s="224"/>
      <c r="F175" s="224"/>
      <c r="G175" s="224">
        <f>G174</f>
        <v>98</v>
      </c>
      <c r="H175" s="224">
        <f t="shared" ref="H175:I175" si="90">H174</f>
        <v>98</v>
      </c>
      <c r="I175" s="251">
        <f t="shared" si="90"/>
        <v>98</v>
      </c>
      <c r="J175" s="251">
        <f t="shared" si="69"/>
        <v>98</v>
      </c>
      <c r="K175" s="224">
        <f t="shared" si="70"/>
        <v>98</v>
      </c>
      <c r="L175" s="224" t="s">
        <v>62</v>
      </c>
      <c r="M175" s="150">
        <v>46022</v>
      </c>
      <c r="N175" s="150">
        <v>46022</v>
      </c>
      <c r="O175" s="156"/>
      <c r="P175" s="223" t="s">
        <v>62</v>
      </c>
      <c r="Q175" s="156"/>
      <c r="R175" s="156"/>
    </row>
    <row r="176" spans="1:18" ht="14.25" x14ac:dyDescent="0.2">
      <c r="A176" s="332"/>
      <c r="B176" s="147" t="s">
        <v>76</v>
      </c>
      <c r="C176" s="224"/>
      <c r="D176" s="224"/>
      <c r="E176" s="224"/>
      <c r="F176" s="224"/>
      <c r="G176" s="224" t="s">
        <v>62</v>
      </c>
      <c r="H176" s="224"/>
      <c r="I176" s="251" t="s">
        <v>62</v>
      </c>
      <c r="J176" s="251" t="str">
        <f t="shared" si="69"/>
        <v>X</v>
      </c>
      <c r="K176" s="224" t="str">
        <f t="shared" si="70"/>
        <v>X</v>
      </c>
      <c r="L176" s="224" t="s">
        <v>62</v>
      </c>
      <c r="M176" s="224"/>
      <c r="N176" s="224"/>
      <c r="O176" s="223" t="s">
        <v>62</v>
      </c>
      <c r="P176" s="223" t="s">
        <v>62</v>
      </c>
      <c r="Q176" s="223" t="s">
        <v>62</v>
      </c>
      <c r="R176" s="223" t="s">
        <v>62</v>
      </c>
    </row>
    <row r="177" spans="1:18" ht="65.45" customHeight="1" x14ac:dyDescent="0.2">
      <c r="A177" s="332"/>
      <c r="B177" s="148" t="s">
        <v>192</v>
      </c>
      <c r="C177" s="224"/>
      <c r="D177" s="224" t="s">
        <v>62</v>
      </c>
      <c r="E177" s="224"/>
      <c r="F177" s="224"/>
      <c r="G177" s="224">
        <f>G174</f>
        <v>98</v>
      </c>
      <c r="H177" s="224">
        <f t="shared" ref="H177:I177" si="91">H174</f>
        <v>98</v>
      </c>
      <c r="I177" s="251">
        <f t="shared" si="91"/>
        <v>98</v>
      </c>
      <c r="J177" s="251">
        <f t="shared" si="69"/>
        <v>98</v>
      </c>
      <c r="K177" s="224">
        <f t="shared" si="70"/>
        <v>98</v>
      </c>
      <c r="L177" s="224" t="s">
        <v>62</v>
      </c>
      <c r="M177" s="150">
        <v>46022</v>
      </c>
      <c r="N177" s="150">
        <v>46022</v>
      </c>
      <c r="O177" s="156"/>
      <c r="P177" s="223" t="s">
        <v>62</v>
      </c>
      <c r="Q177" s="156"/>
      <c r="R177" s="156"/>
    </row>
    <row r="178" spans="1:18" ht="15" customHeight="1" x14ac:dyDescent="0.2">
      <c r="A178" s="332"/>
      <c r="B178" s="147" t="s">
        <v>193</v>
      </c>
      <c r="C178" s="224"/>
      <c r="D178" s="224"/>
      <c r="E178" s="224"/>
      <c r="F178" s="224"/>
      <c r="G178" s="224" t="s">
        <v>62</v>
      </c>
      <c r="H178" s="224"/>
      <c r="I178" s="251" t="s">
        <v>62</v>
      </c>
      <c r="J178" s="251" t="str">
        <f t="shared" si="69"/>
        <v>X</v>
      </c>
      <c r="K178" s="224" t="str">
        <f t="shared" si="70"/>
        <v>X</v>
      </c>
      <c r="L178" s="224" t="s">
        <v>62</v>
      </c>
      <c r="M178" s="224"/>
      <c r="N178" s="224"/>
      <c r="O178" s="223" t="s">
        <v>62</v>
      </c>
      <c r="P178" s="223" t="s">
        <v>62</v>
      </c>
      <c r="Q178" s="223" t="s">
        <v>62</v>
      </c>
      <c r="R178" s="223" t="s">
        <v>62</v>
      </c>
    </row>
    <row r="179" spans="1:18" ht="38.65" customHeight="1" x14ac:dyDescent="0.2">
      <c r="A179" s="332"/>
      <c r="B179" s="148" t="s">
        <v>330</v>
      </c>
      <c r="C179" s="224"/>
      <c r="D179" s="224" t="s">
        <v>62</v>
      </c>
      <c r="E179" s="224"/>
      <c r="F179" s="224"/>
      <c r="G179" s="224">
        <f>G175</f>
        <v>98</v>
      </c>
      <c r="H179" s="224">
        <f t="shared" ref="H179:I179" si="92">H175</f>
        <v>98</v>
      </c>
      <c r="I179" s="251">
        <f t="shared" si="92"/>
        <v>98</v>
      </c>
      <c r="J179" s="251">
        <f t="shared" si="69"/>
        <v>98</v>
      </c>
      <c r="K179" s="224">
        <f t="shared" si="70"/>
        <v>98</v>
      </c>
      <c r="L179" s="224" t="s">
        <v>62</v>
      </c>
      <c r="M179" s="150">
        <v>46022</v>
      </c>
      <c r="N179" s="150">
        <v>46022</v>
      </c>
      <c r="O179" s="156"/>
      <c r="P179" s="223" t="s">
        <v>62</v>
      </c>
      <c r="Q179" s="156"/>
      <c r="R179" s="156"/>
    </row>
    <row r="180" spans="1:18" ht="21" customHeight="1" x14ac:dyDescent="0.2">
      <c r="A180" s="332"/>
      <c r="B180" s="147" t="s">
        <v>71</v>
      </c>
      <c r="C180" s="224"/>
      <c r="D180" s="224"/>
      <c r="E180" s="224"/>
      <c r="F180" s="224"/>
      <c r="G180" s="224" t="s">
        <v>62</v>
      </c>
      <c r="H180" s="224"/>
      <c r="I180" s="251" t="s">
        <v>62</v>
      </c>
      <c r="J180" s="251" t="str">
        <f t="shared" si="69"/>
        <v>X</v>
      </c>
      <c r="K180" s="224" t="str">
        <f t="shared" si="70"/>
        <v>X</v>
      </c>
      <c r="L180" s="224" t="s">
        <v>62</v>
      </c>
      <c r="M180" s="224"/>
      <c r="N180" s="224"/>
      <c r="O180" s="223" t="s">
        <v>62</v>
      </c>
      <c r="P180" s="223" t="s">
        <v>62</v>
      </c>
      <c r="Q180" s="223" t="s">
        <v>62</v>
      </c>
      <c r="R180" s="223" t="s">
        <v>62</v>
      </c>
    </row>
    <row r="181" spans="1:18" ht="21" customHeight="1" x14ac:dyDescent="0.2">
      <c r="A181" s="333"/>
      <c r="B181" s="148" t="s">
        <v>72</v>
      </c>
      <c r="C181" s="224"/>
      <c r="D181" s="224" t="s">
        <v>62</v>
      </c>
      <c r="E181" s="224"/>
      <c r="F181" s="224"/>
      <c r="G181" s="224">
        <f>G179</f>
        <v>98</v>
      </c>
      <c r="H181" s="224">
        <f t="shared" ref="H181:I181" si="93">H179</f>
        <v>98</v>
      </c>
      <c r="I181" s="251">
        <f t="shared" si="93"/>
        <v>98</v>
      </c>
      <c r="J181" s="251">
        <f t="shared" si="69"/>
        <v>98</v>
      </c>
      <c r="K181" s="224">
        <f t="shared" si="70"/>
        <v>98</v>
      </c>
      <c r="L181" s="224" t="s">
        <v>62</v>
      </c>
      <c r="M181" s="150">
        <v>46022</v>
      </c>
      <c r="N181" s="150">
        <v>46022</v>
      </c>
      <c r="O181" s="156"/>
      <c r="P181" s="223" t="s">
        <v>62</v>
      </c>
      <c r="Q181" s="156"/>
      <c r="R181" s="156"/>
    </row>
    <row r="182" spans="1:18" s="56" customFormat="1" ht="74.45" customHeight="1" x14ac:dyDescent="0.25">
      <c r="A182" s="331" t="s">
        <v>234</v>
      </c>
      <c r="B182" s="137" t="s">
        <v>415</v>
      </c>
      <c r="C182" s="142" t="s">
        <v>191</v>
      </c>
      <c r="D182" s="141" t="s">
        <v>333</v>
      </c>
      <c r="E182" s="141" t="s">
        <v>82</v>
      </c>
      <c r="F182" s="142">
        <v>744</v>
      </c>
      <c r="G182" s="142">
        <v>98</v>
      </c>
      <c r="H182" s="142">
        <f>G182</f>
        <v>98</v>
      </c>
      <c r="I182" s="156">
        <v>0</v>
      </c>
      <c r="J182" s="156">
        <f t="shared" si="69"/>
        <v>0</v>
      </c>
      <c r="K182" s="142">
        <f t="shared" si="70"/>
        <v>98</v>
      </c>
      <c r="L182" s="142"/>
      <c r="M182" s="224" t="s">
        <v>62</v>
      </c>
      <c r="N182" s="224" t="s">
        <v>62</v>
      </c>
      <c r="O182" s="156">
        <v>4218.78</v>
      </c>
      <c r="P182" s="156"/>
      <c r="Q182" s="156">
        <v>4218.78</v>
      </c>
      <c r="R182" s="156">
        <v>4218.78</v>
      </c>
    </row>
    <row r="183" spans="1:18" ht="15.75" x14ac:dyDescent="0.2">
      <c r="A183" s="332"/>
      <c r="B183" s="146" t="s">
        <v>70</v>
      </c>
      <c r="C183" s="224"/>
      <c r="D183" s="224" t="s">
        <v>62</v>
      </c>
      <c r="E183" s="224"/>
      <c r="F183" s="224"/>
      <c r="G183" s="224">
        <f>G182</f>
        <v>98</v>
      </c>
      <c r="H183" s="224">
        <f t="shared" ref="H183:I183" si="94">H182</f>
        <v>98</v>
      </c>
      <c r="I183" s="251">
        <f t="shared" si="94"/>
        <v>0</v>
      </c>
      <c r="J183" s="251">
        <f t="shared" si="69"/>
        <v>0</v>
      </c>
      <c r="K183" s="224">
        <f t="shared" si="70"/>
        <v>98</v>
      </c>
      <c r="L183" s="224" t="s">
        <v>62</v>
      </c>
      <c r="M183" s="150">
        <v>46022</v>
      </c>
      <c r="N183" s="150">
        <v>46022</v>
      </c>
      <c r="O183" s="156"/>
      <c r="P183" s="223" t="s">
        <v>62</v>
      </c>
      <c r="Q183" s="156"/>
      <c r="R183" s="156"/>
    </row>
    <row r="184" spans="1:18" ht="14.25" x14ac:dyDescent="0.2">
      <c r="A184" s="332"/>
      <c r="B184" s="147" t="s">
        <v>76</v>
      </c>
      <c r="C184" s="224"/>
      <c r="D184" s="224"/>
      <c r="E184" s="224"/>
      <c r="F184" s="224"/>
      <c r="G184" s="224" t="s">
        <v>62</v>
      </c>
      <c r="H184" s="224"/>
      <c r="I184" s="251" t="s">
        <v>62</v>
      </c>
      <c r="J184" s="251" t="str">
        <f t="shared" si="69"/>
        <v>X</v>
      </c>
      <c r="K184" s="224" t="str">
        <f t="shared" si="70"/>
        <v>X</v>
      </c>
      <c r="L184" s="224" t="s">
        <v>62</v>
      </c>
      <c r="M184" s="224"/>
      <c r="N184" s="224"/>
      <c r="O184" s="223" t="s">
        <v>62</v>
      </c>
      <c r="P184" s="223" t="s">
        <v>62</v>
      </c>
      <c r="Q184" s="223" t="s">
        <v>62</v>
      </c>
      <c r="R184" s="223" t="s">
        <v>62</v>
      </c>
    </row>
    <row r="185" spans="1:18" ht="65.45" customHeight="1" x14ac:dyDescent="0.2">
      <c r="A185" s="332"/>
      <c r="B185" s="148" t="s">
        <v>192</v>
      </c>
      <c r="C185" s="224"/>
      <c r="D185" s="224" t="s">
        <v>62</v>
      </c>
      <c r="E185" s="224"/>
      <c r="F185" s="224"/>
      <c r="G185" s="224">
        <f>G182</f>
        <v>98</v>
      </c>
      <c r="H185" s="224">
        <f t="shared" ref="H185:I185" si="95">H182</f>
        <v>98</v>
      </c>
      <c r="I185" s="251">
        <f t="shared" si="95"/>
        <v>0</v>
      </c>
      <c r="J185" s="251">
        <f t="shared" si="69"/>
        <v>0</v>
      </c>
      <c r="K185" s="224">
        <f t="shared" si="70"/>
        <v>98</v>
      </c>
      <c r="L185" s="224" t="s">
        <v>62</v>
      </c>
      <c r="M185" s="150">
        <v>46022</v>
      </c>
      <c r="N185" s="150">
        <v>46022</v>
      </c>
      <c r="O185" s="156"/>
      <c r="P185" s="223" t="s">
        <v>62</v>
      </c>
      <c r="Q185" s="156"/>
      <c r="R185" s="156"/>
    </row>
    <row r="186" spans="1:18" ht="15" customHeight="1" x14ac:dyDescent="0.2">
      <c r="A186" s="332"/>
      <c r="B186" s="147" t="s">
        <v>193</v>
      </c>
      <c r="C186" s="224"/>
      <c r="D186" s="224"/>
      <c r="E186" s="224"/>
      <c r="F186" s="224"/>
      <c r="G186" s="224" t="s">
        <v>62</v>
      </c>
      <c r="H186" s="224"/>
      <c r="I186" s="251" t="s">
        <v>62</v>
      </c>
      <c r="J186" s="251" t="str">
        <f t="shared" si="69"/>
        <v>X</v>
      </c>
      <c r="K186" s="224" t="str">
        <f t="shared" si="70"/>
        <v>X</v>
      </c>
      <c r="L186" s="224" t="s">
        <v>62</v>
      </c>
      <c r="M186" s="224"/>
      <c r="N186" s="224"/>
      <c r="O186" s="223" t="s">
        <v>62</v>
      </c>
      <c r="P186" s="223" t="s">
        <v>62</v>
      </c>
      <c r="Q186" s="223" t="s">
        <v>62</v>
      </c>
      <c r="R186" s="223" t="s">
        <v>62</v>
      </c>
    </row>
    <row r="187" spans="1:18" ht="38.65" customHeight="1" x14ac:dyDescent="0.2">
      <c r="A187" s="332"/>
      <c r="B187" s="148" t="s">
        <v>330</v>
      </c>
      <c r="C187" s="224"/>
      <c r="D187" s="224" t="s">
        <v>62</v>
      </c>
      <c r="E187" s="224"/>
      <c r="F187" s="224"/>
      <c r="G187" s="224">
        <f>G183</f>
        <v>98</v>
      </c>
      <c r="H187" s="224">
        <f t="shared" ref="H187:I187" si="96">H183</f>
        <v>98</v>
      </c>
      <c r="I187" s="251">
        <f t="shared" si="96"/>
        <v>0</v>
      </c>
      <c r="J187" s="251">
        <f t="shared" si="69"/>
        <v>0</v>
      </c>
      <c r="K187" s="224">
        <f t="shared" si="70"/>
        <v>98</v>
      </c>
      <c r="L187" s="224" t="s">
        <v>62</v>
      </c>
      <c r="M187" s="150">
        <v>46022</v>
      </c>
      <c r="N187" s="150">
        <v>46022</v>
      </c>
      <c r="O187" s="156"/>
      <c r="P187" s="223" t="s">
        <v>62</v>
      </c>
      <c r="Q187" s="156"/>
      <c r="R187" s="156"/>
    </row>
    <row r="188" spans="1:18" ht="21" customHeight="1" x14ac:dyDescent="0.2">
      <c r="A188" s="332"/>
      <c r="B188" s="147" t="s">
        <v>71</v>
      </c>
      <c r="C188" s="224"/>
      <c r="D188" s="224"/>
      <c r="E188" s="224"/>
      <c r="F188" s="224"/>
      <c r="G188" s="224" t="s">
        <v>62</v>
      </c>
      <c r="H188" s="224"/>
      <c r="I188" s="251" t="s">
        <v>62</v>
      </c>
      <c r="J188" s="251" t="str">
        <f t="shared" si="69"/>
        <v>X</v>
      </c>
      <c r="K188" s="224" t="str">
        <f t="shared" si="70"/>
        <v>X</v>
      </c>
      <c r="L188" s="224" t="s">
        <v>62</v>
      </c>
      <c r="M188" s="224"/>
      <c r="N188" s="224"/>
      <c r="O188" s="223" t="s">
        <v>62</v>
      </c>
      <c r="P188" s="223" t="s">
        <v>62</v>
      </c>
      <c r="Q188" s="223" t="s">
        <v>62</v>
      </c>
      <c r="R188" s="223" t="s">
        <v>62</v>
      </c>
    </row>
    <row r="189" spans="1:18" ht="21" customHeight="1" x14ac:dyDescent="0.2">
      <c r="A189" s="333"/>
      <c r="B189" s="148" t="s">
        <v>72</v>
      </c>
      <c r="C189" s="224"/>
      <c r="D189" s="224" t="s">
        <v>62</v>
      </c>
      <c r="E189" s="224"/>
      <c r="F189" s="224"/>
      <c r="G189" s="224">
        <f>G187</f>
        <v>98</v>
      </c>
      <c r="H189" s="224">
        <f t="shared" ref="H189:I189" si="97">H187</f>
        <v>98</v>
      </c>
      <c r="I189" s="251">
        <f t="shared" si="97"/>
        <v>0</v>
      </c>
      <c r="J189" s="251">
        <f t="shared" si="69"/>
        <v>0</v>
      </c>
      <c r="K189" s="224">
        <f t="shared" si="70"/>
        <v>98</v>
      </c>
      <c r="L189" s="224" t="s">
        <v>62</v>
      </c>
      <c r="M189" s="150">
        <v>46022</v>
      </c>
      <c r="N189" s="150">
        <v>46022</v>
      </c>
      <c r="O189" s="156"/>
      <c r="P189" s="223" t="s">
        <v>62</v>
      </c>
      <c r="Q189" s="156"/>
      <c r="R189" s="156"/>
    </row>
    <row r="190" spans="1:18" s="56" customFormat="1" ht="74.45" customHeight="1" x14ac:dyDescent="0.25">
      <c r="A190" s="331" t="s">
        <v>235</v>
      </c>
      <c r="B190" s="137" t="s">
        <v>415</v>
      </c>
      <c r="C190" s="142" t="s">
        <v>191</v>
      </c>
      <c r="D190" s="141" t="s">
        <v>333</v>
      </c>
      <c r="E190" s="141" t="s">
        <v>82</v>
      </c>
      <c r="F190" s="142">
        <v>744</v>
      </c>
      <c r="G190" s="142">
        <v>98</v>
      </c>
      <c r="H190" s="142">
        <f>G190</f>
        <v>98</v>
      </c>
      <c r="I190" s="156">
        <v>0</v>
      </c>
      <c r="J190" s="156">
        <f t="shared" si="69"/>
        <v>0</v>
      </c>
      <c r="K190" s="142">
        <f t="shared" si="70"/>
        <v>98</v>
      </c>
      <c r="L190" s="142"/>
      <c r="M190" s="224" t="s">
        <v>62</v>
      </c>
      <c r="N190" s="224" t="s">
        <v>62</v>
      </c>
      <c r="O190" s="156">
        <v>4218.78</v>
      </c>
      <c r="P190" s="156"/>
      <c r="Q190" s="156">
        <v>4218.78</v>
      </c>
      <c r="R190" s="156">
        <v>0</v>
      </c>
    </row>
    <row r="191" spans="1:18" ht="15.75" x14ac:dyDescent="0.2">
      <c r="A191" s="332"/>
      <c r="B191" s="146" t="s">
        <v>70</v>
      </c>
      <c r="C191" s="224"/>
      <c r="D191" s="224" t="s">
        <v>62</v>
      </c>
      <c r="E191" s="224"/>
      <c r="F191" s="224"/>
      <c r="G191" s="224">
        <f>G190</f>
        <v>98</v>
      </c>
      <c r="H191" s="224">
        <f t="shared" ref="H191:I191" si="98">H190</f>
        <v>98</v>
      </c>
      <c r="I191" s="251">
        <f t="shared" si="98"/>
        <v>0</v>
      </c>
      <c r="J191" s="251">
        <f t="shared" si="69"/>
        <v>0</v>
      </c>
      <c r="K191" s="224">
        <f t="shared" si="70"/>
        <v>98</v>
      </c>
      <c r="L191" s="224" t="s">
        <v>62</v>
      </c>
      <c r="M191" s="150">
        <v>46022</v>
      </c>
      <c r="N191" s="150">
        <v>46022</v>
      </c>
      <c r="O191" s="156"/>
      <c r="P191" s="223" t="s">
        <v>62</v>
      </c>
      <c r="Q191" s="156"/>
      <c r="R191" s="156"/>
    </row>
    <row r="192" spans="1:18" ht="14.25" x14ac:dyDescent="0.2">
      <c r="A192" s="332"/>
      <c r="B192" s="147" t="s">
        <v>76</v>
      </c>
      <c r="C192" s="224"/>
      <c r="D192" s="224"/>
      <c r="E192" s="224"/>
      <c r="F192" s="224"/>
      <c r="G192" s="224" t="s">
        <v>62</v>
      </c>
      <c r="H192" s="224"/>
      <c r="I192" s="251" t="s">
        <v>62</v>
      </c>
      <c r="J192" s="251" t="str">
        <f t="shared" si="69"/>
        <v>X</v>
      </c>
      <c r="K192" s="224" t="str">
        <f t="shared" si="70"/>
        <v>X</v>
      </c>
      <c r="L192" s="224" t="s">
        <v>62</v>
      </c>
      <c r="M192" s="224"/>
      <c r="N192" s="224"/>
      <c r="O192" s="223" t="s">
        <v>62</v>
      </c>
      <c r="P192" s="223" t="s">
        <v>62</v>
      </c>
      <c r="Q192" s="223" t="s">
        <v>62</v>
      </c>
      <c r="R192" s="223" t="s">
        <v>62</v>
      </c>
    </row>
    <row r="193" spans="1:18" ht="65.45" customHeight="1" x14ac:dyDescent="0.2">
      <c r="A193" s="332"/>
      <c r="B193" s="148" t="s">
        <v>192</v>
      </c>
      <c r="C193" s="224"/>
      <c r="D193" s="224" t="s">
        <v>62</v>
      </c>
      <c r="E193" s="224"/>
      <c r="F193" s="224"/>
      <c r="G193" s="224">
        <f>G190</f>
        <v>98</v>
      </c>
      <c r="H193" s="224">
        <f t="shared" ref="H193:I193" si="99">H190</f>
        <v>98</v>
      </c>
      <c r="I193" s="251">
        <f t="shared" si="99"/>
        <v>0</v>
      </c>
      <c r="J193" s="251">
        <f t="shared" si="69"/>
        <v>0</v>
      </c>
      <c r="K193" s="224">
        <f t="shared" si="70"/>
        <v>98</v>
      </c>
      <c r="L193" s="224" t="s">
        <v>62</v>
      </c>
      <c r="M193" s="150">
        <v>46022</v>
      </c>
      <c r="N193" s="150">
        <v>46022</v>
      </c>
      <c r="O193" s="156"/>
      <c r="P193" s="223" t="s">
        <v>62</v>
      </c>
      <c r="Q193" s="156"/>
      <c r="R193" s="156"/>
    </row>
    <row r="194" spans="1:18" ht="15" customHeight="1" x14ac:dyDescent="0.2">
      <c r="A194" s="332"/>
      <c r="B194" s="147" t="s">
        <v>193</v>
      </c>
      <c r="C194" s="224"/>
      <c r="D194" s="224"/>
      <c r="E194" s="224"/>
      <c r="F194" s="224"/>
      <c r="G194" s="224" t="s">
        <v>62</v>
      </c>
      <c r="H194" s="224"/>
      <c r="I194" s="251" t="s">
        <v>62</v>
      </c>
      <c r="J194" s="251" t="str">
        <f t="shared" si="69"/>
        <v>X</v>
      </c>
      <c r="K194" s="224" t="str">
        <f t="shared" si="70"/>
        <v>X</v>
      </c>
      <c r="L194" s="224" t="s">
        <v>62</v>
      </c>
      <c r="M194" s="224"/>
      <c r="N194" s="224"/>
      <c r="O194" s="223" t="s">
        <v>62</v>
      </c>
      <c r="P194" s="223" t="s">
        <v>62</v>
      </c>
      <c r="Q194" s="223" t="s">
        <v>62</v>
      </c>
      <c r="R194" s="223" t="s">
        <v>62</v>
      </c>
    </row>
    <row r="195" spans="1:18" ht="38.65" customHeight="1" x14ac:dyDescent="0.2">
      <c r="A195" s="332"/>
      <c r="B195" s="148" t="s">
        <v>330</v>
      </c>
      <c r="C195" s="224"/>
      <c r="D195" s="224" t="s">
        <v>62</v>
      </c>
      <c r="E195" s="224"/>
      <c r="F195" s="224"/>
      <c r="G195" s="224">
        <f>G191</f>
        <v>98</v>
      </c>
      <c r="H195" s="224">
        <f t="shared" ref="H195:I195" si="100">H191</f>
        <v>98</v>
      </c>
      <c r="I195" s="251">
        <f t="shared" si="100"/>
        <v>0</v>
      </c>
      <c r="J195" s="251">
        <f t="shared" si="69"/>
        <v>0</v>
      </c>
      <c r="K195" s="224">
        <f t="shared" si="70"/>
        <v>98</v>
      </c>
      <c r="L195" s="224" t="s">
        <v>62</v>
      </c>
      <c r="M195" s="150">
        <v>46022</v>
      </c>
      <c r="N195" s="150">
        <v>46022</v>
      </c>
      <c r="O195" s="156"/>
      <c r="P195" s="223" t="s">
        <v>62</v>
      </c>
      <c r="Q195" s="156"/>
      <c r="R195" s="156"/>
    </row>
    <row r="196" spans="1:18" ht="21" customHeight="1" x14ac:dyDescent="0.2">
      <c r="A196" s="332"/>
      <c r="B196" s="147" t="s">
        <v>71</v>
      </c>
      <c r="C196" s="224"/>
      <c r="D196" s="224"/>
      <c r="E196" s="224"/>
      <c r="F196" s="224"/>
      <c r="G196" s="224" t="s">
        <v>62</v>
      </c>
      <c r="H196" s="224"/>
      <c r="I196" s="251" t="s">
        <v>62</v>
      </c>
      <c r="J196" s="251" t="str">
        <f t="shared" si="69"/>
        <v>X</v>
      </c>
      <c r="K196" s="224" t="str">
        <f t="shared" si="70"/>
        <v>X</v>
      </c>
      <c r="L196" s="224" t="s">
        <v>62</v>
      </c>
      <c r="M196" s="224"/>
      <c r="N196" s="224"/>
      <c r="O196" s="223" t="s">
        <v>62</v>
      </c>
      <c r="P196" s="223" t="s">
        <v>62</v>
      </c>
      <c r="Q196" s="223" t="s">
        <v>62</v>
      </c>
      <c r="R196" s="223" t="s">
        <v>62</v>
      </c>
    </row>
    <row r="197" spans="1:18" ht="21" customHeight="1" x14ac:dyDescent="0.2">
      <c r="A197" s="333"/>
      <c r="B197" s="148" t="s">
        <v>72</v>
      </c>
      <c r="C197" s="224"/>
      <c r="D197" s="224" t="s">
        <v>62</v>
      </c>
      <c r="E197" s="224"/>
      <c r="F197" s="224"/>
      <c r="G197" s="224">
        <f>G195</f>
        <v>98</v>
      </c>
      <c r="H197" s="224">
        <f t="shared" ref="H197:I197" si="101">H195</f>
        <v>98</v>
      </c>
      <c r="I197" s="251">
        <f t="shared" si="101"/>
        <v>0</v>
      </c>
      <c r="J197" s="251">
        <f t="shared" si="69"/>
        <v>0</v>
      </c>
      <c r="K197" s="224">
        <f t="shared" si="70"/>
        <v>98</v>
      </c>
      <c r="L197" s="224" t="s">
        <v>62</v>
      </c>
      <c r="M197" s="150">
        <v>46022</v>
      </c>
      <c r="N197" s="150">
        <v>46022</v>
      </c>
      <c r="O197" s="156"/>
      <c r="P197" s="223" t="s">
        <v>62</v>
      </c>
      <c r="Q197" s="156"/>
      <c r="R197" s="156"/>
    </row>
    <row r="198" spans="1:18" s="56" customFormat="1" ht="74.45" customHeight="1" x14ac:dyDescent="0.25">
      <c r="A198" s="331" t="s">
        <v>236</v>
      </c>
      <c r="B198" s="137" t="s">
        <v>415</v>
      </c>
      <c r="C198" s="142" t="s">
        <v>191</v>
      </c>
      <c r="D198" s="141" t="s">
        <v>333</v>
      </c>
      <c r="E198" s="141" t="s">
        <v>82</v>
      </c>
      <c r="F198" s="142">
        <v>744</v>
      </c>
      <c r="G198" s="142">
        <v>98</v>
      </c>
      <c r="H198" s="142">
        <f>G198</f>
        <v>98</v>
      </c>
      <c r="I198" s="156">
        <v>0</v>
      </c>
      <c r="J198" s="156">
        <f t="shared" si="69"/>
        <v>0</v>
      </c>
      <c r="K198" s="142">
        <f t="shared" si="70"/>
        <v>98</v>
      </c>
      <c r="L198" s="142"/>
      <c r="M198" s="224" t="s">
        <v>62</v>
      </c>
      <c r="N198" s="224" t="s">
        <v>62</v>
      </c>
      <c r="O198" s="156">
        <v>1886.74</v>
      </c>
      <c r="P198" s="156"/>
      <c r="Q198" s="156">
        <v>1886.74</v>
      </c>
      <c r="R198" s="156">
        <v>0</v>
      </c>
    </row>
    <row r="199" spans="1:18" ht="15.75" x14ac:dyDescent="0.2">
      <c r="A199" s="332"/>
      <c r="B199" s="146" t="s">
        <v>70</v>
      </c>
      <c r="C199" s="224"/>
      <c r="D199" s="224" t="s">
        <v>62</v>
      </c>
      <c r="E199" s="224"/>
      <c r="F199" s="224"/>
      <c r="G199" s="224">
        <f>G198</f>
        <v>98</v>
      </c>
      <c r="H199" s="224">
        <f t="shared" ref="H199:I199" si="102">H198</f>
        <v>98</v>
      </c>
      <c r="I199" s="251">
        <f t="shared" si="102"/>
        <v>0</v>
      </c>
      <c r="J199" s="251">
        <f t="shared" ref="J199:J262" si="103">I199</f>
        <v>0</v>
      </c>
      <c r="K199" s="224">
        <f t="shared" ref="K199:K262" si="104">G199</f>
        <v>98</v>
      </c>
      <c r="L199" s="224" t="s">
        <v>62</v>
      </c>
      <c r="M199" s="150">
        <v>46022</v>
      </c>
      <c r="N199" s="150">
        <v>46022</v>
      </c>
      <c r="O199" s="156"/>
      <c r="P199" s="223" t="s">
        <v>62</v>
      </c>
      <c r="Q199" s="156"/>
      <c r="R199" s="156"/>
    </row>
    <row r="200" spans="1:18" ht="14.25" x14ac:dyDescent="0.2">
      <c r="A200" s="332"/>
      <c r="B200" s="147" t="s">
        <v>76</v>
      </c>
      <c r="C200" s="224"/>
      <c r="D200" s="224"/>
      <c r="E200" s="224"/>
      <c r="F200" s="224"/>
      <c r="G200" s="224" t="s">
        <v>62</v>
      </c>
      <c r="H200" s="224"/>
      <c r="I200" s="251" t="s">
        <v>62</v>
      </c>
      <c r="J200" s="251" t="str">
        <f t="shared" si="103"/>
        <v>X</v>
      </c>
      <c r="K200" s="224" t="str">
        <f t="shared" si="104"/>
        <v>X</v>
      </c>
      <c r="L200" s="224" t="s">
        <v>62</v>
      </c>
      <c r="M200" s="224"/>
      <c r="N200" s="224"/>
      <c r="O200" s="223" t="s">
        <v>62</v>
      </c>
      <c r="P200" s="223" t="s">
        <v>62</v>
      </c>
      <c r="Q200" s="223" t="s">
        <v>62</v>
      </c>
      <c r="R200" s="223" t="s">
        <v>62</v>
      </c>
    </row>
    <row r="201" spans="1:18" ht="65.45" customHeight="1" x14ac:dyDescent="0.2">
      <c r="A201" s="332"/>
      <c r="B201" s="148" t="s">
        <v>192</v>
      </c>
      <c r="C201" s="224"/>
      <c r="D201" s="224" t="s">
        <v>62</v>
      </c>
      <c r="E201" s="224"/>
      <c r="F201" s="224"/>
      <c r="G201" s="224">
        <f>G198</f>
        <v>98</v>
      </c>
      <c r="H201" s="224">
        <f t="shared" ref="H201:I201" si="105">H198</f>
        <v>98</v>
      </c>
      <c r="I201" s="251">
        <f t="shared" si="105"/>
        <v>0</v>
      </c>
      <c r="J201" s="251">
        <f t="shared" si="103"/>
        <v>0</v>
      </c>
      <c r="K201" s="224">
        <f t="shared" si="104"/>
        <v>98</v>
      </c>
      <c r="L201" s="224" t="s">
        <v>62</v>
      </c>
      <c r="M201" s="150">
        <v>46022</v>
      </c>
      <c r="N201" s="150">
        <v>46022</v>
      </c>
      <c r="O201" s="156"/>
      <c r="P201" s="223" t="s">
        <v>62</v>
      </c>
      <c r="Q201" s="156"/>
      <c r="R201" s="156"/>
    </row>
    <row r="202" spans="1:18" ht="15" customHeight="1" x14ac:dyDescent="0.2">
      <c r="A202" s="332"/>
      <c r="B202" s="147" t="s">
        <v>193</v>
      </c>
      <c r="C202" s="224"/>
      <c r="D202" s="224"/>
      <c r="E202" s="224"/>
      <c r="F202" s="224"/>
      <c r="G202" s="224" t="s">
        <v>62</v>
      </c>
      <c r="H202" s="224"/>
      <c r="I202" s="251" t="s">
        <v>62</v>
      </c>
      <c r="J202" s="251" t="str">
        <f t="shared" si="103"/>
        <v>X</v>
      </c>
      <c r="K202" s="224" t="str">
        <f t="shared" si="104"/>
        <v>X</v>
      </c>
      <c r="L202" s="224" t="s">
        <v>62</v>
      </c>
      <c r="M202" s="224"/>
      <c r="N202" s="224"/>
      <c r="O202" s="223" t="s">
        <v>62</v>
      </c>
      <c r="P202" s="223" t="s">
        <v>62</v>
      </c>
      <c r="Q202" s="223" t="s">
        <v>62</v>
      </c>
      <c r="R202" s="223" t="s">
        <v>62</v>
      </c>
    </row>
    <row r="203" spans="1:18" ht="38.65" customHeight="1" x14ac:dyDescent="0.2">
      <c r="A203" s="332"/>
      <c r="B203" s="148" t="s">
        <v>330</v>
      </c>
      <c r="C203" s="224"/>
      <c r="D203" s="224" t="s">
        <v>62</v>
      </c>
      <c r="E203" s="224"/>
      <c r="F203" s="224"/>
      <c r="G203" s="224">
        <f>G199</f>
        <v>98</v>
      </c>
      <c r="H203" s="224">
        <f t="shared" ref="H203:I203" si="106">H199</f>
        <v>98</v>
      </c>
      <c r="I203" s="251">
        <f t="shared" si="106"/>
        <v>0</v>
      </c>
      <c r="J203" s="251">
        <f t="shared" si="103"/>
        <v>0</v>
      </c>
      <c r="K203" s="224">
        <f t="shared" si="104"/>
        <v>98</v>
      </c>
      <c r="L203" s="224" t="s">
        <v>62</v>
      </c>
      <c r="M203" s="150">
        <v>46022</v>
      </c>
      <c r="N203" s="150">
        <v>46022</v>
      </c>
      <c r="O203" s="156"/>
      <c r="P203" s="223" t="s">
        <v>62</v>
      </c>
      <c r="Q203" s="156"/>
      <c r="R203" s="156"/>
    </row>
    <row r="204" spans="1:18" ht="21" customHeight="1" x14ac:dyDescent="0.2">
      <c r="A204" s="332"/>
      <c r="B204" s="147" t="s">
        <v>71</v>
      </c>
      <c r="C204" s="224"/>
      <c r="D204" s="224"/>
      <c r="E204" s="224"/>
      <c r="F204" s="224"/>
      <c r="G204" s="224" t="s">
        <v>62</v>
      </c>
      <c r="H204" s="224"/>
      <c r="I204" s="251" t="s">
        <v>62</v>
      </c>
      <c r="J204" s="251" t="str">
        <f t="shared" si="103"/>
        <v>X</v>
      </c>
      <c r="K204" s="224" t="str">
        <f t="shared" si="104"/>
        <v>X</v>
      </c>
      <c r="L204" s="224" t="s">
        <v>62</v>
      </c>
      <c r="M204" s="224"/>
      <c r="N204" s="224"/>
      <c r="O204" s="223" t="s">
        <v>62</v>
      </c>
      <c r="P204" s="223" t="s">
        <v>62</v>
      </c>
      <c r="Q204" s="223" t="s">
        <v>62</v>
      </c>
      <c r="R204" s="223" t="s">
        <v>62</v>
      </c>
    </row>
    <row r="205" spans="1:18" ht="21" customHeight="1" x14ac:dyDescent="0.2">
      <c r="A205" s="333"/>
      <c r="B205" s="148" t="s">
        <v>72</v>
      </c>
      <c r="C205" s="224"/>
      <c r="D205" s="224" t="s">
        <v>62</v>
      </c>
      <c r="E205" s="224"/>
      <c r="F205" s="224"/>
      <c r="G205" s="224">
        <f>G203</f>
        <v>98</v>
      </c>
      <c r="H205" s="224">
        <f t="shared" ref="H205:I205" si="107">H203</f>
        <v>98</v>
      </c>
      <c r="I205" s="251">
        <f t="shared" si="107"/>
        <v>0</v>
      </c>
      <c r="J205" s="251">
        <f t="shared" si="103"/>
        <v>0</v>
      </c>
      <c r="K205" s="224">
        <f t="shared" si="104"/>
        <v>98</v>
      </c>
      <c r="L205" s="224" t="s">
        <v>62</v>
      </c>
      <c r="M205" s="150">
        <v>46022</v>
      </c>
      <c r="N205" s="150">
        <v>46022</v>
      </c>
      <c r="O205" s="156"/>
      <c r="P205" s="223" t="s">
        <v>62</v>
      </c>
      <c r="Q205" s="156"/>
      <c r="R205" s="156"/>
    </row>
    <row r="206" spans="1:18" s="56" customFormat="1" ht="74.45" customHeight="1" x14ac:dyDescent="0.25">
      <c r="A206" s="331" t="s">
        <v>237</v>
      </c>
      <c r="B206" s="137" t="s">
        <v>415</v>
      </c>
      <c r="C206" s="142" t="s">
        <v>191</v>
      </c>
      <c r="D206" s="141" t="s">
        <v>333</v>
      </c>
      <c r="E206" s="141" t="s">
        <v>82</v>
      </c>
      <c r="F206" s="142">
        <v>744</v>
      </c>
      <c r="G206" s="142">
        <v>98</v>
      </c>
      <c r="H206" s="142">
        <f>G206</f>
        <v>98</v>
      </c>
      <c r="I206" s="156">
        <v>0</v>
      </c>
      <c r="J206" s="156">
        <f t="shared" si="103"/>
        <v>0</v>
      </c>
      <c r="K206" s="142">
        <f t="shared" si="104"/>
        <v>98</v>
      </c>
      <c r="L206" s="142"/>
      <c r="M206" s="224" t="s">
        <v>62</v>
      </c>
      <c r="N206" s="224" t="s">
        <v>62</v>
      </c>
      <c r="O206" s="156">
        <v>4209.32</v>
      </c>
      <c r="P206" s="156"/>
      <c r="Q206" s="156">
        <v>4209.32</v>
      </c>
      <c r="R206" s="156">
        <v>0</v>
      </c>
    </row>
    <row r="207" spans="1:18" ht="15.75" x14ac:dyDescent="0.2">
      <c r="A207" s="332"/>
      <c r="B207" s="146" t="s">
        <v>70</v>
      </c>
      <c r="C207" s="224"/>
      <c r="D207" s="224" t="s">
        <v>62</v>
      </c>
      <c r="E207" s="224"/>
      <c r="F207" s="224"/>
      <c r="G207" s="224">
        <f>G206</f>
        <v>98</v>
      </c>
      <c r="H207" s="224">
        <f t="shared" ref="H207:I207" si="108">H206</f>
        <v>98</v>
      </c>
      <c r="I207" s="251">
        <f t="shared" si="108"/>
        <v>0</v>
      </c>
      <c r="J207" s="251">
        <f t="shared" si="103"/>
        <v>0</v>
      </c>
      <c r="K207" s="224">
        <f t="shared" si="104"/>
        <v>98</v>
      </c>
      <c r="L207" s="224" t="s">
        <v>62</v>
      </c>
      <c r="M207" s="150">
        <v>46022</v>
      </c>
      <c r="N207" s="150">
        <v>46022</v>
      </c>
      <c r="O207" s="156"/>
      <c r="P207" s="223" t="s">
        <v>62</v>
      </c>
      <c r="Q207" s="156"/>
      <c r="R207" s="156"/>
    </row>
    <row r="208" spans="1:18" ht="14.25" x14ac:dyDescent="0.2">
      <c r="A208" s="332"/>
      <c r="B208" s="147" t="s">
        <v>76</v>
      </c>
      <c r="C208" s="224"/>
      <c r="D208" s="224"/>
      <c r="E208" s="224"/>
      <c r="F208" s="224"/>
      <c r="G208" s="224" t="s">
        <v>62</v>
      </c>
      <c r="H208" s="224"/>
      <c r="I208" s="251" t="s">
        <v>62</v>
      </c>
      <c r="J208" s="251" t="str">
        <f t="shared" si="103"/>
        <v>X</v>
      </c>
      <c r="K208" s="224" t="str">
        <f t="shared" si="104"/>
        <v>X</v>
      </c>
      <c r="L208" s="224" t="s">
        <v>62</v>
      </c>
      <c r="M208" s="224"/>
      <c r="N208" s="224"/>
      <c r="O208" s="223" t="s">
        <v>62</v>
      </c>
      <c r="P208" s="223" t="s">
        <v>62</v>
      </c>
      <c r="Q208" s="223" t="s">
        <v>62</v>
      </c>
      <c r="R208" s="223" t="s">
        <v>62</v>
      </c>
    </row>
    <row r="209" spans="1:18" ht="65.45" customHeight="1" x14ac:dyDescent="0.2">
      <c r="A209" s="332"/>
      <c r="B209" s="148" t="s">
        <v>192</v>
      </c>
      <c r="C209" s="224"/>
      <c r="D209" s="224" t="s">
        <v>62</v>
      </c>
      <c r="E209" s="224"/>
      <c r="F209" s="224"/>
      <c r="G209" s="224">
        <f>G206</f>
        <v>98</v>
      </c>
      <c r="H209" s="224">
        <f t="shared" ref="H209:I209" si="109">H206</f>
        <v>98</v>
      </c>
      <c r="I209" s="251">
        <f t="shared" si="109"/>
        <v>0</v>
      </c>
      <c r="J209" s="251">
        <f t="shared" si="103"/>
        <v>0</v>
      </c>
      <c r="K209" s="224">
        <f t="shared" si="104"/>
        <v>98</v>
      </c>
      <c r="L209" s="224" t="s">
        <v>62</v>
      </c>
      <c r="M209" s="150">
        <v>46022</v>
      </c>
      <c r="N209" s="150">
        <v>46022</v>
      </c>
      <c r="O209" s="156"/>
      <c r="P209" s="223" t="s">
        <v>62</v>
      </c>
      <c r="Q209" s="156"/>
      <c r="R209" s="156"/>
    </row>
    <row r="210" spans="1:18" ht="15" customHeight="1" x14ac:dyDescent="0.2">
      <c r="A210" s="332"/>
      <c r="B210" s="147" t="s">
        <v>193</v>
      </c>
      <c r="C210" s="224"/>
      <c r="D210" s="224"/>
      <c r="E210" s="224"/>
      <c r="F210" s="224"/>
      <c r="G210" s="224" t="s">
        <v>62</v>
      </c>
      <c r="H210" s="224"/>
      <c r="I210" s="251" t="s">
        <v>62</v>
      </c>
      <c r="J210" s="251" t="str">
        <f t="shared" si="103"/>
        <v>X</v>
      </c>
      <c r="K210" s="224" t="str">
        <f t="shared" si="104"/>
        <v>X</v>
      </c>
      <c r="L210" s="224" t="s">
        <v>62</v>
      </c>
      <c r="M210" s="224"/>
      <c r="N210" s="224"/>
      <c r="O210" s="223" t="s">
        <v>62</v>
      </c>
      <c r="P210" s="223" t="s">
        <v>62</v>
      </c>
      <c r="Q210" s="223" t="s">
        <v>62</v>
      </c>
      <c r="R210" s="223" t="s">
        <v>62</v>
      </c>
    </row>
    <row r="211" spans="1:18" ht="38.65" customHeight="1" x14ac:dyDescent="0.2">
      <c r="A211" s="332"/>
      <c r="B211" s="148" t="s">
        <v>330</v>
      </c>
      <c r="C211" s="224"/>
      <c r="D211" s="224" t="s">
        <v>62</v>
      </c>
      <c r="E211" s="224"/>
      <c r="F211" s="224"/>
      <c r="G211" s="224">
        <f>G207</f>
        <v>98</v>
      </c>
      <c r="H211" s="224">
        <f t="shared" ref="H211:I211" si="110">H207</f>
        <v>98</v>
      </c>
      <c r="I211" s="251">
        <f t="shared" si="110"/>
        <v>0</v>
      </c>
      <c r="J211" s="251">
        <f t="shared" si="103"/>
        <v>0</v>
      </c>
      <c r="K211" s="224">
        <f t="shared" si="104"/>
        <v>98</v>
      </c>
      <c r="L211" s="224" t="s">
        <v>62</v>
      </c>
      <c r="M211" s="150">
        <v>46022</v>
      </c>
      <c r="N211" s="150">
        <v>46022</v>
      </c>
      <c r="O211" s="156"/>
      <c r="P211" s="223" t="s">
        <v>62</v>
      </c>
      <c r="Q211" s="156"/>
      <c r="R211" s="156"/>
    </row>
    <row r="212" spans="1:18" ht="21" customHeight="1" x14ac:dyDescent="0.2">
      <c r="A212" s="332"/>
      <c r="B212" s="147" t="s">
        <v>71</v>
      </c>
      <c r="C212" s="224"/>
      <c r="D212" s="224"/>
      <c r="E212" s="224"/>
      <c r="F212" s="224"/>
      <c r="G212" s="224" t="s">
        <v>62</v>
      </c>
      <c r="H212" s="224"/>
      <c r="I212" s="251" t="s">
        <v>62</v>
      </c>
      <c r="J212" s="251" t="str">
        <f t="shared" si="103"/>
        <v>X</v>
      </c>
      <c r="K212" s="224" t="str">
        <f t="shared" si="104"/>
        <v>X</v>
      </c>
      <c r="L212" s="224" t="s">
        <v>62</v>
      </c>
      <c r="M212" s="224"/>
      <c r="N212" s="224"/>
      <c r="O212" s="223" t="s">
        <v>62</v>
      </c>
      <c r="P212" s="223" t="s">
        <v>62</v>
      </c>
      <c r="Q212" s="223" t="s">
        <v>62</v>
      </c>
      <c r="R212" s="223" t="s">
        <v>62</v>
      </c>
    </row>
    <row r="213" spans="1:18" ht="21" customHeight="1" x14ac:dyDescent="0.2">
      <c r="A213" s="333"/>
      <c r="B213" s="148" t="s">
        <v>72</v>
      </c>
      <c r="C213" s="224"/>
      <c r="D213" s="224" t="s">
        <v>62</v>
      </c>
      <c r="E213" s="224"/>
      <c r="F213" s="224"/>
      <c r="G213" s="224">
        <f>G211</f>
        <v>98</v>
      </c>
      <c r="H213" s="224">
        <f t="shared" ref="H213:I213" si="111">H211</f>
        <v>98</v>
      </c>
      <c r="I213" s="251">
        <f t="shared" si="111"/>
        <v>0</v>
      </c>
      <c r="J213" s="251">
        <f t="shared" si="103"/>
        <v>0</v>
      </c>
      <c r="K213" s="224">
        <f t="shared" si="104"/>
        <v>98</v>
      </c>
      <c r="L213" s="224" t="s">
        <v>62</v>
      </c>
      <c r="M213" s="150">
        <v>46022</v>
      </c>
      <c r="N213" s="150">
        <v>46022</v>
      </c>
      <c r="O213" s="156"/>
      <c r="P213" s="223" t="s">
        <v>62</v>
      </c>
      <c r="Q213" s="156"/>
      <c r="R213" s="156"/>
    </row>
    <row r="214" spans="1:18" s="56" customFormat="1" ht="74.45" customHeight="1" x14ac:dyDescent="0.25">
      <c r="A214" s="331" t="s">
        <v>238</v>
      </c>
      <c r="B214" s="137" t="s">
        <v>415</v>
      </c>
      <c r="C214" s="142" t="s">
        <v>191</v>
      </c>
      <c r="D214" s="141" t="s">
        <v>333</v>
      </c>
      <c r="E214" s="141" t="s">
        <v>82</v>
      </c>
      <c r="F214" s="142">
        <v>744</v>
      </c>
      <c r="G214" s="142">
        <v>98</v>
      </c>
      <c r="H214" s="142">
        <f>G214</f>
        <v>98</v>
      </c>
      <c r="I214" s="156">
        <v>0</v>
      </c>
      <c r="J214" s="156">
        <f t="shared" si="103"/>
        <v>0</v>
      </c>
      <c r="K214" s="142">
        <f t="shared" si="104"/>
        <v>98</v>
      </c>
      <c r="L214" s="142"/>
      <c r="M214" s="224" t="s">
        <v>62</v>
      </c>
      <c r="N214" s="224" t="s">
        <v>62</v>
      </c>
      <c r="O214" s="156">
        <v>4218.78</v>
      </c>
      <c r="P214" s="156"/>
      <c r="Q214" s="156">
        <v>4218.78</v>
      </c>
      <c r="R214" s="156">
        <v>0</v>
      </c>
    </row>
    <row r="215" spans="1:18" ht="15.75" x14ac:dyDescent="0.2">
      <c r="A215" s="332"/>
      <c r="B215" s="146" t="s">
        <v>70</v>
      </c>
      <c r="C215" s="224"/>
      <c r="D215" s="224" t="s">
        <v>62</v>
      </c>
      <c r="E215" s="224"/>
      <c r="F215" s="224"/>
      <c r="G215" s="224">
        <f>G214</f>
        <v>98</v>
      </c>
      <c r="H215" s="224">
        <f t="shared" ref="H215:I215" si="112">H214</f>
        <v>98</v>
      </c>
      <c r="I215" s="251">
        <f t="shared" si="112"/>
        <v>0</v>
      </c>
      <c r="J215" s="251">
        <f t="shared" si="103"/>
        <v>0</v>
      </c>
      <c r="K215" s="224">
        <f t="shared" si="104"/>
        <v>98</v>
      </c>
      <c r="L215" s="224" t="s">
        <v>62</v>
      </c>
      <c r="M215" s="150">
        <v>46022</v>
      </c>
      <c r="N215" s="150">
        <v>46022</v>
      </c>
      <c r="O215" s="156"/>
      <c r="P215" s="223" t="s">
        <v>62</v>
      </c>
      <c r="Q215" s="156"/>
      <c r="R215" s="156"/>
    </row>
    <row r="216" spans="1:18" ht="14.25" x14ac:dyDescent="0.2">
      <c r="A216" s="332"/>
      <c r="B216" s="147" t="s">
        <v>76</v>
      </c>
      <c r="C216" s="224"/>
      <c r="D216" s="224"/>
      <c r="E216" s="224"/>
      <c r="F216" s="224"/>
      <c r="G216" s="224" t="s">
        <v>62</v>
      </c>
      <c r="H216" s="224"/>
      <c r="I216" s="251" t="s">
        <v>62</v>
      </c>
      <c r="J216" s="251" t="str">
        <f t="shared" si="103"/>
        <v>X</v>
      </c>
      <c r="K216" s="224" t="str">
        <f t="shared" si="104"/>
        <v>X</v>
      </c>
      <c r="L216" s="224" t="s">
        <v>62</v>
      </c>
      <c r="M216" s="224"/>
      <c r="N216" s="224"/>
      <c r="O216" s="223" t="s">
        <v>62</v>
      </c>
      <c r="P216" s="223" t="s">
        <v>62</v>
      </c>
      <c r="Q216" s="223" t="s">
        <v>62</v>
      </c>
      <c r="R216" s="223" t="s">
        <v>62</v>
      </c>
    </row>
    <row r="217" spans="1:18" ht="65.45" customHeight="1" x14ac:dyDescent="0.2">
      <c r="A217" s="332"/>
      <c r="B217" s="148" t="s">
        <v>192</v>
      </c>
      <c r="C217" s="224"/>
      <c r="D217" s="224" t="s">
        <v>62</v>
      </c>
      <c r="E217" s="224"/>
      <c r="F217" s="224"/>
      <c r="G217" s="224">
        <f>G214</f>
        <v>98</v>
      </c>
      <c r="H217" s="224">
        <f t="shared" ref="H217:I217" si="113">H214</f>
        <v>98</v>
      </c>
      <c r="I217" s="251">
        <f t="shared" si="113"/>
        <v>0</v>
      </c>
      <c r="J217" s="251">
        <f t="shared" si="103"/>
        <v>0</v>
      </c>
      <c r="K217" s="224">
        <f t="shared" si="104"/>
        <v>98</v>
      </c>
      <c r="L217" s="224" t="s">
        <v>62</v>
      </c>
      <c r="M217" s="150">
        <v>46022</v>
      </c>
      <c r="N217" s="150">
        <v>46022</v>
      </c>
      <c r="O217" s="156"/>
      <c r="P217" s="223" t="s">
        <v>62</v>
      </c>
      <c r="Q217" s="156"/>
      <c r="R217" s="156"/>
    </row>
    <row r="218" spans="1:18" ht="15" customHeight="1" x14ac:dyDescent="0.2">
      <c r="A218" s="332"/>
      <c r="B218" s="147" t="s">
        <v>193</v>
      </c>
      <c r="C218" s="224"/>
      <c r="D218" s="224"/>
      <c r="E218" s="224"/>
      <c r="F218" s="224"/>
      <c r="G218" s="224" t="s">
        <v>62</v>
      </c>
      <c r="H218" s="224"/>
      <c r="I218" s="251" t="s">
        <v>62</v>
      </c>
      <c r="J218" s="251" t="str">
        <f t="shared" si="103"/>
        <v>X</v>
      </c>
      <c r="K218" s="224" t="str">
        <f t="shared" si="104"/>
        <v>X</v>
      </c>
      <c r="L218" s="224" t="s">
        <v>62</v>
      </c>
      <c r="M218" s="224"/>
      <c r="N218" s="224"/>
      <c r="O218" s="223" t="s">
        <v>62</v>
      </c>
      <c r="P218" s="223" t="s">
        <v>62</v>
      </c>
      <c r="Q218" s="223" t="s">
        <v>62</v>
      </c>
      <c r="R218" s="223" t="s">
        <v>62</v>
      </c>
    </row>
    <row r="219" spans="1:18" ht="38.65" customHeight="1" x14ac:dyDescent="0.2">
      <c r="A219" s="332"/>
      <c r="B219" s="148" t="s">
        <v>330</v>
      </c>
      <c r="C219" s="224"/>
      <c r="D219" s="224" t="s">
        <v>62</v>
      </c>
      <c r="E219" s="224"/>
      <c r="F219" s="224"/>
      <c r="G219" s="224">
        <f>G215</f>
        <v>98</v>
      </c>
      <c r="H219" s="224">
        <f t="shared" ref="H219:I219" si="114">H215</f>
        <v>98</v>
      </c>
      <c r="I219" s="251">
        <f t="shared" si="114"/>
        <v>0</v>
      </c>
      <c r="J219" s="251">
        <f t="shared" si="103"/>
        <v>0</v>
      </c>
      <c r="K219" s="224">
        <f t="shared" si="104"/>
        <v>98</v>
      </c>
      <c r="L219" s="224" t="s">
        <v>62</v>
      </c>
      <c r="M219" s="150">
        <v>46022</v>
      </c>
      <c r="N219" s="150">
        <v>46022</v>
      </c>
      <c r="O219" s="156"/>
      <c r="P219" s="223" t="s">
        <v>62</v>
      </c>
      <c r="Q219" s="156"/>
      <c r="R219" s="156"/>
    </row>
    <row r="220" spans="1:18" ht="21" customHeight="1" x14ac:dyDescent="0.2">
      <c r="A220" s="332"/>
      <c r="B220" s="147" t="s">
        <v>71</v>
      </c>
      <c r="C220" s="224"/>
      <c r="D220" s="224"/>
      <c r="E220" s="224"/>
      <c r="F220" s="224"/>
      <c r="G220" s="224" t="s">
        <v>62</v>
      </c>
      <c r="H220" s="224"/>
      <c r="I220" s="251" t="s">
        <v>62</v>
      </c>
      <c r="J220" s="251" t="str">
        <f t="shared" si="103"/>
        <v>X</v>
      </c>
      <c r="K220" s="224" t="str">
        <f t="shared" si="104"/>
        <v>X</v>
      </c>
      <c r="L220" s="224" t="s">
        <v>62</v>
      </c>
      <c r="M220" s="224"/>
      <c r="N220" s="224"/>
      <c r="O220" s="223" t="s">
        <v>62</v>
      </c>
      <c r="P220" s="223" t="s">
        <v>62</v>
      </c>
      <c r="Q220" s="223" t="s">
        <v>62</v>
      </c>
      <c r="R220" s="223" t="s">
        <v>62</v>
      </c>
    </row>
    <row r="221" spans="1:18" ht="21" customHeight="1" x14ac:dyDescent="0.2">
      <c r="A221" s="333"/>
      <c r="B221" s="148" t="s">
        <v>72</v>
      </c>
      <c r="C221" s="224"/>
      <c r="D221" s="224" t="s">
        <v>62</v>
      </c>
      <c r="E221" s="224"/>
      <c r="F221" s="224"/>
      <c r="G221" s="224">
        <f>G219</f>
        <v>98</v>
      </c>
      <c r="H221" s="224">
        <f t="shared" ref="H221:I221" si="115">H219</f>
        <v>98</v>
      </c>
      <c r="I221" s="251">
        <f t="shared" si="115"/>
        <v>0</v>
      </c>
      <c r="J221" s="251">
        <f t="shared" si="103"/>
        <v>0</v>
      </c>
      <c r="K221" s="224">
        <f t="shared" si="104"/>
        <v>98</v>
      </c>
      <c r="L221" s="224" t="s">
        <v>62</v>
      </c>
      <c r="M221" s="150">
        <v>46022</v>
      </c>
      <c r="N221" s="150">
        <v>46022</v>
      </c>
      <c r="O221" s="156"/>
      <c r="P221" s="223" t="s">
        <v>62</v>
      </c>
      <c r="Q221" s="156"/>
      <c r="R221" s="156"/>
    </row>
    <row r="222" spans="1:18" s="56" customFormat="1" ht="74.45" customHeight="1" x14ac:dyDescent="0.25">
      <c r="A222" s="331" t="s">
        <v>239</v>
      </c>
      <c r="B222" s="137" t="s">
        <v>415</v>
      </c>
      <c r="C222" s="142" t="s">
        <v>191</v>
      </c>
      <c r="D222" s="141" t="s">
        <v>333</v>
      </c>
      <c r="E222" s="141" t="s">
        <v>82</v>
      </c>
      <c r="F222" s="142">
        <v>744</v>
      </c>
      <c r="G222" s="142">
        <v>98</v>
      </c>
      <c r="H222" s="142">
        <f>G222</f>
        <v>98</v>
      </c>
      <c r="I222" s="156">
        <v>0</v>
      </c>
      <c r="J222" s="156">
        <f t="shared" si="103"/>
        <v>0</v>
      </c>
      <c r="K222" s="142">
        <f t="shared" si="104"/>
        <v>98</v>
      </c>
      <c r="L222" s="142"/>
      <c r="M222" s="224" t="s">
        <v>62</v>
      </c>
      <c r="N222" s="224" t="s">
        <v>62</v>
      </c>
      <c r="O222" s="156">
        <v>6374.28</v>
      </c>
      <c r="P222" s="156"/>
      <c r="Q222" s="156">
        <v>6374.28</v>
      </c>
      <c r="R222" s="156">
        <v>0</v>
      </c>
    </row>
    <row r="223" spans="1:18" ht="15.75" x14ac:dyDescent="0.2">
      <c r="A223" s="332"/>
      <c r="B223" s="146" t="s">
        <v>70</v>
      </c>
      <c r="C223" s="224"/>
      <c r="D223" s="224" t="s">
        <v>62</v>
      </c>
      <c r="E223" s="224"/>
      <c r="F223" s="224"/>
      <c r="G223" s="224">
        <f>G222</f>
        <v>98</v>
      </c>
      <c r="H223" s="224">
        <f t="shared" ref="H223:I223" si="116">H222</f>
        <v>98</v>
      </c>
      <c r="I223" s="251">
        <f t="shared" si="116"/>
        <v>0</v>
      </c>
      <c r="J223" s="251">
        <f t="shared" si="103"/>
        <v>0</v>
      </c>
      <c r="K223" s="224">
        <f t="shared" si="104"/>
        <v>98</v>
      </c>
      <c r="L223" s="224" t="s">
        <v>62</v>
      </c>
      <c r="M223" s="150">
        <v>46022</v>
      </c>
      <c r="N223" s="150">
        <v>46022</v>
      </c>
      <c r="O223" s="156"/>
      <c r="P223" s="223" t="s">
        <v>62</v>
      </c>
      <c r="Q223" s="156"/>
      <c r="R223" s="156"/>
    </row>
    <row r="224" spans="1:18" ht="14.25" x14ac:dyDescent="0.2">
      <c r="A224" s="332"/>
      <c r="B224" s="147" t="s">
        <v>76</v>
      </c>
      <c r="C224" s="224"/>
      <c r="D224" s="224"/>
      <c r="E224" s="224"/>
      <c r="F224" s="224"/>
      <c r="G224" s="224" t="s">
        <v>62</v>
      </c>
      <c r="H224" s="224"/>
      <c r="I224" s="251" t="s">
        <v>62</v>
      </c>
      <c r="J224" s="251" t="str">
        <f t="shared" si="103"/>
        <v>X</v>
      </c>
      <c r="K224" s="224" t="str">
        <f t="shared" si="104"/>
        <v>X</v>
      </c>
      <c r="L224" s="224" t="s">
        <v>62</v>
      </c>
      <c r="M224" s="224"/>
      <c r="N224" s="224"/>
      <c r="O224" s="223" t="s">
        <v>62</v>
      </c>
      <c r="P224" s="223" t="s">
        <v>62</v>
      </c>
      <c r="Q224" s="223" t="s">
        <v>62</v>
      </c>
      <c r="R224" s="223" t="s">
        <v>62</v>
      </c>
    </row>
    <row r="225" spans="1:18" ht="65.45" customHeight="1" x14ac:dyDescent="0.2">
      <c r="A225" s="332"/>
      <c r="B225" s="148" t="s">
        <v>192</v>
      </c>
      <c r="C225" s="224"/>
      <c r="D225" s="224" t="s">
        <v>62</v>
      </c>
      <c r="E225" s="224"/>
      <c r="F225" s="224"/>
      <c r="G225" s="224">
        <f>G222</f>
        <v>98</v>
      </c>
      <c r="H225" s="224">
        <f t="shared" ref="H225:I225" si="117">H222</f>
        <v>98</v>
      </c>
      <c r="I225" s="251">
        <f t="shared" si="117"/>
        <v>0</v>
      </c>
      <c r="J225" s="251">
        <f t="shared" si="103"/>
        <v>0</v>
      </c>
      <c r="K225" s="224">
        <f t="shared" si="104"/>
        <v>98</v>
      </c>
      <c r="L225" s="224" t="s">
        <v>62</v>
      </c>
      <c r="M225" s="150">
        <v>46022</v>
      </c>
      <c r="N225" s="150">
        <v>46022</v>
      </c>
      <c r="O225" s="156"/>
      <c r="P225" s="223" t="s">
        <v>62</v>
      </c>
      <c r="Q225" s="156"/>
      <c r="R225" s="156"/>
    </row>
    <row r="226" spans="1:18" ht="15" customHeight="1" x14ac:dyDescent="0.2">
      <c r="A226" s="332"/>
      <c r="B226" s="147" t="s">
        <v>193</v>
      </c>
      <c r="C226" s="224"/>
      <c r="D226" s="224"/>
      <c r="E226" s="224"/>
      <c r="F226" s="224"/>
      <c r="G226" s="224" t="s">
        <v>62</v>
      </c>
      <c r="H226" s="224"/>
      <c r="I226" s="251" t="s">
        <v>62</v>
      </c>
      <c r="J226" s="251" t="str">
        <f t="shared" si="103"/>
        <v>X</v>
      </c>
      <c r="K226" s="224" t="str">
        <f t="shared" si="104"/>
        <v>X</v>
      </c>
      <c r="L226" s="224" t="s">
        <v>62</v>
      </c>
      <c r="M226" s="224"/>
      <c r="N226" s="224"/>
      <c r="O226" s="223" t="s">
        <v>62</v>
      </c>
      <c r="P226" s="223" t="s">
        <v>62</v>
      </c>
      <c r="Q226" s="223" t="s">
        <v>62</v>
      </c>
      <c r="R226" s="223" t="s">
        <v>62</v>
      </c>
    </row>
    <row r="227" spans="1:18" ht="38.65" customHeight="1" x14ac:dyDescent="0.2">
      <c r="A227" s="332"/>
      <c r="B227" s="148" t="s">
        <v>330</v>
      </c>
      <c r="C227" s="224"/>
      <c r="D227" s="224" t="s">
        <v>62</v>
      </c>
      <c r="E227" s="224"/>
      <c r="F227" s="224"/>
      <c r="G227" s="224">
        <f>G223</f>
        <v>98</v>
      </c>
      <c r="H227" s="224">
        <f t="shared" ref="H227:I227" si="118">H223</f>
        <v>98</v>
      </c>
      <c r="I227" s="251">
        <f t="shared" si="118"/>
        <v>0</v>
      </c>
      <c r="J227" s="251">
        <f t="shared" si="103"/>
        <v>0</v>
      </c>
      <c r="K227" s="224">
        <f t="shared" si="104"/>
        <v>98</v>
      </c>
      <c r="L227" s="224" t="s">
        <v>62</v>
      </c>
      <c r="M227" s="150">
        <v>46022</v>
      </c>
      <c r="N227" s="150">
        <v>46022</v>
      </c>
      <c r="O227" s="156"/>
      <c r="P227" s="223" t="s">
        <v>62</v>
      </c>
      <c r="Q227" s="156"/>
      <c r="R227" s="156"/>
    </row>
    <row r="228" spans="1:18" ht="21" customHeight="1" x14ac:dyDescent="0.2">
      <c r="A228" s="332"/>
      <c r="B228" s="147" t="s">
        <v>71</v>
      </c>
      <c r="C228" s="224"/>
      <c r="D228" s="224"/>
      <c r="E228" s="224"/>
      <c r="F228" s="224"/>
      <c r="G228" s="224" t="s">
        <v>62</v>
      </c>
      <c r="H228" s="224"/>
      <c r="I228" s="251" t="s">
        <v>62</v>
      </c>
      <c r="J228" s="251" t="str">
        <f t="shared" si="103"/>
        <v>X</v>
      </c>
      <c r="K228" s="224" t="str">
        <f t="shared" si="104"/>
        <v>X</v>
      </c>
      <c r="L228" s="224" t="s">
        <v>62</v>
      </c>
      <c r="M228" s="224"/>
      <c r="N228" s="224"/>
      <c r="O228" s="223" t="s">
        <v>62</v>
      </c>
      <c r="P228" s="223" t="s">
        <v>62</v>
      </c>
      <c r="Q228" s="223" t="s">
        <v>62</v>
      </c>
      <c r="R228" s="223" t="s">
        <v>62</v>
      </c>
    </row>
    <row r="229" spans="1:18" ht="21" customHeight="1" x14ac:dyDescent="0.2">
      <c r="A229" s="333"/>
      <c r="B229" s="148" t="s">
        <v>72</v>
      </c>
      <c r="C229" s="224"/>
      <c r="D229" s="224" t="s">
        <v>62</v>
      </c>
      <c r="E229" s="224"/>
      <c r="F229" s="224"/>
      <c r="G229" s="224">
        <f>G227</f>
        <v>98</v>
      </c>
      <c r="H229" s="224">
        <f t="shared" ref="H229:I229" si="119">H227</f>
        <v>98</v>
      </c>
      <c r="I229" s="251">
        <f t="shared" si="119"/>
        <v>0</v>
      </c>
      <c r="J229" s="251">
        <f t="shared" si="103"/>
        <v>0</v>
      </c>
      <c r="K229" s="224">
        <f t="shared" si="104"/>
        <v>98</v>
      </c>
      <c r="L229" s="224" t="s">
        <v>62</v>
      </c>
      <c r="M229" s="150">
        <v>46022</v>
      </c>
      <c r="N229" s="150">
        <v>46022</v>
      </c>
      <c r="O229" s="156"/>
      <c r="P229" s="223" t="s">
        <v>62</v>
      </c>
      <c r="Q229" s="156"/>
      <c r="R229" s="156"/>
    </row>
    <row r="230" spans="1:18" s="56" customFormat="1" ht="74.45" customHeight="1" x14ac:dyDescent="0.25">
      <c r="A230" s="331" t="s">
        <v>240</v>
      </c>
      <c r="B230" s="137" t="s">
        <v>415</v>
      </c>
      <c r="C230" s="142" t="s">
        <v>191</v>
      </c>
      <c r="D230" s="141" t="s">
        <v>333</v>
      </c>
      <c r="E230" s="141" t="s">
        <v>82</v>
      </c>
      <c r="F230" s="142">
        <v>744</v>
      </c>
      <c r="G230" s="142">
        <v>98</v>
      </c>
      <c r="H230" s="142">
        <f>G230</f>
        <v>98</v>
      </c>
      <c r="I230" s="156">
        <v>0</v>
      </c>
      <c r="J230" s="156">
        <f t="shared" si="103"/>
        <v>0</v>
      </c>
      <c r="K230" s="142">
        <f t="shared" si="104"/>
        <v>98</v>
      </c>
      <c r="L230" s="142"/>
      <c r="M230" s="224" t="s">
        <v>62</v>
      </c>
      <c r="N230" s="224" t="s">
        <v>62</v>
      </c>
      <c r="O230" s="156">
        <v>12748.56</v>
      </c>
      <c r="P230" s="156"/>
      <c r="Q230" s="156">
        <v>12748.56</v>
      </c>
      <c r="R230" s="156">
        <v>0</v>
      </c>
    </row>
    <row r="231" spans="1:18" ht="15.75" x14ac:dyDescent="0.2">
      <c r="A231" s="332"/>
      <c r="B231" s="146" t="s">
        <v>70</v>
      </c>
      <c r="C231" s="224"/>
      <c r="D231" s="224" t="s">
        <v>62</v>
      </c>
      <c r="E231" s="224"/>
      <c r="F231" s="224"/>
      <c r="G231" s="224">
        <f>G230</f>
        <v>98</v>
      </c>
      <c r="H231" s="224">
        <f t="shared" ref="H231:I231" si="120">H230</f>
        <v>98</v>
      </c>
      <c r="I231" s="251">
        <f t="shared" si="120"/>
        <v>0</v>
      </c>
      <c r="J231" s="251">
        <f t="shared" si="103"/>
        <v>0</v>
      </c>
      <c r="K231" s="224">
        <f t="shared" si="104"/>
        <v>98</v>
      </c>
      <c r="L231" s="224" t="s">
        <v>62</v>
      </c>
      <c r="M231" s="150">
        <v>46022</v>
      </c>
      <c r="N231" s="150">
        <v>46022</v>
      </c>
      <c r="O231" s="156"/>
      <c r="P231" s="223" t="s">
        <v>62</v>
      </c>
      <c r="Q231" s="156"/>
      <c r="R231" s="156"/>
    </row>
    <row r="232" spans="1:18" ht="14.25" x14ac:dyDescent="0.2">
      <c r="A232" s="332"/>
      <c r="B232" s="147" t="s">
        <v>76</v>
      </c>
      <c r="C232" s="224"/>
      <c r="D232" s="224"/>
      <c r="E232" s="224"/>
      <c r="F232" s="224"/>
      <c r="G232" s="224" t="s">
        <v>62</v>
      </c>
      <c r="H232" s="224"/>
      <c r="I232" s="251" t="s">
        <v>62</v>
      </c>
      <c r="J232" s="251" t="str">
        <f t="shared" si="103"/>
        <v>X</v>
      </c>
      <c r="K232" s="224" t="str">
        <f t="shared" si="104"/>
        <v>X</v>
      </c>
      <c r="L232" s="224" t="s">
        <v>62</v>
      </c>
      <c r="M232" s="224"/>
      <c r="N232" s="224"/>
      <c r="O232" s="223" t="s">
        <v>62</v>
      </c>
      <c r="P232" s="223" t="s">
        <v>62</v>
      </c>
      <c r="Q232" s="223" t="s">
        <v>62</v>
      </c>
      <c r="R232" s="223" t="s">
        <v>62</v>
      </c>
    </row>
    <row r="233" spans="1:18" ht="65.45" customHeight="1" x14ac:dyDescent="0.2">
      <c r="A233" s="332"/>
      <c r="B233" s="148" t="s">
        <v>192</v>
      </c>
      <c r="C233" s="224"/>
      <c r="D233" s="224" t="s">
        <v>62</v>
      </c>
      <c r="E233" s="224"/>
      <c r="F233" s="224"/>
      <c r="G233" s="224">
        <f>G230</f>
        <v>98</v>
      </c>
      <c r="H233" s="224">
        <f t="shared" ref="H233:I233" si="121">H230</f>
        <v>98</v>
      </c>
      <c r="I233" s="251">
        <f t="shared" si="121"/>
        <v>0</v>
      </c>
      <c r="J233" s="251">
        <f t="shared" si="103"/>
        <v>0</v>
      </c>
      <c r="K233" s="224">
        <f t="shared" si="104"/>
        <v>98</v>
      </c>
      <c r="L233" s="224" t="s">
        <v>62</v>
      </c>
      <c r="M233" s="150">
        <v>46022</v>
      </c>
      <c r="N233" s="150">
        <v>46022</v>
      </c>
      <c r="O233" s="156"/>
      <c r="P233" s="223" t="s">
        <v>62</v>
      </c>
      <c r="Q233" s="156"/>
      <c r="R233" s="156"/>
    </row>
    <row r="234" spans="1:18" ht="15" customHeight="1" x14ac:dyDescent="0.2">
      <c r="A234" s="332"/>
      <c r="B234" s="147" t="s">
        <v>193</v>
      </c>
      <c r="C234" s="224"/>
      <c r="D234" s="224"/>
      <c r="E234" s="224"/>
      <c r="F234" s="224"/>
      <c r="G234" s="224" t="s">
        <v>62</v>
      </c>
      <c r="H234" s="224"/>
      <c r="I234" s="251" t="s">
        <v>62</v>
      </c>
      <c r="J234" s="251" t="str">
        <f t="shared" si="103"/>
        <v>X</v>
      </c>
      <c r="K234" s="224" t="str">
        <f t="shared" si="104"/>
        <v>X</v>
      </c>
      <c r="L234" s="224" t="s">
        <v>62</v>
      </c>
      <c r="M234" s="224"/>
      <c r="N234" s="224"/>
      <c r="O234" s="223" t="s">
        <v>62</v>
      </c>
      <c r="P234" s="223" t="s">
        <v>62</v>
      </c>
      <c r="Q234" s="223" t="s">
        <v>62</v>
      </c>
      <c r="R234" s="223" t="s">
        <v>62</v>
      </c>
    </row>
    <row r="235" spans="1:18" ht="38.65" customHeight="1" x14ac:dyDescent="0.2">
      <c r="A235" s="332"/>
      <c r="B235" s="148" t="s">
        <v>330</v>
      </c>
      <c r="C235" s="224"/>
      <c r="D235" s="224" t="s">
        <v>62</v>
      </c>
      <c r="E235" s="224"/>
      <c r="F235" s="224"/>
      <c r="G235" s="224">
        <f>G231</f>
        <v>98</v>
      </c>
      <c r="H235" s="224">
        <f t="shared" ref="H235:I235" si="122">H231</f>
        <v>98</v>
      </c>
      <c r="I235" s="251">
        <f t="shared" si="122"/>
        <v>0</v>
      </c>
      <c r="J235" s="251">
        <f t="shared" si="103"/>
        <v>0</v>
      </c>
      <c r="K235" s="224">
        <f t="shared" si="104"/>
        <v>98</v>
      </c>
      <c r="L235" s="224" t="s">
        <v>62</v>
      </c>
      <c r="M235" s="150">
        <v>46022</v>
      </c>
      <c r="N235" s="150">
        <v>46022</v>
      </c>
      <c r="O235" s="156"/>
      <c r="P235" s="223" t="s">
        <v>62</v>
      </c>
      <c r="Q235" s="156"/>
      <c r="R235" s="156"/>
    </row>
    <row r="236" spans="1:18" ht="21" customHeight="1" x14ac:dyDescent="0.2">
      <c r="A236" s="332"/>
      <c r="B236" s="147" t="s">
        <v>71</v>
      </c>
      <c r="C236" s="224"/>
      <c r="D236" s="224"/>
      <c r="E236" s="224"/>
      <c r="F236" s="224"/>
      <c r="G236" s="224" t="s">
        <v>62</v>
      </c>
      <c r="H236" s="224"/>
      <c r="I236" s="251" t="s">
        <v>62</v>
      </c>
      <c r="J236" s="251" t="str">
        <f t="shared" si="103"/>
        <v>X</v>
      </c>
      <c r="K236" s="224" t="str">
        <f t="shared" si="104"/>
        <v>X</v>
      </c>
      <c r="L236" s="224" t="s">
        <v>62</v>
      </c>
      <c r="M236" s="224"/>
      <c r="N236" s="224"/>
      <c r="O236" s="223" t="s">
        <v>62</v>
      </c>
      <c r="P236" s="223" t="s">
        <v>62</v>
      </c>
      <c r="Q236" s="223" t="s">
        <v>62</v>
      </c>
      <c r="R236" s="223" t="s">
        <v>62</v>
      </c>
    </row>
    <row r="237" spans="1:18" ht="21" customHeight="1" x14ac:dyDescent="0.2">
      <c r="A237" s="333"/>
      <c r="B237" s="148" t="s">
        <v>72</v>
      </c>
      <c r="C237" s="224"/>
      <c r="D237" s="224" t="s">
        <v>62</v>
      </c>
      <c r="E237" s="224"/>
      <c r="F237" s="224"/>
      <c r="G237" s="224">
        <f>G235</f>
        <v>98</v>
      </c>
      <c r="H237" s="224">
        <f t="shared" ref="H237:I237" si="123">H235</f>
        <v>98</v>
      </c>
      <c r="I237" s="251">
        <f t="shared" si="123"/>
        <v>0</v>
      </c>
      <c r="J237" s="251">
        <f t="shared" si="103"/>
        <v>0</v>
      </c>
      <c r="K237" s="224">
        <f t="shared" si="104"/>
        <v>98</v>
      </c>
      <c r="L237" s="224" t="s">
        <v>62</v>
      </c>
      <c r="M237" s="150">
        <v>46022</v>
      </c>
      <c r="N237" s="150">
        <v>46022</v>
      </c>
      <c r="O237" s="156"/>
      <c r="P237" s="223" t="s">
        <v>62</v>
      </c>
      <c r="Q237" s="156"/>
      <c r="R237" s="156"/>
    </row>
    <row r="238" spans="1:18" s="56" customFormat="1" ht="74.45" customHeight="1" x14ac:dyDescent="0.25">
      <c r="A238" s="331" t="s">
        <v>241</v>
      </c>
      <c r="B238" s="137" t="s">
        <v>415</v>
      </c>
      <c r="C238" s="142" t="s">
        <v>191</v>
      </c>
      <c r="D238" s="141" t="s">
        <v>333</v>
      </c>
      <c r="E238" s="141" t="s">
        <v>82</v>
      </c>
      <c r="F238" s="142">
        <v>744</v>
      </c>
      <c r="G238" s="80">
        <v>98</v>
      </c>
      <c r="H238" s="80">
        <f>G238</f>
        <v>98</v>
      </c>
      <c r="I238" s="78">
        <v>0</v>
      </c>
      <c r="J238" s="78">
        <f t="shared" si="103"/>
        <v>0</v>
      </c>
      <c r="K238" s="80">
        <f t="shared" si="104"/>
        <v>98</v>
      </c>
      <c r="L238" s="80"/>
      <c r="M238" s="221" t="s">
        <v>62</v>
      </c>
      <c r="N238" s="221" t="s">
        <v>62</v>
      </c>
      <c r="O238" s="80">
        <v>19122.84</v>
      </c>
      <c r="P238" s="80"/>
      <c r="Q238" s="78">
        <v>19122.84</v>
      </c>
      <c r="R238" s="78" t="s">
        <v>191</v>
      </c>
    </row>
    <row r="239" spans="1:18" ht="15.75" x14ac:dyDescent="0.2">
      <c r="A239" s="332"/>
      <c r="B239" s="146" t="s">
        <v>70</v>
      </c>
      <c r="C239" s="224"/>
      <c r="D239" s="224" t="s">
        <v>62</v>
      </c>
      <c r="E239" s="224"/>
      <c r="F239" s="224"/>
      <c r="G239" s="224">
        <f>G238</f>
        <v>98</v>
      </c>
      <c r="H239" s="224">
        <f t="shared" ref="H239:I239" si="124">H238</f>
        <v>98</v>
      </c>
      <c r="I239" s="251">
        <f t="shared" si="124"/>
        <v>0</v>
      </c>
      <c r="J239" s="251">
        <f t="shared" si="103"/>
        <v>0</v>
      </c>
      <c r="K239" s="224">
        <f t="shared" si="104"/>
        <v>98</v>
      </c>
      <c r="L239" s="224" t="s">
        <v>62</v>
      </c>
      <c r="M239" s="150">
        <v>46022</v>
      </c>
      <c r="N239" s="150">
        <v>46022</v>
      </c>
      <c r="O239" s="156"/>
      <c r="P239" s="223" t="s">
        <v>62</v>
      </c>
      <c r="Q239" s="156"/>
      <c r="R239" s="156"/>
    </row>
    <row r="240" spans="1:18" ht="14.25" x14ac:dyDescent="0.2">
      <c r="A240" s="332"/>
      <c r="B240" s="147" t="s">
        <v>76</v>
      </c>
      <c r="C240" s="224"/>
      <c r="D240" s="224"/>
      <c r="E240" s="224"/>
      <c r="F240" s="224"/>
      <c r="G240" s="224" t="s">
        <v>62</v>
      </c>
      <c r="H240" s="224"/>
      <c r="I240" s="251" t="s">
        <v>62</v>
      </c>
      <c r="J240" s="251" t="str">
        <f t="shared" si="103"/>
        <v>X</v>
      </c>
      <c r="K240" s="224" t="str">
        <f t="shared" si="104"/>
        <v>X</v>
      </c>
      <c r="L240" s="224" t="s">
        <v>62</v>
      </c>
      <c r="M240" s="224"/>
      <c r="N240" s="224"/>
      <c r="O240" s="223" t="s">
        <v>62</v>
      </c>
      <c r="P240" s="223" t="s">
        <v>62</v>
      </c>
      <c r="Q240" s="223" t="s">
        <v>62</v>
      </c>
      <c r="R240" s="223" t="s">
        <v>62</v>
      </c>
    </row>
    <row r="241" spans="1:18" ht="65.45" customHeight="1" x14ac:dyDescent="0.2">
      <c r="A241" s="332"/>
      <c r="B241" s="148" t="s">
        <v>192</v>
      </c>
      <c r="C241" s="224"/>
      <c r="D241" s="224" t="s">
        <v>62</v>
      </c>
      <c r="E241" s="224"/>
      <c r="F241" s="224"/>
      <c r="G241" s="224">
        <f>G238</f>
        <v>98</v>
      </c>
      <c r="H241" s="224">
        <f t="shared" ref="H241:I241" si="125">H238</f>
        <v>98</v>
      </c>
      <c r="I241" s="251">
        <f t="shared" si="125"/>
        <v>0</v>
      </c>
      <c r="J241" s="251">
        <f t="shared" si="103"/>
        <v>0</v>
      </c>
      <c r="K241" s="224">
        <f t="shared" si="104"/>
        <v>98</v>
      </c>
      <c r="L241" s="224" t="s">
        <v>62</v>
      </c>
      <c r="M241" s="150">
        <v>46022</v>
      </c>
      <c r="N241" s="150">
        <v>46022</v>
      </c>
      <c r="O241" s="156"/>
      <c r="P241" s="223" t="s">
        <v>62</v>
      </c>
      <c r="Q241" s="156"/>
      <c r="R241" s="156"/>
    </row>
    <row r="242" spans="1:18" ht="15" customHeight="1" x14ac:dyDescent="0.2">
      <c r="A242" s="332"/>
      <c r="B242" s="147" t="s">
        <v>193</v>
      </c>
      <c r="C242" s="224"/>
      <c r="D242" s="224"/>
      <c r="E242" s="224"/>
      <c r="F242" s="224"/>
      <c r="G242" s="224" t="s">
        <v>62</v>
      </c>
      <c r="H242" s="224"/>
      <c r="I242" s="251" t="s">
        <v>62</v>
      </c>
      <c r="J242" s="251" t="str">
        <f t="shared" si="103"/>
        <v>X</v>
      </c>
      <c r="K242" s="224" t="str">
        <f t="shared" si="104"/>
        <v>X</v>
      </c>
      <c r="L242" s="224" t="s">
        <v>62</v>
      </c>
      <c r="M242" s="224"/>
      <c r="N242" s="224"/>
      <c r="O242" s="223" t="s">
        <v>62</v>
      </c>
      <c r="P242" s="223" t="s">
        <v>62</v>
      </c>
      <c r="Q242" s="223" t="s">
        <v>62</v>
      </c>
      <c r="R242" s="223" t="s">
        <v>62</v>
      </c>
    </row>
    <row r="243" spans="1:18" ht="38.65" customHeight="1" x14ac:dyDescent="0.2">
      <c r="A243" s="332"/>
      <c r="B243" s="148" t="s">
        <v>330</v>
      </c>
      <c r="C243" s="224"/>
      <c r="D243" s="224" t="s">
        <v>62</v>
      </c>
      <c r="E243" s="224"/>
      <c r="F243" s="224"/>
      <c r="G243" s="224">
        <f>G239</f>
        <v>98</v>
      </c>
      <c r="H243" s="224">
        <f t="shared" ref="H243:I243" si="126">H239</f>
        <v>98</v>
      </c>
      <c r="I243" s="251">
        <f t="shared" si="126"/>
        <v>0</v>
      </c>
      <c r="J243" s="251">
        <f t="shared" si="103"/>
        <v>0</v>
      </c>
      <c r="K243" s="224">
        <f t="shared" si="104"/>
        <v>98</v>
      </c>
      <c r="L243" s="224" t="s">
        <v>62</v>
      </c>
      <c r="M243" s="150">
        <v>46022</v>
      </c>
      <c r="N243" s="150">
        <v>46022</v>
      </c>
      <c r="O243" s="156"/>
      <c r="P243" s="223" t="s">
        <v>62</v>
      </c>
      <c r="Q243" s="156"/>
      <c r="R243" s="156"/>
    </row>
    <row r="244" spans="1:18" ht="21" customHeight="1" x14ac:dyDescent="0.2">
      <c r="A244" s="332"/>
      <c r="B244" s="147" t="s">
        <v>71</v>
      </c>
      <c r="C244" s="224"/>
      <c r="D244" s="224"/>
      <c r="E244" s="224"/>
      <c r="F244" s="224"/>
      <c r="G244" s="224" t="s">
        <v>62</v>
      </c>
      <c r="H244" s="224"/>
      <c r="I244" s="251" t="s">
        <v>62</v>
      </c>
      <c r="J244" s="251" t="str">
        <f t="shared" si="103"/>
        <v>X</v>
      </c>
      <c r="K244" s="224" t="str">
        <f t="shared" si="104"/>
        <v>X</v>
      </c>
      <c r="L244" s="224" t="s">
        <v>62</v>
      </c>
      <c r="M244" s="224"/>
      <c r="N244" s="224"/>
      <c r="O244" s="223" t="s">
        <v>62</v>
      </c>
      <c r="P244" s="223" t="s">
        <v>62</v>
      </c>
      <c r="Q244" s="223" t="s">
        <v>62</v>
      </c>
      <c r="R244" s="223" t="s">
        <v>62</v>
      </c>
    </row>
    <row r="245" spans="1:18" ht="21" customHeight="1" x14ac:dyDescent="0.2">
      <c r="A245" s="333"/>
      <c r="B245" s="148" t="s">
        <v>72</v>
      </c>
      <c r="C245" s="224"/>
      <c r="D245" s="224" t="s">
        <v>62</v>
      </c>
      <c r="E245" s="224"/>
      <c r="F245" s="224"/>
      <c r="G245" s="224">
        <f>G243</f>
        <v>98</v>
      </c>
      <c r="H245" s="224">
        <f t="shared" ref="H245:I245" si="127">H243</f>
        <v>98</v>
      </c>
      <c r="I245" s="251">
        <f t="shared" si="127"/>
        <v>0</v>
      </c>
      <c r="J245" s="251">
        <f t="shared" si="103"/>
        <v>0</v>
      </c>
      <c r="K245" s="224">
        <f t="shared" si="104"/>
        <v>98</v>
      </c>
      <c r="L245" s="224" t="s">
        <v>62</v>
      </c>
      <c r="M245" s="150">
        <v>46022</v>
      </c>
      <c r="N245" s="150">
        <v>46022</v>
      </c>
      <c r="O245" s="156"/>
      <c r="P245" s="223" t="s">
        <v>62</v>
      </c>
      <c r="Q245" s="156"/>
      <c r="R245" s="156"/>
    </row>
    <row r="246" spans="1:18" s="56" customFormat="1" ht="74.45" customHeight="1" x14ac:dyDescent="0.25">
      <c r="A246" s="331" t="s">
        <v>242</v>
      </c>
      <c r="B246" s="137" t="s">
        <v>415</v>
      </c>
      <c r="C246" s="142" t="s">
        <v>191</v>
      </c>
      <c r="D246" s="141" t="s">
        <v>333</v>
      </c>
      <c r="E246" s="141" t="s">
        <v>82</v>
      </c>
      <c r="F246" s="142">
        <v>744</v>
      </c>
      <c r="G246" s="142">
        <v>98</v>
      </c>
      <c r="H246" s="142">
        <f>G246</f>
        <v>98</v>
      </c>
      <c r="I246" s="156">
        <v>0</v>
      </c>
      <c r="J246" s="156">
        <f t="shared" si="103"/>
        <v>0</v>
      </c>
      <c r="K246" s="142">
        <f t="shared" si="104"/>
        <v>98</v>
      </c>
      <c r="L246" s="142"/>
      <c r="M246" s="224" t="s">
        <v>62</v>
      </c>
      <c r="N246" s="224" t="s">
        <v>62</v>
      </c>
      <c r="O246" s="156">
        <v>6374.28</v>
      </c>
      <c r="P246" s="156"/>
      <c r="Q246" s="156">
        <v>6374.28</v>
      </c>
      <c r="R246" s="156">
        <v>0</v>
      </c>
    </row>
    <row r="247" spans="1:18" ht="15.75" x14ac:dyDescent="0.2">
      <c r="A247" s="332"/>
      <c r="B247" s="146" t="s">
        <v>70</v>
      </c>
      <c r="C247" s="224"/>
      <c r="D247" s="224" t="s">
        <v>62</v>
      </c>
      <c r="E247" s="224"/>
      <c r="F247" s="224"/>
      <c r="G247" s="224">
        <f>G246</f>
        <v>98</v>
      </c>
      <c r="H247" s="224">
        <f t="shared" ref="H247:I247" si="128">H246</f>
        <v>98</v>
      </c>
      <c r="I247" s="251">
        <f t="shared" si="128"/>
        <v>0</v>
      </c>
      <c r="J247" s="251">
        <f t="shared" si="103"/>
        <v>0</v>
      </c>
      <c r="K247" s="224">
        <f t="shared" si="104"/>
        <v>98</v>
      </c>
      <c r="L247" s="224" t="s">
        <v>62</v>
      </c>
      <c r="M247" s="150">
        <v>46022</v>
      </c>
      <c r="N247" s="150">
        <v>46022</v>
      </c>
      <c r="O247" s="156"/>
      <c r="P247" s="223" t="s">
        <v>62</v>
      </c>
      <c r="Q247" s="156"/>
      <c r="R247" s="156"/>
    </row>
    <row r="248" spans="1:18" ht="14.25" x14ac:dyDescent="0.2">
      <c r="A248" s="332"/>
      <c r="B248" s="147" t="s">
        <v>76</v>
      </c>
      <c r="C248" s="224"/>
      <c r="D248" s="224"/>
      <c r="E248" s="224"/>
      <c r="F248" s="224"/>
      <c r="G248" s="224" t="s">
        <v>62</v>
      </c>
      <c r="H248" s="224"/>
      <c r="I248" s="251" t="s">
        <v>62</v>
      </c>
      <c r="J248" s="251" t="str">
        <f t="shared" si="103"/>
        <v>X</v>
      </c>
      <c r="K248" s="224" t="str">
        <f t="shared" si="104"/>
        <v>X</v>
      </c>
      <c r="L248" s="224" t="s">
        <v>62</v>
      </c>
      <c r="M248" s="224"/>
      <c r="N248" s="224"/>
      <c r="O248" s="223" t="s">
        <v>62</v>
      </c>
      <c r="P248" s="223" t="s">
        <v>62</v>
      </c>
      <c r="Q248" s="223" t="s">
        <v>62</v>
      </c>
      <c r="R248" s="223" t="s">
        <v>62</v>
      </c>
    </row>
    <row r="249" spans="1:18" ht="65.45" customHeight="1" x14ac:dyDescent="0.2">
      <c r="A249" s="332"/>
      <c r="B249" s="148" t="s">
        <v>192</v>
      </c>
      <c r="C249" s="224"/>
      <c r="D249" s="224" t="s">
        <v>62</v>
      </c>
      <c r="E249" s="224"/>
      <c r="F249" s="224"/>
      <c r="G249" s="224">
        <f>G246</f>
        <v>98</v>
      </c>
      <c r="H249" s="224">
        <f t="shared" ref="H249:I249" si="129">H246</f>
        <v>98</v>
      </c>
      <c r="I249" s="251">
        <f t="shared" si="129"/>
        <v>0</v>
      </c>
      <c r="J249" s="251">
        <f t="shared" si="103"/>
        <v>0</v>
      </c>
      <c r="K249" s="224">
        <f t="shared" si="104"/>
        <v>98</v>
      </c>
      <c r="L249" s="224" t="s">
        <v>62</v>
      </c>
      <c r="M249" s="150">
        <v>46022</v>
      </c>
      <c r="N249" s="150">
        <v>46022</v>
      </c>
      <c r="O249" s="156"/>
      <c r="P249" s="223" t="s">
        <v>62</v>
      </c>
      <c r="Q249" s="156"/>
      <c r="R249" s="156"/>
    </row>
    <row r="250" spans="1:18" ht="15" customHeight="1" x14ac:dyDescent="0.2">
      <c r="A250" s="332"/>
      <c r="B250" s="147" t="s">
        <v>193</v>
      </c>
      <c r="C250" s="224"/>
      <c r="D250" s="224"/>
      <c r="E250" s="224"/>
      <c r="F250" s="224"/>
      <c r="G250" s="224" t="s">
        <v>62</v>
      </c>
      <c r="H250" s="224"/>
      <c r="I250" s="251" t="s">
        <v>62</v>
      </c>
      <c r="J250" s="251" t="str">
        <f t="shared" si="103"/>
        <v>X</v>
      </c>
      <c r="K250" s="224" t="str">
        <f t="shared" si="104"/>
        <v>X</v>
      </c>
      <c r="L250" s="224" t="s">
        <v>62</v>
      </c>
      <c r="M250" s="224"/>
      <c r="N250" s="224"/>
      <c r="O250" s="223" t="s">
        <v>62</v>
      </c>
      <c r="P250" s="223" t="s">
        <v>62</v>
      </c>
      <c r="Q250" s="223" t="s">
        <v>62</v>
      </c>
      <c r="R250" s="223" t="s">
        <v>62</v>
      </c>
    </row>
    <row r="251" spans="1:18" ht="38.65" customHeight="1" x14ac:dyDescent="0.2">
      <c r="A251" s="332"/>
      <c r="B251" s="148" t="s">
        <v>330</v>
      </c>
      <c r="C251" s="224"/>
      <c r="D251" s="224" t="s">
        <v>62</v>
      </c>
      <c r="E251" s="224"/>
      <c r="F251" s="224"/>
      <c r="G251" s="224">
        <f>G247</f>
        <v>98</v>
      </c>
      <c r="H251" s="224">
        <f t="shared" ref="H251:I251" si="130">H247</f>
        <v>98</v>
      </c>
      <c r="I251" s="251">
        <f t="shared" si="130"/>
        <v>0</v>
      </c>
      <c r="J251" s="251">
        <f t="shared" si="103"/>
        <v>0</v>
      </c>
      <c r="K251" s="224">
        <f t="shared" si="104"/>
        <v>98</v>
      </c>
      <c r="L251" s="224" t="s">
        <v>62</v>
      </c>
      <c r="M251" s="150">
        <v>46022</v>
      </c>
      <c r="N251" s="150">
        <v>46022</v>
      </c>
      <c r="O251" s="156"/>
      <c r="P251" s="223" t="s">
        <v>62</v>
      </c>
      <c r="Q251" s="156"/>
      <c r="R251" s="156"/>
    </row>
    <row r="252" spans="1:18" ht="21" customHeight="1" x14ac:dyDescent="0.2">
      <c r="A252" s="332"/>
      <c r="B252" s="147" t="s">
        <v>71</v>
      </c>
      <c r="C252" s="224"/>
      <c r="D252" s="224"/>
      <c r="E252" s="224"/>
      <c r="F252" s="224"/>
      <c r="G252" s="224" t="s">
        <v>62</v>
      </c>
      <c r="H252" s="224"/>
      <c r="I252" s="251" t="s">
        <v>62</v>
      </c>
      <c r="J252" s="251" t="str">
        <f t="shared" si="103"/>
        <v>X</v>
      </c>
      <c r="K252" s="224" t="str">
        <f t="shared" si="104"/>
        <v>X</v>
      </c>
      <c r="L252" s="224" t="s">
        <v>62</v>
      </c>
      <c r="M252" s="224"/>
      <c r="N252" s="224"/>
      <c r="O252" s="223" t="s">
        <v>62</v>
      </c>
      <c r="P252" s="223" t="s">
        <v>62</v>
      </c>
      <c r="Q252" s="223" t="s">
        <v>62</v>
      </c>
      <c r="R252" s="223" t="s">
        <v>62</v>
      </c>
    </row>
    <row r="253" spans="1:18" ht="21" customHeight="1" x14ac:dyDescent="0.2">
      <c r="A253" s="333"/>
      <c r="B253" s="148" t="s">
        <v>72</v>
      </c>
      <c r="C253" s="224"/>
      <c r="D253" s="224" t="s">
        <v>62</v>
      </c>
      <c r="E253" s="224"/>
      <c r="F253" s="224"/>
      <c r="G253" s="224">
        <f>G251</f>
        <v>98</v>
      </c>
      <c r="H253" s="224">
        <f t="shared" ref="H253:I253" si="131">H251</f>
        <v>98</v>
      </c>
      <c r="I253" s="251">
        <f t="shared" si="131"/>
        <v>0</v>
      </c>
      <c r="J253" s="251">
        <f t="shared" si="103"/>
        <v>0</v>
      </c>
      <c r="K253" s="224">
        <f t="shared" si="104"/>
        <v>98</v>
      </c>
      <c r="L253" s="224" t="s">
        <v>62</v>
      </c>
      <c r="M253" s="150">
        <v>46022</v>
      </c>
      <c r="N253" s="150">
        <v>46022</v>
      </c>
      <c r="O253" s="156"/>
      <c r="P253" s="223" t="s">
        <v>62</v>
      </c>
      <c r="Q253" s="156"/>
      <c r="R253" s="156"/>
    </row>
    <row r="254" spans="1:18" s="56" customFormat="1" ht="74.45" customHeight="1" x14ac:dyDescent="0.25">
      <c r="A254" s="331" t="s">
        <v>243</v>
      </c>
      <c r="B254" s="137" t="s">
        <v>415</v>
      </c>
      <c r="C254" s="142" t="s">
        <v>191</v>
      </c>
      <c r="D254" s="141" t="s">
        <v>333</v>
      </c>
      <c r="E254" s="141" t="s">
        <v>82</v>
      </c>
      <c r="F254" s="142">
        <v>744</v>
      </c>
      <c r="G254" s="142">
        <v>98</v>
      </c>
      <c r="H254" s="142">
        <f>G254</f>
        <v>98</v>
      </c>
      <c r="I254" s="156">
        <v>0</v>
      </c>
      <c r="J254" s="156">
        <f t="shared" si="103"/>
        <v>0</v>
      </c>
      <c r="K254" s="142">
        <f t="shared" si="104"/>
        <v>98</v>
      </c>
      <c r="L254" s="142"/>
      <c r="M254" s="224" t="s">
        <v>62</v>
      </c>
      <c r="N254" s="224" t="s">
        <v>62</v>
      </c>
      <c r="O254" s="156">
        <v>6374.28</v>
      </c>
      <c r="P254" s="156"/>
      <c r="Q254" s="156">
        <v>6374.28</v>
      </c>
      <c r="R254" s="156">
        <v>0</v>
      </c>
    </row>
    <row r="255" spans="1:18" ht="15.75" x14ac:dyDescent="0.2">
      <c r="A255" s="332"/>
      <c r="B255" s="146" t="s">
        <v>70</v>
      </c>
      <c r="C255" s="224"/>
      <c r="D255" s="224" t="s">
        <v>62</v>
      </c>
      <c r="E255" s="224"/>
      <c r="F255" s="224"/>
      <c r="G255" s="224">
        <f>G254</f>
        <v>98</v>
      </c>
      <c r="H255" s="224">
        <f t="shared" ref="H255:I255" si="132">H254</f>
        <v>98</v>
      </c>
      <c r="I255" s="251">
        <f t="shared" si="132"/>
        <v>0</v>
      </c>
      <c r="J255" s="251">
        <f t="shared" si="103"/>
        <v>0</v>
      </c>
      <c r="K255" s="224">
        <f t="shared" si="104"/>
        <v>98</v>
      </c>
      <c r="L255" s="224" t="s">
        <v>62</v>
      </c>
      <c r="M255" s="150">
        <v>46022</v>
      </c>
      <c r="N255" s="150">
        <v>46022</v>
      </c>
      <c r="O255" s="156"/>
      <c r="P255" s="223" t="s">
        <v>62</v>
      </c>
      <c r="Q255" s="156"/>
      <c r="R255" s="156"/>
    </row>
    <row r="256" spans="1:18" ht="14.25" x14ac:dyDescent="0.2">
      <c r="A256" s="332"/>
      <c r="B256" s="147" t="s">
        <v>76</v>
      </c>
      <c r="C256" s="224"/>
      <c r="D256" s="224"/>
      <c r="E256" s="224"/>
      <c r="F256" s="224"/>
      <c r="G256" s="224" t="s">
        <v>62</v>
      </c>
      <c r="H256" s="224"/>
      <c r="I256" s="251" t="s">
        <v>62</v>
      </c>
      <c r="J256" s="251" t="str">
        <f t="shared" si="103"/>
        <v>X</v>
      </c>
      <c r="K256" s="224" t="str">
        <f t="shared" si="104"/>
        <v>X</v>
      </c>
      <c r="L256" s="224" t="s">
        <v>62</v>
      </c>
      <c r="M256" s="224"/>
      <c r="N256" s="224"/>
      <c r="O256" s="223" t="s">
        <v>62</v>
      </c>
      <c r="P256" s="223" t="s">
        <v>62</v>
      </c>
      <c r="Q256" s="223" t="s">
        <v>62</v>
      </c>
      <c r="R256" s="223" t="s">
        <v>62</v>
      </c>
    </row>
    <row r="257" spans="1:18" ht="65.45" customHeight="1" x14ac:dyDescent="0.2">
      <c r="A257" s="332"/>
      <c r="B257" s="148" t="s">
        <v>192</v>
      </c>
      <c r="C257" s="224"/>
      <c r="D257" s="224" t="s">
        <v>62</v>
      </c>
      <c r="E257" s="224"/>
      <c r="F257" s="224"/>
      <c r="G257" s="224">
        <f>G254</f>
        <v>98</v>
      </c>
      <c r="H257" s="224">
        <f t="shared" ref="H257:I257" si="133">H254</f>
        <v>98</v>
      </c>
      <c r="I257" s="251">
        <f t="shared" si="133"/>
        <v>0</v>
      </c>
      <c r="J257" s="251">
        <f t="shared" si="103"/>
        <v>0</v>
      </c>
      <c r="K257" s="224">
        <f t="shared" si="104"/>
        <v>98</v>
      </c>
      <c r="L257" s="224" t="s">
        <v>62</v>
      </c>
      <c r="M257" s="150">
        <v>46022</v>
      </c>
      <c r="N257" s="150">
        <v>46022</v>
      </c>
      <c r="O257" s="156"/>
      <c r="P257" s="223" t="s">
        <v>62</v>
      </c>
      <c r="Q257" s="156"/>
      <c r="R257" s="156"/>
    </row>
    <row r="258" spans="1:18" ht="15" customHeight="1" x14ac:dyDescent="0.2">
      <c r="A258" s="332"/>
      <c r="B258" s="147" t="s">
        <v>193</v>
      </c>
      <c r="C258" s="224"/>
      <c r="D258" s="224"/>
      <c r="E258" s="224"/>
      <c r="F258" s="224"/>
      <c r="G258" s="224" t="s">
        <v>62</v>
      </c>
      <c r="H258" s="224"/>
      <c r="I258" s="251" t="s">
        <v>62</v>
      </c>
      <c r="J258" s="251" t="str">
        <f t="shared" si="103"/>
        <v>X</v>
      </c>
      <c r="K258" s="224" t="str">
        <f t="shared" si="104"/>
        <v>X</v>
      </c>
      <c r="L258" s="224" t="s">
        <v>62</v>
      </c>
      <c r="M258" s="224"/>
      <c r="N258" s="224"/>
      <c r="O258" s="223" t="s">
        <v>62</v>
      </c>
      <c r="P258" s="223" t="s">
        <v>62</v>
      </c>
      <c r="Q258" s="223" t="s">
        <v>62</v>
      </c>
      <c r="R258" s="223" t="s">
        <v>62</v>
      </c>
    </row>
    <row r="259" spans="1:18" ht="38.65" customHeight="1" x14ac:dyDescent="0.2">
      <c r="A259" s="332"/>
      <c r="B259" s="148" t="s">
        <v>330</v>
      </c>
      <c r="C259" s="224"/>
      <c r="D259" s="224" t="s">
        <v>62</v>
      </c>
      <c r="E259" s="224"/>
      <c r="F259" s="224"/>
      <c r="G259" s="224">
        <f>G255</f>
        <v>98</v>
      </c>
      <c r="H259" s="224">
        <f t="shared" ref="H259:I259" si="134">H255</f>
        <v>98</v>
      </c>
      <c r="I259" s="251">
        <f t="shared" si="134"/>
        <v>0</v>
      </c>
      <c r="J259" s="251">
        <f t="shared" si="103"/>
        <v>0</v>
      </c>
      <c r="K259" s="224">
        <f t="shared" si="104"/>
        <v>98</v>
      </c>
      <c r="L259" s="224" t="s">
        <v>62</v>
      </c>
      <c r="M259" s="150">
        <v>46022</v>
      </c>
      <c r="N259" s="150">
        <v>46022</v>
      </c>
      <c r="O259" s="156"/>
      <c r="P259" s="223" t="s">
        <v>62</v>
      </c>
      <c r="Q259" s="156"/>
      <c r="R259" s="156"/>
    </row>
    <row r="260" spans="1:18" ht="21" customHeight="1" x14ac:dyDescent="0.2">
      <c r="A260" s="332"/>
      <c r="B260" s="147" t="s">
        <v>71</v>
      </c>
      <c r="C260" s="224"/>
      <c r="D260" s="224"/>
      <c r="E260" s="224"/>
      <c r="F260" s="224"/>
      <c r="G260" s="224" t="s">
        <v>62</v>
      </c>
      <c r="H260" s="224"/>
      <c r="I260" s="251" t="s">
        <v>62</v>
      </c>
      <c r="J260" s="251" t="str">
        <f t="shared" si="103"/>
        <v>X</v>
      </c>
      <c r="K260" s="224" t="str">
        <f t="shared" si="104"/>
        <v>X</v>
      </c>
      <c r="L260" s="224" t="s">
        <v>62</v>
      </c>
      <c r="M260" s="224"/>
      <c r="N260" s="224"/>
      <c r="O260" s="223" t="s">
        <v>62</v>
      </c>
      <c r="P260" s="223" t="s">
        <v>62</v>
      </c>
      <c r="Q260" s="223" t="s">
        <v>62</v>
      </c>
      <c r="R260" s="223" t="s">
        <v>62</v>
      </c>
    </row>
    <row r="261" spans="1:18" ht="21" customHeight="1" x14ac:dyDescent="0.2">
      <c r="A261" s="333"/>
      <c r="B261" s="148" t="s">
        <v>72</v>
      </c>
      <c r="C261" s="224"/>
      <c r="D261" s="224" t="s">
        <v>62</v>
      </c>
      <c r="E261" s="224"/>
      <c r="F261" s="224"/>
      <c r="G261" s="224">
        <f>G259</f>
        <v>98</v>
      </c>
      <c r="H261" s="224">
        <f t="shared" ref="H261:I261" si="135">H259</f>
        <v>98</v>
      </c>
      <c r="I261" s="251">
        <f t="shared" si="135"/>
        <v>0</v>
      </c>
      <c r="J261" s="251">
        <f t="shared" si="103"/>
        <v>0</v>
      </c>
      <c r="K261" s="224">
        <f t="shared" si="104"/>
        <v>98</v>
      </c>
      <c r="L261" s="224" t="s">
        <v>62</v>
      </c>
      <c r="M261" s="150">
        <v>46022</v>
      </c>
      <c r="N261" s="150">
        <v>46022</v>
      </c>
      <c r="O261" s="156"/>
      <c r="P261" s="223" t="s">
        <v>62</v>
      </c>
      <c r="Q261" s="156"/>
      <c r="R261" s="156"/>
    </row>
    <row r="262" spans="1:18" s="56" customFormat="1" ht="74.45" customHeight="1" x14ac:dyDescent="0.25">
      <c r="A262" s="331" t="s">
        <v>244</v>
      </c>
      <c r="B262" s="137" t="s">
        <v>415</v>
      </c>
      <c r="C262" s="142" t="s">
        <v>191</v>
      </c>
      <c r="D262" s="141" t="s">
        <v>333</v>
      </c>
      <c r="E262" s="141" t="s">
        <v>82</v>
      </c>
      <c r="F262" s="142">
        <v>744</v>
      </c>
      <c r="G262" s="142">
        <v>98</v>
      </c>
      <c r="H262" s="142">
        <f>G262</f>
        <v>98</v>
      </c>
      <c r="I262" s="156">
        <v>97</v>
      </c>
      <c r="J262" s="156">
        <f t="shared" si="103"/>
        <v>97</v>
      </c>
      <c r="K262" s="142">
        <f t="shared" si="104"/>
        <v>98</v>
      </c>
      <c r="L262" s="142"/>
      <c r="M262" s="224" t="s">
        <v>62</v>
      </c>
      <c r="N262" s="224" t="s">
        <v>62</v>
      </c>
      <c r="O262" s="156">
        <v>6374.28</v>
      </c>
      <c r="P262" s="156"/>
      <c r="Q262" s="156">
        <v>6300</v>
      </c>
      <c r="R262" s="156">
        <v>6300</v>
      </c>
    </row>
    <row r="263" spans="1:18" ht="15.75" x14ac:dyDescent="0.2">
      <c r="A263" s="332"/>
      <c r="B263" s="146" t="s">
        <v>70</v>
      </c>
      <c r="C263" s="224"/>
      <c r="D263" s="224" t="s">
        <v>62</v>
      </c>
      <c r="E263" s="224"/>
      <c r="F263" s="224"/>
      <c r="G263" s="224">
        <f>G262</f>
        <v>98</v>
      </c>
      <c r="H263" s="224">
        <f t="shared" ref="H263:I263" si="136">H262</f>
        <v>98</v>
      </c>
      <c r="I263" s="251">
        <f t="shared" si="136"/>
        <v>97</v>
      </c>
      <c r="J263" s="251">
        <f t="shared" ref="J263:J326" si="137">I263</f>
        <v>97</v>
      </c>
      <c r="K263" s="224">
        <f t="shared" ref="K263:K326" si="138">G263</f>
        <v>98</v>
      </c>
      <c r="L263" s="224" t="s">
        <v>62</v>
      </c>
      <c r="M263" s="150">
        <v>46022</v>
      </c>
      <c r="N263" s="150">
        <v>46022</v>
      </c>
      <c r="O263" s="156"/>
      <c r="P263" s="223" t="s">
        <v>62</v>
      </c>
      <c r="Q263" s="156"/>
      <c r="R263" s="156"/>
    </row>
    <row r="264" spans="1:18" ht="14.25" x14ac:dyDescent="0.2">
      <c r="A264" s="332"/>
      <c r="B264" s="147" t="s">
        <v>76</v>
      </c>
      <c r="C264" s="224"/>
      <c r="D264" s="224"/>
      <c r="E264" s="224"/>
      <c r="F264" s="224"/>
      <c r="G264" s="224" t="s">
        <v>62</v>
      </c>
      <c r="H264" s="224"/>
      <c r="I264" s="251" t="s">
        <v>62</v>
      </c>
      <c r="J264" s="251" t="str">
        <f t="shared" si="137"/>
        <v>X</v>
      </c>
      <c r="K264" s="224" t="str">
        <f t="shared" si="138"/>
        <v>X</v>
      </c>
      <c r="L264" s="224" t="s">
        <v>62</v>
      </c>
      <c r="M264" s="224"/>
      <c r="N264" s="224"/>
      <c r="O264" s="223" t="s">
        <v>62</v>
      </c>
      <c r="P264" s="223" t="s">
        <v>62</v>
      </c>
      <c r="Q264" s="223" t="s">
        <v>62</v>
      </c>
      <c r="R264" s="223" t="s">
        <v>62</v>
      </c>
    </row>
    <row r="265" spans="1:18" ht="65.45" customHeight="1" x14ac:dyDescent="0.2">
      <c r="A265" s="332"/>
      <c r="B265" s="148" t="s">
        <v>192</v>
      </c>
      <c r="C265" s="224"/>
      <c r="D265" s="224" t="s">
        <v>62</v>
      </c>
      <c r="E265" s="224"/>
      <c r="F265" s="224"/>
      <c r="G265" s="224">
        <f>G262</f>
        <v>98</v>
      </c>
      <c r="H265" s="224">
        <f t="shared" ref="H265:I265" si="139">H262</f>
        <v>98</v>
      </c>
      <c r="I265" s="251">
        <f t="shared" si="139"/>
        <v>97</v>
      </c>
      <c r="J265" s="251">
        <f t="shared" si="137"/>
        <v>97</v>
      </c>
      <c r="K265" s="224">
        <f t="shared" si="138"/>
        <v>98</v>
      </c>
      <c r="L265" s="224" t="s">
        <v>62</v>
      </c>
      <c r="M265" s="150">
        <v>46022</v>
      </c>
      <c r="N265" s="150">
        <v>46022</v>
      </c>
      <c r="O265" s="156"/>
      <c r="P265" s="223" t="s">
        <v>62</v>
      </c>
      <c r="Q265" s="156"/>
      <c r="R265" s="156"/>
    </row>
    <row r="266" spans="1:18" ht="15" customHeight="1" x14ac:dyDescent="0.2">
      <c r="A266" s="332"/>
      <c r="B266" s="147" t="s">
        <v>193</v>
      </c>
      <c r="C266" s="224"/>
      <c r="D266" s="224"/>
      <c r="E266" s="224"/>
      <c r="F266" s="224"/>
      <c r="G266" s="224" t="s">
        <v>62</v>
      </c>
      <c r="H266" s="224"/>
      <c r="I266" s="251" t="s">
        <v>62</v>
      </c>
      <c r="J266" s="251" t="str">
        <f t="shared" si="137"/>
        <v>X</v>
      </c>
      <c r="K266" s="224" t="str">
        <f t="shared" si="138"/>
        <v>X</v>
      </c>
      <c r="L266" s="224" t="s">
        <v>62</v>
      </c>
      <c r="M266" s="224"/>
      <c r="N266" s="224"/>
      <c r="O266" s="223" t="s">
        <v>62</v>
      </c>
      <c r="P266" s="223" t="s">
        <v>62</v>
      </c>
      <c r="Q266" s="223" t="s">
        <v>62</v>
      </c>
      <c r="R266" s="223" t="s">
        <v>62</v>
      </c>
    </row>
    <row r="267" spans="1:18" ht="38.65" customHeight="1" x14ac:dyDescent="0.2">
      <c r="A267" s="332"/>
      <c r="B267" s="148" t="s">
        <v>330</v>
      </c>
      <c r="C267" s="224"/>
      <c r="D267" s="224" t="s">
        <v>62</v>
      </c>
      <c r="E267" s="224"/>
      <c r="F267" s="224"/>
      <c r="G267" s="224">
        <f>G263</f>
        <v>98</v>
      </c>
      <c r="H267" s="224">
        <f t="shared" ref="H267:I267" si="140">H263</f>
        <v>98</v>
      </c>
      <c r="I267" s="251">
        <f t="shared" si="140"/>
        <v>97</v>
      </c>
      <c r="J267" s="251">
        <f t="shared" si="137"/>
        <v>97</v>
      </c>
      <c r="K267" s="224">
        <f t="shared" si="138"/>
        <v>98</v>
      </c>
      <c r="L267" s="224" t="s">
        <v>62</v>
      </c>
      <c r="M267" s="150">
        <v>46022</v>
      </c>
      <c r="N267" s="150">
        <v>46022</v>
      </c>
      <c r="O267" s="156"/>
      <c r="P267" s="223" t="s">
        <v>62</v>
      </c>
      <c r="Q267" s="156"/>
      <c r="R267" s="156"/>
    </row>
    <row r="268" spans="1:18" ht="21" customHeight="1" x14ac:dyDescent="0.2">
      <c r="A268" s="332"/>
      <c r="B268" s="147" t="s">
        <v>71</v>
      </c>
      <c r="C268" s="224"/>
      <c r="D268" s="224"/>
      <c r="E268" s="224"/>
      <c r="F268" s="224"/>
      <c r="G268" s="224" t="s">
        <v>62</v>
      </c>
      <c r="H268" s="224"/>
      <c r="I268" s="251" t="s">
        <v>62</v>
      </c>
      <c r="J268" s="251" t="str">
        <f t="shared" si="137"/>
        <v>X</v>
      </c>
      <c r="K268" s="224" t="str">
        <f t="shared" si="138"/>
        <v>X</v>
      </c>
      <c r="L268" s="224" t="s">
        <v>62</v>
      </c>
      <c r="M268" s="224"/>
      <c r="N268" s="224"/>
      <c r="O268" s="223" t="s">
        <v>62</v>
      </c>
      <c r="P268" s="223" t="s">
        <v>62</v>
      </c>
      <c r="Q268" s="223" t="s">
        <v>62</v>
      </c>
      <c r="R268" s="223" t="s">
        <v>62</v>
      </c>
    </row>
    <row r="269" spans="1:18" ht="21" customHeight="1" x14ac:dyDescent="0.2">
      <c r="A269" s="333"/>
      <c r="B269" s="148" t="s">
        <v>72</v>
      </c>
      <c r="C269" s="224"/>
      <c r="D269" s="224" t="s">
        <v>62</v>
      </c>
      <c r="E269" s="224"/>
      <c r="F269" s="224"/>
      <c r="G269" s="224">
        <f>G267</f>
        <v>98</v>
      </c>
      <c r="H269" s="224">
        <f t="shared" ref="H269:I269" si="141">H267</f>
        <v>98</v>
      </c>
      <c r="I269" s="251">
        <f t="shared" si="141"/>
        <v>97</v>
      </c>
      <c r="J269" s="251">
        <f t="shared" si="137"/>
        <v>97</v>
      </c>
      <c r="K269" s="224">
        <f t="shared" si="138"/>
        <v>98</v>
      </c>
      <c r="L269" s="224" t="s">
        <v>62</v>
      </c>
      <c r="M269" s="150">
        <v>46022</v>
      </c>
      <c r="N269" s="150">
        <v>46022</v>
      </c>
      <c r="O269" s="156"/>
      <c r="P269" s="223" t="s">
        <v>62</v>
      </c>
      <c r="Q269" s="156"/>
      <c r="R269" s="156"/>
    </row>
    <row r="270" spans="1:18" s="56" customFormat="1" ht="74.45" customHeight="1" x14ac:dyDescent="0.25">
      <c r="A270" s="331" t="s">
        <v>245</v>
      </c>
      <c r="B270" s="137" t="s">
        <v>415</v>
      </c>
      <c r="C270" s="142" t="s">
        <v>191</v>
      </c>
      <c r="D270" s="141" t="s">
        <v>333</v>
      </c>
      <c r="E270" s="141" t="s">
        <v>82</v>
      </c>
      <c r="F270" s="142">
        <v>744</v>
      </c>
      <c r="G270" s="142">
        <v>98</v>
      </c>
      <c r="H270" s="142">
        <f>G270</f>
        <v>98</v>
      </c>
      <c r="I270" s="156">
        <v>0</v>
      </c>
      <c r="J270" s="156">
        <f t="shared" si="137"/>
        <v>0</v>
      </c>
      <c r="K270" s="142">
        <f t="shared" si="138"/>
        <v>98</v>
      </c>
      <c r="L270" s="142"/>
      <c r="M270" s="224" t="s">
        <v>62</v>
      </c>
      <c r="N270" s="224" t="s">
        <v>62</v>
      </c>
      <c r="O270" s="156">
        <v>8261.02</v>
      </c>
      <c r="P270" s="156"/>
      <c r="Q270" s="156"/>
      <c r="R270" s="156">
        <v>0</v>
      </c>
    </row>
    <row r="271" spans="1:18" ht="15.75" x14ac:dyDescent="0.2">
      <c r="A271" s="332"/>
      <c r="B271" s="146" t="s">
        <v>70</v>
      </c>
      <c r="C271" s="224"/>
      <c r="D271" s="224" t="s">
        <v>62</v>
      </c>
      <c r="E271" s="224"/>
      <c r="F271" s="224"/>
      <c r="G271" s="224">
        <f>G270</f>
        <v>98</v>
      </c>
      <c r="H271" s="224">
        <f t="shared" ref="H271:I271" si="142">H270</f>
        <v>98</v>
      </c>
      <c r="I271" s="251">
        <f t="shared" si="142"/>
        <v>0</v>
      </c>
      <c r="J271" s="251">
        <f t="shared" si="137"/>
        <v>0</v>
      </c>
      <c r="K271" s="224">
        <f t="shared" si="138"/>
        <v>98</v>
      </c>
      <c r="L271" s="224" t="s">
        <v>62</v>
      </c>
      <c r="M271" s="150">
        <v>46022</v>
      </c>
      <c r="N271" s="150">
        <v>46022</v>
      </c>
      <c r="O271" s="156"/>
      <c r="P271" s="223" t="s">
        <v>62</v>
      </c>
      <c r="Q271" s="156"/>
      <c r="R271" s="156"/>
    </row>
    <row r="272" spans="1:18" ht="14.25" x14ac:dyDescent="0.2">
      <c r="A272" s="332"/>
      <c r="B272" s="147" t="s">
        <v>76</v>
      </c>
      <c r="C272" s="224"/>
      <c r="D272" s="224"/>
      <c r="E272" s="224"/>
      <c r="F272" s="224"/>
      <c r="G272" s="224" t="s">
        <v>62</v>
      </c>
      <c r="H272" s="224"/>
      <c r="I272" s="251" t="s">
        <v>62</v>
      </c>
      <c r="J272" s="251" t="str">
        <f t="shared" si="137"/>
        <v>X</v>
      </c>
      <c r="K272" s="224" t="str">
        <f t="shared" si="138"/>
        <v>X</v>
      </c>
      <c r="L272" s="224" t="s">
        <v>62</v>
      </c>
      <c r="M272" s="224"/>
      <c r="N272" s="224"/>
      <c r="O272" s="223" t="s">
        <v>62</v>
      </c>
      <c r="P272" s="223" t="s">
        <v>62</v>
      </c>
      <c r="Q272" s="223" t="s">
        <v>62</v>
      </c>
      <c r="R272" s="223" t="s">
        <v>62</v>
      </c>
    </row>
    <row r="273" spans="1:18" ht="65.45" customHeight="1" x14ac:dyDescent="0.2">
      <c r="A273" s="332"/>
      <c r="B273" s="148" t="s">
        <v>192</v>
      </c>
      <c r="C273" s="224"/>
      <c r="D273" s="224" t="s">
        <v>62</v>
      </c>
      <c r="E273" s="224"/>
      <c r="F273" s="224"/>
      <c r="G273" s="224">
        <f>G270</f>
        <v>98</v>
      </c>
      <c r="H273" s="224">
        <f t="shared" ref="H273:I273" si="143">H270</f>
        <v>98</v>
      </c>
      <c r="I273" s="251">
        <f t="shared" si="143"/>
        <v>0</v>
      </c>
      <c r="J273" s="251">
        <f t="shared" si="137"/>
        <v>0</v>
      </c>
      <c r="K273" s="224">
        <f t="shared" si="138"/>
        <v>98</v>
      </c>
      <c r="L273" s="224" t="s">
        <v>62</v>
      </c>
      <c r="M273" s="150">
        <v>46022</v>
      </c>
      <c r="N273" s="150">
        <v>46022</v>
      </c>
      <c r="O273" s="156"/>
      <c r="P273" s="223" t="s">
        <v>62</v>
      </c>
      <c r="Q273" s="156"/>
      <c r="R273" s="156"/>
    </row>
    <row r="274" spans="1:18" ht="15" customHeight="1" x14ac:dyDescent="0.2">
      <c r="A274" s="332"/>
      <c r="B274" s="147" t="s">
        <v>193</v>
      </c>
      <c r="C274" s="224"/>
      <c r="D274" s="224"/>
      <c r="E274" s="224"/>
      <c r="F274" s="224"/>
      <c r="G274" s="224" t="s">
        <v>62</v>
      </c>
      <c r="H274" s="224"/>
      <c r="I274" s="251" t="s">
        <v>62</v>
      </c>
      <c r="J274" s="251" t="str">
        <f t="shared" si="137"/>
        <v>X</v>
      </c>
      <c r="K274" s="224" t="str">
        <f t="shared" si="138"/>
        <v>X</v>
      </c>
      <c r="L274" s="224" t="s">
        <v>62</v>
      </c>
      <c r="M274" s="224"/>
      <c r="N274" s="224"/>
      <c r="O274" s="223" t="s">
        <v>62</v>
      </c>
      <c r="P274" s="223" t="s">
        <v>62</v>
      </c>
      <c r="Q274" s="223" t="s">
        <v>62</v>
      </c>
      <c r="R274" s="223" t="s">
        <v>62</v>
      </c>
    </row>
    <row r="275" spans="1:18" ht="38.65" customHeight="1" x14ac:dyDescent="0.2">
      <c r="A275" s="332"/>
      <c r="B275" s="148" t="s">
        <v>330</v>
      </c>
      <c r="C275" s="224"/>
      <c r="D275" s="224" t="s">
        <v>62</v>
      </c>
      <c r="E275" s="224"/>
      <c r="F275" s="224"/>
      <c r="G275" s="224">
        <f>G271</f>
        <v>98</v>
      </c>
      <c r="H275" s="224">
        <f t="shared" ref="H275:I275" si="144">H271</f>
        <v>98</v>
      </c>
      <c r="I275" s="251">
        <f t="shared" si="144"/>
        <v>0</v>
      </c>
      <c r="J275" s="251">
        <f t="shared" si="137"/>
        <v>0</v>
      </c>
      <c r="K275" s="224">
        <f t="shared" si="138"/>
        <v>98</v>
      </c>
      <c r="L275" s="224" t="s">
        <v>62</v>
      </c>
      <c r="M275" s="150">
        <v>46022</v>
      </c>
      <c r="N275" s="150">
        <v>46022</v>
      </c>
      <c r="O275" s="156"/>
      <c r="P275" s="223" t="s">
        <v>62</v>
      </c>
      <c r="Q275" s="156"/>
      <c r="R275" s="156"/>
    </row>
    <row r="276" spans="1:18" ht="21" customHeight="1" x14ac:dyDescent="0.2">
      <c r="A276" s="332"/>
      <c r="B276" s="147" t="s">
        <v>71</v>
      </c>
      <c r="C276" s="224"/>
      <c r="D276" s="224"/>
      <c r="E276" s="224"/>
      <c r="F276" s="224"/>
      <c r="G276" s="224" t="s">
        <v>62</v>
      </c>
      <c r="H276" s="224"/>
      <c r="I276" s="251" t="s">
        <v>62</v>
      </c>
      <c r="J276" s="251" t="str">
        <f t="shared" si="137"/>
        <v>X</v>
      </c>
      <c r="K276" s="224" t="str">
        <f t="shared" si="138"/>
        <v>X</v>
      </c>
      <c r="L276" s="224" t="s">
        <v>62</v>
      </c>
      <c r="M276" s="224"/>
      <c r="N276" s="224"/>
      <c r="O276" s="223" t="s">
        <v>62</v>
      </c>
      <c r="P276" s="223" t="s">
        <v>62</v>
      </c>
      <c r="Q276" s="223" t="s">
        <v>62</v>
      </c>
      <c r="R276" s="223" t="s">
        <v>62</v>
      </c>
    </row>
    <row r="277" spans="1:18" ht="21" customHeight="1" x14ac:dyDescent="0.2">
      <c r="A277" s="333"/>
      <c r="B277" s="148" t="s">
        <v>72</v>
      </c>
      <c r="C277" s="224"/>
      <c r="D277" s="224" t="s">
        <v>62</v>
      </c>
      <c r="E277" s="224"/>
      <c r="F277" s="224"/>
      <c r="G277" s="224">
        <f>G275</f>
        <v>98</v>
      </c>
      <c r="H277" s="224">
        <f t="shared" ref="H277:I277" si="145">H275</f>
        <v>98</v>
      </c>
      <c r="I277" s="251">
        <f t="shared" si="145"/>
        <v>0</v>
      </c>
      <c r="J277" s="251">
        <f t="shared" si="137"/>
        <v>0</v>
      </c>
      <c r="K277" s="224">
        <f t="shared" si="138"/>
        <v>98</v>
      </c>
      <c r="L277" s="224" t="s">
        <v>62</v>
      </c>
      <c r="M277" s="150">
        <v>46022</v>
      </c>
      <c r="N277" s="150">
        <v>46022</v>
      </c>
      <c r="O277" s="156"/>
      <c r="P277" s="223" t="s">
        <v>62</v>
      </c>
      <c r="Q277" s="156"/>
      <c r="R277" s="156"/>
    </row>
    <row r="278" spans="1:18" s="56" customFormat="1" ht="74.45" customHeight="1" x14ac:dyDescent="0.25">
      <c r="A278" s="331" t="s">
        <v>246</v>
      </c>
      <c r="B278" s="137" t="s">
        <v>415</v>
      </c>
      <c r="C278" s="142" t="s">
        <v>191</v>
      </c>
      <c r="D278" s="141" t="s">
        <v>333</v>
      </c>
      <c r="E278" s="141" t="s">
        <v>82</v>
      </c>
      <c r="F278" s="142">
        <v>744</v>
      </c>
      <c r="G278" s="142">
        <v>98</v>
      </c>
      <c r="H278" s="142">
        <f>G278</f>
        <v>98</v>
      </c>
      <c r="I278" s="156">
        <f>R278/Q278*98</f>
        <v>75.592052896664384</v>
      </c>
      <c r="J278" s="156">
        <f t="shared" si="137"/>
        <v>75.592052896664384</v>
      </c>
      <c r="K278" s="142">
        <f t="shared" si="138"/>
        <v>98</v>
      </c>
      <c r="L278" s="142"/>
      <c r="M278" s="224" t="s">
        <v>62</v>
      </c>
      <c r="N278" s="224" t="s">
        <v>62</v>
      </c>
      <c r="O278" s="156">
        <v>8251.56</v>
      </c>
      <c r="P278" s="156"/>
      <c r="Q278" s="156">
        <v>8251.56</v>
      </c>
      <c r="R278" s="156">
        <v>6364.82</v>
      </c>
    </row>
    <row r="279" spans="1:18" ht="15.75" x14ac:dyDescent="0.2">
      <c r="A279" s="332"/>
      <c r="B279" s="146" t="s">
        <v>70</v>
      </c>
      <c r="C279" s="224"/>
      <c r="D279" s="224" t="s">
        <v>62</v>
      </c>
      <c r="E279" s="224"/>
      <c r="F279" s="224"/>
      <c r="G279" s="224">
        <f>G278</f>
        <v>98</v>
      </c>
      <c r="H279" s="224">
        <f t="shared" ref="H279:I279" si="146">H278</f>
        <v>98</v>
      </c>
      <c r="I279" s="251">
        <f t="shared" si="146"/>
        <v>75.592052896664384</v>
      </c>
      <c r="J279" s="251">
        <f t="shared" si="137"/>
        <v>75.592052896664384</v>
      </c>
      <c r="K279" s="224">
        <f t="shared" si="138"/>
        <v>98</v>
      </c>
      <c r="L279" s="224" t="s">
        <v>62</v>
      </c>
      <c r="M279" s="150">
        <v>46022</v>
      </c>
      <c r="N279" s="150">
        <v>46022</v>
      </c>
      <c r="O279" s="156"/>
      <c r="P279" s="223" t="s">
        <v>62</v>
      </c>
      <c r="Q279" s="156"/>
      <c r="R279" s="156"/>
    </row>
    <row r="280" spans="1:18" ht="14.25" x14ac:dyDescent="0.2">
      <c r="A280" s="332"/>
      <c r="B280" s="147" t="s">
        <v>76</v>
      </c>
      <c r="C280" s="224"/>
      <c r="D280" s="224"/>
      <c r="E280" s="224"/>
      <c r="F280" s="224"/>
      <c r="G280" s="224" t="s">
        <v>62</v>
      </c>
      <c r="H280" s="224"/>
      <c r="I280" s="251" t="s">
        <v>62</v>
      </c>
      <c r="J280" s="251" t="str">
        <f t="shared" si="137"/>
        <v>X</v>
      </c>
      <c r="K280" s="224" t="str">
        <f t="shared" si="138"/>
        <v>X</v>
      </c>
      <c r="L280" s="224" t="s">
        <v>62</v>
      </c>
      <c r="M280" s="224"/>
      <c r="N280" s="224"/>
      <c r="O280" s="223" t="s">
        <v>62</v>
      </c>
      <c r="P280" s="223" t="s">
        <v>62</v>
      </c>
      <c r="Q280" s="223" t="s">
        <v>62</v>
      </c>
      <c r="R280" s="223" t="s">
        <v>62</v>
      </c>
    </row>
    <row r="281" spans="1:18" ht="65.45" customHeight="1" x14ac:dyDescent="0.2">
      <c r="A281" s="332"/>
      <c r="B281" s="148" t="s">
        <v>192</v>
      </c>
      <c r="C281" s="224"/>
      <c r="D281" s="224" t="s">
        <v>62</v>
      </c>
      <c r="E281" s="224"/>
      <c r="F281" s="224"/>
      <c r="G281" s="224">
        <f>G278</f>
        <v>98</v>
      </c>
      <c r="H281" s="224">
        <f t="shared" ref="H281:I281" si="147">H278</f>
        <v>98</v>
      </c>
      <c r="I281" s="251">
        <f t="shared" si="147"/>
        <v>75.592052896664384</v>
      </c>
      <c r="J281" s="251">
        <f t="shared" si="137"/>
        <v>75.592052896664384</v>
      </c>
      <c r="K281" s="224">
        <f t="shared" si="138"/>
        <v>98</v>
      </c>
      <c r="L281" s="224" t="s">
        <v>62</v>
      </c>
      <c r="M281" s="150">
        <v>46022</v>
      </c>
      <c r="N281" s="150">
        <v>46022</v>
      </c>
      <c r="O281" s="156"/>
      <c r="P281" s="223" t="s">
        <v>62</v>
      </c>
      <c r="Q281" s="156"/>
      <c r="R281" s="156"/>
    </row>
    <row r="282" spans="1:18" ht="15" customHeight="1" x14ac:dyDescent="0.2">
      <c r="A282" s="332"/>
      <c r="B282" s="147" t="s">
        <v>193</v>
      </c>
      <c r="C282" s="224"/>
      <c r="D282" s="224"/>
      <c r="E282" s="224"/>
      <c r="F282" s="224"/>
      <c r="G282" s="224" t="s">
        <v>62</v>
      </c>
      <c r="H282" s="224"/>
      <c r="I282" s="251" t="s">
        <v>62</v>
      </c>
      <c r="J282" s="251" t="str">
        <f t="shared" si="137"/>
        <v>X</v>
      </c>
      <c r="K282" s="224" t="str">
        <f t="shared" si="138"/>
        <v>X</v>
      </c>
      <c r="L282" s="224" t="s">
        <v>62</v>
      </c>
      <c r="M282" s="224"/>
      <c r="N282" s="224"/>
      <c r="O282" s="223" t="s">
        <v>62</v>
      </c>
      <c r="P282" s="223" t="s">
        <v>62</v>
      </c>
      <c r="Q282" s="223" t="s">
        <v>62</v>
      </c>
      <c r="R282" s="223" t="s">
        <v>62</v>
      </c>
    </row>
    <row r="283" spans="1:18" ht="38.65" customHeight="1" x14ac:dyDescent="0.2">
      <c r="A283" s="332"/>
      <c r="B283" s="148" t="s">
        <v>330</v>
      </c>
      <c r="C283" s="224"/>
      <c r="D283" s="224" t="s">
        <v>62</v>
      </c>
      <c r="E283" s="224"/>
      <c r="F283" s="224"/>
      <c r="G283" s="224">
        <f>G279</f>
        <v>98</v>
      </c>
      <c r="H283" s="224">
        <f t="shared" ref="H283:I283" si="148">H279</f>
        <v>98</v>
      </c>
      <c r="I283" s="251">
        <f t="shared" si="148"/>
        <v>75.592052896664384</v>
      </c>
      <c r="J283" s="251">
        <f t="shared" si="137"/>
        <v>75.592052896664384</v>
      </c>
      <c r="K283" s="224">
        <f t="shared" si="138"/>
        <v>98</v>
      </c>
      <c r="L283" s="224" t="s">
        <v>62</v>
      </c>
      <c r="M283" s="150">
        <v>46022</v>
      </c>
      <c r="N283" s="150">
        <v>46022</v>
      </c>
      <c r="O283" s="156"/>
      <c r="P283" s="223" t="s">
        <v>62</v>
      </c>
      <c r="Q283" s="156"/>
      <c r="R283" s="156"/>
    </row>
    <row r="284" spans="1:18" ht="21" customHeight="1" x14ac:dyDescent="0.2">
      <c r="A284" s="332"/>
      <c r="B284" s="147" t="s">
        <v>71</v>
      </c>
      <c r="C284" s="224"/>
      <c r="D284" s="224"/>
      <c r="E284" s="224"/>
      <c r="F284" s="224"/>
      <c r="G284" s="224" t="s">
        <v>62</v>
      </c>
      <c r="H284" s="224"/>
      <c r="I284" s="251" t="s">
        <v>62</v>
      </c>
      <c r="J284" s="251" t="str">
        <f t="shared" si="137"/>
        <v>X</v>
      </c>
      <c r="K284" s="224" t="str">
        <f t="shared" si="138"/>
        <v>X</v>
      </c>
      <c r="L284" s="224" t="s">
        <v>62</v>
      </c>
      <c r="M284" s="224"/>
      <c r="N284" s="224"/>
      <c r="O284" s="223" t="s">
        <v>62</v>
      </c>
      <c r="P284" s="223" t="s">
        <v>62</v>
      </c>
      <c r="Q284" s="223" t="s">
        <v>62</v>
      </c>
      <c r="R284" s="223" t="s">
        <v>62</v>
      </c>
    </row>
    <row r="285" spans="1:18" ht="21" customHeight="1" x14ac:dyDescent="0.2">
      <c r="A285" s="333"/>
      <c r="B285" s="148" t="s">
        <v>72</v>
      </c>
      <c r="C285" s="224"/>
      <c r="D285" s="224" t="s">
        <v>62</v>
      </c>
      <c r="E285" s="224"/>
      <c r="F285" s="224"/>
      <c r="G285" s="224">
        <f>G283</f>
        <v>98</v>
      </c>
      <c r="H285" s="224">
        <f t="shared" ref="H285:I285" si="149">H283</f>
        <v>98</v>
      </c>
      <c r="I285" s="251">
        <f t="shared" si="149"/>
        <v>75.592052896664384</v>
      </c>
      <c r="J285" s="251">
        <f t="shared" si="137"/>
        <v>75.592052896664384</v>
      </c>
      <c r="K285" s="224">
        <f t="shared" si="138"/>
        <v>98</v>
      </c>
      <c r="L285" s="224" t="s">
        <v>62</v>
      </c>
      <c r="M285" s="150">
        <v>46022</v>
      </c>
      <c r="N285" s="150">
        <v>46022</v>
      </c>
      <c r="O285" s="156"/>
      <c r="P285" s="223" t="s">
        <v>62</v>
      </c>
      <c r="Q285" s="156"/>
      <c r="R285" s="156"/>
    </row>
    <row r="286" spans="1:18" s="56" customFormat="1" ht="74.45" customHeight="1" x14ac:dyDescent="0.25">
      <c r="A286" s="331" t="s">
        <v>247</v>
      </c>
      <c r="B286" s="137" t="s">
        <v>415</v>
      </c>
      <c r="C286" s="142" t="s">
        <v>191</v>
      </c>
      <c r="D286" s="141" t="s">
        <v>333</v>
      </c>
      <c r="E286" s="141" t="s">
        <v>82</v>
      </c>
      <c r="F286" s="142">
        <v>744</v>
      </c>
      <c r="G286" s="142">
        <v>98</v>
      </c>
      <c r="H286" s="142">
        <f>G286</f>
        <v>98</v>
      </c>
      <c r="I286" s="156">
        <v>98</v>
      </c>
      <c r="J286" s="156">
        <f t="shared" si="137"/>
        <v>98</v>
      </c>
      <c r="K286" s="142">
        <f t="shared" si="138"/>
        <v>98</v>
      </c>
      <c r="L286" s="142"/>
      <c r="M286" s="224" t="s">
        <v>62</v>
      </c>
      <c r="N286" s="224" t="s">
        <v>62</v>
      </c>
      <c r="O286" s="156">
        <v>12729.64</v>
      </c>
      <c r="P286" s="156"/>
      <c r="Q286" s="156">
        <v>12729.64</v>
      </c>
      <c r="R286" s="156">
        <v>12729.64</v>
      </c>
    </row>
    <row r="287" spans="1:18" ht="15.75" x14ac:dyDescent="0.2">
      <c r="A287" s="332"/>
      <c r="B287" s="146" t="s">
        <v>70</v>
      </c>
      <c r="C287" s="224"/>
      <c r="D287" s="224" t="s">
        <v>62</v>
      </c>
      <c r="E287" s="224"/>
      <c r="F287" s="224"/>
      <c r="G287" s="224">
        <f>G286</f>
        <v>98</v>
      </c>
      <c r="H287" s="224">
        <f t="shared" ref="H287:I287" si="150">H286</f>
        <v>98</v>
      </c>
      <c r="I287" s="251">
        <f t="shared" si="150"/>
        <v>98</v>
      </c>
      <c r="J287" s="251">
        <f t="shared" si="137"/>
        <v>98</v>
      </c>
      <c r="K287" s="224">
        <f t="shared" si="138"/>
        <v>98</v>
      </c>
      <c r="L287" s="224" t="s">
        <v>62</v>
      </c>
      <c r="M287" s="150">
        <v>46022</v>
      </c>
      <c r="N287" s="150">
        <v>46022</v>
      </c>
      <c r="O287" s="156"/>
      <c r="P287" s="223" t="s">
        <v>62</v>
      </c>
      <c r="Q287" s="156"/>
      <c r="R287" s="156"/>
    </row>
    <row r="288" spans="1:18" ht="14.25" x14ac:dyDescent="0.2">
      <c r="A288" s="332"/>
      <c r="B288" s="147" t="s">
        <v>76</v>
      </c>
      <c r="C288" s="224"/>
      <c r="D288" s="224"/>
      <c r="E288" s="224"/>
      <c r="F288" s="224"/>
      <c r="G288" s="224" t="s">
        <v>62</v>
      </c>
      <c r="H288" s="224"/>
      <c r="I288" s="251" t="s">
        <v>62</v>
      </c>
      <c r="J288" s="251" t="str">
        <f t="shared" si="137"/>
        <v>X</v>
      </c>
      <c r="K288" s="224" t="str">
        <f t="shared" si="138"/>
        <v>X</v>
      </c>
      <c r="L288" s="224" t="s">
        <v>62</v>
      </c>
      <c r="M288" s="224"/>
      <c r="N288" s="224"/>
      <c r="O288" s="223" t="s">
        <v>62</v>
      </c>
      <c r="P288" s="223" t="s">
        <v>62</v>
      </c>
      <c r="Q288" s="223" t="s">
        <v>62</v>
      </c>
      <c r="R288" s="223" t="s">
        <v>62</v>
      </c>
    </row>
    <row r="289" spans="1:18" ht="65.45" customHeight="1" x14ac:dyDescent="0.2">
      <c r="A289" s="332"/>
      <c r="B289" s="148" t="s">
        <v>192</v>
      </c>
      <c r="C289" s="224"/>
      <c r="D289" s="224" t="s">
        <v>62</v>
      </c>
      <c r="E289" s="224"/>
      <c r="F289" s="224"/>
      <c r="G289" s="224">
        <f>G286</f>
        <v>98</v>
      </c>
      <c r="H289" s="224">
        <f t="shared" ref="H289:I289" si="151">H286</f>
        <v>98</v>
      </c>
      <c r="I289" s="251">
        <f t="shared" si="151"/>
        <v>98</v>
      </c>
      <c r="J289" s="251">
        <f t="shared" si="137"/>
        <v>98</v>
      </c>
      <c r="K289" s="224">
        <f t="shared" si="138"/>
        <v>98</v>
      </c>
      <c r="L289" s="224" t="s">
        <v>62</v>
      </c>
      <c r="M289" s="150">
        <v>46022</v>
      </c>
      <c r="N289" s="150">
        <v>46022</v>
      </c>
      <c r="O289" s="156"/>
      <c r="P289" s="223" t="s">
        <v>62</v>
      </c>
      <c r="Q289" s="156"/>
      <c r="R289" s="156"/>
    </row>
    <row r="290" spans="1:18" ht="15" customHeight="1" x14ac:dyDescent="0.2">
      <c r="A290" s="332"/>
      <c r="B290" s="147" t="s">
        <v>193</v>
      </c>
      <c r="C290" s="224"/>
      <c r="D290" s="224"/>
      <c r="E290" s="224"/>
      <c r="F290" s="224"/>
      <c r="G290" s="224" t="s">
        <v>62</v>
      </c>
      <c r="H290" s="224"/>
      <c r="I290" s="251" t="s">
        <v>62</v>
      </c>
      <c r="J290" s="251" t="str">
        <f t="shared" si="137"/>
        <v>X</v>
      </c>
      <c r="K290" s="224" t="str">
        <f t="shared" si="138"/>
        <v>X</v>
      </c>
      <c r="L290" s="224" t="s">
        <v>62</v>
      </c>
      <c r="M290" s="224"/>
      <c r="N290" s="224"/>
      <c r="O290" s="223" t="s">
        <v>62</v>
      </c>
      <c r="P290" s="223" t="s">
        <v>62</v>
      </c>
      <c r="Q290" s="223" t="s">
        <v>62</v>
      </c>
      <c r="R290" s="223" t="s">
        <v>62</v>
      </c>
    </row>
    <row r="291" spans="1:18" ht="38.65" customHeight="1" x14ac:dyDescent="0.2">
      <c r="A291" s="332"/>
      <c r="B291" s="148" t="s">
        <v>330</v>
      </c>
      <c r="C291" s="224"/>
      <c r="D291" s="224" t="s">
        <v>62</v>
      </c>
      <c r="E291" s="224"/>
      <c r="F291" s="224"/>
      <c r="G291" s="224">
        <f>G287</f>
        <v>98</v>
      </c>
      <c r="H291" s="224">
        <f t="shared" ref="H291:I291" si="152">H287</f>
        <v>98</v>
      </c>
      <c r="I291" s="251">
        <f t="shared" si="152"/>
        <v>98</v>
      </c>
      <c r="J291" s="251">
        <f t="shared" si="137"/>
        <v>98</v>
      </c>
      <c r="K291" s="224">
        <f t="shared" si="138"/>
        <v>98</v>
      </c>
      <c r="L291" s="224" t="s">
        <v>62</v>
      </c>
      <c r="M291" s="150">
        <v>46022</v>
      </c>
      <c r="N291" s="150">
        <v>46022</v>
      </c>
      <c r="O291" s="156"/>
      <c r="P291" s="223" t="s">
        <v>62</v>
      </c>
      <c r="Q291" s="156"/>
      <c r="R291" s="156"/>
    </row>
    <row r="292" spans="1:18" ht="21" customHeight="1" x14ac:dyDescent="0.2">
      <c r="A292" s="332"/>
      <c r="B292" s="147" t="s">
        <v>71</v>
      </c>
      <c r="C292" s="224"/>
      <c r="D292" s="224"/>
      <c r="E292" s="224"/>
      <c r="F292" s="224"/>
      <c r="G292" s="224" t="s">
        <v>62</v>
      </c>
      <c r="H292" s="224"/>
      <c r="I292" s="251" t="s">
        <v>62</v>
      </c>
      <c r="J292" s="251" t="str">
        <f t="shared" si="137"/>
        <v>X</v>
      </c>
      <c r="K292" s="224" t="str">
        <f t="shared" si="138"/>
        <v>X</v>
      </c>
      <c r="L292" s="224" t="s">
        <v>62</v>
      </c>
      <c r="M292" s="224"/>
      <c r="N292" s="224"/>
      <c r="O292" s="223" t="s">
        <v>62</v>
      </c>
      <c r="P292" s="223" t="s">
        <v>62</v>
      </c>
      <c r="Q292" s="223" t="s">
        <v>62</v>
      </c>
      <c r="R292" s="223" t="s">
        <v>62</v>
      </c>
    </row>
    <row r="293" spans="1:18" ht="21" customHeight="1" x14ac:dyDescent="0.2">
      <c r="A293" s="333"/>
      <c r="B293" s="148" t="s">
        <v>72</v>
      </c>
      <c r="C293" s="224"/>
      <c r="D293" s="224" t="s">
        <v>62</v>
      </c>
      <c r="E293" s="224"/>
      <c r="F293" s="224"/>
      <c r="G293" s="224">
        <f>G291</f>
        <v>98</v>
      </c>
      <c r="H293" s="224">
        <f t="shared" ref="H293:I293" si="153">H291</f>
        <v>98</v>
      </c>
      <c r="I293" s="251">
        <f t="shared" si="153"/>
        <v>98</v>
      </c>
      <c r="J293" s="251">
        <f t="shared" si="137"/>
        <v>98</v>
      </c>
      <c r="K293" s="224">
        <f t="shared" si="138"/>
        <v>98</v>
      </c>
      <c r="L293" s="224" t="s">
        <v>62</v>
      </c>
      <c r="M293" s="150">
        <v>46022</v>
      </c>
      <c r="N293" s="150">
        <v>46022</v>
      </c>
      <c r="O293" s="156"/>
      <c r="P293" s="223" t="s">
        <v>62</v>
      </c>
      <c r="Q293" s="156"/>
      <c r="R293" s="156"/>
    </row>
    <row r="294" spans="1:18" s="56" customFormat="1" ht="74.45" customHeight="1" x14ac:dyDescent="0.25">
      <c r="A294" s="331" t="s">
        <v>248</v>
      </c>
      <c r="B294" s="137" t="s">
        <v>415</v>
      </c>
      <c r="C294" s="142" t="s">
        <v>191</v>
      </c>
      <c r="D294" s="141" t="s">
        <v>333</v>
      </c>
      <c r="E294" s="141" t="s">
        <v>82</v>
      </c>
      <c r="F294" s="142">
        <v>744</v>
      </c>
      <c r="G294" s="80">
        <v>98</v>
      </c>
      <c r="H294" s="80">
        <f>G294</f>
        <v>98</v>
      </c>
      <c r="I294" s="78">
        <v>98</v>
      </c>
      <c r="J294" s="78">
        <f t="shared" si="137"/>
        <v>98</v>
      </c>
      <c r="K294" s="80">
        <f t="shared" si="138"/>
        <v>98</v>
      </c>
      <c r="L294" s="80"/>
      <c r="M294" s="221" t="s">
        <v>62</v>
      </c>
      <c r="N294" s="221" t="s">
        <v>62</v>
      </c>
      <c r="O294" s="80">
        <v>12748.56</v>
      </c>
      <c r="P294" s="80"/>
      <c r="Q294" s="78">
        <v>12748.56</v>
      </c>
      <c r="R294" s="78">
        <v>12748.56</v>
      </c>
    </row>
    <row r="295" spans="1:18" ht="15.75" x14ac:dyDescent="0.2">
      <c r="A295" s="332"/>
      <c r="B295" s="146" t="s">
        <v>70</v>
      </c>
      <c r="C295" s="224"/>
      <c r="D295" s="224" t="s">
        <v>62</v>
      </c>
      <c r="E295" s="224"/>
      <c r="F295" s="224"/>
      <c r="G295" s="224">
        <f>G294</f>
        <v>98</v>
      </c>
      <c r="H295" s="224">
        <f t="shared" ref="H295:I295" si="154">H294</f>
        <v>98</v>
      </c>
      <c r="I295" s="251">
        <f t="shared" si="154"/>
        <v>98</v>
      </c>
      <c r="J295" s="251">
        <f t="shared" si="137"/>
        <v>98</v>
      </c>
      <c r="K295" s="224">
        <f t="shared" si="138"/>
        <v>98</v>
      </c>
      <c r="L295" s="224" t="s">
        <v>62</v>
      </c>
      <c r="M295" s="150">
        <v>46022</v>
      </c>
      <c r="N295" s="150">
        <v>46022</v>
      </c>
      <c r="O295" s="156"/>
      <c r="P295" s="223" t="s">
        <v>62</v>
      </c>
      <c r="Q295" s="156"/>
      <c r="R295" s="156"/>
    </row>
    <row r="296" spans="1:18" ht="14.25" x14ac:dyDescent="0.2">
      <c r="A296" s="332"/>
      <c r="B296" s="147" t="s">
        <v>76</v>
      </c>
      <c r="C296" s="224"/>
      <c r="D296" s="224"/>
      <c r="E296" s="224"/>
      <c r="F296" s="224"/>
      <c r="G296" s="224" t="s">
        <v>62</v>
      </c>
      <c r="H296" s="224"/>
      <c r="I296" s="251" t="s">
        <v>62</v>
      </c>
      <c r="J296" s="251" t="str">
        <f t="shared" si="137"/>
        <v>X</v>
      </c>
      <c r="K296" s="224" t="str">
        <f t="shared" si="138"/>
        <v>X</v>
      </c>
      <c r="L296" s="224" t="s">
        <v>62</v>
      </c>
      <c r="M296" s="224"/>
      <c r="N296" s="224"/>
      <c r="O296" s="223" t="s">
        <v>62</v>
      </c>
      <c r="P296" s="223" t="s">
        <v>62</v>
      </c>
      <c r="Q296" s="223" t="s">
        <v>62</v>
      </c>
      <c r="R296" s="223" t="s">
        <v>62</v>
      </c>
    </row>
    <row r="297" spans="1:18" ht="65.45" customHeight="1" x14ac:dyDescent="0.2">
      <c r="A297" s="332"/>
      <c r="B297" s="148" t="s">
        <v>192</v>
      </c>
      <c r="C297" s="224"/>
      <c r="D297" s="224" t="s">
        <v>62</v>
      </c>
      <c r="E297" s="224"/>
      <c r="F297" s="224"/>
      <c r="G297" s="224">
        <f>G294</f>
        <v>98</v>
      </c>
      <c r="H297" s="224">
        <f t="shared" ref="H297:I297" si="155">H294</f>
        <v>98</v>
      </c>
      <c r="I297" s="251">
        <f t="shared" si="155"/>
        <v>98</v>
      </c>
      <c r="J297" s="251">
        <f t="shared" si="137"/>
        <v>98</v>
      </c>
      <c r="K297" s="224">
        <f t="shared" si="138"/>
        <v>98</v>
      </c>
      <c r="L297" s="224" t="s">
        <v>62</v>
      </c>
      <c r="M297" s="150">
        <v>46022</v>
      </c>
      <c r="N297" s="150">
        <v>46022</v>
      </c>
      <c r="O297" s="156"/>
      <c r="P297" s="223" t="s">
        <v>62</v>
      </c>
      <c r="Q297" s="156"/>
      <c r="R297" s="156"/>
    </row>
    <row r="298" spans="1:18" ht="15" customHeight="1" x14ac:dyDescent="0.2">
      <c r="A298" s="332"/>
      <c r="B298" s="147" t="s">
        <v>193</v>
      </c>
      <c r="C298" s="224"/>
      <c r="D298" s="224"/>
      <c r="E298" s="224"/>
      <c r="F298" s="224"/>
      <c r="G298" s="224" t="s">
        <v>62</v>
      </c>
      <c r="H298" s="224"/>
      <c r="I298" s="251" t="s">
        <v>62</v>
      </c>
      <c r="J298" s="251" t="str">
        <f t="shared" si="137"/>
        <v>X</v>
      </c>
      <c r="K298" s="224" t="str">
        <f t="shared" si="138"/>
        <v>X</v>
      </c>
      <c r="L298" s="224" t="s">
        <v>62</v>
      </c>
      <c r="M298" s="224"/>
      <c r="N298" s="224"/>
      <c r="O298" s="223" t="s">
        <v>62</v>
      </c>
      <c r="P298" s="223" t="s">
        <v>62</v>
      </c>
      <c r="Q298" s="223" t="s">
        <v>62</v>
      </c>
      <c r="R298" s="223" t="s">
        <v>62</v>
      </c>
    </row>
    <row r="299" spans="1:18" ht="38.65" customHeight="1" x14ac:dyDescent="0.2">
      <c r="A299" s="332"/>
      <c r="B299" s="148" t="s">
        <v>330</v>
      </c>
      <c r="C299" s="224"/>
      <c r="D299" s="224" t="s">
        <v>62</v>
      </c>
      <c r="E299" s="224"/>
      <c r="F299" s="224"/>
      <c r="G299" s="224">
        <f>G295</f>
        <v>98</v>
      </c>
      <c r="H299" s="224">
        <f t="shared" ref="H299:I299" si="156">H295</f>
        <v>98</v>
      </c>
      <c r="I299" s="251">
        <f t="shared" si="156"/>
        <v>98</v>
      </c>
      <c r="J299" s="251">
        <f t="shared" si="137"/>
        <v>98</v>
      </c>
      <c r="K299" s="224">
        <f t="shared" si="138"/>
        <v>98</v>
      </c>
      <c r="L299" s="224" t="s">
        <v>62</v>
      </c>
      <c r="M299" s="150">
        <v>46022</v>
      </c>
      <c r="N299" s="150">
        <v>46022</v>
      </c>
      <c r="O299" s="156"/>
      <c r="P299" s="223" t="s">
        <v>62</v>
      </c>
      <c r="Q299" s="156"/>
      <c r="R299" s="156"/>
    </row>
    <row r="300" spans="1:18" ht="21" customHeight="1" x14ac:dyDescent="0.2">
      <c r="A300" s="332"/>
      <c r="B300" s="147" t="s">
        <v>71</v>
      </c>
      <c r="C300" s="224"/>
      <c r="D300" s="224"/>
      <c r="E300" s="224"/>
      <c r="F300" s="224"/>
      <c r="G300" s="224" t="s">
        <v>62</v>
      </c>
      <c r="H300" s="224"/>
      <c r="I300" s="251" t="s">
        <v>62</v>
      </c>
      <c r="J300" s="251" t="str">
        <f t="shared" si="137"/>
        <v>X</v>
      </c>
      <c r="K300" s="224" t="str">
        <f t="shared" si="138"/>
        <v>X</v>
      </c>
      <c r="L300" s="224" t="s">
        <v>62</v>
      </c>
      <c r="M300" s="224"/>
      <c r="N300" s="224"/>
      <c r="O300" s="223" t="s">
        <v>62</v>
      </c>
      <c r="P300" s="223" t="s">
        <v>62</v>
      </c>
      <c r="Q300" s="223" t="s">
        <v>62</v>
      </c>
      <c r="R300" s="223" t="s">
        <v>62</v>
      </c>
    </row>
    <row r="301" spans="1:18" ht="21" customHeight="1" x14ac:dyDescent="0.2">
      <c r="A301" s="333"/>
      <c r="B301" s="148" t="s">
        <v>72</v>
      </c>
      <c r="C301" s="224"/>
      <c r="D301" s="224" t="s">
        <v>62</v>
      </c>
      <c r="E301" s="224"/>
      <c r="F301" s="224"/>
      <c r="G301" s="224">
        <f>G299</f>
        <v>98</v>
      </c>
      <c r="H301" s="224">
        <f t="shared" ref="H301:I301" si="157">H299</f>
        <v>98</v>
      </c>
      <c r="I301" s="251">
        <f t="shared" si="157"/>
        <v>98</v>
      </c>
      <c r="J301" s="251">
        <f t="shared" si="137"/>
        <v>98</v>
      </c>
      <c r="K301" s="224">
        <f t="shared" si="138"/>
        <v>98</v>
      </c>
      <c r="L301" s="224" t="s">
        <v>62</v>
      </c>
      <c r="M301" s="150">
        <v>46022</v>
      </c>
      <c r="N301" s="150">
        <v>46022</v>
      </c>
      <c r="O301" s="156"/>
      <c r="P301" s="223" t="s">
        <v>62</v>
      </c>
      <c r="Q301" s="156"/>
      <c r="R301" s="156"/>
    </row>
    <row r="302" spans="1:18" s="56" customFormat="1" ht="74.45" customHeight="1" x14ac:dyDescent="0.25">
      <c r="A302" s="331" t="s">
        <v>249</v>
      </c>
      <c r="B302" s="137" t="s">
        <v>415</v>
      </c>
      <c r="C302" s="142" t="s">
        <v>191</v>
      </c>
      <c r="D302" s="141" t="s">
        <v>333</v>
      </c>
      <c r="E302" s="141" t="s">
        <v>82</v>
      </c>
      <c r="F302" s="142">
        <v>744</v>
      </c>
      <c r="G302" s="142">
        <v>98</v>
      </c>
      <c r="H302" s="142">
        <f>G302</f>
        <v>98</v>
      </c>
      <c r="I302" s="156">
        <v>0</v>
      </c>
      <c r="J302" s="156">
        <f t="shared" si="137"/>
        <v>0</v>
      </c>
      <c r="K302" s="142">
        <f t="shared" si="138"/>
        <v>98</v>
      </c>
      <c r="L302" s="142"/>
      <c r="M302" s="224" t="s">
        <v>62</v>
      </c>
      <c r="N302" s="224" t="s">
        <v>62</v>
      </c>
      <c r="O302" s="156">
        <v>6374.28</v>
      </c>
      <c r="P302" s="156"/>
      <c r="Q302" s="156">
        <v>6374.28</v>
      </c>
      <c r="R302" s="156">
        <v>6374.28</v>
      </c>
    </row>
    <row r="303" spans="1:18" ht="15.75" x14ac:dyDescent="0.2">
      <c r="A303" s="332"/>
      <c r="B303" s="146" t="s">
        <v>70</v>
      </c>
      <c r="C303" s="224"/>
      <c r="D303" s="224" t="s">
        <v>62</v>
      </c>
      <c r="E303" s="224"/>
      <c r="F303" s="224"/>
      <c r="G303" s="224">
        <f>G302</f>
        <v>98</v>
      </c>
      <c r="H303" s="224">
        <f t="shared" ref="H303:I303" si="158">H302</f>
        <v>98</v>
      </c>
      <c r="I303" s="251">
        <f t="shared" si="158"/>
        <v>0</v>
      </c>
      <c r="J303" s="251">
        <f t="shared" si="137"/>
        <v>0</v>
      </c>
      <c r="K303" s="224">
        <f t="shared" si="138"/>
        <v>98</v>
      </c>
      <c r="L303" s="224" t="s">
        <v>62</v>
      </c>
      <c r="M303" s="150">
        <v>46022</v>
      </c>
      <c r="N303" s="150">
        <v>46022</v>
      </c>
      <c r="O303" s="156"/>
      <c r="P303" s="223" t="s">
        <v>62</v>
      </c>
      <c r="Q303" s="156"/>
      <c r="R303" s="156"/>
    </row>
    <row r="304" spans="1:18" ht="14.25" x14ac:dyDescent="0.2">
      <c r="A304" s="332"/>
      <c r="B304" s="147" t="s">
        <v>76</v>
      </c>
      <c r="C304" s="224"/>
      <c r="D304" s="224"/>
      <c r="E304" s="224"/>
      <c r="F304" s="224"/>
      <c r="G304" s="224" t="s">
        <v>62</v>
      </c>
      <c r="H304" s="224"/>
      <c r="I304" s="251" t="s">
        <v>62</v>
      </c>
      <c r="J304" s="251" t="str">
        <f t="shared" si="137"/>
        <v>X</v>
      </c>
      <c r="K304" s="224" t="str">
        <f t="shared" si="138"/>
        <v>X</v>
      </c>
      <c r="L304" s="224" t="s">
        <v>62</v>
      </c>
      <c r="M304" s="224"/>
      <c r="N304" s="224"/>
      <c r="O304" s="223" t="s">
        <v>62</v>
      </c>
      <c r="P304" s="223" t="s">
        <v>62</v>
      </c>
      <c r="Q304" s="223" t="s">
        <v>62</v>
      </c>
      <c r="R304" s="223" t="s">
        <v>62</v>
      </c>
    </row>
    <row r="305" spans="1:18" ht="65.45" customHeight="1" x14ac:dyDescent="0.2">
      <c r="A305" s="332"/>
      <c r="B305" s="148" t="s">
        <v>192</v>
      </c>
      <c r="C305" s="224"/>
      <c r="D305" s="224" t="s">
        <v>62</v>
      </c>
      <c r="E305" s="224"/>
      <c r="F305" s="224"/>
      <c r="G305" s="224">
        <f>G302</f>
        <v>98</v>
      </c>
      <c r="H305" s="224">
        <f t="shared" ref="H305:I305" si="159">H302</f>
        <v>98</v>
      </c>
      <c r="I305" s="251">
        <f t="shared" si="159"/>
        <v>0</v>
      </c>
      <c r="J305" s="251">
        <f t="shared" si="137"/>
        <v>0</v>
      </c>
      <c r="K305" s="224">
        <f t="shared" si="138"/>
        <v>98</v>
      </c>
      <c r="L305" s="224" t="s">
        <v>62</v>
      </c>
      <c r="M305" s="150">
        <v>46022</v>
      </c>
      <c r="N305" s="150">
        <v>46022</v>
      </c>
      <c r="O305" s="156"/>
      <c r="P305" s="223" t="s">
        <v>62</v>
      </c>
      <c r="Q305" s="156"/>
      <c r="R305" s="156"/>
    </row>
    <row r="306" spans="1:18" ht="15" customHeight="1" x14ac:dyDescent="0.2">
      <c r="A306" s="332"/>
      <c r="B306" s="147" t="s">
        <v>193</v>
      </c>
      <c r="C306" s="224"/>
      <c r="D306" s="224"/>
      <c r="E306" s="224"/>
      <c r="F306" s="224"/>
      <c r="G306" s="224" t="s">
        <v>62</v>
      </c>
      <c r="H306" s="224"/>
      <c r="I306" s="251" t="s">
        <v>62</v>
      </c>
      <c r="J306" s="251" t="str">
        <f t="shared" si="137"/>
        <v>X</v>
      </c>
      <c r="K306" s="224" t="str">
        <f t="shared" si="138"/>
        <v>X</v>
      </c>
      <c r="L306" s="224" t="s">
        <v>62</v>
      </c>
      <c r="M306" s="224"/>
      <c r="N306" s="224"/>
      <c r="O306" s="223" t="s">
        <v>62</v>
      </c>
      <c r="P306" s="223" t="s">
        <v>62</v>
      </c>
      <c r="Q306" s="223" t="s">
        <v>62</v>
      </c>
      <c r="R306" s="223" t="s">
        <v>62</v>
      </c>
    </row>
    <row r="307" spans="1:18" ht="38.65" customHeight="1" x14ac:dyDescent="0.2">
      <c r="A307" s="332"/>
      <c r="B307" s="148" t="s">
        <v>330</v>
      </c>
      <c r="C307" s="224"/>
      <c r="D307" s="224" t="s">
        <v>62</v>
      </c>
      <c r="E307" s="224"/>
      <c r="F307" s="224"/>
      <c r="G307" s="224">
        <f>G303</f>
        <v>98</v>
      </c>
      <c r="H307" s="224">
        <f t="shared" ref="H307:I307" si="160">H303</f>
        <v>98</v>
      </c>
      <c r="I307" s="251">
        <f t="shared" si="160"/>
        <v>0</v>
      </c>
      <c r="J307" s="251">
        <f t="shared" si="137"/>
        <v>0</v>
      </c>
      <c r="K307" s="224">
        <f t="shared" si="138"/>
        <v>98</v>
      </c>
      <c r="L307" s="224" t="s">
        <v>62</v>
      </c>
      <c r="M307" s="150">
        <v>46022</v>
      </c>
      <c r="N307" s="150">
        <v>46022</v>
      </c>
      <c r="O307" s="156"/>
      <c r="P307" s="223" t="s">
        <v>62</v>
      </c>
      <c r="Q307" s="156"/>
      <c r="R307" s="156"/>
    </row>
    <row r="308" spans="1:18" ht="21" customHeight="1" x14ac:dyDescent="0.2">
      <c r="A308" s="332"/>
      <c r="B308" s="147" t="s">
        <v>71</v>
      </c>
      <c r="C308" s="224"/>
      <c r="D308" s="224"/>
      <c r="E308" s="224"/>
      <c r="F308" s="224"/>
      <c r="G308" s="224" t="s">
        <v>62</v>
      </c>
      <c r="H308" s="224"/>
      <c r="I308" s="251" t="s">
        <v>62</v>
      </c>
      <c r="J308" s="251" t="str">
        <f t="shared" si="137"/>
        <v>X</v>
      </c>
      <c r="K308" s="224" t="str">
        <f t="shared" si="138"/>
        <v>X</v>
      </c>
      <c r="L308" s="224" t="s">
        <v>62</v>
      </c>
      <c r="M308" s="224"/>
      <c r="N308" s="224"/>
      <c r="O308" s="223" t="s">
        <v>62</v>
      </c>
      <c r="P308" s="223" t="s">
        <v>62</v>
      </c>
      <c r="Q308" s="223" t="s">
        <v>62</v>
      </c>
      <c r="R308" s="223" t="s">
        <v>62</v>
      </c>
    </row>
    <row r="309" spans="1:18" ht="21" customHeight="1" x14ac:dyDescent="0.2">
      <c r="A309" s="333"/>
      <c r="B309" s="148" t="s">
        <v>72</v>
      </c>
      <c r="C309" s="224"/>
      <c r="D309" s="224" t="s">
        <v>62</v>
      </c>
      <c r="E309" s="224"/>
      <c r="F309" s="224"/>
      <c r="G309" s="224">
        <f>G307</f>
        <v>98</v>
      </c>
      <c r="H309" s="224">
        <f t="shared" ref="H309:I309" si="161">H307</f>
        <v>98</v>
      </c>
      <c r="I309" s="251">
        <f t="shared" si="161"/>
        <v>0</v>
      </c>
      <c r="J309" s="251">
        <f t="shared" si="137"/>
        <v>0</v>
      </c>
      <c r="K309" s="224">
        <f t="shared" si="138"/>
        <v>98</v>
      </c>
      <c r="L309" s="224" t="s">
        <v>62</v>
      </c>
      <c r="M309" s="150">
        <v>46022</v>
      </c>
      <c r="N309" s="150">
        <v>46022</v>
      </c>
      <c r="O309" s="156"/>
      <c r="P309" s="223" t="s">
        <v>62</v>
      </c>
      <c r="Q309" s="156"/>
      <c r="R309" s="156"/>
    </row>
    <row r="310" spans="1:18" s="56" customFormat="1" ht="74.45" customHeight="1" x14ac:dyDescent="0.25">
      <c r="A310" s="331" t="s">
        <v>250</v>
      </c>
      <c r="B310" s="137" t="s">
        <v>415</v>
      </c>
      <c r="C310" s="142" t="s">
        <v>191</v>
      </c>
      <c r="D310" s="141" t="s">
        <v>333</v>
      </c>
      <c r="E310" s="141" t="s">
        <v>82</v>
      </c>
      <c r="F310" s="142">
        <v>744</v>
      </c>
      <c r="G310" s="142">
        <v>98</v>
      </c>
      <c r="H310" s="142">
        <f>G310</f>
        <v>98</v>
      </c>
      <c r="I310" s="156">
        <f>R310/O310*98</f>
        <v>28.44242800755536</v>
      </c>
      <c r="J310" s="156">
        <f t="shared" si="137"/>
        <v>28.44242800755536</v>
      </c>
      <c r="K310" s="142">
        <f t="shared" si="138"/>
        <v>98</v>
      </c>
      <c r="L310" s="142"/>
      <c r="M310" s="224" t="s">
        <v>62</v>
      </c>
      <c r="N310" s="224" t="s">
        <v>62</v>
      </c>
      <c r="O310" s="156">
        <v>6374.28</v>
      </c>
      <c r="P310" s="156"/>
      <c r="Q310" s="156">
        <v>1850</v>
      </c>
      <c r="R310" s="156">
        <v>1850</v>
      </c>
    </row>
    <row r="311" spans="1:18" ht="15.75" x14ac:dyDescent="0.2">
      <c r="A311" s="332"/>
      <c r="B311" s="146" t="s">
        <v>70</v>
      </c>
      <c r="C311" s="224"/>
      <c r="D311" s="224" t="s">
        <v>62</v>
      </c>
      <c r="E311" s="224"/>
      <c r="F311" s="224"/>
      <c r="G311" s="224">
        <f>G310</f>
        <v>98</v>
      </c>
      <c r="H311" s="224">
        <f t="shared" ref="H311:I311" si="162">H310</f>
        <v>98</v>
      </c>
      <c r="I311" s="251">
        <f t="shared" si="162"/>
        <v>28.44242800755536</v>
      </c>
      <c r="J311" s="251">
        <f t="shared" si="137"/>
        <v>28.44242800755536</v>
      </c>
      <c r="K311" s="224">
        <f t="shared" si="138"/>
        <v>98</v>
      </c>
      <c r="L311" s="224" t="s">
        <v>62</v>
      </c>
      <c r="M311" s="150">
        <v>46022</v>
      </c>
      <c r="N311" s="150">
        <v>46022</v>
      </c>
      <c r="O311" s="156"/>
      <c r="P311" s="223" t="s">
        <v>62</v>
      </c>
      <c r="Q311" s="156"/>
      <c r="R311" s="156"/>
    </row>
    <row r="312" spans="1:18" ht="14.25" x14ac:dyDescent="0.2">
      <c r="A312" s="332"/>
      <c r="B312" s="147" t="s">
        <v>76</v>
      </c>
      <c r="C312" s="224"/>
      <c r="D312" s="224"/>
      <c r="E312" s="224"/>
      <c r="F312" s="224"/>
      <c r="G312" s="224" t="s">
        <v>62</v>
      </c>
      <c r="H312" s="224"/>
      <c r="I312" s="251" t="s">
        <v>62</v>
      </c>
      <c r="J312" s="251" t="str">
        <f t="shared" si="137"/>
        <v>X</v>
      </c>
      <c r="K312" s="224" t="str">
        <f t="shared" si="138"/>
        <v>X</v>
      </c>
      <c r="L312" s="224" t="s">
        <v>62</v>
      </c>
      <c r="M312" s="224"/>
      <c r="N312" s="224"/>
      <c r="O312" s="223" t="s">
        <v>62</v>
      </c>
      <c r="P312" s="223" t="s">
        <v>62</v>
      </c>
      <c r="Q312" s="223" t="s">
        <v>62</v>
      </c>
      <c r="R312" s="223" t="s">
        <v>62</v>
      </c>
    </row>
    <row r="313" spans="1:18" ht="65.45" customHeight="1" x14ac:dyDescent="0.2">
      <c r="A313" s="332"/>
      <c r="B313" s="148" t="s">
        <v>192</v>
      </c>
      <c r="C313" s="224"/>
      <c r="D313" s="224" t="s">
        <v>62</v>
      </c>
      <c r="E313" s="224"/>
      <c r="F313" s="224"/>
      <c r="G313" s="224">
        <f>G310</f>
        <v>98</v>
      </c>
      <c r="H313" s="224">
        <f t="shared" ref="H313:I313" si="163">H310</f>
        <v>98</v>
      </c>
      <c r="I313" s="251">
        <f t="shared" si="163"/>
        <v>28.44242800755536</v>
      </c>
      <c r="J313" s="251">
        <f t="shared" si="137"/>
        <v>28.44242800755536</v>
      </c>
      <c r="K313" s="224">
        <f t="shared" si="138"/>
        <v>98</v>
      </c>
      <c r="L313" s="224" t="s">
        <v>62</v>
      </c>
      <c r="M313" s="150">
        <v>46022</v>
      </c>
      <c r="N313" s="150">
        <v>46022</v>
      </c>
      <c r="O313" s="156"/>
      <c r="P313" s="223" t="s">
        <v>62</v>
      </c>
      <c r="Q313" s="156"/>
      <c r="R313" s="156"/>
    </row>
    <row r="314" spans="1:18" ht="15" customHeight="1" x14ac:dyDescent="0.2">
      <c r="A314" s="332"/>
      <c r="B314" s="147" t="s">
        <v>193</v>
      </c>
      <c r="C314" s="224"/>
      <c r="D314" s="224"/>
      <c r="E314" s="224"/>
      <c r="F314" s="224"/>
      <c r="G314" s="224" t="s">
        <v>62</v>
      </c>
      <c r="H314" s="224"/>
      <c r="I314" s="251" t="s">
        <v>62</v>
      </c>
      <c r="J314" s="251" t="str">
        <f t="shared" si="137"/>
        <v>X</v>
      </c>
      <c r="K314" s="224" t="str">
        <f t="shared" si="138"/>
        <v>X</v>
      </c>
      <c r="L314" s="224" t="s">
        <v>62</v>
      </c>
      <c r="M314" s="224"/>
      <c r="N314" s="224"/>
      <c r="O314" s="223" t="s">
        <v>62</v>
      </c>
      <c r="P314" s="223" t="s">
        <v>62</v>
      </c>
      <c r="Q314" s="223" t="s">
        <v>62</v>
      </c>
      <c r="R314" s="223" t="s">
        <v>62</v>
      </c>
    </row>
    <row r="315" spans="1:18" ht="38.65" customHeight="1" x14ac:dyDescent="0.2">
      <c r="A315" s="332"/>
      <c r="B315" s="148" t="s">
        <v>330</v>
      </c>
      <c r="C315" s="224"/>
      <c r="D315" s="224" t="s">
        <v>62</v>
      </c>
      <c r="E315" s="224"/>
      <c r="F315" s="224"/>
      <c r="G315" s="224">
        <f>G311</f>
        <v>98</v>
      </c>
      <c r="H315" s="224">
        <f t="shared" ref="H315:I315" si="164">H311</f>
        <v>98</v>
      </c>
      <c r="I315" s="251">
        <f t="shared" si="164"/>
        <v>28.44242800755536</v>
      </c>
      <c r="J315" s="251">
        <f t="shared" si="137"/>
        <v>28.44242800755536</v>
      </c>
      <c r="K315" s="224">
        <f t="shared" si="138"/>
        <v>98</v>
      </c>
      <c r="L315" s="224" t="s">
        <v>62</v>
      </c>
      <c r="M315" s="150">
        <v>46022</v>
      </c>
      <c r="N315" s="150">
        <v>46022</v>
      </c>
      <c r="O315" s="156"/>
      <c r="P315" s="223" t="s">
        <v>62</v>
      </c>
      <c r="Q315" s="156"/>
      <c r="R315" s="156"/>
    </row>
    <row r="316" spans="1:18" ht="21" customHeight="1" x14ac:dyDescent="0.2">
      <c r="A316" s="332"/>
      <c r="B316" s="147" t="s">
        <v>71</v>
      </c>
      <c r="C316" s="224"/>
      <c r="D316" s="224"/>
      <c r="E316" s="224"/>
      <c r="F316" s="224"/>
      <c r="G316" s="224" t="s">
        <v>62</v>
      </c>
      <c r="H316" s="224"/>
      <c r="I316" s="251" t="s">
        <v>62</v>
      </c>
      <c r="J316" s="251" t="str">
        <f t="shared" si="137"/>
        <v>X</v>
      </c>
      <c r="K316" s="224" t="str">
        <f t="shared" si="138"/>
        <v>X</v>
      </c>
      <c r="L316" s="224" t="s">
        <v>62</v>
      </c>
      <c r="M316" s="224"/>
      <c r="N316" s="224"/>
      <c r="O316" s="223" t="s">
        <v>62</v>
      </c>
      <c r="P316" s="223" t="s">
        <v>62</v>
      </c>
      <c r="Q316" s="223" t="s">
        <v>62</v>
      </c>
      <c r="R316" s="223" t="s">
        <v>62</v>
      </c>
    </row>
    <row r="317" spans="1:18" ht="21" customHeight="1" x14ac:dyDescent="0.2">
      <c r="A317" s="333"/>
      <c r="B317" s="148" t="s">
        <v>72</v>
      </c>
      <c r="C317" s="224"/>
      <c r="D317" s="224" t="s">
        <v>62</v>
      </c>
      <c r="E317" s="224"/>
      <c r="F317" s="224"/>
      <c r="G317" s="224">
        <f>G315</f>
        <v>98</v>
      </c>
      <c r="H317" s="224">
        <f t="shared" ref="H317:I317" si="165">H315</f>
        <v>98</v>
      </c>
      <c r="I317" s="251">
        <f t="shared" si="165"/>
        <v>28.44242800755536</v>
      </c>
      <c r="J317" s="251">
        <f t="shared" si="137"/>
        <v>28.44242800755536</v>
      </c>
      <c r="K317" s="224">
        <f t="shared" si="138"/>
        <v>98</v>
      </c>
      <c r="L317" s="224" t="s">
        <v>62</v>
      </c>
      <c r="M317" s="150">
        <v>46022</v>
      </c>
      <c r="N317" s="150">
        <v>46022</v>
      </c>
      <c r="O317" s="156"/>
      <c r="P317" s="223" t="s">
        <v>62</v>
      </c>
      <c r="Q317" s="156"/>
      <c r="R317" s="156"/>
    </row>
    <row r="318" spans="1:18" s="56" customFormat="1" ht="74.45" customHeight="1" x14ac:dyDescent="0.25">
      <c r="A318" s="331" t="s">
        <v>251</v>
      </c>
      <c r="B318" s="137" t="s">
        <v>415</v>
      </c>
      <c r="C318" s="142" t="s">
        <v>191</v>
      </c>
      <c r="D318" s="141" t="s">
        <v>333</v>
      </c>
      <c r="E318" s="141" t="s">
        <v>82</v>
      </c>
      <c r="F318" s="142">
        <v>744</v>
      </c>
      <c r="G318" s="142">
        <v>98</v>
      </c>
      <c r="H318" s="142">
        <f>G318</f>
        <v>98</v>
      </c>
      <c r="I318" s="156">
        <v>0</v>
      </c>
      <c r="J318" s="156">
        <f t="shared" si="137"/>
        <v>0</v>
      </c>
      <c r="K318" s="142">
        <f t="shared" si="138"/>
        <v>98</v>
      </c>
      <c r="L318" s="142"/>
      <c r="M318" s="224" t="s">
        <v>62</v>
      </c>
      <c r="N318" s="224" t="s">
        <v>62</v>
      </c>
      <c r="O318" s="156">
        <v>6374.28</v>
      </c>
      <c r="P318" s="156"/>
      <c r="Q318" s="156">
        <v>6374.28</v>
      </c>
      <c r="R318" s="156">
        <v>0</v>
      </c>
    </row>
    <row r="319" spans="1:18" ht="15.75" x14ac:dyDescent="0.2">
      <c r="A319" s="332"/>
      <c r="B319" s="146" t="s">
        <v>70</v>
      </c>
      <c r="C319" s="224"/>
      <c r="D319" s="224" t="s">
        <v>62</v>
      </c>
      <c r="E319" s="224"/>
      <c r="F319" s="224"/>
      <c r="G319" s="224">
        <f>G318</f>
        <v>98</v>
      </c>
      <c r="H319" s="224">
        <f t="shared" ref="H319:I319" si="166">H318</f>
        <v>98</v>
      </c>
      <c r="I319" s="251">
        <f t="shared" si="166"/>
        <v>0</v>
      </c>
      <c r="J319" s="251">
        <f t="shared" si="137"/>
        <v>0</v>
      </c>
      <c r="K319" s="224">
        <f t="shared" si="138"/>
        <v>98</v>
      </c>
      <c r="L319" s="224" t="s">
        <v>62</v>
      </c>
      <c r="M319" s="150">
        <v>46022</v>
      </c>
      <c r="N319" s="150">
        <v>46022</v>
      </c>
      <c r="O319" s="156"/>
      <c r="P319" s="223" t="s">
        <v>62</v>
      </c>
      <c r="Q319" s="156"/>
      <c r="R319" s="156"/>
    </row>
    <row r="320" spans="1:18" ht="14.25" x14ac:dyDescent="0.2">
      <c r="A320" s="332"/>
      <c r="B320" s="147" t="s">
        <v>76</v>
      </c>
      <c r="C320" s="224"/>
      <c r="D320" s="224"/>
      <c r="E320" s="224"/>
      <c r="F320" s="224"/>
      <c r="G320" s="224" t="s">
        <v>62</v>
      </c>
      <c r="H320" s="224"/>
      <c r="I320" s="251" t="s">
        <v>62</v>
      </c>
      <c r="J320" s="251" t="str">
        <f t="shared" si="137"/>
        <v>X</v>
      </c>
      <c r="K320" s="224" t="str">
        <f t="shared" si="138"/>
        <v>X</v>
      </c>
      <c r="L320" s="224" t="s">
        <v>62</v>
      </c>
      <c r="M320" s="224"/>
      <c r="N320" s="224"/>
      <c r="O320" s="223" t="s">
        <v>62</v>
      </c>
      <c r="P320" s="223" t="s">
        <v>62</v>
      </c>
      <c r="Q320" s="223" t="s">
        <v>62</v>
      </c>
      <c r="R320" s="223" t="s">
        <v>62</v>
      </c>
    </row>
    <row r="321" spans="1:18" ht="65.45" customHeight="1" x14ac:dyDescent="0.2">
      <c r="A321" s="332"/>
      <c r="B321" s="148" t="s">
        <v>192</v>
      </c>
      <c r="C321" s="224"/>
      <c r="D321" s="224" t="s">
        <v>62</v>
      </c>
      <c r="E321" s="224"/>
      <c r="F321" s="224"/>
      <c r="G321" s="224">
        <f>G318</f>
        <v>98</v>
      </c>
      <c r="H321" s="224">
        <f t="shared" ref="H321:I321" si="167">H318</f>
        <v>98</v>
      </c>
      <c r="I321" s="251">
        <f t="shared" si="167"/>
        <v>0</v>
      </c>
      <c r="J321" s="251">
        <f t="shared" si="137"/>
        <v>0</v>
      </c>
      <c r="K321" s="224">
        <f t="shared" si="138"/>
        <v>98</v>
      </c>
      <c r="L321" s="224" t="s">
        <v>62</v>
      </c>
      <c r="M321" s="150">
        <v>46022</v>
      </c>
      <c r="N321" s="150">
        <v>46022</v>
      </c>
      <c r="O321" s="156"/>
      <c r="P321" s="223" t="s">
        <v>62</v>
      </c>
      <c r="Q321" s="156"/>
      <c r="R321" s="156"/>
    </row>
    <row r="322" spans="1:18" ht="15" customHeight="1" x14ac:dyDescent="0.2">
      <c r="A322" s="332"/>
      <c r="B322" s="147" t="s">
        <v>193</v>
      </c>
      <c r="C322" s="224"/>
      <c r="D322" s="224"/>
      <c r="E322" s="224"/>
      <c r="F322" s="224"/>
      <c r="G322" s="224" t="s">
        <v>62</v>
      </c>
      <c r="H322" s="224"/>
      <c r="I322" s="251" t="s">
        <v>62</v>
      </c>
      <c r="J322" s="251" t="str">
        <f t="shared" si="137"/>
        <v>X</v>
      </c>
      <c r="K322" s="224" t="str">
        <f t="shared" si="138"/>
        <v>X</v>
      </c>
      <c r="L322" s="224" t="s">
        <v>62</v>
      </c>
      <c r="M322" s="224"/>
      <c r="N322" s="224"/>
      <c r="O322" s="223" t="s">
        <v>62</v>
      </c>
      <c r="P322" s="223" t="s">
        <v>62</v>
      </c>
      <c r="Q322" s="223" t="s">
        <v>62</v>
      </c>
      <c r="R322" s="223" t="s">
        <v>62</v>
      </c>
    </row>
    <row r="323" spans="1:18" ht="38.65" customHeight="1" x14ac:dyDescent="0.2">
      <c r="A323" s="332"/>
      <c r="B323" s="148" t="s">
        <v>330</v>
      </c>
      <c r="C323" s="224"/>
      <c r="D323" s="224" t="s">
        <v>62</v>
      </c>
      <c r="E323" s="224"/>
      <c r="F323" s="224"/>
      <c r="G323" s="224">
        <f>G319</f>
        <v>98</v>
      </c>
      <c r="H323" s="224">
        <f t="shared" ref="H323:I323" si="168">H319</f>
        <v>98</v>
      </c>
      <c r="I323" s="251">
        <f t="shared" si="168"/>
        <v>0</v>
      </c>
      <c r="J323" s="251">
        <f t="shared" si="137"/>
        <v>0</v>
      </c>
      <c r="K323" s="224">
        <f t="shared" si="138"/>
        <v>98</v>
      </c>
      <c r="L323" s="224" t="s">
        <v>62</v>
      </c>
      <c r="M323" s="150">
        <v>46022</v>
      </c>
      <c r="N323" s="150">
        <v>46022</v>
      </c>
      <c r="O323" s="156"/>
      <c r="P323" s="223" t="s">
        <v>62</v>
      </c>
      <c r="Q323" s="156"/>
      <c r="R323" s="156"/>
    </row>
    <row r="324" spans="1:18" ht="21" customHeight="1" x14ac:dyDescent="0.2">
      <c r="A324" s="332"/>
      <c r="B324" s="147" t="s">
        <v>71</v>
      </c>
      <c r="C324" s="224"/>
      <c r="D324" s="224"/>
      <c r="E324" s="224"/>
      <c r="F324" s="224"/>
      <c r="G324" s="224" t="s">
        <v>62</v>
      </c>
      <c r="H324" s="224"/>
      <c r="I324" s="251" t="s">
        <v>62</v>
      </c>
      <c r="J324" s="251" t="str">
        <f t="shared" si="137"/>
        <v>X</v>
      </c>
      <c r="K324" s="224" t="str">
        <f t="shared" si="138"/>
        <v>X</v>
      </c>
      <c r="L324" s="224" t="s">
        <v>62</v>
      </c>
      <c r="M324" s="224"/>
      <c r="N324" s="224"/>
      <c r="O324" s="223" t="s">
        <v>62</v>
      </c>
      <c r="P324" s="223" t="s">
        <v>62</v>
      </c>
      <c r="Q324" s="223" t="s">
        <v>62</v>
      </c>
      <c r="R324" s="223" t="s">
        <v>62</v>
      </c>
    </row>
    <row r="325" spans="1:18" ht="21" customHeight="1" x14ac:dyDescent="0.2">
      <c r="A325" s="333"/>
      <c r="B325" s="148" t="s">
        <v>72</v>
      </c>
      <c r="C325" s="224"/>
      <c r="D325" s="224" t="s">
        <v>62</v>
      </c>
      <c r="E325" s="224"/>
      <c r="F325" s="224"/>
      <c r="G325" s="224">
        <f>G323</f>
        <v>98</v>
      </c>
      <c r="H325" s="224">
        <f t="shared" ref="H325:I325" si="169">H323</f>
        <v>98</v>
      </c>
      <c r="I325" s="251">
        <f t="shared" si="169"/>
        <v>0</v>
      </c>
      <c r="J325" s="251">
        <f t="shared" si="137"/>
        <v>0</v>
      </c>
      <c r="K325" s="224">
        <f t="shared" si="138"/>
        <v>98</v>
      </c>
      <c r="L325" s="224" t="s">
        <v>62</v>
      </c>
      <c r="M325" s="150">
        <v>46022</v>
      </c>
      <c r="N325" s="150">
        <v>46022</v>
      </c>
      <c r="O325" s="156"/>
      <c r="P325" s="223" t="s">
        <v>62</v>
      </c>
      <c r="Q325" s="156"/>
      <c r="R325" s="156"/>
    </row>
    <row r="326" spans="1:18" s="56" customFormat="1" ht="74.45" customHeight="1" x14ac:dyDescent="0.25">
      <c r="A326" s="331" t="s">
        <v>252</v>
      </c>
      <c r="B326" s="137" t="s">
        <v>415</v>
      </c>
      <c r="C326" s="142" t="s">
        <v>191</v>
      </c>
      <c r="D326" s="141" t="s">
        <v>333</v>
      </c>
      <c r="E326" s="141" t="s">
        <v>82</v>
      </c>
      <c r="F326" s="142">
        <v>744</v>
      </c>
      <c r="G326" s="80">
        <v>98</v>
      </c>
      <c r="H326" s="80">
        <f>G326</f>
        <v>98</v>
      </c>
      <c r="I326" s="78">
        <v>98</v>
      </c>
      <c r="J326" s="78">
        <f t="shared" si="137"/>
        <v>98</v>
      </c>
      <c r="K326" s="80">
        <f t="shared" si="138"/>
        <v>98</v>
      </c>
      <c r="L326" s="80"/>
      <c r="M326" s="221" t="s">
        <v>62</v>
      </c>
      <c r="N326" s="221" t="s">
        <v>62</v>
      </c>
      <c r="O326" s="80">
        <v>12748.56</v>
      </c>
      <c r="P326" s="80"/>
      <c r="Q326" s="78">
        <v>12748.56</v>
      </c>
      <c r="R326" s="78">
        <v>12748.56</v>
      </c>
    </row>
    <row r="327" spans="1:18" ht="15.75" x14ac:dyDescent="0.2">
      <c r="A327" s="332"/>
      <c r="B327" s="146" t="s">
        <v>70</v>
      </c>
      <c r="C327" s="224"/>
      <c r="D327" s="224" t="s">
        <v>62</v>
      </c>
      <c r="E327" s="224"/>
      <c r="F327" s="224"/>
      <c r="G327" s="224">
        <f>G326</f>
        <v>98</v>
      </c>
      <c r="H327" s="224">
        <f t="shared" ref="H327:I327" si="170">H326</f>
        <v>98</v>
      </c>
      <c r="I327" s="251">
        <f t="shared" si="170"/>
        <v>98</v>
      </c>
      <c r="J327" s="251">
        <f t="shared" ref="J327:J390" si="171">I327</f>
        <v>98</v>
      </c>
      <c r="K327" s="224">
        <f t="shared" ref="K327:K390" si="172">G327</f>
        <v>98</v>
      </c>
      <c r="L327" s="224" t="s">
        <v>62</v>
      </c>
      <c r="M327" s="150">
        <v>46022</v>
      </c>
      <c r="N327" s="150">
        <v>46022</v>
      </c>
      <c r="O327" s="156"/>
      <c r="P327" s="223" t="s">
        <v>62</v>
      </c>
      <c r="Q327" s="156"/>
      <c r="R327" s="156"/>
    </row>
    <row r="328" spans="1:18" ht="14.25" x14ac:dyDescent="0.2">
      <c r="A328" s="332"/>
      <c r="B328" s="147" t="s">
        <v>76</v>
      </c>
      <c r="C328" s="224"/>
      <c r="D328" s="224"/>
      <c r="E328" s="224"/>
      <c r="F328" s="224"/>
      <c r="G328" s="224" t="s">
        <v>62</v>
      </c>
      <c r="H328" s="224"/>
      <c r="I328" s="251" t="s">
        <v>62</v>
      </c>
      <c r="J328" s="251" t="str">
        <f t="shared" si="171"/>
        <v>X</v>
      </c>
      <c r="K328" s="224" t="str">
        <f t="shared" si="172"/>
        <v>X</v>
      </c>
      <c r="L328" s="224" t="s">
        <v>62</v>
      </c>
      <c r="M328" s="224"/>
      <c r="N328" s="224"/>
      <c r="O328" s="223" t="s">
        <v>62</v>
      </c>
      <c r="P328" s="223" t="s">
        <v>62</v>
      </c>
      <c r="Q328" s="223" t="s">
        <v>62</v>
      </c>
      <c r="R328" s="223" t="s">
        <v>62</v>
      </c>
    </row>
    <row r="329" spans="1:18" ht="65.45" customHeight="1" x14ac:dyDescent="0.2">
      <c r="A329" s="332"/>
      <c r="B329" s="148" t="s">
        <v>192</v>
      </c>
      <c r="C329" s="224"/>
      <c r="D329" s="224" t="s">
        <v>62</v>
      </c>
      <c r="E329" s="224"/>
      <c r="F329" s="224"/>
      <c r="G329" s="224">
        <f>G326</f>
        <v>98</v>
      </c>
      <c r="H329" s="224">
        <f t="shared" ref="H329:I329" si="173">H326</f>
        <v>98</v>
      </c>
      <c r="I329" s="251">
        <f t="shared" si="173"/>
        <v>98</v>
      </c>
      <c r="J329" s="251">
        <f t="shared" si="171"/>
        <v>98</v>
      </c>
      <c r="K329" s="224">
        <f t="shared" si="172"/>
        <v>98</v>
      </c>
      <c r="L329" s="224" t="s">
        <v>62</v>
      </c>
      <c r="M329" s="150">
        <v>46022</v>
      </c>
      <c r="N329" s="150">
        <v>46022</v>
      </c>
      <c r="O329" s="156"/>
      <c r="P329" s="223" t="s">
        <v>62</v>
      </c>
      <c r="Q329" s="156"/>
      <c r="R329" s="156"/>
    </row>
    <row r="330" spans="1:18" ht="15" customHeight="1" x14ac:dyDescent="0.2">
      <c r="A330" s="332"/>
      <c r="B330" s="147" t="s">
        <v>193</v>
      </c>
      <c r="C330" s="224"/>
      <c r="D330" s="224"/>
      <c r="E330" s="224"/>
      <c r="F330" s="224"/>
      <c r="G330" s="224" t="s">
        <v>62</v>
      </c>
      <c r="H330" s="224"/>
      <c r="I330" s="251" t="s">
        <v>62</v>
      </c>
      <c r="J330" s="251" t="str">
        <f t="shared" si="171"/>
        <v>X</v>
      </c>
      <c r="K330" s="224" t="str">
        <f t="shared" si="172"/>
        <v>X</v>
      </c>
      <c r="L330" s="224" t="s">
        <v>62</v>
      </c>
      <c r="M330" s="224"/>
      <c r="N330" s="224"/>
      <c r="O330" s="223" t="s">
        <v>62</v>
      </c>
      <c r="P330" s="223" t="s">
        <v>62</v>
      </c>
      <c r="Q330" s="223" t="s">
        <v>62</v>
      </c>
      <c r="R330" s="223" t="s">
        <v>62</v>
      </c>
    </row>
    <row r="331" spans="1:18" ht="38.65" customHeight="1" x14ac:dyDescent="0.2">
      <c r="A331" s="332"/>
      <c r="B331" s="148" t="s">
        <v>330</v>
      </c>
      <c r="C331" s="224"/>
      <c r="D331" s="224" t="s">
        <v>62</v>
      </c>
      <c r="E331" s="224"/>
      <c r="F331" s="224"/>
      <c r="G331" s="224">
        <f>G327</f>
        <v>98</v>
      </c>
      <c r="H331" s="224">
        <f t="shared" ref="H331:I331" si="174">H327</f>
        <v>98</v>
      </c>
      <c r="I331" s="251">
        <f t="shared" si="174"/>
        <v>98</v>
      </c>
      <c r="J331" s="251">
        <f t="shared" si="171"/>
        <v>98</v>
      </c>
      <c r="K331" s="224">
        <f t="shared" si="172"/>
        <v>98</v>
      </c>
      <c r="L331" s="224" t="s">
        <v>62</v>
      </c>
      <c r="M331" s="150">
        <v>46022</v>
      </c>
      <c r="N331" s="150">
        <v>46022</v>
      </c>
      <c r="O331" s="156"/>
      <c r="P331" s="223" t="s">
        <v>62</v>
      </c>
      <c r="Q331" s="156"/>
      <c r="R331" s="156"/>
    </row>
    <row r="332" spans="1:18" ht="21" customHeight="1" x14ac:dyDescent="0.2">
      <c r="A332" s="332"/>
      <c r="B332" s="147" t="s">
        <v>71</v>
      </c>
      <c r="C332" s="224"/>
      <c r="D332" s="224"/>
      <c r="E332" s="224"/>
      <c r="F332" s="224"/>
      <c r="G332" s="224" t="s">
        <v>62</v>
      </c>
      <c r="H332" s="224"/>
      <c r="I332" s="251" t="s">
        <v>62</v>
      </c>
      <c r="J332" s="251" t="str">
        <f t="shared" si="171"/>
        <v>X</v>
      </c>
      <c r="K332" s="224" t="str">
        <f t="shared" si="172"/>
        <v>X</v>
      </c>
      <c r="L332" s="224" t="s">
        <v>62</v>
      </c>
      <c r="M332" s="224"/>
      <c r="N332" s="224"/>
      <c r="O332" s="223" t="s">
        <v>62</v>
      </c>
      <c r="P332" s="223" t="s">
        <v>62</v>
      </c>
      <c r="Q332" s="223" t="s">
        <v>62</v>
      </c>
      <c r="R332" s="223" t="s">
        <v>62</v>
      </c>
    </row>
    <row r="333" spans="1:18" ht="21" customHeight="1" x14ac:dyDescent="0.2">
      <c r="A333" s="333"/>
      <c r="B333" s="148" t="s">
        <v>72</v>
      </c>
      <c r="C333" s="224"/>
      <c r="D333" s="224" t="s">
        <v>62</v>
      </c>
      <c r="E333" s="224"/>
      <c r="F333" s="224"/>
      <c r="G333" s="224">
        <f>G331</f>
        <v>98</v>
      </c>
      <c r="H333" s="224">
        <f t="shared" ref="H333:I333" si="175">H331</f>
        <v>98</v>
      </c>
      <c r="I333" s="251">
        <f t="shared" si="175"/>
        <v>98</v>
      </c>
      <c r="J333" s="251">
        <f t="shared" si="171"/>
        <v>98</v>
      </c>
      <c r="K333" s="224">
        <f t="shared" si="172"/>
        <v>98</v>
      </c>
      <c r="L333" s="224" t="s">
        <v>62</v>
      </c>
      <c r="M333" s="150">
        <v>46022</v>
      </c>
      <c r="N333" s="150">
        <v>46022</v>
      </c>
      <c r="O333" s="156"/>
      <c r="P333" s="223" t="s">
        <v>62</v>
      </c>
      <c r="Q333" s="156"/>
      <c r="R333" s="156"/>
    </row>
    <row r="334" spans="1:18" s="56" customFormat="1" ht="74.45" customHeight="1" x14ac:dyDescent="0.25">
      <c r="A334" s="331" t="s">
        <v>253</v>
      </c>
      <c r="B334" s="137" t="s">
        <v>415</v>
      </c>
      <c r="C334" s="142" t="s">
        <v>191</v>
      </c>
      <c r="D334" s="141" t="s">
        <v>333</v>
      </c>
      <c r="E334" s="141" t="s">
        <v>82</v>
      </c>
      <c r="F334" s="142">
        <v>744</v>
      </c>
      <c r="G334" s="142">
        <v>98</v>
      </c>
      <c r="H334" s="142">
        <f>G334</f>
        <v>98</v>
      </c>
      <c r="I334" s="156">
        <v>0</v>
      </c>
      <c r="J334" s="156">
        <f t="shared" si="171"/>
        <v>0</v>
      </c>
      <c r="K334" s="142">
        <f t="shared" si="172"/>
        <v>98</v>
      </c>
      <c r="L334" s="142"/>
      <c r="M334" s="224" t="s">
        <v>62</v>
      </c>
      <c r="N334" s="224" t="s">
        <v>62</v>
      </c>
      <c r="O334" s="156">
        <v>8261.02</v>
      </c>
      <c r="P334" s="156"/>
      <c r="Q334" s="156">
        <v>3773.48</v>
      </c>
      <c r="R334" s="156">
        <v>0</v>
      </c>
    </row>
    <row r="335" spans="1:18" ht="15.75" x14ac:dyDescent="0.2">
      <c r="A335" s="332"/>
      <c r="B335" s="146" t="s">
        <v>70</v>
      </c>
      <c r="C335" s="224"/>
      <c r="D335" s="224" t="s">
        <v>62</v>
      </c>
      <c r="E335" s="224"/>
      <c r="F335" s="224"/>
      <c r="G335" s="224">
        <f>G334</f>
        <v>98</v>
      </c>
      <c r="H335" s="224">
        <f t="shared" ref="H335:I335" si="176">H334</f>
        <v>98</v>
      </c>
      <c r="I335" s="251">
        <f t="shared" si="176"/>
        <v>0</v>
      </c>
      <c r="J335" s="251">
        <f t="shared" si="171"/>
        <v>0</v>
      </c>
      <c r="K335" s="224">
        <f t="shared" si="172"/>
        <v>98</v>
      </c>
      <c r="L335" s="224" t="s">
        <v>62</v>
      </c>
      <c r="M335" s="150">
        <v>46022</v>
      </c>
      <c r="N335" s="150">
        <v>46022</v>
      </c>
      <c r="O335" s="156"/>
      <c r="P335" s="223" t="s">
        <v>62</v>
      </c>
      <c r="Q335" s="156"/>
      <c r="R335" s="156"/>
    </row>
    <row r="336" spans="1:18" ht="14.25" x14ac:dyDescent="0.2">
      <c r="A336" s="332"/>
      <c r="B336" s="147" t="s">
        <v>76</v>
      </c>
      <c r="C336" s="224"/>
      <c r="D336" s="224"/>
      <c r="E336" s="224"/>
      <c r="F336" s="224"/>
      <c r="G336" s="224" t="s">
        <v>62</v>
      </c>
      <c r="H336" s="224"/>
      <c r="I336" s="251" t="s">
        <v>62</v>
      </c>
      <c r="J336" s="251" t="str">
        <f t="shared" si="171"/>
        <v>X</v>
      </c>
      <c r="K336" s="224" t="str">
        <f t="shared" si="172"/>
        <v>X</v>
      </c>
      <c r="L336" s="224" t="s">
        <v>62</v>
      </c>
      <c r="M336" s="224"/>
      <c r="N336" s="224"/>
      <c r="O336" s="223" t="s">
        <v>62</v>
      </c>
      <c r="P336" s="223" t="s">
        <v>62</v>
      </c>
      <c r="Q336" s="223" t="s">
        <v>62</v>
      </c>
      <c r="R336" s="223" t="s">
        <v>62</v>
      </c>
    </row>
    <row r="337" spans="1:18" ht="65.45" customHeight="1" x14ac:dyDescent="0.2">
      <c r="A337" s="332"/>
      <c r="B337" s="148" t="s">
        <v>192</v>
      </c>
      <c r="C337" s="224"/>
      <c r="D337" s="224" t="s">
        <v>62</v>
      </c>
      <c r="E337" s="224"/>
      <c r="F337" s="224"/>
      <c r="G337" s="224">
        <f>G334</f>
        <v>98</v>
      </c>
      <c r="H337" s="224">
        <f t="shared" ref="H337:I337" si="177">H334</f>
        <v>98</v>
      </c>
      <c r="I337" s="251">
        <f t="shared" si="177"/>
        <v>0</v>
      </c>
      <c r="J337" s="251">
        <f t="shared" si="171"/>
        <v>0</v>
      </c>
      <c r="K337" s="224">
        <f t="shared" si="172"/>
        <v>98</v>
      </c>
      <c r="L337" s="224" t="s">
        <v>62</v>
      </c>
      <c r="M337" s="150">
        <v>46022</v>
      </c>
      <c r="N337" s="150">
        <v>46022</v>
      </c>
      <c r="O337" s="156"/>
      <c r="P337" s="223" t="s">
        <v>62</v>
      </c>
      <c r="Q337" s="156"/>
      <c r="R337" s="156"/>
    </row>
    <row r="338" spans="1:18" ht="15" customHeight="1" x14ac:dyDescent="0.2">
      <c r="A338" s="332"/>
      <c r="B338" s="147" t="s">
        <v>193</v>
      </c>
      <c r="C338" s="224"/>
      <c r="D338" s="224"/>
      <c r="E338" s="224"/>
      <c r="F338" s="224"/>
      <c r="G338" s="224" t="s">
        <v>62</v>
      </c>
      <c r="H338" s="224"/>
      <c r="I338" s="251" t="s">
        <v>62</v>
      </c>
      <c r="J338" s="251" t="str">
        <f t="shared" si="171"/>
        <v>X</v>
      </c>
      <c r="K338" s="224" t="str">
        <f t="shared" si="172"/>
        <v>X</v>
      </c>
      <c r="L338" s="224" t="s">
        <v>62</v>
      </c>
      <c r="M338" s="224"/>
      <c r="N338" s="224"/>
      <c r="O338" s="223" t="s">
        <v>62</v>
      </c>
      <c r="P338" s="223" t="s">
        <v>62</v>
      </c>
      <c r="Q338" s="223" t="s">
        <v>62</v>
      </c>
      <c r="R338" s="223" t="s">
        <v>62</v>
      </c>
    </row>
    <row r="339" spans="1:18" ht="38.65" customHeight="1" x14ac:dyDescent="0.2">
      <c r="A339" s="332"/>
      <c r="B339" s="148" t="s">
        <v>330</v>
      </c>
      <c r="C339" s="224"/>
      <c r="D339" s="224" t="s">
        <v>62</v>
      </c>
      <c r="E339" s="224"/>
      <c r="F339" s="224"/>
      <c r="G339" s="224">
        <f>G335</f>
        <v>98</v>
      </c>
      <c r="H339" s="224">
        <f t="shared" ref="H339:I339" si="178">H335</f>
        <v>98</v>
      </c>
      <c r="I339" s="251">
        <f t="shared" si="178"/>
        <v>0</v>
      </c>
      <c r="J339" s="251">
        <f t="shared" si="171"/>
        <v>0</v>
      </c>
      <c r="K339" s="224">
        <f t="shared" si="172"/>
        <v>98</v>
      </c>
      <c r="L339" s="224" t="s">
        <v>62</v>
      </c>
      <c r="M339" s="150">
        <v>46022</v>
      </c>
      <c r="N339" s="150">
        <v>46022</v>
      </c>
      <c r="O339" s="156"/>
      <c r="P339" s="223" t="s">
        <v>62</v>
      </c>
      <c r="Q339" s="156"/>
      <c r="R339" s="156"/>
    </row>
    <row r="340" spans="1:18" ht="21" customHeight="1" x14ac:dyDescent="0.2">
      <c r="A340" s="332"/>
      <c r="B340" s="147" t="s">
        <v>71</v>
      </c>
      <c r="C340" s="224"/>
      <c r="D340" s="224"/>
      <c r="E340" s="224"/>
      <c r="F340" s="224"/>
      <c r="G340" s="224" t="s">
        <v>62</v>
      </c>
      <c r="H340" s="224"/>
      <c r="I340" s="251" t="s">
        <v>62</v>
      </c>
      <c r="J340" s="251" t="str">
        <f t="shared" si="171"/>
        <v>X</v>
      </c>
      <c r="K340" s="224" t="str">
        <f t="shared" si="172"/>
        <v>X</v>
      </c>
      <c r="L340" s="224" t="s">
        <v>62</v>
      </c>
      <c r="M340" s="224"/>
      <c r="N340" s="224"/>
      <c r="O340" s="223" t="s">
        <v>62</v>
      </c>
      <c r="P340" s="223" t="s">
        <v>62</v>
      </c>
      <c r="Q340" s="223" t="s">
        <v>62</v>
      </c>
      <c r="R340" s="223" t="s">
        <v>62</v>
      </c>
    </row>
    <row r="341" spans="1:18" ht="21" customHeight="1" x14ac:dyDescent="0.2">
      <c r="A341" s="333"/>
      <c r="B341" s="148" t="s">
        <v>72</v>
      </c>
      <c r="C341" s="224"/>
      <c r="D341" s="224" t="s">
        <v>62</v>
      </c>
      <c r="E341" s="224"/>
      <c r="F341" s="224"/>
      <c r="G341" s="224">
        <f>G339</f>
        <v>98</v>
      </c>
      <c r="H341" s="224">
        <f t="shared" ref="H341:I341" si="179">H339</f>
        <v>98</v>
      </c>
      <c r="I341" s="251">
        <f t="shared" si="179"/>
        <v>0</v>
      </c>
      <c r="J341" s="251">
        <f t="shared" si="171"/>
        <v>0</v>
      </c>
      <c r="K341" s="224">
        <f t="shared" si="172"/>
        <v>98</v>
      </c>
      <c r="L341" s="224" t="s">
        <v>62</v>
      </c>
      <c r="M341" s="150">
        <v>46022</v>
      </c>
      <c r="N341" s="150">
        <v>46022</v>
      </c>
      <c r="O341" s="156"/>
      <c r="P341" s="223" t="s">
        <v>62</v>
      </c>
      <c r="Q341" s="156"/>
      <c r="R341" s="156"/>
    </row>
    <row r="342" spans="1:18" s="56" customFormat="1" ht="74.45" customHeight="1" x14ac:dyDescent="0.25">
      <c r="A342" s="331" t="s">
        <v>254</v>
      </c>
      <c r="B342" s="137" t="s">
        <v>415</v>
      </c>
      <c r="C342" s="142" t="s">
        <v>191</v>
      </c>
      <c r="D342" s="141" t="s">
        <v>333</v>
      </c>
      <c r="E342" s="141" t="s">
        <v>82</v>
      </c>
      <c r="F342" s="142">
        <v>744</v>
      </c>
      <c r="G342" s="142">
        <v>98</v>
      </c>
      <c r="H342" s="142">
        <f>G342</f>
        <v>98</v>
      </c>
      <c r="I342" s="156">
        <v>0</v>
      </c>
      <c r="J342" s="156">
        <f t="shared" si="171"/>
        <v>0</v>
      </c>
      <c r="K342" s="142">
        <f t="shared" si="172"/>
        <v>98</v>
      </c>
      <c r="L342" s="142"/>
      <c r="M342" s="224" t="s">
        <v>62</v>
      </c>
      <c r="N342" s="224" t="s">
        <v>62</v>
      </c>
      <c r="O342" s="156">
        <v>12729.64</v>
      </c>
      <c r="P342" s="156"/>
      <c r="Q342" s="156">
        <v>3754.56</v>
      </c>
      <c r="R342" s="156">
        <v>0</v>
      </c>
    </row>
    <row r="343" spans="1:18" ht="15.75" x14ac:dyDescent="0.2">
      <c r="A343" s="332"/>
      <c r="B343" s="146" t="s">
        <v>70</v>
      </c>
      <c r="C343" s="224"/>
      <c r="D343" s="224" t="s">
        <v>62</v>
      </c>
      <c r="E343" s="224"/>
      <c r="F343" s="224"/>
      <c r="G343" s="224">
        <f>G342</f>
        <v>98</v>
      </c>
      <c r="H343" s="224">
        <f t="shared" ref="H343:I343" si="180">H342</f>
        <v>98</v>
      </c>
      <c r="I343" s="251">
        <f t="shared" si="180"/>
        <v>0</v>
      </c>
      <c r="J343" s="251">
        <f t="shared" si="171"/>
        <v>0</v>
      </c>
      <c r="K343" s="224">
        <f t="shared" si="172"/>
        <v>98</v>
      </c>
      <c r="L343" s="224" t="s">
        <v>62</v>
      </c>
      <c r="M343" s="150">
        <v>46022</v>
      </c>
      <c r="N343" s="150">
        <v>46022</v>
      </c>
      <c r="O343" s="156"/>
      <c r="P343" s="223" t="s">
        <v>62</v>
      </c>
      <c r="Q343" s="156"/>
      <c r="R343" s="156"/>
    </row>
    <row r="344" spans="1:18" ht="14.25" x14ac:dyDescent="0.2">
      <c r="A344" s="332"/>
      <c r="B344" s="147" t="s">
        <v>76</v>
      </c>
      <c r="C344" s="224"/>
      <c r="D344" s="224"/>
      <c r="E344" s="224"/>
      <c r="F344" s="224"/>
      <c r="G344" s="224" t="s">
        <v>62</v>
      </c>
      <c r="H344" s="224"/>
      <c r="I344" s="251" t="s">
        <v>62</v>
      </c>
      <c r="J344" s="251" t="str">
        <f t="shared" si="171"/>
        <v>X</v>
      </c>
      <c r="K344" s="224" t="str">
        <f t="shared" si="172"/>
        <v>X</v>
      </c>
      <c r="L344" s="224" t="s">
        <v>62</v>
      </c>
      <c r="M344" s="224"/>
      <c r="N344" s="224"/>
      <c r="O344" s="223" t="s">
        <v>62</v>
      </c>
      <c r="P344" s="223" t="s">
        <v>62</v>
      </c>
      <c r="Q344" s="223" t="s">
        <v>62</v>
      </c>
      <c r="R344" s="223" t="s">
        <v>62</v>
      </c>
    </row>
    <row r="345" spans="1:18" ht="65.45" customHeight="1" x14ac:dyDescent="0.2">
      <c r="A345" s="332"/>
      <c r="B345" s="148" t="s">
        <v>192</v>
      </c>
      <c r="C345" s="224"/>
      <c r="D345" s="224" t="s">
        <v>62</v>
      </c>
      <c r="E345" s="224"/>
      <c r="F345" s="224"/>
      <c r="G345" s="224">
        <f>G342</f>
        <v>98</v>
      </c>
      <c r="H345" s="224">
        <f t="shared" ref="H345:I345" si="181">H342</f>
        <v>98</v>
      </c>
      <c r="I345" s="251">
        <f t="shared" si="181"/>
        <v>0</v>
      </c>
      <c r="J345" s="251">
        <f t="shared" si="171"/>
        <v>0</v>
      </c>
      <c r="K345" s="224">
        <f t="shared" si="172"/>
        <v>98</v>
      </c>
      <c r="L345" s="224" t="s">
        <v>62</v>
      </c>
      <c r="M345" s="150">
        <v>46022</v>
      </c>
      <c r="N345" s="150">
        <v>46022</v>
      </c>
      <c r="O345" s="156"/>
      <c r="P345" s="223" t="s">
        <v>62</v>
      </c>
      <c r="Q345" s="156"/>
      <c r="R345" s="156"/>
    </row>
    <row r="346" spans="1:18" ht="15" customHeight="1" x14ac:dyDescent="0.2">
      <c r="A346" s="332"/>
      <c r="B346" s="147" t="s">
        <v>193</v>
      </c>
      <c r="C346" s="224"/>
      <c r="D346" s="224"/>
      <c r="E346" s="224"/>
      <c r="F346" s="224"/>
      <c r="G346" s="224" t="s">
        <v>62</v>
      </c>
      <c r="H346" s="224"/>
      <c r="I346" s="251" t="s">
        <v>62</v>
      </c>
      <c r="J346" s="251" t="str">
        <f t="shared" si="171"/>
        <v>X</v>
      </c>
      <c r="K346" s="224" t="str">
        <f t="shared" si="172"/>
        <v>X</v>
      </c>
      <c r="L346" s="224" t="s">
        <v>62</v>
      </c>
      <c r="M346" s="224"/>
      <c r="N346" s="224"/>
      <c r="O346" s="223" t="s">
        <v>62</v>
      </c>
      <c r="P346" s="223" t="s">
        <v>62</v>
      </c>
      <c r="Q346" s="223" t="s">
        <v>62</v>
      </c>
      <c r="R346" s="223" t="s">
        <v>62</v>
      </c>
    </row>
    <row r="347" spans="1:18" ht="38.65" customHeight="1" x14ac:dyDescent="0.2">
      <c r="A347" s="332"/>
      <c r="B347" s="148" t="s">
        <v>330</v>
      </c>
      <c r="C347" s="224"/>
      <c r="D347" s="224" t="s">
        <v>62</v>
      </c>
      <c r="E347" s="224"/>
      <c r="F347" s="224"/>
      <c r="G347" s="224">
        <f>G343</f>
        <v>98</v>
      </c>
      <c r="H347" s="224">
        <f t="shared" ref="H347:I347" si="182">H343</f>
        <v>98</v>
      </c>
      <c r="I347" s="251">
        <f t="shared" si="182"/>
        <v>0</v>
      </c>
      <c r="J347" s="251">
        <f t="shared" si="171"/>
        <v>0</v>
      </c>
      <c r="K347" s="224">
        <f t="shared" si="172"/>
        <v>98</v>
      </c>
      <c r="L347" s="224" t="s">
        <v>62</v>
      </c>
      <c r="M347" s="150">
        <v>46022</v>
      </c>
      <c r="N347" s="150">
        <v>46022</v>
      </c>
      <c r="O347" s="156"/>
      <c r="P347" s="223" t="s">
        <v>62</v>
      </c>
      <c r="Q347" s="156"/>
      <c r="R347" s="156"/>
    </row>
    <row r="348" spans="1:18" ht="21" customHeight="1" x14ac:dyDescent="0.2">
      <c r="A348" s="332"/>
      <c r="B348" s="147" t="s">
        <v>71</v>
      </c>
      <c r="C348" s="224"/>
      <c r="D348" s="224"/>
      <c r="E348" s="224"/>
      <c r="F348" s="224"/>
      <c r="G348" s="224" t="s">
        <v>62</v>
      </c>
      <c r="H348" s="224"/>
      <c r="I348" s="251" t="s">
        <v>62</v>
      </c>
      <c r="J348" s="251" t="str">
        <f t="shared" si="171"/>
        <v>X</v>
      </c>
      <c r="K348" s="224" t="str">
        <f t="shared" si="172"/>
        <v>X</v>
      </c>
      <c r="L348" s="224" t="s">
        <v>62</v>
      </c>
      <c r="M348" s="224"/>
      <c r="N348" s="224"/>
      <c r="O348" s="223" t="s">
        <v>62</v>
      </c>
      <c r="P348" s="223" t="s">
        <v>62</v>
      </c>
      <c r="Q348" s="223" t="s">
        <v>62</v>
      </c>
      <c r="R348" s="223" t="s">
        <v>62</v>
      </c>
    </row>
    <row r="349" spans="1:18" ht="21" customHeight="1" x14ac:dyDescent="0.2">
      <c r="A349" s="333"/>
      <c r="B349" s="148" t="s">
        <v>72</v>
      </c>
      <c r="C349" s="224"/>
      <c r="D349" s="224" t="s">
        <v>62</v>
      </c>
      <c r="E349" s="224"/>
      <c r="F349" s="224"/>
      <c r="G349" s="224">
        <f>G347</f>
        <v>98</v>
      </c>
      <c r="H349" s="224">
        <f t="shared" ref="H349:I349" si="183">H347</f>
        <v>98</v>
      </c>
      <c r="I349" s="251">
        <f t="shared" si="183"/>
        <v>0</v>
      </c>
      <c r="J349" s="251">
        <f t="shared" si="171"/>
        <v>0</v>
      </c>
      <c r="K349" s="224">
        <f t="shared" si="172"/>
        <v>98</v>
      </c>
      <c r="L349" s="224" t="s">
        <v>62</v>
      </c>
      <c r="M349" s="150">
        <v>46022</v>
      </c>
      <c r="N349" s="150">
        <v>46022</v>
      </c>
      <c r="O349" s="156"/>
      <c r="P349" s="223" t="s">
        <v>62</v>
      </c>
      <c r="Q349" s="156"/>
      <c r="R349" s="156"/>
    </row>
    <row r="350" spans="1:18" s="56" customFormat="1" ht="74.45" customHeight="1" x14ac:dyDescent="0.25">
      <c r="A350" s="331" t="s">
        <v>255</v>
      </c>
      <c r="B350" s="137" t="s">
        <v>415</v>
      </c>
      <c r="C350" s="142" t="s">
        <v>191</v>
      </c>
      <c r="D350" s="141" t="s">
        <v>333</v>
      </c>
      <c r="E350" s="141" t="s">
        <v>82</v>
      </c>
      <c r="F350" s="142">
        <v>744</v>
      </c>
      <c r="G350" s="80">
        <v>98</v>
      </c>
      <c r="H350" s="80">
        <f>G350</f>
        <v>98</v>
      </c>
      <c r="I350" s="78">
        <v>0</v>
      </c>
      <c r="J350" s="78">
        <f t="shared" si="171"/>
        <v>0</v>
      </c>
      <c r="K350" s="80">
        <f t="shared" si="172"/>
        <v>98</v>
      </c>
      <c r="L350" s="80"/>
      <c r="M350" s="221" t="s">
        <v>62</v>
      </c>
      <c r="N350" s="221" t="s">
        <v>62</v>
      </c>
      <c r="O350" s="80">
        <v>6374.28</v>
      </c>
      <c r="P350" s="80"/>
      <c r="Q350" s="78">
        <v>6374.28</v>
      </c>
      <c r="R350" s="80">
        <v>0</v>
      </c>
    </row>
    <row r="351" spans="1:18" ht="15.75" x14ac:dyDescent="0.2">
      <c r="A351" s="332"/>
      <c r="B351" s="146" t="s">
        <v>70</v>
      </c>
      <c r="C351" s="224"/>
      <c r="D351" s="224" t="s">
        <v>62</v>
      </c>
      <c r="E351" s="224"/>
      <c r="F351" s="224"/>
      <c r="G351" s="224">
        <f>G350</f>
        <v>98</v>
      </c>
      <c r="H351" s="224">
        <f t="shared" ref="H351:I351" si="184">H350</f>
        <v>98</v>
      </c>
      <c r="I351" s="251">
        <f t="shared" si="184"/>
        <v>0</v>
      </c>
      <c r="J351" s="251">
        <f t="shared" si="171"/>
        <v>0</v>
      </c>
      <c r="K351" s="224">
        <f t="shared" si="172"/>
        <v>98</v>
      </c>
      <c r="L351" s="224" t="s">
        <v>62</v>
      </c>
      <c r="M351" s="150">
        <v>46022</v>
      </c>
      <c r="N351" s="150">
        <v>46022</v>
      </c>
      <c r="O351" s="156"/>
      <c r="P351" s="223" t="s">
        <v>62</v>
      </c>
      <c r="Q351" s="156"/>
      <c r="R351" s="156"/>
    </row>
    <row r="352" spans="1:18" ht="14.25" x14ac:dyDescent="0.2">
      <c r="A352" s="332"/>
      <c r="B352" s="147" t="s">
        <v>76</v>
      </c>
      <c r="C352" s="224"/>
      <c r="D352" s="224"/>
      <c r="E352" s="224"/>
      <c r="F352" s="224"/>
      <c r="G352" s="224" t="s">
        <v>62</v>
      </c>
      <c r="H352" s="224"/>
      <c r="I352" s="251" t="s">
        <v>62</v>
      </c>
      <c r="J352" s="251" t="str">
        <f t="shared" si="171"/>
        <v>X</v>
      </c>
      <c r="K352" s="224" t="str">
        <f t="shared" si="172"/>
        <v>X</v>
      </c>
      <c r="L352" s="224" t="s">
        <v>62</v>
      </c>
      <c r="M352" s="224"/>
      <c r="N352" s="224"/>
      <c r="O352" s="223" t="s">
        <v>62</v>
      </c>
      <c r="P352" s="223" t="s">
        <v>62</v>
      </c>
      <c r="Q352" s="223" t="s">
        <v>62</v>
      </c>
      <c r="R352" s="223" t="s">
        <v>62</v>
      </c>
    </row>
    <row r="353" spans="1:18" ht="65.45" customHeight="1" x14ac:dyDescent="0.2">
      <c r="A353" s="332"/>
      <c r="B353" s="148" t="s">
        <v>192</v>
      </c>
      <c r="C353" s="224"/>
      <c r="D353" s="224" t="s">
        <v>62</v>
      </c>
      <c r="E353" s="224"/>
      <c r="F353" s="224"/>
      <c r="G353" s="224">
        <f>G350</f>
        <v>98</v>
      </c>
      <c r="H353" s="224">
        <f t="shared" ref="H353:I353" si="185">H350</f>
        <v>98</v>
      </c>
      <c r="I353" s="251">
        <f t="shared" si="185"/>
        <v>0</v>
      </c>
      <c r="J353" s="251">
        <f t="shared" si="171"/>
        <v>0</v>
      </c>
      <c r="K353" s="224">
        <f t="shared" si="172"/>
        <v>98</v>
      </c>
      <c r="L353" s="224" t="s">
        <v>62</v>
      </c>
      <c r="M353" s="150">
        <v>46022</v>
      </c>
      <c r="N353" s="150">
        <v>46022</v>
      </c>
      <c r="O353" s="156"/>
      <c r="P353" s="223" t="s">
        <v>62</v>
      </c>
      <c r="Q353" s="156"/>
      <c r="R353" s="156"/>
    </row>
    <row r="354" spans="1:18" ht="15" customHeight="1" x14ac:dyDescent="0.2">
      <c r="A354" s="332"/>
      <c r="B354" s="147" t="s">
        <v>193</v>
      </c>
      <c r="C354" s="224"/>
      <c r="D354" s="224"/>
      <c r="E354" s="224"/>
      <c r="F354" s="224"/>
      <c r="G354" s="224" t="s">
        <v>62</v>
      </c>
      <c r="H354" s="224"/>
      <c r="I354" s="251" t="s">
        <v>62</v>
      </c>
      <c r="J354" s="251" t="str">
        <f t="shared" si="171"/>
        <v>X</v>
      </c>
      <c r="K354" s="224" t="str">
        <f t="shared" si="172"/>
        <v>X</v>
      </c>
      <c r="L354" s="224" t="s">
        <v>62</v>
      </c>
      <c r="M354" s="224"/>
      <c r="N354" s="224"/>
      <c r="O354" s="223" t="s">
        <v>62</v>
      </c>
      <c r="P354" s="223" t="s">
        <v>62</v>
      </c>
      <c r="Q354" s="223" t="s">
        <v>62</v>
      </c>
      <c r="R354" s="223" t="s">
        <v>62</v>
      </c>
    </row>
    <row r="355" spans="1:18" ht="38.65" customHeight="1" x14ac:dyDescent="0.2">
      <c r="A355" s="332"/>
      <c r="B355" s="148" t="s">
        <v>330</v>
      </c>
      <c r="C355" s="224"/>
      <c r="D355" s="224" t="s">
        <v>62</v>
      </c>
      <c r="E355" s="224"/>
      <c r="F355" s="224"/>
      <c r="G355" s="224">
        <f>G351</f>
        <v>98</v>
      </c>
      <c r="H355" s="224">
        <f t="shared" ref="H355:I355" si="186">H351</f>
        <v>98</v>
      </c>
      <c r="I355" s="251">
        <f t="shared" si="186"/>
        <v>0</v>
      </c>
      <c r="J355" s="251">
        <f t="shared" si="171"/>
        <v>0</v>
      </c>
      <c r="K355" s="224">
        <f t="shared" si="172"/>
        <v>98</v>
      </c>
      <c r="L355" s="224" t="s">
        <v>62</v>
      </c>
      <c r="M355" s="150">
        <v>46022</v>
      </c>
      <c r="N355" s="150">
        <v>46022</v>
      </c>
      <c r="O355" s="156"/>
      <c r="P355" s="223" t="s">
        <v>62</v>
      </c>
      <c r="Q355" s="156"/>
      <c r="R355" s="156"/>
    </row>
    <row r="356" spans="1:18" ht="21" customHeight="1" x14ac:dyDescent="0.2">
      <c r="A356" s="332"/>
      <c r="B356" s="147" t="s">
        <v>71</v>
      </c>
      <c r="C356" s="224"/>
      <c r="D356" s="224"/>
      <c r="E356" s="224"/>
      <c r="F356" s="224"/>
      <c r="G356" s="224" t="s">
        <v>62</v>
      </c>
      <c r="H356" s="224"/>
      <c r="I356" s="251" t="s">
        <v>62</v>
      </c>
      <c r="J356" s="251" t="str">
        <f t="shared" si="171"/>
        <v>X</v>
      </c>
      <c r="K356" s="224" t="str">
        <f t="shared" si="172"/>
        <v>X</v>
      </c>
      <c r="L356" s="224" t="s">
        <v>62</v>
      </c>
      <c r="M356" s="224"/>
      <c r="N356" s="224"/>
      <c r="O356" s="223" t="s">
        <v>62</v>
      </c>
      <c r="P356" s="223" t="s">
        <v>62</v>
      </c>
      <c r="Q356" s="223" t="s">
        <v>62</v>
      </c>
      <c r="R356" s="223" t="s">
        <v>62</v>
      </c>
    </row>
    <row r="357" spans="1:18" ht="21" customHeight="1" x14ac:dyDescent="0.2">
      <c r="A357" s="333"/>
      <c r="B357" s="148" t="s">
        <v>72</v>
      </c>
      <c r="C357" s="224"/>
      <c r="D357" s="224" t="s">
        <v>62</v>
      </c>
      <c r="E357" s="224"/>
      <c r="F357" s="224"/>
      <c r="G357" s="224">
        <f>G355</f>
        <v>98</v>
      </c>
      <c r="H357" s="224">
        <f t="shared" ref="H357:I357" si="187">H355</f>
        <v>98</v>
      </c>
      <c r="I357" s="251">
        <f t="shared" si="187"/>
        <v>0</v>
      </c>
      <c r="J357" s="251">
        <f t="shared" si="171"/>
        <v>0</v>
      </c>
      <c r="K357" s="224">
        <f t="shared" si="172"/>
        <v>98</v>
      </c>
      <c r="L357" s="224" t="s">
        <v>62</v>
      </c>
      <c r="M357" s="150">
        <v>46022</v>
      </c>
      <c r="N357" s="150">
        <v>46022</v>
      </c>
      <c r="O357" s="156"/>
      <c r="P357" s="223" t="s">
        <v>62</v>
      </c>
      <c r="Q357" s="156"/>
      <c r="R357" s="156"/>
    </row>
    <row r="358" spans="1:18" s="56" customFormat="1" ht="74.45" customHeight="1" x14ac:dyDescent="0.25">
      <c r="A358" s="331" t="s">
        <v>256</v>
      </c>
      <c r="B358" s="137" t="s">
        <v>415</v>
      </c>
      <c r="C358" s="142" t="s">
        <v>191</v>
      </c>
      <c r="D358" s="141" t="s">
        <v>333</v>
      </c>
      <c r="E358" s="141" t="s">
        <v>82</v>
      </c>
      <c r="F358" s="142">
        <v>744</v>
      </c>
      <c r="G358" s="142">
        <v>98</v>
      </c>
      <c r="H358" s="142">
        <f>G358</f>
        <v>98</v>
      </c>
      <c r="I358" s="156">
        <v>0</v>
      </c>
      <c r="J358" s="156">
        <f t="shared" si="171"/>
        <v>0</v>
      </c>
      <c r="K358" s="142">
        <f t="shared" si="172"/>
        <v>98</v>
      </c>
      <c r="L358" s="142"/>
      <c r="M358" s="224" t="s">
        <v>62</v>
      </c>
      <c r="N358" s="224" t="s">
        <v>62</v>
      </c>
      <c r="O358" s="156">
        <v>12748.56</v>
      </c>
      <c r="P358" s="156"/>
      <c r="Q358" s="156"/>
      <c r="R358" s="156">
        <v>0</v>
      </c>
    </row>
    <row r="359" spans="1:18" ht="15.75" x14ac:dyDescent="0.2">
      <c r="A359" s="332"/>
      <c r="B359" s="146" t="s">
        <v>70</v>
      </c>
      <c r="C359" s="224"/>
      <c r="D359" s="224" t="s">
        <v>62</v>
      </c>
      <c r="E359" s="224"/>
      <c r="F359" s="224"/>
      <c r="G359" s="224">
        <f>G358</f>
        <v>98</v>
      </c>
      <c r="H359" s="224">
        <f t="shared" ref="H359:I359" si="188">H358</f>
        <v>98</v>
      </c>
      <c r="I359" s="251">
        <f t="shared" si="188"/>
        <v>0</v>
      </c>
      <c r="J359" s="251">
        <f t="shared" si="171"/>
        <v>0</v>
      </c>
      <c r="K359" s="224">
        <f t="shared" si="172"/>
        <v>98</v>
      </c>
      <c r="L359" s="224" t="s">
        <v>62</v>
      </c>
      <c r="M359" s="150">
        <v>46022</v>
      </c>
      <c r="N359" s="150">
        <v>46022</v>
      </c>
      <c r="O359" s="156"/>
      <c r="P359" s="223" t="s">
        <v>62</v>
      </c>
      <c r="Q359" s="156"/>
      <c r="R359" s="156"/>
    </row>
    <row r="360" spans="1:18" ht="14.25" x14ac:dyDescent="0.2">
      <c r="A360" s="332"/>
      <c r="B360" s="147" t="s">
        <v>76</v>
      </c>
      <c r="C360" s="224"/>
      <c r="D360" s="224"/>
      <c r="E360" s="224"/>
      <c r="F360" s="224"/>
      <c r="G360" s="224" t="s">
        <v>62</v>
      </c>
      <c r="H360" s="224"/>
      <c r="I360" s="251" t="s">
        <v>62</v>
      </c>
      <c r="J360" s="251" t="str">
        <f t="shared" si="171"/>
        <v>X</v>
      </c>
      <c r="K360" s="224" t="str">
        <f t="shared" si="172"/>
        <v>X</v>
      </c>
      <c r="L360" s="224" t="s">
        <v>62</v>
      </c>
      <c r="M360" s="224"/>
      <c r="N360" s="224"/>
      <c r="O360" s="223" t="s">
        <v>62</v>
      </c>
      <c r="P360" s="223" t="s">
        <v>62</v>
      </c>
      <c r="Q360" s="223" t="s">
        <v>62</v>
      </c>
      <c r="R360" s="223" t="s">
        <v>62</v>
      </c>
    </row>
    <row r="361" spans="1:18" ht="65.45" customHeight="1" x14ac:dyDescent="0.2">
      <c r="A361" s="332"/>
      <c r="B361" s="148" t="s">
        <v>192</v>
      </c>
      <c r="C361" s="224"/>
      <c r="D361" s="224" t="s">
        <v>62</v>
      </c>
      <c r="E361" s="224"/>
      <c r="F361" s="224"/>
      <c r="G361" s="224">
        <f>G358</f>
        <v>98</v>
      </c>
      <c r="H361" s="224">
        <f t="shared" ref="H361:I361" si="189">H358</f>
        <v>98</v>
      </c>
      <c r="I361" s="251">
        <f t="shared" si="189"/>
        <v>0</v>
      </c>
      <c r="J361" s="251">
        <f t="shared" si="171"/>
        <v>0</v>
      </c>
      <c r="K361" s="224">
        <f t="shared" si="172"/>
        <v>98</v>
      </c>
      <c r="L361" s="224" t="s">
        <v>62</v>
      </c>
      <c r="M361" s="150">
        <v>46022</v>
      </c>
      <c r="N361" s="150">
        <v>46022</v>
      </c>
      <c r="O361" s="156"/>
      <c r="P361" s="223" t="s">
        <v>62</v>
      </c>
      <c r="Q361" s="156"/>
      <c r="R361" s="156"/>
    </row>
    <row r="362" spans="1:18" ht="15" customHeight="1" x14ac:dyDescent="0.2">
      <c r="A362" s="332"/>
      <c r="B362" s="147" t="s">
        <v>193</v>
      </c>
      <c r="C362" s="224"/>
      <c r="D362" s="224"/>
      <c r="E362" s="224"/>
      <c r="F362" s="224"/>
      <c r="G362" s="224" t="s">
        <v>62</v>
      </c>
      <c r="H362" s="224"/>
      <c r="I362" s="251" t="s">
        <v>62</v>
      </c>
      <c r="J362" s="251" t="str">
        <f t="shared" si="171"/>
        <v>X</v>
      </c>
      <c r="K362" s="224" t="str">
        <f t="shared" si="172"/>
        <v>X</v>
      </c>
      <c r="L362" s="224" t="s">
        <v>62</v>
      </c>
      <c r="M362" s="224"/>
      <c r="N362" s="224"/>
      <c r="O362" s="223" t="s">
        <v>62</v>
      </c>
      <c r="P362" s="223" t="s">
        <v>62</v>
      </c>
      <c r="Q362" s="223" t="s">
        <v>62</v>
      </c>
      <c r="R362" s="223" t="s">
        <v>62</v>
      </c>
    </row>
    <row r="363" spans="1:18" ht="38.65" customHeight="1" x14ac:dyDescent="0.2">
      <c r="A363" s="332"/>
      <c r="B363" s="148" t="s">
        <v>330</v>
      </c>
      <c r="C363" s="224"/>
      <c r="D363" s="224" t="s">
        <v>62</v>
      </c>
      <c r="E363" s="224"/>
      <c r="F363" s="224"/>
      <c r="G363" s="224">
        <f>G359</f>
        <v>98</v>
      </c>
      <c r="H363" s="224">
        <f t="shared" ref="H363:I363" si="190">H359</f>
        <v>98</v>
      </c>
      <c r="I363" s="251">
        <f t="shared" si="190"/>
        <v>0</v>
      </c>
      <c r="J363" s="251">
        <f t="shared" si="171"/>
        <v>0</v>
      </c>
      <c r="K363" s="224">
        <f t="shared" si="172"/>
        <v>98</v>
      </c>
      <c r="L363" s="224" t="s">
        <v>62</v>
      </c>
      <c r="M363" s="150">
        <v>46022</v>
      </c>
      <c r="N363" s="150">
        <v>46022</v>
      </c>
      <c r="O363" s="156"/>
      <c r="P363" s="223" t="s">
        <v>62</v>
      </c>
      <c r="Q363" s="156"/>
      <c r="R363" s="156"/>
    </row>
    <row r="364" spans="1:18" ht="21" customHeight="1" x14ac:dyDescent="0.2">
      <c r="A364" s="332"/>
      <c r="B364" s="147" t="s">
        <v>71</v>
      </c>
      <c r="C364" s="224"/>
      <c r="D364" s="224"/>
      <c r="E364" s="224"/>
      <c r="F364" s="224"/>
      <c r="G364" s="224" t="s">
        <v>62</v>
      </c>
      <c r="H364" s="224"/>
      <c r="I364" s="251" t="s">
        <v>62</v>
      </c>
      <c r="J364" s="251" t="str">
        <f t="shared" si="171"/>
        <v>X</v>
      </c>
      <c r="K364" s="224" t="str">
        <f t="shared" si="172"/>
        <v>X</v>
      </c>
      <c r="L364" s="224" t="s">
        <v>62</v>
      </c>
      <c r="M364" s="224"/>
      <c r="N364" s="224"/>
      <c r="O364" s="223" t="s">
        <v>62</v>
      </c>
      <c r="P364" s="223" t="s">
        <v>62</v>
      </c>
      <c r="Q364" s="223" t="s">
        <v>62</v>
      </c>
      <c r="R364" s="223" t="s">
        <v>62</v>
      </c>
    </row>
    <row r="365" spans="1:18" ht="21" customHeight="1" x14ac:dyDescent="0.2">
      <c r="A365" s="333"/>
      <c r="B365" s="148" t="s">
        <v>72</v>
      </c>
      <c r="C365" s="224"/>
      <c r="D365" s="224" t="s">
        <v>62</v>
      </c>
      <c r="E365" s="224"/>
      <c r="F365" s="224"/>
      <c r="G365" s="224">
        <f>G363</f>
        <v>98</v>
      </c>
      <c r="H365" s="224">
        <f t="shared" ref="H365:I365" si="191">H363</f>
        <v>98</v>
      </c>
      <c r="I365" s="251">
        <f t="shared" si="191"/>
        <v>0</v>
      </c>
      <c r="J365" s="251">
        <f t="shared" si="171"/>
        <v>0</v>
      </c>
      <c r="K365" s="224">
        <f t="shared" si="172"/>
        <v>98</v>
      </c>
      <c r="L365" s="224" t="s">
        <v>62</v>
      </c>
      <c r="M365" s="150">
        <v>46022</v>
      </c>
      <c r="N365" s="150">
        <v>46022</v>
      </c>
      <c r="O365" s="156"/>
      <c r="P365" s="223" t="s">
        <v>62</v>
      </c>
      <c r="Q365" s="156"/>
      <c r="R365" s="156"/>
    </row>
    <row r="366" spans="1:18" s="56" customFormat="1" ht="74.45" customHeight="1" x14ac:dyDescent="0.25">
      <c r="A366" s="331" t="s">
        <v>257</v>
      </c>
      <c r="B366" s="137" t="s">
        <v>415</v>
      </c>
      <c r="C366" s="142" t="s">
        <v>191</v>
      </c>
      <c r="D366" s="141" t="s">
        <v>333</v>
      </c>
      <c r="E366" s="141" t="s">
        <v>82</v>
      </c>
      <c r="F366" s="142">
        <v>744</v>
      </c>
      <c r="G366" s="142">
        <v>98</v>
      </c>
      <c r="H366" s="142">
        <f>G366</f>
        <v>98</v>
      </c>
      <c r="I366" s="156">
        <f>R366/O366*98</f>
        <v>97.780455204352492</v>
      </c>
      <c r="J366" s="156">
        <f t="shared" si="171"/>
        <v>97.780455204352492</v>
      </c>
      <c r="K366" s="142">
        <f t="shared" si="172"/>
        <v>98</v>
      </c>
      <c r="L366" s="142"/>
      <c r="M366" s="224" t="s">
        <v>62</v>
      </c>
      <c r="N366" s="224" t="s">
        <v>62</v>
      </c>
      <c r="O366" s="156">
        <v>12748.56</v>
      </c>
      <c r="P366" s="156"/>
      <c r="Q366" s="156">
        <v>12720</v>
      </c>
      <c r="R366" s="156">
        <v>12720</v>
      </c>
    </row>
    <row r="367" spans="1:18" ht="15.75" x14ac:dyDescent="0.2">
      <c r="A367" s="332"/>
      <c r="B367" s="146" t="s">
        <v>70</v>
      </c>
      <c r="C367" s="224"/>
      <c r="D367" s="224" t="s">
        <v>62</v>
      </c>
      <c r="E367" s="224"/>
      <c r="F367" s="224"/>
      <c r="G367" s="224">
        <f>G366</f>
        <v>98</v>
      </c>
      <c r="H367" s="224">
        <f t="shared" ref="H367:I367" si="192">H366</f>
        <v>98</v>
      </c>
      <c r="I367" s="251">
        <f t="shared" si="192"/>
        <v>97.780455204352492</v>
      </c>
      <c r="J367" s="251">
        <f t="shared" si="171"/>
        <v>97.780455204352492</v>
      </c>
      <c r="K367" s="224">
        <f t="shared" si="172"/>
        <v>98</v>
      </c>
      <c r="L367" s="224" t="s">
        <v>62</v>
      </c>
      <c r="M367" s="150">
        <v>46022</v>
      </c>
      <c r="N367" s="150">
        <v>46022</v>
      </c>
      <c r="O367" s="156"/>
      <c r="P367" s="223" t="s">
        <v>62</v>
      </c>
      <c r="Q367" s="156"/>
      <c r="R367" s="156"/>
    </row>
    <row r="368" spans="1:18" ht="14.25" x14ac:dyDescent="0.2">
      <c r="A368" s="332"/>
      <c r="B368" s="147" t="s">
        <v>76</v>
      </c>
      <c r="C368" s="224"/>
      <c r="D368" s="224"/>
      <c r="E368" s="224"/>
      <c r="F368" s="224"/>
      <c r="G368" s="224" t="s">
        <v>62</v>
      </c>
      <c r="H368" s="224"/>
      <c r="I368" s="251" t="s">
        <v>62</v>
      </c>
      <c r="J368" s="251" t="str">
        <f t="shared" si="171"/>
        <v>X</v>
      </c>
      <c r="K368" s="224" t="str">
        <f t="shared" si="172"/>
        <v>X</v>
      </c>
      <c r="L368" s="224" t="s">
        <v>62</v>
      </c>
      <c r="M368" s="224"/>
      <c r="N368" s="224"/>
      <c r="O368" s="223" t="s">
        <v>62</v>
      </c>
      <c r="P368" s="223" t="s">
        <v>62</v>
      </c>
      <c r="Q368" s="223" t="s">
        <v>62</v>
      </c>
      <c r="R368" s="223" t="s">
        <v>62</v>
      </c>
    </row>
    <row r="369" spans="1:18" ht="65.45" customHeight="1" x14ac:dyDescent="0.2">
      <c r="A369" s="332"/>
      <c r="B369" s="148" t="s">
        <v>192</v>
      </c>
      <c r="C369" s="224"/>
      <c r="D369" s="224" t="s">
        <v>62</v>
      </c>
      <c r="E369" s="224"/>
      <c r="F369" s="224"/>
      <c r="G369" s="224">
        <f>G366</f>
        <v>98</v>
      </c>
      <c r="H369" s="224">
        <f t="shared" ref="H369:I369" si="193">H366</f>
        <v>98</v>
      </c>
      <c r="I369" s="251">
        <f t="shared" si="193"/>
        <v>97.780455204352492</v>
      </c>
      <c r="J369" s="251">
        <f t="shared" si="171"/>
        <v>97.780455204352492</v>
      </c>
      <c r="K369" s="224">
        <f t="shared" si="172"/>
        <v>98</v>
      </c>
      <c r="L369" s="224" t="s">
        <v>62</v>
      </c>
      <c r="M369" s="150">
        <v>46022</v>
      </c>
      <c r="N369" s="150">
        <v>46022</v>
      </c>
      <c r="O369" s="156"/>
      <c r="P369" s="223" t="s">
        <v>62</v>
      </c>
      <c r="Q369" s="156"/>
      <c r="R369" s="156"/>
    </row>
    <row r="370" spans="1:18" ht="15" customHeight="1" x14ac:dyDescent="0.2">
      <c r="A370" s="332"/>
      <c r="B370" s="147" t="s">
        <v>193</v>
      </c>
      <c r="C370" s="224"/>
      <c r="D370" s="224"/>
      <c r="E370" s="224"/>
      <c r="F370" s="224"/>
      <c r="G370" s="224" t="s">
        <v>62</v>
      </c>
      <c r="H370" s="224"/>
      <c r="I370" s="251" t="s">
        <v>62</v>
      </c>
      <c r="J370" s="251" t="str">
        <f t="shared" si="171"/>
        <v>X</v>
      </c>
      <c r="K370" s="224" t="str">
        <f t="shared" si="172"/>
        <v>X</v>
      </c>
      <c r="L370" s="224" t="s">
        <v>62</v>
      </c>
      <c r="M370" s="224"/>
      <c r="N370" s="224"/>
      <c r="O370" s="223" t="s">
        <v>62</v>
      </c>
      <c r="P370" s="223" t="s">
        <v>62</v>
      </c>
      <c r="Q370" s="223" t="s">
        <v>62</v>
      </c>
      <c r="R370" s="223" t="s">
        <v>62</v>
      </c>
    </row>
    <row r="371" spans="1:18" ht="38.65" customHeight="1" x14ac:dyDescent="0.2">
      <c r="A371" s="332"/>
      <c r="B371" s="148" t="s">
        <v>330</v>
      </c>
      <c r="C371" s="224"/>
      <c r="D371" s="224" t="s">
        <v>62</v>
      </c>
      <c r="E371" s="224"/>
      <c r="F371" s="224"/>
      <c r="G371" s="224">
        <f>G367</f>
        <v>98</v>
      </c>
      <c r="H371" s="224">
        <f t="shared" ref="H371:I371" si="194">H367</f>
        <v>98</v>
      </c>
      <c r="I371" s="251">
        <f t="shared" si="194"/>
        <v>97.780455204352492</v>
      </c>
      <c r="J371" s="251">
        <f t="shared" si="171"/>
        <v>97.780455204352492</v>
      </c>
      <c r="K371" s="224">
        <f t="shared" si="172"/>
        <v>98</v>
      </c>
      <c r="L371" s="224" t="s">
        <v>62</v>
      </c>
      <c r="M371" s="150">
        <v>46022</v>
      </c>
      <c r="N371" s="150">
        <v>46022</v>
      </c>
      <c r="O371" s="156"/>
      <c r="P371" s="223" t="s">
        <v>62</v>
      </c>
      <c r="Q371" s="156"/>
      <c r="R371" s="156"/>
    </row>
    <row r="372" spans="1:18" ht="21" customHeight="1" x14ac:dyDescent="0.2">
      <c r="A372" s="332"/>
      <c r="B372" s="147" t="s">
        <v>71</v>
      </c>
      <c r="C372" s="224"/>
      <c r="D372" s="224"/>
      <c r="E372" s="224"/>
      <c r="F372" s="224"/>
      <c r="G372" s="224" t="s">
        <v>62</v>
      </c>
      <c r="H372" s="224"/>
      <c r="I372" s="251" t="s">
        <v>62</v>
      </c>
      <c r="J372" s="251" t="str">
        <f t="shared" si="171"/>
        <v>X</v>
      </c>
      <c r="K372" s="224" t="str">
        <f t="shared" si="172"/>
        <v>X</v>
      </c>
      <c r="L372" s="224" t="s">
        <v>62</v>
      </c>
      <c r="M372" s="224"/>
      <c r="N372" s="224"/>
      <c r="O372" s="223" t="s">
        <v>62</v>
      </c>
      <c r="P372" s="223" t="s">
        <v>62</v>
      </c>
      <c r="Q372" s="223" t="s">
        <v>62</v>
      </c>
      <c r="R372" s="223" t="s">
        <v>62</v>
      </c>
    </row>
    <row r="373" spans="1:18" ht="21" customHeight="1" x14ac:dyDescent="0.2">
      <c r="A373" s="333"/>
      <c r="B373" s="148" t="s">
        <v>72</v>
      </c>
      <c r="C373" s="224"/>
      <c r="D373" s="224" t="s">
        <v>62</v>
      </c>
      <c r="E373" s="224"/>
      <c r="F373" s="224"/>
      <c r="G373" s="224">
        <f>G371</f>
        <v>98</v>
      </c>
      <c r="H373" s="224">
        <f t="shared" ref="H373:I373" si="195">H371</f>
        <v>98</v>
      </c>
      <c r="I373" s="251">
        <f t="shared" si="195"/>
        <v>97.780455204352492</v>
      </c>
      <c r="J373" s="251">
        <f t="shared" si="171"/>
        <v>97.780455204352492</v>
      </c>
      <c r="K373" s="224">
        <f t="shared" si="172"/>
        <v>98</v>
      </c>
      <c r="L373" s="224" t="s">
        <v>62</v>
      </c>
      <c r="M373" s="150">
        <v>46022</v>
      </c>
      <c r="N373" s="150">
        <v>46022</v>
      </c>
      <c r="O373" s="156"/>
      <c r="P373" s="223" t="s">
        <v>62</v>
      </c>
      <c r="Q373" s="156"/>
      <c r="R373" s="156"/>
    </row>
    <row r="374" spans="1:18" s="56" customFormat="1" ht="74.45" customHeight="1" x14ac:dyDescent="0.25">
      <c r="A374" s="331" t="s">
        <v>258</v>
      </c>
      <c r="B374" s="137" t="s">
        <v>415</v>
      </c>
      <c r="C374" s="142" t="s">
        <v>191</v>
      </c>
      <c r="D374" s="141" t="s">
        <v>333</v>
      </c>
      <c r="E374" s="141" t="s">
        <v>82</v>
      </c>
      <c r="F374" s="142">
        <v>744</v>
      </c>
      <c r="G374" s="142">
        <v>98</v>
      </c>
      <c r="H374" s="142">
        <f>G374</f>
        <v>98</v>
      </c>
      <c r="I374" s="156">
        <v>0</v>
      </c>
      <c r="J374" s="156">
        <f t="shared" si="171"/>
        <v>0</v>
      </c>
      <c r="K374" s="142">
        <f t="shared" si="172"/>
        <v>98</v>
      </c>
      <c r="L374" s="142"/>
      <c r="M374" s="224" t="s">
        <v>62</v>
      </c>
      <c r="N374" s="224" t="s">
        <v>62</v>
      </c>
      <c r="O374" s="156">
        <v>6374.28</v>
      </c>
      <c r="P374" s="156"/>
      <c r="Q374" s="156">
        <v>6374.28</v>
      </c>
      <c r="R374" s="156">
        <v>0</v>
      </c>
    </row>
    <row r="375" spans="1:18" ht="15.75" x14ac:dyDescent="0.2">
      <c r="A375" s="332"/>
      <c r="B375" s="146" t="s">
        <v>70</v>
      </c>
      <c r="C375" s="224"/>
      <c r="D375" s="224" t="s">
        <v>62</v>
      </c>
      <c r="E375" s="224"/>
      <c r="F375" s="224"/>
      <c r="G375" s="224">
        <f>G374</f>
        <v>98</v>
      </c>
      <c r="H375" s="224">
        <f t="shared" ref="H375:I375" si="196">H374</f>
        <v>98</v>
      </c>
      <c r="I375" s="251">
        <f t="shared" si="196"/>
        <v>0</v>
      </c>
      <c r="J375" s="251">
        <f t="shared" si="171"/>
        <v>0</v>
      </c>
      <c r="K375" s="224">
        <f t="shared" si="172"/>
        <v>98</v>
      </c>
      <c r="L375" s="224" t="s">
        <v>62</v>
      </c>
      <c r="M375" s="150">
        <v>46022</v>
      </c>
      <c r="N375" s="150">
        <v>46022</v>
      </c>
      <c r="O375" s="156"/>
      <c r="P375" s="223" t="s">
        <v>62</v>
      </c>
      <c r="Q375" s="156"/>
      <c r="R375" s="156"/>
    </row>
    <row r="376" spans="1:18" ht="14.25" x14ac:dyDescent="0.2">
      <c r="A376" s="332"/>
      <c r="B376" s="147" t="s">
        <v>76</v>
      </c>
      <c r="C376" s="224"/>
      <c r="D376" s="224"/>
      <c r="E376" s="224"/>
      <c r="F376" s="224"/>
      <c r="G376" s="224" t="s">
        <v>62</v>
      </c>
      <c r="H376" s="224"/>
      <c r="I376" s="251" t="s">
        <v>62</v>
      </c>
      <c r="J376" s="251" t="str">
        <f t="shared" si="171"/>
        <v>X</v>
      </c>
      <c r="K376" s="224" t="str">
        <f t="shared" si="172"/>
        <v>X</v>
      </c>
      <c r="L376" s="224" t="s">
        <v>62</v>
      </c>
      <c r="M376" s="224"/>
      <c r="N376" s="224"/>
      <c r="O376" s="223" t="s">
        <v>62</v>
      </c>
      <c r="P376" s="223" t="s">
        <v>62</v>
      </c>
      <c r="Q376" s="223" t="s">
        <v>62</v>
      </c>
      <c r="R376" s="223" t="s">
        <v>62</v>
      </c>
    </row>
    <row r="377" spans="1:18" ht="65.45" customHeight="1" x14ac:dyDescent="0.2">
      <c r="A377" s="332"/>
      <c r="B377" s="148" t="s">
        <v>192</v>
      </c>
      <c r="C377" s="224"/>
      <c r="D377" s="224" t="s">
        <v>62</v>
      </c>
      <c r="E377" s="224"/>
      <c r="F377" s="224"/>
      <c r="G377" s="224">
        <f>G374</f>
        <v>98</v>
      </c>
      <c r="H377" s="224">
        <f t="shared" ref="H377:I377" si="197">H374</f>
        <v>98</v>
      </c>
      <c r="I377" s="251">
        <f t="shared" si="197"/>
        <v>0</v>
      </c>
      <c r="J377" s="251">
        <f t="shared" si="171"/>
        <v>0</v>
      </c>
      <c r="K377" s="224">
        <f t="shared" si="172"/>
        <v>98</v>
      </c>
      <c r="L377" s="224" t="s">
        <v>62</v>
      </c>
      <c r="M377" s="150">
        <v>46022</v>
      </c>
      <c r="N377" s="150">
        <v>46022</v>
      </c>
      <c r="O377" s="156"/>
      <c r="P377" s="223" t="s">
        <v>62</v>
      </c>
      <c r="Q377" s="156"/>
      <c r="R377" s="156"/>
    </row>
    <row r="378" spans="1:18" ht="15" customHeight="1" x14ac:dyDescent="0.2">
      <c r="A378" s="332"/>
      <c r="B378" s="147" t="s">
        <v>193</v>
      </c>
      <c r="C378" s="224"/>
      <c r="D378" s="224"/>
      <c r="E378" s="224"/>
      <c r="F378" s="224"/>
      <c r="G378" s="224" t="s">
        <v>62</v>
      </c>
      <c r="H378" s="224"/>
      <c r="I378" s="251" t="s">
        <v>62</v>
      </c>
      <c r="J378" s="251" t="str">
        <f t="shared" si="171"/>
        <v>X</v>
      </c>
      <c r="K378" s="224" t="str">
        <f t="shared" si="172"/>
        <v>X</v>
      </c>
      <c r="L378" s="224" t="s">
        <v>62</v>
      </c>
      <c r="M378" s="224"/>
      <c r="N378" s="224"/>
      <c r="O378" s="223" t="s">
        <v>62</v>
      </c>
      <c r="P378" s="223" t="s">
        <v>62</v>
      </c>
      <c r="Q378" s="223" t="s">
        <v>62</v>
      </c>
      <c r="R378" s="223" t="s">
        <v>62</v>
      </c>
    </row>
    <row r="379" spans="1:18" ht="38.65" customHeight="1" x14ac:dyDescent="0.2">
      <c r="A379" s="332"/>
      <c r="B379" s="148" t="s">
        <v>330</v>
      </c>
      <c r="C379" s="224"/>
      <c r="D379" s="224" t="s">
        <v>62</v>
      </c>
      <c r="E379" s="224"/>
      <c r="F379" s="224"/>
      <c r="G379" s="224">
        <f>G375</f>
        <v>98</v>
      </c>
      <c r="H379" s="224">
        <f t="shared" ref="H379:I379" si="198">H375</f>
        <v>98</v>
      </c>
      <c r="I379" s="251">
        <f t="shared" si="198"/>
        <v>0</v>
      </c>
      <c r="J379" s="251">
        <f t="shared" si="171"/>
        <v>0</v>
      </c>
      <c r="K379" s="224">
        <f t="shared" si="172"/>
        <v>98</v>
      </c>
      <c r="L379" s="224" t="s">
        <v>62</v>
      </c>
      <c r="M379" s="150">
        <v>46022</v>
      </c>
      <c r="N379" s="150">
        <v>46022</v>
      </c>
      <c r="O379" s="156"/>
      <c r="P379" s="223" t="s">
        <v>62</v>
      </c>
      <c r="Q379" s="156"/>
      <c r="R379" s="156"/>
    </row>
    <row r="380" spans="1:18" ht="21" customHeight="1" x14ac:dyDescent="0.2">
      <c r="A380" s="332"/>
      <c r="B380" s="147" t="s">
        <v>71</v>
      </c>
      <c r="C380" s="224"/>
      <c r="D380" s="224"/>
      <c r="E380" s="224"/>
      <c r="F380" s="224"/>
      <c r="G380" s="224" t="s">
        <v>62</v>
      </c>
      <c r="H380" s="224"/>
      <c r="I380" s="251" t="s">
        <v>62</v>
      </c>
      <c r="J380" s="251" t="str">
        <f t="shared" si="171"/>
        <v>X</v>
      </c>
      <c r="K380" s="224" t="str">
        <f t="shared" si="172"/>
        <v>X</v>
      </c>
      <c r="L380" s="224" t="s">
        <v>62</v>
      </c>
      <c r="M380" s="224"/>
      <c r="N380" s="224"/>
      <c r="O380" s="223" t="s">
        <v>62</v>
      </c>
      <c r="P380" s="223" t="s">
        <v>62</v>
      </c>
      <c r="Q380" s="223" t="s">
        <v>62</v>
      </c>
      <c r="R380" s="223" t="s">
        <v>62</v>
      </c>
    </row>
    <row r="381" spans="1:18" ht="21" customHeight="1" x14ac:dyDescent="0.2">
      <c r="A381" s="333"/>
      <c r="B381" s="148" t="s">
        <v>72</v>
      </c>
      <c r="C381" s="224"/>
      <c r="D381" s="224" t="s">
        <v>62</v>
      </c>
      <c r="E381" s="224"/>
      <c r="F381" s="224"/>
      <c r="G381" s="224">
        <f>G379</f>
        <v>98</v>
      </c>
      <c r="H381" s="224">
        <f t="shared" ref="H381:I381" si="199">H379</f>
        <v>98</v>
      </c>
      <c r="I381" s="251">
        <f t="shared" si="199"/>
        <v>0</v>
      </c>
      <c r="J381" s="251">
        <f t="shared" si="171"/>
        <v>0</v>
      </c>
      <c r="K381" s="224">
        <f t="shared" si="172"/>
        <v>98</v>
      </c>
      <c r="L381" s="224" t="s">
        <v>62</v>
      </c>
      <c r="M381" s="150">
        <v>46022</v>
      </c>
      <c r="N381" s="150">
        <v>46022</v>
      </c>
      <c r="O381" s="156"/>
      <c r="P381" s="223" t="s">
        <v>62</v>
      </c>
      <c r="Q381" s="156"/>
      <c r="R381" s="156"/>
    </row>
    <row r="382" spans="1:18" s="56" customFormat="1" ht="74.45" customHeight="1" x14ac:dyDescent="0.25">
      <c r="A382" s="331" t="s">
        <v>259</v>
      </c>
      <c r="B382" s="137" t="s">
        <v>415</v>
      </c>
      <c r="C382" s="142" t="s">
        <v>191</v>
      </c>
      <c r="D382" s="141" t="s">
        <v>333</v>
      </c>
      <c r="E382" s="141" t="s">
        <v>82</v>
      </c>
      <c r="F382" s="142">
        <v>744</v>
      </c>
      <c r="G382" s="142">
        <v>98</v>
      </c>
      <c r="H382" s="142">
        <v>33</v>
      </c>
      <c r="I382" s="156">
        <v>0</v>
      </c>
      <c r="J382" s="156">
        <f t="shared" si="171"/>
        <v>0</v>
      </c>
      <c r="K382" s="142">
        <f t="shared" si="172"/>
        <v>98</v>
      </c>
      <c r="L382" s="142"/>
      <c r="M382" s="224" t="s">
        <v>62</v>
      </c>
      <c r="N382" s="224" t="s">
        <v>62</v>
      </c>
      <c r="O382" s="156">
        <v>6374.28</v>
      </c>
      <c r="P382" s="156"/>
      <c r="Q382" s="156">
        <v>1886.74</v>
      </c>
      <c r="R382" s="156">
        <v>1886.74</v>
      </c>
    </row>
    <row r="383" spans="1:18" ht="15.75" x14ac:dyDescent="0.2">
      <c r="A383" s="332"/>
      <c r="B383" s="146" t="s">
        <v>70</v>
      </c>
      <c r="C383" s="224"/>
      <c r="D383" s="224" t="s">
        <v>62</v>
      </c>
      <c r="E383" s="224"/>
      <c r="F383" s="224"/>
      <c r="G383" s="224">
        <f>G382</f>
        <v>98</v>
      </c>
      <c r="H383" s="224">
        <f t="shared" ref="H383:I383" si="200">H382</f>
        <v>33</v>
      </c>
      <c r="I383" s="251">
        <f t="shared" si="200"/>
        <v>0</v>
      </c>
      <c r="J383" s="251">
        <f t="shared" si="171"/>
        <v>0</v>
      </c>
      <c r="K383" s="224">
        <f t="shared" si="172"/>
        <v>98</v>
      </c>
      <c r="L383" s="224" t="s">
        <v>62</v>
      </c>
      <c r="M383" s="150">
        <v>46022</v>
      </c>
      <c r="N383" s="150">
        <v>46022</v>
      </c>
      <c r="O383" s="156"/>
      <c r="P383" s="223" t="s">
        <v>62</v>
      </c>
      <c r="Q383" s="156"/>
      <c r="R383" s="156"/>
    </row>
    <row r="384" spans="1:18" ht="14.25" x14ac:dyDescent="0.2">
      <c r="A384" s="332"/>
      <c r="B384" s="147" t="s">
        <v>76</v>
      </c>
      <c r="C384" s="224"/>
      <c r="D384" s="224"/>
      <c r="E384" s="224"/>
      <c r="F384" s="224"/>
      <c r="G384" s="224" t="s">
        <v>62</v>
      </c>
      <c r="H384" s="224"/>
      <c r="I384" s="251" t="s">
        <v>62</v>
      </c>
      <c r="J384" s="251" t="str">
        <f t="shared" si="171"/>
        <v>X</v>
      </c>
      <c r="K384" s="224" t="str">
        <f t="shared" si="172"/>
        <v>X</v>
      </c>
      <c r="L384" s="224" t="s">
        <v>62</v>
      </c>
      <c r="M384" s="224"/>
      <c r="N384" s="224"/>
      <c r="O384" s="223" t="s">
        <v>62</v>
      </c>
      <c r="P384" s="223" t="s">
        <v>62</v>
      </c>
      <c r="Q384" s="223" t="s">
        <v>62</v>
      </c>
      <c r="R384" s="223" t="s">
        <v>62</v>
      </c>
    </row>
    <row r="385" spans="1:18" ht="65.45" customHeight="1" x14ac:dyDescent="0.2">
      <c r="A385" s="332"/>
      <c r="B385" s="148" t="s">
        <v>192</v>
      </c>
      <c r="C385" s="224"/>
      <c r="D385" s="224" t="s">
        <v>62</v>
      </c>
      <c r="E385" s="224"/>
      <c r="F385" s="224"/>
      <c r="G385" s="224">
        <f>G382</f>
        <v>98</v>
      </c>
      <c r="H385" s="224">
        <f t="shared" ref="H385:I385" si="201">H382</f>
        <v>33</v>
      </c>
      <c r="I385" s="251">
        <f t="shared" si="201"/>
        <v>0</v>
      </c>
      <c r="J385" s="251">
        <f t="shared" si="171"/>
        <v>0</v>
      </c>
      <c r="K385" s="224">
        <f t="shared" si="172"/>
        <v>98</v>
      </c>
      <c r="L385" s="224" t="s">
        <v>62</v>
      </c>
      <c r="M385" s="150">
        <v>46022</v>
      </c>
      <c r="N385" s="150">
        <v>46022</v>
      </c>
      <c r="O385" s="156"/>
      <c r="P385" s="223" t="s">
        <v>62</v>
      </c>
      <c r="Q385" s="156"/>
      <c r="R385" s="156"/>
    </row>
    <row r="386" spans="1:18" ht="15" customHeight="1" x14ac:dyDescent="0.2">
      <c r="A386" s="332"/>
      <c r="B386" s="147" t="s">
        <v>193</v>
      </c>
      <c r="C386" s="224"/>
      <c r="D386" s="224"/>
      <c r="E386" s="224"/>
      <c r="F386" s="224"/>
      <c r="G386" s="224" t="s">
        <v>62</v>
      </c>
      <c r="H386" s="224"/>
      <c r="I386" s="251" t="s">
        <v>62</v>
      </c>
      <c r="J386" s="251" t="str">
        <f t="shared" si="171"/>
        <v>X</v>
      </c>
      <c r="K386" s="224" t="str">
        <f t="shared" si="172"/>
        <v>X</v>
      </c>
      <c r="L386" s="224" t="s">
        <v>62</v>
      </c>
      <c r="M386" s="224"/>
      <c r="N386" s="224"/>
      <c r="O386" s="223" t="s">
        <v>62</v>
      </c>
      <c r="P386" s="223" t="s">
        <v>62</v>
      </c>
      <c r="Q386" s="223" t="s">
        <v>62</v>
      </c>
      <c r="R386" s="223" t="s">
        <v>62</v>
      </c>
    </row>
    <row r="387" spans="1:18" ht="38.65" customHeight="1" x14ac:dyDescent="0.2">
      <c r="A387" s="332"/>
      <c r="B387" s="148" t="s">
        <v>330</v>
      </c>
      <c r="C387" s="224"/>
      <c r="D387" s="224" t="s">
        <v>62</v>
      </c>
      <c r="E387" s="224"/>
      <c r="F387" s="224"/>
      <c r="G387" s="224">
        <f>G383</f>
        <v>98</v>
      </c>
      <c r="H387" s="224">
        <f t="shared" ref="H387:I387" si="202">H383</f>
        <v>33</v>
      </c>
      <c r="I387" s="251">
        <f t="shared" si="202"/>
        <v>0</v>
      </c>
      <c r="J387" s="251">
        <f t="shared" si="171"/>
        <v>0</v>
      </c>
      <c r="K387" s="224">
        <f t="shared" si="172"/>
        <v>98</v>
      </c>
      <c r="L387" s="224" t="s">
        <v>62</v>
      </c>
      <c r="M387" s="150">
        <v>46022</v>
      </c>
      <c r="N387" s="150">
        <v>46022</v>
      </c>
      <c r="O387" s="156"/>
      <c r="P387" s="223" t="s">
        <v>62</v>
      </c>
      <c r="Q387" s="156"/>
      <c r="R387" s="156"/>
    </row>
    <row r="388" spans="1:18" ht="21" customHeight="1" x14ac:dyDescent="0.2">
      <c r="A388" s="332"/>
      <c r="B388" s="147" t="s">
        <v>71</v>
      </c>
      <c r="C388" s="224"/>
      <c r="D388" s="224"/>
      <c r="E388" s="224"/>
      <c r="F388" s="224"/>
      <c r="G388" s="224" t="s">
        <v>62</v>
      </c>
      <c r="H388" s="224"/>
      <c r="I388" s="251" t="s">
        <v>62</v>
      </c>
      <c r="J388" s="251" t="str">
        <f t="shared" si="171"/>
        <v>X</v>
      </c>
      <c r="K388" s="224" t="str">
        <f t="shared" si="172"/>
        <v>X</v>
      </c>
      <c r="L388" s="224" t="s">
        <v>62</v>
      </c>
      <c r="M388" s="224"/>
      <c r="N388" s="224"/>
      <c r="O388" s="223" t="s">
        <v>62</v>
      </c>
      <c r="P388" s="223" t="s">
        <v>62</v>
      </c>
      <c r="Q388" s="223" t="s">
        <v>62</v>
      </c>
      <c r="R388" s="223" t="s">
        <v>62</v>
      </c>
    </row>
    <row r="389" spans="1:18" ht="21" customHeight="1" x14ac:dyDescent="0.2">
      <c r="A389" s="333"/>
      <c r="B389" s="148" t="s">
        <v>72</v>
      </c>
      <c r="C389" s="224"/>
      <c r="D389" s="224" t="s">
        <v>62</v>
      </c>
      <c r="E389" s="224"/>
      <c r="F389" s="224"/>
      <c r="G389" s="224">
        <f>G387</f>
        <v>98</v>
      </c>
      <c r="H389" s="224">
        <f t="shared" ref="H389:I389" si="203">H387</f>
        <v>33</v>
      </c>
      <c r="I389" s="251">
        <f t="shared" si="203"/>
        <v>0</v>
      </c>
      <c r="J389" s="251">
        <f t="shared" si="171"/>
        <v>0</v>
      </c>
      <c r="K389" s="224">
        <f t="shared" si="172"/>
        <v>98</v>
      </c>
      <c r="L389" s="224" t="s">
        <v>62</v>
      </c>
      <c r="M389" s="150">
        <v>46022</v>
      </c>
      <c r="N389" s="150">
        <v>46022</v>
      </c>
      <c r="O389" s="156"/>
      <c r="P389" s="223" t="s">
        <v>62</v>
      </c>
      <c r="Q389" s="156"/>
      <c r="R389" s="156"/>
    </row>
    <row r="390" spans="1:18" s="56" customFormat="1" ht="74.45" customHeight="1" x14ac:dyDescent="0.25">
      <c r="A390" s="331" t="s">
        <v>260</v>
      </c>
      <c r="B390" s="137" t="s">
        <v>415</v>
      </c>
      <c r="C390" s="142" t="s">
        <v>191</v>
      </c>
      <c r="D390" s="141" t="s">
        <v>333</v>
      </c>
      <c r="E390" s="141" t="s">
        <v>82</v>
      </c>
      <c r="F390" s="142">
        <v>744</v>
      </c>
      <c r="G390" s="142">
        <v>98</v>
      </c>
      <c r="H390" s="142">
        <f>G390</f>
        <v>98</v>
      </c>
      <c r="I390" s="156">
        <v>0</v>
      </c>
      <c r="J390" s="156">
        <f t="shared" si="171"/>
        <v>0</v>
      </c>
      <c r="K390" s="142">
        <f t="shared" si="172"/>
        <v>98</v>
      </c>
      <c r="L390" s="142"/>
      <c r="M390" s="224" t="s">
        <v>62</v>
      </c>
      <c r="N390" s="224" t="s">
        <v>62</v>
      </c>
      <c r="O390" s="156">
        <v>6374.28</v>
      </c>
      <c r="P390" s="156"/>
      <c r="Q390" s="156">
        <v>6374.28</v>
      </c>
      <c r="R390" s="156">
        <v>0</v>
      </c>
    </row>
    <row r="391" spans="1:18" ht="15.75" x14ac:dyDescent="0.2">
      <c r="A391" s="332"/>
      <c r="B391" s="146" t="s">
        <v>70</v>
      </c>
      <c r="C391" s="224"/>
      <c r="D391" s="224" t="s">
        <v>62</v>
      </c>
      <c r="E391" s="224"/>
      <c r="F391" s="224"/>
      <c r="G391" s="224">
        <f>G390</f>
        <v>98</v>
      </c>
      <c r="H391" s="224">
        <f t="shared" ref="H391:I391" si="204">H390</f>
        <v>98</v>
      </c>
      <c r="I391" s="251">
        <f t="shared" si="204"/>
        <v>0</v>
      </c>
      <c r="J391" s="251">
        <f t="shared" ref="J391:J454" si="205">I391</f>
        <v>0</v>
      </c>
      <c r="K391" s="224">
        <f t="shared" ref="K391:K454" si="206">G391</f>
        <v>98</v>
      </c>
      <c r="L391" s="224" t="s">
        <v>62</v>
      </c>
      <c r="M391" s="150">
        <v>46022</v>
      </c>
      <c r="N391" s="150">
        <v>46022</v>
      </c>
      <c r="O391" s="156"/>
      <c r="P391" s="223" t="s">
        <v>62</v>
      </c>
      <c r="Q391" s="156"/>
      <c r="R391" s="156"/>
    </row>
    <row r="392" spans="1:18" ht="14.25" x14ac:dyDescent="0.2">
      <c r="A392" s="332"/>
      <c r="B392" s="147" t="s">
        <v>76</v>
      </c>
      <c r="C392" s="224"/>
      <c r="D392" s="224"/>
      <c r="E392" s="224"/>
      <c r="F392" s="224"/>
      <c r="G392" s="224" t="s">
        <v>62</v>
      </c>
      <c r="H392" s="224"/>
      <c r="I392" s="251" t="s">
        <v>62</v>
      </c>
      <c r="J392" s="251" t="str">
        <f t="shared" si="205"/>
        <v>X</v>
      </c>
      <c r="K392" s="224" t="str">
        <f t="shared" si="206"/>
        <v>X</v>
      </c>
      <c r="L392" s="224" t="s">
        <v>62</v>
      </c>
      <c r="M392" s="224"/>
      <c r="N392" s="224"/>
      <c r="O392" s="223" t="s">
        <v>62</v>
      </c>
      <c r="P392" s="223" t="s">
        <v>62</v>
      </c>
      <c r="Q392" s="223" t="s">
        <v>62</v>
      </c>
      <c r="R392" s="223" t="s">
        <v>62</v>
      </c>
    </row>
    <row r="393" spans="1:18" ht="65.45" customHeight="1" x14ac:dyDescent="0.2">
      <c r="A393" s="332"/>
      <c r="B393" s="148" t="s">
        <v>192</v>
      </c>
      <c r="C393" s="224"/>
      <c r="D393" s="224" t="s">
        <v>62</v>
      </c>
      <c r="E393" s="224"/>
      <c r="F393" s="224"/>
      <c r="G393" s="224">
        <f>G390</f>
        <v>98</v>
      </c>
      <c r="H393" s="224">
        <f t="shared" ref="H393:I393" si="207">H390</f>
        <v>98</v>
      </c>
      <c r="I393" s="251">
        <f t="shared" si="207"/>
        <v>0</v>
      </c>
      <c r="J393" s="251">
        <f t="shared" si="205"/>
        <v>0</v>
      </c>
      <c r="K393" s="224">
        <f t="shared" si="206"/>
        <v>98</v>
      </c>
      <c r="L393" s="224" t="s">
        <v>62</v>
      </c>
      <c r="M393" s="150">
        <v>46022</v>
      </c>
      <c r="N393" s="150">
        <v>46022</v>
      </c>
      <c r="O393" s="156"/>
      <c r="P393" s="223" t="s">
        <v>62</v>
      </c>
      <c r="Q393" s="156"/>
      <c r="R393" s="156"/>
    </row>
    <row r="394" spans="1:18" ht="15" customHeight="1" x14ac:dyDescent="0.2">
      <c r="A394" s="332"/>
      <c r="B394" s="147" t="s">
        <v>193</v>
      </c>
      <c r="C394" s="224"/>
      <c r="D394" s="224"/>
      <c r="E394" s="224"/>
      <c r="F394" s="224"/>
      <c r="G394" s="224" t="s">
        <v>62</v>
      </c>
      <c r="H394" s="224"/>
      <c r="I394" s="251" t="s">
        <v>62</v>
      </c>
      <c r="J394" s="251" t="str">
        <f t="shared" si="205"/>
        <v>X</v>
      </c>
      <c r="K394" s="224" t="str">
        <f t="shared" si="206"/>
        <v>X</v>
      </c>
      <c r="L394" s="224" t="s">
        <v>62</v>
      </c>
      <c r="M394" s="224"/>
      <c r="N394" s="224"/>
      <c r="O394" s="223" t="s">
        <v>62</v>
      </c>
      <c r="P394" s="223" t="s">
        <v>62</v>
      </c>
      <c r="Q394" s="223" t="s">
        <v>62</v>
      </c>
      <c r="R394" s="223" t="s">
        <v>62</v>
      </c>
    </row>
    <row r="395" spans="1:18" ht="38.65" customHeight="1" x14ac:dyDescent="0.2">
      <c r="A395" s="332"/>
      <c r="B395" s="148" t="s">
        <v>330</v>
      </c>
      <c r="C395" s="224"/>
      <c r="D395" s="224" t="s">
        <v>62</v>
      </c>
      <c r="E395" s="224"/>
      <c r="F395" s="224"/>
      <c r="G395" s="224">
        <f>G391</f>
        <v>98</v>
      </c>
      <c r="H395" s="224">
        <f t="shared" ref="H395:I395" si="208">H391</f>
        <v>98</v>
      </c>
      <c r="I395" s="251">
        <f t="shared" si="208"/>
        <v>0</v>
      </c>
      <c r="J395" s="251">
        <f t="shared" si="205"/>
        <v>0</v>
      </c>
      <c r="K395" s="224">
        <f t="shared" si="206"/>
        <v>98</v>
      </c>
      <c r="L395" s="224" t="s">
        <v>62</v>
      </c>
      <c r="M395" s="150">
        <v>46022</v>
      </c>
      <c r="N395" s="150">
        <v>46022</v>
      </c>
      <c r="O395" s="156"/>
      <c r="P395" s="223" t="s">
        <v>62</v>
      </c>
      <c r="Q395" s="156"/>
      <c r="R395" s="156"/>
    </row>
    <row r="396" spans="1:18" ht="21" customHeight="1" x14ac:dyDescent="0.2">
      <c r="A396" s="332"/>
      <c r="B396" s="147" t="s">
        <v>71</v>
      </c>
      <c r="C396" s="224"/>
      <c r="D396" s="224"/>
      <c r="E396" s="224"/>
      <c r="F396" s="224"/>
      <c r="G396" s="224" t="s">
        <v>62</v>
      </c>
      <c r="H396" s="224"/>
      <c r="I396" s="251" t="s">
        <v>62</v>
      </c>
      <c r="J396" s="251" t="str">
        <f t="shared" si="205"/>
        <v>X</v>
      </c>
      <c r="K396" s="224" t="str">
        <f t="shared" si="206"/>
        <v>X</v>
      </c>
      <c r="L396" s="224" t="s">
        <v>62</v>
      </c>
      <c r="M396" s="224"/>
      <c r="N396" s="224"/>
      <c r="O396" s="223" t="s">
        <v>62</v>
      </c>
      <c r="P396" s="223" t="s">
        <v>62</v>
      </c>
      <c r="Q396" s="223" t="s">
        <v>62</v>
      </c>
      <c r="R396" s="223" t="s">
        <v>62</v>
      </c>
    </row>
    <row r="397" spans="1:18" ht="21" customHeight="1" x14ac:dyDescent="0.2">
      <c r="A397" s="333"/>
      <c r="B397" s="148" t="s">
        <v>72</v>
      </c>
      <c r="C397" s="224"/>
      <c r="D397" s="224" t="s">
        <v>62</v>
      </c>
      <c r="E397" s="224"/>
      <c r="F397" s="224"/>
      <c r="G397" s="224">
        <f>G395</f>
        <v>98</v>
      </c>
      <c r="H397" s="224">
        <f t="shared" ref="H397:I397" si="209">H395</f>
        <v>98</v>
      </c>
      <c r="I397" s="251">
        <f t="shared" si="209"/>
        <v>0</v>
      </c>
      <c r="J397" s="251">
        <f t="shared" si="205"/>
        <v>0</v>
      </c>
      <c r="K397" s="224">
        <f t="shared" si="206"/>
        <v>98</v>
      </c>
      <c r="L397" s="224" t="s">
        <v>62</v>
      </c>
      <c r="M397" s="150">
        <v>46022</v>
      </c>
      <c r="N397" s="150">
        <v>46022</v>
      </c>
      <c r="O397" s="156"/>
      <c r="P397" s="223" t="s">
        <v>62</v>
      </c>
      <c r="Q397" s="156"/>
      <c r="R397" s="156"/>
    </row>
    <row r="398" spans="1:18" s="56" customFormat="1" ht="74.45" customHeight="1" x14ac:dyDescent="0.25">
      <c r="A398" s="331" t="s">
        <v>261</v>
      </c>
      <c r="B398" s="137" t="s">
        <v>415</v>
      </c>
      <c r="C398" s="142" t="s">
        <v>191</v>
      </c>
      <c r="D398" s="141" t="s">
        <v>333</v>
      </c>
      <c r="E398" s="141" t="s">
        <v>82</v>
      </c>
      <c r="F398" s="142">
        <v>744</v>
      </c>
      <c r="G398" s="142">
        <v>98</v>
      </c>
      <c r="H398" s="142">
        <f>G398</f>
        <v>98</v>
      </c>
      <c r="I398" s="156">
        <v>0</v>
      </c>
      <c r="J398" s="156">
        <f t="shared" si="205"/>
        <v>0</v>
      </c>
      <c r="K398" s="142">
        <f t="shared" si="206"/>
        <v>98</v>
      </c>
      <c r="L398" s="142"/>
      <c r="M398" s="224" t="s">
        <v>62</v>
      </c>
      <c r="N398" s="224" t="s">
        <v>62</v>
      </c>
      <c r="O398" s="156">
        <v>6374.28</v>
      </c>
      <c r="P398" s="156"/>
      <c r="Q398" s="156"/>
      <c r="R398" s="156">
        <v>0</v>
      </c>
    </row>
    <row r="399" spans="1:18" ht="15.75" x14ac:dyDescent="0.2">
      <c r="A399" s="332"/>
      <c r="B399" s="146" t="s">
        <v>70</v>
      </c>
      <c r="C399" s="224"/>
      <c r="D399" s="224" t="s">
        <v>62</v>
      </c>
      <c r="E399" s="224"/>
      <c r="F399" s="224"/>
      <c r="G399" s="224">
        <f>G398</f>
        <v>98</v>
      </c>
      <c r="H399" s="224">
        <f t="shared" ref="H399:I399" si="210">H398</f>
        <v>98</v>
      </c>
      <c r="I399" s="251">
        <f t="shared" si="210"/>
        <v>0</v>
      </c>
      <c r="J399" s="251">
        <f t="shared" si="205"/>
        <v>0</v>
      </c>
      <c r="K399" s="224">
        <f t="shared" si="206"/>
        <v>98</v>
      </c>
      <c r="L399" s="224" t="s">
        <v>62</v>
      </c>
      <c r="M399" s="150">
        <v>46022</v>
      </c>
      <c r="N399" s="150">
        <v>46022</v>
      </c>
      <c r="O399" s="156"/>
      <c r="P399" s="223" t="s">
        <v>62</v>
      </c>
      <c r="Q399" s="156"/>
      <c r="R399" s="156"/>
    </row>
    <row r="400" spans="1:18" ht="14.25" x14ac:dyDescent="0.2">
      <c r="A400" s="332"/>
      <c r="B400" s="147" t="s">
        <v>76</v>
      </c>
      <c r="C400" s="224"/>
      <c r="D400" s="224"/>
      <c r="E400" s="224"/>
      <c r="F400" s="224"/>
      <c r="G400" s="224" t="s">
        <v>62</v>
      </c>
      <c r="H400" s="224"/>
      <c r="I400" s="251" t="s">
        <v>62</v>
      </c>
      <c r="J400" s="251" t="str">
        <f t="shared" si="205"/>
        <v>X</v>
      </c>
      <c r="K400" s="224" t="str">
        <f t="shared" si="206"/>
        <v>X</v>
      </c>
      <c r="L400" s="224" t="s">
        <v>62</v>
      </c>
      <c r="M400" s="224"/>
      <c r="N400" s="224"/>
      <c r="O400" s="223" t="s">
        <v>62</v>
      </c>
      <c r="P400" s="223" t="s">
        <v>62</v>
      </c>
      <c r="Q400" s="223" t="s">
        <v>62</v>
      </c>
      <c r="R400" s="223" t="s">
        <v>62</v>
      </c>
    </row>
    <row r="401" spans="1:18" ht="65.45" customHeight="1" x14ac:dyDescent="0.2">
      <c r="A401" s="332"/>
      <c r="B401" s="148" t="s">
        <v>192</v>
      </c>
      <c r="C401" s="224"/>
      <c r="D401" s="224" t="s">
        <v>62</v>
      </c>
      <c r="E401" s="224"/>
      <c r="F401" s="224"/>
      <c r="G401" s="224">
        <f>G398</f>
        <v>98</v>
      </c>
      <c r="H401" s="224">
        <f t="shared" ref="H401:I401" si="211">H398</f>
        <v>98</v>
      </c>
      <c r="I401" s="251">
        <f t="shared" si="211"/>
        <v>0</v>
      </c>
      <c r="J401" s="251">
        <f t="shared" si="205"/>
        <v>0</v>
      </c>
      <c r="K401" s="224">
        <f t="shared" si="206"/>
        <v>98</v>
      </c>
      <c r="L401" s="224" t="s">
        <v>62</v>
      </c>
      <c r="M401" s="150">
        <v>46022</v>
      </c>
      <c r="N401" s="150">
        <v>46022</v>
      </c>
      <c r="O401" s="156"/>
      <c r="P401" s="223" t="s">
        <v>62</v>
      </c>
      <c r="Q401" s="156"/>
      <c r="R401" s="156"/>
    </row>
    <row r="402" spans="1:18" ht="15" customHeight="1" x14ac:dyDescent="0.2">
      <c r="A402" s="332"/>
      <c r="B402" s="147" t="s">
        <v>193</v>
      </c>
      <c r="C402" s="224"/>
      <c r="D402" s="224"/>
      <c r="E402" s="224"/>
      <c r="F402" s="224"/>
      <c r="G402" s="224" t="s">
        <v>62</v>
      </c>
      <c r="H402" s="224"/>
      <c r="I402" s="251" t="s">
        <v>62</v>
      </c>
      <c r="J402" s="251" t="str">
        <f t="shared" si="205"/>
        <v>X</v>
      </c>
      <c r="K402" s="224" t="str">
        <f t="shared" si="206"/>
        <v>X</v>
      </c>
      <c r="L402" s="224" t="s">
        <v>62</v>
      </c>
      <c r="M402" s="224"/>
      <c r="N402" s="224"/>
      <c r="O402" s="223" t="s">
        <v>62</v>
      </c>
      <c r="P402" s="223" t="s">
        <v>62</v>
      </c>
      <c r="Q402" s="223" t="s">
        <v>62</v>
      </c>
      <c r="R402" s="223" t="s">
        <v>62</v>
      </c>
    </row>
    <row r="403" spans="1:18" ht="38.65" customHeight="1" x14ac:dyDescent="0.2">
      <c r="A403" s="332"/>
      <c r="B403" s="148" t="s">
        <v>330</v>
      </c>
      <c r="C403" s="224"/>
      <c r="D403" s="224" t="s">
        <v>62</v>
      </c>
      <c r="E403" s="224"/>
      <c r="F403" s="224"/>
      <c r="G403" s="224">
        <f>G399</f>
        <v>98</v>
      </c>
      <c r="H403" s="224">
        <f t="shared" ref="H403:I403" si="212">H399</f>
        <v>98</v>
      </c>
      <c r="I403" s="251">
        <f t="shared" si="212"/>
        <v>0</v>
      </c>
      <c r="J403" s="251">
        <f t="shared" si="205"/>
        <v>0</v>
      </c>
      <c r="K403" s="224">
        <f t="shared" si="206"/>
        <v>98</v>
      </c>
      <c r="L403" s="224" t="s">
        <v>62</v>
      </c>
      <c r="M403" s="150">
        <v>46022</v>
      </c>
      <c r="N403" s="150">
        <v>46022</v>
      </c>
      <c r="O403" s="156"/>
      <c r="P403" s="223" t="s">
        <v>62</v>
      </c>
      <c r="Q403" s="156"/>
      <c r="R403" s="156"/>
    </row>
    <row r="404" spans="1:18" ht="21" customHeight="1" x14ac:dyDescent="0.2">
      <c r="A404" s="332"/>
      <c r="B404" s="147" t="s">
        <v>71</v>
      </c>
      <c r="C404" s="224"/>
      <c r="D404" s="224"/>
      <c r="E404" s="224"/>
      <c r="F404" s="224"/>
      <c r="G404" s="224" t="s">
        <v>62</v>
      </c>
      <c r="H404" s="224"/>
      <c r="I404" s="251" t="s">
        <v>62</v>
      </c>
      <c r="J404" s="251" t="str">
        <f t="shared" si="205"/>
        <v>X</v>
      </c>
      <c r="K404" s="224" t="str">
        <f t="shared" si="206"/>
        <v>X</v>
      </c>
      <c r="L404" s="224" t="s">
        <v>62</v>
      </c>
      <c r="M404" s="224"/>
      <c r="N404" s="224"/>
      <c r="O404" s="223" t="s">
        <v>62</v>
      </c>
      <c r="P404" s="223" t="s">
        <v>62</v>
      </c>
      <c r="Q404" s="223" t="s">
        <v>62</v>
      </c>
      <c r="R404" s="223" t="s">
        <v>62</v>
      </c>
    </row>
    <row r="405" spans="1:18" ht="21" customHeight="1" x14ac:dyDescent="0.2">
      <c r="A405" s="333"/>
      <c r="B405" s="148" t="s">
        <v>72</v>
      </c>
      <c r="C405" s="224"/>
      <c r="D405" s="224" t="s">
        <v>62</v>
      </c>
      <c r="E405" s="224"/>
      <c r="F405" s="224"/>
      <c r="G405" s="224">
        <f>G403</f>
        <v>98</v>
      </c>
      <c r="H405" s="224">
        <f t="shared" ref="H405:I405" si="213">H403</f>
        <v>98</v>
      </c>
      <c r="I405" s="251">
        <f t="shared" si="213"/>
        <v>0</v>
      </c>
      <c r="J405" s="251">
        <f t="shared" si="205"/>
        <v>0</v>
      </c>
      <c r="K405" s="224">
        <f t="shared" si="206"/>
        <v>98</v>
      </c>
      <c r="L405" s="224" t="s">
        <v>62</v>
      </c>
      <c r="M405" s="150">
        <v>46022</v>
      </c>
      <c r="N405" s="150">
        <v>46022</v>
      </c>
      <c r="O405" s="156"/>
      <c r="P405" s="223" t="s">
        <v>62</v>
      </c>
      <c r="Q405" s="156"/>
      <c r="R405" s="156"/>
    </row>
    <row r="406" spans="1:18" s="56" customFormat="1" ht="74.45" customHeight="1" x14ac:dyDescent="0.25">
      <c r="A406" s="331" t="s">
        <v>262</v>
      </c>
      <c r="B406" s="137" t="s">
        <v>415</v>
      </c>
      <c r="C406" s="142" t="s">
        <v>191</v>
      </c>
      <c r="D406" s="141" t="s">
        <v>333</v>
      </c>
      <c r="E406" s="141" t="s">
        <v>82</v>
      </c>
      <c r="F406" s="142">
        <v>744</v>
      </c>
      <c r="G406" s="142">
        <v>98</v>
      </c>
      <c r="H406" s="142">
        <f>G406</f>
        <v>98</v>
      </c>
      <c r="I406" s="156">
        <v>0</v>
      </c>
      <c r="J406" s="156">
        <f t="shared" si="205"/>
        <v>0</v>
      </c>
      <c r="K406" s="142">
        <f t="shared" si="206"/>
        <v>98</v>
      </c>
      <c r="L406" s="142"/>
      <c r="M406" s="224" t="s">
        <v>62</v>
      </c>
      <c r="N406" s="224" t="s">
        <v>62</v>
      </c>
      <c r="O406" s="156">
        <v>6374.28</v>
      </c>
      <c r="P406" s="156"/>
      <c r="Q406" s="156">
        <v>1886.74</v>
      </c>
      <c r="R406" s="156">
        <v>0</v>
      </c>
    </row>
    <row r="407" spans="1:18" ht="15.75" x14ac:dyDescent="0.2">
      <c r="A407" s="332"/>
      <c r="B407" s="146" t="s">
        <v>70</v>
      </c>
      <c r="C407" s="224"/>
      <c r="D407" s="224" t="s">
        <v>62</v>
      </c>
      <c r="E407" s="224"/>
      <c r="F407" s="224"/>
      <c r="G407" s="224">
        <f>G406</f>
        <v>98</v>
      </c>
      <c r="H407" s="224">
        <f t="shared" ref="H407:I407" si="214">H406</f>
        <v>98</v>
      </c>
      <c r="I407" s="251">
        <f t="shared" si="214"/>
        <v>0</v>
      </c>
      <c r="J407" s="251">
        <f t="shared" si="205"/>
        <v>0</v>
      </c>
      <c r="K407" s="224">
        <f t="shared" si="206"/>
        <v>98</v>
      </c>
      <c r="L407" s="224" t="s">
        <v>62</v>
      </c>
      <c r="M407" s="150">
        <v>46022</v>
      </c>
      <c r="N407" s="150">
        <v>46022</v>
      </c>
      <c r="O407" s="156"/>
      <c r="P407" s="223" t="s">
        <v>62</v>
      </c>
      <c r="Q407" s="156"/>
      <c r="R407" s="156"/>
    </row>
    <row r="408" spans="1:18" ht="14.25" x14ac:dyDescent="0.2">
      <c r="A408" s="332"/>
      <c r="B408" s="147" t="s">
        <v>76</v>
      </c>
      <c r="C408" s="224"/>
      <c r="D408" s="224"/>
      <c r="E408" s="224"/>
      <c r="F408" s="224"/>
      <c r="G408" s="224" t="s">
        <v>62</v>
      </c>
      <c r="H408" s="224"/>
      <c r="I408" s="251" t="s">
        <v>62</v>
      </c>
      <c r="J408" s="251" t="str">
        <f t="shared" si="205"/>
        <v>X</v>
      </c>
      <c r="K408" s="224" t="str">
        <f t="shared" si="206"/>
        <v>X</v>
      </c>
      <c r="L408" s="224" t="s">
        <v>62</v>
      </c>
      <c r="M408" s="224"/>
      <c r="N408" s="224"/>
      <c r="O408" s="223" t="s">
        <v>62</v>
      </c>
      <c r="P408" s="223" t="s">
        <v>62</v>
      </c>
      <c r="Q408" s="223" t="s">
        <v>62</v>
      </c>
      <c r="R408" s="223" t="s">
        <v>62</v>
      </c>
    </row>
    <row r="409" spans="1:18" ht="65.45" customHeight="1" x14ac:dyDescent="0.2">
      <c r="A409" s="332"/>
      <c r="B409" s="148" t="s">
        <v>192</v>
      </c>
      <c r="C409" s="224"/>
      <c r="D409" s="224" t="s">
        <v>62</v>
      </c>
      <c r="E409" s="224"/>
      <c r="F409" s="224"/>
      <c r="G409" s="224">
        <f>G406</f>
        <v>98</v>
      </c>
      <c r="H409" s="224">
        <f t="shared" ref="H409:I409" si="215">H406</f>
        <v>98</v>
      </c>
      <c r="I409" s="251">
        <f t="shared" si="215"/>
        <v>0</v>
      </c>
      <c r="J409" s="251">
        <f t="shared" si="205"/>
        <v>0</v>
      </c>
      <c r="K409" s="224">
        <f t="shared" si="206"/>
        <v>98</v>
      </c>
      <c r="L409" s="224" t="s">
        <v>62</v>
      </c>
      <c r="M409" s="150">
        <v>46022</v>
      </c>
      <c r="N409" s="150">
        <v>46022</v>
      </c>
      <c r="O409" s="156"/>
      <c r="P409" s="223" t="s">
        <v>62</v>
      </c>
      <c r="Q409" s="156"/>
      <c r="R409" s="156"/>
    </row>
    <row r="410" spans="1:18" ht="15" customHeight="1" x14ac:dyDescent="0.2">
      <c r="A410" s="332"/>
      <c r="B410" s="147" t="s">
        <v>193</v>
      </c>
      <c r="C410" s="224"/>
      <c r="D410" s="224"/>
      <c r="E410" s="224"/>
      <c r="F410" s="224"/>
      <c r="G410" s="224" t="s">
        <v>62</v>
      </c>
      <c r="H410" s="224"/>
      <c r="I410" s="251" t="s">
        <v>62</v>
      </c>
      <c r="J410" s="251" t="str">
        <f t="shared" si="205"/>
        <v>X</v>
      </c>
      <c r="K410" s="224" t="str">
        <f t="shared" si="206"/>
        <v>X</v>
      </c>
      <c r="L410" s="224" t="s">
        <v>62</v>
      </c>
      <c r="M410" s="224"/>
      <c r="N410" s="224"/>
      <c r="O410" s="223" t="s">
        <v>62</v>
      </c>
      <c r="P410" s="223" t="s">
        <v>62</v>
      </c>
      <c r="Q410" s="223" t="s">
        <v>62</v>
      </c>
      <c r="R410" s="223" t="s">
        <v>62</v>
      </c>
    </row>
    <row r="411" spans="1:18" ht="38.65" customHeight="1" x14ac:dyDescent="0.2">
      <c r="A411" s="332"/>
      <c r="B411" s="148" t="s">
        <v>330</v>
      </c>
      <c r="C411" s="224"/>
      <c r="D411" s="224" t="s">
        <v>62</v>
      </c>
      <c r="E411" s="224"/>
      <c r="F411" s="224"/>
      <c r="G411" s="224">
        <f>G407</f>
        <v>98</v>
      </c>
      <c r="H411" s="224">
        <f t="shared" ref="H411:I411" si="216">H407</f>
        <v>98</v>
      </c>
      <c r="I411" s="251">
        <f t="shared" si="216"/>
        <v>0</v>
      </c>
      <c r="J411" s="251">
        <f t="shared" si="205"/>
        <v>0</v>
      </c>
      <c r="K411" s="224">
        <f t="shared" si="206"/>
        <v>98</v>
      </c>
      <c r="L411" s="224" t="s">
        <v>62</v>
      </c>
      <c r="M411" s="150">
        <v>46022</v>
      </c>
      <c r="N411" s="150">
        <v>46022</v>
      </c>
      <c r="O411" s="156"/>
      <c r="P411" s="223" t="s">
        <v>62</v>
      </c>
      <c r="Q411" s="156"/>
      <c r="R411" s="156"/>
    </row>
    <row r="412" spans="1:18" ht="21" customHeight="1" x14ac:dyDescent="0.2">
      <c r="A412" s="332"/>
      <c r="B412" s="147" t="s">
        <v>71</v>
      </c>
      <c r="C412" s="224"/>
      <c r="D412" s="224"/>
      <c r="E412" s="224"/>
      <c r="F412" s="224"/>
      <c r="G412" s="224" t="s">
        <v>62</v>
      </c>
      <c r="H412" s="224"/>
      <c r="I412" s="251" t="s">
        <v>62</v>
      </c>
      <c r="J412" s="251" t="str">
        <f t="shared" si="205"/>
        <v>X</v>
      </c>
      <c r="K412" s="224" t="str">
        <f t="shared" si="206"/>
        <v>X</v>
      </c>
      <c r="L412" s="224" t="s">
        <v>62</v>
      </c>
      <c r="M412" s="224"/>
      <c r="N412" s="224"/>
      <c r="O412" s="223" t="s">
        <v>62</v>
      </c>
      <c r="P412" s="223" t="s">
        <v>62</v>
      </c>
      <c r="Q412" s="223" t="s">
        <v>62</v>
      </c>
      <c r="R412" s="223" t="s">
        <v>62</v>
      </c>
    </row>
    <row r="413" spans="1:18" ht="21" customHeight="1" x14ac:dyDescent="0.2">
      <c r="A413" s="333"/>
      <c r="B413" s="148" t="s">
        <v>72</v>
      </c>
      <c r="C413" s="224"/>
      <c r="D413" s="224" t="s">
        <v>62</v>
      </c>
      <c r="E413" s="224"/>
      <c r="F413" s="224"/>
      <c r="G413" s="224">
        <f>G411</f>
        <v>98</v>
      </c>
      <c r="H413" s="224">
        <f t="shared" ref="H413:I413" si="217">H411</f>
        <v>98</v>
      </c>
      <c r="I413" s="251">
        <f t="shared" si="217"/>
        <v>0</v>
      </c>
      <c r="J413" s="251">
        <f t="shared" si="205"/>
        <v>0</v>
      </c>
      <c r="K413" s="224">
        <f t="shared" si="206"/>
        <v>98</v>
      </c>
      <c r="L413" s="224" t="s">
        <v>62</v>
      </c>
      <c r="M413" s="150">
        <v>46022</v>
      </c>
      <c r="N413" s="150">
        <v>46022</v>
      </c>
      <c r="O413" s="156"/>
      <c r="P413" s="223" t="s">
        <v>62</v>
      </c>
      <c r="Q413" s="156"/>
      <c r="R413" s="156"/>
    </row>
    <row r="414" spans="1:18" s="56" customFormat="1" ht="74.45" customHeight="1" x14ac:dyDescent="0.25">
      <c r="A414" s="331" t="s">
        <v>263</v>
      </c>
      <c r="B414" s="137" t="s">
        <v>415</v>
      </c>
      <c r="C414" s="142" t="s">
        <v>191</v>
      </c>
      <c r="D414" s="141" t="s">
        <v>333</v>
      </c>
      <c r="E414" s="141" t="s">
        <v>82</v>
      </c>
      <c r="F414" s="142">
        <v>744</v>
      </c>
      <c r="G414" s="142">
        <v>98</v>
      </c>
      <c r="H414" s="142">
        <f>G414</f>
        <v>98</v>
      </c>
      <c r="I414" s="156">
        <v>0</v>
      </c>
      <c r="J414" s="156">
        <f t="shared" si="205"/>
        <v>0</v>
      </c>
      <c r="K414" s="142">
        <f t="shared" si="206"/>
        <v>98</v>
      </c>
      <c r="L414" s="142"/>
      <c r="M414" s="224" t="s">
        <v>62</v>
      </c>
      <c r="N414" s="224" t="s">
        <v>62</v>
      </c>
      <c r="O414" s="156">
        <v>1886.74</v>
      </c>
      <c r="P414" s="156"/>
      <c r="Q414" s="156"/>
      <c r="R414" s="156">
        <v>0</v>
      </c>
    </row>
    <row r="415" spans="1:18" ht="15.75" x14ac:dyDescent="0.2">
      <c r="A415" s="332"/>
      <c r="B415" s="146" t="s">
        <v>70</v>
      </c>
      <c r="C415" s="224"/>
      <c r="D415" s="224" t="s">
        <v>62</v>
      </c>
      <c r="E415" s="224"/>
      <c r="F415" s="224"/>
      <c r="G415" s="224">
        <f>G414</f>
        <v>98</v>
      </c>
      <c r="H415" s="224">
        <f t="shared" ref="H415:I415" si="218">H414</f>
        <v>98</v>
      </c>
      <c r="I415" s="251">
        <f t="shared" si="218"/>
        <v>0</v>
      </c>
      <c r="J415" s="251">
        <f t="shared" si="205"/>
        <v>0</v>
      </c>
      <c r="K415" s="224">
        <f t="shared" si="206"/>
        <v>98</v>
      </c>
      <c r="L415" s="224" t="s">
        <v>62</v>
      </c>
      <c r="M415" s="150">
        <v>46022</v>
      </c>
      <c r="N415" s="150">
        <v>46022</v>
      </c>
      <c r="O415" s="156"/>
      <c r="P415" s="223" t="s">
        <v>62</v>
      </c>
      <c r="Q415" s="156"/>
      <c r="R415" s="156"/>
    </row>
    <row r="416" spans="1:18" ht="14.25" x14ac:dyDescent="0.2">
      <c r="A416" s="332"/>
      <c r="B416" s="147" t="s">
        <v>76</v>
      </c>
      <c r="C416" s="224"/>
      <c r="D416" s="224"/>
      <c r="E416" s="224"/>
      <c r="F416" s="224"/>
      <c r="G416" s="224" t="s">
        <v>62</v>
      </c>
      <c r="H416" s="224"/>
      <c r="I416" s="251" t="s">
        <v>62</v>
      </c>
      <c r="J416" s="251" t="str">
        <f t="shared" si="205"/>
        <v>X</v>
      </c>
      <c r="K416" s="224" t="str">
        <f t="shared" si="206"/>
        <v>X</v>
      </c>
      <c r="L416" s="224" t="s">
        <v>62</v>
      </c>
      <c r="M416" s="224"/>
      <c r="N416" s="224"/>
      <c r="O416" s="223" t="s">
        <v>62</v>
      </c>
      <c r="P416" s="223" t="s">
        <v>62</v>
      </c>
      <c r="Q416" s="223" t="s">
        <v>62</v>
      </c>
      <c r="R416" s="223" t="s">
        <v>62</v>
      </c>
    </row>
    <row r="417" spans="1:18" ht="65.45" customHeight="1" x14ac:dyDescent="0.2">
      <c r="A417" s="332"/>
      <c r="B417" s="148" t="s">
        <v>192</v>
      </c>
      <c r="C417" s="224"/>
      <c r="D417" s="224" t="s">
        <v>62</v>
      </c>
      <c r="E417" s="224"/>
      <c r="F417" s="224"/>
      <c r="G417" s="224">
        <f>G414</f>
        <v>98</v>
      </c>
      <c r="H417" s="224">
        <f t="shared" ref="H417:I417" si="219">H414</f>
        <v>98</v>
      </c>
      <c r="I417" s="251">
        <f t="shared" si="219"/>
        <v>0</v>
      </c>
      <c r="J417" s="251">
        <f t="shared" si="205"/>
        <v>0</v>
      </c>
      <c r="K417" s="224">
        <f t="shared" si="206"/>
        <v>98</v>
      </c>
      <c r="L417" s="224" t="s">
        <v>62</v>
      </c>
      <c r="M417" s="150">
        <v>46022</v>
      </c>
      <c r="N417" s="150">
        <v>46022</v>
      </c>
      <c r="O417" s="156"/>
      <c r="P417" s="223" t="s">
        <v>62</v>
      </c>
      <c r="Q417" s="156"/>
      <c r="R417" s="156"/>
    </row>
    <row r="418" spans="1:18" ht="15" customHeight="1" x14ac:dyDescent="0.2">
      <c r="A418" s="332"/>
      <c r="B418" s="147" t="s">
        <v>193</v>
      </c>
      <c r="C418" s="224"/>
      <c r="D418" s="224"/>
      <c r="E418" s="224"/>
      <c r="F418" s="224"/>
      <c r="G418" s="224" t="s">
        <v>62</v>
      </c>
      <c r="H418" s="224"/>
      <c r="I418" s="251" t="s">
        <v>62</v>
      </c>
      <c r="J418" s="251" t="str">
        <f t="shared" si="205"/>
        <v>X</v>
      </c>
      <c r="K418" s="224" t="str">
        <f t="shared" si="206"/>
        <v>X</v>
      </c>
      <c r="L418" s="224" t="s">
        <v>62</v>
      </c>
      <c r="M418" s="224"/>
      <c r="N418" s="224"/>
      <c r="O418" s="223" t="s">
        <v>62</v>
      </c>
      <c r="P418" s="223" t="s">
        <v>62</v>
      </c>
      <c r="Q418" s="223" t="s">
        <v>62</v>
      </c>
      <c r="R418" s="223" t="s">
        <v>62</v>
      </c>
    </row>
    <row r="419" spans="1:18" ht="38.65" customHeight="1" x14ac:dyDescent="0.2">
      <c r="A419" s="332"/>
      <c r="B419" s="148" t="s">
        <v>330</v>
      </c>
      <c r="C419" s="224"/>
      <c r="D419" s="224" t="s">
        <v>62</v>
      </c>
      <c r="E419" s="224"/>
      <c r="F419" s="224"/>
      <c r="G419" s="224">
        <f>G415</f>
        <v>98</v>
      </c>
      <c r="H419" s="224">
        <f t="shared" ref="H419:I419" si="220">H415</f>
        <v>98</v>
      </c>
      <c r="I419" s="251">
        <f t="shared" si="220"/>
        <v>0</v>
      </c>
      <c r="J419" s="251">
        <f t="shared" si="205"/>
        <v>0</v>
      </c>
      <c r="K419" s="224">
        <f t="shared" si="206"/>
        <v>98</v>
      </c>
      <c r="L419" s="224" t="s">
        <v>62</v>
      </c>
      <c r="M419" s="150">
        <v>46022</v>
      </c>
      <c r="N419" s="150">
        <v>46022</v>
      </c>
      <c r="O419" s="156"/>
      <c r="P419" s="223" t="s">
        <v>62</v>
      </c>
      <c r="Q419" s="156"/>
      <c r="R419" s="156"/>
    </row>
    <row r="420" spans="1:18" ht="21" customHeight="1" x14ac:dyDescent="0.2">
      <c r="A420" s="332"/>
      <c r="B420" s="147" t="s">
        <v>71</v>
      </c>
      <c r="C420" s="224"/>
      <c r="D420" s="224"/>
      <c r="E420" s="224"/>
      <c r="F420" s="224"/>
      <c r="G420" s="224" t="s">
        <v>62</v>
      </c>
      <c r="H420" s="224"/>
      <c r="I420" s="251" t="s">
        <v>62</v>
      </c>
      <c r="J420" s="251" t="str">
        <f t="shared" si="205"/>
        <v>X</v>
      </c>
      <c r="K420" s="224" t="str">
        <f t="shared" si="206"/>
        <v>X</v>
      </c>
      <c r="L420" s="224" t="s">
        <v>62</v>
      </c>
      <c r="M420" s="224"/>
      <c r="N420" s="224"/>
      <c r="O420" s="223" t="s">
        <v>62</v>
      </c>
      <c r="P420" s="223" t="s">
        <v>62</v>
      </c>
      <c r="Q420" s="223" t="s">
        <v>62</v>
      </c>
      <c r="R420" s="223" t="s">
        <v>62</v>
      </c>
    </row>
    <row r="421" spans="1:18" ht="21" customHeight="1" x14ac:dyDescent="0.2">
      <c r="A421" s="333"/>
      <c r="B421" s="148" t="s">
        <v>72</v>
      </c>
      <c r="C421" s="224"/>
      <c r="D421" s="224" t="s">
        <v>62</v>
      </c>
      <c r="E421" s="224"/>
      <c r="F421" s="224"/>
      <c r="G421" s="224">
        <f>G419</f>
        <v>98</v>
      </c>
      <c r="H421" s="224">
        <f t="shared" ref="H421:I421" si="221">H419</f>
        <v>98</v>
      </c>
      <c r="I421" s="251">
        <f t="shared" si="221"/>
        <v>0</v>
      </c>
      <c r="J421" s="251">
        <f t="shared" si="205"/>
        <v>0</v>
      </c>
      <c r="K421" s="224">
        <f t="shared" si="206"/>
        <v>98</v>
      </c>
      <c r="L421" s="224" t="s">
        <v>62</v>
      </c>
      <c r="M421" s="150">
        <v>46022</v>
      </c>
      <c r="N421" s="150">
        <v>46022</v>
      </c>
      <c r="O421" s="156"/>
      <c r="P421" s="223" t="s">
        <v>62</v>
      </c>
      <c r="Q421" s="156"/>
      <c r="R421" s="156"/>
    </row>
    <row r="422" spans="1:18" s="56" customFormat="1" ht="74.45" customHeight="1" x14ac:dyDescent="0.25">
      <c r="A422" s="331" t="s">
        <v>264</v>
      </c>
      <c r="B422" s="137" t="s">
        <v>415</v>
      </c>
      <c r="C422" s="142" t="s">
        <v>191</v>
      </c>
      <c r="D422" s="141" t="s">
        <v>333</v>
      </c>
      <c r="E422" s="141" t="s">
        <v>82</v>
      </c>
      <c r="F422" s="142">
        <v>744</v>
      </c>
      <c r="G422" s="142">
        <v>98</v>
      </c>
      <c r="H422" s="142">
        <f>G422</f>
        <v>98</v>
      </c>
      <c r="I422" s="156">
        <v>0</v>
      </c>
      <c r="J422" s="156">
        <f t="shared" si="205"/>
        <v>0</v>
      </c>
      <c r="K422" s="142">
        <f t="shared" si="206"/>
        <v>98</v>
      </c>
      <c r="L422" s="142"/>
      <c r="M422" s="224" t="s">
        <v>62</v>
      </c>
      <c r="N422" s="224" t="s">
        <v>62</v>
      </c>
      <c r="O422" s="156">
        <v>6374.28</v>
      </c>
      <c r="P422" s="156"/>
      <c r="Q422" s="156"/>
      <c r="R422" s="156">
        <v>0</v>
      </c>
    </row>
    <row r="423" spans="1:18" ht="15.75" x14ac:dyDescent="0.2">
      <c r="A423" s="332"/>
      <c r="B423" s="146" t="s">
        <v>70</v>
      </c>
      <c r="C423" s="224"/>
      <c r="D423" s="224" t="s">
        <v>62</v>
      </c>
      <c r="E423" s="224"/>
      <c r="F423" s="224"/>
      <c r="G423" s="224">
        <f>G422</f>
        <v>98</v>
      </c>
      <c r="H423" s="224">
        <f t="shared" ref="H423:I423" si="222">H422</f>
        <v>98</v>
      </c>
      <c r="I423" s="251">
        <f t="shared" si="222"/>
        <v>0</v>
      </c>
      <c r="J423" s="251">
        <f t="shared" si="205"/>
        <v>0</v>
      </c>
      <c r="K423" s="224">
        <f t="shared" si="206"/>
        <v>98</v>
      </c>
      <c r="L423" s="224" t="s">
        <v>62</v>
      </c>
      <c r="M423" s="150">
        <v>46022</v>
      </c>
      <c r="N423" s="150">
        <v>46022</v>
      </c>
      <c r="O423" s="156"/>
      <c r="P423" s="223" t="s">
        <v>62</v>
      </c>
      <c r="Q423" s="156"/>
      <c r="R423" s="156"/>
    </row>
    <row r="424" spans="1:18" ht="14.25" x14ac:dyDescent="0.2">
      <c r="A424" s="332"/>
      <c r="B424" s="147" t="s">
        <v>76</v>
      </c>
      <c r="C424" s="224"/>
      <c r="D424" s="224"/>
      <c r="E424" s="224"/>
      <c r="F424" s="224"/>
      <c r="G424" s="224" t="s">
        <v>62</v>
      </c>
      <c r="H424" s="224"/>
      <c r="I424" s="251" t="s">
        <v>62</v>
      </c>
      <c r="J424" s="251" t="str">
        <f t="shared" si="205"/>
        <v>X</v>
      </c>
      <c r="K424" s="224" t="str">
        <f t="shared" si="206"/>
        <v>X</v>
      </c>
      <c r="L424" s="224" t="s">
        <v>62</v>
      </c>
      <c r="M424" s="224"/>
      <c r="N424" s="224"/>
      <c r="O424" s="223" t="s">
        <v>62</v>
      </c>
      <c r="P424" s="223" t="s">
        <v>62</v>
      </c>
      <c r="Q424" s="223" t="s">
        <v>62</v>
      </c>
      <c r="R424" s="223" t="s">
        <v>62</v>
      </c>
    </row>
    <row r="425" spans="1:18" ht="65.45" customHeight="1" x14ac:dyDescent="0.2">
      <c r="A425" s="332"/>
      <c r="B425" s="148" t="s">
        <v>192</v>
      </c>
      <c r="C425" s="224"/>
      <c r="D425" s="224" t="s">
        <v>62</v>
      </c>
      <c r="E425" s="224"/>
      <c r="F425" s="224"/>
      <c r="G425" s="224">
        <f>G422</f>
        <v>98</v>
      </c>
      <c r="H425" s="224">
        <f t="shared" ref="H425:I425" si="223">H422</f>
        <v>98</v>
      </c>
      <c r="I425" s="251">
        <f t="shared" si="223"/>
        <v>0</v>
      </c>
      <c r="J425" s="251">
        <f t="shared" si="205"/>
        <v>0</v>
      </c>
      <c r="K425" s="224">
        <f t="shared" si="206"/>
        <v>98</v>
      </c>
      <c r="L425" s="224" t="s">
        <v>62</v>
      </c>
      <c r="M425" s="150">
        <v>46022</v>
      </c>
      <c r="N425" s="150">
        <v>46022</v>
      </c>
      <c r="O425" s="156"/>
      <c r="P425" s="223" t="s">
        <v>62</v>
      </c>
      <c r="Q425" s="156"/>
      <c r="R425" s="156"/>
    </row>
    <row r="426" spans="1:18" ht="15" customHeight="1" x14ac:dyDescent="0.2">
      <c r="A426" s="332"/>
      <c r="B426" s="147" t="s">
        <v>193</v>
      </c>
      <c r="C426" s="224"/>
      <c r="D426" s="224"/>
      <c r="E426" s="224"/>
      <c r="F426" s="224"/>
      <c r="G426" s="224" t="s">
        <v>62</v>
      </c>
      <c r="H426" s="224"/>
      <c r="I426" s="251" t="s">
        <v>62</v>
      </c>
      <c r="J426" s="251" t="str">
        <f t="shared" si="205"/>
        <v>X</v>
      </c>
      <c r="K426" s="224" t="str">
        <f t="shared" si="206"/>
        <v>X</v>
      </c>
      <c r="L426" s="224" t="s">
        <v>62</v>
      </c>
      <c r="M426" s="224"/>
      <c r="N426" s="224"/>
      <c r="O426" s="223" t="s">
        <v>62</v>
      </c>
      <c r="P426" s="223" t="s">
        <v>62</v>
      </c>
      <c r="Q426" s="223" t="s">
        <v>62</v>
      </c>
      <c r="R426" s="223" t="s">
        <v>62</v>
      </c>
    </row>
    <row r="427" spans="1:18" ht="38.65" customHeight="1" x14ac:dyDescent="0.2">
      <c r="A427" s="332"/>
      <c r="B427" s="148" t="s">
        <v>330</v>
      </c>
      <c r="C427" s="224"/>
      <c r="D427" s="224" t="s">
        <v>62</v>
      </c>
      <c r="E427" s="224"/>
      <c r="F427" s="224"/>
      <c r="G427" s="224">
        <f>G423</f>
        <v>98</v>
      </c>
      <c r="H427" s="224">
        <f t="shared" ref="H427:I427" si="224">H423</f>
        <v>98</v>
      </c>
      <c r="I427" s="251">
        <f t="shared" si="224"/>
        <v>0</v>
      </c>
      <c r="J427" s="251">
        <f t="shared" si="205"/>
        <v>0</v>
      </c>
      <c r="K427" s="224">
        <f t="shared" si="206"/>
        <v>98</v>
      </c>
      <c r="L427" s="224" t="s">
        <v>62</v>
      </c>
      <c r="M427" s="150">
        <v>46022</v>
      </c>
      <c r="N427" s="150">
        <v>46022</v>
      </c>
      <c r="O427" s="156"/>
      <c r="P427" s="223" t="s">
        <v>62</v>
      </c>
      <c r="Q427" s="156"/>
      <c r="R427" s="156"/>
    </row>
    <row r="428" spans="1:18" ht="21" customHeight="1" x14ac:dyDescent="0.2">
      <c r="A428" s="332"/>
      <c r="B428" s="147" t="s">
        <v>71</v>
      </c>
      <c r="C428" s="224"/>
      <c r="D428" s="224"/>
      <c r="E428" s="224"/>
      <c r="F428" s="224"/>
      <c r="G428" s="224" t="s">
        <v>62</v>
      </c>
      <c r="H428" s="224"/>
      <c r="I428" s="251" t="s">
        <v>62</v>
      </c>
      <c r="J428" s="251" t="str">
        <f t="shared" si="205"/>
        <v>X</v>
      </c>
      <c r="K428" s="224" t="str">
        <f t="shared" si="206"/>
        <v>X</v>
      </c>
      <c r="L428" s="224" t="s">
        <v>62</v>
      </c>
      <c r="M428" s="224"/>
      <c r="N428" s="224"/>
      <c r="O428" s="223" t="s">
        <v>62</v>
      </c>
      <c r="P428" s="223" t="s">
        <v>62</v>
      </c>
      <c r="Q428" s="223" t="s">
        <v>62</v>
      </c>
      <c r="R428" s="223" t="s">
        <v>62</v>
      </c>
    </row>
    <row r="429" spans="1:18" ht="21" customHeight="1" x14ac:dyDescent="0.2">
      <c r="A429" s="333"/>
      <c r="B429" s="148" t="s">
        <v>72</v>
      </c>
      <c r="C429" s="224"/>
      <c r="D429" s="224" t="s">
        <v>62</v>
      </c>
      <c r="E429" s="224"/>
      <c r="F429" s="224"/>
      <c r="G429" s="224">
        <f>G427</f>
        <v>98</v>
      </c>
      <c r="H429" s="224">
        <f t="shared" ref="H429:I429" si="225">H427</f>
        <v>98</v>
      </c>
      <c r="I429" s="251">
        <f t="shared" si="225"/>
        <v>0</v>
      </c>
      <c r="J429" s="251">
        <f t="shared" si="205"/>
        <v>0</v>
      </c>
      <c r="K429" s="224">
        <f t="shared" si="206"/>
        <v>98</v>
      </c>
      <c r="L429" s="224" t="s">
        <v>62</v>
      </c>
      <c r="M429" s="150">
        <v>46022</v>
      </c>
      <c r="N429" s="150">
        <v>46022</v>
      </c>
      <c r="O429" s="156"/>
      <c r="P429" s="223" t="s">
        <v>62</v>
      </c>
      <c r="Q429" s="156"/>
      <c r="R429" s="156"/>
    </row>
    <row r="430" spans="1:18" s="56" customFormat="1" ht="74.45" customHeight="1" x14ac:dyDescent="0.25">
      <c r="A430" s="331" t="s">
        <v>265</v>
      </c>
      <c r="B430" s="137" t="s">
        <v>415</v>
      </c>
      <c r="C430" s="142" t="s">
        <v>191</v>
      </c>
      <c r="D430" s="141" t="s">
        <v>333</v>
      </c>
      <c r="E430" s="141" t="s">
        <v>82</v>
      </c>
      <c r="F430" s="142">
        <v>744</v>
      </c>
      <c r="G430" s="142">
        <v>98</v>
      </c>
      <c r="H430" s="142">
        <f>G430</f>
        <v>98</v>
      </c>
      <c r="I430" s="156">
        <v>0</v>
      </c>
      <c r="J430" s="156">
        <f t="shared" si="205"/>
        <v>0</v>
      </c>
      <c r="K430" s="142">
        <f t="shared" si="206"/>
        <v>98</v>
      </c>
      <c r="L430" s="142"/>
      <c r="M430" s="224" t="s">
        <v>62</v>
      </c>
      <c r="N430" s="224" t="s">
        <v>62</v>
      </c>
      <c r="O430" s="156">
        <v>12748.56</v>
      </c>
      <c r="P430" s="156"/>
      <c r="Q430" s="156">
        <v>8975.08</v>
      </c>
      <c r="R430" s="156">
        <v>0</v>
      </c>
    </row>
    <row r="431" spans="1:18" ht="15.75" x14ac:dyDescent="0.2">
      <c r="A431" s="332"/>
      <c r="B431" s="146" t="s">
        <v>70</v>
      </c>
      <c r="C431" s="224"/>
      <c r="D431" s="224" t="s">
        <v>62</v>
      </c>
      <c r="E431" s="224"/>
      <c r="F431" s="224"/>
      <c r="G431" s="224">
        <f>G430</f>
        <v>98</v>
      </c>
      <c r="H431" s="224">
        <f t="shared" ref="H431:I431" si="226">H430</f>
        <v>98</v>
      </c>
      <c r="I431" s="251">
        <f t="shared" si="226"/>
        <v>0</v>
      </c>
      <c r="J431" s="251">
        <f t="shared" si="205"/>
        <v>0</v>
      </c>
      <c r="K431" s="224">
        <f t="shared" si="206"/>
        <v>98</v>
      </c>
      <c r="L431" s="224" t="s">
        <v>62</v>
      </c>
      <c r="M431" s="150">
        <v>46022</v>
      </c>
      <c r="N431" s="150">
        <v>46022</v>
      </c>
      <c r="O431" s="156"/>
      <c r="P431" s="223" t="s">
        <v>62</v>
      </c>
      <c r="Q431" s="156"/>
      <c r="R431" s="156"/>
    </row>
    <row r="432" spans="1:18" ht="14.25" x14ac:dyDescent="0.2">
      <c r="A432" s="332"/>
      <c r="B432" s="147" t="s">
        <v>76</v>
      </c>
      <c r="C432" s="224"/>
      <c r="D432" s="224"/>
      <c r="E432" s="224"/>
      <c r="F432" s="224"/>
      <c r="G432" s="224" t="s">
        <v>62</v>
      </c>
      <c r="H432" s="224"/>
      <c r="I432" s="251" t="s">
        <v>62</v>
      </c>
      <c r="J432" s="251" t="str">
        <f t="shared" si="205"/>
        <v>X</v>
      </c>
      <c r="K432" s="224" t="str">
        <f t="shared" si="206"/>
        <v>X</v>
      </c>
      <c r="L432" s="224" t="s">
        <v>62</v>
      </c>
      <c r="M432" s="224"/>
      <c r="N432" s="224"/>
      <c r="O432" s="223" t="s">
        <v>62</v>
      </c>
      <c r="P432" s="223" t="s">
        <v>62</v>
      </c>
      <c r="Q432" s="223" t="s">
        <v>62</v>
      </c>
      <c r="R432" s="223" t="s">
        <v>62</v>
      </c>
    </row>
    <row r="433" spans="1:18" ht="65.45" customHeight="1" x14ac:dyDescent="0.2">
      <c r="A433" s="332"/>
      <c r="B433" s="148" t="s">
        <v>192</v>
      </c>
      <c r="C433" s="224"/>
      <c r="D433" s="224" t="s">
        <v>62</v>
      </c>
      <c r="E433" s="224"/>
      <c r="F433" s="224"/>
      <c r="G433" s="224">
        <f>G430</f>
        <v>98</v>
      </c>
      <c r="H433" s="224">
        <f t="shared" ref="H433:I433" si="227">H430</f>
        <v>98</v>
      </c>
      <c r="I433" s="251">
        <f t="shared" si="227"/>
        <v>0</v>
      </c>
      <c r="J433" s="251">
        <f t="shared" si="205"/>
        <v>0</v>
      </c>
      <c r="K433" s="224">
        <f t="shared" si="206"/>
        <v>98</v>
      </c>
      <c r="L433" s="224" t="s">
        <v>62</v>
      </c>
      <c r="M433" s="150">
        <v>46022</v>
      </c>
      <c r="N433" s="150">
        <v>46022</v>
      </c>
      <c r="O433" s="156"/>
      <c r="P433" s="223" t="s">
        <v>62</v>
      </c>
      <c r="Q433" s="156"/>
      <c r="R433" s="156"/>
    </row>
    <row r="434" spans="1:18" ht="15" customHeight="1" x14ac:dyDescent="0.2">
      <c r="A434" s="332"/>
      <c r="B434" s="147" t="s">
        <v>193</v>
      </c>
      <c r="C434" s="224"/>
      <c r="D434" s="224"/>
      <c r="E434" s="224"/>
      <c r="F434" s="224"/>
      <c r="G434" s="224" t="s">
        <v>62</v>
      </c>
      <c r="H434" s="224"/>
      <c r="I434" s="251" t="s">
        <v>62</v>
      </c>
      <c r="J434" s="251" t="str">
        <f t="shared" si="205"/>
        <v>X</v>
      </c>
      <c r="K434" s="224" t="str">
        <f t="shared" si="206"/>
        <v>X</v>
      </c>
      <c r="L434" s="224" t="s">
        <v>62</v>
      </c>
      <c r="M434" s="224"/>
      <c r="N434" s="224"/>
      <c r="O434" s="223" t="s">
        <v>62</v>
      </c>
      <c r="P434" s="223" t="s">
        <v>62</v>
      </c>
      <c r="Q434" s="223" t="s">
        <v>62</v>
      </c>
      <c r="R434" s="223" t="s">
        <v>62</v>
      </c>
    </row>
    <row r="435" spans="1:18" ht="38.65" customHeight="1" x14ac:dyDescent="0.2">
      <c r="A435" s="332"/>
      <c r="B435" s="148" t="s">
        <v>330</v>
      </c>
      <c r="C435" s="224"/>
      <c r="D435" s="224" t="s">
        <v>62</v>
      </c>
      <c r="E435" s="224"/>
      <c r="F435" s="224"/>
      <c r="G435" s="224">
        <f>G431</f>
        <v>98</v>
      </c>
      <c r="H435" s="224">
        <f t="shared" ref="H435:I435" si="228">H431</f>
        <v>98</v>
      </c>
      <c r="I435" s="251">
        <f t="shared" si="228"/>
        <v>0</v>
      </c>
      <c r="J435" s="251">
        <f t="shared" si="205"/>
        <v>0</v>
      </c>
      <c r="K435" s="224">
        <f t="shared" si="206"/>
        <v>98</v>
      </c>
      <c r="L435" s="224" t="s">
        <v>62</v>
      </c>
      <c r="M435" s="150">
        <v>46022</v>
      </c>
      <c r="N435" s="150">
        <v>46022</v>
      </c>
      <c r="O435" s="156"/>
      <c r="P435" s="223" t="s">
        <v>62</v>
      </c>
      <c r="Q435" s="156"/>
      <c r="R435" s="156"/>
    </row>
    <row r="436" spans="1:18" ht="21" customHeight="1" x14ac:dyDescent="0.2">
      <c r="A436" s="332"/>
      <c r="B436" s="147" t="s">
        <v>71</v>
      </c>
      <c r="C436" s="224"/>
      <c r="D436" s="224"/>
      <c r="E436" s="224"/>
      <c r="F436" s="224"/>
      <c r="G436" s="224" t="s">
        <v>62</v>
      </c>
      <c r="H436" s="224"/>
      <c r="I436" s="251" t="s">
        <v>62</v>
      </c>
      <c r="J436" s="251" t="str">
        <f t="shared" si="205"/>
        <v>X</v>
      </c>
      <c r="K436" s="224" t="str">
        <f t="shared" si="206"/>
        <v>X</v>
      </c>
      <c r="L436" s="224" t="s">
        <v>62</v>
      </c>
      <c r="M436" s="224"/>
      <c r="N436" s="224"/>
      <c r="O436" s="223" t="s">
        <v>62</v>
      </c>
      <c r="P436" s="223" t="s">
        <v>62</v>
      </c>
      <c r="Q436" s="223" t="s">
        <v>62</v>
      </c>
      <c r="R436" s="223" t="s">
        <v>62</v>
      </c>
    </row>
    <row r="437" spans="1:18" ht="21" customHeight="1" x14ac:dyDescent="0.2">
      <c r="A437" s="333"/>
      <c r="B437" s="148" t="s">
        <v>72</v>
      </c>
      <c r="C437" s="224"/>
      <c r="D437" s="224" t="s">
        <v>62</v>
      </c>
      <c r="E437" s="224"/>
      <c r="F437" s="224"/>
      <c r="G437" s="224">
        <f>G435</f>
        <v>98</v>
      </c>
      <c r="H437" s="224">
        <f t="shared" ref="H437:I437" si="229">H435</f>
        <v>98</v>
      </c>
      <c r="I437" s="251">
        <f t="shared" si="229"/>
        <v>0</v>
      </c>
      <c r="J437" s="251">
        <f t="shared" si="205"/>
        <v>0</v>
      </c>
      <c r="K437" s="224">
        <f t="shared" si="206"/>
        <v>98</v>
      </c>
      <c r="L437" s="224" t="s">
        <v>62</v>
      </c>
      <c r="M437" s="150">
        <v>46022</v>
      </c>
      <c r="N437" s="150">
        <v>46022</v>
      </c>
      <c r="O437" s="156"/>
      <c r="P437" s="223" t="s">
        <v>62</v>
      </c>
      <c r="Q437" s="156"/>
      <c r="R437" s="156"/>
    </row>
    <row r="438" spans="1:18" s="56" customFormat="1" ht="74.45" customHeight="1" x14ac:dyDescent="0.25">
      <c r="A438" s="331" t="s">
        <v>266</v>
      </c>
      <c r="B438" s="137" t="s">
        <v>415</v>
      </c>
      <c r="C438" s="142" t="s">
        <v>191</v>
      </c>
      <c r="D438" s="141" t="s">
        <v>333</v>
      </c>
      <c r="E438" s="141" t="s">
        <v>82</v>
      </c>
      <c r="F438" s="142">
        <v>744</v>
      </c>
      <c r="G438" s="142">
        <v>98</v>
      </c>
      <c r="H438" s="142">
        <f>G438</f>
        <v>98</v>
      </c>
      <c r="I438" s="156">
        <v>98</v>
      </c>
      <c r="J438" s="156">
        <f t="shared" si="205"/>
        <v>98</v>
      </c>
      <c r="K438" s="142">
        <f t="shared" si="206"/>
        <v>98</v>
      </c>
      <c r="L438" s="142"/>
      <c r="M438" s="224" t="s">
        <v>62</v>
      </c>
      <c r="N438" s="224" t="s">
        <v>62</v>
      </c>
      <c r="O438" s="156">
        <v>1886.74</v>
      </c>
      <c r="P438" s="156"/>
      <c r="Q438" s="156">
        <v>1886.74</v>
      </c>
      <c r="R438" s="156">
        <v>1886.74</v>
      </c>
    </row>
    <row r="439" spans="1:18" ht="15.75" x14ac:dyDescent="0.2">
      <c r="A439" s="332"/>
      <c r="B439" s="146" t="s">
        <v>70</v>
      </c>
      <c r="C439" s="224"/>
      <c r="D439" s="224" t="s">
        <v>62</v>
      </c>
      <c r="E439" s="224"/>
      <c r="F439" s="224"/>
      <c r="G439" s="224">
        <f>G438</f>
        <v>98</v>
      </c>
      <c r="H439" s="224">
        <f t="shared" ref="H439:I439" si="230">H438</f>
        <v>98</v>
      </c>
      <c r="I439" s="251">
        <f t="shared" si="230"/>
        <v>98</v>
      </c>
      <c r="J439" s="251">
        <f t="shared" si="205"/>
        <v>98</v>
      </c>
      <c r="K439" s="224">
        <f t="shared" si="206"/>
        <v>98</v>
      </c>
      <c r="L439" s="224" t="s">
        <v>62</v>
      </c>
      <c r="M439" s="150">
        <v>46022</v>
      </c>
      <c r="N439" s="150">
        <v>46022</v>
      </c>
      <c r="O439" s="156"/>
      <c r="P439" s="223" t="s">
        <v>62</v>
      </c>
      <c r="Q439" s="156"/>
      <c r="R439" s="156"/>
    </row>
    <row r="440" spans="1:18" ht="14.25" x14ac:dyDescent="0.2">
      <c r="A440" s="332"/>
      <c r="B440" s="147" t="s">
        <v>76</v>
      </c>
      <c r="C440" s="224"/>
      <c r="D440" s="224"/>
      <c r="E440" s="224"/>
      <c r="F440" s="224"/>
      <c r="G440" s="224" t="s">
        <v>62</v>
      </c>
      <c r="H440" s="224"/>
      <c r="I440" s="251" t="s">
        <v>62</v>
      </c>
      <c r="J440" s="251" t="str">
        <f t="shared" si="205"/>
        <v>X</v>
      </c>
      <c r="K440" s="224" t="str">
        <f t="shared" si="206"/>
        <v>X</v>
      </c>
      <c r="L440" s="224" t="s">
        <v>62</v>
      </c>
      <c r="M440" s="224"/>
      <c r="N440" s="224"/>
      <c r="O440" s="223" t="s">
        <v>62</v>
      </c>
      <c r="P440" s="223" t="s">
        <v>62</v>
      </c>
      <c r="Q440" s="223" t="s">
        <v>62</v>
      </c>
      <c r="R440" s="223" t="s">
        <v>62</v>
      </c>
    </row>
    <row r="441" spans="1:18" ht="65.45" customHeight="1" x14ac:dyDescent="0.2">
      <c r="A441" s="332"/>
      <c r="B441" s="148" t="s">
        <v>192</v>
      </c>
      <c r="C441" s="224"/>
      <c r="D441" s="224" t="s">
        <v>62</v>
      </c>
      <c r="E441" s="224"/>
      <c r="F441" s="224"/>
      <c r="G441" s="224">
        <f>G438</f>
        <v>98</v>
      </c>
      <c r="H441" s="224">
        <f t="shared" ref="H441:I441" si="231">H438</f>
        <v>98</v>
      </c>
      <c r="I441" s="251">
        <f t="shared" si="231"/>
        <v>98</v>
      </c>
      <c r="J441" s="251">
        <f t="shared" si="205"/>
        <v>98</v>
      </c>
      <c r="K441" s="224">
        <f t="shared" si="206"/>
        <v>98</v>
      </c>
      <c r="L441" s="224" t="s">
        <v>62</v>
      </c>
      <c r="M441" s="150">
        <v>46022</v>
      </c>
      <c r="N441" s="150">
        <v>46022</v>
      </c>
      <c r="O441" s="156"/>
      <c r="P441" s="223" t="s">
        <v>62</v>
      </c>
      <c r="Q441" s="156"/>
      <c r="R441" s="156"/>
    </row>
    <row r="442" spans="1:18" ht="15" customHeight="1" x14ac:dyDescent="0.2">
      <c r="A442" s="332"/>
      <c r="B442" s="147" t="s">
        <v>193</v>
      </c>
      <c r="C442" s="224"/>
      <c r="D442" s="224"/>
      <c r="E442" s="224"/>
      <c r="F442" s="224"/>
      <c r="G442" s="224" t="s">
        <v>62</v>
      </c>
      <c r="H442" s="224"/>
      <c r="I442" s="251" t="s">
        <v>62</v>
      </c>
      <c r="J442" s="251" t="str">
        <f t="shared" si="205"/>
        <v>X</v>
      </c>
      <c r="K442" s="224" t="str">
        <f t="shared" si="206"/>
        <v>X</v>
      </c>
      <c r="L442" s="224" t="s">
        <v>62</v>
      </c>
      <c r="M442" s="224"/>
      <c r="N442" s="224"/>
      <c r="O442" s="223" t="s">
        <v>62</v>
      </c>
      <c r="P442" s="223" t="s">
        <v>62</v>
      </c>
      <c r="Q442" s="223" t="s">
        <v>62</v>
      </c>
      <c r="R442" s="223" t="s">
        <v>62</v>
      </c>
    </row>
    <row r="443" spans="1:18" ht="38.65" customHeight="1" x14ac:dyDescent="0.2">
      <c r="A443" s="332"/>
      <c r="B443" s="148" t="s">
        <v>330</v>
      </c>
      <c r="C443" s="224"/>
      <c r="D443" s="224" t="s">
        <v>62</v>
      </c>
      <c r="E443" s="224"/>
      <c r="F443" s="224"/>
      <c r="G443" s="224">
        <f>G439</f>
        <v>98</v>
      </c>
      <c r="H443" s="224">
        <f t="shared" ref="H443:I443" si="232">H439</f>
        <v>98</v>
      </c>
      <c r="I443" s="251">
        <f t="shared" si="232"/>
        <v>98</v>
      </c>
      <c r="J443" s="251">
        <f t="shared" si="205"/>
        <v>98</v>
      </c>
      <c r="K443" s="224">
        <f t="shared" si="206"/>
        <v>98</v>
      </c>
      <c r="L443" s="224" t="s">
        <v>62</v>
      </c>
      <c r="M443" s="150">
        <v>46022</v>
      </c>
      <c r="N443" s="150">
        <v>46022</v>
      </c>
      <c r="O443" s="156"/>
      <c r="P443" s="223" t="s">
        <v>62</v>
      </c>
      <c r="Q443" s="156"/>
      <c r="R443" s="156"/>
    </row>
    <row r="444" spans="1:18" ht="21" customHeight="1" x14ac:dyDescent="0.2">
      <c r="A444" s="332"/>
      <c r="B444" s="147" t="s">
        <v>71</v>
      </c>
      <c r="C444" s="224"/>
      <c r="D444" s="224"/>
      <c r="E444" s="224"/>
      <c r="F444" s="224"/>
      <c r="G444" s="224" t="s">
        <v>62</v>
      </c>
      <c r="H444" s="224"/>
      <c r="I444" s="251" t="s">
        <v>62</v>
      </c>
      <c r="J444" s="251" t="str">
        <f t="shared" si="205"/>
        <v>X</v>
      </c>
      <c r="K444" s="224" t="str">
        <f t="shared" si="206"/>
        <v>X</v>
      </c>
      <c r="L444" s="224" t="s">
        <v>62</v>
      </c>
      <c r="M444" s="224"/>
      <c r="N444" s="224"/>
      <c r="O444" s="223" t="s">
        <v>62</v>
      </c>
      <c r="P444" s="223" t="s">
        <v>62</v>
      </c>
      <c r="Q444" s="223" t="s">
        <v>62</v>
      </c>
      <c r="R444" s="223" t="s">
        <v>62</v>
      </c>
    </row>
    <row r="445" spans="1:18" ht="21" customHeight="1" x14ac:dyDescent="0.2">
      <c r="A445" s="333"/>
      <c r="B445" s="148" t="s">
        <v>72</v>
      </c>
      <c r="C445" s="224"/>
      <c r="D445" s="224" t="s">
        <v>62</v>
      </c>
      <c r="E445" s="224"/>
      <c r="F445" s="224"/>
      <c r="G445" s="224">
        <f>G443</f>
        <v>98</v>
      </c>
      <c r="H445" s="224">
        <f t="shared" ref="H445:I445" si="233">H443</f>
        <v>98</v>
      </c>
      <c r="I445" s="251">
        <f t="shared" si="233"/>
        <v>98</v>
      </c>
      <c r="J445" s="251">
        <f t="shared" si="205"/>
        <v>98</v>
      </c>
      <c r="K445" s="224">
        <f t="shared" si="206"/>
        <v>98</v>
      </c>
      <c r="L445" s="224" t="s">
        <v>62</v>
      </c>
      <c r="M445" s="150">
        <v>46022</v>
      </c>
      <c r="N445" s="150">
        <v>46022</v>
      </c>
      <c r="O445" s="156"/>
      <c r="P445" s="223" t="s">
        <v>62</v>
      </c>
      <c r="Q445" s="156"/>
      <c r="R445" s="156"/>
    </row>
    <row r="446" spans="1:18" s="56" customFormat="1" ht="74.45" customHeight="1" x14ac:dyDescent="0.25">
      <c r="A446" s="331" t="s">
        <v>267</v>
      </c>
      <c r="B446" s="137" t="s">
        <v>415</v>
      </c>
      <c r="C446" s="142" t="s">
        <v>191</v>
      </c>
      <c r="D446" s="141" t="s">
        <v>333</v>
      </c>
      <c r="E446" s="141" t="s">
        <v>82</v>
      </c>
      <c r="F446" s="142">
        <v>744</v>
      </c>
      <c r="G446" s="142">
        <v>98</v>
      </c>
      <c r="H446" s="142">
        <f>G446</f>
        <v>98</v>
      </c>
      <c r="I446" s="156">
        <v>0</v>
      </c>
      <c r="J446" s="156">
        <f t="shared" si="205"/>
        <v>0</v>
      </c>
      <c r="K446" s="142">
        <f t="shared" si="206"/>
        <v>98</v>
      </c>
      <c r="L446" s="142"/>
      <c r="M446" s="224" t="s">
        <v>62</v>
      </c>
      <c r="N446" s="224" t="s">
        <v>62</v>
      </c>
      <c r="O446" s="156">
        <v>6374.28</v>
      </c>
      <c r="P446" s="156"/>
      <c r="Q446" s="156">
        <v>4487.54</v>
      </c>
      <c r="R446" s="156">
        <v>0</v>
      </c>
    </row>
    <row r="447" spans="1:18" ht="15.75" x14ac:dyDescent="0.2">
      <c r="A447" s="332"/>
      <c r="B447" s="146" t="s">
        <v>70</v>
      </c>
      <c r="C447" s="224"/>
      <c r="D447" s="224" t="s">
        <v>62</v>
      </c>
      <c r="E447" s="224"/>
      <c r="F447" s="224"/>
      <c r="G447" s="224">
        <f>G446</f>
        <v>98</v>
      </c>
      <c r="H447" s="224">
        <f t="shared" ref="H447:I447" si="234">H446</f>
        <v>98</v>
      </c>
      <c r="I447" s="251">
        <f t="shared" si="234"/>
        <v>0</v>
      </c>
      <c r="J447" s="251">
        <f t="shared" si="205"/>
        <v>0</v>
      </c>
      <c r="K447" s="224">
        <f t="shared" si="206"/>
        <v>98</v>
      </c>
      <c r="L447" s="224" t="s">
        <v>62</v>
      </c>
      <c r="M447" s="150">
        <v>46022</v>
      </c>
      <c r="N447" s="150">
        <v>46022</v>
      </c>
      <c r="O447" s="156"/>
      <c r="P447" s="223" t="s">
        <v>62</v>
      </c>
      <c r="Q447" s="156"/>
      <c r="R447" s="156"/>
    </row>
    <row r="448" spans="1:18" ht="14.25" x14ac:dyDescent="0.2">
      <c r="A448" s="332"/>
      <c r="B448" s="147" t="s">
        <v>76</v>
      </c>
      <c r="C448" s="224"/>
      <c r="D448" s="224"/>
      <c r="E448" s="224"/>
      <c r="F448" s="224"/>
      <c r="G448" s="224" t="s">
        <v>62</v>
      </c>
      <c r="H448" s="224"/>
      <c r="I448" s="251" t="s">
        <v>62</v>
      </c>
      <c r="J448" s="251" t="str">
        <f t="shared" si="205"/>
        <v>X</v>
      </c>
      <c r="K448" s="224" t="str">
        <f t="shared" si="206"/>
        <v>X</v>
      </c>
      <c r="L448" s="224" t="s">
        <v>62</v>
      </c>
      <c r="M448" s="224"/>
      <c r="N448" s="224"/>
      <c r="O448" s="223" t="s">
        <v>62</v>
      </c>
      <c r="P448" s="223" t="s">
        <v>62</v>
      </c>
      <c r="Q448" s="223" t="s">
        <v>62</v>
      </c>
      <c r="R448" s="223" t="s">
        <v>62</v>
      </c>
    </row>
    <row r="449" spans="1:18" ht="65.45" customHeight="1" x14ac:dyDescent="0.2">
      <c r="A449" s="332"/>
      <c r="B449" s="148" t="s">
        <v>192</v>
      </c>
      <c r="C449" s="224"/>
      <c r="D449" s="224" t="s">
        <v>62</v>
      </c>
      <c r="E449" s="224"/>
      <c r="F449" s="224"/>
      <c r="G449" s="224">
        <f>G446</f>
        <v>98</v>
      </c>
      <c r="H449" s="224">
        <f t="shared" ref="H449:I449" si="235">H446</f>
        <v>98</v>
      </c>
      <c r="I449" s="251">
        <f t="shared" si="235"/>
        <v>0</v>
      </c>
      <c r="J449" s="251">
        <f t="shared" si="205"/>
        <v>0</v>
      </c>
      <c r="K449" s="224">
        <f t="shared" si="206"/>
        <v>98</v>
      </c>
      <c r="L449" s="224" t="s">
        <v>62</v>
      </c>
      <c r="M449" s="150">
        <v>46022</v>
      </c>
      <c r="N449" s="150">
        <v>46022</v>
      </c>
      <c r="O449" s="156"/>
      <c r="P449" s="223" t="s">
        <v>62</v>
      </c>
      <c r="Q449" s="156"/>
      <c r="R449" s="156"/>
    </row>
    <row r="450" spans="1:18" ht="15" customHeight="1" x14ac:dyDescent="0.2">
      <c r="A450" s="332"/>
      <c r="B450" s="147" t="s">
        <v>193</v>
      </c>
      <c r="C450" s="224"/>
      <c r="D450" s="224"/>
      <c r="E450" s="224"/>
      <c r="F450" s="224"/>
      <c r="G450" s="224" t="s">
        <v>62</v>
      </c>
      <c r="H450" s="224"/>
      <c r="I450" s="251" t="s">
        <v>62</v>
      </c>
      <c r="J450" s="251" t="str">
        <f t="shared" si="205"/>
        <v>X</v>
      </c>
      <c r="K450" s="224" t="str">
        <f t="shared" si="206"/>
        <v>X</v>
      </c>
      <c r="L450" s="224" t="s">
        <v>62</v>
      </c>
      <c r="M450" s="224"/>
      <c r="N450" s="224"/>
      <c r="O450" s="223" t="s">
        <v>62</v>
      </c>
      <c r="P450" s="223" t="s">
        <v>62</v>
      </c>
      <c r="Q450" s="223" t="s">
        <v>62</v>
      </c>
      <c r="R450" s="223" t="s">
        <v>62</v>
      </c>
    </row>
    <row r="451" spans="1:18" ht="38.65" customHeight="1" x14ac:dyDescent="0.2">
      <c r="A451" s="332"/>
      <c r="B451" s="148" t="s">
        <v>330</v>
      </c>
      <c r="C451" s="224"/>
      <c r="D451" s="224" t="s">
        <v>62</v>
      </c>
      <c r="E451" s="224"/>
      <c r="F451" s="224"/>
      <c r="G451" s="224">
        <f>G447</f>
        <v>98</v>
      </c>
      <c r="H451" s="224">
        <f t="shared" ref="H451:I451" si="236">H447</f>
        <v>98</v>
      </c>
      <c r="I451" s="251">
        <f t="shared" si="236"/>
        <v>0</v>
      </c>
      <c r="J451" s="251">
        <f t="shared" si="205"/>
        <v>0</v>
      </c>
      <c r="K451" s="224">
        <f t="shared" si="206"/>
        <v>98</v>
      </c>
      <c r="L451" s="224" t="s">
        <v>62</v>
      </c>
      <c r="M451" s="150">
        <v>46022</v>
      </c>
      <c r="N451" s="150">
        <v>46022</v>
      </c>
      <c r="O451" s="156"/>
      <c r="P451" s="223" t="s">
        <v>62</v>
      </c>
      <c r="Q451" s="156"/>
      <c r="R451" s="156"/>
    </row>
    <row r="452" spans="1:18" ht="21" customHeight="1" x14ac:dyDescent="0.2">
      <c r="A452" s="332"/>
      <c r="B452" s="147" t="s">
        <v>71</v>
      </c>
      <c r="C452" s="224"/>
      <c r="D452" s="224"/>
      <c r="E452" s="224"/>
      <c r="F452" s="224"/>
      <c r="G452" s="224" t="s">
        <v>62</v>
      </c>
      <c r="H452" s="224"/>
      <c r="I452" s="251" t="s">
        <v>62</v>
      </c>
      <c r="J452" s="251" t="str">
        <f t="shared" si="205"/>
        <v>X</v>
      </c>
      <c r="K452" s="224" t="str">
        <f t="shared" si="206"/>
        <v>X</v>
      </c>
      <c r="L452" s="224" t="s">
        <v>62</v>
      </c>
      <c r="M452" s="224"/>
      <c r="N452" s="224"/>
      <c r="O452" s="223" t="s">
        <v>62</v>
      </c>
      <c r="P452" s="223" t="s">
        <v>62</v>
      </c>
      <c r="Q452" s="223" t="s">
        <v>62</v>
      </c>
      <c r="R452" s="223" t="s">
        <v>62</v>
      </c>
    </row>
    <row r="453" spans="1:18" ht="21" customHeight="1" x14ac:dyDescent="0.2">
      <c r="A453" s="333"/>
      <c r="B453" s="148" t="s">
        <v>72</v>
      </c>
      <c r="C453" s="224"/>
      <c r="D453" s="224" t="s">
        <v>62</v>
      </c>
      <c r="E453" s="224"/>
      <c r="F453" s="224"/>
      <c r="G453" s="224">
        <f>G451</f>
        <v>98</v>
      </c>
      <c r="H453" s="224">
        <f t="shared" ref="H453:I453" si="237">H451</f>
        <v>98</v>
      </c>
      <c r="I453" s="251">
        <f t="shared" si="237"/>
        <v>0</v>
      </c>
      <c r="J453" s="251">
        <f t="shared" si="205"/>
        <v>0</v>
      </c>
      <c r="K453" s="224">
        <f t="shared" si="206"/>
        <v>98</v>
      </c>
      <c r="L453" s="224" t="s">
        <v>62</v>
      </c>
      <c r="M453" s="150">
        <v>46022</v>
      </c>
      <c r="N453" s="150">
        <v>46022</v>
      </c>
      <c r="O453" s="156"/>
      <c r="P453" s="223" t="s">
        <v>62</v>
      </c>
      <c r="Q453" s="156"/>
      <c r="R453" s="156"/>
    </row>
    <row r="454" spans="1:18" s="56" customFormat="1" ht="74.45" customHeight="1" x14ac:dyDescent="0.25">
      <c r="A454" s="331" t="s">
        <v>268</v>
      </c>
      <c r="B454" s="137" t="s">
        <v>415</v>
      </c>
      <c r="C454" s="142" t="s">
        <v>191</v>
      </c>
      <c r="D454" s="141" t="s">
        <v>333</v>
      </c>
      <c r="E454" s="141" t="s">
        <v>82</v>
      </c>
      <c r="F454" s="142">
        <v>744</v>
      </c>
      <c r="G454" s="142">
        <v>98</v>
      </c>
      <c r="H454" s="142">
        <f>G454</f>
        <v>98</v>
      </c>
      <c r="I454" s="156">
        <v>0</v>
      </c>
      <c r="J454" s="156">
        <f t="shared" si="205"/>
        <v>0</v>
      </c>
      <c r="K454" s="142">
        <f t="shared" si="206"/>
        <v>98</v>
      </c>
      <c r="L454" s="142"/>
      <c r="M454" s="224" t="s">
        <v>62</v>
      </c>
      <c r="N454" s="224" t="s">
        <v>62</v>
      </c>
      <c r="O454" s="156">
        <v>6374.28</v>
      </c>
      <c r="P454" s="156"/>
      <c r="Q454" s="156">
        <v>1886.74</v>
      </c>
      <c r="R454" s="156">
        <v>0</v>
      </c>
    </row>
    <row r="455" spans="1:18" ht="15.75" x14ac:dyDescent="0.2">
      <c r="A455" s="332"/>
      <c r="B455" s="146" t="s">
        <v>70</v>
      </c>
      <c r="C455" s="224"/>
      <c r="D455" s="224" t="s">
        <v>62</v>
      </c>
      <c r="E455" s="224"/>
      <c r="F455" s="224"/>
      <c r="G455" s="224">
        <f>G454</f>
        <v>98</v>
      </c>
      <c r="H455" s="224">
        <f t="shared" ref="H455:I455" si="238">H454</f>
        <v>98</v>
      </c>
      <c r="I455" s="251">
        <f t="shared" si="238"/>
        <v>0</v>
      </c>
      <c r="J455" s="251">
        <f t="shared" ref="J455:J518" si="239">I455</f>
        <v>0</v>
      </c>
      <c r="K455" s="224">
        <f t="shared" ref="K455:K518" si="240">G455</f>
        <v>98</v>
      </c>
      <c r="L455" s="224" t="s">
        <v>62</v>
      </c>
      <c r="M455" s="150">
        <v>46022</v>
      </c>
      <c r="N455" s="150">
        <v>46022</v>
      </c>
      <c r="O455" s="156"/>
      <c r="P455" s="223" t="s">
        <v>62</v>
      </c>
      <c r="Q455" s="156"/>
      <c r="R455" s="156"/>
    </row>
    <row r="456" spans="1:18" ht="14.25" x14ac:dyDescent="0.2">
      <c r="A456" s="332"/>
      <c r="B456" s="147" t="s">
        <v>76</v>
      </c>
      <c r="C456" s="224"/>
      <c r="D456" s="224"/>
      <c r="E456" s="224"/>
      <c r="F456" s="224"/>
      <c r="G456" s="224" t="s">
        <v>62</v>
      </c>
      <c r="H456" s="224"/>
      <c r="I456" s="251" t="s">
        <v>62</v>
      </c>
      <c r="J456" s="251" t="str">
        <f t="shared" si="239"/>
        <v>X</v>
      </c>
      <c r="K456" s="224" t="str">
        <f t="shared" si="240"/>
        <v>X</v>
      </c>
      <c r="L456" s="224" t="s">
        <v>62</v>
      </c>
      <c r="M456" s="224"/>
      <c r="N456" s="224"/>
      <c r="O456" s="223" t="s">
        <v>62</v>
      </c>
      <c r="P456" s="223" t="s">
        <v>62</v>
      </c>
      <c r="Q456" s="223" t="s">
        <v>62</v>
      </c>
      <c r="R456" s="223" t="s">
        <v>62</v>
      </c>
    </row>
    <row r="457" spans="1:18" ht="65.45" customHeight="1" x14ac:dyDescent="0.2">
      <c r="A457" s="332"/>
      <c r="B457" s="148" t="s">
        <v>192</v>
      </c>
      <c r="C457" s="224"/>
      <c r="D457" s="224" t="s">
        <v>62</v>
      </c>
      <c r="E457" s="224"/>
      <c r="F457" s="224"/>
      <c r="G457" s="224">
        <f>G454</f>
        <v>98</v>
      </c>
      <c r="H457" s="224">
        <f t="shared" ref="H457:I457" si="241">H454</f>
        <v>98</v>
      </c>
      <c r="I457" s="251">
        <f t="shared" si="241"/>
        <v>0</v>
      </c>
      <c r="J457" s="251">
        <f t="shared" si="239"/>
        <v>0</v>
      </c>
      <c r="K457" s="224">
        <f t="shared" si="240"/>
        <v>98</v>
      </c>
      <c r="L457" s="224" t="s">
        <v>62</v>
      </c>
      <c r="M457" s="150">
        <v>46022</v>
      </c>
      <c r="N457" s="150">
        <v>46022</v>
      </c>
      <c r="O457" s="156"/>
      <c r="P457" s="223" t="s">
        <v>62</v>
      </c>
      <c r="Q457" s="156"/>
      <c r="R457" s="156"/>
    </row>
    <row r="458" spans="1:18" ht="15" customHeight="1" x14ac:dyDescent="0.2">
      <c r="A458" s="332"/>
      <c r="B458" s="147" t="s">
        <v>193</v>
      </c>
      <c r="C458" s="224"/>
      <c r="D458" s="224"/>
      <c r="E458" s="224"/>
      <c r="F458" s="224"/>
      <c r="G458" s="224" t="s">
        <v>62</v>
      </c>
      <c r="H458" s="224"/>
      <c r="I458" s="251" t="s">
        <v>62</v>
      </c>
      <c r="J458" s="251" t="str">
        <f t="shared" si="239"/>
        <v>X</v>
      </c>
      <c r="K458" s="224" t="str">
        <f t="shared" si="240"/>
        <v>X</v>
      </c>
      <c r="L458" s="224" t="s">
        <v>62</v>
      </c>
      <c r="M458" s="224"/>
      <c r="N458" s="224"/>
      <c r="O458" s="223" t="s">
        <v>62</v>
      </c>
      <c r="P458" s="223" t="s">
        <v>62</v>
      </c>
      <c r="Q458" s="223" t="s">
        <v>62</v>
      </c>
      <c r="R458" s="223" t="s">
        <v>62</v>
      </c>
    </row>
    <row r="459" spans="1:18" ht="38.65" customHeight="1" x14ac:dyDescent="0.2">
      <c r="A459" s="332"/>
      <c r="B459" s="148" t="s">
        <v>330</v>
      </c>
      <c r="C459" s="224"/>
      <c r="D459" s="224" t="s">
        <v>62</v>
      </c>
      <c r="E459" s="224"/>
      <c r="F459" s="224"/>
      <c r="G459" s="224">
        <f>G455</f>
        <v>98</v>
      </c>
      <c r="H459" s="224">
        <f t="shared" ref="H459:I459" si="242">H455</f>
        <v>98</v>
      </c>
      <c r="I459" s="251">
        <f t="shared" si="242"/>
        <v>0</v>
      </c>
      <c r="J459" s="251">
        <f t="shared" si="239"/>
        <v>0</v>
      </c>
      <c r="K459" s="224">
        <f t="shared" si="240"/>
        <v>98</v>
      </c>
      <c r="L459" s="224" t="s">
        <v>62</v>
      </c>
      <c r="M459" s="150">
        <v>46022</v>
      </c>
      <c r="N459" s="150">
        <v>46022</v>
      </c>
      <c r="O459" s="156"/>
      <c r="P459" s="223" t="s">
        <v>62</v>
      </c>
      <c r="Q459" s="156"/>
      <c r="R459" s="156"/>
    </row>
    <row r="460" spans="1:18" ht="21" customHeight="1" x14ac:dyDescent="0.2">
      <c r="A460" s="332"/>
      <c r="B460" s="147" t="s">
        <v>71</v>
      </c>
      <c r="C460" s="224"/>
      <c r="D460" s="224"/>
      <c r="E460" s="224"/>
      <c r="F460" s="224"/>
      <c r="G460" s="224" t="s">
        <v>62</v>
      </c>
      <c r="H460" s="224"/>
      <c r="I460" s="251" t="s">
        <v>62</v>
      </c>
      <c r="J460" s="251" t="str">
        <f t="shared" si="239"/>
        <v>X</v>
      </c>
      <c r="K460" s="224" t="str">
        <f t="shared" si="240"/>
        <v>X</v>
      </c>
      <c r="L460" s="224" t="s">
        <v>62</v>
      </c>
      <c r="M460" s="224"/>
      <c r="N460" s="224"/>
      <c r="O460" s="223" t="s">
        <v>62</v>
      </c>
      <c r="P460" s="223" t="s">
        <v>62</v>
      </c>
      <c r="Q460" s="223" t="s">
        <v>62</v>
      </c>
      <c r="R460" s="223" t="s">
        <v>62</v>
      </c>
    </row>
    <row r="461" spans="1:18" ht="21" customHeight="1" x14ac:dyDescent="0.2">
      <c r="A461" s="333"/>
      <c r="B461" s="148" t="s">
        <v>72</v>
      </c>
      <c r="C461" s="224"/>
      <c r="D461" s="224" t="s">
        <v>62</v>
      </c>
      <c r="E461" s="224"/>
      <c r="F461" s="224"/>
      <c r="G461" s="224">
        <f>G459</f>
        <v>98</v>
      </c>
      <c r="H461" s="224">
        <f t="shared" ref="H461:I461" si="243">H459</f>
        <v>98</v>
      </c>
      <c r="I461" s="251">
        <f t="shared" si="243"/>
        <v>0</v>
      </c>
      <c r="J461" s="251">
        <f t="shared" si="239"/>
        <v>0</v>
      </c>
      <c r="K461" s="224">
        <f t="shared" si="240"/>
        <v>98</v>
      </c>
      <c r="L461" s="224" t="s">
        <v>62</v>
      </c>
      <c r="M461" s="150">
        <v>46022</v>
      </c>
      <c r="N461" s="150">
        <v>46022</v>
      </c>
      <c r="O461" s="156"/>
      <c r="P461" s="223" t="s">
        <v>62</v>
      </c>
      <c r="Q461" s="156"/>
      <c r="R461" s="156"/>
    </row>
    <row r="462" spans="1:18" s="56" customFormat="1" ht="74.45" customHeight="1" x14ac:dyDescent="0.25">
      <c r="A462" s="331" t="s">
        <v>269</v>
      </c>
      <c r="B462" s="137" t="s">
        <v>415</v>
      </c>
      <c r="C462" s="142" t="s">
        <v>191</v>
      </c>
      <c r="D462" s="141" t="s">
        <v>333</v>
      </c>
      <c r="E462" s="141" t="s">
        <v>82</v>
      </c>
      <c r="F462" s="142">
        <v>744</v>
      </c>
      <c r="G462" s="142">
        <v>98</v>
      </c>
      <c r="H462" s="142">
        <f>G462</f>
        <v>98</v>
      </c>
      <c r="I462" s="156">
        <v>98</v>
      </c>
      <c r="J462" s="156">
        <f t="shared" si="239"/>
        <v>98</v>
      </c>
      <c r="K462" s="142">
        <f t="shared" si="240"/>
        <v>98</v>
      </c>
      <c r="L462" s="142"/>
      <c r="M462" s="224" t="s">
        <v>62</v>
      </c>
      <c r="N462" s="224" t="s">
        <v>62</v>
      </c>
      <c r="O462" s="156">
        <v>12748.56</v>
      </c>
      <c r="P462" s="156"/>
      <c r="Q462" s="156">
        <v>12748.56</v>
      </c>
      <c r="R462" s="156">
        <v>12748.56</v>
      </c>
    </row>
    <row r="463" spans="1:18" ht="15.75" x14ac:dyDescent="0.2">
      <c r="A463" s="332"/>
      <c r="B463" s="146" t="s">
        <v>70</v>
      </c>
      <c r="C463" s="224"/>
      <c r="D463" s="224" t="s">
        <v>62</v>
      </c>
      <c r="E463" s="224"/>
      <c r="F463" s="224"/>
      <c r="G463" s="224">
        <f>G462</f>
        <v>98</v>
      </c>
      <c r="H463" s="224">
        <f t="shared" ref="H463:I463" si="244">H462</f>
        <v>98</v>
      </c>
      <c r="I463" s="251">
        <f t="shared" si="244"/>
        <v>98</v>
      </c>
      <c r="J463" s="251">
        <f t="shared" si="239"/>
        <v>98</v>
      </c>
      <c r="K463" s="224">
        <f t="shared" si="240"/>
        <v>98</v>
      </c>
      <c r="L463" s="224" t="s">
        <v>62</v>
      </c>
      <c r="M463" s="150">
        <v>46022</v>
      </c>
      <c r="N463" s="150">
        <v>46022</v>
      </c>
      <c r="O463" s="156"/>
      <c r="P463" s="223" t="s">
        <v>62</v>
      </c>
      <c r="Q463" s="156"/>
      <c r="R463" s="156"/>
    </row>
    <row r="464" spans="1:18" ht="14.25" x14ac:dyDescent="0.2">
      <c r="A464" s="332"/>
      <c r="B464" s="147" t="s">
        <v>76</v>
      </c>
      <c r="C464" s="224"/>
      <c r="D464" s="224"/>
      <c r="E464" s="224"/>
      <c r="F464" s="224"/>
      <c r="G464" s="224" t="s">
        <v>62</v>
      </c>
      <c r="H464" s="224"/>
      <c r="I464" s="251" t="s">
        <v>62</v>
      </c>
      <c r="J464" s="251" t="str">
        <f t="shared" si="239"/>
        <v>X</v>
      </c>
      <c r="K464" s="224" t="str">
        <f t="shared" si="240"/>
        <v>X</v>
      </c>
      <c r="L464" s="224" t="s">
        <v>62</v>
      </c>
      <c r="M464" s="224"/>
      <c r="N464" s="224"/>
      <c r="O464" s="223" t="s">
        <v>62</v>
      </c>
      <c r="P464" s="223" t="s">
        <v>62</v>
      </c>
      <c r="Q464" s="223" t="s">
        <v>62</v>
      </c>
      <c r="R464" s="223" t="s">
        <v>62</v>
      </c>
    </row>
    <row r="465" spans="1:18" ht="65.45" customHeight="1" x14ac:dyDescent="0.2">
      <c r="A465" s="332"/>
      <c r="B465" s="148" t="s">
        <v>192</v>
      </c>
      <c r="C465" s="224"/>
      <c r="D465" s="224" t="s">
        <v>62</v>
      </c>
      <c r="E465" s="224"/>
      <c r="F465" s="224"/>
      <c r="G465" s="224">
        <f>G462</f>
        <v>98</v>
      </c>
      <c r="H465" s="224">
        <f t="shared" ref="H465:I465" si="245">H462</f>
        <v>98</v>
      </c>
      <c r="I465" s="251">
        <f t="shared" si="245"/>
        <v>98</v>
      </c>
      <c r="J465" s="251">
        <f t="shared" si="239"/>
        <v>98</v>
      </c>
      <c r="K465" s="224">
        <f t="shared" si="240"/>
        <v>98</v>
      </c>
      <c r="L465" s="224" t="s">
        <v>62</v>
      </c>
      <c r="M465" s="150">
        <v>46022</v>
      </c>
      <c r="N465" s="150">
        <v>46022</v>
      </c>
      <c r="O465" s="156"/>
      <c r="P465" s="223" t="s">
        <v>62</v>
      </c>
      <c r="Q465" s="156"/>
      <c r="R465" s="156"/>
    </row>
    <row r="466" spans="1:18" ht="15" customHeight="1" x14ac:dyDescent="0.2">
      <c r="A466" s="332"/>
      <c r="B466" s="147" t="s">
        <v>193</v>
      </c>
      <c r="C466" s="224"/>
      <c r="D466" s="224"/>
      <c r="E466" s="224"/>
      <c r="F466" s="224"/>
      <c r="G466" s="224" t="s">
        <v>62</v>
      </c>
      <c r="H466" s="224"/>
      <c r="I466" s="251" t="s">
        <v>62</v>
      </c>
      <c r="J466" s="251" t="str">
        <f t="shared" si="239"/>
        <v>X</v>
      </c>
      <c r="K466" s="224" t="str">
        <f t="shared" si="240"/>
        <v>X</v>
      </c>
      <c r="L466" s="224" t="s">
        <v>62</v>
      </c>
      <c r="M466" s="224"/>
      <c r="N466" s="224"/>
      <c r="O466" s="223" t="s">
        <v>62</v>
      </c>
      <c r="P466" s="223" t="s">
        <v>62</v>
      </c>
      <c r="Q466" s="223" t="s">
        <v>62</v>
      </c>
      <c r="R466" s="223" t="s">
        <v>62</v>
      </c>
    </row>
    <row r="467" spans="1:18" ht="38.65" customHeight="1" x14ac:dyDescent="0.2">
      <c r="A467" s="332"/>
      <c r="B467" s="148" t="s">
        <v>330</v>
      </c>
      <c r="C467" s="224"/>
      <c r="D467" s="224" t="s">
        <v>62</v>
      </c>
      <c r="E467" s="224"/>
      <c r="F467" s="224"/>
      <c r="G467" s="224">
        <f>G463</f>
        <v>98</v>
      </c>
      <c r="H467" s="224">
        <f t="shared" ref="H467:I467" si="246">H463</f>
        <v>98</v>
      </c>
      <c r="I467" s="251">
        <f t="shared" si="246"/>
        <v>98</v>
      </c>
      <c r="J467" s="251">
        <f t="shared" si="239"/>
        <v>98</v>
      </c>
      <c r="K467" s="224">
        <f t="shared" si="240"/>
        <v>98</v>
      </c>
      <c r="L467" s="224" t="s">
        <v>62</v>
      </c>
      <c r="M467" s="150">
        <v>46022</v>
      </c>
      <c r="N467" s="150">
        <v>46022</v>
      </c>
      <c r="O467" s="156"/>
      <c r="P467" s="223" t="s">
        <v>62</v>
      </c>
      <c r="Q467" s="156"/>
      <c r="R467" s="156"/>
    </row>
    <row r="468" spans="1:18" ht="21" customHeight="1" x14ac:dyDescent="0.2">
      <c r="A468" s="332"/>
      <c r="B468" s="147" t="s">
        <v>71</v>
      </c>
      <c r="C468" s="224"/>
      <c r="D468" s="224"/>
      <c r="E468" s="224"/>
      <c r="F468" s="224"/>
      <c r="G468" s="224" t="s">
        <v>62</v>
      </c>
      <c r="H468" s="224"/>
      <c r="I468" s="251" t="s">
        <v>62</v>
      </c>
      <c r="J468" s="251" t="str">
        <f t="shared" si="239"/>
        <v>X</v>
      </c>
      <c r="K468" s="224" t="str">
        <f t="shared" si="240"/>
        <v>X</v>
      </c>
      <c r="L468" s="224" t="s">
        <v>62</v>
      </c>
      <c r="M468" s="224"/>
      <c r="N468" s="224"/>
      <c r="O468" s="223" t="s">
        <v>62</v>
      </c>
      <c r="P468" s="223" t="s">
        <v>62</v>
      </c>
      <c r="Q468" s="223" t="s">
        <v>62</v>
      </c>
      <c r="R468" s="223" t="s">
        <v>62</v>
      </c>
    </row>
    <row r="469" spans="1:18" ht="21" customHeight="1" x14ac:dyDescent="0.2">
      <c r="A469" s="333"/>
      <c r="B469" s="148" t="s">
        <v>72</v>
      </c>
      <c r="C469" s="224"/>
      <c r="D469" s="224" t="s">
        <v>62</v>
      </c>
      <c r="E469" s="224"/>
      <c r="F469" s="224"/>
      <c r="G469" s="224">
        <f>G467</f>
        <v>98</v>
      </c>
      <c r="H469" s="224">
        <f t="shared" ref="H469:I469" si="247">H467</f>
        <v>98</v>
      </c>
      <c r="I469" s="251">
        <f t="shared" si="247"/>
        <v>98</v>
      </c>
      <c r="J469" s="251">
        <f t="shared" si="239"/>
        <v>98</v>
      </c>
      <c r="K469" s="224">
        <f t="shared" si="240"/>
        <v>98</v>
      </c>
      <c r="L469" s="224" t="s">
        <v>62</v>
      </c>
      <c r="M469" s="150">
        <v>46022</v>
      </c>
      <c r="N469" s="150">
        <v>46022</v>
      </c>
      <c r="O469" s="156"/>
      <c r="P469" s="223" t="s">
        <v>62</v>
      </c>
      <c r="Q469" s="156"/>
      <c r="R469" s="156"/>
    </row>
    <row r="470" spans="1:18" s="56" customFormat="1" ht="74.45" customHeight="1" x14ac:dyDescent="0.25">
      <c r="A470" s="331" t="s">
        <v>270</v>
      </c>
      <c r="B470" s="137" t="s">
        <v>415</v>
      </c>
      <c r="C470" s="142" t="s">
        <v>191</v>
      </c>
      <c r="D470" s="141" t="s">
        <v>333</v>
      </c>
      <c r="E470" s="141" t="s">
        <v>82</v>
      </c>
      <c r="F470" s="142">
        <v>744</v>
      </c>
      <c r="G470" s="142">
        <v>98</v>
      </c>
      <c r="H470" s="142">
        <f>G470</f>
        <v>98</v>
      </c>
      <c r="I470" s="156">
        <v>0</v>
      </c>
      <c r="J470" s="156">
        <f t="shared" si="239"/>
        <v>0</v>
      </c>
      <c r="K470" s="142">
        <f t="shared" si="240"/>
        <v>98</v>
      </c>
      <c r="L470" s="142"/>
      <c r="M470" s="224" t="s">
        <v>62</v>
      </c>
      <c r="N470" s="224" t="s">
        <v>62</v>
      </c>
      <c r="O470" s="156">
        <v>6374.28</v>
      </c>
      <c r="P470" s="156"/>
      <c r="Q470" s="156">
        <v>1886.74</v>
      </c>
      <c r="R470" s="156">
        <v>0</v>
      </c>
    </row>
    <row r="471" spans="1:18" ht="15.75" x14ac:dyDescent="0.2">
      <c r="A471" s="332"/>
      <c r="B471" s="146" t="s">
        <v>70</v>
      </c>
      <c r="C471" s="224"/>
      <c r="D471" s="224" t="s">
        <v>62</v>
      </c>
      <c r="E471" s="224"/>
      <c r="F471" s="224"/>
      <c r="G471" s="224">
        <f>G470</f>
        <v>98</v>
      </c>
      <c r="H471" s="224">
        <f t="shared" ref="H471:I471" si="248">H470</f>
        <v>98</v>
      </c>
      <c r="I471" s="251">
        <f t="shared" si="248"/>
        <v>0</v>
      </c>
      <c r="J471" s="251">
        <f t="shared" si="239"/>
        <v>0</v>
      </c>
      <c r="K471" s="224">
        <f t="shared" si="240"/>
        <v>98</v>
      </c>
      <c r="L471" s="224" t="s">
        <v>62</v>
      </c>
      <c r="M471" s="150">
        <v>46022</v>
      </c>
      <c r="N471" s="150">
        <v>46022</v>
      </c>
      <c r="O471" s="156"/>
      <c r="P471" s="223" t="s">
        <v>62</v>
      </c>
      <c r="Q471" s="156"/>
      <c r="R471" s="156"/>
    </row>
    <row r="472" spans="1:18" ht="14.25" x14ac:dyDescent="0.2">
      <c r="A472" s="332"/>
      <c r="B472" s="147" t="s">
        <v>76</v>
      </c>
      <c r="C472" s="224"/>
      <c r="D472" s="224"/>
      <c r="E472" s="224"/>
      <c r="F472" s="224"/>
      <c r="G472" s="224" t="s">
        <v>62</v>
      </c>
      <c r="H472" s="224"/>
      <c r="I472" s="251" t="s">
        <v>62</v>
      </c>
      <c r="J472" s="251" t="str">
        <f t="shared" si="239"/>
        <v>X</v>
      </c>
      <c r="K472" s="224" t="str">
        <f t="shared" si="240"/>
        <v>X</v>
      </c>
      <c r="L472" s="224" t="s">
        <v>62</v>
      </c>
      <c r="M472" s="224"/>
      <c r="N472" s="224"/>
      <c r="O472" s="223" t="s">
        <v>62</v>
      </c>
      <c r="P472" s="223" t="s">
        <v>62</v>
      </c>
      <c r="Q472" s="223" t="s">
        <v>62</v>
      </c>
      <c r="R472" s="223" t="s">
        <v>62</v>
      </c>
    </row>
    <row r="473" spans="1:18" ht="65.45" customHeight="1" x14ac:dyDescent="0.2">
      <c r="A473" s="332"/>
      <c r="B473" s="148" t="s">
        <v>192</v>
      </c>
      <c r="C473" s="224"/>
      <c r="D473" s="224" t="s">
        <v>62</v>
      </c>
      <c r="E473" s="224"/>
      <c r="F473" s="224"/>
      <c r="G473" s="224">
        <f>G470</f>
        <v>98</v>
      </c>
      <c r="H473" s="224">
        <f t="shared" ref="H473:I473" si="249">H470</f>
        <v>98</v>
      </c>
      <c r="I473" s="251">
        <f t="shared" si="249"/>
        <v>0</v>
      </c>
      <c r="J473" s="251">
        <f t="shared" si="239"/>
        <v>0</v>
      </c>
      <c r="K473" s="224">
        <f t="shared" si="240"/>
        <v>98</v>
      </c>
      <c r="L473" s="224" t="s">
        <v>62</v>
      </c>
      <c r="M473" s="150">
        <v>46022</v>
      </c>
      <c r="N473" s="150">
        <v>46022</v>
      </c>
      <c r="O473" s="156"/>
      <c r="P473" s="223" t="s">
        <v>62</v>
      </c>
      <c r="Q473" s="156"/>
      <c r="R473" s="156"/>
    </row>
    <row r="474" spans="1:18" ht="15" customHeight="1" x14ac:dyDescent="0.2">
      <c r="A474" s="332"/>
      <c r="B474" s="147" t="s">
        <v>193</v>
      </c>
      <c r="C474" s="224"/>
      <c r="D474" s="224"/>
      <c r="E474" s="224"/>
      <c r="F474" s="224"/>
      <c r="G474" s="224" t="s">
        <v>62</v>
      </c>
      <c r="H474" s="224"/>
      <c r="I474" s="251" t="s">
        <v>62</v>
      </c>
      <c r="J474" s="251" t="str">
        <f t="shared" si="239"/>
        <v>X</v>
      </c>
      <c r="K474" s="224" t="str">
        <f t="shared" si="240"/>
        <v>X</v>
      </c>
      <c r="L474" s="224" t="s">
        <v>62</v>
      </c>
      <c r="M474" s="224"/>
      <c r="N474" s="224"/>
      <c r="O474" s="223" t="s">
        <v>62</v>
      </c>
      <c r="P474" s="223" t="s">
        <v>62</v>
      </c>
      <c r="Q474" s="223" t="s">
        <v>62</v>
      </c>
      <c r="R474" s="223" t="s">
        <v>62</v>
      </c>
    </row>
    <row r="475" spans="1:18" ht="38.65" customHeight="1" x14ac:dyDescent="0.2">
      <c r="A475" s="332"/>
      <c r="B475" s="148" t="s">
        <v>330</v>
      </c>
      <c r="C475" s="224"/>
      <c r="D475" s="224" t="s">
        <v>62</v>
      </c>
      <c r="E475" s="224"/>
      <c r="F475" s="224"/>
      <c r="G475" s="224">
        <f>G471</f>
        <v>98</v>
      </c>
      <c r="H475" s="224">
        <f t="shared" ref="H475:I475" si="250">H471</f>
        <v>98</v>
      </c>
      <c r="I475" s="251">
        <f t="shared" si="250"/>
        <v>0</v>
      </c>
      <c r="J475" s="251">
        <f t="shared" si="239"/>
        <v>0</v>
      </c>
      <c r="K475" s="224">
        <f t="shared" si="240"/>
        <v>98</v>
      </c>
      <c r="L475" s="224" t="s">
        <v>62</v>
      </c>
      <c r="M475" s="150">
        <v>46022</v>
      </c>
      <c r="N475" s="150">
        <v>46022</v>
      </c>
      <c r="O475" s="156"/>
      <c r="P475" s="223" t="s">
        <v>62</v>
      </c>
      <c r="Q475" s="156"/>
      <c r="R475" s="156"/>
    </row>
    <row r="476" spans="1:18" ht="21" customHeight="1" x14ac:dyDescent="0.2">
      <c r="A476" s="332"/>
      <c r="B476" s="147" t="s">
        <v>71</v>
      </c>
      <c r="C476" s="224"/>
      <c r="D476" s="224"/>
      <c r="E476" s="224"/>
      <c r="F476" s="224"/>
      <c r="G476" s="224" t="s">
        <v>62</v>
      </c>
      <c r="H476" s="224"/>
      <c r="I476" s="251" t="s">
        <v>62</v>
      </c>
      <c r="J476" s="251" t="str">
        <f t="shared" si="239"/>
        <v>X</v>
      </c>
      <c r="K476" s="224" t="str">
        <f t="shared" si="240"/>
        <v>X</v>
      </c>
      <c r="L476" s="224" t="s">
        <v>62</v>
      </c>
      <c r="M476" s="224"/>
      <c r="N476" s="224"/>
      <c r="O476" s="223" t="s">
        <v>62</v>
      </c>
      <c r="P476" s="223" t="s">
        <v>62</v>
      </c>
      <c r="Q476" s="223" t="s">
        <v>62</v>
      </c>
      <c r="R476" s="223" t="s">
        <v>62</v>
      </c>
    </row>
    <row r="477" spans="1:18" ht="21" customHeight="1" x14ac:dyDescent="0.2">
      <c r="A477" s="333"/>
      <c r="B477" s="148" t="s">
        <v>72</v>
      </c>
      <c r="C477" s="224"/>
      <c r="D477" s="224" t="s">
        <v>62</v>
      </c>
      <c r="E477" s="224"/>
      <c r="F477" s="224"/>
      <c r="G477" s="224">
        <f>G475</f>
        <v>98</v>
      </c>
      <c r="H477" s="224">
        <f t="shared" ref="H477:I477" si="251">H475</f>
        <v>98</v>
      </c>
      <c r="I477" s="251">
        <f t="shared" si="251"/>
        <v>0</v>
      </c>
      <c r="J477" s="251">
        <f t="shared" si="239"/>
        <v>0</v>
      </c>
      <c r="K477" s="224">
        <f t="shared" si="240"/>
        <v>98</v>
      </c>
      <c r="L477" s="224" t="s">
        <v>62</v>
      </c>
      <c r="M477" s="150">
        <v>46022</v>
      </c>
      <c r="N477" s="150">
        <v>46022</v>
      </c>
      <c r="O477" s="156"/>
      <c r="P477" s="223" t="s">
        <v>62</v>
      </c>
      <c r="Q477" s="156"/>
      <c r="R477" s="156"/>
    </row>
    <row r="478" spans="1:18" s="56" customFormat="1" ht="74.45" customHeight="1" x14ac:dyDescent="0.25">
      <c r="A478" s="331" t="s">
        <v>271</v>
      </c>
      <c r="B478" s="137" t="s">
        <v>415</v>
      </c>
      <c r="C478" s="142" t="s">
        <v>191</v>
      </c>
      <c r="D478" s="141" t="s">
        <v>333</v>
      </c>
      <c r="E478" s="141" t="s">
        <v>82</v>
      </c>
      <c r="F478" s="142">
        <v>744</v>
      </c>
      <c r="G478" s="142">
        <v>98</v>
      </c>
      <c r="H478" s="142">
        <f>G478</f>
        <v>98</v>
      </c>
      <c r="I478" s="156">
        <v>98</v>
      </c>
      <c r="J478" s="156">
        <f t="shared" si="239"/>
        <v>98</v>
      </c>
      <c r="K478" s="142">
        <f t="shared" si="240"/>
        <v>98</v>
      </c>
      <c r="L478" s="142"/>
      <c r="M478" s="224" t="s">
        <v>62</v>
      </c>
      <c r="N478" s="224" t="s">
        <v>62</v>
      </c>
      <c r="O478" s="156">
        <v>1886.74</v>
      </c>
      <c r="P478" s="156"/>
      <c r="Q478" s="156">
        <v>1886.74</v>
      </c>
      <c r="R478" s="156">
        <v>1886.74</v>
      </c>
    </row>
    <row r="479" spans="1:18" ht="15.75" x14ac:dyDescent="0.2">
      <c r="A479" s="332"/>
      <c r="B479" s="146" t="s">
        <v>70</v>
      </c>
      <c r="C479" s="224"/>
      <c r="D479" s="224" t="s">
        <v>62</v>
      </c>
      <c r="E479" s="224"/>
      <c r="F479" s="224"/>
      <c r="G479" s="224">
        <f>G478</f>
        <v>98</v>
      </c>
      <c r="H479" s="224">
        <f t="shared" ref="H479:I479" si="252">H478</f>
        <v>98</v>
      </c>
      <c r="I479" s="251">
        <f t="shared" si="252"/>
        <v>98</v>
      </c>
      <c r="J479" s="251">
        <f t="shared" si="239"/>
        <v>98</v>
      </c>
      <c r="K479" s="224">
        <f t="shared" si="240"/>
        <v>98</v>
      </c>
      <c r="L479" s="224" t="s">
        <v>62</v>
      </c>
      <c r="M479" s="150">
        <v>46022</v>
      </c>
      <c r="N479" s="150">
        <v>46022</v>
      </c>
      <c r="O479" s="156"/>
      <c r="P479" s="223" t="s">
        <v>62</v>
      </c>
      <c r="Q479" s="156"/>
      <c r="R479" s="156"/>
    </row>
    <row r="480" spans="1:18" ht="14.25" x14ac:dyDescent="0.2">
      <c r="A480" s="332"/>
      <c r="B480" s="147" t="s">
        <v>76</v>
      </c>
      <c r="C480" s="224"/>
      <c r="D480" s="224"/>
      <c r="E480" s="224"/>
      <c r="F480" s="224"/>
      <c r="G480" s="224" t="s">
        <v>62</v>
      </c>
      <c r="H480" s="224"/>
      <c r="I480" s="251" t="s">
        <v>62</v>
      </c>
      <c r="J480" s="251" t="str">
        <f t="shared" si="239"/>
        <v>X</v>
      </c>
      <c r="K480" s="224" t="str">
        <f t="shared" si="240"/>
        <v>X</v>
      </c>
      <c r="L480" s="224" t="s">
        <v>62</v>
      </c>
      <c r="M480" s="224"/>
      <c r="N480" s="224"/>
      <c r="O480" s="223" t="s">
        <v>62</v>
      </c>
      <c r="P480" s="223" t="s">
        <v>62</v>
      </c>
      <c r="Q480" s="223" t="s">
        <v>62</v>
      </c>
      <c r="R480" s="223" t="s">
        <v>62</v>
      </c>
    </row>
    <row r="481" spans="1:18" ht="65.45" customHeight="1" x14ac:dyDescent="0.2">
      <c r="A481" s="332"/>
      <c r="B481" s="148" t="s">
        <v>192</v>
      </c>
      <c r="C481" s="224"/>
      <c r="D481" s="224" t="s">
        <v>62</v>
      </c>
      <c r="E481" s="224"/>
      <c r="F481" s="224"/>
      <c r="G481" s="224">
        <f>G478</f>
        <v>98</v>
      </c>
      <c r="H481" s="224">
        <f t="shared" ref="H481:I481" si="253">H478</f>
        <v>98</v>
      </c>
      <c r="I481" s="251">
        <f t="shared" si="253"/>
        <v>98</v>
      </c>
      <c r="J481" s="251">
        <f t="shared" si="239"/>
        <v>98</v>
      </c>
      <c r="K481" s="224">
        <f t="shared" si="240"/>
        <v>98</v>
      </c>
      <c r="L481" s="224" t="s">
        <v>62</v>
      </c>
      <c r="M481" s="150">
        <v>46022</v>
      </c>
      <c r="N481" s="150">
        <v>46022</v>
      </c>
      <c r="O481" s="156"/>
      <c r="P481" s="223" t="s">
        <v>62</v>
      </c>
      <c r="Q481" s="156"/>
      <c r="R481" s="156"/>
    </row>
    <row r="482" spans="1:18" ht="15" customHeight="1" x14ac:dyDescent="0.2">
      <c r="A482" s="332"/>
      <c r="B482" s="147" t="s">
        <v>193</v>
      </c>
      <c r="C482" s="224"/>
      <c r="D482" s="224"/>
      <c r="E482" s="224"/>
      <c r="F482" s="224"/>
      <c r="G482" s="224" t="s">
        <v>62</v>
      </c>
      <c r="H482" s="224"/>
      <c r="I482" s="251" t="s">
        <v>62</v>
      </c>
      <c r="J482" s="251" t="str">
        <f t="shared" si="239"/>
        <v>X</v>
      </c>
      <c r="K482" s="224" t="str">
        <f t="shared" si="240"/>
        <v>X</v>
      </c>
      <c r="L482" s="224" t="s">
        <v>62</v>
      </c>
      <c r="M482" s="224"/>
      <c r="N482" s="224"/>
      <c r="O482" s="223" t="s">
        <v>62</v>
      </c>
      <c r="P482" s="223" t="s">
        <v>62</v>
      </c>
      <c r="Q482" s="223" t="s">
        <v>62</v>
      </c>
      <c r="R482" s="223" t="s">
        <v>62</v>
      </c>
    </row>
    <row r="483" spans="1:18" ht="38.65" customHeight="1" x14ac:dyDescent="0.2">
      <c r="A483" s="332"/>
      <c r="B483" s="148" t="s">
        <v>330</v>
      </c>
      <c r="C483" s="224"/>
      <c r="D483" s="224" t="s">
        <v>62</v>
      </c>
      <c r="E483" s="224"/>
      <c r="F483" s="224"/>
      <c r="G483" s="224">
        <f>G479</f>
        <v>98</v>
      </c>
      <c r="H483" s="224">
        <f t="shared" ref="H483:I483" si="254">H479</f>
        <v>98</v>
      </c>
      <c r="I483" s="251">
        <f t="shared" si="254"/>
        <v>98</v>
      </c>
      <c r="J483" s="251">
        <f t="shared" si="239"/>
        <v>98</v>
      </c>
      <c r="K483" s="224">
        <f t="shared" si="240"/>
        <v>98</v>
      </c>
      <c r="L483" s="224" t="s">
        <v>62</v>
      </c>
      <c r="M483" s="150">
        <v>46022</v>
      </c>
      <c r="N483" s="150">
        <v>46022</v>
      </c>
      <c r="O483" s="156"/>
      <c r="P483" s="223" t="s">
        <v>62</v>
      </c>
      <c r="Q483" s="156"/>
      <c r="R483" s="156"/>
    </row>
    <row r="484" spans="1:18" ht="21" customHeight="1" x14ac:dyDescent="0.2">
      <c r="A484" s="332"/>
      <c r="B484" s="147" t="s">
        <v>71</v>
      </c>
      <c r="C484" s="224"/>
      <c r="D484" s="224"/>
      <c r="E484" s="224"/>
      <c r="F484" s="224"/>
      <c r="G484" s="224" t="s">
        <v>62</v>
      </c>
      <c r="H484" s="224"/>
      <c r="I484" s="251" t="s">
        <v>62</v>
      </c>
      <c r="J484" s="251" t="str">
        <f t="shared" si="239"/>
        <v>X</v>
      </c>
      <c r="K484" s="224" t="str">
        <f t="shared" si="240"/>
        <v>X</v>
      </c>
      <c r="L484" s="224" t="s">
        <v>62</v>
      </c>
      <c r="M484" s="224"/>
      <c r="N484" s="224"/>
      <c r="O484" s="223" t="s">
        <v>62</v>
      </c>
      <c r="P484" s="223" t="s">
        <v>62</v>
      </c>
      <c r="Q484" s="223" t="s">
        <v>62</v>
      </c>
      <c r="R484" s="223" t="s">
        <v>62</v>
      </c>
    </row>
    <row r="485" spans="1:18" ht="21" customHeight="1" x14ac:dyDescent="0.2">
      <c r="A485" s="333"/>
      <c r="B485" s="148" t="s">
        <v>72</v>
      </c>
      <c r="C485" s="224"/>
      <c r="D485" s="224" t="s">
        <v>62</v>
      </c>
      <c r="E485" s="224"/>
      <c r="F485" s="224"/>
      <c r="G485" s="224">
        <f>G483</f>
        <v>98</v>
      </c>
      <c r="H485" s="224">
        <f t="shared" ref="H485:I485" si="255">H483</f>
        <v>98</v>
      </c>
      <c r="I485" s="251">
        <f t="shared" si="255"/>
        <v>98</v>
      </c>
      <c r="J485" s="251">
        <f t="shared" si="239"/>
        <v>98</v>
      </c>
      <c r="K485" s="224">
        <f t="shared" si="240"/>
        <v>98</v>
      </c>
      <c r="L485" s="224" t="s">
        <v>62</v>
      </c>
      <c r="M485" s="150">
        <v>46022</v>
      </c>
      <c r="N485" s="150">
        <v>46022</v>
      </c>
      <c r="O485" s="156"/>
      <c r="P485" s="223" t="s">
        <v>62</v>
      </c>
      <c r="Q485" s="156"/>
      <c r="R485" s="156"/>
    </row>
    <row r="486" spans="1:18" s="56" customFormat="1" ht="74.45" customHeight="1" x14ac:dyDescent="0.25">
      <c r="A486" s="331" t="s">
        <v>121</v>
      </c>
      <c r="B486" s="137" t="s">
        <v>415</v>
      </c>
      <c r="C486" s="142" t="s">
        <v>191</v>
      </c>
      <c r="D486" s="141" t="s">
        <v>333</v>
      </c>
      <c r="E486" s="141" t="s">
        <v>82</v>
      </c>
      <c r="F486" s="142">
        <v>744</v>
      </c>
      <c r="G486" s="142">
        <v>98</v>
      </c>
      <c r="H486" s="142">
        <f>G486</f>
        <v>98</v>
      </c>
      <c r="I486" s="156">
        <v>0</v>
      </c>
      <c r="J486" s="156">
        <f t="shared" si="239"/>
        <v>0</v>
      </c>
      <c r="K486" s="142">
        <f t="shared" si="240"/>
        <v>98</v>
      </c>
      <c r="L486" s="142"/>
      <c r="M486" s="224" t="s">
        <v>62</v>
      </c>
      <c r="N486" s="224" t="s">
        <v>62</v>
      </c>
      <c r="O486" s="156"/>
      <c r="P486" s="156"/>
      <c r="Q486" s="156"/>
      <c r="R486" s="156">
        <v>0</v>
      </c>
    </row>
    <row r="487" spans="1:18" ht="15.75" x14ac:dyDescent="0.2">
      <c r="A487" s="332"/>
      <c r="B487" s="146" t="s">
        <v>70</v>
      </c>
      <c r="C487" s="224"/>
      <c r="D487" s="224" t="s">
        <v>62</v>
      </c>
      <c r="E487" s="224"/>
      <c r="F487" s="224"/>
      <c r="G487" s="224">
        <f>G486</f>
        <v>98</v>
      </c>
      <c r="H487" s="224">
        <f t="shared" ref="H487:I487" si="256">H486</f>
        <v>98</v>
      </c>
      <c r="I487" s="251">
        <f t="shared" si="256"/>
        <v>0</v>
      </c>
      <c r="J487" s="251">
        <f t="shared" si="239"/>
        <v>0</v>
      </c>
      <c r="K487" s="224">
        <f t="shared" si="240"/>
        <v>98</v>
      </c>
      <c r="L487" s="224" t="s">
        <v>62</v>
      </c>
      <c r="M487" s="150">
        <v>46022</v>
      </c>
      <c r="N487" s="150">
        <v>46022</v>
      </c>
      <c r="O487" s="156"/>
      <c r="P487" s="223" t="s">
        <v>62</v>
      </c>
      <c r="Q487" s="156"/>
      <c r="R487" s="156"/>
    </row>
    <row r="488" spans="1:18" ht="14.25" x14ac:dyDescent="0.2">
      <c r="A488" s="332"/>
      <c r="B488" s="147" t="s">
        <v>76</v>
      </c>
      <c r="C488" s="224"/>
      <c r="D488" s="224"/>
      <c r="E488" s="224"/>
      <c r="F488" s="224"/>
      <c r="G488" s="224" t="s">
        <v>62</v>
      </c>
      <c r="H488" s="224"/>
      <c r="I488" s="251" t="s">
        <v>62</v>
      </c>
      <c r="J488" s="251" t="str">
        <f t="shared" si="239"/>
        <v>X</v>
      </c>
      <c r="K488" s="224" t="str">
        <f t="shared" si="240"/>
        <v>X</v>
      </c>
      <c r="L488" s="224" t="s">
        <v>62</v>
      </c>
      <c r="M488" s="224"/>
      <c r="N488" s="224"/>
      <c r="O488" s="223" t="s">
        <v>62</v>
      </c>
      <c r="P488" s="223" t="s">
        <v>62</v>
      </c>
      <c r="Q488" s="223" t="s">
        <v>62</v>
      </c>
      <c r="R488" s="223" t="s">
        <v>62</v>
      </c>
    </row>
    <row r="489" spans="1:18" ht="65.45" customHeight="1" x14ac:dyDescent="0.2">
      <c r="A489" s="332"/>
      <c r="B489" s="148" t="s">
        <v>192</v>
      </c>
      <c r="C489" s="224"/>
      <c r="D489" s="224" t="s">
        <v>62</v>
      </c>
      <c r="E489" s="224"/>
      <c r="F489" s="224"/>
      <c r="G489" s="224">
        <f>G486</f>
        <v>98</v>
      </c>
      <c r="H489" s="224">
        <f t="shared" ref="H489:I489" si="257">H486</f>
        <v>98</v>
      </c>
      <c r="I489" s="251">
        <f t="shared" si="257"/>
        <v>0</v>
      </c>
      <c r="J489" s="251">
        <f t="shared" si="239"/>
        <v>0</v>
      </c>
      <c r="K489" s="224">
        <f t="shared" si="240"/>
        <v>98</v>
      </c>
      <c r="L489" s="224" t="s">
        <v>62</v>
      </c>
      <c r="M489" s="150">
        <v>46022</v>
      </c>
      <c r="N489" s="150">
        <v>46022</v>
      </c>
      <c r="O489" s="156"/>
      <c r="P489" s="223" t="s">
        <v>62</v>
      </c>
      <c r="Q489" s="156"/>
      <c r="R489" s="156"/>
    </row>
    <row r="490" spans="1:18" ht="15" customHeight="1" x14ac:dyDescent="0.2">
      <c r="A490" s="332"/>
      <c r="B490" s="147" t="s">
        <v>193</v>
      </c>
      <c r="C490" s="224"/>
      <c r="D490" s="224"/>
      <c r="E490" s="224"/>
      <c r="F490" s="224"/>
      <c r="G490" s="224" t="s">
        <v>62</v>
      </c>
      <c r="H490" s="224"/>
      <c r="I490" s="251" t="s">
        <v>62</v>
      </c>
      <c r="J490" s="251" t="str">
        <f t="shared" si="239"/>
        <v>X</v>
      </c>
      <c r="K490" s="224" t="str">
        <f t="shared" si="240"/>
        <v>X</v>
      </c>
      <c r="L490" s="224" t="s">
        <v>62</v>
      </c>
      <c r="M490" s="224"/>
      <c r="N490" s="224"/>
      <c r="O490" s="223" t="s">
        <v>62</v>
      </c>
      <c r="P490" s="223" t="s">
        <v>62</v>
      </c>
      <c r="Q490" s="223" t="s">
        <v>62</v>
      </c>
      <c r="R490" s="223" t="s">
        <v>62</v>
      </c>
    </row>
    <row r="491" spans="1:18" ht="38.65" customHeight="1" x14ac:dyDescent="0.2">
      <c r="A491" s="332"/>
      <c r="B491" s="148" t="s">
        <v>330</v>
      </c>
      <c r="C491" s="224"/>
      <c r="D491" s="224" t="s">
        <v>62</v>
      </c>
      <c r="E491" s="224"/>
      <c r="F491" s="224"/>
      <c r="G491" s="224">
        <f>G487</f>
        <v>98</v>
      </c>
      <c r="H491" s="224">
        <f t="shared" ref="H491:I491" si="258">H487</f>
        <v>98</v>
      </c>
      <c r="I491" s="251">
        <f t="shared" si="258"/>
        <v>0</v>
      </c>
      <c r="J491" s="251">
        <f t="shared" si="239"/>
        <v>0</v>
      </c>
      <c r="K491" s="224">
        <f t="shared" si="240"/>
        <v>98</v>
      </c>
      <c r="L491" s="224" t="s">
        <v>62</v>
      </c>
      <c r="M491" s="150">
        <v>46022</v>
      </c>
      <c r="N491" s="150">
        <v>46022</v>
      </c>
      <c r="O491" s="156"/>
      <c r="P491" s="223" t="s">
        <v>62</v>
      </c>
      <c r="Q491" s="156"/>
      <c r="R491" s="156"/>
    </row>
    <row r="492" spans="1:18" ht="21" customHeight="1" x14ac:dyDescent="0.2">
      <c r="A492" s="332"/>
      <c r="B492" s="147" t="s">
        <v>71</v>
      </c>
      <c r="C492" s="224"/>
      <c r="D492" s="224"/>
      <c r="E492" s="224"/>
      <c r="F492" s="224"/>
      <c r="G492" s="224" t="s">
        <v>62</v>
      </c>
      <c r="H492" s="224"/>
      <c r="I492" s="251" t="s">
        <v>62</v>
      </c>
      <c r="J492" s="251" t="str">
        <f t="shared" si="239"/>
        <v>X</v>
      </c>
      <c r="K492" s="224" t="str">
        <f t="shared" si="240"/>
        <v>X</v>
      </c>
      <c r="L492" s="224" t="s">
        <v>62</v>
      </c>
      <c r="M492" s="224"/>
      <c r="N492" s="224"/>
      <c r="O492" s="223" t="s">
        <v>62</v>
      </c>
      <c r="P492" s="223" t="s">
        <v>62</v>
      </c>
      <c r="Q492" s="223" t="s">
        <v>62</v>
      </c>
      <c r="R492" s="223" t="s">
        <v>62</v>
      </c>
    </row>
    <row r="493" spans="1:18" ht="21" customHeight="1" x14ac:dyDescent="0.2">
      <c r="A493" s="333"/>
      <c r="B493" s="148" t="s">
        <v>72</v>
      </c>
      <c r="C493" s="224"/>
      <c r="D493" s="224" t="s">
        <v>62</v>
      </c>
      <c r="E493" s="224"/>
      <c r="F493" s="224"/>
      <c r="G493" s="224">
        <f>G491</f>
        <v>98</v>
      </c>
      <c r="H493" s="224">
        <f t="shared" ref="H493:I493" si="259">H491</f>
        <v>98</v>
      </c>
      <c r="I493" s="251">
        <f t="shared" si="259"/>
        <v>0</v>
      </c>
      <c r="J493" s="251">
        <f t="shared" si="239"/>
        <v>0</v>
      </c>
      <c r="K493" s="224">
        <f t="shared" si="240"/>
        <v>98</v>
      </c>
      <c r="L493" s="224" t="s">
        <v>62</v>
      </c>
      <c r="M493" s="150">
        <v>46022</v>
      </c>
      <c r="N493" s="150">
        <v>46022</v>
      </c>
      <c r="O493" s="156"/>
      <c r="P493" s="223" t="s">
        <v>62</v>
      </c>
      <c r="Q493" s="156"/>
      <c r="R493" s="156"/>
    </row>
    <row r="494" spans="1:18" s="56" customFormat="1" ht="74.45" customHeight="1" x14ac:dyDescent="0.25">
      <c r="A494" s="331" t="s">
        <v>272</v>
      </c>
      <c r="B494" s="137" t="s">
        <v>415</v>
      </c>
      <c r="C494" s="142" t="s">
        <v>191</v>
      </c>
      <c r="D494" s="141" t="s">
        <v>333</v>
      </c>
      <c r="E494" s="141" t="s">
        <v>82</v>
      </c>
      <c r="F494" s="142">
        <v>744</v>
      </c>
      <c r="G494" s="142">
        <v>98</v>
      </c>
      <c r="H494" s="142">
        <f>G494</f>
        <v>98</v>
      </c>
      <c r="I494" s="156">
        <v>0</v>
      </c>
      <c r="J494" s="156">
        <f t="shared" si="239"/>
        <v>0</v>
      </c>
      <c r="K494" s="142">
        <f t="shared" si="240"/>
        <v>98</v>
      </c>
      <c r="L494" s="142"/>
      <c r="M494" s="224" t="s">
        <v>62</v>
      </c>
      <c r="N494" s="224" t="s">
        <v>62</v>
      </c>
      <c r="O494" s="156">
        <v>6364.82</v>
      </c>
      <c r="P494" s="156"/>
      <c r="Q494" s="156">
        <v>4487.54</v>
      </c>
      <c r="R494" s="156">
        <v>0</v>
      </c>
    </row>
    <row r="495" spans="1:18" ht="15.75" x14ac:dyDescent="0.2">
      <c r="A495" s="332"/>
      <c r="B495" s="146" t="s">
        <v>70</v>
      </c>
      <c r="C495" s="224"/>
      <c r="D495" s="224" t="s">
        <v>62</v>
      </c>
      <c r="E495" s="224"/>
      <c r="F495" s="224"/>
      <c r="G495" s="224">
        <f>G494</f>
        <v>98</v>
      </c>
      <c r="H495" s="224">
        <f t="shared" ref="H495:I495" si="260">H494</f>
        <v>98</v>
      </c>
      <c r="I495" s="251">
        <f t="shared" si="260"/>
        <v>0</v>
      </c>
      <c r="J495" s="251">
        <f t="shared" si="239"/>
        <v>0</v>
      </c>
      <c r="K495" s="224">
        <f t="shared" si="240"/>
        <v>98</v>
      </c>
      <c r="L495" s="224" t="s">
        <v>62</v>
      </c>
      <c r="M495" s="150">
        <v>46022</v>
      </c>
      <c r="N495" s="150">
        <v>46022</v>
      </c>
      <c r="O495" s="156"/>
      <c r="P495" s="223" t="s">
        <v>62</v>
      </c>
      <c r="Q495" s="156"/>
      <c r="R495" s="156"/>
    </row>
    <row r="496" spans="1:18" ht="14.25" x14ac:dyDescent="0.2">
      <c r="A496" s="332"/>
      <c r="B496" s="147" t="s">
        <v>76</v>
      </c>
      <c r="C496" s="224"/>
      <c r="D496" s="224"/>
      <c r="E496" s="224"/>
      <c r="F496" s="224"/>
      <c r="G496" s="224" t="s">
        <v>62</v>
      </c>
      <c r="H496" s="224"/>
      <c r="I496" s="251" t="s">
        <v>62</v>
      </c>
      <c r="J496" s="251" t="str">
        <f t="shared" si="239"/>
        <v>X</v>
      </c>
      <c r="K496" s="224" t="str">
        <f t="shared" si="240"/>
        <v>X</v>
      </c>
      <c r="L496" s="224" t="s">
        <v>62</v>
      </c>
      <c r="M496" s="224"/>
      <c r="N496" s="224"/>
      <c r="O496" s="223" t="s">
        <v>62</v>
      </c>
      <c r="P496" s="223" t="s">
        <v>62</v>
      </c>
      <c r="Q496" s="223" t="s">
        <v>62</v>
      </c>
      <c r="R496" s="223" t="s">
        <v>62</v>
      </c>
    </row>
    <row r="497" spans="1:18" ht="65.45" customHeight="1" x14ac:dyDescent="0.2">
      <c r="A497" s="332"/>
      <c r="B497" s="148" t="s">
        <v>192</v>
      </c>
      <c r="C497" s="224"/>
      <c r="D497" s="224" t="s">
        <v>62</v>
      </c>
      <c r="E497" s="224"/>
      <c r="F497" s="224"/>
      <c r="G497" s="224">
        <f>G494</f>
        <v>98</v>
      </c>
      <c r="H497" s="224">
        <f t="shared" ref="H497:I497" si="261">H494</f>
        <v>98</v>
      </c>
      <c r="I497" s="251">
        <f t="shared" si="261"/>
        <v>0</v>
      </c>
      <c r="J497" s="251">
        <f t="shared" si="239"/>
        <v>0</v>
      </c>
      <c r="K497" s="224">
        <f t="shared" si="240"/>
        <v>98</v>
      </c>
      <c r="L497" s="224" t="s">
        <v>62</v>
      </c>
      <c r="M497" s="150">
        <v>46022</v>
      </c>
      <c r="N497" s="150">
        <v>46022</v>
      </c>
      <c r="O497" s="156"/>
      <c r="P497" s="223" t="s">
        <v>62</v>
      </c>
      <c r="Q497" s="156"/>
      <c r="R497" s="156"/>
    </row>
    <row r="498" spans="1:18" ht="15" customHeight="1" x14ac:dyDescent="0.2">
      <c r="A498" s="332"/>
      <c r="B498" s="147" t="s">
        <v>193</v>
      </c>
      <c r="C498" s="224"/>
      <c r="D498" s="224"/>
      <c r="E498" s="224"/>
      <c r="F498" s="224"/>
      <c r="G498" s="224" t="s">
        <v>62</v>
      </c>
      <c r="H498" s="224"/>
      <c r="I498" s="251" t="s">
        <v>62</v>
      </c>
      <c r="J498" s="251" t="str">
        <f t="shared" si="239"/>
        <v>X</v>
      </c>
      <c r="K498" s="224" t="str">
        <f t="shared" si="240"/>
        <v>X</v>
      </c>
      <c r="L498" s="224" t="s">
        <v>62</v>
      </c>
      <c r="M498" s="224"/>
      <c r="N498" s="224"/>
      <c r="O498" s="223" t="s">
        <v>62</v>
      </c>
      <c r="P498" s="223" t="s">
        <v>62</v>
      </c>
      <c r="Q498" s="223" t="s">
        <v>62</v>
      </c>
      <c r="R498" s="223" t="s">
        <v>62</v>
      </c>
    </row>
    <row r="499" spans="1:18" ht="38.65" customHeight="1" x14ac:dyDescent="0.2">
      <c r="A499" s="332"/>
      <c r="B499" s="148" t="s">
        <v>330</v>
      </c>
      <c r="C499" s="224"/>
      <c r="D499" s="224" t="s">
        <v>62</v>
      </c>
      <c r="E499" s="224"/>
      <c r="F499" s="224"/>
      <c r="G499" s="224">
        <f>G495</f>
        <v>98</v>
      </c>
      <c r="H499" s="224">
        <f t="shared" ref="H499:I499" si="262">H495</f>
        <v>98</v>
      </c>
      <c r="I499" s="251">
        <f t="shared" si="262"/>
        <v>0</v>
      </c>
      <c r="J499" s="251">
        <f t="shared" si="239"/>
        <v>0</v>
      </c>
      <c r="K499" s="224">
        <f t="shared" si="240"/>
        <v>98</v>
      </c>
      <c r="L499" s="224" t="s">
        <v>62</v>
      </c>
      <c r="M499" s="150">
        <v>46022</v>
      </c>
      <c r="N499" s="150">
        <v>46022</v>
      </c>
      <c r="O499" s="156"/>
      <c r="P499" s="223" t="s">
        <v>62</v>
      </c>
      <c r="Q499" s="156"/>
      <c r="R499" s="156"/>
    </row>
    <row r="500" spans="1:18" ht="21" customHeight="1" x14ac:dyDescent="0.2">
      <c r="A500" s="332"/>
      <c r="B500" s="147" t="s">
        <v>71</v>
      </c>
      <c r="C500" s="224"/>
      <c r="D500" s="224"/>
      <c r="E500" s="224"/>
      <c r="F500" s="224"/>
      <c r="G500" s="224" t="s">
        <v>62</v>
      </c>
      <c r="H500" s="224"/>
      <c r="I500" s="251" t="s">
        <v>62</v>
      </c>
      <c r="J500" s="251" t="str">
        <f t="shared" si="239"/>
        <v>X</v>
      </c>
      <c r="K500" s="224" t="str">
        <f t="shared" si="240"/>
        <v>X</v>
      </c>
      <c r="L500" s="224" t="s">
        <v>62</v>
      </c>
      <c r="M500" s="224"/>
      <c r="N500" s="224"/>
      <c r="O500" s="223" t="s">
        <v>62</v>
      </c>
      <c r="P500" s="223" t="s">
        <v>62</v>
      </c>
      <c r="Q500" s="223" t="s">
        <v>62</v>
      </c>
      <c r="R500" s="223" t="s">
        <v>62</v>
      </c>
    </row>
    <row r="501" spans="1:18" ht="21" customHeight="1" x14ac:dyDescent="0.2">
      <c r="A501" s="333"/>
      <c r="B501" s="148" t="s">
        <v>72</v>
      </c>
      <c r="C501" s="224"/>
      <c r="D501" s="224" t="s">
        <v>62</v>
      </c>
      <c r="E501" s="224"/>
      <c r="F501" s="224"/>
      <c r="G501" s="224">
        <f>G499</f>
        <v>98</v>
      </c>
      <c r="H501" s="224">
        <f t="shared" ref="H501:I501" si="263">H499</f>
        <v>98</v>
      </c>
      <c r="I501" s="251">
        <f t="shared" si="263"/>
        <v>0</v>
      </c>
      <c r="J501" s="251">
        <f t="shared" si="239"/>
        <v>0</v>
      </c>
      <c r="K501" s="224">
        <f t="shared" si="240"/>
        <v>98</v>
      </c>
      <c r="L501" s="224" t="s">
        <v>62</v>
      </c>
      <c r="M501" s="150">
        <v>46022</v>
      </c>
      <c r="N501" s="150">
        <v>46022</v>
      </c>
      <c r="O501" s="156"/>
      <c r="P501" s="223" t="s">
        <v>62</v>
      </c>
      <c r="Q501" s="156"/>
      <c r="R501" s="156"/>
    </row>
    <row r="502" spans="1:18" s="56" customFormat="1" ht="74.45" customHeight="1" x14ac:dyDescent="0.25">
      <c r="A502" s="331" t="s">
        <v>273</v>
      </c>
      <c r="B502" s="137" t="s">
        <v>415</v>
      </c>
      <c r="C502" s="142" t="s">
        <v>191</v>
      </c>
      <c r="D502" s="141" t="s">
        <v>333</v>
      </c>
      <c r="E502" s="141" t="s">
        <v>82</v>
      </c>
      <c r="F502" s="142">
        <v>744</v>
      </c>
      <c r="G502" s="142">
        <v>98</v>
      </c>
      <c r="H502" s="142">
        <f>G502</f>
        <v>98</v>
      </c>
      <c r="I502" s="156">
        <f>R502/Q502*98</f>
        <v>28.956045560518405</v>
      </c>
      <c r="J502" s="156">
        <f t="shared" si="239"/>
        <v>28.956045560518405</v>
      </c>
      <c r="K502" s="142">
        <f t="shared" si="240"/>
        <v>98</v>
      </c>
      <c r="L502" s="142"/>
      <c r="M502" s="224" t="s">
        <v>62</v>
      </c>
      <c r="N502" s="224" t="s">
        <v>62</v>
      </c>
      <c r="O502" s="156">
        <v>12739.1</v>
      </c>
      <c r="P502" s="156"/>
      <c r="Q502" s="156">
        <v>12739.1</v>
      </c>
      <c r="R502" s="156">
        <v>3764.02</v>
      </c>
    </row>
    <row r="503" spans="1:18" ht="15.75" x14ac:dyDescent="0.2">
      <c r="A503" s="332"/>
      <c r="B503" s="146" t="s">
        <v>70</v>
      </c>
      <c r="C503" s="224"/>
      <c r="D503" s="224" t="s">
        <v>62</v>
      </c>
      <c r="E503" s="224"/>
      <c r="F503" s="224"/>
      <c r="G503" s="224">
        <f>G502</f>
        <v>98</v>
      </c>
      <c r="H503" s="224">
        <f t="shared" ref="H503:I503" si="264">H502</f>
        <v>98</v>
      </c>
      <c r="I503" s="251">
        <f t="shared" si="264"/>
        <v>28.956045560518405</v>
      </c>
      <c r="J503" s="251">
        <f t="shared" si="239"/>
        <v>28.956045560518405</v>
      </c>
      <c r="K503" s="224">
        <f t="shared" si="240"/>
        <v>98</v>
      </c>
      <c r="L503" s="224" t="s">
        <v>62</v>
      </c>
      <c r="M503" s="150">
        <v>46022</v>
      </c>
      <c r="N503" s="150">
        <v>46022</v>
      </c>
      <c r="O503" s="156"/>
      <c r="P503" s="223" t="s">
        <v>62</v>
      </c>
      <c r="Q503" s="156"/>
      <c r="R503" s="156"/>
    </row>
    <row r="504" spans="1:18" ht="14.25" x14ac:dyDescent="0.2">
      <c r="A504" s="332"/>
      <c r="B504" s="147" t="s">
        <v>76</v>
      </c>
      <c r="C504" s="224"/>
      <c r="D504" s="224"/>
      <c r="E504" s="224"/>
      <c r="F504" s="224"/>
      <c r="G504" s="224" t="s">
        <v>62</v>
      </c>
      <c r="H504" s="224"/>
      <c r="I504" s="251" t="s">
        <v>62</v>
      </c>
      <c r="J504" s="251" t="str">
        <f t="shared" si="239"/>
        <v>X</v>
      </c>
      <c r="K504" s="224" t="str">
        <f t="shared" si="240"/>
        <v>X</v>
      </c>
      <c r="L504" s="224" t="s">
        <v>62</v>
      </c>
      <c r="M504" s="224"/>
      <c r="N504" s="224"/>
      <c r="O504" s="223" t="s">
        <v>62</v>
      </c>
      <c r="P504" s="223" t="s">
        <v>62</v>
      </c>
      <c r="Q504" s="223" t="s">
        <v>62</v>
      </c>
      <c r="R504" s="223" t="s">
        <v>62</v>
      </c>
    </row>
    <row r="505" spans="1:18" ht="65.45" customHeight="1" x14ac:dyDescent="0.2">
      <c r="A505" s="332"/>
      <c r="B505" s="148" t="s">
        <v>192</v>
      </c>
      <c r="C505" s="224"/>
      <c r="D505" s="224" t="s">
        <v>62</v>
      </c>
      <c r="E505" s="224"/>
      <c r="F505" s="224"/>
      <c r="G505" s="224">
        <f>G502</f>
        <v>98</v>
      </c>
      <c r="H505" s="224">
        <f t="shared" ref="H505:I505" si="265">H502</f>
        <v>98</v>
      </c>
      <c r="I505" s="251">
        <f t="shared" si="265"/>
        <v>28.956045560518405</v>
      </c>
      <c r="J505" s="251">
        <f t="shared" si="239"/>
        <v>28.956045560518405</v>
      </c>
      <c r="K505" s="224">
        <f t="shared" si="240"/>
        <v>98</v>
      </c>
      <c r="L505" s="224" t="s">
        <v>62</v>
      </c>
      <c r="M505" s="150">
        <v>46022</v>
      </c>
      <c r="N505" s="150">
        <v>46022</v>
      </c>
      <c r="O505" s="156"/>
      <c r="P505" s="223" t="s">
        <v>62</v>
      </c>
      <c r="Q505" s="156"/>
      <c r="R505" s="156"/>
    </row>
    <row r="506" spans="1:18" ht="15" customHeight="1" x14ac:dyDescent="0.2">
      <c r="A506" s="332"/>
      <c r="B506" s="147" t="s">
        <v>193</v>
      </c>
      <c r="C506" s="224"/>
      <c r="D506" s="224"/>
      <c r="E506" s="224"/>
      <c r="F506" s="224"/>
      <c r="G506" s="224" t="s">
        <v>62</v>
      </c>
      <c r="H506" s="224"/>
      <c r="I506" s="251" t="s">
        <v>62</v>
      </c>
      <c r="J506" s="251" t="str">
        <f t="shared" si="239"/>
        <v>X</v>
      </c>
      <c r="K506" s="224" t="str">
        <f t="shared" si="240"/>
        <v>X</v>
      </c>
      <c r="L506" s="224" t="s">
        <v>62</v>
      </c>
      <c r="M506" s="224"/>
      <c r="N506" s="224"/>
      <c r="O506" s="223" t="s">
        <v>62</v>
      </c>
      <c r="P506" s="223" t="s">
        <v>62</v>
      </c>
      <c r="Q506" s="223" t="s">
        <v>62</v>
      </c>
      <c r="R506" s="223" t="s">
        <v>62</v>
      </c>
    </row>
    <row r="507" spans="1:18" ht="38.65" customHeight="1" x14ac:dyDescent="0.2">
      <c r="A507" s="332"/>
      <c r="B507" s="148" t="s">
        <v>330</v>
      </c>
      <c r="C507" s="224"/>
      <c r="D507" s="224" t="s">
        <v>62</v>
      </c>
      <c r="E507" s="224"/>
      <c r="F507" s="224"/>
      <c r="G507" s="224">
        <f>G503</f>
        <v>98</v>
      </c>
      <c r="H507" s="224">
        <f t="shared" ref="H507:I507" si="266">H503</f>
        <v>98</v>
      </c>
      <c r="I507" s="251">
        <f t="shared" si="266"/>
        <v>28.956045560518405</v>
      </c>
      <c r="J507" s="251">
        <f t="shared" si="239"/>
        <v>28.956045560518405</v>
      </c>
      <c r="K507" s="224">
        <f t="shared" si="240"/>
        <v>98</v>
      </c>
      <c r="L507" s="224" t="s">
        <v>62</v>
      </c>
      <c r="M507" s="150">
        <v>46022</v>
      </c>
      <c r="N507" s="150">
        <v>46022</v>
      </c>
      <c r="O507" s="156"/>
      <c r="P507" s="223" t="s">
        <v>62</v>
      </c>
      <c r="Q507" s="156"/>
      <c r="R507" s="156"/>
    </row>
    <row r="508" spans="1:18" ht="21" customHeight="1" x14ac:dyDescent="0.2">
      <c r="A508" s="332"/>
      <c r="B508" s="147" t="s">
        <v>71</v>
      </c>
      <c r="C508" s="224"/>
      <c r="D508" s="224"/>
      <c r="E508" s="224"/>
      <c r="F508" s="224"/>
      <c r="G508" s="224" t="s">
        <v>62</v>
      </c>
      <c r="H508" s="224"/>
      <c r="I508" s="251" t="s">
        <v>62</v>
      </c>
      <c r="J508" s="251" t="str">
        <f t="shared" si="239"/>
        <v>X</v>
      </c>
      <c r="K508" s="224" t="str">
        <f t="shared" si="240"/>
        <v>X</v>
      </c>
      <c r="L508" s="224" t="s">
        <v>62</v>
      </c>
      <c r="M508" s="224"/>
      <c r="N508" s="224"/>
      <c r="O508" s="223" t="s">
        <v>62</v>
      </c>
      <c r="P508" s="223" t="s">
        <v>62</v>
      </c>
      <c r="Q508" s="223" t="s">
        <v>62</v>
      </c>
      <c r="R508" s="223" t="s">
        <v>62</v>
      </c>
    </row>
    <row r="509" spans="1:18" ht="21" customHeight="1" x14ac:dyDescent="0.2">
      <c r="A509" s="333"/>
      <c r="B509" s="148" t="s">
        <v>72</v>
      </c>
      <c r="C509" s="224"/>
      <c r="D509" s="224" t="s">
        <v>62</v>
      </c>
      <c r="E509" s="224"/>
      <c r="F509" s="224"/>
      <c r="G509" s="224">
        <f>G507</f>
        <v>98</v>
      </c>
      <c r="H509" s="224">
        <f t="shared" ref="H509:I509" si="267">H507</f>
        <v>98</v>
      </c>
      <c r="I509" s="251">
        <f t="shared" si="267"/>
        <v>28.956045560518405</v>
      </c>
      <c r="J509" s="251">
        <f t="shared" si="239"/>
        <v>28.956045560518405</v>
      </c>
      <c r="K509" s="224">
        <f t="shared" si="240"/>
        <v>98</v>
      </c>
      <c r="L509" s="224" t="s">
        <v>62</v>
      </c>
      <c r="M509" s="150">
        <v>46022</v>
      </c>
      <c r="N509" s="150">
        <v>46022</v>
      </c>
      <c r="O509" s="156"/>
      <c r="P509" s="223" t="s">
        <v>62</v>
      </c>
      <c r="Q509" s="156"/>
      <c r="R509" s="156"/>
    </row>
    <row r="510" spans="1:18" s="56" customFormat="1" ht="74.45" customHeight="1" x14ac:dyDescent="0.25">
      <c r="A510" s="331" t="s">
        <v>274</v>
      </c>
      <c r="B510" s="137" t="s">
        <v>415</v>
      </c>
      <c r="C510" s="142" t="s">
        <v>191</v>
      </c>
      <c r="D510" s="141" t="s">
        <v>333</v>
      </c>
      <c r="E510" s="141" t="s">
        <v>82</v>
      </c>
      <c r="F510" s="142">
        <v>744</v>
      </c>
      <c r="G510" s="142">
        <v>98</v>
      </c>
      <c r="H510" s="142">
        <f>G510</f>
        <v>98</v>
      </c>
      <c r="I510" s="156">
        <v>0</v>
      </c>
      <c r="J510" s="156">
        <f t="shared" si="239"/>
        <v>0</v>
      </c>
      <c r="K510" s="142">
        <f t="shared" si="240"/>
        <v>98</v>
      </c>
      <c r="L510" s="142"/>
      <c r="M510" s="224" t="s">
        <v>62</v>
      </c>
      <c r="N510" s="224" t="s">
        <v>62</v>
      </c>
      <c r="O510" s="156">
        <v>1886.74</v>
      </c>
      <c r="P510" s="156"/>
      <c r="Q510" s="156"/>
      <c r="R510" s="156">
        <v>0</v>
      </c>
    </row>
    <row r="511" spans="1:18" ht="15.75" x14ac:dyDescent="0.2">
      <c r="A511" s="332"/>
      <c r="B511" s="146" t="s">
        <v>70</v>
      </c>
      <c r="C511" s="224"/>
      <c r="D511" s="224" t="s">
        <v>62</v>
      </c>
      <c r="E511" s="224"/>
      <c r="F511" s="224"/>
      <c r="G511" s="224">
        <f>G510</f>
        <v>98</v>
      </c>
      <c r="H511" s="224">
        <f t="shared" ref="H511:I511" si="268">H510</f>
        <v>98</v>
      </c>
      <c r="I511" s="251">
        <f t="shared" si="268"/>
        <v>0</v>
      </c>
      <c r="J511" s="251">
        <f t="shared" si="239"/>
        <v>0</v>
      </c>
      <c r="K511" s="224">
        <f t="shared" si="240"/>
        <v>98</v>
      </c>
      <c r="L511" s="224" t="s">
        <v>62</v>
      </c>
      <c r="M511" s="150">
        <v>46022</v>
      </c>
      <c r="N511" s="150">
        <v>46022</v>
      </c>
      <c r="O511" s="156"/>
      <c r="P511" s="223" t="s">
        <v>62</v>
      </c>
      <c r="Q511" s="156"/>
      <c r="R511" s="156"/>
    </row>
    <row r="512" spans="1:18" ht="14.25" x14ac:dyDescent="0.2">
      <c r="A512" s="332"/>
      <c r="B512" s="147" t="s">
        <v>76</v>
      </c>
      <c r="C512" s="224"/>
      <c r="D512" s="224"/>
      <c r="E512" s="224"/>
      <c r="F512" s="224"/>
      <c r="G512" s="224" t="s">
        <v>62</v>
      </c>
      <c r="H512" s="224"/>
      <c r="I512" s="251" t="s">
        <v>62</v>
      </c>
      <c r="J512" s="251" t="str">
        <f t="shared" si="239"/>
        <v>X</v>
      </c>
      <c r="K512" s="224" t="str">
        <f t="shared" si="240"/>
        <v>X</v>
      </c>
      <c r="L512" s="224" t="s">
        <v>62</v>
      </c>
      <c r="M512" s="224"/>
      <c r="N512" s="224"/>
      <c r="O512" s="223" t="s">
        <v>62</v>
      </c>
      <c r="P512" s="223" t="s">
        <v>62</v>
      </c>
      <c r="Q512" s="223" t="s">
        <v>62</v>
      </c>
      <c r="R512" s="223" t="s">
        <v>62</v>
      </c>
    </row>
    <row r="513" spans="1:18" ht="65.45" customHeight="1" x14ac:dyDescent="0.2">
      <c r="A513" s="332"/>
      <c r="B513" s="148" t="s">
        <v>192</v>
      </c>
      <c r="C513" s="224"/>
      <c r="D513" s="224" t="s">
        <v>62</v>
      </c>
      <c r="E513" s="224"/>
      <c r="F513" s="224"/>
      <c r="G513" s="224">
        <f>G510</f>
        <v>98</v>
      </c>
      <c r="H513" s="224">
        <f t="shared" ref="H513:I513" si="269">H510</f>
        <v>98</v>
      </c>
      <c r="I513" s="251">
        <f t="shared" si="269"/>
        <v>0</v>
      </c>
      <c r="J513" s="251">
        <f t="shared" si="239"/>
        <v>0</v>
      </c>
      <c r="K513" s="224">
        <f t="shared" si="240"/>
        <v>98</v>
      </c>
      <c r="L513" s="224" t="s">
        <v>62</v>
      </c>
      <c r="M513" s="150">
        <v>46022</v>
      </c>
      <c r="N513" s="150">
        <v>46022</v>
      </c>
      <c r="O513" s="156"/>
      <c r="P513" s="223" t="s">
        <v>62</v>
      </c>
      <c r="Q513" s="156"/>
      <c r="R513" s="156"/>
    </row>
    <row r="514" spans="1:18" ht="15" customHeight="1" x14ac:dyDescent="0.2">
      <c r="A514" s="332"/>
      <c r="B514" s="147" t="s">
        <v>193</v>
      </c>
      <c r="C514" s="224"/>
      <c r="D514" s="224"/>
      <c r="E514" s="224"/>
      <c r="F514" s="224"/>
      <c r="G514" s="224" t="s">
        <v>62</v>
      </c>
      <c r="H514" s="224"/>
      <c r="I514" s="251" t="s">
        <v>62</v>
      </c>
      <c r="J514" s="251" t="str">
        <f t="shared" si="239"/>
        <v>X</v>
      </c>
      <c r="K514" s="224" t="str">
        <f t="shared" si="240"/>
        <v>X</v>
      </c>
      <c r="L514" s="224" t="s">
        <v>62</v>
      </c>
      <c r="M514" s="224"/>
      <c r="N514" s="224"/>
      <c r="O514" s="223" t="s">
        <v>62</v>
      </c>
      <c r="P514" s="223" t="s">
        <v>62</v>
      </c>
      <c r="Q514" s="223" t="s">
        <v>62</v>
      </c>
      <c r="R514" s="223" t="s">
        <v>62</v>
      </c>
    </row>
    <row r="515" spans="1:18" ht="38.65" customHeight="1" x14ac:dyDescent="0.2">
      <c r="A515" s="332"/>
      <c r="B515" s="148" t="s">
        <v>330</v>
      </c>
      <c r="C515" s="224"/>
      <c r="D515" s="224" t="s">
        <v>62</v>
      </c>
      <c r="E515" s="224"/>
      <c r="F515" s="224"/>
      <c r="G515" s="224">
        <f>G511</f>
        <v>98</v>
      </c>
      <c r="H515" s="224">
        <f t="shared" ref="H515:I515" si="270">H511</f>
        <v>98</v>
      </c>
      <c r="I515" s="251">
        <f t="shared" si="270"/>
        <v>0</v>
      </c>
      <c r="J515" s="251">
        <f t="shared" si="239"/>
        <v>0</v>
      </c>
      <c r="K515" s="224">
        <f t="shared" si="240"/>
        <v>98</v>
      </c>
      <c r="L515" s="224" t="s">
        <v>62</v>
      </c>
      <c r="M515" s="150">
        <v>46022</v>
      </c>
      <c r="N515" s="150">
        <v>46022</v>
      </c>
      <c r="O515" s="156"/>
      <c r="P515" s="223" t="s">
        <v>62</v>
      </c>
      <c r="Q515" s="156"/>
      <c r="R515" s="156"/>
    </row>
    <row r="516" spans="1:18" ht="21" customHeight="1" x14ac:dyDescent="0.2">
      <c r="A516" s="332"/>
      <c r="B516" s="147" t="s">
        <v>71</v>
      </c>
      <c r="C516" s="224"/>
      <c r="D516" s="224"/>
      <c r="E516" s="224"/>
      <c r="F516" s="224"/>
      <c r="G516" s="224" t="s">
        <v>62</v>
      </c>
      <c r="H516" s="224"/>
      <c r="I516" s="251" t="s">
        <v>62</v>
      </c>
      <c r="J516" s="251" t="str">
        <f t="shared" si="239"/>
        <v>X</v>
      </c>
      <c r="K516" s="224" t="str">
        <f t="shared" si="240"/>
        <v>X</v>
      </c>
      <c r="L516" s="224" t="s">
        <v>62</v>
      </c>
      <c r="M516" s="224"/>
      <c r="N516" s="224"/>
      <c r="O516" s="223" t="s">
        <v>62</v>
      </c>
      <c r="P516" s="223" t="s">
        <v>62</v>
      </c>
      <c r="Q516" s="223" t="s">
        <v>62</v>
      </c>
      <c r="R516" s="223" t="s">
        <v>62</v>
      </c>
    </row>
    <row r="517" spans="1:18" ht="21" customHeight="1" x14ac:dyDescent="0.2">
      <c r="A517" s="333"/>
      <c r="B517" s="148" t="s">
        <v>72</v>
      </c>
      <c r="C517" s="224"/>
      <c r="D517" s="224" t="s">
        <v>62</v>
      </c>
      <c r="E517" s="224"/>
      <c r="F517" s="224"/>
      <c r="G517" s="224">
        <f>G515</f>
        <v>98</v>
      </c>
      <c r="H517" s="224">
        <f t="shared" ref="H517:I517" si="271">H515</f>
        <v>98</v>
      </c>
      <c r="I517" s="251">
        <f t="shared" si="271"/>
        <v>0</v>
      </c>
      <c r="J517" s="251">
        <f t="shared" si="239"/>
        <v>0</v>
      </c>
      <c r="K517" s="224">
        <f t="shared" si="240"/>
        <v>98</v>
      </c>
      <c r="L517" s="224" t="s">
        <v>62</v>
      </c>
      <c r="M517" s="150">
        <v>46022</v>
      </c>
      <c r="N517" s="150">
        <v>46022</v>
      </c>
      <c r="O517" s="156"/>
      <c r="P517" s="223" t="s">
        <v>62</v>
      </c>
      <c r="Q517" s="156"/>
      <c r="R517" s="156"/>
    </row>
    <row r="518" spans="1:18" s="56" customFormat="1" ht="74.45" customHeight="1" x14ac:dyDescent="0.25">
      <c r="A518" s="331" t="s">
        <v>275</v>
      </c>
      <c r="B518" s="137" t="s">
        <v>415</v>
      </c>
      <c r="C518" s="142" t="s">
        <v>191</v>
      </c>
      <c r="D518" s="141" t="s">
        <v>333</v>
      </c>
      <c r="E518" s="141" t="s">
        <v>82</v>
      </c>
      <c r="F518" s="142">
        <v>744</v>
      </c>
      <c r="G518" s="142">
        <v>98</v>
      </c>
      <c r="H518" s="142">
        <f>G518</f>
        <v>98</v>
      </c>
      <c r="I518" s="156">
        <v>0</v>
      </c>
      <c r="J518" s="156">
        <f t="shared" si="239"/>
        <v>0</v>
      </c>
      <c r="K518" s="142">
        <f t="shared" si="240"/>
        <v>98</v>
      </c>
      <c r="L518" s="142"/>
      <c r="M518" s="224" t="s">
        <v>62</v>
      </c>
      <c r="N518" s="224" t="s">
        <v>62</v>
      </c>
      <c r="O518" s="156">
        <v>1886.74</v>
      </c>
      <c r="P518" s="156"/>
      <c r="Q518" s="156"/>
      <c r="R518" s="156">
        <v>0</v>
      </c>
    </row>
    <row r="519" spans="1:18" ht="15.75" x14ac:dyDescent="0.2">
      <c r="A519" s="332"/>
      <c r="B519" s="146" t="s">
        <v>70</v>
      </c>
      <c r="C519" s="224"/>
      <c r="D519" s="224" t="s">
        <v>62</v>
      </c>
      <c r="E519" s="224"/>
      <c r="F519" s="224"/>
      <c r="G519" s="224">
        <f>G518</f>
        <v>98</v>
      </c>
      <c r="H519" s="224">
        <f t="shared" ref="H519:I519" si="272">H518</f>
        <v>98</v>
      </c>
      <c r="I519" s="251">
        <f t="shared" si="272"/>
        <v>0</v>
      </c>
      <c r="J519" s="251">
        <f t="shared" ref="J519:J582" si="273">I519</f>
        <v>0</v>
      </c>
      <c r="K519" s="224">
        <f t="shared" ref="K519:K582" si="274">G519</f>
        <v>98</v>
      </c>
      <c r="L519" s="224" t="s">
        <v>62</v>
      </c>
      <c r="M519" s="150">
        <v>46022</v>
      </c>
      <c r="N519" s="150">
        <v>46022</v>
      </c>
      <c r="O519" s="156"/>
      <c r="P519" s="223" t="s">
        <v>62</v>
      </c>
      <c r="Q519" s="156"/>
      <c r="R519" s="156"/>
    </row>
    <row r="520" spans="1:18" ht="14.25" x14ac:dyDescent="0.2">
      <c r="A520" s="332"/>
      <c r="B520" s="147" t="s">
        <v>76</v>
      </c>
      <c r="C520" s="224"/>
      <c r="D520" s="224"/>
      <c r="E520" s="224"/>
      <c r="F520" s="224"/>
      <c r="G520" s="224" t="s">
        <v>62</v>
      </c>
      <c r="H520" s="224"/>
      <c r="I520" s="251" t="s">
        <v>62</v>
      </c>
      <c r="J520" s="251" t="str">
        <f t="shared" si="273"/>
        <v>X</v>
      </c>
      <c r="K520" s="224" t="str">
        <f t="shared" si="274"/>
        <v>X</v>
      </c>
      <c r="L520" s="224" t="s">
        <v>62</v>
      </c>
      <c r="M520" s="224"/>
      <c r="N520" s="224"/>
      <c r="O520" s="223" t="s">
        <v>62</v>
      </c>
      <c r="P520" s="223" t="s">
        <v>62</v>
      </c>
      <c r="Q520" s="223" t="s">
        <v>62</v>
      </c>
      <c r="R520" s="223" t="s">
        <v>62</v>
      </c>
    </row>
    <row r="521" spans="1:18" ht="65.45" customHeight="1" x14ac:dyDescent="0.2">
      <c r="A521" s="332"/>
      <c r="B521" s="148" t="s">
        <v>192</v>
      </c>
      <c r="C521" s="224"/>
      <c r="D521" s="224" t="s">
        <v>62</v>
      </c>
      <c r="E521" s="224"/>
      <c r="F521" s="224"/>
      <c r="G521" s="224">
        <f>G518</f>
        <v>98</v>
      </c>
      <c r="H521" s="224">
        <f t="shared" ref="H521:I521" si="275">H518</f>
        <v>98</v>
      </c>
      <c r="I521" s="251">
        <f t="shared" si="275"/>
        <v>0</v>
      </c>
      <c r="J521" s="251">
        <f t="shared" si="273"/>
        <v>0</v>
      </c>
      <c r="K521" s="224">
        <f t="shared" si="274"/>
        <v>98</v>
      </c>
      <c r="L521" s="224" t="s">
        <v>62</v>
      </c>
      <c r="M521" s="150">
        <v>46022</v>
      </c>
      <c r="N521" s="150">
        <v>46022</v>
      </c>
      <c r="O521" s="156"/>
      <c r="P521" s="223" t="s">
        <v>62</v>
      </c>
      <c r="Q521" s="156"/>
      <c r="R521" s="156"/>
    </row>
    <row r="522" spans="1:18" ht="15" customHeight="1" x14ac:dyDescent="0.2">
      <c r="A522" s="332"/>
      <c r="B522" s="147" t="s">
        <v>193</v>
      </c>
      <c r="C522" s="224"/>
      <c r="D522" s="224"/>
      <c r="E522" s="224"/>
      <c r="F522" s="224"/>
      <c r="G522" s="224" t="s">
        <v>62</v>
      </c>
      <c r="H522" s="224"/>
      <c r="I522" s="251" t="s">
        <v>62</v>
      </c>
      <c r="J522" s="251" t="str">
        <f t="shared" si="273"/>
        <v>X</v>
      </c>
      <c r="K522" s="224" t="str">
        <f t="shared" si="274"/>
        <v>X</v>
      </c>
      <c r="L522" s="224" t="s">
        <v>62</v>
      </c>
      <c r="M522" s="224"/>
      <c r="N522" s="224"/>
      <c r="O522" s="223" t="s">
        <v>62</v>
      </c>
      <c r="P522" s="223" t="s">
        <v>62</v>
      </c>
      <c r="Q522" s="223" t="s">
        <v>62</v>
      </c>
      <c r="R522" s="223" t="s">
        <v>62</v>
      </c>
    </row>
    <row r="523" spans="1:18" ht="38.65" customHeight="1" x14ac:dyDescent="0.2">
      <c r="A523" s="332"/>
      <c r="B523" s="148" t="s">
        <v>330</v>
      </c>
      <c r="C523" s="224"/>
      <c r="D523" s="224" t="s">
        <v>62</v>
      </c>
      <c r="E523" s="224"/>
      <c r="F523" s="224"/>
      <c r="G523" s="224">
        <f>G519</f>
        <v>98</v>
      </c>
      <c r="H523" s="224">
        <f t="shared" ref="H523:I523" si="276">H519</f>
        <v>98</v>
      </c>
      <c r="I523" s="251">
        <f t="shared" si="276"/>
        <v>0</v>
      </c>
      <c r="J523" s="251">
        <f t="shared" si="273"/>
        <v>0</v>
      </c>
      <c r="K523" s="224">
        <f t="shared" si="274"/>
        <v>98</v>
      </c>
      <c r="L523" s="224" t="s">
        <v>62</v>
      </c>
      <c r="M523" s="150">
        <v>46022</v>
      </c>
      <c r="N523" s="150">
        <v>46022</v>
      </c>
      <c r="O523" s="156"/>
      <c r="P523" s="223" t="s">
        <v>62</v>
      </c>
      <c r="Q523" s="156"/>
      <c r="R523" s="156"/>
    </row>
    <row r="524" spans="1:18" ht="21" customHeight="1" x14ac:dyDescent="0.2">
      <c r="A524" s="332"/>
      <c r="B524" s="147" t="s">
        <v>71</v>
      </c>
      <c r="C524" s="224"/>
      <c r="D524" s="224"/>
      <c r="E524" s="224"/>
      <c r="F524" s="224"/>
      <c r="G524" s="224" t="s">
        <v>62</v>
      </c>
      <c r="H524" s="224"/>
      <c r="I524" s="251" t="s">
        <v>62</v>
      </c>
      <c r="J524" s="251" t="str">
        <f t="shared" si="273"/>
        <v>X</v>
      </c>
      <c r="K524" s="224" t="str">
        <f t="shared" si="274"/>
        <v>X</v>
      </c>
      <c r="L524" s="224" t="s">
        <v>62</v>
      </c>
      <c r="M524" s="224"/>
      <c r="N524" s="224"/>
      <c r="O524" s="223" t="s">
        <v>62</v>
      </c>
      <c r="P524" s="223" t="s">
        <v>62</v>
      </c>
      <c r="Q524" s="223" t="s">
        <v>62</v>
      </c>
      <c r="R524" s="223" t="s">
        <v>62</v>
      </c>
    </row>
    <row r="525" spans="1:18" ht="21" customHeight="1" x14ac:dyDescent="0.2">
      <c r="A525" s="333"/>
      <c r="B525" s="148" t="s">
        <v>72</v>
      </c>
      <c r="C525" s="224"/>
      <c r="D525" s="224" t="s">
        <v>62</v>
      </c>
      <c r="E525" s="224"/>
      <c r="F525" s="224"/>
      <c r="G525" s="224">
        <f>G523</f>
        <v>98</v>
      </c>
      <c r="H525" s="224">
        <f t="shared" ref="H525:I525" si="277">H523</f>
        <v>98</v>
      </c>
      <c r="I525" s="251">
        <f t="shared" si="277"/>
        <v>0</v>
      </c>
      <c r="J525" s="251">
        <f t="shared" si="273"/>
        <v>0</v>
      </c>
      <c r="K525" s="224">
        <f t="shared" si="274"/>
        <v>98</v>
      </c>
      <c r="L525" s="224" t="s">
        <v>62</v>
      </c>
      <c r="M525" s="150">
        <v>46022</v>
      </c>
      <c r="N525" s="150">
        <v>46022</v>
      </c>
      <c r="O525" s="156"/>
      <c r="P525" s="223" t="s">
        <v>62</v>
      </c>
      <c r="Q525" s="156"/>
      <c r="R525" s="156"/>
    </row>
    <row r="526" spans="1:18" s="56" customFormat="1" ht="74.45" customHeight="1" x14ac:dyDescent="0.25">
      <c r="A526" s="331" t="s">
        <v>276</v>
      </c>
      <c r="B526" s="137" t="s">
        <v>415</v>
      </c>
      <c r="C526" s="142" t="s">
        <v>191</v>
      </c>
      <c r="D526" s="141" t="s">
        <v>333</v>
      </c>
      <c r="E526" s="141" t="s">
        <v>82</v>
      </c>
      <c r="F526" s="142">
        <v>744</v>
      </c>
      <c r="G526" s="142">
        <v>98</v>
      </c>
      <c r="H526" s="142">
        <f>G526</f>
        <v>98</v>
      </c>
      <c r="I526" s="156">
        <v>0</v>
      </c>
      <c r="J526" s="156">
        <f t="shared" si="273"/>
        <v>0</v>
      </c>
      <c r="K526" s="142">
        <f t="shared" si="274"/>
        <v>98</v>
      </c>
      <c r="L526" s="142"/>
      <c r="M526" s="224" t="s">
        <v>62</v>
      </c>
      <c r="N526" s="224" t="s">
        <v>62</v>
      </c>
      <c r="O526" s="156">
        <v>19122.84</v>
      </c>
      <c r="P526" s="156"/>
      <c r="Q526" s="156">
        <v>19122.84</v>
      </c>
      <c r="R526" s="156">
        <v>0</v>
      </c>
    </row>
    <row r="527" spans="1:18" ht="15.75" x14ac:dyDescent="0.2">
      <c r="A527" s="332"/>
      <c r="B527" s="146" t="s">
        <v>70</v>
      </c>
      <c r="C527" s="224"/>
      <c r="D527" s="224" t="s">
        <v>62</v>
      </c>
      <c r="E527" s="224"/>
      <c r="F527" s="224"/>
      <c r="G527" s="224">
        <f>G526</f>
        <v>98</v>
      </c>
      <c r="H527" s="224">
        <f t="shared" ref="H527:I527" si="278">H526</f>
        <v>98</v>
      </c>
      <c r="I527" s="251">
        <f t="shared" si="278"/>
        <v>0</v>
      </c>
      <c r="J527" s="251">
        <f t="shared" si="273"/>
        <v>0</v>
      </c>
      <c r="K527" s="224">
        <f t="shared" si="274"/>
        <v>98</v>
      </c>
      <c r="L527" s="224" t="s">
        <v>62</v>
      </c>
      <c r="M527" s="150">
        <v>46022</v>
      </c>
      <c r="N527" s="150">
        <v>46022</v>
      </c>
      <c r="O527" s="156"/>
      <c r="P527" s="223" t="s">
        <v>62</v>
      </c>
      <c r="Q527" s="156"/>
      <c r="R527" s="156"/>
    </row>
    <row r="528" spans="1:18" ht="14.25" x14ac:dyDescent="0.2">
      <c r="A528" s="332"/>
      <c r="B528" s="147" t="s">
        <v>76</v>
      </c>
      <c r="C528" s="224"/>
      <c r="D528" s="224"/>
      <c r="E528" s="224"/>
      <c r="F528" s="224"/>
      <c r="G528" s="224" t="s">
        <v>62</v>
      </c>
      <c r="H528" s="224"/>
      <c r="I528" s="251" t="s">
        <v>62</v>
      </c>
      <c r="J528" s="251" t="str">
        <f t="shared" si="273"/>
        <v>X</v>
      </c>
      <c r="K528" s="224" t="str">
        <f t="shared" si="274"/>
        <v>X</v>
      </c>
      <c r="L528" s="224" t="s">
        <v>62</v>
      </c>
      <c r="M528" s="224"/>
      <c r="N528" s="224"/>
      <c r="O528" s="223" t="s">
        <v>62</v>
      </c>
      <c r="P528" s="223" t="s">
        <v>62</v>
      </c>
      <c r="Q528" s="223" t="s">
        <v>62</v>
      </c>
      <c r="R528" s="223" t="s">
        <v>62</v>
      </c>
    </row>
    <row r="529" spans="1:18" ht="65.45" customHeight="1" x14ac:dyDescent="0.2">
      <c r="A529" s="332"/>
      <c r="B529" s="148" t="s">
        <v>192</v>
      </c>
      <c r="C529" s="224"/>
      <c r="D529" s="224" t="s">
        <v>62</v>
      </c>
      <c r="E529" s="224"/>
      <c r="F529" s="224"/>
      <c r="G529" s="224">
        <f>G526</f>
        <v>98</v>
      </c>
      <c r="H529" s="224">
        <f t="shared" ref="H529:I529" si="279">H526</f>
        <v>98</v>
      </c>
      <c r="I529" s="251">
        <f t="shared" si="279"/>
        <v>0</v>
      </c>
      <c r="J529" s="251">
        <f t="shared" si="273"/>
        <v>0</v>
      </c>
      <c r="K529" s="224">
        <f t="shared" si="274"/>
        <v>98</v>
      </c>
      <c r="L529" s="224" t="s">
        <v>62</v>
      </c>
      <c r="M529" s="150">
        <v>46022</v>
      </c>
      <c r="N529" s="150">
        <v>46022</v>
      </c>
      <c r="O529" s="156"/>
      <c r="P529" s="223" t="s">
        <v>62</v>
      </c>
      <c r="Q529" s="156"/>
      <c r="R529" s="156"/>
    </row>
    <row r="530" spans="1:18" ht="15" customHeight="1" x14ac:dyDescent="0.2">
      <c r="A530" s="332"/>
      <c r="B530" s="147" t="s">
        <v>193</v>
      </c>
      <c r="C530" s="224"/>
      <c r="D530" s="224"/>
      <c r="E530" s="224"/>
      <c r="F530" s="224"/>
      <c r="G530" s="224" t="s">
        <v>62</v>
      </c>
      <c r="H530" s="224"/>
      <c r="I530" s="251" t="s">
        <v>62</v>
      </c>
      <c r="J530" s="251" t="str">
        <f t="shared" si="273"/>
        <v>X</v>
      </c>
      <c r="K530" s="224" t="str">
        <f t="shared" si="274"/>
        <v>X</v>
      </c>
      <c r="L530" s="224" t="s">
        <v>62</v>
      </c>
      <c r="M530" s="224"/>
      <c r="N530" s="224"/>
      <c r="O530" s="223" t="s">
        <v>62</v>
      </c>
      <c r="P530" s="223" t="s">
        <v>62</v>
      </c>
      <c r="Q530" s="223" t="s">
        <v>62</v>
      </c>
      <c r="R530" s="223" t="s">
        <v>62</v>
      </c>
    </row>
    <row r="531" spans="1:18" ht="38.65" customHeight="1" x14ac:dyDescent="0.2">
      <c r="A531" s="332"/>
      <c r="B531" s="148" t="s">
        <v>330</v>
      </c>
      <c r="C531" s="224"/>
      <c r="D531" s="224" t="s">
        <v>62</v>
      </c>
      <c r="E531" s="224"/>
      <c r="F531" s="224"/>
      <c r="G531" s="224">
        <f>G527</f>
        <v>98</v>
      </c>
      <c r="H531" s="224">
        <f t="shared" ref="H531:I531" si="280">H527</f>
        <v>98</v>
      </c>
      <c r="I531" s="251">
        <f t="shared" si="280"/>
        <v>0</v>
      </c>
      <c r="J531" s="251">
        <f t="shared" si="273"/>
        <v>0</v>
      </c>
      <c r="K531" s="224">
        <f t="shared" si="274"/>
        <v>98</v>
      </c>
      <c r="L531" s="224" t="s">
        <v>62</v>
      </c>
      <c r="M531" s="150">
        <v>46022</v>
      </c>
      <c r="N531" s="150">
        <v>46022</v>
      </c>
      <c r="O531" s="156"/>
      <c r="P531" s="223" t="s">
        <v>62</v>
      </c>
      <c r="Q531" s="156"/>
      <c r="R531" s="156"/>
    </row>
    <row r="532" spans="1:18" ht="21" customHeight="1" x14ac:dyDescent="0.2">
      <c r="A532" s="332"/>
      <c r="B532" s="147" t="s">
        <v>71</v>
      </c>
      <c r="C532" s="224"/>
      <c r="D532" s="224"/>
      <c r="E532" s="224"/>
      <c r="F532" s="224"/>
      <c r="G532" s="224" t="s">
        <v>62</v>
      </c>
      <c r="H532" s="224"/>
      <c r="I532" s="251" t="s">
        <v>62</v>
      </c>
      <c r="J532" s="251" t="str">
        <f t="shared" si="273"/>
        <v>X</v>
      </c>
      <c r="K532" s="224" t="str">
        <f t="shared" si="274"/>
        <v>X</v>
      </c>
      <c r="L532" s="224" t="s">
        <v>62</v>
      </c>
      <c r="M532" s="224"/>
      <c r="N532" s="224"/>
      <c r="O532" s="223" t="s">
        <v>62</v>
      </c>
      <c r="P532" s="223" t="s">
        <v>62</v>
      </c>
      <c r="Q532" s="223" t="s">
        <v>62</v>
      </c>
      <c r="R532" s="223" t="s">
        <v>62</v>
      </c>
    </row>
    <row r="533" spans="1:18" ht="21" customHeight="1" x14ac:dyDescent="0.2">
      <c r="A533" s="333"/>
      <c r="B533" s="148" t="s">
        <v>72</v>
      </c>
      <c r="C533" s="224"/>
      <c r="D533" s="224" t="s">
        <v>62</v>
      </c>
      <c r="E533" s="224"/>
      <c r="F533" s="224"/>
      <c r="G533" s="224">
        <f>G531</f>
        <v>98</v>
      </c>
      <c r="H533" s="224">
        <f t="shared" ref="H533:I533" si="281">H531</f>
        <v>98</v>
      </c>
      <c r="I533" s="251">
        <f t="shared" si="281"/>
        <v>0</v>
      </c>
      <c r="J533" s="251">
        <f t="shared" si="273"/>
        <v>0</v>
      </c>
      <c r="K533" s="224">
        <f t="shared" si="274"/>
        <v>98</v>
      </c>
      <c r="L533" s="224" t="s">
        <v>62</v>
      </c>
      <c r="M533" s="150">
        <v>46022</v>
      </c>
      <c r="N533" s="150">
        <v>46022</v>
      </c>
      <c r="O533" s="156"/>
      <c r="P533" s="223" t="s">
        <v>62</v>
      </c>
      <c r="Q533" s="156"/>
      <c r="R533" s="156"/>
    </row>
    <row r="534" spans="1:18" s="56" customFormat="1" ht="74.45" customHeight="1" x14ac:dyDescent="0.25">
      <c r="A534" s="331" t="s">
        <v>277</v>
      </c>
      <c r="B534" s="137" t="s">
        <v>415</v>
      </c>
      <c r="C534" s="142" t="s">
        <v>191</v>
      </c>
      <c r="D534" s="141" t="s">
        <v>333</v>
      </c>
      <c r="E534" s="141" t="s">
        <v>82</v>
      </c>
      <c r="F534" s="142">
        <v>744</v>
      </c>
      <c r="G534" s="142">
        <v>98</v>
      </c>
      <c r="H534" s="142">
        <f>G534</f>
        <v>98</v>
      </c>
      <c r="I534" s="156">
        <v>0</v>
      </c>
      <c r="J534" s="156">
        <f t="shared" si="273"/>
        <v>0</v>
      </c>
      <c r="K534" s="142">
        <f t="shared" si="274"/>
        <v>98</v>
      </c>
      <c r="L534" s="142"/>
      <c r="M534" s="224" t="s">
        <v>62</v>
      </c>
      <c r="N534" s="224" t="s">
        <v>62</v>
      </c>
      <c r="O534" s="156">
        <v>14625.84</v>
      </c>
      <c r="P534" s="156"/>
      <c r="Q534" s="156">
        <v>12739.1</v>
      </c>
      <c r="R534" s="156">
        <v>0</v>
      </c>
    </row>
    <row r="535" spans="1:18" ht="15.75" x14ac:dyDescent="0.2">
      <c r="A535" s="332"/>
      <c r="B535" s="146" t="s">
        <v>70</v>
      </c>
      <c r="C535" s="224"/>
      <c r="D535" s="224" t="s">
        <v>62</v>
      </c>
      <c r="E535" s="224"/>
      <c r="F535" s="224"/>
      <c r="G535" s="224">
        <f>G534</f>
        <v>98</v>
      </c>
      <c r="H535" s="224">
        <f t="shared" ref="H535:I535" si="282">H534</f>
        <v>98</v>
      </c>
      <c r="I535" s="251">
        <f t="shared" si="282"/>
        <v>0</v>
      </c>
      <c r="J535" s="251">
        <f t="shared" si="273"/>
        <v>0</v>
      </c>
      <c r="K535" s="224">
        <f t="shared" si="274"/>
        <v>98</v>
      </c>
      <c r="L535" s="224" t="s">
        <v>62</v>
      </c>
      <c r="M535" s="150">
        <v>46022</v>
      </c>
      <c r="N535" s="150">
        <v>46022</v>
      </c>
      <c r="O535" s="156"/>
      <c r="P535" s="223" t="s">
        <v>62</v>
      </c>
      <c r="Q535" s="156"/>
      <c r="R535" s="156"/>
    </row>
    <row r="536" spans="1:18" ht="14.25" x14ac:dyDescent="0.2">
      <c r="A536" s="332"/>
      <c r="B536" s="147" t="s">
        <v>76</v>
      </c>
      <c r="C536" s="224"/>
      <c r="D536" s="224"/>
      <c r="E536" s="224"/>
      <c r="F536" s="224"/>
      <c r="G536" s="224" t="s">
        <v>62</v>
      </c>
      <c r="H536" s="224"/>
      <c r="I536" s="251" t="s">
        <v>62</v>
      </c>
      <c r="J536" s="251" t="str">
        <f t="shared" si="273"/>
        <v>X</v>
      </c>
      <c r="K536" s="224" t="str">
        <f t="shared" si="274"/>
        <v>X</v>
      </c>
      <c r="L536" s="224" t="s">
        <v>62</v>
      </c>
      <c r="M536" s="224"/>
      <c r="N536" s="224"/>
      <c r="O536" s="223" t="s">
        <v>62</v>
      </c>
      <c r="P536" s="223" t="s">
        <v>62</v>
      </c>
      <c r="Q536" s="223" t="s">
        <v>62</v>
      </c>
      <c r="R536" s="223" t="s">
        <v>62</v>
      </c>
    </row>
    <row r="537" spans="1:18" ht="65.45" customHeight="1" x14ac:dyDescent="0.2">
      <c r="A537" s="332"/>
      <c r="B537" s="148" t="s">
        <v>192</v>
      </c>
      <c r="C537" s="224"/>
      <c r="D537" s="224" t="s">
        <v>62</v>
      </c>
      <c r="E537" s="224"/>
      <c r="F537" s="224"/>
      <c r="G537" s="224">
        <f>G534</f>
        <v>98</v>
      </c>
      <c r="H537" s="224">
        <f t="shared" ref="H537:I537" si="283">H534</f>
        <v>98</v>
      </c>
      <c r="I537" s="251">
        <f t="shared" si="283"/>
        <v>0</v>
      </c>
      <c r="J537" s="251">
        <f t="shared" si="273"/>
        <v>0</v>
      </c>
      <c r="K537" s="224">
        <f t="shared" si="274"/>
        <v>98</v>
      </c>
      <c r="L537" s="224" t="s">
        <v>62</v>
      </c>
      <c r="M537" s="150">
        <v>46022</v>
      </c>
      <c r="N537" s="150">
        <v>46022</v>
      </c>
      <c r="O537" s="156"/>
      <c r="P537" s="223" t="s">
        <v>62</v>
      </c>
      <c r="Q537" s="156"/>
      <c r="R537" s="156"/>
    </row>
    <row r="538" spans="1:18" ht="15" customHeight="1" x14ac:dyDescent="0.2">
      <c r="A538" s="332"/>
      <c r="B538" s="147" t="s">
        <v>193</v>
      </c>
      <c r="C538" s="224"/>
      <c r="D538" s="224"/>
      <c r="E538" s="224"/>
      <c r="F538" s="224"/>
      <c r="G538" s="224" t="s">
        <v>62</v>
      </c>
      <c r="H538" s="224"/>
      <c r="I538" s="251" t="s">
        <v>62</v>
      </c>
      <c r="J538" s="251" t="str">
        <f t="shared" si="273"/>
        <v>X</v>
      </c>
      <c r="K538" s="224" t="str">
        <f t="shared" si="274"/>
        <v>X</v>
      </c>
      <c r="L538" s="224" t="s">
        <v>62</v>
      </c>
      <c r="M538" s="224"/>
      <c r="N538" s="224"/>
      <c r="O538" s="223" t="s">
        <v>62</v>
      </c>
      <c r="P538" s="223" t="s">
        <v>62</v>
      </c>
      <c r="Q538" s="223" t="s">
        <v>62</v>
      </c>
      <c r="R538" s="223" t="s">
        <v>62</v>
      </c>
    </row>
    <row r="539" spans="1:18" ht="38.65" customHeight="1" x14ac:dyDescent="0.2">
      <c r="A539" s="332"/>
      <c r="B539" s="148" t="s">
        <v>330</v>
      </c>
      <c r="C539" s="224"/>
      <c r="D539" s="224" t="s">
        <v>62</v>
      </c>
      <c r="E539" s="224"/>
      <c r="F539" s="224"/>
      <c r="G539" s="224">
        <f>G535</f>
        <v>98</v>
      </c>
      <c r="H539" s="224">
        <f t="shared" ref="H539:I539" si="284">H535</f>
        <v>98</v>
      </c>
      <c r="I539" s="251">
        <f t="shared" si="284"/>
        <v>0</v>
      </c>
      <c r="J539" s="251">
        <f t="shared" si="273"/>
        <v>0</v>
      </c>
      <c r="K539" s="224">
        <f t="shared" si="274"/>
        <v>98</v>
      </c>
      <c r="L539" s="224" t="s">
        <v>62</v>
      </c>
      <c r="M539" s="150">
        <v>46022</v>
      </c>
      <c r="N539" s="150">
        <v>46022</v>
      </c>
      <c r="O539" s="156"/>
      <c r="P539" s="223" t="s">
        <v>62</v>
      </c>
      <c r="Q539" s="156"/>
      <c r="R539" s="156"/>
    </row>
    <row r="540" spans="1:18" ht="21" customHeight="1" x14ac:dyDescent="0.2">
      <c r="A540" s="332"/>
      <c r="B540" s="147" t="s">
        <v>71</v>
      </c>
      <c r="C540" s="224"/>
      <c r="D540" s="224"/>
      <c r="E540" s="224"/>
      <c r="F540" s="224"/>
      <c r="G540" s="224" t="s">
        <v>62</v>
      </c>
      <c r="H540" s="224"/>
      <c r="I540" s="251" t="s">
        <v>62</v>
      </c>
      <c r="J540" s="251" t="str">
        <f t="shared" si="273"/>
        <v>X</v>
      </c>
      <c r="K540" s="224" t="str">
        <f t="shared" si="274"/>
        <v>X</v>
      </c>
      <c r="L540" s="224" t="s">
        <v>62</v>
      </c>
      <c r="M540" s="224"/>
      <c r="N540" s="224"/>
      <c r="O540" s="223" t="s">
        <v>62</v>
      </c>
      <c r="P540" s="223" t="s">
        <v>62</v>
      </c>
      <c r="Q540" s="223" t="s">
        <v>62</v>
      </c>
      <c r="R540" s="223" t="s">
        <v>62</v>
      </c>
    </row>
    <row r="541" spans="1:18" ht="21" customHeight="1" x14ac:dyDescent="0.2">
      <c r="A541" s="333"/>
      <c r="B541" s="148" t="s">
        <v>72</v>
      </c>
      <c r="C541" s="224"/>
      <c r="D541" s="224" t="s">
        <v>62</v>
      </c>
      <c r="E541" s="224"/>
      <c r="F541" s="224"/>
      <c r="G541" s="224">
        <f>G539</f>
        <v>98</v>
      </c>
      <c r="H541" s="224">
        <f t="shared" ref="H541:I541" si="285">H539</f>
        <v>98</v>
      </c>
      <c r="I541" s="251">
        <f t="shared" si="285"/>
        <v>0</v>
      </c>
      <c r="J541" s="251">
        <f t="shared" si="273"/>
        <v>0</v>
      </c>
      <c r="K541" s="224">
        <f t="shared" si="274"/>
        <v>98</v>
      </c>
      <c r="L541" s="224" t="s">
        <v>62</v>
      </c>
      <c r="M541" s="150">
        <v>46022</v>
      </c>
      <c r="N541" s="150">
        <v>46022</v>
      </c>
      <c r="O541" s="156"/>
      <c r="P541" s="223" t="s">
        <v>62</v>
      </c>
      <c r="Q541" s="156"/>
      <c r="R541" s="156"/>
    </row>
    <row r="542" spans="1:18" s="56" customFormat="1" ht="74.45" customHeight="1" x14ac:dyDescent="0.25">
      <c r="A542" s="331" t="s">
        <v>278</v>
      </c>
      <c r="B542" s="137" t="s">
        <v>415</v>
      </c>
      <c r="C542" s="142" t="s">
        <v>191</v>
      </c>
      <c r="D542" s="141" t="s">
        <v>333</v>
      </c>
      <c r="E542" s="141" t="s">
        <v>82</v>
      </c>
      <c r="F542" s="142">
        <v>744</v>
      </c>
      <c r="G542" s="142">
        <v>98</v>
      </c>
      <c r="H542" s="142">
        <f>G542</f>
        <v>98</v>
      </c>
      <c r="I542" s="156">
        <v>0</v>
      </c>
      <c r="J542" s="156">
        <f t="shared" si="273"/>
        <v>0</v>
      </c>
      <c r="K542" s="142">
        <f t="shared" si="274"/>
        <v>98</v>
      </c>
      <c r="L542" s="142"/>
      <c r="M542" s="224" t="s">
        <v>62</v>
      </c>
      <c r="N542" s="224" t="s">
        <v>62</v>
      </c>
      <c r="O542" s="156">
        <v>6374.28</v>
      </c>
      <c r="P542" s="156"/>
      <c r="Q542" s="156">
        <v>6374.28</v>
      </c>
      <c r="R542" s="156">
        <v>6374.28</v>
      </c>
    </row>
    <row r="543" spans="1:18" ht="15.75" x14ac:dyDescent="0.2">
      <c r="A543" s="332"/>
      <c r="B543" s="146" t="s">
        <v>70</v>
      </c>
      <c r="C543" s="224"/>
      <c r="D543" s="224" t="s">
        <v>62</v>
      </c>
      <c r="E543" s="224"/>
      <c r="F543" s="224"/>
      <c r="G543" s="224">
        <f>G542</f>
        <v>98</v>
      </c>
      <c r="H543" s="224">
        <f t="shared" ref="H543:I543" si="286">H542</f>
        <v>98</v>
      </c>
      <c r="I543" s="251">
        <f t="shared" si="286"/>
        <v>0</v>
      </c>
      <c r="J543" s="251">
        <f t="shared" si="273"/>
        <v>0</v>
      </c>
      <c r="K543" s="224">
        <f t="shared" si="274"/>
        <v>98</v>
      </c>
      <c r="L543" s="224" t="s">
        <v>62</v>
      </c>
      <c r="M543" s="150">
        <v>46022</v>
      </c>
      <c r="N543" s="150">
        <v>46022</v>
      </c>
      <c r="O543" s="156"/>
      <c r="P543" s="223" t="s">
        <v>62</v>
      </c>
      <c r="Q543" s="156"/>
      <c r="R543" s="156"/>
    </row>
    <row r="544" spans="1:18" ht="14.25" x14ac:dyDescent="0.2">
      <c r="A544" s="332"/>
      <c r="B544" s="147" t="s">
        <v>76</v>
      </c>
      <c r="C544" s="224"/>
      <c r="D544" s="224"/>
      <c r="E544" s="224"/>
      <c r="F544" s="224"/>
      <c r="G544" s="224" t="s">
        <v>62</v>
      </c>
      <c r="H544" s="224"/>
      <c r="I544" s="251" t="s">
        <v>62</v>
      </c>
      <c r="J544" s="251" t="str">
        <f t="shared" si="273"/>
        <v>X</v>
      </c>
      <c r="K544" s="224" t="str">
        <f t="shared" si="274"/>
        <v>X</v>
      </c>
      <c r="L544" s="224" t="s">
        <v>62</v>
      </c>
      <c r="M544" s="224"/>
      <c r="N544" s="224"/>
      <c r="O544" s="223" t="s">
        <v>62</v>
      </c>
      <c r="P544" s="223" t="s">
        <v>62</v>
      </c>
      <c r="Q544" s="223" t="s">
        <v>62</v>
      </c>
      <c r="R544" s="223" t="s">
        <v>62</v>
      </c>
    </row>
    <row r="545" spans="1:18" ht="65.45" customHeight="1" x14ac:dyDescent="0.2">
      <c r="A545" s="332"/>
      <c r="B545" s="148" t="s">
        <v>192</v>
      </c>
      <c r="C545" s="224"/>
      <c r="D545" s="224" t="s">
        <v>62</v>
      </c>
      <c r="E545" s="224"/>
      <c r="F545" s="224"/>
      <c r="G545" s="224">
        <f>G542</f>
        <v>98</v>
      </c>
      <c r="H545" s="224">
        <f t="shared" ref="H545:I545" si="287">H542</f>
        <v>98</v>
      </c>
      <c r="I545" s="251">
        <f t="shared" si="287"/>
        <v>0</v>
      </c>
      <c r="J545" s="251">
        <f t="shared" si="273"/>
        <v>0</v>
      </c>
      <c r="K545" s="224">
        <f t="shared" si="274"/>
        <v>98</v>
      </c>
      <c r="L545" s="224" t="s">
        <v>62</v>
      </c>
      <c r="M545" s="150">
        <v>46022</v>
      </c>
      <c r="N545" s="150">
        <v>46022</v>
      </c>
      <c r="O545" s="156"/>
      <c r="P545" s="223" t="s">
        <v>62</v>
      </c>
      <c r="Q545" s="156"/>
      <c r="R545" s="156"/>
    </row>
    <row r="546" spans="1:18" ht="15" customHeight="1" x14ac:dyDescent="0.2">
      <c r="A546" s="332"/>
      <c r="B546" s="147" t="s">
        <v>193</v>
      </c>
      <c r="C546" s="224"/>
      <c r="D546" s="224"/>
      <c r="E546" s="224"/>
      <c r="F546" s="224"/>
      <c r="G546" s="224" t="s">
        <v>62</v>
      </c>
      <c r="H546" s="224"/>
      <c r="I546" s="251" t="s">
        <v>62</v>
      </c>
      <c r="J546" s="251" t="str">
        <f t="shared" si="273"/>
        <v>X</v>
      </c>
      <c r="K546" s="224" t="str">
        <f t="shared" si="274"/>
        <v>X</v>
      </c>
      <c r="L546" s="224" t="s">
        <v>62</v>
      </c>
      <c r="M546" s="224"/>
      <c r="N546" s="224"/>
      <c r="O546" s="223" t="s">
        <v>62</v>
      </c>
      <c r="P546" s="223" t="s">
        <v>62</v>
      </c>
      <c r="Q546" s="223" t="s">
        <v>62</v>
      </c>
      <c r="R546" s="223" t="s">
        <v>62</v>
      </c>
    </row>
    <row r="547" spans="1:18" ht="38.65" customHeight="1" x14ac:dyDescent="0.2">
      <c r="A547" s="332"/>
      <c r="B547" s="148" t="s">
        <v>330</v>
      </c>
      <c r="C547" s="224"/>
      <c r="D547" s="224" t="s">
        <v>62</v>
      </c>
      <c r="E547" s="224"/>
      <c r="F547" s="224"/>
      <c r="G547" s="224">
        <f>G543</f>
        <v>98</v>
      </c>
      <c r="H547" s="224">
        <f t="shared" ref="H547:I547" si="288">H543</f>
        <v>98</v>
      </c>
      <c r="I547" s="251">
        <f t="shared" si="288"/>
        <v>0</v>
      </c>
      <c r="J547" s="251">
        <f t="shared" si="273"/>
        <v>0</v>
      </c>
      <c r="K547" s="224">
        <f t="shared" si="274"/>
        <v>98</v>
      </c>
      <c r="L547" s="224" t="s">
        <v>62</v>
      </c>
      <c r="M547" s="150">
        <v>46022</v>
      </c>
      <c r="N547" s="150">
        <v>46022</v>
      </c>
      <c r="O547" s="156"/>
      <c r="P547" s="223" t="s">
        <v>62</v>
      </c>
      <c r="Q547" s="156"/>
      <c r="R547" s="156"/>
    </row>
    <row r="548" spans="1:18" ht="21" customHeight="1" x14ac:dyDescent="0.2">
      <c r="A548" s="332"/>
      <c r="B548" s="147" t="s">
        <v>71</v>
      </c>
      <c r="C548" s="224"/>
      <c r="D548" s="224"/>
      <c r="E548" s="224"/>
      <c r="F548" s="224"/>
      <c r="G548" s="224" t="s">
        <v>62</v>
      </c>
      <c r="H548" s="224"/>
      <c r="I548" s="251" t="s">
        <v>62</v>
      </c>
      <c r="J548" s="251" t="str">
        <f t="shared" si="273"/>
        <v>X</v>
      </c>
      <c r="K548" s="224" t="str">
        <f t="shared" si="274"/>
        <v>X</v>
      </c>
      <c r="L548" s="224" t="s">
        <v>62</v>
      </c>
      <c r="M548" s="224"/>
      <c r="N548" s="224"/>
      <c r="O548" s="223" t="s">
        <v>62</v>
      </c>
      <c r="P548" s="223" t="s">
        <v>62</v>
      </c>
      <c r="Q548" s="223" t="s">
        <v>62</v>
      </c>
      <c r="R548" s="223" t="s">
        <v>62</v>
      </c>
    </row>
    <row r="549" spans="1:18" ht="21" customHeight="1" x14ac:dyDescent="0.2">
      <c r="A549" s="333"/>
      <c r="B549" s="148" t="s">
        <v>72</v>
      </c>
      <c r="C549" s="224"/>
      <c r="D549" s="224" t="s">
        <v>62</v>
      </c>
      <c r="E549" s="224"/>
      <c r="F549" s="224"/>
      <c r="G549" s="224">
        <f>G547</f>
        <v>98</v>
      </c>
      <c r="H549" s="224">
        <f t="shared" ref="H549:I549" si="289">H547</f>
        <v>98</v>
      </c>
      <c r="I549" s="251">
        <f t="shared" si="289"/>
        <v>0</v>
      </c>
      <c r="J549" s="251">
        <f t="shared" si="273"/>
        <v>0</v>
      </c>
      <c r="K549" s="224">
        <f t="shared" si="274"/>
        <v>98</v>
      </c>
      <c r="L549" s="224" t="s">
        <v>62</v>
      </c>
      <c r="M549" s="150">
        <v>46022</v>
      </c>
      <c r="N549" s="150">
        <v>46022</v>
      </c>
      <c r="O549" s="156"/>
      <c r="P549" s="223" t="s">
        <v>62</v>
      </c>
      <c r="Q549" s="156"/>
      <c r="R549" s="156"/>
    </row>
    <row r="550" spans="1:18" s="56" customFormat="1" ht="74.45" customHeight="1" x14ac:dyDescent="0.25">
      <c r="A550" s="331" t="s">
        <v>279</v>
      </c>
      <c r="B550" s="137" t="s">
        <v>415</v>
      </c>
      <c r="C550" s="142" t="s">
        <v>191</v>
      </c>
      <c r="D550" s="141" t="s">
        <v>333</v>
      </c>
      <c r="E550" s="141" t="s">
        <v>82</v>
      </c>
      <c r="F550" s="142">
        <v>744</v>
      </c>
      <c r="G550" s="142">
        <v>98</v>
      </c>
      <c r="H550" s="142">
        <f>G550</f>
        <v>98</v>
      </c>
      <c r="I550" s="156">
        <v>0</v>
      </c>
      <c r="J550" s="156">
        <f t="shared" si="273"/>
        <v>0</v>
      </c>
      <c r="K550" s="142">
        <f t="shared" si="274"/>
        <v>98</v>
      </c>
      <c r="L550" s="142"/>
      <c r="M550" s="224" t="s">
        <v>62</v>
      </c>
      <c r="N550" s="224" t="s">
        <v>62</v>
      </c>
      <c r="O550" s="156">
        <v>6374.28</v>
      </c>
      <c r="P550" s="156"/>
      <c r="Q550" s="156">
        <v>6374.28</v>
      </c>
      <c r="R550" s="156">
        <v>0</v>
      </c>
    </row>
    <row r="551" spans="1:18" ht="15.75" x14ac:dyDescent="0.2">
      <c r="A551" s="332"/>
      <c r="B551" s="146" t="s">
        <v>70</v>
      </c>
      <c r="C551" s="224"/>
      <c r="D551" s="224" t="s">
        <v>62</v>
      </c>
      <c r="E551" s="224"/>
      <c r="F551" s="224"/>
      <c r="G551" s="224">
        <f>G550</f>
        <v>98</v>
      </c>
      <c r="H551" s="224">
        <f t="shared" ref="H551:I551" si="290">H550</f>
        <v>98</v>
      </c>
      <c r="I551" s="251">
        <f t="shared" si="290"/>
        <v>0</v>
      </c>
      <c r="J551" s="251">
        <f t="shared" si="273"/>
        <v>0</v>
      </c>
      <c r="K551" s="224">
        <f t="shared" si="274"/>
        <v>98</v>
      </c>
      <c r="L551" s="224" t="s">
        <v>62</v>
      </c>
      <c r="M551" s="150">
        <v>46022</v>
      </c>
      <c r="N551" s="150">
        <v>46022</v>
      </c>
      <c r="O551" s="156"/>
      <c r="P551" s="223" t="s">
        <v>62</v>
      </c>
      <c r="Q551" s="156"/>
      <c r="R551" s="156"/>
    </row>
    <row r="552" spans="1:18" ht="14.25" x14ac:dyDescent="0.2">
      <c r="A552" s="332"/>
      <c r="B552" s="147" t="s">
        <v>76</v>
      </c>
      <c r="C552" s="224"/>
      <c r="D552" s="224"/>
      <c r="E552" s="224"/>
      <c r="F552" s="224"/>
      <c r="G552" s="224" t="s">
        <v>62</v>
      </c>
      <c r="H552" s="224"/>
      <c r="I552" s="251" t="s">
        <v>62</v>
      </c>
      <c r="J552" s="251" t="str">
        <f t="shared" si="273"/>
        <v>X</v>
      </c>
      <c r="K552" s="224" t="str">
        <f t="shared" si="274"/>
        <v>X</v>
      </c>
      <c r="L552" s="224" t="s">
        <v>62</v>
      </c>
      <c r="M552" s="224"/>
      <c r="N552" s="224"/>
      <c r="O552" s="223" t="s">
        <v>62</v>
      </c>
      <c r="P552" s="223" t="s">
        <v>62</v>
      </c>
      <c r="Q552" s="223" t="s">
        <v>62</v>
      </c>
      <c r="R552" s="223" t="s">
        <v>62</v>
      </c>
    </row>
    <row r="553" spans="1:18" ht="65.45" customHeight="1" x14ac:dyDescent="0.2">
      <c r="A553" s="332"/>
      <c r="B553" s="148" t="s">
        <v>192</v>
      </c>
      <c r="C553" s="224"/>
      <c r="D553" s="224" t="s">
        <v>62</v>
      </c>
      <c r="E553" s="224"/>
      <c r="F553" s="224"/>
      <c r="G553" s="224">
        <f>G550</f>
        <v>98</v>
      </c>
      <c r="H553" s="224">
        <f t="shared" ref="H553:I553" si="291">H550</f>
        <v>98</v>
      </c>
      <c r="I553" s="251">
        <f t="shared" si="291"/>
        <v>0</v>
      </c>
      <c r="J553" s="251">
        <f t="shared" si="273"/>
        <v>0</v>
      </c>
      <c r="K553" s="224">
        <f t="shared" si="274"/>
        <v>98</v>
      </c>
      <c r="L553" s="224" t="s">
        <v>62</v>
      </c>
      <c r="M553" s="150">
        <v>46022</v>
      </c>
      <c r="N553" s="150">
        <v>46022</v>
      </c>
      <c r="O553" s="156"/>
      <c r="P553" s="223" t="s">
        <v>62</v>
      </c>
      <c r="Q553" s="156"/>
      <c r="R553" s="156"/>
    </row>
    <row r="554" spans="1:18" ht="15" customHeight="1" x14ac:dyDescent="0.2">
      <c r="A554" s="332"/>
      <c r="B554" s="147" t="s">
        <v>193</v>
      </c>
      <c r="C554" s="224"/>
      <c r="D554" s="224"/>
      <c r="E554" s="224"/>
      <c r="F554" s="224"/>
      <c r="G554" s="224" t="s">
        <v>62</v>
      </c>
      <c r="H554" s="224"/>
      <c r="I554" s="251" t="s">
        <v>62</v>
      </c>
      <c r="J554" s="251" t="str">
        <f t="shared" si="273"/>
        <v>X</v>
      </c>
      <c r="K554" s="224" t="str">
        <f t="shared" si="274"/>
        <v>X</v>
      </c>
      <c r="L554" s="224" t="s">
        <v>62</v>
      </c>
      <c r="M554" s="224"/>
      <c r="N554" s="224"/>
      <c r="O554" s="223" t="s">
        <v>62</v>
      </c>
      <c r="P554" s="223" t="s">
        <v>62</v>
      </c>
      <c r="Q554" s="223" t="s">
        <v>62</v>
      </c>
      <c r="R554" s="223" t="s">
        <v>62</v>
      </c>
    </row>
    <row r="555" spans="1:18" ht="38.65" customHeight="1" x14ac:dyDescent="0.2">
      <c r="A555" s="332"/>
      <c r="B555" s="148" t="s">
        <v>330</v>
      </c>
      <c r="C555" s="224"/>
      <c r="D555" s="224" t="s">
        <v>62</v>
      </c>
      <c r="E555" s="224"/>
      <c r="F555" s="224"/>
      <c r="G555" s="224">
        <f>G551</f>
        <v>98</v>
      </c>
      <c r="H555" s="224">
        <f t="shared" ref="H555:I555" si="292">H551</f>
        <v>98</v>
      </c>
      <c r="I555" s="251">
        <f t="shared" si="292"/>
        <v>0</v>
      </c>
      <c r="J555" s="251">
        <f t="shared" si="273"/>
        <v>0</v>
      </c>
      <c r="K555" s="224">
        <f t="shared" si="274"/>
        <v>98</v>
      </c>
      <c r="L555" s="224" t="s">
        <v>62</v>
      </c>
      <c r="M555" s="150">
        <v>46022</v>
      </c>
      <c r="N555" s="150">
        <v>46022</v>
      </c>
      <c r="O555" s="156"/>
      <c r="P555" s="223" t="s">
        <v>62</v>
      </c>
      <c r="Q555" s="156"/>
      <c r="R555" s="156"/>
    </row>
    <row r="556" spans="1:18" ht="21" customHeight="1" x14ac:dyDescent="0.2">
      <c r="A556" s="332"/>
      <c r="B556" s="147" t="s">
        <v>71</v>
      </c>
      <c r="C556" s="224"/>
      <c r="D556" s="224"/>
      <c r="E556" s="224"/>
      <c r="F556" s="224"/>
      <c r="G556" s="224" t="s">
        <v>62</v>
      </c>
      <c r="H556" s="224"/>
      <c r="I556" s="251" t="s">
        <v>62</v>
      </c>
      <c r="J556" s="251" t="str">
        <f t="shared" si="273"/>
        <v>X</v>
      </c>
      <c r="K556" s="224" t="str">
        <f t="shared" si="274"/>
        <v>X</v>
      </c>
      <c r="L556" s="224" t="s">
        <v>62</v>
      </c>
      <c r="M556" s="224"/>
      <c r="N556" s="224"/>
      <c r="O556" s="223" t="s">
        <v>62</v>
      </c>
      <c r="P556" s="223" t="s">
        <v>62</v>
      </c>
      <c r="Q556" s="223" t="s">
        <v>62</v>
      </c>
      <c r="R556" s="223" t="s">
        <v>62</v>
      </c>
    </row>
    <row r="557" spans="1:18" ht="21" customHeight="1" x14ac:dyDescent="0.2">
      <c r="A557" s="333"/>
      <c r="B557" s="148" t="s">
        <v>72</v>
      </c>
      <c r="C557" s="224"/>
      <c r="D557" s="224" t="s">
        <v>62</v>
      </c>
      <c r="E557" s="224"/>
      <c r="F557" s="224"/>
      <c r="G557" s="224">
        <f>G555</f>
        <v>98</v>
      </c>
      <c r="H557" s="224">
        <f t="shared" ref="H557:I557" si="293">H555</f>
        <v>98</v>
      </c>
      <c r="I557" s="251">
        <f t="shared" si="293"/>
        <v>0</v>
      </c>
      <c r="J557" s="251">
        <f t="shared" si="273"/>
        <v>0</v>
      </c>
      <c r="K557" s="224">
        <f t="shared" si="274"/>
        <v>98</v>
      </c>
      <c r="L557" s="224" t="s">
        <v>62</v>
      </c>
      <c r="M557" s="150">
        <v>46022</v>
      </c>
      <c r="N557" s="150">
        <v>46022</v>
      </c>
      <c r="O557" s="156"/>
      <c r="P557" s="223" t="s">
        <v>62</v>
      </c>
      <c r="Q557" s="156"/>
      <c r="R557" s="156"/>
    </row>
    <row r="558" spans="1:18" s="56" customFormat="1" ht="74.45" customHeight="1" x14ac:dyDescent="0.25">
      <c r="A558" s="331" t="s">
        <v>280</v>
      </c>
      <c r="B558" s="137" t="s">
        <v>415</v>
      </c>
      <c r="C558" s="142" t="s">
        <v>191</v>
      </c>
      <c r="D558" s="141" t="s">
        <v>333</v>
      </c>
      <c r="E558" s="141" t="s">
        <v>82</v>
      </c>
      <c r="F558" s="142">
        <v>744</v>
      </c>
      <c r="G558" s="142">
        <v>98</v>
      </c>
      <c r="H558" s="142">
        <f>G558</f>
        <v>98</v>
      </c>
      <c r="I558" s="156">
        <v>0</v>
      </c>
      <c r="J558" s="156">
        <f t="shared" si="273"/>
        <v>0</v>
      </c>
      <c r="K558" s="142">
        <f t="shared" si="274"/>
        <v>98</v>
      </c>
      <c r="L558" s="142"/>
      <c r="M558" s="224" t="s">
        <v>62</v>
      </c>
      <c r="N558" s="224" t="s">
        <v>62</v>
      </c>
      <c r="O558" s="156">
        <v>12748.56</v>
      </c>
      <c r="P558" s="156"/>
      <c r="Q558" s="156">
        <v>12748.56</v>
      </c>
      <c r="R558" s="156">
        <v>0</v>
      </c>
    </row>
    <row r="559" spans="1:18" ht="15.75" x14ac:dyDescent="0.2">
      <c r="A559" s="332"/>
      <c r="B559" s="146" t="s">
        <v>70</v>
      </c>
      <c r="C559" s="224"/>
      <c r="D559" s="224" t="s">
        <v>62</v>
      </c>
      <c r="E559" s="224"/>
      <c r="F559" s="224"/>
      <c r="G559" s="224">
        <f>G558</f>
        <v>98</v>
      </c>
      <c r="H559" s="224">
        <f t="shared" ref="H559:I559" si="294">H558</f>
        <v>98</v>
      </c>
      <c r="I559" s="251">
        <f t="shared" si="294"/>
        <v>0</v>
      </c>
      <c r="J559" s="251">
        <f t="shared" si="273"/>
        <v>0</v>
      </c>
      <c r="K559" s="224">
        <f t="shared" si="274"/>
        <v>98</v>
      </c>
      <c r="L559" s="224" t="s">
        <v>62</v>
      </c>
      <c r="M559" s="150">
        <v>46022</v>
      </c>
      <c r="N559" s="150">
        <v>46022</v>
      </c>
      <c r="O559" s="156"/>
      <c r="P559" s="223" t="s">
        <v>62</v>
      </c>
      <c r="Q559" s="156"/>
      <c r="R559" s="156"/>
    </row>
    <row r="560" spans="1:18" ht="14.25" x14ac:dyDescent="0.2">
      <c r="A560" s="332"/>
      <c r="B560" s="147" t="s">
        <v>76</v>
      </c>
      <c r="C560" s="224"/>
      <c r="D560" s="224"/>
      <c r="E560" s="224"/>
      <c r="F560" s="224"/>
      <c r="G560" s="224" t="s">
        <v>62</v>
      </c>
      <c r="H560" s="224"/>
      <c r="I560" s="251" t="s">
        <v>62</v>
      </c>
      <c r="J560" s="251" t="str">
        <f t="shared" si="273"/>
        <v>X</v>
      </c>
      <c r="K560" s="224" t="str">
        <f t="shared" si="274"/>
        <v>X</v>
      </c>
      <c r="L560" s="224" t="s">
        <v>62</v>
      </c>
      <c r="M560" s="224"/>
      <c r="N560" s="224"/>
      <c r="O560" s="223" t="s">
        <v>62</v>
      </c>
      <c r="P560" s="223" t="s">
        <v>62</v>
      </c>
      <c r="Q560" s="223" t="s">
        <v>62</v>
      </c>
      <c r="R560" s="223" t="s">
        <v>62</v>
      </c>
    </row>
    <row r="561" spans="1:18" ht="65.45" customHeight="1" x14ac:dyDescent="0.2">
      <c r="A561" s="332"/>
      <c r="B561" s="148" t="s">
        <v>192</v>
      </c>
      <c r="C561" s="224"/>
      <c r="D561" s="224" t="s">
        <v>62</v>
      </c>
      <c r="E561" s="224"/>
      <c r="F561" s="224"/>
      <c r="G561" s="224">
        <f>G558</f>
        <v>98</v>
      </c>
      <c r="H561" s="224">
        <f t="shared" ref="H561:I561" si="295">H558</f>
        <v>98</v>
      </c>
      <c r="I561" s="251">
        <f t="shared" si="295"/>
        <v>0</v>
      </c>
      <c r="J561" s="251">
        <f t="shared" si="273"/>
        <v>0</v>
      </c>
      <c r="K561" s="224">
        <f t="shared" si="274"/>
        <v>98</v>
      </c>
      <c r="L561" s="224" t="s">
        <v>62</v>
      </c>
      <c r="M561" s="150">
        <v>46022</v>
      </c>
      <c r="N561" s="150">
        <v>46022</v>
      </c>
      <c r="O561" s="156"/>
      <c r="P561" s="223" t="s">
        <v>62</v>
      </c>
      <c r="Q561" s="156"/>
      <c r="R561" s="156"/>
    </row>
    <row r="562" spans="1:18" ht="15" customHeight="1" x14ac:dyDescent="0.2">
      <c r="A562" s="332"/>
      <c r="B562" s="147" t="s">
        <v>193</v>
      </c>
      <c r="C562" s="224"/>
      <c r="D562" s="224"/>
      <c r="E562" s="224"/>
      <c r="F562" s="224"/>
      <c r="G562" s="224" t="s">
        <v>62</v>
      </c>
      <c r="H562" s="224"/>
      <c r="I562" s="251" t="s">
        <v>62</v>
      </c>
      <c r="J562" s="251" t="str">
        <f t="shared" si="273"/>
        <v>X</v>
      </c>
      <c r="K562" s="224" t="str">
        <f t="shared" si="274"/>
        <v>X</v>
      </c>
      <c r="L562" s="224" t="s">
        <v>62</v>
      </c>
      <c r="M562" s="224"/>
      <c r="N562" s="224"/>
      <c r="O562" s="223" t="s">
        <v>62</v>
      </c>
      <c r="P562" s="223" t="s">
        <v>62</v>
      </c>
      <c r="Q562" s="223" t="s">
        <v>62</v>
      </c>
      <c r="R562" s="223" t="s">
        <v>62</v>
      </c>
    </row>
    <row r="563" spans="1:18" ht="38.65" customHeight="1" x14ac:dyDescent="0.2">
      <c r="A563" s="332"/>
      <c r="B563" s="148" t="s">
        <v>330</v>
      </c>
      <c r="C563" s="224"/>
      <c r="D563" s="224" t="s">
        <v>62</v>
      </c>
      <c r="E563" s="224"/>
      <c r="F563" s="224"/>
      <c r="G563" s="224">
        <f>G559</f>
        <v>98</v>
      </c>
      <c r="H563" s="224">
        <f t="shared" ref="H563:I563" si="296">H559</f>
        <v>98</v>
      </c>
      <c r="I563" s="251">
        <f t="shared" si="296"/>
        <v>0</v>
      </c>
      <c r="J563" s="251">
        <f t="shared" si="273"/>
        <v>0</v>
      </c>
      <c r="K563" s="224">
        <f t="shared" si="274"/>
        <v>98</v>
      </c>
      <c r="L563" s="224" t="s">
        <v>62</v>
      </c>
      <c r="M563" s="150">
        <v>46022</v>
      </c>
      <c r="N563" s="150">
        <v>46022</v>
      </c>
      <c r="O563" s="156"/>
      <c r="P563" s="223" t="s">
        <v>62</v>
      </c>
      <c r="Q563" s="156"/>
      <c r="R563" s="156"/>
    </row>
    <row r="564" spans="1:18" ht="21" customHeight="1" x14ac:dyDescent="0.2">
      <c r="A564" s="332"/>
      <c r="B564" s="147" t="s">
        <v>71</v>
      </c>
      <c r="C564" s="224"/>
      <c r="D564" s="224"/>
      <c r="E564" s="224"/>
      <c r="F564" s="224"/>
      <c r="G564" s="224" t="s">
        <v>62</v>
      </c>
      <c r="H564" s="224"/>
      <c r="I564" s="251" t="s">
        <v>62</v>
      </c>
      <c r="J564" s="251" t="str">
        <f t="shared" si="273"/>
        <v>X</v>
      </c>
      <c r="K564" s="224" t="str">
        <f t="shared" si="274"/>
        <v>X</v>
      </c>
      <c r="L564" s="224" t="s">
        <v>62</v>
      </c>
      <c r="M564" s="224"/>
      <c r="N564" s="224"/>
      <c r="O564" s="223" t="s">
        <v>62</v>
      </c>
      <c r="P564" s="223" t="s">
        <v>62</v>
      </c>
      <c r="Q564" s="223" t="s">
        <v>62</v>
      </c>
      <c r="R564" s="223" t="s">
        <v>62</v>
      </c>
    </row>
    <row r="565" spans="1:18" ht="21" customHeight="1" x14ac:dyDescent="0.2">
      <c r="A565" s="333"/>
      <c r="B565" s="148" t="s">
        <v>72</v>
      </c>
      <c r="C565" s="224"/>
      <c r="D565" s="224" t="s">
        <v>62</v>
      </c>
      <c r="E565" s="224"/>
      <c r="F565" s="224"/>
      <c r="G565" s="224">
        <f>G563</f>
        <v>98</v>
      </c>
      <c r="H565" s="224">
        <f t="shared" ref="H565:I565" si="297">H563</f>
        <v>98</v>
      </c>
      <c r="I565" s="251">
        <f t="shared" si="297"/>
        <v>0</v>
      </c>
      <c r="J565" s="251">
        <f t="shared" si="273"/>
        <v>0</v>
      </c>
      <c r="K565" s="224">
        <f t="shared" si="274"/>
        <v>98</v>
      </c>
      <c r="L565" s="224" t="s">
        <v>62</v>
      </c>
      <c r="M565" s="150">
        <v>46022</v>
      </c>
      <c r="N565" s="150">
        <v>46022</v>
      </c>
      <c r="O565" s="156"/>
      <c r="P565" s="223" t="s">
        <v>62</v>
      </c>
      <c r="Q565" s="156"/>
      <c r="R565" s="156"/>
    </row>
    <row r="566" spans="1:18" s="56" customFormat="1" ht="74.45" customHeight="1" x14ac:dyDescent="0.25">
      <c r="A566" s="331" t="s">
        <v>281</v>
      </c>
      <c r="B566" s="137" t="s">
        <v>415</v>
      </c>
      <c r="C566" s="142" t="s">
        <v>191</v>
      </c>
      <c r="D566" s="141" t="s">
        <v>333</v>
      </c>
      <c r="E566" s="141" t="s">
        <v>82</v>
      </c>
      <c r="F566" s="142">
        <v>744</v>
      </c>
      <c r="G566" s="142">
        <v>98</v>
      </c>
      <c r="H566" s="142">
        <f>G566</f>
        <v>98</v>
      </c>
      <c r="I566" s="156">
        <v>0</v>
      </c>
      <c r="J566" s="156">
        <f t="shared" si="273"/>
        <v>0</v>
      </c>
      <c r="K566" s="142">
        <f t="shared" si="274"/>
        <v>98</v>
      </c>
      <c r="L566" s="142"/>
      <c r="M566" s="224" t="s">
        <v>62</v>
      </c>
      <c r="N566" s="224" t="s">
        <v>62</v>
      </c>
      <c r="O566" s="156">
        <v>1886.74</v>
      </c>
      <c r="P566" s="156"/>
      <c r="Q566" s="156">
        <v>1886.74</v>
      </c>
      <c r="R566" s="156">
        <v>0</v>
      </c>
    </row>
    <row r="567" spans="1:18" ht="15.75" x14ac:dyDescent="0.2">
      <c r="A567" s="332"/>
      <c r="B567" s="146" t="s">
        <v>70</v>
      </c>
      <c r="C567" s="224"/>
      <c r="D567" s="224" t="s">
        <v>62</v>
      </c>
      <c r="E567" s="224"/>
      <c r="F567" s="224"/>
      <c r="G567" s="224">
        <f>G566</f>
        <v>98</v>
      </c>
      <c r="H567" s="224">
        <f t="shared" ref="H567:I567" si="298">H566</f>
        <v>98</v>
      </c>
      <c r="I567" s="251">
        <f t="shared" si="298"/>
        <v>0</v>
      </c>
      <c r="J567" s="251">
        <f t="shared" si="273"/>
        <v>0</v>
      </c>
      <c r="K567" s="224">
        <f t="shared" si="274"/>
        <v>98</v>
      </c>
      <c r="L567" s="224" t="s">
        <v>62</v>
      </c>
      <c r="M567" s="150">
        <v>46022</v>
      </c>
      <c r="N567" s="150">
        <v>46022</v>
      </c>
      <c r="O567" s="156"/>
      <c r="P567" s="223" t="s">
        <v>62</v>
      </c>
      <c r="Q567" s="156"/>
      <c r="R567" s="156"/>
    </row>
    <row r="568" spans="1:18" ht="14.25" x14ac:dyDescent="0.2">
      <c r="A568" s="332"/>
      <c r="B568" s="147" t="s">
        <v>76</v>
      </c>
      <c r="C568" s="224"/>
      <c r="D568" s="224"/>
      <c r="E568" s="224"/>
      <c r="F568" s="224"/>
      <c r="G568" s="224" t="s">
        <v>62</v>
      </c>
      <c r="H568" s="224"/>
      <c r="I568" s="251" t="s">
        <v>62</v>
      </c>
      <c r="J568" s="251" t="str">
        <f t="shared" si="273"/>
        <v>X</v>
      </c>
      <c r="K568" s="224" t="str">
        <f t="shared" si="274"/>
        <v>X</v>
      </c>
      <c r="L568" s="224" t="s">
        <v>62</v>
      </c>
      <c r="M568" s="224"/>
      <c r="N568" s="224"/>
      <c r="O568" s="223" t="s">
        <v>62</v>
      </c>
      <c r="P568" s="223" t="s">
        <v>62</v>
      </c>
      <c r="Q568" s="223" t="s">
        <v>62</v>
      </c>
      <c r="R568" s="223" t="s">
        <v>62</v>
      </c>
    </row>
    <row r="569" spans="1:18" ht="65.45" customHeight="1" x14ac:dyDescent="0.2">
      <c r="A569" s="332"/>
      <c r="B569" s="148" t="s">
        <v>192</v>
      </c>
      <c r="C569" s="224"/>
      <c r="D569" s="224" t="s">
        <v>62</v>
      </c>
      <c r="E569" s="224"/>
      <c r="F569" s="224"/>
      <c r="G569" s="224">
        <f>G566</f>
        <v>98</v>
      </c>
      <c r="H569" s="224">
        <f t="shared" ref="H569:I569" si="299">H566</f>
        <v>98</v>
      </c>
      <c r="I569" s="251">
        <f t="shared" si="299"/>
        <v>0</v>
      </c>
      <c r="J569" s="251">
        <f t="shared" si="273"/>
        <v>0</v>
      </c>
      <c r="K569" s="224">
        <f t="shared" si="274"/>
        <v>98</v>
      </c>
      <c r="L569" s="224" t="s">
        <v>62</v>
      </c>
      <c r="M569" s="150">
        <v>46022</v>
      </c>
      <c r="N569" s="150">
        <v>46022</v>
      </c>
      <c r="O569" s="156"/>
      <c r="P569" s="223" t="s">
        <v>62</v>
      </c>
      <c r="Q569" s="156"/>
      <c r="R569" s="156"/>
    </row>
    <row r="570" spans="1:18" ht="15" customHeight="1" x14ac:dyDescent="0.2">
      <c r="A570" s="332"/>
      <c r="B570" s="147" t="s">
        <v>193</v>
      </c>
      <c r="C570" s="224"/>
      <c r="D570" s="224"/>
      <c r="E570" s="224"/>
      <c r="F570" s="224"/>
      <c r="G570" s="224" t="s">
        <v>62</v>
      </c>
      <c r="H570" s="224"/>
      <c r="I570" s="251" t="s">
        <v>62</v>
      </c>
      <c r="J570" s="251" t="str">
        <f t="shared" si="273"/>
        <v>X</v>
      </c>
      <c r="K570" s="224" t="str">
        <f t="shared" si="274"/>
        <v>X</v>
      </c>
      <c r="L570" s="224" t="s">
        <v>62</v>
      </c>
      <c r="M570" s="224"/>
      <c r="N570" s="224"/>
      <c r="O570" s="223" t="s">
        <v>62</v>
      </c>
      <c r="P570" s="223" t="s">
        <v>62</v>
      </c>
      <c r="Q570" s="223" t="s">
        <v>62</v>
      </c>
      <c r="R570" s="223" t="s">
        <v>62</v>
      </c>
    </row>
    <row r="571" spans="1:18" ht="38.65" customHeight="1" x14ac:dyDescent="0.2">
      <c r="A571" s="332"/>
      <c r="B571" s="148" t="s">
        <v>330</v>
      </c>
      <c r="C571" s="224"/>
      <c r="D571" s="224" t="s">
        <v>62</v>
      </c>
      <c r="E571" s="224"/>
      <c r="F571" s="224"/>
      <c r="G571" s="224">
        <f>G567</f>
        <v>98</v>
      </c>
      <c r="H571" s="224">
        <f t="shared" ref="H571:I571" si="300">H567</f>
        <v>98</v>
      </c>
      <c r="I571" s="251">
        <f t="shared" si="300"/>
        <v>0</v>
      </c>
      <c r="J571" s="251">
        <f t="shared" si="273"/>
        <v>0</v>
      </c>
      <c r="K571" s="224">
        <f t="shared" si="274"/>
        <v>98</v>
      </c>
      <c r="L571" s="224" t="s">
        <v>62</v>
      </c>
      <c r="M571" s="150">
        <v>46022</v>
      </c>
      <c r="N571" s="150">
        <v>46022</v>
      </c>
      <c r="O571" s="156"/>
      <c r="P571" s="223" t="s">
        <v>62</v>
      </c>
      <c r="Q571" s="156"/>
      <c r="R571" s="156"/>
    </row>
    <row r="572" spans="1:18" ht="21" customHeight="1" x14ac:dyDescent="0.2">
      <c r="A572" s="332"/>
      <c r="B572" s="147" t="s">
        <v>71</v>
      </c>
      <c r="C572" s="224"/>
      <c r="D572" s="224"/>
      <c r="E572" s="224"/>
      <c r="F572" s="224"/>
      <c r="G572" s="224" t="s">
        <v>62</v>
      </c>
      <c r="H572" s="224"/>
      <c r="I572" s="251" t="s">
        <v>62</v>
      </c>
      <c r="J572" s="251" t="str">
        <f t="shared" si="273"/>
        <v>X</v>
      </c>
      <c r="K572" s="224" t="str">
        <f t="shared" si="274"/>
        <v>X</v>
      </c>
      <c r="L572" s="224" t="s">
        <v>62</v>
      </c>
      <c r="M572" s="224"/>
      <c r="N572" s="224"/>
      <c r="O572" s="223" t="s">
        <v>62</v>
      </c>
      <c r="P572" s="223" t="s">
        <v>62</v>
      </c>
      <c r="Q572" s="223" t="s">
        <v>62</v>
      </c>
      <c r="R572" s="223" t="s">
        <v>62</v>
      </c>
    </row>
    <row r="573" spans="1:18" ht="21" customHeight="1" x14ac:dyDescent="0.2">
      <c r="A573" s="333"/>
      <c r="B573" s="148" t="s">
        <v>72</v>
      </c>
      <c r="C573" s="224"/>
      <c r="D573" s="224" t="s">
        <v>62</v>
      </c>
      <c r="E573" s="224"/>
      <c r="F573" s="224"/>
      <c r="G573" s="224">
        <f>G571</f>
        <v>98</v>
      </c>
      <c r="H573" s="224">
        <f t="shared" ref="H573:I573" si="301">H571</f>
        <v>98</v>
      </c>
      <c r="I573" s="251">
        <f t="shared" si="301"/>
        <v>0</v>
      </c>
      <c r="J573" s="251">
        <f t="shared" si="273"/>
        <v>0</v>
      </c>
      <c r="K573" s="224">
        <f t="shared" si="274"/>
        <v>98</v>
      </c>
      <c r="L573" s="224" t="s">
        <v>62</v>
      </c>
      <c r="M573" s="150">
        <v>46022</v>
      </c>
      <c r="N573" s="150">
        <v>46022</v>
      </c>
      <c r="O573" s="156"/>
      <c r="P573" s="223" t="s">
        <v>62</v>
      </c>
      <c r="Q573" s="156"/>
      <c r="R573" s="156"/>
    </row>
    <row r="574" spans="1:18" s="56" customFormat="1" ht="74.45" customHeight="1" x14ac:dyDescent="0.25">
      <c r="A574" s="331" t="s">
        <v>282</v>
      </c>
      <c r="B574" s="137" t="s">
        <v>415</v>
      </c>
      <c r="C574" s="142" t="s">
        <v>191</v>
      </c>
      <c r="D574" s="141" t="s">
        <v>333</v>
      </c>
      <c r="E574" s="141" t="s">
        <v>82</v>
      </c>
      <c r="F574" s="142">
        <v>744</v>
      </c>
      <c r="G574" s="142">
        <v>98</v>
      </c>
      <c r="H574" s="142">
        <f>G574</f>
        <v>98</v>
      </c>
      <c r="I574" s="156">
        <v>0</v>
      </c>
      <c r="J574" s="156">
        <f t="shared" si="273"/>
        <v>0</v>
      </c>
      <c r="K574" s="142">
        <f t="shared" si="274"/>
        <v>98</v>
      </c>
      <c r="L574" s="142"/>
      <c r="M574" s="224" t="s">
        <v>62</v>
      </c>
      <c r="N574" s="224" t="s">
        <v>62</v>
      </c>
      <c r="O574" s="156">
        <v>6374.28</v>
      </c>
      <c r="P574" s="156"/>
      <c r="Q574" s="156"/>
      <c r="R574" s="156">
        <v>0</v>
      </c>
    </row>
    <row r="575" spans="1:18" ht="15.75" x14ac:dyDescent="0.2">
      <c r="A575" s="332"/>
      <c r="B575" s="146" t="s">
        <v>70</v>
      </c>
      <c r="C575" s="224"/>
      <c r="D575" s="224" t="s">
        <v>62</v>
      </c>
      <c r="E575" s="224"/>
      <c r="F575" s="224"/>
      <c r="G575" s="224">
        <f>G574</f>
        <v>98</v>
      </c>
      <c r="H575" s="224">
        <f t="shared" ref="H575:I575" si="302">H574</f>
        <v>98</v>
      </c>
      <c r="I575" s="251">
        <f t="shared" si="302"/>
        <v>0</v>
      </c>
      <c r="J575" s="251">
        <f t="shared" si="273"/>
        <v>0</v>
      </c>
      <c r="K575" s="224">
        <f t="shared" si="274"/>
        <v>98</v>
      </c>
      <c r="L575" s="224" t="s">
        <v>62</v>
      </c>
      <c r="M575" s="150">
        <v>46022</v>
      </c>
      <c r="N575" s="150">
        <v>46022</v>
      </c>
      <c r="O575" s="156"/>
      <c r="P575" s="223" t="s">
        <v>62</v>
      </c>
      <c r="Q575" s="156"/>
      <c r="R575" s="156"/>
    </row>
    <row r="576" spans="1:18" ht="14.25" x14ac:dyDescent="0.2">
      <c r="A576" s="332"/>
      <c r="B576" s="147" t="s">
        <v>76</v>
      </c>
      <c r="C576" s="224"/>
      <c r="D576" s="224"/>
      <c r="E576" s="224"/>
      <c r="F576" s="224"/>
      <c r="G576" s="224" t="s">
        <v>62</v>
      </c>
      <c r="H576" s="224"/>
      <c r="I576" s="251" t="s">
        <v>62</v>
      </c>
      <c r="J576" s="251" t="str">
        <f t="shared" si="273"/>
        <v>X</v>
      </c>
      <c r="K576" s="224" t="str">
        <f t="shared" si="274"/>
        <v>X</v>
      </c>
      <c r="L576" s="224" t="s">
        <v>62</v>
      </c>
      <c r="M576" s="224"/>
      <c r="N576" s="224"/>
      <c r="O576" s="223" t="s">
        <v>62</v>
      </c>
      <c r="P576" s="223" t="s">
        <v>62</v>
      </c>
      <c r="Q576" s="223" t="s">
        <v>62</v>
      </c>
      <c r="R576" s="223" t="s">
        <v>62</v>
      </c>
    </row>
    <row r="577" spans="1:18" ht="65.45" customHeight="1" x14ac:dyDescent="0.2">
      <c r="A577" s="332"/>
      <c r="B577" s="148" t="s">
        <v>192</v>
      </c>
      <c r="C577" s="224"/>
      <c r="D577" s="224" t="s">
        <v>62</v>
      </c>
      <c r="E577" s="224"/>
      <c r="F577" s="224"/>
      <c r="G577" s="224">
        <f>G574</f>
        <v>98</v>
      </c>
      <c r="H577" s="224">
        <f t="shared" ref="H577:I577" si="303">H574</f>
        <v>98</v>
      </c>
      <c r="I577" s="251">
        <f t="shared" si="303"/>
        <v>0</v>
      </c>
      <c r="J577" s="251">
        <f t="shared" si="273"/>
        <v>0</v>
      </c>
      <c r="K577" s="224">
        <f t="shared" si="274"/>
        <v>98</v>
      </c>
      <c r="L577" s="224" t="s">
        <v>62</v>
      </c>
      <c r="M577" s="150">
        <v>46022</v>
      </c>
      <c r="N577" s="150">
        <v>46022</v>
      </c>
      <c r="O577" s="156"/>
      <c r="P577" s="223" t="s">
        <v>62</v>
      </c>
      <c r="Q577" s="156"/>
      <c r="R577" s="156"/>
    </row>
    <row r="578" spans="1:18" ht="15" customHeight="1" x14ac:dyDescent="0.2">
      <c r="A578" s="332"/>
      <c r="B578" s="147" t="s">
        <v>193</v>
      </c>
      <c r="C578" s="224"/>
      <c r="D578" s="224"/>
      <c r="E578" s="224"/>
      <c r="F578" s="224"/>
      <c r="G578" s="224" t="s">
        <v>62</v>
      </c>
      <c r="H578" s="224"/>
      <c r="I578" s="251" t="s">
        <v>62</v>
      </c>
      <c r="J578" s="251" t="str">
        <f t="shared" si="273"/>
        <v>X</v>
      </c>
      <c r="K578" s="224" t="str">
        <f t="shared" si="274"/>
        <v>X</v>
      </c>
      <c r="L578" s="224" t="s">
        <v>62</v>
      </c>
      <c r="M578" s="224"/>
      <c r="N578" s="224"/>
      <c r="O578" s="223" t="s">
        <v>62</v>
      </c>
      <c r="P578" s="223" t="s">
        <v>62</v>
      </c>
      <c r="Q578" s="223" t="s">
        <v>62</v>
      </c>
      <c r="R578" s="223" t="s">
        <v>62</v>
      </c>
    </row>
    <row r="579" spans="1:18" ht="38.65" customHeight="1" x14ac:dyDescent="0.2">
      <c r="A579" s="332"/>
      <c r="B579" s="148" t="s">
        <v>330</v>
      </c>
      <c r="C579" s="224"/>
      <c r="D579" s="224" t="s">
        <v>62</v>
      </c>
      <c r="E579" s="224"/>
      <c r="F579" s="224"/>
      <c r="G579" s="224">
        <f>G575</f>
        <v>98</v>
      </c>
      <c r="H579" s="224">
        <f t="shared" ref="H579:I579" si="304">H575</f>
        <v>98</v>
      </c>
      <c r="I579" s="251">
        <f t="shared" si="304"/>
        <v>0</v>
      </c>
      <c r="J579" s="251">
        <f t="shared" si="273"/>
        <v>0</v>
      </c>
      <c r="K579" s="224">
        <f t="shared" si="274"/>
        <v>98</v>
      </c>
      <c r="L579" s="224" t="s">
        <v>62</v>
      </c>
      <c r="M579" s="150">
        <v>46022</v>
      </c>
      <c r="N579" s="150">
        <v>46022</v>
      </c>
      <c r="O579" s="156"/>
      <c r="P579" s="223" t="s">
        <v>62</v>
      </c>
      <c r="Q579" s="156"/>
      <c r="R579" s="156"/>
    </row>
    <row r="580" spans="1:18" ht="21" customHeight="1" x14ac:dyDescent="0.2">
      <c r="A580" s="332"/>
      <c r="B580" s="147" t="s">
        <v>71</v>
      </c>
      <c r="C580" s="224"/>
      <c r="D580" s="224"/>
      <c r="E580" s="224"/>
      <c r="F580" s="224"/>
      <c r="G580" s="224" t="s">
        <v>62</v>
      </c>
      <c r="H580" s="224"/>
      <c r="I580" s="251" t="s">
        <v>62</v>
      </c>
      <c r="J580" s="251" t="str">
        <f t="shared" si="273"/>
        <v>X</v>
      </c>
      <c r="K580" s="224" t="str">
        <f t="shared" si="274"/>
        <v>X</v>
      </c>
      <c r="L580" s="224" t="s">
        <v>62</v>
      </c>
      <c r="M580" s="224"/>
      <c r="N580" s="224"/>
      <c r="O580" s="223" t="s">
        <v>62</v>
      </c>
      <c r="P580" s="223" t="s">
        <v>62</v>
      </c>
      <c r="Q580" s="223" t="s">
        <v>62</v>
      </c>
      <c r="R580" s="223" t="s">
        <v>62</v>
      </c>
    </row>
    <row r="581" spans="1:18" ht="21" customHeight="1" x14ac:dyDescent="0.2">
      <c r="A581" s="333"/>
      <c r="B581" s="148" t="s">
        <v>72</v>
      </c>
      <c r="C581" s="224"/>
      <c r="D581" s="224" t="s">
        <v>62</v>
      </c>
      <c r="E581" s="224"/>
      <c r="F581" s="224"/>
      <c r="G581" s="224">
        <f>G579</f>
        <v>98</v>
      </c>
      <c r="H581" s="224">
        <f t="shared" ref="H581:I581" si="305">H579</f>
        <v>98</v>
      </c>
      <c r="I581" s="251">
        <f t="shared" si="305"/>
        <v>0</v>
      </c>
      <c r="J581" s="251">
        <f t="shared" si="273"/>
        <v>0</v>
      </c>
      <c r="K581" s="224">
        <f t="shared" si="274"/>
        <v>98</v>
      </c>
      <c r="L581" s="224" t="s">
        <v>62</v>
      </c>
      <c r="M581" s="150">
        <v>46022</v>
      </c>
      <c r="N581" s="150">
        <v>46022</v>
      </c>
      <c r="O581" s="156"/>
      <c r="P581" s="223" t="s">
        <v>62</v>
      </c>
      <c r="Q581" s="156"/>
      <c r="R581" s="156"/>
    </row>
    <row r="582" spans="1:18" s="56" customFormat="1" ht="74.45" customHeight="1" x14ac:dyDescent="0.25">
      <c r="A582" s="331" t="s">
        <v>283</v>
      </c>
      <c r="B582" s="137" t="s">
        <v>415</v>
      </c>
      <c r="C582" s="142" t="s">
        <v>191</v>
      </c>
      <c r="D582" s="141" t="s">
        <v>333</v>
      </c>
      <c r="E582" s="141" t="s">
        <v>82</v>
      </c>
      <c r="F582" s="142">
        <v>744</v>
      </c>
      <c r="G582" s="80">
        <v>98</v>
      </c>
      <c r="H582" s="80">
        <f>G582</f>
        <v>98</v>
      </c>
      <c r="I582" s="78">
        <v>98</v>
      </c>
      <c r="J582" s="78">
        <f t="shared" si="273"/>
        <v>98</v>
      </c>
      <c r="K582" s="80">
        <f t="shared" si="274"/>
        <v>98</v>
      </c>
      <c r="L582" s="80"/>
      <c r="M582" s="221" t="s">
        <v>62</v>
      </c>
      <c r="N582" s="221" t="s">
        <v>62</v>
      </c>
      <c r="O582" s="80">
        <v>1886.74</v>
      </c>
      <c r="P582" s="80"/>
      <c r="Q582" s="78">
        <v>1886.74</v>
      </c>
      <c r="R582" s="80">
        <v>1886.74</v>
      </c>
    </row>
    <row r="583" spans="1:18" ht="15.75" x14ac:dyDescent="0.2">
      <c r="A583" s="332"/>
      <c r="B583" s="146" t="s">
        <v>70</v>
      </c>
      <c r="C583" s="224"/>
      <c r="D583" s="224" t="s">
        <v>62</v>
      </c>
      <c r="E583" s="224"/>
      <c r="F583" s="224"/>
      <c r="G583" s="224">
        <f>G582</f>
        <v>98</v>
      </c>
      <c r="H583" s="224">
        <f t="shared" ref="H583:I583" si="306">H582</f>
        <v>98</v>
      </c>
      <c r="I583" s="251">
        <f t="shared" si="306"/>
        <v>98</v>
      </c>
      <c r="J583" s="251">
        <f t="shared" ref="J583:J646" si="307">I583</f>
        <v>98</v>
      </c>
      <c r="K583" s="224">
        <f t="shared" ref="K583:K646" si="308">G583</f>
        <v>98</v>
      </c>
      <c r="L583" s="224" t="s">
        <v>62</v>
      </c>
      <c r="M583" s="150">
        <v>46022</v>
      </c>
      <c r="N583" s="150">
        <v>46022</v>
      </c>
      <c r="O583" s="156"/>
      <c r="P583" s="223" t="s">
        <v>62</v>
      </c>
      <c r="Q583" s="156"/>
      <c r="R583" s="156"/>
    </row>
    <row r="584" spans="1:18" ht="14.25" x14ac:dyDescent="0.2">
      <c r="A584" s="332"/>
      <c r="B584" s="147" t="s">
        <v>76</v>
      </c>
      <c r="C584" s="224"/>
      <c r="D584" s="224"/>
      <c r="E584" s="224"/>
      <c r="F584" s="224"/>
      <c r="G584" s="224" t="s">
        <v>62</v>
      </c>
      <c r="H584" s="224"/>
      <c r="I584" s="251" t="s">
        <v>62</v>
      </c>
      <c r="J584" s="251" t="str">
        <f t="shared" si="307"/>
        <v>X</v>
      </c>
      <c r="K584" s="224" t="str">
        <f t="shared" si="308"/>
        <v>X</v>
      </c>
      <c r="L584" s="224" t="s">
        <v>62</v>
      </c>
      <c r="M584" s="224"/>
      <c r="N584" s="224"/>
      <c r="O584" s="223" t="s">
        <v>62</v>
      </c>
      <c r="P584" s="223" t="s">
        <v>62</v>
      </c>
      <c r="Q584" s="223" t="s">
        <v>62</v>
      </c>
      <c r="R584" s="223" t="s">
        <v>62</v>
      </c>
    </row>
    <row r="585" spans="1:18" ht="65.45" customHeight="1" x14ac:dyDescent="0.2">
      <c r="A585" s="332"/>
      <c r="B585" s="148" t="s">
        <v>192</v>
      </c>
      <c r="C585" s="224"/>
      <c r="D585" s="224" t="s">
        <v>62</v>
      </c>
      <c r="E585" s="224"/>
      <c r="F585" s="224"/>
      <c r="G585" s="224">
        <f>G582</f>
        <v>98</v>
      </c>
      <c r="H585" s="224">
        <f t="shared" ref="H585:I585" si="309">H582</f>
        <v>98</v>
      </c>
      <c r="I585" s="251">
        <f t="shared" si="309"/>
        <v>98</v>
      </c>
      <c r="J585" s="251">
        <f t="shared" si="307"/>
        <v>98</v>
      </c>
      <c r="K585" s="224">
        <f t="shared" si="308"/>
        <v>98</v>
      </c>
      <c r="L585" s="224" t="s">
        <v>62</v>
      </c>
      <c r="M585" s="150">
        <v>46022</v>
      </c>
      <c r="N585" s="150">
        <v>46022</v>
      </c>
      <c r="O585" s="156"/>
      <c r="P585" s="223" t="s">
        <v>62</v>
      </c>
      <c r="Q585" s="156"/>
      <c r="R585" s="156"/>
    </row>
    <row r="586" spans="1:18" ht="15" customHeight="1" x14ac:dyDescent="0.2">
      <c r="A586" s="332"/>
      <c r="B586" s="147" t="s">
        <v>193</v>
      </c>
      <c r="C586" s="224"/>
      <c r="D586" s="224"/>
      <c r="E586" s="224"/>
      <c r="F586" s="224"/>
      <c r="G586" s="224" t="s">
        <v>62</v>
      </c>
      <c r="H586" s="224"/>
      <c r="I586" s="251" t="s">
        <v>62</v>
      </c>
      <c r="J586" s="251" t="str">
        <f t="shared" si="307"/>
        <v>X</v>
      </c>
      <c r="K586" s="224" t="str">
        <f t="shared" si="308"/>
        <v>X</v>
      </c>
      <c r="L586" s="224" t="s">
        <v>62</v>
      </c>
      <c r="M586" s="224"/>
      <c r="N586" s="224"/>
      <c r="O586" s="223" t="s">
        <v>62</v>
      </c>
      <c r="P586" s="223" t="s">
        <v>62</v>
      </c>
      <c r="Q586" s="223" t="s">
        <v>62</v>
      </c>
      <c r="R586" s="223" t="s">
        <v>62</v>
      </c>
    </row>
    <row r="587" spans="1:18" ht="38.65" customHeight="1" x14ac:dyDescent="0.2">
      <c r="A587" s="332"/>
      <c r="B587" s="148" t="s">
        <v>330</v>
      </c>
      <c r="C587" s="224"/>
      <c r="D587" s="224" t="s">
        <v>62</v>
      </c>
      <c r="E587" s="224"/>
      <c r="F587" s="224"/>
      <c r="G587" s="224">
        <f>G583</f>
        <v>98</v>
      </c>
      <c r="H587" s="224">
        <f t="shared" ref="H587:I587" si="310">H583</f>
        <v>98</v>
      </c>
      <c r="I587" s="251">
        <f t="shared" si="310"/>
        <v>98</v>
      </c>
      <c r="J587" s="251">
        <f t="shared" si="307"/>
        <v>98</v>
      </c>
      <c r="K587" s="224">
        <f t="shared" si="308"/>
        <v>98</v>
      </c>
      <c r="L587" s="224" t="s">
        <v>62</v>
      </c>
      <c r="M587" s="150">
        <v>46022</v>
      </c>
      <c r="N587" s="150">
        <v>46022</v>
      </c>
      <c r="O587" s="156"/>
      <c r="P587" s="223" t="s">
        <v>62</v>
      </c>
      <c r="Q587" s="156"/>
      <c r="R587" s="156"/>
    </row>
    <row r="588" spans="1:18" ht="21" customHeight="1" x14ac:dyDescent="0.2">
      <c r="A588" s="332"/>
      <c r="B588" s="147" t="s">
        <v>71</v>
      </c>
      <c r="C588" s="224"/>
      <c r="D588" s="224"/>
      <c r="E588" s="224"/>
      <c r="F588" s="224"/>
      <c r="G588" s="224" t="s">
        <v>62</v>
      </c>
      <c r="H588" s="224"/>
      <c r="I588" s="251" t="s">
        <v>62</v>
      </c>
      <c r="J588" s="251" t="str">
        <f t="shared" si="307"/>
        <v>X</v>
      </c>
      <c r="K588" s="224" t="str">
        <f t="shared" si="308"/>
        <v>X</v>
      </c>
      <c r="L588" s="224" t="s">
        <v>62</v>
      </c>
      <c r="M588" s="224"/>
      <c r="N588" s="224"/>
      <c r="O588" s="223" t="s">
        <v>62</v>
      </c>
      <c r="P588" s="223" t="s">
        <v>62</v>
      </c>
      <c r="Q588" s="223" t="s">
        <v>62</v>
      </c>
      <c r="R588" s="223" t="s">
        <v>62</v>
      </c>
    </row>
    <row r="589" spans="1:18" ht="21" customHeight="1" x14ac:dyDescent="0.2">
      <c r="A589" s="333"/>
      <c r="B589" s="148" t="s">
        <v>72</v>
      </c>
      <c r="C589" s="224"/>
      <c r="D589" s="224" t="s">
        <v>62</v>
      </c>
      <c r="E589" s="224"/>
      <c r="F589" s="224"/>
      <c r="G589" s="224">
        <f>G587</f>
        <v>98</v>
      </c>
      <c r="H589" s="224">
        <f t="shared" ref="H589:I589" si="311">H587</f>
        <v>98</v>
      </c>
      <c r="I589" s="251">
        <f t="shared" si="311"/>
        <v>98</v>
      </c>
      <c r="J589" s="251">
        <f t="shared" si="307"/>
        <v>98</v>
      </c>
      <c r="K589" s="224">
        <f t="shared" si="308"/>
        <v>98</v>
      </c>
      <c r="L589" s="224" t="s">
        <v>62</v>
      </c>
      <c r="M589" s="150">
        <v>46022</v>
      </c>
      <c r="N589" s="150">
        <v>46022</v>
      </c>
      <c r="O589" s="156"/>
      <c r="P589" s="223" t="s">
        <v>62</v>
      </c>
      <c r="Q589" s="156"/>
      <c r="R589" s="156"/>
    </row>
    <row r="590" spans="1:18" s="56" customFormat="1" ht="74.45" customHeight="1" x14ac:dyDescent="0.25">
      <c r="A590" s="331" t="s">
        <v>284</v>
      </c>
      <c r="B590" s="137" t="s">
        <v>415</v>
      </c>
      <c r="C590" s="142" t="s">
        <v>191</v>
      </c>
      <c r="D590" s="141" t="s">
        <v>333</v>
      </c>
      <c r="E590" s="141" t="s">
        <v>82</v>
      </c>
      <c r="F590" s="142">
        <v>744</v>
      </c>
      <c r="G590" s="142">
        <v>98</v>
      </c>
      <c r="H590" s="142">
        <f>G590</f>
        <v>98</v>
      </c>
      <c r="I590" s="156">
        <v>0</v>
      </c>
      <c r="J590" s="156">
        <f t="shared" si="307"/>
        <v>0</v>
      </c>
      <c r="K590" s="142">
        <f t="shared" si="308"/>
        <v>98</v>
      </c>
      <c r="L590" s="142"/>
      <c r="M590" s="224" t="s">
        <v>62</v>
      </c>
      <c r="N590" s="224" t="s">
        <v>62</v>
      </c>
      <c r="O590" s="156">
        <v>6374.28</v>
      </c>
      <c r="P590" s="156"/>
      <c r="Q590" s="156">
        <v>6374.28</v>
      </c>
      <c r="R590" s="156">
        <v>0</v>
      </c>
    </row>
    <row r="591" spans="1:18" ht="15.75" x14ac:dyDescent="0.2">
      <c r="A591" s="332"/>
      <c r="B591" s="146" t="s">
        <v>70</v>
      </c>
      <c r="C591" s="224"/>
      <c r="D591" s="224" t="s">
        <v>62</v>
      </c>
      <c r="E591" s="224"/>
      <c r="F591" s="224"/>
      <c r="G591" s="224">
        <f>G590</f>
        <v>98</v>
      </c>
      <c r="H591" s="224">
        <f t="shared" ref="H591:I591" si="312">H590</f>
        <v>98</v>
      </c>
      <c r="I591" s="251">
        <f t="shared" si="312"/>
        <v>0</v>
      </c>
      <c r="J591" s="251">
        <f t="shared" si="307"/>
        <v>0</v>
      </c>
      <c r="K591" s="224">
        <f t="shared" si="308"/>
        <v>98</v>
      </c>
      <c r="L591" s="224" t="s">
        <v>62</v>
      </c>
      <c r="M591" s="150">
        <v>46022</v>
      </c>
      <c r="N591" s="150">
        <v>46022</v>
      </c>
      <c r="O591" s="156"/>
      <c r="P591" s="223" t="s">
        <v>62</v>
      </c>
      <c r="Q591" s="156"/>
      <c r="R591" s="156"/>
    </row>
    <row r="592" spans="1:18" ht="14.25" x14ac:dyDescent="0.2">
      <c r="A592" s="332"/>
      <c r="B592" s="147" t="s">
        <v>76</v>
      </c>
      <c r="C592" s="224"/>
      <c r="D592" s="224"/>
      <c r="E592" s="224"/>
      <c r="F592" s="224"/>
      <c r="G592" s="224" t="s">
        <v>62</v>
      </c>
      <c r="H592" s="224"/>
      <c r="I592" s="251" t="s">
        <v>62</v>
      </c>
      <c r="J592" s="251" t="str">
        <f t="shared" si="307"/>
        <v>X</v>
      </c>
      <c r="K592" s="224" t="str">
        <f t="shared" si="308"/>
        <v>X</v>
      </c>
      <c r="L592" s="224" t="s">
        <v>62</v>
      </c>
      <c r="M592" s="224"/>
      <c r="N592" s="224"/>
      <c r="O592" s="223" t="s">
        <v>62</v>
      </c>
      <c r="P592" s="223" t="s">
        <v>62</v>
      </c>
      <c r="Q592" s="223" t="s">
        <v>62</v>
      </c>
      <c r="R592" s="223" t="s">
        <v>62</v>
      </c>
    </row>
    <row r="593" spans="1:18" ht="65.45" customHeight="1" x14ac:dyDescent="0.2">
      <c r="A593" s="332"/>
      <c r="B593" s="148" t="s">
        <v>192</v>
      </c>
      <c r="C593" s="224"/>
      <c r="D593" s="224" t="s">
        <v>62</v>
      </c>
      <c r="E593" s="224"/>
      <c r="F593" s="224"/>
      <c r="G593" s="224">
        <f>G590</f>
        <v>98</v>
      </c>
      <c r="H593" s="224">
        <f t="shared" ref="H593:I593" si="313">H590</f>
        <v>98</v>
      </c>
      <c r="I593" s="251">
        <f t="shared" si="313"/>
        <v>0</v>
      </c>
      <c r="J593" s="251">
        <f t="shared" si="307"/>
        <v>0</v>
      </c>
      <c r="K593" s="224">
        <f t="shared" si="308"/>
        <v>98</v>
      </c>
      <c r="L593" s="224" t="s">
        <v>62</v>
      </c>
      <c r="M593" s="150">
        <v>46022</v>
      </c>
      <c r="N593" s="150">
        <v>46022</v>
      </c>
      <c r="O593" s="156"/>
      <c r="P593" s="223" t="s">
        <v>62</v>
      </c>
      <c r="Q593" s="156"/>
      <c r="R593" s="156"/>
    </row>
    <row r="594" spans="1:18" ht="15" customHeight="1" x14ac:dyDescent="0.2">
      <c r="A594" s="332"/>
      <c r="B594" s="147" t="s">
        <v>193</v>
      </c>
      <c r="C594" s="224"/>
      <c r="D594" s="224"/>
      <c r="E594" s="224"/>
      <c r="F594" s="224"/>
      <c r="G594" s="224" t="s">
        <v>62</v>
      </c>
      <c r="H594" s="224"/>
      <c r="I594" s="251" t="s">
        <v>62</v>
      </c>
      <c r="J594" s="251" t="str">
        <f t="shared" si="307"/>
        <v>X</v>
      </c>
      <c r="K594" s="224" t="str">
        <f t="shared" si="308"/>
        <v>X</v>
      </c>
      <c r="L594" s="224" t="s">
        <v>62</v>
      </c>
      <c r="M594" s="224"/>
      <c r="N594" s="224"/>
      <c r="O594" s="223" t="s">
        <v>62</v>
      </c>
      <c r="P594" s="223" t="s">
        <v>62</v>
      </c>
      <c r="Q594" s="223" t="s">
        <v>62</v>
      </c>
      <c r="R594" s="223" t="s">
        <v>62</v>
      </c>
    </row>
    <row r="595" spans="1:18" ht="38.65" customHeight="1" x14ac:dyDescent="0.2">
      <c r="A595" s="332"/>
      <c r="B595" s="148" t="s">
        <v>330</v>
      </c>
      <c r="C595" s="224"/>
      <c r="D595" s="224" t="s">
        <v>62</v>
      </c>
      <c r="E595" s="224"/>
      <c r="F595" s="224"/>
      <c r="G595" s="224">
        <f>G591</f>
        <v>98</v>
      </c>
      <c r="H595" s="224">
        <f t="shared" ref="H595:I595" si="314">H591</f>
        <v>98</v>
      </c>
      <c r="I595" s="251">
        <f t="shared" si="314"/>
        <v>0</v>
      </c>
      <c r="J595" s="251">
        <f t="shared" si="307"/>
        <v>0</v>
      </c>
      <c r="K595" s="224">
        <f t="shared" si="308"/>
        <v>98</v>
      </c>
      <c r="L595" s="224" t="s">
        <v>62</v>
      </c>
      <c r="M595" s="150">
        <v>46022</v>
      </c>
      <c r="N595" s="150">
        <v>46022</v>
      </c>
      <c r="O595" s="156"/>
      <c r="P595" s="223" t="s">
        <v>62</v>
      </c>
      <c r="Q595" s="156"/>
      <c r="R595" s="156"/>
    </row>
    <row r="596" spans="1:18" ht="21" customHeight="1" x14ac:dyDescent="0.2">
      <c r="A596" s="332"/>
      <c r="B596" s="147" t="s">
        <v>71</v>
      </c>
      <c r="C596" s="224"/>
      <c r="D596" s="224"/>
      <c r="E596" s="224"/>
      <c r="F596" s="224"/>
      <c r="G596" s="224" t="s">
        <v>62</v>
      </c>
      <c r="H596" s="224"/>
      <c r="I596" s="251" t="s">
        <v>62</v>
      </c>
      <c r="J596" s="251" t="str">
        <f t="shared" si="307"/>
        <v>X</v>
      </c>
      <c r="K596" s="224" t="str">
        <f t="shared" si="308"/>
        <v>X</v>
      </c>
      <c r="L596" s="224" t="s">
        <v>62</v>
      </c>
      <c r="M596" s="224"/>
      <c r="N596" s="224"/>
      <c r="O596" s="223" t="s">
        <v>62</v>
      </c>
      <c r="P596" s="223" t="s">
        <v>62</v>
      </c>
      <c r="Q596" s="223" t="s">
        <v>62</v>
      </c>
      <c r="R596" s="223" t="s">
        <v>62</v>
      </c>
    </row>
    <row r="597" spans="1:18" ht="21" customHeight="1" x14ac:dyDescent="0.2">
      <c r="A597" s="333"/>
      <c r="B597" s="148" t="s">
        <v>72</v>
      </c>
      <c r="C597" s="224"/>
      <c r="D597" s="224" t="s">
        <v>62</v>
      </c>
      <c r="E597" s="224"/>
      <c r="F597" s="224"/>
      <c r="G597" s="224">
        <f>G595</f>
        <v>98</v>
      </c>
      <c r="H597" s="224">
        <f t="shared" ref="H597:I597" si="315">H595</f>
        <v>98</v>
      </c>
      <c r="I597" s="251">
        <f t="shared" si="315"/>
        <v>0</v>
      </c>
      <c r="J597" s="251">
        <f t="shared" si="307"/>
        <v>0</v>
      </c>
      <c r="K597" s="224">
        <f t="shared" si="308"/>
        <v>98</v>
      </c>
      <c r="L597" s="224" t="s">
        <v>62</v>
      </c>
      <c r="M597" s="150">
        <v>46022</v>
      </c>
      <c r="N597" s="150">
        <v>46022</v>
      </c>
      <c r="O597" s="156"/>
      <c r="P597" s="223" t="s">
        <v>62</v>
      </c>
      <c r="Q597" s="156"/>
      <c r="R597" s="156"/>
    </row>
    <row r="598" spans="1:18" s="56" customFormat="1" ht="74.45" customHeight="1" x14ac:dyDescent="0.25">
      <c r="A598" s="331" t="s">
        <v>285</v>
      </c>
      <c r="B598" s="137" t="s">
        <v>415</v>
      </c>
      <c r="C598" s="142" t="s">
        <v>191</v>
      </c>
      <c r="D598" s="141" t="s">
        <v>333</v>
      </c>
      <c r="E598" s="141" t="s">
        <v>82</v>
      </c>
      <c r="F598" s="142">
        <v>744</v>
      </c>
      <c r="G598" s="142">
        <v>98</v>
      </c>
      <c r="H598" s="142">
        <f>G598</f>
        <v>98</v>
      </c>
      <c r="I598" s="156">
        <v>69</v>
      </c>
      <c r="J598" s="156">
        <f t="shared" si="307"/>
        <v>69</v>
      </c>
      <c r="K598" s="142">
        <f t="shared" si="308"/>
        <v>98</v>
      </c>
      <c r="L598" s="142"/>
      <c r="M598" s="224" t="s">
        <v>62</v>
      </c>
      <c r="N598" s="224" t="s">
        <v>62</v>
      </c>
      <c r="O598" s="156">
        <v>12748.56</v>
      </c>
      <c r="P598" s="156"/>
      <c r="Q598" s="156">
        <v>12748.56</v>
      </c>
      <c r="R598" s="156">
        <v>8975.08</v>
      </c>
    </row>
    <row r="599" spans="1:18" ht="15.75" x14ac:dyDescent="0.2">
      <c r="A599" s="332"/>
      <c r="B599" s="146" t="s">
        <v>70</v>
      </c>
      <c r="C599" s="224"/>
      <c r="D599" s="224" t="s">
        <v>62</v>
      </c>
      <c r="E599" s="224"/>
      <c r="F599" s="224"/>
      <c r="G599" s="224">
        <f>G598</f>
        <v>98</v>
      </c>
      <c r="H599" s="224">
        <f t="shared" ref="H599:I599" si="316">H598</f>
        <v>98</v>
      </c>
      <c r="I599" s="251">
        <f t="shared" si="316"/>
        <v>69</v>
      </c>
      <c r="J599" s="251">
        <f t="shared" si="307"/>
        <v>69</v>
      </c>
      <c r="K599" s="224">
        <f t="shared" si="308"/>
        <v>98</v>
      </c>
      <c r="L599" s="224" t="s">
        <v>62</v>
      </c>
      <c r="M599" s="150">
        <v>46022</v>
      </c>
      <c r="N599" s="150">
        <v>46022</v>
      </c>
      <c r="O599" s="156"/>
      <c r="P599" s="223" t="s">
        <v>62</v>
      </c>
      <c r="Q599" s="156"/>
      <c r="R599" s="156"/>
    </row>
    <row r="600" spans="1:18" ht="14.25" x14ac:dyDescent="0.2">
      <c r="A600" s="332"/>
      <c r="B600" s="147" t="s">
        <v>76</v>
      </c>
      <c r="C600" s="224"/>
      <c r="D600" s="224"/>
      <c r="E600" s="224"/>
      <c r="F600" s="224"/>
      <c r="G600" s="224" t="s">
        <v>62</v>
      </c>
      <c r="H600" s="224"/>
      <c r="I600" s="251" t="s">
        <v>62</v>
      </c>
      <c r="J600" s="251" t="str">
        <f t="shared" si="307"/>
        <v>X</v>
      </c>
      <c r="K600" s="224" t="str">
        <f t="shared" si="308"/>
        <v>X</v>
      </c>
      <c r="L600" s="224" t="s">
        <v>62</v>
      </c>
      <c r="M600" s="224"/>
      <c r="N600" s="224"/>
      <c r="O600" s="223" t="s">
        <v>62</v>
      </c>
      <c r="P600" s="223" t="s">
        <v>62</v>
      </c>
      <c r="Q600" s="223" t="s">
        <v>62</v>
      </c>
      <c r="R600" s="223" t="s">
        <v>62</v>
      </c>
    </row>
    <row r="601" spans="1:18" ht="65.45" customHeight="1" x14ac:dyDescent="0.2">
      <c r="A601" s="332"/>
      <c r="B601" s="148" t="s">
        <v>192</v>
      </c>
      <c r="C601" s="224"/>
      <c r="D601" s="224" t="s">
        <v>62</v>
      </c>
      <c r="E601" s="224"/>
      <c r="F601" s="224"/>
      <c r="G601" s="224">
        <f>G598</f>
        <v>98</v>
      </c>
      <c r="H601" s="224">
        <f t="shared" ref="H601:I601" si="317">H598</f>
        <v>98</v>
      </c>
      <c r="I601" s="251">
        <f t="shared" si="317"/>
        <v>69</v>
      </c>
      <c r="J601" s="251">
        <f t="shared" si="307"/>
        <v>69</v>
      </c>
      <c r="K601" s="224">
        <f t="shared" si="308"/>
        <v>98</v>
      </c>
      <c r="L601" s="224" t="s">
        <v>62</v>
      </c>
      <c r="M601" s="150">
        <v>46022</v>
      </c>
      <c r="N601" s="150">
        <v>46022</v>
      </c>
      <c r="O601" s="156"/>
      <c r="P601" s="223" t="s">
        <v>62</v>
      </c>
      <c r="Q601" s="156"/>
      <c r="R601" s="156"/>
    </row>
    <row r="602" spans="1:18" ht="15" customHeight="1" x14ac:dyDescent="0.2">
      <c r="A602" s="332"/>
      <c r="B602" s="147" t="s">
        <v>193</v>
      </c>
      <c r="C602" s="224"/>
      <c r="D602" s="224"/>
      <c r="E602" s="224"/>
      <c r="F602" s="224"/>
      <c r="G602" s="224" t="s">
        <v>62</v>
      </c>
      <c r="H602" s="224"/>
      <c r="I602" s="251" t="s">
        <v>62</v>
      </c>
      <c r="J602" s="251" t="str">
        <f t="shared" si="307"/>
        <v>X</v>
      </c>
      <c r="K602" s="224" t="str">
        <f t="shared" si="308"/>
        <v>X</v>
      </c>
      <c r="L602" s="224" t="s">
        <v>62</v>
      </c>
      <c r="M602" s="224"/>
      <c r="N602" s="224"/>
      <c r="O602" s="223" t="s">
        <v>62</v>
      </c>
      <c r="P602" s="223" t="s">
        <v>62</v>
      </c>
      <c r="Q602" s="223" t="s">
        <v>62</v>
      </c>
      <c r="R602" s="223" t="s">
        <v>62</v>
      </c>
    </row>
    <row r="603" spans="1:18" ht="38.65" customHeight="1" x14ac:dyDescent="0.2">
      <c r="A603" s="332"/>
      <c r="B603" s="148" t="s">
        <v>330</v>
      </c>
      <c r="C603" s="224"/>
      <c r="D603" s="224" t="s">
        <v>62</v>
      </c>
      <c r="E603" s="224"/>
      <c r="F603" s="224"/>
      <c r="G603" s="224">
        <f>G599</f>
        <v>98</v>
      </c>
      <c r="H603" s="224">
        <f t="shared" ref="H603:I603" si="318">H599</f>
        <v>98</v>
      </c>
      <c r="I603" s="251">
        <f t="shared" si="318"/>
        <v>69</v>
      </c>
      <c r="J603" s="251">
        <f t="shared" si="307"/>
        <v>69</v>
      </c>
      <c r="K603" s="224">
        <f t="shared" si="308"/>
        <v>98</v>
      </c>
      <c r="L603" s="224" t="s">
        <v>62</v>
      </c>
      <c r="M603" s="150">
        <v>46022</v>
      </c>
      <c r="N603" s="150">
        <v>46022</v>
      </c>
      <c r="O603" s="156"/>
      <c r="P603" s="223" t="s">
        <v>62</v>
      </c>
      <c r="Q603" s="156"/>
      <c r="R603" s="156"/>
    </row>
    <row r="604" spans="1:18" ht="21" customHeight="1" x14ac:dyDescent="0.2">
      <c r="A604" s="332"/>
      <c r="B604" s="147" t="s">
        <v>71</v>
      </c>
      <c r="C604" s="224"/>
      <c r="D604" s="224"/>
      <c r="E604" s="224"/>
      <c r="F604" s="224"/>
      <c r="G604" s="224" t="s">
        <v>62</v>
      </c>
      <c r="H604" s="224"/>
      <c r="I604" s="251" t="s">
        <v>62</v>
      </c>
      <c r="J604" s="251" t="str">
        <f t="shared" si="307"/>
        <v>X</v>
      </c>
      <c r="K604" s="224" t="str">
        <f t="shared" si="308"/>
        <v>X</v>
      </c>
      <c r="L604" s="224" t="s">
        <v>62</v>
      </c>
      <c r="M604" s="224"/>
      <c r="N604" s="224"/>
      <c r="O604" s="223" t="s">
        <v>62</v>
      </c>
      <c r="P604" s="223" t="s">
        <v>62</v>
      </c>
      <c r="Q604" s="223" t="s">
        <v>62</v>
      </c>
      <c r="R604" s="223" t="s">
        <v>62</v>
      </c>
    </row>
    <row r="605" spans="1:18" ht="21" customHeight="1" x14ac:dyDescent="0.2">
      <c r="A605" s="333"/>
      <c r="B605" s="148" t="s">
        <v>72</v>
      </c>
      <c r="C605" s="224"/>
      <c r="D605" s="224" t="s">
        <v>62</v>
      </c>
      <c r="E605" s="224"/>
      <c r="F605" s="224"/>
      <c r="G605" s="224">
        <f>G603</f>
        <v>98</v>
      </c>
      <c r="H605" s="224">
        <f t="shared" ref="H605:I605" si="319">H603</f>
        <v>98</v>
      </c>
      <c r="I605" s="251">
        <f t="shared" si="319"/>
        <v>69</v>
      </c>
      <c r="J605" s="251">
        <f t="shared" si="307"/>
        <v>69</v>
      </c>
      <c r="K605" s="224">
        <f t="shared" si="308"/>
        <v>98</v>
      </c>
      <c r="L605" s="224" t="s">
        <v>62</v>
      </c>
      <c r="M605" s="150">
        <v>46022</v>
      </c>
      <c r="N605" s="150">
        <v>46022</v>
      </c>
      <c r="O605" s="156"/>
      <c r="P605" s="223" t="s">
        <v>62</v>
      </c>
      <c r="Q605" s="156"/>
      <c r="R605" s="156"/>
    </row>
    <row r="606" spans="1:18" s="56" customFormat="1" ht="74.45" customHeight="1" x14ac:dyDescent="0.25">
      <c r="A606" s="331" t="s">
        <v>286</v>
      </c>
      <c r="B606" s="137" t="s">
        <v>415</v>
      </c>
      <c r="C606" s="142" t="s">
        <v>191</v>
      </c>
      <c r="D606" s="141" t="s">
        <v>333</v>
      </c>
      <c r="E606" s="141" t="s">
        <v>82</v>
      </c>
      <c r="F606" s="142">
        <v>744</v>
      </c>
      <c r="G606" s="142">
        <v>98</v>
      </c>
      <c r="H606" s="142">
        <f>G606</f>
        <v>98</v>
      </c>
      <c r="I606" s="156">
        <v>0</v>
      </c>
      <c r="J606" s="156">
        <f t="shared" si="307"/>
        <v>0</v>
      </c>
      <c r="K606" s="142">
        <f t="shared" si="308"/>
        <v>98</v>
      </c>
      <c r="L606" s="142"/>
      <c r="M606" s="224" t="s">
        <v>62</v>
      </c>
      <c r="N606" s="224" t="s">
        <v>62</v>
      </c>
      <c r="O606" s="156">
        <v>12748.56</v>
      </c>
      <c r="P606" s="156"/>
      <c r="Q606" s="156">
        <v>12748.56</v>
      </c>
      <c r="R606" s="156">
        <v>12748.56</v>
      </c>
    </row>
    <row r="607" spans="1:18" ht="15.75" x14ac:dyDescent="0.2">
      <c r="A607" s="332"/>
      <c r="B607" s="146" t="s">
        <v>70</v>
      </c>
      <c r="C607" s="224"/>
      <c r="D607" s="224" t="s">
        <v>62</v>
      </c>
      <c r="E607" s="224"/>
      <c r="F607" s="224"/>
      <c r="G607" s="224">
        <f>G606</f>
        <v>98</v>
      </c>
      <c r="H607" s="224">
        <f t="shared" ref="H607:I607" si="320">H606</f>
        <v>98</v>
      </c>
      <c r="I607" s="251">
        <f t="shared" si="320"/>
        <v>0</v>
      </c>
      <c r="J607" s="251">
        <f t="shared" si="307"/>
        <v>0</v>
      </c>
      <c r="K607" s="224">
        <f t="shared" si="308"/>
        <v>98</v>
      </c>
      <c r="L607" s="224" t="s">
        <v>62</v>
      </c>
      <c r="M607" s="150">
        <v>46022</v>
      </c>
      <c r="N607" s="150">
        <v>46022</v>
      </c>
      <c r="O607" s="156"/>
      <c r="P607" s="223" t="s">
        <v>62</v>
      </c>
      <c r="Q607" s="156"/>
      <c r="R607" s="156"/>
    </row>
    <row r="608" spans="1:18" ht="14.25" x14ac:dyDescent="0.2">
      <c r="A608" s="332"/>
      <c r="B608" s="147" t="s">
        <v>76</v>
      </c>
      <c r="C608" s="224"/>
      <c r="D608" s="224"/>
      <c r="E608" s="224"/>
      <c r="F608" s="224"/>
      <c r="G608" s="224" t="s">
        <v>62</v>
      </c>
      <c r="H608" s="224"/>
      <c r="I608" s="251" t="s">
        <v>62</v>
      </c>
      <c r="J608" s="251" t="str">
        <f t="shared" si="307"/>
        <v>X</v>
      </c>
      <c r="K608" s="224" t="str">
        <f t="shared" si="308"/>
        <v>X</v>
      </c>
      <c r="L608" s="224" t="s">
        <v>62</v>
      </c>
      <c r="M608" s="224"/>
      <c r="N608" s="224"/>
      <c r="O608" s="223" t="s">
        <v>62</v>
      </c>
      <c r="P608" s="223" t="s">
        <v>62</v>
      </c>
      <c r="Q608" s="223" t="s">
        <v>62</v>
      </c>
      <c r="R608" s="223" t="s">
        <v>62</v>
      </c>
    </row>
    <row r="609" spans="1:18" ht="65.45" customHeight="1" x14ac:dyDescent="0.2">
      <c r="A609" s="332"/>
      <c r="B609" s="148" t="s">
        <v>192</v>
      </c>
      <c r="C609" s="224"/>
      <c r="D609" s="224" t="s">
        <v>62</v>
      </c>
      <c r="E609" s="224"/>
      <c r="F609" s="224"/>
      <c r="G609" s="224">
        <f>G606</f>
        <v>98</v>
      </c>
      <c r="H609" s="224">
        <f t="shared" ref="H609:I609" si="321">H606</f>
        <v>98</v>
      </c>
      <c r="I609" s="251">
        <f t="shared" si="321"/>
        <v>0</v>
      </c>
      <c r="J609" s="251">
        <f t="shared" si="307"/>
        <v>0</v>
      </c>
      <c r="K609" s="224">
        <f t="shared" si="308"/>
        <v>98</v>
      </c>
      <c r="L609" s="224" t="s">
        <v>62</v>
      </c>
      <c r="M609" s="150">
        <v>46022</v>
      </c>
      <c r="N609" s="150">
        <v>46022</v>
      </c>
      <c r="O609" s="156"/>
      <c r="P609" s="223" t="s">
        <v>62</v>
      </c>
      <c r="Q609" s="156"/>
      <c r="R609" s="156"/>
    </row>
    <row r="610" spans="1:18" ht="15" customHeight="1" x14ac:dyDescent="0.2">
      <c r="A610" s="332"/>
      <c r="B610" s="147" t="s">
        <v>193</v>
      </c>
      <c r="C610" s="224"/>
      <c r="D610" s="224"/>
      <c r="E610" s="224"/>
      <c r="F610" s="224"/>
      <c r="G610" s="224" t="s">
        <v>62</v>
      </c>
      <c r="H610" s="224"/>
      <c r="I610" s="251" t="s">
        <v>62</v>
      </c>
      <c r="J610" s="251" t="str">
        <f t="shared" si="307"/>
        <v>X</v>
      </c>
      <c r="K610" s="224" t="str">
        <f t="shared" si="308"/>
        <v>X</v>
      </c>
      <c r="L610" s="224" t="s">
        <v>62</v>
      </c>
      <c r="M610" s="224"/>
      <c r="N610" s="224"/>
      <c r="O610" s="223" t="s">
        <v>62</v>
      </c>
      <c r="P610" s="223" t="s">
        <v>62</v>
      </c>
      <c r="Q610" s="223" t="s">
        <v>62</v>
      </c>
      <c r="R610" s="223" t="s">
        <v>62</v>
      </c>
    </row>
    <row r="611" spans="1:18" ht="38.65" customHeight="1" x14ac:dyDescent="0.2">
      <c r="A611" s="332"/>
      <c r="B611" s="148" t="s">
        <v>330</v>
      </c>
      <c r="C611" s="224"/>
      <c r="D611" s="224" t="s">
        <v>62</v>
      </c>
      <c r="E611" s="224"/>
      <c r="F611" s="224"/>
      <c r="G611" s="224">
        <f>G607</f>
        <v>98</v>
      </c>
      <c r="H611" s="224">
        <f t="shared" ref="H611:I611" si="322">H607</f>
        <v>98</v>
      </c>
      <c r="I611" s="251">
        <f t="shared" si="322"/>
        <v>0</v>
      </c>
      <c r="J611" s="251">
        <f t="shared" si="307"/>
        <v>0</v>
      </c>
      <c r="K611" s="224">
        <f t="shared" si="308"/>
        <v>98</v>
      </c>
      <c r="L611" s="224" t="s">
        <v>62</v>
      </c>
      <c r="M611" s="150">
        <v>46022</v>
      </c>
      <c r="N611" s="150">
        <v>46022</v>
      </c>
      <c r="O611" s="156"/>
      <c r="P611" s="223" t="s">
        <v>62</v>
      </c>
      <c r="Q611" s="156"/>
      <c r="R611" s="156"/>
    </row>
    <row r="612" spans="1:18" ht="21" customHeight="1" x14ac:dyDescent="0.2">
      <c r="A612" s="332"/>
      <c r="B612" s="147" t="s">
        <v>71</v>
      </c>
      <c r="C612" s="224"/>
      <c r="D612" s="224"/>
      <c r="E612" s="224"/>
      <c r="F612" s="224"/>
      <c r="G612" s="224" t="s">
        <v>62</v>
      </c>
      <c r="H612" s="224"/>
      <c r="I612" s="251" t="s">
        <v>62</v>
      </c>
      <c r="J612" s="251" t="str">
        <f t="shared" si="307"/>
        <v>X</v>
      </c>
      <c r="K612" s="224" t="str">
        <f t="shared" si="308"/>
        <v>X</v>
      </c>
      <c r="L612" s="224" t="s">
        <v>62</v>
      </c>
      <c r="M612" s="224"/>
      <c r="N612" s="224"/>
      <c r="O612" s="223" t="s">
        <v>62</v>
      </c>
      <c r="P612" s="223" t="s">
        <v>62</v>
      </c>
      <c r="Q612" s="223" t="s">
        <v>62</v>
      </c>
      <c r="R612" s="223" t="s">
        <v>62</v>
      </c>
    </row>
    <row r="613" spans="1:18" ht="21" customHeight="1" x14ac:dyDescent="0.2">
      <c r="A613" s="333"/>
      <c r="B613" s="148" t="s">
        <v>72</v>
      </c>
      <c r="C613" s="224"/>
      <c r="D613" s="224" t="s">
        <v>62</v>
      </c>
      <c r="E613" s="224"/>
      <c r="F613" s="224"/>
      <c r="G613" s="224">
        <f>G611</f>
        <v>98</v>
      </c>
      <c r="H613" s="224">
        <f t="shared" ref="H613:I613" si="323">H611</f>
        <v>98</v>
      </c>
      <c r="I613" s="251">
        <f t="shared" si="323"/>
        <v>0</v>
      </c>
      <c r="J613" s="251">
        <f t="shared" si="307"/>
        <v>0</v>
      </c>
      <c r="K613" s="224">
        <f t="shared" si="308"/>
        <v>98</v>
      </c>
      <c r="L613" s="224" t="s">
        <v>62</v>
      </c>
      <c r="M613" s="150">
        <v>46022</v>
      </c>
      <c r="N613" s="150">
        <v>46022</v>
      </c>
      <c r="O613" s="156"/>
      <c r="P613" s="223" t="s">
        <v>62</v>
      </c>
      <c r="Q613" s="156"/>
      <c r="R613" s="156"/>
    </row>
    <row r="614" spans="1:18" s="56" customFormat="1" ht="74.45" customHeight="1" x14ac:dyDescent="0.25">
      <c r="A614" s="331" t="s">
        <v>287</v>
      </c>
      <c r="B614" s="137" t="s">
        <v>415</v>
      </c>
      <c r="C614" s="142" t="s">
        <v>191</v>
      </c>
      <c r="D614" s="141" t="s">
        <v>333</v>
      </c>
      <c r="E614" s="141" t="s">
        <v>82</v>
      </c>
      <c r="F614" s="142">
        <v>744</v>
      </c>
      <c r="G614" s="142">
        <v>98</v>
      </c>
      <c r="H614" s="142">
        <f>G614</f>
        <v>98</v>
      </c>
      <c r="I614" s="156">
        <v>0</v>
      </c>
      <c r="J614" s="156">
        <f t="shared" si="307"/>
        <v>0</v>
      </c>
      <c r="K614" s="142">
        <f t="shared" si="308"/>
        <v>98</v>
      </c>
      <c r="L614" s="142"/>
      <c r="M614" s="224" t="s">
        <v>62</v>
      </c>
      <c r="N614" s="224" t="s">
        <v>62</v>
      </c>
      <c r="O614" s="156">
        <v>3773.48</v>
      </c>
      <c r="P614" s="156"/>
      <c r="Q614" s="156">
        <v>3773.48</v>
      </c>
      <c r="R614" s="156">
        <v>0</v>
      </c>
    </row>
    <row r="615" spans="1:18" ht="15.75" x14ac:dyDescent="0.2">
      <c r="A615" s="332"/>
      <c r="B615" s="146" t="s">
        <v>70</v>
      </c>
      <c r="C615" s="224"/>
      <c r="D615" s="224" t="s">
        <v>62</v>
      </c>
      <c r="E615" s="224"/>
      <c r="F615" s="224"/>
      <c r="G615" s="224">
        <f>G614</f>
        <v>98</v>
      </c>
      <c r="H615" s="224">
        <f t="shared" ref="H615:I615" si="324">H614</f>
        <v>98</v>
      </c>
      <c r="I615" s="251">
        <f t="shared" si="324"/>
        <v>0</v>
      </c>
      <c r="J615" s="251">
        <f t="shared" si="307"/>
        <v>0</v>
      </c>
      <c r="K615" s="224">
        <f t="shared" si="308"/>
        <v>98</v>
      </c>
      <c r="L615" s="224" t="s">
        <v>62</v>
      </c>
      <c r="M615" s="150">
        <v>46022</v>
      </c>
      <c r="N615" s="150">
        <v>46022</v>
      </c>
      <c r="O615" s="156"/>
      <c r="P615" s="223" t="s">
        <v>62</v>
      </c>
      <c r="Q615" s="156"/>
      <c r="R615" s="156"/>
    </row>
    <row r="616" spans="1:18" ht="14.25" x14ac:dyDescent="0.2">
      <c r="A616" s="332"/>
      <c r="B616" s="147" t="s">
        <v>76</v>
      </c>
      <c r="C616" s="224"/>
      <c r="D616" s="224"/>
      <c r="E616" s="224"/>
      <c r="F616" s="224"/>
      <c r="G616" s="224" t="s">
        <v>62</v>
      </c>
      <c r="H616" s="224"/>
      <c r="I616" s="251" t="s">
        <v>62</v>
      </c>
      <c r="J616" s="251" t="str">
        <f t="shared" si="307"/>
        <v>X</v>
      </c>
      <c r="K616" s="224" t="str">
        <f t="shared" si="308"/>
        <v>X</v>
      </c>
      <c r="L616" s="224" t="s">
        <v>62</v>
      </c>
      <c r="M616" s="224"/>
      <c r="N616" s="224"/>
      <c r="O616" s="223" t="s">
        <v>62</v>
      </c>
      <c r="P616" s="223" t="s">
        <v>62</v>
      </c>
      <c r="Q616" s="223" t="s">
        <v>62</v>
      </c>
      <c r="R616" s="223" t="s">
        <v>62</v>
      </c>
    </row>
    <row r="617" spans="1:18" ht="65.45" customHeight="1" x14ac:dyDescent="0.2">
      <c r="A617" s="332"/>
      <c r="B617" s="148" t="s">
        <v>192</v>
      </c>
      <c r="C617" s="224"/>
      <c r="D617" s="224" t="s">
        <v>62</v>
      </c>
      <c r="E617" s="224"/>
      <c r="F617" s="224"/>
      <c r="G617" s="224">
        <f>G614</f>
        <v>98</v>
      </c>
      <c r="H617" s="224">
        <f t="shared" ref="H617:I617" si="325">H614</f>
        <v>98</v>
      </c>
      <c r="I617" s="251">
        <f t="shared" si="325"/>
        <v>0</v>
      </c>
      <c r="J617" s="251">
        <f t="shared" si="307"/>
        <v>0</v>
      </c>
      <c r="K617" s="224">
        <f t="shared" si="308"/>
        <v>98</v>
      </c>
      <c r="L617" s="224" t="s">
        <v>62</v>
      </c>
      <c r="M617" s="150">
        <v>46022</v>
      </c>
      <c r="N617" s="150">
        <v>46022</v>
      </c>
      <c r="O617" s="156"/>
      <c r="P617" s="223" t="s">
        <v>62</v>
      </c>
      <c r="Q617" s="156"/>
      <c r="R617" s="156"/>
    </row>
    <row r="618" spans="1:18" ht="15" customHeight="1" x14ac:dyDescent="0.2">
      <c r="A618" s="332"/>
      <c r="B618" s="147" t="s">
        <v>193</v>
      </c>
      <c r="C618" s="224"/>
      <c r="D618" s="224"/>
      <c r="E618" s="224"/>
      <c r="F618" s="224"/>
      <c r="G618" s="224" t="s">
        <v>62</v>
      </c>
      <c r="H618" s="224"/>
      <c r="I618" s="251" t="s">
        <v>62</v>
      </c>
      <c r="J618" s="251" t="str">
        <f t="shared" si="307"/>
        <v>X</v>
      </c>
      <c r="K618" s="224" t="str">
        <f t="shared" si="308"/>
        <v>X</v>
      </c>
      <c r="L618" s="224" t="s">
        <v>62</v>
      </c>
      <c r="M618" s="224"/>
      <c r="N618" s="224"/>
      <c r="O618" s="223" t="s">
        <v>62</v>
      </c>
      <c r="P618" s="223" t="s">
        <v>62</v>
      </c>
      <c r="Q618" s="223" t="s">
        <v>62</v>
      </c>
      <c r="R618" s="223" t="s">
        <v>62</v>
      </c>
    </row>
    <row r="619" spans="1:18" ht="38.65" customHeight="1" x14ac:dyDescent="0.2">
      <c r="A619" s="332"/>
      <c r="B619" s="148" t="s">
        <v>330</v>
      </c>
      <c r="C619" s="224"/>
      <c r="D619" s="224" t="s">
        <v>62</v>
      </c>
      <c r="E619" s="224"/>
      <c r="F619" s="224"/>
      <c r="G619" s="224">
        <f>G615</f>
        <v>98</v>
      </c>
      <c r="H619" s="224">
        <f t="shared" ref="H619:I619" si="326">H615</f>
        <v>98</v>
      </c>
      <c r="I619" s="251">
        <f t="shared" si="326"/>
        <v>0</v>
      </c>
      <c r="J619" s="251">
        <f t="shared" si="307"/>
        <v>0</v>
      </c>
      <c r="K619" s="224">
        <f t="shared" si="308"/>
        <v>98</v>
      </c>
      <c r="L619" s="224" t="s">
        <v>62</v>
      </c>
      <c r="M619" s="150">
        <v>46022</v>
      </c>
      <c r="N619" s="150">
        <v>46022</v>
      </c>
      <c r="O619" s="156"/>
      <c r="P619" s="223" t="s">
        <v>62</v>
      </c>
      <c r="Q619" s="156"/>
      <c r="R619" s="156"/>
    </row>
    <row r="620" spans="1:18" ht="21" customHeight="1" x14ac:dyDescent="0.2">
      <c r="A620" s="332"/>
      <c r="B620" s="147" t="s">
        <v>71</v>
      </c>
      <c r="C620" s="224"/>
      <c r="D620" s="224"/>
      <c r="E620" s="224"/>
      <c r="F620" s="224"/>
      <c r="G620" s="224" t="s">
        <v>62</v>
      </c>
      <c r="H620" s="224"/>
      <c r="I620" s="251" t="s">
        <v>62</v>
      </c>
      <c r="J620" s="251" t="str">
        <f t="shared" si="307"/>
        <v>X</v>
      </c>
      <c r="K620" s="224" t="str">
        <f t="shared" si="308"/>
        <v>X</v>
      </c>
      <c r="L620" s="224" t="s">
        <v>62</v>
      </c>
      <c r="M620" s="224"/>
      <c r="N620" s="224"/>
      <c r="O620" s="223" t="s">
        <v>62</v>
      </c>
      <c r="P620" s="223" t="s">
        <v>62</v>
      </c>
      <c r="Q620" s="223" t="s">
        <v>62</v>
      </c>
      <c r="R620" s="223" t="s">
        <v>62</v>
      </c>
    </row>
    <row r="621" spans="1:18" ht="21" customHeight="1" x14ac:dyDescent="0.2">
      <c r="A621" s="333"/>
      <c r="B621" s="148" t="s">
        <v>72</v>
      </c>
      <c r="C621" s="224"/>
      <c r="D621" s="224" t="s">
        <v>62</v>
      </c>
      <c r="E621" s="224"/>
      <c r="F621" s="224"/>
      <c r="G621" s="224">
        <f>G619</f>
        <v>98</v>
      </c>
      <c r="H621" s="224">
        <f t="shared" ref="H621:I621" si="327">H619</f>
        <v>98</v>
      </c>
      <c r="I621" s="251">
        <f t="shared" si="327"/>
        <v>0</v>
      </c>
      <c r="J621" s="251">
        <f t="shared" si="307"/>
        <v>0</v>
      </c>
      <c r="K621" s="224">
        <f t="shared" si="308"/>
        <v>98</v>
      </c>
      <c r="L621" s="224" t="s">
        <v>62</v>
      </c>
      <c r="M621" s="150">
        <v>46022</v>
      </c>
      <c r="N621" s="150">
        <v>46022</v>
      </c>
      <c r="O621" s="156"/>
      <c r="P621" s="223" t="s">
        <v>62</v>
      </c>
      <c r="Q621" s="156"/>
      <c r="R621" s="156"/>
    </row>
    <row r="622" spans="1:18" s="56" customFormat="1" ht="74.45" customHeight="1" x14ac:dyDescent="0.25">
      <c r="A622" s="331" t="s">
        <v>288</v>
      </c>
      <c r="B622" s="137" t="s">
        <v>415</v>
      </c>
      <c r="C622" s="142" t="s">
        <v>191</v>
      </c>
      <c r="D622" s="141" t="s">
        <v>333</v>
      </c>
      <c r="E622" s="141" t="s">
        <v>82</v>
      </c>
      <c r="F622" s="142">
        <v>744</v>
      </c>
      <c r="G622" s="142">
        <v>98</v>
      </c>
      <c r="H622" s="142">
        <f>G622</f>
        <v>98</v>
      </c>
      <c r="I622" s="156">
        <v>0</v>
      </c>
      <c r="J622" s="156">
        <f t="shared" si="307"/>
        <v>0</v>
      </c>
      <c r="K622" s="142">
        <f t="shared" si="308"/>
        <v>98</v>
      </c>
      <c r="L622" s="142"/>
      <c r="M622" s="224" t="s">
        <v>62</v>
      </c>
      <c r="N622" s="224" t="s">
        <v>62</v>
      </c>
      <c r="O622" s="156">
        <v>1886.74</v>
      </c>
      <c r="P622" s="156"/>
      <c r="Q622" s="156">
        <v>1886.74</v>
      </c>
      <c r="R622" s="156">
        <v>1886.74</v>
      </c>
    </row>
    <row r="623" spans="1:18" ht="15.75" x14ac:dyDescent="0.2">
      <c r="A623" s="332"/>
      <c r="B623" s="146" t="s">
        <v>70</v>
      </c>
      <c r="C623" s="224"/>
      <c r="D623" s="224" t="s">
        <v>62</v>
      </c>
      <c r="E623" s="224"/>
      <c r="F623" s="224"/>
      <c r="G623" s="224">
        <f>G622</f>
        <v>98</v>
      </c>
      <c r="H623" s="224">
        <f t="shared" ref="H623:I623" si="328">H622</f>
        <v>98</v>
      </c>
      <c r="I623" s="251">
        <f t="shared" si="328"/>
        <v>0</v>
      </c>
      <c r="J623" s="251">
        <f t="shared" si="307"/>
        <v>0</v>
      </c>
      <c r="K623" s="224">
        <f t="shared" si="308"/>
        <v>98</v>
      </c>
      <c r="L623" s="224" t="s">
        <v>62</v>
      </c>
      <c r="M623" s="150">
        <v>46022</v>
      </c>
      <c r="N623" s="150">
        <v>46022</v>
      </c>
      <c r="O623" s="156"/>
      <c r="P623" s="223" t="s">
        <v>62</v>
      </c>
      <c r="Q623" s="156"/>
      <c r="R623" s="156"/>
    </row>
    <row r="624" spans="1:18" ht="14.25" x14ac:dyDescent="0.2">
      <c r="A624" s="332"/>
      <c r="B624" s="147" t="s">
        <v>76</v>
      </c>
      <c r="C624" s="224"/>
      <c r="D624" s="224"/>
      <c r="E624" s="224"/>
      <c r="F624" s="224"/>
      <c r="G624" s="224" t="s">
        <v>62</v>
      </c>
      <c r="H624" s="224"/>
      <c r="I624" s="251" t="s">
        <v>62</v>
      </c>
      <c r="J624" s="251" t="str">
        <f t="shared" si="307"/>
        <v>X</v>
      </c>
      <c r="K624" s="224" t="str">
        <f t="shared" si="308"/>
        <v>X</v>
      </c>
      <c r="L624" s="224" t="s">
        <v>62</v>
      </c>
      <c r="M624" s="224"/>
      <c r="N624" s="224"/>
      <c r="O624" s="223" t="s">
        <v>62</v>
      </c>
      <c r="P624" s="223" t="s">
        <v>62</v>
      </c>
      <c r="Q624" s="223" t="s">
        <v>62</v>
      </c>
      <c r="R624" s="223" t="s">
        <v>62</v>
      </c>
    </row>
    <row r="625" spans="1:18" ht="65.45" customHeight="1" x14ac:dyDescent="0.2">
      <c r="A625" s="332"/>
      <c r="B625" s="148" t="s">
        <v>192</v>
      </c>
      <c r="C625" s="224"/>
      <c r="D625" s="224" t="s">
        <v>62</v>
      </c>
      <c r="E625" s="224"/>
      <c r="F625" s="224"/>
      <c r="G625" s="224">
        <f>G622</f>
        <v>98</v>
      </c>
      <c r="H625" s="224">
        <f t="shared" ref="H625:I625" si="329">H622</f>
        <v>98</v>
      </c>
      <c r="I625" s="251">
        <f t="shared" si="329"/>
        <v>0</v>
      </c>
      <c r="J625" s="251">
        <f t="shared" si="307"/>
        <v>0</v>
      </c>
      <c r="K625" s="224">
        <f t="shared" si="308"/>
        <v>98</v>
      </c>
      <c r="L625" s="224" t="s">
        <v>62</v>
      </c>
      <c r="M625" s="150">
        <v>46022</v>
      </c>
      <c r="N625" s="150">
        <v>46022</v>
      </c>
      <c r="O625" s="156"/>
      <c r="P625" s="223" t="s">
        <v>62</v>
      </c>
      <c r="Q625" s="156"/>
      <c r="R625" s="156"/>
    </row>
    <row r="626" spans="1:18" ht="15" customHeight="1" x14ac:dyDescent="0.2">
      <c r="A626" s="332"/>
      <c r="B626" s="147" t="s">
        <v>193</v>
      </c>
      <c r="C626" s="224"/>
      <c r="D626" s="224"/>
      <c r="E626" s="224"/>
      <c r="F626" s="224"/>
      <c r="G626" s="224" t="s">
        <v>62</v>
      </c>
      <c r="H626" s="224"/>
      <c r="I626" s="251" t="s">
        <v>62</v>
      </c>
      <c r="J626" s="251" t="str">
        <f t="shared" si="307"/>
        <v>X</v>
      </c>
      <c r="K626" s="224" t="str">
        <f t="shared" si="308"/>
        <v>X</v>
      </c>
      <c r="L626" s="224" t="s">
        <v>62</v>
      </c>
      <c r="M626" s="224"/>
      <c r="N626" s="224"/>
      <c r="O626" s="223" t="s">
        <v>62</v>
      </c>
      <c r="P626" s="223" t="s">
        <v>62</v>
      </c>
      <c r="Q626" s="223" t="s">
        <v>62</v>
      </c>
      <c r="R626" s="223" t="s">
        <v>62</v>
      </c>
    </row>
    <row r="627" spans="1:18" ht="38.65" customHeight="1" x14ac:dyDescent="0.2">
      <c r="A627" s="332"/>
      <c r="B627" s="148" t="s">
        <v>330</v>
      </c>
      <c r="C627" s="224"/>
      <c r="D627" s="224" t="s">
        <v>62</v>
      </c>
      <c r="E627" s="224"/>
      <c r="F627" s="224"/>
      <c r="G627" s="224">
        <f>G623</f>
        <v>98</v>
      </c>
      <c r="H627" s="224">
        <f t="shared" ref="H627:I627" si="330">H623</f>
        <v>98</v>
      </c>
      <c r="I627" s="251">
        <f t="shared" si="330"/>
        <v>0</v>
      </c>
      <c r="J627" s="251">
        <f t="shared" si="307"/>
        <v>0</v>
      </c>
      <c r="K627" s="224">
        <f t="shared" si="308"/>
        <v>98</v>
      </c>
      <c r="L627" s="224" t="s">
        <v>62</v>
      </c>
      <c r="M627" s="150">
        <v>46022</v>
      </c>
      <c r="N627" s="150">
        <v>46022</v>
      </c>
      <c r="O627" s="156"/>
      <c r="P627" s="223" t="s">
        <v>62</v>
      </c>
      <c r="Q627" s="156"/>
      <c r="R627" s="156"/>
    </row>
    <row r="628" spans="1:18" ht="21" customHeight="1" x14ac:dyDescent="0.2">
      <c r="A628" s="332"/>
      <c r="B628" s="147" t="s">
        <v>71</v>
      </c>
      <c r="C628" s="224"/>
      <c r="D628" s="224"/>
      <c r="E628" s="224"/>
      <c r="F628" s="224"/>
      <c r="G628" s="224" t="s">
        <v>62</v>
      </c>
      <c r="H628" s="224"/>
      <c r="I628" s="251" t="s">
        <v>62</v>
      </c>
      <c r="J628" s="251" t="str">
        <f t="shared" si="307"/>
        <v>X</v>
      </c>
      <c r="K628" s="224" t="str">
        <f t="shared" si="308"/>
        <v>X</v>
      </c>
      <c r="L628" s="224" t="s">
        <v>62</v>
      </c>
      <c r="M628" s="224"/>
      <c r="N628" s="224"/>
      <c r="O628" s="223" t="s">
        <v>62</v>
      </c>
      <c r="P628" s="223" t="s">
        <v>62</v>
      </c>
      <c r="Q628" s="223" t="s">
        <v>62</v>
      </c>
      <c r="R628" s="223" t="s">
        <v>62</v>
      </c>
    </row>
    <row r="629" spans="1:18" ht="21" customHeight="1" x14ac:dyDescent="0.2">
      <c r="A629" s="333"/>
      <c r="B629" s="148" t="s">
        <v>72</v>
      </c>
      <c r="C629" s="224"/>
      <c r="D629" s="224" t="s">
        <v>62</v>
      </c>
      <c r="E629" s="224"/>
      <c r="F629" s="224"/>
      <c r="G629" s="224">
        <f>G627</f>
        <v>98</v>
      </c>
      <c r="H629" s="224">
        <f t="shared" ref="H629:I629" si="331">H627</f>
        <v>98</v>
      </c>
      <c r="I629" s="251">
        <f t="shared" si="331"/>
        <v>0</v>
      </c>
      <c r="J629" s="251">
        <f t="shared" si="307"/>
        <v>0</v>
      </c>
      <c r="K629" s="224">
        <f t="shared" si="308"/>
        <v>98</v>
      </c>
      <c r="L629" s="224" t="s">
        <v>62</v>
      </c>
      <c r="M629" s="150">
        <v>46022</v>
      </c>
      <c r="N629" s="150">
        <v>46022</v>
      </c>
      <c r="O629" s="156"/>
      <c r="P629" s="223" t="s">
        <v>62</v>
      </c>
      <c r="Q629" s="156"/>
      <c r="R629" s="156"/>
    </row>
    <row r="630" spans="1:18" s="56" customFormat="1" ht="74.45" customHeight="1" x14ac:dyDescent="0.25">
      <c r="A630" s="331" t="s">
        <v>289</v>
      </c>
      <c r="B630" s="137" t="s">
        <v>415</v>
      </c>
      <c r="C630" s="142" t="s">
        <v>191</v>
      </c>
      <c r="D630" s="141" t="s">
        <v>333</v>
      </c>
      <c r="E630" s="141" t="s">
        <v>82</v>
      </c>
      <c r="F630" s="142">
        <v>744</v>
      </c>
      <c r="G630" s="142">
        <v>98</v>
      </c>
      <c r="H630" s="142">
        <f>G630</f>
        <v>98</v>
      </c>
      <c r="I630" s="156">
        <v>0</v>
      </c>
      <c r="J630" s="156">
        <f t="shared" si="307"/>
        <v>0</v>
      </c>
      <c r="K630" s="142">
        <f t="shared" si="308"/>
        <v>98</v>
      </c>
      <c r="L630" s="142"/>
      <c r="M630" s="224" t="s">
        <v>62</v>
      </c>
      <c r="N630" s="224" t="s">
        <v>62</v>
      </c>
      <c r="O630" s="156">
        <v>8261.02</v>
      </c>
      <c r="P630" s="156"/>
      <c r="Q630" s="156">
        <v>3773.48</v>
      </c>
      <c r="R630" s="156">
        <v>0</v>
      </c>
    </row>
    <row r="631" spans="1:18" ht="15.75" x14ac:dyDescent="0.2">
      <c r="A631" s="332"/>
      <c r="B631" s="146" t="s">
        <v>70</v>
      </c>
      <c r="C631" s="224"/>
      <c r="D631" s="224" t="s">
        <v>62</v>
      </c>
      <c r="E631" s="224"/>
      <c r="F631" s="224"/>
      <c r="G631" s="224">
        <f>G630</f>
        <v>98</v>
      </c>
      <c r="H631" s="224">
        <f t="shared" ref="H631:I631" si="332">H630</f>
        <v>98</v>
      </c>
      <c r="I631" s="251">
        <f t="shared" si="332"/>
        <v>0</v>
      </c>
      <c r="J631" s="251">
        <f t="shared" si="307"/>
        <v>0</v>
      </c>
      <c r="K631" s="224">
        <f t="shared" si="308"/>
        <v>98</v>
      </c>
      <c r="L631" s="224" t="s">
        <v>62</v>
      </c>
      <c r="M631" s="150">
        <v>46022</v>
      </c>
      <c r="N631" s="150">
        <v>46022</v>
      </c>
      <c r="O631" s="156"/>
      <c r="P631" s="223" t="s">
        <v>62</v>
      </c>
      <c r="Q631" s="156"/>
      <c r="R631" s="156"/>
    </row>
    <row r="632" spans="1:18" ht="14.25" x14ac:dyDescent="0.2">
      <c r="A632" s="332"/>
      <c r="B632" s="147" t="s">
        <v>76</v>
      </c>
      <c r="C632" s="224"/>
      <c r="D632" s="224"/>
      <c r="E632" s="224"/>
      <c r="F632" s="224"/>
      <c r="G632" s="224" t="s">
        <v>62</v>
      </c>
      <c r="H632" s="224"/>
      <c r="I632" s="251" t="s">
        <v>62</v>
      </c>
      <c r="J632" s="251" t="str">
        <f t="shared" si="307"/>
        <v>X</v>
      </c>
      <c r="K632" s="224" t="str">
        <f t="shared" si="308"/>
        <v>X</v>
      </c>
      <c r="L632" s="224" t="s">
        <v>62</v>
      </c>
      <c r="M632" s="224"/>
      <c r="N632" s="224"/>
      <c r="O632" s="223" t="s">
        <v>62</v>
      </c>
      <c r="P632" s="223" t="s">
        <v>62</v>
      </c>
      <c r="Q632" s="223" t="s">
        <v>62</v>
      </c>
      <c r="R632" s="223" t="s">
        <v>62</v>
      </c>
    </row>
    <row r="633" spans="1:18" ht="65.45" customHeight="1" x14ac:dyDescent="0.2">
      <c r="A633" s="332"/>
      <c r="B633" s="148" t="s">
        <v>192</v>
      </c>
      <c r="C633" s="224"/>
      <c r="D633" s="224" t="s">
        <v>62</v>
      </c>
      <c r="E633" s="224"/>
      <c r="F633" s="224"/>
      <c r="G633" s="224">
        <f>G630</f>
        <v>98</v>
      </c>
      <c r="H633" s="224">
        <f t="shared" ref="H633:I633" si="333">H630</f>
        <v>98</v>
      </c>
      <c r="I633" s="251">
        <f t="shared" si="333"/>
        <v>0</v>
      </c>
      <c r="J633" s="251">
        <f t="shared" si="307"/>
        <v>0</v>
      </c>
      <c r="K633" s="224">
        <f t="shared" si="308"/>
        <v>98</v>
      </c>
      <c r="L633" s="224" t="s">
        <v>62</v>
      </c>
      <c r="M633" s="150">
        <v>46022</v>
      </c>
      <c r="N633" s="150">
        <v>46022</v>
      </c>
      <c r="O633" s="156"/>
      <c r="P633" s="223" t="s">
        <v>62</v>
      </c>
      <c r="Q633" s="156"/>
      <c r="R633" s="156"/>
    </row>
    <row r="634" spans="1:18" ht="15" customHeight="1" x14ac:dyDescent="0.2">
      <c r="A634" s="332"/>
      <c r="B634" s="147" t="s">
        <v>193</v>
      </c>
      <c r="C634" s="224"/>
      <c r="D634" s="224"/>
      <c r="E634" s="224"/>
      <c r="F634" s="224"/>
      <c r="G634" s="224" t="s">
        <v>62</v>
      </c>
      <c r="H634" s="224"/>
      <c r="I634" s="251" t="s">
        <v>62</v>
      </c>
      <c r="J634" s="251" t="str">
        <f t="shared" si="307"/>
        <v>X</v>
      </c>
      <c r="K634" s="224" t="str">
        <f t="shared" si="308"/>
        <v>X</v>
      </c>
      <c r="L634" s="224" t="s">
        <v>62</v>
      </c>
      <c r="M634" s="224"/>
      <c r="N634" s="224"/>
      <c r="O634" s="223" t="s">
        <v>62</v>
      </c>
      <c r="P634" s="223" t="s">
        <v>62</v>
      </c>
      <c r="Q634" s="223" t="s">
        <v>62</v>
      </c>
      <c r="R634" s="223" t="s">
        <v>62</v>
      </c>
    </row>
    <row r="635" spans="1:18" ht="38.65" customHeight="1" x14ac:dyDescent="0.2">
      <c r="A635" s="332"/>
      <c r="B635" s="148" t="s">
        <v>330</v>
      </c>
      <c r="C635" s="224"/>
      <c r="D635" s="224" t="s">
        <v>62</v>
      </c>
      <c r="E635" s="224"/>
      <c r="F635" s="224"/>
      <c r="G635" s="224">
        <f>G631</f>
        <v>98</v>
      </c>
      <c r="H635" s="224">
        <f t="shared" ref="H635:I635" si="334">H631</f>
        <v>98</v>
      </c>
      <c r="I635" s="251">
        <f t="shared" si="334"/>
        <v>0</v>
      </c>
      <c r="J635" s="251">
        <f t="shared" si="307"/>
        <v>0</v>
      </c>
      <c r="K635" s="224">
        <f t="shared" si="308"/>
        <v>98</v>
      </c>
      <c r="L635" s="224" t="s">
        <v>62</v>
      </c>
      <c r="M635" s="150">
        <v>46022</v>
      </c>
      <c r="N635" s="150">
        <v>46022</v>
      </c>
      <c r="O635" s="156"/>
      <c r="P635" s="223" t="s">
        <v>62</v>
      </c>
      <c r="Q635" s="156"/>
      <c r="R635" s="156"/>
    </row>
    <row r="636" spans="1:18" ht="21" customHeight="1" x14ac:dyDescent="0.2">
      <c r="A636" s="332"/>
      <c r="B636" s="147" t="s">
        <v>71</v>
      </c>
      <c r="C636" s="224"/>
      <c r="D636" s="224"/>
      <c r="E636" s="224"/>
      <c r="F636" s="224"/>
      <c r="G636" s="224" t="s">
        <v>62</v>
      </c>
      <c r="H636" s="224"/>
      <c r="I636" s="251" t="s">
        <v>62</v>
      </c>
      <c r="J636" s="251" t="str">
        <f t="shared" si="307"/>
        <v>X</v>
      </c>
      <c r="K636" s="224" t="str">
        <f t="shared" si="308"/>
        <v>X</v>
      </c>
      <c r="L636" s="224" t="s">
        <v>62</v>
      </c>
      <c r="M636" s="224"/>
      <c r="N636" s="224"/>
      <c r="O636" s="223" t="s">
        <v>62</v>
      </c>
      <c r="P636" s="223" t="s">
        <v>62</v>
      </c>
      <c r="Q636" s="223" t="s">
        <v>62</v>
      </c>
      <c r="R636" s="223" t="s">
        <v>62</v>
      </c>
    </row>
    <row r="637" spans="1:18" ht="21" customHeight="1" x14ac:dyDescent="0.2">
      <c r="A637" s="333"/>
      <c r="B637" s="148" t="s">
        <v>72</v>
      </c>
      <c r="C637" s="224"/>
      <c r="D637" s="224" t="s">
        <v>62</v>
      </c>
      <c r="E637" s="224"/>
      <c r="F637" s="224"/>
      <c r="G637" s="224">
        <f>G635</f>
        <v>98</v>
      </c>
      <c r="H637" s="224">
        <f t="shared" ref="H637:I637" si="335">H635</f>
        <v>98</v>
      </c>
      <c r="I637" s="251">
        <f t="shared" si="335"/>
        <v>0</v>
      </c>
      <c r="J637" s="251">
        <f t="shared" si="307"/>
        <v>0</v>
      </c>
      <c r="K637" s="224">
        <f t="shared" si="308"/>
        <v>98</v>
      </c>
      <c r="L637" s="224" t="s">
        <v>62</v>
      </c>
      <c r="M637" s="150">
        <v>46022</v>
      </c>
      <c r="N637" s="150">
        <v>46022</v>
      </c>
      <c r="O637" s="156"/>
      <c r="P637" s="223" t="s">
        <v>62</v>
      </c>
      <c r="Q637" s="156"/>
      <c r="R637" s="156"/>
    </row>
    <row r="638" spans="1:18" s="56" customFormat="1" ht="74.45" customHeight="1" x14ac:dyDescent="0.25">
      <c r="A638" s="331" t="s">
        <v>290</v>
      </c>
      <c r="B638" s="137" t="s">
        <v>415</v>
      </c>
      <c r="C638" s="142" t="s">
        <v>191</v>
      </c>
      <c r="D638" s="141" t="s">
        <v>333</v>
      </c>
      <c r="E638" s="141" t="s">
        <v>82</v>
      </c>
      <c r="F638" s="142">
        <v>744</v>
      </c>
      <c r="G638" s="142">
        <v>98</v>
      </c>
      <c r="H638" s="142">
        <f>G638</f>
        <v>98</v>
      </c>
      <c r="I638" s="156">
        <v>98</v>
      </c>
      <c r="J638" s="156">
        <f t="shared" si="307"/>
        <v>98</v>
      </c>
      <c r="K638" s="142">
        <f t="shared" si="308"/>
        <v>98</v>
      </c>
      <c r="L638" s="142"/>
      <c r="M638" s="224" t="s">
        <v>62</v>
      </c>
      <c r="N638" s="224" t="s">
        <v>62</v>
      </c>
      <c r="O638" s="156">
        <v>1886.74</v>
      </c>
      <c r="P638" s="156"/>
      <c r="Q638" s="156">
        <v>1886.74</v>
      </c>
      <c r="R638" s="156">
        <v>1886.74</v>
      </c>
    </row>
    <row r="639" spans="1:18" ht="15.75" x14ac:dyDescent="0.2">
      <c r="A639" s="332"/>
      <c r="B639" s="146" t="s">
        <v>70</v>
      </c>
      <c r="C639" s="224"/>
      <c r="D639" s="224" t="s">
        <v>62</v>
      </c>
      <c r="E639" s="224"/>
      <c r="F639" s="224"/>
      <c r="G639" s="224">
        <f>G638</f>
        <v>98</v>
      </c>
      <c r="H639" s="224">
        <f t="shared" ref="H639:I639" si="336">H638</f>
        <v>98</v>
      </c>
      <c r="I639" s="251">
        <f t="shared" si="336"/>
        <v>98</v>
      </c>
      <c r="J639" s="251">
        <f t="shared" si="307"/>
        <v>98</v>
      </c>
      <c r="K639" s="224">
        <f t="shared" si="308"/>
        <v>98</v>
      </c>
      <c r="L639" s="224" t="s">
        <v>62</v>
      </c>
      <c r="M639" s="150">
        <v>46022</v>
      </c>
      <c r="N639" s="150">
        <v>46022</v>
      </c>
      <c r="O639" s="156"/>
      <c r="P639" s="223" t="s">
        <v>62</v>
      </c>
      <c r="Q639" s="156"/>
      <c r="R639" s="156"/>
    </row>
    <row r="640" spans="1:18" ht="14.25" x14ac:dyDescent="0.2">
      <c r="A640" s="332"/>
      <c r="B640" s="147" t="s">
        <v>76</v>
      </c>
      <c r="C640" s="224"/>
      <c r="D640" s="224"/>
      <c r="E640" s="224"/>
      <c r="F640" s="224"/>
      <c r="G640" s="224" t="s">
        <v>62</v>
      </c>
      <c r="H640" s="224"/>
      <c r="I640" s="251" t="s">
        <v>62</v>
      </c>
      <c r="J640" s="251" t="str">
        <f t="shared" si="307"/>
        <v>X</v>
      </c>
      <c r="K640" s="224" t="str">
        <f t="shared" si="308"/>
        <v>X</v>
      </c>
      <c r="L640" s="224" t="s">
        <v>62</v>
      </c>
      <c r="M640" s="224"/>
      <c r="N640" s="224"/>
      <c r="O640" s="223" t="s">
        <v>62</v>
      </c>
      <c r="P640" s="223" t="s">
        <v>62</v>
      </c>
      <c r="Q640" s="223" t="s">
        <v>62</v>
      </c>
      <c r="R640" s="223" t="s">
        <v>62</v>
      </c>
    </row>
    <row r="641" spans="1:18" ht="65.45" customHeight="1" x14ac:dyDescent="0.2">
      <c r="A641" s="332"/>
      <c r="B641" s="148" t="s">
        <v>192</v>
      </c>
      <c r="C641" s="224"/>
      <c r="D641" s="224" t="s">
        <v>62</v>
      </c>
      <c r="E641" s="224"/>
      <c r="F641" s="224"/>
      <c r="G641" s="224">
        <f>G638</f>
        <v>98</v>
      </c>
      <c r="H641" s="224">
        <f t="shared" ref="H641:I641" si="337">H638</f>
        <v>98</v>
      </c>
      <c r="I641" s="251">
        <f t="shared" si="337"/>
        <v>98</v>
      </c>
      <c r="J641" s="251">
        <f t="shared" si="307"/>
        <v>98</v>
      </c>
      <c r="K641" s="224">
        <f t="shared" si="308"/>
        <v>98</v>
      </c>
      <c r="L641" s="224" t="s">
        <v>62</v>
      </c>
      <c r="M641" s="150">
        <v>46022</v>
      </c>
      <c r="N641" s="150">
        <v>46022</v>
      </c>
      <c r="O641" s="156"/>
      <c r="P641" s="223" t="s">
        <v>62</v>
      </c>
      <c r="Q641" s="156"/>
      <c r="R641" s="156"/>
    </row>
    <row r="642" spans="1:18" ht="15" customHeight="1" x14ac:dyDescent="0.2">
      <c r="A642" s="332"/>
      <c r="B642" s="147" t="s">
        <v>193</v>
      </c>
      <c r="C642" s="224"/>
      <c r="D642" s="224"/>
      <c r="E642" s="224"/>
      <c r="F642" s="224"/>
      <c r="G642" s="224" t="s">
        <v>62</v>
      </c>
      <c r="H642" s="224"/>
      <c r="I642" s="251" t="s">
        <v>62</v>
      </c>
      <c r="J642" s="251" t="str">
        <f t="shared" si="307"/>
        <v>X</v>
      </c>
      <c r="K642" s="224" t="str">
        <f t="shared" si="308"/>
        <v>X</v>
      </c>
      <c r="L642" s="224" t="s">
        <v>62</v>
      </c>
      <c r="M642" s="224"/>
      <c r="N642" s="224"/>
      <c r="O642" s="223" t="s">
        <v>62</v>
      </c>
      <c r="P642" s="223" t="s">
        <v>62</v>
      </c>
      <c r="Q642" s="223" t="s">
        <v>62</v>
      </c>
      <c r="R642" s="223" t="s">
        <v>62</v>
      </c>
    </row>
    <row r="643" spans="1:18" ht="38.65" customHeight="1" x14ac:dyDescent="0.2">
      <c r="A643" s="332"/>
      <c r="B643" s="148" t="s">
        <v>330</v>
      </c>
      <c r="C643" s="224"/>
      <c r="D643" s="224" t="s">
        <v>62</v>
      </c>
      <c r="E643" s="224"/>
      <c r="F643" s="224"/>
      <c r="G643" s="224">
        <f>G639</f>
        <v>98</v>
      </c>
      <c r="H643" s="224">
        <f t="shared" ref="H643:I643" si="338">H639</f>
        <v>98</v>
      </c>
      <c r="I643" s="251">
        <f t="shared" si="338"/>
        <v>98</v>
      </c>
      <c r="J643" s="251">
        <f t="shared" si="307"/>
        <v>98</v>
      </c>
      <c r="K643" s="224">
        <f t="shared" si="308"/>
        <v>98</v>
      </c>
      <c r="L643" s="224" t="s">
        <v>62</v>
      </c>
      <c r="M643" s="150">
        <v>46022</v>
      </c>
      <c r="N643" s="150">
        <v>46022</v>
      </c>
      <c r="O643" s="156"/>
      <c r="P643" s="223" t="s">
        <v>62</v>
      </c>
      <c r="Q643" s="156"/>
      <c r="R643" s="156"/>
    </row>
    <row r="644" spans="1:18" ht="21" customHeight="1" x14ac:dyDescent="0.2">
      <c r="A644" s="332"/>
      <c r="B644" s="147" t="s">
        <v>71</v>
      </c>
      <c r="C644" s="224"/>
      <c r="D644" s="224"/>
      <c r="E644" s="224"/>
      <c r="F644" s="224"/>
      <c r="G644" s="224" t="s">
        <v>62</v>
      </c>
      <c r="H644" s="224"/>
      <c r="I644" s="251" t="s">
        <v>62</v>
      </c>
      <c r="J644" s="251" t="str">
        <f t="shared" si="307"/>
        <v>X</v>
      </c>
      <c r="K644" s="224" t="str">
        <f t="shared" si="308"/>
        <v>X</v>
      </c>
      <c r="L644" s="224" t="s">
        <v>62</v>
      </c>
      <c r="M644" s="224"/>
      <c r="N644" s="224"/>
      <c r="O644" s="223" t="s">
        <v>62</v>
      </c>
      <c r="P644" s="223" t="s">
        <v>62</v>
      </c>
      <c r="Q644" s="223" t="s">
        <v>62</v>
      </c>
      <c r="R644" s="223" t="s">
        <v>62</v>
      </c>
    </row>
    <row r="645" spans="1:18" ht="21" customHeight="1" x14ac:dyDescent="0.2">
      <c r="A645" s="333"/>
      <c r="B645" s="148" t="s">
        <v>72</v>
      </c>
      <c r="C645" s="224"/>
      <c r="D645" s="224" t="s">
        <v>62</v>
      </c>
      <c r="E645" s="224"/>
      <c r="F645" s="224"/>
      <c r="G645" s="224">
        <f>G643</f>
        <v>98</v>
      </c>
      <c r="H645" s="224">
        <f t="shared" ref="H645:I645" si="339">H643</f>
        <v>98</v>
      </c>
      <c r="I645" s="251">
        <f t="shared" si="339"/>
        <v>98</v>
      </c>
      <c r="J645" s="251">
        <f t="shared" si="307"/>
        <v>98</v>
      </c>
      <c r="K645" s="224">
        <f t="shared" si="308"/>
        <v>98</v>
      </c>
      <c r="L645" s="224" t="s">
        <v>62</v>
      </c>
      <c r="M645" s="150">
        <v>46022</v>
      </c>
      <c r="N645" s="150">
        <v>46022</v>
      </c>
      <c r="O645" s="156"/>
      <c r="P645" s="223" t="s">
        <v>62</v>
      </c>
      <c r="Q645" s="156"/>
      <c r="R645" s="156"/>
    </row>
    <row r="646" spans="1:18" s="56" customFormat="1" ht="74.45" customHeight="1" x14ac:dyDescent="0.25">
      <c r="A646" s="331" t="s">
        <v>291</v>
      </c>
      <c r="B646" s="137" t="s">
        <v>415</v>
      </c>
      <c r="C646" s="142" t="s">
        <v>191</v>
      </c>
      <c r="D646" s="141" t="s">
        <v>333</v>
      </c>
      <c r="E646" s="141" t="s">
        <v>82</v>
      </c>
      <c r="F646" s="142">
        <v>744</v>
      </c>
      <c r="G646" s="142">
        <v>98</v>
      </c>
      <c r="H646" s="142">
        <f>G646</f>
        <v>98</v>
      </c>
      <c r="I646" s="156">
        <v>0</v>
      </c>
      <c r="J646" s="156">
        <f t="shared" si="307"/>
        <v>0</v>
      </c>
      <c r="K646" s="142">
        <f t="shared" si="308"/>
        <v>98</v>
      </c>
      <c r="L646" s="142"/>
      <c r="M646" s="224" t="s">
        <v>62</v>
      </c>
      <c r="N646" s="224" t="s">
        <v>62</v>
      </c>
      <c r="O646" s="156"/>
      <c r="P646" s="156"/>
      <c r="Q646" s="156"/>
      <c r="R646" s="156">
        <v>0</v>
      </c>
    </row>
    <row r="647" spans="1:18" ht="15.75" x14ac:dyDescent="0.2">
      <c r="A647" s="332"/>
      <c r="B647" s="146" t="s">
        <v>70</v>
      </c>
      <c r="C647" s="224"/>
      <c r="D647" s="224" t="s">
        <v>62</v>
      </c>
      <c r="E647" s="224"/>
      <c r="F647" s="224"/>
      <c r="G647" s="224">
        <f>G646</f>
        <v>98</v>
      </c>
      <c r="H647" s="224">
        <f t="shared" ref="H647:I647" si="340">H646</f>
        <v>98</v>
      </c>
      <c r="I647" s="251">
        <f t="shared" si="340"/>
        <v>0</v>
      </c>
      <c r="J647" s="251">
        <f t="shared" ref="J647:J710" si="341">I647</f>
        <v>0</v>
      </c>
      <c r="K647" s="224">
        <f t="shared" ref="K647:K710" si="342">G647</f>
        <v>98</v>
      </c>
      <c r="L647" s="224" t="s">
        <v>62</v>
      </c>
      <c r="M647" s="150">
        <v>46022</v>
      </c>
      <c r="N647" s="150">
        <v>46022</v>
      </c>
      <c r="O647" s="156"/>
      <c r="P647" s="223" t="s">
        <v>62</v>
      </c>
      <c r="Q647" s="156"/>
      <c r="R647" s="156"/>
    </row>
    <row r="648" spans="1:18" ht="14.25" x14ac:dyDescent="0.2">
      <c r="A648" s="332"/>
      <c r="B648" s="147" t="s">
        <v>76</v>
      </c>
      <c r="C648" s="224"/>
      <c r="D648" s="224"/>
      <c r="E648" s="224"/>
      <c r="F648" s="224"/>
      <c r="G648" s="224" t="s">
        <v>62</v>
      </c>
      <c r="H648" s="224"/>
      <c r="I648" s="251" t="s">
        <v>62</v>
      </c>
      <c r="J648" s="251" t="str">
        <f t="shared" si="341"/>
        <v>X</v>
      </c>
      <c r="K648" s="224" t="str">
        <f t="shared" si="342"/>
        <v>X</v>
      </c>
      <c r="L648" s="224" t="s">
        <v>62</v>
      </c>
      <c r="M648" s="224"/>
      <c r="N648" s="224"/>
      <c r="O648" s="223" t="s">
        <v>62</v>
      </c>
      <c r="P648" s="223" t="s">
        <v>62</v>
      </c>
      <c r="Q648" s="223" t="s">
        <v>62</v>
      </c>
      <c r="R648" s="223" t="s">
        <v>62</v>
      </c>
    </row>
    <row r="649" spans="1:18" ht="65.45" customHeight="1" x14ac:dyDescent="0.2">
      <c r="A649" s="332"/>
      <c r="B649" s="148" t="s">
        <v>192</v>
      </c>
      <c r="C649" s="224"/>
      <c r="D649" s="224" t="s">
        <v>62</v>
      </c>
      <c r="E649" s="224"/>
      <c r="F649" s="224"/>
      <c r="G649" s="224">
        <f>G646</f>
        <v>98</v>
      </c>
      <c r="H649" s="224">
        <f t="shared" ref="H649:I649" si="343">H646</f>
        <v>98</v>
      </c>
      <c r="I649" s="251">
        <f t="shared" si="343"/>
        <v>0</v>
      </c>
      <c r="J649" s="251">
        <f t="shared" si="341"/>
        <v>0</v>
      </c>
      <c r="K649" s="224">
        <f t="shared" si="342"/>
        <v>98</v>
      </c>
      <c r="L649" s="224" t="s">
        <v>62</v>
      </c>
      <c r="M649" s="150">
        <v>46022</v>
      </c>
      <c r="N649" s="150">
        <v>46022</v>
      </c>
      <c r="O649" s="156"/>
      <c r="P649" s="223" t="s">
        <v>62</v>
      </c>
      <c r="Q649" s="156"/>
      <c r="R649" s="156"/>
    </row>
    <row r="650" spans="1:18" ht="15" customHeight="1" x14ac:dyDescent="0.2">
      <c r="A650" s="332"/>
      <c r="B650" s="147" t="s">
        <v>193</v>
      </c>
      <c r="C650" s="224"/>
      <c r="D650" s="224"/>
      <c r="E650" s="224"/>
      <c r="F650" s="224"/>
      <c r="G650" s="224" t="s">
        <v>62</v>
      </c>
      <c r="H650" s="224"/>
      <c r="I650" s="251" t="s">
        <v>62</v>
      </c>
      <c r="J650" s="251" t="str">
        <f t="shared" si="341"/>
        <v>X</v>
      </c>
      <c r="K650" s="224" t="str">
        <f t="shared" si="342"/>
        <v>X</v>
      </c>
      <c r="L650" s="224" t="s">
        <v>62</v>
      </c>
      <c r="M650" s="224"/>
      <c r="N650" s="224"/>
      <c r="O650" s="223" t="s">
        <v>62</v>
      </c>
      <c r="P650" s="223" t="s">
        <v>62</v>
      </c>
      <c r="Q650" s="223" t="s">
        <v>62</v>
      </c>
      <c r="R650" s="223" t="s">
        <v>62</v>
      </c>
    </row>
    <row r="651" spans="1:18" ht="38.65" customHeight="1" x14ac:dyDescent="0.2">
      <c r="A651" s="332"/>
      <c r="B651" s="148" t="s">
        <v>330</v>
      </c>
      <c r="C651" s="224"/>
      <c r="D651" s="224" t="s">
        <v>62</v>
      </c>
      <c r="E651" s="224"/>
      <c r="F651" s="224"/>
      <c r="G651" s="224">
        <f>G647</f>
        <v>98</v>
      </c>
      <c r="H651" s="224">
        <f t="shared" ref="H651:I651" si="344">H647</f>
        <v>98</v>
      </c>
      <c r="I651" s="251">
        <f t="shared" si="344"/>
        <v>0</v>
      </c>
      <c r="J651" s="251">
        <f t="shared" si="341"/>
        <v>0</v>
      </c>
      <c r="K651" s="224">
        <f t="shared" si="342"/>
        <v>98</v>
      </c>
      <c r="L651" s="224" t="s">
        <v>62</v>
      </c>
      <c r="M651" s="150">
        <v>46022</v>
      </c>
      <c r="N651" s="150">
        <v>46022</v>
      </c>
      <c r="O651" s="156"/>
      <c r="P651" s="223" t="s">
        <v>62</v>
      </c>
      <c r="Q651" s="156"/>
      <c r="R651" s="156"/>
    </row>
    <row r="652" spans="1:18" ht="21" customHeight="1" x14ac:dyDescent="0.2">
      <c r="A652" s="332"/>
      <c r="B652" s="147" t="s">
        <v>71</v>
      </c>
      <c r="C652" s="224"/>
      <c r="D652" s="224"/>
      <c r="E652" s="224"/>
      <c r="F652" s="224"/>
      <c r="G652" s="224" t="s">
        <v>62</v>
      </c>
      <c r="H652" s="224"/>
      <c r="I652" s="251" t="s">
        <v>62</v>
      </c>
      <c r="J652" s="251" t="str">
        <f t="shared" si="341"/>
        <v>X</v>
      </c>
      <c r="K652" s="224" t="str">
        <f t="shared" si="342"/>
        <v>X</v>
      </c>
      <c r="L652" s="224" t="s">
        <v>62</v>
      </c>
      <c r="M652" s="224"/>
      <c r="N652" s="224"/>
      <c r="O652" s="223" t="s">
        <v>62</v>
      </c>
      <c r="P652" s="223" t="s">
        <v>62</v>
      </c>
      <c r="Q652" s="223" t="s">
        <v>62</v>
      </c>
      <c r="R652" s="223" t="s">
        <v>62</v>
      </c>
    </row>
    <row r="653" spans="1:18" ht="21" customHeight="1" x14ac:dyDescent="0.2">
      <c r="A653" s="333"/>
      <c r="B653" s="148" t="s">
        <v>72</v>
      </c>
      <c r="C653" s="224"/>
      <c r="D653" s="224" t="s">
        <v>62</v>
      </c>
      <c r="E653" s="224"/>
      <c r="F653" s="224"/>
      <c r="G653" s="224">
        <f>G651</f>
        <v>98</v>
      </c>
      <c r="H653" s="224">
        <f t="shared" ref="H653:I653" si="345">H651</f>
        <v>98</v>
      </c>
      <c r="I653" s="251">
        <f t="shared" si="345"/>
        <v>0</v>
      </c>
      <c r="J653" s="251">
        <f t="shared" si="341"/>
        <v>0</v>
      </c>
      <c r="K653" s="224">
        <f t="shared" si="342"/>
        <v>98</v>
      </c>
      <c r="L653" s="224" t="s">
        <v>62</v>
      </c>
      <c r="M653" s="150">
        <v>46022</v>
      </c>
      <c r="N653" s="150">
        <v>46022</v>
      </c>
      <c r="O653" s="156"/>
      <c r="P653" s="223" t="s">
        <v>62</v>
      </c>
      <c r="Q653" s="156"/>
      <c r="R653" s="156"/>
    </row>
    <row r="654" spans="1:18" s="56" customFormat="1" ht="74.45" customHeight="1" x14ac:dyDescent="0.25">
      <c r="A654" s="331" t="s">
        <v>292</v>
      </c>
      <c r="B654" s="137" t="s">
        <v>415</v>
      </c>
      <c r="C654" s="142" t="s">
        <v>191</v>
      </c>
      <c r="D654" s="141" t="s">
        <v>333</v>
      </c>
      <c r="E654" s="141" t="s">
        <v>82</v>
      </c>
      <c r="F654" s="142">
        <v>744</v>
      </c>
      <c r="G654" s="142">
        <v>98</v>
      </c>
      <c r="H654" s="142">
        <f>G654</f>
        <v>98</v>
      </c>
      <c r="I654" s="156">
        <v>0</v>
      </c>
      <c r="J654" s="156">
        <f t="shared" si="341"/>
        <v>0</v>
      </c>
      <c r="K654" s="142">
        <f t="shared" si="342"/>
        <v>98</v>
      </c>
      <c r="L654" s="142"/>
      <c r="M654" s="224" t="s">
        <v>62</v>
      </c>
      <c r="N654" s="224" t="s">
        <v>62</v>
      </c>
      <c r="O654" s="156">
        <v>6374.28</v>
      </c>
      <c r="P654" s="156"/>
      <c r="Q654" s="156">
        <v>6374.28</v>
      </c>
      <c r="R654" s="156">
        <v>0</v>
      </c>
    </row>
    <row r="655" spans="1:18" ht="15.75" x14ac:dyDescent="0.2">
      <c r="A655" s="332"/>
      <c r="B655" s="146" t="s">
        <v>70</v>
      </c>
      <c r="C655" s="224"/>
      <c r="D655" s="224" t="s">
        <v>62</v>
      </c>
      <c r="E655" s="224"/>
      <c r="F655" s="224"/>
      <c r="G655" s="224">
        <f>G654</f>
        <v>98</v>
      </c>
      <c r="H655" s="224">
        <f t="shared" ref="H655:I655" si="346">H654</f>
        <v>98</v>
      </c>
      <c r="I655" s="251">
        <f t="shared" si="346"/>
        <v>0</v>
      </c>
      <c r="J655" s="251">
        <f t="shared" si="341"/>
        <v>0</v>
      </c>
      <c r="K655" s="224">
        <f t="shared" si="342"/>
        <v>98</v>
      </c>
      <c r="L655" s="224" t="s">
        <v>62</v>
      </c>
      <c r="M655" s="150">
        <v>46022</v>
      </c>
      <c r="N655" s="150">
        <v>46022</v>
      </c>
      <c r="O655" s="156"/>
      <c r="P655" s="223" t="s">
        <v>62</v>
      </c>
      <c r="Q655" s="156"/>
      <c r="R655" s="156"/>
    </row>
    <row r="656" spans="1:18" ht="14.25" x14ac:dyDescent="0.2">
      <c r="A656" s="332"/>
      <c r="B656" s="147" t="s">
        <v>76</v>
      </c>
      <c r="C656" s="224"/>
      <c r="D656" s="224"/>
      <c r="E656" s="224"/>
      <c r="F656" s="224"/>
      <c r="G656" s="224" t="s">
        <v>62</v>
      </c>
      <c r="H656" s="224"/>
      <c r="I656" s="251" t="s">
        <v>62</v>
      </c>
      <c r="J656" s="251" t="str">
        <f t="shared" si="341"/>
        <v>X</v>
      </c>
      <c r="K656" s="224" t="str">
        <f t="shared" si="342"/>
        <v>X</v>
      </c>
      <c r="L656" s="224" t="s">
        <v>62</v>
      </c>
      <c r="M656" s="224"/>
      <c r="N656" s="224"/>
      <c r="O656" s="223" t="s">
        <v>62</v>
      </c>
      <c r="P656" s="223" t="s">
        <v>62</v>
      </c>
      <c r="Q656" s="223" t="s">
        <v>62</v>
      </c>
      <c r="R656" s="223" t="s">
        <v>62</v>
      </c>
    </row>
    <row r="657" spans="1:18" ht="65.45" customHeight="1" x14ac:dyDescent="0.2">
      <c r="A657" s="332"/>
      <c r="B657" s="148" t="s">
        <v>192</v>
      </c>
      <c r="C657" s="224"/>
      <c r="D657" s="224" t="s">
        <v>62</v>
      </c>
      <c r="E657" s="224"/>
      <c r="F657" s="224"/>
      <c r="G657" s="224">
        <f>G654</f>
        <v>98</v>
      </c>
      <c r="H657" s="224">
        <f t="shared" ref="H657:I657" si="347">H654</f>
        <v>98</v>
      </c>
      <c r="I657" s="251">
        <f t="shared" si="347"/>
        <v>0</v>
      </c>
      <c r="J657" s="251">
        <f t="shared" si="341"/>
        <v>0</v>
      </c>
      <c r="K657" s="224">
        <f t="shared" si="342"/>
        <v>98</v>
      </c>
      <c r="L657" s="224" t="s">
        <v>62</v>
      </c>
      <c r="M657" s="150">
        <v>46022</v>
      </c>
      <c r="N657" s="150">
        <v>46022</v>
      </c>
      <c r="O657" s="156"/>
      <c r="P657" s="223" t="s">
        <v>62</v>
      </c>
      <c r="Q657" s="156"/>
      <c r="R657" s="156"/>
    </row>
    <row r="658" spans="1:18" ht="15" customHeight="1" x14ac:dyDescent="0.2">
      <c r="A658" s="332"/>
      <c r="B658" s="147" t="s">
        <v>193</v>
      </c>
      <c r="C658" s="224"/>
      <c r="D658" s="224"/>
      <c r="E658" s="224"/>
      <c r="F658" s="224"/>
      <c r="G658" s="224" t="s">
        <v>62</v>
      </c>
      <c r="H658" s="224"/>
      <c r="I658" s="251" t="s">
        <v>62</v>
      </c>
      <c r="J658" s="251" t="str">
        <f t="shared" si="341"/>
        <v>X</v>
      </c>
      <c r="K658" s="224" t="str">
        <f t="shared" si="342"/>
        <v>X</v>
      </c>
      <c r="L658" s="224" t="s">
        <v>62</v>
      </c>
      <c r="M658" s="224"/>
      <c r="N658" s="224"/>
      <c r="O658" s="223" t="s">
        <v>62</v>
      </c>
      <c r="P658" s="223" t="s">
        <v>62</v>
      </c>
      <c r="Q658" s="223" t="s">
        <v>62</v>
      </c>
      <c r="R658" s="223" t="s">
        <v>62</v>
      </c>
    </row>
    <row r="659" spans="1:18" ht="38.65" customHeight="1" x14ac:dyDescent="0.2">
      <c r="A659" s="332"/>
      <c r="B659" s="148" t="s">
        <v>330</v>
      </c>
      <c r="C659" s="224"/>
      <c r="D659" s="224" t="s">
        <v>62</v>
      </c>
      <c r="E659" s="224"/>
      <c r="F659" s="224"/>
      <c r="G659" s="224">
        <f>G655</f>
        <v>98</v>
      </c>
      <c r="H659" s="224">
        <f t="shared" ref="H659:I659" si="348">H655</f>
        <v>98</v>
      </c>
      <c r="I659" s="251">
        <f t="shared" si="348"/>
        <v>0</v>
      </c>
      <c r="J659" s="251">
        <f t="shared" si="341"/>
        <v>0</v>
      </c>
      <c r="K659" s="224">
        <f t="shared" si="342"/>
        <v>98</v>
      </c>
      <c r="L659" s="224" t="s">
        <v>62</v>
      </c>
      <c r="M659" s="150">
        <v>46022</v>
      </c>
      <c r="N659" s="150">
        <v>46022</v>
      </c>
      <c r="O659" s="156"/>
      <c r="P659" s="223" t="s">
        <v>62</v>
      </c>
      <c r="Q659" s="156"/>
      <c r="R659" s="156"/>
    </row>
    <row r="660" spans="1:18" ht="21" customHeight="1" x14ac:dyDescent="0.2">
      <c r="A660" s="332"/>
      <c r="B660" s="147" t="s">
        <v>71</v>
      </c>
      <c r="C660" s="224"/>
      <c r="D660" s="224"/>
      <c r="E660" s="224"/>
      <c r="F660" s="224"/>
      <c r="G660" s="224" t="s">
        <v>62</v>
      </c>
      <c r="H660" s="224"/>
      <c r="I660" s="251" t="s">
        <v>62</v>
      </c>
      <c r="J660" s="251" t="str">
        <f t="shared" si="341"/>
        <v>X</v>
      </c>
      <c r="K660" s="224" t="str">
        <f t="shared" si="342"/>
        <v>X</v>
      </c>
      <c r="L660" s="224" t="s">
        <v>62</v>
      </c>
      <c r="M660" s="224"/>
      <c r="N660" s="224"/>
      <c r="O660" s="223" t="s">
        <v>62</v>
      </c>
      <c r="P660" s="223" t="s">
        <v>62</v>
      </c>
      <c r="Q660" s="223" t="s">
        <v>62</v>
      </c>
      <c r="R660" s="223" t="s">
        <v>62</v>
      </c>
    </row>
    <row r="661" spans="1:18" ht="21" customHeight="1" x14ac:dyDescent="0.2">
      <c r="A661" s="333"/>
      <c r="B661" s="148" t="s">
        <v>72</v>
      </c>
      <c r="C661" s="224"/>
      <c r="D661" s="224" t="s">
        <v>62</v>
      </c>
      <c r="E661" s="224"/>
      <c r="F661" s="224"/>
      <c r="G661" s="224">
        <f>G659</f>
        <v>98</v>
      </c>
      <c r="H661" s="224">
        <f t="shared" ref="H661:I661" si="349">H659</f>
        <v>98</v>
      </c>
      <c r="I661" s="251">
        <f t="shared" si="349"/>
        <v>0</v>
      </c>
      <c r="J661" s="251">
        <f t="shared" si="341"/>
        <v>0</v>
      </c>
      <c r="K661" s="224">
        <f t="shared" si="342"/>
        <v>98</v>
      </c>
      <c r="L661" s="224" t="s">
        <v>62</v>
      </c>
      <c r="M661" s="150">
        <v>46022</v>
      </c>
      <c r="N661" s="150">
        <v>46022</v>
      </c>
      <c r="O661" s="156"/>
      <c r="P661" s="223" t="s">
        <v>62</v>
      </c>
      <c r="Q661" s="156"/>
      <c r="R661" s="156"/>
    </row>
    <row r="662" spans="1:18" s="56" customFormat="1" ht="74.45" customHeight="1" x14ac:dyDescent="0.25">
      <c r="A662" s="331" t="s">
        <v>293</v>
      </c>
      <c r="B662" s="137" t="s">
        <v>415</v>
      </c>
      <c r="C662" s="142" t="s">
        <v>191</v>
      </c>
      <c r="D662" s="141" t="s">
        <v>333</v>
      </c>
      <c r="E662" s="141" t="s">
        <v>82</v>
      </c>
      <c r="F662" s="142">
        <v>744</v>
      </c>
      <c r="G662" s="142">
        <v>98</v>
      </c>
      <c r="H662" s="142">
        <f>G662</f>
        <v>98</v>
      </c>
      <c r="I662" s="156">
        <v>0</v>
      </c>
      <c r="J662" s="156">
        <f t="shared" si="341"/>
        <v>0</v>
      </c>
      <c r="K662" s="142">
        <f t="shared" si="342"/>
        <v>98</v>
      </c>
      <c r="L662" s="142"/>
      <c r="M662" s="224" t="s">
        <v>62</v>
      </c>
      <c r="N662" s="224" t="s">
        <v>62</v>
      </c>
      <c r="O662" s="156">
        <v>3773.48</v>
      </c>
      <c r="P662" s="156"/>
      <c r="Q662" s="156">
        <v>1886.74</v>
      </c>
      <c r="R662" s="156">
        <v>1886.74</v>
      </c>
    </row>
    <row r="663" spans="1:18" ht="15.75" x14ac:dyDescent="0.2">
      <c r="A663" s="332"/>
      <c r="B663" s="146" t="s">
        <v>70</v>
      </c>
      <c r="C663" s="224"/>
      <c r="D663" s="224" t="s">
        <v>62</v>
      </c>
      <c r="E663" s="224"/>
      <c r="F663" s="224"/>
      <c r="G663" s="224">
        <f>G662</f>
        <v>98</v>
      </c>
      <c r="H663" s="224">
        <f t="shared" ref="H663:I663" si="350">H662</f>
        <v>98</v>
      </c>
      <c r="I663" s="251">
        <f t="shared" si="350"/>
        <v>0</v>
      </c>
      <c r="J663" s="251">
        <f t="shared" si="341"/>
        <v>0</v>
      </c>
      <c r="K663" s="224">
        <f t="shared" si="342"/>
        <v>98</v>
      </c>
      <c r="L663" s="224" t="s">
        <v>62</v>
      </c>
      <c r="M663" s="150">
        <v>46022</v>
      </c>
      <c r="N663" s="150">
        <v>46022</v>
      </c>
      <c r="O663" s="156"/>
      <c r="P663" s="223" t="s">
        <v>62</v>
      </c>
      <c r="Q663" s="156"/>
      <c r="R663" s="156"/>
    </row>
    <row r="664" spans="1:18" ht="14.25" x14ac:dyDescent="0.2">
      <c r="A664" s="332"/>
      <c r="B664" s="147" t="s">
        <v>76</v>
      </c>
      <c r="C664" s="224"/>
      <c r="D664" s="224"/>
      <c r="E664" s="224"/>
      <c r="F664" s="224"/>
      <c r="G664" s="224" t="s">
        <v>62</v>
      </c>
      <c r="H664" s="224"/>
      <c r="I664" s="251" t="s">
        <v>62</v>
      </c>
      <c r="J664" s="251" t="str">
        <f t="shared" si="341"/>
        <v>X</v>
      </c>
      <c r="K664" s="224" t="str">
        <f t="shared" si="342"/>
        <v>X</v>
      </c>
      <c r="L664" s="224" t="s">
        <v>62</v>
      </c>
      <c r="M664" s="224"/>
      <c r="N664" s="224"/>
      <c r="O664" s="223" t="s">
        <v>62</v>
      </c>
      <c r="P664" s="223" t="s">
        <v>62</v>
      </c>
      <c r="Q664" s="223" t="s">
        <v>62</v>
      </c>
      <c r="R664" s="223" t="s">
        <v>62</v>
      </c>
    </row>
    <row r="665" spans="1:18" ht="65.45" customHeight="1" x14ac:dyDescent="0.2">
      <c r="A665" s="332"/>
      <c r="B665" s="148" t="s">
        <v>192</v>
      </c>
      <c r="C665" s="224"/>
      <c r="D665" s="224" t="s">
        <v>62</v>
      </c>
      <c r="E665" s="224"/>
      <c r="F665" s="224"/>
      <c r="G665" s="224">
        <f>G662</f>
        <v>98</v>
      </c>
      <c r="H665" s="224">
        <f t="shared" ref="H665:I665" si="351">H662</f>
        <v>98</v>
      </c>
      <c r="I665" s="251">
        <f t="shared" si="351"/>
        <v>0</v>
      </c>
      <c r="J665" s="251">
        <f t="shared" si="341"/>
        <v>0</v>
      </c>
      <c r="K665" s="224">
        <f t="shared" si="342"/>
        <v>98</v>
      </c>
      <c r="L665" s="224" t="s">
        <v>62</v>
      </c>
      <c r="M665" s="150">
        <v>46022</v>
      </c>
      <c r="N665" s="150">
        <v>46022</v>
      </c>
      <c r="O665" s="156"/>
      <c r="P665" s="223" t="s">
        <v>62</v>
      </c>
      <c r="Q665" s="156"/>
      <c r="R665" s="156"/>
    </row>
    <row r="666" spans="1:18" ht="15" customHeight="1" x14ac:dyDescent="0.2">
      <c r="A666" s="332"/>
      <c r="B666" s="147" t="s">
        <v>193</v>
      </c>
      <c r="C666" s="224"/>
      <c r="D666" s="224"/>
      <c r="E666" s="224"/>
      <c r="F666" s="224"/>
      <c r="G666" s="224" t="s">
        <v>62</v>
      </c>
      <c r="H666" s="224"/>
      <c r="I666" s="251" t="s">
        <v>62</v>
      </c>
      <c r="J666" s="251" t="str">
        <f t="shared" si="341"/>
        <v>X</v>
      </c>
      <c r="K666" s="224" t="str">
        <f t="shared" si="342"/>
        <v>X</v>
      </c>
      <c r="L666" s="224" t="s">
        <v>62</v>
      </c>
      <c r="M666" s="224"/>
      <c r="N666" s="224"/>
      <c r="O666" s="223" t="s">
        <v>62</v>
      </c>
      <c r="P666" s="223" t="s">
        <v>62</v>
      </c>
      <c r="Q666" s="223" t="s">
        <v>62</v>
      </c>
      <c r="R666" s="223" t="s">
        <v>62</v>
      </c>
    </row>
    <row r="667" spans="1:18" ht="38.65" customHeight="1" x14ac:dyDescent="0.2">
      <c r="A667" s="332"/>
      <c r="B667" s="148" t="s">
        <v>330</v>
      </c>
      <c r="C667" s="224"/>
      <c r="D667" s="224" t="s">
        <v>62</v>
      </c>
      <c r="E667" s="224"/>
      <c r="F667" s="224"/>
      <c r="G667" s="224">
        <f>G663</f>
        <v>98</v>
      </c>
      <c r="H667" s="224">
        <f t="shared" ref="H667:I667" si="352">H663</f>
        <v>98</v>
      </c>
      <c r="I667" s="251">
        <f t="shared" si="352"/>
        <v>0</v>
      </c>
      <c r="J667" s="251">
        <f t="shared" si="341"/>
        <v>0</v>
      </c>
      <c r="K667" s="224">
        <f t="shared" si="342"/>
        <v>98</v>
      </c>
      <c r="L667" s="224" t="s">
        <v>62</v>
      </c>
      <c r="M667" s="150">
        <v>46022</v>
      </c>
      <c r="N667" s="150">
        <v>46022</v>
      </c>
      <c r="O667" s="156"/>
      <c r="P667" s="223" t="s">
        <v>62</v>
      </c>
      <c r="Q667" s="156"/>
      <c r="R667" s="156"/>
    </row>
    <row r="668" spans="1:18" ht="21" customHeight="1" x14ac:dyDescent="0.2">
      <c r="A668" s="332"/>
      <c r="B668" s="147" t="s">
        <v>71</v>
      </c>
      <c r="C668" s="224"/>
      <c r="D668" s="224"/>
      <c r="E668" s="224"/>
      <c r="F668" s="224"/>
      <c r="G668" s="224" t="s">
        <v>62</v>
      </c>
      <c r="H668" s="224"/>
      <c r="I668" s="251" t="s">
        <v>62</v>
      </c>
      <c r="J668" s="251" t="str">
        <f t="shared" si="341"/>
        <v>X</v>
      </c>
      <c r="K668" s="224" t="str">
        <f t="shared" si="342"/>
        <v>X</v>
      </c>
      <c r="L668" s="224" t="s">
        <v>62</v>
      </c>
      <c r="M668" s="224"/>
      <c r="N668" s="224"/>
      <c r="O668" s="223" t="s">
        <v>62</v>
      </c>
      <c r="P668" s="223" t="s">
        <v>62</v>
      </c>
      <c r="Q668" s="223" t="s">
        <v>62</v>
      </c>
      <c r="R668" s="223" t="s">
        <v>62</v>
      </c>
    </row>
    <row r="669" spans="1:18" ht="21" customHeight="1" x14ac:dyDescent="0.2">
      <c r="A669" s="333"/>
      <c r="B669" s="148" t="s">
        <v>72</v>
      </c>
      <c r="C669" s="224"/>
      <c r="D669" s="224" t="s">
        <v>62</v>
      </c>
      <c r="E669" s="224"/>
      <c r="F669" s="224"/>
      <c r="G669" s="224">
        <f>G667</f>
        <v>98</v>
      </c>
      <c r="H669" s="224">
        <f t="shared" ref="H669:I669" si="353">H667</f>
        <v>98</v>
      </c>
      <c r="I669" s="251">
        <f t="shared" si="353"/>
        <v>0</v>
      </c>
      <c r="J669" s="251">
        <f t="shared" si="341"/>
        <v>0</v>
      </c>
      <c r="K669" s="224">
        <f t="shared" si="342"/>
        <v>98</v>
      </c>
      <c r="L669" s="224" t="s">
        <v>62</v>
      </c>
      <c r="M669" s="150">
        <v>46022</v>
      </c>
      <c r="N669" s="150">
        <v>46022</v>
      </c>
      <c r="O669" s="156"/>
      <c r="P669" s="223" t="s">
        <v>62</v>
      </c>
      <c r="Q669" s="156"/>
      <c r="R669" s="156"/>
    </row>
    <row r="670" spans="1:18" s="56" customFormat="1" ht="74.45" customHeight="1" x14ac:dyDescent="0.25">
      <c r="A670" s="331" t="s">
        <v>294</v>
      </c>
      <c r="B670" s="137" t="s">
        <v>415</v>
      </c>
      <c r="C670" s="142" t="s">
        <v>191</v>
      </c>
      <c r="D670" s="141" t="s">
        <v>333</v>
      </c>
      <c r="E670" s="141" t="s">
        <v>82</v>
      </c>
      <c r="F670" s="142">
        <v>744</v>
      </c>
      <c r="G670" s="142">
        <v>98</v>
      </c>
      <c r="H670" s="142">
        <f>G670</f>
        <v>98</v>
      </c>
      <c r="I670" s="156">
        <v>0</v>
      </c>
      <c r="J670" s="156">
        <f t="shared" si="341"/>
        <v>0</v>
      </c>
      <c r="K670" s="142">
        <f t="shared" si="342"/>
        <v>98</v>
      </c>
      <c r="L670" s="142"/>
      <c r="M670" s="224" t="s">
        <v>62</v>
      </c>
      <c r="N670" s="224" t="s">
        <v>62</v>
      </c>
      <c r="O670" s="156">
        <v>6374.28</v>
      </c>
      <c r="P670" s="156"/>
      <c r="Q670" s="156">
        <v>6374.28</v>
      </c>
      <c r="R670" s="156">
        <v>0</v>
      </c>
    </row>
    <row r="671" spans="1:18" ht="15.75" x14ac:dyDescent="0.2">
      <c r="A671" s="332"/>
      <c r="B671" s="146" t="s">
        <v>70</v>
      </c>
      <c r="C671" s="224"/>
      <c r="D671" s="224" t="s">
        <v>62</v>
      </c>
      <c r="E671" s="224"/>
      <c r="F671" s="224"/>
      <c r="G671" s="224">
        <f>G670</f>
        <v>98</v>
      </c>
      <c r="H671" s="224">
        <f t="shared" ref="H671:I671" si="354">H670</f>
        <v>98</v>
      </c>
      <c r="I671" s="251">
        <f t="shared" si="354"/>
        <v>0</v>
      </c>
      <c r="J671" s="251">
        <f t="shared" si="341"/>
        <v>0</v>
      </c>
      <c r="K671" s="224">
        <f t="shared" si="342"/>
        <v>98</v>
      </c>
      <c r="L671" s="224" t="s">
        <v>62</v>
      </c>
      <c r="M671" s="150">
        <v>46022</v>
      </c>
      <c r="N671" s="150">
        <v>46022</v>
      </c>
      <c r="O671" s="156"/>
      <c r="P671" s="223" t="s">
        <v>62</v>
      </c>
      <c r="Q671" s="156"/>
      <c r="R671" s="156"/>
    </row>
    <row r="672" spans="1:18" ht="14.25" x14ac:dyDescent="0.2">
      <c r="A672" s="332"/>
      <c r="B672" s="147" t="s">
        <v>76</v>
      </c>
      <c r="C672" s="224"/>
      <c r="D672" s="224"/>
      <c r="E672" s="224"/>
      <c r="F672" s="224"/>
      <c r="G672" s="224" t="s">
        <v>62</v>
      </c>
      <c r="H672" s="224"/>
      <c r="I672" s="251" t="s">
        <v>62</v>
      </c>
      <c r="J672" s="251" t="str">
        <f t="shared" si="341"/>
        <v>X</v>
      </c>
      <c r="K672" s="224" t="str">
        <f t="shared" si="342"/>
        <v>X</v>
      </c>
      <c r="L672" s="224" t="s">
        <v>62</v>
      </c>
      <c r="M672" s="224"/>
      <c r="N672" s="224"/>
      <c r="O672" s="223" t="s">
        <v>62</v>
      </c>
      <c r="P672" s="223" t="s">
        <v>62</v>
      </c>
      <c r="Q672" s="223" t="s">
        <v>62</v>
      </c>
      <c r="R672" s="223" t="s">
        <v>62</v>
      </c>
    </row>
    <row r="673" spans="1:18" ht="65.45" customHeight="1" x14ac:dyDescent="0.2">
      <c r="A673" s="332"/>
      <c r="B673" s="148" t="s">
        <v>192</v>
      </c>
      <c r="C673" s="224"/>
      <c r="D673" s="224" t="s">
        <v>62</v>
      </c>
      <c r="E673" s="224"/>
      <c r="F673" s="224"/>
      <c r="G673" s="224">
        <f>G670</f>
        <v>98</v>
      </c>
      <c r="H673" s="224">
        <f t="shared" ref="H673:I673" si="355">H670</f>
        <v>98</v>
      </c>
      <c r="I673" s="251">
        <f t="shared" si="355"/>
        <v>0</v>
      </c>
      <c r="J673" s="251">
        <f t="shared" si="341"/>
        <v>0</v>
      </c>
      <c r="K673" s="224">
        <f t="shared" si="342"/>
        <v>98</v>
      </c>
      <c r="L673" s="224" t="s">
        <v>62</v>
      </c>
      <c r="M673" s="150">
        <v>46022</v>
      </c>
      <c r="N673" s="150">
        <v>46022</v>
      </c>
      <c r="O673" s="156"/>
      <c r="P673" s="223" t="s">
        <v>62</v>
      </c>
      <c r="Q673" s="156"/>
      <c r="R673" s="156"/>
    </row>
    <row r="674" spans="1:18" ht="15" customHeight="1" x14ac:dyDescent="0.2">
      <c r="A674" s="332"/>
      <c r="B674" s="147" t="s">
        <v>193</v>
      </c>
      <c r="C674" s="224"/>
      <c r="D674" s="224"/>
      <c r="E674" s="224"/>
      <c r="F674" s="224"/>
      <c r="G674" s="224" t="s">
        <v>62</v>
      </c>
      <c r="H674" s="224"/>
      <c r="I674" s="251" t="s">
        <v>62</v>
      </c>
      <c r="J674" s="251" t="str">
        <f t="shared" si="341"/>
        <v>X</v>
      </c>
      <c r="K674" s="224" t="str">
        <f t="shared" si="342"/>
        <v>X</v>
      </c>
      <c r="L674" s="224" t="s">
        <v>62</v>
      </c>
      <c r="M674" s="224"/>
      <c r="N674" s="224"/>
      <c r="O674" s="223" t="s">
        <v>62</v>
      </c>
      <c r="P674" s="223" t="s">
        <v>62</v>
      </c>
      <c r="Q674" s="223" t="s">
        <v>62</v>
      </c>
      <c r="R674" s="223" t="s">
        <v>62</v>
      </c>
    </row>
    <row r="675" spans="1:18" ht="38.65" customHeight="1" x14ac:dyDescent="0.2">
      <c r="A675" s="332"/>
      <c r="B675" s="148" t="s">
        <v>330</v>
      </c>
      <c r="C675" s="224"/>
      <c r="D675" s="224" t="s">
        <v>62</v>
      </c>
      <c r="E675" s="224"/>
      <c r="F675" s="224"/>
      <c r="G675" s="224">
        <f>G671</f>
        <v>98</v>
      </c>
      <c r="H675" s="224">
        <f t="shared" ref="H675:I675" si="356">H671</f>
        <v>98</v>
      </c>
      <c r="I675" s="251">
        <f t="shared" si="356"/>
        <v>0</v>
      </c>
      <c r="J675" s="251">
        <f t="shared" si="341"/>
        <v>0</v>
      </c>
      <c r="K675" s="224">
        <f t="shared" si="342"/>
        <v>98</v>
      </c>
      <c r="L675" s="224" t="s">
        <v>62</v>
      </c>
      <c r="M675" s="150">
        <v>46022</v>
      </c>
      <c r="N675" s="150">
        <v>46022</v>
      </c>
      <c r="O675" s="156"/>
      <c r="P675" s="223" t="s">
        <v>62</v>
      </c>
      <c r="Q675" s="156"/>
      <c r="R675" s="156"/>
    </row>
    <row r="676" spans="1:18" ht="21" customHeight="1" x14ac:dyDescent="0.2">
      <c r="A676" s="332"/>
      <c r="B676" s="147" t="s">
        <v>71</v>
      </c>
      <c r="C676" s="224"/>
      <c r="D676" s="224"/>
      <c r="E676" s="224"/>
      <c r="F676" s="224"/>
      <c r="G676" s="224" t="s">
        <v>62</v>
      </c>
      <c r="H676" s="224"/>
      <c r="I676" s="251" t="s">
        <v>62</v>
      </c>
      <c r="J676" s="251" t="str">
        <f t="shared" si="341"/>
        <v>X</v>
      </c>
      <c r="K676" s="224" t="str">
        <f t="shared" si="342"/>
        <v>X</v>
      </c>
      <c r="L676" s="224" t="s">
        <v>62</v>
      </c>
      <c r="M676" s="224"/>
      <c r="N676" s="224"/>
      <c r="O676" s="223" t="s">
        <v>62</v>
      </c>
      <c r="P676" s="223" t="s">
        <v>62</v>
      </c>
      <c r="Q676" s="223" t="s">
        <v>62</v>
      </c>
      <c r="R676" s="223" t="s">
        <v>62</v>
      </c>
    </row>
    <row r="677" spans="1:18" ht="21" customHeight="1" x14ac:dyDescent="0.2">
      <c r="A677" s="333"/>
      <c r="B677" s="148" t="s">
        <v>72</v>
      </c>
      <c r="C677" s="224"/>
      <c r="D677" s="224" t="s">
        <v>62</v>
      </c>
      <c r="E677" s="224"/>
      <c r="F677" s="224"/>
      <c r="G677" s="224">
        <f>G675</f>
        <v>98</v>
      </c>
      <c r="H677" s="224">
        <f t="shared" ref="H677:I677" si="357">H675</f>
        <v>98</v>
      </c>
      <c r="I677" s="251">
        <f t="shared" si="357"/>
        <v>0</v>
      </c>
      <c r="J677" s="251">
        <f t="shared" si="341"/>
        <v>0</v>
      </c>
      <c r="K677" s="224">
        <f t="shared" si="342"/>
        <v>98</v>
      </c>
      <c r="L677" s="224" t="s">
        <v>62</v>
      </c>
      <c r="M677" s="150">
        <v>46022</v>
      </c>
      <c r="N677" s="150">
        <v>46022</v>
      </c>
      <c r="O677" s="156"/>
      <c r="P677" s="223" t="s">
        <v>62</v>
      </c>
      <c r="Q677" s="156"/>
      <c r="R677" s="156"/>
    </row>
    <row r="678" spans="1:18" s="56" customFormat="1" ht="74.45" customHeight="1" x14ac:dyDescent="0.25">
      <c r="A678" s="331" t="s">
        <v>295</v>
      </c>
      <c r="B678" s="137" t="s">
        <v>415</v>
      </c>
      <c r="C678" s="142" t="s">
        <v>191</v>
      </c>
      <c r="D678" s="141" t="s">
        <v>333</v>
      </c>
      <c r="E678" s="141" t="s">
        <v>82</v>
      </c>
      <c r="F678" s="142">
        <v>744</v>
      </c>
      <c r="G678" s="142">
        <v>98</v>
      </c>
      <c r="H678" s="142">
        <f>G678</f>
        <v>98</v>
      </c>
      <c r="I678" s="156">
        <v>0</v>
      </c>
      <c r="J678" s="156">
        <f t="shared" si="341"/>
        <v>0</v>
      </c>
      <c r="K678" s="142">
        <f t="shared" si="342"/>
        <v>98</v>
      </c>
      <c r="L678" s="142"/>
      <c r="M678" s="224" t="s">
        <v>62</v>
      </c>
      <c r="N678" s="224" t="s">
        <v>62</v>
      </c>
      <c r="O678" s="156">
        <v>12748.56</v>
      </c>
      <c r="P678" s="156"/>
      <c r="Q678" s="156">
        <v>12748.56</v>
      </c>
      <c r="R678" s="156">
        <v>0</v>
      </c>
    </row>
    <row r="679" spans="1:18" ht="15.75" x14ac:dyDescent="0.2">
      <c r="A679" s="332"/>
      <c r="B679" s="146" t="s">
        <v>70</v>
      </c>
      <c r="C679" s="224"/>
      <c r="D679" s="224" t="s">
        <v>62</v>
      </c>
      <c r="E679" s="224"/>
      <c r="F679" s="224"/>
      <c r="G679" s="224">
        <f>G678</f>
        <v>98</v>
      </c>
      <c r="H679" s="224">
        <f t="shared" ref="H679:I679" si="358">H678</f>
        <v>98</v>
      </c>
      <c r="I679" s="251">
        <f t="shared" si="358"/>
        <v>0</v>
      </c>
      <c r="J679" s="251">
        <f t="shared" si="341"/>
        <v>0</v>
      </c>
      <c r="K679" s="224">
        <f t="shared" si="342"/>
        <v>98</v>
      </c>
      <c r="L679" s="224" t="s">
        <v>62</v>
      </c>
      <c r="M679" s="150">
        <v>46022</v>
      </c>
      <c r="N679" s="150">
        <v>46022</v>
      </c>
      <c r="O679" s="156"/>
      <c r="P679" s="223" t="s">
        <v>62</v>
      </c>
      <c r="Q679" s="156"/>
      <c r="R679" s="156"/>
    </row>
    <row r="680" spans="1:18" ht="14.25" x14ac:dyDescent="0.2">
      <c r="A680" s="332"/>
      <c r="B680" s="147" t="s">
        <v>76</v>
      </c>
      <c r="C680" s="224"/>
      <c r="D680" s="224"/>
      <c r="E680" s="224"/>
      <c r="F680" s="224"/>
      <c r="G680" s="224" t="s">
        <v>62</v>
      </c>
      <c r="H680" s="224"/>
      <c r="I680" s="251" t="s">
        <v>62</v>
      </c>
      <c r="J680" s="251" t="str">
        <f t="shared" si="341"/>
        <v>X</v>
      </c>
      <c r="K680" s="224" t="str">
        <f t="shared" si="342"/>
        <v>X</v>
      </c>
      <c r="L680" s="224" t="s">
        <v>62</v>
      </c>
      <c r="M680" s="224"/>
      <c r="N680" s="224"/>
      <c r="O680" s="223" t="s">
        <v>62</v>
      </c>
      <c r="P680" s="223" t="s">
        <v>62</v>
      </c>
      <c r="Q680" s="223" t="s">
        <v>62</v>
      </c>
      <c r="R680" s="223" t="s">
        <v>62</v>
      </c>
    </row>
    <row r="681" spans="1:18" ht="65.45" customHeight="1" x14ac:dyDescent="0.2">
      <c r="A681" s="332"/>
      <c r="B681" s="148" t="s">
        <v>192</v>
      </c>
      <c r="C681" s="224"/>
      <c r="D681" s="224" t="s">
        <v>62</v>
      </c>
      <c r="E681" s="224"/>
      <c r="F681" s="224"/>
      <c r="G681" s="224">
        <f>G678</f>
        <v>98</v>
      </c>
      <c r="H681" s="224">
        <f t="shared" ref="H681:I681" si="359">H678</f>
        <v>98</v>
      </c>
      <c r="I681" s="251">
        <f t="shared" si="359"/>
        <v>0</v>
      </c>
      <c r="J681" s="251">
        <f t="shared" si="341"/>
        <v>0</v>
      </c>
      <c r="K681" s="224">
        <f t="shared" si="342"/>
        <v>98</v>
      </c>
      <c r="L681" s="224" t="s">
        <v>62</v>
      </c>
      <c r="M681" s="150">
        <v>46022</v>
      </c>
      <c r="N681" s="150">
        <v>46022</v>
      </c>
      <c r="O681" s="156"/>
      <c r="P681" s="223" t="s">
        <v>62</v>
      </c>
      <c r="Q681" s="156"/>
      <c r="R681" s="156"/>
    </row>
    <row r="682" spans="1:18" ht="15" customHeight="1" x14ac:dyDescent="0.2">
      <c r="A682" s="332"/>
      <c r="B682" s="147" t="s">
        <v>193</v>
      </c>
      <c r="C682" s="224"/>
      <c r="D682" s="224"/>
      <c r="E682" s="224"/>
      <c r="F682" s="224"/>
      <c r="G682" s="224" t="s">
        <v>62</v>
      </c>
      <c r="H682" s="224"/>
      <c r="I682" s="251" t="s">
        <v>62</v>
      </c>
      <c r="J682" s="251" t="str">
        <f t="shared" si="341"/>
        <v>X</v>
      </c>
      <c r="K682" s="224" t="str">
        <f t="shared" si="342"/>
        <v>X</v>
      </c>
      <c r="L682" s="224" t="s">
        <v>62</v>
      </c>
      <c r="M682" s="224"/>
      <c r="N682" s="224"/>
      <c r="O682" s="223" t="s">
        <v>62</v>
      </c>
      <c r="P682" s="223" t="s">
        <v>62</v>
      </c>
      <c r="Q682" s="223" t="s">
        <v>62</v>
      </c>
      <c r="R682" s="223" t="s">
        <v>62</v>
      </c>
    </row>
    <row r="683" spans="1:18" ht="38.65" customHeight="1" x14ac:dyDescent="0.2">
      <c r="A683" s="332"/>
      <c r="B683" s="148" t="s">
        <v>330</v>
      </c>
      <c r="C683" s="224"/>
      <c r="D683" s="224" t="s">
        <v>62</v>
      </c>
      <c r="E683" s="224"/>
      <c r="F683" s="224"/>
      <c r="G683" s="224">
        <f>G679</f>
        <v>98</v>
      </c>
      <c r="H683" s="224">
        <f t="shared" ref="H683:I683" si="360">H679</f>
        <v>98</v>
      </c>
      <c r="I683" s="251">
        <f t="shared" si="360"/>
        <v>0</v>
      </c>
      <c r="J683" s="251">
        <f t="shared" si="341"/>
        <v>0</v>
      </c>
      <c r="K683" s="224">
        <f t="shared" si="342"/>
        <v>98</v>
      </c>
      <c r="L683" s="224" t="s">
        <v>62</v>
      </c>
      <c r="M683" s="150">
        <v>46022</v>
      </c>
      <c r="N683" s="150">
        <v>46022</v>
      </c>
      <c r="O683" s="156"/>
      <c r="P683" s="223" t="s">
        <v>62</v>
      </c>
      <c r="Q683" s="156"/>
      <c r="R683" s="156"/>
    </row>
    <row r="684" spans="1:18" ht="21" customHeight="1" x14ac:dyDescent="0.2">
      <c r="A684" s="332"/>
      <c r="B684" s="147" t="s">
        <v>71</v>
      </c>
      <c r="C684" s="224"/>
      <c r="D684" s="224"/>
      <c r="E684" s="224"/>
      <c r="F684" s="224"/>
      <c r="G684" s="224" t="s">
        <v>62</v>
      </c>
      <c r="H684" s="224"/>
      <c r="I684" s="251" t="s">
        <v>62</v>
      </c>
      <c r="J684" s="251" t="str">
        <f t="shared" si="341"/>
        <v>X</v>
      </c>
      <c r="K684" s="224" t="str">
        <f t="shared" si="342"/>
        <v>X</v>
      </c>
      <c r="L684" s="224" t="s">
        <v>62</v>
      </c>
      <c r="M684" s="224"/>
      <c r="N684" s="224"/>
      <c r="O684" s="223" t="s">
        <v>62</v>
      </c>
      <c r="P684" s="223" t="s">
        <v>62</v>
      </c>
      <c r="Q684" s="223" t="s">
        <v>62</v>
      </c>
      <c r="R684" s="223" t="s">
        <v>62</v>
      </c>
    </row>
    <row r="685" spans="1:18" ht="21" customHeight="1" x14ac:dyDescent="0.2">
      <c r="A685" s="333"/>
      <c r="B685" s="148" t="s">
        <v>72</v>
      </c>
      <c r="C685" s="224"/>
      <c r="D685" s="224" t="s">
        <v>62</v>
      </c>
      <c r="E685" s="224"/>
      <c r="F685" s="224"/>
      <c r="G685" s="224">
        <f>G683</f>
        <v>98</v>
      </c>
      <c r="H685" s="224">
        <f t="shared" ref="H685:I685" si="361">H683</f>
        <v>98</v>
      </c>
      <c r="I685" s="251">
        <f t="shared" si="361"/>
        <v>0</v>
      </c>
      <c r="J685" s="251">
        <f t="shared" si="341"/>
        <v>0</v>
      </c>
      <c r="K685" s="224">
        <f t="shared" si="342"/>
        <v>98</v>
      </c>
      <c r="L685" s="224" t="s">
        <v>62</v>
      </c>
      <c r="M685" s="150">
        <v>46022</v>
      </c>
      <c r="N685" s="150">
        <v>46022</v>
      </c>
      <c r="O685" s="156"/>
      <c r="P685" s="223" t="s">
        <v>62</v>
      </c>
      <c r="Q685" s="156"/>
      <c r="R685" s="156"/>
    </row>
    <row r="686" spans="1:18" s="56" customFormat="1" ht="74.45" customHeight="1" x14ac:dyDescent="0.25">
      <c r="A686" s="331" t="s">
        <v>296</v>
      </c>
      <c r="B686" s="137" t="s">
        <v>415</v>
      </c>
      <c r="C686" s="142" t="s">
        <v>191</v>
      </c>
      <c r="D686" s="141" t="s">
        <v>333</v>
      </c>
      <c r="E686" s="141" t="s">
        <v>82</v>
      </c>
      <c r="F686" s="142">
        <v>744</v>
      </c>
      <c r="G686" s="142">
        <v>98</v>
      </c>
      <c r="H686" s="142">
        <f>G686</f>
        <v>98</v>
      </c>
      <c r="I686" s="156">
        <v>0</v>
      </c>
      <c r="J686" s="156">
        <f t="shared" si="341"/>
        <v>0</v>
      </c>
      <c r="K686" s="142">
        <f t="shared" si="342"/>
        <v>98</v>
      </c>
      <c r="L686" s="142"/>
      <c r="M686" s="224" t="s">
        <v>62</v>
      </c>
      <c r="N686" s="224" t="s">
        <v>62</v>
      </c>
      <c r="O686" s="156">
        <v>8261.02</v>
      </c>
      <c r="P686" s="156"/>
      <c r="Q686" s="156">
        <v>8261.02</v>
      </c>
      <c r="R686" s="156">
        <v>8261.02</v>
      </c>
    </row>
    <row r="687" spans="1:18" ht="15.75" x14ac:dyDescent="0.2">
      <c r="A687" s="332"/>
      <c r="B687" s="146" t="s">
        <v>70</v>
      </c>
      <c r="C687" s="224"/>
      <c r="D687" s="224" t="s">
        <v>62</v>
      </c>
      <c r="E687" s="224"/>
      <c r="F687" s="224"/>
      <c r="G687" s="224">
        <f>G686</f>
        <v>98</v>
      </c>
      <c r="H687" s="224">
        <f t="shared" ref="H687:I687" si="362">H686</f>
        <v>98</v>
      </c>
      <c r="I687" s="251">
        <f t="shared" si="362"/>
        <v>0</v>
      </c>
      <c r="J687" s="251">
        <f t="shared" si="341"/>
        <v>0</v>
      </c>
      <c r="K687" s="224">
        <f t="shared" si="342"/>
        <v>98</v>
      </c>
      <c r="L687" s="224" t="s">
        <v>62</v>
      </c>
      <c r="M687" s="150">
        <v>46022</v>
      </c>
      <c r="N687" s="150">
        <v>46022</v>
      </c>
      <c r="O687" s="156"/>
      <c r="P687" s="223" t="s">
        <v>62</v>
      </c>
      <c r="Q687" s="156"/>
      <c r="R687" s="156"/>
    </row>
    <row r="688" spans="1:18" ht="14.25" x14ac:dyDescent="0.2">
      <c r="A688" s="332"/>
      <c r="B688" s="147" t="s">
        <v>76</v>
      </c>
      <c r="C688" s="224"/>
      <c r="D688" s="224"/>
      <c r="E688" s="224"/>
      <c r="F688" s="224"/>
      <c r="G688" s="224" t="s">
        <v>62</v>
      </c>
      <c r="H688" s="224"/>
      <c r="I688" s="251" t="s">
        <v>62</v>
      </c>
      <c r="J688" s="251" t="str">
        <f t="shared" si="341"/>
        <v>X</v>
      </c>
      <c r="K688" s="224" t="str">
        <f t="shared" si="342"/>
        <v>X</v>
      </c>
      <c r="L688" s="224" t="s">
        <v>62</v>
      </c>
      <c r="M688" s="224"/>
      <c r="N688" s="224"/>
      <c r="O688" s="223" t="s">
        <v>62</v>
      </c>
      <c r="P688" s="223" t="s">
        <v>62</v>
      </c>
      <c r="Q688" s="223" t="s">
        <v>62</v>
      </c>
      <c r="R688" s="223" t="s">
        <v>62</v>
      </c>
    </row>
    <row r="689" spans="1:18" ht="65.45" customHeight="1" x14ac:dyDescent="0.2">
      <c r="A689" s="332"/>
      <c r="B689" s="148" t="s">
        <v>192</v>
      </c>
      <c r="C689" s="224"/>
      <c r="D689" s="224" t="s">
        <v>62</v>
      </c>
      <c r="E689" s="224"/>
      <c r="F689" s="224"/>
      <c r="G689" s="224">
        <f>G686</f>
        <v>98</v>
      </c>
      <c r="H689" s="224">
        <f t="shared" ref="H689:I689" si="363">H686</f>
        <v>98</v>
      </c>
      <c r="I689" s="251">
        <f t="shared" si="363"/>
        <v>0</v>
      </c>
      <c r="J689" s="251">
        <f t="shared" si="341"/>
        <v>0</v>
      </c>
      <c r="K689" s="224">
        <f t="shared" si="342"/>
        <v>98</v>
      </c>
      <c r="L689" s="224" t="s">
        <v>62</v>
      </c>
      <c r="M689" s="150">
        <v>46022</v>
      </c>
      <c r="N689" s="150">
        <v>46022</v>
      </c>
      <c r="O689" s="156"/>
      <c r="P689" s="223" t="s">
        <v>62</v>
      </c>
      <c r="Q689" s="156"/>
      <c r="R689" s="156"/>
    </row>
    <row r="690" spans="1:18" ht="15" customHeight="1" x14ac:dyDescent="0.2">
      <c r="A690" s="332"/>
      <c r="B690" s="147" t="s">
        <v>193</v>
      </c>
      <c r="C690" s="224"/>
      <c r="D690" s="224"/>
      <c r="E690" s="224"/>
      <c r="F690" s="224"/>
      <c r="G690" s="224" t="s">
        <v>62</v>
      </c>
      <c r="H690" s="224"/>
      <c r="I690" s="251" t="s">
        <v>62</v>
      </c>
      <c r="J690" s="251" t="str">
        <f t="shared" si="341"/>
        <v>X</v>
      </c>
      <c r="K690" s="224" t="str">
        <f t="shared" si="342"/>
        <v>X</v>
      </c>
      <c r="L690" s="224" t="s">
        <v>62</v>
      </c>
      <c r="M690" s="224"/>
      <c r="N690" s="224"/>
      <c r="O690" s="223" t="s">
        <v>62</v>
      </c>
      <c r="P690" s="223" t="s">
        <v>62</v>
      </c>
      <c r="Q690" s="223" t="s">
        <v>62</v>
      </c>
      <c r="R690" s="223" t="s">
        <v>62</v>
      </c>
    </row>
    <row r="691" spans="1:18" ht="38.65" customHeight="1" x14ac:dyDescent="0.2">
      <c r="A691" s="332"/>
      <c r="B691" s="148" t="s">
        <v>330</v>
      </c>
      <c r="C691" s="224"/>
      <c r="D691" s="224" t="s">
        <v>62</v>
      </c>
      <c r="E691" s="224"/>
      <c r="F691" s="224"/>
      <c r="G691" s="224">
        <f>G687</f>
        <v>98</v>
      </c>
      <c r="H691" s="224">
        <f t="shared" ref="H691:I691" si="364">H687</f>
        <v>98</v>
      </c>
      <c r="I691" s="251">
        <f t="shared" si="364"/>
        <v>0</v>
      </c>
      <c r="J691" s="251">
        <f t="shared" si="341"/>
        <v>0</v>
      </c>
      <c r="K691" s="224">
        <f t="shared" si="342"/>
        <v>98</v>
      </c>
      <c r="L691" s="224" t="s">
        <v>62</v>
      </c>
      <c r="M691" s="150">
        <v>46022</v>
      </c>
      <c r="N691" s="150">
        <v>46022</v>
      </c>
      <c r="O691" s="156"/>
      <c r="P691" s="223" t="s">
        <v>62</v>
      </c>
      <c r="Q691" s="156"/>
      <c r="R691" s="156"/>
    </row>
    <row r="692" spans="1:18" ht="21" customHeight="1" x14ac:dyDescent="0.2">
      <c r="A692" s="332"/>
      <c r="B692" s="147" t="s">
        <v>71</v>
      </c>
      <c r="C692" s="224"/>
      <c r="D692" s="224"/>
      <c r="E692" s="224"/>
      <c r="F692" s="224"/>
      <c r="G692" s="224" t="s">
        <v>62</v>
      </c>
      <c r="H692" s="224"/>
      <c r="I692" s="251" t="s">
        <v>62</v>
      </c>
      <c r="J692" s="251" t="str">
        <f t="shared" si="341"/>
        <v>X</v>
      </c>
      <c r="K692" s="224" t="str">
        <f t="shared" si="342"/>
        <v>X</v>
      </c>
      <c r="L692" s="224" t="s">
        <v>62</v>
      </c>
      <c r="M692" s="224"/>
      <c r="N692" s="224"/>
      <c r="O692" s="223" t="s">
        <v>62</v>
      </c>
      <c r="P692" s="223" t="s">
        <v>62</v>
      </c>
      <c r="Q692" s="223" t="s">
        <v>62</v>
      </c>
      <c r="R692" s="223" t="s">
        <v>62</v>
      </c>
    </row>
    <row r="693" spans="1:18" ht="21" customHeight="1" x14ac:dyDescent="0.2">
      <c r="A693" s="333"/>
      <c r="B693" s="148" t="s">
        <v>72</v>
      </c>
      <c r="C693" s="224"/>
      <c r="D693" s="224" t="s">
        <v>62</v>
      </c>
      <c r="E693" s="224"/>
      <c r="F693" s="224"/>
      <c r="G693" s="224">
        <f>G691</f>
        <v>98</v>
      </c>
      <c r="H693" s="224">
        <f t="shared" ref="H693:I693" si="365">H691</f>
        <v>98</v>
      </c>
      <c r="I693" s="251">
        <f t="shared" si="365"/>
        <v>0</v>
      </c>
      <c r="J693" s="251">
        <f t="shared" si="341"/>
        <v>0</v>
      </c>
      <c r="K693" s="224">
        <f t="shared" si="342"/>
        <v>98</v>
      </c>
      <c r="L693" s="224" t="s">
        <v>62</v>
      </c>
      <c r="M693" s="150">
        <v>46022</v>
      </c>
      <c r="N693" s="150">
        <v>46022</v>
      </c>
      <c r="O693" s="156"/>
      <c r="P693" s="223" t="s">
        <v>62</v>
      </c>
      <c r="Q693" s="156"/>
      <c r="R693" s="156"/>
    </row>
    <row r="694" spans="1:18" s="56" customFormat="1" ht="74.45" customHeight="1" x14ac:dyDescent="0.25">
      <c r="A694" s="331" t="s">
        <v>297</v>
      </c>
      <c r="B694" s="137" t="s">
        <v>415</v>
      </c>
      <c r="C694" s="142" t="s">
        <v>191</v>
      </c>
      <c r="D694" s="141" t="s">
        <v>333</v>
      </c>
      <c r="E694" s="141" t="s">
        <v>82</v>
      </c>
      <c r="F694" s="142">
        <v>744</v>
      </c>
      <c r="G694" s="142">
        <v>98</v>
      </c>
      <c r="H694" s="142">
        <f>G694</f>
        <v>98</v>
      </c>
      <c r="I694" s="156">
        <v>0</v>
      </c>
      <c r="J694" s="156">
        <f t="shared" si="341"/>
        <v>0</v>
      </c>
      <c r="K694" s="142">
        <f t="shared" si="342"/>
        <v>98</v>
      </c>
      <c r="L694" s="142"/>
      <c r="M694" s="224" t="s">
        <v>62</v>
      </c>
      <c r="N694" s="224" t="s">
        <v>62</v>
      </c>
      <c r="O694" s="156">
        <v>6374.28</v>
      </c>
      <c r="P694" s="156"/>
      <c r="Q694" s="156">
        <v>6374.28</v>
      </c>
      <c r="R694" s="156">
        <v>0</v>
      </c>
    </row>
    <row r="695" spans="1:18" ht="15.75" x14ac:dyDescent="0.2">
      <c r="A695" s="332"/>
      <c r="B695" s="146" t="s">
        <v>70</v>
      </c>
      <c r="C695" s="224"/>
      <c r="D695" s="224" t="s">
        <v>62</v>
      </c>
      <c r="E695" s="224"/>
      <c r="F695" s="224"/>
      <c r="G695" s="224">
        <f>G694</f>
        <v>98</v>
      </c>
      <c r="H695" s="224">
        <f t="shared" ref="H695:I695" si="366">H694</f>
        <v>98</v>
      </c>
      <c r="I695" s="251">
        <f t="shared" si="366"/>
        <v>0</v>
      </c>
      <c r="J695" s="251">
        <f t="shared" si="341"/>
        <v>0</v>
      </c>
      <c r="K695" s="224">
        <f t="shared" si="342"/>
        <v>98</v>
      </c>
      <c r="L695" s="224" t="s">
        <v>62</v>
      </c>
      <c r="M695" s="150">
        <v>46022</v>
      </c>
      <c r="N695" s="150">
        <v>46022</v>
      </c>
      <c r="O695" s="156"/>
      <c r="P695" s="223" t="s">
        <v>62</v>
      </c>
      <c r="Q695" s="156"/>
      <c r="R695" s="156"/>
    </row>
    <row r="696" spans="1:18" ht="14.25" x14ac:dyDescent="0.2">
      <c r="A696" s="332"/>
      <c r="B696" s="147" t="s">
        <v>76</v>
      </c>
      <c r="C696" s="224"/>
      <c r="D696" s="224"/>
      <c r="E696" s="224"/>
      <c r="F696" s="224"/>
      <c r="G696" s="224" t="s">
        <v>62</v>
      </c>
      <c r="H696" s="224"/>
      <c r="I696" s="251" t="s">
        <v>62</v>
      </c>
      <c r="J696" s="251" t="str">
        <f t="shared" si="341"/>
        <v>X</v>
      </c>
      <c r="K696" s="224" t="str">
        <f t="shared" si="342"/>
        <v>X</v>
      </c>
      <c r="L696" s="224" t="s">
        <v>62</v>
      </c>
      <c r="M696" s="224"/>
      <c r="N696" s="224"/>
      <c r="O696" s="223" t="s">
        <v>62</v>
      </c>
      <c r="P696" s="223" t="s">
        <v>62</v>
      </c>
      <c r="Q696" s="223" t="s">
        <v>62</v>
      </c>
      <c r="R696" s="223" t="s">
        <v>62</v>
      </c>
    </row>
    <row r="697" spans="1:18" ht="65.45" customHeight="1" x14ac:dyDescent="0.2">
      <c r="A697" s="332"/>
      <c r="B697" s="148" t="s">
        <v>192</v>
      </c>
      <c r="C697" s="224"/>
      <c r="D697" s="224" t="s">
        <v>62</v>
      </c>
      <c r="E697" s="224"/>
      <c r="F697" s="224"/>
      <c r="G697" s="224">
        <f>G694</f>
        <v>98</v>
      </c>
      <c r="H697" s="224">
        <f t="shared" ref="H697:I697" si="367">H694</f>
        <v>98</v>
      </c>
      <c r="I697" s="251">
        <f t="shared" si="367"/>
        <v>0</v>
      </c>
      <c r="J697" s="251">
        <f t="shared" si="341"/>
        <v>0</v>
      </c>
      <c r="K697" s="224">
        <f t="shared" si="342"/>
        <v>98</v>
      </c>
      <c r="L697" s="224" t="s">
        <v>62</v>
      </c>
      <c r="M697" s="150">
        <v>46022</v>
      </c>
      <c r="N697" s="150">
        <v>46022</v>
      </c>
      <c r="O697" s="156"/>
      <c r="P697" s="223" t="s">
        <v>62</v>
      </c>
      <c r="Q697" s="156"/>
      <c r="R697" s="156"/>
    </row>
    <row r="698" spans="1:18" ht="15" customHeight="1" x14ac:dyDescent="0.2">
      <c r="A698" s="332"/>
      <c r="B698" s="147" t="s">
        <v>193</v>
      </c>
      <c r="C698" s="224"/>
      <c r="D698" s="224"/>
      <c r="E698" s="224"/>
      <c r="F698" s="224"/>
      <c r="G698" s="224" t="s">
        <v>62</v>
      </c>
      <c r="H698" s="224"/>
      <c r="I698" s="251" t="s">
        <v>62</v>
      </c>
      <c r="J698" s="251" t="str">
        <f t="shared" si="341"/>
        <v>X</v>
      </c>
      <c r="K698" s="224" t="str">
        <f t="shared" si="342"/>
        <v>X</v>
      </c>
      <c r="L698" s="224" t="s">
        <v>62</v>
      </c>
      <c r="M698" s="224"/>
      <c r="N698" s="224"/>
      <c r="O698" s="223" t="s">
        <v>62</v>
      </c>
      <c r="P698" s="223" t="s">
        <v>62</v>
      </c>
      <c r="Q698" s="223" t="s">
        <v>62</v>
      </c>
      <c r="R698" s="223" t="s">
        <v>62</v>
      </c>
    </row>
    <row r="699" spans="1:18" ht="38.65" customHeight="1" x14ac:dyDescent="0.2">
      <c r="A699" s="332"/>
      <c r="B699" s="148" t="s">
        <v>330</v>
      </c>
      <c r="C699" s="224"/>
      <c r="D699" s="224" t="s">
        <v>62</v>
      </c>
      <c r="E699" s="224"/>
      <c r="F699" s="224"/>
      <c r="G699" s="224">
        <f>G695</f>
        <v>98</v>
      </c>
      <c r="H699" s="224">
        <f t="shared" ref="H699:I699" si="368">H695</f>
        <v>98</v>
      </c>
      <c r="I699" s="251">
        <f t="shared" si="368"/>
        <v>0</v>
      </c>
      <c r="J699" s="251">
        <f t="shared" si="341"/>
        <v>0</v>
      </c>
      <c r="K699" s="224">
        <f t="shared" si="342"/>
        <v>98</v>
      </c>
      <c r="L699" s="224" t="s">
        <v>62</v>
      </c>
      <c r="M699" s="150">
        <v>46022</v>
      </c>
      <c r="N699" s="150">
        <v>46022</v>
      </c>
      <c r="O699" s="156"/>
      <c r="P699" s="223" t="s">
        <v>62</v>
      </c>
      <c r="Q699" s="156"/>
      <c r="R699" s="156"/>
    </row>
    <row r="700" spans="1:18" ht="21" customHeight="1" x14ac:dyDescent="0.2">
      <c r="A700" s="332"/>
      <c r="B700" s="147" t="s">
        <v>71</v>
      </c>
      <c r="C700" s="224"/>
      <c r="D700" s="224"/>
      <c r="E700" s="224"/>
      <c r="F700" s="224"/>
      <c r="G700" s="224" t="s">
        <v>62</v>
      </c>
      <c r="H700" s="224"/>
      <c r="I700" s="251" t="s">
        <v>62</v>
      </c>
      <c r="J700" s="251" t="str">
        <f t="shared" si="341"/>
        <v>X</v>
      </c>
      <c r="K700" s="224" t="str">
        <f t="shared" si="342"/>
        <v>X</v>
      </c>
      <c r="L700" s="224" t="s">
        <v>62</v>
      </c>
      <c r="M700" s="224"/>
      <c r="N700" s="224"/>
      <c r="O700" s="223" t="s">
        <v>62</v>
      </c>
      <c r="P700" s="223" t="s">
        <v>62</v>
      </c>
      <c r="Q700" s="223" t="s">
        <v>62</v>
      </c>
      <c r="R700" s="223" t="s">
        <v>62</v>
      </c>
    </row>
    <row r="701" spans="1:18" ht="21" customHeight="1" x14ac:dyDescent="0.2">
      <c r="A701" s="333"/>
      <c r="B701" s="148" t="s">
        <v>72</v>
      </c>
      <c r="C701" s="224"/>
      <c r="D701" s="224" t="s">
        <v>62</v>
      </c>
      <c r="E701" s="224"/>
      <c r="F701" s="224"/>
      <c r="G701" s="224">
        <f>G699</f>
        <v>98</v>
      </c>
      <c r="H701" s="224">
        <f t="shared" ref="H701:I701" si="369">H699</f>
        <v>98</v>
      </c>
      <c r="I701" s="251">
        <f t="shared" si="369"/>
        <v>0</v>
      </c>
      <c r="J701" s="251">
        <f t="shared" si="341"/>
        <v>0</v>
      </c>
      <c r="K701" s="224">
        <f t="shared" si="342"/>
        <v>98</v>
      </c>
      <c r="L701" s="224" t="s">
        <v>62</v>
      </c>
      <c r="M701" s="150">
        <v>46022</v>
      </c>
      <c r="N701" s="150">
        <v>46022</v>
      </c>
      <c r="O701" s="156"/>
      <c r="P701" s="223" t="s">
        <v>62</v>
      </c>
      <c r="Q701" s="156"/>
      <c r="R701" s="156"/>
    </row>
    <row r="702" spans="1:18" s="56" customFormat="1" ht="74.45" customHeight="1" x14ac:dyDescent="0.25">
      <c r="A702" s="331" t="s">
        <v>298</v>
      </c>
      <c r="B702" s="137" t="s">
        <v>415</v>
      </c>
      <c r="C702" s="142" t="s">
        <v>191</v>
      </c>
      <c r="D702" s="141" t="s">
        <v>333</v>
      </c>
      <c r="E702" s="141" t="s">
        <v>82</v>
      </c>
      <c r="F702" s="142">
        <v>744</v>
      </c>
      <c r="G702" s="142">
        <v>98</v>
      </c>
      <c r="H702" s="142">
        <f>G702</f>
        <v>98</v>
      </c>
      <c r="I702" s="156">
        <v>98</v>
      </c>
      <c r="J702" s="156">
        <f t="shared" si="341"/>
        <v>98</v>
      </c>
      <c r="K702" s="142">
        <f t="shared" si="342"/>
        <v>98</v>
      </c>
      <c r="L702" s="142"/>
      <c r="M702" s="224" t="s">
        <v>62</v>
      </c>
      <c r="N702" s="224" t="s">
        <v>62</v>
      </c>
      <c r="O702" s="156">
        <v>12748.56</v>
      </c>
      <c r="P702" s="156"/>
      <c r="Q702" s="156">
        <v>12748.56</v>
      </c>
      <c r="R702" s="156">
        <v>12748.56</v>
      </c>
    </row>
    <row r="703" spans="1:18" ht="15.75" x14ac:dyDescent="0.2">
      <c r="A703" s="332"/>
      <c r="B703" s="146" t="s">
        <v>70</v>
      </c>
      <c r="C703" s="224"/>
      <c r="D703" s="224" t="s">
        <v>62</v>
      </c>
      <c r="E703" s="224"/>
      <c r="F703" s="224"/>
      <c r="G703" s="224">
        <f>G702</f>
        <v>98</v>
      </c>
      <c r="H703" s="224">
        <f t="shared" ref="H703:I703" si="370">H702</f>
        <v>98</v>
      </c>
      <c r="I703" s="251">
        <f t="shared" si="370"/>
        <v>98</v>
      </c>
      <c r="J703" s="251">
        <f t="shared" si="341"/>
        <v>98</v>
      </c>
      <c r="K703" s="224">
        <f t="shared" si="342"/>
        <v>98</v>
      </c>
      <c r="L703" s="224" t="s">
        <v>62</v>
      </c>
      <c r="M703" s="150">
        <v>46022</v>
      </c>
      <c r="N703" s="150">
        <v>46022</v>
      </c>
      <c r="O703" s="156"/>
      <c r="P703" s="223" t="s">
        <v>62</v>
      </c>
      <c r="Q703" s="156"/>
      <c r="R703" s="156"/>
    </row>
    <row r="704" spans="1:18" ht="14.25" x14ac:dyDescent="0.2">
      <c r="A704" s="332"/>
      <c r="B704" s="147" t="s">
        <v>76</v>
      </c>
      <c r="C704" s="224"/>
      <c r="D704" s="224"/>
      <c r="E704" s="224"/>
      <c r="F704" s="224"/>
      <c r="G704" s="224" t="s">
        <v>62</v>
      </c>
      <c r="H704" s="224"/>
      <c r="I704" s="251" t="s">
        <v>62</v>
      </c>
      <c r="J704" s="251" t="str">
        <f t="shared" si="341"/>
        <v>X</v>
      </c>
      <c r="K704" s="224" t="str">
        <f t="shared" si="342"/>
        <v>X</v>
      </c>
      <c r="L704" s="224" t="s">
        <v>62</v>
      </c>
      <c r="M704" s="224"/>
      <c r="N704" s="224"/>
      <c r="O704" s="223" t="s">
        <v>62</v>
      </c>
      <c r="P704" s="223" t="s">
        <v>62</v>
      </c>
      <c r="Q704" s="223" t="s">
        <v>62</v>
      </c>
      <c r="R704" s="223" t="s">
        <v>62</v>
      </c>
    </row>
    <row r="705" spans="1:18" ht="65.45" customHeight="1" x14ac:dyDescent="0.2">
      <c r="A705" s="332"/>
      <c r="B705" s="148" t="s">
        <v>192</v>
      </c>
      <c r="C705" s="224"/>
      <c r="D705" s="224" t="s">
        <v>62</v>
      </c>
      <c r="E705" s="224"/>
      <c r="F705" s="224"/>
      <c r="G705" s="224">
        <f>G702</f>
        <v>98</v>
      </c>
      <c r="H705" s="224">
        <f t="shared" ref="H705:I705" si="371">H702</f>
        <v>98</v>
      </c>
      <c r="I705" s="251">
        <f t="shared" si="371"/>
        <v>98</v>
      </c>
      <c r="J705" s="251">
        <f t="shared" si="341"/>
        <v>98</v>
      </c>
      <c r="K705" s="224">
        <f t="shared" si="342"/>
        <v>98</v>
      </c>
      <c r="L705" s="224" t="s">
        <v>62</v>
      </c>
      <c r="M705" s="150">
        <v>46022</v>
      </c>
      <c r="N705" s="150">
        <v>46022</v>
      </c>
      <c r="O705" s="156"/>
      <c r="P705" s="223" t="s">
        <v>62</v>
      </c>
      <c r="Q705" s="156"/>
      <c r="R705" s="156"/>
    </row>
    <row r="706" spans="1:18" ht="15" customHeight="1" x14ac:dyDescent="0.2">
      <c r="A706" s="332"/>
      <c r="B706" s="147" t="s">
        <v>193</v>
      </c>
      <c r="C706" s="224"/>
      <c r="D706" s="224"/>
      <c r="E706" s="224"/>
      <c r="F706" s="224"/>
      <c r="G706" s="224" t="s">
        <v>62</v>
      </c>
      <c r="H706" s="224"/>
      <c r="I706" s="251" t="s">
        <v>62</v>
      </c>
      <c r="J706" s="251" t="str">
        <f t="shared" si="341"/>
        <v>X</v>
      </c>
      <c r="K706" s="224" t="str">
        <f t="shared" si="342"/>
        <v>X</v>
      </c>
      <c r="L706" s="224" t="s">
        <v>62</v>
      </c>
      <c r="M706" s="224"/>
      <c r="N706" s="224"/>
      <c r="O706" s="223" t="s">
        <v>62</v>
      </c>
      <c r="P706" s="223" t="s">
        <v>62</v>
      </c>
      <c r="Q706" s="223" t="s">
        <v>62</v>
      </c>
      <c r="R706" s="223" t="s">
        <v>62</v>
      </c>
    </row>
    <row r="707" spans="1:18" ht="38.65" customHeight="1" x14ac:dyDescent="0.2">
      <c r="A707" s="332"/>
      <c r="B707" s="148" t="s">
        <v>330</v>
      </c>
      <c r="C707" s="224"/>
      <c r="D707" s="224" t="s">
        <v>62</v>
      </c>
      <c r="E707" s="224"/>
      <c r="F707" s="224"/>
      <c r="G707" s="224">
        <f>G703</f>
        <v>98</v>
      </c>
      <c r="H707" s="224">
        <f t="shared" ref="H707:I707" si="372">H703</f>
        <v>98</v>
      </c>
      <c r="I707" s="251">
        <f t="shared" si="372"/>
        <v>98</v>
      </c>
      <c r="J707" s="251">
        <f t="shared" si="341"/>
        <v>98</v>
      </c>
      <c r="K707" s="224">
        <f t="shared" si="342"/>
        <v>98</v>
      </c>
      <c r="L707" s="224" t="s">
        <v>62</v>
      </c>
      <c r="M707" s="150">
        <v>46022</v>
      </c>
      <c r="N707" s="150">
        <v>46022</v>
      </c>
      <c r="O707" s="156"/>
      <c r="P707" s="223" t="s">
        <v>62</v>
      </c>
      <c r="Q707" s="156"/>
      <c r="R707" s="156"/>
    </row>
    <row r="708" spans="1:18" ht="21" customHeight="1" x14ac:dyDescent="0.2">
      <c r="A708" s="332"/>
      <c r="B708" s="147" t="s">
        <v>71</v>
      </c>
      <c r="C708" s="224"/>
      <c r="D708" s="224"/>
      <c r="E708" s="224"/>
      <c r="F708" s="224"/>
      <c r="G708" s="224" t="s">
        <v>62</v>
      </c>
      <c r="H708" s="224"/>
      <c r="I708" s="251" t="s">
        <v>62</v>
      </c>
      <c r="J708" s="251" t="str">
        <f t="shared" si="341"/>
        <v>X</v>
      </c>
      <c r="K708" s="224" t="str">
        <f t="shared" si="342"/>
        <v>X</v>
      </c>
      <c r="L708" s="224" t="s">
        <v>62</v>
      </c>
      <c r="M708" s="224"/>
      <c r="N708" s="224"/>
      <c r="O708" s="223" t="s">
        <v>62</v>
      </c>
      <c r="P708" s="223" t="s">
        <v>62</v>
      </c>
      <c r="Q708" s="223" t="s">
        <v>62</v>
      </c>
      <c r="R708" s="223" t="s">
        <v>62</v>
      </c>
    </row>
    <row r="709" spans="1:18" ht="21" customHeight="1" x14ac:dyDescent="0.2">
      <c r="A709" s="333"/>
      <c r="B709" s="148" t="s">
        <v>72</v>
      </c>
      <c r="C709" s="224"/>
      <c r="D709" s="224" t="s">
        <v>62</v>
      </c>
      <c r="E709" s="224"/>
      <c r="F709" s="224"/>
      <c r="G709" s="224">
        <f>G707</f>
        <v>98</v>
      </c>
      <c r="H709" s="224">
        <f t="shared" ref="H709:I709" si="373">H707</f>
        <v>98</v>
      </c>
      <c r="I709" s="251">
        <f t="shared" si="373"/>
        <v>98</v>
      </c>
      <c r="J709" s="251">
        <f t="shared" si="341"/>
        <v>98</v>
      </c>
      <c r="K709" s="224">
        <f t="shared" si="342"/>
        <v>98</v>
      </c>
      <c r="L709" s="224" t="s">
        <v>62</v>
      </c>
      <c r="M709" s="150">
        <v>46022</v>
      </c>
      <c r="N709" s="150">
        <v>46022</v>
      </c>
      <c r="O709" s="156"/>
      <c r="P709" s="223" t="s">
        <v>62</v>
      </c>
      <c r="Q709" s="156"/>
      <c r="R709" s="156"/>
    </row>
    <row r="710" spans="1:18" s="56" customFormat="1" ht="74.45" customHeight="1" x14ac:dyDescent="0.25">
      <c r="A710" s="331" t="s">
        <v>299</v>
      </c>
      <c r="B710" s="137" t="s">
        <v>415</v>
      </c>
      <c r="C710" s="142" t="s">
        <v>191</v>
      </c>
      <c r="D710" s="141" t="s">
        <v>333</v>
      </c>
      <c r="E710" s="141" t="s">
        <v>82</v>
      </c>
      <c r="F710" s="142">
        <v>744</v>
      </c>
      <c r="G710" s="142">
        <v>98</v>
      </c>
      <c r="H710" s="142">
        <f>G710</f>
        <v>98</v>
      </c>
      <c r="I710" s="156">
        <v>0</v>
      </c>
      <c r="J710" s="156">
        <f t="shared" si="341"/>
        <v>0</v>
      </c>
      <c r="K710" s="142">
        <f t="shared" si="342"/>
        <v>98</v>
      </c>
      <c r="L710" s="142"/>
      <c r="M710" s="224" t="s">
        <v>62</v>
      </c>
      <c r="N710" s="224" t="s">
        <v>62</v>
      </c>
      <c r="O710" s="156">
        <v>6374.28</v>
      </c>
      <c r="P710" s="156"/>
      <c r="Q710" s="156">
        <v>1886.74</v>
      </c>
      <c r="R710" s="156">
        <v>0</v>
      </c>
    </row>
    <row r="711" spans="1:18" ht="15.75" x14ac:dyDescent="0.2">
      <c r="A711" s="332"/>
      <c r="B711" s="146" t="s">
        <v>70</v>
      </c>
      <c r="C711" s="224"/>
      <c r="D711" s="224" t="s">
        <v>62</v>
      </c>
      <c r="E711" s="224"/>
      <c r="F711" s="224"/>
      <c r="G711" s="224">
        <f>G710</f>
        <v>98</v>
      </c>
      <c r="H711" s="224">
        <f t="shared" ref="H711:I711" si="374">H710</f>
        <v>98</v>
      </c>
      <c r="I711" s="251">
        <f t="shared" si="374"/>
        <v>0</v>
      </c>
      <c r="J711" s="251">
        <f t="shared" ref="J711:J774" si="375">I711</f>
        <v>0</v>
      </c>
      <c r="K711" s="224">
        <f t="shared" ref="K711:K774" si="376">G711</f>
        <v>98</v>
      </c>
      <c r="L711" s="224" t="s">
        <v>62</v>
      </c>
      <c r="M711" s="150">
        <v>46022</v>
      </c>
      <c r="N711" s="150">
        <v>46022</v>
      </c>
      <c r="O711" s="156"/>
      <c r="P711" s="223" t="s">
        <v>62</v>
      </c>
      <c r="Q711" s="156"/>
      <c r="R711" s="156"/>
    </row>
    <row r="712" spans="1:18" ht="14.25" x14ac:dyDescent="0.2">
      <c r="A712" s="332"/>
      <c r="B712" s="147" t="s">
        <v>76</v>
      </c>
      <c r="C712" s="224"/>
      <c r="D712" s="224"/>
      <c r="E712" s="224"/>
      <c r="F712" s="224"/>
      <c r="G712" s="224" t="s">
        <v>62</v>
      </c>
      <c r="H712" s="224"/>
      <c r="I712" s="251" t="s">
        <v>62</v>
      </c>
      <c r="J712" s="251" t="str">
        <f t="shared" si="375"/>
        <v>X</v>
      </c>
      <c r="K712" s="224" t="str">
        <f t="shared" si="376"/>
        <v>X</v>
      </c>
      <c r="L712" s="224" t="s">
        <v>62</v>
      </c>
      <c r="M712" s="224"/>
      <c r="N712" s="224"/>
      <c r="O712" s="223" t="s">
        <v>62</v>
      </c>
      <c r="P712" s="223" t="s">
        <v>62</v>
      </c>
      <c r="Q712" s="223" t="s">
        <v>62</v>
      </c>
      <c r="R712" s="223" t="s">
        <v>62</v>
      </c>
    </row>
    <row r="713" spans="1:18" ht="65.45" customHeight="1" x14ac:dyDescent="0.2">
      <c r="A713" s="332"/>
      <c r="B713" s="148" t="s">
        <v>192</v>
      </c>
      <c r="C713" s="224"/>
      <c r="D713" s="224" t="s">
        <v>62</v>
      </c>
      <c r="E713" s="224"/>
      <c r="F713" s="224"/>
      <c r="G713" s="224">
        <f>G710</f>
        <v>98</v>
      </c>
      <c r="H713" s="224">
        <f t="shared" ref="H713:I713" si="377">H710</f>
        <v>98</v>
      </c>
      <c r="I713" s="251">
        <f t="shared" si="377"/>
        <v>0</v>
      </c>
      <c r="J713" s="251">
        <f t="shared" si="375"/>
        <v>0</v>
      </c>
      <c r="K713" s="224">
        <f t="shared" si="376"/>
        <v>98</v>
      </c>
      <c r="L713" s="224" t="s">
        <v>62</v>
      </c>
      <c r="M713" s="150">
        <v>46022</v>
      </c>
      <c r="N713" s="150">
        <v>46022</v>
      </c>
      <c r="O713" s="156"/>
      <c r="P713" s="223" t="s">
        <v>62</v>
      </c>
      <c r="Q713" s="156"/>
      <c r="R713" s="156"/>
    </row>
    <row r="714" spans="1:18" ht="15" customHeight="1" x14ac:dyDescent="0.2">
      <c r="A714" s="332"/>
      <c r="B714" s="147" t="s">
        <v>193</v>
      </c>
      <c r="C714" s="224"/>
      <c r="D714" s="224"/>
      <c r="E714" s="224"/>
      <c r="F714" s="224"/>
      <c r="G714" s="224" t="s">
        <v>62</v>
      </c>
      <c r="H714" s="224"/>
      <c r="I714" s="251" t="s">
        <v>62</v>
      </c>
      <c r="J714" s="251" t="str">
        <f t="shared" si="375"/>
        <v>X</v>
      </c>
      <c r="K714" s="224" t="str">
        <f t="shared" si="376"/>
        <v>X</v>
      </c>
      <c r="L714" s="224" t="s">
        <v>62</v>
      </c>
      <c r="M714" s="224"/>
      <c r="N714" s="224"/>
      <c r="O714" s="223" t="s">
        <v>62</v>
      </c>
      <c r="P714" s="223" t="s">
        <v>62</v>
      </c>
      <c r="Q714" s="223" t="s">
        <v>62</v>
      </c>
      <c r="R714" s="223" t="s">
        <v>62</v>
      </c>
    </row>
    <row r="715" spans="1:18" ht="38.65" customHeight="1" x14ac:dyDescent="0.2">
      <c r="A715" s="332"/>
      <c r="B715" s="148" t="s">
        <v>330</v>
      </c>
      <c r="C715" s="224"/>
      <c r="D715" s="224" t="s">
        <v>62</v>
      </c>
      <c r="E715" s="224"/>
      <c r="F715" s="224"/>
      <c r="G715" s="224">
        <f>G711</f>
        <v>98</v>
      </c>
      <c r="H715" s="224">
        <f t="shared" ref="H715:I715" si="378">H711</f>
        <v>98</v>
      </c>
      <c r="I715" s="251">
        <f t="shared" si="378"/>
        <v>0</v>
      </c>
      <c r="J715" s="251">
        <f t="shared" si="375"/>
        <v>0</v>
      </c>
      <c r="K715" s="224">
        <f t="shared" si="376"/>
        <v>98</v>
      </c>
      <c r="L715" s="224" t="s">
        <v>62</v>
      </c>
      <c r="M715" s="150">
        <v>46022</v>
      </c>
      <c r="N715" s="150">
        <v>46022</v>
      </c>
      <c r="O715" s="156"/>
      <c r="P715" s="223" t="s">
        <v>62</v>
      </c>
      <c r="Q715" s="156"/>
      <c r="R715" s="156"/>
    </row>
    <row r="716" spans="1:18" ht="21" customHeight="1" x14ac:dyDescent="0.2">
      <c r="A716" s="332"/>
      <c r="B716" s="147" t="s">
        <v>71</v>
      </c>
      <c r="C716" s="224"/>
      <c r="D716" s="224"/>
      <c r="E716" s="224"/>
      <c r="F716" s="224"/>
      <c r="G716" s="224" t="s">
        <v>62</v>
      </c>
      <c r="H716" s="224"/>
      <c r="I716" s="251" t="s">
        <v>62</v>
      </c>
      <c r="J716" s="251" t="str">
        <f t="shared" si="375"/>
        <v>X</v>
      </c>
      <c r="K716" s="224" t="str">
        <f t="shared" si="376"/>
        <v>X</v>
      </c>
      <c r="L716" s="224" t="s">
        <v>62</v>
      </c>
      <c r="M716" s="224"/>
      <c r="N716" s="224"/>
      <c r="O716" s="223" t="s">
        <v>62</v>
      </c>
      <c r="P716" s="223" t="s">
        <v>62</v>
      </c>
      <c r="Q716" s="223" t="s">
        <v>62</v>
      </c>
      <c r="R716" s="223" t="s">
        <v>62</v>
      </c>
    </row>
    <row r="717" spans="1:18" ht="21" customHeight="1" x14ac:dyDescent="0.2">
      <c r="A717" s="333"/>
      <c r="B717" s="148" t="s">
        <v>72</v>
      </c>
      <c r="C717" s="224"/>
      <c r="D717" s="224" t="s">
        <v>62</v>
      </c>
      <c r="E717" s="224"/>
      <c r="F717" s="224"/>
      <c r="G717" s="224">
        <f>G715</f>
        <v>98</v>
      </c>
      <c r="H717" s="224">
        <f t="shared" ref="H717:I717" si="379">H715</f>
        <v>98</v>
      </c>
      <c r="I717" s="251">
        <f t="shared" si="379"/>
        <v>0</v>
      </c>
      <c r="J717" s="251">
        <f t="shared" si="375"/>
        <v>0</v>
      </c>
      <c r="K717" s="224">
        <f t="shared" si="376"/>
        <v>98</v>
      </c>
      <c r="L717" s="224" t="s">
        <v>62</v>
      </c>
      <c r="M717" s="150">
        <v>46022</v>
      </c>
      <c r="N717" s="150">
        <v>46022</v>
      </c>
      <c r="O717" s="156"/>
      <c r="P717" s="223" t="s">
        <v>62</v>
      </c>
      <c r="Q717" s="156"/>
      <c r="R717" s="156"/>
    </row>
    <row r="718" spans="1:18" s="56" customFormat="1" ht="74.45" customHeight="1" x14ac:dyDescent="0.25">
      <c r="A718" s="331" t="s">
        <v>300</v>
      </c>
      <c r="B718" s="137" t="s">
        <v>415</v>
      </c>
      <c r="C718" s="142" t="s">
        <v>191</v>
      </c>
      <c r="D718" s="141" t="s">
        <v>333</v>
      </c>
      <c r="E718" s="141" t="s">
        <v>82</v>
      </c>
      <c r="F718" s="142">
        <v>744</v>
      </c>
      <c r="G718" s="142">
        <v>98</v>
      </c>
      <c r="H718" s="142">
        <f>G718</f>
        <v>98</v>
      </c>
      <c r="I718" s="156">
        <v>0</v>
      </c>
      <c r="J718" s="156">
        <f t="shared" si="375"/>
        <v>0</v>
      </c>
      <c r="K718" s="142">
        <f t="shared" si="376"/>
        <v>98</v>
      </c>
      <c r="L718" s="142"/>
      <c r="M718" s="224" t="s">
        <v>62</v>
      </c>
      <c r="N718" s="224" t="s">
        <v>62</v>
      </c>
      <c r="O718" s="156">
        <v>6374.28</v>
      </c>
      <c r="P718" s="156"/>
      <c r="Q718" s="156">
        <v>4487.54</v>
      </c>
      <c r="R718" s="156">
        <v>0</v>
      </c>
    </row>
    <row r="719" spans="1:18" ht="15.75" x14ac:dyDescent="0.2">
      <c r="A719" s="332"/>
      <c r="B719" s="146" t="s">
        <v>70</v>
      </c>
      <c r="C719" s="224"/>
      <c r="D719" s="224" t="s">
        <v>62</v>
      </c>
      <c r="E719" s="224"/>
      <c r="F719" s="224"/>
      <c r="G719" s="224">
        <f>G718</f>
        <v>98</v>
      </c>
      <c r="H719" s="224">
        <f t="shared" ref="H719:I719" si="380">H718</f>
        <v>98</v>
      </c>
      <c r="I719" s="251">
        <f t="shared" si="380"/>
        <v>0</v>
      </c>
      <c r="J719" s="251">
        <f t="shared" si="375"/>
        <v>0</v>
      </c>
      <c r="K719" s="224">
        <f t="shared" si="376"/>
        <v>98</v>
      </c>
      <c r="L719" s="224" t="s">
        <v>62</v>
      </c>
      <c r="M719" s="150">
        <v>46022</v>
      </c>
      <c r="N719" s="150">
        <v>46022</v>
      </c>
      <c r="O719" s="156"/>
      <c r="P719" s="223" t="s">
        <v>62</v>
      </c>
      <c r="Q719" s="156"/>
      <c r="R719" s="156"/>
    </row>
    <row r="720" spans="1:18" ht="14.25" x14ac:dyDescent="0.2">
      <c r="A720" s="332"/>
      <c r="B720" s="147" t="s">
        <v>76</v>
      </c>
      <c r="C720" s="224"/>
      <c r="D720" s="224"/>
      <c r="E720" s="224"/>
      <c r="F720" s="224"/>
      <c r="G720" s="224" t="s">
        <v>62</v>
      </c>
      <c r="H720" s="224"/>
      <c r="I720" s="251" t="s">
        <v>62</v>
      </c>
      <c r="J720" s="251" t="str">
        <f t="shared" si="375"/>
        <v>X</v>
      </c>
      <c r="K720" s="224" t="str">
        <f t="shared" si="376"/>
        <v>X</v>
      </c>
      <c r="L720" s="224" t="s">
        <v>62</v>
      </c>
      <c r="M720" s="224"/>
      <c r="N720" s="224"/>
      <c r="O720" s="223" t="s">
        <v>62</v>
      </c>
      <c r="P720" s="223" t="s">
        <v>62</v>
      </c>
      <c r="Q720" s="223" t="s">
        <v>62</v>
      </c>
      <c r="R720" s="223" t="s">
        <v>62</v>
      </c>
    </row>
    <row r="721" spans="1:18" ht="65.45" customHeight="1" x14ac:dyDescent="0.2">
      <c r="A721" s="332"/>
      <c r="B721" s="148" t="s">
        <v>192</v>
      </c>
      <c r="C721" s="224"/>
      <c r="D721" s="224" t="s">
        <v>62</v>
      </c>
      <c r="E721" s="224"/>
      <c r="F721" s="224"/>
      <c r="G721" s="224">
        <f>G718</f>
        <v>98</v>
      </c>
      <c r="H721" s="224">
        <f t="shared" ref="H721:I721" si="381">H718</f>
        <v>98</v>
      </c>
      <c r="I721" s="251">
        <f t="shared" si="381"/>
        <v>0</v>
      </c>
      <c r="J721" s="251">
        <f t="shared" si="375"/>
        <v>0</v>
      </c>
      <c r="K721" s="224">
        <f t="shared" si="376"/>
        <v>98</v>
      </c>
      <c r="L721" s="224" t="s">
        <v>62</v>
      </c>
      <c r="M721" s="150">
        <v>46022</v>
      </c>
      <c r="N721" s="150">
        <v>46022</v>
      </c>
      <c r="O721" s="156"/>
      <c r="P721" s="223" t="s">
        <v>62</v>
      </c>
      <c r="Q721" s="156"/>
      <c r="R721" s="156"/>
    </row>
    <row r="722" spans="1:18" ht="15" customHeight="1" x14ac:dyDescent="0.2">
      <c r="A722" s="332"/>
      <c r="B722" s="147" t="s">
        <v>193</v>
      </c>
      <c r="C722" s="224"/>
      <c r="D722" s="224"/>
      <c r="E722" s="224"/>
      <c r="F722" s="224"/>
      <c r="G722" s="224" t="s">
        <v>62</v>
      </c>
      <c r="H722" s="224"/>
      <c r="I722" s="251" t="s">
        <v>62</v>
      </c>
      <c r="J722" s="251" t="str">
        <f t="shared" si="375"/>
        <v>X</v>
      </c>
      <c r="K722" s="224" t="str">
        <f t="shared" si="376"/>
        <v>X</v>
      </c>
      <c r="L722" s="224" t="s">
        <v>62</v>
      </c>
      <c r="M722" s="224"/>
      <c r="N722" s="224"/>
      <c r="O722" s="223" t="s">
        <v>62</v>
      </c>
      <c r="P722" s="223" t="s">
        <v>62</v>
      </c>
      <c r="Q722" s="223" t="s">
        <v>62</v>
      </c>
      <c r="R722" s="223" t="s">
        <v>62</v>
      </c>
    </row>
    <row r="723" spans="1:18" ht="38.65" customHeight="1" x14ac:dyDescent="0.2">
      <c r="A723" s="332"/>
      <c r="B723" s="148" t="s">
        <v>330</v>
      </c>
      <c r="C723" s="224"/>
      <c r="D723" s="224" t="s">
        <v>62</v>
      </c>
      <c r="E723" s="224"/>
      <c r="F723" s="224"/>
      <c r="G723" s="224">
        <f>G719</f>
        <v>98</v>
      </c>
      <c r="H723" s="224">
        <f t="shared" ref="H723:I723" si="382">H719</f>
        <v>98</v>
      </c>
      <c r="I723" s="251">
        <f t="shared" si="382"/>
        <v>0</v>
      </c>
      <c r="J723" s="251">
        <f t="shared" si="375"/>
        <v>0</v>
      </c>
      <c r="K723" s="224">
        <f t="shared" si="376"/>
        <v>98</v>
      </c>
      <c r="L723" s="224" t="s">
        <v>62</v>
      </c>
      <c r="M723" s="150">
        <v>46022</v>
      </c>
      <c r="N723" s="150">
        <v>46022</v>
      </c>
      <c r="O723" s="156"/>
      <c r="P723" s="223" t="s">
        <v>62</v>
      </c>
      <c r="Q723" s="156"/>
      <c r="R723" s="156"/>
    </row>
    <row r="724" spans="1:18" ht="21" customHeight="1" x14ac:dyDescent="0.2">
      <c r="A724" s="332"/>
      <c r="B724" s="147" t="s">
        <v>71</v>
      </c>
      <c r="C724" s="224"/>
      <c r="D724" s="224"/>
      <c r="E724" s="224"/>
      <c r="F724" s="224"/>
      <c r="G724" s="224" t="s">
        <v>62</v>
      </c>
      <c r="H724" s="224"/>
      <c r="I724" s="251" t="s">
        <v>62</v>
      </c>
      <c r="J724" s="251" t="str">
        <f t="shared" si="375"/>
        <v>X</v>
      </c>
      <c r="K724" s="224" t="str">
        <f t="shared" si="376"/>
        <v>X</v>
      </c>
      <c r="L724" s="224" t="s">
        <v>62</v>
      </c>
      <c r="M724" s="224"/>
      <c r="N724" s="224"/>
      <c r="O724" s="223" t="s">
        <v>62</v>
      </c>
      <c r="P724" s="223" t="s">
        <v>62</v>
      </c>
      <c r="Q724" s="223" t="s">
        <v>62</v>
      </c>
      <c r="R724" s="223" t="s">
        <v>62</v>
      </c>
    </row>
    <row r="725" spans="1:18" ht="21" customHeight="1" x14ac:dyDescent="0.2">
      <c r="A725" s="333"/>
      <c r="B725" s="148" t="s">
        <v>72</v>
      </c>
      <c r="C725" s="224"/>
      <c r="D725" s="224" t="s">
        <v>62</v>
      </c>
      <c r="E725" s="224"/>
      <c r="F725" s="224"/>
      <c r="G725" s="224">
        <f>G723</f>
        <v>98</v>
      </c>
      <c r="H725" s="224">
        <f t="shared" ref="H725:I725" si="383">H723</f>
        <v>98</v>
      </c>
      <c r="I725" s="251">
        <f t="shared" si="383"/>
        <v>0</v>
      </c>
      <c r="J725" s="251">
        <f t="shared" si="375"/>
        <v>0</v>
      </c>
      <c r="K725" s="224">
        <f t="shared" si="376"/>
        <v>98</v>
      </c>
      <c r="L725" s="224" t="s">
        <v>62</v>
      </c>
      <c r="M725" s="150">
        <v>46022</v>
      </c>
      <c r="N725" s="150">
        <v>46022</v>
      </c>
      <c r="O725" s="156"/>
      <c r="P725" s="223" t="s">
        <v>62</v>
      </c>
      <c r="Q725" s="156"/>
      <c r="R725" s="156"/>
    </row>
    <row r="726" spans="1:18" s="56" customFormat="1" ht="74.45" customHeight="1" x14ac:dyDescent="0.25">
      <c r="A726" s="331" t="s">
        <v>301</v>
      </c>
      <c r="B726" s="137" t="s">
        <v>415</v>
      </c>
      <c r="C726" s="142" t="s">
        <v>191</v>
      </c>
      <c r="D726" s="141" t="s">
        <v>333</v>
      </c>
      <c r="E726" s="141" t="s">
        <v>82</v>
      </c>
      <c r="F726" s="142">
        <v>744</v>
      </c>
      <c r="G726" s="142">
        <v>98</v>
      </c>
      <c r="H726" s="142">
        <f>G726</f>
        <v>98</v>
      </c>
      <c r="I726" s="156">
        <v>0</v>
      </c>
      <c r="J726" s="156">
        <f t="shared" si="375"/>
        <v>0</v>
      </c>
      <c r="K726" s="142">
        <f t="shared" si="376"/>
        <v>98</v>
      </c>
      <c r="L726" s="142"/>
      <c r="M726" s="224" t="s">
        <v>62</v>
      </c>
      <c r="N726" s="224" t="s">
        <v>62</v>
      </c>
      <c r="O726" s="156">
        <v>6374.28</v>
      </c>
      <c r="P726" s="156"/>
      <c r="Q726" s="156">
        <v>6374.28</v>
      </c>
      <c r="R726" s="156">
        <v>0</v>
      </c>
    </row>
    <row r="727" spans="1:18" ht="15.75" x14ac:dyDescent="0.2">
      <c r="A727" s="332"/>
      <c r="B727" s="146" t="s">
        <v>70</v>
      </c>
      <c r="C727" s="224"/>
      <c r="D727" s="224" t="s">
        <v>62</v>
      </c>
      <c r="E727" s="224"/>
      <c r="F727" s="224"/>
      <c r="G727" s="224">
        <f>G726</f>
        <v>98</v>
      </c>
      <c r="H727" s="224">
        <f t="shared" ref="H727:I727" si="384">H726</f>
        <v>98</v>
      </c>
      <c r="I727" s="251">
        <f t="shared" si="384"/>
        <v>0</v>
      </c>
      <c r="J727" s="251">
        <f t="shared" si="375"/>
        <v>0</v>
      </c>
      <c r="K727" s="224">
        <f t="shared" si="376"/>
        <v>98</v>
      </c>
      <c r="L727" s="224" t="s">
        <v>62</v>
      </c>
      <c r="M727" s="150">
        <v>46022</v>
      </c>
      <c r="N727" s="150">
        <v>46022</v>
      </c>
      <c r="O727" s="156"/>
      <c r="P727" s="223" t="s">
        <v>62</v>
      </c>
      <c r="Q727" s="156"/>
      <c r="R727" s="156"/>
    </row>
    <row r="728" spans="1:18" ht="14.25" x14ac:dyDescent="0.2">
      <c r="A728" s="332"/>
      <c r="B728" s="147" t="s">
        <v>76</v>
      </c>
      <c r="C728" s="224"/>
      <c r="D728" s="224"/>
      <c r="E728" s="224"/>
      <c r="F728" s="224"/>
      <c r="G728" s="224" t="s">
        <v>62</v>
      </c>
      <c r="H728" s="224"/>
      <c r="I728" s="251" t="s">
        <v>62</v>
      </c>
      <c r="J728" s="251" t="str">
        <f t="shared" si="375"/>
        <v>X</v>
      </c>
      <c r="K728" s="224" t="str">
        <f t="shared" si="376"/>
        <v>X</v>
      </c>
      <c r="L728" s="224" t="s">
        <v>62</v>
      </c>
      <c r="M728" s="224"/>
      <c r="N728" s="224"/>
      <c r="O728" s="223" t="s">
        <v>62</v>
      </c>
      <c r="P728" s="223" t="s">
        <v>62</v>
      </c>
      <c r="Q728" s="223" t="s">
        <v>62</v>
      </c>
      <c r="R728" s="223" t="s">
        <v>62</v>
      </c>
    </row>
    <row r="729" spans="1:18" ht="65.45" customHeight="1" x14ac:dyDescent="0.2">
      <c r="A729" s="332"/>
      <c r="B729" s="148" t="s">
        <v>192</v>
      </c>
      <c r="C729" s="224"/>
      <c r="D729" s="224" t="s">
        <v>62</v>
      </c>
      <c r="E729" s="224"/>
      <c r="F729" s="224"/>
      <c r="G729" s="224">
        <f>G726</f>
        <v>98</v>
      </c>
      <c r="H729" s="224">
        <f t="shared" ref="H729:I729" si="385">H726</f>
        <v>98</v>
      </c>
      <c r="I729" s="251">
        <f t="shared" si="385"/>
        <v>0</v>
      </c>
      <c r="J729" s="251">
        <f t="shared" si="375"/>
        <v>0</v>
      </c>
      <c r="K729" s="224">
        <f t="shared" si="376"/>
        <v>98</v>
      </c>
      <c r="L729" s="224" t="s">
        <v>62</v>
      </c>
      <c r="M729" s="150">
        <v>46022</v>
      </c>
      <c r="N729" s="150">
        <v>46022</v>
      </c>
      <c r="O729" s="156"/>
      <c r="P729" s="223" t="s">
        <v>62</v>
      </c>
      <c r="Q729" s="156"/>
      <c r="R729" s="156"/>
    </row>
    <row r="730" spans="1:18" ht="15" customHeight="1" x14ac:dyDescent="0.2">
      <c r="A730" s="332"/>
      <c r="B730" s="147" t="s">
        <v>193</v>
      </c>
      <c r="C730" s="224"/>
      <c r="D730" s="224"/>
      <c r="E730" s="224"/>
      <c r="F730" s="224"/>
      <c r="G730" s="224" t="s">
        <v>62</v>
      </c>
      <c r="H730" s="224"/>
      <c r="I730" s="251" t="s">
        <v>62</v>
      </c>
      <c r="J730" s="251" t="str">
        <f t="shared" si="375"/>
        <v>X</v>
      </c>
      <c r="K730" s="224" t="str">
        <f t="shared" si="376"/>
        <v>X</v>
      </c>
      <c r="L730" s="224" t="s">
        <v>62</v>
      </c>
      <c r="M730" s="224"/>
      <c r="N730" s="224"/>
      <c r="O730" s="223" t="s">
        <v>62</v>
      </c>
      <c r="P730" s="223" t="s">
        <v>62</v>
      </c>
      <c r="Q730" s="223" t="s">
        <v>62</v>
      </c>
      <c r="R730" s="223" t="s">
        <v>62</v>
      </c>
    </row>
    <row r="731" spans="1:18" ht="38.65" customHeight="1" x14ac:dyDescent="0.2">
      <c r="A731" s="332"/>
      <c r="B731" s="148" t="s">
        <v>330</v>
      </c>
      <c r="C731" s="224"/>
      <c r="D731" s="224" t="s">
        <v>62</v>
      </c>
      <c r="E731" s="224"/>
      <c r="F731" s="224"/>
      <c r="G731" s="224">
        <f>G727</f>
        <v>98</v>
      </c>
      <c r="H731" s="224">
        <f t="shared" ref="H731:I731" si="386">H727</f>
        <v>98</v>
      </c>
      <c r="I731" s="251">
        <f t="shared" si="386"/>
        <v>0</v>
      </c>
      <c r="J731" s="251">
        <f t="shared" si="375"/>
        <v>0</v>
      </c>
      <c r="K731" s="224">
        <f t="shared" si="376"/>
        <v>98</v>
      </c>
      <c r="L731" s="224" t="s">
        <v>62</v>
      </c>
      <c r="M731" s="150">
        <v>46022</v>
      </c>
      <c r="N731" s="150">
        <v>46022</v>
      </c>
      <c r="O731" s="156"/>
      <c r="P731" s="223" t="s">
        <v>62</v>
      </c>
      <c r="Q731" s="156"/>
      <c r="R731" s="156"/>
    </row>
    <row r="732" spans="1:18" ht="21" customHeight="1" x14ac:dyDescent="0.2">
      <c r="A732" s="332"/>
      <c r="B732" s="147" t="s">
        <v>71</v>
      </c>
      <c r="C732" s="224"/>
      <c r="D732" s="224"/>
      <c r="E732" s="224"/>
      <c r="F732" s="224"/>
      <c r="G732" s="224" t="s">
        <v>62</v>
      </c>
      <c r="H732" s="224"/>
      <c r="I732" s="251" t="s">
        <v>62</v>
      </c>
      <c r="J732" s="251" t="str">
        <f t="shared" si="375"/>
        <v>X</v>
      </c>
      <c r="K732" s="224" t="str">
        <f t="shared" si="376"/>
        <v>X</v>
      </c>
      <c r="L732" s="224" t="s">
        <v>62</v>
      </c>
      <c r="M732" s="224"/>
      <c r="N732" s="224"/>
      <c r="O732" s="223" t="s">
        <v>62</v>
      </c>
      <c r="P732" s="223" t="s">
        <v>62</v>
      </c>
      <c r="Q732" s="223" t="s">
        <v>62</v>
      </c>
      <c r="R732" s="223" t="s">
        <v>62</v>
      </c>
    </row>
    <row r="733" spans="1:18" ht="21" customHeight="1" x14ac:dyDescent="0.2">
      <c r="A733" s="333"/>
      <c r="B733" s="148" t="s">
        <v>72</v>
      </c>
      <c r="C733" s="224"/>
      <c r="D733" s="224" t="s">
        <v>62</v>
      </c>
      <c r="E733" s="224"/>
      <c r="F733" s="224"/>
      <c r="G733" s="224">
        <f>G731</f>
        <v>98</v>
      </c>
      <c r="H733" s="224">
        <f t="shared" ref="H733:I733" si="387">H731</f>
        <v>98</v>
      </c>
      <c r="I733" s="251">
        <f t="shared" si="387"/>
        <v>0</v>
      </c>
      <c r="J733" s="251">
        <f t="shared" si="375"/>
        <v>0</v>
      </c>
      <c r="K733" s="224">
        <f t="shared" si="376"/>
        <v>98</v>
      </c>
      <c r="L733" s="224" t="s">
        <v>62</v>
      </c>
      <c r="M733" s="150">
        <v>46022</v>
      </c>
      <c r="N733" s="150">
        <v>46022</v>
      </c>
      <c r="O733" s="156"/>
      <c r="P733" s="223" t="s">
        <v>62</v>
      </c>
      <c r="Q733" s="156"/>
      <c r="R733" s="156"/>
    </row>
    <row r="734" spans="1:18" s="56" customFormat="1" ht="74.45" customHeight="1" x14ac:dyDescent="0.25">
      <c r="A734" s="331" t="s">
        <v>302</v>
      </c>
      <c r="B734" s="137" t="s">
        <v>415</v>
      </c>
      <c r="C734" s="142" t="s">
        <v>191</v>
      </c>
      <c r="D734" s="141" t="s">
        <v>333</v>
      </c>
      <c r="E734" s="141" t="s">
        <v>82</v>
      </c>
      <c r="F734" s="142">
        <v>744</v>
      </c>
      <c r="G734" s="142">
        <v>98</v>
      </c>
      <c r="H734" s="142">
        <f>G734</f>
        <v>98</v>
      </c>
      <c r="I734" s="156">
        <v>0</v>
      </c>
      <c r="J734" s="156">
        <f t="shared" si="375"/>
        <v>0</v>
      </c>
      <c r="K734" s="142">
        <f t="shared" si="376"/>
        <v>98</v>
      </c>
      <c r="L734" s="142"/>
      <c r="M734" s="224" t="s">
        <v>62</v>
      </c>
      <c r="N734" s="224" t="s">
        <v>62</v>
      </c>
      <c r="O734" s="156">
        <v>6374.28</v>
      </c>
      <c r="P734" s="156"/>
      <c r="Q734" s="156">
        <v>6374.28</v>
      </c>
      <c r="R734" s="156">
        <v>6374.28</v>
      </c>
    </row>
    <row r="735" spans="1:18" ht="15.75" x14ac:dyDescent="0.2">
      <c r="A735" s="332"/>
      <c r="B735" s="146" t="s">
        <v>70</v>
      </c>
      <c r="C735" s="224"/>
      <c r="D735" s="224" t="s">
        <v>62</v>
      </c>
      <c r="E735" s="224"/>
      <c r="F735" s="224"/>
      <c r="G735" s="224">
        <f>G734</f>
        <v>98</v>
      </c>
      <c r="H735" s="224">
        <f t="shared" ref="H735:I735" si="388">H734</f>
        <v>98</v>
      </c>
      <c r="I735" s="251">
        <f t="shared" si="388"/>
        <v>0</v>
      </c>
      <c r="J735" s="251">
        <f t="shared" si="375"/>
        <v>0</v>
      </c>
      <c r="K735" s="224">
        <f t="shared" si="376"/>
        <v>98</v>
      </c>
      <c r="L735" s="224" t="s">
        <v>62</v>
      </c>
      <c r="M735" s="150">
        <v>46022</v>
      </c>
      <c r="N735" s="150">
        <v>46022</v>
      </c>
      <c r="O735" s="156"/>
      <c r="P735" s="223" t="s">
        <v>62</v>
      </c>
      <c r="Q735" s="156"/>
      <c r="R735" s="156"/>
    </row>
    <row r="736" spans="1:18" ht="14.25" x14ac:dyDescent="0.2">
      <c r="A736" s="332"/>
      <c r="B736" s="147" t="s">
        <v>76</v>
      </c>
      <c r="C736" s="224"/>
      <c r="D736" s="224"/>
      <c r="E736" s="224"/>
      <c r="F736" s="224"/>
      <c r="G736" s="224" t="s">
        <v>62</v>
      </c>
      <c r="H736" s="224"/>
      <c r="I736" s="251" t="s">
        <v>62</v>
      </c>
      <c r="J736" s="251" t="str">
        <f t="shared" si="375"/>
        <v>X</v>
      </c>
      <c r="K736" s="224" t="str">
        <f t="shared" si="376"/>
        <v>X</v>
      </c>
      <c r="L736" s="224" t="s">
        <v>62</v>
      </c>
      <c r="M736" s="224"/>
      <c r="N736" s="224"/>
      <c r="O736" s="223" t="s">
        <v>62</v>
      </c>
      <c r="P736" s="223" t="s">
        <v>62</v>
      </c>
      <c r="Q736" s="223" t="s">
        <v>62</v>
      </c>
      <c r="R736" s="223" t="s">
        <v>62</v>
      </c>
    </row>
    <row r="737" spans="1:18" ht="65.45" customHeight="1" x14ac:dyDescent="0.2">
      <c r="A737" s="332"/>
      <c r="B737" s="148" t="s">
        <v>192</v>
      </c>
      <c r="C737" s="224"/>
      <c r="D737" s="224" t="s">
        <v>62</v>
      </c>
      <c r="E737" s="224"/>
      <c r="F737" s="224"/>
      <c r="G737" s="224">
        <f>G734</f>
        <v>98</v>
      </c>
      <c r="H737" s="224">
        <f t="shared" ref="H737:I737" si="389">H734</f>
        <v>98</v>
      </c>
      <c r="I737" s="251">
        <f t="shared" si="389"/>
        <v>0</v>
      </c>
      <c r="J737" s="251">
        <f t="shared" si="375"/>
        <v>0</v>
      </c>
      <c r="K737" s="224">
        <f t="shared" si="376"/>
        <v>98</v>
      </c>
      <c r="L737" s="224" t="s">
        <v>62</v>
      </c>
      <c r="M737" s="150">
        <v>46022</v>
      </c>
      <c r="N737" s="150">
        <v>46022</v>
      </c>
      <c r="O737" s="156"/>
      <c r="P737" s="223" t="s">
        <v>62</v>
      </c>
      <c r="Q737" s="156"/>
      <c r="R737" s="156"/>
    </row>
    <row r="738" spans="1:18" ht="15" customHeight="1" x14ac:dyDescent="0.2">
      <c r="A738" s="332"/>
      <c r="B738" s="147" t="s">
        <v>193</v>
      </c>
      <c r="C738" s="224"/>
      <c r="D738" s="224"/>
      <c r="E738" s="224"/>
      <c r="F738" s="224"/>
      <c r="G738" s="224" t="s">
        <v>62</v>
      </c>
      <c r="H738" s="224"/>
      <c r="I738" s="251" t="s">
        <v>62</v>
      </c>
      <c r="J738" s="251" t="str">
        <f t="shared" si="375"/>
        <v>X</v>
      </c>
      <c r="K738" s="224" t="str">
        <f t="shared" si="376"/>
        <v>X</v>
      </c>
      <c r="L738" s="224" t="s">
        <v>62</v>
      </c>
      <c r="M738" s="224"/>
      <c r="N738" s="224"/>
      <c r="O738" s="223" t="s">
        <v>62</v>
      </c>
      <c r="P738" s="223" t="s">
        <v>62</v>
      </c>
      <c r="Q738" s="223" t="s">
        <v>62</v>
      </c>
      <c r="R738" s="223" t="s">
        <v>62</v>
      </c>
    </row>
    <row r="739" spans="1:18" ht="38.65" customHeight="1" x14ac:dyDescent="0.2">
      <c r="A739" s="332"/>
      <c r="B739" s="148" t="s">
        <v>330</v>
      </c>
      <c r="C739" s="224"/>
      <c r="D739" s="224" t="s">
        <v>62</v>
      </c>
      <c r="E739" s="224"/>
      <c r="F739" s="224"/>
      <c r="G739" s="224">
        <f>G735</f>
        <v>98</v>
      </c>
      <c r="H739" s="224">
        <f t="shared" ref="H739:I739" si="390">H735</f>
        <v>98</v>
      </c>
      <c r="I739" s="251">
        <f t="shared" si="390"/>
        <v>0</v>
      </c>
      <c r="J739" s="251">
        <f t="shared" si="375"/>
        <v>0</v>
      </c>
      <c r="K739" s="224">
        <f t="shared" si="376"/>
        <v>98</v>
      </c>
      <c r="L739" s="224" t="s">
        <v>62</v>
      </c>
      <c r="M739" s="150">
        <v>46022</v>
      </c>
      <c r="N739" s="150">
        <v>46022</v>
      </c>
      <c r="O739" s="156"/>
      <c r="P739" s="223" t="s">
        <v>62</v>
      </c>
      <c r="Q739" s="156"/>
      <c r="R739" s="156"/>
    </row>
    <row r="740" spans="1:18" ht="21" customHeight="1" x14ac:dyDescent="0.2">
      <c r="A740" s="332"/>
      <c r="B740" s="147" t="s">
        <v>71</v>
      </c>
      <c r="C740" s="224"/>
      <c r="D740" s="224"/>
      <c r="E740" s="224"/>
      <c r="F740" s="224"/>
      <c r="G740" s="224" t="s">
        <v>62</v>
      </c>
      <c r="H740" s="224"/>
      <c r="I740" s="251" t="s">
        <v>62</v>
      </c>
      <c r="J740" s="251" t="str">
        <f t="shared" si="375"/>
        <v>X</v>
      </c>
      <c r="K740" s="224" t="str">
        <f t="shared" si="376"/>
        <v>X</v>
      </c>
      <c r="L740" s="224" t="s">
        <v>62</v>
      </c>
      <c r="M740" s="224"/>
      <c r="N740" s="224"/>
      <c r="O740" s="223" t="s">
        <v>62</v>
      </c>
      <c r="P740" s="223" t="s">
        <v>62</v>
      </c>
      <c r="Q740" s="223" t="s">
        <v>62</v>
      </c>
      <c r="R740" s="223" t="s">
        <v>62</v>
      </c>
    </row>
    <row r="741" spans="1:18" ht="21" customHeight="1" x14ac:dyDescent="0.2">
      <c r="A741" s="333"/>
      <c r="B741" s="148" t="s">
        <v>72</v>
      </c>
      <c r="C741" s="224"/>
      <c r="D741" s="224" t="s">
        <v>62</v>
      </c>
      <c r="E741" s="224"/>
      <c r="F741" s="224"/>
      <c r="G741" s="224">
        <f>G739</f>
        <v>98</v>
      </c>
      <c r="H741" s="224">
        <f t="shared" ref="H741:I741" si="391">H739</f>
        <v>98</v>
      </c>
      <c r="I741" s="251">
        <f t="shared" si="391"/>
        <v>0</v>
      </c>
      <c r="J741" s="251">
        <f t="shared" si="375"/>
        <v>0</v>
      </c>
      <c r="K741" s="224">
        <f t="shared" si="376"/>
        <v>98</v>
      </c>
      <c r="L741" s="224" t="s">
        <v>62</v>
      </c>
      <c r="M741" s="150">
        <v>46022</v>
      </c>
      <c r="N741" s="150">
        <v>46022</v>
      </c>
      <c r="O741" s="156"/>
      <c r="P741" s="223" t="s">
        <v>62</v>
      </c>
      <c r="Q741" s="156"/>
      <c r="R741" s="156"/>
    </row>
    <row r="742" spans="1:18" s="56" customFormat="1" ht="74.45" customHeight="1" x14ac:dyDescent="0.25">
      <c r="A742" s="331" t="s">
        <v>303</v>
      </c>
      <c r="B742" s="137" t="s">
        <v>415</v>
      </c>
      <c r="C742" s="142" t="s">
        <v>191</v>
      </c>
      <c r="D742" s="141" t="s">
        <v>333</v>
      </c>
      <c r="E742" s="141" t="s">
        <v>82</v>
      </c>
      <c r="F742" s="142">
        <v>744</v>
      </c>
      <c r="G742" s="142">
        <v>98</v>
      </c>
      <c r="H742" s="142">
        <f>G742</f>
        <v>98</v>
      </c>
      <c r="I742" s="156">
        <v>0</v>
      </c>
      <c r="J742" s="156">
        <f t="shared" si="375"/>
        <v>0</v>
      </c>
      <c r="K742" s="142">
        <f t="shared" si="376"/>
        <v>98</v>
      </c>
      <c r="L742" s="142"/>
      <c r="M742" s="224" t="s">
        <v>62</v>
      </c>
      <c r="N742" s="224" t="s">
        <v>62</v>
      </c>
      <c r="O742" s="156">
        <v>6374.28</v>
      </c>
      <c r="P742" s="156"/>
      <c r="Q742" s="156">
        <v>6374.28</v>
      </c>
      <c r="R742" s="156">
        <v>0</v>
      </c>
    </row>
    <row r="743" spans="1:18" ht="15.75" x14ac:dyDescent="0.2">
      <c r="A743" s="332"/>
      <c r="B743" s="146" t="s">
        <v>70</v>
      </c>
      <c r="C743" s="224"/>
      <c r="D743" s="224" t="s">
        <v>62</v>
      </c>
      <c r="E743" s="224"/>
      <c r="F743" s="224"/>
      <c r="G743" s="224">
        <f>G742</f>
        <v>98</v>
      </c>
      <c r="H743" s="224">
        <f t="shared" ref="H743:I743" si="392">H742</f>
        <v>98</v>
      </c>
      <c r="I743" s="251">
        <f t="shared" si="392"/>
        <v>0</v>
      </c>
      <c r="J743" s="251">
        <f t="shared" si="375"/>
        <v>0</v>
      </c>
      <c r="K743" s="224">
        <f t="shared" si="376"/>
        <v>98</v>
      </c>
      <c r="L743" s="224" t="s">
        <v>62</v>
      </c>
      <c r="M743" s="150">
        <v>46022</v>
      </c>
      <c r="N743" s="150">
        <v>46022</v>
      </c>
      <c r="O743" s="156"/>
      <c r="P743" s="223" t="s">
        <v>62</v>
      </c>
      <c r="Q743" s="156"/>
      <c r="R743" s="156"/>
    </row>
    <row r="744" spans="1:18" ht="14.25" x14ac:dyDescent="0.2">
      <c r="A744" s="332"/>
      <c r="B744" s="147" t="s">
        <v>76</v>
      </c>
      <c r="C744" s="224"/>
      <c r="D744" s="224"/>
      <c r="E744" s="224"/>
      <c r="F744" s="224"/>
      <c r="G744" s="224" t="s">
        <v>62</v>
      </c>
      <c r="H744" s="224"/>
      <c r="I744" s="251" t="s">
        <v>62</v>
      </c>
      <c r="J744" s="251" t="str">
        <f t="shared" si="375"/>
        <v>X</v>
      </c>
      <c r="K744" s="224" t="str">
        <f t="shared" si="376"/>
        <v>X</v>
      </c>
      <c r="L744" s="224" t="s">
        <v>62</v>
      </c>
      <c r="M744" s="224"/>
      <c r="N744" s="224"/>
      <c r="O744" s="223" t="s">
        <v>62</v>
      </c>
      <c r="P744" s="223" t="s">
        <v>62</v>
      </c>
      <c r="Q744" s="223" t="s">
        <v>62</v>
      </c>
      <c r="R744" s="223" t="s">
        <v>62</v>
      </c>
    </row>
    <row r="745" spans="1:18" ht="65.45" customHeight="1" x14ac:dyDescent="0.2">
      <c r="A745" s="332"/>
      <c r="B745" s="148" t="s">
        <v>192</v>
      </c>
      <c r="C745" s="224"/>
      <c r="D745" s="224" t="s">
        <v>62</v>
      </c>
      <c r="E745" s="224"/>
      <c r="F745" s="224"/>
      <c r="G745" s="224">
        <f>G742</f>
        <v>98</v>
      </c>
      <c r="H745" s="224">
        <f t="shared" ref="H745:I745" si="393">H742</f>
        <v>98</v>
      </c>
      <c r="I745" s="251">
        <f t="shared" si="393"/>
        <v>0</v>
      </c>
      <c r="J745" s="251">
        <f t="shared" si="375"/>
        <v>0</v>
      </c>
      <c r="K745" s="224">
        <f t="shared" si="376"/>
        <v>98</v>
      </c>
      <c r="L745" s="224" t="s">
        <v>62</v>
      </c>
      <c r="M745" s="150">
        <v>46022</v>
      </c>
      <c r="N745" s="150">
        <v>46022</v>
      </c>
      <c r="O745" s="156"/>
      <c r="P745" s="223" t="s">
        <v>62</v>
      </c>
      <c r="Q745" s="156"/>
      <c r="R745" s="156"/>
    </row>
    <row r="746" spans="1:18" ht="15" customHeight="1" x14ac:dyDescent="0.2">
      <c r="A746" s="332"/>
      <c r="B746" s="147" t="s">
        <v>193</v>
      </c>
      <c r="C746" s="224"/>
      <c r="D746" s="224"/>
      <c r="E746" s="224"/>
      <c r="F746" s="224"/>
      <c r="G746" s="224" t="s">
        <v>62</v>
      </c>
      <c r="H746" s="224"/>
      <c r="I746" s="251" t="s">
        <v>62</v>
      </c>
      <c r="J746" s="251" t="str">
        <f t="shared" si="375"/>
        <v>X</v>
      </c>
      <c r="K746" s="224" t="str">
        <f t="shared" si="376"/>
        <v>X</v>
      </c>
      <c r="L746" s="224" t="s">
        <v>62</v>
      </c>
      <c r="M746" s="224"/>
      <c r="N746" s="224"/>
      <c r="O746" s="223" t="s">
        <v>62</v>
      </c>
      <c r="P746" s="223" t="s">
        <v>62</v>
      </c>
      <c r="Q746" s="223" t="s">
        <v>62</v>
      </c>
      <c r="R746" s="223" t="s">
        <v>62</v>
      </c>
    </row>
    <row r="747" spans="1:18" ht="38.65" customHeight="1" x14ac:dyDescent="0.2">
      <c r="A747" s="332"/>
      <c r="B747" s="148" t="s">
        <v>330</v>
      </c>
      <c r="C747" s="224"/>
      <c r="D747" s="224" t="s">
        <v>62</v>
      </c>
      <c r="E747" s="224"/>
      <c r="F747" s="224"/>
      <c r="G747" s="224">
        <f>G743</f>
        <v>98</v>
      </c>
      <c r="H747" s="224">
        <f t="shared" ref="H747:I747" si="394">H743</f>
        <v>98</v>
      </c>
      <c r="I747" s="251">
        <f t="shared" si="394"/>
        <v>0</v>
      </c>
      <c r="J747" s="251">
        <f t="shared" si="375"/>
        <v>0</v>
      </c>
      <c r="K747" s="224">
        <f t="shared" si="376"/>
        <v>98</v>
      </c>
      <c r="L747" s="224" t="s">
        <v>62</v>
      </c>
      <c r="M747" s="150">
        <v>46022</v>
      </c>
      <c r="N747" s="150">
        <v>46022</v>
      </c>
      <c r="O747" s="156"/>
      <c r="P747" s="223" t="s">
        <v>62</v>
      </c>
      <c r="Q747" s="156"/>
      <c r="R747" s="156"/>
    </row>
    <row r="748" spans="1:18" ht="21" customHeight="1" x14ac:dyDescent="0.2">
      <c r="A748" s="332"/>
      <c r="B748" s="147" t="s">
        <v>71</v>
      </c>
      <c r="C748" s="224"/>
      <c r="D748" s="224"/>
      <c r="E748" s="224"/>
      <c r="F748" s="224"/>
      <c r="G748" s="224" t="s">
        <v>62</v>
      </c>
      <c r="H748" s="224"/>
      <c r="I748" s="251" t="s">
        <v>62</v>
      </c>
      <c r="J748" s="251" t="str">
        <f t="shared" si="375"/>
        <v>X</v>
      </c>
      <c r="K748" s="224" t="str">
        <f t="shared" si="376"/>
        <v>X</v>
      </c>
      <c r="L748" s="224" t="s">
        <v>62</v>
      </c>
      <c r="M748" s="224"/>
      <c r="N748" s="224"/>
      <c r="O748" s="223" t="s">
        <v>62</v>
      </c>
      <c r="P748" s="223" t="s">
        <v>62</v>
      </c>
      <c r="Q748" s="223" t="s">
        <v>62</v>
      </c>
      <c r="R748" s="223" t="s">
        <v>62</v>
      </c>
    </row>
    <row r="749" spans="1:18" ht="21" customHeight="1" x14ac:dyDescent="0.2">
      <c r="A749" s="333"/>
      <c r="B749" s="148" t="s">
        <v>72</v>
      </c>
      <c r="C749" s="224"/>
      <c r="D749" s="224" t="s">
        <v>62</v>
      </c>
      <c r="E749" s="224"/>
      <c r="F749" s="224"/>
      <c r="G749" s="224">
        <f>G747</f>
        <v>98</v>
      </c>
      <c r="H749" s="224">
        <f t="shared" ref="H749:I749" si="395">H747</f>
        <v>98</v>
      </c>
      <c r="I749" s="251">
        <f t="shared" si="395"/>
        <v>0</v>
      </c>
      <c r="J749" s="251">
        <f t="shared" si="375"/>
        <v>0</v>
      </c>
      <c r="K749" s="224">
        <f t="shared" si="376"/>
        <v>98</v>
      </c>
      <c r="L749" s="224" t="s">
        <v>62</v>
      </c>
      <c r="M749" s="150">
        <v>46022</v>
      </c>
      <c r="N749" s="150">
        <v>46022</v>
      </c>
      <c r="O749" s="156"/>
      <c r="P749" s="223" t="s">
        <v>62</v>
      </c>
      <c r="Q749" s="156"/>
      <c r="R749" s="156"/>
    </row>
    <row r="750" spans="1:18" s="56" customFormat="1" ht="74.45" customHeight="1" x14ac:dyDescent="0.25">
      <c r="A750" s="331" t="s">
        <v>304</v>
      </c>
      <c r="B750" s="137" t="s">
        <v>415</v>
      </c>
      <c r="C750" s="142" t="s">
        <v>191</v>
      </c>
      <c r="D750" s="141" t="s">
        <v>333</v>
      </c>
      <c r="E750" s="141" t="s">
        <v>82</v>
      </c>
      <c r="F750" s="142">
        <v>744</v>
      </c>
      <c r="G750" s="142">
        <v>98</v>
      </c>
      <c r="H750" s="142">
        <f>G750</f>
        <v>98</v>
      </c>
      <c r="I750" s="156">
        <v>0</v>
      </c>
      <c r="J750" s="156">
        <f t="shared" si="375"/>
        <v>0</v>
      </c>
      <c r="K750" s="142">
        <f t="shared" si="376"/>
        <v>98</v>
      </c>
      <c r="L750" s="142"/>
      <c r="M750" s="224" t="s">
        <v>62</v>
      </c>
      <c r="N750" s="224" t="s">
        <v>62</v>
      </c>
      <c r="O750" s="156">
        <v>6374.28</v>
      </c>
      <c r="P750" s="156"/>
      <c r="Q750" s="156">
        <v>6374.28</v>
      </c>
      <c r="R750" s="156">
        <v>6374.28</v>
      </c>
    </row>
    <row r="751" spans="1:18" ht="15.75" x14ac:dyDescent="0.2">
      <c r="A751" s="332"/>
      <c r="B751" s="146" t="s">
        <v>70</v>
      </c>
      <c r="C751" s="224"/>
      <c r="D751" s="224" t="s">
        <v>62</v>
      </c>
      <c r="E751" s="224"/>
      <c r="F751" s="224"/>
      <c r="G751" s="224">
        <f>G750</f>
        <v>98</v>
      </c>
      <c r="H751" s="224">
        <f t="shared" ref="H751:I751" si="396">H750</f>
        <v>98</v>
      </c>
      <c r="I751" s="251">
        <f t="shared" si="396"/>
        <v>0</v>
      </c>
      <c r="J751" s="251">
        <f t="shared" si="375"/>
        <v>0</v>
      </c>
      <c r="K751" s="224">
        <f t="shared" si="376"/>
        <v>98</v>
      </c>
      <c r="L751" s="224" t="s">
        <v>62</v>
      </c>
      <c r="M751" s="150">
        <v>46022</v>
      </c>
      <c r="N751" s="150">
        <v>46022</v>
      </c>
      <c r="O751" s="156"/>
      <c r="P751" s="223" t="s">
        <v>62</v>
      </c>
      <c r="Q751" s="156"/>
      <c r="R751" s="156"/>
    </row>
    <row r="752" spans="1:18" ht="14.25" x14ac:dyDescent="0.2">
      <c r="A752" s="332"/>
      <c r="B752" s="147" t="s">
        <v>76</v>
      </c>
      <c r="C752" s="224"/>
      <c r="D752" s="224"/>
      <c r="E752" s="224"/>
      <c r="F752" s="224"/>
      <c r="G752" s="224" t="s">
        <v>62</v>
      </c>
      <c r="H752" s="224"/>
      <c r="I752" s="251" t="s">
        <v>62</v>
      </c>
      <c r="J752" s="251" t="str">
        <f t="shared" si="375"/>
        <v>X</v>
      </c>
      <c r="K752" s="224" t="str">
        <f t="shared" si="376"/>
        <v>X</v>
      </c>
      <c r="L752" s="224" t="s">
        <v>62</v>
      </c>
      <c r="M752" s="224"/>
      <c r="N752" s="224"/>
      <c r="O752" s="223" t="s">
        <v>62</v>
      </c>
      <c r="P752" s="223" t="s">
        <v>62</v>
      </c>
      <c r="Q752" s="223" t="s">
        <v>62</v>
      </c>
      <c r="R752" s="223" t="s">
        <v>62</v>
      </c>
    </row>
    <row r="753" spans="1:18" ht="65.45" customHeight="1" x14ac:dyDescent="0.2">
      <c r="A753" s="332"/>
      <c r="B753" s="148" t="s">
        <v>192</v>
      </c>
      <c r="C753" s="224"/>
      <c r="D753" s="224" t="s">
        <v>62</v>
      </c>
      <c r="E753" s="224"/>
      <c r="F753" s="224"/>
      <c r="G753" s="224">
        <f>G750</f>
        <v>98</v>
      </c>
      <c r="H753" s="224">
        <f t="shared" ref="H753:I753" si="397">H750</f>
        <v>98</v>
      </c>
      <c r="I753" s="251">
        <f t="shared" si="397"/>
        <v>0</v>
      </c>
      <c r="J753" s="251">
        <f t="shared" si="375"/>
        <v>0</v>
      </c>
      <c r="K753" s="224">
        <f t="shared" si="376"/>
        <v>98</v>
      </c>
      <c r="L753" s="224" t="s">
        <v>62</v>
      </c>
      <c r="M753" s="150">
        <v>46022</v>
      </c>
      <c r="N753" s="150">
        <v>46022</v>
      </c>
      <c r="O753" s="156"/>
      <c r="P753" s="223" t="s">
        <v>62</v>
      </c>
      <c r="Q753" s="156"/>
      <c r="R753" s="156"/>
    </row>
    <row r="754" spans="1:18" ht="15" customHeight="1" x14ac:dyDescent="0.2">
      <c r="A754" s="332"/>
      <c r="B754" s="147" t="s">
        <v>193</v>
      </c>
      <c r="C754" s="224"/>
      <c r="D754" s="224"/>
      <c r="E754" s="224"/>
      <c r="F754" s="224"/>
      <c r="G754" s="224" t="s">
        <v>62</v>
      </c>
      <c r="H754" s="224"/>
      <c r="I754" s="251" t="s">
        <v>62</v>
      </c>
      <c r="J754" s="251" t="str">
        <f t="shared" si="375"/>
        <v>X</v>
      </c>
      <c r="K754" s="224" t="str">
        <f t="shared" si="376"/>
        <v>X</v>
      </c>
      <c r="L754" s="224" t="s">
        <v>62</v>
      </c>
      <c r="M754" s="224"/>
      <c r="N754" s="224"/>
      <c r="O754" s="223" t="s">
        <v>62</v>
      </c>
      <c r="P754" s="223" t="s">
        <v>62</v>
      </c>
      <c r="Q754" s="223" t="s">
        <v>62</v>
      </c>
      <c r="R754" s="223" t="s">
        <v>62</v>
      </c>
    </row>
    <row r="755" spans="1:18" ht="38.65" customHeight="1" x14ac:dyDescent="0.2">
      <c r="A755" s="332"/>
      <c r="B755" s="148" t="s">
        <v>330</v>
      </c>
      <c r="C755" s="224"/>
      <c r="D755" s="224" t="s">
        <v>62</v>
      </c>
      <c r="E755" s="224"/>
      <c r="F755" s="224"/>
      <c r="G755" s="224">
        <f>G751</f>
        <v>98</v>
      </c>
      <c r="H755" s="224">
        <f t="shared" ref="H755:I755" si="398">H751</f>
        <v>98</v>
      </c>
      <c r="I755" s="251">
        <f t="shared" si="398"/>
        <v>0</v>
      </c>
      <c r="J755" s="251">
        <f t="shared" si="375"/>
        <v>0</v>
      </c>
      <c r="K755" s="224">
        <f t="shared" si="376"/>
        <v>98</v>
      </c>
      <c r="L755" s="224" t="s">
        <v>62</v>
      </c>
      <c r="M755" s="150">
        <v>46022</v>
      </c>
      <c r="N755" s="150">
        <v>46022</v>
      </c>
      <c r="O755" s="156"/>
      <c r="P755" s="223" t="s">
        <v>62</v>
      </c>
      <c r="Q755" s="156"/>
      <c r="R755" s="156"/>
    </row>
    <row r="756" spans="1:18" ht="21" customHeight="1" x14ac:dyDescent="0.2">
      <c r="A756" s="332"/>
      <c r="B756" s="147" t="s">
        <v>71</v>
      </c>
      <c r="C756" s="224"/>
      <c r="D756" s="224"/>
      <c r="E756" s="224"/>
      <c r="F756" s="224"/>
      <c r="G756" s="224" t="s">
        <v>62</v>
      </c>
      <c r="H756" s="224"/>
      <c r="I756" s="251" t="s">
        <v>62</v>
      </c>
      <c r="J756" s="251" t="str">
        <f t="shared" si="375"/>
        <v>X</v>
      </c>
      <c r="K756" s="224" t="str">
        <f t="shared" si="376"/>
        <v>X</v>
      </c>
      <c r="L756" s="224" t="s">
        <v>62</v>
      </c>
      <c r="M756" s="224"/>
      <c r="N756" s="224"/>
      <c r="O756" s="223" t="s">
        <v>62</v>
      </c>
      <c r="P756" s="223" t="s">
        <v>62</v>
      </c>
      <c r="Q756" s="223" t="s">
        <v>62</v>
      </c>
      <c r="R756" s="223" t="s">
        <v>62</v>
      </c>
    </row>
    <row r="757" spans="1:18" ht="21" customHeight="1" x14ac:dyDescent="0.2">
      <c r="A757" s="333"/>
      <c r="B757" s="148" t="s">
        <v>72</v>
      </c>
      <c r="C757" s="224"/>
      <c r="D757" s="224" t="s">
        <v>62</v>
      </c>
      <c r="E757" s="224"/>
      <c r="F757" s="224"/>
      <c r="G757" s="224">
        <f>G755</f>
        <v>98</v>
      </c>
      <c r="H757" s="224">
        <f t="shared" ref="H757:I757" si="399">H755</f>
        <v>98</v>
      </c>
      <c r="I757" s="251">
        <f t="shared" si="399"/>
        <v>0</v>
      </c>
      <c r="J757" s="251">
        <f t="shared" si="375"/>
        <v>0</v>
      </c>
      <c r="K757" s="224">
        <f t="shared" si="376"/>
        <v>98</v>
      </c>
      <c r="L757" s="224" t="s">
        <v>62</v>
      </c>
      <c r="M757" s="150">
        <v>46022</v>
      </c>
      <c r="N757" s="150">
        <v>46022</v>
      </c>
      <c r="O757" s="156"/>
      <c r="P757" s="223" t="s">
        <v>62</v>
      </c>
      <c r="Q757" s="156"/>
      <c r="R757" s="156"/>
    </row>
    <row r="758" spans="1:18" s="56" customFormat="1" ht="74.45" customHeight="1" x14ac:dyDescent="0.25">
      <c r="A758" s="331" t="s">
        <v>305</v>
      </c>
      <c r="B758" s="137" t="s">
        <v>415</v>
      </c>
      <c r="C758" s="142" t="s">
        <v>191</v>
      </c>
      <c r="D758" s="141" t="s">
        <v>333</v>
      </c>
      <c r="E758" s="141" t="s">
        <v>82</v>
      </c>
      <c r="F758" s="142">
        <v>744</v>
      </c>
      <c r="G758" s="142">
        <v>98</v>
      </c>
      <c r="H758" s="142">
        <f>G758</f>
        <v>98</v>
      </c>
      <c r="I758" s="156">
        <v>0</v>
      </c>
      <c r="J758" s="156">
        <f t="shared" si="375"/>
        <v>0</v>
      </c>
      <c r="K758" s="142">
        <f t="shared" si="376"/>
        <v>98</v>
      </c>
      <c r="L758" s="142"/>
      <c r="M758" s="224" t="s">
        <v>62</v>
      </c>
      <c r="N758" s="224" t="s">
        <v>62</v>
      </c>
      <c r="O758" s="156">
        <v>10147.76</v>
      </c>
      <c r="P758" s="156"/>
      <c r="Q758" s="156"/>
      <c r="R758" s="156">
        <v>0</v>
      </c>
    </row>
    <row r="759" spans="1:18" ht="15.75" x14ac:dyDescent="0.2">
      <c r="A759" s="332"/>
      <c r="B759" s="146" t="s">
        <v>70</v>
      </c>
      <c r="C759" s="224"/>
      <c r="D759" s="224" t="s">
        <v>62</v>
      </c>
      <c r="E759" s="224"/>
      <c r="F759" s="224"/>
      <c r="G759" s="224">
        <f>G758</f>
        <v>98</v>
      </c>
      <c r="H759" s="224">
        <f t="shared" ref="H759:I759" si="400">H758</f>
        <v>98</v>
      </c>
      <c r="I759" s="251">
        <f t="shared" si="400"/>
        <v>0</v>
      </c>
      <c r="J759" s="251">
        <f t="shared" si="375"/>
        <v>0</v>
      </c>
      <c r="K759" s="224">
        <f t="shared" si="376"/>
        <v>98</v>
      </c>
      <c r="L759" s="224" t="s">
        <v>62</v>
      </c>
      <c r="M759" s="150">
        <v>46022</v>
      </c>
      <c r="N759" s="150">
        <v>46022</v>
      </c>
      <c r="O759" s="156"/>
      <c r="P759" s="223" t="s">
        <v>62</v>
      </c>
      <c r="Q759" s="156"/>
      <c r="R759" s="156"/>
    </row>
    <row r="760" spans="1:18" ht="14.25" x14ac:dyDescent="0.2">
      <c r="A760" s="332"/>
      <c r="B760" s="147" t="s">
        <v>76</v>
      </c>
      <c r="C760" s="224"/>
      <c r="D760" s="224"/>
      <c r="E760" s="224"/>
      <c r="F760" s="224"/>
      <c r="G760" s="224" t="s">
        <v>62</v>
      </c>
      <c r="H760" s="224"/>
      <c r="I760" s="251" t="s">
        <v>62</v>
      </c>
      <c r="J760" s="251" t="str">
        <f t="shared" si="375"/>
        <v>X</v>
      </c>
      <c r="K760" s="224" t="str">
        <f t="shared" si="376"/>
        <v>X</v>
      </c>
      <c r="L760" s="224" t="s">
        <v>62</v>
      </c>
      <c r="M760" s="224"/>
      <c r="N760" s="224"/>
      <c r="O760" s="223" t="s">
        <v>62</v>
      </c>
      <c r="P760" s="223" t="s">
        <v>62</v>
      </c>
      <c r="Q760" s="223" t="s">
        <v>62</v>
      </c>
      <c r="R760" s="223" t="s">
        <v>62</v>
      </c>
    </row>
    <row r="761" spans="1:18" ht="65.45" customHeight="1" x14ac:dyDescent="0.2">
      <c r="A761" s="332"/>
      <c r="B761" s="148" t="s">
        <v>192</v>
      </c>
      <c r="C761" s="224"/>
      <c r="D761" s="224" t="s">
        <v>62</v>
      </c>
      <c r="E761" s="224"/>
      <c r="F761" s="224"/>
      <c r="G761" s="224">
        <f>G758</f>
        <v>98</v>
      </c>
      <c r="H761" s="224">
        <f t="shared" ref="H761:I761" si="401">H758</f>
        <v>98</v>
      </c>
      <c r="I761" s="251">
        <f t="shared" si="401"/>
        <v>0</v>
      </c>
      <c r="J761" s="251">
        <f t="shared" si="375"/>
        <v>0</v>
      </c>
      <c r="K761" s="224">
        <f t="shared" si="376"/>
        <v>98</v>
      </c>
      <c r="L761" s="224" t="s">
        <v>62</v>
      </c>
      <c r="M761" s="150">
        <v>46022</v>
      </c>
      <c r="N761" s="150">
        <v>46022</v>
      </c>
      <c r="O761" s="156"/>
      <c r="P761" s="223" t="s">
        <v>62</v>
      </c>
      <c r="Q761" s="156"/>
      <c r="R761" s="156"/>
    </row>
    <row r="762" spans="1:18" ht="15" customHeight="1" x14ac:dyDescent="0.2">
      <c r="A762" s="332"/>
      <c r="B762" s="147" t="s">
        <v>193</v>
      </c>
      <c r="C762" s="224"/>
      <c r="D762" s="224"/>
      <c r="E762" s="224"/>
      <c r="F762" s="224"/>
      <c r="G762" s="224" t="s">
        <v>62</v>
      </c>
      <c r="H762" s="224"/>
      <c r="I762" s="251" t="s">
        <v>62</v>
      </c>
      <c r="J762" s="251" t="str">
        <f t="shared" si="375"/>
        <v>X</v>
      </c>
      <c r="K762" s="224" t="str">
        <f t="shared" si="376"/>
        <v>X</v>
      </c>
      <c r="L762" s="224" t="s">
        <v>62</v>
      </c>
      <c r="M762" s="224"/>
      <c r="N762" s="224"/>
      <c r="O762" s="223" t="s">
        <v>62</v>
      </c>
      <c r="P762" s="223" t="s">
        <v>62</v>
      </c>
      <c r="Q762" s="223" t="s">
        <v>62</v>
      </c>
      <c r="R762" s="223" t="s">
        <v>62</v>
      </c>
    </row>
    <row r="763" spans="1:18" ht="38.65" customHeight="1" x14ac:dyDescent="0.2">
      <c r="A763" s="332"/>
      <c r="B763" s="148" t="s">
        <v>330</v>
      </c>
      <c r="C763" s="224"/>
      <c r="D763" s="224" t="s">
        <v>62</v>
      </c>
      <c r="E763" s="224"/>
      <c r="F763" s="224"/>
      <c r="G763" s="224">
        <f>G759</f>
        <v>98</v>
      </c>
      <c r="H763" s="224">
        <f t="shared" ref="H763:I763" si="402">H759</f>
        <v>98</v>
      </c>
      <c r="I763" s="251">
        <f t="shared" si="402"/>
        <v>0</v>
      </c>
      <c r="J763" s="251">
        <f t="shared" si="375"/>
        <v>0</v>
      </c>
      <c r="K763" s="224">
        <f t="shared" si="376"/>
        <v>98</v>
      </c>
      <c r="L763" s="224" t="s">
        <v>62</v>
      </c>
      <c r="M763" s="150">
        <v>46022</v>
      </c>
      <c r="N763" s="150">
        <v>46022</v>
      </c>
      <c r="O763" s="156"/>
      <c r="P763" s="223" t="s">
        <v>62</v>
      </c>
      <c r="Q763" s="156"/>
      <c r="R763" s="156"/>
    </row>
    <row r="764" spans="1:18" ht="21" customHeight="1" x14ac:dyDescent="0.2">
      <c r="A764" s="332"/>
      <c r="B764" s="147" t="s">
        <v>71</v>
      </c>
      <c r="C764" s="224"/>
      <c r="D764" s="224"/>
      <c r="E764" s="224"/>
      <c r="F764" s="224"/>
      <c r="G764" s="224" t="s">
        <v>62</v>
      </c>
      <c r="H764" s="224"/>
      <c r="I764" s="251" t="s">
        <v>62</v>
      </c>
      <c r="J764" s="251" t="str">
        <f t="shared" si="375"/>
        <v>X</v>
      </c>
      <c r="K764" s="224" t="str">
        <f t="shared" si="376"/>
        <v>X</v>
      </c>
      <c r="L764" s="224" t="s">
        <v>62</v>
      </c>
      <c r="M764" s="224"/>
      <c r="N764" s="224"/>
      <c r="O764" s="223" t="s">
        <v>62</v>
      </c>
      <c r="P764" s="223" t="s">
        <v>62</v>
      </c>
      <c r="Q764" s="223" t="s">
        <v>62</v>
      </c>
      <c r="R764" s="223" t="s">
        <v>62</v>
      </c>
    </row>
    <row r="765" spans="1:18" ht="21" customHeight="1" x14ac:dyDescent="0.2">
      <c r="A765" s="333"/>
      <c r="B765" s="148" t="s">
        <v>72</v>
      </c>
      <c r="C765" s="224"/>
      <c r="D765" s="224" t="s">
        <v>62</v>
      </c>
      <c r="E765" s="224"/>
      <c r="F765" s="224"/>
      <c r="G765" s="224">
        <f>G763</f>
        <v>98</v>
      </c>
      <c r="H765" s="224">
        <f t="shared" ref="H765:I765" si="403">H763</f>
        <v>98</v>
      </c>
      <c r="I765" s="251">
        <f t="shared" si="403"/>
        <v>0</v>
      </c>
      <c r="J765" s="251">
        <f t="shared" si="375"/>
        <v>0</v>
      </c>
      <c r="K765" s="224">
        <f t="shared" si="376"/>
        <v>98</v>
      </c>
      <c r="L765" s="224" t="s">
        <v>62</v>
      </c>
      <c r="M765" s="150">
        <v>46022</v>
      </c>
      <c r="N765" s="150">
        <v>46022</v>
      </c>
      <c r="O765" s="156"/>
      <c r="P765" s="223" t="s">
        <v>62</v>
      </c>
      <c r="Q765" s="156"/>
      <c r="R765" s="156"/>
    </row>
    <row r="766" spans="1:18" s="56" customFormat="1" ht="74.45" customHeight="1" x14ac:dyDescent="0.25">
      <c r="A766" s="331" t="s">
        <v>306</v>
      </c>
      <c r="B766" s="137" t="s">
        <v>415</v>
      </c>
      <c r="C766" s="142" t="s">
        <v>191</v>
      </c>
      <c r="D766" s="141" t="s">
        <v>333</v>
      </c>
      <c r="E766" s="141" t="s">
        <v>82</v>
      </c>
      <c r="F766" s="142">
        <v>744</v>
      </c>
      <c r="G766" s="142">
        <v>98</v>
      </c>
      <c r="H766" s="142">
        <f>G766</f>
        <v>98</v>
      </c>
      <c r="I766" s="156">
        <v>0</v>
      </c>
      <c r="J766" s="156">
        <f t="shared" si="375"/>
        <v>0</v>
      </c>
      <c r="K766" s="142">
        <f t="shared" si="376"/>
        <v>98</v>
      </c>
      <c r="L766" s="142"/>
      <c r="M766" s="224" t="s">
        <v>62</v>
      </c>
      <c r="N766" s="224" t="s">
        <v>62</v>
      </c>
      <c r="O766" s="156">
        <v>1886.74</v>
      </c>
      <c r="P766" s="156"/>
      <c r="Q766" s="156">
        <v>1886.74</v>
      </c>
      <c r="R766" s="156">
        <v>0</v>
      </c>
    </row>
    <row r="767" spans="1:18" ht="15.75" x14ac:dyDescent="0.2">
      <c r="A767" s="332"/>
      <c r="B767" s="146" t="s">
        <v>70</v>
      </c>
      <c r="C767" s="224"/>
      <c r="D767" s="224" t="s">
        <v>62</v>
      </c>
      <c r="E767" s="224"/>
      <c r="F767" s="224"/>
      <c r="G767" s="224">
        <f>G766</f>
        <v>98</v>
      </c>
      <c r="H767" s="224">
        <f t="shared" ref="H767:I767" si="404">H766</f>
        <v>98</v>
      </c>
      <c r="I767" s="251">
        <f t="shared" si="404"/>
        <v>0</v>
      </c>
      <c r="J767" s="251">
        <f t="shared" si="375"/>
        <v>0</v>
      </c>
      <c r="K767" s="224">
        <f t="shared" si="376"/>
        <v>98</v>
      </c>
      <c r="L767" s="224" t="s">
        <v>62</v>
      </c>
      <c r="M767" s="150">
        <v>46022</v>
      </c>
      <c r="N767" s="150">
        <v>46022</v>
      </c>
      <c r="O767" s="156"/>
      <c r="P767" s="223" t="s">
        <v>62</v>
      </c>
      <c r="Q767" s="156"/>
      <c r="R767" s="156"/>
    </row>
    <row r="768" spans="1:18" ht="14.25" x14ac:dyDescent="0.2">
      <c r="A768" s="332"/>
      <c r="B768" s="147" t="s">
        <v>76</v>
      </c>
      <c r="C768" s="224"/>
      <c r="D768" s="224"/>
      <c r="E768" s="224"/>
      <c r="F768" s="224"/>
      <c r="G768" s="224" t="s">
        <v>62</v>
      </c>
      <c r="H768" s="224"/>
      <c r="I768" s="251" t="s">
        <v>62</v>
      </c>
      <c r="J768" s="251" t="str">
        <f t="shared" si="375"/>
        <v>X</v>
      </c>
      <c r="K768" s="224" t="str">
        <f t="shared" si="376"/>
        <v>X</v>
      </c>
      <c r="L768" s="224" t="s">
        <v>62</v>
      </c>
      <c r="M768" s="224"/>
      <c r="N768" s="224"/>
      <c r="O768" s="223" t="s">
        <v>62</v>
      </c>
      <c r="P768" s="223" t="s">
        <v>62</v>
      </c>
      <c r="Q768" s="223" t="s">
        <v>62</v>
      </c>
      <c r="R768" s="223" t="s">
        <v>62</v>
      </c>
    </row>
    <row r="769" spans="1:18" ht="65.45" customHeight="1" x14ac:dyDescent="0.2">
      <c r="A769" s="332"/>
      <c r="B769" s="148" t="s">
        <v>192</v>
      </c>
      <c r="C769" s="224"/>
      <c r="D769" s="224" t="s">
        <v>62</v>
      </c>
      <c r="E769" s="224"/>
      <c r="F769" s="224"/>
      <c r="G769" s="224">
        <f>G766</f>
        <v>98</v>
      </c>
      <c r="H769" s="224">
        <f t="shared" ref="H769:I769" si="405">H766</f>
        <v>98</v>
      </c>
      <c r="I769" s="251">
        <f t="shared" si="405"/>
        <v>0</v>
      </c>
      <c r="J769" s="251">
        <f t="shared" si="375"/>
        <v>0</v>
      </c>
      <c r="K769" s="224">
        <f t="shared" si="376"/>
        <v>98</v>
      </c>
      <c r="L769" s="224" t="s">
        <v>62</v>
      </c>
      <c r="M769" s="150">
        <v>46022</v>
      </c>
      <c r="N769" s="150">
        <v>46022</v>
      </c>
      <c r="O769" s="156"/>
      <c r="P769" s="223" t="s">
        <v>62</v>
      </c>
      <c r="Q769" s="156"/>
      <c r="R769" s="156"/>
    </row>
    <row r="770" spans="1:18" ht="15" customHeight="1" x14ac:dyDescent="0.2">
      <c r="A770" s="332"/>
      <c r="B770" s="147" t="s">
        <v>193</v>
      </c>
      <c r="C770" s="224"/>
      <c r="D770" s="224"/>
      <c r="E770" s="224"/>
      <c r="F770" s="224"/>
      <c r="G770" s="224" t="s">
        <v>62</v>
      </c>
      <c r="H770" s="224"/>
      <c r="I770" s="251" t="s">
        <v>62</v>
      </c>
      <c r="J770" s="251" t="str">
        <f t="shared" si="375"/>
        <v>X</v>
      </c>
      <c r="K770" s="224" t="str">
        <f t="shared" si="376"/>
        <v>X</v>
      </c>
      <c r="L770" s="224" t="s">
        <v>62</v>
      </c>
      <c r="M770" s="224"/>
      <c r="N770" s="224"/>
      <c r="O770" s="223" t="s">
        <v>62</v>
      </c>
      <c r="P770" s="223" t="s">
        <v>62</v>
      </c>
      <c r="Q770" s="223" t="s">
        <v>62</v>
      </c>
      <c r="R770" s="223" t="s">
        <v>62</v>
      </c>
    </row>
    <row r="771" spans="1:18" ht="38.65" customHeight="1" x14ac:dyDescent="0.2">
      <c r="A771" s="332"/>
      <c r="B771" s="148" t="s">
        <v>330</v>
      </c>
      <c r="C771" s="224"/>
      <c r="D771" s="224" t="s">
        <v>62</v>
      </c>
      <c r="E771" s="224"/>
      <c r="F771" s="224"/>
      <c r="G771" s="224">
        <f>G767</f>
        <v>98</v>
      </c>
      <c r="H771" s="224">
        <f t="shared" ref="H771:I771" si="406">H767</f>
        <v>98</v>
      </c>
      <c r="I771" s="251">
        <f t="shared" si="406"/>
        <v>0</v>
      </c>
      <c r="J771" s="251">
        <f t="shared" si="375"/>
        <v>0</v>
      </c>
      <c r="K771" s="224">
        <f t="shared" si="376"/>
        <v>98</v>
      </c>
      <c r="L771" s="224" t="s">
        <v>62</v>
      </c>
      <c r="M771" s="150">
        <v>46022</v>
      </c>
      <c r="N771" s="150">
        <v>46022</v>
      </c>
      <c r="O771" s="156"/>
      <c r="P771" s="223" t="s">
        <v>62</v>
      </c>
      <c r="Q771" s="156"/>
      <c r="R771" s="156"/>
    </row>
    <row r="772" spans="1:18" ht="21" customHeight="1" x14ac:dyDescent="0.2">
      <c r="A772" s="332"/>
      <c r="B772" s="147" t="s">
        <v>71</v>
      </c>
      <c r="C772" s="224"/>
      <c r="D772" s="224"/>
      <c r="E772" s="224"/>
      <c r="F772" s="224"/>
      <c r="G772" s="224" t="s">
        <v>62</v>
      </c>
      <c r="H772" s="224"/>
      <c r="I772" s="251" t="s">
        <v>62</v>
      </c>
      <c r="J772" s="251" t="str">
        <f t="shared" si="375"/>
        <v>X</v>
      </c>
      <c r="K772" s="224" t="str">
        <f t="shared" si="376"/>
        <v>X</v>
      </c>
      <c r="L772" s="224" t="s">
        <v>62</v>
      </c>
      <c r="M772" s="224"/>
      <c r="N772" s="224"/>
      <c r="O772" s="223" t="s">
        <v>62</v>
      </c>
      <c r="P772" s="223" t="s">
        <v>62</v>
      </c>
      <c r="Q772" s="223" t="s">
        <v>62</v>
      </c>
      <c r="R772" s="223" t="s">
        <v>62</v>
      </c>
    </row>
    <row r="773" spans="1:18" ht="21" customHeight="1" x14ac:dyDescent="0.2">
      <c r="A773" s="333"/>
      <c r="B773" s="148" t="s">
        <v>72</v>
      </c>
      <c r="C773" s="224"/>
      <c r="D773" s="224" t="s">
        <v>62</v>
      </c>
      <c r="E773" s="224"/>
      <c r="F773" s="224"/>
      <c r="G773" s="224">
        <f>G771</f>
        <v>98</v>
      </c>
      <c r="H773" s="224">
        <f t="shared" ref="H773:I773" si="407">H771</f>
        <v>98</v>
      </c>
      <c r="I773" s="251">
        <f t="shared" si="407"/>
        <v>0</v>
      </c>
      <c r="J773" s="251">
        <f t="shared" si="375"/>
        <v>0</v>
      </c>
      <c r="K773" s="224">
        <f t="shared" si="376"/>
        <v>98</v>
      </c>
      <c r="L773" s="224" t="s">
        <v>62</v>
      </c>
      <c r="M773" s="150">
        <v>46022</v>
      </c>
      <c r="N773" s="150">
        <v>46022</v>
      </c>
      <c r="O773" s="156"/>
      <c r="P773" s="223" t="s">
        <v>62</v>
      </c>
      <c r="Q773" s="156"/>
      <c r="R773" s="156"/>
    </row>
    <row r="774" spans="1:18" s="56" customFormat="1" ht="74.45" customHeight="1" x14ac:dyDescent="0.25">
      <c r="A774" s="331" t="s">
        <v>307</v>
      </c>
      <c r="B774" s="137" t="s">
        <v>415</v>
      </c>
      <c r="C774" s="142" t="s">
        <v>191</v>
      </c>
      <c r="D774" s="141" t="s">
        <v>333</v>
      </c>
      <c r="E774" s="141" t="s">
        <v>82</v>
      </c>
      <c r="F774" s="142">
        <v>744</v>
      </c>
      <c r="G774" s="142">
        <v>98</v>
      </c>
      <c r="H774" s="142">
        <f>G774</f>
        <v>98</v>
      </c>
      <c r="I774" s="156">
        <v>0</v>
      </c>
      <c r="J774" s="156">
        <f t="shared" si="375"/>
        <v>0</v>
      </c>
      <c r="K774" s="142">
        <f t="shared" si="376"/>
        <v>98</v>
      </c>
      <c r="L774" s="142"/>
      <c r="M774" s="224" t="s">
        <v>62</v>
      </c>
      <c r="N774" s="224" t="s">
        <v>62</v>
      </c>
      <c r="O774" s="156">
        <v>6374.28</v>
      </c>
      <c r="P774" s="156"/>
      <c r="Q774" s="156">
        <v>1886.74</v>
      </c>
      <c r="R774" s="156">
        <v>0</v>
      </c>
    </row>
    <row r="775" spans="1:18" ht="15.75" x14ac:dyDescent="0.2">
      <c r="A775" s="332"/>
      <c r="B775" s="146" t="s">
        <v>70</v>
      </c>
      <c r="C775" s="224"/>
      <c r="D775" s="224" t="s">
        <v>62</v>
      </c>
      <c r="E775" s="224"/>
      <c r="F775" s="224"/>
      <c r="G775" s="224">
        <f>G774</f>
        <v>98</v>
      </c>
      <c r="H775" s="224">
        <f t="shared" ref="H775:I775" si="408">H774</f>
        <v>98</v>
      </c>
      <c r="I775" s="251">
        <f t="shared" si="408"/>
        <v>0</v>
      </c>
      <c r="J775" s="251">
        <f t="shared" ref="J775:J838" si="409">I775</f>
        <v>0</v>
      </c>
      <c r="K775" s="224">
        <f t="shared" ref="K775:K838" si="410">G775</f>
        <v>98</v>
      </c>
      <c r="L775" s="224" t="s">
        <v>62</v>
      </c>
      <c r="M775" s="150">
        <v>46022</v>
      </c>
      <c r="N775" s="150">
        <v>46022</v>
      </c>
      <c r="O775" s="156"/>
      <c r="P775" s="223" t="s">
        <v>62</v>
      </c>
      <c r="Q775" s="156"/>
      <c r="R775" s="156"/>
    </row>
    <row r="776" spans="1:18" ht="14.25" x14ac:dyDescent="0.2">
      <c r="A776" s="332"/>
      <c r="B776" s="147" t="s">
        <v>76</v>
      </c>
      <c r="C776" s="224"/>
      <c r="D776" s="224"/>
      <c r="E776" s="224"/>
      <c r="F776" s="224"/>
      <c r="G776" s="224" t="s">
        <v>62</v>
      </c>
      <c r="H776" s="224"/>
      <c r="I776" s="251" t="s">
        <v>62</v>
      </c>
      <c r="J776" s="251" t="str">
        <f t="shared" si="409"/>
        <v>X</v>
      </c>
      <c r="K776" s="224" t="str">
        <f t="shared" si="410"/>
        <v>X</v>
      </c>
      <c r="L776" s="224" t="s">
        <v>62</v>
      </c>
      <c r="M776" s="224"/>
      <c r="N776" s="224"/>
      <c r="O776" s="223" t="s">
        <v>62</v>
      </c>
      <c r="P776" s="223" t="s">
        <v>62</v>
      </c>
      <c r="Q776" s="223" t="s">
        <v>62</v>
      </c>
      <c r="R776" s="223" t="s">
        <v>62</v>
      </c>
    </row>
    <row r="777" spans="1:18" ht="65.45" customHeight="1" x14ac:dyDescent="0.2">
      <c r="A777" s="332"/>
      <c r="B777" s="148" t="s">
        <v>192</v>
      </c>
      <c r="C777" s="224"/>
      <c r="D777" s="224" t="s">
        <v>62</v>
      </c>
      <c r="E777" s="224"/>
      <c r="F777" s="224"/>
      <c r="G777" s="224">
        <f>G774</f>
        <v>98</v>
      </c>
      <c r="H777" s="224">
        <f t="shared" ref="H777:I777" si="411">H774</f>
        <v>98</v>
      </c>
      <c r="I777" s="251">
        <f t="shared" si="411"/>
        <v>0</v>
      </c>
      <c r="J777" s="251">
        <f t="shared" si="409"/>
        <v>0</v>
      </c>
      <c r="K777" s="224">
        <f t="shared" si="410"/>
        <v>98</v>
      </c>
      <c r="L777" s="224" t="s">
        <v>62</v>
      </c>
      <c r="M777" s="150">
        <v>46022</v>
      </c>
      <c r="N777" s="150">
        <v>46022</v>
      </c>
      <c r="O777" s="156"/>
      <c r="P777" s="223" t="s">
        <v>62</v>
      </c>
      <c r="Q777" s="156"/>
      <c r="R777" s="156"/>
    </row>
    <row r="778" spans="1:18" ht="15" customHeight="1" x14ac:dyDescent="0.2">
      <c r="A778" s="332"/>
      <c r="B778" s="147" t="s">
        <v>193</v>
      </c>
      <c r="C778" s="224"/>
      <c r="D778" s="224"/>
      <c r="E778" s="224"/>
      <c r="F778" s="224"/>
      <c r="G778" s="224" t="s">
        <v>62</v>
      </c>
      <c r="H778" s="224"/>
      <c r="I778" s="251" t="s">
        <v>62</v>
      </c>
      <c r="J778" s="251" t="str">
        <f t="shared" si="409"/>
        <v>X</v>
      </c>
      <c r="K778" s="224" t="str">
        <f t="shared" si="410"/>
        <v>X</v>
      </c>
      <c r="L778" s="224" t="s">
        <v>62</v>
      </c>
      <c r="M778" s="224"/>
      <c r="N778" s="224"/>
      <c r="O778" s="223" t="s">
        <v>62</v>
      </c>
      <c r="P778" s="223" t="s">
        <v>62</v>
      </c>
      <c r="Q778" s="223" t="s">
        <v>62</v>
      </c>
      <c r="R778" s="223" t="s">
        <v>62</v>
      </c>
    </row>
    <row r="779" spans="1:18" ht="38.65" customHeight="1" x14ac:dyDescent="0.2">
      <c r="A779" s="332"/>
      <c r="B779" s="148" t="s">
        <v>330</v>
      </c>
      <c r="C779" s="224"/>
      <c r="D779" s="224" t="s">
        <v>62</v>
      </c>
      <c r="E779" s="224"/>
      <c r="F779" s="224"/>
      <c r="G779" s="224">
        <f>G775</f>
        <v>98</v>
      </c>
      <c r="H779" s="224">
        <f t="shared" ref="H779:I779" si="412">H775</f>
        <v>98</v>
      </c>
      <c r="I779" s="251">
        <f t="shared" si="412"/>
        <v>0</v>
      </c>
      <c r="J779" s="251">
        <f t="shared" si="409"/>
        <v>0</v>
      </c>
      <c r="K779" s="224">
        <f t="shared" si="410"/>
        <v>98</v>
      </c>
      <c r="L779" s="224" t="s">
        <v>62</v>
      </c>
      <c r="M779" s="150">
        <v>46022</v>
      </c>
      <c r="N779" s="150">
        <v>46022</v>
      </c>
      <c r="O779" s="156"/>
      <c r="P779" s="223" t="s">
        <v>62</v>
      </c>
      <c r="Q779" s="156"/>
      <c r="R779" s="156"/>
    </row>
    <row r="780" spans="1:18" ht="21" customHeight="1" x14ac:dyDescent="0.2">
      <c r="A780" s="332"/>
      <c r="B780" s="147" t="s">
        <v>71</v>
      </c>
      <c r="C780" s="224"/>
      <c r="D780" s="224"/>
      <c r="E780" s="224"/>
      <c r="F780" s="224"/>
      <c r="G780" s="224" t="s">
        <v>62</v>
      </c>
      <c r="H780" s="224"/>
      <c r="I780" s="251" t="s">
        <v>62</v>
      </c>
      <c r="J780" s="251" t="str">
        <f t="shared" si="409"/>
        <v>X</v>
      </c>
      <c r="K780" s="224" t="str">
        <f t="shared" si="410"/>
        <v>X</v>
      </c>
      <c r="L780" s="224" t="s">
        <v>62</v>
      </c>
      <c r="M780" s="224"/>
      <c r="N780" s="224"/>
      <c r="O780" s="223" t="s">
        <v>62</v>
      </c>
      <c r="P780" s="223" t="s">
        <v>62</v>
      </c>
      <c r="Q780" s="223" t="s">
        <v>62</v>
      </c>
      <c r="R780" s="223" t="s">
        <v>62</v>
      </c>
    </row>
    <row r="781" spans="1:18" ht="21" customHeight="1" x14ac:dyDescent="0.2">
      <c r="A781" s="333"/>
      <c r="B781" s="148" t="s">
        <v>72</v>
      </c>
      <c r="C781" s="224"/>
      <c r="D781" s="224" t="s">
        <v>62</v>
      </c>
      <c r="E781" s="224"/>
      <c r="F781" s="224"/>
      <c r="G781" s="224">
        <f>G779</f>
        <v>98</v>
      </c>
      <c r="H781" s="224">
        <f t="shared" ref="H781:I781" si="413">H779</f>
        <v>98</v>
      </c>
      <c r="I781" s="251">
        <f t="shared" si="413"/>
        <v>0</v>
      </c>
      <c r="J781" s="251">
        <f t="shared" si="409"/>
        <v>0</v>
      </c>
      <c r="K781" s="224">
        <f t="shared" si="410"/>
        <v>98</v>
      </c>
      <c r="L781" s="224" t="s">
        <v>62</v>
      </c>
      <c r="M781" s="150">
        <v>46022</v>
      </c>
      <c r="N781" s="150">
        <v>46022</v>
      </c>
      <c r="O781" s="156"/>
      <c r="P781" s="223" t="s">
        <v>62</v>
      </c>
      <c r="Q781" s="156"/>
      <c r="R781" s="156"/>
    </row>
    <row r="782" spans="1:18" s="56" customFormat="1" ht="74.45" customHeight="1" x14ac:dyDescent="0.25">
      <c r="A782" s="331" t="s">
        <v>308</v>
      </c>
      <c r="B782" s="137" t="s">
        <v>415</v>
      </c>
      <c r="C782" s="142" t="s">
        <v>191</v>
      </c>
      <c r="D782" s="141" t="s">
        <v>333</v>
      </c>
      <c r="E782" s="141" t="s">
        <v>82</v>
      </c>
      <c r="F782" s="142">
        <v>744</v>
      </c>
      <c r="G782" s="142">
        <v>98</v>
      </c>
      <c r="H782" s="142">
        <f>G782</f>
        <v>98</v>
      </c>
      <c r="I782" s="156">
        <v>0</v>
      </c>
      <c r="J782" s="156">
        <f t="shared" si="409"/>
        <v>0</v>
      </c>
      <c r="K782" s="142">
        <f t="shared" si="410"/>
        <v>98</v>
      </c>
      <c r="L782" s="142"/>
      <c r="M782" s="224" t="s">
        <v>62</v>
      </c>
      <c r="N782" s="224" t="s">
        <v>62</v>
      </c>
      <c r="O782" s="156">
        <v>6374.28</v>
      </c>
      <c r="P782" s="156"/>
      <c r="Q782" s="156">
        <v>6374.28</v>
      </c>
      <c r="R782" s="156">
        <v>6374.28</v>
      </c>
    </row>
    <row r="783" spans="1:18" ht="15.75" x14ac:dyDescent="0.2">
      <c r="A783" s="332"/>
      <c r="B783" s="146" t="s">
        <v>70</v>
      </c>
      <c r="C783" s="224"/>
      <c r="D783" s="224" t="s">
        <v>62</v>
      </c>
      <c r="E783" s="224"/>
      <c r="F783" s="224"/>
      <c r="G783" s="224">
        <f>G782</f>
        <v>98</v>
      </c>
      <c r="H783" s="224">
        <f t="shared" ref="H783:I783" si="414">H782</f>
        <v>98</v>
      </c>
      <c r="I783" s="251">
        <f t="shared" si="414"/>
        <v>0</v>
      </c>
      <c r="J783" s="251">
        <f t="shared" si="409"/>
        <v>0</v>
      </c>
      <c r="K783" s="224">
        <f t="shared" si="410"/>
        <v>98</v>
      </c>
      <c r="L783" s="224" t="s">
        <v>62</v>
      </c>
      <c r="M783" s="150">
        <v>46022</v>
      </c>
      <c r="N783" s="150">
        <v>46022</v>
      </c>
      <c r="O783" s="156"/>
      <c r="P783" s="223" t="s">
        <v>62</v>
      </c>
      <c r="Q783" s="156"/>
      <c r="R783" s="156"/>
    </row>
    <row r="784" spans="1:18" ht="14.25" x14ac:dyDescent="0.2">
      <c r="A784" s="332"/>
      <c r="B784" s="147" t="s">
        <v>76</v>
      </c>
      <c r="C784" s="224"/>
      <c r="D784" s="224"/>
      <c r="E784" s="224"/>
      <c r="F784" s="224"/>
      <c r="G784" s="224" t="s">
        <v>62</v>
      </c>
      <c r="H784" s="224"/>
      <c r="I784" s="251" t="s">
        <v>62</v>
      </c>
      <c r="J784" s="251" t="str">
        <f t="shared" si="409"/>
        <v>X</v>
      </c>
      <c r="K784" s="224" t="str">
        <f t="shared" si="410"/>
        <v>X</v>
      </c>
      <c r="L784" s="224" t="s">
        <v>62</v>
      </c>
      <c r="M784" s="224"/>
      <c r="N784" s="224"/>
      <c r="O784" s="223" t="s">
        <v>62</v>
      </c>
      <c r="P784" s="223" t="s">
        <v>62</v>
      </c>
      <c r="Q784" s="223" t="s">
        <v>62</v>
      </c>
      <c r="R784" s="223" t="s">
        <v>62</v>
      </c>
    </row>
    <row r="785" spans="1:18" ht="65.45" customHeight="1" x14ac:dyDescent="0.2">
      <c r="A785" s="332"/>
      <c r="B785" s="148" t="s">
        <v>192</v>
      </c>
      <c r="C785" s="224"/>
      <c r="D785" s="224" t="s">
        <v>62</v>
      </c>
      <c r="E785" s="224"/>
      <c r="F785" s="224"/>
      <c r="G785" s="224">
        <f>G782</f>
        <v>98</v>
      </c>
      <c r="H785" s="224">
        <f t="shared" ref="H785:I785" si="415">H782</f>
        <v>98</v>
      </c>
      <c r="I785" s="251">
        <f t="shared" si="415"/>
        <v>0</v>
      </c>
      <c r="J785" s="251">
        <f t="shared" si="409"/>
        <v>0</v>
      </c>
      <c r="K785" s="224">
        <f t="shared" si="410"/>
        <v>98</v>
      </c>
      <c r="L785" s="224" t="s">
        <v>62</v>
      </c>
      <c r="M785" s="150">
        <v>46022</v>
      </c>
      <c r="N785" s="150">
        <v>46022</v>
      </c>
      <c r="O785" s="156"/>
      <c r="P785" s="223" t="s">
        <v>62</v>
      </c>
      <c r="Q785" s="156"/>
      <c r="R785" s="156"/>
    </row>
    <row r="786" spans="1:18" ht="15" customHeight="1" x14ac:dyDescent="0.2">
      <c r="A786" s="332"/>
      <c r="B786" s="147" t="s">
        <v>193</v>
      </c>
      <c r="C786" s="224"/>
      <c r="D786" s="224"/>
      <c r="E786" s="224"/>
      <c r="F786" s="224"/>
      <c r="G786" s="224" t="s">
        <v>62</v>
      </c>
      <c r="H786" s="224"/>
      <c r="I786" s="251" t="s">
        <v>62</v>
      </c>
      <c r="J786" s="251" t="str">
        <f t="shared" si="409"/>
        <v>X</v>
      </c>
      <c r="K786" s="224" t="str">
        <f t="shared" si="410"/>
        <v>X</v>
      </c>
      <c r="L786" s="224" t="s">
        <v>62</v>
      </c>
      <c r="M786" s="224"/>
      <c r="N786" s="224"/>
      <c r="O786" s="223" t="s">
        <v>62</v>
      </c>
      <c r="P786" s="223" t="s">
        <v>62</v>
      </c>
      <c r="Q786" s="223" t="s">
        <v>62</v>
      </c>
      <c r="R786" s="223" t="s">
        <v>62</v>
      </c>
    </row>
    <row r="787" spans="1:18" ht="38.65" customHeight="1" x14ac:dyDescent="0.2">
      <c r="A787" s="332"/>
      <c r="B787" s="148" t="s">
        <v>330</v>
      </c>
      <c r="C787" s="224"/>
      <c r="D787" s="224" t="s">
        <v>62</v>
      </c>
      <c r="E787" s="224"/>
      <c r="F787" s="224"/>
      <c r="G787" s="224">
        <f>G783</f>
        <v>98</v>
      </c>
      <c r="H787" s="224">
        <f t="shared" ref="H787:I787" si="416">H783</f>
        <v>98</v>
      </c>
      <c r="I787" s="251">
        <f t="shared" si="416"/>
        <v>0</v>
      </c>
      <c r="J787" s="251">
        <f t="shared" si="409"/>
        <v>0</v>
      </c>
      <c r="K787" s="224">
        <f t="shared" si="410"/>
        <v>98</v>
      </c>
      <c r="L787" s="224" t="s">
        <v>62</v>
      </c>
      <c r="M787" s="150">
        <v>46022</v>
      </c>
      <c r="N787" s="150">
        <v>46022</v>
      </c>
      <c r="O787" s="156"/>
      <c r="P787" s="223" t="s">
        <v>62</v>
      </c>
      <c r="Q787" s="156"/>
      <c r="R787" s="156"/>
    </row>
    <row r="788" spans="1:18" ht="21" customHeight="1" x14ac:dyDescent="0.2">
      <c r="A788" s="332"/>
      <c r="B788" s="147" t="s">
        <v>71</v>
      </c>
      <c r="C788" s="224"/>
      <c r="D788" s="224"/>
      <c r="E788" s="224"/>
      <c r="F788" s="224"/>
      <c r="G788" s="224" t="s">
        <v>62</v>
      </c>
      <c r="H788" s="224"/>
      <c r="I788" s="251" t="s">
        <v>62</v>
      </c>
      <c r="J788" s="251" t="str">
        <f t="shared" si="409"/>
        <v>X</v>
      </c>
      <c r="K788" s="224" t="str">
        <f t="shared" si="410"/>
        <v>X</v>
      </c>
      <c r="L788" s="224" t="s">
        <v>62</v>
      </c>
      <c r="M788" s="224"/>
      <c r="N788" s="224"/>
      <c r="O788" s="223" t="s">
        <v>62</v>
      </c>
      <c r="P788" s="223" t="s">
        <v>62</v>
      </c>
      <c r="Q788" s="223" t="s">
        <v>62</v>
      </c>
      <c r="R788" s="223" t="s">
        <v>62</v>
      </c>
    </row>
    <row r="789" spans="1:18" ht="21" customHeight="1" x14ac:dyDescent="0.2">
      <c r="A789" s="333"/>
      <c r="B789" s="148" t="s">
        <v>72</v>
      </c>
      <c r="C789" s="224"/>
      <c r="D789" s="224" t="s">
        <v>62</v>
      </c>
      <c r="E789" s="224"/>
      <c r="F789" s="224"/>
      <c r="G789" s="224">
        <f>G787</f>
        <v>98</v>
      </c>
      <c r="H789" s="224">
        <f t="shared" ref="H789:I789" si="417">H787</f>
        <v>98</v>
      </c>
      <c r="I789" s="251">
        <f t="shared" si="417"/>
        <v>0</v>
      </c>
      <c r="J789" s="251">
        <f t="shared" si="409"/>
        <v>0</v>
      </c>
      <c r="K789" s="224">
        <f t="shared" si="410"/>
        <v>98</v>
      </c>
      <c r="L789" s="224" t="s">
        <v>62</v>
      </c>
      <c r="M789" s="150">
        <v>46022</v>
      </c>
      <c r="N789" s="150">
        <v>46022</v>
      </c>
      <c r="O789" s="156"/>
      <c r="P789" s="223" t="s">
        <v>62</v>
      </c>
      <c r="Q789" s="156"/>
      <c r="R789" s="156"/>
    </row>
    <row r="790" spans="1:18" s="56" customFormat="1" ht="74.45" customHeight="1" x14ac:dyDescent="0.25">
      <c r="A790" s="331" t="s">
        <v>309</v>
      </c>
      <c r="B790" s="137" t="s">
        <v>415</v>
      </c>
      <c r="C790" s="142" t="s">
        <v>191</v>
      </c>
      <c r="D790" s="141" t="s">
        <v>333</v>
      </c>
      <c r="E790" s="141" t="s">
        <v>82</v>
      </c>
      <c r="F790" s="142">
        <v>744</v>
      </c>
      <c r="G790" s="142">
        <v>98</v>
      </c>
      <c r="H790" s="142">
        <f>G790</f>
        <v>98</v>
      </c>
      <c r="I790" s="156">
        <v>0</v>
      </c>
      <c r="J790" s="156">
        <f t="shared" si="409"/>
        <v>0</v>
      </c>
      <c r="K790" s="142">
        <f t="shared" si="410"/>
        <v>98</v>
      </c>
      <c r="L790" s="142"/>
      <c r="M790" s="224" t="s">
        <v>62</v>
      </c>
      <c r="N790" s="224" t="s">
        <v>62</v>
      </c>
      <c r="O790" s="156">
        <v>6374.28</v>
      </c>
      <c r="P790" s="156"/>
      <c r="Q790" s="156">
        <v>6374.28</v>
      </c>
      <c r="R790" s="156">
        <v>6374.28</v>
      </c>
    </row>
    <row r="791" spans="1:18" ht="15.75" x14ac:dyDescent="0.2">
      <c r="A791" s="332"/>
      <c r="B791" s="146" t="s">
        <v>70</v>
      </c>
      <c r="C791" s="224"/>
      <c r="D791" s="224" t="s">
        <v>62</v>
      </c>
      <c r="E791" s="224"/>
      <c r="F791" s="224"/>
      <c r="G791" s="224">
        <f>G790</f>
        <v>98</v>
      </c>
      <c r="H791" s="224">
        <f t="shared" ref="H791:I791" si="418">H790</f>
        <v>98</v>
      </c>
      <c r="I791" s="251">
        <f t="shared" si="418"/>
        <v>0</v>
      </c>
      <c r="J791" s="251">
        <f t="shared" si="409"/>
        <v>0</v>
      </c>
      <c r="K791" s="224">
        <f t="shared" si="410"/>
        <v>98</v>
      </c>
      <c r="L791" s="224" t="s">
        <v>62</v>
      </c>
      <c r="M791" s="150">
        <v>46022</v>
      </c>
      <c r="N791" s="150">
        <v>46022</v>
      </c>
      <c r="O791" s="156"/>
      <c r="P791" s="223" t="s">
        <v>62</v>
      </c>
      <c r="Q791" s="156"/>
      <c r="R791" s="156"/>
    </row>
    <row r="792" spans="1:18" ht="14.25" x14ac:dyDescent="0.2">
      <c r="A792" s="332"/>
      <c r="B792" s="147" t="s">
        <v>76</v>
      </c>
      <c r="C792" s="224"/>
      <c r="D792" s="224"/>
      <c r="E792" s="224"/>
      <c r="F792" s="224"/>
      <c r="G792" s="224" t="s">
        <v>62</v>
      </c>
      <c r="H792" s="224"/>
      <c r="I792" s="251" t="s">
        <v>62</v>
      </c>
      <c r="J792" s="251" t="str">
        <f t="shared" si="409"/>
        <v>X</v>
      </c>
      <c r="K792" s="224" t="str">
        <f t="shared" si="410"/>
        <v>X</v>
      </c>
      <c r="L792" s="224" t="s">
        <v>62</v>
      </c>
      <c r="M792" s="224"/>
      <c r="N792" s="224"/>
      <c r="O792" s="223" t="s">
        <v>62</v>
      </c>
      <c r="P792" s="223" t="s">
        <v>62</v>
      </c>
      <c r="Q792" s="223" t="s">
        <v>62</v>
      </c>
      <c r="R792" s="223" t="s">
        <v>62</v>
      </c>
    </row>
    <row r="793" spans="1:18" ht="65.45" customHeight="1" x14ac:dyDescent="0.2">
      <c r="A793" s="332"/>
      <c r="B793" s="148" t="s">
        <v>192</v>
      </c>
      <c r="C793" s="224"/>
      <c r="D793" s="224" t="s">
        <v>62</v>
      </c>
      <c r="E793" s="224"/>
      <c r="F793" s="224"/>
      <c r="G793" s="224">
        <f>G790</f>
        <v>98</v>
      </c>
      <c r="H793" s="224">
        <f t="shared" ref="H793:I793" si="419">H790</f>
        <v>98</v>
      </c>
      <c r="I793" s="251">
        <f t="shared" si="419"/>
        <v>0</v>
      </c>
      <c r="J793" s="251">
        <f t="shared" si="409"/>
        <v>0</v>
      </c>
      <c r="K793" s="224">
        <f t="shared" si="410"/>
        <v>98</v>
      </c>
      <c r="L793" s="224" t="s">
        <v>62</v>
      </c>
      <c r="M793" s="150">
        <v>46022</v>
      </c>
      <c r="N793" s="150">
        <v>46022</v>
      </c>
      <c r="O793" s="156"/>
      <c r="P793" s="223" t="s">
        <v>62</v>
      </c>
      <c r="Q793" s="156"/>
      <c r="R793" s="156"/>
    </row>
    <row r="794" spans="1:18" ht="15" customHeight="1" x14ac:dyDescent="0.2">
      <c r="A794" s="332"/>
      <c r="B794" s="147" t="s">
        <v>193</v>
      </c>
      <c r="C794" s="224"/>
      <c r="D794" s="224"/>
      <c r="E794" s="224"/>
      <c r="F794" s="224"/>
      <c r="G794" s="224" t="s">
        <v>62</v>
      </c>
      <c r="H794" s="224"/>
      <c r="I794" s="251" t="s">
        <v>62</v>
      </c>
      <c r="J794" s="251" t="str">
        <f t="shared" si="409"/>
        <v>X</v>
      </c>
      <c r="K794" s="224" t="str">
        <f t="shared" si="410"/>
        <v>X</v>
      </c>
      <c r="L794" s="224" t="s">
        <v>62</v>
      </c>
      <c r="M794" s="224"/>
      <c r="N794" s="224"/>
      <c r="O794" s="223" t="s">
        <v>62</v>
      </c>
      <c r="P794" s="223" t="s">
        <v>62</v>
      </c>
      <c r="Q794" s="223" t="s">
        <v>62</v>
      </c>
      <c r="R794" s="223" t="s">
        <v>62</v>
      </c>
    </row>
    <row r="795" spans="1:18" ht="38.65" customHeight="1" x14ac:dyDescent="0.2">
      <c r="A795" s="332"/>
      <c r="B795" s="148" t="s">
        <v>330</v>
      </c>
      <c r="C795" s="224"/>
      <c r="D795" s="224" t="s">
        <v>62</v>
      </c>
      <c r="E795" s="224"/>
      <c r="F795" s="224"/>
      <c r="G795" s="224">
        <f>G791</f>
        <v>98</v>
      </c>
      <c r="H795" s="224">
        <f t="shared" ref="H795:I795" si="420">H791</f>
        <v>98</v>
      </c>
      <c r="I795" s="251">
        <f t="shared" si="420"/>
        <v>0</v>
      </c>
      <c r="J795" s="251">
        <f t="shared" si="409"/>
        <v>0</v>
      </c>
      <c r="K795" s="224">
        <f t="shared" si="410"/>
        <v>98</v>
      </c>
      <c r="L795" s="224" t="s">
        <v>62</v>
      </c>
      <c r="M795" s="150">
        <v>46022</v>
      </c>
      <c r="N795" s="150">
        <v>46022</v>
      </c>
      <c r="O795" s="156"/>
      <c r="P795" s="223" t="s">
        <v>62</v>
      </c>
      <c r="Q795" s="156"/>
      <c r="R795" s="156"/>
    </row>
    <row r="796" spans="1:18" ht="21" customHeight="1" x14ac:dyDescent="0.2">
      <c r="A796" s="332"/>
      <c r="B796" s="147" t="s">
        <v>71</v>
      </c>
      <c r="C796" s="224"/>
      <c r="D796" s="224"/>
      <c r="E796" s="224"/>
      <c r="F796" s="224"/>
      <c r="G796" s="224" t="s">
        <v>62</v>
      </c>
      <c r="H796" s="224"/>
      <c r="I796" s="251" t="s">
        <v>62</v>
      </c>
      <c r="J796" s="251" t="str">
        <f t="shared" si="409"/>
        <v>X</v>
      </c>
      <c r="K796" s="224" t="str">
        <f t="shared" si="410"/>
        <v>X</v>
      </c>
      <c r="L796" s="224" t="s">
        <v>62</v>
      </c>
      <c r="M796" s="224"/>
      <c r="N796" s="224"/>
      <c r="O796" s="223" t="s">
        <v>62</v>
      </c>
      <c r="P796" s="223" t="s">
        <v>62</v>
      </c>
      <c r="Q796" s="223" t="s">
        <v>62</v>
      </c>
      <c r="R796" s="223" t="s">
        <v>62</v>
      </c>
    </row>
    <row r="797" spans="1:18" ht="21" customHeight="1" x14ac:dyDescent="0.2">
      <c r="A797" s="333"/>
      <c r="B797" s="148" t="s">
        <v>72</v>
      </c>
      <c r="C797" s="224"/>
      <c r="D797" s="224" t="s">
        <v>62</v>
      </c>
      <c r="E797" s="224"/>
      <c r="F797" s="224"/>
      <c r="G797" s="224">
        <f>G795</f>
        <v>98</v>
      </c>
      <c r="H797" s="224">
        <f t="shared" ref="H797:I797" si="421">H795</f>
        <v>98</v>
      </c>
      <c r="I797" s="251">
        <f t="shared" si="421"/>
        <v>0</v>
      </c>
      <c r="J797" s="251">
        <f t="shared" si="409"/>
        <v>0</v>
      </c>
      <c r="K797" s="224">
        <f t="shared" si="410"/>
        <v>98</v>
      </c>
      <c r="L797" s="224" t="s">
        <v>62</v>
      </c>
      <c r="M797" s="150">
        <v>46022</v>
      </c>
      <c r="N797" s="150">
        <v>46022</v>
      </c>
      <c r="O797" s="156"/>
      <c r="P797" s="223" t="s">
        <v>62</v>
      </c>
      <c r="Q797" s="156"/>
      <c r="R797" s="156"/>
    </row>
    <row r="798" spans="1:18" s="56" customFormat="1" ht="74.45" customHeight="1" x14ac:dyDescent="0.25">
      <c r="A798" s="331" t="s">
        <v>310</v>
      </c>
      <c r="B798" s="137" t="s">
        <v>415</v>
      </c>
      <c r="C798" s="142" t="s">
        <v>191</v>
      </c>
      <c r="D798" s="141" t="s">
        <v>333</v>
      </c>
      <c r="E798" s="141" t="s">
        <v>82</v>
      </c>
      <c r="F798" s="142">
        <v>744</v>
      </c>
      <c r="G798" s="142">
        <v>98</v>
      </c>
      <c r="H798" s="142">
        <f>G798</f>
        <v>98</v>
      </c>
      <c r="I798" s="156">
        <v>0</v>
      </c>
      <c r="J798" s="156">
        <f t="shared" si="409"/>
        <v>0</v>
      </c>
      <c r="K798" s="142">
        <f t="shared" si="410"/>
        <v>98</v>
      </c>
      <c r="L798" s="142"/>
      <c r="M798" s="224" t="s">
        <v>62</v>
      </c>
      <c r="N798" s="224" t="s">
        <v>62</v>
      </c>
      <c r="O798" s="156">
        <v>12748.56</v>
      </c>
      <c r="P798" s="156"/>
      <c r="Q798" s="156">
        <v>12739.1</v>
      </c>
      <c r="R798" s="156">
        <v>1877.28</v>
      </c>
    </row>
    <row r="799" spans="1:18" ht="15.75" x14ac:dyDescent="0.2">
      <c r="A799" s="332"/>
      <c r="B799" s="146" t="s">
        <v>70</v>
      </c>
      <c r="C799" s="224"/>
      <c r="D799" s="224" t="s">
        <v>62</v>
      </c>
      <c r="E799" s="224"/>
      <c r="F799" s="224"/>
      <c r="G799" s="224">
        <f>G798</f>
        <v>98</v>
      </c>
      <c r="H799" s="224">
        <f t="shared" ref="H799:I799" si="422">H798</f>
        <v>98</v>
      </c>
      <c r="I799" s="251">
        <f t="shared" si="422"/>
        <v>0</v>
      </c>
      <c r="J799" s="251">
        <f t="shared" si="409"/>
        <v>0</v>
      </c>
      <c r="K799" s="224">
        <f t="shared" si="410"/>
        <v>98</v>
      </c>
      <c r="L799" s="224" t="s">
        <v>62</v>
      </c>
      <c r="M799" s="150">
        <v>46022</v>
      </c>
      <c r="N799" s="150">
        <v>46022</v>
      </c>
      <c r="O799" s="156"/>
      <c r="P799" s="223" t="s">
        <v>62</v>
      </c>
      <c r="Q799" s="156"/>
      <c r="R799" s="156"/>
    </row>
    <row r="800" spans="1:18" ht="14.25" x14ac:dyDescent="0.2">
      <c r="A800" s="332"/>
      <c r="B800" s="147" t="s">
        <v>76</v>
      </c>
      <c r="C800" s="224"/>
      <c r="D800" s="224"/>
      <c r="E800" s="224"/>
      <c r="F800" s="224"/>
      <c r="G800" s="224" t="s">
        <v>62</v>
      </c>
      <c r="H800" s="224"/>
      <c r="I800" s="251" t="s">
        <v>62</v>
      </c>
      <c r="J800" s="251" t="str">
        <f t="shared" si="409"/>
        <v>X</v>
      </c>
      <c r="K800" s="224" t="str">
        <f t="shared" si="410"/>
        <v>X</v>
      </c>
      <c r="L800" s="224" t="s">
        <v>62</v>
      </c>
      <c r="M800" s="224"/>
      <c r="N800" s="224"/>
      <c r="O800" s="223" t="s">
        <v>62</v>
      </c>
      <c r="P800" s="223" t="s">
        <v>62</v>
      </c>
      <c r="Q800" s="223" t="s">
        <v>62</v>
      </c>
      <c r="R800" s="223" t="s">
        <v>62</v>
      </c>
    </row>
    <row r="801" spans="1:18" ht="65.45" customHeight="1" x14ac:dyDescent="0.2">
      <c r="A801" s="332"/>
      <c r="B801" s="148" t="s">
        <v>192</v>
      </c>
      <c r="C801" s="224"/>
      <c r="D801" s="224" t="s">
        <v>62</v>
      </c>
      <c r="E801" s="224"/>
      <c r="F801" s="224"/>
      <c r="G801" s="224">
        <f>G798</f>
        <v>98</v>
      </c>
      <c r="H801" s="224">
        <f t="shared" ref="H801:I801" si="423">H798</f>
        <v>98</v>
      </c>
      <c r="I801" s="251">
        <f t="shared" si="423"/>
        <v>0</v>
      </c>
      <c r="J801" s="251">
        <f t="shared" si="409"/>
        <v>0</v>
      </c>
      <c r="K801" s="224">
        <f t="shared" si="410"/>
        <v>98</v>
      </c>
      <c r="L801" s="224" t="s">
        <v>62</v>
      </c>
      <c r="M801" s="150">
        <v>46022</v>
      </c>
      <c r="N801" s="150">
        <v>46022</v>
      </c>
      <c r="O801" s="156"/>
      <c r="P801" s="223" t="s">
        <v>62</v>
      </c>
      <c r="Q801" s="156"/>
      <c r="R801" s="156"/>
    </row>
    <row r="802" spans="1:18" ht="15" customHeight="1" x14ac:dyDescent="0.2">
      <c r="A802" s="332"/>
      <c r="B802" s="147" t="s">
        <v>193</v>
      </c>
      <c r="C802" s="224"/>
      <c r="D802" s="224"/>
      <c r="E802" s="224"/>
      <c r="F802" s="224"/>
      <c r="G802" s="224" t="s">
        <v>62</v>
      </c>
      <c r="H802" s="224"/>
      <c r="I802" s="251" t="s">
        <v>62</v>
      </c>
      <c r="J802" s="251" t="str">
        <f t="shared" si="409"/>
        <v>X</v>
      </c>
      <c r="K802" s="224" t="str">
        <f t="shared" si="410"/>
        <v>X</v>
      </c>
      <c r="L802" s="224" t="s">
        <v>62</v>
      </c>
      <c r="M802" s="224"/>
      <c r="N802" s="224"/>
      <c r="O802" s="223" t="s">
        <v>62</v>
      </c>
      <c r="P802" s="223" t="s">
        <v>62</v>
      </c>
      <c r="Q802" s="223" t="s">
        <v>62</v>
      </c>
      <c r="R802" s="223" t="s">
        <v>62</v>
      </c>
    </row>
    <row r="803" spans="1:18" ht="38.65" customHeight="1" x14ac:dyDescent="0.2">
      <c r="A803" s="332"/>
      <c r="B803" s="148" t="s">
        <v>330</v>
      </c>
      <c r="C803" s="224"/>
      <c r="D803" s="224" t="s">
        <v>62</v>
      </c>
      <c r="E803" s="224"/>
      <c r="F803" s="224"/>
      <c r="G803" s="224">
        <f>G799</f>
        <v>98</v>
      </c>
      <c r="H803" s="224">
        <f t="shared" ref="H803:I803" si="424">H799</f>
        <v>98</v>
      </c>
      <c r="I803" s="251">
        <f t="shared" si="424"/>
        <v>0</v>
      </c>
      <c r="J803" s="251">
        <f t="shared" si="409"/>
        <v>0</v>
      </c>
      <c r="K803" s="224">
        <f t="shared" si="410"/>
        <v>98</v>
      </c>
      <c r="L803" s="224" t="s">
        <v>62</v>
      </c>
      <c r="M803" s="150">
        <v>46022</v>
      </c>
      <c r="N803" s="150">
        <v>46022</v>
      </c>
      <c r="O803" s="156"/>
      <c r="P803" s="223" t="s">
        <v>62</v>
      </c>
      <c r="Q803" s="156"/>
      <c r="R803" s="156"/>
    </row>
    <row r="804" spans="1:18" ht="21" customHeight="1" x14ac:dyDescent="0.2">
      <c r="A804" s="332"/>
      <c r="B804" s="147" t="s">
        <v>71</v>
      </c>
      <c r="C804" s="224"/>
      <c r="D804" s="224"/>
      <c r="E804" s="224"/>
      <c r="F804" s="224"/>
      <c r="G804" s="224" t="s">
        <v>62</v>
      </c>
      <c r="H804" s="224"/>
      <c r="I804" s="251" t="s">
        <v>62</v>
      </c>
      <c r="J804" s="251" t="str">
        <f t="shared" si="409"/>
        <v>X</v>
      </c>
      <c r="K804" s="224" t="str">
        <f t="shared" si="410"/>
        <v>X</v>
      </c>
      <c r="L804" s="224" t="s">
        <v>62</v>
      </c>
      <c r="M804" s="224"/>
      <c r="N804" s="224"/>
      <c r="O804" s="223" t="s">
        <v>62</v>
      </c>
      <c r="P804" s="223" t="s">
        <v>62</v>
      </c>
      <c r="Q804" s="223" t="s">
        <v>62</v>
      </c>
      <c r="R804" s="223" t="s">
        <v>62</v>
      </c>
    </row>
    <row r="805" spans="1:18" ht="21" customHeight="1" x14ac:dyDescent="0.2">
      <c r="A805" s="333"/>
      <c r="B805" s="148" t="s">
        <v>72</v>
      </c>
      <c r="C805" s="224"/>
      <c r="D805" s="224" t="s">
        <v>62</v>
      </c>
      <c r="E805" s="224"/>
      <c r="F805" s="224"/>
      <c r="G805" s="224">
        <f>G803</f>
        <v>98</v>
      </c>
      <c r="H805" s="224">
        <f t="shared" ref="H805:I805" si="425">H803</f>
        <v>98</v>
      </c>
      <c r="I805" s="251">
        <f t="shared" si="425"/>
        <v>0</v>
      </c>
      <c r="J805" s="251">
        <f t="shared" si="409"/>
        <v>0</v>
      </c>
      <c r="K805" s="224">
        <f t="shared" si="410"/>
        <v>98</v>
      </c>
      <c r="L805" s="224" t="s">
        <v>62</v>
      </c>
      <c r="M805" s="150">
        <v>46022</v>
      </c>
      <c r="N805" s="150">
        <v>46022</v>
      </c>
      <c r="O805" s="156"/>
      <c r="P805" s="223" t="s">
        <v>62</v>
      </c>
      <c r="Q805" s="156"/>
      <c r="R805" s="156"/>
    </row>
    <row r="806" spans="1:18" s="56" customFormat="1" ht="74.45" customHeight="1" x14ac:dyDescent="0.25">
      <c r="A806" s="331" t="s">
        <v>311</v>
      </c>
      <c r="B806" s="137" t="s">
        <v>415</v>
      </c>
      <c r="C806" s="142" t="s">
        <v>191</v>
      </c>
      <c r="D806" s="141" t="s">
        <v>333</v>
      </c>
      <c r="E806" s="141" t="s">
        <v>82</v>
      </c>
      <c r="F806" s="142">
        <v>744</v>
      </c>
      <c r="G806" s="142">
        <v>98</v>
      </c>
      <c r="H806" s="142">
        <f>G806</f>
        <v>98</v>
      </c>
      <c r="I806" s="156">
        <v>0</v>
      </c>
      <c r="J806" s="156">
        <f t="shared" si="409"/>
        <v>0</v>
      </c>
      <c r="K806" s="142">
        <f t="shared" si="410"/>
        <v>98</v>
      </c>
      <c r="L806" s="142"/>
      <c r="M806" s="224" t="s">
        <v>62</v>
      </c>
      <c r="N806" s="224" t="s">
        <v>62</v>
      </c>
      <c r="O806" s="156">
        <v>6364.82</v>
      </c>
      <c r="P806" s="156"/>
      <c r="Q806" s="156">
        <v>6364.82</v>
      </c>
      <c r="R806" s="156">
        <v>0</v>
      </c>
    </row>
    <row r="807" spans="1:18" ht="15.75" x14ac:dyDescent="0.2">
      <c r="A807" s="332"/>
      <c r="B807" s="146" t="s">
        <v>70</v>
      </c>
      <c r="C807" s="224"/>
      <c r="D807" s="224" t="s">
        <v>62</v>
      </c>
      <c r="E807" s="224"/>
      <c r="F807" s="224"/>
      <c r="G807" s="224">
        <f>G806</f>
        <v>98</v>
      </c>
      <c r="H807" s="224">
        <f t="shared" ref="H807:I807" si="426">H806</f>
        <v>98</v>
      </c>
      <c r="I807" s="251">
        <f t="shared" si="426"/>
        <v>0</v>
      </c>
      <c r="J807" s="251">
        <f t="shared" si="409"/>
        <v>0</v>
      </c>
      <c r="K807" s="224">
        <f t="shared" si="410"/>
        <v>98</v>
      </c>
      <c r="L807" s="224" t="s">
        <v>62</v>
      </c>
      <c r="M807" s="150">
        <v>46022</v>
      </c>
      <c r="N807" s="150">
        <v>46022</v>
      </c>
      <c r="O807" s="156"/>
      <c r="P807" s="223" t="s">
        <v>62</v>
      </c>
      <c r="Q807" s="156"/>
      <c r="R807" s="156"/>
    </row>
    <row r="808" spans="1:18" ht="14.25" x14ac:dyDescent="0.2">
      <c r="A808" s="332"/>
      <c r="B808" s="147" t="s">
        <v>76</v>
      </c>
      <c r="C808" s="224"/>
      <c r="D808" s="224"/>
      <c r="E808" s="224"/>
      <c r="F808" s="224"/>
      <c r="G808" s="224" t="s">
        <v>62</v>
      </c>
      <c r="H808" s="224"/>
      <c r="I808" s="251" t="s">
        <v>62</v>
      </c>
      <c r="J808" s="251" t="str">
        <f t="shared" si="409"/>
        <v>X</v>
      </c>
      <c r="K808" s="224" t="str">
        <f t="shared" si="410"/>
        <v>X</v>
      </c>
      <c r="L808" s="224" t="s">
        <v>62</v>
      </c>
      <c r="M808" s="224"/>
      <c r="N808" s="224"/>
      <c r="O808" s="223" t="s">
        <v>62</v>
      </c>
      <c r="P808" s="223" t="s">
        <v>62</v>
      </c>
      <c r="Q808" s="223" t="s">
        <v>62</v>
      </c>
      <c r="R808" s="223" t="s">
        <v>62</v>
      </c>
    </row>
    <row r="809" spans="1:18" ht="65.45" customHeight="1" x14ac:dyDescent="0.2">
      <c r="A809" s="332"/>
      <c r="B809" s="148" t="s">
        <v>192</v>
      </c>
      <c r="C809" s="224"/>
      <c r="D809" s="224" t="s">
        <v>62</v>
      </c>
      <c r="E809" s="224"/>
      <c r="F809" s="224"/>
      <c r="G809" s="224">
        <f>G806</f>
        <v>98</v>
      </c>
      <c r="H809" s="224">
        <f t="shared" ref="H809:I809" si="427">H806</f>
        <v>98</v>
      </c>
      <c r="I809" s="251">
        <f t="shared" si="427"/>
        <v>0</v>
      </c>
      <c r="J809" s="251">
        <f t="shared" si="409"/>
        <v>0</v>
      </c>
      <c r="K809" s="224">
        <f t="shared" si="410"/>
        <v>98</v>
      </c>
      <c r="L809" s="224" t="s">
        <v>62</v>
      </c>
      <c r="M809" s="150">
        <v>46022</v>
      </c>
      <c r="N809" s="150">
        <v>46022</v>
      </c>
      <c r="O809" s="156"/>
      <c r="P809" s="223" t="s">
        <v>62</v>
      </c>
      <c r="Q809" s="156"/>
      <c r="R809" s="156"/>
    </row>
    <row r="810" spans="1:18" ht="15" customHeight="1" x14ac:dyDescent="0.2">
      <c r="A810" s="332"/>
      <c r="B810" s="147" t="s">
        <v>193</v>
      </c>
      <c r="C810" s="224"/>
      <c r="D810" s="224"/>
      <c r="E810" s="224"/>
      <c r="F810" s="224"/>
      <c r="G810" s="224" t="s">
        <v>62</v>
      </c>
      <c r="H810" s="224"/>
      <c r="I810" s="251" t="s">
        <v>62</v>
      </c>
      <c r="J810" s="251" t="str">
        <f t="shared" si="409"/>
        <v>X</v>
      </c>
      <c r="K810" s="224" t="str">
        <f t="shared" si="410"/>
        <v>X</v>
      </c>
      <c r="L810" s="224" t="s">
        <v>62</v>
      </c>
      <c r="M810" s="224"/>
      <c r="N810" s="224"/>
      <c r="O810" s="223" t="s">
        <v>62</v>
      </c>
      <c r="P810" s="223" t="s">
        <v>62</v>
      </c>
      <c r="Q810" s="223" t="s">
        <v>62</v>
      </c>
      <c r="R810" s="223" t="s">
        <v>62</v>
      </c>
    </row>
    <row r="811" spans="1:18" ht="38.65" customHeight="1" x14ac:dyDescent="0.2">
      <c r="A811" s="332"/>
      <c r="B811" s="148" t="s">
        <v>330</v>
      </c>
      <c r="C811" s="224"/>
      <c r="D811" s="224" t="s">
        <v>62</v>
      </c>
      <c r="E811" s="224"/>
      <c r="F811" s="224"/>
      <c r="G811" s="224">
        <f>G807</f>
        <v>98</v>
      </c>
      <c r="H811" s="224">
        <f t="shared" ref="H811:I811" si="428">H807</f>
        <v>98</v>
      </c>
      <c r="I811" s="251">
        <f t="shared" si="428"/>
        <v>0</v>
      </c>
      <c r="J811" s="251">
        <f t="shared" si="409"/>
        <v>0</v>
      </c>
      <c r="K811" s="224">
        <f t="shared" si="410"/>
        <v>98</v>
      </c>
      <c r="L811" s="224" t="s">
        <v>62</v>
      </c>
      <c r="M811" s="150">
        <v>46022</v>
      </c>
      <c r="N811" s="150">
        <v>46022</v>
      </c>
      <c r="O811" s="156"/>
      <c r="P811" s="223" t="s">
        <v>62</v>
      </c>
      <c r="Q811" s="156"/>
      <c r="R811" s="156"/>
    </row>
    <row r="812" spans="1:18" ht="21" customHeight="1" x14ac:dyDescent="0.2">
      <c r="A812" s="332"/>
      <c r="B812" s="147" t="s">
        <v>71</v>
      </c>
      <c r="C812" s="224"/>
      <c r="D812" s="224"/>
      <c r="E812" s="224"/>
      <c r="F812" s="224"/>
      <c r="G812" s="224" t="s">
        <v>62</v>
      </c>
      <c r="H812" s="224"/>
      <c r="I812" s="251" t="s">
        <v>62</v>
      </c>
      <c r="J812" s="251" t="str">
        <f t="shared" si="409"/>
        <v>X</v>
      </c>
      <c r="K812" s="224" t="str">
        <f t="shared" si="410"/>
        <v>X</v>
      </c>
      <c r="L812" s="224" t="s">
        <v>62</v>
      </c>
      <c r="M812" s="224"/>
      <c r="N812" s="224"/>
      <c r="O812" s="223" t="s">
        <v>62</v>
      </c>
      <c r="P812" s="223" t="s">
        <v>62</v>
      </c>
      <c r="Q812" s="223" t="s">
        <v>62</v>
      </c>
      <c r="R812" s="223" t="s">
        <v>62</v>
      </c>
    </row>
    <row r="813" spans="1:18" ht="21" customHeight="1" x14ac:dyDescent="0.2">
      <c r="A813" s="333"/>
      <c r="B813" s="148" t="s">
        <v>72</v>
      </c>
      <c r="C813" s="224"/>
      <c r="D813" s="224" t="s">
        <v>62</v>
      </c>
      <c r="E813" s="224"/>
      <c r="F813" s="224"/>
      <c r="G813" s="224">
        <f>G811</f>
        <v>98</v>
      </c>
      <c r="H813" s="224">
        <f t="shared" ref="H813:I813" si="429">H811</f>
        <v>98</v>
      </c>
      <c r="I813" s="251">
        <f t="shared" si="429"/>
        <v>0</v>
      </c>
      <c r="J813" s="251">
        <f t="shared" si="409"/>
        <v>0</v>
      </c>
      <c r="K813" s="224">
        <f t="shared" si="410"/>
        <v>98</v>
      </c>
      <c r="L813" s="224" t="s">
        <v>62</v>
      </c>
      <c r="M813" s="150">
        <v>46022</v>
      </c>
      <c r="N813" s="150">
        <v>46022</v>
      </c>
      <c r="O813" s="156"/>
      <c r="P813" s="223" t="s">
        <v>62</v>
      </c>
      <c r="Q813" s="156"/>
      <c r="R813" s="156"/>
    </row>
    <row r="814" spans="1:18" s="56" customFormat="1" ht="74.45" customHeight="1" x14ac:dyDescent="0.25">
      <c r="A814" s="331" t="s">
        <v>312</v>
      </c>
      <c r="B814" s="137" t="s">
        <v>415</v>
      </c>
      <c r="C814" s="142" t="s">
        <v>191</v>
      </c>
      <c r="D814" s="141" t="s">
        <v>333</v>
      </c>
      <c r="E814" s="141" t="s">
        <v>82</v>
      </c>
      <c r="F814" s="142">
        <v>744</v>
      </c>
      <c r="G814" s="142">
        <v>98</v>
      </c>
      <c r="H814" s="142">
        <f>G814</f>
        <v>98</v>
      </c>
      <c r="I814" s="156">
        <v>0</v>
      </c>
      <c r="J814" s="156">
        <f t="shared" si="409"/>
        <v>0</v>
      </c>
      <c r="K814" s="142">
        <f t="shared" si="410"/>
        <v>98</v>
      </c>
      <c r="L814" s="142"/>
      <c r="M814" s="224" t="s">
        <v>62</v>
      </c>
      <c r="N814" s="224" t="s">
        <v>62</v>
      </c>
      <c r="O814" s="156">
        <v>12748.56</v>
      </c>
      <c r="P814" s="156"/>
      <c r="Q814" s="156">
        <v>12748.56</v>
      </c>
      <c r="R814" s="156">
        <v>12748.56</v>
      </c>
    </row>
    <row r="815" spans="1:18" ht="15.75" x14ac:dyDescent="0.2">
      <c r="A815" s="332"/>
      <c r="B815" s="146" t="s">
        <v>70</v>
      </c>
      <c r="C815" s="224"/>
      <c r="D815" s="224" t="s">
        <v>62</v>
      </c>
      <c r="E815" s="224"/>
      <c r="F815" s="224"/>
      <c r="G815" s="224">
        <f>G814</f>
        <v>98</v>
      </c>
      <c r="H815" s="224">
        <f t="shared" ref="H815:I815" si="430">H814</f>
        <v>98</v>
      </c>
      <c r="I815" s="251">
        <f t="shared" si="430"/>
        <v>0</v>
      </c>
      <c r="J815" s="251">
        <f t="shared" si="409"/>
        <v>0</v>
      </c>
      <c r="K815" s="224">
        <f t="shared" si="410"/>
        <v>98</v>
      </c>
      <c r="L815" s="224" t="s">
        <v>62</v>
      </c>
      <c r="M815" s="150">
        <v>46022</v>
      </c>
      <c r="N815" s="150">
        <v>46022</v>
      </c>
      <c r="O815" s="156"/>
      <c r="P815" s="223" t="s">
        <v>62</v>
      </c>
      <c r="Q815" s="156"/>
      <c r="R815" s="156"/>
    </row>
    <row r="816" spans="1:18" ht="14.25" x14ac:dyDescent="0.2">
      <c r="A816" s="332"/>
      <c r="B816" s="147" t="s">
        <v>76</v>
      </c>
      <c r="C816" s="224"/>
      <c r="D816" s="224"/>
      <c r="E816" s="224"/>
      <c r="F816" s="224"/>
      <c r="G816" s="224" t="s">
        <v>62</v>
      </c>
      <c r="H816" s="224"/>
      <c r="I816" s="251" t="s">
        <v>62</v>
      </c>
      <c r="J816" s="251" t="str">
        <f t="shared" si="409"/>
        <v>X</v>
      </c>
      <c r="K816" s="224" t="str">
        <f t="shared" si="410"/>
        <v>X</v>
      </c>
      <c r="L816" s="224" t="s">
        <v>62</v>
      </c>
      <c r="M816" s="224"/>
      <c r="N816" s="224"/>
      <c r="O816" s="223" t="s">
        <v>62</v>
      </c>
      <c r="P816" s="223" t="s">
        <v>62</v>
      </c>
      <c r="Q816" s="223" t="s">
        <v>62</v>
      </c>
      <c r="R816" s="223" t="s">
        <v>62</v>
      </c>
    </row>
    <row r="817" spans="1:18" ht="65.45" customHeight="1" x14ac:dyDescent="0.2">
      <c r="A817" s="332"/>
      <c r="B817" s="148" t="s">
        <v>192</v>
      </c>
      <c r="C817" s="224"/>
      <c r="D817" s="224" t="s">
        <v>62</v>
      </c>
      <c r="E817" s="224"/>
      <c r="F817" s="224"/>
      <c r="G817" s="224">
        <f>G814</f>
        <v>98</v>
      </c>
      <c r="H817" s="224">
        <f t="shared" ref="H817:I817" si="431">H814</f>
        <v>98</v>
      </c>
      <c r="I817" s="251">
        <f t="shared" si="431"/>
        <v>0</v>
      </c>
      <c r="J817" s="251">
        <f t="shared" si="409"/>
        <v>0</v>
      </c>
      <c r="K817" s="224">
        <f t="shared" si="410"/>
        <v>98</v>
      </c>
      <c r="L817" s="224" t="s">
        <v>62</v>
      </c>
      <c r="M817" s="150">
        <v>46022</v>
      </c>
      <c r="N817" s="150">
        <v>46022</v>
      </c>
      <c r="O817" s="156"/>
      <c r="P817" s="223" t="s">
        <v>62</v>
      </c>
      <c r="Q817" s="156"/>
      <c r="R817" s="156"/>
    </row>
    <row r="818" spans="1:18" ht="15" customHeight="1" x14ac:dyDescent="0.2">
      <c r="A818" s="332"/>
      <c r="B818" s="147" t="s">
        <v>193</v>
      </c>
      <c r="C818" s="224"/>
      <c r="D818" s="224"/>
      <c r="E818" s="224"/>
      <c r="F818" s="224"/>
      <c r="G818" s="224" t="s">
        <v>62</v>
      </c>
      <c r="H818" s="224"/>
      <c r="I818" s="251" t="s">
        <v>62</v>
      </c>
      <c r="J818" s="251" t="str">
        <f t="shared" si="409"/>
        <v>X</v>
      </c>
      <c r="K818" s="224" t="str">
        <f t="shared" si="410"/>
        <v>X</v>
      </c>
      <c r="L818" s="224" t="s">
        <v>62</v>
      </c>
      <c r="M818" s="224"/>
      <c r="N818" s="224"/>
      <c r="O818" s="223" t="s">
        <v>62</v>
      </c>
      <c r="P818" s="223" t="s">
        <v>62</v>
      </c>
      <c r="Q818" s="223" t="s">
        <v>62</v>
      </c>
      <c r="R818" s="223" t="s">
        <v>62</v>
      </c>
    </row>
    <row r="819" spans="1:18" ht="38.65" customHeight="1" x14ac:dyDescent="0.2">
      <c r="A819" s="332"/>
      <c r="B819" s="148" t="s">
        <v>330</v>
      </c>
      <c r="C819" s="224"/>
      <c r="D819" s="224" t="s">
        <v>62</v>
      </c>
      <c r="E819" s="224"/>
      <c r="F819" s="224"/>
      <c r="G819" s="224">
        <f>G815</f>
        <v>98</v>
      </c>
      <c r="H819" s="224">
        <f t="shared" ref="H819:I819" si="432">H815</f>
        <v>98</v>
      </c>
      <c r="I819" s="251">
        <f t="shared" si="432"/>
        <v>0</v>
      </c>
      <c r="J819" s="251">
        <f t="shared" si="409"/>
        <v>0</v>
      </c>
      <c r="K819" s="224">
        <f t="shared" si="410"/>
        <v>98</v>
      </c>
      <c r="L819" s="224" t="s">
        <v>62</v>
      </c>
      <c r="M819" s="150">
        <v>46022</v>
      </c>
      <c r="N819" s="150">
        <v>46022</v>
      </c>
      <c r="O819" s="156"/>
      <c r="P819" s="223" t="s">
        <v>62</v>
      </c>
      <c r="Q819" s="156"/>
      <c r="R819" s="156"/>
    </row>
    <row r="820" spans="1:18" ht="21" customHeight="1" x14ac:dyDescent="0.2">
      <c r="A820" s="332"/>
      <c r="B820" s="147" t="s">
        <v>71</v>
      </c>
      <c r="C820" s="224"/>
      <c r="D820" s="224"/>
      <c r="E820" s="224"/>
      <c r="F820" s="224"/>
      <c r="G820" s="224" t="s">
        <v>62</v>
      </c>
      <c r="H820" s="224"/>
      <c r="I820" s="251" t="s">
        <v>62</v>
      </c>
      <c r="J820" s="251" t="str">
        <f t="shared" si="409"/>
        <v>X</v>
      </c>
      <c r="K820" s="224" t="str">
        <f t="shared" si="410"/>
        <v>X</v>
      </c>
      <c r="L820" s="224" t="s">
        <v>62</v>
      </c>
      <c r="M820" s="224"/>
      <c r="N820" s="224"/>
      <c r="O820" s="223" t="s">
        <v>62</v>
      </c>
      <c r="P820" s="223" t="s">
        <v>62</v>
      </c>
      <c r="Q820" s="223" t="s">
        <v>62</v>
      </c>
      <c r="R820" s="223" t="s">
        <v>62</v>
      </c>
    </row>
    <row r="821" spans="1:18" ht="21" customHeight="1" x14ac:dyDescent="0.2">
      <c r="A821" s="333"/>
      <c r="B821" s="148" t="s">
        <v>72</v>
      </c>
      <c r="C821" s="224"/>
      <c r="D821" s="224" t="s">
        <v>62</v>
      </c>
      <c r="E821" s="224"/>
      <c r="F821" s="224"/>
      <c r="G821" s="224">
        <f>G819</f>
        <v>98</v>
      </c>
      <c r="H821" s="224">
        <f t="shared" ref="H821:I821" si="433">H819</f>
        <v>98</v>
      </c>
      <c r="I821" s="251">
        <f t="shared" si="433"/>
        <v>0</v>
      </c>
      <c r="J821" s="251">
        <f t="shared" si="409"/>
        <v>0</v>
      </c>
      <c r="K821" s="224">
        <f t="shared" si="410"/>
        <v>98</v>
      </c>
      <c r="L821" s="224" t="s">
        <v>62</v>
      </c>
      <c r="M821" s="150">
        <v>46022</v>
      </c>
      <c r="N821" s="150">
        <v>46022</v>
      </c>
      <c r="O821" s="156"/>
      <c r="P821" s="223" t="s">
        <v>62</v>
      </c>
      <c r="Q821" s="156"/>
      <c r="R821" s="156"/>
    </row>
    <row r="822" spans="1:18" s="56" customFormat="1" ht="74.45" customHeight="1" x14ac:dyDescent="0.25">
      <c r="A822" s="331" t="s">
        <v>313</v>
      </c>
      <c r="B822" s="137" t="s">
        <v>415</v>
      </c>
      <c r="C822" s="142" t="s">
        <v>191</v>
      </c>
      <c r="D822" s="141" t="s">
        <v>333</v>
      </c>
      <c r="E822" s="141" t="s">
        <v>82</v>
      </c>
      <c r="F822" s="142">
        <v>744</v>
      </c>
      <c r="G822" s="142">
        <v>98</v>
      </c>
      <c r="H822" s="142">
        <f>G822</f>
        <v>98</v>
      </c>
      <c r="I822" s="156">
        <v>0</v>
      </c>
      <c r="J822" s="156">
        <f t="shared" si="409"/>
        <v>0</v>
      </c>
      <c r="K822" s="142">
        <f t="shared" si="410"/>
        <v>98</v>
      </c>
      <c r="L822" s="142"/>
      <c r="M822" s="224" t="s">
        <v>62</v>
      </c>
      <c r="N822" s="224" t="s">
        <v>62</v>
      </c>
      <c r="O822" s="156">
        <v>12748.56</v>
      </c>
      <c r="P822" s="156"/>
      <c r="Q822" s="156"/>
      <c r="R822" s="156">
        <v>0</v>
      </c>
    </row>
    <row r="823" spans="1:18" ht="15.75" x14ac:dyDescent="0.2">
      <c r="A823" s="332"/>
      <c r="B823" s="146" t="s">
        <v>70</v>
      </c>
      <c r="C823" s="224"/>
      <c r="D823" s="224" t="s">
        <v>62</v>
      </c>
      <c r="E823" s="224"/>
      <c r="F823" s="224"/>
      <c r="G823" s="224">
        <f>G822</f>
        <v>98</v>
      </c>
      <c r="H823" s="224">
        <f t="shared" ref="H823:I823" si="434">H822</f>
        <v>98</v>
      </c>
      <c r="I823" s="251">
        <f t="shared" si="434"/>
        <v>0</v>
      </c>
      <c r="J823" s="251">
        <f t="shared" si="409"/>
        <v>0</v>
      </c>
      <c r="K823" s="224">
        <f t="shared" si="410"/>
        <v>98</v>
      </c>
      <c r="L823" s="224" t="s">
        <v>62</v>
      </c>
      <c r="M823" s="150">
        <v>46022</v>
      </c>
      <c r="N823" s="150">
        <v>46022</v>
      </c>
      <c r="O823" s="156"/>
      <c r="P823" s="223" t="s">
        <v>62</v>
      </c>
      <c r="Q823" s="156"/>
      <c r="R823" s="156"/>
    </row>
    <row r="824" spans="1:18" ht="14.25" x14ac:dyDescent="0.2">
      <c r="A824" s="332"/>
      <c r="B824" s="147" t="s">
        <v>76</v>
      </c>
      <c r="C824" s="224"/>
      <c r="D824" s="224"/>
      <c r="E824" s="224"/>
      <c r="F824" s="224"/>
      <c r="G824" s="224" t="s">
        <v>62</v>
      </c>
      <c r="H824" s="224"/>
      <c r="I824" s="251" t="s">
        <v>62</v>
      </c>
      <c r="J824" s="251" t="str">
        <f t="shared" si="409"/>
        <v>X</v>
      </c>
      <c r="K824" s="224" t="str">
        <f t="shared" si="410"/>
        <v>X</v>
      </c>
      <c r="L824" s="224" t="s">
        <v>62</v>
      </c>
      <c r="M824" s="224"/>
      <c r="N824" s="224"/>
      <c r="O824" s="223" t="s">
        <v>62</v>
      </c>
      <c r="P824" s="223" t="s">
        <v>62</v>
      </c>
      <c r="Q824" s="223" t="s">
        <v>62</v>
      </c>
      <c r="R824" s="223" t="s">
        <v>62</v>
      </c>
    </row>
    <row r="825" spans="1:18" ht="65.45" customHeight="1" x14ac:dyDescent="0.2">
      <c r="A825" s="332"/>
      <c r="B825" s="148" t="s">
        <v>192</v>
      </c>
      <c r="C825" s="224"/>
      <c r="D825" s="224" t="s">
        <v>62</v>
      </c>
      <c r="E825" s="224"/>
      <c r="F825" s="224"/>
      <c r="G825" s="224">
        <f>G822</f>
        <v>98</v>
      </c>
      <c r="H825" s="224">
        <f t="shared" ref="H825:I825" si="435">H822</f>
        <v>98</v>
      </c>
      <c r="I825" s="251">
        <f t="shared" si="435"/>
        <v>0</v>
      </c>
      <c r="J825" s="251">
        <f t="shared" si="409"/>
        <v>0</v>
      </c>
      <c r="K825" s="224">
        <f t="shared" si="410"/>
        <v>98</v>
      </c>
      <c r="L825" s="224" t="s">
        <v>62</v>
      </c>
      <c r="M825" s="150">
        <v>46022</v>
      </c>
      <c r="N825" s="150">
        <v>46022</v>
      </c>
      <c r="O825" s="156"/>
      <c r="P825" s="223" t="s">
        <v>62</v>
      </c>
      <c r="Q825" s="156"/>
      <c r="R825" s="156"/>
    </row>
    <row r="826" spans="1:18" ht="15" customHeight="1" x14ac:dyDescent="0.2">
      <c r="A826" s="332"/>
      <c r="B826" s="147" t="s">
        <v>193</v>
      </c>
      <c r="C826" s="224"/>
      <c r="D826" s="224"/>
      <c r="E826" s="224"/>
      <c r="F826" s="224"/>
      <c r="G826" s="224" t="s">
        <v>62</v>
      </c>
      <c r="H826" s="224"/>
      <c r="I826" s="251" t="s">
        <v>62</v>
      </c>
      <c r="J826" s="251" t="str">
        <f t="shared" si="409"/>
        <v>X</v>
      </c>
      <c r="K826" s="224" t="str">
        <f t="shared" si="410"/>
        <v>X</v>
      </c>
      <c r="L826" s="224" t="s">
        <v>62</v>
      </c>
      <c r="M826" s="224"/>
      <c r="N826" s="224"/>
      <c r="O826" s="223" t="s">
        <v>62</v>
      </c>
      <c r="P826" s="223" t="s">
        <v>62</v>
      </c>
      <c r="Q826" s="223" t="s">
        <v>62</v>
      </c>
      <c r="R826" s="223" t="s">
        <v>62</v>
      </c>
    </row>
    <row r="827" spans="1:18" ht="38.65" customHeight="1" x14ac:dyDescent="0.2">
      <c r="A827" s="332"/>
      <c r="B827" s="148" t="s">
        <v>330</v>
      </c>
      <c r="C827" s="224"/>
      <c r="D827" s="224" t="s">
        <v>62</v>
      </c>
      <c r="E827" s="224"/>
      <c r="F827" s="224"/>
      <c r="G827" s="224">
        <f>G823</f>
        <v>98</v>
      </c>
      <c r="H827" s="224">
        <f t="shared" ref="H827:I827" si="436">H823</f>
        <v>98</v>
      </c>
      <c r="I827" s="251">
        <f t="shared" si="436"/>
        <v>0</v>
      </c>
      <c r="J827" s="251">
        <f t="shared" si="409"/>
        <v>0</v>
      </c>
      <c r="K827" s="224">
        <f t="shared" si="410"/>
        <v>98</v>
      </c>
      <c r="L827" s="224" t="s">
        <v>62</v>
      </c>
      <c r="M827" s="150">
        <v>46022</v>
      </c>
      <c r="N827" s="150">
        <v>46022</v>
      </c>
      <c r="O827" s="156"/>
      <c r="P827" s="223" t="s">
        <v>62</v>
      </c>
      <c r="Q827" s="156"/>
      <c r="R827" s="156"/>
    </row>
    <row r="828" spans="1:18" ht="21" customHeight="1" x14ac:dyDescent="0.2">
      <c r="A828" s="332"/>
      <c r="B828" s="147" t="s">
        <v>71</v>
      </c>
      <c r="C828" s="224"/>
      <c r="D828" s="224"/>
      <c r="E828" s="224"/>
      <c r="F828" s="224"/>
      <c r="G828" s="224" t="s">
        <v>62</v>
      </c>
      <c r="H828" s="224"/>
      <c r="I828" s="251" t="s">
        <v>62</v>
      </c>
      <c r="J828" s="251" t="str">
        <f t="shared" si="409"/>
        <v>X</v>
      </c>
      <c r="K828" s="224" t="str">
        <f t="shared" si="410"/>
        <v>X</v>
      </c>
      <c r="L828" s="224" t="s">
        <v>62</v>
      </c>
      <c r="M828" s="224"/>
      <c r="N828" s="224"/>
      <c r="O828" s="223" t="s">
        <v>62</v>
      </c>
      <c r="P828" s="223" t="s">
        <v>62</v>
      </c>
      <c r="Q828" s="223" t="s">
        <v>62</v>
      </c>
      <c r="R828" s="223" t="s">
        <v>62</v>
      </c>
    </row>
    <row r="829" spans="1:18" ht="21" customHeight="1" x14ac:dyDescent="0.2">
      <c r="A829" s="333"/>
      <c r="B829" s="148" t="s">
        <v>72</v>
      </c>
      <c r="C829" s="224"/>
      <c r="D829" s="224" t="s">
        <v>62</v>
      </c>
      <c r="E829" s="224"/>
      <c r="F829" s="224"/>
      <c r="G829" s="224">
        <f>G827</f>
        <v>98</v>
      </c>
      <c r="H829" s="224">
        <f t="shared" ref="H829:I829" si="437">H827</f>
        <v>98</v>
      </c>
      <c r="I829" s="251">
        <f t="shared" si="437"/>
        <v>0</v>
      </c>
      <c r="J829" s="251">
        <f t="shared" si="409"/>
        <v>0</v>
      </c>
      <c r="K829" s="224">
        <f t="shared" si="410"/>
        <v>98</v>
      </c>
      <c r="L829" s="224" t="s">
        <v>62</v>
      </c>
      <c r="M829" s="150">
        <v>46022</v>
      </c>
      <c r="N829" s="150">
        <v>46022</v>
      </c>
      <c r="O829" s="156"/>
      <c r="P829" s="223" t="s">
        <v>62</v>
      </c>
      <c r="Q829" s="156"/>
      <c r="R829" s="156"/>
    </row>
    <row r="830" spans="1:18" s="56" customFormat="1" ht="74.45" customHeight="1" x14ac:dyDescent="0.25">
      <c r="A830" s="331" t="s">
        <v>314</v>
      </c>
      <c r="B830" s="137" t="s">
        <v>415</v>
      </c>
      <c r="C830" s="142" t="s">
        <v>191</v>
      </c>
      <c r="D830" s="141" t="s">
        <v>333</v>
      </c>
      <c r="E830" s="141" t="s">
        <v>82</v>
      </c>
      <c r="F830" s="142">
        <v>744</v>
      </c>
      <c r="G830" s="142">
        <v>98</v>
      </c>
      <c r="H830" s="142">
        <f>G830</f>
        <v>98</v>
      </c>
      <c r="I830" s="156">
        <v>0</v>
      </c>
      <c r="J830" s="156">
        <f t="shared" si="409"/>
        <v>0</v>
      </c>
      <c r="K830" s="142">
        <f t="shared" si="410"/>
        <v>98</v>
      </c>
      <c r="L830" s="142"/>
      <c r="M830" s="224" t="s">
        <v>62</v>
      </c>
      <c r="N830" s="224" t="s">
        <v>62</v>
      </c>
      <c r="O830" s="156">
        <v>12748.56</v>
      </c>
      <c r="P830" s="156"/>
      <c r="Q830" s="156">
        <v>12748.56</v>
      </c>
      <c r="R830" s="156">
        <v>0</v>
      </c>
    </row>
    <row r="831" spans="1:18" ht="15.75" x14ac:dyDescent="0.2">
      <c r="A831" s="332"/>
      <c r="B831" s="146" t="s">
        <v>70</v>
      </c>
      <c r="C831" s="224"/>
      <c r="D831" s="224" t="s">
        <v>62</v>
      </c>
      <c r="E831" s="224"/>
      <c r="F831" s="224"/>
      <c r="G831" s="224">
        <f>G830</f>
        <v>98</v>
      </c>
      <c r="H831" s="224">
        <f t="shared" ref="H831:I831" si="438">H830</f>
        <v>98</v>
      </c>
      <c r="I831" s="251">
        <f t="shared" si="438"/>
        <v>0</v>
      </c>
      <c r="J831" s="251">
        <f t="shared" si="409"/>
        <v>0</v>
      </c>
      <c r="K831" s="224">
        <f t="shared" si="410"/>
        <v>98</v>
      </c>
      <c r="L831" s="224" t="s">
        <v>62</v>
      </c>
      <c r="M831" s="150">
        <v>46022</v>
      </c>
      <c r="N831" s="150">
        <v>46022</v>
      </c>
      <c r="O831" s="156"/>
      <c r="P831" s="223" t="s">
        <v>62</v>
      </c>
      <c r="Q831" s="156"/>
      <c r="R831" s="156"/>
    </row>
    <row r="832" spans="1:18" ht="14.25" x14ac:dyDescent="0.2">
      <c r="A832" s="332"/>
      <c r="B832" s="147" t="s">
        <v>76</v>
      </c>
      <c r="C832" s="224"/>
      <c r="D832" s="224"/>
      <c r="E832" s="224"/>
      <c r="F832" s="224"/>
      <c r="G832" s="224" t="s">
        <v>62</v>
      </c>
      <c r="H832" s="224"/>
      <c r="I832" s="251" t="s">
        <v>62</v>
      </c>
      <c r="J832" s="251" t="str">
        <f t="shared" si="409"/>
        <v>X</v>
      </c>
      <c r="K832" s="224" t="str">
        <f t="shared" si="410"/>
        <v>X</v>
      </c>
      <c r="L832" s="224" t="s">
        <v>62</v>
      </c>
      <c r="M832" s="224"/>
      <c r="N832" s="224"/>
      <c r="O832" s="223" t="s">
        <v>62</v>
      </c>
      <c r="P832" s="223" t="s">
        <v>62</v>
      </c>
      <c r="Q832" s="223" t="s">
        <v>62</v>
      </c>
      <c r="R832" s="223" t="s">
        <v>62</v>
      </c>
    </row>
    <row r="833" spans="1:18" ht="65.45" customHeight="1" x14ac:dyDescent="0.2">
      <c r="A833" s="332"/>
      <c r="B833" s="148" t="s">
        <v>192</v>
      </c>
      <c r="C833" s="224"/>
      <c r="D833" s="224" t="s">
        <v>62</v>
      </c>
      <c r="E833" s="224"/>
      <c r="F833" s="224"/>
      <c r="G833" s="224">
        <f>G830</f>
        <v>98</v>
      </c>
      <c r="H833" s="224">
        <f t="shared" ref="H833:I833" si="439">H830</f>
        <v>98</v>
      </c>
      <c r="I833" s="251">
        <f t="shared" si="439"/>
        <v>0</v>
      </c>
      <c r="J833" s="251">
        <f t="shared" si="409"/>
        <v>0</v>
      </c>
      <c r="K833" s="224">
        <f t="shared" si="410"/>
        <v>98</v>
      </c>
      <c r="L833" s="224" t="s">
        <v>62</v>
      </c>
      <c r="M833" s="150">
        <v>46022</v>
      </c>
      <c r="N833" s="150">
        <v>46022</v>
      </c>
      <c r="O833" s="156"/>
      <c r="P833" s="223" t="s">
        <v>62</v>
      </c>
      <c r="Q833" s="156"/>
      <c r="R833" s="156"/>
    </row>
    <row r="834" spans="1:18" ht="15" customHeight="1" x14ac:dyDescent="0.2">
      <c r="A834" s="332"/>
      <c r="B834" s="147" t="s">
        <v>193</v>
      </c>
      <c r="C834" s="224"/>
      <c r="D834" s="224"/>
      <c r="E834" s="224"/>
      <c r="F834" s="224"/>
      <c r="G834" s="224" t="s">
        <v>62</v>
      </c>
      <c r="H834" s="224"/>
      <c r="I834" s="251" t="s">
        <v>62</v>
      </c>
      <c r="J834" s="251" t="str">
        <f t="shared" si="409"/>
        <v>X</v>
      </c>
      <c r="K834" s="224" t="str">
        <f t="shared" si="410"/>
        <v>X</v>
      </c>
      <c r="L834" s="224" t="s">
        <v>62</v>
      </c>
      <c r="M834" s="224"/>
      <c r="N834" s="224"/>
      <c r="O834" s="223" t="s">
        <v>62</v>
      </c>
      <c r="P834" s="223" t="s">
        <v>62</v>
      </c>
      <c r="Q834" s="223" t="s">
        <v>62</v>
      </c>
      <c r="R834" s="223" t="s">
        <v>62</v>
      </c>
    </row>
    <row r="835" spans="1:18" ht="38.65" customHeight="1" x14ac:dyDescent="0.2">
      <c r="A835" s="332"/>
      <c r="B835" s="148" t="s">
        <v>330</v>
      </c>
      <c r="C835" s="224"/>
      <c r="D835" s="224" t="s">
        <v>62</v>
      </c>
      <c r="E835" s="224"/>
      <c r="F835" s="224"/>
      <c r="G835" s="224">
        <f>G831</f>
        <v>98</v>
      </c>
      <c r="H835" s="224">
        <f t="shared" ref="H835:I835" si="440">H831</f>
        <v>98</v>
      </c>
      <c r="I835" s="251">
        <f t="shared" si="440"/>
        <v>0</v>
      </c>
      <c r="J835" s="251">
        <f t="shared" si="409"/>
        <v>0</v>
      </c>
      <c r="K835" s="224">
        <f t="shared" si="410"/>
        <v>98</v>
      </c>
      <c r="L835" s="224" t="s">
        <v>62</v>
      </c>
      <c r="M835" s="150">
        <v>46022</v>
      </c>
      <c r="N835" s="150">
        <v>46022</v>
      </c>
      <c r="O835" s="156"/>
      <c r="P835" s="223" t="s">
        <v>62</v>
      </c>
      <c r="Q835" s="156"/>
      <c r="R835" s="156"/>
    </row>
    <row r="836" spans="1:18" ht="21" customHeight="1" x14ac:dyDescent="0.2">
      <c r="A836" s="332"/>
      <c r="B836" s="147" t="s">
        <v>71</v>
      </c>
      <c r="C836" s="224"/>
      <c r="D836" s="224"/>
      <c r="E836" s="224"/>
      <c r="F836" s="224"/>
      <c r="G836" s="224" t="s">
        <v>62</v>
      </c>
      <c r="H836" s="224"/>
      <c r="I836" s="251" t="s">
        <v>62</v>
      </c>
      <c r="J836" s="251" t="str">
        <f t="shared" si="409"/>
        <v>X</v>
      </c>
      <c r="K836" s="224" t="str">
        <f t="shared" si="410"/>
        <v>X</v>
      </c>
      <c r="L836" s="224" t="s">
        <v>62</v>
      </c>
      <c r="M836" s="224"/>
      <c r="N836" s="224"/>
      <c r="O836" s="223" t="s">
        <v>62</v>
      </c>
      <c r="P836" s="223" t="s">
        <v>62</v>
      </c>
      <c r="Q836" s="223" t="s">
        <v>62</v>
      </c>
      <c r="R836" s="223" t="s">
        <v>62</v>
      </c>
    </row>
    <row r="837" spans="1:18" ht="21" customHeight="1" x14ac:dyDescent="0.2">
      <c r="A837" s="333"/>
      <c r="B837" s="148" t="s">
        <v>72</v>
      </c>
      <c r="C837" s="224"/>
      <c r="D837" s="224" t="s">
        <v>62</v>
      </c>
      <c r="E837" s="224"/>
      <c r="F837" s="224"/>
      <c r="G837" s="224">
        <f>G835</f>
        <v>98</v>
      </c>
      <c r="H837" s="224">
        <f t="shared" ref="H837:I837" si="441">H835</f>
        <v>98</v>
      </c>
      <c r="I837" s="251">
        <f t="shared" si="441"/>
        <v>0</v>
      </c>
      <c r="J837" s="251">
        <f t="shared" si="409"/>
        <v>0</v>
      </c>
      <c r="K837" s="224">
        <f t="shared" si="410"/>
        <v>98</v>
      </c>
      <c r="L837" s="224" t="s">
        <v>62</v>
      </c>
      <c r="M837" s="150">
        <v>46022</v>
      </c>
      <c r="N837" s="150">
        <v>46022</v>
      </c>
      <c r="O837" s="156"/>
      <c r="P837" s="223" t="s">
        <v>62</v>
      </c>
      <c r="Q837" s="156"/>
      <c r="R837" s="156"/>
    </row>
    <row r="838" spans="1:18" s="56" customFormat="1" ht="74.45" customHeight="1" x14ac:dyDescent="0.25">
      <c r="A838" s="331" t="s">
        <v>315</v>
      </c>
      <c r="B838" s="137" t="s">
        <v>415</v>
      </c>
      <c r="C838" s="142" t="s">
        <v>191</v>
      </c>
      <c r="D838" s="141" t="s">
        <v>333</v>
      </c>
      <c r="E838" s="141" t="s">
        <v>82</v>
      </c>
      <c r="F838" s="142">
        <v>744</v>
      </c>
      <c r="G838" s="142">
        <v>98</v>
      </c>
      <c r="H838" s="142">
        <f>G838</f>
        <v>98</v>
      </c>
      <c r="I838" s="156">
        <v>0</v>
      </c>
      <c r="J838" s="156">
        <f t="shared" si="409"/>
        <v>0</v>
      </c>
      <c r="K838" s="142">
        <f t="shared" si="410"/>
        <v>98</v>
      </c>
      <c r="L838" s="142"/>
      <c r="M838" s="224" t="s">
        <v>62</v>
      </c>
      <c r="N838" s="224" t="s">
        <v>62</v>
      </c>
      <c r="O838" s="156">
        <v>1886.74</v>
      </c>
      <c r="P838" s="156"/>
      <c r="Q838" s="156">
        <v>1886.74</v>
      </c>
      <c r="R838" s="156">
        <v>1886.74</v>
      </c>
    </row>
    <row r="839" spans="1:18" ht="15.75" x14ac:dyDescent="0.2">
      <c r="A839" s="332"/>
      <c r="B839" s="146" t="s">
        <v>70</v>
      </c>
      <c r="C839" s="224"/>
      <c r="D839" s="224" t="s">
        <v>62</v>
      </c>
      <c r="E839" s="224"/>
      <c r="F839" s="224"/>
      <c r="G839" s="224">
        <f>G838</f>
        <v>98</v>
      </c>
      <c r="H839" s="224">
        <f t="shared" ref="H839:I839" si="442">H838</f>
        <v>98</v>
      </c>
      <c r="I839" s="251">
        <f t="shared" si="442"/>
        <v>0</v>
      </c>
      <c r="J839" s="251">
        <f t="shared" ref="J839:J902" si="443">I839</f>
        <v>0</v>
      </c>
      <c r="K839" s="224">
        <f t="shared" ref="K839:K902" si="444">G839</f>
        <v>98</v>
      </c>
      <c r="L839" s="224" t="s">
        <v>62</v>
      </c>
      <c r="M839" s="150">
        <v>46022</v>
      </c>
      <c r="N839" s="150">
        <v>46022</v>
      </c>
      <c r="O839" s="156"/>
      <c r="P839" s="223" t="s">
        <v>62</v>
      </c>
      <c r="Q839" s="156"/>
      <c r="R839" s="156"/>
    </row>
    <row r="840" spans="1:18" ht="14.25" x14ac:dyDescent="0.2">
      <c r="A840" s="332"/>
      <c r="B840" s="147" t="s">
        <v>76</v>
      </c>
      <c r="C840" s="224"/>
      <c r="D840" s="224"/>
      <c r="E840" s="224"/>
      <c r="F840" s="224"/>
      <c r="G840" s="224" t="s">
        <v>62</v>
      </c>
      <c r="H840" s="224"/>
      <c r="I840" s="251" t="s">
        <v>62</v>
      </c>
      <c r="J840" s="251" t="str">
        <f t="shared" si="443"/>
        <v>X</v>
      </c>
      <c r="K840" s="224" t="str">
        <f t="shared" si="444"/>
        <v>X</v>
      </c>
      <c r="L840" s="224" t="s">
        <v>62</v>
      </c>
      <c r="M840" s="224"/>
      <c r="N840" s="224"/>
      <c r="O840" s="223" t="s">
        <v>62</v>
      </c>
      <c r="P840" s="223" t="s">
        <v>62</v>
      </c>
      <c r="Q840" s="223" t="s">
        <v>62</v>
      </c>
      <c r="R840" s="223" t="s">
        <v>62</v>
      </c>
    </row>
    <row r="841" spans="1:18" ht="65.45" customHeight="1" x14ac:dyDescent="0.2">
      <c r="A841" s="332"/>
      <c r="B841" s="148" t="s">
        <v>192</v>
      </c>
      <c r="C841" s="224"/>
      <c r="D841" s="224" t="s">
        <v>62</v>
      </c>
      <c r="E841" s="224"/>
      <c r="F841" s="224"/>
      <c r="G841" s="224">
        <f>G838</f>
        <v>98</v>
      </c>
      <c r="H841" s="224">
        <f t="shared" ref="H841:I841" si="445">H838</f>
        <v>98</v>
      </c>
      <c r="I841" s="251">
        <f t="shared" si="445"/>
        <v>0</v>
      </c>
      <c r="J841" s="251">
        <f t="shared" si="443"/>
        <v>0</v>
      </c>
      <c r="K841" s="224">
        <f t="shared" si="444"/>
        <v>98</v>
      </c>
      <c r="L841" s="224" t="s">
        <v>62</v>
      </c>
      <c r="M841" s="150">
        <v>46022</v>
      </c>
      <c r="N841" s="150">
        <v>46022</v>
      </c>
      <c r="O841" s="156"/>
      <c r="P841" s="223" t="s">
        <v>62</v>
      </c>
      <c r="Q841" s="156"/>
      <c r="R841" s="156"/>
    </row>
    <row r="842" spans="1:18" ht="15" customHeight="1" x14ac:dyDescent="0.2">
      <c r="A842" s="332"/>
      <c r="B842" s="147" t="s">
        <v>193</v>
      </c>
      <c r="C842" s="224"/>
      <c r="D842" s="224"/>
      <c r="E842" s="224"/>
      <c r="F842" s="224"/>
      <c r="G842" s="224" t="s">
        <v>62</v>
      </c>
      <c r="H842" s="224"/>
      <c r="I842" s="251" t="s">
        <v>62</v>
      </c>
      <c r="J842" s="251" t="str">
        <f t="shared" si="443"/>
        <v>X</v>
      </c>
      <c r="K842" s="224" t="str">
        <f t="shared" si="444"/>
        <v>X</v>
      </c>
      <c r="L842" s="224" t="s">
        <v>62</v>
      </c>
      <c r="M842" s="224"/>
      <c r="N842" s="224"/>
      <c r="O842" s="223" t="s">
        <v>62</v>
      </c>
      <c r="P842" s="223" t="s">
        <v>62</v>
      </c>
      <c r="Q842" s="223" t="s">
        <v>62</v>
      </c>
      <c r="R842" s="223" t="s">
        <v>62</v>
      </c>
    </row>
    <row r="843" spans="1:18" ht="38.65" customHeight="1" x14ac:dyDescent="0.2">
      <c r="A843" s="332"/>
      <c r="B843" s="148" t="s">
        <v>330</v>
      </c>
      <c r="C843" s="224"/>
      <c r="D843" s="224" t="s">
        <v>62</v>
      </c>
      <c r="E843" s="224"/>
      <c r="F843" s="224"/>
      <c r="G843" s="224">
        <f>G839</f>
        <v>98</v>
      </c>
      <c r="H843" s="224">
        <f t="shared" ref="H843:I843" si="446">H839</f>
        <v>98</v>
      </c>
      <c r="I843" s="251">
        <f t="shared" si="446"/>
        <v>0</v>
      </c>
      <c r="J843" s="251">
        <f t="shared" si="443"/>
        <v>0</v>
      </c>
      <c r="K843" s="224">
        <f t="shared" si="444"/>
        <v>98</v>
      </c>
      <c r="L843" s="224" t="s">
        <v>62</v>
      </c>
      <c r="M843" s="150">
        <v>46022</v>
      </c>
      <c r="N843" s="150">
        <v>46022</v>
      </c>
      <c r="O843" s="156"/>
      <c r="P843" s="223" t="s">
        <v>62</v>
      </c>
      <c r="Q843" s="156"/>
      <c r="R843" s="156"/>
    </row>
    <row r="844" spans="1:18" ht="21" customHeight="1" x14ac:dyDescent="0.2">
      <c r="A844" s="332"/>
      <c r="B844" s="147" t="s">
        <v>71</v>
      </c>
      <c r="C844" s="224"/>
      <c r="D844" s="224"/>
      <c r="E844" s="224"/>
      <c r="F844" s="224"/>
      <c r="G844" s="224" t="s">
        <v>62</v>
      </c>
      <c r="H844" s="224"/>
      <c r="I844" s="251" t="s">
        <v>62</v>
      </c>
      <c r="J844" s="251" t="str">
        <f t="shared" si="443"/>
        <v>X</v>
      </c>
      <c r="K844" s="224" t="str">
        <f t="shared" si="444"/>
        <v>X</v>
      </c>
      <c r="L844" s="224" t="s">
        <v>62</v>
      </c>
      <c r="M844" s="224"/>
      <c r="N844" s="224"/>
      <c r="O844" s="223" t="s">
        <v>62</v>
      </c>
      <c r="P844" s="223" t="s">
        <v>62</v>
      </c>
      <c r="Q844" s="223" t="s">
        <v>62</v>
      </c>
      <c r="R844" s="223" t="s">
        <v>62</v>
      </c>
    </row>
    <row r="845" spans="1:18" ht="21" customHeight="1" x14ac:dyDescent="0.2">
      <c r="A845" s="333"/>
      <c r="B845" s="148" t="s">
        <v>72</v>
      </c>
      <c r="C845" s="224"/>
      <c r="D845" s="224" t="s">
        <v>62</v>
      </c>
      <c r="E845" s="224"/>
      <c r="F845" s="224"/>
      <c r="G845" s="224">
        <f>G843</f>
        <v>98</v>
      </c>
      <c r="H845" s="224">
        <f t="shared" ref="H845:I845" si="447">H843</f>
        <v>98</v>
      </c>
      <c r="I845" s="251">
        <f t="shared" si="447"/>
        <v>0</v>
      </c>
      <c r="J845" s="251">
        <f t="shared" si="443"/>
        <v>0</v>
      </c>
      <c r="K845" s="224">
        <f t="shared" si="444"/>
        <v>98</v>
      </c>
      <c r="L845" s="224" t="s">
        <v>62</v>
      </c>
      <c r="M845" s="150">
        <v>46022</v>
      </c>
      <c r="N845" s="150">
        <v>46022</v>
      </c>
      <c r="O845" s="156"/>
      <c r="P845" s="223" t="s">
        <v>62</v>
      </c>
      <c r="Q845" s="156"/>
      <c r="R845" s="156"/>
    </row>
    <row r="846" spans="1:18" s="56" customFormat="1" ht="74.45" customHeight="1" x14ac:dyDescent="0.25">
      <c r="A846" s="331" t="s">
        <v>316</v>
      </c>
      <c r="B846" s="137" t="s">
        <v>415</v>
      </c>
      <c r="C846" s="142" t="s">
        <v>191</v>
      </c>
      <c r="D846" s="141" t="s">
        <v>333</v>
      </c>
      <c r="E846" s="141" t="s">
        <v>82</v>
      </c>
      <c r="F846" s="142">
        <v>744</v>
      </c>
      <c r="G846" s="142">
        <v>98</v>
      </c>
      <c r="H846" s="142">
        <f>G846</f>
        <v>98</v>
      </c>
      <c r="I846" s="156">
        <v>0</v>
      </c>
      <c r="J846" s="156">
        <f t="shared" si="443"/>
        <v>0</v>
      </c>
      <c r="K846" s="142">
        <f t="shared" si="444"/>
        <v>98</v>
      </c>
      <c r="L846" s="142"/>
      <c r="M846" s="224" t="s">
        <v>62</v>
      </c>
      <c r="N846" s="224" t="s">
        <v>62</v>
      </c>
      <c r="O846" s="156">
        <v>12739.1</v>
      </c>
      <c r="P846" s="156"/>
      <c r="Q846" s="156">
        <v>12739.1</v>
      </c>
      <c r="R846" s="156">
        <v>12739.1</v>
      </c>
    </row>
    <row r="847" spans="1:18" ht="15.75" x14ac:dyDescent="0.2">
      <c r="A847" s="332"/>
      <c r="B847" s="146" t="s">
        <v>70</v>
      </c>
      <c r="C847" s="224"/>
      <c r="D847" s="224" t="s">
        <v>62</v>
      </c>
      <c r="E847" s="224"/>
      <c r="F847" s="224"/>
      <c r="G847" s="224">
        <f>G846</f>
        <v>98</v>
      </c>
      <c r="H847" s="224">
        <f t="shared" ref="H847:I847" si="448">H846</f>
        <v>98</v>
      </c>
      <c r="I847" s="251">
        <f t="shared" si="448"/>
        <v>0</v>
      </c>
      <c r="J847" s="251">
        <f t="shared" si="443"/>
        <v>0</v>
      </c>
      <c r="K847" s="224">
        <f t="shared" si="444"/>
        <v>98</v>
      </c>
      <c r="L847" s="224" t="s">
        <v>62</v>
      </c>
      <c r="M847" s="150">
        <v>46022</v>
      </c>
      <c r="N847" s="150">
        <v>46022</v>
      </c>
      <c r="O847" s="156"/>
      <c r="P847" s="223" t="s">
        <v>62</v>
      </c>
      <c r="Q847" s="156"/>
      <c r="R847" s="156"/>
    </row>
    <row r="848" spans="1:18" ht="14.25" x14ac:dyDescent="0.2">
      <c r="A848" s="332"/>
      <c r="B848" s="147" t="s">
        <v>76</v>
      </c>
      <c r="C848" s="224"/>
      <c r="D848" s="224"/>
      <c r="E848" s="224"/>
      <c r="F848" s="224"/>
      <c r="G848" s="224" t="s">
        <v>62</v>
      </c>
      <c r="H848" s="224"/>
      <c r="I848" s="251" t="s">
        <v>62</v>
      </c>
      <c r="J848" s="251" t="str">
        <f t="shared" si="443"/>
        <v>X</v>
      </c>
      <c r="K848" s="224" t="str">
        <f t="shared" si="444"/>
        <v>X</v>
      </c>
      <c r="L848" s="224" t="s">
        <v>62</v>
      </c>
      <c r="M848" s="224"/>
      <c r="N848" s="224"/>
      <c r="O848" s="223" t="s">
        <v>62</v>
      </c>
      <c r="P848" s="223" t="s">
        <v>62</v>
      </c>
      <c r="Q848" s="223" t="s">
        <v>62</v>
      </c>
      <c r="R848" s="223" t="s">
        <v>62</v>
      </c>
    </row>
    <row r="849" spans="1:18" ht="65.45" customHeight="1" x14ac:dyDescent="0.2">
      <c r="A849" s="332"/>
      <c r="B849" s="148" t="s">
        <v>192</v>
      </c>
      <c r="C849" s="224"/>
      <c r="D849" s="224" t="s">
        <v>62</v>
      </c>
      <c r="E849" s="224"/>
      <c r="F849" s="224"/>
      <c r="G849" s="224">
        <f>G846</f>
        <v>98</v>
      </c>
      <c r="H849" s="224">
        <f t="shared" ref="H849:I849" si="449">H846</f>
        <v>98</v>
      </c>
      <c r="I849" s="251">
        <f t="shared" si="449"/>
        <v>0</v>
      </c>
      <c r="J849" s="251">
        <f t="shared" si="443"/>
        <v>0</v>
      </c>
      <c r="K849" s="224">
        <f t="shared" si="444"/>
        <v>98</v>
      </c>
      <c r="L849" s="224" t="s">
        <v>62</v>
      </c>
      <c r="M849" s="150">
        <v>46022</v>
      </c>
      <c r="N849" s="150">
        <v>46022</v>
      </c>
      <c r="O849" s="156"/>
      <c r="P849" s="223" t="s">
        <v>62</v>
      </c>
      <c r="Q849" s="156"/>
      <c r="R849" s="156"/>
    </row>
    <row r="850" spans="1:18" ht="15" customHeight="1" x14ac:dyDescent="0.2">
      <c r="A850" s="332"/>
      <c r="B850" s="147" t="s">
        <v>193</v>
      </c>
      <c r="C850" s="224"/>
      <c r="D850" s="224"/>
      <c r="E850" s="224"/>
      <c r="F850" s="224"/>
      <c r="G850" s="224" t="s">
        <v>62</v>
      </c>
      <c r="H850" s="224"/>
      <c r="I850" s="251" t="s">
        <v>62</v>
      </c>
      <c r="J850" s="251" t="str">
        <f t="shared" si="443"/>
        <v>X</v>
      </c>
      <c r="K850" s="224" t="str">
        <f t="shared" si="444"/>
        <v>X</v>
      </c>
      <c r="L850" s="224" t="s">
        <v>62</v>
      </c>
      <c r="M850" s="224"/>
      <c r="N850" s="224"/>
      <c r="O850" s="223" t="s">
        <v>62</v>
      </c>
      <c r="P850" s="223" t="s">
        <v>62</v>
      </c>
      <c r="Q850" s="223" t="s">
        <v>62</v>
      </c>
      <c r="R850" s="223" t="s">
        <v>62</v>
      </c>
    </row>
    <row r="851" spans="1:18" ht="38.65" customHeight="1" x14ac:dyDescent="0.2">
      <c r="A851" s="332"/>
      <c r="B851" s="148" t="s">
        <v>330</v>
      </c>
      <c r="C851" s="224"/>
      <c r="D851" s="224" t="s">
        <v>62</v>
      </c>
      <c r="E851" s="224"/>
      <c r="F851" s="224"/>
      <c r="G851" s="224">
        <f>G847</f>
        <v>98</v>
      </c>
      <c r="H851" s="224">
        <f t="shared" ref="H851:I851" si="450">H847</f>
        <v>98</v>
      </c>
      <c r="I851" s="251">
        <f t="shared" si="450"/>
        <v>0</v>
      </c>
      <c r="J851" s="251">
        <f t="shared" si="443"/>
        <v>0</v>
      </c>
      <c r="K851" s="224">
        <f t="shared" si="444"/>
        <v>98</v>
      </c>
      <c r="L851" s="224" t="s">
        <v>62</v>
      </c>
      <c r="M851" s="150">
        <v>46022</v>
      </c>
      <c r="N851" s="150">
        <v>46022</v>
      </c>
      <c r="O851" s="156"/>
      <c r="P851" s="223" t="s">
        <v>62</v>
      </c>
      <c r="Q851" s="156"/>
      <c r="R851" s="156"/>
    </row>
    <row r="852" spans="1:18" ht="21" customHeight="1" x14ac:dyDescent="0.2">
      <c r="A852" s="332"/>
      <c r="B852" s="147" t="s">
        <v>71</v>
      </c>
      <c r="C852" s="224"/>
      <c r="D852" s="224"/>
      <c r="E852" s="224"/>
      <c r="F852" s="224"/>
      <c r="G852" s="224" t="s">
        <v>62</v>
      </c>
      <c r="H852" s="224"/>
      <c r="I852" s="251" t="s">
        <v>62</v>
      </c>
      <c r="J852" s="251" t="str">
        <f t="shared" si="443"/>
        <v>X</v>
      </c>
      <c r="K852" s="224" t="str">
        <f t="shared" si="444"/>
        <v>X</v>
      </c>
      <c r="L852" s="224" t="s">
        <v>62</v>
      </c>
      <c r="M852" s="224"/>
      <c r="N852" s="224"/>
      <c r="O852" s="223" t="s">
        <v>62</v>
      </c>
      <c r="P852" s="223" t="s">
        <v>62</v>
      </c>
      <c r="Q852" s="223" t="s">
        <v>62</v>
      </c>
      <c r="R852" s="223" t="s">
        <v>62</v>
      </c>
    </row>
    <row r="853" spans="1:18" ht="21" customHeight="1" x14ac:dyDescent="0.2">
      <c r="A853" s="333"/>
      <c r="B853" s="148" t="s">
        <v>72</v>
      </c>
      <c r="C853" s="224"/>
      <c r="D853" s="224" t="s">
        <v>62</v>
      </c>
      <c r="E853" s="224"/>
      <c r="F853" s="224"/>
      <c r="G853" s="224">
        <f>G851</f>
        <v>98</v>
      </c>
      <c r="H853" s="224">
        <f t="shared" ref="H853:I853" si="451">H851</f>
        <v>98</v>
      </c>
      <c r="I853" s="251">
        <f t="shared" si="451"/>
        <v>0</v>
      </c>
      <c r="J853" s="251">
        <f t="shared" si="443"/>
        <v>0</v>
      </c>
      <c r="K853" s="224">
        <f t="shared" si="444"/>
        <v>98</v>
      </c>
      <c r="L853" s="224" t="s">
        <v>62</v>
      </c>
      <c r="M853" s="150">
        <v>46022</v>
      </c>
      <c r="N853" s="150">
        <v>46022</v>
      </c>
      <c r="O853" s="156"/>
      <c r="P853" s="223" t="s">
        <v>62</v>
      </c>
      <c r="Q853" s="156"/>
      <c r="R853" s="156"/>
    </row>
    <row r="854" spans="1:18" s="56" customFormat="1" ht="74.45" customHeight="1" x14ac:dyDescent="0.25">
      <c r="A854" s="331" t="s">
        <v>317</v>
      </c>
      <c r="B854" s="137" t="s">
        <v>415</v>
      </c>
      <c r="C854" s="142" t="s">
        <v>191</v>
      </c>
      <c r="D854" s="141" t="s">
        <v>333</v>
      </c>
      <c r="E854" s="141" t="s">
        <v>82</v>
      </c>
      <c r="F854" s="142">
        <v>744</v>
      </c>
      <c r="G854" s="142">
        <v>98</v>
      </c>
      <c r="H854" s="142">
        <f>G854</f>
        <v>98</v>
      </c>
      <c r="I854" s="156">
        <v>0</v>
      </c>
      <c r="J854" s="156">
        <f t="shared" si="443"/>
        <v>0</v>
      </c>
      <c r="K854" s="142">
        <f t="shared" si="444"/>
        <v>98</v>
      </c>
      <c r="L854" s="142"/>
      <c r="M854" s="224" t="s">
        <v>62</v>
      </c>
      <c r="N854" s="224" t="s">
        <v>62</v>
      </c>
      <c r="O854" s="156">
        <v>22877.4</v>
      </c>
      <c r="P854" s="156"/>
      <c r="Q854" s="156">
        <v>19103.919999999998</v>
      </c>
      <c r="R854" s="156">
        <v>19103.919999999998</v>
      </c>
    </row>
    <row r="855" spans="1:18" ht="15.75" x14ac:dyDescent="0.2">
      <c r="A855" s="332"/>
      <c r="B855" s="146" t="s">
        <v>70</v>
      </c>
      <c r="C855" s="224"/>
      <c r="D855" s="224" t="s">
        <v>62</v>
      </c>
      <c r="E855" s="224"/>
      <c r="F855" s="224"/>
      <c r="G855" s="224">
        <f>G854</f>
        <v>98</v>
      </c>
      <c r="H855" s="224">
        <f t="shared" ref="H855:I855" si="452">H854</f>
        <v>98</v>
      </c>
      <c r="I855" s="251">
        <f t="shared" si="452"/>
        <v>0</v>
      </c>
      <c r="J855" s="251">
        <f t="shared" si="443"/>
        <v>0</v>
      </c>
      <c r="K855" s="224">
        <f t="shared" si="444"/>
        <v>98</v>
      </c>
      <c r="L855" s="224" t="s">
        <v>62</v>
      </c>
      <c r="M855" s="150">
        <v>46022</v>
      </c>
      <c r="N855" s="150">
        <v>46022</v>
      </c>
      <c r="O855" s="156"/>
      <c r="P855" s="223" t="s">
        <v>62</v>
      </c>
      <c r="Q855" s="156"/>
      <c r="R855" s="156"/>
    </row>
    <row r="856" spans="1:18" ht="14.25" x14ac:dyDescent="0.2">
      <c r="A856" s="332"/>
      <c r="B856" s="147" t="s">
        <v>76</v>
      </c>
      <c r="C856" s="224"/>
      <c r="D856" s="224"/>
      <c r="E856" s="224"/>
      <c r="F856" s="224"/>
      <c r="G856" s="224" t="s">
        <v>62</v>
      </c>
      <c r="H856" s="224"/>
      <c r="I856" s="251" t="s">
        <v>62</v>
      </c>
      <c r="J856" s="251" t="str">
        <f t="shared" si="443"/>
        <v>X</v>
      </c>
      <c r="K856" s="224" t="str">
        <f t="shared" si="444"/>
        <v>X</v>
      </c>
      <c r="L856" s="224" t="s">
        <v>62</v>
      </c>
      <c r="M856" s="224"/>
      <c r="N856" s="224"/>
      <c r="O856" s="223" t="s">
        <v>62</v>
      </c>
      <c r="P856" s="223" t="s">
        <v>62</v>
      </c>
      <c r="Q856" s="223" t="s">
        <v>62</v>
      </c>
      <c r="R856" s="223" t="s">
        <v>62</v>
      </c>
    </row>
    <row r="857" spans="1:18" ht="65.45" customHeight="1" x14ac:dyDescent="0.2">
      <c r="A857" s="332"/>
      <c r="B857" s="148" t="s">
        <v>192</v>
      </c>
      <c r="C857" s="224"/>
      <c r="D857" s="224" t="s">
        <v>62</v>
      </c>
      <c r="E857" s="224"/>
      <c r="F857" s="224"/>
      <c r="G857" s="224">
        <f>G854</f>
        <v>98</v>
      </c>
      <c r="H857" s="224">
        <f t="shared" ref="H857:I857" si="453">H854</f>
        <v>98</v>
      </c>
      <c r="I857" s="251">
        <f t="shared" si="453"/>
        <v>0</v>
      </c>
      <c r="J857" s="251">
        <f t="shared" si="443"/>
        <v>0</v>
      </c>
      <c r="K857" s="224">
        <f t="shared" si="444"/>
        <v>98</v>
      </c>
      <c r="L857" s="224" t="s">
        <v>62</v>
      </c>
      <c r="M857" s="150">
        <v>46022</v>
      </c>
      <c r="N857" s="150">
        <v>46022</v>
      </c>
      <c r="O857" s="156"/>
      <c r="P857" s="223" t="s">
        <v>62</v>
      </c>
      <c r="Q857" s="156"/>
      <c r="R857" s="156"/>
    </row>
    <row r="858" spans="1:18" ht="15" customHeight="1" x14ac:dyDescent="0.2">
      <c r="A858" s="332"/>
      <c r="B858" s="147" t="s">
        <v>193</v>
      </c>
      <c r="C858" s="224"/>
      <c r="D858" s="224"/>
      <c r="E858" s="224"/>
      <c r="F858" s="224"/>
      <c r="G858" s="224" t="s">
        <v>62</v>
      </c>
      <c r="H858" s="224"/>
      <c r="I858" s="251" t="s">
        <v>62</v>
      </c>
      <c r="J858" s="251" t="str">
        <f t="shared" si="443"/>
        <v>X</v>
      </c>
      <c r="K858" s="224" t="str">
        <f t="shared" si="444"/>
        <v>X</v>
      </c>
      <c r="L858" s="224" t="s">
        <v>62</v>
      </c>
      <c r="M858" s="224"/>
      <c r="N858" s="224"/>
      <c r="O858" s="223" t="s">
        <v>62</v>
      </c>
      <c r="P858" s="223" t="s">
        <v>62</v>
      </c>
      <c r="Q858" s="223" t="s">
        <v>62</v>
      </c>
      <c r="R858" s="223" t="s">
        <v>62</v>
      </c>
    </row>
    <row r="859" spans="1:18" ht="38.65" customHeight="1" x14ac:dyDescent="0.2">
      <c r="A859" s="332"/>
      <c r="B859" s="148" t="s">
        <v>330</v>
      </c>
      <c r="C859" s="224"/>
      <c r="D859" s="224" t="s">
        <v>62</v>
      </c>
      <c r="E859" s="224"/>
      <c r="F859" s="224"/>
      <c r="G859" s="224">
        <f>G855</f>
        <v>98</v>
      </c>
      <c r="H859" s="224">
        <f t="shared" ref="H859:I859" si="454">H855</f>
        <v>98</v>
      </c>
      <c r="I859" s="251">
        <f t="shared" si="454"/>
        <v>0</v>
      </c>
      <c r="J859" s="251">
        <f t="shared" si="443"/>
        <v>0</v>
      </c>
      <c r="K859" s="224">
        <f t="shared" si="444"/>
        <v>98</v>
      </c>
      <c r="L859" s="224" t="s">
        <v>62</v>
      </c>
      <c r="M859" s="150">
        <v>46022</v>
      </c>
      <c r="N859" s="150">
        <v>46022</v>
      </c>
      <c r="O859" s="156"/>
      <c r="P859" s="223" t="s">
        <v>62</v>
      </c>
      <c r="Q859" s="156"/>
      <c r="R859" s="156"/>
    </row>
    <row r="860" spans="1:18" ht="21" customHeight="1" x14ac:dyDescent="0.2">
      <c r="A860" s="332"/>
      <c r="B860" s="147" t="s">
        <v>71</v>
      </c>
      <c r="C860" s="224"/>
      <c r="D860" s="224"/>
      <c r="E860" s="224"/>
      <c r="F860" s="224"/>
      <c r="G860" s="224" t="s">
        <v>62</v>
      </c>
      <c r="H860" s="224"/>
      <c r="I860" s="251" t="s">
        <v>62</v>
      </c>
      <c r="J860" s="251" t="str">
        <f t="shared" si="443"/>
        <v>X</v>
      </c>
      <c r="K860" s="224" t="str">
        <f t="shared" si="444"/>
        <v>X</v>
      </c>
      <c r="L860" s="224" t="s">
        <v>62</v>
      </c>
      <c r="M860" s="224"/>
      <c r="N860" s="224"/>
      <c r="O860" s="223" t="s">
        <v>62</v>
      </c>
      <c r="P860" s="223" t="s">
        <v>62</v>
      </c>
      <c r="Q860" s="223" t="s">
        <v>62</v>
      </c>
      <c r="R860" s="223" t="s">
        <v>62</v>
      </c>
    </row>
    <row r="861" spans="1:18" ht="21" customHeight="1" x14ac:dyDescent="0.2">
      <c r="A861" s="333"/>
      <c r="B861" s="148" t="s">
        <v>72</v>
      </c>
      <c r="C861" s="224"/>
      <c r="D861" s="224" t="s">
        <v>62</v>
      </c>
      <c r="E861" s="224"/>
      <c r="F861" s="224"/>
      <c r="G861" s="224">
        <f>G859</f>
        <v>98</v>
      </c>
      <c r="H861" s="224">
        <f t="shared" ref="H861:I861" si="455">H859</f>
        <v>98</v>
      </c>
      <c r="I861" s="251">
        <f t="shared" si="455"/>
        <v>0</v>
      </c>
      <c r="J861" s="251">
        <f t="shared" si="443"/>
        <v>0</v>
      </c>
      <c r="K861" s="224">
        <f t="shared" si="444"/>
        <v>98</v>
      </c>
      <c r="L861" s="224" t="s">
        <v>62</v>
      </c>
      <c r="M861" s="150">
        <v>46022</v>
      </c>
      <c r="N861" s="150">
        <v>46022</v>
      </c>
      <c r="O861" s="156"/>
      <c r="P861" s="223" t="s">
        <v>62</v>
      </c>
      <c r="Q861" s="156"/>
      <c r="R861" s="156"/>
    </row>
    <row r="862" spans="1:18" s="56" customFormat="1" ht="74.45" customHeight="1" x14ac:dyDescent="0.25">
      <c r="A862" s="331" t="s">
        <v>318</v>
      </c>
      <c r="B862" s="137" t="s">
        <v>415</v>
      </c>
      <c r="C862" s="142" t="s">
        <v>191</v>
      </c>
      <c r="D862" s="141" t="s">
        <v>333</v>
      </c>
      <c r="E862" s="141" t="s">
        <v>82</v>
      </c>
      <c r="F862" s="142">
        <v>744</v>
      </c>
      <c r="G862" s="142">
        <v>98</v>
      </c>
      <c r="H862" s="142">
        <f>G862</f>
        <v>98</v>
      </c>
      <c r="I862" s="156">
        <v>0</v>
      </c>
      <c r="J862" s="156">
        <f t="shared" si="443"/>
        <v>0</v>
      </c>
      <c r="K862" s="142">
        <f t="shared" si="444"/>
        <v>98</v>
      </c>
      <c r="L862" s="142"/>
      <c r="M862" s="224" t="s">
        <v>62</v>
      </c>
      <c r="N862" s="224" t="s">
        <v>62</v>
      </c>
      <c r="O862" s="156">
        <v>12739.1</v>
      </c>
      <c r="P862" s="156"/>
      <c r="Q862" s="156">
        <v>8975.08</v>
      </c>
      <c r="R862" s="156">
        <v>0</v>
      </c>
    </row>
    <row r="863" spans="1:18" ht="15.75" x14ac:dyDescent="0.2">
      <c r="A863" s="332"/>
      <c r="B863" s="146" t="s">
        <v>70</v>
      </c>
      <c r="C863" s="224"/>
      <c r="D863" s="224" t="s">
        <v>62</v>
      </c>
      <c r="E863" s="224"/>
      <c r="F863" s="224"/>
      <c r="G863" s="224">
        <f>G862</f>
        <v>98</v>
      </c>
      <c r="H863" s="224">
        <f t="shared" ref="H863:I863" si="456">H862</f>
        <v>98</v>
      </c>
      <c r="I863" s="251">
        <f t="shared" si="456"/>
        <v>0</v>
      </c>
      <c r="J863" s="251">
        <f t="shared" si="443"/>
        <v>0</v>
      </c>
      <c r="K863" s="224">
        <f t="shared" si="444"/>
        <v>98</v>
      </c>
      <c r="L863" s="224" t="s">
        <v>62</v>
      </c>
      <c r="M863" s="150">
        <v>46022</v>
      </c>
      <c r="N863" s="150">
        <v>46022</v>
      </c>
      <c r="O863" s="156"/>
      <c r="P863" s="223" t="s">
        <v>62</v>
      </c>
      <c r="Q863" s="156"/>
      <c r="R863" s="156"/>
    </row>
    <row r="864" spans="1:18" ht="14.25" x14ac:dyDescent="0.2">
      <c r="A864" s="332"/>
      <c r="B864" s="147" t="s">
        <v>76</v>
      </c>
      <c r="C864" s="224"/>
      <c r="D864" s="224"/>
      <c r="E864" s="224"/>
      <c r="F864" s="224"/>
      <c r="G864" s="224" t="s">
        <v>62</v>
      </c>
      <c r="H864" s="224"/>
      <c r="I864" s="251" t="s">
        <v>62</v>
      </c>
      <c r="J864" s="251" t="str">
        <f t="shared" si="443"/>
        <v>X</v>
      </c>
      <c r="K864" s="224" t="str">
        <f t="shared" si="444"/>
        <v>X</v>
      </c>
      <c r="L864" s="224" t="s">
        <v>62</v>
      </c>
      <c r="M864" s="224"/>
      <c r="N864" s="224"/>
      <c r="O864" s="223" t="s">
        <v>62</v>
      </c>
      <c r="P864" s="223" t="s">
        <v>62</v>
      </c>
      <c r="Q864" s="223" t="s">
        <v>62</v>
      </c>
      <c r="R864" s="223" t="s">
        <v>62</v>
      </c>
    </row>
    <row r="865" spans="1:18" ht="65.45" customHeight="1" x14ac:dyDescent="0.2">
      <c r="A865" s="332"/>
      <c r="B865" s="148" t="s">
        <v>192</v>
      </c>
      <c r="C865" s="224"/>
      <c r="D865" s="224" t="s">
        <v>62</v>
      </c>
      <c r="E865" s="224"/>
      <c r="F865" s="224"/>
      <c r="G865" s="224">
        <f>G862</f>
        <v>98</v>
      </c>
      <c r="H865" s="224">
        <f t="shared" ref="H865:I865" si="457">H862</f>
        <v>98</v>
      </c>
      <c r="I865" s="251">
        <f t="shared" si="457"/>
        <v>0</v>
      </c>
      <c r="J865" s="251">
        <f t="shared" si="443"/>
        <v>0</v>
      </c>
      <c r="K865" s="224">
        <f t="shared" si="444"/>
        <v>98</v>
      </c>
      <c r="L865" s="224" t="s">
        <v>62</v>
      </c>
      <c r="M865" s="150">
        <v>46022</v>
      </c>
      <c r="N865" s="150">
        <v>46022</v>
      </c>
      <c r="O865" s="156"/>
      <c r="P865" s="223" t="s">
        <v>62</v>
      </c>
      <c r="Q865" s="156"/>
      <c r="R865" s="156"/>
    </row>
    <row r="866" spans="1:18" ht="15" customHeight="1" x14ac:dyDescent="0.2">
      <c r="A866" s="332"/>
      <c r="B866" s="147" t="s">
        <v>193</v>
      </c>
      <c r="C866" s="224"/>
      <c r="D866" s="224"/>
      <c r="E866" s="224"/>
      <c r="F866" s="224"/>
      <c r="G866" s="224" t="s">
        <v>62</v>
      </c>
      <c r="H866" s="224"/>
      <c r="I866" s="251" t="s">
        <v>62</v>
      </c>
      <c r="J866" s="251" t="str">
        <f t="shared" si="443"/>
        <v>X</v>
      </c>
      <c r="K866" s="224" t="str">
        <f t="shared" si="444"/>
        <v>X</v>
      </c>
      <c r="L866" s="224" t="s">
        <v>62</v>
      </c>
      <c r="M866" s="224"/>
      <c r="N866" s="224"/>
      <c r="O866" s="223" t="s">
        <v>62</v>
      </c>
      <c r="P866" s="223" t="s">
        <v>62</v>
      </c>
      <c r="Q866" s="223" t="s">
        <v>62</v>
      </c>
      <c r="R866" s="223" t="s">
        <v>62</v>
      </c>
    </row>
    <row r="867" spans="1:18" ht="38.65" customHeight="1" x14ac:dyDescent="0.2">
      <c r="A867" s="332"/>
      <c r="B867" s="148" t="s">
        <v>330</v>
      </c>
      <c r="C867" s="224"/>
      <c r="D867" s="224" t="s">
        <v>62</v>
      </c>
      <c r="E867" s="224"/>
      <c r="F867" s="224"/>
      <c r="G867" s="224">
        <f>G863</f>
        <v>98</v>
      </c>
      <c r="H867" s="224">
        <f t="shared" ref="H867:I867" si="458">H863</f>
        <v>98</v>
      </c>
      <c r="I867" s="251">
        <f t="shared" si="458"/>
        <v>0</v>
      </c>
      <c r="J867" s="251">
        <f t="shared" si="443"/>
        <v>0</v>
      </c>
      <c r="K867" s="224">
        <f t="shared" si="444"/>
        <v>98</v>
      </c>
      <c r="L867" s="224" t="s">
        <v>62</v>
      </c>
      <c r="M867" s="150">
        <v>46022</v>
      </c>
      <c r="N867" s="150">
        <v>46022</v>
      </c>
      <c r="O867" s="156"/>
      <c r="P867" s="223" t="s">
        <v>62</v>
      </c>
      <c r="Q867" s="156"/>
      <c r="R867" s="156"/>
    </row>
    <row r="868" spans="1:18" ht="21" customHeight="1" x14ac:dyDescent="0.2">
      <c r="A868" s="332"/>
      <c r="B868" s="147" t="s">
        <v>71</v>
      </c>
      <c r="C868" s="224"/>
      <c r="D868" s="224"/>
      <c r="E868" s="224"/>
      <c r="F868" s="224"/>
      <c r="G868" s="224" t="s">
        <v>62</v>
      </c>
      <c r="H868" s="224"/>
      <c r="I868" s="251" t="s">
        <v>62</v>
      </c>
      <c r="J868" s="251" t="str">
        <f t="shared" si="443"/>
        <v>X</v>
      </c>
      <c r="K868" s="224" t="str">
        <f t="shared" si="444"/>
        <v>X</v>
      </c>
      <c r="L868" s="224" t="s">
        <v>62</v>
      </c>
      <c r="M868" s="224"/>
      <c r="N868" s="224"/>
      <c r="O868" s="223" t="s">
        <v>62</v>
      </c>
      <c r="P868" s="223" t="s">
        <v>62</v>
      </c>
      <c r="Q868" s="223" t="s">
        <v>62</v>
      </c>
      <c r="R868" s="223" t="s">
        <v>62</v>
      </c>
    </row>
    <row r="869" spans="1:18" ht="21" customHeight="1" x14ac:dyDescent="0.2">
      <c r="A869" s="333"/>
      <c r="B869" s="148" t="s">
        <v>72</v>
      </c>
      <c r="C869" s="224"/>
      <c r="D869" s="224" t="s">
        <v>62</v>
      </c>
      <c r="E869" s="224"/>
      <c r="F869" s="224"/>
      <c r="G869" s="224">
        <f>G867</f>
        <v>98</v>
      </c>
      <c r="H869" s="224">
        <f t="shared" ref="H869:I869" si="459">H867</f>
        <v>98</v>
      </c>
      <c r="I869" s="251">
        <f t="shared" si="459"/>
        <v>0</v>
      </c>
      <c r="J869" s="251">
        <f t="shared" si="443"/>
        <v>0</v>
      </c>
      <c r="K869" s="224">
        <f t="shared" si="444"/>
        <v>98</v>
      </c>
      <c r="L869" s="224" t="s">
        <v>62</v>
      </c>
      <c r="M869" s="150">
        <v>46022</v>
      </c>
      <c r="N869" s="150">
        <v>46022</v>
      </c>
      <c r="O869" s="156"/>
      <c r="P869" s="223" t="s">
        <v>62</v>
      </c>
      <c r="Q869" s="156"/>
      <c r="R869" s="156"/>
    </row>
    <row r="870" spans="1:18" s="56" customFormat="1" ht="74.45" customHeight="1" x14ac:dyDescent="0.25">
      <c r="A870" s="331" t="s">
        <v>319</v>
      </c>
      <c r="B870" s="137" t="s">
        <v>415</v>
      </c>
      <c r="C870" s="142" t="s">
        <v>191</v>
      </c>
      <c r="D870" s="141" t="s">
        <v>333</v>
      </c>
      <c r="E870" s="141" t="s">
        <v>82</v>
      </c>
      <c r="F870" s="142">
        <v>744</v>
      </c>
      <c r="G870" s="142">
        <v>98</v>
      </c>
      <c r="H870" s="142">
        <f>G870</f>
        <v>98</v>
      </c>
      <c r="I870" s="156">
        <v>0</v>
      </c>
      <c r="J870" s="156">
        <f t="shared" si="443"/>
        <v>0</v>
      </c>
      <c r="K870" s="142">
        <f t="shared" si="444"/>
        <v>98</v>
      </c>
      <c r="L870" s="142"/>
      <c r="M870" s="224" t="s">
        <v>62</v>
      </c>
      <c r="N870" s="224" t="s">
        <v>62</v>
      </c>
      <c r="O870" s="156">
        <v>6374.28</v>
      </c>
      <c r="P870" s="156"/>
      <c r="Q870" s="156">
        <v>6374.28</v>
      </c>
      <c r="R870" s="156">
        <v>0</v>
      </c>
    </row>
    <row r="871" spans="1:18" ht="15.75" x14ac:dyDescent="0.2">
      <c r="A871" s="332"/>
      <c r="B871" s="146" t="s">
        <v>70</v>
      </c>
      <c r="C871" s="224"/>
      <c r="D871" s="224" t="s">
        <v>62</v>
      </c>
      <c r="E871" s="224"/>
      <c r="F871" s="224"/>
      <c r="G871" s="224">
        <f>G870</f>
        <v>98</v>
      </c>
      <c r="H871" s="224">
        <f t="shared" ref="H871:I871" si="460">H870</f>
        <v>98</v>
      </c>
      <c r="I871" s="251">
        <f t="shared" si="460"/>
        <v>0</v>
      </c>
      <c r="J871" s="251">
        <f t="shared" si="443"/>
        <v>0</v>
      </c>
      <c r="K871" s="224">
        <f t="shared" si="444"/>
        <v>98</v>
      </c>
      <c r="L871" s="224" t="s">
        <v>62</v>
      </c>
      <c r="M871" s="150">
        <v>46022</v>
      </c>
      <c r="N871" s="150">
        <v>46022</v>
      </c>
      <c r="O871" s="156"/>
      <c r="P871" s="223" t="s">
        <v>62</v>
      </c>
      <c r="Q871" s="156"/>
      <c r="R871" s="156"/>
    </row>
    <row r="872" spans="1:18" ht="14.25" x14ac:dyDescent="0.2">
      <c r="A872" s="332"/>
      <c r="B872" s="147" t="s">
        <v>76</v>
      </c>
      <c r="C872" s="224"/>
      <c r="D872" s="224"/>
      <c r="E872" s="224"/>
      <c r="F872" s="224"/>
      <c r="G872" s="224" t="s">
        <v>62</v>
      </c>
      <c r="H872" s="224"/>
      <c r="I872" s="251" t="s">
        <v>62</v>
      </c>
      <c r="J872" s="251" t="str">
        <f t="shared" si="443"/>
        <v>X</v>
      </c>
      <c r="K872" s="224" t="str">
        <f t="shared" si="444"/>
        <v>X</v>
      </c>
      <c r="L872" s="224" t="s">
        <v>62</v>
      </c>
      <c r="M872" s="224"/>
      <c r="N872" s="224"/>
      <c r="O872" s="223" t="s">
        <v>62</v>
      </c>
      <c r="P872" s="223" t="s">
        <v>62</v>
      </c>
      <c r="Q872" s="223" t="s">
        <v>62</v>
      </c>
      <c r="R872" s="223" t="s">
        <v>62</v>
      </c>
    </row>
    <row r="873" spans="1:18" ht="65.45" customHeight="1" x14ac:dyDescent="0.2">
      <c r="A873" s="332"/>
      <c r="B873" s="148" t="s">
        <v>192</v>
      </c>
      <c r="C873" s="224"/>
      <c r="D873" s="224" t="s">
        <v>62</v>
      </c>
      <c r="E873" s="224"/>
      <c r="F873" s="224"/>
      <c r="G873" s="224">
        <f>G870</f>
        <v>98</v>
      </c>
      <c r="H873" s="224">
        <f t="shared" ref="H873:I873" si="461">H870</f>
        <v>98</v>
      </c>
      <c r="I873" s="251">
        <f t="shared" si="461"/>
        <v>0</v>
      </c>
      <c r="J873" s="251">
        <f t="shared" si="443"/>
        <v>0</v>
      </c>
      <c r="K873" s="224">
        <f t="shared" si="444"/>
        <v>98</v>
      </c>
      <c r="L873" s="224" t="s">
        <v>62</v>
      </c>
      <c r="M873" s="150">
        <v>46022</v>
      </c>
      <c r="N873" s="150">
        <v>46022</v>
      </c>
      <c r="O873" s="156"/>
      <c r="P873" s="223" t="s">
        <v>62</v>
      </c>
      <c r="Q873" s="156"/>
      <c r="R873" s="156"/>
    </row>
    <row r="874" spans="1:18" ht="15" customHeight="1" x14ac:dyDescent="0.2">
      <c r="A874" s="332"/>
      <c r="B874" s="147" t="s">
        <v>193</v>
      </c>
      <c r="C874" s="224"/>
      <c r="D874" s="224"/>
      <c r="E874" s="224"/>
      <c r="F874" s="224"/>
      <c r="G874" s="224" t="s">
        <v>62</v>
      </c>
      <c r="H874" s="224"/>
      <c r="I874" s="251" t="s">
        <v>62</v>
      </c>
      <c r="J874" s="251" t="str">
        <f t="shared" si="443"/>
        <v>X</v>
      </c>
      <c r="K874" s="224" t="str">
        <f t="shared" si="444"/>
        <v>X</v>
      </c>
      <c r="L874" s="224" t="s">
        <v>62</v>
      </c>
      <c r="M874" s="224"/>
      <c r="N874" s="224"/>
      <c r="O874" s="223" t="s">
        <v>62</v>
      </c>
      <c r="P874" s="223" t="s">
        <v>62</v>
      </c>
      <c r="Q874" s="223" t="s">
        <v>62</v>
      </c>
      <c r="R874" s="223" t="s">
        <v>62</v>
      </c>
    </row>
    <row r="875" spans="1:18" ht="38.65" customHeight="1" x14ac:dyDescent="0.2">
      <c r="A875" s="332"/>
      <c r="B875" s="148" t="s">
        <v>330</v>
      </c>
      <c r="C875" s="224"/>
      <c r="D875" s="224" t="s">
        <v>62</v>
      </c>
      <c r="E875" s="224"/>
      <c r="F875" s="224"/>
      <c r="G875" s="224">
        <f>G871</f>
        <v>98</v>
      </c>
      <c r="H875" s="224">
        <f t="shared" ref="H875:I875" si="462">H871</f>
        <v>98</v>
      </c>
      <c r="I875" s="251">
        <f t="shared" si="462"/>
        <v>0</v>
      </c>
      <c r="J875" s="251">
        <f t="shared" si="443"/>
        <v>0</v>
      </c>
      <c r="K875" s="224">
        <f t="shared" si="444"/>
        <v>98</v>
      </c>
      <c r="L875" s="224" t="s">
        <v>62</v>
      </c>
      <c r="M875" s="150">
        <v>46022</v>
      </c>
      <c r="N875" s="150">
        <v>46022</v>
      </c>
      <c r="O875" s="156"/>
      <c r="P875" s="223" t="s">
        <v>62</v>
      </c>
      <c r="Q875" s="156"/>
      <c r="R875" s="156"/>
    </row>
    <row r="876" spans="1:18" ht="21" customHeight="1" x14ac:dyDescent="0.2">
      <c r="A876" s="332"/>
      <c r="B876" s="147" t="s">
        <v>71</v>
      </c>
      <c r="C876" s="224"/>
      <c r="D876" s="224"/>
      <c r="E876" s="224"/>
      <c r="F876" s="224"/>
      <c r="G876" s="224" t="s">
        <v>62</v>
      </c>
      <c r="H876" s="224"/>
      <c r="I876" s="251" t="s">
        <v>62</v>
      </c>
      <c r="J876" s="251" t="str">
        <f t="shared" si="443"/>
        <v>X</v>
      </c>
      <c r="K876" s="224" t="str">
        <f t="shared" si="444"/>
        <v>X</v>
      </c>
      <c r="L876" s="224" t="s">
        <v>62</v>
      </c>
      <c r="M876" s="224"/>
      <c r="N876" s="224"/>
      <c r="O876" s="223" t="s">
        <v>62</v>
      </c>
      <c r="P876" s="223" t="s">
        <v>62</v>
      </c>
      <c r="Q876" s="223" t="s">
        <v>62</v>
      </c>
      <c r="R876" s="223" t="s">
        <v>62</v>
      </c>
    </row>
    <row r="877" spans="1:18" ht="21" customHeight="1" x14ac:dyDescent="0.2">
      <c r="A877" s="333"/>
      <c r="B877" s="148" t="s">
        <v>72</v>
      </c>
      <c r="C877" s="224"/>
      <c r="D877" s="224" t="s">
        <v>62</v>
      </c>
      <c r="E877" s="224"/>
      <c r="F877" s="224"/>
      <c r="G877" s="224">
        <f>G875</f>
        <v>98</v>
      </c>
      <c r="H877" s="224">
        <f t="shared" ref="H877:I877" si="463">H875</f>
        <v>98</v>
      </c>
      <c r="I877" s="251">
        <f t="shared" si="463"/>
        <v>0</v>
      </c>
      <c r="J877" s="251">
        <f t="shared" si="443"/>
        <v>0</v>
      </c>
      <c r="K877" s="224">
        <f t="shared" si="444"/>
        <v>98</v>
      </c>
      <c r="L877" s="224" t="s">
        <v>62</v>
      </c>
      <c r="M877" s="150">
        <v>46022</v>
      </c>
      <c r="N877" s="150">
        <v>46022</v>
      </c>
      <c r="O877" s="156"/>
      <c r="P877" s="223" t="s">
        <v>62</v>
      </c>
      <c r="Q877" s="156"/>
      <c r="R877" s="156"/>
    </row>
    <row r="878" spans="1:18" s="56" customFormat="1" ht="74.45" customHeight="1" x14ac:dyDescent="0.25">
      <c r="A878" s="331" t="s">
        <v>325</v>
      </c>
      <c r="B878" s="137" t="s">
        <v>415</v>
      </c>
      <c r="C878" s="142" t="s">
        <v>191</v>
      </c>
      <c r="D878" s="141" t="s">
        <v>333</v>
      </c>
      <c r="E878" s="141" t="s">
        <v>82</v>
      </c>
      <c r="F878" s="142">
        <v>744</v>
      </c>
      <c r="G878" s="142">
        <v>98</v>
      </c>
      <c r="H878" s="142">
        <f>G878</f>
        <v>98</v>
      </c>
      <c r="I878" s="156">
        <v>0</v>
      </c>
      <c r="J878" s="156">
        <f t="shared" si="443"/>
        <v>0</v>
      </c>
      <c r="K878" s="142">
        <f t="shared" si="444"/>
        <v>98</v>
      </c>
      <c r="L878" s="142"/>
      <c r="M878" s="224" t="s">
        <v>62</v>
      </c>
      <c r="N878" s="224" t="s">
        <v>62</v>
      </c>
      <c r="O878" s="156">
        <v>12710.72</v>
      </c>
      <c r="P878" s="156"/>
      <c r="Q878" s="156">
        <v>12710.72</v>
      </c>
      <c r="R878" s="156">
        <v>0</v>
      </c>
    </row>
    <row r="879" spans="1:18" ht="15.75" x14ac:dyDescent="0.2">
      <c r="A879" s="332"/>
      <c r="B879" s="146" t="s">
        <v>70</v>
      </c>
      <c r="C879" s="224"/>
      <c r="D879" s="224" t="s">
        <v>62</v>
      </c>
      <c r="E879" s="224"/>
      <c r="F879" s="224"/>
      <c r="G879" s="224">
        <f>G878</f>
        <v>98</v>
      </c>
      <c r="H879" s="224">
        <f t="shared" ref="H879:I879" si="464">H878</f>
        <v>98</v>
      </c>
      <c r="I879" s="251">
        <f t="shared" si="464"/>
        <v>0</v>
      </c>
      <c r="J879" s="251">
        <f t="shared" si="443"/>
        <v>0</v>
      </c>
      <c r="K879" s="224">
        <f t="shared" si="444"/>
        <v>98</v>
      </c>
      <c r="L879" s="224" t="s">
        <v>62</v>
      </c>
      <c r="M879" s="150">
        <v>46022</v>
      </c>
      <c r="N879" s="150">
        <v>46022</v>
      </c>
      <c r="O879" s="156"/>
      <c r="P879" s="223" t="s">
        <v>62</v>
      </c>
      <c r="Q879" s="156"/>
      <c r="R879" s="156"/>
    </row>
    <row r="880" spans="1:18" ht="14.25" x14ac:dyDescent="0.2">
      <c r="A880" s="332"/>
      <c r="B880" s="147" t="s">
        <v>76</v>
      </c>
      <c r="C880" s="224"/>
      <c r="D880" s="224"/>
      <c r="E880" s="224"/>
      <c r="F880" s="224"/>
      <c r="G880" s="224" t="s">
        <v>62</v>
      </c>
      <c r="H880" s="224"/>
      <c r="I880" s="251" t="s">
        <v>62</v>
      </c>
      <c r="J880" s="251" t="str">
        <f t="shared" si="443"/>
        <v>X</v>
      </c>
      <c r="K880" s="224" t="str">
        <f t="shared" si="444"/>
        <v>X</v>
      </c>
      <c r="L880" s="224" t="s">
        <v>62</v>
      </c>
      <c r="M880" s="224"/>
      <c r="N880" s="224"/>
      <c r="O880" s="223" t="s">
        <v>62</v>
      </c>
      <c r="P880" s="223" t="s">
        <v>62</v>
      </c>
      <c r="Q880" s="223" t="s">
        <v>62</v>
      </c>
      <c r="R880" s="223" t="s">
        <v>62</v>
      </c>
    </row>
    <row r="881" spans="1:18" ht="65.45" customHeight="1" x14ac:dyDescent="0.2">
      <c r="A881" s="332"/>
      <c r="B881" s="148" t="s">
        <v>192</v>
      </c>
      <c r="C881" s="224"/>
      <c r="D881" s="224" t="s">
        <v>62</v>
      </c>
      <c r="E881" s="224"/>
      <c r="F881" s="224"/>
      <c r="G881" s="224">
        <f>G878</f>
        <v>98</v>
      </c>
      <c r="H881" s="224">
        <f t="shared" ref="H881:I881" si="465">H878</f>
        <v>98</v>
      </c>
      <c r="I881" s="251">
        <f t="shared" si="465"/>
        <v>0</v>
      </c>
      <c r="J881" s="251">
        <f t="shared" si="443"/>
        <v>0</v>
      </c>
      <c r="K881" s="224">
        <f t="shared" si="444"/>
        <v>98</v>
      </c>
      <c r="L881" s="224" t="s">
        <v>62</v>
      </c>
      <c r="M881" s="150">
        <v>46022</v>
      </c>
      <c r="N881" s="150">
        <v>46022</v>
      </c>
      <c r="O881" s="156"/>
      <c r="P881" s="223" t="s">
        <v>62</v>
      </c>
      <c r="Q881" s="156"/>
      <c r="R881" s="156"/>
    </row>
    <row r="882" spans="1:18" ht="15" customHeight="1" x14ac:dyDescent="0.2">
      <c r="A882" s="332"/>
      <c r="B882" s="147" t="s">
        <v>193</v>
      </c>
      <c r="C882" s="224"/>
      <c r="D882" s="224"/>
      <c r="E882" s="224"/>
      <c r="F882" s="224"/>
      <c r="G882" s="224" t="s">
        <v>62</v>
      </c>
      <c r="H882" s="224"/>
      <c r="I882" s="251" t="s">
        <v>62</v>
      </c>
      <c r="J882" s="251" t="str">
        <f t="shared" si="443"/>
        <v>X</v>
      </c>
      <c r="K882" s="224" t="str">
        <f t="shared" si="444"/>
        <v>X</v>
      </c>
      <c r="L882" s="224" t="s">
        <v>62</v>
      </c>
      <c r="M882" s="224"/>
      <c r="N882" s="224"/>
      <c r="O882" s="223" t="s">
        <v>62</v>
      </c>
      <c r="P882" s="223" t="s">
        <v>62</v>
      </c>
      <c r="Q882" s="223" t="s">
        <v>62</v>
      </c>
      <c r="R882" s="223" t="s">
        <v>62</v>
      </c>
    </row>
    <row r="883" spans="1:18" ht="38.65" customHeight="1" x14ac:dyDescent="0.2">
      <c r="A883" s="332"/>
      <c r="B883" s="148" t="s">
        <v>330</v>
      </c>
      <c r="C883" s="224"/>
      <c r="D883" s="224" t="s">
        <v>62</v>
      </c>
      <c r="E883" s="224"/>
      <c r="F883" s="224"/>
      <c r="G883" s="224">
        <f>G879</f>
        <v>98</v>
      </c>
      <c r="H883" s="224">
        <f t="shared" ref="H883:I883" si="466">H879</f>
        <v>98</v>
      </c>
      <c r="I883" s="251">
        <f t="shared" si="466"/>
        <v>0</v>
      </c>
      <c r="J883" s="251">
        <f t="shared" si="443"/>
        <v>0</v>
      </c>
      <c r="K883" s="224">
        <f t="shared" si="444"/>
        <v>98</v>
      </c>
      <c r="L883" s="224" t="s">
        <v>62</v>
      </c>
      <c r="M883" s="150">
        <v>46022</v>
      </c>
      <c r="N883" s="150">
        <v>46022</v>
      </c>
      <c r="O883" s="156"/>
      <c r="P883" s="223" t="s">
        <v>62</v>
      </c>
      <c r="Q883" s="156"/>
      <c r="R883" s="156"/>
    </row>
    <row r="884" spans="1:18" ht="21" customHeight="1" x14ac:dyDescent="0.2">
      <c r="A884" s="332"/>
      <c r="B884" s="147" t="s">
        <v>71</v>
      </c>
      <c r="C884" s="224"/>
      <c r="D884" s="224"/>
      <c r="E884" s="224"/>
      <c r="F884" s="224"/>
      <c r="G884" s="224" t="s">
        <v>62</v>
      </c>
      <c r="H884" s="224"/>
      <c r="I884" s="251" t="s">
        <v>62</v>
      </c>
      <c r="J884" s="251" t="str">
        <f t="shared" si="443"/>
        <v>X</v>
      </c>
      <c r="K884" s="224" t="str">
        <f t="shared" si="444"/>
        <v>X</v>
      </c>
      <c r="L884" s="224" t="s">
        <v>62</v>
      </c>
      <c r="M884" s="224"/>
      <c r="N884" s="224"/>
      <c r="O884" s="223" t="s">
        <v>62</v>
      </c>
      <c r="P884" s="223" t="s">
        <v>62</v>
      </c>
      <c r="Q884" s="223" t="s">
        <v>62</v>
      </c>
      <c r="R884" s="223" t="s">
        <v>62</v>
      </c>
    </row>
    <row r="885" spans="1:18" ht="21" customHeight="1" x14ac:dyDescent="0.2">
      <c r="A885" s="333"/>
      <c r="B885" s="148" t="s">
        <v>72</v>
      </c>
      <c r="C885" s="224"/>
      <c r="D885" s="224" t="s">
        <v>62</v>
      </c>
      <c r="E885" s="224"/>
      <c r="F885" s="224"/>
      <c r="G885" s="224">
        <f>G883</f>
        <v>98</v>
      </c>
      <c r="H885" s="224">
        <f t="shared" ref="H885:I885" si="467">H883</f>
        <v>98</v>
      </c>
      <c r="I885" s="251">
        <f t="shared" si="467"/>
        <v>0</v>
      </c>
      <c r="J885" s="251">
        <f t="shared" si="443"/>
        <v>0</v>
      </c>
      <c r="K885" s="224">
        <f t="shared" si="444"/>
        <v>98</v>
      </c>
      <c r="L885" s="224" t="s">
        <v>62</v>
      </c>
      <c r="M885" s="150">
        <v>46022</v>
      </c>
      <c r="N885" s="150">
        <v>46022</v>
      </c>
      <c r="O885" s="156"/>
      <c r="P885" s="223" t="s">
        <v>62</v>
      </c>
      <c r="Q885" s="156"/>
      <c r="R885" s="156"/>
    </row>
    <row r="886" spans="1:18" s="56" customFormat="1" ht="74.45" customHeight="1" x14ac:dyDescent="0.25">
      <c r="A886" s="331" t="s">
        <v>171</v>
      </c>
      <c r="B886" s="137" t="s">
        <v>415</v>
      </c>
      <c r="C886" s="142" t="s">
        <v>191</v>
      </c>
      <c r="D886" s="141" t="s">
        <v>333</v>
      </c>
      <c r="E886" s="141" t="s">
        <v>82</v>
      </c>
      <c r="F886" s="142">
        <v>744</v>
      </c>
      <c r="G886" s="142">
        <v>98</v>
      </c>
      <c r="H886" s="142">
        <v>98</v>
      </c>
      <c r="I886" s="156"/>
      <c r="J886" s="156">
        <f t="shared" si="443"/>
        <v>0</v>
      </c>
      <c r="K886" s="142">
        <f t="shared" si="444"/>
        <v>98</v>
      </c>
      <c r="L886" s="142"/>
      <c r="M886" s="142" t="s">
        <v>62</v>
      </c>
      <c r="N886" s="142" t="s">
        <v>62</v>
      </c>
      <c r="O886" s="80">
        <v>11345.94</v>
      </c>
      <c r="P886" s="80" t="s">
        <v>344</v>
      </c>
      <c r="Q886" s="78">
        <v>11345.94</v>
      </c>
      <c r="R886" s="78">
        <v>11345.94</v>
      </c>
    </row>
    <row r="887" spans="1:18" ht="15.75" x14ac:dyDescent="0.2">
      <c r="A887" s="332"/>
      <c r="B887" s="146" t="s">
        <v>70</v>
      </c>
      <c r="C887" s="224"/>
      <c r="D887" s="224" t="s">
        <v>62</v>
      </c>
      <c r="E887" s="224"/>
      <c r="F887" s="224"/>
      <c r="G887" s="224">
        <f>G886</f>
        <v>98</v>
      </c>
      <c r="H887" s="224">
        <f t="shared" ref="H887:I887" si="468">H886</f>
        <v>98</v>
      </c>
      <c r="I887" s="251">
        <f t="shared" si="468"/>
        <v>0</v>
      </c>
      <c r="J887" s="251">
        <f t="shared" si="443"/>
        <v>0</v>
      </c>
      <c r="K887" s="224">
        <f t="shared" si="444"/>
        <v>98</v>
      </c>
      <c r="L887" s="224" t="s">
        <v>62</v>
      </c>
      <c r="M887" s="150">
        <v>46022</v>
      </c>
      <c r="N887" s="150">
        <v>46022</v>
      </c>
      <c r="O887" s="80"/>
      <c r="P887" s="221"/>
      <c r="Q887" s="78"/>
      <c r="R887" s="80"/>
    </row>
    <row r="888" spans="1:18" ht="14.25" x14ac:dyDescent="0.2">
      <c r="A888" s="332"/>
      <c r="B888" s="147" t="s">
        <v>76</v>
      </c>
      <c r="C888" s="224"/>
      <c r="D888" s="224"/>
      <c r="E888" s="224"/>
      <c r="F888" s="224"/>
      <c r="G888" s="224" t="s">
        <v>62</v>
      </c>
      <c r="H888" s="224"/>
      <c r="I888" s="251" t="s">
        <v>62</v>
      </c>
      <c r="J888" s="251" t="str">
        <f t="shared" si="443"/>
        <v>X</v>
      </c>
      <c r="K888" s="224" t="str">
        <f t="shared" si="444"/>
        <v>X</v>
      </c>
      <c r="L888" s="224" t="s">
        <v>62</v>
      </c>
      <c r="M888" s="224"/>
      <c r="N888" s="224"/>
      <c r="O888" s="221" t="s">
        <v>62</v>
      </c>
      <c r="P888" s="221" t="s">
        <v>62</v>
      </c>
      <c r="Q888" s="226" t="s">
        <v>62</v>
      </c>
      <c r="R888" s="221" t="s">
        <v>62</v>
      </c>
    </row>
    <row r="889" spans="1:18" ht="65.45" customHeight="1" x14ac:dyDescent="0.2">
      <c r="A889" s="332"/>
      <c r="B889" s="148" t="s">
        <v>192</v>
      </c>
      <c r="C889" s="224"/>
      <c r="D889" s="224" t="s">
        <v>62</v>
      </c>
      <c r="E889" s="224"/>
      <c r="F889" s="224"/>
      <c r="G889" s="224">
        <f>G886</f>
        <v>98</v>
      </c>
      <c r="H889" s="224">
        <f t="shared" ref="H889:I889" si="469">H886</f>
        <v>98</v>
      </c>
      <c r="I889" s="251">
        <f t="shared" si="469"/>
        <v>0</v>
      </c>
      <c r="J889" s="251">
        <f t="shared" si="443"/>
        <v>0</v>
      </c>
      <c r="K889" s="224">
        <f t="shared" si="444"/>
        <v>98</v>
      </c>
      <c r="L889" s="224" t="s">
        <v>62</v>
      </c>
      <c r="M889" s="150">
        <v>46022</v>
      </c>
      <c r="N889" s="150">
        <v>46022</v>
      </c>
      <c r="O889" s="80"/>
      <c r="P889" s="221" t="s">
        <v>62</v>
      </c>
      <c r="Q889" s="78"/>
      <c r="R889" s="80"/>
    </row>
    <row r="890" spans="1:18" ht="15" customHeight="1" x14ac:dyDescent="0.2">
      <c r="A890" s="332"/>
      <c r="B890" s="147" t="s">
        <v>193</v>
      </c>
      <c r="C890" s="224"/>
      <c r="D890" s="224"/>
      <c r="E890" s="224"/>
      <c r="F890" s="224"/>
      <c r="G890" s="224" t="s">
        <v>62</v>
      </c>
      <c r="H890" s="224"/>
      <c r="I890" s="251" t="s">
        <v>62</v>
      </c>
      <c r="J890" s="251" t="str">
        <f t="shared" si="443"/>
        <v>X</v>
      </c>
      <c r="K890" s="224" t="str">
        <f t="shared" si="444"/>
        <v>X</v>
      </c>
      <c r="L890" s="224" t="s">
        <v>62</v>
      </c>
      <c r="M890" s="224"/>
      <c r="N890" s="224"/>
      <c r="O890" s="221" t="s">
        <v>62</v>
      </c>
      <c r="P890" s="221" t="s">
        <v>62</v>
      </c>
      <c r="Q890" s="226" t="s">
        <v>62</v>
      </c>
      <c r="R890" s="221" t="s">
        <v>62</v>
      </c>
    </row>
    <row r="891" spans="1:18" ht="38.65" customHeight="1" x14ac:dyDescent="0.2">
      <c r="A891" s="332"/>
      <c r="B891" s="148" t="s">
        <v>330</v>
      </c>
      <c r="C891" s="224"/>
      <c r="D891" s="224" t="s">
        <v>62</v>
      </c>
      <c r="E891" s="224"/>
      <c r="F891" s="224"/>
      <c r="G891" s="224">
        <f>G886</f>
        <v>98</v>
      </c>
      <c r="H891" s="224">
        <f t="shared" ref="H891:I891" si="470">H886</f>
        <v>98</v>
      </c>
      <c r="I891" s="251">
        <f t="shared" si="470"/>
        <v>0</v>
      </c>
      <c r="J891" s="251">
        <f t="shared" si="443"/>
        <v>0</v>
      </c>
      <c r="K891" s="224">
        <f t="shared" si="444"/>
        <v>98</v>
      </c>
      <c r="L891" s="224" t="s">
        <v>62</v>
      </c>
      <c r="M891" s="150">
        <v>46022</v>
      </c>
      <c r="N891" s="150">
        <v>46022</v>
      </c>
      <c r="O891" s="80"/>
      <c r="P891" s="221" t="s">
        <v>62</v>
      </c>
      <c r="Q891" s="78"/>
      <c r="R891" s="80"/>
    </row>
    <row r="892" spans="1:18" ht="21" customHeight="1" x14ac:dyDescent="0.2">
      <c r="A892" s="332"/>
      <c r="B892" s="147" t="s">
        <v>71</v>
      </c>
      <c r="C892" s="224"/>
      <c r="D892" s="224"/>
      <c r="E892" s="224"/>
      <c r="F892" s="224"/>
      <c r="G892" s="224" t="s">
        <v>62</v>
      </c>
      <c r="H892" s="224"/>
      <c r="I892" s="251" t="s">
        <v>62</v>
      </c>
      <c r="J892" s="251" t="str">
        <f t="shared" si="443"/>
        <v>X</v>
      </c>
      <c r="K892" s="224" t="str">
        <f t="shared" si="444"/>
        <v>X</v>
      </c>
      <c r="L892" s="224" t="s">
        <v>62</v>
      </c>
      <c r="M892" s="224"/>
      <c r="N892" s="224"/>
      <c r="O892" s="221" t="s">
        <v>62</v>
      </c>
      <c r="P892" s="221" t="s">
        <v>62</v>
      </c>
      <c r="Q892" s="226" t="s">
        <v>62</v>
      </c>
      <c r="R892" s="221" t="s">
        <v>62</v>
      </c>
    </row>
    <row r="893" spans="1:18" ht="21" customHeight="1" x14ac:dyDescent="0.2">
      <c r="A893" s="333"/>
      <c r="B893" s="148" t="s">
        <v>72</v>
      </c>
      <c r="C893" s="224"/>
      <c r="D893" s="224" t="s">
        <v>62</v>
      </c>
      <c r="E893" s="224"/>
      <c r="F893" s="224"/>
      <c r="G893" s="224">
        <f>G886</f>
        <v>98</v>
      </c>
      <c r="H893" s="224">
        <f t="shared" ref="H893:I893" si="471">H886</f>
        <v>98</v>
      </c>
      <c r="I893" s="251">
        <f t="shared" si="471"/>
        <v>0</v>
      </c>
      <c r="J893" s="251">
        <f t="shared" si="443"/>
        <v>0</v>
      </c>
      <c r="K893" s="224">
        <f t="shared" si="444"/>
        <v>98</v>
      </c>
      <c r="L893" s="224" t="s">
        <v>62</v>
      </c>
      <c r="M893" s="150">
        <v>46022</v>
      </c>
      <c r="N893" s="150">
        <v>46022</v>
      </c>
      <c r="O893" s="80"/>
      <c r="P893" s="221" t="s">
        <v>62</v>
      </c>
      <c r="Q893" s="78"/>
      <c r="R893" s="80"/>
    </row>
    <row r="894" spans="1:18" s="56" customFormat="1" ht="74.45" customHeight="1" x14ac:dyDescent="0.25">
      <c r="A894" s="331" t="s">
        <v>170</v>
      </c>
      <c r="B894" s="137" t="s">
        <v>415</v>
      </c>
      <c r="C894" s="142" t="s">
        <v>191</v>
      </c>
      <c r="D894" s="141" t="s">
        <v>333</v>
      </c>
      <c r="E894" s="141" t="s">
        <v>82</v>
      </c>
      <c r="F894" s="142">
        <v>744</v>
      </c>
      <c r="G894" s="142">
        <v>98</v>
      </c>
      <c r="H894" s="142">
        <v>98</v>
      </c>
      <c r="I894" s="156"/>
      <c r="J894" s="156">
        <f t="shared" si="443"/>
        <v>0</v>
      </c>
      <c r="K894" s="142">
        <f t="shared" si="444"/>
        <v>98</v>
      </c>
      <c r="L894" s="142"/>
      <c r="M894" s="142" t="s">
        <v>62</v>
      </c>
      <c r="N894" s="142" t="s">
        <v>62</v>
      </c>
      <c r="O894" s="80">
        <v>12289.52</v>
      </c>
      <c r="P894" s="80" t="s">
        <v>344</v>
      </c>
      <c r="Q894" s="78">
        <v>12289.52</v>
      </c>
      <c r="R894" s="80"/>
    </row>
    <row r="895" spans="1:18" ht="15.75" x14ac:dyDescent="0.2">
      <c r="A895" s="332"/>
      <c r="B895" s="146" t="s">
        <v>70</v>
      </c>
      <c r="C895" s="224"/>
      <c r="D895" s="224" t="s">
        <v>62</v>
      </c>
      <c r="E895" s="224"/>
      <c r="F895" s="224"/>
      <c r="G895" s="224">
        <f t="shared" ref="G895:I895" si="472">G894</f>
        <v>98</v>
      </c>
      <c r="H895" s="224">
        <f t="shared" si="472"/>
        <v>98</v>
      </c>
      <c r="I895" s="251">
        <f t="shared" si="472"/>
        <v>0</v>
      </c>
      <c r="J895" s="251">
        <f t="shared" si="443"/>
        <v>0</v>
      </c>
      <c r="K895" s="224">
        <f t="shared" si="444"/>
        <v>98</v>
      </c>
      <c r="L895" s="224" t="s">
        <v>62</v>
      </c>
      <c r="M895" s="150">
        <v>46022</v>
      </c>
      <c r="N895" s="150">
        <v>46022</v>
      </c>
      <c r="O895" s="80"/>
      <c r="P895" s="221"/>
      <c r="Q895" s="78"/>
      <c r="R895" s="80"/>
    </row>
    <row r="896" spans="1:18" ht="14.25" x14ac:dyDescent="0.2">
      <c r="A896" s="332"/>
      <c r="B896" s="147" t="s">
        <v>76</v>
      </c>
      <c r="C896" s="224"/>
      <c r="D896" s="224"/>
      <c r="E896" s="224"/>
      <c r="F896" s="224"/>
      <c r="G896" s="224" t="s">
        <v>62</v>
      </c>
      <c r="H896" s="224"/>
      <c r="I896" s="251" t="s">
        <v>62</v>
      </c>
      <c r="J896" s="251" t="str">
        <f t="shared" si="443"/>
        <v>X</v>
      </c>
      <c r="K896" s="224" t="str">
        <f t="shared" si="444"/>
        <v>X</v>
      </c>
      <c r="L896" s="224" t="s">
        <v>62</v>
      </c>
      <c r="M896" s="224"/>
      <c r="N896" s="224"/>
      <c r="O896" s="221" t="s">
        <v>62</v>
      </c>
      <c r="P896" s="221" t="s">
        <v>62</v>
      </c>
      <c r="Q896" s="226" t="s">
        <v>62</v>
      </c>
      <c r="R896" s="221" t="s">
        <v>62</v>
      </c>
    </row>
    <row r="897" spans="1:18" ht="65.45" customHeight="1" x14ac:dyDescent="0.2">
      <c r="A897" s="332"/>
      <c r="B897" s="148" t="s">
        <v>192</v>
      </c>
      <c r="C897" s="224"/>
      <c r="D897" s="224" t="s">
        <v>62</v>
      </c>
      <c r="E897" s="224"/>
      <c r="F897" s="224"/>
      <c r="G897" s="224">
        <f t="shared" ref="G897:I897" si="473">G894</f>
        <v>98</v>
      </c>
      <c r="H897" s="224">
        <f t="shared" si="473"/>
        <v>98</v>
      </c>
      <c r="I897" s="251">
        <f t="shared" si="473"/>
        <v>0</v>
      </c>
      <c r="J897" s="251">
        <f t="shared" si="443"/>
        <v>0</v>
      </c>
      <c r="K897" s="224">
        <f t="shared" si="444"/>
        <v>98</v>
      </c>
      <c r="L897" s="224" t="s">
        <v>62</v>
      </c>
      <c r="M897" s="150">
        <v>46022</v>
      </c>
      <c r="N897" s="150">
        <v>46022</v>
      </c>
      <c r="O897" s="80"/>
      <c r="P897" s="221" t="s">
        <v>62</v>
      </c>
      <c r="Q897" s="78"/>
      <c r="R897" s="80"/>
    </row>
    <row r="898" spans="1:18" ht="15" customHeight="1" x14ac:dyDescent="0.2">
      <c r="A898" s="332"/>
      <c r="B898" s="147" t="s">
        <v>193</v>
      </c>
      <c r="C898" s="224"/>
      <c r="D898" s="224"/>
      <c r="E898" s="224"/>
      <c r="F898" s="224"/>
      <c r="G898" s="224" t="s">
        <v>62</v>
      </c>
      <c r="H898" s="224"/>
      <c r="I898" s="251" t="s">
        <v>62</v>
      </c>
      <c r="J898" s="251" t="str">
        <f t="shared" si="443"/>
        <v>X</v>
      </c>
      <c r="K898" s="224" t="str">
        <f t="shared" si="444"/>
        <v>X</v>
      </c>
      <c r="L898" s="224" t="s">
        <v>62</v>
      </c>
      <c r="M898" s="224"/>
      <c r="N898" s="224"/>
      <c r="O898" s="221" t="s">
        <v>62</v>
      </c>
      <c r="P898" s="221" t="s">
        <v>62</v>
      </c>
      <c r="Q898" s="226" t="s">
        <v>62</v>
      </c>
      <c r="R898" s="221" t="s">
        <v>62</v>
      </c>
    </row>
    <row r="899" spans="1:18" ht="38.65" customHeight="1" x14ac:dyDescent="0.2">
      <c r="A899" s="332"/>
      <c r="B899" s="148" t="s">
        <v>330</v>
      </c>
      <c r="C899" s="224"/>
      <c r="D899" s="224" t="s">
        <v>62</v>
      </c>
      <c r="E899" s="224"/>
      <c r="F899" s="224"/>
      <c r="G899" s="224">
        <f t="shared" ref="G899:I899" si="474">G894</f>
        <v>98</v>
      </c>
      <c r="H899" s="224">
        <f t="shared" si="474"/>
        <v>98</v>
      </c>
      <c r="I899" s="251">
        <f t="shared" si="474"/>
        <v>0</v>
      </c>
      <c r="J899" s="251">
        <f t="shared" si="443"/>
        <v>0</v>
      </c>
      <c r="K899" s="224">
        <f t="shared" si="444"/>
        <v>98</v>
      </c>
      <c r="L899" s="224" t="s">
        <v>62</v>
      </c>
      <c r="M899" s="150">
        <v>46022</v>
      </c>
      <c r="N899" s="150">
        <v>46022</v>
      </c>
      <c r="O899" s="80"/>
      <c r="P899" s="221" t="s">
        <v>62</v>
      </c>
      <c r="Q899" s="78"/>
      <c r="R899" s="80"/>
    </row>
    <row r="900" spans="1:18" ht="21" customHeight="1" x14ac:dyDescent="0.2">
      <c r="A900" s="332"/>
      <c r="B900" s="147" t="s">
        <v>71</v>
      </c>
      <c r="C900" s="224"/>
      <c r="D900" s="224"/>
      <c r="E900" s="224"/>
      <c r="F900" s="224"/>
      <c r="G900" s="224" t="s">
        <v>62</v>
      </c>
      <c r="H900" s="224"/>
      <c r="I900" s="251" t="s">
        <v>62</v>
      </c>
      <c r="J900" s="251" t="str">
        <f t="shared" si="443"/>
        <v>X</v>
      </c>
      <c r="K900" s="224" t="str">
        <f t="shared" si="444"/>
        <v>X</v>
      </c>
      <c r="L900" s="224" t="s">
        <v>62</v>
      </c>
      <c r="M900" s="224"/>
      <c r="N900" s="224"/>
      <c r="O900" s="221" t="s">
        <v>62</v>
      </c>
      <c r="P900" s="221" t="s">
        <v>62</v>
      </c>
      <c r="Q900" s="226" t="s">
        <v>62</v>
      </c>
      <c r="R900" s="221" t="s">
        <v>62</v>
      </c>
    </row>
    <row r="901" spans="1:18" ht="21" customHeight="1" x14ac:dyDescent="0.2">
      <c r="A901" s="333"/>
      <c r="B901" s="148" t="s">
        <v>72</v>
      </c>
      <c r="C901" s="224"/>
      <c r="D901" s="224" t="s">
        <v>62</v>
      </c>
      <c r="E901" s="224"/>
      <c r="F901" s="224"/>
      <c r="G901" s="224">
        <f t="shared" ref="G901:I901" si="475">G894</f>
        <v>98</v>
      </c>
      <c r="H901" s="224">
        <f t="shared" si="475"/>
        <v>98</v>
      </c>
      <c r="I901" s="251">
        <f t="shared" si="475"/>
        <v>0</v>
      </c>
      <c r="J901" s="251">
        <f t="shared" si="443"/>
        <v>0</v>
      </c>
      <c r="K901" s="224">
        <f t="shared" si="444"/>
        <v>98</v>
      </c>
      <c r="L901" s="224" t="s">
        <v>62</v>
      </c>
      <c r="M901" s="150">
        <v>46022</v>
      </c>
      <c r="N901" s="150">
        <v>46022</v>
      </c>
      <c r="O901" s="80"/>
      <c r="P901" s="221" t="s">
        <v>62</v>
      </c>
      <c r="Q901" s="78"/>
      <c r="R901" s="80"/>
    </row>
    <row r="902" spans="1:18" s="56" customFormat="1" ht="74.45" customHeight="1" x14ac:dyDescent="0.25">
      <c r="A902" s="331" t="s">
        <v>169</v>
      </c>
      <c r="B902" s="137" t="s">
        <v>415</v>
      </c>
      <c r="C902" s="142" t="s">
        <v>191</v>
      </c>
      <c r="D902" s="141" t="s">
        <v>333</v>
      </c>
      <c r="E902" s="141" t="s">
        <v>82</v>
      </c>
      <c r="F902" s="142">
        <v>744</v>
      </c>
      <c r="G902" s="142">
        <v>98</v>
      </c>
      <c r="H902" s="142">
        <v>98</v>
      </c>
      <c r="I902" s="156"/>
      <c r="J902" s="156">
        <f t="shared" si="443"/>
        <v>0</v>
      </c>
      <c r="K902" s="142">
        <f t="shared" si="444"/>
        <v>98</v>
      </c>
      <c r="L902" s="142"/>
      <c r="M902" s="142" t="s">
        <v>62</v>
      </c>
      <c r="N902" s="142" t="s">
        <v>62</v>
      </c>
      <c r="O902" s="80">
        <v>6144.76</v>
      </c>
      <c r="P902" s="80" t="s">
        <v>344</v>
      </c>
      <c r="Q902" s="78">
        <v>6144.76</v>
      </c>
      <c r="R902" s="80"/>
    </row>
    <row r="903" spans="1:18" ht="15.75" x14ac:dyDescent="0.2">
      <c r="A903" s="332"/>
      <c r="B903" s="146" t="s">
        <v>70</v>
      </c>
      <c r="C903" s="224"/>
      <c r="D903" s="224" t="s">
        <v>62</v>
      </c>
      <c r="E903" s="224"/>
      <c r="F903" s="224"/>
      <c r="G903" s="224">
        <f t="shared" ref="G903:I903" si="476">G902</f>
        <v>98</v>
      </c>
      <c r="H903" s="224">
        <f t="shared" si="476"/>
        <v>98</v>
      </c>
      <c r="I903" s="251">
        <f t="shared" si="476"/>
        <v>0</v>
      </c>
      <c r="J903" s="251">
        <f t="shared" ref="J903:J966" si="477">I903</f>
        <v>0</v>
      </c>
      <c r="K903" s="224">
        <f t="shared" ref="K903:K966" si="478">G903</f>
        <v>98</v>
      </c>
      <c r="L903" s="224" t="s">
        <v>62</v>
      </c>
      <c r="M903" s="150">
        <v>46022</v>
      </c>
      <c r="N903" s="150">
        <v>46022</v>
      </c>
      <c r="O903" s="80"/>
      <c r="P903" s="221"/>
      <c r="Q903" s="78"/>
      <c r="R903" s="80"/>
    </row>
    <row r="904" spans="1:18" ht="14.25" x14ac:dyDescent="0.2">
      <c r="A904" s="332"/>
      <c r="B904" s="147" t="s">
        <v>76</v>
      </c>
      <c r="C904" s="224"/>
      <c r="D904" s="224"/>
      <c r="E904" s="224"/>
      <c r="F904" s="224"/>
      <c r="G904" s="224" t="s">
        <v>62</v>
      </c>
      <c r="H904" s="224"/>
      <c r="I904" s="251" t="s">
        <v>62</v>
      </c>
      <c r="J904" s="251" t="str">
        <f t="shared" si="477"/>
        <v>X</v>
      </c>
      <c r="K904" s="224" t="str">
        <f t="shared" si="478"/>
        <v>X</v>
      </c>
      <c r="L904" s="224" t="s">
        <v>62</v>
      </c>
      <c r="M904" s="224"/>
      <c r="N904" s="224"/>
      <c r="O904" s="221" t="s">
        <v>62</v>
      </c>
      <c r="P904" s="221" t="s">
        <v>62</v>
      </c>
      <c r="Q904" s="226" t="s">
        <v>62</v>
      </c>
      <c r="R904" s="221" t="s">
        <v>62</v>
      </c>
    </row>
    <row r="905" spans="1:18" ht="65.45" customHeight="1" x14ac:dyDescent="0.2">
      <c r="A905" s="332"/>
      <c r="B905" s="148" t="s">
        <v>192</v>
      </c>
      <c r="C905" s="224"/>
      <c r="D905" s="224" t="s">
        <v>62</v>
      </c>
      <c r="E905" s="224"/>
      <c r="F905" s="224"/>
      <c r="G905" s="224">
        <f t="shared" ref="G905:I905" si="479">G902</f>
        <v>98</v>
      </c>
      <c r="H905" s="224">
        <f t="shared" si="479"/>
        <v>98</v>
      </c>
      <c r="I905" s="251">
        <f t="shared" si="479"/>
        <v>0</v>
      </c>
      <c r="J905" s="251">
        <f t="shared" si="477"/>
        <v>0</v>
      </c>
      <c r="K905" s="224">
        <f t="shared" si="478"/>
        <v>98</v>
      </c>
      <c r="L905" s="224" t="s">
        <v>62</v>
      </c>
      <c r="M905" s="150">
        <v>46022</v>
      </c>
      <c r="N905" s="150">
        <v>46022</v>
      </c>
      <c r="O905" s="80"/>
      <c r="P905" s="221" t="s">
        <v>62</v>
      </c>
      <c r="Q905" s="78"/>
      <c r="R905" s="80"/>
    </row>
    <row r="906" spans="1:18" ht="15" customHeight="1" x14ac:dyDescent="0.2">
      <c r="A906" s="332"/>
      <c r="B906" s="147" t="s">
        <v>193</v>
      </c>
      <c r="C906" s="224"/>
      <c r="D906" s="224"/>
      <c r="E906" s="224"/>
      <c r="F906" s="224"/>
      <c r="G906" s="224" t="s">
        <v>62</v>
      </c>
      <c r="H906" s="224"/>
      <c r="I906" s="251" t="s">
        <v>62</v>
      </c>
      <c r="J906" s="251" t="str">
        <f t="shared" si="477"/>
        <v>X</v>
      </c>
      <c r="K906" s="224" t="str">
        <f t="shared" si="478"/>
        <v>X</v>
      </c>
      <c r="L906" s="224" t="s">
        <v>62</v>
      </c>
      <c r="M906" s="224"/>
      <c r="N906" s="224"/>
      <c r="O906" s="221" t="s">
        <v>62</v>
      </c>
      <c r="P906" s="221" t="s">
        <v>62</v>
      </c>
      <c r="Q906" s="226" t="s">
        <v>62</v>
      </c>
      <c r="R906" s="221" t="s">
        <v>62</v>
      </c>
    </row>
    <row r="907" spans="1:18" ht="38.65" customHeight="1" x14ac:dyDescent="0.2">
      <c r="A907" s="332"/>
      <c r="B907" s="148" t="s">
        <v>330</v>
      </c>
      <c r="C907" s="224"/>
      <c r="D907" s="224" t="s">
        <v>62</v>
      </c>
      <c r="E907" s="224"/>
      <c r="F907" s="224"/>
      <c r="G907" s="224">
        <f t="shared" ref="G907:I907" si="480">G902</f>
        <v>98</v>
      </c>
      <c r="H907" s="224">
        <f t="shared" si="480"/>
        <v>98</v>
      </c>
      <c r="I907" s="251">
        <f t="shared" si="480"/>
        <v>0</v>
      </c>
      <c r="J907" s="251">
        <f t="shared" si="477"/>
        <v>0</v>
      </c>
      <c r="K907" s="224">
        <f t="shared" si="478"/>
        <v>98</v>
      </c>
      <c r="L907" s="224" t="s">
        <v>62</v>
      </c>
      <c r="M907" s="150">
        <v>46022</v>
      </c>
      <c r="N907" s="150">
        <v>46022</v>
      </c>
      <c r="O907" s="80"/>
      <c r="P907" s="221" t="s">
        <v>62</v>
      </c>
      <c r="Q907" s="78"/>
      <c r="R907" s="80"/>
    </row>
    <row r="908" spans="1:18" ht="21" customHeight="1" x14ac:dyDescent="0.2">
      <c r="A908" s="332"/>
      <c r="B908" s="147" t="s">
        <v>71</v>
      </c>
      <c r="C908" s="224"/>
      <c r="D908" s="224"/>
      <c r="E908" s="224"/>
      <c r="F908" s="224"/>
      <c r="G908" s="224" t="s">
        <v>62</v>
      </c>
      <c r="H908" s="224"/>
      <c r="I908" s="251" t="s">
        <v>62</v>
      </c>
      <c r="J908" s="251" t="str">
        <f t="shared" si="477"/>
        <v>X</v>
      </c>
      <c r="K908" s="224" t="str">
        <f t="shared" si="478"/>
        <v>X</v>
      </c>
      <c r="L908" s="224" t="s">
        <v>62</v>
      </c>
      <c r="M908" s="224"/>
      <c r="N908" s="224"/>
      <c r="O908" s="221" t="s">
        <v>62</v>
      </c>
      <c r="P908" s="221" t="s">
        <v>62</v>
      </c>
      <c r="Q908" s="226" t="s">
        <v>62</v>
      </c>
      <c r="R908" s="221" t="s">
        <v>62</v>
      </c>
    </row>
    <row r="909" spans="1:18" ht="21" customHeight="1" x14ac:dyDescent="0.2">
      <c r="A909" s="333"/>
      <c r="B909" s="148" t="s">
        <v>72</v>
      </c>
      <c r="C909" s="224"/>
      <c r="D909" s="224" t="s">
        <v>62</v>
      </c>
      <c r="E909" s="224"/>
      <c r="F909" s="224"/>
      <c r="G909" s="224">
        <f t="shared" ref="G909:I909" si="481">G902</f>
        <v>98</v>
      </c>
      <c r="H909" s="224">
        <f t="shared" si="481"/>
        <v>98</v>
      </c>
      <c r="I909" s="251">
        <f t="shared" si="481"/>
        <v>0</v>
      </c>
      <c r="J909" s="251">
        <f t="shared" si="477"/>
        <v>0</v>
      </c>
      <c r="K909" s="224">
        <f t="shared" si="478"/>
        <v>98</v>
      </c>
      <c r="L909" s="224" t="s">
        <v>62</v>
      </c>
      <c r="M909" s="150">
        <v>46022</v>
      </c>
      <c r="N909" s="150">
        <v>46022</v>
      </c>
      <c r="O909" s="80"/>
      <c r="P909" s="221" t="s">
        <v>62</v>
      </c>
      <c r="Q909" s="78"/>
      <c r="R909" s="80"/>
    </row>
    <row r="910" spans="1:18" s="56" customFormat="1" ht="74.45" customHeight="1" x14ac:dyDescent="0.25">
      <c r="A910" s="331" t="s">
        <v>168</v>
      </c>
      <c r="B910" s="137" t="s">
        <v>415</v>
      </c>
      <c r="C910" s="142" t="s">
        <v>191</v>
      </c>
      <c r="D910" s="141" t="s">
        <v>333</v>
      </c>
      <c r="E910" s="141" t="s">
        <v>82</v>
      </c>
      <c r="F910" s="142">
        <v>744</v>
      </c>
      <c r="G910" s="142">
        <v>98</v>
      </c>
      <c r="H910" s="142">
        <v>98</v>
      </c>
      <c r="I910" s="156"/>
      <c r="J910" s="156">
        <f t="shared" si="477"/>
        <v>0</v>
      </c>
      <c r="K910" s="142">
        <f t="shared" si="478"/>
        <v>98</v>
      </c>
      <c r="L910" s="142"/>
      <c r="M910" s="142" t="s">
        <v>62</v>
      </c>
      <c r="N910" s="142" t="s">
        <v>62</v>
      </c>
      <c r="O910" s="80">
        <v>6144.76</v>
      </c>
      <c r="P910" s="80" t="s">
        <v>344</v>
      </c>
      <c r="Q910" s="78">
        <v>1657.22</v>
      </c>
      <c r="R910" s="80"/>
    </row>
    <row r="911" spans="1:18" ht="15.75" x14ac:dyDescent="0.2">
      <c r="A911" s="332"/>
      <c r="B911" s="146" t="s">
        <v>70</v>
      </c>
      <c r="C911" s="224"/>
      <c r="D911" s="224" t="s">
        <v>62</v>
      </c>
      <c r="E911" s="224"/>
      <c r="F911" s="224"/>
      <c r="G911" s="224">
        <f t="shared" ref="G911:I911" si="482">G910</f>
        <v>98</v>
      </c>
      <c r="H911" s="224">
        <f t="shared" si="482"/>
        <v>98</v>
      </c>
      <c r="I911" s="251">
        <f t="shared" si="482"/>
        <v>0</v>
      </c>
      <c r="J911" s="251">
        <f t="shared" si="477"/>
        <v>0</v>
      </c>
      <c r="K911" s="224">
        <f t="shared" si="478"/>
        <v>98</v>
      </c>
      <c r="L911" s="224" t="s">
        <v>62</v>
      </c>
      <c r="M911" s="150">
        <v>46022</v>
      </c>
      <c r="N911" s="150">
        <v>46022</v>
      </c>
      <c r="O911" s="80"/>
      <c r="P911" s="221"/>
      <c r="Q911" s="78"/>
      <c r="R911" s="80"/>
    </row>
    <row r="912" spans="1:18" ht="14.25" x14ac:dyDescent="0.2">
      <c r="A912" s="332"/>
      <c r="B912" s="147" t="s">
        <v>76</v>
      </c>
      <c r="C912" s="224"/>
      <c r="D912" s="224"/>
      <c r="E912" s="224"/>
      <c r="F912" s="224"/>
      <c r="G912" s="224" t="s">
        <v>62</v>
      </c>
      <c r="H912" s="224"/>
      <c r="I912" s="251" t="s">
        <v>62</v>
      </c>
      <c r="J912" s="251" t="str">
        <f t="shared" si="477"/>
        <v>X</v>
      </c>
      <c r="K912" s="224" t="str">
        <f t="shared" si="478"/>
        <v>X</v>
      </c>
      <c r="L912" s="224" t="s">
        <v>62</v>
      </c>
      <c r="M912" s="224"/>
      <c r="N912" s="224"/>
      <c r="O912" s="221" t="s">
        <v>62</v>
      </c>
      <c r="P912" s="221" t="s">
        <v>62</v>
      </c>
      <c r="Q912" s="226" t="s">
        <v>62</v>
      </c>
      <c r="R912" s="221" t="s">
        <v>62</v>
      </c>
    </row>
    <row r="913" spans="1:18" ht="65.45" customHeight="1" x14ac:dyDescent="0.2">
      <c r="A913" s="332"/>
      <c r="B913" s="148" t="s">
        <v>192</v>
      </c>
      <c r="C913" s="224"/>
      <c r="D913" s="224" t="s">
        <v>62</v>
      </c>
      <c r="E913" s="224"/>
      <c r="F913" s="224"/>
      <c r="G913" s="224">
        <f t="shared" ref="G913:I913" si="483">G910</f>
        <v>98</v>
      </c>
      <c r="H913" s="224">
        <f t="shared" si="483"/>
        <v>98</v>
      </c>
      <c r="I913" s="251">
        <f t="shared" si="483"/>
        <v>0</v>
      </c>
      <c r="J913" s="251">
        <f t="shared" si="477"/>
        <v>0</v>
      </c>
      <c r="K913" s="224">
        <f t="shared" si="478"/>
        <v>98</v>
      </c>
      <c r="L913" s="224" t="s">
        <v>62</v>
      </c>
      <c r="M913" s="150">
        <v>46022</v>
      </c>
      <c r="N913" s="150">
        <v>46022</v>
      </c>
      <c r="O913" s="80"/>
      <c r="P913" s="221" t="s">
        <v>62</v>
      </c>
      <c r="Q913" s="78"/>
      <c r="R913" s="80"/>
    </row>
    <row r="914" spans="1:18" ht="15" customHeight="1" x14ac:dyDescent="0.2">
      <c r="A914" s="332"/>
      <c r="B914" s="147" t="s">
        <v>193</v>
      </c>
      <c r="C914" s="224"/>
      <c r="D914" s="224"/>
      <c r="E914" s="224"/>
      <c r="F914" s="224"/>
      <c r="G914" s="224" t="s">
        <v>62</v>
      </c>
      <c r="H914" s="224"/>
      <c r="I914" s="251" t="s">
        <v>62</v>
      </c>
      <c r="J914" s="251" t="str">
        <f t="shared" si="477"/>
        <v>X</v>
      </c>
      <c r="K914" s="224" t="str">
        <f t="shared" si="478"/>
        <v>X</v>
      </c>
      <c r="L914" s="224" t="s">
        <v>62</v>
      </c>
      <c r="M914" s="224"/>
      <c r="N914" s="224"/>
      <c r="O914" s="221" t="s">
        <v>62</v>
      </c>
      <c r="P914" s="221" t="s">
        <v>62</v>
      </c>
      <c r="Q914" s="226" t="s">
        <v>62</v>
      </c>
      <c r="R914" s="221" t="s">
        <v>62</v>
      </c>
    </row>
    <row r="915" spans="1:18" ht="38.65" customHeight="1" x14ac:dyDescent="0.2">
      <c r="A915" s="332"/>
      <c r="B915" s="148" t="s">
        <v>330</v>
      </c>
      <c r="C915" s="224"/>
      <c r="D915" s="224" t="s">
        <v>62</v>
      </c>
      <c r="E915" s="224"/>
      <c r="F915" s="224"/>
      <c r="G915" s="224">
        <f t="shared" ref="G915:I915" si="484">G910</f>
        <v>98</v>
      </c>
      <c r="H915" s="224">
        <f t="shared" si="484"/>
        <v>98</v>
      </c>
      <c r="I915" s="251">
        <f t="shared" si="484"/>
        <v>0</v>
      </c>
      <c r="J915" s="251">
        <f t="shared" si="477"/>
        <v>0</v>
      </c>
      <c r="K915" s="224">
        <f t="shared" si="478"/>
        <v>98</v>
      </c>
      <c r="L915" s="224" t="s">
        <v>62</v>
      </c>
      <c r="M915" s="150">
        <v>46022</v>
      </c>
      <c r="N915" s="150">
        <v>46022</v>
      </c>
      <c r="O915" s="80"/>
      <c r="P915" s="221" t="s">
        <v>62</v>
      </c>
      <c r="Q915" s="78"/>
      <c r="R915" s="80"/>
    </row>
    <row r="916" spans="1:18" ht="21" customHeight="1" x14ac:dyDescent="0.2">
      <c r="A916" s="332"/>
      <c r="B916" s="147" t="s">
        <v>71</v>
      </c>
      <c r="C916" s="224"/>
      <c r="D916" s="224"/>
      <c r="E916" s="224"/>
      <c r="F916" s="224"/>
      <c r="G916" s="224" t="s">
        <v>62</v>
      </c>
      <c r="H916" s="224"/>
      <c r="I916" s="251" t="s">
        <v>62</v>
      </c>
      <c r="J916" s="251" t="str">
        <f t="shared" si="477"/>
        <v>X</v>
      </c>
      <c r="K916" s="224" t="str">
        <f t="shared" si="478"/>
        <v>X</v>
      </c>
      <c r="L916" s="224" t="s">
        <v>62</v>
      </c>
      <c r="M916" s="224"/>
      <c r="N916" s="224"/>
      <c r="O916" s="221" t="s">
        <v>62</v>
      </c>
      <c r="P916" s="221" t="s">
        <v>62</v>
      </c>
      <c r="Q916" s="226" t="s">
        <v>62</v>
      </c>
      <c r="R916" s="221" t="s">
        <v>62</v>
      </c>
    </row>
    <row r="917" spans="1:18" ht="21" customHeight="1" x14ac:dyDescent="0.2">
      <c r="A917" s="333"/>
      <c r="B917" s="148" t="s">
        <v>72</v>
      </c>
      <c r="C917" s="224"/>
      <c r="D917" s="224" t="s">
        <v>62</v>
      </c>
      <c r="E917" s="224"/>
      <c r="F917" s="224"/>
      <c r="G917" s="224">
        <f t="shared" ref="G917:I917" si="485">G910</f>
        <v>98</v>
      </c>
      <c r="H917" s="224">
        <f t="shared" si="485"/>
        <v>98</v>
      </c>
      <c r="I917" s="251">
        <f t="shared" si="485"/>
        <v>0</v>
      </c>
      <c r="J917" s="251">
        <f t="shared" si="477"/>
        <v>0</v>
      </c>
      <c r="K917" s="224">
        <f t="shared" si="478"/>
        <v>98</v>
      </c>
      <c r="L917" s="224" t="s">
        <v>62</v>
      </c>
      <c r="M917" s="150">
        <v>46022</v>
      </c>
      <c r="N917" s="150">
        <v>46022</v>
      </c>
      <c r="O917" s="80"/>
      <c r="P917" s="221" t="s">
        <v>62</v>
      </c>
      <c r="Q917" s="78"/>
      <c r="R917" s="80"/>
    </row>
    <row r="918" spans="1:18" s="56" customFormat="1" ht="74.45" customHeight="1" x14ac:dyDescent="0.25">
      <c r="A918" s="331" t="s">
        <v>167</v>
      </c>
      <c r="B918" s="137" t="s">
        <v>415</v>
      </c>
      <c r="C918" s="142" t="s">
        <v>191</v>
      </c>
      <c r="D918" s="141" t="s">
        <v>333</v>
      </c>
      <c r="E918" s="141" t="s">
        <v>82</v>
      </c>
      <c r="F918" s="142">
        <v>744</v>
      </c>
      <c r="G918" s="142">
        <v>98</v>
      </c>
      <c r="H918" s="142">
        <v>98</v>
      </c>
      <c r="I918" s="156"/>
      <c r="J918" s="156">
        <f t="shared" si="477"/>
        <v>0</v>
      </c>
      <c r="K918" s="142">
        <f t="shared" si="478"/>
        <v>98</v>
      </c>
      <c r="L918" s="142"/>
      <c r="M918" s="142" t="s">
        <v>62</v>
      </c>
      <c r="N918" s="142" t="s">
        <v>62</v>
      </c>
      <c r="O918" s="80">
        <v>24579.05</v>
      </c>
      <c r="P918" s="80" t="s">
        <v>344</v>
      </c>
      <c r="Q918" s="78">
        <v>15603.97</v>
      </c>
      <c r="R918" s="80"/>
    </row>
    <row r="919" spans="1:18" ht="15.75" x14ac:dyDescent="0.2">
      <c r="A919" s="332"/>
      <c r="B919" s="146" t="s">
        <v>70</v>
      </c>
      <c r="C919" s="224"/>
      <c r="D919" s="224" t="s">
        <v>62</v>
      </c>
      <c r="E919" s="224"/>
      <c r="F919" s="224"/>
      <c r="G919" s="224">
        <f t="shared" ref="G919:I919" si="486">G918</f>
        <v>98</v>
      </c>
      <c r="H919" s="224">
        <f t="shared" si="486"/>
        <v>98</v>
      </c>
      <c r="I919" s="251">
        <f t="shared" si="486"/>
        <v>0</v>
      </c>
      <c r="J919" s="251">
        <f t="shared" si="477"/>
        <v>0</v>
      </c>
      <c r="K919" s="224">
        <f t="shared" si="478"/>
        <v>98</v>
      </c>
      <c r="L919" s="224" t="s">
        <v>62</v>
      </c>
      <c r="M919" s="150">
        <v>46022</v>
      </c>
      <c r="N919" s="150">
        <v>46022</v>
      </c>
      <c r="O919" s="80"/>
      <c r="P919" s="221"/>
      <c r="Q919" s="78"/>
      <c r="R919" s="80"/>
    </row>
    <row r="920" spans="1:18" ht="14.25" x14ac:dyDescent="0.2">
      <c r="A920" s="332"/>
      <c r="B920" s="147" t="s">
        <v>76</v>
      </c>
      <c r="C920" s="224"/>
      <c r="D920" s="224"/>
      <c r="E920" s="224"/>
      <c r="F920" s="224"/>
      <c r="G920" s="224" t="s">
        <v>62</v>
      </c>
      <c r="H920" s="224"/>
      <c r="I920" s="251" t="s">
        <v>62</v>
      </c>
      <c r="J920" s="251" t="str">
        <f t="shared" si="477"/>
        <v>X</v>
      </c>
      <c r="K920" s="224" t="str">
        <f t="shared" si="478"/>
        <v>X</v>
      </c>
      <c r="L920" s="224" t="s">
        <v>62</v>
      </c>
      <c r="M920" s="224"/>
      <c r="N920" s="224"/>
      <c r="O920" s="221" t="s">
        <v>62</v>
      </c>
      <c r="P920" s="221" t="s">
        <v>62</v>
      </c>
      <c r="Q920" s="226" t="s">
        <v>62</v>
      </c>
      <c r="R920" s="221" t="s">
        <v>62</v>
      </c>
    </row>
    <row r="921" spans="1:18" ht="65.45" customHeight="1" x14ac:dyDescent="0.2">
      <c r="A921" s="332"/>
      <c r="B921" s="148" t="s">
        <v>192</v>
      </c>
      <c r="C921" s="224"/>
      <c r="D921" s="224" t="s">
        <v>62</v>
      </c>
      <c r="E921" s="224"/>
      <c r="F921" s="224"/>
      <c r="G921" s="224">
        <f t="shared" ref="G921:I921" si="487">G918</f>
        <v>98</v>
      </c>
      <c r="H921" s="224">
        <f t="shared" si="487"/>
        <v>98</v>
      </c>
      <c r="I921" s="251">
        <f t="shared" si="487"/>
        <v>0</v>
      </c>
      <c r="J921" s="251">
        <f t="shared" si="477"/>
        <v>0</v>
      </c>
      <c r="K921" s="224">
        <f t="shared" si="478"/>
        <v>98</v>
      </c>
      <c r="L921" s="224" t="s">
        <v>62</v>
      </c>
      <c r="M921" s="150">
        <v>46022</v>
      </c>
      <c r="N921" s="150">
        <v>46022</v>
      </c>
      <c r="O921" s="80"/>
      <c r="P921" s="221" t="s">
        <v>62</v>
      </c>
      <c r="Q921" s="78"/>
      <c r="R921" s="80"/>
    </row>
    <row r="922" spans="1:18" ht="15" customHeight="1" x14ac:dyDescent="0.2">
      <c r="A922" s="332"/>
      <c r="B922" s="147" t="s">
        <v>193</v>
      </c>
      <c r="C922" s="224"/>
      <c r="D922" s="224"/>
      <c r="E922" s="224"/>
      <c r="F922" s="224"/>
      <c r="G922" s="224" t="s">
        <v>62</v>
      </c>
      <c r="H922" s="224"/>
      <c r="I922" s="251" t="s">
        <v>62</v>
      </c>
      <c r="J922" s="251" t="str">
        <f t="shared" si="477"/>
        <v>X</v>
      </c>
      <c r="K922" s="224" t="str">
        <f t="shared" si="478"/>
        <v>X</v>
      </c>
      <c r="L922" s="224" t="s">
        <v>62</v>
      </c>
      <c r="M922" s="224"/>
      <c r="N922" s="224"/>
      <c r="O922" s="221" t="s">
        <v>62</v>
      </c>
      <c r="P922" s="221" t="s">
        <v>62</v>
      </c>
      <c r="Q922" s="226" t="s">
        <v>62</v>
      </c>
      <c r="R922" s="221" t="s">
        <v>62</v>
      </c>
    </row>
    <row r="923" spans="1:18" ht="38.65" customHeight="1" x14ac:dyDescent="0.2">
      <c r="A923" s="332"/>
      <c r="B923" s="148" t="s">
        <v>330</v>
      </c>
      <c r="C923" s="224"/>
      <c r="D923" s="224" t="s">
        <v>62</v>
      </c>
      <c r="E923" s="224"/>
      <c r="F923" s="224"/>
      <c r="G923" s="224">
        <f t="shared" ref="G923:I923" si="488">G918</f>
        <v>98</v>
      </c>
      <c r="H923" s="224">
        <f t="shared" si="488"/>
        <v>98</v>
      </c>
      <c r="I923" s="251">
        <f t="shared" si="488"/>
        <v>0</v>
      </c>
      <c r="J923" s="251">
        <f t="shared" si="477"/>
        <v>0</v>
      </c>
      <c r="K923" s="224">
        <f t="shared" si="478"/>
        <v>98</v>
      </c>
      <c r="L923" s="224" t="s">
        <v>62</v>
      </c>
      <c r="M923" s="150">
        <v>46022</v>
      </c>
      <c r="N923" s="150">
        <v>46022</v>
      </c>
      <c r="O923" s="80"/>
      <c r="P923" s="221" t="s">
        <v>62</v>
      </c>
      <c r="Q923" s="78"/>
      <c r="R923" s="80"/>
    </row>
    <row r="924" spans="1:18" ht="21" customHeight="1" x14ac:dyDescent="0.2">
      <c r="A924" s="332"/>
      <c r="B924" s="147" t="s">
        <v>71</v>
      </c>
      <c r="C924" s="224"/>
      <c r="D924" s="224"/>
      <c r="E924" s="224"/>
      <c r="F924" s="224"/>
      <c r="G924" s="224" t="s">
        <v>62</v>
      </c>
      <c r="H924" s="224"/>
      <c r="I924" s="251" t="s">
        <v>62</v>
      </c>
      <c r="J924" s="251" t="str">
        <f t="shared" si="477"/>
        <v>X</v>
      </c>
      <c r="K924" s="224" t="str">
        <f t="shared" si="478"/>
        <v>X</v>
      </c>
      <c r="L924" s="224" t="s">
        <v>62</v>
      </c>
      <c r="M924" s="224"/>
      <c r="N924" s="224"/>
      <c r="O924" s="221" t="s">
        <v>62</v>
      </c>
      <c r="P924" s="221" t="s">
        <v>62</v>
      </c>
      <c r="Q924" s="226" t="s">
        <v>62</v>
      </c>
      <c r="R924" s="221" t="s">
        <v>62</v>
      </c>
    </row>
    <row r="925" spans="1:18" ht="21" customHeight="1" x14ac:dyDescent="0.2">
      <c r="A925" s="333"/>
      <c r="B925" s="148" t="s">
        <v>72</v>
      </c>
      <c r="C925" s="224"/>
      <c r="D925" s="224" t="s">
        <v>62</v>
      </c>
      <c r="E925" s="224"/>
      <c r="F925" s="224"/>
      <c r="G925" s="224">
        <f t="shared" ref="G925:I925" si="489">G918</f>
        <v>98</v>
      </c>
      <c r="H925" s="224">
        <f t="shared" si="489"/>
        <v>98</v>
      </c>
      <c r="I925" s="251">
        <f t="shared" si="489"/>
        <v>0</v>
      </c>
      <c r="J925" s="251">
        <f t="shared" si="477"/>
        <v>0</v>
      </c>
      <c r="K925" s="224">
        <f t="shared" si="478"/>
        <v>98</v>
      </c>
      <c r="L925" s="224" t="s">
        <v>62</v>
      </c>
      <c r="M925" s="150">
        <v>46022</v>
      </c>
      <c r="N925" s="150">
        <v>46022</v>
      </c>
      <c r="O925" s="80"/>
      <c r="P925" s="221" t="s">
        <v>62</v>
      </c>
      <c r="Q925" s="78"/>
      <c r="R925" s="80"/>
    </row>
    <row r="926" spans="1:18" s="56" customFormat="1" ht="74.45" customHeight="1" x14ac:dyDescent="0.25">
      <c r="A926" s="331" t="s">
        <v>166</v>
      </c>
      <c r="B926" s="137" t="s">
        <v>415</v>
      </c>
      <c r="C926" s="142" t="s">
        <v>191</v>
      </c>
      <c r="D926" s="141" t="s">
        <v>333</v>
      </c>
      <c r="E926" s="141" t="s">
        <v>82</v>
      </c>
      <c r="F926" s="142">
        <v>744</v>
      </c>
      <c r="G926" s="142">
        <v>98</v>
      </c>
      <c r="H926" s="142">
        <v>98</v>
      </c>
      <c r="I926" s="156"/>
      <c r="J926" s="156">
        <f t="shared" si="477"/>
        <v>0</v>
      </c>
      <c r="K926" s="142">
        <f t="shared" si="478"/>
        <v>98</v>
      </c>
      <c r="L926" s="142"/>
      <c r="M926" s="142" t="s">
        <v>62</v>
      </c>
      <c r="N926" s="142" t="s">
        <v>62</v>
      </c>
      <c r="O926" s="80">
        <v>18434.28</v>
      </c>
      <c r="P926" s="80" t="s">
        <v>344</v>
      </c>
      <c r="Q926" s="78">
        <v>18434.28</v>
      </c>
      <c r="R926" s="80"/>
    </row>
    <row r="927" spans="1:18" ht="15.75" x14ac:dyDescent="0.2">
      <c r="A927" s="332"/>
      <c r="B927" s="146" t="s">
        <v>70</v>
      </c>
      <c r="C927" s="224"/>
      <c r="D927" s="224" t="s">
        <v>62</v>
      </c>
      <c r="E927" s="224"/>
      <c r="F927" s="224"/>
      <c r="G927" s="224">
        <f t="shared" ref="G927:I927" si="490">G926</f>
        <v>98</v>
      </c>
      <c r="H927" s="224">
        <f t="shared" si="490"/>
        <v>98</v>
      </c>
      <c r="I927" s="251">
        <f t="shared" si="490"/>
        <v>0</v>
      </c>
      <c r="J927" s="251">
        <f t="shared" si="477"/>
        <v>0</v>
      </c>
      <c r="K927" s="224">
        <f t="shared" si="478"/>
        <v>98</v>
      </c>
      <c r="L927" s="224" t="s">
        <v>62</v>
      </c>
      <c r="M927" s="150">
        <v>46022</v>
      </c>
      <c r="N927" s="150">
        <v>46022</v>
      </c>
      <c r="O927" s="80"/>
      <c r="P927" s="221"/>
      <c r="Q927" s="78"/>
      <c r="R927" s="80"/>
    </row>
    <row r="928" spans="1:18" ht="14.25" x14ac:dyDescent="0.2">
      <c r="A928" s="332"/>
      <c r="B928" s="147" t="s">
        <v>76</v>
      </c>
      <c r="C928" s="224"/>
      <c r="D928" s="224"/>
      <c r="E928" s="224"/>
      <c r="F928" s="224"/>
      <c r="G928" s="224" t="s">
        <v>62</v>
      </c>
      <c r="H928" s="224"/>
      <c r="I928" s="251" t="s">
        <v>62</v>
      </c>
      <c r="J928" s="251" t="str">
        <f t="shared" si="477"/>
        <v>X</v>
      </c>
      <c r="K928" s="224" t="str">
        <f t="shared" si="478"/>
        <v>X</v>
      </c>
      <c r="L928" s="224" t="s">
        <v>62</v>
      </c>
      <c r="M928" s="224"/>
      <c r="N928" s="224"/>
      <c r="O928" s="221" t="s">
        <v>62</v>
      </c>
      <c r="P928" s="221" t="s">
        <v>62</v>
      </c>
      <c r="Q928" s="226" t="s">
        <v>62</v>
      </c>
      <c r="R928" s="221" t="s">
        <v>62</v>
      </c>
    </row>
    <row r="929" spans="1:18" ht="65.45" customHeight="1" x14ac:dyDescent="0.2">
      <c r="A929" s="332"/>
      <c r="B929" s="148" t="s">
        <v>192</v>
      </c>
      <c r="C929" s="224"/>
      <c r="D929" s="224" t="s">
        <v>62</v>
      </c>
      <c r="E929" s="224"/>
      <c r="F929" s="224"/>
      <c r="G929" s="224">
        <f t="shared" ref="G929:I929" si="491">G926</f>
        <v>98</v>
      </c>
      <c r="H929" s="224">
        <f t="shared" si="491"/>
        <v>98</v>
      </c>
      <c r="I929" s="251">
        <f t="shared" si="491"/>
        <v>0</v>
      </c>
      <c r="J929" s="251">
        <f t="shared" si="477"/>
        <v>0</v>
      </c>
      <c r="K929" s="224">
        <f t="shared" si="478"/>
        <v>98</v>
      </c>
      <c r="L929" s="224" t="s">
        <v>62</v>
      </c>
      <c r="M929" s="150">
        <v>46022</v>
      </c>
      <c r="N929" s="150">
        <v>46022</v>
      </c>
      <c r="O929" s="80"/>
      <c r="P929" s="221" t="s">
        <v>62</v>
      </c>
      <c r="Q929" s="78"/>
      <c r="R929" s="80"/>
    </row>
    <row r="930" spans="1:18" ht="15" customHeight="1" x14ac:dyDescent="0.2">
      <c r="A930" s="332"/>
      <c r="B930" s="147" t="s">
        <v>193</v>
      </c>
      <c r="C930" s="224"/>
      <c r="D930" s="224"/>
      <c r="E930" s="224"/>
      <c r="F930" s="224"/>
      <c r="G930" s="224" t="s">
        <v>62</v>
      </c>
      <c r="H930" s="224"/>
      <c r="I930" s="251" t="s">
        <v>62</v>
      </c>
      <c r="J930" s="251" t="str">
        <f t="shared" si="477"/>
        <v>X</v>
      </c>
      <c r="K930" s="224" t="str">
        <f t="shared" si="478"/>
        <v>X</v>
      </c>
      <c r="L930" s="224" t="s">
        <v>62</v>
      </c>
      <c r="M930" s="224"/>
      <c r="N930" s="224"/>
      <c r="O930" s="221" t="s">
        <v>62</v>
      </c>
      <c r="P930" s="221" t="s">
        <v>62</v>
      </c>
      <c r="Q930" s="226" t="s">
        <v>62</v>
      </c>
      <c r="R930" s="221" t="s">
        <v>62</v>
      </c>
    </row>
    <row r="931" spans="1:18" ht="38.65" customHeight="1" x14ac:dyDescent="0.2">
      <c r="A931" s="332"/>
      <c r="B931" s="148" t="s">
        <v>330</v>
      </c>
      <c r="C931" s="224"/>
      <c r="D931" s="224" t="s">
        <v>62</v>
      </c>
      <c r="E931" s="224"/>
      <c r="F931" s="224"/>
      <c r="G931" s="224">
        <f t="shared" ref="G931:I931" si="492">G926</f>
        <v>98</v>
      </c>
      <c r="H931" s="224">
        <f t="shared" si="492"/>
        <v>98</v>
      </c>
      <c r="I931" s="251">
        <f t="shared" si="492"/>
        <v>0</v>
      </c>
      <c r="J931" s="251">
        <f t="shared" si="477"/>
        <v>0</v>
      </c>
      <c r="K931" s="224">
        <f t="shared" si="478"/>
        <v>98</v>
      </c>
      <c r="L931" s="224" t="s">
        <v>62</v>
      </c>
      <c r="M931" s="150">
        <v>46022</v>
      </c>
      <c r="N931" s="150">
        <v>46022</v>
      </c>
      <c r="O931" s="80"/>
      <c r="P931" s="221" t="s">
        <v>62</v>
      </c>
      <c r="Q931" s="78"/>
      <c r="R931" s="80"/>
    </row>
    <row r="932" spans="1:18" ht="21" customHeight="1" x14ac:dyDescent="0.2">
      <c r="A932" s="332"/>
      <c r="B932" s="147" t="s">
        <v>71</v>
      </c>
      <c r="C932" s="224"/>
      <c r="D932" s="224"/>
      <c r="E932" s="224"/>
      <c r="F932" s="224"/>
      <c r="G932" s="224" t="s">
        <v>62</v>
      </c>
      <c r="H932" s="224"/>
      <c r="I932" s="251" t="s">
        <v>62</v>
      </c>
      <c r="J932" s="251" t="str">
        <f t="shared" si="477"/>
        <v>X</v>
      </c>
      <c r="K932" s="224" t="str">
        <f t="shared" si="478"/>
        <v>X</v>
      </c>
      <c r="L932" s="224" t="s">
        <v>62</v>
      </c>
      <c r="M932" s="224"/>
      <c r="N932" s="224"/>
      <c r="O932" s="221" t="s">
        <v>62</v>
      </c>
      <c r="P932" s="221" t="s">
        <v>62</v>
      </c>
      <c r="Q932" s="226" t="s">
        <v>62</v>
      </c>
      <c r="R932" s="221" t="s">
        <v>62</v>
      </c>
    </row>
    <row r="933" spans="1:18" ht="21" customHeight="1" x14ac:dyDescent="0.2">
      <c r="A933" s="333"/>
      <c r="B933" s="148" t="s">
        <v>72</v>
      </c>
      <c r="C933" s="224"/>
      <c r="D933" s="224" t="s">
        <v>62</v>
      </c>
      <c r="E933" s="224"/>
      <c r="F933" s="224"/>
      <c r="G933" s="224">
        <f t="shared" ref="G933:I933" si="493">G926</f>
        <v>98</v>
      </c>
      <c r="H933" s="224">
        <f t="shared" si="493"/>
        <v>98</v>
      </c>
      <c r="I933" s="251">
        <f t="shared" si="493"/>
        <v>0</v>
      </c>
      <c r="J933" s="251">
        <f t="shared" si="477"/>
        <v>0</v>
      </c>
      <c r="K933" s="224">
        <f t="shared" si="478"/>
        <v>98</v>
      </c>
      <c r="L933" s="224" t="s">
        <v>62</v>
      </c>
      <c r="M933" s="150">
        <v>46022</v>
      </c>
      <c r="N933" s="150">
        <v>46022</v>
      </c>
      <c r="O933" s="80"/>
      <c r="P933" s="221" t="s">
        <v>62</v>
      </c>
      <c r="Q933" s="78"/>
      <c r="R933" s="80"/>
    </row>
    <row r="934" spans="1:18" s="56" customFormat="1" ht="74.45" customHeight="1" x14ac:dyDescent="0.25">
      <c r="A934" s="331" t="s">
        <v>165</v>
      </c>
      <c r="B934" s="137" t="s">
        <v>415</v>
      </c>
      <c r="C934" s="142" t="s">
        <v>191</v>
      </c>
      <c r="D934" s="141" t="s">
        <v>333</v>
      </c>
      <c r="E934" s="141" t="s">
        <v>82</v>
      </c>
      <c r="F934" s="142">
        <v>744</v>
      </c>
      <c r="G934" s="142">
        <v>98</v>
      </c>
      <c r="H934" s="142">
        <v>98</v>
      </c>
      <c r="I934" s="156"/>
      <c r="J934" s="156">
        <f t="shared" si="477"/>
        <v>0</v>
      </c>
      <c r="K934" s="142">
        <f t="shared" si="478"/>
        <v>98</v>
      </c>
      <c r="L934" s="142"/>
      <c r="M934" s="142" t="s">
        <v>62</v>
      </c>
      <c r="N934" s="142" t="s">
        <v>62</v>
      </c>
      <c r="O934" s="80">
        <v>12289.52</v>
      </c>
      <c r="P934" s="80" t="s">
        <v>344</v>
      </c>
      <c r="Q934" s="78">
        <v>12289.52</v>
      </c>
      <c r="R934" s="80"/>
    </row>
    <row r="935" spans="1:18" ht="15.75" x14ac:dyDescent="0.2">
      <c r="A935" s="332"/>
      <c r="B935" s="146" t="s">
        <v>70</v>
      </c>
      <c r="C935" s="224"/>
      <c r="D935" s="224" t="s">
        <v>62</v>
      </c>
      <c r="E935" s="224"/>
      <c r="F935" s="224"/>
      <c r="G935" s="224">
        <f t="shared" ref="G935:I935" si="494">G934</f>
        <v>98</v>
      </c>
      <c r="H935" s="224">
        <f t="shared" si="494"/>
        <v>98</v>
      </c>
      <c r="I935" s="251">
        <f t="shared" si="494"/>
        <v>0</v>
      </c>
      <c r="J935" s="251">
        <f t="shared" si="477"/>
        <v>0</v>
      </c>
      <c r="K935" s="224">
        <f t="shared" si="478"/>
        <v>98</v>
      </c>
      <c r="L935" s="224" t="s">
        <v>62</v>
      </c>
      <c r="M935" s="150">
        <v>46022</v>
      </c>
      <c r="N935" s="150">
        <v>46022</v>
      </c>
      <c r="O935" s="80"/>
      <c r="P935" s="221"/>
      <c r="Q935" s="78"/>
      <c r="R935" s="80"/>
    </row>
    <row r="936" spans="1:18" ht="14.25" x14ac:dyDescent="0.2">
      <c r="A936" s="332"/>
      <c r="B936" s="147" t="s">
        <v>76</v>
      </c>
      <c r="C936" s="224"/>
      <c r="D936" s="224"/>
      <c r="E936" s="224"/>
      <c r="F936" s="224"/>
      <c r="G936" s="224" t="s">
        <v>62</v>
      </c>
      <c r="H936" s="224"/>
      <c r="I936" s="251" t="s">
        <v>62</v>
      </c>
      <c r="J936" s="251" t="str">
        <f t="shared" si="477"/>
        <v>X</v>
      </c>
      <c r="K936" s="224" t="str">
        <f t="shared" si="478"/>
        <v>X</v>
      </c>
      <c r="L936" s="224" t="s">
        <v>62</v>
      </c>
      <c r="M936" s="224"/>
      <c r="N936" s="224"/>
      <c r="O936" s="221" t="s">
        <v>62</v>
      </c>
      <c r="P936" s="221" t="s">
        <v>62</v>
      </c>
      <c r="Q936" s="226" t="s">
        <v>62</v>
      </c>
      <c r="R936" s="221" t="s">
        <v>62</v>
      </c>
    </row>
    <row r="937" spans="1:18" ht="65.45" customHeight="1" x14ac:dyDescent="0.2">
      <c r="A937" s="332"/>
      <c r="B937" s="148" t="s">
        <v>192</v>
      </c>
      <c r="C937" s="224"/>
      <c r="D937" s="224" t="s">
        <v>62</v>
      </c>
      <c r="E937" s="224"/>
      <c r="F937" s="224"/>
      <c r="G937" s="224">
        <f t="shared" ref="G937:I937" si="495">G934</f>
        <v>98</v>
      </c>
      <c r="H937" s="224">
        <f t="shared" si="495"/>
        <v>98</v>
      </c>
      <c r="I937" s="251">
        <f t="shared" si="495"/>
        <v>0</v>
      </c>
      <c r="J937" s="251">
        <f t="shared" si="477"/>
        <v>0</v>
      </c>
      <c r="K937" s="224">
        <f t="shared" si="478"/>
        <v>98</v>
      </c>
      <c r="L937" s="224" t="s">
        <v>62</v>
      </c>
      <c r="M937" s="150">
        <v>46022</v>
      </c>
      <c r="N937" s="150">
        <v>46022</v>
      </c>
      <c r="O937" s="80"/>
      <c r="P937" s="221" t="s">
        <v>62</v>
      </c>
      <c r="Q937" s="78"/>
      <c r="R937" s="80"/>
    </row>
    <row r="938" spans="1:18" ht="15" customHeight="1" x14ac:dyDescent="0.2">
      <c r="A938" s="332"/>
      <c r="B938" s="147" t="s">
        <v>193</v>
      </c>
      <c r="C938" s="224"/>
      <c r="D938" s="224"/>
      <c r="E938" s="224"/>
      <c r="F938" s="224"/>
      <c r="G938" s="224" t="s">
        <v>62</v>
      </c>
      <c r="H938" s="224"/>
      <c r="I938" s="251" t="s">
        <v>62</v>
      </c>
      <c r="J938" s="251" t="str">
        <f t="shared" si="477"/>
        <v>X</v>
      </c>
      <c r="K938" s="224" t="str">
        <f t="shared" si="478"/>
        <v>X</v>
      </c>
      <c r="L938" s="224" t="s">
        <v>62</v>
      </c>
      <c r="M938" s="224"/>
      <c r="N938" s="224"/>
      <c r="O938" s="221" t="s">
        <v>62</v>
      </c>
      <c r="P938" s="221" t="s">
        <v>62</v>
      </c>
      <c r="Q938" s="226" t="s">
        <v>62</v>
      </c>
      <c r="R938" s="221" t="s">
        <v>62</v>
      </c>
    </row>
    <row r="939" spans="1:18" ht="38.65" customHeight="1" x14ac:dyDescent="0.2">
      <c r="A939" s="332"/>
      <c r="B939" s="148" t="s">
        <v>330</v>
      </c>
      <c r="C939" s="224"/>
      <c r="D939" s="224" t="s">
        <v>62</v>
      </c>
      <c r="E939" s="224"/>
      <c r="F939" s="224"/>
      <c r="G939" s="224">
        <f t="shared" ref="G939:I939" si="496">G934</f>
        <v>98</v>
      </c>
      <c r="H939" s="224">
        <f t="shared" si="496"/>
        <v>98</v>
      </c>
      <c r="I939" s="251">
        <f t="shared" si="496"/>
        <v>0</v>
      </c>
      <c r="J939" s="251">
        <f t="shared" si="477"/>
        <v>0</v>
      </c>
      <c r="K939" s="224">
        <f t="shared" si="478"/>
        <v>98</v>
      </c>
      <c r="L939" s="224" t="s">
        <v>62</v>
      </c>
      <c r="M939" s="150">
        <v>46022</v>
      </c>
      <c r="N939" s="150">
        <v>46022</v>
      </c>
      <c r="O939" s="80"/>
      <c r="P939" s="221" t="s">
        <v>62</v>
      </c>
      <c r="Q939" s="78"/>
      <c r="R939" s="80"/>
    </row>
    <row r="940" spans="1:18" ht="21" customHeight="1" x14ac:dyDescent="0.2">
      <c r="A940" s="332"/>
      <c r="B940" s="147" t="s">
        <v>71</v>
      </c>
      <c r="C940" s="224"/>
      <c r="D940" s="224"/>
      <c r="E940" s="224"/>
      <c r="F940" s="224"/>
      <c r="G940" s="224" t="s">
        <v>62</v>
      </c>
      <c r="H940" s="224"/>
      <c r="I940" s="251" t="s">
        <v>62</v>
      </c>
      <c r="J940" s="251" t="str">
        <f t="shared" si="477"/>
        <v>X</v>
      </c>
      <c r="K940" s="224" t="str">
        <f t="shared" si="478"/>
        <v>X</v>
      </c>
      <c r="L940" s="224" t="s">
        <v>62</v>
      </c>
      <c r="M940" s="224"/>
      <c r="N940" s="224"/>
      <c r="O940" s="221" t="s">
        <v>62</v>
      </c>
      <c r="P940" s="221" t="s">
        <v>62</v>
      </c>
      <c r="Q940" s="226" t="s">
        <v>62</v>
      </c>
      <c r="R940" s="221" t="s">
        <v>62</v>
      </c>
    </row>
    <row r="941" spans="1:18" ht="21" customHeight="1" x14ac:dyDescent="0.2">
      <c r="A941" s="333"/>
      <c r="B941" s="148" t="s">
        <v>72</v>
      </c>
      <c r="C941" s="224"/>
      <c r="D941" s="224" t="s">
        <v>62</v>
      </c>
      <c r="E941" s="224"/>
      <c r="F941" s="224"/>
      <c r="G941" s="224">
        <f t="shared" ref="G941:I941" si="497">G934</f>
        <v>98</v>
      </c>
      <c r="H941" s="224">
        <f t="shared" si="497"/>
        <v>98</v>
      </c>
      <c r="I941" s="251">
        <f t="shared" si="497"/>
        <v>0</v>
      </c>
      <c r="J941" s="251">
        <f t="shared" si="477"/>
        <v>0</v>
      </c>
      <c r="K941" s="224">
        <f t="shared" si="478"/>
        <v>98</v>
      </c>
      <c r="L941" s="224" t="s">
        <v>62</v>
      </c>
      <c r="M941" s="150">
        <v>46022</v>
      </c>
      <c r="N941" s="150">
        <v>46022</v>
      </c>
      <c r="O941" s="80"/>
      <c r="P941" s="221" t="s">
        <v>62</v>
      </c>
      <c r="Q941" s="78"/>
      <c r="R941" s="80"/>
    </row>
    <row r="942" spans="1:18" s="56" customFormat="1" ht="74.45" customHeight="1" x14ac:dyDescent="0.25">
      <c r="A942" s="331" t="s">
        <v>164</v>
      </c>
      <c r="B942" s="137" t="s">
        <v>415</v>
      </c>
      <c r="C942" s="142" t="s">
        <v>191</v>
      </c>
      <c r="D942" s="141" t="s">
        <v>333</v>
      </c>
      <c r="E942" s="141" t="s">
        <v>82</v>
      </c>
      <c r="F942" s="142">
        <v>744</v>
      </c>
      <c r="G942" s="142">
        <v>98</v>
      </c>
      <c r="H942" s="142">
        <v>98</v>
      </c>
      <c r="I942" s="156"/>
      <c r="J942" s="156">
        <f t="shared" si="477"/>
        <v>0</v>
      </c>
      <c r="K942" s="142">
        <f t="shared" si="478"/>
        <v>98</v>
      </c>
      <c r="L942" s="142"/>
      <c r="M942" s="142" t="s">
        <v>62</v>
      </c>
      <c r="N942" s="142" t="s">
        <v>62</v>
      </c>
      <c r="O942" s="80">
        <v>24579.05</v>
      </c>
      <c r="P942" s="80" t="s">
        <v>344</v>
      </c>
      <c r="Q942" s="78">
        <v>0</v>
      </c>
      <c r="R942" s="80"/>
    </row>
    <row r="943" spans="1:18" ht="15.75" x14ac:dyDescent="0.2">
      <c r="A943" s="332"/>
      <c r="B943" s="146" t="s">
        <v>70</v>
      </c>
      <c r="C943" s="224"/>
      <c r="D943" s="224" t="s">
        <v>62</v>
      </c>
      <c r="E943" s="224"/>
      <c r="F943" s="224"/>
      <c r="G943" s="224">
        <f t="shared" ref="G943:I943" si="498">G942</f>
        <v>98</v>
      </c>
      <c r="H943" s="224">
        <f t="shared" si="498"/>
        <v>98</v>
      </c>
      <c r="I943" s="251">
        <f t="shared" si="498"/>
        <v>0</v>
      </c>
      <c r="J943" s="251">
        <f t="shared" si="477"/>
        <v>0</v>
      </c>
      <c r="K943" s="224">
        <f t="shared" si="478"/>
        <v>98</v>
      </c>
      <c r="L943" s="224" t="s">
        <v>62</v>
      </c>
      <c r="M943" s="150">
        <v>46022</v>
      </c>
      <c r="N943" s="150">
        <v>46022</v>
      </c>
      <c r="O943" s="80"/>
      <c r="P943" s="221"/>
      <c r="Q943" s="78"/>
      <c r="R943" s="80"/>
    </row>
    <row r="944" spans="1:18" ht="14.25" x14ac:dyDescent="0.2">
      <c r="A944" s="332"/>
      <c r="B944" s="147" t="s">
        <v>76</v>
      </c>
      <c r="C944" s="224"/>
      <c r="D944" s="224"/>
      <c r="E944" s="224"/>
      <c r="F944" s="224"/>
      <c r="G944" s="224" t="s">
        <v>62</v>
      </c>
      <c r="H944" s="224"/>
      <c r="I944" s="251" t="s">
        <v>62</v>
      </c>
      <c r="J944" s="251" t="str">
        <f t="shared" si="477"/>
        <v>X</v>
      </c>
      <c r="K944" s="224" t="str">
        <f t="shared" si="478"/>
        <v>X</v>
      </c>
      <c r="L944" s="224" t="s">
        <v>62</v>
      </c>
      <c r="M944" s="224"/>
      <c r="N944" s="224"/>
      <c r="O944" s="221" t="s">
        <v>62</v>
      </c>
      <c r="P944" s="221" t="s">
        <v>62</v>
      </c>
      <c r="Q944" s="226" t="s">
        <v>62</v>
      </c>
      <c r="R944" s="221" t="s">
        <v>62</v>
      </c>
    </row>
    <row r="945" spans="1:18" ht="65.45" customHeight="1" x14ac:dyDescent="0.2">
      <c r="A945" s="332"/>
      <c r="B945" s="148" t="s">
        <v>192</v>
      </c>
      <c r="C945" s="224"/>
      <c r="D945" s="224" t="s">
        <v>62</v>
      </c>
      <c r="E945" s="224"/>
      <c r="F945" s="224"/>
      <c r="G945" s="224">
        <f t="shared" ref="G945:I945" si="499">G942</f>
        <v>98</v>
      </c>
      <c r="H945" s="224">
        <f t="shared" si="499"/>
        <v>98</v>
      </c>
      <c r="I945" s="251">
        <f t="shared" si="499"/>
        <v>0</v>
      </c>
      <c r="J945" s="251">
        <f t="shared" si="477"/>
        <v>0</v>
      </c>
      <c r="K945" s="224">
        <f t="shared" si="478"/>
        <v>98</v>
      </c>
      <c r="L945" s="224" t="s">
        <v>62</v>
      </c>
      <c r="M945" s="150">
        <v>46022</v>
      </c>
      <c r="N945" s="150">
        <v>46022</v>
      </c>
      <c r="O945" s="80"/>
      <c r="P945" s="221" t="s">
        <v>62</v>
      </c>
      <c r="Q945" s="78"/>
      <c r="R945" s="80"/>
    </row>
    <row r="946" spans="1:18" ht="15" customHeight="1" x14ac:dyDescent="0.2">
      <c r="A946" s="332"/>
      <c r="B946" s="147" t="s">
        <v>193</v>
      </c>
      <c r="C946" s="224"/>
      <c r="D946" s="224"/>
      <c r="E946" s="224"/>
      <c r="F946" s="224"/>
      <c r="G946" s="224" t="s">
        <v>62</v>
      </c>
      <c r="H946" s="224"/>
      <c r="I946" s="251" t="s">
        <v>62</v>
      </c>
      <c r="J946" s="251" t="str">
        <f t="shared" si="477"/>
        <v>X</v>
      </c>
      <c r="K946" s="224" t="str">
        <f t="shared" si="478"/>
        <v>X</v>
      </c>
      <c r="L946" s="224" t="s">
        <v>62</v>
      </c>
      <c r="M946" s="224"/>
      <c r="N946" s="224"/>
      <c r="O946" s="221" t="s">
        <v>62</v>
      </c>
      <c r="P946" s="221" t="s">
        <v>62</v>
      </c>
      <c r="Q946" s="226" t="s">
        <v>62</v>
      </c>
      <c r="R946" s="221" t="s">
        <v>62</v>
      </c>
    </row>
    <row r="947" spans="1:18" ht="38.65" customHeight="1" x14ac:dyDescent="0.2">
      <c r="A947" s="332"/>
      <c r="B947" s="148" t="s">
        <v>330</v>
      </c>
      <c r="C947" s="224"/>
      <c r="D947" s="224" t="s">
        <v>62</v>
      </c>
      <c r="E947" s="224"/>
      <c r="F947" s="224"/>
      <c r="G947" s="224">
        <f t="shared" ref="G947:I947" si="500">G942</f>
        <v>98</v>
      </c>
      <c r="H947" s="224">
        <f t="shared" si="500"/>
        <v>98</v>
      </c>
      <c r="I947" s="251">
        <f t="shared" si="500"/>
        <v>0</v>
      </c>
      <c r="J947" s="251">
        <f t="shared" si="477"/>
        <v>0</v>
      </c>
      <c r="K947" s="224">
        <f t="shared" si="478"/>
        <v>98</v>
      </c>
      <c r="L947" s="224" t="s">
        <v>62</v>
      </c>
      <c r="M947" s="150">
        <v>46022</v>
      </c>
      <c r="N947" s="150">
        <v>46022</v>
      </c>
      <c r="O947" s="80"/>
      <c r="P947" s="221" t="s">
        <v>62</v>
      </c>
      <c r="Q947" s="78"/>
      <c r="R947" s="80"/>
    </row>
    <row r="948" spans="1:18" ht="21" customHeight="1" x14ac:dyDescent="0.2">
      <c r="A948" s="332"/>
      <c r="B948" s="147" t="s">
        <v>71</v>
      </c>
      <c r="C948" s="224"/>
      <c r="D948" s="224"/>
      <c r="E948" s="224"/>
      <c r="F948" s="224"/>
      <c r="G948" s="224" t="s">
        <v>62</v>
      </c>
      <c r="H948" s="224"/>
      <c r="I948" s="251" t="s">
        <v>62</v>
      </c>
      <c r="J948" s="251" t="str">
        <f t="shared" si="477"/>
        <v>X</v>
      </c>
      <c r="K948" s="224" t="str">
        <f t="shared" si="478"/>
        <v>X</v>
      </c>
      <c r="L948" s="224" t="s">
        <v>62</v>
      </c>
      <c r="M948" s="224"/>
      <c r="N948" s="224"/>
      <c r="O948" s="221" t="s">
        <v>62</v>
      </c>
      <c r="P948" s="221" t="s">
        <v>62</v>
      </c>
      <c r="Q948" s="226" t="s">
        <v>62</v>
      </c>
      <c r="R948" s="221" t="s">
        <v>62</v>
      </c>
    </row>
    <row r="949" spans="1:18" ht="21" customHeight="1" x14ac:dyDescent="0.2">
      <c r="A949" s="333"/>
      <c r="B949" s="148" t="s">
        <v>72</v>
      </c>
      <c r="C949" s="224"/>
      <c r="D949" s="224" t="s">
        <v>62</v>
      </c>
      <c r="E949" s="224"/>
      <c r="F949" s="224"/>
      <c r="G949" s="224">
        <f t="shared" ref="G949:I949" si="501">G942</f>
        <v>98</v>
      </c>
      <c r="H949" s="224">
        <f t="shared" si="501"/>
        <v>98</v>
      </c>
      <c r="I949" s="251">
        <f t="shared" si="501"/>
        <v>0</v>
      </c>
      <c r="J949" s="251">
        <f t="shared" si="477"/>
        <v>0</v>
      </c>
      <c r="K949" s="224">
        <f t="shared" si="478"/>
        <v>98</v>
      </c>
      <c r="L949" s="224" t="s">
        <v>62</v>
      </c>
      <c r="M949" s="150">
        <v>46022</v>
      </c>
      <c r="N949" s="150">
        <v>46022</v>
      </c>
      <c r="O949" s="80"/>
      <c r="P949" s="221" t="s">
        <v>62</v>
      </c>
      <c r="Q949" s="78"/>
      <c r="R949" s="80"/>
    </row>
    <row r="950" spans="1:18" s="56" customFormat="1" ht="74.45" customHeight="1" x14ac:dyDescent="0.25">
      <c r="A950" s="331" t="s">
        <v>163</v>
      </c>
      <c r="B950" s="137" t="s">
        <v>415</v>
      </c>
      <c r="C950" s="142" t="s">
        <v>191</v>
      </c>
      <c r="D950" s="141" t="s">
        <v>333</v>
      </c>
      <c r="E950" s="141" t="s">
        <v>82</v>
      </c>
      <c r="F950" s="142">
        <v>744</v>
      </c>
      <c r="G950" s="142">
        <v>98</v>
      </c>
      <c r="H950" s="142">
        <v>98</v>
      </c>
      <c r="I950" s="156"/>
      <c r="J950" s="156">
        <f t="shared" si="477"/>
        <v>0</v>
      </c>
      <c r="K950" s="142">
        <f t="shared" si="478"/>
        <v>98</v>
      </c>
      <c r="L950" s="142"/>
      <c r="M950" s="142" t="s">
        <v>62</v>
      </c>
      <c r="N950" s="142" t="s">
        <v>62</v>
      </c>
      <c r="O950" s="80">
        <v>6144.76</v>
      </c>
      <c r="P950" s="80" t="s">
        <v>344</v>
      </c>
      <c r="Q950" s="78">
        <v>6144.76</v>
      </c>
      <c r="R950" s="80"/>
    </row>
    <row r="951" spans="1:18" ht="15.75" x14ac:dyDescent="0.2">
      <c r="A951" s="332"/>
      <c r="B951" s="146" t="s">
        <v>70</v>
      </c>
      <c r="C951" s="224"/>
      <c r="D951" s="224" t="s">
        <v>62</v>
      </c>
      <c r="E951" s="224"/>
      <c r="F951" s="224"/>
      <c r="G951" s="224">
        <f t="shared" ref="G951:I951" si="502">G950</f>
        <v>98</v>
      </c>
      <c r="H951" s="224">
        <f t="shared" si="502"/>
        <v>98</v>
      </c>
      <c r="I951" s="251">
        <f t="shared" si="502"/>
        <v>0</v>
      </c>
      <c r="J951" s="251">
        <f t="shared" si="477"/>
        <v>0</v>
      </c>
      <c r="K951" s="224">
        <f t="shared" si="478"/>
        <v>98</v>
      </c>
      <c r="L951" s="224" t="s">
        <v>62</v>
      </c>
      <c r="M951" s="150">
        <v>46022</v>
      </c>
      <c r="N951" s="150">
        <v>46022</v>
      </c>
      <c r="O951" s="80"/>
      <c r="P951" s="221"/>
      <c r="Q951" s="78"/>
      <c r="R951" s="80"/>
    </row>
    <row r="952" spans="1:18" ht="14.25" x14ac:dyDescent="0.2">
      <c r="A952" s="332"/>
      <c r="B952" s="147" t="s">
        <v>76</v>
      </c>
      <c r="C952" s="224"/>
      <c r="D952" s="224"/>
      <c r="E952" s="224"/>
      <c r="F952" s="224"/>
      <c r="G952" s="224" t="s">
        <v>62</v>
      </c>
      <c r="H952" s="224"/>
      <c r="I952" s="251" t="s">
        <v>62</v>
      </c>
      <c r="J952" s="251" t="str">
        <f t="shared" si="477"/>
        <v>X</v>
      </c>
      <c r="K952" s="224" t="str">
        <f t="shared" si="478"/>
        <v>X</v>
      </c>
      <c r="L952" s="224" t="s">
        <v>62</v>
      </c>
      <c r="M952" s="224"/>
      <c r="N952" s="224"/>
      <c r="O952" s="221" t="s">
        <v>62</v>
      </c>
      <c r="P952" s="221" t="s">
        <v>62</v>
      </c>
      <c r="Q952" s="226" t="s">
        <v>62</v>
      </c>
      <c r="R952" s="221" t="s">
        <v>62</v>
      </c>
    </row>
    <row r="953" spans="1:18" ht="65.45" customHeight="1" x14ac:dyDescent="0.2">
      <c r="A953" s="332"/>
      <c r="B953" s="148" t="s">
        <v>192</v>
      </c>
      <c r="C953" s="224"/>
      <c r="D953" s="224" t="s">
        <v>62</v>
      </c>
      <c r="E953" s="224"/>
      <c r="F953" s="224"/>
      <c r="G953" s="224">
        <f t="shared" ref="G953:I953" si="503">G950</f>
        <v>98</v>
      </c>
      <c r="H953" s="224">
        <f t="shared" si="503"/>
        <v>98</v>
      </c>
      <c r="I953" s="251">
        <f t="shared" si="503"/>
        <v>0</v>
      </c>
      <c r="J953" s="251">
        <f t="shared" si="477"/>
        <v>0</v>
      </c>
      <c r="K953" s="224">
        <f t="shared" si="478"/>
        <v>98</v>
      </c>
      <c r="L953" s="224" t="s">
        <v>62</v>
      </c>
      <c r="M953" s="150">
        <v>46022</v>
      </c>
      <c r="N953" s="150">
        <v>46022</v>
      </c>
      <c r="O953" s="80"/>
      <c r="P953" s="221" t="s">
        <v>62</v>
      </c>
      <c r="Q953" s="78"/>
      <c r="R953" s="80"/>
    </row>
    <row r="954" spans="1:18" ht="15" customHeight="1" x14ac:dyDescent="0.2">
      <c r="A954" s="332"/>
      <c r="B954" s="147" t="s">
        <v>193</v>
      </c>
      <c r="C954" s="224"/>
      <c r="D954" s="224"/>
      <c r="E954" s="224"/>
      <c r="F954" s="224"/>
      <c r="G954" s="224" t="s">
        <v>62</v>
      </c>
      <c r="H954" s="224"/>
      <c r="I954" s="251" t="s">
        <v>62</v>
      </c>
      <c r="J954" s="251" t="str">
        <f t="shared" si="477"/>
        <v>X</v>
      </c>
      <c r="K954" s="224" t="str">
        <f t="shared" si="478"/>
        <v>X</v>
      </c>
      <c r="L954" s="224" t="s">
        <v>62</v>
      </c>
      <c r="M954" s="224"/>
      <c r="N954" s="224"/>
      <c r="O954" s="221" t="s">
        <v>62</v>
      </c>
      <c r="P954" s="221" t="s">
        <v>62</v>
      </c>
      <c r="Q954" s="226" t="s">
        <v>62</v>
      </c>
      <c r="R954" s="221" t="s">
        <v>62</v>
      </c>
    </row>
    <row r="955" spans="1:18" ht="38.65" customHeight="1" x14ac:dyDescent="0.2">
      <c r="A955" s="332"/>
      <c r="B955" s="148" t="s">
        <v>330</v>
      </c>
      <c r="C955" s="224"/>
      <c r="D955" s="224" t="s">
        <v>62</v>
      </c>
      <c r="E955" s="224"/>
      <c r="F955" s="224"/>
      <c r="G955" s="224">
        <f t="shared" ref="G955:I955" si="504">G950</f>
        <v>98</v>
      </c>
      <c r="H955" s="224">
        <f t="shared" si="504"/>
        <v>98</v>
      </c>
      <c r="I955" s="251">
        <f t="shared" si="504"/>
        <v>0</v>
      </c>
      <c r="J955" s="251">
        <f t="shared" si="477"/>
        <v>0</v>
      </c>
      <c r="K955" s="224">
        <f t="shared" si="478"/>
        <v>98</v>
      </c>
      <c r="L955" s="224" t="s">
        <v>62</v>
      </c>
      <c r="M955" s="150">
        <v>46022</v>
      </c>
      <c r="N955" s="150">
        <v>46022</v>
      </c>
      <c r="O955" s="80"/>
      <c r="P955" s="221" t="s">
        <v>62</v>
      </c>
      <c r="Q955" s="78"/>
      <c r="R955" s="80"/>
    </row>
    <row r="956" spans="1:18" ht="21" customHeight="1" x14ac:dyDescent="0.2">
      <c r="A956" s="332"/>
      <c r="B956" s="147" t="s">
        <v>71</v>
      </c>
      <c r="C956" s="224"/>
      <c r="D956" s="224"/>
      <c r="E956" s="224"/>
      <c r="F956" s="224"/>
      <c r="G956" s="224" t="s">
        <v>62</v>
      </c>
      <c r="H956" s="224"/>
      <c r="I956" s="251" t="s">
        <v>62</v>
      </c>
      <c r="J956" s="251" t="str">
        <f t="shared" si="477"/>
        <v>X</v>
      </c>
      <c r="K956" s="224" t="str">
        <f t="shared" si="478"/>
        <v>X</v>
      </c>
      <c r="L956" s="224" t="s">
        <v>62</v>
      </c>
      <c r="M956" s="224"/>
      <c r="N956" s="224"/>
      <c r="O956" s="221" t="s">
        <v>62</v>
      </c>
      <c r="P956" s="221" t="s">
        <v>62</v>
      </c>
      <c r="Q956" s="226" t="s">
        <v>62</v>
      </c>
      <c r="R956" s="221" t="s">
        <v>62</v>
      </c>
    </row>
    <row r="957" spans="1:18" ht="21" customHeight="1" x14ac:dyDescent="0.2">
      <c r="A957" s="333"/>
      <c r="B957" s="148" t="s">
        <v>72</v>
      </c>
      <c r="C957" s="224"/>
      <c r="D957" s="224" t="s">
        <v>62</v>
      </c>
      <c r="E957" s="224"/>
      <c r="F957" s="224"/>
      <c r="G957" s="224">
        <f t="shared" ref="G957:I957" si="505">G950</f>
        <v>98</v>
      </c>
      <c r="H957" s="224">
        <f t="shared" si="505"/>
        <v>98</v>
      </c>
      <c r="I957" s="251">
        <f t="shared" si="505"/>
        <v>0</v>
      </c>
      <c r="J957" s="251">
        <f t="shared" si="477"/>
        <v>0</v>
      </c>
      <c r="K957" s="224">
        <f t="shared" si="478"/>
        <v>98</v>
      </c>
      <c r="L957" s="224" t="s">
        <v>62</v>
      </c>
      <c r="M957" s="150">
        <v>46022</v>
      </c>
      <c r="N957" s="150">
        <v>46022</v>
      </c>
      <c r="O957" s="80"/>
      <c r="P957" s="221" t="s">
        <v>62</v>
      </c>
      <c r="Q957" s="78"/>
      <c r="R957" s="80"/>
    </row>
    <row r="958" spans="1:18" s="56" customFormat="1" ht="74.45" customHeight="1" x14ac:dyDescent="0.25">
      <c r="A958" s="331" t="s">
        <v>162</v>
      </c>
      <c r="B958" s="137" t="s">
        <v>415</v>
      </c>
      <c r="C958" s="142" t="s">
        <v>191</v>
      </c>
      <c r="D958" s="141" t="s">
        <v>333</v>
      </c>
      <c r="E958" s="141" t="s">
        <v>82</v>
      </c>
      <c r="F958" s="142">
        <v>744</v>
      </c>
      <c r="G958" s="142">
        <v>98</v>
      </c>
      <c r="H958" s="142">
        <v>98</v>
      </c>
      <c r="I958" s="156"/>
      <c r="J958" s="156">
        <f t="shared" si="477"/>
        <v>0</v>
      </c>
      <c r="K958" s="142">
        <f t="shared" si="478"/>
        <v>98</v>
      </c>
      <c r="L958" s="142"/>
      <c r="M958" s="142" t="s">
        <v>62</v>
      </c>
      <c r="N958" s="142" t="s">
        <v>62</v>
      </c>
      <c r="O958" s="80">
        <v>5421.24</v>
      </c>
      <c r="P958" s="80" t="s">
        <v>344</v>
      </c>
      <c r="Q958" s="78">
        <v>3534.5</v>
      </c>
      <c r="R958" s="80"/>
    </row>
    <row r="959" spans="1:18" ht="15.75" x14ac:dyDescent="0.2">
      <c r="A959" s="332"/>
      <c r="B959" s="146" t="s">
        <v>70</v>
      </c>
      <c r="C959" s="224"/>
      <c r="D959" s="224" t="s">
        <v>62</v>
      </c>
      <c r="E959" s="224"/>
      <c r="F959" s="224"/>
      <c r="G959" s="224">
        <f t="shared" ref="G959:I959" si="506">G958</f>
        <v>98</v>
      </c>
      <c r="H959" s="224">
        <f t="shared" si="506"/>
        <v>98</v>
      </c>
      <c r="I959" s="251">
        <f t="shared" si="506"/>
        <v>0</v>
      </c>
      <c r="J959" s="251">
        <f t="shared" si="477"/>
        <v>0</v>
      </c>
      <c r="K959" s="224">
        <f t="shared" si="478"/>
        <v>98</v>
      </c>
      <c r="L959" s="224" t="s">
        <v>62</v>
      </c>
      <c r="M959" s="150">
        <v>46022</v>
      </c>
      <c r="N959" s="150">
        <v>46022</v>
      </c>
      <c r="O959" s="80"/>
      <c r="P959" s="221"/>
      <c r="Q959" s="78"/>
      <c r="R959" s="80"/>
    </row>
    <row r="960" spans="1:18" ht="14.25" x14ac:dyDescent="0.2">
      <c r="A960" s="332"/>
      <c r="B960" s="147" t="s">
        <v>76</v>
      </c>
      <c r="C960" s="224"/>
      <c r="D960" s="224"/>
      <c r="E960" s="224"/>
      <c r="F960" s="224"/>
      <c r="G960" s="224" t="s">
        <v>62</v>
      </c>
      <c r="H960" s="224"/>
      <c r="I960" s="251" t="s">
        <v>62</v>
      </c>
      <c r="J960" s="251" t="str">
        <f t="shared" si="477"/>
        <v>X</v>
      </c>
      <c r="K960" s="224" t="str">
        <f t="shared" si="478"/>
        <v>X</v>
      </c>
      <c r="L960" s="224" t="s">
        <v>62</v>
      </c>
      <c r="M960" s="224"/>
      <c r="N960" s="224"/>
      <c r="O960" s="221" t="s">
        <v>62</v>
      </c>
      <c r="P960" s="221" t="s">
        <v>62</v>
      </c>
      <c r="Q960" s="226" t="s">
        <v>62</v>
      </c>
      <c r="R960" s="221" t="s">
        <v>62</v>
      </c>
    </row>
    <row r="961" spans="1:18" ht="65.45" customHeight="1" x14ac:dyDescent="0.2">
      <c r="A961" s="332"/>
      <c r="B961" s="148" t="s">
        <v>192</v>
      </c>
      <c r="C961" s="224"/>
      <c r="D961" s="224" t="s">
        <v>62</v>
      </c>
      <c r="E961" s="224"/>
      <c r="F961" s="224"/>
      <c r="G961" s="224">
        <f t="shared" ref="G961:I961" si="507">G958</f>
        <v>98</v>
      </c>
      <c r="H961" s="224">
        <f t="shared" si="507"/>
        <v>98</v>
      </c>
      <c r="I961" s="251">
        <f t="shared" si="507"/>
        <v>0</v>
      </c>
      <c r="J961" s="251">
        <f t="shared" si="477"/>
        <v>0</v>
      </c>
      <c r="K961" s="224">
        <f t="shared" si="478"/>
        <v>98</v>
      </c>
      <c r="L961" s="224" t="s">
        <v>62</v>
      </c>
      <c r="M961" s="150">
        <v>46022</v>
      </c>
      <c r="N961" s="150">
        <v>46022</v>
      </c>
      <c r="O961" s="80"/>
      <c r="P961" s="221" t="s">
        <v>62</v>
      </c>
      <c r="Q961" s="78"/>
      <c r="R961" s="80"/>
    </row>
    <row r="962" spans="1:18" ht="15" customHeight="1" x14ac:dyDescent="0.2">
      <c r="A962" s="332"/>
      <c r="B962" s="147" t="s">
        <v>193</v>
      </c>
      <c r="C962" s="224"/>
      <c r="D962" s="224"/>
      <c r="E962" s="224"/>
      <c r="F962" s="224"/>
      <c r="G962" s="224" t="s">
        <v>62</v>
      </c>
      <c r="H962" s="224"/>
      <c r="I962" s="251" t="s">
        <v>62</v>
      </c>
      <c r="J962" s="251" t="str">
        <f t="shared" si="477"/>
        <v>X</v>
      </c>
      <c r="K962" s="224" t="str">
        <f t="shared" si="478"/>
        <v>X</v>
      </c>
      <c r="L962" s="224" t="s">
        <v>62</v>
      </c>
      <c r="M962" s="224"/>
      <c r="N962" s="224"/>
      <c r="O962" s="221" t="s">
        <v>62</v>
      </c>
      <c r="P962" s="221" t="s">
        <v>62</v>
      </c>
      <c r="Q962" s="226" t="s">
        <v>62</v>
      </c>
      <c r="R962" s="221" t="s">
        <v>62</v>
      </c>
    </row>
    <row r="963" spans="1:18" ht="38.65" customHeight="1" x14ac:dyDescent="0.2">
      <c r="A963" s="332"/>
      <c r="B963" s="148" t="s">
        <v>330</v>
      </c>
      <c r="C963" s="224"/>
      <c r="D963" s="224" t="s">
        <v>62</v>
      </c>
      <c r="E963" s="224"/>
      <c r="F963" s="224"/>
      <c r="G963" s="224">
        <f t="shared" ref="G963:I963" si="508">G958</f>
        <v>98</v>
      </c>
      <c r="H963" s="224">
        <f t="shared" si="508"/>
        <v>98</v>
      </c>
      <c r="I963" s="251">
        <f t="shared" si="508"/>
        <v>0</v>
      </c>
      <c r="J963" s="251">
        <f t="shared" si="477"/>
        <v>0</v>
      </c>
      <c r="K963" s="224">
        <f t="shared" si="478"/>
        <v>98</v>
      </c>
      <c r="L963" s="224" t="s">
        <v>62</v>
      </c>
      <c r="M963" s="150">
        <v>46022</v>
      </c>
      <c r="N963" s="150">
        <v>46022</v>
      </c>
      <c r="O963" s="80"/>
      <c r="P963" s="221" t="s">
        <v>62</v>
      </c>
      <c r="Q963" s="78"/>
      <c r="R963" s="80"/>
    </row>
    <row r="964" spans="1:18" ht="21" customHeight="1" x14ac:dyDescent="0.2">
      <c r="A964" s="332"/>
      <c r="B964" s="147" t="s">
        <v>71</v>
      </c>
      <c r="C964" s="224"/>
      <c r="D964" s="224"/>
      <c r="E964" s="224"/>
      <c r="F964" s="224"/>
      <c r="G964" s="224" t="s">
        <v>62</v>
      </c>
      <c r="H964" s="224"/>
      <c r="I964" s="251" t="s">
        <v>62</v>
      </c>
      <c r="J964" s="251" t="str">
        <f t="shared" si="477"/>
        <v>X</v>
      </c>
      <c r="K964" s="224" t="str">
        <f t="shared" si="478"/>
        <v>X</v>
      </c>
      <c r="L964" s="224" t="s">
        <v>62</v>
      </c>
      <c r="M964" s="224"/>
      <c r="N964" s="224"/>
      <c r="O964" s="221" t="s">
        <v>62</v>
      </c>
      <c r="P964" s="221" t="s">
        <v>62</v>
      </c>
      <c r="Q964" s="226" t="s">
        <v>62</v>
      </c>
      <c r="R964" s="221" t="s">
        <v>62</v>
      </c>
    </row>
    <row r="965" spans="1:18" ht="21" customHeight="1" x14ac:dyDescent="0.2">
      <c r="A965" s="333"/>
      <c r="B965" s="148" t="s">
        <v>72</v>
      </c>
      <c r="C965" s="224"/>
      <c r="D965" s="224" t="s">
        <v>62</v>
      </c>
      <c r="E965" s="224"/>
      <c r="F965" s="224"/>
      <c r="G965" s="224">
        <f t="shared" ref="G965:I965" si="509">G958</f>
        <v>98</v>
      </c>
      <c r="H965" s="224">
        <f t="shared" si="509"/>
        <v>98</v>
      </c>
      <c r="I965" s="251">
        <f t="shared" si="509"/>
        <v>0</v>
      </c>
      <c r="J965" s="251">
        <f t="shared" si="477"/>
        <v>0</v>
      </c>
      <c r="K965" s="224">
        <f t="shared" si="478"/>
        <v>98</v>
      </c>
      <c r="L965" s="224" t="s">
        <v>62</v>
      </c>
      <c r="M965" s="150">
        <v>46022</v>
      </c>
      <c r="N965" s="150">
        <v>46022</v>
      </c>
      <c r="O965" s="80"/>
      <c r="P965" s="221" t="s">
        <v>62</v>
      </c>
      <c r="Q965" s="78"/>
      <c r="R965" s="80"/>
    </row>
    <row r="966" spans="1:18" s="56" customFormat="1" ht="74.45" customHeight="1" x14ac:dyDescent="0.25">
      <c r="A966" s="331" t="s">
        <v>161</v>
      </c>
      <c r="B966" s="137" t="s">
        <v>415</v>
      </c>
      <c r="C966" s="142" t="s">
        <v>191</v>
      </c>
      <c r="D966" s="141" t="s">
        <v>333</v>
      </c>
      <c r="E966" s="141" t="s">
        <v>82</v>
      </c>
      <c r="F966" s="142">
        <v>744</v>
      </c>
      <c r="G966" s="142">
        <v>98</v>
      </c>
      <c r="H966" s="142">
        <v>98</v>
      </c>
      <c r="I966" s="156"/>
      <c r="J966" s="156">
        <f t="shared" si="477"/>
        <v>0</v>
      </c>
      <c r="K966" s="142">
        <f t="shared" si="478"/>
        <v>98</v>
      </c>
      <c r="L966" s="142"/>
      <c r="M966" s="142" t="s">
        <v>62</v>
      </c>
      <c r="N966" s="142" t="s">
        <v>62</v>
      </c>
      <c r="O966" s="80">
        <v>6144.76</v>
      </c>
      <c r="P966" s="80" t="s">
        <v>344</v>
      </c>
      <c r="Q966" s="78">
        <v>6144.76</v>
      </c>
      <c r="R966" s="80"/>
    </row>
    <row r="967" spans="1:18" ht="15.75" x14ac:dyDescent="0.2">
      <c r="A967" s="332"/>
      <c r="B967" s="146" t="s">
        <v>70</v>
      </c>
      <c r="C967" s="224"/>
      <c r="D967" s="224" t="s">
        <v>62</v>
      </c>
      <c r="E967" s="224"/>
      <c r="F967" s="224"/>
      <c r="G967" s="224">
        <f t="shared" ref="G967:I967" si="510">G966</f>
        <v>98</v>
      </c>
      <c r="H967" s="224">
        <f t="shared" si="510"/>
        <v>98</v>
      </c>
      <c r="I967" s="251">
        <f t="shared" si="510"/>
        <v>0</v>
      </c>
      <c r="J967" s="251">
        <f t="shared" ref="J967:J1030" si="511">I967</f>
        <v>0</v>
      </c>
      <c r="K967" s="224">
        <f t="shared" ref="K967:K1030" si="512">G967</f>
        <v>98</v>
      </c>
      <c r="L967" s="224" t="s">
        <v>62</v>
      </c>
      <c r="M967" s="150">
        <v>46022</v>
      </c>
      <c r="N967" s="150">
        <v>46022</v>
      </c>
      <c r="O967" s="80"/>
      <c r="P967" s="221"/>
      <c r="Q967" s="78"/>
      <c r="R967" s="80"/>
    </row>
    <row r="968" spans="1:18" ht="14.25" x14ac:dyDescent="0.2">
      <c r="A968" s="332"/>
      <c r="B968" s="147" t="s">
        <v>76</v>
      </c>
      <c r="C968" s="224"/>
      <c r="D968" s="224"/>
      <c r="E968" s="224"/>
      <c r="F968" s="224"/>
      <c r="G968" s="224" t="s">
        <v>62</v>
      </c>
      <c r="H968" s="224"/>
      <c r="I968" s="251" t="s">
        <v>62</v>
      </c>
      <c r="J968" s="251" t="str">
        <f t="shared" si="511"/>
        <v>X</v>
      </c>
      <c r="K968" s="224" t="str">
        <f t="shared" si="512"/>
        <v>X</v>
      </c>
      <c r="L968" s="224" t="s">
        <v>62</v>
      </c>
      <c r="M968" s="224"/>
      <c r="N968" s="224"/>
      <c r="O968" s="221" t="s">
        <v>62</v>
      </c>
      <c r="P968" s="221" t="s">
        <v>62</v>
      </c>
      <c r="Q968" s="226" t="s">
        <v>62</v>
      </c>
      <c r="R968" s="221" t="s">
        <v>62</v>
      </c>
    </row>
    <row r="969" spans="1:18" ht="65.45" customHeight="1" x14ac:dyDescent="0.2">
      <c r="A969" s="332"/>
      <c r="B969" s="148" t="s">
        <v>192</v>
      </c>
      <c r="C969" s="224"/>
      <c r="D969" s="224" t="s">
        <v>62</v>
      </c>
      <c r="E969" s="224"/>
      <c r="F969" s="224"/>
      <c r="G969" s="224">
        <f t="shared" ref="G969:I969" si="513">G966</f>
        <v>98</v>
      </c>
      <c r="H969" s="224">
        <f t="shared" si="513"/>
        <v>98</v>
      </c>
      <c r="I969" s="251">
        <f t="shared" si="513"/>
        <v>0</v>
      </c>
      <c r="J969" s="251">
        <f t="shared" si="511"/>
        <v>0</v>
      </c>
      <c r="K969" s="224">
        <f t="shared" si="512"/>
        <v>98</v>
      </c>
      <c r="L969" s="224" t="s">
        <v>62</v>
      </c>
      <c r="M969" s="150">
        <v>46022</v>
      </c>
      <c r="N969" s="150">
        <v>46022</v>
      </c>
      <c r="O969" s="80"/>
      <c r="P969" s="221" t="s">
        <v>62</v>
      </c>
      <c r="Q969" s="78"/>
      <c r="R969" s="80"/>
    </row>
    <row r="970" spans="1:18" ht="15" customHeight="1" x14ac:dyDescent="0.2">
      <c r="A970" s="332"/>
      <c r="B970" s="147" t="s">
        <v>193</v>
      </c>
      <c r="C970" s="224"/>
      <c r="D970" s="224"/>
      <c r="E970" s="224"/>
      <c r="F970" s="224"/>
      <c r="G970" s="224" t="s">
        <v>62</v>
      </c>
      <c r="H970" s="224"/>
      <c r="I970" s="251" t="s">
        <v>62</v>
      </c>
      <c r="J970" s="251" t="str">
        <f t="shared" si="511"/>
        <v>X</v>
      </c>
      <c r="K970" s="224" t="str">
        <f t="shared" si="512"/>
        <v>X</v>
      </c>
      <c r="L970" s="224" t="s">
        <v>62</v>
      </c>
      <c r="M970" s="224"/>
      <c r="N970" s="224"/>
      <c r="O970" s="221" t="s">
        <v>62</v>
      </c>
      <c r="P970" s="221" t="s">
        <v>62</v>
      </c>
      <c r="Q970" s="226" t="s">
        <v>62</v>
      </c>
      <c r="R970" s="221" t="s">
        <v>62</v>
      </c>
    </row>
    <row r="971" spans="1:18" ht="38.65" customHeight="1" x14ac:dyDescent="0.2">
      <c r="A971" s="332"/>
      <c r="B971" s="148" t="s">
        <v>330</v>
      </c>
      <c r="C971" s="224"/>
      <c r="D971" s="224" t="s">
        <v>62</v>
      </c>
      <c r="E971" s="224"/>
      <c r="F971" s="224"/>
      <c r="G971" s="224">
        <f t="shared" ref="G971:I971" si="514">G966</f>
        <v>98</v>
      </c>
      <c r="H971" s="224">
        <f t="shared" si="514"/>
        <v>98</v>
      </c>
      <c r="I971" s="251">
        <f t="shared" si="514"/>
        <v>0</v>
      </c>
      <c r="J971" s="251">
        <f t="shared" si="511"/>
        <v>0</v>
      </c>
      <c r="K971" s="224">
        <f t="shared" si="512"/>
        <v>98</v>
      </c>
      <c r="L971" s="224" t="s">
        <v>62</v>
      </c>
      <c r="M971" s="150">
        <v>46022</v>
      </c>
      <c r="N971" s="150">
        <v>46022</v>
      </c>
      <c r="O971" s="80"/>
      <c r="P971" s="221" t="s">
        <v>62</v>
      </c>
      <c r="Q971" s="78"/>
      <c r="R971" s="80"/>
    </row>
    <row r="972" spans="1:18" ht="21" customHeight="1" x14ac:dyDescent="0.2">
      <c r="A972" s="332"/>
      <c r="B972" s="147" t="s">
        <v>71</v>
      </c>
      <c r="C972" s="224"/>
      <c r="D972" s="224"/>
      <c r="E972" s="224"/>
      <c r="F972" s="224"/>
      <c r="G972" s="224" t="s">
        <v>62</v>
      </c>
      <c r="H972" s="224"/>
      <c r="I972" s="251" t="s">
        <v>62</v>
      </c>
      <c r="J972" s="251" t="str">
        <f t="shared" si="511"/>
        <v>X</v>
      </c>
      <c r="K972" s="224" t="str">
        <f t="shared" si="512"/>
        <v>X</v>
      </c>
      <c r="L972" s="224" t="s">
        <v>62</v>
      </c>
      <c r="M972" s="224"/>
      <c r="N972" s="224"/>
      <c r="O972" s="221" t="s">
        <v>62</v>
      </c>
      <c r="P972" s="221" t="s">
        <v>62</v>
      </c>
      <c r="Q972" s="226" t="s">
        <v>62</v>
      </c>
      <c r="R972" s="221" t="s">
        <v>62</v>
      </c>
    </row>
    <row r="973" spans="1:18" ht="21" customHeight="1" x14ac:dyDescent="0.2">
      <c r="A973" s="333"/>
      <c r="B973" s="148" t="s">
        <v>72</v>
      </c>
      <c r="C973" s="224"/>
      <c r="D973" s="224" t="s">
        <v>62</v>
      </c>
      <c r="E973" s="224"/>
      <c r="F973" s="224"/>
      <c r="G973" s="224">
        <f t="shared" ref="G973:I973" si="515">G966</f>
        <v>98</v>
      </c>
      <c r="H973" s="224">
        <f t="shared" si="515"/>
        <v>98</v>
      </c>
      <c r="I973" s="251">
        <f t="shared" si="515"/>
        <v>0</v>
      </c>
      <c r="J973" s="251">
        <f t="shared" si="511"/>
        <v>0</v>
      </c>
      <c r="K973" s="224">
        <f t="shared" si="512"/>
        <v>98</v>
      </c>
      <c r="L973" s="224" t="s">
        <v>62</v>
      </c>
      <c r="M973" s="150">
        <v>46022</v>
      </c>
      <c r="N973" s="150">
        <v>46022</v>
      </c>
      <c r="O973" s="80"/>
      <c r="P973" s="221" t="s">
        <v>62</v>
      </c>
      <c r="Q973" s="78"/>
      <c r="R973" s="80"/>
    </row>
    <row r="974" spans="1:18" s="56" customFormat="1" ht="74.45" customHeight="1" x14ac:dyDescent="0.25">
      <c r="A974" s="331" t="s">
        <v>160</v>
      </c>
      <c r="B974" s="137" t="s">
        <v>415</v>
      </c>
      <c r="C974" s="142" t="s">
        <v>191</v>
      </c>
      <c r="D974" s="141" t="s">
        <v>333</v>
      </c>
      <c r="E974" s="141" t="s">
        <v>82</v>
      </c>
      <c r="F974" s="142">
        <v>744</v>
      </c>
      <c r="G974" s="142">
        <v>98</v>
      </c>
      <c r="H974" s="142">
        <v>98</v>
      </c>
      <c r="I974" s="156"/>
      <c r="J974" s="156">
        <f t="shared" si="511"/>
        <v>0</v>
      </c>
      <c r="K974" s="142">
        <f t="shared" si="512"/>
        <v>98</v>
      </c>
      <c r="L974" s="142"/>
      <c r="M974" s="142" t="s">
        <v>62</v>
      </c>
      <c r="N974" s="142" t="s">
        <v>62</v>
      </c>
      <c r="O974" s="80">
        <v>18434.28</v>
      </c>
      <c r="P974" s="80" t="s">
        <v>344</v>
      </c>
      <c r="Q974" s="78">
        <v>18434.28</v>
      </c>
      <c r="R974" s="78">
        <v>18434.28</v>
      </c>
    </row>
    <row r="975" spans="1:18" ht="15.75" x14ac:dyDescent="0.2">
      <c r="A975" s="332"/>
      <c r="B975" s="146" t="s">
        <v>70</v>
      </c>
      <c r="C975" s="224"/>
      <c r="D975" s="224" t="s">
        <v>62</v>
      </c>
      <c r="E975" s="224"/>
      <c r="F975" s="224"/>
      <c r="G975" s="224">
        <f t="shared" ref="G975:I975" si="516">G974</f>
        <v>98</v>
      </c>
      <c r="H975" s="224">
        <f t="shared" si="516"/>
        <v>98</v>
      </c>
      <c r="I975" s="251">
        <f t="shared" si="516"/>
        <v>0</v>
      </c>
      <c r="J975" s="251">
        <f t="shared" si="511"/>
        <v>0</v>
      </c>
      <c r="K975" s="224">
        <f t="shared" si="512"/>
        <v>98</v>
      </c>
      <c r="L975" s="224" t="s">
        <v>62</v>
      </c>
      <c r="M975" s="150">
        <v>46022</v>
      </c>
      <c r="N975" s="150">
        <v>46022</v>
      </c>
      <c r="O975" s="80"/>
      <c r="P975" s="221"/>
      <c r="Q975" s="78"/>
      <c r="R975" s="80"/>
    </row>
    <row r="976" spans="1:18" ht="14.25" x14ac:dyDescent="0.2">
      <c r="A976" s="332"/>
      <c r="B976" s="147" t="s">
        <v>76</v>
      </c>
      <c r="C976" s="224"/>
      <c r="D976" s="224"/>
      <c r="E976" s="224"/>
      <c r="F976" s="224"/>
      <c r="G976" s="224" t="s">
        <v>62</v>
      </c>
      <c r="H976" s="224"/>
      <c r="I976" s="251" t="s">
        <v>62</v>
      </c>
      <c r="J976" s="251" t="str">
        <f t="shared" si="511"/>
        <v>X</v>
      </c>
      <c r="K976" s="224" t="str">
        <f t="shared" si="512"/>
        <v>X</v>
      </c>
      <c r="L976" s="224" t="s">
        <v>62</v>
      </c>
      <c r="M976" s="224"/>
      <c r="N976" s="224"/>
      <c r="O976" s="221" t="s">
        <v>62</v>
      </c>
      <c r="P976" s="221" t="s">
        <v>62</v>
      </c>
      <c r="Q976" s="226" t="s">
        <v>62</v>
      </c>
      <c r="R976" s="221" t="s">
        <v>62</v>
      </c>
    </row>
    <row r="977" spans="1:18" ht="65.45" customHeight="1" x14ac:dyDescent="0.2">
      <c r="A977" s="332"/>
      <c r="B977" s="148" t="s">
        <v>192</v>
      </c>
      <c r="C977" s="224"/>
      <c r="D977" s="224" t="s">
        <v>62</v>
      </c>
      <c r="E977" s="224"/>
      <c r="F977" s="224"/>
      <c r="G977" s="224">
        <f t="shared" ref="G977:I977" si="517">G974</f>
        <v>98</v>
      </c>
      <c r="H977" s="224">
        <f t="shared" si="517"/>
        <v>98</v>
      </c>
      <c r="I977" s="251">
        <f t="shared" si="517"/>
        <v>0</v>
      </c>
      <c r="J977" s="251">
        <f t="shared" si="511"/>
        <v>0</v>
      </c>
      <c r="K977" s="224">
        <f t="shared" si="512"/>
        <v>98</v>
      </c>
      <c r="L977" s="224" t="s">
        <v>62</v>
      </c>
      <c r="M977" s="150">
        <v>46022</v>
      </c>
      <c r="N977" s="150">
        <v>46022</v>
      </c>
      <c r="O977" s="80"/>
      <c r="P977" s="221" t="s">
        <v>62</v>
      </c>
      <c r="Q977" s="78"/>
      <c r="R977" s="80"/>
    </row>
    <row r="978" spans="1:18" ht="15" customHeight="1" x14ac:dyDescent="0.2">
      <c r="A978" s="332"/>
      <c r="B978" s="147" t="s">
        <v>193</v>
      </c>
      <c r="C978" s="224"/>
      <c r="D978" s="224"/>
      <c r="E978" s="224"/>
      <c r="F978" s="224"/>
      <c r="G978" s="224" t="s">
        <v>62</v>
      </c>
      <c r="H978" s="224"/>
      <c r="I978" s="251" t="s">
        <v>62</v>
      </c>
      <c r="J978" s="251" t="str">
        <f t="shared" si="511"/>
        <v>X</v>
      </c>
      <c r="K978" s="224" t="str">
        <f t="shared" si="512"/>
        <v>X</v>
      </c>
      <c r="L978" s="224" t="s">
        <v>62</v>
      </c>
      <c r="M978" s="224"/>
      <c r="N978" s="224"/>
      <c r="O978" s="221" t="s">
        <v>62</v>
      </c>
      <c r="P978" s="221" t="s">
        <v>62</v>
      </c>
      <c r="Q978" s="226" t="s">
        <v>62</v>
      </c>
      <c r="R978" s="221" t="s">
        <v>62</v>
      </c>
    </row>
    <row r="979" spans="1:18" ht="38.65" customHeight="1" x14ac:dyDescent="0.2">
      <c r="A979" s="332"/>
      <c r="B979" s="148" t="s">
        <v>330</v>
      </c>
      <c r="C979" s="224"/>
      <c r="D979" s="224" t="s">
        <v>62</v>
      </c>
      <c r="E979" s="224"/>
      <c r="F979" s="224"/>
      <c r="G979" s="224">
        <f t="shared" ref="G979:I979" si="518">G974</f>
        <v>98</v>
      </c>
      <c r="H979" s="224">
        <f t="shared" si="518"/>
        <v>98</v>
      </c>
      <c r="I979" s="251">
        <f t="shared" si="518"/>
        <v>0</v>
      </c>
      <c r="J979" s="251">
        <f t="shared" si="511"/>
        <v>0</v>
      </c>
      <c r="K979" s="224">
        <f t="shared" si="512"/>
        <v>98</v>
      </c>
      <c r="L979" s="224" t="s">
        <v>62</v>
      </c>
      <c r="M979" s="150">
        <v>46022</v>
      </c>
      <c r="N979" s="150">
        <v>46022</v>
      </c>
      <c r="O979" s="80"/>
      <c r="P979" s="221" t="s">
        <v>62</v>
      </c>
      <c r="Q979" s="78"/>
      <c r="R979" s="80"/>
    </row>
    <row r="980" spans="1:18" ht="21" customHeight="1" x14ac:dyDescent="0.2">
      <c r="A980" s="332"/>
      <c r="B980" s="147" t="s">
        <v>71</v>
      </c>
      <c r="C980" s="224"/>
      <c r="D980" s="224"/>
      <c r="E980" s="224"/>
      <c r="F980" s="224"/>
      <c r="G980" s="224" t="s">
        <v>62</v>
      </c>
      <c r="H980" s="224"/>
      <c r="I980" s="251" t="s">
        <v>62</v>
      </c>
      <c r="J980" s="251" t="str">
        <f t="shared" si="511"/>
        <v>X</v>
      </c>
      <c r="K980" s="224" t="str">
        <f t="shared" si="512"/>
        <v>X</v>
      </c>
      <c r="L980" s="224" t="s">
        <v>62</v>
      </c>
      <c r="M980" s="224"/>
      <c r="N980" s="224"/>
      <c r="O980" s="221" t="s">
        <v>62</v>
      </c>
      <c r="P980" s="221" t="s">
        <v>62</v>
      </c>
      <c r="Q980" s="226" t="s">
        <v>62</v>
      </c>
      <c r="R980" s="221" t="s">
        <v>62</v>
      </c>
    </row>
    <row r="981" spans="1:18" ht="21" customHeight="1" x14ac:dyDescent="0.2">
      <c r="A981" s="333"/>
      <c r="B981" s="148" t="s">
        <v>72</v>
      </c>
      <c r="C981" s="224"/>
      <c r="D981" s="224" t="s">
        <v>62</v>
      </c>
      <c r="E981" s="224"/>
      <c r="F981" s="224"/>
      <c r="G981" s="224">
        <f t="shared" ref="G981:I981" si="519">G974</f>
        <v>98</v>
      </c>
      <c r="H981" s="224">
        <f t="shared" si="519"/>
        <v>98</v>
      </c>
      <c r="I981" s="251">
        <f t="shared" si="519"/>
        <v>0</v>
      </c>
      <c r="J981" s="251">
        <f t="shared" si="511"/>
        <v>0</v>
      </c>
      <c r="K981" s="224">
        <f t="shared" si="512"/>
        <v>98</v>
      </c>
      <c r="L981" s="224" t="s">
        <v>62</v>
      </c>
      <c r="M981" s="150">
        <v>46022</v>
      </c>
      <c r="N981" s="150">
        <v>46022</v>
      </c>
      <c r="O981" s="80"/>
      <c r="P981" s="221" t="s">
        <v>62</v>
      </c>
      <c r="Q981" s="78"/>
      <c r="R981" s="80"/>
    </row>
    <row r="982" spans="1:18" s="56" customFormat="1" ht="74.45" customHeight="1" x14ac:dyDescent="0.25">
      <c r="A982" s="331" t="s">
        <v>159</v>
      </c>
      <c r="B982" s="137" t="s">
        <v>415</v>
      </c>
      <c r="C982" s="142" t="s">
        <v>191</v>
      </c>
      <c r="D982" s="141" t="s">
        <v>333</v>
      </c>
      <c r="E982" s="141" t="s">
        <v>82</v>
      </c>
      <c r="F982" s="142">
        <v>744</v>
      </c>
      <c r="G982" s="142">
        <v>98</v>
      </c>
      <c r="H982" s="142">
        <v>98</v>
      </c>
      <c r="I982" s="156"/>
      <c r="J982" s="156">
        <f t="shared" si="511"/>
        <v>0</v>
      </c>
      <c r="K982" s="142">
        <f t="shared" si="512"/>
        <v>98</v>
      </c>
      <c r="L982" s="142"/>
      <c r="M982" s="142" t="s">
        <v>62</v>
      </c>
      <c r="N982" s="142" t="s">
        <v>62</v>
      </c>
      <c r="O982" s="80">
        <v>18434.29</v>
      </c>
      <c r="P982" s="80" t="s">
        <v>344</v>
      </c>
      <c r="Q982" s="78">
        <v>18434.28</v>
      </c>
      <c r="R982" s="78">
        <v>18434.28</v>
      </c>
    </row>
    <row r="983" spans="1:18" ht="15.75" x14ac:dyDescent="0.2">
      <c r="A983" s="332"/>
      <c r="B983" s="146" t="s">
        <v>70</v>
      </c>
      <c r="C983" s="224"/>
      <c r="D983" s="224" t="s">
        <v>62</v>
      </c>
      <c r="E983" s="224"/>
      <c r="F983" s="224"/>
      <c r="G983" s="224">
        <f t="shared" ref="G983:I983" si="520">G982</f>
        <v>98</v>
      </c>
      <c r="H983" s="224">
        <f t="shared" si="520"/>
        <v>98</v>
      </c>
      <c r="I983" s="251">
        <f t="shared" si="520"/>
        <v>0</v>
      </c>
      <c r="J983" s="251">
        <f t="shared" si="511"/>
        <v>0</v>
      </c>
      <c r="K983" s="224">
        <f t="shared" si="512"/>
        <v>98</v>
      </c>
      <c r="L983" s="224" t="s">
        <v>62</v>
      </c>
      <c r="M983" s="150">
        <v>46022</v>
      </c>
      <c r="N983" s="150">
        <v>46022</v>
      </c>
      <c r="O983" s="80"/>
      <c r="P983" s="221"/>
      <c r="Q983" s="78"/>
      <c r="R983" s="80"/>
    </row>
    <row r="984" spans="1:18" ht="14.25" x14ac:dyDescent="0.2">
      <c r="A984" s="332"/>
      <c r="B984" s="147" t="s">
        <v>76</v>
      </c>
      <c r="C984" s="224"/>
      <c r="D984" s="224"/>
      <c r="E984" s="224"/>
      <c r="F984" s="224"/>
      <c r="G984" s="224" t="s">
        <v>62</v>
      </c>
      <c r="H984" s="224"/>
      <c r="I984" s="251" t="s">
        <v>62</v>
      </c>
      <c r="J984" s="251" t="str">
        <f t="shared" si="511"/>
        <v>X</v>
      </c>
      <c r="K984" s="224" t="str">
        <f t="shared" si="512"/>
        <v>X</v>
      </c>
      <c r="L984" s="224" t="s">
        <v>62</v>
      </c>
      <c r="M984" s="224"/>
      <c r="N984" s="224"/>
      <c r="O984" s="221" t="s">
        <v>62</v>
      </c>
      <c r="P984" s="221" t="s">
        <v>62</v>
      </c>
      <c r="Q984" s="226" t="s">
        <v>62</v>
      </c>
      <c r="R984" s="221" t="s">
        <v>62</v>
      </c>
    </row>
    <row r="985" spans="1:18" ht="65.45" customHeight="1" x14ac:dyDescent="0.2">
      <c r="A985" s="332"/>
      <c r="B985" s="148" t="s">
        <v>192</v>
      </c>
      <c r="C985" s="224"/>
      <c r="D985" s="224" t="s">
        <v>62</v>
      </c>
      <c r="E985" s="224"/>
      <c r="F985" s="224"/>
      <c r="G985" s="224">
        <f t="shared" ref="G985:I985" si="521">G982</f>
        <v>98</v>
      </c>
      <c r="H985" s="224">
        <f t="shared" si="521"/>
        <v>98</v>
      </c>
      <c r="I985" s="251">
        <f t="shared" si="521"/>
        <v>0</v>
      </c>
      <c r="J985" s="251">
        <f t="shared" si="511"/>
        <v>0</v>
      </c>
      <c r="K985" s="224">
        <f t="shared" si="512"/>
        <v>98</v>
      </c>
      <c r="L985" s="224" t="s">
        <v>62</v>
      </c>
      <c r="M985" s="150">
        <v>46022</v>
      </c>
      <c r="N985" s="150">
        <v>46022</v>
      </c>
      <c r="O985" s="80"/>
      <c r="P985" s="221" t="s">
        <v>62</v>
      </c>
      <c r="Q985" s="78"/>
      <c r="R985" s="80"/>
    </row>
    <row r="986" spans="1:18" ht="15" customHeight="1" x14ac:dyDescent="0.2">
      <c r="A986" s="332"/>
      <c r="B986" s="147" t="s">
        <v>193</v>
      </c>
      <c r="C986" s="224"/>
      <c r="D986" s="224"/>
      <c r="E986" s="224"/>
      <c r="F986" s="224"/>
      <c r="G986" s="224" t="s">
        <v>62</v>
      </c>
      <c r="H986" s="224"/>
      <c r="I986" s="251" t="s">
        <v>62</v>
      </c>
      <c r="J986" s="251" t="str">
        <f t="shared" si="511"/>
        <v>X</v>
      </c>
      <c r="K986" s="224" t="str">
        <f t="shared" si="512"/>
        <v>X</v>
      </c>
      <c r="L986" s="224" t="s">
        <v>62</v>
      </c>
      <c r="M986" s="224"/>
      <c r="N986" s="224"/>
      <c r="O986" s="221" t="s">
        <v>62</v>
      </c>
      <c r="P986" s="221" t="s">
        <v>62</v>
      </c>
      <c r="Q986" s="226" t="s">
        <v>62</v>
      </c>
      <c r="R986" s="221" t="s">
        <v>62</v>
      </c>
    </row>
    <row r="987" spans="1:18" ht="38.65" customHeight="1" x14ac:dyDescent="0.2">
      <c r="A987" s="332"/>
      <c r="B987" s="148" t="s">
        <v>330</v>
      </c>
      <c r="C987" s="224"/>
      <c r="D987" s="224" t="s">
        <v>62</v>
      </c>
      <c r="E987" s="224"/>
      <c r="F987" s="224"/>
      <c r="G987" s="224">
        <f t="shared" ref="G987:I987" si="522">G982</f>
        <v>98</v>
      </c>
      <c r="H987" s="224">
        <f t="shared" si="522"/>
        <v>98</v>
      </c>
      <c r="I987" s="251">
        <f t="shared" si="522"/>
        <v>0</v>
      </c>
      <c r="J987" s="251">
        <f t="shared" si="511"/>
        <v>0</v>
      </c>
      <c r="K987" s="224">
        <f t="shared" si="512"/>
        <v>98</v>
      </c>
      <c r="L987" s="224" t="s">
        <v>62</v>
      </c>
      <c r="M987" s="150">
        <v>46022</v>
      </c>
      <c r="N987" s="150">
        <v>46022</v>
      </c>
      <c r="O987" s="80"/>
      <c r="P987" s="221" t="s">
        <v>62</v>
      </c>
      <c r="Q987" s="78"/>
      <c r="R987" s="80"/>
    </row>
    <row r="988" spans="1:18" ht="21" customHeight="1" x14ac:dyDescent="0.2">
      <c r="A988" s="332"/>
      <c r="B988" s="147" t="s">
        <v>71</v>
      </c>
      <c r="C988" s="224"/>
      <c r="D988" s="224"/>
      <c r="E988" s="224"/>
      <c r="F988" s="224"/>
      <c r="G988" s="224" t="s">
        <v>62</v>
      </c>
      <c r="H988" s="224"/>
      <c r="I988" s="251" t="s">
        <v>62</v>
      </c>
      <c r="J988" s="251" t="str">
        <f t="shared" si="511"/>
        <v>X</v>
      </c>
      <c r="K988" s="224" t="str">
        <f t="shared" si="512"/>
        <v>X</v>
      </c>
      <c r="L988" s="224" t="s">
        <v>62</v>
      </c>
      <c r="M988" s="224"/>
      <c r="N988" s="224"/>
      <c r="O988" s="221" t="s">
        <v>62</v>
      </c>
      <c r="P988" s="221" t="s">
        <v>62</v>
      </c>
      <c r="Q988" s="226" t="s">
        <v>62</v>
      </c>
      <c r="R988" s="221" t="s">
        <v>62</v>
      </c>
    </row>
    <row r="989" spans="1:18" ht="21" customHeight="1" x14ac:dyDescent="0.2">
      <c r="A989" s="333"/>
      <c r="B989" s="148" t="s">
        <v>72</v>
      </c>
      <c r="C989" s="224"/>
      <c r="D989" s="224" t="s">
        <v>62</v>
      </c>
      <c r="E989" s="224"/>
      <c r="F989" s="224"/>
      <c r="G989" s="224">
        <f t="shared" ref="G989:I989" si="523">G982</f>
        <v>98</v>
      </c>
      <c r="H989" s="224">
        <f t="shared" si="523"/>
        <v>98</v>
      </c>
      <c r="I989" s="251">
        <f t="shared" si="523"/>
        <v>0</v>
      </c>
      <c r="J989" s="251">
        <f t="shared" si="511"/>
        <v>0</v>
      </c>
      <c r="K989" s="224">
        <f t="shared" si="512"/>
        <v>98</v>
      </c>
      <c r="L989" s="224" t="s">
        <v>62</v>
      </c>
      <c r="M989" s="150">
        <v>46022</v>
      </c>
      <c r="N989" s="150">
        <v>46022</v>
      </c>
      <c r="O989" s="80"/>
      <c r="P989" s="221" t="s">
        <v>62</v>
      </c>
      <c r="Q989" s="78"/>
      <c r="R989" s="80"/>
    </row>
    <row r="990" spans="1:18" s="56" customFormat="1" ht="74.45" customHeight="1" x14ac:dyDescent="0.25">
      <c r="A990" s="331" t="s">
        <v>158</v>
      </c>
      <c r="B990" s="137" t="s">
        <v>415</v>
      </c>
      <c r="C990" s="142" t="s">
        <v>191</v>
      </c>
      <c r="D990" s="141" t="s">
        <v>333</v>
      </c>
      <c r="E990" s="141" t="s">
        <v>82</v>
      </c>
      <c r="F990" s="142">
        <v>744</v>
      </c>
      <c r="G990" s="142">
        <v>98</v>
      </c>
      <c r="H990" s="142">
        <v>98</v>
      </c>
      <c r="I990" s="156"/>
      <c r="J990" s="156">
        <f t="shared" si="511"/>
        <v>0</v>
      </c>
      <c r="K990" s="142">
        <f t="shared" si="512"/>
        <v>98</v>
      </c>
      <c r="L990" s="142"/>
      <c r="M990" s="142" t="s">
        <v>62</v>
      </c>
      <c r="N990" s="142" t="s">
        <v>62</v>
      </c>
      <c r="O990" s="80">
        <v>6144.76</v>
      </c>
      <c r="P990" s="80" t="s">
        <v>344</v>
      </c>
      <c r="Q990" s="78">
        <v>6144.76</v>
      </c>
      <c r="R990" s="80"/>
    </row>
    <row r="991" spans="1:18" ht="15.75" x14ac:dyDescent="0.2">
      <c r="A991" s="332"/>
      <c r="B991" s="146" t="s">
        <v>70</v>
      </c>
      <c r="C991" s="224"/>
      <c r="D991" s="224" t="s">
        <v>62</v>
      </c>
      <c r="E991" s="224"/>
      <c r="F991" s="224"/>
      <c r="G991" s="224">
        <f t="shared" ref="G991:I991" si="524">G990</f>
        <v>98</v>
      </c>
      <c r="H991" s="224">
        <f t="shared" si="524"/>
        <v>98</v>
      </c>
      <c r="I991" s="251">
        <f t="shared" si="524"/>
        <v>0</v>
      </c>
      <c r="J991" s="251">
        <f t="shared" si="511"/>
        <v>0</v>
      </c>
      <c r="K991" s="224">
        <f t="shared" si="512"/>
        <v>98</v>
      </c>
      <c r="L991" s="224" t="s">
        <v>62</v>
      </c>
      <c r="M991" s="150">
        <v>46022</v>
      </c>
      <c r="N991" s="150">
        <v>46022</v>
      </c>
      <c r="O991" s="80"/>
      <c r="P991" s="221"/>
      <c r="Q991" s="78"/>
      <c r="R991" s="80"/>
    </row>
    <row r="992" spans="1:18" ht="14.25" x14ac:dyDescent="0.2">
      <c r="A992" s="332"/>
      <c r="B992" s="147" t="s">
        <v>76</v>
      </c>
      <c r="C992" s="224"/>
      <c r="D992" s="224"/>
      <c r="E992" s="224"/>
      <c r="F992" s="224"/>
      <c r="G992" s="224" t="s">
        <v>62</v>
      </c>
      <c r="H992" s="224"/>
      <c r="I992" s="251" t="s">
        <v>62</v>
      </c>
      <c r="J992" s="251" t="str">
        <f t="shared" si="511"/>
        <v>X</v>
      </c>
      <c r="K992" s="224" t="str">
        <f t="shared" si="512"/>
        <v>X</v>
      </c>
      <c r="L992" s="224" t="s">
        <v>62</v>
      </c>
      <c r="M992" s="224"/>
      <c r="N992" s="224"/>
      <c r="O992" s="221" t="s">
        <v>62</v>
      </c>
      <c r="P992" s="221" t="s">
        <v>62</v>
      </c>
      <c r="Q992" s="226" t="s">
        <v>62</v>
      </c>
      <c r="R992" s="221" t="s">
        <v>62</v>
      </c>
    </row>
    <row r="993" spans="1:18" ht="65.45" customHeight="1" x14ac:dyDescent="0.2">
      <c r="A993" s="332"/>
      <c r="B993" s="148" t="s">
        <v>192</v>
      </c>
      <c r="C993" s="224"/>
      <c r="D993" s="224" t="s">
        <v>62</v>
      </c>
      <c r="E993" s="224"/>
      <c r="F993" s="224"/>
      <c r="G993" s="224">
        <f t="shared" ref="G993:I993" si="525">G990</f>
        <v>98</v>
      </c>
      <c r="H993" s="224">
        <f t="shared" si="525"/>
        <v>98</v>
      </c>
      <c r="I993" s="251">
        <f t="shared" si="525"/>
        <v>0</v>
      </c>
      <c r="J993" s="251">
        <f t="shared" si="511"/>
        <v>0</v>
      </c>
      <c r="K993" s="224">
        <f t="shared" si="512"/>
        <v>98</v>
      </c>
      <c r="L993" s="224" t="s">
        <v>62</v>
      </c>
      <c r="M993" s="150">
        <v>46022</v>
      </c>
      <c r="N993" s="150">
        <v>46022</v>
      </c>
      <c r="O993" s="80"/>
      <c r="P993" s="221" t="s">
        <v>62</v>
      </c>
      <c r="Q993" s="78"/>
      <c r="R993" s="80"/>
    </row>
    <row r="994" spans="1:18" ht="15" customHeight="1" x14ac:dyDescent="0.2">
      <c r="A994" s="332"/>
      <c r="B994" s="147" t="s">
        <v>193</v>
      </c>
      <c r="C994" s="224"/>
      <c r="D994" s="224"/>
      <c r="E994" s="224"/>
      <c r="F994" s="224"/>
      <c r="G994" s="224" t="s">
        <v>62</v>
      </c>
      <c r="H994" s="224"/>
      <c r="I994" s="251" t="s">
        <v>62</v>
      </c>
      <c r="J994" s="251" t="str">
        <f t="shared" si="511"/>
        <v>X</v>
      </c>
      <c r="K994" s="224" t="str">
        <f t="shared" si="512"/>
        <v>X</v>
      </c>
      <c r="L994" s="224" t="s">
        <v>62</v>
      </c>
      <c r="M994" s="224"/>
      <c r="N994" s="224"/>
      <c r="O994" s="221" t="s">
        <v>62</v>
      </c>
      <c r="P994" s="221" t="s">
        <v>62</v>
      </c>
      <c r="Q994" s="226" t="s">
        <v>62</v>
      </c>
      <c r="R994" s="221" t="s">
        <v>62</v>
      </c>
    </row>
    <row r="995" spans="1:18" ht="38.65" customHeight="1" x14ac:dyDescent="0.2">
      <c r="A995" s="332"/>
      <c r="B995" s="148" t="s">
        <v>330</v>
      </c>
      <c r="C995" s="224"/>
      <c r="D995" s="224" t="s">
        <v>62</v>
      </c>
      <c r="E995" s="224"/>
      <c r="F995" s="224"/>
      <c r="G995" s="224">
        <f t="shared" ref="G995:I995" si="526">G990</f>
        <v>98</v>
      </c>
      <c r="H995" s="224">
        <f t="shared" si="526"/>
        <v>98</v>
      </c>
      <c r="I995" s="251">
        <f t="shared" si="526"/>
        <v>0</v>
      </c>
      <c r="J995" s="251">
        <f t="shared" si="511"/>
        <v>0</v>
      </c>
      <c r="K995" s="224">
        <f t="shared" si="512"/>
        <v>98</v>
      </c>
      <c r="L995" s="224" t="s">
        <v>62</v>
      </c>
      <c r="M995" s="150">
        <v>46022</v>
      </c>
      <c r="N995" s="150">
        <v>46022</v>
      </c>
      <c r="O995" s="80"/>
      <c r="P995" s="221" t="s">
        <v>62</v>
      </c>
      <c r="Q995" s="78"/>
      <c r="R995" s="80"/>
    </row>
    <row r="996" spans="1:18" ht="21" customHeight="1" x14ac:dyDescent="0.2">
      <c r="A996" s="332"/>
      <c r="B996" s="147" t="s">
        <v>71</v>
      </c>
      <c r="C996" s="224"/>
      <c r="D996" s="224"/>
      <c r="E996" s="224"/>
      <c r="F996" s="224"/>
      <c r="G996" s="224" t="s">
        <v>62</v>
      </c>
      <c r="H996" s="224"/>
      <c r="I996" s="251" t="s">
        <v>62</v>
      </c>
      <c r="J996" s="251" t="str">
        <f t="shared" si="511"/>
        <v>X</v>
      </c>
      <c r="K996" s="224" t="str">
        <f t="shared" si="512"/>
        <v>X</v>
      </c>
      <c r="L996" s="224" t="s">
        <v>62</v>
      </c>
      <c r="M996" s="224"/>
      <c r="N996" s="224"/>
      <c r="O996" s="221" t="s">
        <v>62</v>
      </c>
      <c r="P996" s="221" t="s">
        <v>62</v>
      </c>
      <c r="Q996" s="226" t="s">
        <v>62</v>
      </c>
      <c r="R996" s="221" t="s">
        <v>62</v>
      </c>
    </row>
    <row r="997" spans="1:18" ht="21" customHeight="1" x14ac:dyDescent="0.2">
      <c r="A997" s="333"/>
      <c r="B997" s="148" t="s">
        <v>72</v>
      </c>
      <c r="C997" s="224"/>
      <c r="D997" s="224" t="s">
        <v>62</v>
      </c>
      <c r="E997" s="224"/>
      <c r="F997" s="224"/>
      <c r="G997" s="224">
        <f t="shared" ref="G997:I997" si="527">G990</f>
        <v>98</v>
      </c>
      <c r="H997" s="224">
        <f t="shared" si="527"/>
        <v>98</v>
      </c>
      <c r="I997" s="251">
        <f t="shared" si="527"/>
        <v>0</v>
      </c>
      <c r="J997" s="251">
        <f t="shared" si="511"/>
        <v>0</v>
      </c>
      <c r="K997" s="224">
        <f t="shared" si="512"/>
        <v>98</v>
      </c>
      <c r="L997" s="224" t="s">
        <v>62</v>
      </c>
      <c r="M997" s="150">
        <v>46022</v>
      </c>
      <c r="N997" s="150">
        <v>46022</v>
      </c>
      <c r="O997" s="80"/>
      <c r="P997" s="221" t="s">
        <v>62</v>
      </c>
      <c r="Q997" s="78"/>
      <c r="R997" s="80"/>
    </row>
    <row r="998" spans="1:18" s="56" customFormat="1" ht="74.45" customHeight="1" x14ac:dyDescent="0.25">
      <c r="A998" s="331" t="s">
        <v>157</v>
      </c>
      <c r="B998" s="137" t="s">
        <v>415</v>
      </c>
      <c r="C998" s="142" t="s">
        <v>191</v>
      </c>
      <c r="D998" s="141" t="s">
        <v>333</v>
      </c>
      <c r="E998" s="141" t="s">
        <v>82</v>
      </c>
      <c r="F998" s="142">
        <v>744</v>
      </c>
      <c r="G998" s="142">
        <v>98</v>
      </c>
      <c r="H998" s="142">
        <v>98</v>
      </c>
      <c r="I998" s="156"/>
      <c r="J998" s="156">
        <f t="shared" si="511"/>
        <v>0</v>
      </c>
      <c r="K998" s="142">
        <f t="shared" si="512"/>
        <v>98</v>
      </c>
      <c r="L998" s="142"/>
      <c r="M998" s="142" t="s">
        <v>62</v>
      </c>
      <c r="N998" s="142" t="s">
        <v>62</v>
      </c>
      <c r="O998" s="80">
        <v>12289.52</v>
      </c>
      <c r="P998" s="80" t="s">
        <v>344</v>
      </c>
      <c r="Q998" s="78">
        <v>3314.44</v>
      </c>
      <c r="R998" s="78">
        <v>3314.44</v>
      </c>
    </row>
    <row r="999" spans="1:18" ht="15.75" x14ac:dyDescent="0.2">
      <c r="A999" s="332"/>
      <c r="B999" s="146" t="s">
        <v>70</v>
      </c>
      <c r="C999" s="224"/>
      <c r="D999" s="224" t="s">
        <v>62</v>
      </c>
      <c r="E999" s="224"/>
      <c r="F999" s="224"/>
      <c r="G999" s="224">
        <f t="shared" ref="G999:I999" si="528">G998</f>
        <v>98</v>
      </c>
      <c r="H999" s="224">
        <f t="shared" si="528"/>
        <v>98</v>
      </c>
      <c r="I999" s="251">
        <f t="shared" si="528"/>
        <v>0</v>
      </c>
      <c r="J999" s="251">
        <f t="shared" si="511"/>
        <v>0</v>
      </c>
      <c r="K999" s="224">
        <f t="shared" si="512"/>
        <v>98</v>
      </c>
      <c r="L999" s="224" t="s">
        <v>62</v>
      </c>
      <c r="M999" s="150">
        <v>46022</v>
      </c>
      <c r="N999" s="150">
        <v>46022</v>
      </c>
      <c r="O999" s="80"/>
      <c r="P999" s="221"/>
      <c r="Q999" s="78"/>
      <c r="R999" s="80"/>
    </row>
    <row r="1000" spans="1:18" ht="14.25" x14ac:dyDescent="0.2">
      <c r="A1000" s="332"/>
      <c r="B1000" s="147" t="s">
        <v>76</v>
      </c>
      <c r="C1000" s="224"/>
      <c r="D1000" s="224"/>
      <c r="E1000" s="224"/>
      <c r="F1000" s="224"/>
      <c r="G1000" s="224" t="s">
        <v>62</v>
      </c>
      <c r="H1000" s="224"/>
      <c r="I1000" s="251" t="s">
        <v>62</v>
      </c>
      <c r="J1000" s="251" t="str">
        <f t="shared" si="511"/>
        <v>X</v>
      </c>
      <c r="K1000" s="224" t="str">
        <f t="shared" si="512"/>
        <v>X</v>
      </c>
      <c r="L1000" s="224" t="s">
        <v>62</v>
      </c>
      <c r="M1000" s="224"/>
      <c r="N1000" s="224"/>
      <c r="O1000" s="221" t="s">
        <v>62</v>
      </c>
      <c r="P1000" s="221" t="s">
        <v>62</v>
      </c>
      <c r="Q1000" s="226" t="s">
        <v>62</v>
      </c>
      <c r="R1000" s="221" t="s">
        <v>62</v>
      </c>
    </row>
    <row r="1001" spans="1:18" ht="65.45" customHeight="1" x14ac:dyDescent="0.2">
      <c r="A1001" s="332"/>
      <c r="B1001" s="148" t="s">
        <v>192</v>
      </c>
      <c r="C1001" s="224"/>
      <c r="D1001" s="224" t="s">
        <v>62</v>
      </c>
      <c r="E1001" s="224"/>
      <c r="F1001" s="224"/>
      <c r="G1001" s="224">
        <f t="shared" ref="G1001:I1001" si="529">G998</f>
        <v>98</v>
      </c>
      <c r="H1001" s="224">
        <f t="shared" si="529"/>
        <v>98</v>
      </c>
      <c r="I1001" s="251">
        <f t="shared" si="529"/>
        <v>0</v>
      </c>
      <c r="J1001" s="251">
        <f t="shared" si="511"/>
        <v>0</v>
      </c>
      <c r="K1001" s="224">
        <f t="shared" si="512"/>
        <v>98</v>
      </c>
      <c r="L1001" s="224" t="s">
        <v>62</v>
      </c>
      <c r="M1001" s="150">
        <v>46022</v>
      </c>
      <c r="N1001" s="150">
        <v>46022</v>
      </c>
      <c r="O1001" s="80"/>
      <c r="P1001" s="221" t="s">
        <v>62</v>
      </c>
      <c r="Q1001" s="78"/>
      <c r="R1001" s="80"/>
    </row>
    <row r="1002" spans="1:18" ht="15" customHeight="1" x14ac:dyDescent="0.2">
      <c r="A1002" s="332"/>
      <c r="B1002" s="147" t="s">
        <v>193</v>
      </c>
      <c r="C1002" s="224"/>
      <c r="D1002" s="224"/>
      <c r="E1002" s="224"/>
      <c r="F1002" s="224"/>
      <c r="G1002" s="224" t="s">
        <v>62</v>
      </c>
      <c r="H1002" s="224"/>
      <c r="I1002" s="251" t="s">
        <v>62</v>
      </c>
      <c r="J1002" s="251" t="str">
        <f t="shared" si="511"/>
        <v>X</v>
      </c>
      <c r="K1002" s="224" t="str">
        <f t="shared" si="512"/>
        <v>X</v>
      </c>
      <c r="L1002" s="224" t="s">
        <v>62</v>
      </c>
      <c r="M1002" s="224"/>
      <c r="N1002" s="224"/>
      <c r="O1002" s="221" t="s">
        <v>62</v>
      </c>
      <c r="P1002" s="221" t="s">
        <v>62</v>
      </c>
      <c r="Q1002" s="226" t="s">
        <v>62</v>
      </c>
      <c r="R1002" s="221" t="s">
        <v>62</v>
      </c>
    </row>
    <row r="1003" spans="1:18" ht="38.65" customHeight="1" x14ac:dyDescent="0.2">
      <c r="A1003" s="332"/>
      <c r="B1003" s="148" t="s">
        <v>330</v>
      </c>
      <c r="C1003" s="224"/>
      <c r="D1003" s="224" t="s">
        <v>62</v>
      </c>
      <c r="E1003" s="224"/>
      <c r="F1003" s="224"/>
      <c r="G1003" s="224">
        <f t="shared" ref="G1003:I1003" si="530">G998</f>
        <v>98</v>
      </c>
      <c r="H1003" s="224">
        <f t="shared" si="530"/>
        <v>98</v>
      </c>
      <c r="I1003" s="251">
        <f t="shared" si="530"/>
        <v>0</v>
      </c>
      <c r="J1003" s="251">
        <f t="shared" si="511"/>
        <v>0</v>
      </c>
      <c r="K1003" s="224">
        <f t="shared" si="512"/>
        <v>98</v>
      </c>
      <c r="L1003" s="224" t="s">
        <v>62</v>
      </c>
      <c r="M1003" s="150">
        <v>46022</v>
      </c>
      <c r="N1003" s="150">
        <v>46022</v>
      </c>
      <c r="O1003" s="80"/>
      <c r="P1003" s="221" t="s">
        <v>62</v>
      </c>
      <c r="Q1003" s="78"/>
      <c r="R1003" s="80"/>
    </row>
    <row r="1004" spans="1:18" ht="21" customHeight="1" x14ac:dyDescent="0.2">
      <c r="A1004" s="332"/>
      <c r="B1004" s="147" t="s">
        <v>71</v>
      </c>
      <c r="C1004" s="224"/>
      <c r="D1004" s="224"/>
      <c r="E1004" s="224"/>
      <c r="F1004" s="224"/>
      <c r="G1004" s="224" t="s">
        <v>62</v>
      </c>
      <c r="H1004" s="224"/>
      <c r="I1004" s="251" t="s">
        <v>62</v>
      </c>
      <c r="J1004" s="251" t="str">
        <f t="shared" si="511"/>
        <v>X</v>
      </c>
      <c r="K1004" s="224" t="str">
        <f t="shared" si="512"/>
        <v>X</v>
      </c>
      <c r="L1004" s="224" t="s">
        <v>62</v>
      </c>
      <c r="M1004" s="224"/>
      <c r="N1004" s="224"/>
      <c r="O1004" s="221" t="s">
        <v>62</v>
      </c>
      <c r="P1004" s="221" t="s">
        <v>62</v>
      </c>
      <c r="Q1004" s="226" t="s">
        <v>62</v>
      </c>
      <c r="R1004" s="221" t="s">
        <v>62</v>
      </c>
    </row>
    <row r="1005" spans="1:18" ht="21" customHeight="1" x14ac:dyDescent="0.2">
      <c r="A1005" s="333"/>
      <c r="B1005" s="148" t="s">
        <v>72</v>
      </c>
      <c r="C1005" s="224"/>
      <c r="D1005" s="224" t="s">
        <v>62</v>
      </c>
      <c r="E1005" s="224"/>
      <c r="F1005" s="224"/>
      <c r="G1005" s="224">
        <f t="shared" ref="G1005:I1005" si="531">G998</f>
        <v>98</v>
      </c>
      <c r="H1005" s="224">
        <f t="shared" si="531"/>
        <v>98</v>
      </c>
      <c r="I1005" s="251">
        <f t="shared" si="531"/>
        <v>0</v>
      </c>
      <c r="J1005" s="251">
        <f t="shared" si="511"/>
        <v>0</v>
      </c>
      <c r="K1005" s="224">
        <f t="shared" si="512"/>
        <v>98</v>
      </c>
      <c r="L1005" s="224" t="s">
        <v>62</v>
      </c>
      <c r="M1005" s="150">
        <v>46022</v>
      </c>
      <c r="N1005" s="150">
        <v>46022</v>
      </c>
      <c r="O1005" s="80"/>
      <c r="P1005" s="221" t="s">
        <v>62</v>
      </c>
      <c r="Q1005" s="78"/>
      <c r="R1005" s="80"/>
    </row>
    <row r="1006" spans="1:18" s="56" customFormat="1" ht="74.45" customHeight="1" x14ac:dyDescent="0.25">
      <c r="A1006" s="331" t="s">
        <v>156</v>
      </c>
      <c r="B1006" s="137" t="s">
        <v>415</v>
      </c>
      <c r="C1006" s="142" t="s">
        <v>191</v>
      </c>
      <c r="D1006" s="141" t="s">
        <v>333</v>
      </c>
      <c r="E1006" s="141" t="s">
        <v>82</v>
      </c>
      <c r="F1006" s="142">
        <v>744</v>
      </c>
      <c r="G1006" s="142">
        <v>98</v>
      </c>
      <c r="H1006" s="142">
        <v>98</v>
      </c>
      <c r="I1006" s="156"/>
      <c r="J1006" s="156">
        <f t="shared" si="511"/>
        <v>0</v>
      </c>
      <c r="K1006" s="142">
        <f t="shared" si="512"/>
        <v>98</v>
      </c>
      <c r="L1006" s="142"/>
      <c r="M1006" s="142" t="s">
        <v>62</v>
      </c>
      <c r="N1006" s="142" t="s">
        <v>62</v>
      </c>
      <c r="O1006" s="80">
        <v>19094.46</v>
      </c>
      <c r="P1006" s="80" t="s">
        <v>344</v>
      </c>
      <c r="Q1006" s="78">
        <v>14606.92</v>
      </c>
      <c r="R1006" s="78">
        <v>12729.64</v>
      </c>
    </row>
    <row r="1007" spans="1:18" ht="15.75" x14ac:dyDescent="0.2">
      <c r="A1007" s="332"/>
      <c r="B1007" s="146" t="s">
        <v>70</v>
      </c>
      <c r="C1007" s="224"/>
      <c r="D1007" s="224" t="s">
        <v>62</v>
      </c>
      <c r="E1007" s="224"/>
      <c r="F1007" s="224"/>
      <c r="G1007" s="224">
        <f t="shared" ref="G1007:I1007" si="532">G1006</f>
        <v>98</v>
      </c>
      <c r="H1007" s="224">
        <f t="shared" si="532"/>
        <v>98</v>
      </c>
      <c r="I1007" s="251">
        <f t="shared" si="532"/>
        <v>0</v>
      </c>
      <c r="J1007" s="251">
        <f t="shared" si="511"/>
        <v>0</v>
      </c>
      <c r="K1007" s="224">
        <f t="shared" si="512"/>
        <v>98</v>
      </c>
      <c r="L1007" s="224" t="s">
        <v>62</v>
      </c>
      <c r="M1007" s="150">
        <v>46022</v>
      </c>
      <c r="N1007" s="150">
        <v>46022</v>
      </c>
      <c r="O1007" s="80"/>
      <c r="P1007" s="221"/>
      <c r="Q1007" s="78"/>
      <c r="R1007" s="80"/>
    </row>
    <row r="1008" spans="1:18" ht="14.25" x14ac:dyDescent="0.2">
      <c r="A1008" s="332"/>
      <c r="B1008" s="147" t="s">
        <v>76</v>
      </c>
      <c r="C1008" s="224"/>
      <c r="D1008" s="224"/>
      <c r="E1008" s="224"/>
      <c r="F1008" s="224"/>
      <c r="G1008" s="224" t="s">
        <v>62</v>
      </c>
      <c r="H1008" s="224"/>
      <c r="I1008" s="251" t="s">
        <v>62</v>
      </c>
      <c r="J1008" s="251" t="str">
        <f t="shared" si="511"/>
        <v>X</v>
      </c>
      <c r="K1008" s="224" t="str">
        <f t="shared" si="512"/>
        <v>X</v>
      </c>
      <c r="L1008" s="224" t="s">
        <v>62</v>
      </c>
      <c r="M1008" s="224"/>
      <c r="N1008" s="224"/>
      <c r="O1008" s="221" t="s">
        <v>62</v>
      </c>
      <c r="P1008" s="221" t="s">
        <v>62</v>
      </c>
      <c r="Q1008" s="226" t="s">
        <v>62</v>
      </c>
      <c r="R1008" s="221" t="s">
        <v>62</v>
      </c>
    </row>
    <row r="1009" spans="1:18" ht="65.45" customHeight="1" x14ac:dyDescent="0.2">
      <c r="A1009" s="332"/>
      <c r="B1009" s="148" t="s">
        <v>192</v>
      </c>
      <c r="C1009" s="224"/>
      <c r="D1009" s="224" t="s">
        <v>62</v>
      </c>
      <c r="E1009" s="224"/>
      <c r="F1009" s="224"/>
      <c r="G1009" s="224">
        <f t="shared" ref="G1009:I1009" si="533">G1006</f>
        <v>98</v>
      </c>
      <c r="H1009" s="224">
        <f t="shared" si="533"/>
        <v>98</v>
      </c>
      <c r="I1009" s="251">
        <f t="shared" si="533"/>
        <v>0</v>
      </c>
      <c r="J1009" s="251">
        <f t="shared" si="511"/>
        <v>0</v>
      </c>
      <c r="K1009" s="224">
        <f t="shared" si="512"/>
        <v>98</v>
      </c>
      <c r="L1009" s="224" t="s">
        <v>62</v>
      </c>
      <c r="M1009" s="150">
        <v>46022</v>
      </c>
      <c r="N1009" s="150">
        <v>46022</v>
      </c>
      <c r="O1009" s="80"/>
      <c r="P1009" s="221" t="s">
        <v>62</v>
      </c>
      <c r="Q1009" s="78"/>
      <c r="R1009" s="80"/>
    </row>
    <row r="1010" spans="1:18" ht="15" customHeight="1" x14ac:dyDescent="0.2">
      <c r="A1010" s="332"/>
      <c r="B1010" s="147" t="s">
        <v>193</v>
      </c>
      <c r="C1010" s="224"/>
      <c r="D1010" s="224"/>
      <c r="E1010" s="224"/>
      <c r="F1010" s="224"/>
      <c r="G1010" s="224" t="s">
        <v>62</v>
      </c>
      <c r="H1010" s="224"/>
      <c r="I1010" s="251" t="s">
        <v>62</v>
      </c>
      <c r="J1010" s="251" t="str">
        <f t="shared" si="511"/>
        <v>X</v>
      </c>
      <c r="K1010" s="224" t="str">
        <f t="shared" si="512"/>
        <v>X</v>
      </c>
      <c r="L1010" s="224" t="s">
        <v>62</v>
      </c>
      <c r="M1010" s="224"/>
      <c r="N1010" s="224"/>
      <c r="O1010" s="221" t="s">
        <v>62</v>
      </c>
      <c r="P1010" s="221" t="s">
        <v>62</v>
      </c>
      <c r="Q1010" s="226" t="s">
        <v>62</v>
      </c>
      <c r="R1010" s="221" t="s">
        <v>62</v>
      </c>
    </row>
    <row r="1011" spans="1:18" ht="38.65" customHeight="1" x14ac:dyDescent="0.2">
      <c r="A1011" s="332"/>
      <c r="B1011" s="148" t="s">
        <v>330</v>
      </c>
      <c r="C1011" s="224"/>
      <c r="D1011" s="224" t="s">
        <v>62</v>
      </c>
      <c r="E1011" s="224"/>
      <c r="F1011" s="224"/>
      <c r="G1011" s="224">
        <f t="shared" ref="G1011:I1011" si="534">G1006</f>
        <v>98</v>
      </c>
      <c r="H1011" s="224">
        <f t="shared" si="534"/>
        <v>98</v>
      </c>
      <c r="I1011" s="251">
        <f t="shared" si="534"/>
        <v>0</v>
      </c>
      <c r="J1011" s="251">
        <f t="shared" si="511"/>
        <v>0</v>
      </c>
      <c r="K1011" s="224">
        <f t="shared" si="512"/>
        <v>98</v>
      </c>
      <c r="L1011" s="224" t="s">
        <v>62</v>
      </c>
      <c r="M1011" s="150">
        <v>46022</v>
      </c>
      <c r="N1011" s="150">
        <v>46022</v>
      </c>
      <c r="O1011" s="80"/>
      <c r="P1011" s="221" t="s">
        <v>62</v>
      </c>
      <c r="Q1011" s="78"/>
      <c r="R1011" s="80"/>
    </row>
    <row r="1012" spans="1:18" ht="21" customHeight="1" x14ac:dyDescent="0.2">
      <c r="A1012" s="332"/>
      <c r="B1012" s="147" t="s">
        <v>71</v>
      </c>
      <c r="C1012" s="224"/>
      <c r="D1012" s="224"/>
      <c r="E1012" s="224"/>
      <c r="F1012" s="224"/>
      <c r="G1012" s="224" t="s">
        <v>62</v>
      </c>
      <c r="H1012" s="224"/>
      <c r="I1012" s="251" t="s">
        <v>62</v>
      </c>
      <c r="J1012" s="251" t="str">
        <f t="shared" si="511"/>
        <v>X</v>
      </c>
      <c r="K1012" s="224" t="str">
        <f t="shared" si="512"/>
        <v>X</v>
      </c>
      <c r="L1012" s="224" t="s">
        <v>62</v>
      </c>
      <c r="M1012" s="224"/>
      <c r="N1012" s="224"/>
      <c r="O1012" s="221" t="s">
        <v>62</v>
      </c>
      <c r="P1012" s="221" t="s">
        <v>62</v>
      </c>
      <c r="Q1012" s="226" t="s">
        <v>62</v>
      </c>
      <c r="R1012" s="221" t="s">
        <v>62</v>
      </c>
    </row>
    <row r="1013" spans="1:18" ht="21" customHeight="1" x14ac:dyDescent="0.2">
      <c r="A1013" s="333"/>
      <c r="B1013" s="148" t="s">
        <v>72</v>
      </c>
      <c r="C1013" s="224"/>
      <c r="D1013" s="224" t="s">
        <v>62</v>
      </c>
      <c r="E1013" s="224"/>
      <c r="F1013" s="224"/>
      <c r="G1013" s="224">
        <f t="shared" ref="G1013:I1013" si="535">G1006</f>
        <v>98</v>
      </c>
      <c r="H1013" s="224">
        <f t="shared" si="535"/>
        <v>98</v>
      </c>
      <c r="I1013" s="251">
        <f t="shared" si="535"/>
        <v>0</v>
      </c>
      <c r="J1013" s="251">
        <f t="shared" si="511"/>
        <v>0</v>
      </c>
      <c r="K1013" s="224">
        <f t="shared" si="512"/>
        <v>98</v>
      </c>
      <c r="L1013" s="224" t="s">
        <v>62</v>
      </c>
      <c r="M1013" s="150">
        <v>46022</v>
      </c>
      <c r="N1013" s="150">
        <v>46022</v>
      </c>
      <c r="O1013" s="80"/>
      <c r="P1013" s="221" t="s">
        <v>62</v>
      </c>
      <c r="Q1013" s="78"/>
      <c r="R1013" s="80"/>
    </row>
    <row r="1014" spans="1:18" s="56" customFormat="1" ht="74.45" customHeight="1" x14ac:dyDescent="0.25">
      <c r="A1014" s="331" t="s">
        <v>155</v>
      </c>
      <c r="B1014" s="137" t="s">
        <v>415</v>
      </c>
      <c r="C1014" s="142" t="s">
        <v>191</v>
      </c>
      <c r="D1014" s="141" t="s">
        <v>333</v>
      </c>
      <c r="E1014" s="141" t="s">
        <v>82</v>
      </c>
      <c r="F1014" s="142">
        <v>744</v>
      </c>
      <c r="G1014" s="142">
        <v>98</v>
      </c>
      <c r="H1014" s="142">
        <v>98</v>
      </c>
      <c r="I1014" s="156"/>
      <c r="J1014" s="156">
        <f t="shared" si="511"/>
        <v>0</v>
      </c>
      <c r="K1014" s="142">
        <f t="shared" si="512"/>
        <v>98</v>
      </c>
      <c r="L1014" s="142"/>
      <c r="M1014" s="142" t="s">
        <v>62</v>
      </c>
      <c r="N1014" s="142" t="s">
        <v>62</v>
      </c>
      <c r="O1014" s="80">
        <v>9478.56</v>
      </c>
      <c r="P1014" s="80" t="s">
        <v>344</v>
      </c>
      <c r="Q1014" s="78">
        <v>9478.56</v>
      </c>
      <c r="R1014" s="78">
        <v>9478.56</v>
      </c>
    </row>
    <row r="1015" spans="1:18" ht="15.75" x14ac:dyDescent="0.2">
      <c r="A1015" s="332"/>
      <c r="B1015" s="146" t="s">
        <v>70</v>
      </c>
      <c r="C1015" s="224"/>
      <c r="D1015" s="224" t="s">
        <v>62</v>
      </c>
      <c r="E1015" s="224"/>
      <c r="F1015" s="224"/>
      <c r="G1015" s="224">
        <f t="shared" ref="G1015:I1015" si="536">G1014</f>
        <v>98</v>
      </c>
      <c r="H1015" s="224">
        <f t="shared" si="536"/>
        <v>98</v>
      </c>
      <c r="I1015" s="251">
        <f t="shared" si="536"/>
        <v>0</v>
      </c>
      <c r="J1015" s="251">
        <f t="shared" si="511"/>
        <v>0</v>
      </c>
      <c r="K1015" s="224">
        <f t="shared" si="512"/>
        <v>98</v>
      </c>
      <c r="L1015" s="224" t="s">
        <v>62</v>
      </c>
      <c r="M1015" s="150">
        <v>46022</v>
      </c>
      <c r="N1015" s="150">
        <v>46022</v>
      </c>
      <c r="O1015" s="80"/>
      <c r="P1015" s="221"/>
      <c r="Q1015" s="78"/>
      <c r="R1015" s="80"/>
    </row>
    <row r="1016" spans="1:18" ht="14.25" x14ac:dyDescent="0.2">
      <c r="A1016" s="332"/>
      <c r="B1016" s="147" t="s">
        <v>76</v>
      </c>
      <c r="C1016" s="224"/>
      <c r="D1016" s="224"/>
      <c r="E1016" s="224"/>
      <c r="F1016" s="224"/>
      <c r="G1016" s="224" t="s">
        <v>62</v>
      </c>
      <c r="H1016" s="224"/>
      <c r="I1016" s="251" t="s">
        <v>62</v>
      </c>
      <c r="J1016" s="251" t="str">
        <f t="shared" si="511"/>
        <v>X</v>
      </c>
      <c r="K1016" s="224" t="str">
        <f t="shared" si="512"/>
        <v>X</v>
      </c>
      <c r="L1016" s="224" t="s">
        <v>62</v>
      </c>
      <c r="M1016" s="224"/>
      <c r="N1016" s="224"/>
      <c r="O1016" s="221" t="s">
        <v>62</v>
      </c>
      <c r="P1016" s="221" t="s">
        <v>62</v>
      </c>
      <c r="Q1016" s="226" t="s">
        <v>62</v>
      </c>
      <c r="R1016" s="221" t="s">
        <v>62</v>
      </c>
    </row>
    <row r="1017" spans="1:18" ht="65.45" customHeight="1" x14ac:dyDescent="0.2">
      <c r="A1017" s="332"/>
      <c r="B1017" s="148" t="s">
        <v>192</v>
      </c>
      <c r="C1017" s="224"/>
      <c r="D1017" s="224" t="s">
        <v>62</v>
      </c>
      <c r="E1017" s="224"/>
      <c r="F1017" s="224"/>
      <c r="G1017" s="224">
        <f t="shared" ref="G1017:I1017" si="537">G1014</f>
        <v>98</v>
      </c>
      <c r="H1017" s="224">
        <f t="shared" si="537"/>
        <v>98</v>
      </c>
      <c r="I1017" s="251">
        <f t="shared" si="537"/>
        <v>0</v>
      </c>
      <c r="J1017" s="251">
        <f t="shared" si="511"/>
        <v>0</v>
      </c>
      <c r="K1017" s="224">
        <f t="shared" si="512"/>
        <v>98</v>
      </c>
      <c r="L1017" s="224" t="s">
        <v>62</v>
      </c>
      <c r="M1017" s="150">
        <v>46022</v>
      </c>
      <c r="N1017" s="150">
        <v>46022</v>
      </c>
      <c r="O1017" s="80"/>
      <c r="P1017" s="221" t="s">
        <v>62</v>
      </c>
      <c r="Q1017" s="78"/>
      <c r="R1017" s="80"/>
    </row>
    <row r="1018" spans="1:18" ht="15" customHeight="1" x14ac:dyDescent="0.2">
      <c r="A1018" s="332"/>
      <c r="B1018" s="147" t="s">
        <v>193</v>
      </c>
      <c r="C1018" s="224"/>
      <c r="D1018" s="224"/>
      <c r="E1018" s="224"/>
      <c r="F1018" s="224"/>
      <c r="G1018" s="224" t="s">
        <v>62</v>
      </c>
      <c r="H1018" s="224"/>
      <c r="I1018" s="251" t="s">
        <v>62</v>
      </c>
      <c r="J1018" s="251" t="str">
        <f t="shared" si="511"/>
        <v>X</v>
      </c>
      <c r="K1018" s="224" t="str">
        <f t="shared" si="512"/>
        <v>X</v>
      </c>
      <c r="L1018" s="224" t="s">
        <v>62</v>
      </c>
      <c r="M1018" s="224"/>
      <c r="N1018" s="224"/>
      <c r="O1018" s="221" t="s">
        <v>62</v>
      </c>
      <c r="P1018" s="221" t="s">
        <v>62</v>
      </c>
      <c r="Q1018" s="226" t="s">
        <v>62</v>
      </c>
      <c r="R1018" s="221" t="s">
        <v>62</v>
      </c>
    </row>
    <row r="1019" spans="1:18" ht="38.65" customHeight="1" x14ac:dyDescent="0.2">
      <c r="A1019" s="332"/>
      <c r="B1019" s="148" t="s">
        <v>330</v>
      </c>
      <c r="C1019" s="224"/>
      <c r="D1019" s="224" t="s">
        <v>62</v>
      </c>
      <c r="E1019" s="224"/>
      <c r="F1019" s="224"/>
      <c r="G1019" s="224">
        <f t="shared" ref="G1019:I1019" si="538">G1014</f>
        <v>98</v>
      </c>
      <c r="H1019" s="224">
        <f t="shared" si="538"/>
        <v>98</v>
      </c>
      <c r="I1019" s="251">
        <f t="shared" si="538"/>
        <v>0</v>
      </c>
      <c r="J1019" s="251">
        <f t="shared" si="511"/>
        <v>0</v>
      </c>
      <c r="K1019" s="224">
        <f t="shared" si="512"/>
        <v>98</v>
      </c>
      <c r="L1019" s="224" t="s">
        <v>62</v>
      </c>
      <c r="M1019" s="150">
        <v>46022</v>
      </c>
      <c r="N1019" s="150">
        <v>46022</v>
      </c>
      <c r="O1019" s="80"/>
      <c r="P1019" s="221" t="s">
        <v>62</v>
      </c>
      <c r="Q1019" s="78"/>
      <c r="R1019" s="80"/>
    </row>
    <row r="1020" spans="1:18" ht="21" customHeight="1" x14ac:dyDescent="0.2">
      <c r="A1020" s="332"/>
      <c r="B1020" s="147" t="s">
        <v>71</v>
      </c>
      <c r="C1020" s="224"/>
      <c r="D1020" s="224"/>
      <c r="E1020" s="224"/>
      <c r="F1020" s="224"/>
      <c r="G1020" s="224" t="s">
        <v>62</v>
      </c>
      <c r="H1020" s="224"/>
      <c r="I1020" s="251" t="s">
        <v>62</v>
      </c>
      <c r="J1020" s="251" t="str">
        <f t="shared" si="511"/>
        <v>X</v>
      </c>
      <c r="K1020" s="224" t="str">
        <f t="shared" si="512"/>
        <v>X</v>
      </c>
      <c r="L1020" s="224" t="s">
        <v>62</v>
      </c>
      <c r="M1020" s="224"/>
      <c r="N1020" s="224"/>
      <c r="O1020" s="221" t="s">
        <v>62</v>
      </c>
      <c r="P1020" s="221" t="s">
        <v>62</v>
      </c>
      <c r="Q1020" s="226" t="s">
        <v>62</v>
      </c>
      <c r="R1020" s="221" t="s">
        <v>62</v>
      </c>
    </row>
    <row r="1021" spans="1:18" ht="21" customHeight="1" x14ac:dyDescent="0.2">
      <c r="A1021" s="333"/>
      <c r="B1021" s="148" t="s">
        <v>72</v>
      </c>
      <c r="C1021" s="224"/>
      <c r="D1021" s="224" t="s">
        <v>62</v>
      </c>
      <c r="E1021" s="224"/>
      <c r="F1021" s="224"/>
      <c r="G1021" s="224">
        <f t="shared" ref="G1021:I1021" si="539">G1014</f>
        <v>98</v>
      </c>
      <c r="H1021" s="224">
        <f t="shared" si="539"/>
        <v>98</v>
      </c>
      <c r="I1021" s="251">
        <f t="shared" si="539"/>
        <v>0</v>
      </c>
      <c r="J1021" s="251">
        <f t="shared" si="511"/>
        <v>0</v>
      </c>
      <c r="K1021" s="224">
        <f t="shared" si="512"/>
        <v>98</v>
      </c>
      <c r="L1021" s="224" t="s">
        <v>62</v>
      </c>
      <c r="M1021" s="150">
        <v>46022</v>
      </c>
      <c r="N1021" s="150">
        <v>46022</v>
      </c>
      <c r="O1021" s="80"/>
      <c r="P1021" s="221" t="s">
        <v>62</v>
      </c>
      <c r="Q1021" s="78"/>
      <c r="R1021" s="80"/>
    </row>
    <row r="1022" spans="1:18" s="56" customFormat="1" ht="74.45" customHeight="1" x14ac:dyDescent="0.25">
      <c r="A1022" s="331" t="s">
        <v>154</v>
      </c>
      <c r="B1022" s="137" t="s">
        <v>415</v>
      </c>
      <c r="C1022" s="142" t="s">
        <v>191</v>
      </c>
      <c r="D1022" s="141" t="s">
        <v>333</v>
      </c>
      <c r="E1022" s="141" t="s">
        <v>82</v>
      </c>
      <c r="F1022" s="142">
        <v>744</v>
      </c>
      <c r="G1022" s="142">
        <v>98</v>
      </c>
      <c r="H1022" s="142">
        <v>98</v>
      </c>
      <c r="I1022" s="156"/>
      <c r="J1022" s="156">
        <f t="shared" si="511"/>
        <v>0</v>
      </c>
      <c r="K1022" s="142">
        <f t="shared" si="512"/>
        <v>98</v>
      </c>
      <c r="L1022" s="142"/>
      <c r="M1022" s="142" t="s">
        <v>62</v>
      </c>
      <c r="N1022" s="142" t="s">
        <v>62</v>
      </c>
      <c r="O1022" s="80">
        <v>6144.76</v>
      </c>
      <c r="P1022" s="80" t="s">
        <v>344</v>
      </c>
      <c r="Q1022" s="78">
        <v>1657.22</v>
      </c>
      <c r="R1022" s="80"/>
    </row>
    <row r="1023" spans="1:18" ht="15.75" x14ac:dyDescent="0.2">
      <c r="A1023" s="332"/>
      <c r="B1023" s="146" t="s">
        <v>70</v>
      </c>
      <c r="C1023" s="224"/>
      <c r="D1023" s="224" t="s">
        <v>62</v>
      </c>
      <c r="E1023" s="224"/>
      <c r="F1023" s="224"/>
      <c r="G1023" s="224">
        <f t="shared" ref="G1023:I1023" si="540">G1022</f>
        <v>98</v>
      </c>
      <c r="H1023" s="224">
        <f t="shared" si="540"/>
        <v>98</v>
      </c>
      <c r="I1023" s="251">
        <f t="shared" si="540"/>
        <v>0</v>
      </c>
      <c r="J1023" s="251">
        <f t="shared" si="511"/>
        <v>0</v>
      </c>
      <c r="K1023" s="224">
        <f t="shared" si="512"/>
        <v>98</v>
      </c>
      <c r="L1023" s="224" t="s">
        <v>62</v>
      </c>
      <c r="M1023" s="150">
        <v>46022</v>
      </c>
      <c r="N1023" s="150">
        <v>46022</v>
      </c>
      <c r="O1023" s="80"/>
      <c r="P1023" s="221"/>
      <c r="Q1023" s="78"/>
      <c r="R1023" s="80"/>
    </row>
    <row r="1024" spans="1:18" ht="14.25" x14ac:dyDescent="0.2">
      <c r="A1024" s="332"/>
      <c r="B1024" s="147" t="s">
        <v>76</v>
      </c>
      <c r="C1024" s="224"/>
      <c r="D1024" s="224"/>
      <c r="E1024" s="224"/>
      <c r="F1024" s="224"/>
      <c r="G1024" s="224" t="s">
        <v>62</v>
      </c>
      <c r="H1024" s="224"/>
      <c r="I1024" s="251" t="s">
        <v>62</v>
      </c>
      <c r="J1024" s="251" t="str">
        <f t="shared" si="511"/>
        <v>X</v>
      </c>
      <c r="K1024" s="224" t="str">
        <f t="shared" si="512"/>
        <v>X</v>
      </c>
      <c r="L1024" s="224" t="s">
        <v>62</v>
      </c>
      <c r="M1024" s="224"/>
      <c r="N1024" s="224"/>
      <c r="O1024" s="221" t="s">
        <v>62</v>
      </c>
      <c r="P1024" s="221" t="s">
        <v>62</v>
      </c>
      <c r="Q1024" s="226" t="s">
        <v>62</v>
      </c>
      <c r="R1024" s="221" t="s">
        <v>62</v>
      </c>
    </row>
    <row r="1025" spans="1:18" ht="65.45" customHeight="1" x14ac:dyDescent="0.2">
      <c r="A1025" s="332"/>
      <c r="B1025" s="148" t="s">
        <v>192</v>
      </c>
      <c r="C1025" s="224"/>
      <c r="D1025" s="224" t="s">
        <v>62</v>
      </c>
      <c r="E1025" s="224"/>
      <c r="F1025" s="224"/>
      <c r="G1025" s="224">
        <f t="shared" ref="G1025:I1025" si="541">G1022</f>
        <v>98</v>
      </c>
      <c r="H1025" s="224">
        <f t="shared" si="541"/>
        <v>98</v>
      </c>
      <c r="I1025" s="251">
        <f t="shared" si="541"/>
        <v>0</v>
      </c>
      <c r="J1025" s="251">
        <f t="shared" si="511"/>
        <v>0</v>
      </c>
      <c r="K1025" s="224">
        <f t="shared" si="512"/>
        <v>98</v>
      </c>
      <c r="L1025" s="224" t="s">
        <v>62</v>
      </c>
      <c r="M1025" s="150">
        <v>46022</v>
      </c>
      <c r="N1025" s="150">
        <v>46022</v>
      </c>
      <c r="O1025" s="80"/>
      <c r="P1025" s="221" t="s">
        <v>62</v>
      </c>
      <c r="Q1025" s="78"/>
      <c r="R1025" s="80"/>
    </row>
    <row r="1026" spans="1:18" ht="15" customHeight="1" x14ac:dyDescent="0.2">
      <c r="A1026" s="332"/>
      <c r="B1026" s="147" t="s">
        <v>193</v>
      </c>
      <c r="C1026" s="224"/>
      <c r="D1026" s="224"/>
      <c r="E1026" s="224"/>
      <c r="F1026" s="224"/>
      <c r="G1026" s="224" t="s">
        <v>62</v>
      </c>
      <c r="H1026" s="224"/>
      <c r="I1026" s="251" t="s">
        <v>62</v>
      </c>
      <c r="J1026" s="251" t="str">
        <f t="shared" si="511"/>
        <v>X</v>
      </c>
      <c r="K1026" s="224" t="str">
        <f t="shared" si="512"/>
        <v>X</v>
      </c>
      <c r="L1026" s="224" t="s">
        <v>62</v>
      </c>
      <c r="M1026" s="224"/>
      <c r="N1026" s="224"/>
      <c r="O1026" s="221" t="s">
        <v>62</v>
      </c>
      <c r="P1026" s="221" t="s">
        <v>62</v>
      </c>
      <c r="Q1026" s="226" t="s">
        <v>62</v>
      </c>
      <c r="R1026" s="221" t="s">
        <v>62</v>
      </c>
    </row>
    <row r="1027" spans="1:18" ht="38.65" customHeight="1" x14ac:dyDescent="0.2">
      <c r="A1027" s="332"/>
      <c r="B1027" s="148" t="s">
        <v>330</v>
      </c>
      <c r="C1027" s="224"/>
      <c r="D1027" s="224" t="s">
        <v>62</v>
      </c>
      <c r="E1027" s="224"/>
      <c r="F1027" s="224"/>
      <c r="G1027" s="224">
        <f t="shared" ref="G1027:I1027" si="542">G1022</f>
        <v>98</v>
      </c>
      <c r="H1027" s="224">
        <f t="shared" si="542"/>
        <v>98</v>
      </c>
      <c r="I1027" s="251">
        <f t="shared" si="542"/>
        <v>0</v>
      </c>
      <c r="J1027" s="251">
        <f t="shared" si="511"/>
        <v>0</v>
      </c>
      <c r="K1027" s="224">
        <f t="shared" si="512"/>
        <v>98</v>
      </c>
      <c r="L1027" s="224" t="s">
        <v>62</v>
      </c>
      <c r="M1027" s="150">
        <v>46022</v>
      </c>
      <c r="N1027" s="150">
        <v>46022</v>
      </c>
      <c r="O1027" s="80"/>
      <c r="P1027" s="221" t="s">
        <v>62</v>
      </c>
      <c r="Q1027" s="78"/>
      <c r="R1027" s="80"/>
    </row>
    <row r="1028" spans="1:18" ht="21" customHeight="1" x14ac:dyDescent="0.2">
      <c r="A1028" s="332"/>
      <c r="B1028" s="147" t="s">
        <v>71</v>
      </c>
      <c r="C1028" s="224"/>
      <c r="D1028" s="224"/>
      <c r="E1028" s="224"/>
      <c r="F1028" s="224"/>
      <c r="G1028" s="224" t="s">
        <v>62</v>
      </c>
      <c r="H1028" s="224"/>
      <c r="I1028" s="251" t="s">
        <v>62</v>
      </c>
      <c r="J1028" s="251" t="str">
        <f t="shared" si="511"/>
        <v>X</v>
      </c>
      <c r="K1028" s="224" t="str">
        <f t="shared" si="512"/>
        <v>X</v>
      </c>
      <c r="L1028" s="224" t="s">
        <v>62</v>
      </c>
      <c r="M1028" s="224"/>
      <c r="N1028" s="224"/>
      <c r="O1028" s="221" t="s">
        <v>62</v>
      </c>
      <c r="P1028" s="221" t="s">
        <v>62</v>
      </c>
      <c r="Q1028" s="226" t="s">
        <v>62</v>
      </c>
      <c r="R1028" s="221" t="s">
        <v>62</v>
      </c>
    </row>
    <row r="1029" spans="1:18" ht="21" customHeight="1" x14ac:dyDescent="0.2">
      <c r="A1029" s="333"/>
      <c r="B1029" s="148" t="s">
        <v>72</v>
      </c>
      <c r="C1029" s="224"/>
      <c r="D1029" s="224" t="s">
        <v>62</v>
      </c>
      <c r="E1029" s="224"/>
      <c r="F1029" s="224"/>
      <c r="G1029" s="224">
        <f t="shared" ref="G1029:I1029" si="543">G1022</f>
        <v>98</v>
      </c>
      <c r="H1029" s="224">
        <f t="shared" si="543"/>
        <v>98</v>
      </c>
      <c r="I1029" s="251">
        <f t="shared" si="543"/>
        <v>0</v>
      </c>
      <c r="J1029" s="251">
        <f t="shared" si="511"/>
        <v>0</v>
      </c>
      <c r="K1029" s="224">
        <f t="shared" si="512"/>
        <v>98</v>
      </c>
      <c r="L1029" s="224" t="s">
        <v>62</v>
      </c>
      <c r="M1029" s="150">
        <v>46022</v>
      </c>
      <c r="N1029" s="150">
        <v>46022</v>
      </c>
      <c r="O1029" s="80"/>
      <c r="P1029" s="221" t="s">
        <v>62</v>
      </c>
      <c r="Q1029" s="78"/>
      <c r="R1029" s="80"/>
    </row>
    <row r="1030" spans="1:18" s="56" customFormat="1" ht="74.45" customHeight="1" x14ac:dyDescent="0.25">
      <c r="A1030" s="331" t="s">
        <v>153</v>
      </c>
      <c r="B1030" s="137" t="s">
        <v>415</v>
      </c>
      <c r="C1030" s="142" t="s">
        <v>191</v>
      </c>
      <c r="D1030" s="141" t="s">
        <v>333</v>
      </c>
      <c r="E1030" s="141" t="s">
        <v>82</v>
      </c>
      <c r="F1030" s="142">
        <v>744</v>
      </c>
      <c r="G1030" s="142">
        <v>98</v>
      </c>
      <c r="H1030" s="142">
        <v>98</v>
      </c>
      <c r="I1030" s="156"/>
      <c r="J1030" s="156">
        <f t="shared" si="511"/>
        <v>0</v>
      </c>
      <c r="K1030" s="142">
        <f t="shared" si="512"/>
        <v>98</v>
      </c>
      <c r="L1030" s="142"/>
      <c r="M1030" s="142" t="s">
        <v>62</v>
      </c>
      <c r="N1030" s="142" t="s">
        <v>62</v>
      </c>
      <c r="O1030" s="80">
        <v>5847.39</v>
      </c>
      <c r="P1030" s="80" t="s">
        <v>344</v>
      </c>
      <c r="Q1030" s="78">
        <v>4506.8900000000003</v>
      </c>
      <c r="R1030" s="80"/>
    </row>
    <row r="1031" spans="1:18" ht="15.75" x14ac:dyDescent="0.2">
      <c r="A1031" s="332"/>
      <c r="B1031" s="146" t="s">
        <v>70</v>
      </c>
      <c r="C1031" s="224"/>
      <c r="D1031" s="224" t="s">
        <v>62</v>
      </c>
      <c r="E1031" s="224"/>
      <c r="F1031" s="224"/>
      <c r="G1031" s="224">
        <f t="shared" ref="G1031:I1031" si="544">G1030</f>
        <v>98</v>
      </c>
      <c r="H1031" s="224">
        <f t="shared" si="544"/>
        <v>98</v>
      </c>
      <c r="I1031" s="251">
        <f t="shared" si="544"/>
        <v>0</v>
      </c>
      <c r="J1031" s="251">
        <f t="shared" ref="J1031:J1094" si="545">I1031</f>
        <v>0</v>
      </c>
      <c r="K1031" s="224">
        <f t="shared" ref="K1031:K1094" si="546">G1031</f>
        <v>98</v>
      </c>
      <c r="L1031" s="224" t="s">
        <v>62</v>
      </c>
      <c r="M1031" s="150">
        <v>46022</v>
      </c>
      <c r="N1031" s="150">
        <v>46022</v>
      </c>
      <c r="O1031" s="80"/>
      <c r="P1031" s="221"/>
      <c r="Q1031" s="78"/>
      <c r="R1031" s="80"/>
    </row>
    <row r="1032" spans="1:18" ht="14.25" x14ac:dyDescent="0.2">
      <c r="A1032" s="332"/>
      <c r="B1032" s="147" t="s">
        <v>76</v>
      </c>
      <c r="C1032" s="224"/>
      <c r="D1032" s="224"/>
      <c r="E1032" s="224"/>
      <c r="F1032" s="224"/>
      <c r="G1032" s="224" t="s">
        <v>62</v>
      </c>
      <c r="H1032" s="224"/>
      <c r="I1032" s="251" t="s">
        <v>62</v>
      </c>
      <c r="J1032" s="251" t="str">
        <f t="shared" si="545"/>
        <v>X</v>
      </c>
      <c r="K1032" s="224" t="str">
        <f t="shared" si="546"/>
        <v>X</v>
      </c>
      <c r="L1032" s="224" t="s">
        <v>62</v>
      </c>
      <c r="M1032" s="224"/>
      <c r="N1032" s="224"/>
      <c r="O1032" s="221" t="s">
        <v>62</v>
      </c>
      <c r="P1032" s="221" t="s">
        <v>62</v>
      </c>
      <c r="Q1032" s="226" t="s">
        <v>62</v>
      </c>
      <c r="R1032" s="221" t="s">
        <v>62</v>
      </c>
    </row>
    <row r="1033" spans="1:18" ht="65.45" customHeight="1" x14ac:dyDescent="0.2">
      <c r="A1033" s="332"/>
      <c r="B1033" s="148" t="s">
        <v>192</v>
      </c>
      <c r="C1033" s="224"/>
      <c r="D1033" s="224" t="s">
        <v>62</v>
      </c>
      <c r="E1033" s="224"/>
      <c r="F1033" s="224"/>
      <c r="G1033" s="224">
        <f t="shared" ref="G1033:I1033" si="547">G1030</f>
        <v>98</v>
      </c>
      <c r="H1033" s="224">
        <f t="shared" si="547"/>
        <v>98</v>
      </c>
      <c r="I1033" s="251">
        <f t="shared" si="547"/>
        <v>0</v>
      </c>
      <c r="J1033" s="251">
        <f t="shared" si="545"/>
        <v>0</v>
      </c>
      <c r="K1033" s="224">
        <f t="shared" si="546"/>
        <v>98</v>
      </c>
      <c r="L1033" s="224" t="s">
        <v>62</v>
      </c>
      <c r="M1033" s="150">
        <v>46022</v>
      </c>
      <c r="N1033" s="150">
        <v>46022</v>
      </c>
      <c r="O1033" s="80"/>
      <c r="P1033" s="221" t="s">
        <v>62</v>
      </c>
      <c r="Q1033" s="78"/>
      <c r="R1033" s="80"/>
    </row>
    <row r="1034" spans="1:18" ht="15" customHeight="1" x14ac:dyDescent="0.2">
      <c r="A1034" s="332"/>
      <c r="B1034" s="147" t="s">
        <v>193</v>
      </c>
      <c r="C1034" s="224"/>
      <c r="D1034" s="224"/>
      <c r="E1034" s="224"/>
      <c r="F1034" s="224"/>
      <c r="G1034" s="224" t="s">
        <v>62</v>
      </c>
      <c r="H1034" s="224"/>
      <c r="I1034" s="251" t="s">
        <v>62</v>
      </c>
      <c r="J1034" s="251" t="str">
        <f t="shared" si="545"/>
        <v>X</v>
      </c>
      <c r="K1034" s="224" t="str">
        <f t="shared" si="546"/>
        <v>X</v>
      </c>
      <c r="L1034" s="224" t="s">
        <v>62</v>
      </c>
      <c r="M1034" s="224"/>
      <c r="N1034" s="224"/>
      <c r="O1034" s="221" t="s">
        <v>62</v>
      </c>
      <c r="P1034" s="221" t="s">
        <v>62</v>
      </c>
      <c r="Q1034" s="226" t="s">
        <v>62</v>
      </c>
      <c r="R1034" s="221" t="s">
        <v>62</v>
      </c>
    </row>
    <row r="1035" spans="1:18" ht="38.65" customHeight="1" x14ac:dyDescent="0.2">
      <c r="A1035" s="332"/>
      <c r="B1035" s="148" t="s">
        <v>330</v>
      </c>
      <c r="C1035" s="224"/>
      <c r="D1035" s="224" t="s">
        <v>62</v>
      </c>
      <c r="E1035" s="224"/>
      <c r="F1035" s="224"/>
      <c r="G1035" s="224">
        <f t="shared" ref="G1035:I1035" si="548">G1030</f>
        <v>98</v>
      </c>
      <c r="H1035" s="224">
        <f t="shared" si="548"/>
        <v>98</v>
      </c>
      <c r="I1035" s="251">
        <f t="shared" si="548"/>
        <v>0</v>
      </c>
      <c r="J1035" s="251">
        <f t="shared" si="545"/>
        <v>0</v>
      </c>
      <c r="K1035" s="224">
        <f t="shared" si="546"/>
        <v>98</v>
      </c>
      <c r="L1035" s="224" t="s">
        <v>62</v>
      </c>
      <c r="M1035" s="150">
        <v>46022</v>
      </c>
      <c r="N1035" s="150">
        <v>46022</v>
      </c>
      <c r="O1035" s="80"/>
      <c r="P1035" s="221" t="s">
        <v>62</v>
      </c>
      <c r="Q1035" s="78"/>
      <c r="R1035" s="80"/>
    </row>
    <row r="1036" spans="1:18" ht="21" customHeight="1" x14ac:dyDescent="0.2">
      <c r="A1036" s="332"/>
      <c r="B1036" s="147" t="s">
        <v>71</v>
      </c>
      <c r="C1036" s="224"/>
      <c r="D1036" s="224"/>
      <c r="E1036" s="224"/>
      <c r="F1036" s="224"/>
      <c r="G1036" s="224" t="s">
        <v>62</v>
      </c>
      <c r="H1036" s="224"/>
      <c r="I1036" s="251" t="s">
        <v>62</v>
      </c>
      <c r="J1036" s="251" t="str">
        <f t="shared" si="545"/>
        <v>X</v>
      </c>
      <c r="K1036" s="224" t="str">
        <f t="shared" si="546"/>
        <v>X</v>
      </c>
      <c r="L1036" s="224" t="s">
        <v>62</v>
      </c>
      <c r="M1036" s="224"/>
      <c r="N1036" s="224"/>
      <c r="O1036" s="221" t="s">
        <v>62</v>
      </c>
      <c r="P1036" s="221" t="s">
        <v>62</v>
      </c>
      <c r="Q1036" s="226" t="s">
        <v>62</v>
      </c>
      <c r="R1036" s="221" t="s">
        <v>62</v>
      </c>
    </row>
    <row r="1037" spans="1:18" ht="21" customHeight="1" x14ac:dyDescent="0.2">
      <c r="A1037" s="333"/>
      <c r="B1037" s="148" t="s">
        <v>72</v>
      </c>
      <c r="C1037" s="224"/>
      <c r="D1037" s="224" t="s">
        <v>62</v>
      </c>
      <c r="E1037" s="224"/>
      <c r="F1037" s="224"/>
      <c r="G1037" s="224">
        <f t="shared" ref="G1037:I1037" si="549">G1030</f>
        <v>98</v>
      </c>
      <c r="H1037" s="224">
        <f t="shared" si="549"/>
        <v>98</v>
      </c>
      <c r="I1037" s="251">
        <f t="shared" si="549"/>
        <v>0</v>
      </c>
      <c r="J1037" s="251">
        <f t="shared" si="545"/>
        <v>0</v>
      </c>
      <c r="K1037" s="224">
        <f t="shared" si="546"/>
        <v>98</v>
      </c>
      <c r="L1037" s="224" t="s">
        <v>62</v>
      </c>
      <c r="M1037" s="150">
        <v>46022</v>
      </c>
      <c r="N1037" s="150">
        <v>46022</v>
      </c>
      <c r="O1037" s="80"/>
      <c r="P1037" s="221" t="s">
        <v>62</v>
      </c>
      <c r="Q1037" s="78"/>
      <c r="R1037" s="80"/>
    </row>
    <row r="1038" spans="1:18" s="56" customFormat="1" ht="74.45" customHeight="1" x14ac:dyDescent="0.25">
      <c r="A1038" s="331" t="s">
        <v>152</v>
      </c>
      <c r="B1038" s="137" t="s">
        <v>415</v>
      </c>
      <c r="C1038" s="142" t="s">
        <v>191</v>
      </c>
      <c r="D1038" s="141" t="s">
        <v>333</v>
      </c>
      <c r="E1038" s="141" t="s">
        <v>82</v>
      </c>
      <c r="F1038" s="142">
        <v>744</v>
      </c>
      <c r="G1038" s="142">
        <v>98</v>
      </c>
      <c r="H1038" s="142">
        <v>98</v>
      </c>
      <c r="I1038" s="156"/>
      <c r="J1038" s="156">
        <f t="shared" si="545"/>
        <v>0</v>
      </c>
      <c r="K1038" s="142">
        <f t="shared" si="546"/>
        <v>98</v>
      </c>
      <c r="L1038" s="142"/>
      <c r="M1038" s="142" t="s">
        <v>62</v>
      </c>
      <c r="N1038" s="142" t="s">
        <v>62</v>
      </c>
      <c r="O1038" s="80">
        <v>3754.56</v>
      </c>
      <c r="P1038" s="80" t="s">
        <v>344</v>
      </c>
      <c r="Q1038" s="78">
        <v>3754.56</v>
      </c>
      <c r="R1038" s="78">
        <v>3754.56</v>
      </c>
    </row>
    <row r="1039" spans="1:18" ht="15.75" x14ac:dyDescent="0.2">
      <c r="A1039" s="332"/>
      <c r="B1039" s="146" t="s">
        <v>70</v>
      </c>
      <c r="C1039" s="224"/>
      <c r="D1039" s="224" t="s">
        <v>62</v>
      </c>
      <c r="E1039" s="224"/>
      <c r="F1039" s="224"/>
      <c r="G1039" s="224">
        <f t="shared" ref="G1039:I1039" si="550">G1038</f>
        <v>98</v>
      </c>
      <c r="H1039" s="224">
        <f t="shared" si="550"/>
        <v>98</v>
      </c>
      <c r="I1039" s="251">
        <f t="shared" si="550"/>
        <v>0</v>
      </c>
      <c r="J1039" s="251">
        <f t="shared" si="545"/>
        <v>0</v>
      </c>
      <c r="K1039" s="224">
        <f t="shared" si="546"/>
        <v>98</v>
      </c>
      <c r="L1039" s="224" t="s">
        <v>62</v>
      </c>
      <c r="M1039" s="150">
        <v>46022</v>
      </c>
      <c r="N1039" s="150">
        <v>46022</v>
      </c>
      <c r="O1039" s="80"/>
      <c r="P1039" s="221"/>
      <c r="Q1039" s="78"/>
      <c r="R1039" s="80"/>
    </row>
    <row r="1040" spans="1:18" ht="14.25" x14ac:dyDescent="0.2">
      <c r="A1040" s="332"/>
      <c r="B1040" s="147" t="s">
        <v>76</v>
      </c>
      <c r="C1040" s="224"/>
      <c r="D1040" s="224"/>
      <c r="E1040" s="224"/>
      <c r="F1040" s="224"/>
      <c r="G1040" s="224" t="s">
        <v>62</v>
      </c>
      <c r="H1040" s="224"/>
      <c r="I1040" s="251" t="s">
        <v>62</v>
      </c>
      <c r="J1040" s="251" t="str">
        <f t="shared" si="545"/>
        <v>X</v>
      </c>
      <c r="K1040" s="224" t="str">
        <f t="shared" si="546"/>
        <v>X</v>
      </c>
      <c r="L1040" s="224" t="s">
        <v>62</v>
      </c>
      <c r="M1040" s="224"/>
      <c r="N1040" s="224"/>
      <c r="O1040" s="221" t="s">
        <v>62</v>
      </c>
      <c r="P1040" s="221" t="s">
        <v>62</v>
      </c>
      <c r="Q1040" s="226" t="s">
        <v>62</v>
      </c>
      <c r="R1040" s="221" t="s">
        <v>62</v>
      </c>
    </row>
    <row r="1041" spans="1:18" ht="65.45" customHeight="1" x14ac:dyDescent="0.2">
      <c r="A1041" s="332"/>
      <c r="B1041" s="148" t="s">
        <v>192</v>
      </c>
      <c r="C1041" s="224"/>
      <c r="D1041" s="224" t="s">
        <v>62</v>
      </c>
      <c r="E1041" s="224"/>
      <c r="F1041" s="224"/>
      <c r="G1041" s="224">
        <f t="shared" ref="G1041:I1041" si="551">G1038</f>
        <v>98</v>
      </c>
      <c r="H1041" s="224">
        <f t="shared" si="551"/>
        <v>98</v>
      </c>
      <c r="I1041" s="251">
        <f t="shared" si="551"/>
        <v>0</v>
      </c>
      <c r="J1041" s="251">
        <f t="shared" si="545"/>
        <v>0</v>
      </c>
      <c r="K1041" s="224">
        <f t="shared" si="546"/>
        <v>98</v>
      </c>
      <c r="L1041" s="224" t="s">
        <v>62</v>
      </c>
      <c r="M1041" s="150">
        <v>46022</v>
      </c>
      <c r="N1041" s="150">
        <v>46022</v>
      </c>
      <c r="O1041" s="80"/>
      <c r="P1041" s="221" t="s">
        <v>62</v>
      </c>
      <c r="Q1041" s="78"/>
      <c r="R1041" s="80"/>
    </row>
    <row r="1042" spans="1:18" ht="15" customHeight="1" x14ac:dyDescent="0.2">
      <c r="A1042" s="332"/>
      <c r="B1042" s="147" t="s">
        <v>193</v>
      </c>
      <c r="C1042" s="224"/>
      <c r="D1042" s="224"/>
      <c r="E1042" s="224"/>
      <c r="F1042" s="224"/>
      <c r="G1042" s="224" t="s">
        <v>62</v>
      </c>
      <c r="H1042" s="224"/>
      <c r="I1042" s="251" t="s">
        <v>62</v>
      </c>
      <c r="J1042" s="251" t="str">
        <f t="shared" si="545"/>
        <v>X</v>
      </c>
      <c r="K1042" s="224" t="str">
        <f t="shared" si="546"/>
        <v>X</v>
      </c>
      <c r="L1042" s="224" t="s">
        <v>62</v>
      </c>
      <c r="M1042" s="224"/>
      <c r="N1042" s="224"/>
      <c r="O1042" s="221" t="s">
        <v>62</v>
      </c>
      <c r="P1042" s="221" t="s">
        <v>62</v>
      </c>
      <c r="Q1042" s="226" t="s">
        <v>62</v>
      </c>
      <c r="R1042" s="221" t="s">
        <v>62</v>
      </c>
    </row>
    <row r="1043" spans="1:18" ht="38.65" customHeight="1" x14ac:dyDescent="0.2">
      <c r="A1043" s="332"/>
      <c r="B1043" s="148" t="s">
        <v>330</v>
      </c>
      <c r="C1043" s="224"/>
      <c r="D1043" s="224" t="s">
        <v>62</v>
      </c>
      <c r="E1043" s="224"/>
      <c r="F1043" s="224"/>
      <c r="G1043" s="224">
        <f t="shared" ref="G1043:I1043" si="552">G1038</f>
        <v>98</v>
      </c>
      <c r="H1043" s="224">
        <f t="shared" si="552"/>
        <v>98</v>
      </c>
      <c r="I1043" s="251">
        <f t="shared" si="552"/>
        <v>0</v>
      </c>
      <c r="J1043" s="251">
        <f t="shared" si="545"/>
        <v>0</v>
      </c>
      <c r="K1043" s="224">
        <f t="shared" si="546"/>
        <v>98</v>
      </c>
      <c r="L1043" s="224" t="s">
        <v>62</v>
      </c>
      <c r="M1043" s="150">
        <v>46022</v>
      </c>
      <c r="N1043" s="150">
        <v>46022</v>
      </c>
      <c r="O1043" s="80"/>
      <c r="P1043" s="221" t="s">
        <v>62</v>
      </c>
      <c r="Q1043" s="78"/>
      <c r="R1043" s="80"/>
    </row>
    <row r="1044" spans="1:18" ht="21" customHeight="1" x14ac:dyDescent="0.2">
      <c r="A1044" s="332"/>
      <c r="B1044" s="147" t="s">
        <v>71</v>
      </c>
      <c r="C1044" s="224"/>
      <c r="D1044" s="224"/>
      <c r="E1044" s="224"/>
      <c r="F1044" s="224"/>
      <c r="G1044" s="224" t="s">
        <v>62</v>
      </c>
      <c r="H1044" s="224"/>
      <c r="I1044" s="251" t="s">
        <v>62</v>
      </c>
      <c r="J1044" s="251" t="str">
        <f t="shared" si="545"/>
        <v>X</v>
      </c>
      <c r="K1044" s="224" t="str">
        <f t="shared" si="546"/>
        <v>X</v>
      </c>
      <c r="L1044" s="224" t="s">
        <v>62</v>
      </c>
      <c r="M1044" s="224"/>
      <c r="N1044" s="224"/>
      <c r="O1044" s="221" t="s">
        <v>62</v>
      </c>
      <c r="P1044" s="221" t="s">
        <v>62</v>
      </c>
      <c r="Q1044" s="226" t="s">
        <v>62</v>
      </c>
      <c r="R1044" s="221" t="s">
        <v>62</v>
      </c>
    </row>
    <row r="1045" spans="1:18" ht="21" customHeight="1" x14ac:dyDescent="0.2">
      <c r="A1045" s="333"/>
      <c r="B1045" s="148" t="s">
        <v>72</v>
      </c>
      <c r="C1045" s="224"/>
      <c r="D1045" s="224" t="s">
        <v>62</v>
      </c>
      <c r="E1045" s="224"/>
      <c r="F1045" s="224"/>
      <c r="G1045" s="224">
        <f t="shared" ref="G1045:I1045" si="553">G1038</f>
        <v>98</v>
      </c>
      <c r="H1045" s="224">
        <f t="shared" si="553"/>
        <v>98</v>
      </c>
      <c r="I1045" s="251">
        <f t="shared" si="553"/>
        <v>0</v>
      </c>
      <c r="J1045" s="251">
        <f t="shared" si="545"/>
        <v>0</v>
      </c>
      <c r="K1045" s="224">
        <f t="shared" si="546"/>
        <v>98</v>
      </c>
      <c r="L1045" s="224" t="s">
        <v>62</v>
      </c>
      <c r="M1045" s="150">
        <v>46022</v>
      </c>
      <c r="N1045" s="150">
        <v>46022</v>
      </c>
      <c r="O1045" s="80"/>
      <c r="P1045" s="221" t="s">
        <v>62</v>
      </c>
      <c r="Q1045" s="78"/>
      <c r="R1045" s="80"/>
    </row>
    <row r="1046" spans="1:18" s="56" customFormat="1" ht="74.45" customHeight="1" x14ac:dyDescent="0.25">
      <c r="A1046" s="331" t="s">
        <v>151</v>
      </c>
      <c r="B1046" s="137" t="s">
        <v>415</v>
      </c>
      <c r="C1046" s="142" t="s">
        <v>191</v>
      </c>
      <c r="D1046" s="141" t="s">
        <v>333</v>
      </c>
      <c r="E1046" s="141" t="s">
        <v>82</v>
      </c>
      <c r="F1046" s="142">
        <v>744</v>
      </c>
      <c r="G1046" s="142">
        <v>98</v>
      </c>
      <c r="H1046" s="142">
        <v>98</v>
      </c>
      <c r="I1046" s="156"/>
      <c r="J1046" s="156">
        <f t="shared" si="545"/>
        <v>0</v>
      </c>
      <c r="K1046" s="142">
        <f t="shared" si="546"/>
        <v>98</v>
      </c>
      <c r="L1046" s="142"/>
      <c r="M1046" s="142" t="s">
        <v>62</v>
      </c>
      <c r="N1046" s="142" t="s">
        <v>62</v>
      </c>
      <c r="O1046" s="80">
        <v>7821.34</v>
      </c>
      <c r="P1046" s="80" t="s">
        <v>344</v>
      </c>
      <c r="Q1046" s="78">
        <v>4971.66</v>
      </c>
      <c r="R1046" s="80"/>
    </row>
    <row r="1047" spans="1:18" ht="15.75" x14ac:dyDescent="0.2">
      <c r="A1047" s="332"/>
      <c r="B1047" s="146" t="s">
        <v>70</v>
      </c>
      <c r="C1047" s="224"/>
      <c r="D1047" s="224" t="s">
        <v>62</v>
      </c>
      <c r="E1047" s="224"/>
      <c r="F1047" s="224"/>
      <c r="G1047" s="224">
        <f t="shared" ref="G1047:I1047" si="554">G1046</f>
        <v>98</v>
      </c>
      <c r="H1047" s="224">
        <f t="shared" si="554"/>
        <v>98</v>
      </c>
      <c r="I1047" s="251">
        <f t="shared" si="554"/>
        <v>0</v>
      </c>
      <c r="J1047" s="251">
        <f t="shared" si="545"/>
        <v>0</v>
      </c>
      <c r="K1047" s="224">
        <f t="shared" si="546"/>
        <v>98</v>
      </c>
      <c r="L1047" s="224" t="s">
        <v>62</v>
      </c>
      <c r="M1047" s="150">
        <v>46022</v>
      </c>
      <c r="N1047" s="150">
        <v>46022</v>
      </c>
      <c r="O1047" s="80"/>
      <c r="P1047" s="221"/>
      <c r="Q1047" s="78"/>
      <c r="R1047" s="80"/>
    </row>
    <row r="1048" spans="1:18" ht="14.25" x14ac:dyDescent="0.2">
      <c r="A1048" s="332"/>
      <c r="B1048" s="147" t="s">
        <v>76</v>
      </c>
      <c r="C1048" s="224"/>
      <c r="D1048" s="224"/>
      <c r="E1048" s="224"/>
      <c r="F1048" s="224"/>
      <c r="G1048" s="224" t="s">
        <v>62</v>
      </c>
      <c r="H1048" s="224"/>
      <c r="I1048" s="251" t="s">
        <v>62</v>
      </c>
      <c r="J1048" s="251" t="str">
        <f t="shared" si="545"/>
        <v>X</v>
      </c>
      <c r="K1048" s="224" t="str">
        <f t="shared" si="546"/>
        <v>X</v>
      </c>
      <c r="L1048" s="224" t="s">
        <v>62</v>
      </c>
      <c r="M1048" s="224"/>
      <c r="N1048" s="224"/>
      <c r="O1048" s="221" t="s">
        <v>62</v>
      </c>
      <c r="P1048" s="221" t="s">
        <v>62</v>
      </c>
      <c r="Q1048" s="226" t="s">
        <v>62</v>
      </c>
      <c r="R1048" s="221" t="s">
        <v>62</v>
      </c>
    </row>
    <row r="1049" spans="1:18" ht="65.45" customHeight="1" x14ac:dyDescent="0.2">
      <c r="A1049" s="332"/>
      <c r="B1049" s="148" t="s">
        <v>192</v>
      </c>
      <c r="C1049" s="224"/>
      <c r="D1049" s="224" t="s">
        <v>62</v>
      </c>
      <c r="E1049" s="224"/>
      <c r="F1049" s="224"/>
      <c r="G1049" s="224">
        <f t="shared" ref="G1049:I1049" si="555">G1046</f>
        <v>98</v>
      </c>
      <c r="H1049" s="224">
        <f t="shared" si="555"/>
        <v>98</v>
      </c>
      <c r="I1049" s="251">
        <f t="shared" si="555"/>
        <v>0</v>
      </c>
      <c r="J1049" s="251">
        <f t="shared" si="545"/>
        <v>0</v>
      </c>
      <c r="K1049" s="224">
        <f t="shared" si="546"/>
        <v>98</v>
      </c>
      <c r="L1049" s="224" t="s">
        <v>62</v>
      </c>
      <c r="M1049" s="150">
        <v>46022</v>
      </c>
      <c r="N1049" s="150">
        <v>46022</v>
      </c>
      <c r="O1049" s="80"/>
      <c r="P1049" s="221" t="s">
        <v>62</v>
      </c>
      <c r="Q1049" s="78"/>
      <c r="R1049" s="80"/>
    </row>
    <row r="1050" spans="1:18" ht="15" customHeight="1" x14ac:dyDescent="0.2">
      <c r="A1050" s="332"/>
      <c r="B1050" s="147" t="s">
        <v>193</v>
      </c>
      <c r="C1050" s="224"/>
      <c r="D1050" s="224"/>
      <c r="E1050" s="224"/>
      <c r="F1050" s="224"/>
      <c r="G1050" s="224" t="s">
        <v>62</v>
      </c>
      <c r="H1050" s="224"/>
      <c r="I1050" s="251" t="s">
        <v>62</v>
      </c>
      <c r="J1050" s="251" t="str">
        <f t="shared" si="545"/>
        <v>X</v>
      </c>
      <c r="K1050" s="224" t="str">
        <f t="shared" si="546"/>
        <v>X</v>
      </c>
      <c r="L1050" s="224" t="s">
        <v>62</v>
      </c>
      <c r="M1050" s="224"/>
      <c r="N1050" s="224"/>
      <c r="O1050" s="221" t="s">
        <v>62</v>
      </c>
      <c r="P1050" s="221" t="s">
        <v>62</v>
      </c>
      <c r="Q1050" s="226" t="s">
        <v>62</v>
      </c>
      <c r="R1050" s="221" t="s">
        <v>62</v>
      </c>
    </row>
    <row r="1051" spans="1:18" ht="38.65" customHeight="1" x14ac:dyDescent="0.2">
      <c r="A1051" s="332"/>
      <c r="B1051" s="148" t="s">
        <v>330</v>
      </c>
      <c r="C1051" s="224"/>
      <c r="D1051" s="224" t="s">
        <v>62</v>
      </c>
      <c r="E1051" s="224"/>
      <c r="F1051" s="224"/>
      <c r="G1051" s="224">
        <f t="shared" ref="G1051:I1051" si="556">G1046</f>
        <v>98</v>
      </c>
      <c r="H1051" s="224">
        <f t="shared" si="556"/>
        <v>98</v>
      </c>
      <c r="I1051" s="251">
        <f t="shared" si="556"/>
        <v>0</v>
      </c>
      <c r="J1051" s="251">
        <f t="shared" si="545"/>
        <v>0</v>
      </c>
      <c r="K1051" s="224">
        <f t="shared" si="546"/>
        <v>98</v>
      </c>
      <c r="L1051" s="224" t="s">
        <v>62</v>
      </c>
      <c r="M1051" s="150">
        <v>46022</v>
      </c>
      <c r="N1051" s="150">
        <v>46022</v>
      </c>
      <c r="O1051" s="80"/>
      <c r="P1051" s="221" t="s">
        <v>62</v>
      </c>
      <c r="Q1051" s="78"/>
      <c r="R1051" s="80"/>
    </row>
    <row r="1052" spans="1:18" ht="21" customHeight="1" x14ac:dyDescent="0.2">
      <c r="A1052" s="332"/>
      <c r="B1052" s="147" t="s">
        <v>71</v>
      </c>
      <c r="C1052" s="224"/>
      <c r="D1052" s="224"/>
      <c r="E1052" s="224"/>
      <c r="F1052" s="224"/>
      <c r="G1052" s="224" t="s">
        <v>62</v>
      </c>
      <c r="H1052" s="224"/>
      <c r="I1052" s="251" t="s">
        <v>62</v>
      </c>
      <c r="J1052" s="251" t="str">
        <f t="shared" si="545"/>
        <v>X</v>
      </c>
      <c r="K1052" s="224" t="str">
        <f t="shared" si="546"/>
        <v>X</v>
      </c>
      <c r="L1052" s="224" t="s">
        <v>62</v>
      </c>
      <c r="M1052" s="224"/>
      <c r="N1052" s="224"/>
      <c r="O1052" s="221" t="s">
        <v>62</v>
      </c>
      <c r="P1052" s="221" t="s">
        <v>62</v>
      </c>
      <c r="Q1052" s="226" t="s">
        <v>62</v>
      </c>
      <c r="R1052" s="221" t="s">
        <v>62</v>
      </c>
    </row>
    <row r="1053" spans="1:18" ht="21" customHeight="1" x14ac:dyDescent="0.2">
      <c r="A1053" s="333"/>
      <c r="B1053" s="148" t="s">
        <v>72</v>
      </c>
      <c r="C1053" s="224"/>
      <c r="D1053" s="224" t="s">
        <v>62</v>
      </c>
      <c r="E1053" s="224"/>
      <c r="F1053" s="224"/>
      <c r="G1053" s="224">
        <f t="shared" ref="G1053:I1053" si="557">G1046</f>
        <v>98</v>
      </c>
      <c r="H1053" s="224">
        <f t="shared" si="557"/>
        <v>98</v>
      </c>
      <c r="I1053" s="251">
        <f t="shared" si="557"/>
        <v>0</v>
      </c>
      <c r="J1053" s="251">
        <f t="shared" si="545"/>
        <v>0</v>
      </c>
      <c r="K1053" s="224">
        <f t="shared" si="546"/>
        <v>98</v>
      </c>
      <c r="L1053" s="224" t="s">
        <v>62</v>
      </c>
      <c r="M1053" s="150">
        <v>46022</v>
      </c>
      <c r="N1053" s="150">
        <v>46022</v>
      </c>
      <c r="O1053" s="80"/>
      <c r="P1053" s="221" t="s">
        <v>62</v>
      </c>
      <c r="Q1053" s="78"/>
      <c r="R1053" s="80"/>
    </row>
    <row r="1054" spans="1:18" s="56" customFormat="1" ht="74.45" customHeight="1" x14ac:dyDescent="0.25">
      <c r="A1054" s="331" t="s">
        <v>150</v>
      </c>
      <c r="B1054" s="137" t="s">
        <v>415</v>
      </c>
      <c r="C1054" s="142" t="s">
        <v>191</v>
      </c>
      <c r="D1054" s="141" t="s">
        <v>333</v>
      </c>
      <c r="E1054" s="141" t="s">
        <v>82</v>
      </c>
      <c r="F1054" s="142">
        <v>744</v>
      </c>
      <c r="G1054" s="142">
        <v>98</v>
      </c>
      <c r="H1054" s="142">
        <v>98</v>
      </c>
      <c r="I1054" s="156"/>
      <c r="J1054" s="156">
        <f t="shared" si="545"/>
        <v>0</v>
      </c>
      <c r="K1054" s="142">
        <f t="shared" si="546"/>
        <v>98</v>
      </c>
      <c r="L1054" s="142"/>
      <c r="M1054" s="142" t="s">
        <v>62</v>
      </c>
      <c r="N1054" s="142" t="s">
        <v>62</v>
      </c>
      <c r="O1054" s="80">
        <v>4506.8900000000003</v>
      </c>
      <c r="P1054" s="80" t="s">
        <v>344</v>
      </c>
      <c r="Q1054" s="78">
        <v>4506.8900000000003</v>
      </c>
      <c r="R1054" s="80"/>
    </row>
    <row r="1055" spans="1:18" ht="15.75" x14ac:dyDescent="0.2">
      <c r="A1055" s="332"/>
      <c r="B1055" s="146" t="s">
        <v>70</v>
      </c>
      <c r="C1055" s="224"/>
      <c r="D1055" s="224" t="s">
        <v>62</v>
      </c>
      <c r="E1055" s="224"/>
      <c r="F1055" s="224"/>
      <c r="G1055" s="224">
        <f t="shared" ref="G1055:I1055" si="558">G1054</f>
        <v>98</v>
      </c>
      <c r="H1055" s="224">
        <f t="shared" si="558"/>
        <v>98</v>
      </c>
      <c r="I1055" s="251">
        <f t="shared" si="558"/>
        <v>0</v>
      </c>
      <c r="J1055" s="251">
        <f t="shared" si="545"/>
        <v>0</v>
      </c>
      <c r="K1055" s="224">
        <f t="shared" si="546"/>
        <v>98</v>
      </c>
      <c r="L1055" s="224" t="s">
        <v>62</v>
      </c>
      <c r="M1055" s="150">
        <v>46022</v>
      </c>
      <c r="N1055" s="150">
        <v>46022</v>
      </c>
      <c r="O1055" s="80"/>
      <c r="P1055" s="221"/>
      <c r="Q1055" s="78"/>
      <c r="R1055" s="80"/>
    </row>
    <row r="1056" spans="1:18" ht="14.25" x14ac:dyDescent="0.2">
      <c r="A1056" s="332"/>
      <c r="B1056" s="147" t="s">
        <v>76</v>
      </c>
      <c r="C1056" s="224"/>
      <c r="D1056" s="224"/>
      <c r="E1056" s="224"/>
      <c r="F1056" s="224"/>
      <c r="G1056" s="224" t="s">
        <v>62</v>
      </c>
      <c r="H1056" s="224"/>
      <c r="I1056" s="251" t="s">
        <v>62</v>
      </c>
      <c r="J1056" s="251" t="str">
        <f t="shared" si="545"/>
        <v>X</v>
      </c>
      <c r="K1056" s="224" t="str">
        <f t="shared" si="546"/>
        <v>X</v>
      </c>
      <c r="L1056" s="224" t="s">
        <v>62</v>
      </c>
      <c r="M1056" s="224"/>
      <c r="N1056" s="224"/>
      <c r="O1056" s="221" t="s">
        <v>62</v>
      </c>
      <c r="P1056" s="221" t="s">
        <v>62</v>
      </c>
      <c r="Q1056" s="226" t="s">
        <v>62</v>
      </c>
      <c r="R1056" s="221" t="s">
        <v>62</v>
      </c>
    </row>
    <row r="1057" spans="1:18" ht="65.45" customHeight="1" x14ac:dyDescent="0.2">
      <c r="A1057" s="332"/>
      <c r="B1057" s="148" t="s">
        <v>192</v>
      </c>
      <c r="C1057" s="224"/>
      <c r="D1057" s="224" t="s">
        <v>62</v>
      </c>
      <c r="E1057" s="224"/>
      <c r="F1057" s="224"/>
      <c r="G1057" s="224">
        <f t="shared" ref="G1057:I1057" si="559">G1054</f>
        <v>98</v>
      </c>
      <c r="H1057" s="224">
        <f t="shared" si="559"/>
        <v>98</v>
      </c>
      <c r="I1057" s="251">
        <f t="shared" si="559"/>
        <v>0</v>
      </c>
      <c r="J1057" s="251">
        <f t="shared" si="545"/>
        <v>0</v>
      </c>
      <c r="K1057" s="224">
        <f t="shared" si="546"/>
        <v>98</v>
      </c>
      <c r="L1057" s="224" t="s">
        <v>62</v>
      </c>
      <c r="M1057" s="150">
        <v>46022</v>
      </c>
      <c r="N1057" s="150">
        <v>46022</v>
      </c>
      <c r="O1057" s="80"/>
      <c r="P1057" s="221" t="s">
        <v>62</v>
      </c>
      <c r="Q1057" s="78"/>
      <c r="R1057" s="80"/>
    </row>
    <row r="1058" spans="1:18" ht="15" customHeight="1" x14ac:dyDescent="0.2">
      <c r="A1058" s="332"/>
      <c r="B1058" s="147" t="s">
        <v>193</v>
      </c>
      <c r="C1058" s="224"/>
      <c r="D1058" s="224"/>
      <c r="E1058" s="224"/>
      <c r="F1058" s="224"/>
      <c r="G1058" s="224" t="s">
        <v>62</v>
      </c>
      <c r="H1058" s="224"/>
      <c r="I1058" s="251" t="s">
        <v>62</v>
      </c>
      <c r="J1058" s="251" t="str">
        <f t="shared" si="545"/>
        <v>X</v>
      </c>
      <c r="K1058" s="224" t="str">
        <f t="shared" si="546"/>
        <v>X</v>
      </c>
      <c r="L1058" s="224" t="s">
        <v>62</v>
      </c>
      <c r="M1058" s="224"/>
      <c r="N1058" s="224"/>
      <c r="O1058" s="221" t="s">
        <v>62</v>
      </c>
      <c r="P1058" s="221" t="s">
        <v>62</v>
      </c>
      <c r="Q1058" s="226" t="s">
        <v>62</v>
      </c>
      <c r="R1058" s="221" t="s">
        <v>62</v>
      </c>
    </row>
    <row r="1059" spans="1:18" ht="38.65" customHeight="1" x14ac:dyDescent="0.2">
      <c r="A1059" s="332"/>
      <c r="B1059" s="148" t="s">
        <v>330</v>
      </c>
      <c r="C1059" s="224"/>
      <c r="D1059" s="224" t="s">
        <v>62</v>
      </c>
      <c r="E1059" s="224"/>
      <c r="F1059" s="224"/>
      <c r="G1059" s="224">
        <f t="shared" ref="G1059:I1059" si="560">G1054</f>
        <v>98</v>
      </c>
      <c r="H1059" s="224">
        <f t="shared" si="560"/>
        <v>98</v>
      </c>
      <c r="I1059" s="251">
        <f t="shared" si="560"/>
        <v>0</v>
      </c>
      <c r="J1059" s="251">
        <f t="shared" si="545"/>
        <v>0</v>
      </c>
      <c r="K1059" s="224">
        <f t="shared" si="546"/>
        <v>98</v>
      </c>
      <c r="L1059" s="224" t="s">
        <v>62</v>
      </c>
      <c r="M1059" s="150">
        <v>46022</v>
      </c>
      <c r="N1059" s="150">
        <v>46022</v>
      </c>
      <c r="O1059" s="80"/>
      <c r="P1059" s="221" t="s">
        <v>62</v>
      </c>
      <c r="Q1059" s="78"/>
      <c r="R1059" s="80"/>
    </row>
    <row r="1060" spans="1:18" ht="21" customHeight="1" x14ac:dyDescent="0.2">
      <c r="A1060" s="332"/>
      <c r="B1060" s="147" t="s">
        <v>71</v>
      </c>
      <c r="C1060" s="224"/>
      <c r="D1060" s="224"/>
      <c r="E1060" s="224"/>
      <c r="F1060" s="224"/>
      <c r="G1060" s="224" t="s">
        <v>62</v>
      </c>
      <c r="H1060" s="224"/>
      <c r="I1060" s="251" t="s">
        <v>62</v>
      </c>
      <c r="J1060" s="251" t="str">
        <f t="shared" si="545"/>
        <v>X</v>
      </c>
      <c r="K1060" s="224" t="str">
        <f t="shared" si="546"/>
        <v>X</v>
      </c>
      <c r="L1060" s="224" t="s">
        <v>62</v>
      </c>
      <c r="M1060" s="224"/>
      <c r="N1060" s="224"/>
      <c r="O1060" s="221" t="s">
        <v>62</v>
      </c>
      <c r="P1060" s="221" t="s">
        <v>62</v>
      </c>
      <c r="Q1060" s="226" t="s">
        <v>62</v>
      </c>
      <c r="R1060" s="221" t="s">
        <v>62</v>
      </c>
    </row>
    <row r="1061" spans="1:18" ht="21" customHeight="1" x14ac:dyDescent="0.2">
      <c r="A1061" s="333"/>
      <c r="B1061" s="148" t="s">
        <v>72</v>
      </c>
      <c r="C1061" s="224"/>
      <c r="D1061" s="224" t="s">
        <v>62</v>
      </c>
      <c r="E1061" s="224"/>
      <c r="F1061" s="224"/>
      <c r="G1061" s="224">
        <f t="shared" ref="G1061:I1061" si="561">G1054</f>
        <v>98</v>
      </c>
      <c r="H1061" s="224">
        <f t="shared" si="561"/>
        <v>98</v>
      </c>
      <c r="I1061" s="251">
        <f t="shared" si="561"/>
        <v>0</v>
      </c>
      <c r="J1061" s="251">
        <f t="shared" si="545"/>
        <v>0</v>
      </c>
      <c r="K1061" s="224">
        <f t="shared" si="546"/>
        <v>98</v>
      </c>
      <c r="L1061" s="224" t="s">
        <v>62</v>
      </c>
      <c r="M1061" s="150">
        <v>46022</v>
      </c>
      <c r="N1061" s="150">
        <v>46022</v>
      </c>
      <c r="O1061" s="80"/>
      <c r="P1061" s="221" t="s">
        <v>62</v>
      </c>
      <c r="Q1061" s="78"/>
      <c r="R1061" s="80"/>
    </row>
    <row r="1062" spans="1:18" s="56" customFormat="1" ht="74.45" customHeight="1" x14ac:dyDescent="0.25">
      <c r="A1062" s="331" t="s">
        <v>149</v>
      </c>
      <c r="B1062" s="137" t="s">
        <v>415</v>
      </c>
      <c r="C1062" s="142" t="s">
        <v>191</v>
      </c>
      <c r="D1062" s="141" t="s">
        <v>333</v>
      </c>
      <c r="E1062" s="141" t="s">
        <v>82</v>
      </c>
      <c r="F1062" s="142">
        <v>744</v>
      </c>
      <c r="G1062" s="142">
        <v>98</v>
      </c>
      <c r="H1062" s="142">
        <v>98</v>
      </c>
      <c r="I1062" s="156"/>
      <c r="J1062" s="156">
        <f t="shared" si="545"/>
        <v>0</v>
      </c>
      <c r="K1062" s="142">
        <f t="shared" si="546"/>
        <v>98</v>
      </c>
      <c r="L1062" s="142"/>
      <c r="M1062" s="142" t="s">
        <v>62</v>
      </c>
      <c r="N1062" s="142" t="s">
        <v>62</v>
      </c>
      <c r="O1062" s="80">
        <v>13966.1</v>
      </c>
      <c r="P1062" s="80" t="s">
        <v>344</v>
      </c>
      <c r="Q1062" s="78">
        <v>6628.89</v>
      </c>
      <c r="R1062" s="78">
        <v>1657.22</v>
      </c>
    </row>
    <row r="1063" spans="1:18" ht="15.75" x14ac:dyDescent="0.2">
      <c r="A1063" s="332"/>
      <c r="B1063" s="146" t="s">
        <v>70</v>
      </c>
      <c r="C1063" s="224"/>
      <c r="D1063" s="224" t="s">
        <v>62</v>
      </c>
      <c r="E1063" s="224"/>
      <c r="F1063" s="224"/>
      <c r="G1063" s="224">
        <f t="shared" ref="G1063:I1063" si="562">G1062</f>
        <v>98</v>
      </c>
      <c r="H1063" s="224">
        <f t="shared" si="562"/>
        <v>98</v>
      </c>
      <c r="I1063" s="251">
        <f t="shared" si="562"/>
        <v>0</v>
      </c>
      <c r="J1063" s="251">
        <f t="shared" si="545"/>
        <v>0</v>
      </c>
      <c r="K1063" s="224">
        <f t="shared" si="546"/>
        <v>98</v>
      </c>
      <c r="L1063" s="224" t="s">
        <v>62</v>
      </c>
      <c r="M1063" s="150">
        <v>46022</v>
      </c>
      <c r="N1063" s="150">
        <v>46022</v>
      </c>
      <c r="O1063" s="80"/>
      <c r="P1063" s="221"/>
      <c r="Q1063" s="78"/>
      <c r="R1063" s="80"/>
    </row>
    <row r="1064" spans="1:18" ht="14.25" x14ac:dyDescent="0.2">
      <c r="A1064" s="332"/>
      <c r="B1064" s="147" t="s">
        <v>76</v>
      </c>
      <c r="C1064" s="224"/>
      <c r="D1064" s="224"/>
      <c r="E1064" s="224"/>
      <c r="F1064" s="224"/>
      <c r="G1064" s="224" t="s">
        <v>62</v>
      </c>
      <c r="H1064" s="224"/>
      <c r="I1064" s="251" t="s">
        <v>62</v>
      </c>
      <c r="J1064" s="251" t="str">
        <f t="shared" si="545"/>
        <v>X</v>
      </c>
      <c r="K1064" s="224" t="str">
        <f t="shared" si="546"/>
        <v>X</v>
      </c>
      <c r="L1064" s="224" t="s">
        <v>62</v>
      </c>
      <c r="M1064" s="224"/>
      <c r="N1064" s="224"/>
      <c r="O1064" s="221" t="s">
        <v>62</v>
      </c>
      <c r="P1064" s="221" t="s">
        <v>62</v>
      </c>
      <c r="Q1064" s="226" t="s">
        <v>62</v>
      </c>
      <c r="R1064" s="221" t="s">
        <v>62</v>
      </c>
    </row>
    <row r="1065" spans="1:18" ht="65.45" customHeight="1" x14ac:dyDescent="0.2">
      <c r="A1065" s="332"/>
      <c r="B1065" s="148" t="s">
        <v>192</v>
      </c>
      <c r="C1065" s="224"/>
      <c r="D1065" s="224" t="s">
        <v>62</v>
      </c>
      <c r="E1065" s="224"/>
      <c r="F1065" s="224"/>
      <c r="G1065" s="224">
        <f t="shared" ref="G1065:I1065" si="563">G1062</f>
        <v>98</v>
      </c>
      <c r="H1065" s="224">
        <f t="shared" si="563"/>
        <v>98</v>
      </c>
      <c r="I1065" s="251">
        <f t="shared" si="563"/>
        <v>0</v>
      </c>
      <c r="J1065" s="251">
        <f t="shared" si="545"/>
        <v>0</v>
      </c>
      <c r="K1065" s="224">
        <f t="shared" si="546"/>
        <v>98</v>
      </c>
      <c r="L1065" s="224" t="s">
        <v>62</v>
      </c>
      <c r="M1065" s="150">
        <v>46022</v>
      </c>
      <c r="N1065" s="150">
        <v>46022</v>
      </c>
      <c r="O1065" s="80"/>
      <c r="P1065" s="221" t="s">
        <v>62</v>
      </c>
      <c r="Q1065" s="78"/>
      <c r="R1065" s="80"/>
    </row>
    <row r="1066" spans="1:18" ht="15" customHeight="1" x14ac:dyDescent="0.2">
      <c r="A1066" s="332"/>
      <c r="B1066" s="147" t="s">
        <v>193</v>
      </c>
      <c r="C1066" s="224"/>
      <c r="D1066" s="224"/>
      <c r="E1066" s="224"/>
      <c r="F1066" s="224"/>
      <c r="G1066" s="224" t="s">
        <v>62</v>
      </c>
      <c r="H1066" s="224"/>
      <c r="I1066" s="251" t="s">
        <v>62</v>
      </c>
      <c r="J1066" s="251" t="str">
        <f t="shared" si="545"/>
        <v>X</v>
      </c>
      <c r="K1066" s="224" t="str">
        <f t="shared" si="546"/>
        <v>X</v>
      </c>
      <c r="L1066" s="224" t="s">
        <v>62</v>
      </c>
      <c r="M1066" s="224"/>
      <c r="N1066" s="224"/>
      <c r="O1066" s="221" t="s">
        <v>62</v>
      </c>
      <c r="P1066" s="221" t="s">
        <v>62</v>
      </c>
      <c r="Q1066" s="226" t="s">
        <v>62</v>
      </c>
      <c r="R1066" s="221" t="s">
        <v>62</v>
      </c>
    </row>
    <row r="1067" spans="1:18" ht="38.65" customHeight="1" x14ac:dyDescent="0.2">
      <c r="A1067" s="332"/>
      <c r="B1067" s="148" t="s">
        <v>330</v>
      </c>
      <c r="C1067" s="224"/>
      <c r="D1067" s="224" t="s">
        <v>62</v>
      </c>
      <c r="E1067" s="224"/>
      <c r="F1067" s="224"/>
      <c r="G1067" s="224">
        <f t="shared" ref="G1067:I1067" si="564">G1062</f>
        <v>98</v>
      </c>
      <c r="H1067" s="224">
        <f t="shared" si="564"/>
        <v>98</v>
      </c>
      <c r="I1067" s="251">
        <f t="shared" si="564"/>
        <v>0</v>
      </c>
      <c r="J1067" s="251">
        <f t="shared" si="545"/>
        <v>0</v>
      </c>
      <c r="K1067" s="224">
        <f t="shared" si="546"/>
        <v>98</v>
      </c>
      <c r="L1067" s="224" t="s">
        <v>62</v>
      </c>
      <c r="M1067" s="150">
        <v>46022</v>
      </c>
      <c r="N1067" s="150">
        <v>46022</v>
      </c>
      <c r="O1067" s="80"/>
      <c r="P1067" s="221" t="s">
        <v>62</v>
      </c>
      <c r="Q1067" s="78"/>
      <c r="R1067" s="80"/>
    </row>
    <row r="1068" spans="1:18" ht="21" customHeight="1" x14ac:dyDescent="0.2">
      <c r="A1068" s="332"/>
      <c r="B1068" s="147" t="s">
        <v>71</v>
      </c>
      <c r="C1068" s="224"/>
      <c r="D1068" s="224"/>
      <c r="E1068" s="224"/>
      <c r="F1068" s="224"/>
      <c r="G1068" s="224" t="s">
        <v>62</v>
      </c>
      <c r="H1068" s="224"/>
      <c r="I1068" s="251" t="s">
        <v>62</v>
      </c>
      <c r="J1068" s="251" t="str">
        <f t="shared" si="545"/>
        <v>X</v>
      </c>
      <c r="K1068" s="224" t="str">
        <f t="shared" si="546"/>
        <v>X</v>
      </c>
      <c r="L1068" s="224" t="s">
        <v>62</v>
      </c>
      <c r="M1068" s="224"/>
      <c r="N1068" s="224"/>
      <c r="O1068" s="221" t="s">
        <v>62</v>
      </c>
      <c r="P1068" s="221" t="s">
        <v>62</v>
      </c>
      <c r="Q1068" s="226" t="s">
        <v>62</v>
      </c>
      <c r="R1068" s="221" t="s">
        <v>62</v>
      </c>
    </row>
    <row r="1069" spans="1:18" ht="21" customHeight="1" x14ac:dyDescent="0.2">
      <c r="A1069" s="333"/>
      <c r="B1069" s="148" t="s">
        <v>72</v>
      </c>
      <c r="C1069" s="224"/>
      <c r="D1069" s="224" t="s">
        <v>62</v>
      </c>
      <c r="E1069" s="224"/>
      <c r="F1069" s="224"/>
      <c r="G1069" s="224">
        <f t="shared" ref="G1069:I1069" si="565">G1062</f>
        <v>98</v>
      </c>
      <c r="H1069" s="224">
        <f t="shared" si="565"/>
        <v>98</v>
      </c>
      <c r="I1069" s="251">
        <f t="shared" si="565"/>
        <v>0</v>
      </c>
      <c r="J1069" s="251">
        <f t="shared" si="545"/>
        <v>0</v>
      </c>
      <c r="K1069" s="224">
        <f t="shared" si="546"/>
        <v>98</v>
      </c>
      <c r="L1069" s="224" t="s">
        <v>62</v>
      </c>
      <c r="M1069" s="150">
        <v>46022</v>
      </c>
      <c r="N1069" s="150">
        <v>46022</v>
      </c>
      <c r="O1069" s="80"/>
      <c r="P1069" s="221" t="s">
        <v>62</v>
      </c>
      <c r="Q1069" s="78"/>
      <c r="R1069" s="80"/>
    </row>
    <row r="1070" spans="1:18" s="56" customFormat="1" ht="74.45" customHeight="1" x14ac:dyDescent="0.25">
      <c r="A1070" s="331" t="s">
        <v>148</v>
      </c>
      <c r="B1070" s="137" t="s">
        <v>415</v>
      </c>
      <c r="C1070" s="142" t="s">
        <v>191</v>
      </c>
      <c r="D1070" s="141" t="s">
        <v>333</v>
      </c>
      <c r="E1070" s="141" t="s">
        <v>82</v>
      </c>
      <c r="F1070" s="142">
        <v>744</v>
      </c>
      <c r="G1070" s="142">
        <v>98</v>
      </c>
      <c r="H1070" s="142">
        <v>98</v>
      </c>
      <c r="I1070" s="156"/>
      <c r="J1070" s="156">
        <f t="shared" si="545"/>
        <v>0</v>
      </c>
      <c r="K1070" s="142">
        <f t="shared" si="546"/>
        <v>98</v>
      </c>
      <c r="L1070" s="142"/>
      <c r="M1070" s="142" t="s">
        <v>62</v>
      </c>
      <c r="N1070" s="142" t="s">
        <v>62</v>
      </c>
      <c r="O1070" s="80">
        <v>6384.17</v>
      </c>
      <c r="P1070" s="80" t="s">
        <v>344</v>
      </c>
      <c r="Q1070" s="78">
        <v>6384.17</v>
      </c>
      <c r="R1070" s="80"/>
    </row>
    <row r="1071" spans="1:18" ht="15.75" x14ac:dyDescent="0.2">
      <c r="A1071" s="332"/>
      <c r="B1071" s="146" t="s">
        <v>70</v>
      </c>
      <c r="C1071" s="224"/>
      <c r="D1071" s="224" t="s">
        <v>62</v>
      </c>
      <c r="E1071" s="224"/>
      <c r="F1071" s="224"/>
      <c r="G1071" s="224">
        <f t="shared" ref="G1071:I1071" si="566">G1070</f>
        <v>98</v>
      </c>
      <c r="H1071" s="224">
        <f t="shared" si="566"/>
        <v>98</v>
      </c>
      <c r="I1071" s="251">
        <f t="shared" si="566"/>
        <v>0</v>
      </c>
      <c r="J1071" s="251">
        <f t="shared" si="545"/>
        <v>0</v>
      </c>
      <c r="K1071" s="224">
        <f t="shared" si="546"/>
        <v>98</v>
      </c>
      <c r="L1071" s="224" t="s">
        <v>62</v>
      </c>
      <c r="M1071" s="150">
        <v>46022</v>
      </c>
      <c r="N1071" s="150">
        <v>46022</v>
      </c>
      <c r="O1071" s="80"/>
      <c r="P1071" s="221"/>
      <c r="Q1071" s="78"/>
      <c r="R1071" s="80"/>
    </row>
    <row r="1072" spans="1:18" ht="14.25" x14ac:dyDescent="0.2">
      <c r="A1072" s="332"/>
      <c r="B1072" s="147" t="s">
        <v>76</v>
      </c>
      <c r="C1072" s="224"/>
      <c r="D1072" s="224"/>
      <c r="E1072" s="224"/>
      <c r="F1072" s="224"/>
      <c r="G1072" s="224" t="s">
        <v>62</v>
      </c>
      <c r="H1072" s="224"/>
      <c r="I1072" s="251" t="s">
        <v>62</v>
      </c>
      <c r="J1072" s="251" t="str">
        <f t="shared" si="545"/>
        <v>X</v>
      </c>
      <c r="K1072" s="224" t="str">
        <f t="shared" si="546"/>
        <v>X</v>
      </c>
      <c r="L1072" s="224" t="s">
        <v>62</v>
      </c>
      <c r="M1072" s="224"/>
      <c r="N1072" s="224"/>
      <c r="O1072" s="221" t="s">
        <v>62</v>
      </c>
      <c r="P1072" s="221" t="s">
        <v>62</v>
      </c>
      <c r="Q1072" s="226" t="s">
        <v>62</v>
      </c>
      <c r="R1072" s="221" t="s">
        <v>62</v>
      </c>
    </row>
    <row r="1073" spans="1:18" ht="65.45" customHeight="1" x14ac:dyDescent="0.2">
      <c r="A1073" s="332"/>
      <c r="B1073" s="148" t="s">
        <v>192</v>
      </c>
      <c r="C1073" s="224"/>
      <c r="D1073" s="224" t="s">
        <v>62</v>
      </c>
      <c r="E1073" s="224"/>
      <c r="F1073" s="224"/>
      <c r="G1073" s="224">
        <f t="shared" ref="G1073:I1073" si="567">G1070</f>
        <v>98</v>
      </c>
      <c r="H1073" s="224">
        <f t="shared" si="567"/>
        <v>98</v>
      </c>
      <c r="I1073" s="251">
        <f t="shared" si="567"/>
        <v>0</v>
      </c>
      <c r="J1073" s="251">
        <f t="shared" si="545"/>
        <v>0</v>
      </c>
      <c r="K1073" s="224">
        <f t="shared" si="546"/>
        <v>98</v>
      </c>
      <c r="L1073" s="224" t="s">
        <v>62</v>
      </c>
      <c r="M1073" s="150">
        <v>46022</v>
      </c>
      <c r="N1073" s="150">
        <v>46022</v>
      </c>
      <c r="O1073" s="80"/>
      <c r="P1073" s="221" t="s">
        <v>62</v>
      </c>
      <c r="Q1073" s="78"/>
      <c r="R1073" s="80"/>
    </row>
    <row r="1074" spans="1:18" ht="15" customHeight="1" x14ac:dyDescent="0.2">
      <c r="A1074" s="332"/>
      <c r="B1074" s="147" t="s">
        <v>193</v>
      </c>
      <c r="C1074" s="224"/>
      <c r="D1074" s="224"/>
      <c r="E1074" s="224"/>
      <c r="F1074" s="224"/>
      <c r="G1074" s="224" t="s">
        <v>62</v>
      </c>
      <c r="H1074" s="224"/>
      <c r="I1074" s="251" t="s">
        <v>62</v>
      </c>
      <c r="J1074" s="251" t="str">
        <f t="shared" si="545"/>
        <v>X</v>
      </c>
      <c r="K1074" s="224" t="str">
        <f t="shared" si="546"/>
        <v>X</v>
      </c>
      <c r="L1074" s="224" t="s">
        <v>62</v>
      </c>
      <c r="M1074" s="224"/>
      <c r="N1074" s="224"/>
      <c r="O1074" s="221" t="s">
        <v>62</v>
      </c>
      <c r="P1074" s="221" t="s">
        <v>62</v>
      </c>
      <c r="Q1074" s="226" t="s">
        <v>62</v>
      </c>
      <c r="R1074" s="221" t="s">
        <v>62</v>
      </c>
    </row>
    <row r="1075" spans="1:18" ht="38.65" customHeight="1" x14ac:dyDescent="0.2">
      <c r="A1075" s="332"/>
      <c r="B1075" s="148" t="s">
        <v>330</v>
      </c>
      <c r="C1075" s="224"/>
      <c r="D1075" s="224" t="s">
        <v>62</v>
      </c>
      <c r="E1075" s="224"/>
      <c r="F1075" s="224"/>
      <c r="G1075" s="224">
        <f t="shared" ref="G1075:I1075" si="568">G1070</f>
        <v>98</v>
      </c>
      <c r="H1075" s="224">
        <f t="shared" si="568"/>
        <v>98</v>
      </c>
      <c r="I1075" s="251">
        <f t="shared" si="568"/>
        <v>0</v>
      </c>
      <c r="J1075" s="251">
        <f t="shared" si="545"/>
        <v>0</v>
      </c>
      <c r="K1075" s="224">
        <f t="shared" si="546"/>
        <v>98</v>
      </c>
      <c r="L1075" s="224" t="s">
        <v>62</v>
      </c>
      <c r="M1075" s="150">
        <v>46022</v>
      </c>
      <c r="N1075" s="150">
        <v>46022</v>
      </c>
      <c r="O1075" s="80"/>
      <c r="P1075" s="221" t="s">
        <v>62</v>
      </c>
      <c r="Q1075" s="78"/>
      <c r="R1075" s="80"/>
    </row>
    <row r="1076" spans="1:18" ht="21" customHeight="1" x14ac:dyDescent="0.2">
      <c r="A1076" s="332"/>
      <c r="B1076" s="147" t="s">
        <v>71</v>
      </c>
      <c r="C1076" s="224"/>
      <c r="D1076" s="224"/>
      <c r="E1076" s="224"/>
      <c r="F1076" s="224"/>
      <c r="G1076" s="224" t="s">
        <v>62</v>
      </c>
      <c r="H1076" s="224"/>
      <c r="I1076" s="251" t="s">
        <v>62</v>
      </c>
      <c r="J1076" s="251" t="str">
        <f t="shared" si="545"/>
        <v>X</v>
      </c>
      <c r="K1076" s="224" t="str">
        <f t="shared" si="546"/>
        <v>X</v>
      </c>
      <c r="L1076" s="224" t="s">
        <v>62</v>
      </c>
      <c r="M1076" s="224"/>
      <c r="N1076" s="224"/>
      <c r="O1076" s="221" t="s">
        <v>62</v>
      </c>
      <c r="P1076" s="221" t="s">
        <v>62</v>
      </c>
      <c r="Q1076" s="226" t="s">
        <v>62</v>
      </c>
      <c r="R1076" s="221" t="s">
        <v>62</v>
      </c>
    </row>
    <row r="1077" spans="1:18" ht="21" customHeight="1" x14ac:dyDescent="0.2">
      <c r="A1077" s="333"/>
      <c r="B1077" s="148" t="s">
        <v>72</v>
      </c>
      <c r="C1077" s="224"/>
      <c r="D1077" s="224" t="s">
        <v>62</v>
      </c>
      <c r="E1077" s="224"/>
      <c r="F1077" s="224"/>
      <c r="G1077" s="224">
        <f t="shared" ref="G1077:I1077" si="569">G1070</f>
        <v>98</v>
      </c>
      <c r="H1077" s="224">
        <f t="shared" si="569"/>
        <v>98</v>
      </c>
      <c r="I1077" s="251">
        <f t="shared" si="569"/>
        <v>0</v>
      </c>
      <c r="J1077" s="251">
        <f t="shared" si="545"/>
        <v>0</v>
      </c>
      <c r="K1077" s="224">
        <f t="shared" si="546"/>
        <v>98</v>
      </c>
      <c r="L1077" s="224" t="s">
        <v>62</v>
      </c>
      <c r="M1077" s="150">
        <v>46022</v>
      </c>
      <c r="N1077" s="150">
        <v>46022</v>
      </c>
      <c r="O1077" s="80"/>
      <c r="P1077" s="221" t="s">
        <v>62</v>
      </c>
      <c r="Q1077" s="78"/>
      <c r="R1077" s="80"/>
    </row>
    <row r="1078" spans="1:18" s="56" customFormat="1" ht="74.45" customHeight="1" x14ac:dyDescent="0.25">
      <c r="A1078" s="331" t="s">
        <v>147</v>
      </c>
      <c r="B1078" s="137" t="s">
        <v>415</v>
      </c>
      <c r="C1078" s="142" t="s">
        <v>191</v>
      </c>
      <c r="D1078" s="141" t="s">
        <v>333</v>
      </c>
      <c r="E1078" s="141" t="s">
        <v>82</v>
      </c>
      <c r="F1078" s="142">
        <v>744</v>
      </c>
      <c r="G1078" s="142">
        <v>98</v>
      </c>
      <c r="H1078" s="142">
        <v>98</v>
      </c>
      <c r="I1078" s="156"/>
      <c r="J1078" s="156">
        <f t="shared" si="545"/>
        <v>0</v>
      </c>
      <c r="K1078" s="142">
        <f t="shared" si="546"/>
        <v>98</v>
      </c>
      <c r="L1078" s="142"/>
      <c r="M1078" s="142" t="s">
        <v>62</v>
      </c>
      <c r="N1078" s="142" t="s">
        <v>62</v>
      </c>
      <c r="O1078" s="80">
        <v>7078.46</v>
      </c>
      <c r="P1078" s="80" t="s">
        <v>344</v>
      </c>
      <c r="Q1078" s="78">
        <v>7078.46</v>
      </c>
      <c r="R1078" s="80"/>
    </row>
    <row r="1079" spans="1:18" ht="15.75" x14ac:dyDescent="0.2">
      <c r="A1079" s="332"/>
      <c r="B1079" s="146" t="s">
        <v>70</v>
      </c>
      <c r="C1079" s="224"/>
      <c r="D1079" s="224" t="s">
        <v>62</v>
      </c>
      <c r="E1079" s="224"/>
      <c r="F1079" s="224"/>
      <c r="G1079" s="224">
        <f t="shared" ref="G1079:I1079" si="570">G1078</f>
        <v>98</v>
      </c>
      <c r="H1079" s="224">
        <f t="shared" si="570"/>
        <v>98</v>
      </c>
      <c r="I1079" s="251">
        <f t="shared" si="570"/>
        <v>0</v>
      </c>
      <c r="J1079" s="251">
        <f t="shared" si="545"/>
        <v>0</v>
      </c>
      <c r="K1079" s="224">
        <f t="shared" si="546"/>
        <v>98</v>
      </c>
      <c r="L1079" s="224" t="s">
        <v>62</v>
      </c>
      <c r="M1079" s="150">
        <v>46022</v>
      </c>
      <c r="N1079" s="150">
        <v>46022</v>
      </c>
      <c r="O1079" s="80"/>
      <c r="P1079" s="221"/>
      <c r="Q1079" s="78"/>
      <c r="R1079" s="80"/>
    </row>
    <row r="1080" spans="1:18" ht="14.25" x14ac:dyDescent="0.2">
      <c r="A1080" s="332"/>
      <c r="B1080" s="147" t="s">
        <v>76</v>
      </c>
      <c r="C1080" s="224"/>
      <c r="D1080" s="224"/>
      <c r="E1080" s="224"/>
      <c r="F1080" s="224"/>
      <c r="G1080" s="224" t="s">
        <v>62</v>
      </c>
      <c r="H1080" s="224"/>
      <c r="I1080" s="251" t="s">
        <v>62</v>
      </c>
      <c r="J1080" s="251" t="str">
        <f t="shared" si="545"/>
        <v>X</v>
      </c>
      <c r="K1080" s="224" t="str">
        <f t="shared" si="546"/>
        <v>X</v>
      </c>
      <c r="L1080" s="224" t="s">
        <v>62</v>
      </c>
      <c r="M1080" s="224"/>
      <c r="N1080" s="224"/>
      <c r="O1080" s="221" t="s">
        <v>62</v>
      </c>
      <c r="P1080" s="221" t="s">
        <v>62</v>
      </c>
      <c r="Q1080" s="226" t="s">
        <v>62</v>
      </c>
      <c r="R1080" s="221" t="s">
        <v>62</v>
      </c>
    </row>
    <row r="1081" spans="1:18" ht="65.45" customHeight="1" x14ac:dyDescent="0.2">
      <c r="A1081" s="332"/>
      <c r="B1081" s="148" t="s">
        <v>192</v>
      </c>
      <c r="C1081" s="224"/>
      <c r="D1081" s="224" t="s">
        <v>62</v>
      </c>
      <c r="E1081" s="224"/>
      <c r="F1081" s="224"/>
      <c r="G1081" s="224">
        <f t="shared" ref="G1081:I1081" si="571">G1078</f>
        <v>98</v>
      </c>
      <c r="H1081" s="224">
        <f t="shared" si="571"/>
        <v>98</v>
      </c>
      <c r="I1081" s="251">
        <f t="shared" si="571"/>
        <v>0</v>
      </c>
      <c r="J1081" s="251">
        <f t="shared" si="545"/>
        <v>0</v>
      </c>
      <c r="K1081" s="224">
        <f t="shared" si="546"/>
        <v>98</v>
      </c>
      <c r="L1081" s="224" t="s">
        <v>62</v>
      </c>
      <c r="M1081" s="150">
        <v>46022</v>
      </c>
      <c r="N1081" s="150">
        <v>46022</v>
      </c>
      <c r="O1081" s="80"/>
      <c r="P1081" s="221" t="s">
        <v>62</v>
      </c>
      <c r="Q1081" s="78"/>
      <c r="R1081" s="80"/>
    </row>
    <row r="1082" spans="1:18" ht="15" customHeight="1" x14ac:dyDescent="0.2">
      <c r="A1082" s="332"/>
      <c r="B1082" s="147" t="s">
        <v>193</v>
      </c>
      <c r="C1082" s="224"/>
      <c r="D1082" s="224"/>
      <c r="E1082" s="224"/>
      <c r="F1082" s="224"/>
      <c r="G1082" s="224" t="s">
        <v>62</v>
      </c>
      <c r="H1082" s="224"/>
      <c r="I1082" s="251" t="s">
        <v>62</v>
      </c>
      <c r="J1082" s="251" t="str">
        <f t="shared" si="545"/>
        <v>X</v>
      </c>
      <c r="K1082" s="224" t="str">
        <f t="shared" si="546"/>
        <v>X</v>
      </c>
      <c r="L1082" s="224" t="s">
        <v>62</v>
      </c>
      <c r="M1082" s="224"/>
      <c r="N1082" s="224"/>
      <c r="O1082" s="221" t="s">
        <v>62</v>
      </c>
      <c r="P1082" s="221" t="s">
        <v>62</v>
      </c>
      <c r="Q1082" s="226" t="s">
        <v>62</v>
      </c>
      <c r="R1082" s="221" t="s">
        <v>62</v>
      </c>
    </row>
    <row r="1083" spans="1:18" ht="38.65" customHeight="1" x14ac:dyDescent="0.2">
      <c r="A1083" s="332"/>
      <c r="B1083" s="148" t="s">
        <v>330</v>
      </c>
      <c r="C1083" s="224"/>
      <c r="D1083" s="224" t="s">
        <v>62</v>
      </c>
      <c r="E1083" s="224"/>
      <c r="F1083" s="224"/>
      <c r="G1083" s="224">
        <f t="shared" ref="G1083:I1083" si="572">G1078</f>
        <v>98</v>
      </c>
      <c r="H1083" s="224">
        <f t="shared" si="572"/>
        <v>98</v>
      </c>
      <c r="I1083" s="251">
        <f t="shared" si="572"/>
        <v>0</v>
      </c>
      <c r="J1083" s="251">
        <f t="shared" si="545"/>
        <v>0</v>
      </c>
      <c r="K1083" s="224">
        <f t="shared" si="546"/>
        <v>98</v>
      </c>
      <c r="L1083" s="224" t="s">
        <v>62</v>
      </c>
      <c r="M1083" s="150">
        <v>46022</v>
      </c>
      <c r="N1083" s="150">
        <v>46022</v>
      </c>
      <c r="O1083" s="80"/>
      <c r="P1083" s="221" t="s">
        <v>62</v>
      </c>
      <c r="Q1083" s="78"/>
      <c r="R1083" s="80"/>
    </row>
    <row r="1084" spans="1:18" ht="21" customHeight="1" x14ac:dyDescent="0.2">
      <c r="A1084" s="332"/>
      <c r="B1084" s="147" t="s">
        <v>71</v>
      </c>
      <c r="C1084" s="224"/>
      <c r="D1084" s="224"/>
      <c r="E1084" s="224"/>
      <c r="F1084" s="224"/>
      <c r="G1084" s="224" t="s">
        <v>62</v>
      </c>
      <c r="H1084" s="224"/>
      <c r="I1084" s="251" t="s">
        <v>62</v>
      </c>
      <c r="J1084" s="251" t="str">
        <f t="shared" si="545"/>
        <v>X</v>
      </c>
      <c r="K1084" s="224" t="str">
        <f t="shared" si="546"/>
        <v>X</v>
      </c>
      <c r="L1084" s="224" t="s">
        <v>62</v>
      </c>
      <c r="M1084" s="224"/>
      <c r="N1084" s="224"/>
      <c r="O1084" s="221" t="s">
        <v>62</v>
      </c>
      <c r="P1084" s="221" t="s">
        <v>62</v>
      </c>
      <c r="Q1084" s="226" t="s">
        <v>62</v>
      </c>
      <c r="R1084" s="221" t="s">
        <v>62</v>
      </c>
    </row>
    <row r="1085" spans="1:18" ht="21" customHeight="1" x14ac:dyDescent="0.2">
      <c r="A1085" s="333"/>
      <c r="B1085" s="148" t="s">
        <v>72</v>
      </c>
      <c r="C1085" s="224"/>
      <c r="D1085" s="224" t="s">
        <v>62</v>
      </c>
      <c r="E1085" s="224"/>
      <c r="F1085" s="224"/>
      <c r="G1085" s="224">
        <f t="shared" ref="G1085:I1085" si="573">G1078</f>
        <v>98</v>
      </c>
      <c r="H1085" s="224">
        <f t="shared" si="573"/>
        <v>98</v>
      </c>
      <c r="I1085" s="251">
        <f t="shared" si="573"/>
        <v>0</v>
      </c>
      <c r="J1085" s="251">
        <f t="shared" si="545"/>
        <v>0</v>
      </c>
      <c r="K1085" s="224">
        <f t="shared" si="546"/>
        <v>98</v>
      </c>
      <c r="L1085" s="224" t="s">
        <v>62</v>
      </c>
      <c r="M1085" s="150">
        <v>46022</v>
      </c>
      <c r="N1085" s="150">
        <v>46022</v>
      </c>
      <c r="O1085" s="80"/>
      <c r="P1085" s="221" t="s">
        <v>62</v>
      </c>
      <c r="Q1085" s="78"/>
      <c r="R1085" s="80"/>
    </row>
    <row r="1086" spans="1:18" s="56" customFormat="1" ht="74.45" customHeight="1" x14ac:dyDescent="0.25">
      <c r="A1086" s="331" t="s">
        <v>146</v>
      </c>
      <c r="B1086" s="137" t="s">
        <v>415</v>
      </c>
      <c r="C1086" s="142" t="s">
        <v>191</v>
      </c>
      <c r="D1086" s="141" t="s">
        <v>333</v>
      </c>
      <c r="E1086" s="141" t="s">
        <v>82</v>
      </c>
      <c r="F1086" s="142">
        <v>744</v>
      </c>
      <c r="G1086" s="142">
        <v>98</v>
      </c>
      <c r="H1086" s="142">
        <v>98</v>
      </c>
      <c r="I1086" s="156"/>
      <c r="J1086" s="156">
        <f t="shared" si="545"/>
        <v>0</v>
      </c>
      <c r="K1086" s="142">
        <f t="shared" si="546"/>
        <v>98</v>
      </c>
      <c r="L1086" s="142"/>
      <c r="M1086" s="142" t="s">
        <v>62</v>
      </c>
      <c r="N1086" s="142" t="s">
        <v>62</v>
      </c>
      <c r="O1086" s="80">
        <v>6072.52</v>
      </c>
      <c r="P1086" s="80" t="s">
        <v>344</v>
      </c>
      <c r="Q1086" s="78">
        <v>6072.52</v>
      </c>
      <c r="R1086" s="80"/>
    </row>
    <row r="1087" spans="1:18" ht="15.75" x14ac:dyDescent="0.2">
      <c r="A1087" s="332"/>
      <c r="B1087" s="146" t="s">
        <v>70</v>
      </c>
      <c r="C1087" s="224"/>
      <c r="D1087" s="224" t="s">
        <v>62</v>
      </c>
      <c r="E1087" s="224"/>
      <c r="F1087" s="224"/>
      <c r="G1087" s="224">
        <f t="shared" ref="G1087:I1087" si="574">G1086</f>
        <v>98</v>
      </c>
      <c r="H1087" s="224">
        <f t="shared" si="574"/>
        <v>98</v>
      </c>
      <c r="I1087" s="251">
        <f t="shared" si="574"/>
        <v>0</v>
      </c>
      <c r="J1087" s="251">
        <f t="shared" si="545"/>
        <v>0</v>
      </c>
      <c r="K1087" s="224">
        <f t="shared" si="546"/>
        <v>98</v>
      </c>
      <c r="L1087" s="224" t="s">
        <v>62</v>
      </c>
      <c r="M1087" s="150">
        <v>46022</v>
      </c>
      <c r="N1087" s="150">
        <v>46022</v>
      </c>
      <c r="O1087" s="80"/>
      <c r="P1087" s="221"/>
      <c r="Q1087" s="78"/>
      <c r="R1087" s="80"/>
    </row>
    <row r="1088" spans="1:18" ht="14.25" x14ac:dyDescent="0.2">
      <c r="A1088" s="332"/>
      <c r="B1088" s="147" t="s">
        <v>76</v>
      </c>
      <c r="C1088" s="224"/>
      <c r="D1088" s="224"/>
      <c r="E1088" s="224"/>
      <c r="F1088" s="224"/>
      <c r="G1088" s="224" t="s">
        <v>62</v>
      </c>
      <c r="H1088" s="224"/>
      <c r="I1088" s="251" t="s">
        <v>62</v>
      </c>
      <c r="J1088" s="251" t="str">
        <f t="shared" si="545"/>
        <v>X</v>
      </c>
      <c r="K1088" s="224" t="str">
        <f t="shared" si="546"/>
        <v>X</v>
      </c>
      <c r="L1088" s="224" t="s">
        <v>62</v>
      </c>
      <c r="M1088" s="224"/>
      <c r="N1088" s="224"/>
      <c r="O1088" s="221" t="s">
        <v>62</v>
      </c>
      <c r="P1088" s="221" t="s">
        <v>62</v>
      </c>
      <c r="Q1088" s="226" t="s">
        <v>62</v>
      </c>
      <c r="R1088" s="221" t="s">
        <v>62</v>
      </c>
    </row>
    <row r="1089" spans="1:18" ht="65.45" customHeight="1" x14ac:dyDescent="0.2">
      <c r="A1089" s="332"/>
      <c r="B1089" s="148" t="s">
        <v>192</v>
      </c>
      <c r="C1089" s="224"/>
      <c r="D1089" s="224" t="s">
        <v>62</v>
      </c>
      <c r="E1089" s="224"/>
      <c r="F1089" s="224"/>
      <c r="G1089" s="224">
        <f t="shared" ref="G1089:I1089" si="575">G1086</f>
        <v>98</v>
      </c>
      <c r="H1089" s="224">
        <f t="shared" si="575"/>
        <v>98</v>
      </c>
      <c r="I1089" s="251">
        <f t="shared" si="575"/>
        <v>0</v>
      </c>
      <c r="J1089" s="251">
        <f t="shared" si="545"/>
        <v>0</v>
      </c>
      <c r="K1089" s="224">
        <f t="shared" si="546"/>
        <v>98</v>
      </c>
      <c r="L1089" s="224" t="s">
        <v>62</v>
      </c>
      <c r="M1089" s="150">
        <v>46022</v>
      </c>
      <c r="N1089" s="150">
        <v>46022</v>
      </c>
      <c r="O1089" s="80"/>
      <c r="P1089" s="221" t="s">
        <v>62</v>
      </c>
      <c r="Q1089" s="78"/>
      <c r="R1089" s="80"/>
    </row>
    <row r="1090" spans="1:18" ht="15" customHeight="1" x14ac:dyDescent="0.2">
      <c r="A1090" s="332"/>
      <c r="B1090" s="147" t="s">
        <v>193</v>
      </c>
      <c r="C1090" s="224"/>
      <c r="D1090" s="224"/>
      <c r="E1090" s="224"/>
      <c r="F1090" s="224"/>
      <c r="G1090" s="224" t="s">
        <v>62</v>
      </c>
      <c r="H1090" s="224"/>
      <c r="I1090" s="251" t="s">
        <v>62</v>
      </c>
      <c r="J1090" s="251" t="str">
        <f t="shared" si="545"/>
        <v>X</v>
      </c>
      <c r="K1090" s="224" t="str">
        <f t="shared" si="546"/>
        <v>X</v>
      </c>
      <c r="L1090" s="224" t="s">
        <v>62</v>
      </c>
      <c r="M1090" s="224"/>
      <c r="N1090" s="224"/>
      <c r="O1090" s="221" t="s">
        <v>62</v>
      </c>
      <c r="P1090" s="221" t="s">
        <v>62</v>
      </c>
      <c r="Q1090" s="226" t="s">
        <v>62</v>
      </c>
      <c r="R1090" s="221" t="s">
        <v>62</v>
      </c>
    </row>
    <row r="1091" spans="1:18" ht="38.65" customHeight="1" x14ac:dyDescent="0.2">
      <c r="A1091" s="332"/>
      <c r="B1091" s="148" t="s">
        <v>330</v>
      </c>
      <c r="C1091" s="224"/>
      <c r="D1091" s="224" t="s">
        <v>62</v>
      </c>
      <c r="E1091" s="224"/>
      <c r="F1091" s="224"/>
      <c r="G1091" s="224">
        <f t="shared" ref="G1091:I1091" si="576">G1086</f>
        <v>98</v>
      </c>
      <c r="H1091" s="224">
        <f t="shared" si="576"/>
        <v>98</v>
      </c>
      <c r="I1091" s="251">
        <f t="shared" si="576"/>
        <v>0</v>
      </c>
      <c r="J1091" s="251">
        <f t="shared" si="545"/>
        <v>0</v>
      </c>
      <c r="K1091" s="224">
        <f t="shared" si="546"/>
        <v>98</v>
      </c>
      <c r="L1091" s="224" t="s">
        <v>62</v>
      </c>
      <c r="M1091" s="150">
        <v>46022</v>
      </c>
      <c r="N1091" s="150">
        <v>46022</v>
      </c>
      <c r="O1091" s="80"/>
      <c r="P1091" s="221" t="s">
        <v>62</v>
      </c>
      <c r="Q1091" s="78"/>
      <c r="R1091" s="80"/>
    </row>
    <row r="1092" spans="1:18" ht="21" customHeight="1" x14ac:dyDescent="0.2">
      <c r="A1092" s="332"/>
      <c r="B1092" s="147" t="s">
        <v>71</v>
      </c>
      <c r="C1092" s="224"/>
      <c r="D1092" s="224"/>
      <c r="E1092" s="224"/>
      <c r="F1092" s="224"/>
      <c r="G1092" s="224" t="s">
        <v>62</v>
      </c>
      <c r="H1092" s="224"/>
      <c r="I1092" s="251" t="s">
        <v>62</v>
      </c>
      <c r="J1092" s="251" t="str">
        <f t="shared" si="545"/>
        <v>X</v>
      </c>
      <c r="K1092" s="224" t="str">
        <f t="shared" si="546"/>
        <v>X</v>
      </c>
      <c r="L1092" s="224" t="s">
        <v>62</v>
      </c>
      <c r="M1092" s="224"/>
      <c r="N1092" s="224"/>
      <c r="O1092" s="221" t="s">
        <v>62</v>
      </c>
      <c r="P1092" s="221" t="s">
        <v>62</v>
      </c>
      <c r="Q1092" s="226" t="s">
        <v>62</v>
      </c>
      <c r="R1092" s="221" t="s">
        <v>62</v>
      </c>
    </row>
    <row r="1093" spans="1:18" ht="21" customHeight="1" x14ac:dyDescent="0.2">
      <c r="A1093" s="333"/>
      <c r="B1093" s="148" t="s">
        <v>72</v>
      </c>
      <c r="C1093" s="224"/>
      <c r="D1093" s="224" t="s">
        <v>62</v>
      </c>
      <c r="E1093" s="224"/>
      <c r="F1093" s="224"/>
      <c r="G1093" s="224">
        <f t="shared" ref="G1093:I1093" si="577">G1086</f>
        <v>98</v>
      </c>
      <c r="H1093" s="224">
        <f t="shared" si="577"/>
        <v>98</v>
      </c>
      <c r="I1093" s="251">
        <f t="shared" si="577"/>
        <v>0</v>
      </c>
      <c r="J1093" s="251">
        <f t="shared" si="545"/>
        <v>0</v>
      </c>
      <c r="K1093" s="224">
        <f t="shared" si="546"/>
        <v>98</v>
      </c>
      <c r="L1093" s="224" t="s">
        <v>62</v>
      </c>
      <c r="M1093" s="150">
        <v>46022</v>
      </c>
      <c r="N1093" s="150">
        <v>46022</v>
      </c>
      <c r="O1093" s="80"/>
      <c r="P1093" s="221" t="s">
        <v>62</v>
      </c>
      <c r="Q1093" s="78"/>
      <c r="R1093" s="80"/>
    </row>
    <row r="1094" spans="1:18" s="56" customFormat="1" ht="74.45" customHeight="1" x14ac:dyDescent="0.25">
      <c r="A1094" s="331" t="s">
        <v>145</v>
      </c>
      <c r="B1094" s="137" t="s">
        <v>415</v>
      </c>
      <c r="C1094" s="142" t="s">
        <v>191</v>
      </c>
      <c r="D1094" s="141" t="s">
        <v>333</v>
      </c>
      <c r="E1094" s="141" t="s">
        <v>82</v>
      </c>
      <c r="F1094" s="142">
        <v>744</v>
      </c>
      <c r="G1094" s="142">
        <v>98</v>
      </c>
      <c r="H1094" s="142">
        <v>98</v>
      </c>
      <c r="I1094" s="156"/>
      <c r="J1094" s="156">
        <f t="shared" si="545"/>
        <v>0</v>
      </c>
      <c r="K1094" s="142">
        <f t="shared" si="546"/>
        <v>98</v>
      </c>
      <c r="L1094" s="142"/>
      <c r="M1094" s="142" t="s">
        <v>62</v>
      </c>
      <c r="N1094" s="142" t="s">
        <v>62</v>
      </c>
      <c r="O1094" s="80">
        <v>6445.71</v>
      </c>
      <c r="P1094" s="80" t="s">
        <v>344</v>
      </c>
      <c r="Q1094" s="78">
        <v>6445.71</v>
      </c>
      <c r="R1094" s="80"/>
    </row>
    <row r="1095" spans="1:18" ht="15.75" x14ac:dyDescent="0.2">
      <c r="A1095" s="332"/>
      <c r="B1095" s="146" t="s">
        <v>70</v>
      </c>
      <c r="C1095" s="224"/>
      <c r="D1095" s="224" t="s">
        <v>62</v>
      </c>
      <c r="E1095" s="224"/>
      <c r="F1095" s="224"/>
      <c r="G1095" s="224">
        <f t="shared" ref="G1095:I1095" si="578">G1094</f>
        <v>98</v>
      </c>
      <c r="H1095" s="224">
        <f t="shared" si="578"/>
        <v>98</v>
      </c>
      <c r="I1095" s="251">
        <f t="shared" si="578"/>
        <v>0</v>
      </c>
      <c r="J1095" s="251">
        <f t="shared" ref="J1095:J1158" si="579">I1095</f>
        <v>0</v>
      </c>
      <c r="K1095" s="224">
        <f t="shared" ref="K1095:K1158" si="580">G1095</f>
        <v>98</v>
      </c>
      <c r="L1095" s="224" t="s">
        <v>62</v>
      </c>
      <c r="M1095" s="150">
        <v>46022</v>
      </c>
      <c r="N1095" s="150">
        <v>46022</v>
      </c>
      <c r="O1095" s="80"/>
      <c r="P1095" s="221"/>
      <c r="Q1095" s="78"/>
      <c r="R1095" s="80"/>
    </row>
    <row r="1096" spans="1:18" ht="14.25" x14ac:dyDescent="0.2">
      <c r="A1096" s="332"/>
      <c r="B1096" s="147" t="s">
        <v>76</v>
      </c>
      <c r="C1096" s="224"/>
      <c r="D1096" s="224"/>
      <c r="E1096" s="224"/>
      <c r="F1096" s="224"/>
      <c r="G1096" s="224" t="s">
        <v>62</v>
      </c>
      <c r="H1096" s="224"/>
      <c r="I1096" s="251" t="s">
        <v>62</v>
      </c>
      <c r="J1096" s="251" t="str">
        <f t="shared" si="579"/>
        <v>X</v>
      </c>
      <c r="K1096" s="224" t="str">
        <f t="shared" si="580"/>
        <v>X</v>
      </c>
      <c r="L1096" s="224" t="s">
        <v>62</v>
      </c>
      <c r="M1096" s="224"/>
      <c r="N1096" s="224"/>
      <c r="O1096" s="221" t="s">
        <v>62</v>
      </c>
      <c r="P1096" s="221" t="s">
        <v>62</v>
      </c>
      <c r="Q1096" s="226" t="s">
        <v>62</v>
      </c>
      <c r="R1096" s="221" t="s">
        <v>62</v>
      </c>
    </row>
    <row r="1097" spans="1:18" ht="65.45" customHeight="1" x14ac:dyDescent="0.2">
      <c r="A1097" s="332"/>
      <c r="B1097" s="148" t="s">
        <v>192</v>
      </c>
      <c r="C1097" s="224"/>
      <c r="D1097" s="224" t="s">
        <v>62</v>
      </c>
      <c r="E1097" s="224"/>
      <c r="F1097" s="224"/>
      <c r="G1097" s="224">
        <f t="shared" ref="G1097:I1097" si="581">G1094</f>
        <v>98</v>
      </c>
      <c r="H1097" s="224">
        <f t="shared" si="581"/>
        <v>98</v>
      </c>
      <c r="I1097" s="251">
        <f t="shared" si="581"/>
        <v>0</v>
      </c>
      <c r="J1097" s="251">
        <f t="shared" si="579"/>
        <v>0</v>
      </c>
      <c r="K1097" s="224">
        <f t="shared" si="580"/>
        <v>98</v>
      </c>
      <c r="L1097" s="224" t="s">
        <v>62</v>
      </c>
      <c r="M1097" s="150">
        <v>46022</v>
      </c>
      <c r="N1097" s="150">
        <v>46022</v>
      </c>
      <c r="O1097" s="80"/>
      <c r="P1097" s="221" t="s">
        <v>62</v>
      </c>
      <c r="Q1097" s="78"/>
      <c r="R1097" s="80"/>
    </row>
    <row r="1098" spans="1:18" ht="15" customHeight="1" x14ac:dyDescent="0.2">
      <c r="A1098" s="332"/>
      <c r="B1098" s="147" t="s">
        <v>193</v>
      </c>
      <c r="C1098" s="224"/>
      <c r="D1098" s="224"/>
      <c r="E1098" s="224"/>
      <c r="F1098" s="224"/>
      <c r="G1098" s="224" t="s">
        <v>62</v>
      </c>
      <c r="H1098" s="224"/>
      <c r="I1098" s="251" t="s">
        <v>62</v>
      </c>
      <c r="J1098" s="251" t="str">
        <f t="shared" si="579"/>
        <v>X</v>
      </c>
      <c r="K1098" s="224" t="str">
        <f t="shared" si="580"/>
        <v>X</v>
      </c>
      <c r="L1098" s="224" t="s">
        <v>62</v>
      </c>
      <c r="M1098" s="224"/>
      <c r="N1098" s="224"/>
      <c r="O1098" s="221" t="s">
        <v>62</v>
      </c>
      <c r="P1098" s="221" t="s">
        <v>62</v>
      </c>
      <c r="Q1098" s="226" t="s">
        <v>62</v>
      </c>
      <c r="R1098" s="221" t="s">
        <v>62</v>
      </c>
    </row>
    <row r="1099" spans="1:18" ht="38.65" customHeight="1" x14ac:dyDescent="0.2">
      <c r="A1099" s="332"/>
      <c r="B1099" s="148" t="s">
        <v>330</v>
      </c>
      <c r="C1099" s="224"/>
      <c r="D1099" s="224" t="s">
        <v>62</v>
      </c>
      <c r="E1099" s="224"/>
      <c r="F1099" s="224"/>
      <c r="G1099" s="224">
        <f t="shared" ref="G1099:I1099" si="582">G1094</f>
        <v>98</v>
      </c>
      <c r="H1099" s="224">
        <f t="shared" si="582"/>
        <v>98</v>
      </c>
      <c r="I1099" s="251">
        <f t="shared" si="582"/>
        <v>0</v>
      </c>
      <c r="J1099" s="251">
        <f t="shared" si="579"/>
        <v>0</v>
      </c>
      <c r="K1099" s="224">
        <f t="shared" si="580"/>
        <v>98</v>
      </c>
      <c r="L1099" s="224" t="s">
        <v>62</v>
      </c>
      <c r="M1099" s="150">
        <v>46022</v>
      </c>
      <c r="N1099" s="150">
        <v>46022</v>
      </c>
      <c r="O1099" s="80"/>
      <c r="P1099" s="221" t="s">
        <v>62</v>
      </c>
      <c r="Q1099" s="78"/>
      <c r="R1099" s="80"/>
    </row>
    <row r="1100" spans="1:18" ht="21" customHeight="1" x14ac:dyDescent="0.2">
      <c r="A1100" s="332"/>
      <c r="B1100" s="147" t="s">
        <v>71</v>
      </c>
      <c r="C1100" s="224"/>
      <c r="D1100" s="224"/>
      <c r="E1100" s="224"/>
      <c r="F1100" s="224"/>
      <c r="G1100" s="224" t="s">
        <v>62</v>
      </c>
      <c r="H1100" s="224"/>
      <c r="I1100" s="251" t="s">
        <v>62</v>
      </c>
      <c r="J1100" s="251" t="str">
        <f t="shared" si="579"/>
        <v>X</v>
      </c>
      <c r="K1100" s="224" t="str">
        <f t="shared" si="580"/>
        <v>X</v>
      </c>
      <c r="L1100" s="224" t="s">
        <v>62</v>
      </c>
      <c r="M1100" s="224"/>
      <c r="N1100" s="224"/>
      <c r="O1100" s="221" t="s">
        <v>62</v>
      </c>
      <c r="P1100" s="221" t="s">
        <v>62</v>
      </c>
      <c r="Q1100" s="226" t="s">
        <v>62</v>
      </c>
      <c r="R1100" s="221" t="s">
        <v>62</v>
      </c>
    </row>
    <row r="1101" spans="1:18" ht="21" customHeight="1" x14ac:dyDescent="0.2">
      <c r="A1101" s="333"/>
      <c r="B1101" s="148" t="s">
        <v>72</v>
      </c>
      <c r="C1101" s="224"/>
      <c r="D1101" s="224" t="s">
        <v>62</v>
      </c>
      <c r="E1101" s="224"/>
      <c r="F1101" s="224"/>
      <c r="G1101" s="224">
        <f t="shared" ref="G1101:I1101" si="583">G1094</f>
        <v>98</v>
      </c>
      <c r="H1101" s="224">
        <f t="shared" si="583"/>
        <v>98</v>
      </c>
      <c r="I1101" s="251">
        <f t="shared" si="583"/>
        <v>0</v>
      </c>
      <c r="J1101" s="251">
        <f t="shared" si="579"/>
        <v>0</v>
      </c>
      <c r="K1101" s="224">
        <f t="shared" si="580"/>
        <v>98</v>
      </c>
      <c r="L1101" s="224" t="s">
        <v>62</v>
      </c>
      <c r="M1101" s="150">
        <v>46022</v>
      </c>
      <c r="N1101" s="150">
        <v>46022</v>
      </c>
      <c r="O1101" s="80"/>
      <c r="P1101" s="221" t="s">
        <v>62</v>
      </c>
      <c r="Q1101" s="78"/>
      <c r="R1101" s="80"/>
    </row>
    <row r="1102" spans="1:18" s="56" customFormat="1" ht="74.45" customHeight="1" x14ac:dyDescent="0.25">
      <c r="A1102" s="331" t="s">
        <v>144</v>
      </c>
      <c r="B1102" s="137" t="s">
        <v>415</v>
      </c>
      <c r="C1102" s="142" t="s">
        <v>191</v>
      </c>
      <c r="D1102" s="141" t="s">
        <v>333</v>
      </c>
      <c r="E1102" s="141" t="s">
        <v>82</v>
      </c>
      <c r="F1102" s="142">
        <v>744</v>
      </c>
      <c r="G1102" s="142">
        <v>98</v>
      </c>
      <c r="H1102" s="142">
        <v>98</v>
      </c>
      <c r="I1102" s="156"/>
      <c r="J1102" s="156">
        <f t="shared" si="579"/>
        <v>0</v>
      </c>
      <c r="K1102" s="142">
        <f t="shared" si="580"/>
        <v>98</v>
      </c>
      <c r="L1102" s="142"/>
      <c r="M1102" s="142" t="s">
        <v>62</v>
      </c>
      <c r="N1102" s="142" t="s">
        <v>62</v>
      </c>
      <c r="O1102" s="80">
        <v>4834.29</v>
      </c>
      <c r="P1102" s="80" t="s">
        <v>344</v>
      </c>
      <c r="Q1102" s="78">
        <v>4834.29</v>
      </c>
      <c r="R1102" s="80"/>
    </row>
    <row r="1103" spans="1:18" ht="15.75" x14ac:dyDescent="0.2">
      <c r="A1103" s="332"/>
      <c r="B1103" s="146" t="s">
        <v>70</v>
      </c>
      <c r="C1103" s="224"/>
      <c r="D1103" s="224" t="s">
        <v>62</v>
      </c>
      <c r="E1103" s="224"/>
      <c r="F1103" s="224"/>
      <c r="G1103" s="224">
        <f t="shared" ref="G1103:I1103" si="584">G1102</f>
        <v>98</v>
      </c>
      <c r="H1103" s="224">
        <f t="shared" si="584"/>
        <v>98</v>
      </c>
      <c r="I1103" s="251">
        <f t="shared" si="584"/>
        <v>0</v>
      </c>
      <c r="J1103" s="251">
        <f t="shared" si="579"/>
        <v>0</v>
      </c>
      <c r="K1103" s="224">
        <f t="shared" si="580"/>
        <v>98</v>
      </c>
      <c r="L1103" s="224" t="s">
        <v>62</v>
      </c>
      <c r="M1103" s="150">
        <v>46022</v>
      </c>
      <c r="N1103" s="150">
        <v>46022</v>
      </c>
      <c r="O1103" s="80"/>
      <c r="P1103" s="221"/>
      <c r="Q1103" s="78"/>
      <c r="R1103" s="80"/>
    </row>
    <row r="1104" spans="1:18" ht="14.25" x14ac:dyDescent="0.2">
      <c r="A1104" s="332"/>
      <c r="B1104" s="147" t="s">
        <v>76</v>
      </c>
      <c r="C1104" s="224"/>
      <c r="D1104" s="224"/>
      <c r="E1104" s="224"/>
      <c r="F1104" s="224"/>
      <c r="G1104" s="224" t="s">
        <v>62</v>
      </c>
      <c r="H1104" s="224"/>
      <c r="I1104" s="251" t="s">
        <v>62</v>
      </c>
      <c r="J1104" s="251" t="str">
        <f t="shared" si="579"/>
        <v>X</v>
      </c>
      <c r="K1104" s="224" t="str">
        <f t="shared" si="580"/>
        <v>X</v>
      </c>
      <c r="L1104" s="224" t="s">
        <v>62</v>
      </c>
      <c r="M1104" s="224"/>
      <c r="N1104" s="224"/>
      <c r="O1104" s="221" t="s">
        <v>62</v>
      </c>
      <c r="P1104" s="221" t="s">
        <v>62</v>
      </c>
      <c r="Q1104" s="226" t="s">
        <v>62</v>
      </c>
      <c r="R1104" s="221" t="s">
        <v>62</v>
      </c>
    </row>
    <row r="1105" spans="1:18" ht="65.45" customHeight="1" x14ac:dyDescent="0.2">
      <c r="A1105" s="332"/>
      <c r="B1105" s="148" t="s">
        <v>192</v>
      </c>
      <c r="C1105" s="224"/>
      <c r="D1105" s="224" t="s">
        <v>62</v>
      </c>
      <c r="E1105" s="224"/>
      <c r="F1105" s="224"/>
      <c r="G1105" s="224">
        <f t="shared" ref="G1105:I1105" si="585">G1102</f>
        <v>98</v>
      </c>
      <c r="H1105" s="224">
        <f t="shared" si="585"/>
        <v>98</v>
      </c>
      <c r="I1105" s="251">
        <f t="shared" si="585"/>
        <v>0</v>
      </c>
      <c r="J1105" s="251">
        <f t="shared" si="579"/>
        <v>0</v>
      </c>
      <c r="K1105" s="224">
        <f t="shared" si="580"/>
        <v>98</v>
      </c>
      <c r="L1105" s="224" t="s">
        <v>62</v>
      </c>
      <c r="M1105" s="150">
        <v>46022</v>
      </c>
      <c r="N1105" s="150">
        <v>46022</v>
      </c>
      <c r="O1105" s="80"/>
      <c r="P1105" s="221" t="s">
        <v>62</v>
      </c>
      <c r="Q1105" s="78"/>
      <c r="R1105" s="80"/>
    </row>
    <row r="1106" spans="1:18" ht="15" customHeight="1" x14ac:dyDescent="0.2">
      <c r="A1106" s="332"/>
      <c r="B1106" s="147" t="s">
        <v>193</v>
      </c>
      <c r="C1106" s="224"/>
      <c r="D1106" s="224"/>
      <c r="E1106" s="224"/>
      <c r="F1106" s="224"/>
      <c r="G1106" s="224" t="s">
        <v>62</v>
      </c>
      <c r="H1106" s="224"/>
      <c r="I1106" s="251" t="s">
        <v>62</v>
      </c>
      <c r="J1106" s="251" t="str">
        <f t="shared" si="579"/>
        <v>X</v>
      </c>
      <c r="K1106" s="224" t="str">
        <f t="shared" si="580"/>
        <v>X</v>
      </c>
      <c r="L1106" s="224" t="s">
        <v>62</v>
      </c>
      <c r="M1106" s="224"/>
      <c r="N1106" s="224"/>
      <c r="O1106" s="221" t="s">
        <v>62</v>
      </c>
      <c r="P1106" s="221" t="s">
        <v>62</v>
      </c>
      <c r="Q1106" s="226" t="s">
        <v>62</v>
      </c>
      <c r="R1106" s="221" t="s">
        <v>62</v>
      </c>
    </row>
    <row r="1107" spans="1:18" ht="38.65" customHeight="1" x14ac:dyDescent="0.2">
      <c r="A1107" s="332"/>
      <c r="B1107" s="148" t="s">
        <v>330</v>
      </c>
      <c r="C1107" s="224"/>
      <c r="D1107" s="224" t="s">
        <v>62</v>
      </c>
      <c r="E1107" s="224"/>
      <c r="F1107" s="224"/>
      <c r="G1107" s="224">
        <f t="shared" ref="G1107:I1107" si="586">G1102</f>
        <v>98</v>
      </c>
      <c r="H1107" s="224">
        <f t="shared" si="586"/>
        <v>98</v>
      </c>
      <c r="I1107" s="251">
        <f t="shared" si="586"/>
        <v>0</v>
      </c>
      <c r="J1107" s="251">
        <f t="shared" si="579"/>
        <v>0</v>
      </c>
      <c r="K1107" s="224">
        <f t="shared" si="580"/>
        <v>98</v>
      </c>
      <c r="L1107" s="224" t="s">
        <v>62</v>
      </c>
      <c r="M1107" s="150">
        <v>46022</v>
      </c>
      <c r="N1107" s="150">
        <v>46022</v>
      </c>
      <c r="O1107" s="80"/>
      <c r="P1107" s="221" t="s">
        <v>62</v>
      </c>
      <c r="Q1107" s="78"/>
      <c r="R1107" s="80"/>
    </row>
    <row r="1108" spans="1:18" ht="21" customHeight="1" x14ac:dyDescent="0.2">
      <c r="A1108" s="332"/>
      <c r="B1108" s="147" t="s">
        <v>71</v>
      </c>
      <c r="C1108" s="224"/>
      <c r="D1108" s="224"/>
      <c r="E1108" s="224"/>
      <c r="F1108" s="224"/>
      <c r="G1108" s="224" t="s">
        <v>62</v>
      </c>
      <c r="H1108" s="224"/>
      <c r="I1108" s="251" t="s">
        <v>62</v>
      </c>
      <c r="J1108" s="251" t="str">
        <f t="shared" si="579"/>
        <v>X</v>
      </c>
      <c r="K1108" s="224" t="str">
        <f t="shared" si="580"/>
        <v>X</v>
      </c>
      <c r="L1108" s="224" t="s">
        <v>62</v>
      </c>
      <c r="M1108" s="224"/>
      <c r="N1108" s="224"/>
      <c r="O1108" s="221" t="s">
        <v>62</v>
      </c>
      <c r="P1108" s="221" t="s">
        <v>62</v>
      </c>
      <c r="Q1108" s="226" t="s">
        <v>62</v>
      </c>
      <c r="R1108" s="221" t="s">
        <v>62</v>
      </c>
    </row>
    <row r="1109" spans="1:18" ht="21" customHeight="1" x14ac:dyDescent="0.2">
      <c r="A1109" s="333"/>
      <c r="B1109" s="148" t="s">
        <v>72</v>
      </c>
      <c r="C1109" s="224"/>
      <c r="D1109" s="224" t="s">
        <v>62</v>
      </c>
      <c r="E1109" s="224"/>
      <c r="F1109" s="224"/>
      <c r="G1109" s="224">
        <f t="shared" ref="G1109:I1109" si="587">G1102</f>
        <v>98</v>
      </c>
      <c r="H1109" s="224">
        <f t="shared" si="587"/>
        <v>98</v>
      </c>
      <c r="I1109" s="251">
        <f t="shared" si="587"/>
        <v>0</v>
      </c>
      <c r="J1109" s="251">
        <f t="shared" si="579"/>
        <v>0</v>
      </c>
      <c r="K1109" s="224">
        <f t="shared" si="580"/>
        <v>98</v>
      </c>
      <c r="L1109" s="224" t="s">
        <v>62</v>
      </c>
      <c r="M1109" s="150">
        <v>46022</v>
      </c>
      <c r="N1109" s="150">
        <v>46022</v>
      </c>
      <c r="O1109" s="80"/>
      <c r="P1109" s="221" t="s">
        <v>62</v>
      </c>
      <c r="Q1109" s="78"/>
      <c r="R1109" s="80"/>
    </row>
    <row r="1110" spans="1:18" s="56" customFormat="1" ht="74.45" customHeight="1" x14ac:dyDescent="0.25">
      <c r="A1110" s="331" t="s">
        <v>143</v>
      </c>
      <c r="B1110" s="137" t="s">
        <v>415</v>
      </c>
      <c r="C1110" s="142" t="s">
        <v>191</v>
      </c>
      <c r="D1110" s="141" t="s">
        <v>333</v>
      </c>
      <c r="E1110" s="141" t="s">
        <v>82</v>
      </c>
      <c r="F1110" s="142">
        <v>744</v>
      </c>
      <c r="G1110" s="142">
        <v>98</v>
      </c>
      <c r="H1110" s="142">
        <v>98</v>
      </c>
      <c r="I1110" s="156"/>
      <c r="J1110" s="156">
        <f t="shared" si="579"/>
        <v>0</v>
      </c>
      <c r="K1110" s="142">
        <f t="shared" si="580"/>
        <v>98</v>
      </c>
      <c r="L1110" s="142"/>
      <c r="M1110" s="142" t="s">
        <v>62</v>
      </c>
      <c r="N1110" s="142" t="s">
        <v>62</v>
      </c>
      <c r="O1110" s="80">
        <v>13383.29</v>
      </c>
      <c r="P1110" s="80" t="s">
        <v>344</v>
      </c>
      <c r="Q1110" s="78">
        <v>13383.29</v>
      </c>
      <c r="R1110" s="80"/>
    </row>
    <row r="1111" spans="1:18" ht="15.75" x14ac:dyDescent="0.2">
      <c r="A1111" s="332"/>
      <c r="B1111" s="146" t="s">
        <v>70</v>
      </c>
      <c r="C1111" s="224"/>
      <c r="D1111" s="224" t="s">
        <v>62</v>
      </c>
      <c r="E1111" s="224"/>
      <c r="F1111" s="224"/>
      <c r="G1111" s="224">
        <f t="shared" ref="G1111:I1111" si="588">G1110</f>
        <v>98</v>
      </c>
      <c r="H1111" s="224">
        <f t="shared" si="588"/>
        <v>98</v>
      </c>
      <c r="I1111" s="251">
        <f t="shared" si="588"/>
        <v>0</v>
      </c>
      <c r="J1111" s="251">
        <f t="shared" si="579"/>
        <v>0</v>
      </c>
      <c r="K1111" s="224">
        <f t="shared" si="580"/>
        <v>98</v>
      </c>
      <c r="L1111" s="224" t="s">
        <v>62</v>
      </c>
      <c r="M1111" s="150">
        <v>46022</v>
      </c>
      <c r="N1111" s="150">
        <v>46022</v>
      </c>
      <c r="O1111" s="80"/>
      <c r="P1111" s="221"/>
      <c r="Q1111" s="78"/>
      <c r="R1111" s="80"/>
    </row>
    <row r="1112" spans="1:18" ht="14.25" x14ac:dyDescent="0.2">
      <c r="A1112" s="332"/>
      <c r="B1112" s="147" t="s">
        <v>76</v>
      </c>
      <c r="C1112" s="224"/>
      <c r="D1112" s="224"/>
      <c r="E1112" s="224"/>
      <c r="F1112" s="224"/>
      <c r="G1112" s="224" t="s">
        <v>62</v>
      </c>
      <c r="H1112" s="224"/>
      <c r="I1112" s="251" t="s">
        <v>62</v>
      </c>
      <c r="J1112" s="251" t="str">
        <f t="shared" si="579"/>
        <v>X</v>
      </c>
      <c r="K1112" s="224" t="str">
        <f t="shared" si="580"/>
        <v>X</v>
      </c>
      <c r="L1112" s="224" t="s">
        <v>62</v>
      </c>
      <c r="M1112" s="224"/>
      <c r="N1112" s="224"/>
      <c r="O1112" s="221" t="s">
        <v>62</v>
      </c>
      <c r="P1112" s="221" t="s">
        <v>62</v>
      </c>
      <c r="Q1112" s="226" t="s">
        <v>62</v>
      </c>
      <c r="R1112" s="221" t="s">
        <v>62</v>
      </c>
    </row>
    <row r="1113" spans="1:18" ht="65.45" customHeight="1" x14ac:dyDescent="0.2">
      <c r="A1113" s="332"/>
      <c r="B1113" s="148" t="s">
        <v>192</v>
      </c>
      <c r="C1113" s="224"/>
      <c r="D1113" s="224" t="s">
        <v>62</v>
      </c>
      <c r="E1113" s="224"/>
      <c r="F1113" s="224"/>
      <c r="G1113" s="224">
        <f t="shared" ref="G1113:I1113" si="589">G1110</f>
        <v>98</v>
      </c>
      <c r="H1113" s="224">
        <f t="shared" si="589"/>
        <v>98</v>
      </c>
      <c r="I1113" s="251">
        <f t="shared" si="589"/>
        <v>0</v>
      </c>
      <c r="J1113" s="251">
        <f t="shared" si="579"/>
        <v>0</v>
      </c>
      <c r="K1113" s="224">
        <f t="shared" si="580"/>
        <v>98</v>
      </c>
      <c r="L1113" s="224" t="s">
        <v>62</v>
      </c>
      <c r="M1113" s="150">
        <v>46022</v>
      </c>
      <c r="N1113" s="150">
        <v>46022</v>
      </c>
      <c r="O1113" s="80"/>
      <c r="P1113" s="221" t="s">
        <v>62</v>
      </c>
      <c r="Q1113" s="78"/>
      <c r="R1113" s="80"/>
    </row>
    <row r="1114" spans="1:18" ht="15" customHeight="1" x14ac:dyDescent="0.2">
      <c r="A1114" s="332"/>
      <c r="B1114" s="147" t="s">
        <v>193</v>
      </c>
      <c r="C1114" s="224"/>
      <c r="D1114" s="224"/>
      <c r="E1114" s="224"/>
      <c r="F1114" s="224"/>
      <c r="G1114" s="224" t="s">
        <v>62</v>
      </c>
      <c r="H1114" s="224"/>
      <c r="I1114" s="251" t="s">
        <v>62</v>
      </c>
      <c r="J1114" s="251" t="str">
        <f t="shared" si="579"/>
        <v>X</v>
      </c>
      <c r="K1114" s="224" t="str">
        <f t="shared" si="580"/>
        <v>X</v>
      </c>
      <c r="L1114" s="224" t="s">
        <v>62</v>
      </c>
      <c r="M1114" s="224"/>
      <c r="N1114" s="224"/>
      <c r="O1114" s="221" t="s">
        <v>62</v>
      </c>
      <c r="P1114" s="221" t="s">
        <v>62</v>
      </c>
      <c r="Q1114" s="226" t="s">
        <v>62</v>
      </c>
      <c r="R1114" s="221" t="s">
        <v>62</v>
      </c>
    </row>
    <row r="1115" spans="1:18" ht="38.65" customHeight="1" x14ac:dyDescent="0.2">
      <c r="A1115" s="332"/>
      <c r="B1115" s="148" t="s">
        <v>330</v>
      </c>
      <c r="C1115" s="224"/>
      <c r="D1115" s="224" t="s">
        <v>62</v>
      </c>
      <c r="E1115" s="224"/>
      <c r="F1115" s="224"/>
      <c r="G1115" s="224">
        <f t="shared" ref="G1115:I1115" si="590">G1110</f>
        <v>98</v>
      </c>
      <c r="H1115" s="224">
        <f t="shared" si="590"/>
        <v>98</v>
      </c>
      <c r="I1115" s="251">
        <f t="shared" si="590"/>
        <v>0</v>
      </c>
      <c r="J1115" s="251">
        <f t="shared" si="579"/>
        <v>0</v>
      </c>
      <c r="K1115" s="224">
        <f t="shared" si="580"/>
        <v>98</v>
      </c>
      <c r="L1115" s="224" t="s">
        <v>62</v>
      </c>
      <c r="M1115" s="150">
        <v>46022</v>
      </c>
      <c r="N1115" s="150">
        <v>46022</v>
      </c>
      <c r="O1115" s="80"/>
      <c r="P1115" s="221" t="s">
        <v>62</v>
      </c>
      <c r="Q1115" s="78"/>
      <c r="R1115" s="80"/>
    </row>
    <row r="1116" spans="1:18" ht="21" customHeight="1" x14ac:dyDescent="0.2">
      <c r="A1116" s="332"/>
      <c r="B1116" s="147" t="s">
        <v>71</v>
      </c>
      <c r="C1116" s="224"/>
      <c r="D1116" s="224"/>
      <c r="E1116" s="224"/>
      <c r="F1116" s="224"/>
      <c r="G1116" s="224" t="s">
        <v>62</v>
      </c>
      <c r="H1116" s="224"/>
      <c r="I1116" s="251" t="s">
        <v>62</v>
      </c>
      <c r="J1116" s="251" t="str">
        <f t="shared" si="579"/>
        <v>X</v>
      </c>
      <c r="K1116" s="224" t="str">
        <f t="shared" si="580"/>
        <v>X</v>
      </c>
      <c r="L1116" s="224" t="s">
        <v>62</v>
      </c>
      <c r="M1116" s="224"/>
      <c r="N1116" s="224"/>
      <c r="O1116" s="221" t="s">
        <v>62</v>
      </c>
      <c r="P1116" s="221" t="s">
        <v>62</v>
      </c>
      <c r="Q1116" s="226" t="s">
        <v>62</v>
      </c>
      <c r="R1116" s="221" t="s">
        <v>62</v>
      </c>
    </row>
    <row r="1117" spans="1:18" ht="21" customHeight="1" x14ac:dyDescent="0.2">
      <c r="A1117" s="333"/>
      <c r="B1117" s="148" t="s">
        <v>72</v>
      </c>
      <c r="C1117" s="224"/>
      <c r="D1117" s="224" t="s">
        <v>62</v>
      </c>
      <c r="E1117" s="224"/>
      <c r="F1117" s="224"/>
      <c r="G1117" s="224">
        <f t="shared" ref="G1117:I1117" si="591">G1110</f>
        <v>98</v>
      </c>
      <c r="H1117" s="224">
        <f t="shared" si="591"/>
        <v>98</v>
      </c>
      <c r="I1117" s="251">
        <f t="shared" si="591"/>
        <v>0</v>
      </c>
      <c r="J1117" s="251">
        <f t="shared" si="579"/>
        <v>0</v>
      </c>
      <c r="K1117" s="224">
        <f t="shared" si="580"/>
        <v>98</v>
      </c>
      <c r="L1117" s="224" t="s">
        <v>62</v>
      </c>
      <c r="M1117" s="150">
        <v>46022</v>
      </c>
      <c r="N1117" s="150">
        <v>46022</v>
      </c>
      <c r="O1117" s="80"/>
      <c r="P1117" s="221" t="s">
        <v>62</v>
      </c>
      <c r="Q1117" s="78"/>
      <c r="R1117" s="80"/>
    </row>
    <row r="1118" spans="1:18" s="56" customFormat="1" ht="74.45" customHeight="1" x14ac:dyDescent="0.25">
      <c r="A1118" s="331" t="s">
        <v>142</v>
      </c>
      <c r="B1118" s="137" t="s">
        <v>415</v>
      </c>
      <c r="C1118" s="142" t="s">
        <v>191</v>
      </c>
      <c r="D1118" s="141" t="s">
        <v>333</v>
      </c>
      <c r="E1118" s="141" t="s">
        <v>82</v>
      </c>
      <c r="F1118" s="142">
        <v>744</v>
      </c>
      <c r="G1118" s="142">
        <v>98</v>
      </c>
      <c r="H1118" s="142">
        <v>98</v>
      </c>
      <c r="I1118" s="156"/>
      <c r="J1118" s="156">
        <f t="shared" si="579"/>
        <v>0</v>
      </c>
      <c r="K1118" s="142">
        <f t="shared" si="580"/>
        <v>98</v>
      </c>
      <c r="L1118" s="142"/>
      <c r="M1118" s="142" t="s">
        <v>62</v>
      </c>
      <c r="N1118" s="142" t="s">
        <v>62</v>
      </c>
      <c r="O1118" s="80">
        <v>8922.19</v>
      </c>
      <c r="P1118" s="80" t="s">
        <v>344</v>
      </c>
      <c r="Q1118" s="78">
        <v>8922.19</v>
      </c>
      <c r="R1118" s="78">
        <v>8922.19</v>
      </c>
    </row>
    <row r="1119" spans="1:18" ht="15.75" x14ac:dyDescent="0.2">
      <c r="A1119" s="332"/>
      <c r="B1119" s="146" t="s">
        <v>70</v>
      </c>
      <c r="C1119" s="224"/>
      <c r="D1119" s="224" t="s">
        <v>62</v>
      </c>
      <c r="E1119" s="224"/>
      <c r="F1119" s="224"/>
      <c r="G1119" s="224">
        <f t="shared" ref="G1119:I1119" si="592">G1118</f>
        <v>98</v>
      </c>
      <c r="H1119" s="224">
        <f t="shared" si="592"/>
        <v>98</v>
      </c>
      <c r="I1119" s="251">
        <f t="shared" si="592"/>
        <v>0</v>
      </c>
      <c r="J1119" s="251">
        <f t="shared" si="579"/>
        <v>0</v>
      </c>
      <c r="K1119" s="224">
        <f t="shared" si="580"/>
        <v>98</v>
      </c>
      <c r="L1119" s="224" t="s">
        <v>62</v>
      </c>
      <c r="M1119" s="150">
        <v>46022</v>
      </c>
      <c r="N1119" s="150">
        <v>46022</v>
      </c>
      <c r="O1119" s="80"/>
      <c r="P1119" s="221"/>
      <c r="Q1119" s="78"/>
      <c r="R1119" s="80"/>
    </row>
    <row r="1120" spans="1:18" ht="14.25" x14ac:dyDescent="0.2">
      <c r="A1120" s="332"/>
      <c r="B1120" s="147" t="s">
        <v>76</v>
      </c>
      <c r="C1120" s="224"/>
      <c r="D1120" s="224"/>
      <c r="E1120" s="224"/>
      <c r="F1120" s="224"/>
      <c r="G1120" s="224" t="s">
        <v>62</v>
      </c>
      <c r="H1120" s="224"/>
      <c r="I1120" s="251" t="s">
        <v>62</v>
      </c>
      <c r="J1120" s="251" t="str">
        <f t="shared" si="579"/>
        <v>X</v>
      </c>
      <c r="K1120" s="224" t="str">
        <f t="shared" si="580"/>
        <v>X</v>
      </c>
      <c r="L1120" s="224" t="s">
        <v>62</v>
      </c>
      <c r="M1120" s="224"/>
      <c r="N1120" s="224"/>
      <c r="O1120" s="221" t="s">
        <v>62</v>
      </c>
      <c r="P1120" s="221" t="s">
        <v>62</v>
      </c>
      <c r="Q1120" s="226" t="s">
        <v>62</v>
      </c>
      <c r="R1120" s="221" t="s">
        <v>62</v>
      </c>
    </row>
    <row r="1121" spans="1:18" ht="65.45" customHeight="1" x14ac:dyDescent="0.2">
      <c r="A1121" s="332"/>
      <c r="B1121" s="148" t="s">
        <v>192</v>
      </c>
      <c r="C1121" s="224"/>
      <c r="D1121" s="224" t="s">
        <v>62</v>
      </c>
      <c r="E1121" s="224"/>
      <c r="F1121" s="224"/>
      <c r="G1121" s="224">
        <f t="shared" ref="G1121:I1121" si="593">G1118</f>
        <v>98</v>
      </c>
      <c r="H1121" s="224">
        <f t="shared" si="593"/>
        <v>98</v>
      </c>
      <c r="I1121" s="251">
        <f t="shared" si="593"/>
        <v>0</v>
      </c>
      <c r="J1121" s="251">
        <f t="shared" si="579"/>
        <v>0</v>
      </c>
      <c r="K1121" s="224">
        <f t="shared" si="580"/>
        <v>98</v>
      </c>
      <c r="L1121" s="224" t="s">
        <v>62</v>
      </c>
      <c r="M1121" s="150">
        <v>46022</v>
      </c>
      <c r="N1121" s="150">
        <v>46022</v>
      </c>
      <c r="O1121" s="80"/>
      <c r="P1121" s="221" t="s">
        <v>62</v>
      </c>
      <c r="Q1121" s="78"/>
      <c r="R1121" s="80"/>
    </row>
    <row r="1122" spans="1:18" ht="15" customHeight="1" x14ac:dyDescent="0.2">
      <c r="A1122" s="332"/>
      <c r="B1122" s="147" t="s">
        <v>193</v>
      </c>
      <c r="C1122" s="224"/>
      <c r="D1122" s="224"/>
      <c r="E1122" s="224"/>
      <c r="F1122" s="224"/>
      <c r="G1122" s="224" t="s">
        <v>62</v>
      </c>
      <c r="H1122" s="224"/>
      <c r="I1122" s="251" t="s">
        <v>62</v>
      </c>
      <c r="J1122" s="251" t="str">
        <f t="shared" si="579"/>
        <v>X</v>
      </c>
      <c r="K1122" s="224" t="str">
        <f t="shared" si="580"/>
        <v>X</v>
      </c>
      <c r="L1122" s="224" t="s">
        <v>62</v>
      </c>
      <c r="M1122" s="224"/>
      <c r="N1122" s="224"/>
      <c r="O1122" s="221" t="s">
        <v>62</v>
      </c>
      <c r="P1122" s="221" t="s">
        <v>62</v>
      </c>
      <c r="Q1122" s="226" t="s">
        <v>62</v>
      </c>
      <c r="R1122" s="221" t="s">
        <v>62</v>
      </c>
    </row>
    <row r="1123" spans="1:18" ht="38.65" customHeight="1" x14ac:dyDescent="0.2">
      <c r="A1123" s="332"/>
      <c r="B1123" s="148" t="s">
        <v>330</v>
      </c>
      <c r="C1123" s="224"/>
      <c r="D1123" s="224" t="s">
        <v>62</v>
      </c>
      <c r="E1123" s="224"/>
      <c r="F1123" s="224"/>
      <c r="G1123" s="224">
        <f t="shared" ref="G1123:I1123" si="594">G1118</f>
        <v>98</v>
      </c>
      <c r="H1123" s="224">
        <f t="shared" si="594"/>
        <v>98</v>
      </c>
      <c r="I1123" s="251">
        <f t="shared" si="594"/>
        <v>0</v>
      </c>
      <c r="J1123" s="251">
        <f t="shared" si="579"/>
        <v>0</v>
      </c>
      <c r="K1123" s="224">
        <f t="shared" si="580"/>
        <v>98</v>
      </c>
      <c r="L1123" s="224" t="s">
        <v>62</v>
      </c>
      <c r="M1123" s="150">
        <v>46022</v>
      </c>
      <c r="N1123" s="150">
        <v>46022</v>
      </c>
      <c r="O1123" s="80"/>
      <c r="P1123" s="221" t="s">
        <v>62</v>
      </c>
      <c r="Q1123" s="78"/>
      <c r="R1123" s="80"/>
    </row>
    <row r="1124" spans="1:18" ht="21" customHeight="1" x14ac:dyDescent="0.2">
      <c r="A1124" s="332"/>
      <c r="B1124" s="147" t="s">
        <v>71</v>
      </c>
      <c r="C1124" s="224"/>
      <c r="D1124" s="224"/>
      <c r="E1124" s="224"/>
      <c r="F1124" s="224"/>
      <c r="G1124" s="224" t="s">
        <v>62</v>
      </c>
      <c r="H1124" s="224"/>
      <c r="I1124" s="251" t="s">
        <v>62</v>
      </c>
      <c r="J1124" s="251" t="str">
        <f t="shared" si="579"/>
        <v>X</v>
      </c>
      <c r="K1124" s="224" t="str">
        <f t="shared" si="580"/>
        <v>X</v>
      </c>
      <c r="L1124" s="224" t="s">
        <v>62</v>
      </c>
      <c r="M1124" s="224"/>
      <c r="N1124" s="224"/>
      <c r="O1124" s="221" t="s">
        <v>62</v>
      </c>
      <c r="P1124" s="221" t="s">
        <v>62</v>
      </c>
      <c r="Q1124" s="226" t="s">
        <v>62</v>
      </c>
      <c r="R1124" s="221" t="s">
        <v>62</v>
      </c>
    </row>
    <row r="1125" spans="1:18" ht="21" customHeight="1" x14ac:dyDescent="0.2">
      <c r="A1125" s="333"/>
      <c r="B1125" s="148" t="s">
        <v>72</v>
      </c>
      <c r="C1125" s="224"/>
      <c r="D1125" s="224" t="s">
        <v>62</v>
      </c>
      <c r="E1125" s="224"/>
      <c r="F1125" s="224"/>
      <c r="G1125" s="224">
        <f t="shared" ref="G1125:I1125" si="595">G1118</f>
        <v>98</v>
      </c>
      <c r="H1125" s="224">
        <f t="shared" si="595"/>
        <v>98</v>
      </c>
      <c r="I1125" s="251">
        <f t="shared" si="595"/>
        <v>0</v>
      </c>
      <c r="J1125" s="251">
        <f t="shared" si="579"/>
        <v>0</v>
      </c>
      <c r="K1125" s="224">
        <f t="shared" si="580"/>
        <v>98</v>
      </c>
      <c r="L1125" s="224" t="s">
        <v>62</v>
      </c>
      <c r="M1125" s="150">
        <v>46022</v>
      </c>
      <c r="N1125" s="150">
        <v>46022</v>
      </c>
      <c r="O1125" s="80"/>
      <c r="P1125" s="221" t="s">
        <v>62</v>
      </c>
      <c r="Q1125" s="78"/>
      <c r="R1125" s="80"/>
    </row>
    <row r="1126" spans="1:18" s="56" customFormat="1" ht="74.45" customHeight="1" x14ac:dyDescent="0.25">
      <c r="A1126" s="331" t="s">
        <v>141</v>
      </c>
      <c r="B1126" s="137" t="s">
        <v>415</v>
      </c>
      <c r="C1126" s="142" t="s">
        <v>191</v>
      </c>
      <c r="D1126" s="141" t="s">
        <v>333</v>
      </c>
      <c r="E1126" s="141" t="s">
        <v>82</v>
      </c>
      <c r="F1126" s="142">
        <v>744</v>
      </c>
      <c r="G1126" s="142">
        <v>98</v>
      </c>
      <c r="H1126" s="142">
        <v>98</v>
      </c>
      <c r="I1126" s="156"/>
      <c r="J1126" s="156">
        <f t="shared" si="579"/>
        <v>0</v>
      </c>
      <c r="K1126" s="142">
        <f t="shared" si="580"/>
        <v>98</v>
      </c>
      <c r="L1126" s="142"/>
      <c r="M1126" s="142" t="s">
        <v>62</v>
      </c>
      <c r="N1126" s="142" t="s">
        <v>62</v>
      </c>
      <c r="O1126" s="80">
        <v>7683.95</v>
      </c>
      <c r="P1126" s="80" t="s">
        <v>344</v>
      </c>
      <c r="Q1126" s="78">
        <v>4834.29</v>
      </c>
      <c r="R1126" s="80"/>
    </row>
    <row r="1127" spans="1:18" ht="15.75" x14ac:dyDescent="0.2">
      <c r="A1127" s="332"/>
      <c r="B1127" s="146" t="s">
        <v>70</v>
      </c>
      <c r="C1127" s="224"/>
      <c r="D1127" s="224" t="s">
        <v>62</v>
      </c>
      <c r="E1127" s="224"/>
      <c r="F1127" s="224"/>
      <c r="G1127" s="224">
        <f t="shared" ref="G1127:I1127" si="596">G1126</f>
        <v>98</v>
      </c>
      <c r="H1127" s="224">
        <f t="shared" si="596"/>
        <v>98</v>
      </c>
      <c r="I1127" s="251">
        <f t="shared" si="596"/>
        <v>0</v>
      </c>
      <c r="J1127" s="251">
        <f t="shared" si="579"/>
        <v>0</v>
      </c>
      <c r="K1127" s="224">
        <f t="shared" si="580"/>
        <v>98</v>
      </c>
      <c r="L1127" s="224" t="s">
        <v>62</v>
      </c>
      <c r="M1127" s="150">
        <v>46022</v>
      </c>
      <c r="N1127" s="150">
        <v>46022</v>
      </c>
      <c r="O1127" s="80"/>
      <c r="P1127" s="221"/>
      <c r="Q1127" s="78"/>
      <c r="R1127" s="80"/>
    </row>
    <row r="1128" spans="1:18" ht="14.25" x14ac:dyDescent="0.2">
      <c r="A1128" s="332"/>
      <c r="B1128" s="147" t="s">
        <v>76</v>
      </c>
      <c r="C1128" s="224"/>
      <c r="D1128" s="224"/>
      <c r="E1128" s="224"/>
      <c r="F1128" s="224"/>
      <c r="G1128" s="224" t="s">
        <v>62</v>
      </c>
      <c r="H1128" s="224"/>
      <c r="I1128" s="251" t="s">
        <v>62</v>
      </c>
      <c r="J1128" s="251" t="str">
        <f t="shared" si="579"/>
        <v>X</v>
      </c>
      <c r="K1128" s="224" t="str">
        <f t="shared" si="580"/>
        <v>X</v>
      </c>
      <c r="L1128" s="224" t="s">
        <v>62</v>
      </c>
      <c r="M1128" s="224"/>
      <c r="N1128" s="224"/>
      <c r="O1128" s="221" t="s">
        <v>62</v>
      </c>
      <c r="P1128" s="221" t="s">
        <v>62</v>
      </c>
      <c r="Q1128" s="226" t="s">
        <v>62</v>
      </c>
      <c r="R1128" s="221" t="s">
        <v>62</v>
      </c>
    </row>
    <row r="1129" spans="1:18" ht="65.45" customHeight="1" x14ac:dyDescent="0.2">
      <c r="A1129" s="332"/>
      <c r="B1129" s="148" t="s">
        <v>192</v>
      </c>
      <c r="C1129" s="224"/>
      <c r="D1129" s="224" t="s">
        <v>62</v>
      </c>
      <c r="E1129" s="224"/>
      <c r="F1129" s="224"/>
      <c r="G1129" s="224">
        <f t="shared" ref="G1129:I1129" si="597">G1126</f>
        <v>98</v>
      </c>
      <c r="H1129" s="224">
        <f t="shared" si="597"/>
        <v>98</v>
      </c>
      <c r="I1129" s="251">
        <f t="shared" si="597"/>
        <v>0</v>
      </c>
      <c r="J1129" s="251">
        <f t="shared" si="579"/>
        <v>0</v>
      </c>
      <c r="K1129" s="224">
        <f t="shared" si="580"/>
        <v>98</v>
      </c>
      <c r="L1129" s="224" t="s">
        <v>62</v>
      </c>
      <c r="M1129" s="150">
        <v>46022</v>
      </c>
      <c r="N1129" s="150">
        <v>46022</v>
      </c>
      <c r="O1129" s="80"/>
      <c r="P1129" s="221" t="s">
        <v>62</v>
      </c>
      <c r="Q1129" s="78"/>
      <c r="R1129" s="80"/>
    </row>
    <row r="1130" spans="1:18" ht="15" customHeight="1" x14ac:dyDescent="0.2">
      <c r="A1130" s="332"/>
      <c r="B1130" s="147" t="s">
        <v>193</v>
      </c>
      <c r="C1130" s="224"/>
      <c r="D1130" s="224"/>
      <c r="E1130" s="224"/>
      <c r="F1130" s="224"/>
      <c r="G1130" s="224" t="s">
        <v>62</v>
      </c>
      <c r="H1130" s="224"/>
      <c r="I1130" s="251" t="s">
        <v>62</v>
      </c>
      <c r="J1130" s="251" t="str">
        <f t="shared" si="579"/>
        <v>X</v>
      </c>
      <c r="K1130" s="224" t="str">
        <f t="shared" si="580"/>
        <v>X</v>
      </c>
      <c r="L1130" s="224" t="s">
        <v>62</v>
      </c>
      <c r="M1130" s="224"/>
      <c r="N1130" s="224"/>
      <c r="O1130" s="221" t="s">
        <v>62</v>
      </c>
      <c r="P1130" s="221" t="s">
        <v>62</v>
      </c>
      <c r="Q1130" s="226" t="s">
        <v>62</v>
      </c>
      <c r="R1130" s="221" t="s">
        <v>62</v>
      </c>
    </row>
    <row r="1131" spans="1:18" ht="38.65" customHeight="1" x14ac:dyDescent="0.2">
      <c r="A1131" s="332"/>
      <c r="B1131" s="148" t="s">
        <v>330</v>
      </c>
      <c r="C1131" s="224"/>
      <c r="D1131" s="224" t="s">
        <v>62</v>
      </c>
      <c r="E1131" s="224"/>
      <c r="F1131" s="224"/>
      <c r="G1131" s="224">
        <f t="shared" ref="G1131:I1131" si="598">G1126</f>
        <v>98</v>
      </c>
      <c r="H1131" s="224">
        <f t="shared" si="598"/>
        <v>98</v>
      </c>
      <c r="I1131" s="251">
        <f t="shared" si="598"/>
        <v>0</v>
      </c>
      <c r="J1131" s="251">
        <f t="shared" si="579"/>
        <v>0</v>
      </c>
      <c r="K1131" s="224">
        <f t="shared" si="580"/>
        <v>98</v>
      </c>
      <c r="L1131" s="224" t="s">
        <v>62</v>
      </c>
      <c r="M1131" s="150">
        <v>46022</v>
      </c>
      <c r="N1131" s="150">
        <v>46022</v>
      </c>
      <c r="O1131" s="80"/>
      <c r="P1131" s="221" t="s">
        <v>62</v>
      </c>
      <c r="Q1131" s="78"/>
      <c r="R1131" s="80"/>
    </row>
    <row r="1132" spans="1:18" ht="21" customHeight="1" x14ac:dyDescent="0.2">
      <c r="A1132" s="332"/>
      <c r="B1132" s="147" t="s">
        <v>71</v>
      </c>
      <c r="C1132" s="224"/>
      <c r="D1132" s="224"/>
      <c r="E1132" s="224"/>
      <c r="F1132" s="224"/>
      <c r="G1132" s="224" t="s">
        <v>62</v>
      </c>
      <c r="H1132" s="224"/>
      <c r="I1132" s="251" t="s">
        <v>62</v>
      </c>
      <c r="J1132" s="251" t="str">
        <f t="shared" si="579"/>
        <v>X</v>
      </c>
      <c r="K1132" s="224" t="str">
        <f t="shared" si="580"/>
        <v>X</v>
      </c>
      <c r="L1132" s="224" t="s">
        <v>62</v>
      </c>
      <c r="M1132" s="224"/>
      <c r="N1132" s="224"/>
      <c r="O1132" s="221" t="s">
        <v>62</v>
      </c>
      <c r="P1132" s="221" t="s">
        <v>62</v>
      </c>
      <c r="Q1132" s="226" t="s">
        <v>62</v>
      </c>
      <c r="R1132" s="221" t="s">
        <v>62</v>
      </c>
    </row>
    <row r="1133" spans="1:18" ht="21" customHeight="1" x14ac:dyDescent="0.2">
      <c r="A1133" s="333"/>
      <c r="B1133" s="148" t="s">
        <v>72</v>
      </c>
      <c r="C1133" s="224"/>
      <c r="D1133" s="224" t="s">
        <v>62</v>
      </c>
      <c r="E1133" s="224"/>
      <c r="F1133" s="224"/>
      <c r="G1133" s="224">
        <f t="shared" ref="G1133:I1133" si="599">G1126</f>
        <v>98</v>
      </c>
      <c r="H1133" s="224">
        <f t="shared" si="599"/>
        <v>98</v>
      </c>
      <c r="I1133" s="251">
        <f t="shared" si="599"/>
        <v>0</v>
      </c>
      <c r="J1133" s="251">
        <f t="shared" si="579"/>
        <v>0</v>
      </c>
      <c r="K1133" s="224">
        <f t="shared" si="580"/>
        <v>98</v>
      </c>
      <c r="L1133" s="224" t="s">
        <v>62</v>
      </c>
      <c r="M1133" s="150">
        <v>46022</v>
      </c>
      <c r="N1133" s="150">
        <v>46022</v>
      </c>
      <c r="O1133" s="80"/>
      <c r="P1133" s="221" t="s">
        <v>62</v>
      </c>
      <c r="Q1133" s="78"/>
      <c r="R1133" s="80"/>
    </row>
    <row r="1134" spans="1:18" s="56" customFormat="1" ht="74.45" customHeight="1" x14ac:dyDescent="0.25">
      <c r="A1134" s="331" t="s">
        <v>140</v>
      </c>
      <c r="B1134" s="137" t="s">
        <v>415</v>
      </c>
      <c r="C1134" s="142" t="s">
        <v>191</v>
      </c>
      <c r="D1134" s="141" t="s">
        <v>333</v>
      </c>
      <c r="E1134" s="141" t="s">
        <v>82</v>
      </c>
      <c r="F1134" s="142">
        <v>744</v>
      </c>
      <c r="G1134" s="142">
        <v>98</v>
      </c>
      <c r="H1134" s="142">
        <v>98</v>
      </c>
      <c r="I1134" s="156"/>
      <c r="J1134" s="156">
        <f t="shared" si="579"/>
        <v>0</v>
      </c>
      <c r="K1134" s="142">
        <f t="shared" si="580"/>
        <v>98</v>
      </c>
      <c r="L1134" s="142"/>
      <c r="M1134" s="142" t="s">
        <v>62</v>
      </c>
      <c r="N1134" s="142" t="s">
        <v>62</v>
      </c>
      <c r="O1134" s="80">
        <v>8057.14</v>
      </c>
      <c r="P1134" s="80" t="s">
        <v>344</v>
      </c>
      <c r="Q1134" s="78">
        <v>8057.14</v>
      </c>
      <c r="R1134" s="78">
        <v>6445.72</v>
      </c>
    </row>
    <row r="1135" spans="1:18" ht="15.75" x14ac:dyDescent="0.2">
      <c r="A1135" s="332"/>
      <c r="B1135" s="146" t="s">
        <v>70</v>
      </c>
      <c r="C1135" s="224"/>
      <c r="D1135" s="224" t="s">
        <v>62</v>
      </c>
      <c r="E1135" s="224"/>
      <c r="F1135" s="224"/>
      <c r="G1135" s="224">
        <f t="shared" ref="G1135:I1135" si="600">G1134</f>
        <v>98</v>
      </c>
      <c r="H1135" s="224">
        <f t="shared" si="600"/>
        <v>98</v>
      </c>
      <c r="I1135" s="251">
        <f t="shared" si="600"/>
        <v>0</v>
      </c>
      <c r="J1135" s="251">
        <f t="shared" si="579"/>
        <v>0</v>
      </c>
      <c r="K1135" s="224">
        <f t="shared" si="580"/>
        <v>98</v>
      </c>
      <c r="L1135" s="224" t="s">
        <v>62</v>
      </c>
      <c r="M1135" s="150">
        <v>46022</v>
      </c>
      <c r="N1135" s="150">
        <v>46022</v>
      </c>
      <c r="O1135" s="80"/>
      <c r="P1135" s="221"/>
      <c r="Q1135" s="78"/>
      <c r="R1135" s="80"/>
    </row>
    <row r="1136" spans="1:18" ht="14.25" x14ac:dyDescent="0.2">
      <c r="A1136" s="332"/>
      <c r="B1136" s="147" t="s">
        <v>76</v>
      </c>
      <c r="C1136" s="224"/>
      <c r="D1136" s="224"/>
      <c r="E1136" s="224"/>
      <c r="F1136" s="224"/>
      <c r="G1136" s="224" t="s">
        <v>62</v>
      </c>
      <c r="H1136" s="224"/>
      <c r="I1136" s="251" t="s">
        <v>62</v>
      </c>
      <c r="J1136" s="251" t="str">
        <f t="shared" si="579"/>
        <v>X</v>
      </c>
      <c r="K1136" s="224" t="str">
        <f t="shared" si="580"/>
        <v>X</v>
      </c>
      <c r="L1136" s="224" t="s">
        <v>62</v>
      </c>
      <c r="M1136" s="224"/>
      <c r="N1136" s="224"/>
      <c r="O1136" s="221" t="s">
        <v>62</v>
      </c>
      <c r="P1136" s="221" t="s">
        <v>62</v>
      </c>
      <c r="Q1136" s="226" t="s">
        <v>62</v>
      </c>
      <c r="R1136" s="221" t="s">
        <v>62</v>
      </c>
    </row>
    <row r="1137" spans="1:18" ht="65.45" customHeight="1" x14ac:dyDescent="0.2">
      <c r="A1137" s="332"/>
      <c r="B1137" s="148" t="s">
        <v>192</v>
      </c>
      <c r="C1137" s="224"/>
      <c r="D1137" s="224" t="s">
        <v>62</v>
      </c>
      <c r="E1137" s="224"/>
      <c r="F1137" s="224"/>
      <c r="G1137" s="224">
        <f t="shared" ref="G1137:I1137" si="601">G1134</f>
        <v>98</v>
      </c>
      <c r="H1137" s="224">
        <f t="shared" si="601"/>
        <v>98</v>
      </c>
      <c r="I1137" s="251">
        <f t="shared" si="601"/>
        <v>0</v>
      </c>
      <c r="J1137" s="251">
        <f t="shared" si="579"/>
        <v>0</v>
      </c>
      <c r="K1137" s="224">
        <f t="shared" si="580"/>
        <v>98</v>
      </c>
      <c r="L1137" s="224" t="s">
        <v>62</v>
      </c>
      <c r="M1137" s="150">
        <v>46022</v>
      </c>
      <c r="N1137" s="150">
        <v>46022</v>
      </c>
      <c r="O1137" s="80"/>
      <c r="P1137" s="221" t="s">
        <v>62</v>
      </c>
      <c r="Q1137" s="78"/>
      <c r="R1137" s="80"/>
    </row>
    <row r="1138" spans="1:18" ht="15" customHeight="1" x14ac:dyDescent="0.2">
      <c r="A1138" s="332"/>
      <c r="B1138" s="147" t="s">
        <v>193</v>
      </c>
      <c r="C1138" s="224"/>
      <c r="D1138" s="224"/>
      <c r="E1138" s="224"/>
      <c r="F1138" s="224"/>
      <c r="G1138" s="224" t="s">
        <v>62</v>
      </c>
      <c r="H1138" s="224"/>
      <c r="I1138" s="251" t="s">
        <v>62</v>
      </c>
      <c r="J1138" s="251" t="str">
        <f t="shared" si="579"/>
        <v>X</v>
      </c>
      <c r="K1138" s="224" t="str">
        <f t="shared" si="580"/>
        <v>X</v>
      </c>
      <c r="L1138" s="224" t="s">
        <v>62</v>
      </c>
      <c r="M1138" s="224"/>
      <c r="N1138" s="224"/>
      <c r="O1138" s="221" t="s">
        <v>62</v>
      </c>
      <c r="P1138" s="221" t="s">
        <v>62</v>
      </c>
      <c r="Q1138" s="226" t="s">
        <v>62</v>
      </c>
      <c r="R1138" s="221" t="s">
        <v>62</v>
      </c>
    </row>
    <row r="1139" spans="1:18" ht="38.65" customHeight="1" x14ac:dyDescent="0.2">
      <c r="A1139" s="332"/>
      <c r="B1139" s="148" t="s">
        <v>330</v>
      </c>
      <c r="C1139" s="224"/>
      <c r="D1139" s="224" t="s">
        <v>62</v>
      </c>
      <c r="E1139" s="224"/>
      <c r="F1139" s="224"/>
      <c r="G1139" s="224">
        <f t="shared" ref="G1139:I1139" si="602">G1134</f>
        <v>98</v>
      </c>
      <c r="H1139" s="224">
        <f t="shared" si="602"/>
        <v>98</v>
      </c>
      <c r="I1139" s="251">
        <f t="shared" si="602"/>
        <v>0</v>
      </c>
      <c r="J1139" s="251">
        <f t="shared" si="579"/>
        <v>0</v>
      </c>
      <c r="K1139" s="224">
        <f t="shared" si="580"/>
        <v>98</v>
      </c>
      <c r="L1139" s="224" t="s">
        <v>62</v>
      </c>
      <c r="M1139" s="150">
        <v>46022</v>
      </c>
      <c r="N1139" s="150">
        <v>46022</v>
      </c>
      <c r="O1139" s="80"/>
      <c r="P1139" s="221" t="s">
        <v>62</v>
      </c>
      <c r="Q1139" s="78"/>
      <c r="R1139" s="80"/>
    </row>
    <row r="1140" spans="1:18" ht="21" customHeight="1" x14ac:dyDescent="0.2">
      <c r="A1140" s="332"/>
      <c r="B1140" s="147" t="s">
        <v>71</v>
      </c>
      <c r="C1140" s="224"/>
      <c r="D1140" s="224"/>
      <c r="E1140" s="224"/>
      <c r="F1140" s="224"/>
      <c r="G1140" s="224" t="s">
        <v>62</v>
      </c>
      <c r="H1140" s="224"/>
      <c r="I1140" s="251" t="s">
        <v>62</v>
      </c>
      <c r="J1140" s="251" t="str">
        <f t="shared" si="579"/>
        <v>X</v>
      </c>
      <c r="K1140" s="224" t="str">
        <f t="shared" si="580"/>
        <v>X</v>
      </c>
      <c r="L1140" s="224" t="s">
        <v>62</v>
      </c>
      <c r="M1140" s="224"/>
      <c r="N1140" s="224"/>
      <c r="O1140" s="221" t="s">
        <v>62</v>
      </c>
      <c r="P1140" s="221" t="s">
        <v>62</v>
      </c>
      <c r="Q1140" s="226" t="s">
        <v>62</v>
      </c>
      <c r="R1140" s="221" t="s">
        <v>62</v>
      </c>
    </row>
    <row r="1141" spans="1:18" ht="21" customHeight="1" x14ac:dyDescent="0.2">
      <c r="A1141" s="333"/>
      <c r="B1141" s="148" t="s">
        <v>72</v>
      </c>
      <c r="C1141" s="224"/>
      <c r="D1141" s="224" t="s">
        <v>62</v>
      </c>
      <c r="E1141" s="224"/>
      <c r="F1141" s="224"/>
      <c r="G1141" s="224">
        <f t="shared" ref="G1141:I1141" si="603">G1134</f>
        <v>98</v>
      </c>
      <c r="H1141" s="224">
        <f t="shared" si="603"/>
        <v>98</v>
      </c>
      <c r="I1141" s="251">
        <f t="shared" si="603"/>
        <v>0</v>
      </c>
      <c r="J1141" s="251">
        <f t="shared" si="579"/>
        <v>0</v>
      </c>
      <c r="K1141" s="224">
        <f t="shared" si="580"/>
        <v>98</v>
      </c>
      <c r="L1141" s="224" t="s">
        <v>62</v>
      </c>
      <c r="M1141" s="150">
        <v>46022</v>
      </c>
      <c r="N1141" s="150">
        <v>46022</v>
      </c>
      <c r="O1141" s="80"/>
      <c r="P1141" s="221" t="s">
        <v>62</v>
      </c>
      <c r="Q1141" s="78"/>
      <c r="R1141" s="80"/>
    </row>
    <row r="1142" spans="1:18" s="56" customFormat="1" ht="74.45" customHeight="1" x14ac:dyDescent="0.25">
      <c r="A1142" s="331" t="s">
        <v>139</v>
      </c>
      <c r="B1142" s="137" t="s">
        <v>415</v>
      </c>
      <c r="C1142" s="142" t="s">
        <v>191</v>
      </c>
      <c r="D1142" s="141" t="s">
        <v>333</v>
      </c>
      <c r="E1142" s="141" t="s">
        <v>82</v>
      </c>
      <c r="F1142" s="142">
        <v>744</v>
      </c>
      <c r="G1142" s="142">
        <v>98</v>
      </c>
      <c r="H1142" s="142">
        <v>98</v>
      </c>
      <c r="I1142" s="156"/>
      <c r="J1142" s="156">
        <f t="shared" si="579"/>
        <v>0</v>
      </c>
      <c r="K1142" s="142">
        <f t="shared" si="580"/>
        <v>98</v>
      </c>
      <c r="L1142" s="142"/>
      <c r="M1142" s="142" t="s">
        <v>62</v>
      </c>
      <c r="N1142" s="142" t="s">
        <v>62</v>
      </c>
      <c r="O1142" s="78">
        <v>9433.7000000000007</v>
      </c>
      <c r="P1142" s="80"/>
      <c r="Q1142" s="78">
        <v>9433.7000000000007</v>
      </c>
      <c r="R1142" s="78">
        <v>9433.7000000000007</v>
      </c>
    </row>
    <row r="1143" spans="1:18" ht="15.75" x14ac:dyDescent="0.2">
      <c r="A1143" s="332"/>
      <c r="B1143" s="146" t="s">
        <v>70</v>
      </c>
      <c r="C1143" s="224"/>
      <c r="D1143" s="224" t="s">
        <v>62</v>
      </c>
      <c r="E1143" s="224"/>
      <c r="F1143" s="224"/>
      <c r="G1143" s="224">
        <f t="shared" ref="G1143:I1143" si="604">G1142</f>
        <v>98</v>
      </c>
      <c r="H1143" s="224">
        <f t="shared" si="604"/>
        <v>98</v>
      </c>
      <c r="I1143" s="251">
        <f t="shared" si="604"/>
        <v>0</v>
      </c>
      <c r="J1143" s="251">
        <f t="shared" si="579"/>
        <v>0</v>
      </c>
      <c r="K1143" s="224">
        <f t="shared" si="580"/>
        <v>98</v>
      </c>
      <c r="L1143" s="224" t="s">
        <v>62</v>
      </c>
      <c r="M1143" s="150">
        <v>46022</v>
      </c>
      <c r="N1143" s="150">
        <v>46022</v>
      </c>
      <c r="O1143" s="80"/>
      <c r="P1143" s="221" t="s">
        <v>62</v>
      </c>
      <c r="Q1143" s="78"/>
      <c r="R1143" s="80"/>
    </row>
    <row r="1144" spans="1:18" ht="14.25" x14ac:dyDescent="0.2">
      <c r="A1144" s="332"/>
      <c r="B1144" s="147" t="s">
        <v>76</v>
      </c>
      <c r="C1144" s="224"/>
      <c r="D1144" s="224"/>
      <c r="E1144" s="224"/>
      <c r="F1144" s="224"/>
      <c r="G1144" s="224" t="s">
        <v>62</v>
      </c>
      <c r="H1144" s="224"/>
      <c r="I1144" s="251" t="s">
        <v>62</v>
      </c>
      <c r="J1144" s="251" t="str">
        <f t="shared" si="579"/>
        <v>X</v>
      </c>
      <c r="K1144" s="224" t="str">
        <f t="shared" si="580"/>
        <v>X</v>
      </c>
      <c r="L1144" s="224" t="s">
        <v>62</v>
      </c>
      <c r="M1144" s="224"/>
      <c r="N1144" s="224"/>
      <c r="O1144" s="221" t="s">
        <v>62</v>
      </c>
      <c r="P1144" s="221" t="s">
        <v>62</v>
      </c>
      <c r="Q1144" s="226" t="s">
        <v>62</v>
      </c>
      <c r="R1144" s="221" t="s">
        <v>62</v>
      </c>
    </row>
    <row r="1145" spans="1:18" ht="65.45" customHeight="1" x14ac:dyDescent="0.2">
      <c r="A1145" s="332"/>
      <c r="B1145" s="148" t="s">
        <v>192</v>
      </c>
      <c r="C1145" s="224"/>
      <c r="D1145" s="224" t="s">
        <v>62</v>
      </c>
      <c r="E1145" s="224"/>
      <c r="F1145" s="224"/>
      <c r="G1145" s="224">
        <f t="shared" ref="G1145:I1145" si="605">G1142</f>
        <v>98</v>
      </c>
      <c r="H1145" s="224">
        <f t="shared" si="605"/>
        <v>98</v>
      </c>
      <c r="I1145" s="251">
        <f t="shared" si="605"/>
        <v>0</v>
      </c>
      <c r="J1145" s="251">
        <f t="shared" si="579"/>
        <v>0</v>
      </c>
      <c r="K1145" s="224">
        <f t="shared" si="580"/>
        <v>98</v>
      </c>
      <c r="L1145" s="224" t="s">
        <v>62</v>
      </c>
      <c r="M1145" s="150">
        <v>46022</v>
      </c>
      <c r="N1145" s="150">
        <v>46022</v>
      </c>
      <c r="O1145" s="80"/>
      <c r="P1145" s="221" t="s">
        <v>62</v>
      </c>
      <c r="Q1145" s="78"/>
      <c r="R1145" s="80"/>
    </row>
    <row r="1146" spans="1:18" ht="15" customHeight="1" x14ac:dyDescent="0.2">
      <c r="A1146" s="332"/>
      <c r="B1146" s="147" t="s">
        <v>193</v>
      </c>
      <c r="C1146" s="224"/>
      <c r="D1146" s="224"/>
      <c r="E1146" s="224"/>
      <c r="F1146" s="224"/>
      <c r="G1146" s="224" t="s">
        <v>62</v>
      </c>
      <c r="H1146" s="224"/>
      <c r="I1146" s="251" t="s">
        <v>62</v>
      </c>
      <c r="J1146" s="251" t="str">
        <f t="shared" si="579"/>
        <v>X</v>
      </c>
      <c r="K1146" s="224" t="str">
        <f t="shared" si="580"/>
        <v>X</v>
      </c>
      <c r="L1146" s="224" t="s">
        <v>62</v>
      </c>
      <c r="M1146" s="224"/>
      <c r="N1146" s="224"/>
      <c r="O1146" s="221" t="s">
        <v>62</v>
      </c>
      <c r="P1146" s="221" t="s">
        <v>62</v>
      </c>
      <c r="Q1146" s="226" t="s">
        <v>62</v>
      </c>
      <c r="R1146" s="221" t="s">
        <v>62</v>
      </c>
    </row>
    <row r="1147" spans="1:18" ht="38.65" customHeight="1" x14ac:dyDescent="0.2">
      <c r="A1147" s="332"/>
      <c r="B1147" s="148" t="s">
        <v>330</v>
      </c>
      <c r="C1147" s="224"/>
      <c r="D1147" s="224" t="s">
        <v>62</v>
      </c>
      <c r="E1147" s="224"/>
      <c r="F1147" s="224"/>
      <c r="G1147" s="224">
        <f t="shared" ref="G1147:I1147" si="606">G1142</f>
        <v>98</v>
      </c>
      <c r="H1147" s="224">
        <f t="shared" si="606"/>
        <v>98</v>
      </c>
      <c r="I1147" s="251">
        <f t="shared" si="606"/>
        <v>0</v>
      </c>
      <c r="J1147" s="251">
        <f t="shared" si="579"/>
        <v>0</v>
      </c>
      <c r="K1147" s="224">
        <f t="shared" si="580"/>
        <v>98</v>
      </c>
      <c r="L1147" s="224" t="s">
        <v>62</v>
      </c>
      <c r="M1147" s="150">
        <v>46022</v>
      </c>
      <c r="N1147" s="150">
        <v>46022</v>
      </c>
      <c r="O1147" s="80"/>
      <c r="P1147" s="221" t="s">
        <v>62</v>
      </c>
      <c r="Q1147" s="78"/>
      <c r="R1147" s="80"/>
    </row>
    <row r="1148" spans="1:18" ht="21" customHeight="1" x14ac:dyDescent="0.2">
      <c r="A1148" s="332"/>
      <c r="B1148" s="147" t="s">
        <v>71</v>
      </c>
      <c r="C1148" s="224"/>
      <c r="D1148" s="224"/>
      <c r="E1148" s="224"/>
      <c r="F1148" s="224"/>
      <c r="G1148" s="224" t="s">
        <v>62</v>
      </c>
      <c r="H1148" s="224"/>
      <c r="I1148" s="251" t="s">
        <v>62</v>
      </c>
      <c r="J1148" s="251" t="str">
        <f t="shared" si="579"/>
        <v>X</v>
      </c>
      <c r="K1148" s="224" t="str">
        <f t="shared" si="580"/>
        <v>X</v>
      </c>
      <c r="L1148" s="224" t="s">
        <v>62</v>
      </c>
      <c r="M1148" s="224"/>
      <c r="N1148" s="224"/>
      <c r="O1148" s="221" t="s">
        <v>62</v>
      </c>
      <c r="P1148" s="221" t="s">
        <v>62</v>
      </c>
      <c r="Q1148" s="226" t="s">
        <v>62</v>
      </c>
      <c r="R1148" s="221" t="s">
        <v>62</v>
      </c>
    </row>
    <row r="1149" spans="1:18" ht="21" customHeight="1" x14ac:dyDescent="0.2">
      <c r="A1149" s="333"/>
      <c r="B1149" s="148" t="s">
        <v>72</v>
      </c>
      <c r="C1149" s="224"/>
      <c r="D1149" s="224" t="s">
        <v>62</v>
      </c>
      <c r="E1149" s="224"/>
      <c r="F1149" s="224"/>
      <c r="G1149" s="224">
        <f t="shared" ref="G1149:I1149" si="607">G1142</f>
        <v>98</v>
      </c>
      <c r="H1149" s="224">
        <f t="shared" si="607"/>
        <v>98</v>
      </c>
      <c r="I1149" s="251">
        <f t="shared" si="607"/>
        <v>0</v>
      </c>
      <c r="J1149" s="251">
        <f t="shared" si="579"/>
        <v>0</v>
      </c>
      <c r="K1149" s="224">
        <f t="shared" si="580"/>
        <v>98</v>
      </c>
      <c r="L1149" s="224" t="s">
        <v>62</v>
      </c>
      <c r="M1149" s="150">
        <v>46022</v>
      </c>
      <c r="N1149" s="150">
        <v>46022</v>
      </c>
      <c r="O1149" s="80"/>
      <c r="P1149" s="221" t="s">
        <v>62</v>
      </c>
      <c r="Q1149" s="78"/>
      <c r="R1149" s="80"/>
    </row>
    <row r="1150" spans="1:18" s="56" customFormat="1" ht="74.45" customHeight="1" x14ac:dyDescent="0.25">
      <c r="A1150" s="331" t="s">
        <v>138</v>
      </c>
      <c r="B1150" s="137" t="s">
        <v>415</v>
      </c>
      <c r="C1150" s="142" t="s">
        <v>191</v>
      </c>
      <c r="D1150" s="141" t="s">
        <v>333</v>
      </c>
      <c r="E1150" s="141" t="s">
        <v>82</v>
      </c>
      <c r="F1150" s="142">
        <v>744</v>
      </c>
      <c r="G1150" s="142">
        <v>98</v>
      </c>
      <c r="H1150" s="142">
        <v>98</v>
      </c>
      <c r="I1150" s="156"/>
      <c r="J1150" s="156">
        <f t="shared" si="579"/>
        <v>0</v>
      </c>
      <c r="K1150" s="142">
        <f t="shared" si="580"/>
        <v>98</v>
      </c>
      <c r="L1150" s="142"/>
      <c r="M1150" s="142" t="s">
        <v>62</v>
      </c>
      <c r="N1150" s="142" t="s">
        <v>62</v>
      </c>
      <c r="O1150" s="80">
        <v>17981.770000000004</v>
      </c>
      <c r="P1150" s="80" t="s">
        <v>344</v>
      </c>
      <c r="Q1150" s="78">
        <v>15132.1</v>
      </c>
      <c r="R1150" s="80"/>
    </row>
    <row r="1151" spans="1:18" ht="15.75" x14ac:dyDescent="0.2">
      <c r="A1151" s="332"/>
      <c r="B1151" s="146" t="s">
        <v>70</v>
      </c>
      <c r="C1151" s="224"/>
      <c r="D1151" s="224" t="s">
        <v>62</v>
      </c>
      <c r="E1151" s="224"/>
      <c r="F1151" s="224"/>
      <c r="G1151" s="224">
        <f t="shared" ref="G1151:I1151" si="608">G1150</f>
        <v>98</v>
      </c>
      <c r="H1151" s="224">
        <f t="shared" si="608"/>
        <v>98</v>
      </c>
      <c r="I1151" s="251">
        <f t="shared" si="608"/>
        <v>0</v>
      </c>
      <c r="J1151" s="251">
        <f t="shared" si="579"/>
        <v>0</v>
      </c>
      <c r="K1151" s="224">
        <f t="shared" si="580"/>
        <v>98</v>
      </c>
      <c r="L1151" s="224" t="s">
        <v>62</v>
      </c>
      <c r="M1151" s="150">
        <v>46022</v>
      </c>
      <c r="N1151" s="150">
        <v>46022</v>
      </c>
      <c r="O1151" s="80"/>
      <c r="P1151" s="221"/>
      <c r="Q1151" s="78"/>
      <c r="R1151" s="80"/>
    </row>
    <row r="1152" spans="1:18" ht="14.25" x14ac:dyDescent="0.2">
      <c r="A1152" s="332"/>
      <c r="B1152" s="147" t="s">
        <v>76</v>
      </c>
      <c r="C1152" s="224"/>
      <c r="D1152" s="224"/>
      <c r="E1152" s="224"/>
      <c r="F1152" s="224"/>
      <c r="G1152" s="224" t="s">
        <v>62</v>
      </c>
      <c r="H1152" s="224"/>
      <c r="I1152" s="251" t="s">
        <v>62</v>
      </c>
      <c r="J1152" s="251" t="str">
        <f t="shared" si="579"/>
        <v>X</v>
      </c>
      <c r="K1152" s="224" t="str">
        <f t="shared" si="580"/>
        <v>X</v>
      </c>
      <c r="L1152" s="224" t="s">
        <v>62</v>
      </c>
      <c r="M1152" s="224"/>
      <c r="N1152" s="224"/>
      <c r="O1152" s="221" t="s">
        <v>62</v>
      </c>
      <c r="P1152" s="221" t="s">
        <v>62</v>
      </c>
      <c r="Q1152" s="226" t="s">
        <v>62</v>
      </c>
      <c r="R1152" s="221" t="s">
        <v>62</v>
      </c>
    </row>
    <row r="1153" spans="1:18" ht="65.45" customHeight="1" x14ac:dyDescent="0.2">
      <c r="A1153" s="332"/>
      <c r="B1153" s="148" t="s">
        <v>192</v>
      </c>
      <c r="C1153" s="224"/>
      <c r="D1153" s="224" t="s">
        <v>62</v>
      </c>
      <c r="E1153" s="224"/>
      <c r="F1153" s="224"/>
      <c r="G1153" s="224">
        <f t="shared" ref="G1153:I1153" si="609">G1150</f>
        <v>98</v>
      </c>
      <c r="H1153" s="224">
        <f t="shared" si="609"/>
        <v>98</v>
      </c>
      <c r="I1153" s="251">
        <f t="shared" si="609"/>
        <v>0</v>
      </c>
      <c r="J1153" s="251">
        <f t="shared" si="579"/>
        <v>0</v>
      </c>
      <c r="K1153" s="224">
        <f t="shared" si="580"/>
        <v>98</v>
      </c>
      <c r="L1153" s="224" t="s">
        <v>62</v>
      </c>
      <c r="M1153" s="150">
        <v>46022</v>
      </c>
      <c r="N1153" s="150">
        <v>46022</v>
      </c>
      <c r="O1153" s="80"/>
      <c r="P1153" s="221" t="s">
        <v>62</v>
      </c>
      <c r="Q1153" s="78"/>
      <c r="R1153" s="80"/>
    </row>
    <row r="1154" spans="1:18" ht="15" customHeight="1" x14ac:dyDescent="0.2">
      <c r="A1154" s="332"/>
      <c r="B1154" s="147" t="s">
        <v>193</v>
      </c>
      <c r="C1154" s="224"/>
      <c r="D1154" s="224"/>
      <c r="E1154" s="224"/>
      <c r="F1154" s="224"/>
      <c r="G1154" s="224" t="s">
        <v>62</v>
      </c>
      <c r="H1154" s="224"/>
      <c r="I1154" s="251" t="s">
        <v>62</v>
      </c>
      <c r="J1154" s="251" t="str">
        <f t="shared" si="579"/>
        <v>X</v>
      </c>
      <c r="K1154" s="224" t="str">
        <f t="shared" si="580"/>
        <v>X</v>
      </c>
      <c r="L1154" s="224" t="s">
        <v>62</v>
      </c>
      <c r="M1154" s="224"/>
      <c r="N1154" s="224"/>
      <c r="O1154" s="221" t="s">
        <v>62</v>
      </c>
      <c r="P1154" s="221" t="s">
        <v>62</v>
      </c>
      <c r="Q1154" s="226" t="s">
        <v>62</v>
      </c>
      <c r="R1154" s="221" t="s">
        <v>62</v>
      </c>
    </row>
    <row r="1155" spans="1:18" ht="38.65" customHeight="1" x14ac:dyDescent="0.2">
      <c r="A1155" s="332"/>
      <c r="B1155" s="148" t="s">
        <v>330</v>
      </c>
      <c r="C1155" s="224"/>
      <c r="D1155" s="224" t="s">
        <v>62</v>
      </c>
      <c r="E1155" s="224"/>
      <c r="F1155" s="224"/>
      <c r="G1155" s="224">
        <f t="shared" ref="G1155:I1155" si="610">G1150</f>
        <v>98</v>
      </c>
      <c r="H1155" s="224">
        <f t="shared" si="610"/>
        <v>98</v>
      </c>
      <c r="I1155" s="251">
        <f t="shared" si="610"/>
        <v>0</v>
      </c>
      <c r="J1155" s="251">
        <f t="shared" si="579"/>
        <v>0</v>
      </c>
      <c r="K1155" s="224">
        <f t="shared" si="580"/>
        <v>98</v>
      </c>
      <c r="L1155" s="224" t="s">
        <v>62</v>
      </c>
      <c r="M1155" s="150">
        <v>46022</v>
      </c>
      <c r="N1155" s="150">
        <v>46022</v>
      </c>
      <c r="O1155" s="80"/>
      <c r="P1155" s="221" t="s">
        <v>62</v>
      </c>
      <c r="Q1155" s="78"/>
      <c r="R1155" s="80"/>
    </row>
    <row r="1156" spans="1:18" ht="21" customHeight="1" x14ac:dyDescent="0.2">
      <c r="A1156" s="332"/>
      <c r="B1156" s="147" t="s">
        <v>71</v>
      </c>
      <c r="C1156" s="224"/>
      <c r="D1156" s="224"/>
      <c r="E1156" s="224"/>
      <c r="F1156" s="224"/>
      <c r="G1156" s="224" t="s">
        <v>62</v>
      </c>
      <c r="H1156" s="224"/>
      <c r="I1156" s="251" t="s">
        <v>62</v>
      </c>
      <c r="J1156" s="251" t="str">
        <f t="shared" si="579"/>
        <v>X</v>
      </c>
      <c r="K1156" s="224" t="str">
        <f t="shared" si="580"/>
        <v>X</v>
      </c>
      <c r="L1156" s="224" t="s">
        <v>62</v>
      </c>
      <c r="M1156" s="224"/>
      <c r="N1156" s="224"/>
      <c r="O1156" s="221" t="s">
        <v>62</v>
      </c>
      <c r="P1156" s="221" t="s">
        <v>62</v>
      </c>
      <c r="Q1156" s="226" t="s">
        <v>62</v>
      </c>
      <c r="R1156" s="221" t="s">
        <v>62</v>
      </c>
    </row>
    <row r="1157" spans="1:18" ht="21" customHeight="1" x14ac:dyDescent="0.2">
      <c r="A1157" s="333"/>
      <c r="B1157" s="148" t="s">
        <v>72</v>
      </c>
      <c r="C1157" s="224"/>
      <c r="D1157" s="224" t="s">
        <v>62</v>
      </c>
      <c r="E1157" s="224"/>
      <c r="F1157" s="224"/>
      <c r="G1157" s="224">
        <f t="shared" ref="G1157:I1157" si="611">G1150</f>
        <v>98</v>
      </c>
      <c r="H1157" s="224">
        <f t="shared" si="611"/>
        <v>98</v>
      </c>
      <c r="I1157" s="251">
        <f t="shared" si="611"/>
        <v>0</v>
      </c>
      <c r="J1157" s="251">
        <f t="shared" si="579"/>
        <v>0</v>
      </c>
      <c r="K1157" s="224">
        <f t="shared" si="580"/>
        <v>98</v>
      </c>
      <c r="L1157" s="224" t="s">
        <v>62</v>
      </c>
      <c r="M1157" s="150">
        <v>46022</v>
      </c>
      <c r="N1157" s="150">
        <v>46022</v>
      </c>
      <c r="O1157" s="80"/>
      <c r="P1157" s="221" t="s">
        <v>62</v>
      </c>
      <c r="Q1157" s="78"/>
      <c r="R1157" s="80"/>
    </row>
    <row r="1158" spans="1:18" s="56" customFormat="1" ht="74.45" customHeight="1" x14ac:dyDescent="0.25">
      <c r="A1158" s="331" t="s">
        <v>137</v>
      </c>
      <c r="B1158" s="137" t="s">
        <v>415</v>
      </c>
      <c r="C1158" s="142" t="s">
        <v>191</v>
      </c>
      <c r="D1158" s="141" t="s">
        <v>333</v>
      </c>
      <c r="E1158" s="141" t="s">
        <v>82</v>
      </c>
      <c r="F1158" s="142">
        <v>744</v>
      </c>
      <c r="G1158" s="142">
        <v>98</v>
      </c>
      <c r="H1158" s="142">
        <v>98</v>
      </c>
      <c r="I1158" s="156"/>
      <c r="J1158" s="156">
        <f t="shared" si="579"/>
        <v>0</v>
      </c>
      <c r="K1158" s="142">
        <f t="shared" si="580"/>
        <v>98</v>
      </c>
      <c r="L1158" s="142"/>
      <c r="M1158" s="142" t="s">
        <v>62</v>
      </c>
      <c r="N1158" s="142" t="s">
        <v>62</v>
      </c>
      <c r="O1158" s="80">
        <v>8922.19</v>
      </c>
      <c r="P1158" s="80" t="s">
        <v>344</v>
      </c>
      <c r="Q1158" s="78">
        <v>8922.19</v>
      </c>
      <c r="R1158" s="78">
        <v>7310.76</v>
      </c>
    </row>
    <row r="1159" spans="1:18" ht="15.75" x14ac:dyDescent="0.2">
      <c r="A1159" s="332"/>
      <c r="B1159" s="146" t="s">
        <v>70</v>
      </c>
      <c r="C1159" s="224"/>
      <c r="D1159" s="224" t="s">
        <v>62</v>
      </c>
      <c r="E1159" s="224"/>
      <c r="F1159" s="224"/>
      <c r="G1159" s="224">
        <f t="shared" ref="G1159:I1159" si="612">G1158</f>
        <v>98</v>
      </c>
      <c r="H1159" s="224">
        <f t="shared" si="612"/>
        <v>98</v>
      </c>
      <c r="I1159" s="251">
        <f t="shared" si="612"/>
        <v>0</v>
      </c>
      <c r="J1159" s="251">
        <f t="shared" ref="J1159:J1222" si="613">I1159</f>
        <v>0</v>
      </c>
      <c r="K1159" s="224">
        <f t="shared" ref="K1159:K1222" si="614">G1159</f>
        <v>98</v>
      </c>
      <c r="L1159" s="224" t="s">
        <v>62</v>
      </c>
      <c r="M1159" s="150">
        <v>46022</v>
      </c>
      <c r="N1159" s="150">
        <v>46022</v>
      </c>
      <c r="O1159" s="80"/>
      <c r="P1159" s="221"/>
      <c r="Q1159" s="78"/>
      <c r="R1159" s="80"/>
    </row>
    <row r="1160" spans="1:18" ht="14.25" x14ac:dyDescent="0.2">
      <c r="A1160" s="332"/>
      <c r="B1160" s="147" t="s">
        <v>76</v>
      </c>
      <c r="C1160" s="224"/>
      <c r="D1160" s="224"/>
      <c r="E1160" s="224"/>
      <c r="F1160" s="224"/>
      <c r="G1160" s="224" t="s">
        <v>62</v>
      </c>
      <c r="H1160" s="224"/>
      <c r="I1160" s="251" t="s">
        <v>62</v>
      </c>
      <c r="J1160" s="251" t="str">
        <f t="shared" si="613"/>
        <v>X</v>
      </c>
      <c r="K1160" s="224" t="str">
        <f t="shared" si="614"/>
        <v>X</v>
      </c>
      <c r="L1160" s="224" t="s">
        <v>62</v>
      </c>
      <c r="M1160" s="224"/>
      <c r="N1160" s="224"/>
      <c r="O1160" s="221" t="s">
        <v>62</v>
      </c>
      <c r="P1160" s="221" t="s">
        <v>62</v>
      </c>
      <c r="Q1160" s="226" t="s">
        <v>62</v>
      </c>
      <c r="R1160" s="221" t="s">
        <v>62</v>
      </c>
    </row>
    <row r="1161" spans="1:18" ht="65.45" customHeight="1" x14ac:dyDescent="0.2">
      <c r="A1161" s="332"/>
      <c r="B1161" s="148" t="s">
        <v>192</v>
      </c>
      <c r="C1161" s="224"/>
      <c r="D1161" s="224" t="s">
        <v>62</v>
      </c>
      <c r="E1161" s="224"/>
      <c r="F1161" s="224"/>
      <c r="G1161" s="224">
        <f t="shared" ref="G1161:I1161" si="615">G1158</f>
        <v>98</v>
      </c>
      <c r="H1161" s="224">
        <f t="shared" si="615"/>
        <v>98</v>
      </c>
      <c r="I1161" s="251">
        <f t="shared" si="615"/>
        <v>0</v>
      </c>
      <c r="J1161" s="251">
        <f t="shared" si="613"/>
        <v>0</v>
      </c>
      <c r="K1161" s="224">
        <f t="shared" si="614"/>
        <v>98</v>
      </c>
      <c r="L1161" s="224" t="s">
        <v>62</v>
      </c>
      <c r="M1161" s="150">
        <v>46022</v>
      </c>
      <c r="N1161" s="150">
        <v>46022</v>
      </c>
      <c r="O1161" s="80"/>
      <c r="P1161" s="221" t="s">
        <v>62</v>
      </c>
      <c r="Q1161" s="78"/>
      <c r="R1161" s="80"/>
    </row>
    <row r="1162" spans="1:18" ht="15" customHeight="1" x14ac:dyDescent="0.2">
      <c r="A1162" s="332"/>
      <c r="B1162" s="147" t="s">
        <v>193</v>
      </c>
      <c r="C1162" s="224"/>
      <c r="D1162" s="224"/>
      <c r="E1162" s="224"/>
      <c r="F1162" s="224"/>
      <c r="G1162" s="224" t="s">
        <v>62</v>
      </c>
      <c r="H1162" s="224"/>
      <c r="I1162" s="251" t="s">
        <v>62</v>
      </c>
      <c r="J1162" s="251" t="str">
        <f t="shared" si="613"/>
        <v>X</v>
      </c>
      <c r="K1162" s="224" t="str">
        <f t="shared" si="614"/>
        <v>X</v>
      </c>
      <c r="L1162" s="224" t="s">
        <v>62</v>
      </c>
      <c r="M1162" s="224"/>
      <c r="N1162" s="224"/>
      <c r="O1162" s="221" t="s">
        <v>62</v>
      </c>
      <c r="P1162" s="221" t="s">
        <v>62</v>
      </c>
      <c r="Q1162" s="226" t="s">
        <v>62</v>
      </c>
      <c r="R1162" s="221" t="s">
        <v>62</v>
      </c>
    </row>
    <row r="1163" spans="1:18" ht="38.65" customHeight="1" x14ac:dyDescent="0.2">
      <c r="A1163" s="332"/>
      <c r="B1163" s="148" t="s">
        <v>330</v>
      </c>
      <c r="C1163" s="224"/>
      <c r="D1163" s="224" t="s">
        <v>62</v>
      </c>
      <c r="E1163" s="224"/>
      <c r="F1163" s="224"/>
      <c r="G1163" s="224">
        <f t="shared" ref="G1163:I1163" si="616">G1158</f>
        <v>98</v>
      </c>
      <c r="H1163" s="224">
        <f t="shared" si="616"/>
        <v>98</v>
      </c>
      <c r="I1163" s="251">
        <f t="shared" si="616"/>
        <v>0</v>
      </c>
      <c r="J1163" s="251">
        <f t="shared" si="613"/>
        <v>0</v>
      </c>
      <c r="K1163" s="224">
        <f t="shared" si="614"/>
        <v>98</v>
      </c>
      <c r="L1163" s="224" t="s">
        <v>62</v>
      </c>
      <c r="M1163" s="150">
        <v>46022</v>
      </c>
      <c r="N1163" s="150">
        <v>46022</v>
      </c>
      <c r="O1163" s="80"/>
      <c r="P1163" s="221" t="s">
        <v>62</v>
      </c>
      <c r="Q1163" s="78"/>
      <c r="R1163" s="80"/>
    </row>
    <row r="1164" spans="1:18" ht="21" customHeight="1" x14ac:dyDescent="0.2">
      <c r="A1164" s="332"/>
      <c r="B1164" s="147" t="s">
        <v>71</v>
      </c>
      <c r="C1164" s="224"/>
      <c r="D1164" s="224"/>
      <c r="E1164" s="224"/>
      <c r="F1164" s="224"/>
      <c r="G1164" s="224" t="s">
        <v>62</v>
      </c>
      <c r="H1164" s="224"/>
      <c r="I1164" s="251" t="s">
        <v>62</v>
      </c>
      <c r="J1164" s="251" t="str">
        <f t="shared" si="613"/>
        <v>X</v>
      </c>
      <c r="K1164" s="224" t="str">
        <f t="shared" si="614"/>
        <v>X</v>
      </c>
      <c r="L1164" s="224" t="s">
        <v>62</v>
      </c>
      <c r="M1164" s="224"/>
      <c r="N1164" s="224"/>
      <c r="O1164" s="221" t="s">
        <v>62</v>
      </c>
      <c r="P1164" s="221" t="s">
        <v>62</v>
      </c>
      <c r="Q1164" s="226" t="s">
        <v>62</v>
      </c>
      <c r="R1164" s="221" t="s">
        <v>62</v>
      </c>
    </row>
    <row r="1165" spans="1:18" ht="21" customHeight="1" x14ac:dyDescent="0.2">
      <c r="A1165" s="333"/>
      <c r="B1165" s="148" t="s">
        <v>72</v>
      </c>
      <c r="C1165" s="224"/>
      <c r="D1165" s="224" t="s">
        <v>62</v>
      </c>
      <c r="E1165" s="224"/>
      <c r="F1165" s="224"/>
      <c r="G1165" s="224">
        <f t="shared" ref="G1165:I1165" si="617">G1158</f>
        <v>98</v>
      </c>
      <c r="H1165" s="224">
        <f t="shared" si="617"/>
        <v>98</v>
      </c>
      <c r="I1165" s="251">
        <f t="shared" si="617"/>
        <v>0</v>
      </c>
      <c r="J1165" s="251">
        <f t="shared" si="613"/>
        <v>0</v>
      </c>
      <c r="K1165" s="224">
        <f t="shared" si="614"/>
        <v>98</v>
      </c>
      <c r="L1165" s="224" t="s">
        <v>62</v>
      </c>
      <c r="M1165" s="150">
        <v>46022</v>
      </c>
      <c r="N1165" s="150">
        <v>46022</v>
      </c>
      <c r="O1165" s="80"/>
      <c r="P1165" s="221" t="s">
        <v>62</v>
      </c>
      <c r="Q1165" s="78"/>
      <c r="R1165" s="80"/>
    </row>
    <row r="1166" spans="1:18" s="56" customFormat="1" ht="74.45" customHeight="1" x14ac:dyDescent="0.25">
      <c r="A1166" s="331" t="s">
        <v>136</v>
      </c>
      <c r="B1166" s="137" t="s">
        <v>415</v>
      </c>
      <c r="C1166" s="142" t="s">
        <v>191</v>
      </c>
      <c r="D1166" s="141" t="s">
        <v>333</v>
      </c>
      <c r="E1166" s="141" t="s">
        <v>82</v>
      </c>
      <c r="F1166" s="142">
        <v>744</v>
      </c>
      <c r="G1166" s="142">
        <v>98</v>
      </c>
      <c r="H1166" s="142">
        <v>98</v>
      </c>
      <c r="I1166" s="156"/>
      <c r="J1166" s="156">
        <f t="shared" si="613"/>
        <v>0</v>
      </c>
      <c r="K1166" s="142">
        <f t="shared" si="614"/>
        <v>98</v>
      </c>
      <c r="L1166" s="142"/>
      <c r="M1166" s="142" t="s">
        <v>62</v>
      </c>
      <c r="N1166" s="142" t="s">
        <v>62</v>
      </c>
      <c r="O1166" s="80">
        <v>1611.43</v>
      </c>
      <c r="P1166" s="80" t="s">
        <v>344</v>
      </c>
      <c r="Q1166" s="78">
        <v>1611.43</v>
      </c>
      <c r="R1166" s="80"/>
    </row>
    <row r="1167" spans="1:18" ht="15.75" x14ac:dyDescent="0.2">
      <c r="A1167" s="332"/>
      <c r="B1167" s="146" t="s">
        <v>70</v>
      </c>
      <c r="C1167" s="224"/>
      <c r="D1167" s="224" t="s">
        <v>62</v>
      </c>
      <c r="E1167" s="224"/>
      <c r="F1167" s="224"/>
      <c r="G1167" s="224">
        <f t="shared" ref="G1167:I1167" si="618">G1166</f>
        <v>98</v>
      </c>
      <c r="H1167" s="224">
        <f t="shared" si="618"/>
        <v>98</v>
      </c>
      <c r="I1167" s="251">
        <f t="shared" si="618"/>
        <v>0</v>
      </c>
      <c r="J1167" s="251">
        <f t="shared" si="613"/>
        <v>0</v>
      </c>
      <c r="K1167" s="224">
        <f t="shared" si="614"/>
        <v>98</v>
      </c>
      <c r="L1167" s="224" t="s">
        <v>62</v>
      </c>
      <c r="M1167" s="150">
        <v>46022</v>
      </c>
      <c r="N1167" s="150">
        <v>46022</v>
      </c>
      <c r="O1167" s="80"/>
      <c r="P1167" s="221"/>
      <c r="Q1167" s="78"/>
      <c r="R1167" s="80"/>
    </row>
    <row r="1168" spans="1:18" ht="14.25" x14ac:dyDescent="0.2">
      <c r="A1168" s="332"/>
      <c r="B1168" s="147" t="s">
        <v>76</v>
      </c>
      <c r="C1168" s="224"/>
      <c r="D1168" s="224"/>
      <c r="E1168" s="224"/>
      <c r="F1168" s="224"/>
      <c r="G1168" s="224" t="s">
        <v>62</v>
      </c>
      <c r="H1168" s="224"/>
      <c r="I1168" s="251" t="s">
        <v>62</v>
      </c>
      <c r="J1168" s="251" t="str">
        <f t="shared" si="613"/>
        <v>X</v>
      </c>
      <c r="K1168" s="224" t="str">
        <f t="shared" si="614"/>
        <v>X</v>
      </c>
      <c r="L1168" s="224" t="s">
        <v>62</v>
      </c>
      <c r="M1168" s="224"/>
      <c r="N1168" s="224"/>
      <c r="O1168" s="221" t="s">
        <v>62</v>
      </c>
      <c r="P1168" s="221" t="s">
        <v>62</v>
      </c>
      <c r="Q1168" s="226" t="s">
        <v>62</v>
      </c>
      <c r="R1168" s="221" t="s">
        <v>62</v>
      </c>
    </row>
    <row r="1169" spans="1:18" ht="65.45" customHeight="1" x14ac:dyDescent="0.2">
      <c r="A1169" s="332"/>
      <c r="B1169" s="148" t="s">
        <v>192</v>
      </c>
      <c r="C1169" s="224"/>
      <c r="D1169" s="224" t="s">
        <v>62</v>
      </c>
      <c r="E1169" s="224"/>
      <c r="F1169" s="224"/>
      <c r="G1169" s="224">
        <f t="shared" ref="G1169:I1169" si="619">G1166</f>
        <v>98</v>
      </c>
      <c r="H1169" s="224">
        <f t="shared" si="619"/>
        <v>98</v>
      </c>
      <c r="I1169" s="251">
        <f t="shared" si="619"/>
        <v>0</v>
      </c>
      <c r="J1169" s="251">
        <f t="shared" si="613"/>
        <v>0</v>
      </c>
      <c r="K1169" s="224">
        <f t="shared" si="614"/>
        <v>98</v>
      </c>
      <c r="L1169" s="224" t="s">
        <v>62</v>
      </c>
      <c r="M1169" s="150">
        <v>46022</v>
      </c>
      <c r="N1169" s="150">
        <v>46022</v>
      </c>
      <c r="O1169" s="80"/>
      <c r="P1169" s="221" t="s">
        <v>62</v>
      </c>
      <c r="Q1169" s="78"/>
      <c r="R1169" s="80"/>
    </row>
    <row r="1170" spans="1:18" ht="15" customHeight="1" x14ac:dyDescent="0.2">
      <c r="A1170" s="332"/>
      <c r="B1170" s="147" t="s">
        <v>193</v>
      </c>
      <c r="C1170" s="224"/>
      <c r="D1170" s="224"/>
      <c r="E1170" s="224"/>
      <c r="F1170" s="224"/>
      <c r="G1170" s="224" t="s">
        <v>62</v>
      </c>
      <c r="H1170" s="224"/>
      <c r="I1170" s="251" t="s">
        <v>62</v>
      </c>
      <c r="J1170" s="251" t="str">
        <f t="shared" si="613"/>
        <v>X</v>
      </c>
      <c r="K1170" s="224" t="str">
        <f t="shared" si="614"/>
        <v>X</v>
      </c>
      <c r="L1170" s="224" t="s">
        <v>62</v>
      </c>
      <c r="M1170" s="224"/>
      <c r="N1170" s="224"/>
      <c r="O1170" s="221" t="s">
        <v>62</v>
      </c>
      <c r="P1170" s="221" t="s">
        <v>62</v>
      </c>
      <c r="Q1170" s="226" t="s">
        <v>62</v>
      </c>
      <c r="R1170" s="221" t="s">
        <v>62</v>
      </c>
    </row>
    <row r="1171" spans="1:18" ht="38.65" customHeight="1" x14ac:dyDescent="0.2">
      <c r="A1171" s="332"/>
      <c r="B1171" s="148" t="s">
        <v>330</v>
      </c>
      <c r="C1171" s="224"/>
      <c r="D1171" s="224" t="s">
        <v>62</v>
      </c>
      <c r="E1171" s="224"/>
      <c r="F1171" s="224"/>
      <c r="G1171" s="224">
        <f t="shared" ref="G1171:I1171" si="620">G1166</f>
        <v>98</v>
      </c>
      <c r="H1171" s="224">
        <f t="shared" si="620"/>
        <v>98</v>
      </c>
      <c r="I1171" s="251">
        <f t="shared" si="620"/>
        <v>0</v>
      </c>
      <c r="J1171" s="251">
        <f t="shared" si="613"/>
        <v>0</v>
      </c>
      <c r="K1171" s="224">
        <f t="shared" si="614"/>
        <v>98</v>
      </c>
      <c r="L1171" s="224" t="s">
        <v>62</v>
      </c>
      <c r="M1171" s="150">
        <v>46022</v>
      </c>
      <c r="N1171" s="150">
        <v>46022</v>
      </c>
      <c r="O1171" s="80"/>
      <c r="P1171" s="221" t="s">
        <v>62</v>
      </c>
      <c r="Q1171" s="78"/>
      <c r="R1171" s="80"/>
    </row>
    <row r="1172" spans="1:18" ht="21" customHeight="1" x14ac:dyDescent="0.2">
      <c r="A1172" s="332"/>
      <c r="B1172" s="147" t="s">
        <v>71</v>
      </c>
      <c r="C1172" s="224"/>
      <c r="D1172" s="224"/>
      <c r="E1172" s="224"/>
      <c r="F1172" s="224"/>
      <c r="G1172" s="224" t="s">
        <v>62</v>
      </c>
      <c r="H1172" s="224"/>
      <c r="I1172" s="251" t="s">
        <v>62</v>
      </c>
      <c r="J1172" s="251" t="str">
        <f t="shared" si="613"/>
        <v>X</v>
      </c>
      <c r="K1172" s="224" t="str">
        <f t="shared" si="614"/>
        <v>X</v>
      </c>
      <c r="L1172" s="224" t="s">
        <v>62</v>
      </c>
      <c r="M1172" s="224"/>
      <c r="N1172" s="224"/>
      <c r="O1172" s="221" t="s">
        <v>62</v>
      </c>
      <c r="P1172" s="221" t="s">
        <v>62</v>
      </c>
      <c r="Q1172" s="226" t="s">
        <v>62</v>
      </c>
      <c r="R1172" s="221" t="s">
        <v>62</v>
      </c>
    </row>
    <row r="1173" spans="1:18" ht="21" customHeight="1" x14ac:dyDescent="0.2">
      <c r="A1173" s="333"/>
      <c r="B1173" s="148" t="s">
        <v>72</v>
      </c>
      <c r="C1173" s="224"/>
      <c r="D1173" s="224" t="s">
        <v>62</v>
      </c>
      <c r="E1173" s="224"/>
      <c r="F1173" s="224"/>
      <c r="G1173" s="224">
        <f t="shared" ref="G1173:I1173" si="621">G1166</f>
        <v>98</v>
      </c>
      <c r="H1173" s="224">
        <f t="shared" si="621"/>
        <v>98</v>
      </c>
      <c r="I1173" s="251">
        <f t="shared" si="621"/>
        <v>0</v>
      </c>
      <c r="J1173" s="251">
        <f t="shared" si="613"/>
        <v>0</v>
      </c>
      <c r="K1173" s="224">
        <f t="shared" si="614"/>
        <v>98</v>
      </c>
      <c r="L1173" s="224" t="s">
        <v>62</v>
      </c>
      <c r="M1173" s="150">
        <v>46022</v>
      </c>
      <c r="N1173" s="150">
        <v>46022</v>
      </c>
      <c r="O1173" s="80"/>
      <c r="P1173" s="221" t="s">
        <v>62</v>
      </c>
      <c r="Q1173" s="78"/>
      <c r="R1173" s="80"/>
    </row>
    <row r="1174" spans="1:18" s="56" customFormat="1" ht="74.45" customHeight="1" x14ac:dyDescent="0.25">
      <c r="A1174" s="331" t="s">
        <v>135</v>
      </c>
      <c r="B1174" s="137" t="s">
        <v>415</v>
      </c>
      <c r="C1174" s="142" t="s">
        <v>191</v>
      </c>
      <c r="D1174" s="141" t="s">
        <v>333</v>
      </c>
      <c r="E1174" s="141" t="s">
        <v>82</v>
      </c>
      <c r="F1174" s="142">
        <v>744</v>
      </c>
      <c r="G1174" s="142">
        <v>98</v>
      </c>
      <c r="H1174" s="142">
        <v>98</v>
      </c>
      <c r="I1174" s="156"/>
      <c r="J1174" s="156">
        <f t="shared" si="613"/>
        <v>0</v>
      </c>
      <c r="K1174" s="142">
        <f t="shared" si="614"/>
        <v>98</v>
      </c>
      <c r="L1174" s="142"/>
      <c r="M1174" s="142" t="s">
        <v>62</v>
      </c>
      <c r="N1174" s="142" t="s">
        <v>62</v>
      </c>
      <c r="O1174" s="80">
        <v>3222.85</v>
      </c>
      <c r="P1174" s="80"/>
      <c r="Q1174" s="78">
        <v>3222.85</v>
      </c>
      <c r="R1174" s="78">
        <v>1611.43</v>
      </c>
    </row>
    <row r="1175" spans="1:18" ht="15.75" x14ac:dyDescent="0.2">
      <c r="A1175" s="332"/>
      <c r="B1175" s="146" t="s">
        <v>70</v>
      </c>
      <c r="C1175" s="224"/>
      <c r="D1175" s="224" t="s">
        <v>62</v>
      </c>
      <c r="E1175" s="224"/>
      <c r="F1175" s="224"/>
      <c r="G1175" s="224">
        <f t="shared" ref="G1175:I1175" si="622">G1174</f>
        <v>98</v>
      </c>
      <c r="H1175" s="224">
        <f t="shared" si="622"/>
        <v>98</v>
      </c>
      <c r="I1175" s="251">
        <f t="shared" si="622"/>
        <v>0</v>
      </c>
      <c r="J1175" s="251">
        <f t="shared" si="613"/>
        <v>0</v>
      </c>
      <c r="K1175" s="224">
        <f t="shared" si="614"/>
        <v>98</v>
      </c>
      <c r="L1175" s="224" t="s">
        <v>62</v>
      </c>
      <c r="M1175" s="150">
        <v>46022</v>
      </c>
      <c r="N1175" s="150">
        <v>46022</v>
      </c>
      <c r="O1175" s="80"/>
      <c r="P1175" s="221" t="s">
        <v>62</v>
      </c>
      <c r="Q1175" s="78"/>
      <c r="R1175" s="80"/>
    </row>
    <row r="1176" spans="1:18" ht="14.25" x14ac:dyDescent="0.2">
      <c r="A1176" s="332"/>
      <c r="B1176" s="147" t="s">
        <v>76</v>
      </c>
      <c r="C1176" s="224"/>
      <c r="D1176" s="224"/>
      <c r="E1176" s="224"/>
      <c r="F1176" s="224"/>
      <c r="G1176" s="224" t="s">
        <v>62</v>
      </c>
      <c r="H1176" s="224"/>
      <c r="I1176" s="251" t="s">
        <v>62</v>
      </c>
      <c r="J1176" s="251" t="str">
        <f t="shared" si="613"/>
        <v>X</v>
      </c>
      <c r="K1176" s="224" t="str">
        <f t="shared" si="614"/>
        <v>X</v>
      </c>
      <c r="L1176" s="224" t="s">
        <v>62</v>
      </c>
      <c r="M1176" s="224"/>
      <c r="N1176" s="224"/>
      <c r="O1176" s="221" t="s">
        <v>62</v>
      </c>
      <c r="P1176" s="221" t="s">
        <v>62</v>
      </c>
      <c r="Q1176" s="226" t="s">
        <v>62</v>
      </c>
      <c r="R1176" s="221" t="s">
        <v>62</v>
      </c>
    </row>
    <row r="1177" spans="1:18" ht="65.45" customHeight="1" x14ac:dyDescent="0.2">
      <c r="A1177" s="332"/>
      <c r="B1177" s="148" t="s">
        <v>192</v>
      </c>
      <c r="C1177" s="224"/>
      <c r="D1177" s="224" t="s">
        <v>62</v>
      </c>
      <c r="E1177" s="224"/>
      <c r="F1177" s="224"/>
      <c r="G1177" s="224">
        <f t="shared" ref="G1177:I1177" si="623">G1174</f>
        <v>98</v>
      </c>
      <c r="H1177" s="224">
        <f t="shared" si="623"/>
        <v>98</v>
      </c>
      <c r="I1177" s="251">
        <f t="shared" si="623"/>
        <v>0</v>
      </c>
      <c r="J1177" s="251">
        <f t="shared" si="613"/>
        <v>0</v>
      </c>
      <c r="K1177" s="224">
        <f t="shared" si="614"/>
        <v>98</v>
      </c>
      <c r="L1177" s="224" t="s">
        <v>62</v>
      </c>
      <c r="M1177" s="150">
        <v>46022</v>
      </c>
      <c r="N1177" s="150">
        <v>46022</v>
      </c>
      <c r="O1177" s="80"/>
      <c r="P1177" s="221" t="s">
        <v>62</v>
      </c>
      <c r="Q1177" s="78"/>
      <c r="R1177" s="80"/>
    </row>
    <row r="1178" spans="1:18" ht="15" customHeight="1" x14ac:dyDescent="0.2">
      <c r="A1178" s="332"/>
      <c r="B1178" s="147" t="s">
        <v>193</v>
      </c>
      <c r="C1178" s="224"/>
      <c r="D1178" s="224"/>
      <c r="E1178" s="224"/>
      <c r="F1178" s="224"/>
      <c r="G1178" s="224" t="s">
        <v>62</v>
      </c>
      <c r="H1178" s="224"/>
      <c r="I1178" s="251" t="s">
        <v>62</v>
      </c>
      <c r="J1178" s="251" t="str">
        <f t="shared" si="613"/>
        <v>X</v>
      </c>
      <c r="K1178" s="224" t="str">
        <f t="shared" si="614"/>
        <v>X</v>
      </c>
      <c r="L1178" s="224" t="s">
        <v>62</v>
      </c>
      <c r="M1178" s="224"/>
      <c r="N1178" s="224"/>
      <c r="O1178" s="221" t="s">
        <v>62</v>
      </c>
      <c r="P1178" s="221" t="s">
        <v>62</v>
      </c>
      <c r="Q1178" s="226" t="s">
        <v>62</v>
      </c>
      <c r="R1178" s="221" t="s">
        <v>62</v>
      </c>
    </row>
    <row r="1179" spans="1:18" ht="38.65" customHeight="1" x14ac:dyDescent="0.2">
      <c r="A1179" s="332"/>
      <c r="B1179" s="148" t="s">
        <v>330</v>
      </c>
      <c r="C1179" s="224"/>
      <c r="D1179" s="224" t="s">
        <v>62</v>
      </c>
      <c r="E1179" s="224"/>
      <c r="F1179" s="224"/>
      <c r="G1179" s="224">
        <f t="shared" ref="G1179:I1179" si="624">G1174</f>
        <v>98</v>
      </c>
      <c r="H1179" s="224">
        <f t="shared" si="624"/>
        <v>98</v>
      </c>
      <c r="I1179" s="251">
        <f t="shared" si="624"/>
        <v>0</v>
      </c>
      <c r="J1179" s="251">
        <f t="shared" si="613"/>
        <v>0</v>
      </c>
      <c r="K1179" s="224">
        <f t="shared" si="614"/>
        <v>98</v>
      </c>
      <c r="L1179" s="224" t="s">
        <v>62</v>
      </c>
      <c r="M1179" s="150">
        <v>46022</v>
      </c>
      <c r="N1179" s="150">
        <v>46022</v>
      </c>
      <c r="O1179" s="80"/>
      <c r="P1179" s="221" t="s">
        <v>62</v>
      </c>
      <c r="Q1179" s="78"/>
      <c r="R1179" s="80"/>
    </row>
    <row r="1180" spans="1:18" ht="21" customHeight="1" x14ac:dyDescent="0.2">
      <c r="A1180" s="332"/>
      <c r="B1180" s="147" t="s">
        <v>71</v>
      </c>
      <c r="C1180" s="224"/>
      <c r="D1180" s="224"/>
      <c r="E1180" s="224"/>
      <c r="F1180" s="224"/>
      <c r="G1180" s="224" t="s">
        <v>62</v>
      </c>
      <c r="H1180" s="224"/>
      <c r="I1180" s="251" t="s">
        <v>62</v>
      </c>
      <c r="J1180" s="251" t="str">
        <f t="shared" si="613"/>
        <v>X</v>
      </c>
      <c r="K1180" s="224" t="str">
        <f t="shared" si="614"/>
        <v>X</v>
      </c>
      <c r="L1180" s="224" t="s">
        <v>62</v>
      </c>
      <c r="M1180" s="224"/>
      <c r="N1180" s="224"/>
      <c r="O1180" s="221" t="s">
        <v>62</v>
      </c>
      <c r="P1180" s="221" t="s">
        <v>62</v>
      </c>
      <c r="Q1180" s="226" t="s">
        <v>62</v>
      </c>
      <c r="R1180" s="221" t="s">
        <v>62</v>
      </c>
    </row>
    <row r="1181" spans="1:18" ht="21" customHeight="1" x14ac:dyDescent="0.2">
      <c r="A1181" s="333"/>
      <c r="B1181" s="148" t="s">
        <v>72</v>
      </c>
      <c r="C1181" s="224"/>
      <c r="D1181" s="224" t="s">
        <v>62</v>
      </c>
      <c r="E1181" s="224"/>
      <c r="F1181" s="224"/>
      <c r="G1181" s="224">
        <f t="shared" ref="G1181:I1181" si="625">G1174</f>
        <v>98</v>
      </c>
      <c r="H1181" s="224">
        <f t="shared" si="625"/>
        <v>98</v>
      </c>
      <c r="I1181" s="251">
        <f t="shared" si="625"/>
        <v>0</v>
      </c>
      <c r="J1181" s="251">
        <f t="shared" si="613"/>
        <v>0</v>
      </c>
      <c r="K1181" s="224">
        <f t="shared" si="614"/>
        <v>98</v>
      </c>
      <c r="L1181" s="224" t="s">
        <v>62</v>
      </c>
      <c r="M1181" s="150">
        <v>46022</v>
      </c>
      <c r="N1181" s="150">
        <v>46022</v>
      </c>
      <c r="O1181" s="80"/>
      <c r="P1181" s="221" t="s">
        <v>62</v>
      </c>
      <c r="Q1181" s="78"/>
      <c r="R1181" s="80"/>
    </row>
    <row r="1182" spans="1:18" s="56" customFormat="1" ht="74.45" customHeight="1" x14ac:dyDescent="0.25">
      <c r="A1182" s="331" t="s">
        <v>134</v>
      </c>
      <c r="B1182" s="137" t="s">
        <v>415</v>
      </c>
      <c r="C1182" s="142" t="s">
        <v>191</v>
      </c>
      <c r="D1182" s="141" t="s">
        <v>333</v>
      </c>
      <c r="E1182" s="141" t="s">
        <v>82</v>
      </c>
      <c r="F1182" s="142">
        <v>744</v>
      </c>
      <c r="G1182" s="142">
        <v>98</v>
      </c>
      <c r="H1182" s="142">
        <v>98</v>
      </c>
      <c r="I1182" s="156"/>
      <c r="J1182" s="156">
        <f t="shared" si="613"/>
        <v>0</v>
      </c>
      <c r="K1182" s="142">
        <f t="shared" si="614"/>
        <v>98</v>
      </c>
      <c r="L1182" s="142"/>
      <c r="M1182" s="142" t="s">
        <v>62</v>
      </c>
      <c r="N1182" s="142" t="s">
        <v>62</v>
      </c>
      <c r="O1182" s="80">
        <v>3222.86</v>
      </c>
      <c r="P1182" s="80" t="s">
        <v>344</v>
      </c>
      <c r="Q1182" s="78">
        <v>3222.86</v>
      </c>
      <c r="R1182" s="80"/>
    </row>
    <row r="1183" spans="1:18" ht="15.75" x14ac:dyDescent="0.2">
      <c r="A1183" s="332"/>
      <c r="B1183" s="146" t="s">
        <v>70</v>
      </c>
      <c r="C1183" s="224"/>
      <c r="D1183" s="224" t="s">
        <v>62</v>
      </c>
      <c r="E1183" s="224"/>
      <c r="F1183" s="224"/>
      <c r="G1183" s="224">
        <f t="shared" ref="G1183:I1183" si="626">G1182</f>
        <v>98</v>
      </c>
      <c r="H1183" s="224">
        <f t="shared" si="626"/>
        <v>98</v>
      </c>
      <c r="I1183" s="251">
        <f t="shared" si="626"/>
        <v>0</v>
      </c>
      <c r="J1183" s="251">
        <f t="shared" si="613"/>
        <v>0</v>
      </c>
      <c r="K1183" s="224">
        <f t="shared" si="614"/>
        <v>98</v>
      </c>
      <c r="L1183" s="224" t="s">
        <v>62</v>
      </c>
      <c r="M1183" s="150">
        <v>46022</v>
      </c>
      <c r="N1183" s="150">
        <v>46022</v>
      </c>
      <c r="O1183" s="80"/>
      <c r="P1183" s="221"/>
      <c r="Q1183" s="78"/>
      <c r="R1183" s="80"/>
    </row>
    <row r="1184" spans="1:18" ht="14.25" x14ac:dyDescent="0.2">
      <c r="A1184" s="332"/>
      <c r="B1184" s="147" t="s">
        <v>76</v>
      </c>
      <c r="C1184" s="224"/>
      <c r="D1184" s="224"/>
      <c r="E1184" s="224"/>
      <c r="F1184" s="224"/>
      <c r="G1184" s="224" t="s">
        <v>62</v>
      </c>
      <c r="H1184" s="224"/>
      <c r="I1184" s="251" t="s">
        <v>62</v>
      </c>
      <c r="J1184" s="251" t="str">
        <f t="shared" si="613"/>
        <v>X</v>
      </c>
      <c r="K1184" s="224" t="str">
        <f t="shared" si="614"/>
        <v>X</v>
      </c>
      <c r="L1184" s="224" t="s">
        <v>62</v>
      </c>
      <c r="M1184" s="224"/>
      <c r="N1184" s="224"/>
      <c r="O1184" s="221" t="s">
        <v>62</v>
      </c>
      <c r="P1184" s="221" t="s">
        <v>62</v>
      </c>
      <c r="Q1184" s="226" t="s">
        <v>62</v>
      </c>
      <c r="R1184" s="221" t="s">
        <v>62</v>
      </c>
    </row>
    <row r="1185" spans="1:18" ht="65.45" customHeight="1" x14ac:dyDescent="0.2">
      <c r="A1185" s="332"/>
      <c r="B1185" s="148" t="s">
        <v>192</v>
      </c>
      <c r="C1185" s="224"/>
      <c r="D1185" s="224" t="s">
        <v>62</v>
      </c>
      <c r="E1185" s="224"/>
      <c r="F1185" s="224"/>
      <c r="G1185" s="224">
        <f t="shared" ref="G1185:I1185" si="627">G1182</f>
        <v>98</v>
      </c>
      <c r="H1185" s="224">
        <f t="shared" si="627"/>
        <v>98</v>
      </c>
      <c r="I1185" s="251">
        <f t="shared" si="627"/>
        <v>0</v>
      </c>
      <c r="J1185" s="251">
        <f t="shared" si="613"/>
        <v>0</v>
      </c>
      <c r="K1185" s="224">
        <f t="shared" si="614"/>
        <v>98</v>
      </c>
      <c r="L1185" s="224" t="s">
        <v>62</v>
      </c>
      <c r="M1185" s="150">
        <v>46022</v>
      </c>
      <c r="N1185" s="150">
        <v>46022</v>
      </c>
      <c r="O1185" s="80"/>
      <c r="P1185" s="221" t="s">
        <v>62</v>
      </c>
      <c r="Q1185" s="78"/>
      <c r="R1185" s="80"/>
    </row>
    <row r="1186" spans="1:18" ht="15" customHeight="1" x14ac:dyDescent="0.2">
      <c r="A1186" s="332"/>
      <c r="B1186" s="147" t="s">
        <v>193</v>
      </c>
      <c r="C1186" s="224"/>
      <c r="D1186" s="224"/>
      <c r="E1186" s="224"/>
      <c r="F1186" s="224"/>
      <c r="G1186" s="224" t="s">
        <v>62</v>
      </c>
      <c r="H1186" s="224"/>
      <c r="I1186" s="251" t="s">
        <v>62</v>
      </c>
      <c r="J1186" s="251" t="str">
        <f t="shared" si="613"/>
        <v>X</v>
      </c>
      <c r="K1186" s="224" t="str">
        <f t="shared" si="614"/>
        <v>X</v>
      </c>
      <c r="L1186" s="224" t="s">
        <v>62</v>
      </c>
      <c r="M1186" s="224"/>
      <c r="N1186" s="224"/>
      <c r="O1186" s="221" t="s">
        <v>62</v>
      </c>
      <c r="P1186" s="221" t="s">
        <v>62</v>
      </c>
      <c r="Q1186" s="226" t="s">
        <v>62</v>
      </c>
      <c r="R1186" s="221" t="s">
        <v>62</v>
      </c>
    </row>
    <row r="1187" spans="1:18" ht="38.65" customHeight="1" x14ac:dyDescent="0.2">
      <c r="A1187" s="332"/>
      <c r="B1187" s="148" t="s">
        <v>330</v>
      </c>
      <c r="C1187" s="224"/>
      <c r="D1187" s="224" t="s">
        <v>62</v>
      </c>
      <c r="E1187" s="224"/>
      <c r="F1187" s="224"/>
      <c r="G1187" s="224">
        <f t="shared" ref="G1187:I1187" si="628">G1182</f>
        <v>98</v>
      </c>
      <c r="H1187" s="224">
        <f t="shared" si="628"/>
        <v>98</v>
      </c>
      <c r="I1187" s="251">
        <f t="shared" si="628"/>
        <v>0</v>
      </c>
      <c r="J1187" s="251">
        <f t="shared" si="613"/>
        <v>0</v>
      </c>
      <c r="K1187" s="224">
        <f t="shared" si="614"/>
        <v>98</v>
      </c>
      <c r="L1187" s="224" t="s">
        <v>62</v>
      </c>
      <c r="M1187" s="150">
        <v>46022</v>
      </c>
      <c r="N1187" s="150">
        <v>46022</v>
      </c>
      <c r="O1187" s="80"/>
      <c r="P1187" s="221" t="s">
        <v>62</v>
      </c>
      <c r="Q1187" s="78"/>
      <c r="R1187" s="80"/>
    </row>
    <row r="1188" spans="1:18" ht="21" customHeight="1" x14ac:dyDescent="0.2">
      <c r="A1188" s="332"/>
      <c r="B1188" s="147" t="s">
        <v>71</v>
      </c>
      <c r="C1188" s="224"/>
      <c r="D1188" s="224"/>
      <c r="E1188" s="224"/>
      <c r="F1188" s="224"/>
      <c r="G1188" s="224" t="s">
        <v>62</v>
      </c>
      <c r="H1188" s="224"/>
      <c r="I1188" s="251" t="s">
        <v>62</v>
      </c>
      <c r="J1188" s="251" t="str">
        <f t="shared" si="613"/>
        <v>X</v>
      </c>
      <c r="K1188" s="224" t="str">
        <f t="shared" si="614"/>
        <v>X</v>
      </c>
      <c r="L1188" s="224" t="s">
        <v>62</v>
      </c>
      <c r="M1188" s="224"/>
      <c r="N1188" s="224"/>
      <c r="O1188" s="221" t="s">
        <v>62</v>
      </c>
      <c r="P1188" s="221" t="s">
        <v>62</v>
      </c>
      <c r="Q1188" s="226" t="s">
        <v>62</v>
      </c>
      <c r="R1188" s="221" t="s">
        <v>62</v>
      </c>
    </row>
    <row r="1189" spans="1:18" ht="21" customHeight="1" x14ac:dyDescent="0.2">
      <c r="A1189" s="333"/>
      <c r="B1189" s="148" t="s">
        <v>72</v>
      </c>
      <c r="C1189" s="224"/>
      <c r="D1189" s="224" t="s">
        <v>62</v>
      </c>
      <c r="E1189" s="224"/>
      <c r="F1189" s="224"/>
      <c r="G1189" s="224">
        <f t="shared" ref="G1189:I1189" si="629">G1182</f>
        <v>98</v>
      </c>
      <c r="H1189" s="224">
        <f t="shared" si="629"/>
        <v>98</v>
      </c>
      <c r="I1189" s="251">
        <f t="shared" si="629"/>
        <v>0</v>
      </c>
      <c r="J1189" s="251">
        <f t="shared" si="613"/>
        <v>0</v>
      </c>
      <c r="K1189" s="224">
        <f t="shared" si="614"/>
        <v>98</v>
      </c>
      <c r="L1189" s="224" t="s">
        <v>62</v>
      </c>
      <c r="M1189" s="150">
        <v>46022</v>
      </c>
      <c r="N1189" s="150">
        <v>46022</v>
      </c>
      <c r="O1189" s="80"/>
      <c r="P1189" s="221" t="s">
        <v>62</v>
      </c>
      <c r="Q1189" s="78"/>
      <c r="R1189" s="80"/>
    </row>
    <row r="1190" spans="1:18" s="56" customFormat="1" ht="74.45" customHeight="1" x14ac:dyDescent="0.25">
      <c r="A1190" s="331" t="s">
        <v>133</v>
      </c>
      <c r="B1190" s="137" t="s">
        <v>415</v>
      </c>
      <c r="C1190" s="142" t="s">
        <v>191</v>
      </c>
      <c r="D1190" s="141" t="s">
        <v>333</v>
      </c>
      <c r="E1190" s="141" t="s">
        <v>82</v>
      </c>
      <c r="F1190" s="142">
        <v>744</v>
      </c>
      <c r="G1190" s="142">
        <v>98</v>
      </c>
      <c r="H1190" s="142">
        <v>98</v>
      </c>
      <c r="I1190" s="156"/>
      <c r="J1190" s="156">
        <f t="shared" si="613"/>
        <v>0</v>
      </c>
      <c r="K1190" s="142">
        <f t="shared" si="614"/>
        <v>98</v>
      </c>
      <c r="L1190" s="142"/>
      <c r="M1190" s="142" t="s">
        <v>62</v>
      </c>
      <c r="N1190" s="142" t="s">
        <v>62</v>
      </c>
      <c r="O1190" s="80">
        <v>3222.86</v>
      </c>
      <c r="P1190" s="80" t="s">
        <v>344</v>
      </c>
      <c r="Q1190" s="78">
        <v>3222.86</v>
      </c>
      <c r="R1190" s="80"/>
    </row>
    <row r="1191" spans="1:18" ht="15.75" x14ac:dyDescent="0.2">
      <c r="A1191" s="332"/>
      <c r="B1191" s="146" t="s">
        <v>70</v>
      </c>
      <c r="C1191" s="224"/>
      <c r="D1191" s="224" t="s">
        <v>62</v>
      </c>
      <c r="E1191" s="224"/>
      <c r="F1191" s="224"/>
      <c r="G1191" s="224">
        <f t="shared" ref="G1191:I1191" si="630">G1190</f>
        <v>98</v>
      </c>
      <c r="H1191" s="224">
        <f t="shared" si="630"/>
        <v>98</v>
      </c>
      <c r="I1191" s="251">
        <f t="shared" si="630"/>
        <v>0</v>
      </c>
      <c r="J1191" s="251">
        <f t="shared" si="613"/>
        <v>0</v>
      </c>
      <c r="K1191" s="224">
        <f t="shared" si="614"/>
        <v>98</v>
      </c>
      <c r="L1191" s="224" t="s">
        <v>62</v>
      </c>
      <c r="M1191" s="150">
        <v>46022</v>
      </c>
      <c r="N1191" s="150">
        <v>46022</v>
      </c>
      <c r="O1191" s="80"/>
      <c r="P1191" s="221"/>
      <c r="Q1191" s="78"/>
      <c r="R1191" s="80"/>
    </row>
    <row r="1192" spans="1:18" ht="14.25" x14ac:dyDescent="0.2">
      <c r="A1192" s="332"/>
      <c r="B1192" s="147" t="s">
        <v>76</v>
      </c>
      <c r="C1192" s="224"/>
      <c r="D1192" s="224"/>
      <c r="E1192" s="224"/>
      <c r="F1192" s="224"/>
      <c r="G1192" s="224" t="s">
        <v>62</v>
      </c>
      <c r="H1192" s="224"/>
      <c r="I1192" s="251" t="s">
        <v>62</v>
      </c>
      <c r="J1192" s="251" t="str">
        <f t="shared" si="613"/>
        <v>X</v>
      </c>
      <c r="K1192" s="224" t="str">
        <f t="shared" si="614"/>
        <v>X</v>
      </c>
      <c r="L1192" s="224" t="s">
        <v>62</v>
      </c>
      <c r="M1192" s="224"/>
      <c r="N1192" s="224"/>
      <c r="O1192" s="221" t="s">
        <v>62</v>
      </c>
      <c r="P1192" s="221" t="s">
        <v>62</v>
      </c>
      <c r="Q1192" s="226" t="s">
        <v>62</v>
      </c>
      <c r="R1192" s="221" t="s">
        <v>62</v>
      </c>
    </row>
    <row r="1193" spans="1:18" ht="65.45" customHeight="1" x14ac:dyDescent="0.2">
      <c r="A1193" s="332"/>
      <c r="B1193" s="148" t="s">
        <v>192</v>
      </c>
      <c r="C1193" s="224"/>
      <c r="D1193" s="224" t="s">
        <v>62</v>
      </c>
      <c r="E1193" s="224"/>
      <c r="F1193" s="224"/>
      <c r="G1193" s="224">
        <f t="shared" ref="G1193:I1193" si="631">G1190</f>
        <v>98</v>
      </c>
      <c r="H1193" s="224">
        <f t="shared" si="631"/>
        <v>98</v>
      </c>
      <c r="I1193" s="251">
        <f t="shared" si="631"/>
        <v>0</v>
      </c>
      <c r="J1193" s="251">
        <f t="shared" si="613"/>
        <v>0</v>
      </c>
      <c r="K1193" s="224">
        <f t="shared" si="614"/>
        <v>98</v>
      </c>
      <c r="L1193" s="224" t="s">
        <v>62</v>
      </c>
      <c r="M1193" s="150">
        <v>46022</v>
      </c>
      <c r="N1193" s="150">
        <v>46022</v>
      </c>
      <c r="O1193" s="80"/>
      <c r="P1193" s="221" t="s">
        <v>62</v>
      </c>
      <c r="Q1193" s="78"/>
      <c r="R1193" s="80"/>
    </row>
    <row r="1194" spans="1:18" ht="15" customHeight="1" x14ac:dyDescent="0.2">
      <c r="A1194" s="332"/>
      <c r="B1194" s="147" t="s">
        <v>193</v>
      </c>
      <c r="C1194" s="224"/>
      <c r="D1194" s="224"/>
      <c r="E1194" s="224"/>
      <c r="F1194" s="224"/>
      <c r="G1194" s="224" t="s">
        <v>62</v>
      </c>
      <c r="H1194" s="224"/>
      <c r="I1194" s="251" t="s">
        <v>62</v>
      </c>
      <c r="J1194" s="251" t="str">
        <f t="shared" si="613"/>
        <v>X</v>
      </c>
      <c r="K1194" s="224" t="str">
        <f t="shared" si="614"/>
        <v>X</v>
      </c>
      <c r="L1194" s="224" t="s">
        <v>62</v>
      </c>
      <c r="M1194" s="224"/>
      <c r="N1194" s="224"/>
      <c r="O1194" s="221" t="s">
        <v>62</v>
      </c>
      <c r="P1194" s="221" t="s">
        <v>62</v>
      </c>
      <c r="Q1194" s="226" t="s">
        <v>62</v>
      </c>
      <c r="R1194" s="221" t="s">
        <v>62</v>
      </c>
    </row>
    <row r="1195" spans="1:18" ht="38.65" customHeight="1" x14ac:dyDescent="0.2">
      <c r="A1195" s="332"/>
      <c r="B1195" s="148" t="s">
        <v>330</v>
      </c>
      <c r="C1195" s="224"/>
      <c r="D1195" s="224" t="s">
        <v>62</v>
      </c>
      <c r="E1195" s="224"/>
      <c r="F1195" s="224"/>
      <c r="G1195" s="224">
        <f t="shared" ref="G1195:I1195" si="632">G1190</f>
        <v>98</v>
      </c>
      <c r="H1195" s="224">
        <f t="shared" si="632"/>
        <v>98</v>
      </c>
      <c r="I1195" s="251">
        <f t="shared" si="632"/>
        <v>0</v>
      </c>
      <c r="J1195" s="251">
        <f t="shared" si="613"/>
        <v>0</v>
      </c>
      <c r="K1195" s="224">
        <f t="shared" si="614"/>
        <v>98</v>
      </c>
      <c r="L1195" s="224" t="s">
        <v>62</v>
      </c>
      <c r="M1195" s="150">
        <v>46022</v>
      </c>
      <c r="N1195" s="150">
        <v>46022</v>
      </c>
      <c r="O1195" s="80"/>
      <c r="P1195" s="221" t="s">
        <v>62</v>
      </c>
      <c r="Q1195" s="78"/>
      <c r="R1195" s="80"/>
    </row>
    <row r="1196" spans="1:18" ht="21" customHeight="1" x14ac:dyDescent="0.2">
      <c r="A1196" s="332"/>
      <c r="B1196" s="147" t="s">
        <v>71</v>
      </c>
      <c r="C1196" s="224"/>
      <c r="D1196" s="224"/>
      <c r="E1196" s="224"/>
      <c r="F1196" s="224"/>
      <c r="G1196" s="224" t="s">
        <v>62</v>
      </c>
      <c r="H1196" s="224"/>
      <c r="I1196" s="251" t="s">
        <v>62</v>
      </c>
      <c r="J1196" s="251" t="str">
        <f t="shared" si="613"/>
        <v>X</v>
      </c>
      <c r="K1196" s="224" t="str">
        <f t="shared" si="614"/>
        <v>X</v>
      </c>
      <c r="L1196" s="224" t="s">
        <v>62</v>
      </c>
      <c r="M1196" s="224"/>
      <c r="N1196" s="224"/>
      <c r="O1196" s="221" t="s">
        <v>62</v>
      </c>
      <c r="P1196" s="221" t="s">
        <v>62</v>
      </c>
      <c r="Q1196" s="226" t="s">
        <v>62</v>
      </c>
      <c r="R1196" s="221" t="s">
        <v>62</v>
      </c>
    </row>
    <row r="1197" spans="1:18" ht="21" customHeight="1" x14ac:dyDescent="0.2">
      <c r="A1197" s="333"/>
      <c r="B1197" s="148" t="s">
        <v>72</v>
      </c>
      <c r="C1197" s="224"/>
      <c r="D1197" s="224" t="s">
        <v>62</v>
      </c>
      <c r="E1197" s="224"/>
      <c r="F1197" s="224"/>
      <c r="G1197" s="224">
        <f t="shared" ref="G1197:I1197" si="633">G1190</f>
        <v>98</v>
      </c>
      <c r="H1197" s="224">
        <f t="shared" si="633"/>
        <v>98</v>
      </c>
      <c r="I1197" s="251">
        <f t="shared" si="633"/>
        <v>0</v>
      </c>
      <c r="J1197" s="251">
        <f t="shared" si="613"/>
        <v>0</v>
      </c>
      <c r="K1197" s="224">
        <f t="shared" si="614"/>
        <v>98</v>
      </c>
      <c r="L1197" s="224" t="s">
        <v>62</v>
      </c>
      <c r="M1197" s="150">
        <v>46022</v>
      </c>
      <c r="N1197" s="150">
        <v>46022</v>
      </c>
      <c r="O1197" s="80"/>
      <c r="P1197" s="221" t="s">
        <v>62</v>
      </c>
      <c r="Q1197" s="78"/>
      <c r="R1197" s="80"/>
    </row>
    <row r="1198" spans="1:18" s="56" customFormat="1" ht="74.45" customHeight="1" x14ac:dyDescent="0.25">
      <c r="A1198" s="331" t="s">
        <v>132</v>
      </c>
      <c r="B1198" s="137" t="s">
        <v>415</v>
      </c>
      <c r="C1198" s="142" t="s">
        <v>191</v>
      </c>
      <c r="D1198" s="141" t="s">
        <v>333</v>
      </c>
      <c r="E1198" s="141" t="s">
        <v>82</v>
      </c>
      <c r="F1198" s="142">
        <v>744</v>
      </c>
      <c r="G1198" s="142">
        <v>98</v>
      </c>
      <c r="H1198" s="142">
        <v>98</v>
      </c>
      <c r="I1198" s="156"/>
      <c r="J1198" s="156">
        <f t="shared" si="613"/>
        <v>0</v>
      </c>
      <c r="K1198" s="142">
        <f t="shared" si="614"/>
        <v>98</v>
      </c>
      <c r="L1198" s="142"/>
      <c r="M1198" s="142" t="s">
        <v>62</v>
      </c>
      <c r="N1198" s="142" t="s">
        <v>62</v>
      </c>
      <c r="O1198" s="80">
        <v>1611.44</v>
      </c>
      <c r="P1198" s="80" t="s">
        <v>344</v>
      </c>
      <c r="Q1198" s="78">
        <v>1611.43</v>
      </c>
      <c r="R1198" s="80"/>
    </row>
    <row r="1199" spans="1:18" ht="15.75" x14ac:dyDescent="0.2">
      <c r="A1199" s="332"/>
      <c r="B1199" s="146" t="s">
        <v>70</v>
      </c>
      <c r="C1199" s="224"/>
      <c r="D1199" s="224" t="s">
        <v>62</v>
      </c>
      <c r="E1199" s="224"/>
      <c r="F1199" s="224"/>
      <c r="G1199" s="224">
        <f t="shared" ref="G1199:I1199" si="634">G1198</f>
        <v>98</v>
      </c>
      <c r="H1199" s="224">
        <f t="shared" si="634"/>
        <v>98</v>
      </c>
      <c r="I1199" s="251">
        <f t="shared" si="634"/>
        <v>0</v>
      </c>
      <c r="J1199" s="251">
        <f t="shared" si="613"/>
        <v>0</v>
      </c>
      <c r="K1199" s="224">
        <f t="shared" si="614"/>
        <v>98</v>
      </c>
      <c r="L1199" s="224" t="s">
        <v>62</v>
      </c>
      <c r="M1199" s="150">
        <v>46022</v>
      </c>
      <c r="N1199" s="150">
        <v>46022</v>
      </c>
      <c r="O1199" s="80"/>
      <c r="P1199" s="221"/>
      <c r="Q1199" s="78"/>
      <c r="R1199" s="80"/>
    </row>
    <row r="1200" spans="1:18" ht="14.25" x14ac:dyDescent="0.2">
      <c r="A1200" s="332"/>
      <c r="B1200" s="147" t="s">
        <v>76</v>
      </c>
      <c r="C1200" s="224"/>
      <c r="D1200" s="224"/>
      <c r="E1200" s="224"/>
      <c r="F1200" s="224"/>
      <c r="G1200" s="224" t="s">
        <v>62</v>
      </c>
      <c r="H1200" s="224"/>
      <c r="I1200" s="251" t="s">
        <v>62</v>
      </c>
      <c r="J1200" s="251" t="str">
        <f t="shared" si="613"/>
        <v>X</v>
      </c>
      <c r="K1200" s="224" t="str">
        <f t="shared" si="614"/>
        <v>X</v>
      </c>
      <c r="L1200" s="224" t="s">
        <v>62</v>
      </c>
      <c r="M1200" s="224"/>
      <c r="N1200" s="224"/>
      <c r="O1200" s="221" t="s">
        <v>62</v>
      </c>
      <c r="P1200" s="221" t="s">
        <v>62</v>
      </c>
      <c r="Q1200" s="226" t="s">
        <v>62</v>
      </c>
      <c r="R1200" s="221" t="s">
        <v>62</v>
      </c>
    </row>
    <row r="1201" spans="1:18" ht="65.45" customHeight="1" x14ac:dyDescent="0.2">
      <c r="A1201" s="332"/>
      <c r="B1201" s="148" t="s">
        <v>192</v>
      </c>
      <c r="C1201" s="224"/>
      <c r="D1201" s="224" t="s">
        <v>62</v>
      </c>
      <c r="E1201" s="224"/>
      <c r="F1201" s="224"/>
      <c r="G1201" s="224">
        <f t="shared" ref="G1201:I1201" si="635">G1198</f>
        <v>98</v>
      </c>
      <c r="H1201" s="224">
        <f t="shared" si="635"/>
        <v>98</v>
      </c>
      <c r="I1201" s="251">
        <f t="shared" si="635"/>
        <v>0</v>
      </c>
      <c r="J1201" s="251">
        <f t="shared" si="613"/>
        <v>0</v>
      </c>
      <c r="K1201" s="224">
        <f t="shared" si="614"/>
        <v>98</v>
      </c>
      <c r="L1201" s="224" t="s">
        <v>62</v>
      </c>
      <c r="M1201" s="150">
        <v>46022</v>
      </c>
      <c r="N1201" s="150">
        <v>46022</v>
      </c>
      <c r="O1201" s="80"/>
      <c r="P1201" s="221" t="s">
        <v>62</v>
      </c>
      <c r="Q1201" s="78"/>
      <c r="R1201" s="80"/>
    </row>
    <row r="1202" spans="1:18" ht="15" customHeight="1" x14ac:dyDescent="0.2">
      <c r="A1202" s="332"/>
      <c r="B1202" s="147" t="s">
        <v>193</v>
      </c>
      <c r="C1202" s="224"/>
      <c r="D1202" s="224"/>
      <c r="E1202" s="224"/>
      <c r="F1202" s="224"/>
      <c r="G1202" s="224" t="s">
        <v>62</v>
      </c>
      <c r="H1202" s="224"/>
      <c r="I1202" s="251" t="s">
        <v>62</v>
      </c>
      <c r="J1202" s="251" t="str">
        <f t="shared" si="613"/>
        <v>X</v>
      </c>
      <c r="K1202" s="224" t="str">
        <f t="shared" si="614"/>
        <v>X</v>
      </c>
      <c r="L1202" s="224" t="s">
        <v>62</v>
      </c>
      <c r="M1202" s="224"/>
      <c r="N1202" s="224"/>
      <c r="O1202" s="221" t="s">
        <v>62</v>
      </c>
      <c r="P1202" s="221" t="s">
        <v>62</v>
      </c>
      <c r="Q1202" s="226" t="s">
        <v>62</v>
      </c>
      <c r="R1202" s="221" t="s">
        <v>62</v>
      </c>
    </row>
    <row r="1203" spans="1:18" ht="38.65" customHeight="1" x14ac:dyDescent="0.2">
      <c r="A1203" s="332"/>
      <c r="B1203" s="148" t="s">
        <v>330</v>
      </c>
      <c r="C1203" s="224"/>
      <c r="D1203" s="224" t="s">
        <v>62</v>
      </c>
      <c r="E1203" s="224"/>
      <c r="F1203" s="224"/>
      <c r="G1203" s="224">
        <f t="shared" ref="G1203:I1203" si="636">G1198</f>
        <v>98</v>
      </c>
      <c r="H1203" s="224">
        <f t="shared" si="636"/>
        <v>98</v>
      </c>
      <c r="I1203" s="251">
        <f t="shared" si="636"/>
        <v>0</v>
      </c>
      <c r="J1203" s="251">
        <f t="shared" si="613"/>
        <v>0</v>
      </c>
      <c r="K1203" s="224">
        <f t="shared" si="614"/>
        <v>98</v>
      </c>
      <c r="L1203" s="224" t="s">
        <v>62</v>
      </c>
      <c r="M1203" s="150">
        <v>46022</v>
      </c>
      <c r="N1203" s="150">
        <v>46022</v>
      </c>
      <c r="O1203" s="80"/>
      <c r="P1203" s="221" t="s">
        <v>62</v>
      </c>
      <c r="Q1203" s="78"/>
      <c r="R1203" s="80"/>
    </row>
    <row r="1204" spans="1:18" ht="21" customHeight="1" x14ac:dyDescent="0.2">
      <c r="A1204" s="332"/>
      <c r="B1204" s="147" t="s">
        <v>71</v>
      </c>
      <c r="C1204" s="224"/>
      <c r="D1204" s="224"/>
      <c r="E1204" s="224"/>
      <c r="F1204" s="224"/>
      <c r="G1204" s="224" t="s">
        <v>62</v>
      </c>
      <c r="H1204" s="224"/>
      <c r="I1204" s="251" t="s">
        <v>62</v>
      </c>
      <c r="J1204" s="251" t="str">
        <f t="shared" si="613"/>
        <v>X</v>
      </c>
      <c r="K1204" s="224" t="str">
        <f t="shared" si="614"/>
        <v>X</v>
      </c>
      <c r="L1204" s="224" t="s">
        <v>62</v>
      </c>
      <c r="M1204" s="224"/>
      <c r="N1204" s="224"/>
      <c r="O1204" s="221" t="s">
        <v>62</v>
      </c>
      <c r="P1204" s="221" t="s">
        <v>62</v>
      </c>
      <c r="Q1204" s="226" t="s">
        <v>62</v>
      </c>
      <c r="R1204" s="221" t="s">
        <v>62</v>
      </c>
    </row>
    <row r="1205" spans="1:18" ht="21" customHeight="1" x14ac:dyDescent="0.2">
      <c r="A1205" s="333"/>
      <c r="B1205" s="148" t="s">
        <v>72</v>
      </c>
      <c r="C1205" s="224"/>
      <c r="D1205" s="224" t="s">
        <v>62</v>
      </c>
      <c r="E1205" s="224"/>
      <c r="F1205" s="224"/>
      <c r="G1205" s="224">
        <f t="shared" ref="G1205:I1205" si="637">G1198</f>
        <v>98</v>
      </c>
      <c r="H1205" s="224">
        <f t="shared" si="637"/>
        <v>98</v>
      </c>
      <c r="I1205" s="251">
        <f t="shared" si="637"/>
        <v>0</v>
      </c>
      <c r="J1205" s="251">
        <f t="shared" si="613"/>
        <v>0</v>
      </c>
      <c r="K1205" s="224">
        <f t="shared" si="614"/>
        <v>98</v>
      </c>
      <c r="L1205" s="224" t="s">
        <v>62</v>
      </c>
      <c r="M1205" s="150">
        <v>46022</v>
      </c>
      <c r="N1205" s="150">
        <v>46022</v>
      </c>
      <c r="O1205" s="80"/>
      <c r="P1205" s="221" t="s">
        <v>62</v>
      </c>
      <c r="Q1205" s="78"/>
      <c r="R1205" s="80"/>
    </row>
    <row r="1206" spans="1:18" s="56" customFormat="1" ht="74.45" customHeight="1" x14ac:dyDescent="0.25">
      <c r="A1206" s="331" t="s">
        <v>131</v>
      </c>
      <c r="B1206" s="137" t="s">
        <v>415</v>
      </c>
      <c r="C1206" s="142" t="s">
        <v>191</v>
      </c>
      <c r="D1206" s="141" t="s">
        <v>333</v>
      </c>
      <c r="E1206" s="141" t="s">
        <v>82</v>
      </c>
      <c r="F1206" s="142">
        <v>744</v>
      </c>
      <c r="G1206" s="142">
        <v>98</v>
      </c>
      <c r="H1206" s="142">
        <v>98</v>
      </c>
      <c r="I1206" s="156"/>
      <c r="J1206" s="156">
        <f t="shared" si="613"/>
        <v>0</v>
      </c>
      <c r="K1206" s="142">
        <f t="shared" si="614"/>
        <v>98</v>
      </c>
      <c r="L1206" s="142"/>
      <c r="M1206" s="142" t="s">
        <v>62</v>
      </c>
      <c r="N1206" s="142" t="s">
        <v>62</v>
      </c>
      <c r="O1206" s="78">
        <v>22758.01</v>
      </c>
      <c r="P1206" s="80" t="s">
        <v>344</v>
      </c>
      <c r="Q1206" s="78">
        <v>6445.72</v>
      </c>
      <c r="R1206" s="80"/>
    </row>
    <row r="1207" spans="1:18" ht="15.75" x14ac:dyDescent="0.2">
      <c r="A1207" s="332"/>
      <c r="B1207" s="146" t="s">
        <v>70</v>
      </c>
      <c r="C1207" s="224"/>
      <c r="D1207" s="224" t="s">
        <v>62</v>
      </c>
      <c r="E1207" s="224"/>
      <c r="F1207" s="224"/>
      <c r="G1207" s="224">
        <f t="shared" ref="G1207:I1207" si="638">G1206</f>
        <v>98</v>
      </c>
      <c r="H1207" s="224">
        <f t="shared" si="638"/>
        <v>98</v>
      </c>
      <c r="I1207" s="251">
        <f t="shared" si="638"/>
        <v>0</v>
      </c>
      <c r="J1207" s="251">
        <f t="shared" si="613"/>
        <v>0</v>
      </c>
      <c r="K1207" s="224">
        <f t="shared" si="614"/>
        <v>98</v>
      </c>
      <c r="L1207" s="224" t="s">
        <v>62</v>
      </c>
      <c r="M1207" s="150">
        <v>46022</v>
      </c>
      <c r="N1207" s="150">
        <v>46022</v>
      </c>
      <c r="O1207" s="80"/>
      <c r="P1207" s="221"/>
      <c r="Q1207" s="78"/>
      <c r="R1207" s="80"/>
    </row>
    <row r="1208" spans="1:18" ht="14.25" x14ac:dyDescent="0.2">
      <c r="A1208" s="332"/>
      <c r="B1208" s="147" t="s">
        <v>76</v>
      </c>
      <c r="C1208" s="224"/>
      <c r="D1208" s="224"/>
      <c r="E1208" s="224"/>
      <c r="F1208" s="224"/>
      <c r="G1208" s="224" t="s">
        <v>62</v>
      </c>
      <c r="H1208" s="224"/>
      <c r="I1208" s="251" t="s">
        <v>62</v>
      </c>
      <c r="J1208" s="251" t="str">
        <f t="shared" si="613"/>
        <v>X</v>
      </c>
      <c r="K1208" s="224" t="str">
        <f t="shared" si="614"/>
        <v>X</v>
      </c>
      <c r="L1208" s="224" t="s">
        <v>62</v>
      </c>
      <c r="M1208" s="224"/>
      <c r="N1208" s="224"/>
      <c r="O1208" s="221" t="s">
        <v>62</v>
      </c>
      <c r="P1208" s="221" t="s">
        <v>62</v>
      </c>
      <c r="Q1208" s="226" t="s">
        <v>62</v>
      </c>
      <c r="R1208" s="221" t="s">
        <v>62</v>
      </c>
    </row>
    <row r="1209" spans="1:18" ht="65.45" customHeight="1" x14ac:dyDescent="0.2">
      <c r="A1209" s="332"/>
      <c r="B1209" s="148" t="s">
        <v>192</v>
      </c>
      <c r="C1209" s="224"/>
      <c r="D1209" s="224" t="s">
        <v>62</v>
      </c>
      <c r="E1209" s="224"/>
      <c r="F1209" s="224"/>
      <c r="G1209" s="224">
        <f t="shared" ref="G1209:I1209" si="639">G1206</f>
        <v>98</v>
      </c>
      <c r="H1209" s="224">
        <f t="shared" si="639"/>
        <v>98</v>
      </c>
      <c r="I1209" s="251">
        <f t="shared" si="639"/>
        <v>0</v>
      </c>
      <c r="J1209" s="251">
        <f t="shared" si="613"/>
        <v>0</v>
      </c>
      <c r="K1209" s="224">
        <f t="shared" si="614"/>
        <v>98</v>
      </c>
      <c r="L1209" s="224" t="s">
        <v>62</v>
      </c>
      <c r="M1209" s="150">
        <v>46022</v>
      </c>
      <c r="N1209" s="150">
        <v>46022</v>
      </c>
      <c r="O1209" s="80"/>
      <c r="P1209" s="221" t="s">
        <v>62</v>
      </c>
      <c r="Q1209" s="78"/>
      <c r="R1209" s="80"/>
    </row>
    <row r="1210" spans="1:18" ht="15" customHeight="1" x14ac:dyDescent="0.2">
      <c r="A1210" s="332"/>
      <c r="B1210" s="147" t="s">
        <v>193</v>
      </c>
      <c r="C1210" s="224"/>
      <c r="D1210" s="224"/>
      <c r="E1210" s="224"/>
      <c r="F1210" s="224"/>
      <c r="G1210" s="224" t="s">
        <v>62</v>
      </c>
      <c r="H1210" s="224"/>
      <c r="I1210" s="251" t="s">
        <v>62</v>
      </c>
      <c r="J1210" s="251" t="str">
        <f t="shared" si="613"/>
        <v>X</v>
      </c>
      <c r="K1210" s="224" t="str">
        <f t="shared" si="614"/>
        <v>X</v>
      </c>
      <c r="L1210" s="224" t="s">
        <v>62</v>
      </c>
      <c r="M1210" s="224"/>
      <c r="N1210" s="224"/>
      <c r="O1210" s="221" t="s">
        <v>62</v>
      </c>
      <c r="P1210" s="221" t="s">
        <v>62</v>
      </c>
      <c r="Q1210" s="226" t="s">
        <v>62</v>
      </c>
      <c r="R1210" s="221" t="s">
        <v>62</v>
      </c>
    </row>
    <row r="1211" spans="1:18" ht="38.65" customHeight="1" x14ac:dyDescent="0.2">
      <c r="A1211" s="332"/>
      <c r="B1211" s="148" t="s">
        <v>330</v>
      </c>
      <c r="C1211" s="224"/>
      <c r="D1211" s="224" t="s">
        <v>62</v>
      </c>
      <c r="E1211" s="224"/>
      <c r="F1211" s="224"/>
      <c r="G1211" s="224">
        <f t="shared" ref="G1211:I1211" si="640">G1206</f>
        <v>98</v>
      </c>
      <c r="H1211" s="224">
        <f t="shared" si="640"/>
        <v>98</v>
      </c>
      <c r="I1211" s="251">
        <f t="shared" si="640"/>
        <v>0</v>
      </c>
      <c r="J1211" s="251">
        <f t="shared" si="613"/>
        <v>0</v>
      </c>
      <c r="K1211" s="224">
        <f t="shared" si="614"/>
        <v>98</v>
      </c>
      <c r="L1211" s="224" t="s">
        <v>62</v>
      </c>
      <c r="M1211" s="150">
        <v>46022</v>
      </c>
      <c r="N1211" s="150">
        <v>46022</v>
      </c>
      <c r="O1211" s="80"/>
      <c r="P1211" s="221" t="s">
        <v>62</v>
      </c>
      <c r="Q1211" s="78"/>
      <c r="R1211" s="80"/>
    </row>
    <row r="1212" spans="1:18" ht="21" customHeight="1" x14ac:dyDescent="0.2">
      <c r="A1212" s="332"/>
      <c r="B1212" s="147" t="s">
        <v>71</v>
      </c>
      <c r="C1212" s="224"/>
      <c r="D1212" s="224"/>
      <c r="E1212" s="224"/>
      <c r="F1212" s="224"/>
      <c r="G1212" s="224" t="s">
        <v>62</v>
      </c>
      <c r="H1212" s="224"/>
      <c r="I1212" s="251" t="s">
        <v>62</v>
      </c>
      <c r="J1212" s="251" t="str">
        <f t="shared" si="613"/>
        <v>X</v>
      </c>
      <c r="K1212" s="224" t="str">
        <f t="shared" si="614"/>
        <v>X</v>
      </c>
      <c r="L1212" s="224" t="s">
        <v>62</v>
      </c>
      <c r="M1212" s="224"/>
      <c r="N1212" s="224"/>
      <c r="O1212" s="221" t="s">
        <v>62</v>
      </c>
      <c r="P1212" s="221" t="s">
        <v>62</v>
      </c>
      <c r="Q1212" s="226" t="s">
        <v>62</v>
      </c>
      <c r="R1212" s="221" t="s">
        <v>62</v>
      </c>
    </row>
    <row r="1213" spans="1:18" ht="21" customHeight="1" x14ac:dyDescent="0.2">
      <c r="A1213" s="333"/>
      <c r="B1213" s="148" t="s">
        <v>72</v>
      </c>
      <c r="C1213" s="224"/>
      <c r="D1213" s="224" t="s">
        <v>62</v>
      </c>
      <c r="E1213" s="224"/>
      <c r="F1213" s="224"/>
      <c r="G1213" s="224">
        <f t="shared" ref="G1213:I1213" si="641">G1206</f>
        <v>98</v>
      </c>
      <c r="H1213" s="224">
        <f t="shared" si="641"/>
        <v>98</v>
      </c>
      <c r="I1213" s="251">
        <f t="shared" si="641"/>
        <v>0</v>
      </c>
      <c r="J1213" s="251">
        <f t="shared" si="613"/>
        <v>0</v>
      </c>
      <c r="K1213" s="224">
        <f t="shared" si="614"/>
        <v>98</v>
      </c>
      <c r="L1213" s="224" t="s">
        <v>62</v>
      </c>
      <c r="M1213" s="150">
        <v>46022</v>
      </c>
      <c r="N1213" s="150">
        <v>46022</v>
      </c>
      <c r="O1213" s="80"/>
      <c r="P1213" s="221" t="s">
        <v>62</v>
      </c>
      <c r="Q1213" s="78"/>
      <c r="R1213" s="80"/>
    </row>
    <row r="1214" spans="1:18" s="56" customFormat="1" ht="74.45" customHeight="1" x14ac:dyDescent="0.25">
      <c r="A1214" s="331" t="s">
        <v>130</v>
      </c>
      <c r="B1214" s="137" t="s">
        <v>415</v>
      </c>
      <c r="C1214" s="142" t="s">
        <v>191</v>
      </c>
      <c r="D1214" s="141" t="s">
        <v>333</v>
      </c>
      <c r="E1214" s="141" t="s">
        <v>82</v>
      </c>
      <c r="F1214" s="142">
        <v>744</v>
      </c>
      <c r="G1214" s="142">
        <v>98</v>
      </c>
      <c r="H1214" s="142">
        <v>98</v>
      </c>
      <c r="I1214" s="156"/>
      <c r="J1214" s="156">
        <f t="shared" si="613"/>
        <v>0</v>
      </c>
      <c r="K1214" s="142">
        <f t="shared" si="614"/>
        <v>98</v>
      </c>
      <c r="L1214" s="142"/>
      <c r="M1214" s="142" t="s">
        <v>62</v>
      </c>
      <c r="N1214" s="142" t="s">
        <v>62</v>
      </c>
      <c r="O1214" s="80">
        <v>8922.2000000000007</v>
      </c>
      <c r="P1214" s="80" t="s">
        <v>344</v>
      </c>
      <c r="Q1214" s="78">
        <v>8922.2000000000007</v>
      </c>
      <c r="R1214" s="78">
        <v>8922.2000000000007</v>
      </c>
    </row>
    <row r="1215" spans="1:18" ht="15.75" x14ac:dyDescent="0.2">
      <c r="A1215" s="332"/>
      <c r="B1215" s="146" t="s">
        <v>70</v>
      </c>
      <c r="C1215" s="224"/>
      <c r="D1215" s="224" t="s">
        <v>62</v>
      </c>
      <c r="E1215" s="224"/>
      <c r="F1215" s="224"/>
      <c r="G1215" s="224">
        <f t="shared" ref="G1215:I1215" si="642">G1214</f>
        <v>98</v>
      </c>
      <c r="H1215" s="224">
        <f t="shared" si="642"/>
        <v>98</v>
      </c>
      <c r="I1215" s="251">
        <f t="shared" si="642"/>
        <v>0</v>
      </c>
      <c r="J1215" s="251">
        <f t="shared" si="613"/>
        <v>0</v>
      </c>
      <c r="K1215" s="224">
        <f t="shared" si="614"/>
        <v>98</v>
      </c>
      <c r="L1215" s="224" t="s">
        <v>62</v>
      </c>
      <c r="M1215" s="150">
        <v>46022</v>
      </c>
      <c r="N1215" s="150">
        <v>46022</v>
      </c>
      <c r="O1215" s="80"/>
      <c r="P1215" s="221"/>
      <c r="Q1215" s="78"/>
      <c r="R1215" s="80"/>
    </row>
    <row r="1216" spans="1:18" ht="14.25" x14ac:dyDescent="0.2">
      <c r="A1216" s="332"/>
      <c r="B1216" s="147" t="s">
        <v>76</v>
      </c>
      <c r="C1216" s="224"/>
      <c r="D1216" s="224"/>
      <c r="E1216" s="224"/>
      <c r="F1216" s="224"/>
      <c r="G1216" s="224" t="s">
        <v>62</v>
      </c>
      <c r="H1216" s="224"/>
      <c r="I1216" s="251" t="s">
        <v>62</v>
      </c>
      <c r="J1216" s="251" t="str">
        <f t="shared" si="613"/>
        <v>X</v>
      </c>
      <c r="K1216" s="224" t="str">
        <f t="shared" si="614"/>
        <v>X</v>
      </c>
      <c r="L1216" s="224" t="s">
        <v>62</v>
      </c>
      <c r="M1216" s="224"/>
      <c r="N1216" s="224"/>
      <c r="O1216" s="221" t="s">
        <v>62</v>
      </c>
      <c r="P1216" s="221" t="s">
        <v>62</v>
      </c>
      <c r="Q1216" s="226" t="s">
        <v>62</v>
      </c>
      <c r="R1216" s="221" t="s">
        <v>62</v>
      </c>
    </row>
    <row r="1217" spans="1:18" ht="65.45" customHeight="1" x14ac:dyDescent="0.2">
      <c r="A1217" s="332"/>
      <c r="B1217" s="148" t="s">
        <v>192</v>
      </c>
      <c r="C1217" s="224"/>
      <c r="D1217" s="224" t="s">
        <v>62</v>
      </c>
      <c r="E1217" s="224"/>
      <c r="F1217" s="224"/>
      <c r="G1217" s="224">
        <f t="shared" ref="G1217:I1217" si="643">G1214</f>
        <v>98</v>
      </c>
      <c r="H1217" s="224">
        <f t="shared" si="643"/>
        <v>98</v>
      </c>
      <c r="I1217" s="251">
        <f t="shared" si="643"/>
        <v>0</v>
      </c>
      <c r="J1217" s="251">
        <f t="shared" si="613"/>
        <v>0</v>
      </c>
      <c r="K1217" s="224">
        <f t="shared" si="614"/>
        <v>98</v>
      </c>
      <c r="L1217" s="224" t="s">
        <v>62</v>
      </c>
      <c r="M1217" s="150">
        <v>46022</v>
      </c>
      <c r="N1217" s="150">
        <v>46022</v>
      </c>
      <c r="O1217" s="80"/>
      <c r="P1217" s="221" t="s">
        <v>62</v>
      </c>
      <c r="Q1217" s="78"/>
      <c r="R1217" s="80"/>
    </row>
    <row r="1218" spans="1:18" ht="15" customHeight="1" x14ac:dyDescent="0.2">
      <c r="A1218" s="332"/>
      <c r="B1218" s="147" t="s">
        <v>193</v>
      </c>
      <c r="C1218" s="224"/>
      <c r="D1218" s="224"/>
      <c r="E1218" s="224"/>
      <c r="F1218" s="224"/>
      <c r="G1218" s="224" t="s">
        <v>62</v>
      </c>
      <c r="H1218" s="224"/>
      <c r="I1218" s="251" t="s">
        <v>62</v>
      </c>
      <c r="J1218" s="251" t="str">
        <f t="shared" si="613"/>
        <v>X</v>
      </c>
      <c r="K1218" s="224" t="str">
        <f t="shared" si="614"/>
        <v>X</v>
      </c>
      <c r="L1218" s="224" t="s">
        <v>62</v>
      </c>
      <c r="M1218" s="224"/>
      <c r="N1218" s="224"/>
      <c r="O1218" s="221" t="s">
        <v>62</v>
      </c>
      <c r="P1218" s="221" t="s">
        <v>62</v>
      </c>
      <c r="Q1218" s="226" t="s">
        <v>62</v>
      </c>
      <c r="R1218" s="221" t="s">
        <v>62</v>
      </c>
    </row>
    <row r="1219" spans="1:18" ht="38.65" customHeight="1" x14ac:dyDescent="0.2">
      <c r="A1219" s="332"/>
      <c r="B1219" s="148" t="s">
        <v>330</v>
      </c>
      <c r="C1219" s="224"/>
      <c r="D1219" s="224" t="s">
        <v>62</v>
      </c>
      <c r="E1219" s="224"/>
      <c r="F1219" s="224"/>
      <c r="G1219" s="224">
        <f t="shared" ref="G1219:I1219" si="644">G1214</f>
        <v>98</v>
      </c>
      <c r="H1219" s="224">
        <f t="shared" si="644"/>
        <v>98</v>
      </c>
      <c r="I1219" s="251">
        <f t="shared" si="644"/>
        <v>0</v>
      </c>
      <c r="J1219" s="251">
        <f t="shared" si="613"/>
        <v>0</v>
      </c>
      <c r="K1219" s="224">
        <f t="shared" si="614"/>
        <v>98</v>
      </c>
      <c r="L1219" s="224" t="s">
        <v>62</v>
      </c>
      <c r="M1219" s="150">
        <v>46022</v>
      </c>
      <c r="N1219" s="150">
        <v>46022</v>
      </c>
      <c r="O1219" s="80"/>
      <c r="P1219" s="221" t="s">
        <v>62</v>
      </c>
      <c r="Q1219" s="78"/>
      <c r="R1219" s="80"/>
    </row>
    <row r="1220" spans="1:18" ht="21" customHeight="1" x14ac:dyDescent="0.2">
      <c r="A1220" s="332"/>
      <c r="B1220" s="147" t="s">
        <v>71</v>
      </c>
      <c r="C1220" s="224"/>
      <c r="D1220" s="224"/>
      <c r="E1220" s="224"/>
      <c r="F1220" s="224"/>
      <c r="G1220" s="224" t="s">
        <v>62</v>
      </c>
      <c r="H1220" s="224"/>
      <c r="I1220" s="251" t="s">
        <v>62</v>
      </c>
      <c r="J1220" s="251" t="str">
        <f t="shared" si="613"/>
        <v>X</v>
      </c>
      <c r="K1220" s="224" t="str">
        <f t="shared" si="614"/>
        <v>X</v>
      </c>
      <c r="L1220" s="224" t="s">
        <v>62</v>
      </c>
      <c r="M1220" s="224"/>
      <c r="N1220" s="224"/>
      <c r="O1220" s="221" t="s">
        <v>62</v>
      </c>
      <c r="P1220" s="221" t="s">
        <v>62</v>
      </c>
      <c r="Q1220" s="226" t="s">
        <v>62</v>
      </c>
      <c r="R1220" s="221" t="s">
        <v>62</v>
      </c>
    </row>
    <row r="1221" spans="1:18" ht="21" customHeight="1" x14ac:dyDescent="0.2">
      <c r="A1221" s="333"/>
      <c r="B1221" s="148" t="s">
        <v>72</v>
      </c>
      <c r="C1221" s="224"/>
      <c r="D1221" s="224" t="s">
        <v>62</v>
      </c>
      <c r="E1221" s="224"/>
      <c r="F1221" s="224"/>
      <c r="G1221" s="224">
        <f t="shared" ref="G1221:I1221" si="645">G1214</f>
        <v>98</v>
      </c>
      <c r="H1221" s="224">
        <f t="shared" si="645"/>
        <v>98</v>
      </c>
      <c r="I1221" s="251">
        <f t="shared" si="645"/>
        <v>0</v>
      </c>
      <c r="J1221" s="251">
        <f t="shared" si="613"/>
        <v>0</v>
      </c>
      <c r="K1221" s="224">
        <f t="shared" si="614"/>
        <v>98</v>
      </c>
      <c r="L1221" s="224" t="s">
        <v>62</v>
      </c>
      <c r="M1221" s="150">
        <v>46022</v>
      </c>
      <c r="N1221" s="150">
        <v>46022</v>
      </c>
      <c r="O1221" s="80"/>
      <c r="P1221" s="221" t="s">
        <v>62</v>
      </c>
      <c r="Q1221" s="78"/>
      <c r="R1221" s="80"/>
    </row>
    <row r="1222" spans="1:18" s="56" customFormat="1" ht="74.45" customHeight="1" x14ac:dyDescent="0.25">
      <c r="A1222" s="331" t="s">
        <v>129</v>
      </c>
      <c r="B1222" s="137" t="s">
        <v>415</v>
      </c>
      <c r="C1222" s="142" t="s">
        <v>191</v>
      </c>
      <c r="D1222" s="141" t="s">
        <v>333</v>
      </c>
      <c r="E1222" s="141" t="s">
        <v>82</v>
      </c>
      <c r="F1222" s="142">
        <v>744</v>
      </c>
      <c r="G1222" s="142">
        <v>98</v>
      </c>
      <c r="H1222" s="142">
        <v>98</v>
      </c>
      <c r="I1222" s="156"/>
      <c r="J1222" s="156">
        <f t="shared" si="613"/>
        <v>0</v>
      </c>
      <c r="K1222" s="142">
        <f t="shared" si="614"/>
        <v>98</v>
      </c>
      <c r="L1222" s="142"/>
      <c r="M1222" s="142" t="s">
        <v>62</v>
      </c>
      <c r="N1222" s="142" t="s">
        <v>62</v>
      </c>
      <c r="O1222" s="80">
        <v>3773.48</v>
      </c>
      <c r="P1222" s="80"/>
      <c r="Q1222" s="78"/>
      <c r="R1222" s="80"/>
    </row>
    <row r="1223" spans="1:18" ht="15.75" x14ac:dyDescent="0.2">
      <c r="A1223" s="332"/>
      <c r="B1223" s="146" t="s">
        <v>70</v>
      </c>
      <c r="C1223" s="224"/>
      <c r="D1223" s="224" t="s">
        <v>62</v>
      </c>
      <c r="E1223" s="224"/>
      <c r="F1223" s="224"/>
      <c r="G1223" s="224">
        <f t="shared" ref="G1223:I1223" si="646">G1222</f>
        <v>98</v>
      </c>
      <c r="H1223" s="224">
        <f t="shared" si="646"/>
        <v>98</v>
      </c>
      <c r="I1223" s="251">
        <f t="shared" si="646"/>
        <v>0</v>
      </c>
      <c r="J1223" s="251">
        <f t="shared" ref="J1223:J1286" si="647">I1223</f>
        <v>0</v>
      </c>
      <c r="K1223" s="224">
        <f t="shared" ref="K1223:K1286" si="648">G1223</f>
        <v>98</v>
      </c>
      <c r="L1223" s="224" t="s">
        <v>62</v>
      </c>
      <c r="M1223" s="150">
        <v>46022</v>
      </c>
      <c r="N1223" s="150">
        <v>46022</v>
      </c>
      <c r="O1223" s="80"/>
      <c r="P1223" s="221" t="s">
        <v>62</v>
      </c>
      <c r="Q1223" s="78"/>
      <c r="R1223" s="80"/>
    </row>
    <row r="1224" spans="1:18" ht="14.25" x14ac:dyDescent="0.2">
      <c r="A1224" s="332"/>
      <c r="B1224" s="147" t="s">
        <v>76</v>
      </c>
      <c r="C1224" s="224"/>
      <c r="D1224" s="224"/>
      <c r="E1224" s="224"/>
      <c r="F1224" s="224"/>
      <c r="G1224" s="224" t="s">
        <v>62</v>
      </c>
      <c r="H1224" s="224"/>
      <c r="I1224" s="251" t="s">
        <v>62</v>
      </c>
      <c r="J1224" s="251" t="str">
        <f t="shared" si="647"/>
        <v>X</v>
      </c>
      <c r="K1224" s="224" t="str">
        <f t="shared" si="648"/>
        <v>X</v>
      </c>
      <c r="L1224" s="224" t="s">
        <v>62</v>
      </c>
      <c r="M1224" s="224"/>
      <c r="N1224" s="224"/>
      <c r="O1224" s="221" t="s">
        <v>62</v>
      </c>
      <c r="P1224" s="221" t="s">
        <v>62</v>
      </c>
      <c r="Q1224" s="226" t="s">
        <v>62</v>
      </c>
      <c r="R1224" s="221" t="s">
        <v>62</v>
      </c>
    </row>
    <row r="1225" spans="1:18" ht="65.45" customHeight="1" x14ac:dyDescent="0.2">
      <c r="A1225" s="332"/>
      <c r="B1225" s="148" t="s">
        <v>192</v>
      </c>
      <c r="C1225" s="224"/>
      <c r="D1225" s="224" t="s">
        <v>62</v>
      </c>
      <c r="E1225" s="224"/>
      <c r="F1225" s="224"/>
      <c r="G1225" s="224">
        <f t="shared" ref="G1225:I1225" si="649">G1222</f>
        <v>98</v>
      </c>
      <c r="H1225" s="224">
        <f t="shared" si="649"/>
        <v>98</v>
      </c>
      <c r="I1225" s="251">
        <f t="shared" si="649"/>
        <v>0</v>
      </c>
      <c r="J1225" s="251">
        <f t="shared" si="647"/>
        <v>0</v>
      </c>
      <c r="K1225" s="224">
        <f t="shared" si="648"/>
        <v>98</v>
      </c>
      <c r="L1225" s="224" t="s">
        <v>62</v>
      </c>
      <c r="M1225" s="150">
        <v>46022</v>
      </c>
      <c r="N1225" s="150">
        <v>46022</v>
      </c>
      <c r="O1225" s="80"/>
      <c r="P1225" s="221" t="s">
        <v>62</v>
      </c>
      <c r="Q1225" s="78"/>
      <c r="R1225" s="80"/>
    </row>
    <row r="1226" spans="1:18" ht="15" customHeight="1" x14ac:dyDescent="0.2">
      <c r="A1226" s="332"/>
      <c r="B1226" s="147" t="s">
        <v>193</v>
      </c>
      <c r="C1226" s="224"/>
      <c r="D1226" s="224"/>
      <c r="E1226" s="224"/>
      <c r="F1226" s="224"/>
      <c r="G1226" s="224" t="s">
        <v>62</v>
      </c>
      <c r="H1226" s="224"/>
      <c r="I1226" s="251" t="s">
        <v>62</v>
      </c>
      <c r="J1226" s="251" t="str">
        <f t="shared" si="647"/>
        <v>X</v>
      </c>
      <c r="K1226" s="224" t="str">
        <f t="shared" si="648"/>
        <v>X</v>
      </c>
      <c r="L1226" s="224" t="s">
        <v>62</v>
      </c>
      <c r="M1226" s="224"/>
      <c r="N1226" s="224"/>
      <c r="O1226" s="221" t="s">
        <v>62</v>
      </c>
      <c r="P1226" s="221" t="s">
        <v>62</v>
      </c>
      <c r="Q1226" s="226" t="s">
        <v>62</v>
      </c>
      <c r="R1226" s="221" t="s">
        <v>62</v>
      </c>
    </row>
    <row r="1227" spans="1:18" ht="38.65" customHeight="1" x14ac:dyDescent="0.2">
      <c r="A1227" s="332"/>
      <c r="B1227" s="148" t="s">
        <v>330</v>
      </c>
      <c r="C1227" s="224"/>
      <c r="D1227" s="224" t="s">
        <v>62</v>
      </c>
      <c r="E1227" s="224"/>
      <c r="F1227" s="224"/>
      <c r="G1227" s="224">
        <f t="shared" ref="G1227:I1227" si="650">G1222</f>
        <v>98</v>
      </c>
      <c r="H1227" s="224">
        <f t="shared" si="650"/>
        <v>98</v>
      </c>
      <c r="I1227" s="251">
        <f t="shared" si="650"/>
        <v>0</v>
      </c>
      <c r="J1227" s="251">
        <f t="shared" si="647"/>
        <v>0</v>
      </c>
      <c r="K1227" s="224">
        <f t="shared" si="648"/>
        <v>98</v>
      </c>
      <c r="L1227" s="224" t="s">
        <v>62</v>
      </c>
      <c r="M1227" s="150">
        <v>46022</v>
      </c>
      <c r="N1227" s="150">
        <v>46022</v>
      </c>
      <c r="O1227" s="80"/>
      <c r="P1227" s="221" t="s">
        <v>62</v>
      </c>
      <c r="Q1227" s="78"/>
      <c r="R1227" s="80"/>
    </row>
    <row r="1228" spans="1:18" ht="21" customHeight="1" x14ac:dyDescent="0.2">
      <c r="A1228" s="332"/>
      <c r="B1228" s="147" t="s">
        <v>71</v>
      </c>
      <c r="C1228" s="224"/>
      <c r="D1228" s="224"/>
      <c r="E1228" s="224"/>
      <c r="F1228" s="224"/>
      <c r="G1228" s="224" t="s">
        <v>62</v>
      </c>
      <c r="H1228" s="224"/>
      <c r="I1228" s="251" t="s">
        <v>62</v>
      </c>
      <c r="J1228" s="251" t="str">
        <f t="shared" si="647"/>
        <v>X</v>
      </c>
      <c r="K1228" s="224" t="str">
        <f t="shared" si="648"/>
        <v>X</v>
      </c>
      <c r="L1228" s="224" t="s">
        <v>62</v>
      </c>
      <c r="M1228" s="224"/>
      <c r="N1228" s="224"/>
      <c r="O1228" s="221" t="s">
        <v>62</v>
      </c>
      <c r="P1228" s="221" t="s">
        <v>62</v>
      </c>
      <c r="Q1228" s="226" t="s">
        <v>62</v>
      </c>
      <c r="R1228" s="221" t="s">
        <v>62</v>
      </c>
    </row>
    <row r="1229" spans="1:18" ht="21" customHeight="1" x14ac:dyDescent="0.2">
      <c r="A1229" s="333"/>
      <c r="B1229" s="148" t="s">
        <v>72</v>
      </c>
      <c r="C1229" s="224"/>
      <c r="D1229" s="224" t="s">
        <v>62</v>
      </c>
      <c r="E1229" s="224"/>
      <c r="F1229" s="224"/>
      <c r="G1229" s="224">
        <f t="shared" ref="G1229:I1229" si="651">G1222</f>
        <v>98</v>
      </c>
      <c r="H1229" s="224">
        <f t="shared" si="651"/>
        <v>98</v>
      </c>
      <c r="I1229" s="251">
        <f t="shared" si="651"/>
        <v>0</v>
      </c>
      <c r="J1229" s="251">
        <f t="shared" si="647"/>
        <v>0</v>
      </c>
      <c r="K1229" s="224">
        <f t="shared" si="648"/>
        <v>98</v>
      </c>
      <c r="L1229" s="224" t="s">
        <v>62</v>
      </c>
      <c r="M1229" s="150">
        <v>46022</v>
      </c>
      <c r="N1229" s="150">
        <v>46022</v>
      </c>
      <c r="O1229" s="80"/>
      <c r="P1229" s="221" t="s">
        <v>62</v>
      </c>
      <c r="Q1229" s="78"/>
      <c r="R1229" s="80"/>
    </row>
    <row r="1230" spans="1:18" s="56" customFormat="1" ht="74.45" customHeight="1" x14ac:dyDescent="0.25">
      <c r="A1230" s="331" t="s">
        <v>83</v>
      </c>
      <c r="B1230" s="137" t="s">
        <v>415</v>
      </c>
      <c r="C1230" s="142" t="s">
        <v>191</v>
      </c>
      <c r="D1230" s="141" t="s">
        <v>333</v>
      </c>
      <c r="E1230" s="141" t="s">
        <v>82</v>
      </c>
      <c r="F1230" s="142">
        <v>744</v>
      </c>
      <c r="G1230" s="142">
        <v>98</v>
      </c>
      <c r="H1230" s="142">
        <v>98</v>
      </c>
      <c r="I1230" s="156"/>
      <c r="J1230" s="156">
        <f t="shared" si="647"/>
        <v>0</v>
      </c>
      <c r="K1230" s="142">
        <f t="shared" si="648"/>
        <v>98</v>
      </c>
      <c r="L1230" s="142"/>
      <c r="M1230" s="142" t="s">
        <v>62</v>
      </c>
      <c r="N1230" s="142" t="s">
        <v>62</v>
      </c>
      <c r="O1230" s="156">
        <v>6374.28</v>
      </c>
      <c r="P1230" s="156"/>
      <c r="Q1230" s="156"/>
      <c r="R1230" s="156"/>
    </row>
    <row r="1231" spans="1:18" ht="15.75" x14ac:dyDescent="0.2">
      <c r="A1231" s="332"/>
      <c r="B1231" s="146" t="s">
        <v>70</v>
      </c>
      <c r="C1231" s="224"/>
      <c r="D1231" s="224" t="s">
        <v>62</v>
      </c>
      <c r="E1231" s="224"/>
      <c r="F1231" s="224"/>
      <c r="G1231" s="224">
        <f t="shared" ref="G1231:I1231" si="652">G1230</f>
        <v>98</v>
      </c>
      <c r="H1231" s="224">
        <f t="shared" si="652"/>
        <v>98</v>
      </c>
      <c r="I1231" s="251">
        <f t="shared" si="652"/>
        <v>0</v>
      </c>
      <c r="J1231" s="251">
        <f t="shared" si="647"/>
        <v>0</v>
      </c>
      <c r="K1231" s="224">
        <f t="shared" si="648"/>
        <v>98</v>
      </c>
      <c r="L1231" s="224" t="s">
        <v>62</v>
      </c>
      <c r="M1231" s="150">
        <v>46022</v>
      </c>
      <c r="N1231" s="150">
        <v>46022</v>
      </c>
      <c r="O1231" s="156"/>
      <c r="P1231" s="223" t="s">
        <v>62</v>
      </c>
      <c r="Q1231" s="156"/>
      <c r="R1231" s="156"/>
    </row>
    <row r="1232" spans="1:18" ht="14.25" x14ac:dyDescent="0.2">
      <c r="A1232" s="332"/>
      <c r="B1232" s="147" t="s">
        <v>76</v>
      </c>
      <c r="C1232" s="224"/>
      <c r="D1232" s="224"/>
      <c r="E1232" s="224"/>
      <c r="F1232" s="224"/>
      <c r="G1232" s="224" t="s">
        <v>62</v>
      </c>
      <c r="H1232" s="224"/>
      <c r="I1232" s="251" t="s">
        <v>62</v>
      </c>
      <c r="J1232" s="251" t="str">
        <f t="shared" si="647"/>
        <v>X</v>
      </c>
      <c r="K1232" s="224" t="str">
        <f t="shared" si="648"/>
        <v>X</v>
      </c>
      <c r="L1232" s="224" t="s">
        <v>62</v>
      </c>
      <c r="M1232" s="224"/>
      <c r="N1232" s="224"/>
      <c r="O1232" s="223" t="s">
        <v>62</v>
      </c>
      <c r="P1232" s="223" t="s">
        <v>62</v>
      </c>
      <c r="Q1232" s="223" t="s">
        <v>62</v>
      </c>
      <c r="R1232" s="223" t="s">
        <v>62</v>
      </c>
    </row>
    <row r="1233" spans="1:18" ht="65.45" customHeight="1" x14ac:dyDescent="0.2">
      <c r="A1233" s="332"/>
      <c r="B1233" s="148" t="s">
        <v>192</v>
      </c>
      <c r="C1233" s="224"/>
      <c r="D1233" s="224" t="s">
        <v>62</v>
      </c>
      <c r="E1233" s="224"/>
      <c r="F1233" s="224"/>
      <c r="G1233" s="224">
        <f t="shared" ref="G1233:I1233" si="653">G1230</f>
        <v>98</v>
      </c>
      <c r="H1233" s="224">
        <f t="shared" si="653"/>
        <v>98</v>
      </c>
      <c r="I1233" s="251">
        <f t="shared" si="653"/>
        <v>0</v>
      </c>
      <c r="J1233" s="251">
        <f t="shared" si="647"/>
        <v>0</v>
      </c>
      <c r="K1233" s="224">
        <f t="shared" si="648"/>
        <v>98</v>
      </c>
      <c r="L1233" s="224" t="s">
        <v>62</v>
      </c>
      <c r="M1233" s="150">
        <v>46022</v>
      </c>
      <c r="N1233" s="150">
        <v>46022</v>
      </c>
      <c r="O1233" s="156"/>
      <c r="P1233" s="223" t="s">
        <v>62</v>
      </c>
      <c r="Q1233" s="156"/>
      <c r="R1233" s="156"/>
    </row>
    <row r="1234" spans="1:18" ht="15" customHeight="1" x14ac:dyDescent="0.2">
      <c r="A1234" s="332"/>
      <c r="B1234" s="147" t="s">
        <v>193</v>
      </c>
      <c r="C1234" s="224"/>
      <c r="D1234" s="224"/>
      <c r="E1234" s="224"/>
      <c r="F1234" s="224"/>
      <c r="G1234" s="224" t="s">
        <v>62</v>
      </c>
      <c r="H1234" s="224"/>
      <c r="I1234" s="251" t="s">
        <v>62</v>
      </c>
      <c r="J1234" s="251" t="str">
        <f t="shared" si="647"/>
        <v>X</v>
      </c>
      <c r="K1234" s="224" t="str">
        <f t="shared" si="648"/>
        <v>X</v>
      </c>
      <c r="L1234" s="224" t="s">
        <v>62</v>
      </c>
      <c r="M1234" s="224"/>
      <c r="N1234" s="224"/>
      <c r="O1234" s="223" t="s">
        <v>62</v>
      </c>
      <c r="P1234" s="223" t="s">
        <v>62</v>
      </c>
      <c r="Q1234" s="223" t="s">
        <v>62</v>
      </c>
      <c r="R1234" s="223" t="s">
        <v>62</v>
      </c>
    </row>
    <row r="1235" spans="1:18" ht="38.65" customHeight="1" x14ac:dyDescent="0.2">
      <c r="A1235" s="332"/>
      <c r="B1235" s="148" t="s">
        <v>330</v>
      </c>
      <c r="C1235" s="224"/>
      <c r="D1235" s="224" t="s">
        <v>62</v>
      </c>
      <c r="E1235" s="224"/>
      <c r="F1235" s="224"/>
      <c r="G1235" s="224">
        <f t="shared" ref="G1235:I1235" si="654">G1230</f>
        <v>98</v>
      </c>
      <c r="H1235" s="224">
        <f t="shared" si="654"/>
        <v>98</v>
      </c>
      <c r="I1235" s="251">
        <f t="shared" si="654"/>
        <v>0</v>
      </c>
      <c r="J1235" s="251">
        <f t="shared" si="647"/>
        <v>0</v>
      </c>
      <c r="K1235" s="224">
        <f t="shared" si="648"/>
        <v>98</v>
      </c>
      <c r="L1235" s="224" t="s">
        <v>62</v>
      </c>
      <c r="M1235" s="150">
        <v>46022</v>
      </c>
      <c r="N1235" s="150">
        <v>46022</v>
      </c>
      <c r="O1235" s="156"/>
      <c r="P1235" s="223" t="s">
        <v>62</v>
      </c>
      <c r="Q1235" s="156"/>
      <c r="R1235" s="156"/>
    </row>
    <row r="1236" spans="1:18" ht="21" customHeight="1" x14ac:dyDescent="0.2">
      <c r="A1236" s="332"/>
      <c r="B1236" s="147" t="s">
        <v>71</v>
      </c>
      <c r="C1236" s="224"/>
      <c r="D1236" s="224"/>
      <c r="E1236" s="224"/>
      <c r="F1236" s="224"/>
      <c r="G1236" s="224" t="s">
        <v>62</v>
      </c>
      <c r="H1236" s="224"/>
      <c r="I1236" s="251" t="s">
        <v>62</v>
      </c>
      <c r="J1236" s="251" t="str">
        <f t="shared" si="647"/>
        <v>X</v>
      </c>
      <c r="K1236" s="224" t="str">
        <f t="shared" si="648"/>
        <v>X</v>
      </c>
      <c r="L1236" s="224" t="s">
        <v>62</v>
      </c>
      <c r="M1236" s="224"/>
      <c r="N1236" s="224"/>
      <c r="O1236" s="223" t="s">
        <v>62</v>
      </c>
      <c r="P1236" s="223" t="s">
        <v>62</v>
      </c>
      <c r="Q1236" s="223" t="s">
        <v>62</v>
      </c>
      <c r="R1236" s="223" t="s">
        <v>62</v>
      </c>
    </row>
    <row r="1237" spans="1:18" ht="21" customHeight="1" x14ac:dyDescent="0.2">
      <c r="A1237" s="333"/>
      <c r="B1237" s="148" t="s">
        <v>72</v>
      </c>
      <c r="C1237" s="224"/>
      <c r="D1237" s="224" t="s">
        <v>62</v>
      </c>
      <c r="E1237" s="224"/>
      <c r="F1237" s="224"/>
      <c r="G1237" s="224">
        <f t="shared" ref="G1237:I1237" si="655">G1230</f>
        <v>98</v>
      </c>
      <c r="H1237" s="224">
        <f t="shared" si="655"/>
        <v>98</v>
      </c>
      <c r="I1237" s="251">
        <f t="shared" si="655"/>
        <v>0</v>
      </c>
      <c r="J1237" s="251">
        <f t="shared" si="647"/>
        <v>0</v>
      </c>
      <c r="K1237" s="224">
        <f t="shared" si="648"/>
        <v>98</v>
      </c>
      <c r="L1237" s="224" t="s">
        <v>62</v>
      </c>
      <c r="M1237" s="150">
        <v>46022</v>
      </c>
      <c r="N1237" s="150">
        <v>46022</v>
      </c>
      <c r="O1237" s="156"/>
      <c r="P1237" s="223" t="s">
        <v>62</v>
      </c>
      <c r="Q1237" s="156"/>
      <c r="R1237" s="156"/>
    </row>
    <row r="1238" spans="1:18" s="56" customFormat="1" ht="74.45" customHeight="1" x14ac:dyDescent="0.25">
      <c r="A1238" s="331" t="s">
        <v>128</v>
      </c>
      <c r="B1238" s="137" t="s">
        <v>415</v>
      </c>
      <c r="C1238" s="142" t="s">
        <v>191</v>
      </c>
      <c r="D1238" s="141" t="s">
        <v>333</v>
      </c>
      <c r="E1238" s="141" t="s">
        <v>82</v>
      </c>
      <c r="F1238" s="142">
        <v>744</v>
      </c>
      <c r="G1238" s="142">
        <v>98</v>
      </c>
      <c r="H1238" s="142">
        <v>98</v>
      </c>
      <c r="I1238" s="156"/>
      <c r="J1238" s="156">
        <f t="shared" si="647"/>
        <v>0</v>
      </c>
      <c r="K1238" s="142">
        <f t="shared" si="648"/>
        <v>98</v>
      </c>
      <c r="L1238" s="142"/>
      <c r="M1238" s="142" t="s">
        <v>62</v>
      </c>
      <c r="N1238" s="142" t="s">
        <v>62</v>
      </c>
      <c r="O1238" s="80">
        <v>5100.1400000000003</v>
      </c>
      <c r="P1238" s="80" t="s">
        <v>344</v>
      </c>
      <c r="Q1238" s="78">
        <v>5100.1400000000003</v>
      </c>
      <c r="R1238" s="80">
        <v>5100.1400000000003</v>
      </c>
    </row>
    <row r="1239" spans="1:18" ht="15.75" x14ac:dyDescent="0.2">
      <c r="A1239" s="332"/>
      <c r="B1239" s="146" t="s">
        <v>70</v>
      </c>
      <c r="C1239" s="224"/>
      <c r="D1239" s="224" t="s">
        <v>62</v>
      </c>
      <c r="E1239" s="224"/>
      <c r="F1239" s="224"/>
      <c r="G1239" s="224">
        <f t="shared" ref="G1239:I1239" si="656">G1238</f>
        <v>98</v>
      </c>
      <c r="H1239" s="224">
        <f t="shared" si="656"/>
        <v>98</v>
      </c>
      <c r="I1239" s="251">
        <f t="shared" si="656"/>
        <v>0</v>
      </c>
      <c r="J1239" s="251">
        <f t="shared" si="647"/>
        <v>0</v>
      </c>
      <c r="K1239" s="224">
        <f t="shared" si="648"/>
        <v>98</v>
      </c>
      <c r="L1239" s="224" t="s">
        <v>62</v>
      </c>
      <c r="M1239" s="150">
        <v>46022</v>
      </c>
      <c r="N1239" s="150">
        <v>46022</v>
      </c>
      <c r="O1239" s="80"/>
      <c r="P1239" s="221"/>
      <c r="Q1239" s="78"/>
      <c r="R1239" s="80"/>
    </row>
    <row r="1240" spans="1:18" ht="14.25" x14ac:dyDescent="0.2">
      <c r="A1240" s="332"/>
      <c r="B1240" s="147" t="s">
        <v>76</v>
      </c>
      <c r="C1240" s="224"/>
      <c r="D1240" s="224"/>
      <c r="E1240" s="224"/>
      <c r="F1240" s="224"/>
      <c r="G1240" s="224" t="s">
        <v>62</v>
      </c>
      <c r="H1240" s="224"/>
      <c r="I1240" s="251" t="s">
        <v>62</v>
      </c>
      <c r="J1240" s="251" t="str">
        <f t="shared" si="647"/>
        <v>X</v>
      </c>
      <c r="K1240" s="224" t="str">
        <f t="shared" si="648"/>
        <v>X</v>
      </c>
      <c r="L1240" s="224" t="s">
        <v>62</v>
      </c>
      <c r="M1240" s="224"/>
      <c r="N1240" s="224"/>
      <c r="O1240" s="221" t="s">
        <v>62</v>
      </c>
      <c r="P1240" s="221" t="s">
        <v>62</v>
      </c>
      <c r="Q1240" s="226" t="s">
        <v>62</v>
      </c>
      <c r="R1240" s="221" t="s">
        <v>62</v>
      </c>
    </row>
    <row r="1241" spans="1:18" ht="65.45" customHeight="1" x14ac:dyDescent="0.2">
      <c r="A1241" s="332"/>
      <c r="B1241" s="148" t="s">
        <v>192</v>
      </c>
      <c r="C1241" s="224"/>
      <c r="D1241" s="224" t="s">
        <v>62</v>
      </c>
      <c r="E1241" s="224"/>
      <c r="F1241" s="224"/>
      <c r="G1241" s="224">
        <f t="shared" ref="G1241:I1241" si="657">G1238</f>
        <v>98</v>
      </c>
      <c r="H1241" s="224">
        <f t="shared" si="657"/>
        <v>98</v>
      </c>
      <c r="I1241" s="251">
        <f t="shared" si="657"/>
        <v>0</v>
      </c>
      <c r="J1241" s="251">
        <f t="shared" si="647"/>
        <v>0</v>
      </c>
      <c r="K1241" s="224">
        <f t="shared" si="648"/>
        <v>98</v>
      </c>
      <c r="L1241" s="224" t="s">
        <v>62</v>
      </c>
      <c r="M1241" s="150">
        <v>46022</v>
      </c>
      <c r="N1241" s="150">
        <v>46022</v>
      </c>
      <c r="O1241" s="80"/>
      <c r="P1241" s="221" t="s">
        <v>62</v>
      </c>
      <c r="Q1241" s="78"/>
      <c r="R1241" s="80"/>
    </row>
    <row r="1242" spans="1:18" ht="15" customHeight="1" x14ac:dyDescent="0.2">
      <c r="A1242" s="332"/>
      <c r="B1242" s="147" t="s">
        <v>193</v>
      </c>
      <c r="C1242" s="224"/>
      <c r="D1242" s="224"/>
      <c r="E1242" s="224"/>
      <c r="F1242" s="224"/>
      <c r="G1242" s="224" t="s">
        <v>62</v>
      </c>
      <c r="H1242" s="224"/>
      <c r="I1242" s="251" t="s">
        <v>62</v>
      </c>
      <c r="J1242" s="251" t="str">
        <f t="shared" si="647"/>
        <v>X</v>
      </c>
      <c r="K1242" s="224" t="str">
        <f t="shared" si="648"/>
        <v>X</v>
      </c>
      <c r="L1242" s="224" t="s">
        <v>62</v>
      </c>
      <c r="M1242" s="224"/>
      <c r="N1242" s="224"/>
      <c r="O1242" s="221" t="s">
        <v>62</v>
      </c>
      <c r="P1242" s="221" t="s">
        <v>62</v>
      </c>
      <c r="Q1242" s="226" t="s">
        <v>62</v>
      </c>
      <c r="R1242" s="221" t="s">
        <v>62</v>
      </c>
    </row>
    <row r="1243" spans="1:18" ht="38.65" customHeight="1" x14ac:dyDescent="0.2">
      <c r="A1243" s="332"/>
      <c r="B1243" s="148" t="s">
        <v>330</v>
      </c>
      <c r="C1243" s="224"/>
      <c r="D1243" s="224" t="s">
        <v>62</v>
      </c>
      <c r="E1243" s="224"/>
      <c r="F1243" s="224"/>
      <c r="G1243" s="224">
        <f t="shared" ref="G1243:I1243" si="658">G1238</f>
        <v>98</v>
      </c>
      <c r="H1243" s="224">
        <f t="shared" si="658"/>
        <v>98</v>
      </c>
      <c r="I1243" s="251">
        <f t="shared" si="658"/>
        <v>0</v>
      </c>
      <c r="J1243" s="251">
        <f t="shared" si="647"/>
        <v>0</v>
      </c>
      <c r="K1243" s="224">
        <f t="shared" si="648"/>
        <v>98</v>
      </c>
      <c r="L1243" s="224" t="s">
        <v>62</v>
      </c>
      <c r="M1243" s="150">
        <v>46022</v>
      </c>
      <c r="N1243" s="150">
        <v>46022</v>
      </c>
      <c r="O1243" s="80"/>
      <c r="P1243" s="221" t="s">
        <v>62</v>
      </c>
      <c r="Q1243" s="78"/>
      <c r="R1243" s="80"/>
    </row>
    <row r="1244" spans="1:18" ht="21" customHeight="1" x14ac:dyDescent="0.2">
      <c r="A1244" s="332"/>
      <c r="B1244" s="147" t="s">
        <v>71</v>
      </c>
      <c r="C1244" s="224"/>
      <c r="D1244" s="224"/>
      <c r="E1244" s="224"/>
      <c r="F1244" s="224"/>
      <c r="G1244" s="224" t="s">
        <v>62</v>
      </c>
      <c r="H1244" s="224"/>
      <c r="I1244" s="251" t="s">
        <v>62</v>
      </c>
      <c r="J1244" s="251" t="str">
        <f t="shared" si="647"/>
        <v>X</v>
      </c>
      <c r="K1244" s="224" t="str">
        <f t="shared" si="648"/>
        <v>X</v>
      </c>
      <c r="L1244" s="224" t="s">
        <v>62</v>
      </c>
      <c r="M1244" s="224"/>
      <c r="N1244" s="224"/>
      <c r="O1244" s="221" t="s">
        <v>62</v>
      </c>
      <c r="P1244" s="221" t="s">
        <v>62</v>
      </c>
      <c r="Q1244" s="226" t="s">
        <v>62</v>
      </c>
      <c r="R1244" s="221" t="s">
        <v>62</v>
      </c>
    </row>
    <row r="1245" spans="1:18" ht="21" customHeight="1" x14ac:dyDescent="0.2">
      <c r="A1245" s="333"/>
      <c r="B1245" s="148" t="s">
        <v>72</v>
      </c>
      <c r="C1245" s="224"/>
      <c r="D1245" s="224" t="s">
        <v>62</v>
      </c>
      <c r="E1245" s="224"/>
      <c r="F1245" s="224"/>
      <c r="G1245" s="224">
        <f t="shared" ref="G1245:I1245" si="659">G1238</f>
        <v>98</v>
      </c>
      <c r="H1245" s="224">
        <f t="shared" si="659"/>
        <v>98</v>
      </c>
      <c r="I1245" s="251">
        <f t="shared" si="659"/>
        <v>0</v>
      </c>
      <c r="J1245" s="251">
        <f t="shared" si="647"/>
        <v>0</v>
      </c>
      <c r="K1245" s="224">
        <f t="shared" si="648"/>
        <v>98</v>
      </c>
      <c r="L1245" s="224" t="s">
        <v>62</v>
      </c>
      <c r="M1245" s="150">
        <v>46022</v>
      </c>
      <c r="N1245" s="150">
        <v>46022</v>
      </c>
      <c r="O1245" s="80"/>
      <c r="P1245" s="221" t="s">
        <v>62</v>
      </c>
      <c r="Q1245" s="78"/>
      <c r="R1245" s="80"/>
    </row>
    <row r="1246" spans="1:18" s="56" customFormat="1" ht="74.45" customHeight="1" x14ac:dyDescent="0.25">
      <c r="A1246" s="331" t="s">
        <v>334</v>
      </c>
      <c r="B1246" s="137" t="s">
        <v>415</v>
      </c>
      <c r="C1246" s="142" t="s">
        <v>191</v>
      </c>
      <c r="D1246" s="141" t="s">
        <v>333</v>
      </c>
      <c r="E1246" s="141" t="s">
        <v>82</v>
      </c>
      <c r="F1246" s="142">
        <v>744</v>
      </c>
      <c r="G1246" s="142">
        <v>98</v>
      </c>
      <c r="H1246" s="142">
        <v>98</v>
      </c>
      <c r="I1246" s="156"/>
      <c r="J1246" s="156">
        <f t="shared" si="647"/>
        <v>0</v>
      </c>
      <c r="K1246" s="142">
        <f t="shared" si="648"/>
        <v>98</v>
      </c>
      <c r="L1246" s="142"/>
      <c r="M1246" s="142" t="s">
        <v>62</v>
      </c>
      <c r="N1246" s="142" t="s">
        <v>62</v>
      </c>
      <c r="O1246" s="80">
        <v>9561.24</v>
      </c>
      <c r="P1246" s="80" t="s">
        <v>344</v>
      </c>
      <c r="Q1246" s="78">
        <v>9561.24</v>
      </c>
      <c r="R1246" s="78">
        <v>1877.28</v>
      </c>
    </row>
    <row r="1247" spans="1:18" ht="15.75" x14ac:dyDescent="0.2">
      <c r="A1247" s="332"/>
      <c r="B1247" s="146" t="s">
        <v>70</v>
      </c>
      <c r="C1247" s="224"/>
      <c r="D1247" s="224" t="s">
        <v>62</v>
      </c>
      <c r="E1247" s="224"/>
      <c r="F1247" s="224"/>
      <c r="G1247" s="224">
        <f t="shared" ref="G1247:I1247" si="660">G1246</f>
        <v>98</v>
      </c>
      <c r="H1247" s="224">
        <f t="shared" si="660"/>
        <v>98</v>
      </c>
      <c r="I1247" s="251">
        <f t="shared" si="660"/>
        <v>0</v>
      </c>
      <c r="J1247" s="251">
        <f t="shared" si="647"/>
        <v>0</v>
      </c>
      <c r="K1247" s="224">
        <f t="shared" si="648"/>
        <v>98</v>
      </c>
      <c r="L1247" s="224" t="s">
        <v>62</v>
      </c>
      <c r="M1247" s="150">
        <v>46022</v>
      </c>
      <c r="N1247" s="150">
        <v>46022</v>
      </c>
      <c r="O1247" s="80"/>
      <c r="P1247" s="221"/>
      <c r="Q1247" s="78"/>
      <c r="R1247" s="80"/>
    </row>
    <row r="1248" spans="1:18" ht="14.25" x14ac:dyDescent="0.2">
      <c r="A1248" s="332"/>
      <c r="B1248" s="147" t="s">
        <v>76</v>
      </c>
      <c r="C1248" s="224"/>
      <c r="D1248" s="224"/>
      <c r="E1248" s="224"/>
      <c r="F1248" s="224"/>
      <c r="G1248" s="224" t="s">
        <v>62</v>
      </c>
      <c r="H1248" s="224"/>
      <c r="I1248" s="251" t="s">
        <v>62</v>
      </c>
      <c r="J1248" s="251" t="str">
        <f t="shared" si="647"/>
        <v>X</v>
      </c>
      <c r="K1248" s="224" t="str">
        <f t="shared" si="648"/>
        <v>X</v>
      </c>
      <c r="L1248" s="224" t="s">
        <v>62</v>
      </c>
      <c r="M1248" s="224"/>
      <c r="N1248" s="224"/>
      <c r="O1248" s="221" t="s">
        <v>62</v>
      </c>
      <c r="P1248" s="221" t="s">
        <v>62</v>
      </c>
      <c r="Q1248" s="226" t="s">
        <v>62</v>
      </c>
      <c r="R1248" s="221" t="s">
        <v>62</v>
      </c>
    </row>
    <row r="1249" spans="1:18" ht="65.45" customHeight="1" x14ac:dyDescent="0.2">
      <c r="A1249" s="332"/>
      <c r="B1249" s="148" t="s">
        <v>192</v>
      </c>
      <c r="C1249" s="224"/>
      <c r="D1249" s="224" t="s">
        <v>62</v>
      </c>
      <c r="E1249" s="224"/>
      <c r="F1249" s="224"/>
      <c r="G1249" s="224">
        <f t="shared" ref="G1249:I1249" si="661">G1246</f>
        <v>98</v>
      </c>
      <c r="H1249" s="224">
        <f t="shared" si="661"/>
        <v>98</v>
      </c>
      <c r="I1249" s="251">
        <f t="shared" si="661"/>
        <v>0</v>
      </c>
      <c r="J1249" s="251">
        <f t="shared" si="647"/>
        <v>0</v>
      </c>
      <c r="K1249" s="224">
        <f t="shared" si="648"/>
        <v>98</v>
      </c>
      <c r="L1249" s="224" t="s">
        <v>62</v>
      </c>
      <c r="M1249" s="150">
        <v>46022</v>
      </c>
      <c r="N1249" s="150">
        <v>46022</v>
      </c>
      <c r="O1249" s="80"/>
      <c r="P1249" s="221" t="s">
        <v>62</v>
      </c>
      <c r="Q1249" s="78"/>
      <c r="R1249" s="80"/>
    </row>
    <row r="1250" spans="1:18" ht="15" customHeight="1" x14ac:dyDescent="0.2">
      <c r="A1250" s="332"/>
      <c r="B1250" s="147" t="s">
        <v>193</v>
      </c>
      <c r="C1250" s="224"/>
      <c r="D1250" s="224"/>
      <c r="E1250" s="224"/>
      <c r="F1250" s="224"/>
      <c r="G1250" s="224" t="s">
        <v>62</v>
      </c>
      <c r="H1250" s="224"/>
      <c r="I1250" s="251" t="s">
        <v>62</v>
      </c>
      <c r="J1250" s="251" t="str">
        <f t="shared" si="647"/>
        <v>X</v>
      </c>
      <c r="K1250" s="224" t="str">
        <f t="shared" si="648"/>
        <v>X</v>
      </c>
      <c r="L1250" s="224" t="s">
        <v>62</v>
      </c>
      <c r="M1250" s="224"/>
      <c r="N1250" s="224"/>
      <c r="O1250" s="221" t="s">
        <v>62</v>
      </c>
      <c r="P1250" s="221" t="s">
        <v>62</v>
      </c>
      <c r="Q1250" s="226" t="s">
        <v>62</v>
      </c>
      <c r="R1250" s="221" t="s">
        <v>62</v>
      </c>
    </row>
    <row r="1251" spans="1:18" ht="38.65" customHeight="1" x14ac:dyDescent="0.2">
      <c r="A1251" s="332"/>
      <c r="B1251" s="148" t="s">
        <v>330</v>
      </c>
      <c r="C1251" s="224"/>
      <c r="D1251" s="224" t="s">
        <v>62</v>
      </c>
      <c r="E1251" s="224"/>
      <c r="F1251" s="224"/>
      <c r="G1251" s="224">
        <f t="shared" ref="G1251:I1251" si="662">G1246</f>
        <v>98</v>
      </c>
      <c r="H1251" s="224">
        <f t="shared" si="662"/>
        <v>98</v>
      </c>
      <c r="I1251" s="251">
        <f t="shared" si="662"/>
        <v>0</v>
      </c>
      <c r="J1251" s="251">
        <f t="shared" si="647"/>
        <v>0</v>
      </c>
      <c r="K1251" s="224">
        <f t="shared" si="648"/>
        <v>98</v>
      </c>
      <c r="L1251" s="224" t="s">
        <v>62</v>
      </c>
      <c r="M1251" s="150">
        <v>46022</v>
      </c>
      <c r="N1251" s="150">
        <v>46022</v>
      </c>
      <c r="O1251" s="80"/>
      <c r="P1251" s="221" t="s">
        <v>62</v>
      </c>
      <c r="Q1251" s="78"/>
      <c r="R1251" s="80"/>
    </row>
    <row r="1252" spans="1:18" ht="21" customHeight="1" x14ac:dyDescent="0.2">
      <c r="A1252" s="332"/>
      <c r="B1252" s="147" t="s">
        <v>71</v>
      </c>
      <c r="C1252" s="224"/>
      <c r="D1252" s="224"/>
      <c r="E1252" s="224"/>
      <c r="F1252" s="224"/>
      <c r="G1252" s="224" t="s">
        <v>62</v>
      </c>
      <c r="H1252" s="224"/>
      <c r="I1252" s="251" t="s">
        <v>62</v>
      </c>
      <c r="J1252" s="251" t="str">
        <f t="shared" si="647"/>
        <v>X</v>
      </c>
      <c r="K1252" s="224" t="str">
        <f t="shared" si="648"/>
        <v>X</v>
      </c>
      <c r="L1252" s="224" t="s">
        <v>62</v>
      </c>
      <c r="M1252" s="224"/>
      <c r="N1252" s="224"/>
      <c r="O1252" s="221" t="s">
        <v>62</v>
      </c>
      <c r="P1252" s="221" t="s">
        <v>62</v>
      </c>
      <c r="Q1252" s="226" t="s">
        <v>62</v>
      </c>
      <c r="R1252" s="221" t="s">
        <v>62</v>
      </c>
    </row>
    <row r="1253" spans="1:18" ht="21" customHeight="1" x14ac:dyDescent="0.2">
      <c r="A1253" s="333"/>
      <c r="B1253" s="148" t="s">
        <v>72</v>
      </c>
      <c r="C1253" s="224"/>
      <c r="D1253" s="224" t="s">
        <v>62</v>
      </c>
      <c r="E1253" s="224"/>
      <c r="F1253" s="224"/>
      <c r="G1253" s="224">
        <f t="shared" ref="G1253:I1253" si="663">G1246</f>
        <v>98</v>
      </c>
      <c r="H1253" s="224">
        <f t="shared" si="663"/>
        <v>98</v>
      </c>
      <c r="I1253" s="251">
        <f t="shared" si="663"/>
        <v>0</v>
      </c>
      <c r="J1253" s="251">
        <f t="shared" si="647"/>
        <v>0</v>
      </c>
      <c r="K1253" s="224">
        <f t="shared" si="648"/>
        <v>98</v>
      </c>
      <c r="L1253" s="224" t="s">
        <v>62</v>
      </c>
      <c r="M1253" s="150">
        <v>46022</v>
      </c>
      <c r="N1253" s="150">
        <v>46022</v>
      </c>
      <c r="O1253" s="80"/>
      <c r="P1253" s="221" t="s">
        <v>62</v>
      </c>
      <c r="Q1253" s="78"/>
      <c r="R1253" s="80"/>
    </row>
    <row r="1254" spans="1:18" s="56" customFormat="1" ht="74.45" customHeight="1" x14ac:dyDescent="0.25">
      <c r="A1254" s="331" t="s">
        <v>335</v>
      </c>
      <c r="B1254" s="137" t="s">
        <v>415</v>
      </c>
      <c r="C1254" s="142" t="s">
        <v>191</v>
      </c>
      <c r="D1254" s="141" t="s">
        <v>333</v>
      </c>
      <c r="E1254" s="141" t="s">
        <v>82</v>
      </c>
      <c r="F1254" s="142">
        <v>744</v>
      </c>
      <c r="G1254" s="142">
        <v>98</v>
      </c>
      <c r="H1254" s="142">
        <v>98</v>
      </c>
      <c r="I1254" s="156"/>
      <c r="J1254" s="156">
        <f t="shared" si="647"/>
        <v>0</v>
      </c>
      <c r="K1254" s="142">
        <f t="shared" si="648"/>
        <v>98</v>
      </c>
      <c r="L1254" s="142"/>
      <c r="M1254" s="142" t="s">
        <v>62</v>
      </c>
      <c r="N1254" s="142" t="s">
        <v>62</v>
      </c>
      <c r="O1254" s="80">
        <v>1886.74</v>
      </c>
      <c r="P1254" s="80" t="s">
        <v>344</v>
      </c>
      <c r="Q1254" s="78">
        <v>1877.28</v>
      </c>
      <c r="R1254" s="80"/>
    </row>
    <row r="1255" spans="1:18" ht="15.75" x14ac:dyDescent="0.2">
      <c r="A1255" s="332"/>
      <c r="B1255" s="146" t="s">
        <v>70</v>
      </c>
      <c r="C1255" s="224"/>
      <c r="D1255" s="224" t="s">
        <v>62</v>
      </c>
      <c r="E1255" s="224"/>
      <c r="F1255" s="224"/>
      <c r="G1255" s="224">
        <f t="shared" ref="G1255:I1255" si="664">G1254</f>
        <v>98</v>
      </c>
      <c r="H1255" s="224">
        <f t="shared" si="664"/>
        <v>98</v>
      </c>
      <c r="I1255" s="251">
        <f t="shared" si="664"/>
        <v>0</v>
      </c>
      <c r="J1255" s="251">
        <f t="shared" si="647"/>
        <v>0</v>
      </c>
      <c r="K1255" s="224">
        <f t="shared" si="648"/>
        <v>98</v>
      </c>
      <c r="L1255" s="224" t="s">
        <v>62</v>
      </c>
      <c r="M1255" s="150">
        <v>46022</v>
      </c>
      <c r="N1255" s="150">
        <v>46022</v>
      </c>
      <c r="O1255" s="80"/>
      <c r="P1255" s="221"/>
      <c r="Q1255" s="78"/>
      <c r="R1255" s="80"/>
    </row>
    <row r="1256" spans="1:18" ht="14.25" x14ac:dyDescent="0.2">
      <c r="A1256" s="332"/>
      <c r="B1256" s="147" t="s">
        <v>76</v>
      </c>
      <c r="C1256" s="224"/>
      <c r="D1256" s="224"/>
      <c r="E1256" s="224"/>
      <c r="F1256" s="224"/>
      <c r="G1256" s="224" t="s">
        <v>62</v>
      </c>
      <c r="H1256" s="224"/>
      <c r="I1256" s="251" t="s">
        <v>62</v>
      </c>
      <c r="J1256" s="251" t="str">
        <f t="shared" si="647"/>
        <v>X</v>
      </c>
      <c r="K1256" s="224" t="str">
        <f t="shared" si="648"/>
        <v>X</v>
      </c>
      <c r="L1256" s="224" t="s">
        <v>62</v>
      </c>
      <c r="M1256" s="224"/>
      <c r="N1256" s="224"/>
      <c r="O1256" s="221" t="s">
        <v>62</v>
      </c>
      <c r="P1256" s="221" t="s">
        <v>62</v>
      </c>
      <c r="Q1256" s="226" t="s">
        <v>62</v>
      </c>
      <c r="R1256" s="221" t="s">
        <v>62</v>
      </c>
    </row>
    <row r="1257" spans="1:18" ht="65.45" customHeight="1" x14ac:dyDescent="0.2">
      <c r="A1257" s="332"/>
      <c r="B1257" s="148" t="s">
        <v>192</v>
      </c>
      <c r="C1257" s="224"/>
      <c r="D1257" s="224" t="s">
        <v>62</v>
      </c>
      <c r="E1257" s="224"/>
      <c r="F1257" s="224"/>
      <c r="G1257" s="224">
        <f t="shared" ref="G1257:I1257" si="665">G1254</f>
        <v>98</v>
      </c>
      <c r="H1257" s="224">
        <f t="shared" si="665"/>
        <v>98</v>
      </c>
      <c r="I1257" s="251">
        <f t="shared" si="665"/>
        <v>0</v>
      </c>
      <c r="J1257" s="251">
        <f t="shared" si="647"/>
        <v>0</v>
      </c>
      <c r="K1257" s="224">
        <f t="shared" si="648"/>
        <v>98</v>
      </c>
      <c r="L1257" s="224" t="s">
        <v>62</v>
      </c>
      <c r="M1257" s="150">
        <v>46022</v>
      </c>
      <c r="N1257" s="150">
        <v>46022</v>
      </c>
      <c r="O1257" s="80"/>
      <c r="P1257" s="221" t="s">
        <v>62</v>
      </c>
      <c r="Q1257" s="78"/>
      <c r="R1257" s="80"/>
    </row>
    <row r="1258" spans="1:18" ht="15" customHeight="1" x14ac:dyDescent="0.2">
      <c r="A1258" s="332"/>
      <c r="B1258" s="147" t="s">
        <v>193</v>
      </c>
      <c r="C1258" s="224"/>
      <c r="D1258" s="224"/>
      <c r="E1258" s="224"/>
      <c r="F1258" s="224"/>
      <c r="G1258" s="224" t="s">
        <v>62</v>
      </c>
      <c r="H1258" s="224"/>
      <c r="I1258" s="251" t="s">
        <v>62</v>
      </c>
      <c r="J1258" s="251" t="str">
        <f t="shared" si="647"/>
        <v>X</v>
      </c>
      <c r="K1258" s="224" t="str">
        <f t="shared" si="648"/>
        <v>X</v>
      </c>
      <c r="L1258" s="224" t="s">
        <v>62</v>
      </c>
      <c r="M1258" s="224"/>
      <c r="N1258" s="224"/>
      <c r="O1258" s="221" t="s">
        <v>62</v>
      </c>
      <c r="P1258" s="221" t="s">
        <v>62</v>
      </c>
      <c r="Q1258" s="226" t="s">
        <v>62</v>
      </c>
      <c r="R1258" s="221" t="s">
        <v>62</v>
      </c>
    </row>
    <row r="1259" spans="1:18" ht="38.65" customHeight="1" x14ac:dyDescent="0.2">
      <c r="A1259" s="332"/>
      <c r="B1259" s="148" t="s">
        <v>330</v>
      </c>
      <c r="C1259" s="224"/>
      <c r="D1259" s="224" t="s">
        <v>62</v>
      </c>
      <c r="E1259" s="224"/>
      <c r="F1259" s="224"/>
      <c r="G1259" s="224">
        <f t="shared" ref="G1259:I1259" si="666">G1254</f>
        <v>98</v>
      </c>
      <c r="H1259" s="224">
        <f t="shared" si="666"/>
        <v>98</v>
      </c>
      <c r="I1259" s="251">
        <f t="shared" si="666"/>
        <v>0</v>
      </c>
      <c r="J1259" s="251">
        <f t="shared" si="647"/>
        <v>0</v>
      </c>
      <c r="K1259" s="224">
        <f t="shared" si="648"/>
        <v>98</v>
      </c>
      <c r="L1259" s="224" t="s">
        <v>62</v>
      </c>
      <c r="M1259" s="150">
        <v>46022</v>
      </c>
      <c r="N1259" s="150">
        <v>46022</v>
      </c>
      <c r="O1259" s="80"/>
      <c r="P1259" s="221" t="s">
        <v>62</v>
      </c>
      <c r="Q1259" s="78"/>
      <c r="R1259" s="80"/>
    </row>
    <row r="1260" spans="1:18" ht="21" customHeight="1" x14ac:dyDescent="0.2">
      <c r="A1260" s="332"/>
      <c r="B1260" s="147" t="s">
        <v>71</v>
      </c>
      <c r="C1260" s="224"/>
      <c r="D1260" s="224"/>
      <c r="E1260" s="224"/>
      <c r="F1260" s="224"/>
      <c r="G1260" s="224" t="s">
        <v>62</v>
      </c>
      <c r="H1260" s="224"/>
      <c r="I1260" s="251" t="s">
        <v>62</v>
      </c>
      <c r="J1260" s="251" t="str">
        <f t="shared" si="647"/>
        <v>X</v>
      </c>
      <c r="K1260" s="224" t="str">
        <f t="shared" si="648"/>
        <v>X</v>
      </c>
      <c r="L1260" s="224" t="s">
        <v>62</v>
      </c>
      <c r="M1260" s="224"/>
      <c r="N1260" s="224"/>
      <c r="O1260" s="221" t="s">
        <v>62</v>
      </c>
      <c r="P1260" s="221" t="s">
        <v>62</v>
      </c>
      <c r="Q1260" s="226" t="s">
        <v>62</v>
      </c>
      <c r="R1260" s="221" t="s">
        <v>62</v>
      </c>
    </row>
    <row r="1261" spans="1:18" ht="21" customHeight="1" x14ac:dyDescent="0.2">
      <c r="A1261" s="333"/>
      <c r="B1261" s="148" t="s">
        <v>72</v>
      </c>
      <c r="C1261" s="224"/>
      <c r="D1261" s="224" t="s">
        <v>62</v>
      </c>
      <c r="E1261" s="224"/>
      <c r="F1261" s="224"/>
      <c r="G1261" s="224">
        <f t="shared" ref="G1261:I1261" si="667">G1254</f>
        <v>98</v>
      </c>
      <c r="H1261" s="224">
        <f t="shared" si="667"/>
        <v>98</v>
      </c>
      <c r="I1261" s="251">
        <f t="shared" si="667"/>
        <v>0</v>
      </c>
      <c r="J1261" s="251">
        <f t="shared" si="647"/>
        <v>0</v>
      </c>
      <c r="K1261" s="224">
        <f t="shared" si="648"/>
        <v>98</v>
      </c>
      <c r="L1261" s="224" t="s">
        <v>62</v>
      </c>
      <c r="M1261" s="150">
        <v>46022</v>
      </c>
      <c r="N1261" s="150">
        <v>46022</v>
      </c>
      <c r="O1261" s="80"/>
      <c r="P1261" s="221" t="s">
        <v>62</v>
      </c>
      <c r="Q1261" s="78"/>
      <c r="R1261" s="80"/>
    </row>
    <row r="1262" spans="1:18" s="56" customFormat="1" ht="74.45" customHeight="1" x14ac:dyDescent="0.25">
      <c r="A1262" s="331" t="s">
        <v>336</v>
      </c>
      <c r="B1262" s="137" t="s">
        <v>415</v>
      </c>
      <c r="C1262" s="142" t="s">
        <v>191</v>
      </c>
      <c r="D1262" s="141" t="s">
        <v>333</v>
      </c>
      <c r="E1262" s="141" t="s">
        <v>82</v>
      </c>
      <c r="F1262" s="142">
        <v>744</v>
      </c>
      <c r="G1262" s="142">
        <v>98</v>
      </c>
      <c r="H1262" s="142">
        <v>98</v>
      </c>
      <c r="I1262" s="156"/>
      <c r="J1262" s="156">
        <f t="shared" si="647"/>
        <v>0</v>
      </c>
      <c r="K1262" s="142">
        <f t="shared" si="648"/>
        <v>98</v>
      </c>
      <c r="L1262" s="142"/>
      <c r="M1262" s="142" t="s">
        <v>62</v>
      </c>
      <c r="N1262" s="142" t="s">
        <v>62</v>
      </c>
      <c r="O1262" s="80">
        <v>5421.25</v>
      </c>
      <c r="P1262" s="80" t="s">
        <v>344</v>
      </c>
      <c r="Q1262" s="78">
        <v>3534.5</v>
      </c>
      <c r="R1262" s="80"/>
    </row>
    <row r="1263" spans="1:18" ht="15.75" x14ac:dyDescent="0.2">
      <c r="A1263" s="332"/>
      <c r="B1263" s="146" t="s">
        <v>70</v>
      </c>
      <c r="C1263" s="224"/>
      <c r="D1263" s="224" t="s">
        <v>62</v>
      </c>
      <c r="E1263" s="224"/>
      <c r="F1263" s="224"/>
      <c r="G1263" s="224">
        <f t="shared" ref="G1263:I1263" si="668">G1262</f>
        <v>98</v>
      </c>
      <c r="H1263" s="224">
        <f t="shared" si="668"/>
        <v>98</v>
      </c>
      <c r="I1263" s="251">
        <f t="shared" si="668"/>
        <v>0</v>
      </c>
      <c r="J1263" s="251">
        <f t="shared" si="647"/>
        <v>0</v>
      </c>
      <c r="K1263" s="224">
        <f t="shared" si="648"/>
        <v>98</v>
      </c>
      <c r="L1263" s="224" t="s">
        <v>62</v>
      </c>
      <c r="M1263" s="150">
        <v>46022</v>
      </c>
      <c r="N1263" s="150">
        <v>46022</v>
      </c>
      <c r="O1263" s="80"/>
      <c r="P1263" s="221"/>
      <c r="Q1263" s="78"/>
      <c r="R1263" s="80"/>
    </row>
    <row r="1264" spans="1:18" ht="14.25" x14ac:dyDescent="0.2">
      <c r="A1264" s="332"/>
      <c r="B1264" s="147" t="s">
        <v>76</v>
      </c>
      <c r="C1264" s="224"/>
      <c r="D1264" s="224"/>
      <c r="E1264" s="224"/>
      <c r="F1264" s="224"/>
      <c r="G1264" s="224" t="s">
        <v>62</v>
      </c>
      <c r="H1264" s="224"/>
      <c r="I1264" s="251" t="s">
        <v>62</v>
      </c>
      <c r="J1264" s="251" t="str">
        <f t="shared" si="647"/>
        <v>X</v>
      </c>
      <c r="K1264" s="224" t="str">
        <f t="shared" si="648"/>
        <v>X</v>
      </c>
      <c r="L1264" s="224" t="s">
        <v>62</v>
      </c>
      <c r="M1264" s="224"/>
      <c r="N1264" s="224"/>
      <c r="O1264" s="221" t="s">
        <v>62</v>
      </c>
      <c r="P1264" s="221" t="s">
        <v>62</v>
      </c>
      <c r="Q1264" s="226" t="s">
        <v>62</v>
      </c>
      <c r="R1264" s="221" t="s">
        <v>62</v>
      </c>
    </row>
    <row r="1265" spans="1:18" ht="65.45" customHeight="1" x14ac:dyDescent="0.2">
      <c r="A1265" s="332"/>
      <c r="B1265" s="148" t="s">
        <v>192</v>
      </c>
      <c r="C1265" s="224"/>
      <c r="D1265" s="224" t="s">
        <v>62</v>
      </c>
      <c r="E1265" s="224"/>
      <c r="F1265" s="224"/>
      <c r="G1265" s="224">
        <f t="shared" ref="G1265:I1265" si="669">G1262</f>
        <v>98</v>
      </c>
      <c r="H1265" s="224">
        <f t="shared" si="669"/>
        <v>98</v>
      </c>
      <c r="I1265" s="251">
        <f t="shared" si="669"/>
        <v>0</v>
      </c>
      <c r="J1265" s="251">
        <f t="shared" si="647"/>
        <v>0</v>
      </c>
      <c r="K1265" s="224">
        <f t="shared" si="648"/>
        <v>98</v>
      </c>
      <c r="L1265" s="224" t="s">
        <v>62</v>
      </c>
      <c r="M1265" s="150">
        <v>46022</v>
      </c>
      <c r="N1265" s="150">
        <v>46022</v>
      </c>
      <c r="O1265" s="80"/>
      <c r="P1265" s="221" t="s">
        <v>62</v>
      </c>
      <c r="Q1265" s="78"/>
      <c r="R1265" s="80"/>
    </row>
    <row r="1266" spans="1:18" ht="15" customHeight="1" x14ac:dyDescent="0.2">
      <c r="A1266" s="332"/>
      <c r="B1266" s="147" t="s">
        <v>193</v>
      </c>
      <c r="C1266" s="224"/>
      <c r="D1266" s="224"/>
      <c r="E1266" s="224"/>
      <c r="F1266" s="224"/>
      <c r="G1266" s="224" t="s">
        <v>62</v>
      </c>
      <c r="H1266" s="224"/>
      <c r="I1266" s="251" t="s">
        <v>62</v>
      </c>
      <c r="J1266" s="251" t="str">
        <f t="shared" si="647"/>
        <v>X</v>
      </c>
      <c r="K1266" s="224" t="str">
        <f t="shared" si="648"/>
        <v>X</v>
      </c>
      <c r="L1266" s="224" t="s">
        <v>62</v>
      </c>
      <c r="M1266" s="224"/>
      <c r="N1266" s="224"/>
      <c r="O1266" s="221" t="s">
        <v>62</v>
      </c>
      <c r="P1266" s="221" t="s">
        <v>62</v>
      </c>
      <c r="Q1266" s="226" t="s">
        <v>62</v>
      </c>
      <c r="R1266" s="221" t="s">
        <v>62</v>
      </c>
    </row>
    <row r="1267" spans="1:18" ht="38.65" customHeight="1" x14ac:dyDescent="0.2">
      <c r="A1267" s="332"/>
      <c r="B1267" s="148" t="s">
        <v>330</v>
      </c>
      <c r="C1267" s="224"/>
      <c r="D1267" s="224" t="s">
        <v>62</v>
      </c>
      <c r="E1267" s="224"/>
      <c r="F1267" s="224"/>
      <c r="G1267" s="224">
        <f t="shared" ref="G1267:I1267" si="670">G1262</f>
        <v>98</v>
      </c>
      <c r="H1267" s="224">
        <f t="shared" si="670"/>
        <v>98</v>
      </c>
      <c r="I1267" s="251">
        <f t="shared" si="670"/>
        <v>0</v>
      </c>
      <c r="J1267" s="251">
        <f t="shared" si="647"/>
        <v>0</v>
      </c>
      <c r="K1267" s="224">
        <f t="shared" si="648"/>
        <v>98</v>
      </c>
      <c r="L1267" s="224" t="s">
        <v>62</v>
      </c>
      <c r="M1267" s="150">
        <v>46022</v>
      </c>
      <c r="N1267" s="150">
        <v>46022</v>
      </c>
      <c r="O1267" s="80"/>
      <c r="P1267" s="221" t="s">
        <v>62</v>
      </c>
      <c r="Q1267" s="78"/>
      <c r="R1267" s="80"/>
    </row>
    <row r="1268" spans="1:18" ht="21" customHeight="1" x14ac:dyDescent="0.2">
      <c r="A1268" s="332"/>
      <c r="B1268" s="147" t="s">
        <v>71</v>
      </c>
      <c r="C1268" s="224"/>
      <c r="D1268" s="224"/>
      <c r="E1268" s="224"/>
      <c r="F1268" s="224"/>
      <c r="G1268" s="224" t="s">
        <v>62</v>
      </c>
      <c r="H1268" s="224"/>
      <c r="I1268" s="251" t="s">
        <v>62</v>
      </c>
      <c r="J1268" s="251" t="str">
        <f t="shared" si="647"/>
        <v>X</v>
      </c>
      <c r="K1268" s="224" t="str">
        <f t="shared" si="648"/>
        <v>X</v>
      </c>
      <c r="L1268" s="224" t="s">
        <v>62</v>
      </c>
      <c r="M1268" s="224"/>
      <c r="N1268" s="224"/>
      <c r="O1268" s="221" t="s">
        <v>62</v>
      </c>
      <c r="P1268" s="221" t="s">
        <v>62</v>
      </c>
      <c r="Q1268" s="226" t="s">
        <v>62</v>
      </c>
      <c r="R1268" s="221" t="s">
        <v>62</v>
      </c>
    </row>
    <row r="1269" spans="1:18" ht="21" customHeight="1" x14ac:dyDescent="0.2">
      <c r="A1269" s="333"/>
      <c r="B1269" s="148" t="s">
        <v>72</v>
      </c>
      <c r="C1269" s="224"/>
      <c r="D1269" s="224" t="s">
        <v>62</v>
      </c>
      <c r="E1269" s="224"/>
      <c r="F1269" s="224"/>
      <c r="G1269" s="224">
        <f t="shared" ref="G1269:I1269" si="671">G1262</f>
        <v>98</v>
      </c>
      <c r="H1269" s="224">
        <f t="shared" si="671"/>
        <v>98</v>
      </c>
      <c r="I1269" s="251">
        <f t="shared" si="671"/>
        <v>0</v>
      </c>
      <c r="J1269" s="251">
        <f t="shared" si="647"/>
        <v>0</v>
      </c>
      <c r="K1269" s="224">
        <f t="shared" si="648"/>
        <v>98</v>
      </c>
      <c r="L1269" s="224" t="s">
        <v>62</v>
      </c>
      <c r="M1269" s="150">
        <v>46022</v>
      </c>
      <c r="N1269" s="150">
        <v>46022</v>
      </c>
      <c r="O1269" s="80"/>
      <c r="P1269" s="221" t="s">
        <v>62</v>
      </c>
      <c r="Q1269" s="78"/>
      <c r="R1269" s="80"/>
    </row>
    <row r="1270" spans="1:18" s="56" customFormat="1" ht="74.45" customHeight="1" x14ac:dyDescent="0.25">
      <c r="A1270" s="331" t="s">
        <v>337</v>
      </c>
      <c r="B1270" s="137" t="s">
        <v>415</v>
      </c>
      <c r="C1270" s="142" t="s">
        <v>191</v>
      </c>
      <c r="D1270" s="141" t="s">
        <v>333</v>
      </c>
      <c r="E1270" s="141" t="s">
        <v>82</v>
      </c>
      <c r="F1270" s="142">
        <v>744</v>
      </c>
      <c r="G1270" s="142">
        <v>98</v>
      </c>
      <c r="H1270" s="142">
        <v>98</v>
      </c>
      <c r="I1270" s="156"/>
      <c r="J1270" s="156">
        <f t="shared" si="647"/>
        <v>0</v>
      </c>
      <c r="K1270" s="142">
        <f t="shared" si="648"/>
        <v>98</v>
      </c>
      <c r="L1270" s="142"/>
      <c r="M1270" s="142" t="s">
        <v>62</v>
      </c>
      <c r="N1270" s="142" t="s">
        <v>62</v>
      </c>
      <c r="O1270" s="80">
        <v>1877.28</v>
      </c>
      <c r="P1270" s="80" t="s">
        <v>344</v>
      </c>
      <c r="Q1270" s="78">
        <v>1877.28</v>
      </c>
      <c r="R1270" s="80"/>
    </row>
    <row r="1271" spans="1:18" ht="15.75" x14ac:dyDescent="0.2">
      <c r="A1271" s="332"/>
      <c r="B1271" s="146" t="s">
        <v>70</v>
      </c>
      <c r="C1271" s="224"/>
      <c r="D1271" s="224" t="s">
        <v>62</v>
      </c>
      <c r="E1271" s="224"/>
      <c r="F1271" s="224"/>
      <c r="G1271" s="224">
        <f t="shared" ref="G1271:I1271" si="672">G1270</f>
        <v>98</v>
      </c>
      <c r="H1271" s="224">
        <f t="shared" si="672"/>
        <v>98</v>
      </c>
      <c r="I1271" s="251">
        <f t="shared" si="672"/>
        <v>0</v>
      </c>
      <c r="J1271" s="251">
        <f t="shared" si="647"/>
        <v>0</v>
      </c>
      <c r="K1271" s="224">
        <f t="shared" si="648"/>
        <v>98</v>
      </c>
      <c r="L1271" s="224" t="s">
        <v>62</v>
      </c>
      <c r="M1271" s="150">
        <v>46022</v>
      </c>
      <c r="N1271" s="150">
        <v>46022</v>
      </c>
      <c r="O1271" s="80"/>
      <c r="P1271" s="221"/>
      <c r="Q1271" s="78"/>
      <c r="R1271" s="80"/>
    </row>
    <row r="1272" spans="1:18" ht="14.25" x14ac:dyDescent="0.2">
      <c r="A1272" s="332"/>
      <c r="B1272" s="147" t="s">
        <v>76</v>
      </c>
      <c r="C1272" s="224"/>
      <c r="D1272" s="224"/>
      <c r="E1272" s="224"/>
      <c r="F1272" s="224"/>
      <c r="G1272" s="224" t="s">
        <v>62</v>
      </c>
      <c r="H1272" s="224"/>
      <c r="I1272" s="251" t="s">
        <v>62</v>
      </c>
      <c r="J1272" s="251" t="str">
        <f t="shared" si="647"/>
        <v>X</v>
      </c>
      <c r="K1272" s="224" t="str">
        <f t="shared" si="648"/>
        <v>X</v>
      </c>
      <c r="L1272" s="224" t="s">
        <v>62</v>
      </c>
      <c r="M1272" s="224"/>
      <c r="N1272" s="224"/>
      <c r="O1272" s="221" t="s">
        <v>62</v>
      </c>
      <c r="P1272" s="221" t="s">
        <v>62</v>
      </c>
      <c r="Q1272" s="226" t="s">
        <v>62</v>
      </c>
      <c r="R1272" s="221" t="s">
        <v>62</v>
      </c>
    </row>
    <row r="1273" spans="1:18" ht="65.45" customHeight="1" x14ac:dyDescent="0.2">
      <c r="A1273" s="332"/>
      <c r="B1273" s="148" t="s">
        <v>192</v>
      </c>
      <c r="C1273" s="224"/>
      <c r="D1273" s="224" t="s">
        <v>62</v>
      </c>
      <c r="E1273" s="224"/>
      <c r="F1273" s="224"/>
      <c r="G1273" s="224">
        <f t="shared" ref="G1273:I1273" si="673">G1270</f>
        <v>98</v>
      </c>
      <c r="H1273" s="224">
        <f t="shared" si="673"/>
        <v>98</v>
      </c>
      <c r="I1273" s="251">
        <f t="shared" si="673"/>
        <v>0</v>
      </c>
      <c r="J1273" s="251">
        <f t="shared" si="647"/>
        <v>0</v>
      </c>
      <c r="K1273" s="224">
        <f t="shared" si="648"/>
        <v>98</v>
      </c>
      <c r="L1273" s="224" t="s">
        <v>62</v>
      </c>
      <c r="M1273" s="150">
        <v>46022</v>
      </c>
      <c r="N1273" s="150">
        <v>46022</v>
      </c>
      <c r="O1273" s="80"/>
      <c r="P1273" s="221" t="s">
        <v>62</v>
      </c>
      <c r="Q1273" s="78"/>
      <c r="R1273" s="80"/>
    </row>
    <row r="1274" spans="1:18" ht="15" customHeight="1" x14ac:dyDescent="0.2">
      <c r="A1274" s="332"/>
      <c r="B1274" s="147" t="s">
        <v>193</v>
      </c>
      <c r="C1274" s="224"/>
      <c r="D1274" s="224"/>
      <c r="E1274" s="224"/>
      <c r="F1274" s="224"/>
      <c r="G1274" s="224" t="s">
        <v>62</v>
      </c>
      <c r="H1274" s="224"/>
      <c r="I1274" s="251" t="s">
        <v>62</v>
      </c>
      <c r="J1274" s="251" t="str">
        <f t="shared" si="647"/>
        <v>X</v>
      </c>
      <c r="K1274" s="224" t="str">
        <f t="shared" si="648"/>
        <v>X</v>
      </c>
      <c r="L1274" s="224" t="s">
        <v>62</v>
      </c>
      <c r="M1274" s="224"/>
      <c r="N1274" s="224"/>
      <c r="O1274" s="221" t="s">
        <v>62</v>
      </c>
      <c r="P1274" s="221" t="s">
        <v>62</v>
      </c>
      <c r="Q1274" s="226" t="s">
        <v>62</v>
      </c>
      <c r="R1274" s="221" t="s">
        <v>62</v>
      </c>
    </row>
    <row r="1275" spans="1:18" ht="38.65" customHeight="1" x14ac:dyDescent="0.2">
      <c r="A1275" s="332"/>
      <c r="B1275" s="148" t="s">
        <v>330</v>
      </c>
      <c r="C1275" s="224"/>
      <c r="D1275" s="224" t="s">
        <v>62</v>
      </c>
      <c r="E1275" s="224"/>
      <c r="F1275" s="224"/>
      <c r="G1275" s="224">
        <f t="shared" ref="G1275:I1275" si="674">G1270</f>
        <v>98</v>
      </c>
      <c r="H1275" s="224">
        <f t="shared" si="674"/>
        <v>98</v>
      </c>
      <c r="I1275" s="251">
        <f t="shared" si="674"/>
        <v>0</v>
      </c>
      <c r="J1275" s="251">
        <f t="shared" si="647"/>
        <v>0</v>
      </c>
      <c r="K1275" s="224">
        <f t="shared" si="648"/>
        <v>98</v>
      </c>
      <c r="L1275" s="224" t="s">
        <v>62</v>
      </c>
      <c r="M1275" s="150">
        <v>46022</v>
      </c>
      <c r="N1275" s="150">
        <v>46022</v>
      </c>
      <c r="O1275" s="80"/>
      <c r="P1275" s="221" t="s">
        <v>62</v>
      </c>
      <c r="Q1275" s="78"/>
      <c r="R1275" s="80"/>
    </row>
    <row r="1276" spans="1:18" ht="21" customHeight="1" x14ac:dyDescent="0.2">
      <c r="A1276" s="332"/>
      <c r="B1276" s="147" t="s">
        <v>71</v>
      </c>
      <c r="C1276" s="224"/>
      <c r="D1276" s="224"/>
      <c r="E1276" s="224"/>
      <c r="F1276" s="224"/>
      <c r="G1276" s="224" t="s">
        <v>62</v>
      </c>
      <c r="H1276" s="224"/>
      <c r="I1276" s="251" t="s">
        <v>62</v>
      </c>
      <c r="J1276" s="251" t="str">
        <f t="shared" si="647"/>
        <v>X</v>
      </c>
      <c r="K1276" s="224" t="str">
        <f t="shared" si="648"/>
        <v>X</v>
      </c>
      <c r="L1276" s="224" t="s">
        <v>62</v>
      </c>
      <c r="M1276" s="224"/>
      <c r="N1276" s="224"/>
      <c r="O1276" s="221" t="s">
        <v>62</v>
      </c>
      <c r="P1276" s="221" t="s">
        <v>62</v>
      </c>
      <c r="Q1276" s="226" t="s">
        <v>62</v>
      </c>
      <c r="R1276" s="221" t="s">
        <v>62</v>
      </c>
    </row>
    <row r="1277" spans="1:18" ht="21" customHeight="1" x14ac:dyDescent="0.2">
      <c r="A1277" s="333"/>
      <c r="B1277" s="148" t="s">
        <v>72</v>
      </c>
      <c r="C1277" s="224"/>
      <c r="D1277" s="224" t="s">
        <v>62</v>
      </c>
      <c r="E1277" s="224"/>
      <c r="F1277" s="224"/>
      <c r="G1277" s="224">
        <f t="shared" ref="G1277:I1277" si="675">G1270</f>
        <v>98</v>
      </c>
      <c r="H1277" s="224">
        <f t="shared" si="675"/>
        <v>98</v>
      </c>
      <c r="I1277" s="251">
        <f t="shared" si="675"/>
        <v>0</v>
      </c>
      <c r="J1277" s="251">
        <f t="shared" si="647"/>
        <v>0</v>
      </c>
      <c r="K1277" s="224">
        <f t="shared" si="648"/>
        <v>98</v>
      </c>
      <c r="L1277" s="224" t="s">
        <v>62</v>
      </c>
      <c r="M1277" s="150">
        <v>46022</v>
      </c>
      <c r="N1277" s="150">
        <v>46022</v>
      </c>
      <c r="O1277" s="80"/>
      <c r="P1277" s="221" t="s">
        <v>62</v>
      </c>
      <c r="Q1277" s="78"/>
      <c r="R1277" s="80"/>
    </row>
    <row r="1278" spans="1:18" s="56" customFormat="1" ht="74.45" customHeight="1" x14ac:dyDescent="0.25">
      <c r="A1278" s="331" t="s">
        <v>338</v>
      </c>
      <c r="B1278" s="137" t="s">
        <v>415</v>
      </c>
      <c r="C1278" s="142" t="s">
        <v>191</v>
      </c>
      <c r="D1278" s="141" t="s">
        <v>333</v>
      </c>
      <c r="E1278" s="141" t="s">
        <v>82</v>
      </c>
      <c r="F1278" s="142">
        <v>744</v>
      </c>
      <c r="G1278" s="142">
        <v>98</v>
      </c>
      <c r="H1278" s="142">
        <v>98</v>
      </c>
      <c r="I1278" s="156">
        <v>0</v>
      </c>
      <c r="J1278" s="156">
        <f t="shared" si="647"/>
        <v>0</v>
      </c>
      <c r="K1278" s="142">
        <f t="shared" si="648"/>
        <v>98</v>
      </c>
      <c r="L1278" s="142"/>
      <c r="M1278" s="142" t="s">
        <v>62</v>
      </c>
      <c r="N1278" s="142" t="s">
        <v>62</v>
      </c>
      <c r="O1278" s="80">
        <v>4506.8999999999996</v>
      </c>
      <c r="P1278" s="80" t="s">
        <v>344</v>
      </c>
      <c r="Q1278" s="78">
        <v>1657.22</v>
      </c>
      <c r="R1278" s="80"/>
    </row>
    <row r="1279" spans="1:18" ht="15.75" x14ac:dyDescent="0.2">
      <c r="A1279" s="332"/>
      <c r="B1279" s="146" t="s">
        <v>70</v>
      </c>
      <c r="C1279" s="224"/>
      <c r="D1279" s="224" t="s">
        <v>62</v>
      </c>
      <c r="E1279" s="224"/>
      <c r="F1279" s="224"/>
      <c r="G1279" s="224">
        <f t="shared" ref="G1279:I1279" si="676">G1278</f>
        <v>98</v>
      </c>
      <c r="H1279" s="224">
        <f t="shared" si="676"/>
        <v>98</v>
      </c>
      <c r="I1279" s="251">
        <f t="shared" si="676"/>
        <v>0</v>
      </c>
      <c r="J1279" s="251">
        <f t="shared" si="647"/>
        <v>0</v>
      </c>
      <c r="K1279" s="224">
        <f t="shared" si="648"/>
        <v>98</v>
      </c>
      <c r="L1279" s="224" t="s">
        <v>62</v>
      </c>
      <c r="M1279" s="150">
        <v>46022</v>
      </c>
      <c r="N1279" s="150">
        <v>46022</v>
      </c>
      <c r="O1279" s="80"/>
      <c r="P1279" s="221"/>
      <c r="Q1279" s="78"/>
      <c r="R1279" s="80"/>
    </row>
    <row r="1280" spans="1:18" ht="14.25" x14ac:dyDescent="0.2">
      <c r="A1280" s="332"/>
      <c r="B1280" s="147" t="s">
        <v>76</v>
      </c>
      <c r="C1280" s="224"/>
      <c r="D1280" s="224"/>
      <c r="E1280" s="224"/>
      <c r="F1280" s="224"/>
      <c r="G1280" s="224" t="s">
        <v>62</v>
      </c>
      <c r="H1280" s="224"/>
      <c r="I1280" s="251" t="s">
        <v>62</v>
      </c>
      <c r="J1280" s="251" t="str">
        <f t="shared" si="647"/>
        <v>X</v>
      </c>
      <c r="K1280" s="224" t="str">
        <f t="shared" si="648"/>
        <v>X</v>
      </c>
      <c r="L1280" s="224" t="s">
        <v>62</v>
      </c>
      <c r="M1280" s="224"/>
      <c r="N1280" s="224"/>
      <c r="O1280" s="221" t="s">
        <v>62</v>
      </c>
      <c r="P1280" s="221" t="s">
        <v>62</v>
      </c>
      <c r="Q1280" s="226" t="s">
        <v>62</v>
      </c>
      <c r="R1280" s="221" t="s">
        <v>62</v>
      </c>
    </row>
    <row r="1281" spans="1:18" ht="65.45" customHeight="1" x14ac:dyDescent="0.2">
      <c r="A1281" s="332"/>
      <c r="B1281" s="148" t="s">
        <v>192</v>
      </c>
      <c r="C1281" s="224"/>
      <c r="D1281" s="224" t="s">
        <v>62</v>
      </c>
      <c r="E1281" s="224"/>
      <c r="F1281" s="224"/>
      <c r="G1281" s="224">
        <f t="shared" ref="G1281:I1281" si="677">G1278</f>
        <v>98</v>
      </c>
      <c r="H1281" s="224">
        <f t="shared" si="677"/>
        <v>98</v>
      </c>
      <c r="I1281" s="251">
        <f t="shared" si="677"/>
        <v>0</v>
      </c>
      <c r="J1281" s="251">
        <f t="shared" si="647"/>
        <v>0</v>
      </c>
      <c r="K1281" s="224">
        <f t="shared" si="648"/>
        <v>98</v>
      </c>
      <c r="L1281" s="224" t="s">
        <v>62</v>
      </c>
      <c r="M1281" s="150">
        <v>46022</v>
      </c>
      <c r="N1281" s="150">
        <v>46022</v>
      </c>
      <c r="O1281" s="80"/>
      <c r="P1281" s="221" t="s">
        <v>62</v>
      </c>
      <c r="Q1281" s="78"/>
      <c r="R1281" s="80"/>
    </row>
    <row r="1282" spans="1:18" ht="15" customHeight="1" x14ac:dyDescent="0.2">
      <c r="A1282" s="332"/>
      <c r="B1282" s="147" t="s">
        <v>193</v>
      </c>
      <c r="C1282" s="224"/>
      <c r="D1282" s="224"/>
      <c r="E1282" s="224"/>
      <c r="F1282" s="224"/>
      <c r="G1282" s="224" t="s">
        <v>62</v>
      </c>
      <c r="H1282" s="224"/>
      <c r="I1282" s="251" t="s">
        <v>62</v>
      </c>
      <c r="J1282" s="251" t="str">
        <f t="shared" si="647"/>
        <v>X</v>
      </c>
      <c r="K1282" s="224" t="str">
        <f t="shared" si="648"/>
        <v>X</v>
      </c>
      <c r="L1282" s="224" t="s">
        <v>62</v>
      </c>
      <c r="M1282" s="224"/>
      <c r="N1282" s="224"/>
      <c r="O1282" s="221" t="s">
        <v>62</v>
      </c>
      <c r="P1282" s="221" t="s">
        <v>62</v>
      </c>
      <c r="Q1282" s="226" t="s">
        <v>62</v>
      </c>
      <c r="R1282" s="221" t="s">
        <v>62</v>
      </c>
    </row>
    <row r="1283" spans="1:18" ht="38.65" customHeight="1" x14ac:dyDescent="0.2">
      <c r="A1283" s="332"/>
      <c r="B1283" s="148" t="s">
        <v>330</v>
      </c>
      <c r="C1283" s="224"/>
      <c r="D1283" s="224" t="s">
        <v>62</v>
      </c>
      <c r="E1283" s="224"/>
      <c r="F1283" s="224"/>
      <c r="G1283" s="224">
        <f t="shared" ref="G1283:I1283" si="678">G1278</f>
        <v>98</v>
      </c>
      <c r="H1283" s="224">
        <f t="shared" si="678"/>
        <v>98</v>
      </c>
      <c r="I1283" s="251">
        <f t="shared" si="678"/>
        <v>0</v>
      </c>
      <c r="J1283" s="251">
        <f t="shared" si="647"/>
        <v>0</v>
      </c>
      <c r="K1283" s="224">
        <f t="shared" si="648"/>
        <v>98</v>
      </c>
      <c r="L1283" s="224" t="s">
        <v>62</v>
      </c>
      <c r="M1283" s="150">
        <v>46022</v>
      </c>
      <c r="N1283" s="150">
        <v>46022</v>
      </c>
      <c r="O1283" s="80"/>
      <c r="P1283" s="221" t="s">
        <v>62</v>
      </c>
      <c r="Q1283" s="78"/>
      <c r="R1283" s="80"/>
    </row>
    <row r="1284" spans="1:18" ht="21" customHeight="1" x14ac:dyDescent="0.2">
      <c r="A1284" s="332"/>
      <c r="B1284" s="147" t="s">
        <v>71</v>
      </c>
      <c r="C1284" s="224"/>
      <c r="D1284" s="224"/>
      <c r="E1284" s="224"/>
      <c r="F1284" s="224"/>
      <c r="G1284" s="224" t="s">
        <v>62</v>
      </c>
      <c r="H1284" s="224"/>
      <c r="I1284" s="251" t="s">
        <v>62</v>
      </c>
      <c r="J1284" s="251" t="str">
        <f t="shared" si="647"/>
        <v>X</v>
      </c>
      <c r="K1284" s="224" t="str">
        <f t="shared" si="648"/>
        <v>X</v>
      </c>
      <c r="L1284" s="224" t="s">
        <v>62</v>
      </c>
      <c r="M1284" s="224"/>
      <c r="N1284" s="224"/>
      <c r="O1284" s="221" t="s">
        <v>62</v>
      </c>
      <c r="P1284" s="221" t="s">
        <v>62</v>
      </c>
      <c r="Q1284" s="226" t="s">
        <v>62</v>
      </c>
      <c r="R1284" s="221" t="s">
        <v>62</v>
      </c>
    </row>
    <row r="1285" spans="1:18" ht="21" customHeight="1" x14ac:dyDescent="0.2">
      <c r="A1285" s="333"/>
      <c r="B1285" s="148" t="s">
        <v>72</v>
      </c>
      <c r="C1285" s="224"/>
      <c r="D1285" s="224" t="s">
        <v>62</v>
      </c>
      <c r="E1285" s="224"/>
      <c r="F1285" s="224"/>
      <c r="G1285" s="224">
        <f t="shared" ref="G1285:I1285" si="679">G1278</f>
        <v>98</v>
      </c>
      <c r="H1285" s="224">
        <f t="shared" si="679"/>
        <v>98</v>
      </c>
      <c r="I1285" s="251">
        <f t="shared" si="679"/>
        <v>0</v>
      </c>
      <c r="J1285" s="251">
        <f t="shared" si="647"/>
        <v>0</v>
      </c>
      <c r="K1285" s="224">
        <f t="shared" si="648"/>
        <v>98</v>
      </c>
      <c r="L1285" s="224" t="s">
        <v>62</v>
      </c>
      <c r="M1285" s="150">
        <v>46022</v>
      </c>
      <c r="N1285" s="150">
        <v>46022</v>
      </c>
      <c r="O1285" s="80"/>
      <c r="P1285" s="221" t="s">
        <v>62</v>
      </c>
      <c r="Q1285" s="78"/>
      <c r="R1285" s="80"/>
    </row>
    <row r="1286" spans="1:18" s="56" customFormat="1" ht="74.45" customHeight="1" x14ac:dyDescent="0.25">
      <c r="A1286" s="331" t="s">
        <v>345</v>
      </c>
      <c r="B1286" s="137" t="s">
        <v>415</v>
      </c>
      <c r="C1286" s="142" t="s">
        <v>191</v>
      </c>
      <c r="D1286" s="141" t="s">
        <v>333</v>
      </c>
      <c r="E1286" s="141" t="s">
        <v>82</v>
      </c>
      <c r="F1286" s="142">
        <v>744</v>
      </c>
      <c r="G1286" s="142">
        <v>98</v>
      </c>
      <c r="H1286" s="142">
        <v>98</v>
      </c>
      <c r="I1286" s="156">
        <v>0</v>
      </c>
      <c r="J1286" s="156">
        <f t="shared" si="647"/>
        <v>0</v>
      </c>
      <c r="K1286" s="142">
        <f t="shared" si="648"/>
        <v>98</v>
      </c>
      <c r="L1286" s="142"/>
      <c r="M1286" s="142" t="s">
        <v>62</v>
      </c>
      <c r="N1286" s="142" t="s">
        <v>62</v>
      </c>
      <c r="O1286" s="80">
        <v>4461.1099999999997</v>
      </c>
      <c r="P1286" s="80" t="s">
        <v>344</v>
      </c>
      <c r="Q1286" s="78">
        <v>4461.1000000000004</v>
      </c>
      <c r="R1286" s="80"/>
    </row>
    <row r="1287" spans="1:18" ht="15.75" x14ac:dyDescent="0.2">
      <c r="A1287" s="332"/>
      <c r="B1287" s="146" t="s">
        <v>70</v>
      </c>
      <c r="C1287" s="224"/>
      <c r="D1287" s="224" t="s">
        <v>62</v>
      </c>
      <c r="E1287" s="224"/>
      <c r="F1287" s="224"/>
      <c r="G1287" s="224">
        <f t="shared" ref="G1287:I1287" si="680">G1286</f>
        <v>98</v>
      </c>
      <c r="H1287" s="224">
        <f t="shared" si="680"/>
        <v>98</v>
      </c>
      <c r="I1287" s="251">
        <f t="shared" si="680"/>
        <v>0</v>
      </c>
      <c r="J1287" s="251">
        <f t="shared" ref="J1287:J1332" si="681">I1287</f>
        <v>0</v>
      </c>
      <c r="K1287" s="224">
        <f t="shared" ref="K1287:K1333" si="682">G1287</f>
        <v>98</v>
      </c>
      <c r="L1287" s="224" t="s">
        <v>62</v>
      </c>
      <c r="M1287" s="150">
        <v>46022</v>
      </c>
      <c r="N1287" s="150">
        <v>46022</v>
      </c>
      <c r="O1287" s="80"/>
      <c r="P1287" s="221"/>
      <c r="Q1287" s="78"/>
      <c r="R1287" s="80"/>
    </row>
    <row r="1288" spans="1:18" ht="14.25" x14ac:dyDescent="0.2">
      <c r="A1288" s="332"/>
      <c r="B1288" s="147" t="s">
        <v>76</v>
      </c>
      <c r="C1288" s="224"/>
      <c r="D1288" s="224"/>
      <c r="E1288" s="224"/>
      <c r="F1288" s="224"/>
      <c r="G1288" s="224" t="s">
        <v>62</v>
      </c>
      <c r="H1288" s="224"/>
      <c r="I1288" s="251" t="s">
        <v>62</v>
      </c>
      <c r="J1288" s="251" t="str">
        <f t="shared" si="681"/>
        <v>X</v>
      </c>
      <c r="K1288" s="224" t="str">
        <f t="shared" si="682"/>
        <v>X</v>
      </c>
      <c r="L1288" s="224" t="s">
        <v>62</v>
      </c>
      <c r="M1288" s="224"/>
      <c r="N1288" s="224"/>
      <c r="O1288" s="221" t="s">
        <v>62</v>
      </c>
      <c r="P1288" s="221" t="s">
        <v>62</v>
      </c>
      <c r="Q1288" s="226" t="s">
        <v>62</v>
      </c>
      <c r="R1288" s="221" t="s">
        <v>62</v>
      </c>
    </row>
    <row r="1289" spans="1:18" ht="65.45" customHeight="1" x14ac:dyDescent="0.2">
      <c r="A1289" s="332"/>
      <c r="B1289" s="148" t="s">
        <v>192</v>
      </c>
      <c r="C1289" s="224"/>
      <c r="D1289" s="224" t="s">
        <v>62</v>
      </c>
      <c r="E1289" s="224"/>
      <c r="F1289" s="224"/>
      <c r="G1289" s="224">
        <f t="shared" ref="G1289:I1289" si="683">G1286</f>
        <v>98</v>
      </c>
      <c r="H1289" s="224">
        <f t="shared" si="683"/>
        <v>98</v>
      </c>
      <c r="I1289" s="251">
        <f t="shared" si="683"/>
        <v>0</v>
      </c>
      <c r="J1289" s="251">
        <f t="shared" si="681"/>
        <v>0</v>
      </c>
      <c r="K1289" s="224">
        <f t="shared" si="682"/>
        <v>98</v>
      </c>
      <c r="L1289" s="224" t="s">
        <v>62</v>
      </c>
      <c r="M1289" s="150">
        <v>46022</v>
      </c>
      <c r="N1289" s="150">
        <v>46022</v>
      </c>
      <c r="O1289" s="80"/>
      <c r="P1289" s="221" t="s">
        <v>62</v>
      </c>
      <c r="Q1289" s="78"/>
      <c r="R1289" s="80"/>
    </row>
    <row r="1290" spans="1:18" ht="15" customHeight="1" x14ac:dyDescent="0.2">
      <c r="A1290" s="332"/>
      <c r="B1290" s="147" t="s">
        <v>193</v>
      </c>
      <c r="C1290" s="224"/>
      <c r="D1290" s="224"/>
      <c r="E1290" s="224"/>
      <c r="F1290" s="224"/>
      <c r="G1290" s="224" t="s">
        <v>62</v>
      </c>
      <c r="H1290" s="224"/>
      <c r="I1290" s="251" t="s">
        <v>62</v>
      </c>
      <c r="J1290" s="251" t="str">
        <f t="shared" si="681"/>
        <v>X</v>
      </c>
      <c r="K1290" s="224" t="str">
        <f t="shared" si="682"/>
        <v>X</v>
      </c>
      <c r="L1290" s="224" t="s">
        <v>62</v>
      </c>
      <c r="M1290" s="224"/>
      <c r="N1290" s="224"/>
      <c r="O1290" s="221" t="s">
        <v>62</v>
      </c>
      <c r="P1290" s="221" t="s">
        <v>62</v>
      </c>
      <c r="Q1290" s="226" t="s">
        <v>62</v>
      </c>
      <c r="R1290" s="221" t="s">
        <v>62</v>
      </c>
    </row>
    <row r="1291" spans="1:18" ht="38.65" customHeight="1" x14ac:dyDescent="0.2">
      <c r="A1291" s="332"/>
      <c r="B1291" s="148" t="s">
        <v>330</v>
      </c>
      <c r="C1291" s="224"/>
      <c r="D1291" s="224" t="s">
        <v>62</v>
      </c>
      <c r="E1291" s="224"/>
      <c r="F1291" s="224"/>
      <c r="G1291" s="224">
        <f t="shared" ref="G1291:I1291" si="684">G1286</f>
        <v>98</v>
      </c>
      <c r="H1291" s="224">
        <f t="shared" si="684"/>
        <v>98</v>
      </c>
      <c r="I1291" s="251">
        <f t="shared" si="684"/>
        <v>0</v>
      </c>
      <c r="J1291" s="251">
        <f t="shared" si="681"/>
        <v>0</v>
      </c>
      <c r="K1291" s="224">
        <f t="shared" si="682"/>
        <v>98</v>
      </c>
      <c r="L1291" s="224" t="s">
        <v>62</v>
      </c>
      <c r="M1291" s="150">
        <v>46022</v>
      </c>
      <c r="N1291" s="150">
        <v>46022</v>
      </c>
      <c r="O1291" s="80"/>
      <c r="P1291" s="221" t="s">
        <v>62</v>
      </c>
      <c r="Q1291" s="78"/>
      <c r="R1291" s="80"/>
    </row>
    <row r="1292" spans="1:18" ht="21" customHeight="1" x14ac:dyDescent="0.2">
      <c r="A1292" s="332"/>
      <c r="B1292" s="147" t="s">
        <v>71</v>
      </c>
      <c r="C1292" s="224"/>
      <c r="D1292" s="224"/>
      <c r="E1292" s="224"/>
      <c r="F1292" s="224"/>
      <c r="G1292" s="224" t="s">
        <v>62</v>
      </c>
      <c r="H1292" s="224"/>
      <c r="I1292" s="251" t="s">
        <v>62</v>
      </c>
      <c r="J1292" s="251" t="str">
        <f t="shared" si="681"/>
        <v>X</v>
      </c>
      <c r="K1292" s="224" t="str">
        <f t="shared" si="682"/>
        <v>X</v>
      </c>
      <c r="L1292" s="224" t="s">
        <v>62</v>
      </c>
      <c r="M1292" s="224"/>
      <c r="N1292" s="224"/>
      <c r="O1292" s="221" t="s">
        <v>62</v>
      </c>
      <c r="P1292" s="221" t="s">
        <v>62</v>
      </c>
      <c r="Q1292" s="226" t="s">
        <v>62</v>
      </c>
      <c r="R1292" s="221" t="s">
        <v>62</v>
      </c>
    </row>
    <row r="1293" spans="1:18" ht="21" customHeight="1" x14ac:dyDescent="0.2">
      <c r="A1293" s="333"/>
      <c r="B1293" s="148" t="s">
        <v>72</v>
      </c>
      <c r="C1293" s="224"/>
      <c r="D1293" s="224" t="s">
        <v>62</v>
      </c>
      <c r="E1293" s="224"/>
      <c r="F1293" s="224"/>
      <c r="G1293" s="224">
        <f t="shared" ref="G1293:I1293" si="685">G1286</f>
        <v>98</v>
      </c>
      <c r="H1293" s="224">
        <f t="shared" si="685"/>
        <v>98</v>
      </c>
      <c r="I1293" s="251">
        <f t="shared" si="685"/>
        <v>0</v>
      </c>
      <c r="J1293" s="251">
        <f t="shared" si="681"/>
        <v>0</v>
      </c>
      <c r="K1293" s="224">
        <f t="shared" si="682"/>
        <v>98</v>
      </c>
      <c r="L1293" s="224" t="s">
        <v>62</v>
      </c>
      <c r="M1293" s="150">
        <v>46022</v>
      </c>
      <c r="N1293" s="150">
        <v>46022</v>
      </c>
      <c r="O1293" s="80"/>
      <c r="P1293" s="221" t="s">
        <v>62</v>
      </c>
      <c r="Q1293" s="78"/>
      <c r="R1293" s="80"/>
    </row>
    <row r="1294" spans="1:18" s="56" customFormat="1" ht="74.45" customHeight="1" x14ac:dyDescent="0.25">
      <c r="A1294" s="331" t="s">
        <v>81</v>
      </c>
      <c r="B1294" s="137" t="s">
        <v>415</v>
      </c>
      <c r="C1294" s="142" t="s">
        <v>191</v>
      </c>
      <c r="D1294" s="141" t="s">
        <v>333</v>
      </c>
      <c r="E1294" s="141" t="s">
        <v>82</v>
      </c>
      <c r="F1294" s="142">
        <v>744</v>
      </c>
      <c r="G1294" s="142">
        <v>98</v>
      </c>
      <c r="H1294" s="142">
        <v>98</v>
      </c>
      <c r="I1294" s="264">
        <v>0</v>
      </c>
      <c r="J1294" s="156">
        <v>0</v>
      </c>
      <c r="K1294" s="142">
        <f t="shared" si="682"/>
        <v>98</v>
      </c>
      <c r="L1294" s="142"/>
      <c r="M1294" s="224" t="s">
        <v>62</v>
      </c>
      <c r="N1294" s="224" t="s">
        <v>62</v>
      </c>
      <c r="O1294" s="156">
        <v>76492.94</v>
      </c>
      <c r="P1294" s="156"/>
      <c r="Q1294" s="156">
        <v>44875.4</v>
      </c>
      <c r="R1294" s="156">
        <v>0</v>
      </c>
    </row>
    <row r="1295" spans="1:18" ht="15.75" x14ac:dyDescent="0.2">
      <c r="A1295" s="332"/>
      <c r="B1295" s="146" t="s">
        <v>70</v>
      </c>
      <c r="C1295" s="224"/>
      <c r="D1295" s="224" t="s">
        <v>62</v>
      </c>
      <c r="E1295" s="224"/>
      <c r="F1295" s="224"/>
      <c r="G1295" s="224"/>
      <c r="H1295" s="224"/>
      <c r="I1295" s="265"/>
      <c r="J1295" s="251">
        <f t="shared" si="681"/>
        <v>0</v>
      </c>
      <c r="K1295" s="224">
        <f t="shared" si="682"/>
        <v>0</v>
      </c>
      <c r="L1295" s="224" t="s">
        <v>62</v>
      </c>
      <c r="M1295" s="150">
        <v>46022</v>
      </c>
      <c r="N1295" s="150">
        <v>46022</v>
      </c>
      <c r="O1295" s="156"/>
      <c r="P1295" s="223"/>
      <c r="Q1295" s="156"/>
      <c r="R1295" s="156"/>
    </row>
    <row r="1296" spans="1:18" ht="14.25" x14ac:dyDescent="0.2">
      <c r="A1296" s="332"/>
      <c r="B1296" s="147" t="s">
        <v>76</v>
      </c>
      <c r="C1296" s="224"/>
      <c r="D1296" s="224"/>
      <c r="E1296" s="224"/>
      <c r="F1296" s="224"/>
      <c r="G1296" s="224" t="s">
        <v>62</v>
      </c>
      <c r="H1296" s="224"/>
      <c r="I1296" s="251" t="s">
        <v>62</v>
      </c>
      <c r="J1296" s="251" t="str">
        <f t="shared" si="681"/>
        <v>X</v>
      </c>
      <c r="K1296" s="224" t="str">
        <f t="shared" si="682"/>
        <v>X</v>
      </c>
      <c r="L1296" s="224" t="s">
        <v>62</v>
      </c>
      <c r="M1296" s="224"/>
      <c r="N1296" s="224"/>
      <c r="O1296" s="223" t="s">
        <v>62</v>
      </c>
      <c r="P1296" s="223" t="s">
        <v>62</v>
      </c>
      <c r="Q1296" s="223" t="s">
        <v>62</v>
      </c>
      <c r="R1296" s="223" t="s">
        <v>62</v>
      </c>
    </row>
    <row r="1297" spans="1:18" ht="65.45" customHeight="1" x14ac:dyDescent="0.2">
      <c r="A1297" s="332"/>
      <c r="B1297" s="148" t="s">
        <v>192</v>
      </c>
      <c r="C1297" s="224"/>
      <c r="D1297" s="224" t="s">
        <v>62</v>
      </c>
      <c r="E1297" s="224"/>
      <c r="F1297" s="224"/>
      <c r="G1297" s="224">
        <f>G1294</f>
        <v>98</v>
      </c>
      <c r="H1297" s="252">
        <f t="shared" ref="H1297:J1297" si="686">H1294</f>
        <v>98</v>
      </c>
      <c r="I1297" s="251">
        <f t="shared" si="686"/>
        <v>0</v>
      </c>
      <c r="J1297" s="251">
        <f t="shared" si="686"/>
        <v>0</v>
      </c>
      <c r="K1297" s="224">
        <f t="shared" si="682"/>
        <v>98</v>
      </c>
      <c r="L1297" s="224" t="s">
        <v>62</v>
      </c>
      <c r="M1297" s="150">
        <v>46022</v>
      </c>
      <c r="N1297" s="150">
        <v>46022</v>
      </c>
      <c r="O1297" s="156"/>
      <c r="P1297" s="223" t="s">
        <v>62</v>
      </c>
      <c r="Q1297" s="156"/>
      <c r="R1297" s="156"/>
    </row>
    <row r="1298" spans="1:18" ht="15" customHeight="1" x14ac:dyDescent="0.2">
      <c r="A1298" s="332"/>
      <c r="B1298" s="147" t="s">
        <v>193</v>
      </c>
      <c r="C1298" s="224"/>
      <c r="D1298" s="224"/>
      <c r="E1298" s="224"/>
      <c r="F1298" s="224"/>
      <c r="G1298" s="224" t="s">
        <v>62</v>
      </c>
      <c r="H1298" s="224"/>
      <c r="I1298" s="251" t="s">
        <v>62</v>
      </c>
      <c r="J1298" s="251" t="str">
        <f t="shared" si="681"/>
        <v>X</v>
      </c>
      <c r="K1298" s="224" t="str">
        <f t="shared" si="682"/>
        <v>X</v>
      </c>
      <c r="L1298" s="224" t="s">
        <v>62</v>
      </c>
      <c r="M1298" s="224"/>
      <c r="N1298" s="224"/>
      <c r="O1298" s="223" t="s">
        <v>62</v>
      </c>
      <c r="P1298" s="223" t="s">
        <v>62</v>
      </c>
      <c r="Q1298" s="223" t="s">
        <v>62</v>
      </c>
      <c r="R1298" s="223" t="s">
        <v>62</v>
      </c>
    </row>
    <row r="1299" spans="1:18" ht="38.65" customHeight="1" x14ac:dyDescent="0.2">
      <c r="A1299" s="332"/>
      <c r="B1299" s="148" t="s">
        <v>330</v>
      </c>
      <c r="C1299" s="224"/>
      <c r="D1299" s="224" t="s">
        <v>62</v>
      </c>
      <c r="E1299" s="224"/>
      <c r="F1299" s="224"/>
      <c r="G1299" s="224">
        <f>G1294</f>
        <v>98</v>
      </c>
      <c r="H1299" s="252">
        <f t="shared" ref="H1299:J1299" si="687">H1294</f>
        <v>98</v>
      </c>
      <c r="I1299" s="251">
        <f t="shared" si="687"/>
        <v>0</v>
      </c>
      <c r="J1299" s="251">
        <f t="shared" si="687"/>
        <v>0</v>
      </c>
      <c r="K1299" s="224">
        <f t="shared" si="682"/>
        <v>98</v>
      </c>
      <c r="L1299" s="224" t="s">
        <v>62</v>
      </c>
      <c r="M1299" s="150">
        <v>46022</v>
      </c>
      <c r="N1299" s="150">
        <v>46022</v>
      </c>
      <c r="O1299" s="156"/>
      <c r="P1299" s="223" t="s">
        <v>62</v>
      </c>
      <c r="Q1299" s="156"/>
      <c r="R1299" s="156"/>
    </row>
    <row r="1300" spans="1:18" ht="21" customHeight="1" x14ac:dyDescent="0.2">
      <c r="A1300" s="332"/>
      <c r="B1300" s="147" t="s">
        <v>71</v>
      </c>
      <c r="C1300" s="224"/>
      <c r="D1300" s="224"/>
      <c r="E1300" s="224"/>
      <c r="F1300" s="224"/>
      <c r="G1300" s="224" t="s">
        <v>62</v>
      </c>
      <c r="H1300" s="224"/>
      <c r="I1300" s="251" t="s">
        <v>62</v>
      </c>
      <c r="J1300" s="251" t="str">
        <f t="shared" si="681"/>
        <v>X</v>
      </c>
      <c r="K1300" s="224" t="str">
        <f t="shared" si="682"/>
        <v>X</v>
      </c>
      <c r="L1300" s="224" t="s">
        <v>62</v>
      </c>
      <c r="M1300" s="224"/>
      <c r="N1300" s="224"/>
      <c r="O1300" s="223" t="s">
        <v>62</v>
      </c>
      <c r="P1300" s="223" t="s">
        <v>62</v>
      </c>
      <c r="Q1300" s="223" t="s">
        <v>62</v>
      </c>
      <c r="R1300" s="223" t="s">
        <v>62</v>
      </c>
    </row>
    <row r="1301" spans="1:18" ht="21" customHeight="1" x14ac:dyDescent="0.2">
      <c r="A1301" s="333"/>
      <c r="B1301" s="148" t="s">
        <v>72</v>
      </c>
      <c r="C1301" s="224"/>
      <c r="D1301" s="224" t="s">
        <v>62</v>
      </c>
      <c r="E1301" s="224"/>
      <c r="F1301" s="224"/>
      <c r="G1301" s="224">
        <f>G1294</f>
        <v>98</v>
      </c>
      <c r="H1301" s="252">
        <f t="shared" ref="H1301:J1301" si="688">H1294</f>
        <v>98</v>
      </c>
      <c r="I1301" s="251">
        <f t="shared" si="688"/>
        <v>0</v>
      </c>
      <c r="J1301" s="251">
        <f t="shared" si="688"/>
        <v>0</v>
      </c>
      <c r="K1301" s="224">
        <f t="shared" si="682"/>
        <v>98</v>
      </c>
      <c r="L1301" s="224" t="s">
        <v>62</v>
      </c>
      <c r="M1301" s="150">
        <v>46022</v>
      </c>
      <c r="N1301" s="150">
        <v>46022</v>
      </c>
      <c r="O1301" s="156"/>
      <c r="P1301" s="223" t="s">
        <v>62</v>
      </c>
      <c r="Q1301" s="156"/>
      <c r="R1301" s="156"/>
    </row>
    <row r="1302" spans="1:18" s="56" customFormat="1" ht="74.45" customHeight="1" x14ac:dyDescent="0.25">
      <c r="A1302" s="331" t="s">
        <v>202</v>
      </c>
      <c r="B1302" s="137" t="s">
        <v>415</v>
      </c>
      <c r="C1302" s="142" t="s">
        <v>191</v>
      </c>
      <c r="D1302" s="141" t="s">
        <v>333</v>
      </c>
      <c r="E1302" s="141" t="s">
        <v>82</v>
      </c>
      <c r="F1302" s="142">
        <v>744</v>
      </c>
      <c r="G1302" s="142">
        <v>98</v>
      </c>
      <c r="H1302" s="142">
        <v>98</v>
      </c>
      <c r="I1302" s="264">
        <v>98</v>
      </c>
      <c r="J1302" s="156">
        <f t="shared" si="681"/>
        <v>98</v>
      </c>
      <c r="K1302" s="142">
        <f t="shared" si="682"/>
        <v>98</v>
      </c>
      <c r="L1302" s="142"/>
      <c r="M1302" s="224" t="s">
        <v>62</v>
      </c>
      <c r="N1302" s="224" t="s">
        <v>62</v>
      </c>
      <c r="O1302" s="156">
        <v>59871.53</v>
      </c>
      <c r="P1302" s="156"/>
      <c r="Q1302" s="156">
        <v>59871.53</v>
      </c>
      <c r="R1302" s="156">
        <v>59871.53</v>
      </c>
    </row>
    <row r="1303" spans="1:18" ht="15.75" x14ac:dyDescent="0.2">
      <c r="A1303" s="332"/>
      <c r="B1303" s="146" t="s">
        <v>70</v>
      </c>
      <c r="C1303" s="224"/>
      <c r="D1303" s="224" t="s">
        <v>62</v>
      </c>
      <c r="E1303" s="224"/>
      <c r="F1303" s="224"/>
      <c r="G1303" s="224"/>
      <c r="H1303" s="224"/>
      <c r="I1303" s="266"/>
      <c r="J1303" s="251">
        <f t="shared" si="681"/>
        <v>0</v>
      </c>
      <c r="K1303" s="224">
        <f t="shared" si="682"/>
        <v>0</v>
      </c>
      <c r="L1303" s="224" t="s">
        <v>62</v>
      </c>
      <c r="M1303" s="150">
        <v>46022</v>
      </c>
      <c r="N1303" s="150">
        <v>46022</v>
      </c>
      <c r="O1303" s="156"/>
      <c r="P1303" s="223"/>
      <c r="Q1303" s="156"/>
      <c r="R1303" s="156"/>
    </row>
    <row r="1304" spans="1:18" ht="14.25" x14ac:dyDescent="0.2">
      <c r="A1304" s="332"/>
      <c r="B1304" s="147" t="s">
        <v>76</v>
      </c>
      <c r="C1304" s="224"/>
      <c r="D1304" s="224"/>
      <c r="E1304" s="224"/>
      <c r="F1304" s="224"/>
      <c r="G1304" s="224" t="s">
        <v>62</v>
      </c>
      <c r="H1304" s="224"/>
      <c r="I1304" s="253" t="s">
        <v>62</v>
      </c>
      <c r="J1304" s="251" t="str">
        <f t="shared" si="681"/>
        <v>X</v>
      </c>
      <c r="K1304" s="224" t="str">
        <f t="shared" si="682"/>
        <v>X</v>
      </c>
      <c r="L1304" s="224" t="s">
        <v>62</v>
      </c>
      <c r="M1304" s="224"/>
      <c r="N1304" s="224"/>
      <c r="O1304" s="223" t="s">
        <v>62</v>
      </c>
      <c r="P1304" s="223" t="s">
        <v>62</v>
      </c>
      <c r="Q1304" s="223" t="s">
        <v>62</v>
      </c>
      <c r="R1304" s="223" t="s">
        <v>62</v>
      </c>
    </row>
    <row r="1305" spans="1:18" ht="65.45" customHeight="1" x14ac:dyDescent="0.2">
      <c r="A1305" s="332"/>
      <c r="B1305" s="148" t="s">
        <v>192</v>
      </c>
      <c r="C1305" s="224"/>
      <c r="D1305" s="224" t="s">
        <v>62</v>
      </c>
      <c r="E1305" s="224"/>
      <c r="F1305" s="224"/>
      <c r="G1305" s="224">
        <f>G1302</f>
        <v>98</v>
      </c>
      <c r="H1305" s="252">
        <f t="shared" ref="H1305:J1305" si="689">H1302</f>
        <v>98</v>
      </c>
      <c r="I1305" s="251">
        <f t="shared" si="689"/>
        <v>98</v>
      </c>
      <c r="J1305" s="251">
        <f t="shared" si="689"/>
        <v>98</v>
      </c>
      <c r="K1305" s="252">
        <f>K1302</f>
        <v>98</v>
      </c>
      <c r="L1305" s="224" t="s">
        <v>62</v>
      </c>
      <c r="M1305" s="150">
        <v>46022</v>
      </c>
      <c r="N1305" s="150">
        <v>46022</v>
      </c>
      <c r="O1305" s="156"/>
      <c r="P1305" s="223" t="s">
        <v>62</v>
      </c>
      <c r="Q1305" s="156"/>
      <c r="R1305" s="156"/>
    </row>
    <row r="1306" spans="1:18" ht="15" customHeight="1" x14ac:dyDescent="0.2">
      <c r="A1306" s="332"/>
      <c r="B1306" s="147" t="s">
        <v>193</v>
      </c>
      <c r="C1306" s="224"/>
      <c r="D1306" s="224"/>
      <c r="E1306" s="224"/>
      <c r="F1306" s="224"/>
      <c r="G1306" s="224" t="s">
        <v>62</v>
      </c>
      <c r="H1306" s="224"/>
      <c r="I1306" s="251" t="s">
        <v>62</v>
      </c>
      <c r="J1306" s="251" t="str">
        <f t="shared" si="681"/>
        <v>X</v>
      </c>
      <c r="K1306" s="224" t="str">
        <f t="shared" si="682"/>
        <v>X</v>
      </c>
      <c r="L1306" s="224" t="s">
        <v>62</v>
      </c>
      <c r="M1306" s="224"/>
      <c r="N1306" s="224"/>
      <c r="O1306" s="223" t="s">
        <v>62</v>
      </c>
      <c r="P1306" s="223" t="s">
        <v>62</v>
      </c>
      <c r="Q1306" s="223" t="s">
        <v>62</v>
      </c>
      <c r="R1306" s="223" t="s">
        <v>62</v>
      </c>
    </row>
    <row r="1307" spans="1:18" ht="38.65" customHeight="1" x14ac:dyDescent="0.2">
      <c r="A1307" s="332"/>
      <c r="B1307" s="148" t="s">
        <v>330</v>
      </c>
      <c r="C1307" s="224"/>
      <c r="D1307" s="224" t="s">
        <v>62</v>
      </c>
      <c r="E1307" s="224"/>
      <c r="F1307" s="224"/>
      <c r="G1307" s="224">
        <f>G1302</f>
        <v>98</v>
      </c>
      <c r="H1307" s="252">
        <f t="shared" ref="H1307:K1307" si="690">H1302</f>
        <v>98</v>
      </c>
      <c r="I1307" s="251">
        <f t="shared" si="690"/>
        <v>98</v>
      </c>
      <c r="J1307" s="251">
        <f t="shared" si="690"/>
        <v>98</v>
      </c>
      <c r="K1307" s="252">
        <f t="shared" si="690"/>
        <v>98</v>
      </c>
      <c r="L1307" s="224" t="s">
        <v>62</v>
      </c>
      <c r="M1307" s="150">
        <v>46022</v>
      </c>
      <c r="N1307" s="150">
        <v>46022</v>
      </c>
      <c r="O1307" s="156"/>
      <c r="P1307" s="223" t="s">
        <v>62</v>
      </c>
      <c r="Q1307" s="156"/>
      <c r="R1307" s="156"/>
    </row>
    <row r="1308" spans="1:18" ht="21" customHeight="1" x14ac:dyDescent="0.2">
      <c r="A1308" s="332"/>
      <c r="B1308" s="147" t="s">
        <v>71</v>
      </c>
      <c r="C1308" s="224"/>
      <c r="D1308" s="224"/>
      <c r="E1308" s="224"/>
      <c r="F1308" s="224"/>
      <c r="G1308" s="224" t="s">
        <v>62</v>
      </c>
      <c r="H1308" s="224"/>
      <c r="I1308" s="251" t="s">
        <v>62</v>
      </c>
      <c r="J1308" s="251" t="str">
        <f t="shared" si="681"/>
        <v>X</v>
      </c>
      <c r="K1308" s="224" t="str">
        <f t="shared" si="682"/>
        <v>X</v>
      </c>
      <c r="L1308" s="224" t="s">
        <v>62</v>
      </c>
      <c r="M1308" s="224"/>
      <c r="N1308" s="224"/>
      <c r="O1308" s="223" t="s">
        <v>62</v>
      </c>
      <c r="P1308" s="223" t="s">
        <v>62</v>
      </c>
      <c r="Q1308" s="223" t="s">
        <v>62</v>
      </c>
      <c r="R1308" s="223" t="s">
        <v>62</v>
      </c>
    </row>
    <row r="1309" spans="1:18" ht="21" customHeight="1" x14ac:dyDescent="0.2">
      <c r="A1309" s="333"/>
      <c r="B1309" s="148" t="s">
        <v>72</v>
      </c>
      <c r="C1309" s="224"/>
      <c r="D1309" s="224" t="s">
        <v>62</v>
      </c>
      <c r="E1309" s="224"/>
      <c r="F1309" s="224"/>
      <c r="G1309" s="224">
        <f>G1302</f>
        <v>98</v>
      </c>
      <c r="H1309" s="252">
        <f t="shared" ref="H1309:K1309" si="691">H1302</f>
        <v>98</v>
      </c>
      <c r="I1309" s="251">
        <f t="shared" si="691"/>
        <v>98</v>
      </c>
      <c r="J1309" s="251">
        <f t="shared" si="691"/>
        <v>98</v>
      </c>
      <c r="K1309" s="252">
        <f t="shared" si="691"/>
        <v>98</v>
      </c>
      <c r="L1309" s="224" t="s">
        <v>62</v>
      </c>
      <c r="M1309" s="150">
        <v>46022</v>
      </c>
      <c r="N1309" s="150">
        <v>46022</v>
      </c>
      <c r="O1309" s="156"/>
      <c r="P1309" s="223" t="s">
        <v>62</v>
      </c>
      <c r="Q1309" s="156"/>
      <c r="R1309" s="156"/>
    </row>
    <row r="1310" spans="1:18" s="56" customFormat="1" ht="74.45" customHeight="1" x14ac:dyDescent="0.25">
      <c r="A1310" s="331" t="s">
        <v>200</v>
      </c>
      <c r="B1310" s="137" t="s">
        <v>415</v>
      </c>
      <c r="C1310" s="142" t="s">
        <v>191</v>
      </c>
      <c r="D1310" s="141" t="s">
        <v>333</v>
      </c>
      <c r="E1310" s="141" t="s">
        <v>82</v>
      </c>
      <c r="F1310" s="142">
        <v>744</v>
      </c>
      <c r="G1310" s="142">
        <v>98</v>
      </c>
      <c r="H1310" s="142">
        <v>98</v>
      </c>
      <c r="I1310" s="264">
        <v>0</v>
      </c>
      <c r="J1310" s="156">
        <f t="shared" si="681"/>
        <v>0</v>
      </c>
      <c r="K1310" s="142">
        <f t="shared" si="682"/>
        <v>98</v>
      </c>
      <c r="L1310" s="142"/>
      <c r="M1310" s="224" t="s">
        <v>62</v>
      </c>
      <c r="N1310" s="224" t="s">
        <v>62</v>
      </c>
      <c r="O1310" s="156">
        <v>20948.57</v>
      </c>
      <c r="P1310" s="156"/>
      <c r="Q1310" s="156">
        <v>20948.57</v>
      </c>
      <c r="R1310" s="156">
        <v>0</v>
      </c>
    </row>
    <row r="1311" spans="1:18" ht="15.75" x14ac:dyDescent="0.2">
      <c r="A1311" s="332"/>
      <c r="B1311" s="146" t="s">
        <v>70</v>
      </c>
      <c r="C1311" s="224"/>
      <c r="D1311" s="224" t="s">
        <v>62</v>
      </c>
      <c r="E1311" s="224"/>
      <c r="F1311" s="224"/>
      <c r="G1311" s="224"/>
      <c r="H1311" s="224"/>
      <c r="I1311" s="265"/>
      <c r="J1311" s="251">
        <f t="shared" si="681"/>
        <v>0</v>
      </c>
      <c r="K1311" s="224">
        <f t="shared" si="682"/>
        <v>0</v>
      </c>
      <c r="L1311" s="224" t="s">
        <v>62</v>
      </c>
      <c r="M1311" s="150">
        <v>46022</v>
      </c>
      <c r="N1311" s="150">
        <v>46022</v>
      </c>
      <c r="O1311" s="156"/>
      <c r="P1311" s="223"/>
      <c r="Q1311" s="156"/>
      <c r="R1311" s="156"/>
    </row>
    <row r="1312" spans="1:18" ht="14.25" x14ac:dyDescent="0.2">
      <c r="A1312" s="332"/>
      <c r="B1312" s="147" t="s">
        <v>76</v>
      </c>
      <c r="C1312" s="224"/>
      <c r="D1312" s="224"/>
      <c r="E1312" s="224"/>
      <c r="F1312" s="224"/>
      <c r="G1312" s="224" t="s">
        <v>62</v>
      </c>
      <c r="H1312" s="224"/>
      <c r="I1312" s="251" t="s">
        <v>62</v>
      </c>
      <c r="J1312" s="251" t="str">
        <f t="shared" si="681"/>
        <v>X</v>
      </c>
      <c r="K1312" s="224" t="str">
        <f t="shared" si="682"/>
        <v>X</v>
      </c>
      <c r="L1312" s="224" t="s">
        <v>62</v>
      </c>
      <c r="M1312" s="224"/>
      <c r="N1312" s="224"/>
      <c r="O1312" s="223" t="s">
        <v>62</v>
      </c>
      <c r="P1312" s="223" t="s">
        <v>62</v>
      </c>
      <c r="Q1312" s="223" t="s">
        <v>62</v>
      </c>
      <c r="R1312" s="223" t="s">
        <v>62</v>
      </c>
    </row>
    <row r="1313" spans="1:18" ht="65.45" customHeight="1" x14ac:dyDescent="0.2">
      <c r="A1313" s="332"/>
      <c r="B1313" s="148" t="s">
        <v>192</v>
      </c>
      <c r="C1313" s="224"/>
      <c r="D1313" s="224" t="s">
        <v>62</v>
      </c>
      <c r="E1313" s="224"/>
      <c r="F1313" s="224"/>
      <c r="G1313" s="224">
        <f>G1310</f>
        <v>98</v>
      </c>
      <c r="H1313" s="252">
        <f t="shared" ref="H1313:J1313" si="692">H1310</f>
        <v>98</v>
      </c>
      <c r="I1313" s="251">
        <f t="shared" si="692"/>
        <v>0</v>
      </c>
      <c r="J1313" s="251">
        <f t="shared" si="692"/>
        <v>0</v>
      </c>
      <c r="K1313" s="224">
        <f t="shared" si="682"/>
        <v>98</v>
      </c>
      <c r="L1313" s="224" t="s">
        <v>62</v>
      </c>
      <c r="M1313" s="150">
        <v>46022</v>
      </c>
      <c r="N1313" s="150">
        <v>46022</v>
      </c>
      <c r="O1313" s="156"/>
      <c r="P1313" s="223" t="s">
        <v>62</v>
      </c>
      <c r="Q1313" s="156"/>
      <c r="R1313" s="156"/>
    </row>
    <row r="1314" spans="1:18" ht="15" customHeight="1" x14ac:dyDescent="0.2">
      <c r="A1314" s="332"/>
      <c r="B1314" s="147" t="s">
        <v>193</v>
      </c>
      <c r="C1314" s="224"/>
      <c r="D1314" s="224"/>
      <c r="E1314" s="224"/>
      <c r="F1314" s="224"/>
      <c r="G1314" s="224" t="s">
        <v>62</v>
      </c>
      <c r="H1314" s="224"/>
      <c r="I1314" s="251" t="s">
        <v>62</v>
      </c>
      <c r="J1314" s="251" t="str">
        <f t="shared" si="681"/>
        <v>X</v>
      </c>
      <c r="K1314" s="224" t="str">
        <f t="shared" si="682"/>
        <v>X</v>
      </c>
      <c r="L1314" s="224" t="s">
        <v>62</v>
      </c>
      <c r="M1314" s="224"/>
      <c r="N1314" s="224"/>
      <c r="O1314" s="223" t="s">
        <v>62</v>
      </c>
      <c r="P1314" s="223" t="s">
        <v>62</v>
      </c>
      <c r="Q1314" s="223" t="s">
        <v>62</v>
      </c>
      <c r="R1314" s="223" t="s">
        <v>62</v>
      </c>
    </row>
    <row r="1315" spans="1:18" ht="38.65" customHeight="1" x14ac:dyDescent="0.2">
      <c r="A1315" s="332"/>
      <c r="B1315" s="148" t="s">
        <v>330</v>
      </c>
      <c r="C1315" s="224"/>
      <c r="D1315" s="224" t="s">
        <v>62</v>
      </c>
      <c r="E1315" s="224"/>
      <c r="F1315" s="224"/>
      <c r="G1315" s="224">
        <f>G1310</f>
        <v>98</v>
      </c>
      <c r="H1315" s="252">
        <f t="shared" ref="H1315:K1315" si="693">H1310</f>
        <v>98</v>
      </c>
      <c r="I1315" s="251">
        <f t="shared" si="693"/>
        <v>0</v>
      </c>
      <c r="J1315" s="251">
        <f t="shared" si="693"/>
        <v>0</v>
      </c>
      <c r="K1315" s="252">
        <f t="shared" si="693"/>
        <v>98</v>
      </c>
      <c r="L1315" s="224" t="s">
        <v>62</v>
      </c>
      <c r="M1315" s="150">
        <v>46022</v>
      </c>
      <c r="N1315" s="150">
        <v>46022</v>
      </c>
      <c r="O1315" s="156"/>
      <c r="P1315" s="223" t="s">
        <v>62</v>
      </c>
      <c r="Q1315" s="156"/>
      <c r="R1315" s="156"/>
    </row>
    <row r="1316" spans="1:18" ht="21" customHeight="1" x14ac:dyDescent="0.2">
      <c r="A1316" s="332"/>
      <c r="B1316" s="147" t="s">
        <v>71</v>
      </c>
      <c r="C1316" s="224"/>
      <c r="D1316" s="224"/>
      <c r="E1316" s="224"/>
      <c r="F1316" s="224"/>
      <c r="G1316" s="224" t="s">
        <v>62</v>
      </c>
      <c r="H1316" s="224"/>
      <c r="I1316" s="251" t="s">
        <v>62</v>
      </c>
      <c r="J1316" s="251" t="str">
        <f t="shared" si="681"/>
        <v>X</v>
      </c>
      <c r="K1316" s="224" t="str">
        <f t="shared" si="682"/>
        <v>X</v>
      </c>
      <c r="L1316" s="224" t="s">
        <v>62</v>
      </c>
      <c r="M1316" s="224"/>
      <c r="N1316" s="224"/>
      <c r="O1316" s="223" t="s">
        <v>62</v>
      </c>
      <c r="P1316" s="223" t="s">
        <v>62</v>
      </c>
      <c r="Q1316" s="223" t="s">
        <v>62</v>
      </c>
      <c r="R1316" s="223" t="s">
        <v>62</v>
      </c>
    </row>
    <row r="1317" spans="1:18" ht="21" customHeight="1" x14ac:dyDescent="0.2">
      <c r="A1317" s="333"/>
      <c r="B1317" s="148" t="s">
        <v>72</v>
      </c>
      <c r="C1317" s="224"/>
      <c r="D1317" s="224" t="s">
        <v>62</v>
      </c>
      <c r="E1317" s="224"/>
      <c r="F1317" s="224"/>
      <c r="G1317" s="224">
        <f>G1310</f>
        <v>98</v>
      </c>
      <c r="H1317" s="252">
        <f t="shared" ref="H1317:K1317" si="694">H1310</f>
        <v>98</v>
      </c>
      <c r="I1317" s="251">
        <f t="shared" si="694"/>
        <v>0</v>
      </c>
      <c r="J1317" s="251">
        <f t="shared" si="694"/>
        <v>0</v>
      </c>
      <c r="K1317" s="252">
        <f t="shared" si="694"/>
        <v>98</v>
      </c>
      <c r="L1317" s="224" t="s">
        <v>62</v>
      </c>
      <c r="M1317" s="150">
        <v>46022</v>
      </c>
      <c r="N1317" s="150">
        <v>46022</v>
      </c>
      <c r="O1317" s="156"/>
      <c r="P1317" s="223" t="s">
        <v>62</v>
      </c>
      <c r="Q1317" s="156"/>
      <c r="R1317" s="156"/>
    </row>
    <row r="1318" spans="1:18" s="56" customFormat="1" ht="74.45" customHeight="1" x14ac:dyDescent="0.25">
      <c r="A1318" s="331" t="s">
        <v>201</v>
      </c>
      <c r="B1318" s="137" t="s">
        <v>415</v>
      </c>
      <c r="C1318" s="142" t="s">
        <v>191</v>
      </c>
      <c r="D1318" s="141" t="s">
        <v>333</v>
      </c>
      <c r="E1318" s="141" t="s">
        <v>82</v>
      </c>
      <c r="F1318" s="142">
        <v>744</v>
      </c>
      <c r="G1318" s="142">
        <v>98</v>
      </c>
      <c r="H1318" s="142">
        <v>98</v>
      </c>
      <c r="I1318" s="156">
        <v>98</v>
      </c>
      <c r="J1318" s="156">
        <v>98</v>
      </c>
      <c r="K1318" s="142">
        <f t="shared" si="682"/>
        <v>98</v>
      </c>
      <c r="L1318" s="142"/>
      <c r="M1318" s="224" t="s">
        <v>62</v>
      </c>
      <c r="N1318" s="224" t="s">
        <v>62</v>
      </c>
      <c r="O1318" s="156">
        <v>9433.7000000000007</v>
      </c>
      <c r="P1318" s="156"/>
      <c r="Q1318" s="156">
        <v>9433.7000000000007</v>
      </c>
      <c r="R1318" s="156">
        <v>9433.7000000000007</v>
      </c>
    </row>
    <row r="1319" spans="1:18" ht="15.75" x14ac:dyDescent="0.2">
      <c r="A1319" s="332"/>
      <c r="B1319" s="146" t="s">
        <v>70</v>
      </c>
      <c r="C1319" s="224"/>
      <c r="D1319" s="224" t="s">
        <v>62</v>
      </c>
      <c r="E1319" s="224"/>
      <c r="F1319" s="224"/>
      <c r="G1319" s="224"/>
      <c r="H1319" s="224"/>
      <c r="I1319" s="251"/>
      <c r="J1319" s="251">
        <f t="shared" si="681"/>
        <v>0</v>
      </c>
      <c r="K1319" s="224">
        <f t="shared" si="682"/>
        <v>0</v>
      </c>
      <c r="L1319" s="224" t="s">
        <v>62</v>
      </c>
      <c r="M1319" s="150">
        <v>46022</v>
      </c>
      <c r="N1319" s="150">
        <v>46022</v>
      </c>
      <c r="O1319" s="156"/>
      <c r="P1319" s="223"/>
      <c r="Q1319" s="156"/>
      <c r="R1319" s="156"/>
    </row>
    <row r="1320" spans="1:18" ht="14.25" x14ac:dyDescent="0.2">
      <c r="A1320" s="332"/>
      <c r="B1320" s="147" t="s">
        <v>76</v>
      </c>
      <c r="C1320" s="224"/>
      <c r="D1320" s="224"/>
      <c r="E1320" s="224"/>
      <c r="F1320" s="224"/>
      <c r="G1320" s="224" t="s">
        <v>62</v>
      </c>
      <c r="H1320" s="224"/>
      <c r="I1320" s="251" t="s">
        <v>62</v>
      </c>
      <c r="J1320" s="251" t="str">
        <f t="shared" si="681"/>
        <v>X</v>
      </c>
      <c r="K1320" s="224" t="str">
        <f t="shared" si="682"/>
        <v>X</v>
      </c>
      <c r="L1320" s="224" t="s">
        <v>62</v>
      </c>
      <c r="M1320" s="224"/>
      <c r="N1320" s="224"/>
      <c r="O1320" s="223" t="s">
        <v>62</v>
      </c>
      <c r="P1320" s="223" t="s">
        <v>62</v>
      </c>
      <c r="Q1320" s="223" t="s">
        <v>62</v>
      </c>
      <c r="R1320" s="223" t="s">
        <v>62</v>
      </c>
    </row>
    <row r="1321" spans="1:18" ht="65.45" customHeight="1" x14ac:dyDescent="0.2">
      <c r="A1321" s="332"/>
      <c r="B1321" s="148" t="s">
        <v>192</v>
      </c>
      <c r="C1321" s="224"/>
      <c r="D1321" s="224" t="s">
        <v>62</v>
      </c>
      <c r="E1321" s="224"/>
      <c r="F1321" s="224"/>
      <c r="G1321" s="224">
        <f>G1318</f>
        <v>98</v>
      </c>
      <c r="H1321" s="252">
        <f t="shared" ref="H1321:K1321" si="695">H1318</f>
        <v>98</v>
      </c>
      <c r="I1321" s="251">
        <f t="shared" si="695"/>
        <v>98</v>
      </c>
      <c r="J1321" s="251">
        <f t="shared" si="695"/>
        <v>98</v>
      </c>
      <c r="K1321" s="252">
        <f t="shared" si="695"/>
        <v>98</v>
      </c>
      <c r="L1321" s="224" t="s">
        <v>62</v>
      </c>
      <c r="M1321" s="150">
        <v>46022</v>
      </c>
      <c r="N1321" s="150">
        <v>46022</v>
      </c>
      <c r="O1321" s="156"/>
      <c r="P1321" s="223" t="s">
        <v>62</v>
      </c>
      <c r="Q1321" s="156"/>
      <c r="R1321" s="156"/>
    </row>
    <row r="1322" spans="1:18" ht="15" customHeight="1" x14ac:dyDescent="0.2">
      <c r="A1322" s="332"/>
      <c r="B1322" s="147" t="s">
        <v>193</v>
      </c>
      <c r="C1322" s="224"/>
      <c r="D1322" s="224"/>
      <c r="E1322" s="224"/>
      <c r="F1322" s="224"/>
      <c r="G1322" s="224" t="s">
        <v>62</v>
      </c>
      <c r="H1322" s="224"/>
      <c r="I1322" s="251" t="s">
        <v>62</v>
      </c>
      <c r="J1322" s="251" t="str">
        <f t="shared" si="681"/>
        <v>X</v>
      </c>
      <c r="K1322" s="224" t="str">
        <f t="shared" si="682"/>
        <v>X</v>
      </c>
      <c r="L1322" s="224" t="s">
        <v>62</v>
      </c>
      <c r="M1322" s="224"/>
      <c r="N1322" s="224"/>
      <c r="O1322" s="223" t="s">
        <v>62</v>
      </c>
      <c r="P1322" s="223" t="s">
        <v>62</v>
      </c>
      <c r="Q1322" s="223" t="s">
        <v>62</v>
      </c>
      <c r="R1322" s="223" t="s">
        <v>62</v>
      </c>
    </row>
    <row r="1323" spans="1:18" ht="38.65" customHeight="1" x14ac:dyDescent="0.2">
      <c r="A1323" s="332"/>
      <c r="B1323" s="148" t="s">
        <v>330</v>
      </c>
      <c r="C1323" s="224"/>
      <c r="D1323" s="224" t="s">
        <v>62</v>
      </c>
      <c r="E1323" s="224"/>
      <c r="F1323" s="224"/>
      <c r="G1323" s="224">
        <f>G1318</f>
        <v>98</v>
      </c>
      <c r="H1323" s="252">
        <f t="shared" ref="H1323:K1323" si="696">H1318</f>
        <v>98</v>
      </c>
      <c r="I1323" s="251">
        <f t="shared" si="696"/>
        <v>98</v>
      </c>
      <c r="J1323" s="251">
        <f t="shared" si="696"/>
        <v>98</v>
      </c>
      <c r="K1323" s="252">
        <f t="shared" si="696"/>
        <v>98</v>
      </c>
      <c r="L1323" s="224" t="s">
        <v>62</v>
      </c>
      <c r="M1323" s="150">
        <v>46022</v>
      </c>
      <c r="N1323" s="150">
        <v>46022</v>
      </c>
      <c r="O1323" s="156"/>
      <c r="P1323" s="223" t="s">
        <v>62</v>
      </c>
      <c r="Q1323" s="156"/>
      <c r="R1323" s="156"/>
    </row>
    <row r="1324" spans="1:18" ht="21" customHeight="1" x14ac:dyDescent="0.2">
      <c r="A1324" s="332"/>
      <c r="B1324" s="147" t="s">
        <v>71</v>
      </c>
      <c r="C1324" s="224"/>
      <c r="D1324" s="224"/>
      <c r="E1324" s="224"/>
      <c r="F1324" s="224"/>
      <c r="G1324" s="224" t="s">
        <v>62</v>
      </c>
      <c r="H1324" s="224"/>
      <c r="I1324" s="251" t="s">
        <v>62</v>
      </c>
      <c r="J1324" s="251" t="str">
        <f t="shared" si="681"/>
        <v>X</v>
      </c>
      <c r="K1324" s="224" t="str">
        <f t="shared" si="682"/>
        <v>X</v>
      </c>
      <c r="L1324" s="224" t="s">
        <v>62</v>
      </c>
      <c r="M1324" s="224"/>
      <c r="N1324" s="224"/>
      <c r="O1324" s="223" t="s">
        <v>62</v>
      </c>
      <c r="P1324" s="223" t="s">
        <v>62</v>
      </c>
      <c r="Q1324" s="223" t="s">
        <v>62</v>
      </c>
      <c r="R1324" s="223" t="s">
        <v>62</v>
      </c>
    </row>
    <row r="1325" spans="1:18" ht="21" customHeight="1" x14ac:dyDescent="0.2">
      <c r="A1325" s="333"/>
      <c r="B1325" s="148" t="s">
        <v>72</v>
      </c>
      <c r="C1325" s="224"/>
      <c r="D1325" s="224" t="s">
        <v>62</v>
      </c>
      <c r="E1325" s="224"/>
      <c r="F1325" s="224"/>
      <c r="G1325" s="224">
        <f>G1318</f>
        <v>98</v>
      </c>
      <c r="H1325" s="252">
        <f t="shared" ref="H1325:K1325" si="697">H1318</f>
        <v>98</v>
      </c>
      <c r="I1325" s="251">
        <f t="shared" si="697"/>
        <v>98</v>
      </c>
      <c r="J1325" s="251">
        <f t="shared" si="697"/>
        <v>98</v>
      </c>
      <c r="K1325" s="252">
        <f t="shared" si="697"/>
        <v>98</v>
      </c>
      <c r="L1325" s="224" t="s">
        <v>62</v>
      </c>
      <c r="M1325" s="150">
        <v>46022</v>
      </c>
      <c r="N1325" s="150">
        <v>46022</v>
      </c>
      <c r="O1325" s="156"/>
      <c r="P1325" s="223" t="s">
        <v>62</v>
      </c>
      <c r="Q1325" s="156"/>
      <c r="R1325" s="156"/>
    </row>
    <row r="1326" spans="1:18" s="56" customFormat="1" ht="74.45" customHeight="1" x14ac:dyDescent="0.25">
      <c r="A1326" s="331" t="s">
        <v>204</v>
      </c>
      <c r="B1326" s="137" t="s">
        <v>415</v>
      </c>
      <c r="C1326" s="142" t="s">
        <v>191</v>
      </c>
      <c r="D1326" s="141" t="s">
        <v>333</v>
      </c>
      <c r="E1326" s="141" t="s">
        <v>82</v>
      </c>
      <c r="F1326" s="142">
        <v>744</v>
      </c>
      <c r="G1326" s="142">
        <v>98</v>
      </c>
      <c r="H1326" s="142">
        <v>98</v>
      </c>
      <c r="I1326" s="264">
        <f>Q1326/O1326*100</f>
        <v>27.775422122020672</v>
      </c>
      <c r="J1326" s="156">
        <f t="shared" si="681"/>
        <v>27.775422122020672</v>
      </c>
      <c r="K1326" s="142">
        <f t="shared" si="682"/>
        <v>98</v>
      </c>
      <c r="L1326" s="142"/>
      <c r="M1326" s="224" t="s">
        <v>62</v>
      </c>
      <c r="N1326" s="224" t="s">
        <v>62</v>
      </c>
      <c r="O1326" s="156">
        <v>5801.64</v>
      </c>
      <c r="P1326" s="156"/>
      <c r="Q1326" s="156">
        <v>1611.43</v>
      </c>
      <c r="R1326" s="156">
        <v>0</v>
      </c>
    </row>
    <row r="1327" spans="1:18" ht="15.75" x14ac:dyDescent="0.2">
      <c r="A1327" s="332"/>
      <c r="B1327" s="146" t="s">
        <v>70</v>
      </c>
      <c r="C1327" s="224"/>
      <c r="D1327" s="224" t="s">
        <v>62</v>
      </c>
      <c r="E1327" s="224"/>
      <c r="F1327" s="224"/>
      <c r="G1327" s="224"/>
      <c r="H1327" s="224"/>
      <c r="I1327" s="265"/>
      <c r="J1327" s="251">
        <f t="shared" si="681"/>
        <v>0</v>
      </c>
      <c r="K1327" s="224">
        <f t="shared" si="682"/>
        <v>0</v>
      </c>
      <c r="L1327" s="224" t="s">
        <v>62</v>
      </c>
      <c r="M1327" s="150">
        <v>46022</v>
      </c>
      <c r="N1327" s="150">
        <v>46022</v>
      </c>
      <c r="O1327" s="156"/>
      <c r="P1327" s="223"/>
      <c r="Q1327" s="156"/>
      <c r="R1327" s="156"/>
    </row>
    <row r="1328" spans="1:18" ht="14.25" x14ac:dyDescent="0.2">
      <c r="A1328" s="332"/>
      <c r="B1328" s="147" t="s">
        <v>76</v>
      </c>
      <c r="C1328" s="224"/>
      <c r="D1328" s="224"/>
      <c r="E1328" s="224"/>
      <c r="F1328" s="224"/>
      <c r="G1328" s="224" t="s">
        <v>62</v>
      </c>
      <c r="H1328" s="224"/>
      <c r="I1328" s="251" t="s">
        <v>62</v>
      </c>
      <c r="J1328" s="251" t="str">
        <f t="shared" si="681"/>
        <v>X</v>
      </c>
      <c r="K1328" s="224" t="str">
        <f t="shared" si="682"/>
        <v>X</v>
      </c>
      <c r="L1328" s="224" t="s">
        <v>62</v>
      </c>
      <c r="M1328" s="224"/>
      <c r="N1328" s="224"/>
      <c r="O1328" s="223" t="s">
        <v>62</v>
      </c>
      <c r="P1328" s="223" t="s">
        <v>62</v>
      </c>
      <c r="Q1328" s="223" t="s">
        <v>62</v>
      </c>
      <c r="R1328" s="223" t="s">
        <v>62</v>
      </c>
    </row>
    <row r="1329" spans="1:19" ht="65.45" customHeight="1" x14ac:dyDescent="0.2">
      <c r="A1329" s="332"/>
      <c r="B1329" s="148" t="s">
        <v>192</v>
      </c>
      <c r="C1329" s="224"/>
      <c r="D1329" s="224" t="s">
        <v>62</v>
      </c>
      <c r="E1329" s="224"/>
      <c r="F1329" s="224"/>
      <c r="G1329" s="224">
        <f>G1326</f>
        <v>98</v>
      </c>
      <c r="H1329" s="252">
        <f t="shared" ref="H1329:J1329" si="698">H1326</f>
        <v>98</v>
      </c>
      <c r="I1329" s="251">
        <f t="shared" si="698"/>
        <v>27.775422122020672</v>
      </c>
      <c r="J1329" s="251">
        <f t="shared" si="698"/>
        <v>27.775422122020672</v>
      </c>
      <c r="K1329" s="224">
        <f t="shared" si="682"/>
        <v>98</v>
      </c>
      <c r="L1329" s="224" t="s">
        <v>62</v>
      </c>
      <c r="M1329" s="150">
        <v>46022</v>
      </c>
      <c r="N1329" s="150">
        <v>46022</v>
      </c>
      <c r="O1329" s="156"/>
      <c r="P1329" s="223" t="s">
        <v>62</v>
      </c>
      <c r="Q1329" s="156"/>
      <c r="R1329" s="156"/>
    </row>
    <row r="1330" spans="1:19" ht="15" customHeight="1" x14ac:dyDescent="0.2">
      <c r="A1330" s="332"/>
      <c r="B1330" s="147" t="s">
        <v>193</v>
      </c>
      <c r="C1330" s="224"/>
      <c r="D1330" s="224"/>
      <c r="E1330" s="224"/>
      <c r="F1330" s="224"/>
      <c r="G1330" s="224" t="s">
        <v>62</v>
      </c>
      <c r="H1330" s="224"/>
      <c r="I1330" s="251" t="s">
        <v>62</v>
      </c>
      <c r="J1330" s="251" t="str">
        <f t="shared" si="681"/>
        <v>X</v>
      </c>
      <c r="K1330" s="224" t="str">
        <f t="shared" si="682"/>
        <v>X</v>
      </c>
      <c r="L1330" s="224" t="s">
        <v>62</v>
      </c>
      <c r="M1330" s="224"/>
      <c r="N1330" s="224"/>
      <c r="O1330" s="223" t="s">
        <v>62</v>
      </c>
      <c r="P1330" s="223" t="s">
        <v>62</v>
      </c>
      <c r="Q1330" s="223" t="s">
        <v>62</v>
      </c>
      <c r="R1330" s="223" t="s">
        <v>62</v>
      </c>
    </row>
    <row r="1331" spans="1:19" ht="38.65" customHeight="1" x14ac:dyDescent="0.2">
      <c r="A1331" s="332"/>
      <c r="B1331" s="148" t="s">
        <v>330</v>
      </c>
      <c r="C1331" s="224"/>
      <c r="D1331" s="224" t="s">
        <v>62</v>
      </c>
      <c r="E1331" s="224"/>
      <c r="F1331" s="224"/>
      <c r="G1331" s="224">
        <f>G1326</f>
        <v>98</v>
      </c>
      <c r="H1331" s="252">
        <f t="shared" ref="H1331:J1331" si="699">H1326</f>
        <v>98</v>
      </c>
      <c r="I1331" s="251">
        <f t="shared" si="699"/>
        <v>27.775422122020672</v>
      </c>
      <c r="J1331" s="251">
        <f t="shared" si="699"/>
        <v>27.775422122020672</v>
      </c>
      <c r="K1331" s="224">
        <f t="shared" si="682"/>
        <v>98</v>
      </c>
      <c r="L1331" s="224" t="s">
        <v>62</v>
      </c>
      <c r="M1331" s="150">
        <v>46022</v>
      </c>
      <c r="N1331" s="150">
        <v>46022</v>
      </c>
      <c r="O1331" s="156"/>
      <c r="P1331" s="223" t="s">
        <v>62</v>
      </c>
      <c r="Q1331" s="156"/>
      <c r="R1331" s="156"/>
    </row>
    <row r="1332" spans="1:19" ht="21" customHeight="1" x14ac:dyDescent="0.2">
      <c r="A1332" s="332"/>
      <c r="B1332" s="147" t="s">
        <v>71</v>
      </c>
      <c r="C1332" s="224"/>
      <c r="D1332" s="224"/>
      <c r="E1332" s="224"/>
      <c r="F1332" s="224"/>
      <c r="G1332" s="224" t="s">
        <v>62</v>
      </c>
      <c r="H1332" s="224"/>
      <c r="I1332" s="251" t="s">
        <v>62</v>
      </c>
      <c r="J1332" s="251" t="str">
        <f t="shared" si="681"/>
        <v>X</v>
      </c>
      <c r="K1332" s="224" t="str">
        <f t="shared" si="682"/>
        <v>X</v>
      </c>
      <c r="L1332" s="224" t="s">
        <v>62</v>
      </c>
      <c r="M1332" s="224"/>
      <c r="N1332" s="224"/>
      <c r="O1332" s="223" t="s">
        <v>62</v>
      </c>
      <c r="P1332" s="223" t="s">
        <v>62</v>
      </c>
      <c r="Q1332" s="223" t="s">
        <v>62</v>
      </c>
      <c r="R1332" s="223" t="s">
        <v>62</v>
      </c>
    </row>
    <row r="1333" spans="1:19" ht="21" customHeight="1" x14ac:dyDescent="0.2">
      <c r="A1333" s="333"/>
      <c r="B1333" s="148" t="s">
        <v>72</v>
      </c>
      <c r="C1333" s="224"/>
      <c r="D1333" s="224" t="s">
        <v>62</v>
      </c>
      <c r="E1333" s="224"/>
      <c r="F1333" s="224"/>
      <c r="G1333" s="224">
        <f>G1326</f>
        <v>98</v>
      </c>
      <c r="H1333" s="252">
        <f t="shared" ref="H1333" si="700">H1326</f>
        <v>98</v>
      </c>
      <c r="I1333" s="251"/>
      <c r="J1333" s="251"/>
      <c r="K1333" s="224">
        <f t="shared" si="682"/>
        <v>98</v>
      </c>
      <c r="L1333" s="224" t="s">
        <v>62</v>
      </c>
      <c r="M1333" s="150">
        <v>46022</v>
      </c>
      <c r="N1333" s="150">
        <v>46022</v>
      </c>
      <c r="O1333" s="156"/>
      <c r="P1333" s="223" t="s">
        <v>62</v>
      </c>
      <c r="Q1333" s="156"/>
      <c r="R1333" s="156"/>
    </row>
    <row r="1334" spans="1:19" s="109" customFormat="1" ht="18" customHeight="1" x14ac:dyDescent="0.25">
      <c r="A1334" s="106" t="s">
        <v>122</v>
      </c>
      <c r="B1334" s="151"/>
      <c r="C1334" s="107"/>
      <c r="D1334" s="107"/>
      <c r="E1334" s="107"/>
      <c r="F1334" s="107"/>
      <c r="G1334" s="142">
        <v>98</v>
      </c>
      <c r="H1334" s="142">
        <v>98</v>
      </c>
      <c r="I1334" s="267">
        <f>Q1334/O1334*100</f>
        <v>79.33148554338149</v>
      </c>
      <c r="J1334" s="267">
        <f>I1334</f>
        <v>79.33148554338149</v>
      </c>
      <c r="K1334" s="142">
        <v>98</v>
      </c>
      <c r="L1334" s="107"/>
      <c r="M1334" s="152"/>
      <c r="N1334" s="152"/>
      <c r="O1334" s="159">
        <f>SUM(O6:O1333)</f>
        <v>1439182.340000001</v>
      </c>
      <c r="P1334" s="159"/>
      <c r="Q1334" s="159">
        <f t="shared" ref="Q1334:R1334" si="701">SUM(Q6:Q1333)</f>
        <v>1141724.7300000002</v>
      </c>
      <c r="R1334" s="159">
        <f t="shared" si="701"/>
        <v>475660.9499999999</v>
      </c>
      <c r="S1334" s="220"/>
    </row>
    <row r="1335" spans="1:19" x14ac:dyDescent="0.25">
      <c r="R1335" s="219"/>
    </row>
  </sheetData>
  <mergeCells count="188">
    <mergeCell ref="A1302:A1309"/>
    <mergeCell ref="A1310:A1317"/>
    <mergeCell ref="A1318:A1325"/>
    <mergeCell ref="A1326:A1333"/>
    <mergeCell ref="A1294:A1301"/>
    <mergeCell ref="A2:A4"/>
    <mergeCell ref="B2:B4"/>
    <mergeCell ref="C2:C4"/>
    <mergeCell ref="D2:D4"/>
    <mergeCell ref="A46:A53"/>
    <mergeCell ref="A54:A61"/>
    <mergeCell ref="A62:A69"/>
    <mergeCell ref="A70:A77"/>
    <mergeCell ref="A78:A85"/>
    <mergeCell ref="A6:A13"/>
    <mergeCell ref="A14:A21"/>
    <mergeCell ref="A22:A29"/>
    <mergeCell ref="A30:A37"/>
    <mergeCell ref="A38:A45"/>
    <mergeCell ref="A126:A133"/>
    <mergeCell ref="A134:A141"/>
    <mergeCell ref="A142:A149"/>
    <mergeCell ref="A150:A157"/>
    <mergeCell ref="A158:A165"/>
    <mergeCell ref="R3:R4"/>
    <mergeCell ref="E2:F2"/>
    <mergeCell ref="N3:N4"/>
    <mergeCell ref="O3:O4"/>
    <mergeCell ref="P3:P4"/>
    <mergeCell ref="Q3:Q4"/>
    <mergeCell ref="G2:L2"/>
    <mergeCell ref="M2:N2"/>
    <mergeCell ref="O2:P2"/>
    <mergeCell ref="Q2:R2"/>
    <mergeCell ref="E3:E4"/>
    <mergeCell ref="F3:F4"/>
    <mergeCell ref="G3:H3"/>
    <mergeCell ref="I3:J3"/>
    <mergeCell ref="K3:K4"/>
    <mergeCell ref="L3:L4"/>
    <mergeCell ref="M3:M4"/>
    <mergeCell ref="A86:A93"/>
    <mergeCell ref="A94:A101"/>
    <mergeCell ref="A102:A109"/>
    <mergeCell ref="A110:A117"/>
    <mergeCell ref="A118:A125"/>
    <mergeCell ref="A206:A213"/>
    <mergeCell ref="A214:A221"/>
    <mergeCell ref="A222:A229"/>
    <mergeCell ref="A230:A237"/>
    <mergeCell ref="A238:A245"/>
    <mergeCell ref="A166:A173"/>
    <mergeCell ref="A174:A181"/>
    <mergeCell ref="A182:A189"/>
    <mergeCell ref="A190:A197"/>
    <mergeCell ref="A198:A205"/>
    <mergeCell ref="A286:A293"/>
    <mergeCell ref="A294:A301"/>
    <mergeCell ref="A302:A309"/>
    <mergeCell ref="A446:A453"/>
    <mergeCell ref="A310:A317"/>
    <mergeCell ref="A318:A325"/>
    <mergeCell ref="A246:A253"/>
    <mergeCell ref="A254:A261"/>
    <mergeCell ref="A262:A269"/>
    <mergeCell ref="A270:A277"/>
    <mergeCell ref="A278:A285"/>
    <mergeCell ref="A366:A373"/>
    <mergeCell ref="A374:A381"/>
    <mergeCell ref="A406:A413"/>
    <mergeCell ref="A414:A421"/>
    <mergeCell ref="A422:A429"/>
    <mergeCell ref="A430:A437"/>
    <mergeCell ref="A438:A445"/>
    <mergeCell ref="A382:A389"/>
    <mergeCell ref="A390:A397"/>
    <mergeCell ref="A398:A405"/>
    <mergeCell ref="A326:A333"/>
    <mergeCell ref="A334:A341"/>
    <mergeCell ref="A342:A349"/>
    <mergeCell ref="A350:A357"/>
    <mergeCell ref="A358:A365"/>
    <mergeCell ref="A486:A493"/>
    <mergeCell ref="A494:A501"/>
    <mergeCell ref="A502:A509"/>
    <mergeCell ref="A510:A517"/>
    <mergeCell ref="A518:A525"/>
    <mergeCell ref="A454:A461"/>
    <mergeCell ref="A462:A469"/>
    <mergeCell ref="A470:A477"/>
    <mergeCell ref="A478:A485"/>
    <mergeCell ref="A566:A573"/>
    <mergeCell ref="A574:A581"/>
    <mergeCell ref="A582:A589"/>
    <mergeCell ref="A590:A597"/>
    <mergeCell ref="A598:A605"/>
    <mergeCell ref="A526:A533"/>
    <mergeCell ref="A534:A541"/>
    <mergeCell ref="A542:A549"/>
    <mergeCell ref="A550:A557"/>
    <mergeCell ref="A558:A565"/>
    <mergeCell ref="A646:A653"/>
    <mergeCell ref="A654:A661"/>
    <mergeCell ref="A662:A669"/>
    <mergeCell ref="A670:A677"/>
    <mergeCell ref="A678:A685"/>
    <mergeCell ref="A606:A613"/>
    <mergeCell ref="A614:A621"/>
    <mergeCell ref="A622:A629"/>
    <mergeCell ref="A630:A637"/>
    <mergeCell ref="A638:A645"/>
    <mergeCell ref="A726:A733"/>
    <mergeCell ref="A734:A741"/>
    <mergeCell ref="A742:A749"/>
    <mergeCell ref="A750:A757"/>
    <mergeCell ref="A758:A765"/>
    <mergeCell ref="A686:A693"/>
    <mergeCell ref="A694:A701"/>
    <mergeCell ref="A702:A709"/>
    <mergeCell ref="A710:A717"/>
    <mergeCell ref="A718:A725"/>
    <mergeCell ref="A806:A813"/>
    <mergeCell ref="A814:A821"/>
    <mergeCell ref="A822:A829"/>
    <mergeCell ref="A830:A837"/>
    <mergeCell ref="A838:A845"/>
    <mergeCell ref="A766:A773"/>
    <mergeCell ref="A774:A781"/>
    <mergeCell ref="A782:A789"/>
    <mergeCell ref="A790:A797"/>
    <mergeCell ref="A798:A805"/>
    <mergeCell ref="A886:A893"/>
    <mergeCell ref="A894:A901"/>
    <mergeCell ref="A902:A909"/>
    <mergeCell ref="A910:A917"/>
    <mergeCell ref="A918:A925"/>
    <mergeCell ref="A846:A853"/>
    <mergeCell ref="A854:A861"/>
    <mergeCell ref="A862:A869"/>
    <mergeCell ref="A870:A877"/>
    <mergeCell ref="A878:A885"/>
    <mergeCell ref="A966:A973"/>
    <mergeCell ref="A974:A981"/>
    <mergeCell ref="A982:A989"/>
    <mergeCell ref="A990:A997"/>
    <mergeCell ref="A998:A1005"/>
    <mergeCell ref="A926:A933"/>
    <mergeCell ref="A934:A941"/>
    <mergeCell ref="A942:A949"/>
    <mergeCell ref="A950:A957"/>
    <mergeCell ref="A958:A965"/>
    <mergeCell ref="A1102:A1109"/>
    <mergeCell ref="A1110:A1117"/>
    <mergeCell ref="A1118:A1125"/>
    <mergeCell ref="A1046:A1053"/>
    <mergeCell ref="A1054:A1061"/>
    <mergeCell ref="A1062:A1069"/>
    <mergeCell ref="A1070:A1077"/>
    <mergeCell ref="A1078:A1085"/>
    <mergeCell ref="A1006:A1013"/>
    <mergeCell ref="A1014:A1021"/>
    <mergeCell ref="A1022:A1029"/>
    <mergeCell ref="A1030:A1037"/>
    <mergeCell ref="A1038:A1045"/>
    <mergeCell ref="A1:R1"/>
    <mergeCell ref="A1254:A1261"/>
    <mergeCell ref="A1262:A1269"/>
    <mergeCell ref="A1270:A1277"/>
    <mergeCell ref="A1278:A1285"/>
    <mergeCell ref="A1286:A1293"/>
    <mergeCell ref="A1206:A1213"/>
    <mergeCell ref="A1214:A1221"/>
    <mergeCell ref="A1222:A1229"/>
    <mergeCell ref="A1238:A1245"/>
    <mergeCell ref="A1246:A1253"/>
    <mergeCell ref="A1230:A1237"/>
    <mergeCell ref="A1166:A1173"/>
    <mergeCell ref="A1174:A1181"/>
    <mergeCell ref="A1182:A1189"/>
    <mergeCell ref="A1190:A1197"/>
    <mergeCell ref="A1198:A1205"/>
    <mergeCell ref="A1126:A1133"/>
    <mergeCell ref="A1134:A1141"/>
    <mergeCell ref="A1142:A1149"/>
    <mergeCell ref="A1150:A1157"/>
    <mergeCell ref="A1158:A1165"/>
    <mergeCell ref="A1086:A1093"/>
    <mergeCell ref="A1094:A1101"/>
  </mergeCells>
  <hyperlinks>
    <hyperlink ref="C2" location="sub_4555" display="#sub_4555"/>
    <hyperlink ref="F3" r:id="rId1" display="http://internet.garant.ru/document/redirect/179222/0"/>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278"/>
  <sheetViews>
    <sheetView zoomScale="80" zoomScaleNormal="80" workbookViewId="0">
      <pane ySplit="4" topLeftCell="A1256" activePane="bottomLeft" state="frozen"/>
      <selection activeCell="J1247" sqref="J1247"/>
      <selection pane="bottomLeft" activeCell="S1281" sqref="S1281"/>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11" width="14.140625" style="3" customWidth="1"/>
    <col min="12" max="12" width="7.5703125" style="3" customWidth="1"/>
    <col min="13" max="13" width="10.7109375" style="3" customWidth="1"/>
    <col min="14" max="14" width="11.85546875" style="3" customWidth="1"/>
    <col min="15" max="15" width="17" style="95" customWidth="1"/>
    <col min="16" max="16" width="9.140625" style="95" customWidth="1"/>
    <col min="17" max="18" width="15.140625" style="95" customWidth="1"/>
    <col min="19" max="19" width="9.140625" style="3" bestFit="1" customWidth="1"/>
    <col min="20" max="16384" width="9.140625" style="3"/>
  </cols>
  <sheetData>
    <row r="1" spans="1:19" ht="24.95" customHeight="1" x14ac:dyDescent="0.2">
      <c r="A1" s="319" t="s">
        <v>429</v>
      </c>
      <c r="B1" s="319"/>
      <c r="C1" s="319"/>
      <c r="D1" s="319"/>
      <c r="E1" s="319"/>
      <c r="F1" s="319"/>
      <c r="G1" s="319"/>
      <c r="H1" s="319"/>
      <c r="I1" s="319"/>
      <c r="J1" s="319"/>
      <c r="K1" s="319"/>
      <c r="L1" s="319"/>
      <c r="M1" s="319"/>
      <c r="N1" s="319"/>
      <c r="O1" s="319"/>
      <c r="P1" s="319"/>
      <c r="Q1" s="319"/>
      <c r="R1" s="319"/>
    </row>
    <row r="2" spans="1:19" ht="77.45" customHeight="1" x14ac:dyDescent="0.2">
      <c r="A2" s="308" t="s">
        <v>36</v>
      </c>
      <c r="B2" s="352" t="s">
        <v>328</v>
      </c>
      <c r="C2" s="306" t="s">
        <v>38</v>
      </c>
      <c r="D2" s="308" t="s">
        <v>39</v>
      </c>
      <c r="E2" s="308" t="s">
        <v>40</v>
      </c>
      <c r="F2" s="311"/>
      <c r="G2" s="308" t="s">
        <v>41</v>
      </c>
      <c r="H2" s="318"/>
      <c r="I2" s="318"/>
      <c r="J2" s="318"/>
      <c r="K2" s="318"/>
      <c r="L2" s="311"/>
      <c r="M2" s="308" t="s">
        <v>42</v>
      </c>
      <c r="N2" s="311"/>
      <c r="O2" s="349" t="s">
        <v>43</v>
      </c>
      <c r="P2" s="350"/>
      <c r="Q2" s="349" t="s">
        <v>44</v>
      </c>
      <c r="R2" s="350"/>
    </row>
    <row r="3" spans="1:19" ht="15" customHeight="1" x14ac:dyDescent="0.2">
      <c r="A3" s="309"/>
      <c r="B3" s="353"/>
      <c r="C3" s="307"/>
      <c r="D3" s="309"/>
      <c r="E3" s="308" t="s">
        <v>45</v>
      </c>
      <c r="F3" s="308" t="s">
        <v>46</v>
      </c>
      <c r="G3" s="308" t="s">
        <v>47</v>
      </c>
      <c r="H3" s="311"/>
      <c r="I3" s="308" t="s">
        <v>48</v>
      </c>
      <c r="J3" s="311"/>
      <c r="K3" s="308" t="s">
        <v>49</v>
      </c>
      <c r="L3" s="308" t="s">
        <v>50</v>
      </c>
      <c r="M3" s="308" t="s">
        <v>51</v>
      </c>
      <c r="N3" s="308" t="s">
        <v>52</v>
      </c>
      <c r="O3" s="349" t="s">
        <v>53</v>
      </c>
      <c r="P3" s="349" t="s">
        <v>54</v>
      </c>
      <c r="Q3" s="349" t="s">
        <v>55</v>
      </c>
      <c r="R3" s="349" t="s">
        <v>56</v>
      </c>
    </row>
    <row r="4" spans="1:19" ht="63.75" x14ac:dyDescent="0.2">
      <c r="A4" s="310"/>
      <c r="B4" s="35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51"/>
      <c r="P4" s="351"/>
      <c r="Q4" s="351"/>
      <c r="R4" s="351"/>
    </row>
    <row r="5" spans="1:19" x14ac:dyDescent="0.2">
      <c r="A5" s="4">
        <v>1</v>
      </c>
      <c r="B5" s="145">
        <v>2</v>
      </c>
      <c r="C5" s="11">
        <v>3</v>
      </c>
      <c r="D5" s="11">
        <v>4</v>
      </c>
      <c r="E5" s="11">
        <v>5</v>
      </c>
      <c r="F5" s="11">
        <v>6</v>
      </c>
      <c r="G5" s="11">
        <v>7</v>
      </c>
      <c r="H5" s="11">
        <v>8</v>
      </c>
      <c r="I5" s="11">
        <v>9</v>
      </c>
      <c r="J5" s="11">
        <v>10</v>
      </c>
      <c r="K5" s="11">
        <v>11</v>
      </c>
      <c r="L5" s="11">
        <v>12</v>
      </c>
      <c r="M5" s="11">
        <v>13</v>
      </c>
      <c r="N5" s="11">
        <v>14</v>
      </c>
      <c r="O5" s="121">
        <v>15</v>
      </c>
      <c r="P5" s="121">
        <v>16</v>
      </c>
      <c r="Q5" s="121">
        <v>17</v>
      </c>
      <c r="R5" s="121">
        <v>18</v>
      </c>
    </row>
    <row r="6" spans="1:19" s="56" customFormat="1" ht="74.45" customHeight="1" x14ac:dyDescent="0.25">
      <c r="A6" s="320" t="s">
        <v>322</v>
      </c>
      <c r="B6" s="137" t="s">
        <v>346</v>
      </c>
      <c r="C6" s="80" t="s">
        <v>59</v>
      </c>
      <c r="D6" s="81" t="s">
        <v>60</v>
      </c>
      <c r="E6" s="81" t="s">
        <v>61</v>
      </c>
      <c r="F6" s="80">
        <v>642</v>
      </c>
      <c r="G6" s="80">
        <v>1</v>
      </c>
      <c r="H6" s="80">
        <v>1</v>
      </c>
      <c r="I6" s="80">
        <v>0</v>
      </c>
      <c r="J6" s="80">
        <v>0</v>
      </c>
      <c r="K6" s="80">
        <f>G6</f>
        <v>1</v>
      </c>
      <c r="L6" s="80"/>
      <c r="M6" s="122" t="s">
        <v>62</v>
      </c>
      <c r="N6" s="122" t="s">
        <v>62</v>
      </c>
      <c r="O6" s="78">
        <v>50000</v>
      </c>
      <c r="P6" s="78"/>
      <c r="Q6" s="78"/>
      <c r="R6" s="78"/>
      <c r="S6" s="85"/>
    </row>
    <row r="7" spans="1:19" s="85" customFormat="1" ht="15.75" x14ac:dyDescent="0.2">
      <c r="A7" s="321"/>
      <c r="B7" s="146" t="s">
        <v>70</v>
      </c>
      <c r="C7" s="122"/>
      <c r="D7" s="122" t="s">
        <v>62</v>
      </c>
      <c r="E7" s="122"/>
      <c r="F7" s="122"/>
      <c r="G7" s="122">
        <f>G6</f>
        <v>1</v>
      </c>
      <c r="H7" s="122">
        <f t="shared" ref="H7:J7" si="0">H6</f>
        <v>1</v>
      </c>
      <c r="I7" s="122">
        <f t="shared" si="0"/>
        <v>0</v>
      </c>
      <c r="J7" s="122">
        <f t="shared" si="0"/>
        <v>0</v>
      </c>
      <c r="K7" s="122">
        <f t="shared" ref="K7:K70" si="1">G7</f>
        <v>1</v>
      </c>
      <c r="L7" s="122" t="s">
        <v>62</v>
      </c>
      <c r="M7" s="84">
        <v>46022</v>
      </c>
      <c r="N7" s="84">
        <v>46022</v>
      </c>
      <c r="O7" s="78"/>
      <c r="P7" s="74" t="s">
        <v>62</v>
      </c>
      <c r="Q7" s="78"/>
      <c r="R7" s="78"/>
    </row>
    <row r="8" spans="1:19" s="85" customFormat="1" ht="14.25" x14ac:dyDescent="0.2">
      <c r="A8" s="321"/>
      <c r="B8" s="147" t="s">
        <v>76</v>
      </c>
      <c r="C8" s="122"/>
      <c r="D8" s="122"/>
      <c r="E8" s="122"/>
      <c r="F8" s="122"/>
      <c r="G8" s="122" t="s">
        <v>62</v>
      </c>
      <c r="H8" s="122"/>
      <c r="I8" s="122" t="s">
        <v>62</v>
      </c>
      <c r="J8" s="122"/>
      <c r="K8" s="122" t="str">
        <f t="shared" si="1"/>
        <v>X</v>
      </c>
      <c r="L8" s="122" t="s">
        <v>62</v>
      </c>
      <c r="M8" s="122"/>
      <c r="N8" s="122"/>
      <c r="O8" s="74" t="s">
        <v>62</v>
      </c>
      <c r="P8" s="74" t="s">
        <v>62</v>
      </c>
      <c r="Q8" s="74" t="s">
        <v>62</v>
      </c>
      <c r="R8" s="74" t="s">
        <v>62</v>
      </c>
    </row>
    <row r="9" spans="1:19" s="85" customFormat="1" ht="65.45" customHeight="1" x14ac:dyDescent="0.2">
      <c r="A9" s="321"/>
      <c r="B9" s="148" t="s">
        <v>192</v>
      </c>
      <c r="C9" s="122"/>
      <c r="D9" s="122" t="s">
        <v>62</v>
      </c>
      <c r="E9" s="122"/>
      <c r="F9" s="122"/>
      <c r="G9" s="122">
        <f>G6</f>
        <v>1</v>
      </c>
      <c r="H9" s="122">
        <f t="shared" ref="H9:J9" si="2">H6</f>
        <v>1</v>
      </c>
      <c r="I9" s="122">
        <f t="shared" si="2"/>
        <v>0</v>
      </c>
      <c r="J9" s="122">
        <f t="shared" si="2"/>
        <v>0</v>
      </c>
      <c r="K9" s="122">
        <f t="shared" si="1"/>
        <v>1</v>
      </c>
      <c r="L9" s="122" t="s">
        <v>62</v>
      </c>
      <c r="M9" s="84">
        <v>46022</v>
      </c>
      <c r="N9" s="84">
        <v>46022</v>
      </c>
      <c r="O9" s="78"/>
      <c r="P9" s="74" t="s">
        <v>62</v>
      </c>
      <c r="Q9" s="78"/>
      <c r="R9" s="78"/>
    </row>
    <row r="10" spans="1:19" s="85" customFormat="1" ht="15" customHeight="1" x14ac:dyDescent="0.2">
      <c r="A10" s="321"/>
      <c r="B10" s="147" t="s">
        <v>193</v>
      </c>
      <c r="C10" s="122"/>
      <c r="D10" s="122"/>
      <c r="E10" s="122"/>
      <c r="F10" s="122"/>
      <c r="G10" s="122" t="s">
        <v>62</v>
      </c>
      <c r="H10" s="122"/>
      <c r="I10" s="122" t="s">
        <v>62</v>
      </c>
      <c r="J10" s="122"/>
      <c r="K10" s="122" t="str">
        <f t="shared" si="1"/>
        <v>X</v>
      </c>
      <c r="L10" s="122" t="s">
        <v>62</v>
      </c>
      <c r="M10" s="122"/>
      <c r="N10" s="122"/>
      <c r="O10" s="74" t="s">
        <v>62</v>
      </c>
      <c r="P10" s="74" t="s">
        <v>62</v>
      </c>
      <c r="Q10" s="74" t="s">
        <v>62</v>
      </c>
      <c r="R10" s="74" t="s">
        <v>62</v>
      </c>
    </row>
    <row r="11" spans="1:19" s="85" customFormat="1" ht="38.65" customHeight="1" x14ac:dyDescent="0.2">
      <c r="A11" s="321"/>
      <c r="B11" s="148" t="s">
        <v>330</v>
      </c>
      <c r="C11" s="122"/>
      <c r="D11" s="122" t="s">
        <v>62</v>
      </c>
      <c r="E11" s="122"/>
      <c r="F11" s="122"/>
      <c r="G11" s="122">
        <f>G7</f>
        <v>1</v>
      </c>
      <c r="H11" s="122">
        <f t="shared" ref="H11:J11" si="3">H7</f>
        <v>1</v>
      </c>
      <c r="I11" s="122">
        <f t="shared" si="3"/>
        <v>0</v>
      </c>
      <c r="J11" s="122">
        <f t="shared" si="3"/>
        <v>0</v>
      </c>
      <c r="K11" s="122">
        <f t="shared" si="1"/>
        <v>1</v>
      </c>
      <c r="L11" s="122" t="s">
        <v>62</v>
      </c>
      <c r="M11" s="84">
        <v>46022</v>
      </c>
      <c r="N11" s="84">
        <v>46022</v>
      </c>
      <c r="O11" s="78"/>
      <c r="P11" s="74" t="s">
        <v>62</v>
      </c>
      <c r="Q11" s="78"/>
      <c r="R11" s="78"/>
    </row>
    <row r="12" spans="1:19" s="85" customFormat="1" ht="21" customHeight="1" x14ac:dyDescent="0.2">
      <c r="A12" s="321"/>
      <c r="B12" s="147" t="s">
        <v>71</v>
      </c>
      <c r="C12" s="122"/>
      <c r="D12" s="122"/>
      <c r="E12" s="122"/>
      <c r="F12" s="122"/>
      <c r="G12" s="122" t="s">
        <v>62</v>
      </c>
      <c r="H12" s="122"/>
      <c r="I12" s="122" t="s">
        <v>62</v>
      </c>
      <c r="J12" s="122"/>
      <c r="K12" s="122" t="str">
        <f t="shared" si="1"/>
        <v>X</v>
      </c>
      <c r="L12" s="122" t="s">
        <v>62</v>
      </c>
      <c r="M12" s="122"/>
      <c r="N12" s="122"/>
      <c r="O12" s="74" t="s">
        <v>62</v>
      </c>
      <c r="P12" s="74" t="s">
        <v>62</v>
      </c>
      <c r="Q12" s="74" t="s">
        <v>62</v>
      </c>
      <c r="R12" s="74" t="s">
        <v>62</v>
      </c>
    </row>
    <row r="13" spans="1:19" s="85" customFormat="1" ht="21" customHeight="1" x14ac:dyDescent="0.25">
      <c r="A13" s="322"/>
      <c r="B13" s="148" t="s">
        <v>72</v>
      </c>
      <c r="C13" s="122"/>
      <c r="D13" s="122" t="s">
        <v>62</v>
      </c>
      <c r="E13" s="122"/>
      <c r="F13" s="122"/>
      <c r="G13" s="122">
        <f>G11</f>
        <v>1</v>
      </c>
      <c r="H13" s="122">
        <f t="shared" ref="H13:J13" si="4">H11</f>
        <v>1</v>
      </c>
      <c r="I13" s="122">
        <f t="shared" si="4"/>
        <v>0</v>
      </c>
      <c r="J13" s="122">
        <f t="shared" si="4"/>
        <v>0</v>
      </c>
      <c r="K13" s="122">
        <f t="shared" si="1"/>
        <v>1</v>
      </c>
      <c r="L13" s="122" t="s">
        <v>62</v>
      </c>
      <c r="M13" s="84">
        <v>46022</v>
      </c>
      <c r="N13" s="84">
        <v>46022</v>
      </c>
      <c r="O13" s="78"/>
      <c r="P13" s="74" t="s">
        <v>62</v>
      </c>
      <c r="Q13" s="78"/>
      <c r="R13" s="78"/>
      <c r="S13" s="56"/>
    </row>
    <row r="14" spans="1:19" s="56" customFormat="1" ht="74.45" customHeight="1" x14ac:dyDescent="0.25">
      <c r="A14" s="320" t="s">
        <v>323</v>
      </c>
      <c r="B14" s="137" t="str">
        <f>B6</f>
        <v>Результат предоставления субсидии 2 (код субсидии № 7056):</v>
      </c>
      <c r="C14" s="80" t="s">
        <v>59</v>
      </c>
      <c r="D14" s="81" t="s">
        <v>60</v>
      </c>
      <c r="E14" s="81" t="s">
        <v>61</v>
      </c>
      <c r="F14" s="80">
        <v>642</v>
      </c>
      <c r="G14" s="80"/>
      <c r="H14" s="80"/>
      <c r="I14" s="80">
        <v>0</v>
      </c>
      <c r="J14" s="80">
        <v>0</v>
      </c>
      <c r="K14" s="80">
        <f t="shared" si="1"/>
        <v>0</v>
      </c>
      <c r="L14" s="80"/>
      <c r="M14" s="122" t="s">
        <v>62</v>
      </c>
      <c r="N14" s="122" t="s">
        <v>62</v>
      </c>
      <c r="O14" s="78"/>
      <c r="P14" s="78"/>
      <c r="Q14" s="78"/>
      <c r="R14" s="78"/>
      <c r="S14" s="85"/>
    </row>
    <row r="15" spans="1:19" s="85" customFormat="1" ht="15.75" x14ac:dyDescent="0.2">
      <c r="A15" s="321"/>
      <c r="B15" s="146" t="s">
        <v>70</v>
      </c>
      <c r="C15" s="122"/>
      <c r="D15" s="122" t="s">
        <v>62</v>
      </c>
      <c r="E15" s="122"/>
      <c r="F15" s="122"/>
      <c r="G15" s="122">
        <f>G14</f>
        <v>0</v>
      </c>
      <c r="H15" s="122">
        <f t="shared" ref="H15:J15" si="5">H14</f>
        <v>0</v>
      </c>
      <c r="I15" s="122">
        <f t="shared" si="5"/>
        <v>0</v>
      </c>
      <c r="J15" s="122">
        <f t="shared" si="5"/>
        <v>0</v>
      </c>
      <c r="K15" s="122">
        <f t="shared" si="1"/>
        <v>0</v>
      </c>
      <c r="L15" s="122" t="s">
        <v>62</v>
      </c>
      <c r="M15" s="84">
        <v>46022</v>
      </c>
      <c r="N15" s="84">
        <v>46022</v>
      </c>
      <c r="O15" s="78"/>
      <c r="P15" s="74" t="s">
        <v>62</v>
      </c>
      <c r="Q15" s="78"/>
      <c r="R15" s="78"/>
    </row>
    <row r="16" spans="1:19" s="85" customFormat="1" ht="14.25" x14ac:dyDescent="0.2">
      <c r="A16" s="321"/>
      <c r="B16" s="147" t="s">
        <v>76</v>
      </c>
      <c r="C16" s="122"/>
      <c r="D16" s="122"/>
      <c r="E16" s="122"/>
      <c r="F16" s="122"/>
      <c r="G16" s="122" t="s">
        <v>62</v>
      </c>
      <c r="H16" s="122"/>
      <c r="I16" s="122" t="s">
        <v>62</v>
      </c>
      <c r="J16" s="122"/>
      <c r="K16" s="122" t="str">
        <f t="shared" si="1"/>
        <v>X</v>
      </c>
      <c r="L16" s="122" t="s">
        <v>62</v>
      </c>
      <c r="M16" s="122"/>
      <c r="N16" s="122"/>
      <c r="O16" s="74" t="s">
        <v>62</v>
      </c>
      <c r="P16" s="74" t="s">
        <v>62</v>
      </c>
      <c r="Q16" s="74" t="s">
        <v>62</v>
      </c>
      <c r="R16" s="74" t="s">
        <v>62</v>
      </c>
    </row>
    <row r="17" spans="1:19" s="85" customFormat="1" ht="65.45" customHeight="1" x14ac:dyDescent="0.2">
      <c r="A17" s="321"/>
      <c r="B17" s="148" t="s">
        <v>192</v>
      </c>
      <c r="C17" s="122"/>
      <c r="D17" s="122" t="s">
        <v>62</v>
      </c>
      <c r="E17" s="122"/>
      <c r="F17" s="122"/>
      <c r="G17" s="122">
        <f>G14</f>
        <v>0</v>
      </c>
      <c r="H17" s="122">
        <f t="shared" ref="H17:J17" si="6">H14</f>
        <v>0</v>
      </c>
      <c r="I17" s="122">
        <f t="shared" si="6"/>
        <v>0</v>
      </c>
      <c r="J17" s="122">
        <f t="shared" si="6"/>
        <v>0</v>
      </c>
      <c r="K17" s="122">
        <f t="shared" si="1"/>
        <v>0</v>
      </c>
      <c r="L17" s="122" t="s">
        <v>62</v>
      </c>
      <c r="M17" s="84">
        <v>46022</v>
      </c>
      <c r="N17" s="84">
        <v>46022</v>
      </c>
      <c r="O17" s="78"/>
      <c r="P17" s="74" t="s">
        <v>62</v>
      </c>
      <c r="Q17" s="78"/>
      <c r="R17" s="78"/>
    </row>
    <row r="18" spans="1:19" s="85" customFormat="1" ht="15" customHeight="1" x14ac:dyDescent="0.2">
      <c r="A18" s="321"/>
      <c r="B18" s="147" t="s">
        <v>193</v>
      </c>
      <c r="C18" s="122"/>
      <c r="D18" s="122"/>
      <c r="E18" s="122"/>
      <c r="F18" s="122"/>
      <c r="G18" s="122" t="s">
        <v>62</v>
      </c>
      <c r="H18" s="122"/>
      <c r="I18" s="122" t="s">
        <v>62</v>
      </c>
      <c r="J18" s="122"/>
      <c r="K18" s="122" t="str">
        <f t="shared" si="1"/>
        <v>X</v>
      </c>
      <c r="L18" s="122" t="s">
        <v>62</v>
      </c>
      <c r="M18" s="122"/>
      <c r="N18" s="122"/>
      <c r="O18" s="74" t="s">
        <v>62</v>
      </c>
      <c r="P18" s="74" t="s">
        <v>62</v>
      </c>
      <c r="Q18" s="74" t="s">
        <v>62</v>
      </c>
      <c r="R18" s="74" t="s">
        <v>62</v>
      </c>
    </row>
    <row r="19" spans="1:19" s="85" customFormat="1" ht="38.65" customHeight="1" x14ac:dyDescent="0.2">
      <c r="A19" s="321"/>
      <c r="B19" s="148" t="s">
        <v>330</v>
      </c>
      <c r="C19" s="122"/>
      <c r="D19" s="122" t="s">
        <v>62</v>
      </c>
      <c r="E19" s="122"/>
      <c r="F19" s="122"/>
      <c r="G19" s="122">
        <f>G15</f>
        <v>0</v>
      </c>
      <c r="H19" s="122">
        <f t="shared" ref="H19:J19" si="7">H15</f>
        <v>0</v>
      </c>
      <c r="I19" s="122">
        <f t="shared" si="7"/>
        <v>0</v>
      </c>
      <c r="J19" s="122">
        <f t="shared" si="7"/>
        <v>0</v>
      </c>
      <c r="K19" s="122">
        <f t="shared" si="1"/>
        <v>0</v>
      </c>
      <c r="L19" s="122" t="s">
        <v>62</v>
      </c>
      <c r="M19" s="84">
        <v>46022</v>
      </c>
      <c r="N19" s="84">
        <v>46022</v>
      </c>
      <c r="O19" s="78"/>
      <c r="P19" s="74" t="s">
        <v>62</v>
      </c>
      <c r="Q19" s="78"/>
      <c r="R19" s="78"/>
    </row>
    <row r="20" spans="1:19" s="85" customFormat="1" ht="21" customHeight="1" x14ac:dyDescent="0.2">
      <c r="A20" s="321"/>
      <c r="B20" s="147" t="s">
        <v>71</v>
      </c>
      <c r="C20" s="122"/>
      <c r="D20" s="122"/>
      <c r="E20" s="122"/>
      <c r="F20" s="122"/>
      <c r="G20" s="122" t="s">
        <v>62</v>
      </c>
      <c r="H20" s="122"/>
      <c r="I20" s="122" t="s">
        <v>62</v>
      </c>
      <c r="J20" s="122"/>
      <c r="K20" s="122" t="str">
        <f t="shared" si="1"/>
        <v>X</v>
      </c>
      <c r="L20" s="122" t="s">
        <v>62</v>
      </c>
      <c r="M20" s="122"/>
      <c r="N20" s="122"/>
      <c r="O20" s="74" t="s">
        <v>62</v>
      </c>
      <c r="P20" s="74" t="s">
        <v>62</v>
      </c>
      <c r="Q20" s="74" t="s">
        <v>62</v>
      </c>
      <c r="R20" s="74" t="s">
        <v>62</v>
      </c>
    </row>
    <row r="21" spans="1:19" s="85" customFormat="1" ht="21" customHeight="1" x14ac:dyDescent="0.25">
      <c r="A21" s="322"/>
      <c r="B21" s="148" t="s">
        <v>72</v>
      </c>
      <c r="C21" s="122"/>
      <c r="D21" s="122" t="s">
        <v>62</v>
      </c>
      <c r="E21" s="122"/>
      <c r="F21" s="122"/>
      <c r="G21" s="122">
        <f>G19</f>
        <v>0</v>
      </c>
      <c r="H21" s="122">
        <f t="shared" ref="H21:J21" si="8">H19</f>
        <v>0</v>
      </c>
      <c r="I21" s="122">
        <f t="shared" si="8"/>
        <v>0</v>
      </c>
      <c r="J21" s="122">
        <f t="shared" si="8"/>
        <v>0</v>
      </c>
      <c r="K21" s="122">
        <f t="shared" si="1"/>
        <v>0</v>
      </c>
      <c r="L21" s="122" t="s">
        <v>62</v>
      </c>
      <c r="M21" s="84">
        <v>46022</v>
      </c>
      <c r="N21" s="84">
        <v>46022</v>
      </c>
      <c r="O21" s="78"/>
      <c r="P21" s="74" t="s">
        <v>62</v>
      </c>
      <c r="Q21" s="78"/>
      <c r="R21" s="78"/>
      <c r="S21" s="56"/>
    </row>
    <row r="22" spans="1:19" s="56" customFormat="1" ht="74.45" customHeight="1" x14ac:dyDescent="0.25">
      <c r="A22" s="320" t="s">
        <v>324</v>
      </c>
      <c r="B22" s="137" t="str">
        <f>B14</f>
        <v>Результат предоставления субсидии 2 (код субсидии № 7056):</v>
      </c>
      <c r="C22" s="80" t="s">
        <v>59</v>
      </c>
      <c r="D22" s="81" t="s">
        <v>60</v>
      </c>
      <c r="E22" s="81" t="s">
        <v>61</v>
      </c>
      <c r="F22" s="80">
        <v>642</v>
      </c>
      <c r="G22" s="80"/>
      <c r="H22" s="80"/>
      <c r="I22" s="80">
        <v>0</v>
      </c>
      <c r="J22" s="80">
        <v>0</v>
      </c>
      <c r="K22" s="80">
        <f t="shared" si="1"/>
        <v>0</v>
      </c>
      <c r="L22" s="80"/>
      <c r="M22" s="122" t="s">
        <v>62</v>
      </c>
      <c r="N22" s="122" t="s">
        <v>62</v>
      </c>
      <c r="O22" s="78"/>
      <c r="P22" s="78"/>
      <c r="Q22" s="78"/>
      <c r="R22" s="78"/>
      <c r="S22" s="85"/>
    </row>
    <row r="23" spans="1:19" s="85" customFormat="1" ht="15.75" x14ac:dyDescent="0.2">
      <c r="A23" s="321"/>
      <c r="B23" s="146" t="s">
        <v>70</v>
      </c>
      <c r="C23" s="122"/>
      <c r="D23" s="122" t="s">
        <v>62</v>
      </c>
      <c r="E23" s="122"/>
      <c r="F23" s="122"/>
      <c r="G23" s="122">
        <f>G22</f>
        <v>0</v>
      </c>
      <c r="H23" s="122">
        <f t="shared" ref="H23:J23" si="9">H22</f>
        <v>0</v>
      </c>
      <c r="I23" s="122">
        <f t="shared" si="9"/>
        <v>0</v>
      </c>
      <c r="J23" s="122">
        <f t="shared" si="9"/>
        <v>0</v>
      </c>
      <c r="K23" s="122">
        <f t="shared" si="1"/>
        <v>0</v>
      </c>
      <c r="L23" s="122" t="s">
        <v>62</v>
      </c>
      <c r="M23" s="84">
        <v>46022</v>
      </c>
      <c r="N23" s="84">
        <v>46022</v>
      </c>
      <c r="O23" s="78"/>
      <c r="P23" s="74" t="s">
        <v>62</v>
      </c>
      <c r="Q23" s="78"/>
      <c r="R23" s="78"/>
    </row>
    <row r="24" spans="1:19" s="85" customFormat="1" ht="14.25" x14ac:dyDescent="0.2">
      <c r="A24" s="321"/>
      <c r="B24" s="147" t="s">
        <v>76</v>
      </c>
      <c r="C24" s="122"/>
      <c r="D24" s="122"/>
      <c r="E24" s="122"/>
      <c r="F24" s="122"/>
      <c r="G24" s="122" t="s">
        <v>62</v>
      </c>
      <c r="H24" s="122"/>
      <c r="I24" s="122" t="s">
        <v>62</v>
      </c>
      <c r="J24" s="122"/>
      <c r="K24" s="122" t="str">
        <f t="shared" si="1"/>
        <v>X</v>
      </c>
      <c r="L24" s="122" t="s">
        <v>62</v>
      </c>
      <c r="M24" s="122"/>
      <c r="N24" s="122"/>
      <c r="O24" s="74" t="s">
        <v>62</v>
      </c>
      <c r="P24" s="74" t="s">
        <v>62</v>
      </c>
      <c r="Q24" s="74" t="s">
        <v>62</v>
      </c>
      <c r="R24" s="74" t="s">
        <v>62</v>
      </c>
    </row>
    <row r="25" spans="1:19" s="85" customFormat="1" ht="65.45" customHeight="1" x14ac:dyDescent="0.2">
      <c r="A25" s="321"/>
      <c r="B25" s="148" t="s">
        <v>192</v>
      </c>
      <c r="C25" s="122"/>
      <c r="D25" s="122" t="s">
        <v>62</v>
      </c>
      <c r="E25" s="122"/>
      <c r="F25" s="122"/>
      <c r="G25" s="122">
        <f>G22</f>
        <v>0</v>
      </c>
      <c r="H25" s="122">
        <f t="shared" ref="H25:J25" si="10">H22</f>
        <v>0</v>
      </c>
      <c r="I25" s="122">
        <f t="shared" si="10"/>
        <v>0</v>
      </c>
      <c r="J25" s="122">
        <f t="shared" si="10"/>
        <v>0</v>
      </c>
      <c r="K25" s="122">
        <f t="shared" si="1"/>
        <v>0</v>
      </c>
      <c r="L25" s="122" t="s">
        <v>62</v>
      </c>
      <c r="M25" s="84">
        <v>46022</v>
      </c>
      <c r="N25" s="84">
        <v>46022</v>
      </c>
      <c r="O25" s="78"/>
      <c r="P25" s="74" t="s">
        <v>62</v>
      </c>
      <c r="Q25" s="78"/>
      <c r="R25" s="78"/>
    </row>
    <row r="26" spans="1:19" s="85" customFormat="1" ht="15" customHeight="1" x14ac:dyDescent="0.2">
      <c r="A26" s="321"/>
      <c r="B26" s="147" t="s">
        <v>193</v>
      </c>
      <c r="C26" s="122"/>
      <c r="D26" s="122"/>
      <c r="E26" s="122"/>
      <c r="F26" s="122"/>
      <c r="G26" s="122" t="s">
        <v>62</v>
      </c>
      <c r="H26" s="122"/>
      <c r="I26" s="122" t="s">
        <v>62</v>
      </c>
      <c r="J26" s="122"/>
      <c r="K26" s="122" t="str">
        <f t="shared" si="1"/>
        <v>X</v>
      </c>
      <c r="L26" s="122" t="s">
        <v>62</v>
      </c>
      <c r="M26" s="122"/>
      <c r="N26" s="122"/>
      <c r="O26" s="74" t="s">
        <v>62</v>
      </c>
      <c r="P26" s="74" t="s">
        <v>62</v>
      </c>
      <c r="Q26" s="74" t="s">
        <v>62</v>
      </c>
      <c r="R26" s="74" t="s">
        <v>62</v>
      </c>
    </row>
    <row r="27" spans="1:19" s="85" customFormat="1" ht="38.65" customHeight="1" x14ac:dyDescent="0.2">
      <c r="A27" s="321"/>
      <c r="B27" s="148" t="s">
        <v>330</v>
      </c>
      <c r="C27" s="122"/>
      <c r="D27" s="122" t="s">
        <v>62</v>
      </c>
      <c r="E27" s="122"/>
      <c r="F27" s="122"/>
      <c r="G27" s="122">
        <f>G23</f>
        <v>0</v>
      </c>
      <c r="H27" s="122">
        <f t="shared" ref="H27:J27" si="11">H23</f>
        <v>0</v>
      </c>
      <c r="I27" s="122">
        <f t="shared" si="11"/>
        <v>0</v>
      </c>
      <c r="J27" s="122">
        <f t="shared" si="11"/>
        <v>0</v>
      </c>
      <c r="K27" s="122">
        <f t="shared" si="1"/>
        <v>0</v>
      </c>
      <c r="L27" s="122" t="s">
        <v>62</v>
      </c>
      <c r="M27" s="84">
        <v>46022</v>
      </c>
      <c r="N27" s="84">
        <v>46022</v>
      </c>
      <c r="O27" s="78"/>
      <c r="P27" s="74" t="s">
        <v>62</v>
      </c>
      <c r="Q27" s="78"/>
      <c r="R27" s="78"/>
    </row>
    <row r="28" spans="1:19" s="85" customFormat="1" ht="21" customHeight="1" x14ac:dyDescent="0.2">
      <c r="A28" s="321"/>
      <c r="B28" s="147" t="s">
        <v>71</v>
      </c>
      <c r="C28" s="122"/>
      <c r="D28" s="122"/>
      <c r="E28" s="122"/>
      <c r="F28" s="122"/>
      <c r="G28" s="122" t="s">
        <v>62</v>
      </c>
      <c r="H28" s="122"/>
      <c r="I28" s="122" t="s">
        <v>62</v>
      </c>
      <c r="J28" s="122"/>
      <c r="K28" s="122" t="str">
        <f t="shared" si="1"/>
        <v>X</v>
      </c>
      <c r="L28" s="122" t="s">
        <v>62</v>
      </c>
      <c r="M28" s="122"/>
      <c r="N28" s="122"/>
      <c r="O28" s="74" t="s">
        <v>62</v>
      </c>
      <c r="P28" s="74" t="s">
        <v>62</v>
      </c>
      <c r="Q28" s="74" t="s">
        <v>62</v>
      </c>
      <c r="R28" s="74" t="s">
        <v>62</v>
      </c>
    </row>
    <row r="29" spans="1:19" s="85" customFormat="1" ht="21" customHeight="1" x14ac:dyDescent="0.25">
      <c r="A29" s="322"/>
      <c r="B29" s="148" t="s">
        <v>72</v>
      </c>
      <c r="C29" s="122"/>
      <c r="D29" s="122" t="s">
        <v>62</v>
      </c>
      <c r="E29" s="122"/>
      <c r="F29" s="122"/>
      <c r="G29" s="122">
        <f>G27</f>
        <v>0</v>
      </c>
      <c r="H29" s="122">
        <f t="shared" ref="H29:J29" si="12">H27</f>
        <v>0</v>
      </c>
      <c r="I29" s="122">
        <f t="shared" si="12"/>
        <v>0</v>
      </c>
      <c r="J29" s="122">
        <f t="shared" si="12"/>
        <v>0</v>
      </c>
      <c r="K29" s="122">
        <f t="shared" si="1"/>
        <v>0</v>
      </c>
      <c r="L29" s="122" t="s">
        <v>62</v>
      </c>
      <c r="M29" s="84">
        <v>46022</v>
      </c>
      <c r="N29" s="84">
        <v>46022</v>
      </c>
      <c r="O29" s="78"/>
      <c r="P29" s="74" t="s">
        <v>62</v>
      </c>
      <c r="Q29" s="78"/>
      <c r="R29" s="78"/>
      <c r="S29" s="56"/>
    </row>
    <row r="30" spans="1:19" s="56" customFormat="1" ht="74.45" customHeight="1" x14ac:dyDescent="0.25">
      <c r="A30" s="320" t="s">
        <v>217</v>
      </c>
      <c r="B30" s="137" t="str">
        <f>B22</f>
        <v>Результат предоставления субсидии 2 (код субсидии № 7056):</v>
      </c>
      <c r="C30" s="80" t="s">
        <v>59</v>
      </c>
      <c r="D30" s="81" t="s">
        <v>60</v>
      </c>
      <c r="E30" s="81" t="s">
        <v>61</v>
      </c>
      <c r="F30" s="80">
        <v>642</v>
      </c>
      <c r="G30" s="80"/>
      <c r="H30" s="80">
        <f>G30</f>
        <v>0</v>
      </c>
      <c r="I30" s="80">
        <v>0</v>
      </c>
      <c r="J30" s="80">
        <v>0</v>
      </c>
      <c r="K30" s="80">
        <f t="shared" si="1"/>
        <v>0</v>
      </c>
      <c r="L30" s="80"/>
      <c r="M30" s="122" t="s">
        <v>62</v>
      </c>
      <c r="N30" s="122" t="s">
        <v>62</v>
      </c>
      <c r="O30" s="78"/>
      <c r="P30" s="78"/>
      <c r="Q30" s="78"/>
      <c r="R30" s="78"/>
      <c r="S30" s="85"/>
    </row>
    <row r="31" spans="1:19" s="85" customFormat="1" ht="15.75" x14ac:dyDescent="0.2">
      <c r="A31" s="321"/>
      <c r="B31" s="146" t="s">
        <v>70</v>
      </c>
      <c r="C31" s="122"/>
      <c r="D31" s="122" t="s">
        <v>62</v>
      </c>
      <c r="E31" s="122"/>
      <c r="F31" s="122"/>
      <c r="G31" s="122">
        <f>G30</f>
        <v>0</v>
      </c>
      <c r="H31" s="122">
        <f t="shared" ref="H31:J31" si="13">H30</f>
        <v>0</v>
      </c>
      <c r="I31" s="122">
        <f t="shared" si="13"/>
        <v>0</v>
      </c>
      <c r="J31" s="122">
        <f t="shared" si="13"/>
        <v>0</v>
      </c>
      <c r="K31" s="122">
        <f t="shared" si="1"/>
        <v>0</v>
      </c>
      <c r="L31" s="122" t="s">
        <v>62</v>
      </c>
      <c r="M31" s="84">
        <v>46022</v>
      </c>
      <c r="N31" s="84">
        <v>46022</v>
      </c>
      <c r="O31" s="78"/>
      <c r="P31" s="74" t="s">
        <v>62</v>
      </c>
      <c r="Q31" s="78"/>
      <c r="R31" s="78"/>
    </row>
    <row r="32" spans="1:19" s="85" customFormat="1" ht="14.25" x14ac:dyDescent="0.2">
      <c r="A32" s="321"/>
      <c r="B32" s="147" t="s">
        <v>76</v>
      </c>
      <c r="C32" s="122"/>
      <c r="D32" s="122"/>
      <c r="E32" s="122"/>
      <c r="F32" s="122"/>
      <c r="G32" s="122" t="s">
        <v>62</v>
      </c>
      <c r="H32" s="122"/>
      <c r="I32" s="122" t="s">
        <v>62</v>
      </c>
      <c r="J32" s="122"/>
      <c r="K32" s="122" t="str">
        <f t="shared" si="1"/>
        <v>X</v>
      </c>
      <c r="L32" s="122" t="s">
        <v>62</v>
      </c>
      <c r="M32" s="122"/>
      <c r="N32" s="122"/>
      <c r="O32" s="74" t="s">
        <v>62</v>
      </c>
      <c r="P32" s="74" t="s">
        <v>62</v>
      </c>
      <c r="Q32" s="74" t="s">
        <v>62</v>
      </c>
      <c r="R32" s="74" t="s">
        <v>62</v>
      </c>
    </row>
    <row r="33" spans="1:19" s="85" customFormat="1" ht="65.45" customHeight="1" x14ac:dyDescent="0.2">
      <c r="A33" s="321"/>
      <c r="B33" s="148" t="s">
        <v>192</v>
      </c>
      <c r="C33" s="122"/>
      <c r="D33" s="122" t="s">
        <v>62</v>
      </c>
      <c r="E33" s="122"/>
      <c r="F33" s="122"/>
      <c r="G33" s="122">
        <f>G30</f>
        <v>0</v>
      </c>
      <c r="H33" s="122">
        <f t="shared" ref="H33:J33" si="14">H30</f>
        <v>0</v>
      </c>
      <c r="I33" s="122">
        <f t="shared" si="14"/>
        <v>0</v>
      </c>
      <c r="J33" s="122">
        <f t="shared" si="14"/>
        <v>0</v>
      </c>
      <c r="K33" s="122">
        <f t="shared" si="1"/>
        <v>0</v>
      </c>
      <c r="L33" s="122" t="s">
        <v>62</v>
      </c>
      <c r="M33" s="84">
        <v>46022</v>
      </c>
      <c r="N33" s="84">
        <v>46022</v>
      </c>
      <c r="O33" s="78"/>
      <c r="P33" s="74" t="s">
        <v>62</v>
      </c>
      <c r="Q33" s="78"/>
      <c r="R33" s="78"/>
    </row>
    <row r="34" spans="1:19" s="85" customFormat="1" ht="15" customHeight="1" x14ac:dyDescent="0.2">
      <c r="A34" s="321"/>
      <c r="B34" s="147" t="s">
        <v>193</v>
      </c>
      <c r="C34" s="122"/>
      <c r="D34" s="122"/>
      <c r="E34" s="122"/>
      <c r="F34" s="122"/>
      <c r="G34" s="122" t="s">
        <v>62</v>
      </c>
      <c r="H34" s="122"/>
      <c r="I34" s="122" t="s">
        <v>62</v>
      </c>
      <c r="J34" s="122"/>
      <c r="K34" s="122" t="str">
        <f t="shared" si="1"/>
        <v>X</v>
      </c>
      <c r="L34" s="122" t="s">
        <v>62</v>
      </c>
      <c r="M34" s="122"/>
      <c r="N34" s="122"/>
      <c r="O34" s="74" t="s">
        <v>62</v>
      </c>
      <c r="P34" s="74" t="s">
        <v>62</v>
      </c>
      <c r="Q34" s="74" t="s">
        <v>62</v>
      </c>
      <c r="R34" s="74" t="s">
        <v>62</v>
      </c>
    </row>
    <row r="35" spans="1:19" s="85" customFormat="1" ht="38.65" customHeight="1" x14ac:dyDescent="0.2">
      <c r="A35" s="321"/>
      <c r="B35" s="148" t="s">
        <v>330</v>
      </c>
      <c r="C35" s="122"/>
      <c r="D35" s="122" t="s">
        <v>62</v>
      </c>
      <c r="E35" s="122"/>
      <c r="F35" s="122"/>
      <c r="G35" s="122">
        <f>G31</f>
        <v>0</v>
      </c>
      <c r="H35" s="122">
        <f t="shared" ref="H35:J35" si="15">H31</f>
        <v>0</v>
      </c>
      <c r="I35" s="122">
        <f t="shared" si="15"/>
        <v>0</v>
      </c>
      <c r="J35" s="122">
        <f t="shared" si="15"/>
        <v>0</v>
      </c>
      <c r="K35" s="122">
        <f t="shared" si="1"/>
        <v>0</v>
      </c>
      <c r="L35" s="122" t="s">
        <v>62</v>
      </c>
      <c r="M35" s="84">
        <v>46022</v>
      </c>
      <c r="N35" s="84">
        <v>46022</v>
      </c>
      <c r="O35" s="78"/>
      <c r="P35" s="74" t="s">
        <v>62</v>
      </c>
      <c r="Q35" s="78"/>
      <c r="R35" s="78"/>
    </row>
    <row r="36" spans="1:19" s="85" customFormat="1" ht="21" customHeight="1" x14ac:dyDescent="0.2">
      <c r="A36" s="321"/>
      <c r="B36" s="147" t="s">
        <v>71</v>
      </c>
      <c r="C36" s="122"/>
      <c r="D36" s="122"/>
      <c r="E36" s="122"/>
      <c r="F36" s="122"/>
      <c r="G36" s="122" t="s">
        <v>62</v>
      </c>
      <c r="H36" s="122"/>
      <c r="I36" s="122" t="s">
        <v>62</v>
      </c>
      <c r="J36" s="122"/>
      <c r="K36" s="122" t="str">
        <f t="shared" si="1"/>
        <v>X</v>
      </c>
      <c r="L36" s="122" t="s">
        <v>62</v>
      </c>
      <c r="M36" s="122"/>
      <c r="N36" s="122"/>
      <c r="O36" s="74" t="s">
        <v>62</v>
      </c>
      <c r="P36" s="74" t="s">
        <v>62</v>
      </c>
      <c r="Q36" s="74" t="s">
        <v>62</v>
      </c>
      <c r="R36" s="74" t="s">
        <v>62</v>
      </c>
    </row>
    <row r="37" spans="1:19" s="85" customFormat="1" ht="21" customHeight="1" x14ac:dyDescent="0.25">
      <c r="A37" s="322"/>
      <c r="B37" s="148" t="s">
        <v>72</v>
      </c>
      <c r="C37" s="122"/>
      <c r="D37" s="122" t="s">
        <v>62</v>
      </c>
      <c r="E37" s="122"/>
      <c r="F37" s="122"/>
      <c r="G37" s="122">
        <f>G35</f>
        <v>0</v>
      </c>
      <c r="H37" s="122">
        <f t="shared" ref="H37:J37" si="16">H35</f>
        <v>0</v>
      </c>
      <c r="I37" s="122">
        <f t="shared" si="16"/>
        <v>0</v>
      </c>
      <c r="J37" s="122">
        <f t="shared" si="16"/>
        <v>0</v>
      </c>
      <c r="K37" s="122">
        <f t="shared" si="1"/>
        <v>0</v>
      </c>
      <c r="L37" s="122" t="s">
        <v>62</v>
      </c>
      <c r="M37" s="84">
        <v>46022</v>
      </c>
      <c r="N37" s="84">
        <v>46022</v>
      </c>
      <c r="O37" s="78"/>
      <c r="P37" s="74" t="s">
        <v>62</v>
      </c>
      <c r="Q37" s="78"/>
      <c r="R37" s="78"/>
      <c r="S37" s="56"/>
    </row>
    <row r="38" spans="1:19" s="56" customFormat="1" ht="74.45" customHeight="1" x14ac:dyDescent="0.25">
      <c r="A38" s="320" t="s">
        <v>218</v>
      </c>
      <c r="B38" s="137" t="str">
        <f>B30</f>
        <v>Результат предоставления субсидии 2 (код субсидии № 7056):</v>
      </c>
      <c r="C38" s="80" t="s">
        <v>59</v>
      </c>
      <c r="D38" s="81" t="s">
        <v>60</v>
      </c>
      <c r="E38" s="81" t="s">
        <v>61</v>
      </c>
      <c r="F38" s="80">
        <v>642</v>
      </c>
      <c r="G38" s="80"/>
      <c r="H38" s="80">
        <f>G38</f>
        <v>0</v>
      </c>
      <c r="I38" s="80">
        <v>0</v>
      </c>
      <c r="J38" s="80">
        <v>0</v>
      </c>
      <c r="K38" s="80">
        <f t="shared" si="1"/>
        <v>0</v>
      </c>
      <c r="L38" s="80"/>
      <c r="M38" s="122" t="s">
        <v>62</v>
      </c>
      <c r="N38" s="122" t="s">
        <v>62</v>
      </c>
      <c r="O38" s="78"/>
      <c r="P38" s="78"/>
      <c r="Q38" s="78"/>
      <c r="R38" s="78"/>
      <c r="S38" s="85"/>
    </row>
    <row r="39" spans="1:19" s="85" customFormat="1" ht="15.75" x14ac:dyDescent="0.2">
      <c r="A39" s="321"/>
      <c r="B39" s="146" t="s">
        <v>70</v>
      </c>
      <c r="C39" s="122"/>
      <c r="D39" s="122" t="s">
        <v>62</v>
      </c>
      <c r="E39" s="122"/>
      <c r="F39" s="122"/>
      <c r="G39" s="122">
        <f>G38</f>
        <v>0</v>
      </c>
      <c r="H39" s="122">
        <f t="shared" ref="H39:J39" si="17">H38</f>
        <v>0</v>
      </c>
      <c r="I39" s="122">
        <f t="shared" si="17"/>
        <v>0</v>
      </c>
      <c r="J39" s="122">
        <f t="shared" si="17"/>
        <v>0</v>
      </c>
      <c r="K39" s="122">
        <f t="shared" si="1"/>
        <v>0</v>
      </c>
      <c r="L39" s="122" t="s">
        <v>62</v>
      </c>
      <c r="M39" s="84">
        <v>46022</v>
      </c>
      <c r="N39" s="84">
        <v>46022</v>
      </c>
      <c r="O39" s="78"/>
      <c r="P39" s="74" t="s">
        <v>62</v>
      </c>
      <c r="Q39" s="78"/>
      <c r="R39" s="78"/>
    </row>
    <row r="40" spans="1:19" s="85" customFormat="1" ht="14.25" x14ac:dyDescent="0.2">
      <c r="A40" s="321"/>
      <c r="B40" s="147" t="s">
        <v>76</v>
      </c>
      <c r="C40" s="122"/>
      <c r="D40" s="122"/>
      <c r="E40" s="122"/>
      <c r="F40" s="122"/>
      <c r="G40" s="122" t="s">
        <v>62</v>
      </c>
      <c r="H40" s="122"/>
      <c r="I40" s="122" t="s">
        <v>62</v>
      </c>
      <c r="J40" s="122"/>
      <c r="K40" s="122" t="str">
        <f t="shared" si="1"/>
        <v>X</v>
      </c>
      <c r="L40" s="122" t="s">
        <v>62</v>
      </c>
      <c r="M40" s="122"/>
      <c r="N40" s="122"/>
      <c r="O40" s="74" t="s">
        <v>62</v>
      </c>
      <c r="P40" s="74" t="s">
        <v>62</v>
      </c>
      <c r="Q40" s="74" t="s">
        <v>62</v>
      </c>
      <c r="R40" s="74" t="s">
        <v>62</v>
      </c>
    </row>
    <row r="41" spans="1:19" s="85" customFormat="1" ht="65.45" customHeight="1" x14ac:dyDescent="0.2">
      <c r="A41" s="321"/>
      <c r="B41" s="148" t="s">
        <v>192</v>
      </c>
      <c r="C41" s="122"/>
      <c r="D41" s="122" t="s">
        <v>62</v>
      </c>
      <c r="E41" s="122"/>
      <c r="F41" s="122"/>
      <c r="G41" s="122">
        <f>G38</f>
        <v>0</v>
      </c>
      <c r="H41" s="122">
        <f t="shared" ref="H41:J41" si="18">H38</f>
        <v>0</v>
      </c>
      <c r="I41" s="122">
        <f t="shared" si="18"/>
        <v>0</v>
      </c>
      <c r="J41" s="122">
        <f t="shared" si="18"/>
        <v>0</v>
      </c>
      <c r="K41" s="122">
        <f t="shared" si="1"/>
        <v>0</v>
      </c>
      <c r="L41" s="122" t="s">
        <v>62</v>
      </c>
      <c r="M41" s="84">
        <v>46022</v>
      </c>
      <c r="N41" s="84">
        <v>46022</v>
      </c>
      <c r="O41" s="78"/>
      <c r="P41" s="74" t="s">
        <v>62</v>
      </c>
      <c r="Q41" s="78"/>
      <c r="R41" s="78"/>
    </row>
    <row r="42" spans="1:19" s="85" customFormat="1" ht="15" customHeight="1" x14ac:dyDescent="0.2">
      <c r="A42" s="321"/>
      <c r="B42" s="147" t="s">
        <v>193</v>
      </c>
      <c r="C42" s="122"/>
      <c r="D42" s="122"/>
      <c r="E42" s="122"/>
      <c r="F42" s="122"/>
      <c r="G42" s="122" t="s">
        <v>62</v>
      </c>
      <c r="H42" s="122"/>
      <c r="I42" s="122" t="s">
        <v>62</v>
      </c>
      <c r="J42" s="122"/>
      <c r="K42" s="122" t="str">
        <f t="shared" si="1"/>
        <v>X</v>
      </c>
      <c r="L42" s="122" t="s">
        <v>62</v>
      </c>
      <c r="M42" s="122"/>
      <c r="N42" s="122"/>
      <c r="O42" s="74" t="s">
        <v>62</v>
      </c>
      <c r="P42" s="74" t="s">
        <v>62</v>
      </c>
      <c r="Q42" s="74" t="s">
        <v>62</v>
      </c>
      <c r="R42" s="74" t="s">
        <v>62</v>
      </c>
    </row>
    <row r="43" spans="1:19" s="85" customFormat="1" ht="38.65" customHeight="1" x14ac:dyDescent="0.2">
      <c r="A43" s="321"/>
      <c r="B43" s="148" t="s">
        <v>330</v>
      </c>
      <c r="C43" s="122"/>
      <c r="D43" s="122" t="s">
        <v>62</v>
      </c>
      <c r="E43" s="122"/>
      <c r="F43" s="122"/>
      <c r="G43" s="122">
        <f>G39</f>
        <v>0</v>
      </c>
      <c r="H43" s="122">
        <f t="shared" ref="H43:J43" si="19">H39</f>
        <v>0</v>
      </c>
      <c r="I43" s="122">
        <f t="shared" si="19"/>
        <v>0</v>
      </c>
      <c r="J43" s="122">
        <f t="shared" si="19"/>
        <v>0</v>
      </c>
      <c r="K43" s="122">
        <f t="shared" si="1"/>
        <v>0</v>
      </c>
      <c r="L43" s="122" t="s">
        <v>62</v>
      </c>
      <c r="M43" s="84">
        <v>46022</v>
      </c>
      <c r="N43" s="84">
        <v>46022</v>
      </c>
      <c r="O43" s="78"/>
      <c r="P43" s="74" t="s">
        <v>62</v>
      </c>
      <c r="Q43" s="78"/>
      <c r="R43" s="78"/>
    </row>
    <row r="44" spans="1:19" s="85" customFormat="1" ht="21" customHeight="1" x14ac:dyDescent="0.2">
      <c r="A44" s="321"/>
      <c r="B44" s="147" t="s">
        <v>71</v>
      </c>
      <c r="C44" s="122"/>
      <c r="D44" s="122"/>
      <c r="E44" s="122"/>
      <c r="F44" s="122"/>
      <c r="G44" s="122" t="s">
        <v>62</v>
      </c>
      <c r="H44" s="122"/>
      <c r="I44" s="122" t="s">
        <v>62</v>
      </c>
      <c r="J44" s="122"/>
      <c r="K44" s="122" t="str">
        <f t="shared" si="1"/>
        <v>X</v>
      </c>
      <c r="L44" s="122" t="s">
        <v>62</v>
      </c>
      <c r="M44" s="122"/>
      <c r="N44" s="122"/>
      <c r="O44" s="74" t="s">
        <v>62</v>
      </c>
      <c r="P44" s="74" t="s">
        <v>62</v>
      </c>
      <c r="Q44" s="74" t="s">
        <v>62</v>
      </c>
      <c r="R44" s="74" t="s">
        <v>62</v>
      </c>
    </row>
    <row r="45" spans="1:19" s="85" customFormat="1" ht="21" customHeight="1" x14ac:dyDescent="0.25">
      <c r="A45" s="322"/>
      <c r="B45" s="148" t="s">
        <v>72</v>
      </c>
      <c r="C45" s="122"/>
      <c r="D45" s="122" t="s">
        <v>62</v>
      </c>
      <c r="E45" s="122"/>
      <c r="F45" s="122"/>
      <c r="G45" s="122">
        <f>G43</f>
        <v>0</v>
      </c>
      <c r="H45" s="122">
        <f t="shared" ref="H45:J45" si="20">H43</f>
        <v>0</v>
      </c>
      <c r="I45" s="122">
        <f t="shared" si="20"/>
        <v>0</v>
      </c>
      <c r="J45" s="122">
        <f t="shared" si="20"/>
        <v>0</v>
      </c>
      <c r="K45" s="122">
        <f t="shared" si="1"/>
        <v>0</v>
      </c>
      <c r="L45" s="122" t="s">
        <v>62</v>
      </c>
      <c r="M45" s="84">
        <v>46022</v>
      </c>
      <c r="N45" s="84">
        <v>46022</v>
      </c>
      <c r="O45" s="78"/>
      <c r="P45" s="74" t="s">
        <v>62</v>
      </c>
      <c r="Q45" s="78"/>
      <c r="R45" s="78"/>
      <c r="S45" s="56"/>
    </row>
    <row r="46" spans="1:19" s="56" customFormat="1" ht="74.45" customHeight="1" x14ac:dyDescent="0.25">
      <c r="A46" s="320" t="s">
        <v>219</v>
      </c>
      <c r="B46" s="137" t="str">
        <f>B38</f>
        <v>Результат предоставления субсидии 2 (код субсидии № 7056):</v>
      </c>
      <c r="C46" s="80" t="s">
        <v>59</v>
      </c>
      <c r="D46" s="81" t="s">
        <v>60</v>
      </c>
      <c r="E46" s="81" t="s">
        <v>61</v>
      </c>
      <c r="F46" s="80">
        <v>642</v>
      </c>
      <c r="G46" s="80"/>
      <c r="H46" s="80">
        <f>G46</f>
        <v>0</v>
      </c>
      <c r="I46" s="80">
        <v>0</v>
      </c>
      <c r="J46" s="80">
        <v>0</v>
      </c>
      <c r="K46" s="80">
        <f t="shared" si="1"/>
        <v>0</v>
      </c>
      <c r="L46" s="80"/>
      <c r="M46" s="122" t="s">
        <v>62</v>
      </c>
      <c r="N46" s="122" t="s">
        <v>62</v>
      </c>
      <c r="O46" s="78"/>
      <c r="P46" s="78"/>
      <c r="Q46" s="78"/>
      <c r="R46" s="78"/>
      <c r="S46" s="85"/>
    </row>
    <row r="47" spans="1:19" s="85" customFormat="1" ht="15.75" x14ac:dyDescent="0.2">
      <c r="A47" s="321"/>
      <c r="B47" s="146" t="s">
        <v>70</v>
      </c>
      <c r="C47" s="122"/>
      <c r="D47" s="122" t="s">
        <v>62</v>
      </c>
      <c r="E47" s="122"/>
      <c r="F47" s="122"/>
      <c r="G47" s="122">
        <f>G46</f>
        <v>0</v>
      </c>
      <c r="H47" s="122">
        <f t="shared" ref="H47:J47" si="21">H46</f>
        <v>0</v>
      </c>
      <c r="I47" s="122">
        <f t="shared" si="21"/>
        <v>0</v>
      </c>
      <c r="J47" s="122">
        <f t="shared" si="21"/>
        <v>0</v>
      </c>
      <c r="K47" s="122">
        <f t="shared" si="1"/>
        <v>0</v>
      </c>
      <c r="L47" s="122" t="s">
        <v>62</v>
      </c>
      <c r="M47" s="84">
        <v>46022</v>
      </c>
      <c r="N47" s="84">
        <v>46022</v>
      </c>
      <c r="O47" s="78"/>
      <c r="P47" s="74" t="s">
        <v>62</v>
      </c>
      <c r="Q47" s="78"/>
      <c r="R47" s="78"/>
    </row>
    <row r="48" spans="1:19" s="85" customFormat="1" ht="14.25" x14ac:dyDescent="0.2">
      <c r="A48" s="321"/>
      <c r="B48" s="147" t="s">
        <v>76</v>
      </c>
      <c r="C48" s="122"/>
      <c r="D48" s="122"/>
      <c r="E48" s="122"/>
      <c r="F48" s="122"/>
      <c r="G48" s="122" t="s">
        <v>62</v>
      </c>
      <c r="H48" s="122"/>
      <c r="I48" s="122" t="s">
        <v>62</v>
      </c>
      <c r="J48" s="122"/>
      <c r="K48" s="122" t="str">
        <f t="shared" si="1"/>
        <v>X</v>
      </c>
      <c r="L48" s="122" t="s">
        <v>62</v>
      </c>
      <c r="M48" s="122"/>
      <c r="N48" s="122"/>
      <c r="O48" s="74" t="s">
        <v>62</v>
      </c>
      <c r="P48" s="74" t="s">
        <v>62</v>
      </c>
      <c r="Q48" s="74" t="s">
        <v>62</v>
      </c>
      <c r="R48" s="74" t="s">
        <v>62</v>
      </c>
    </row>
    <row r="49" spans="1:19" s="85" customFormat="1" ht="65.45" customHeight="1" x14ac:dyDescent="0.2">
      <c r="A49" s="321"/>
      <c r="B49" s="148" t="s">
        <v>192</v>
      </c>
      <c r="C49" s="122"/>
      <c r="D49" s="122" t="s">
        <v>62</v>
      </c>
      <c r="E49" s="122"/>
      <c r="F49" s="122"/>
      <c r="G49" s="122">
        <f>G46</f>
        <v>0</v>
      </c>
      <c r="H49" s="122">
        <f t="shared" ref="H49:J49" si="22">H46</f>
        <v>0</v>
      </c>
      <c r="I49" s="122">
        <f t="shared" si="22"/>
        <v>0</v>
      </c>
      <c r="J49" s="122">
        <f t="shared" si="22"/>
        <v>0</v>
      </c>
      <c r="K49" s="122">
        <f t="shared" si="1"/>
        <v>0</v>
      </c>
      <c r="L49" s="122" t="s">
        <v>62</v>
      </c>
      <c r="M49" s="84">
        <v>46022</v>
      </c>
      <c r="N49" s="84">
        <v>46022</v>
      </c>
      <c r="O49" s="78"/>
      <c r="P49" s="74" t="s">
        <v>62</v>
      </c>
      <c r="Q49" s="78"/>
      <c r="R49" s="78"/>
    </row>
    <row r="50" spans="1:19" s="85" customFormat="1" ht="15" customHeight="1" x14ac:dyDescent="0.2">
      <c r="A50" s="321"/>
      <c r="B50" s="147" t="s">
        <v>193</v>
      </c>
      <c r="C50" s="122"/>
      <c r="D50" s="122"/>
      <c r="E50" s="122"/>
      <c r="F50" s="122"/>
      <c r="G50" s="122" t="s">
        <v>62</v>
      </c>
      <c r="H50" s="122"/>
      <c r="I50" s="122" t="s">
        <v>62</v>
      </c>
      <c r="J50" s="122"/>
      <c r="K50" s="122" t="str">
        <f t="shared" si="1"/>
        <v>X</v>
      </c>
      <c r="L50" s="122" t="s">
        <v>62</v>
      </c>
      <c r="M50" s="122"/>
      <c r="N50" s="122"/>
      <c r="O50" s="74" t="s">
        <v>62</v>
      </c>
      <c r="P50" s="74" t="s">
        <v>62</v>
      </c>
      <c r="Q50" s="74" t="s">
        <v>62</v>
      </c>
      <c r="R50" s="74" t="s">
        <v>62</v>
      </c>
    </row>
    <row r="51" spans="1:19" s="85" customFormat="1" ht="38.65" customHeight="1" x14ac:dyDescent="0.2">
      <c r="A51" s="321"/>
      <c r="B51" s="148" t="s">
        <v>330</v>
      </c>
      <c r="C51" s="122"/>
      <c r="D51" s="122" t="s">
        <v>62</v>
      </c>
      <c r="E51" s="122"/>
      <c r="F51" s="122"/>
      <c r="G51" s="122">
        <f>G47</f>
        <v>0</v>
      </c>
      <c r="H51" s="122">
        <f t="shared" ref="H51:J51" si="23">H47</f>
        <v>0</v>
      </c>
      <c r="I51" s="122">
        <f t="shared" si="23"/>
        <v>0</v>
      </c>
      <c r="J51" s="122">
        <f t="shared" si="23"/>
        <v>0</v>
      </c>
      <c r="K51" s="122">
        <f t="shared" si="1"/>
        <v>0</v>
      </c>
      <c r="L51" s="122" t="s">
        <v>62</v>
      </c>
      <c r="M51" s="84">
        <v>46022</v>
      </c>
      <c r="N51" s="84">
        <v>46022</v>
      </c>
      <c r="O51" s="78"/>
      <c r="P51" s="74" t="s">
        <v>62</v>
      </c>
      <c r="Q51" s="78"/>
      <c r="R51" s="78"/>
    </row>
    <row r="52" spans="1:19" s="85" customFormat="1" ht="21" customHeight="1" x14ac:dyDescent="0.2">
      <c r="A52" s="321"/>
      <c r="B52" s="147" t="s">
        <v>71</v>
      </c>
      <c r="C52" s="122"/>
      <c r="D52" s="122"/>
      <c r="E52" s="122"/>
      <c r="F52" s="122"/>
      <c r="G52" s="122" t="s">
        <v>62</v>
      </c>
      <c r="H52" s="122"/>
      <c r="I52" s="122" t="s">
        <v>62</v>
      </c>
      <c r="J52" s="122"/>
      <c r="K52" s="122" t="str">
        <f t="shared" si="1"/>
        <v>X</v>
      </c>
      <c r="L52" s="122" t="s">
        <v>62</v>
      </c>
      <c r="M52" s="122"/>
      <c r="N52" s="122"/>
      <c r="O52" s="74" t="s">
        <v>62</v>
      </c>
      <c r="P52" s="74" t="s">
        <v>62</v>
      </c>
      <c r="Q52" s="74" t="s">
        <v>62</v>
      </c>
      <c r="R52" s="74" t="s">
        <v>62</v>
      </c>
    </row>
    <row r="53" spans="1:19" s="85" customFormat="1" ht="21" customHeight="1" x14ac:dyDescent="0.25">
      <c r="A53" s="322"/>
      <c r="B53" s="148" t="s">
        <v>72</v>
      </c>
      <c r="C53" s="122"/>
      <c r="D53" s="122" t="s">
        <v>62</v>
      </c>
      <c r="E53" s="122"/>
      <c r="F53" s="122"/>
      <c r="G53" s="122">
        <f>G51</f>
        <v>0</v>
      </c>
      <c r="H53" s="122">
        <f t="shared" ref="H53:J53" si="24">H51</f>
        <v>0</v>
      </c>
      <c r="I53" s="122">
        <f t="shared" si="24"/>
        <v>0</v>
      </c>
      <c r="J53" s="122">
        <f t="shared" si="24"/>
        <v>0</v>
      </c>
      <c r="K53" s="122">
        <f t="shared" si="1"/>
        <v>0</v>
      </c>
      <c r="L53" s="122" t="s">
        <v>62</v>
      </c>
      <c r="M53" s="84">
        <v>46022</v>
      </c>
      <c r="N53" s="84">
        <v>46022</v>
      </c>
      <c r="O53" s="78"/>
      <c r="P53" s="74" t="s">
        <v>62</v>
      </c>
      <c r="Q53" s="78"/>
      <c r="R53" s="78"/>
      <c r="S53" s="56"/>
    </row>
    <row r="54" spans="1:19" s="56" customFormat="1" ht="74.45" customHeight="1" x14ac:dyDescent="0.25">
      <c r="A54" s="320" t="s">
        <v>220</v>
      </c>
      <c r="B54" s="137" t="str">
        <f>B46</f>
        <v>Результат предоставления субсидии 2 (код субсидии № 7056):</v>
      </c>
      <c r="C54" s="80" t="s">
        <v>59</v>
      </c>
      <c r="D54" s="81" t="s">
        <v>60</v>
      </c>
      <c r="E54" s="81" t="s">
        <v>61</v>
      </c>
      <c r="F54" s="80">
        <v>642</v>
      </c>
      <c r="G54" s="80">
        <v>1</v>
      </c>
      <c r="H54" s="80">
        <f>G54</f>
        <v>1</v>
      </c>
      <c r="I54" s="80">
        <v>0</v>
      </c>
      <c r="J54" s="80">
        <v>0</v>
      </c>
      <c r="K54" s="80">
        <f t="shared" si="1"/>
        <v>1</v>
      </c>
      <c r="L54" s="80"/>
      <c r="M54" s="122" t="s">
        <v>62</v>
      </c>
      <c r="N54" s="122" t="s">
        <v>62</v>
      </c>
      <c r="O54" s="78">
        <v>50000</v>
      </c>
      <c r="P54" s="78"/>
      <c r="Q54" s="78"/>
      <c r="R54" s="78"/>
      <c r="S54" s="85"/>
    </row>
    <row r="55" spans="1:19" s="85" customFormat="1" ht="15.75" x14ac:dyDescent="0.2">
      <c r="A55" s="321"/>
      <c r="B55" s="146" t="s">
        <v>70</v>
      </c>
      <c r="C55" s="122"/>
      <c r="D55" s="122" t="s">
        <v>62</v>
      </c>
      <c r="E55" s="122"/>
      <c r="F55" s="122"/>
      <c r="G55" s="122">
        <f>G54</f>
        <v>1</v>
      </c>
      <c r="H55" s="122">
        <f t="shared" ref="H55:J55" si="25">H54</f>
        <v>1</v>
      </c>
      <c r="I55" s="122">
        <f t="shared" si="25"/>
        <v>0</v>
      </c>
      <c r="J55" s="122">
        <f t="shared" si="25"/>
        <v>0</v>
      </c>
      <c r="K55" s="122">
        <f t="shared" si="1"/>
        <v>1</v>
      </c>
      <c r="L55" s="122" t="s">
        <v>62</v>
      </c>
      <c r="M55" s="84">
        <v>46022</v>
      </c>
      <c r="N55" s="84">
        <v>46022</v>
      </c>
      <c r="O55" s="78"/>
      <c r="P55" s="74" t="s">
        <v>62</v>
      </c>
      <c r="Q55" s="78"/>
      <c r="R55" s="78"/>
    </row>
    <row r="56" spans="1:19" s="85" customFormat="1" ht="14.25" x14ac:dyDescent="0.2">
      <c r="A56" s="321"/>
      <c r="B56" s="147" t="s">
        <v>76</v>
      </c>
      <c r="C56" s="122"/>
      <c r="D56" s="122"/>
      <c r="E56" s="122"/>
      <c r="F56" s="122"/>
      <c r="G56" s="122" t="s">
        <v>62</v>
      </c>
      <c r="H56" s="122"/>
      <c r="I56" s="122" t="s">
        <v>62</v>
      </c>
      <c r="J56" s="122"/>
      <c r="K56" s="122" t="str">
        <f t="shared" si="1"/>
        <v>X</v>
      </c>
      <c r="L56" s="122" t="s">
        <v>62</v>
      </c>
      <c r="M56" s="122"/>
      <c r="N56" s="122"/>
      <c r="O56" s="74" t="s">
        <v>62</v>
      </c>
      <c r="P56" s="74" t="s">
        <v>62</v>
      </c>
      <c r="Q56" s="74" t="s">
        <v>62</v>
      </c>
      <c r="R56" s="74" t="s">
        <v>62</v>
      </c>
    </row>
    <row r="57" spans="1:19" s="85" customFormat="1" ht="65.45" customHeight="1" x14ac:dyDescent="0.2">
      <c r="A57" s="321"/>
      <c r="B57" s="148" t="s">
        <v>192</v>
      </c>
      <c r="C57" s="122"/>
      <c r="D57" s="122" t="s">
        <v>62</v>
      </c>
      <c r="E57" s="122"/>
      <c r="F57" s="122"/>
      <c r="G57" s="122">
        <f>G54</f>
        <v>1</v>
      </c>
      <c r="H57" s="122">
        <f t="shared" ref="H57:J57" si="26">H54</f>
        <v>1</v>
      </c>
      <c r="I57" s="122">
        <f t="shared" si="26"/>
        <v>0</v>
      </c>
      <c r="J57" s="122">
        <f t="shared" si="26"/>
        <v>0</v>
      </c>
      <c r="K57" s="122">
        <f t="shared" si="1"/>
        <v>1</v>
      </c>
      <c r="L57" s="122" t="s">
        <v>62</v>
      </c>
      <c r="M57" s="84">
        <v>46022</v>
      </c>
      <c r="N57" s="84">
        <v>46022</v>
      </c>
      <c r="O57" s="78"/>
      <c r="P57" s="74" t="s">
        <v>62</v>
      </c>
      <c r="Q57" s="78"/>
      <c r="R57" s="78"/>
    </row>
    <row r="58" spans="1:19" s="85" customFormat="1" ht="15" customHeight="1" x14ac:dyDescent="0.2">
      <c r="A58" s="321"/>
      <c r="B58" s="147" t="s">
        <v>193</v>
      </c>
      <c r="C58" s="122"/>
      <c r="D58" s="122"/>
      <c r="E58" s="122"/>
      <c r="F58" s="122"/>
      <c r="G58" s="122" t="s">
        <v>62</v>
      </c>
      <c r="H58" s="122"/>
      <c r="I58" s="122" t="s">
        <v>62</v>
      </c>
      <c r="J58" s="122"/>
      <c r="K58" s="122" t="str">
        <f t="shared" si="1"/>
        <v>X</v>
      </c>
      <c r="L58" s="122" t="s">
        <v>62</v>
      </c>
      <c r="M58" s="122"/>
      <c r="N58" s="122"/>
      <c r="O58" s="74" t="s">
        <v>62</v>
      </c>
      <c r="P58" s="74" t="s">
        <v>62</v>
      </c>
      <c r="Q58" s="74" t="s">
        <v>62</v>
      </c>
      <c r="R58" s="74" t="s">
        <v>62</v>
      </c>
    </row>
    <row r="59" spans="1:19" s="85" customFormat="1" ht="38.65" customHeight="1" x14ac:dyDescent="0.2">
      <c r="A59" s="321"/>
      <c r="B59" s="148" t="s">
        <v>330</v>
      </c>
      <c r="C59" s="122"/>
      <c r="D59" s="122" t="s">
        <v>62</v>
      </c>
      <c r="E59" s="122"/>
      <c r="F59" s="122"/>
      <c r="G59" s="122">
        <f>G55</f>
        <v>1</v>
      </c>
      <c r="H59" s="122">
        <f t="shared" ref="H59:J59" si="27">H55</f>
        <v>1</v>
      </c>
      <c r="I59" s="122">
        <f t="shared" si="27"/>
        <v>0</v>
      </c>
      <c r="J59" s="122">
        <f t="shared" si="27"/>
        <v>0</v>
      </c>
      <c r="K59" s="122">
        <f t="shared" si="1"/>
        <v>1</v>
      </c>
      <c r="L59" s="122" t="s">
        <v>62</v>
      </c>
      <c r="M59" s="84">
        <v>46022</v>
      </c>
      <c r="N59" s="84">
        <v>46022</v>
      </c>
      <c r="O59" s="78"/>
      <c r="P59" s="74" t="s">
        <v>62</v>
      </c>
      <c r="Q59" s="78"/>
      <c r="R59" s="78"/>
    </row>
    <row r="60" spans="1:19" s="85" customFormat="1" ht="21" customHeight="1" x14ac:dyDescent="0.2">
      <c r="A60" s="321"/>
      <c r="B60" s="147" t="s">
        <v>71</v>
      </c>
      <c r="C60" s="122"/>
      <c r="D60" s="122"/>
      <c r="E60" s="122"/>
      <c r="F60" s="122"/>
      <c r="G60" s="122" t="s">
        <v>62</v>
      </c>
      <c r="H60" s="122"/>
      <c r="I60" s="122" t="s">
        <v>62</v>
      </c>
      <c r="J60" s="122"/>
      <c r="K60" s="122" t="str">
        <f t="shared" si="1"/>
        <v>X</v>
      </c>
      <c r="L60" s="122" t="s">
        <v>62</v>
      </c>
      <c r="M60" s="122"/>
      <c r="N60" s="122"/>
      <c r="O60" s="74" t="s">
        <v>62</v>
      </c>
      <c r="P60" s="74" t="s">
        <v>62</v>
      </c>
      <c r="Q60" s="74" t="s">
        <v>62</v>
      </c>
      <c r="R60" s="74" t="s">
        <v>62</v>
      </c>
    </row>
    <row r="61" spans="1:19" s="85" customFormat="1" ht="21" customHeight="1" x14ac:dyDescent="0.25">
      <c r="A61" s="322"/>
      <c r="B61" s="148" t="s">
        <v>72</v>
      </c>
      <c r="C61" s="122"/>
      <c r="D61" s="122" t="s">
        <v>62</v>
      </c>
      <c r="E61" s="122"/>
      <c r="F61" s="122"/>
      <c r="G61" s="122">
        <f>G59</f>
        <v>1</v>
      </c>
      <c r="H61" s="122">
        <f t="shared" ref="H61:J61" si="28">H59</f>
        <v>1</v>
      </c>
      <c r="I61" s="122">
        <f t="shared" si="28"/>
        <v>0</v>
      </c>
      <c r="J61" s="122">
        <f t="shared" si="28"/>
        <v>0</v>
      </c>
      <c r="K61" s="122">
        <f t="shared" si="1"/>
        <v>1</v>
      </c>
      <c r="L61" s="122" t="s">
        <v>62</v>
      </c>
      <c r="M61" s="84">
        <v>46022</v>
      </c>
      <c r="N61" s="84">
        <v>46022</v>
      </c>
      <c r="O61" s="78"/>
      <c r="P61" s="74" t="s">
        <v>62</v>
      </c>
      <c r="Q61" s="78"/>
      <c r="R61" s="78"/>
      <c r="S61" s="56"/>
    </row>
    <row r="62" spans="1:19" s="56" customFormat="1" ht="74.45" customHeight="1" x14ac:dyDescent="0.25">
      <c r="A62" s="320" t="s">
        <v>221</v>
      </c>
      <c r="B62" s="137" t="str">
        <f>B54</f>
        <v>Результат предоставления субсидии 2 (код субсидии № 7056):</v>
      </c>
      <c r="C62" s="80" t="s">
        <v>59</v>
      </c>
      <c r="D62" s="81" t="s">
        <v>60</v>
      </c>
      <c r="E62" s="81" t="s">
        <v>61</v>
      </c>
      <c r="F62" s="80">
        <v>642</v>
      </c>
      <c r="G62" s="80"/>
      <c r="H62" s="80"/>
      <c r="I62" s="80">
        <v>0</v>
      </c>
      <c r="J62" s="80">
        <v>0</v>
      </c>
      <c r="K62" s="80">
        <f t="shared" si="1"/>
        <v>0</v>
      </c>
      <c r="L62" s="80"/>
      <c r="M62" s="122" t="s">
        <v>62</v>
      </c>
      <c r="N62" s="122" t="s">
        <v>62</v>
      </c>
      <c r="O62" s="78"/>
      <c r="P62" s="78"/>
      <c r="Q62" s="78"/>
      <c r="R62" s="78"/>
      <c r="S62" s="85"/>
    </row>
    <row r="63" spans="1:19" s="85" customFormat="1" ht="15.75" x14ac:dyDescent="0.2">
      <c r="A63" s="321"/>
      <c r="B63" s="146" t="s">
        <v>70</v>
      </c>
      <c r="C63" s="122"/>
      <c r="D63" s="122" t="s">
        <v>62</v>
      </c>
      <c r="E63" s="122"/>
      <c r="F63" s="122"/>
      <c r="G63" s="122">
        <f>G62</f>
        <v>0</v>
      </c>
      <c r="H63" s="122">
        <f t="shared" ref="H63:J63" si="29">H62</f>
        <v>0</v>
      </c>
      <c r="I63" s="122">
        <f t="shared" si="29"/>
        <v>0</v>
      </c>
      <c r="J63" s="122">
        <f t="shared" si="29"/>
        <v>0</v>
      </c>
      <c r="K63" s="122">
        <f t="shared" si="1"/>
        <v>0</v>
      </c>
      <c r="L63" s="122" t="s">
        <v>62</v>
      </c>
      <c r="M63" s="84">
        <v>46022</v>
      </c>
      <c r="N63" s="84">
        <v>46022</v>
      </c>
      <c r="O63" s="78"/>
      <c r="P63" s="74" t="s">
        <v>62</v>
      </c>
      <c r="Q63" s="78"/>
      <c r="R63" s="78"/>
    </row>
    <row r="64" spans="1:19" s="85" customFormat="1" ht="14.25" x14ac:dyDescent="0.2">
      <c r="A64" s="321"/>
      <c r="B64" s="147" t="s">
        <v>76</v>
      </c>
      <c r="C64" s="122"/>
      <c r="D64" s="122"/>
      <c r="E64" s="122"/>
      <c r="F64" s="122"/>
      <c r="G64" s="122" t="s">
        <v>62</v>
      </c>
      <c r="H64" s="122"/>
      <c r="I64" s="122" t="s">
        <v>62</v>
      </c>
      <c r="J64" s="122"/>
      <c r="K64" s="122" t="str">
        <f t="shared" si="1"/>
        <v>X</v>
      </c>
      <c r="L64" s="122" t="s">
        <v>62</v>
      </c>
      <c r="M64" s="122"/>
      <c r="N64" s="122"/>
      <c r="O64" s="74" t="s">
        <v>62</v>
      </c>
      <c r="P64" s="74" t="s">
        <v>62</v>
      </c>
      <c r="Q64" s="74" t="s">
        <v>62</v>
      </c>
      <c r="R64" s="74" t="s">
        <v>62</v>
      </c>
    </row>
    <row r="65" spans="1:19" s="85" customFormat="1" ht="65.45" customHeight="1" x14ac:dyDescent="0.2">
      <c r="A65" s="321"/>
      <c r="B65" s="148" t="s">
        <v>192</v>
      </c>
      <c r="C65" s="122"/>
      <c r="D65" s="122" t="s">
        <v>62</v>
      </c>
      <c r="E65" s="122"/>
      <c r="F65" s="122"/>
      <c r="G65" s="122">
        <f>G62</f>
        <v>0</v>
      </c>
      <c r="H65" s="122">
        <f t="shared" ref="H65:J65" si="30">H62</f>
        <v>0</v>
      </c>
      <c r="I65" s="122">
        <f t="shared" si="30"/>
        <v>0</v>
      </c>
      <c r="J65" s="122">
        <f t="shared" si="30"/>
        <v>0</v>
      </c>
      <c r="K65" s="122">
        <f t="shared" si="1"/>
        <v>0</v>
      </c>
      <c r="L65" s="122" t="s">
        <v>62</v>
      </c>
      <c r="M65" s="84">
        <v>46022</v>
      </c>
      <c r="N65" s="84">
        <v>46022</v>
      </c>
      <c r="O65" s="78"/>
      <c r="P65" s="74" t="s">
        <v>62</v>
      </c>
      <c r="Q65" s="78"/>
      <c r="R65" s="78"/>
    </row>
    <row r="66" spans="1:19" s="85" customFormat="1" ht="15" customHeight="1" x14ac:dyDescent="0.2">
      <c r="A66" s="321"/>
      <c r="B66" s="147" t="s">
        <v>193</v>
      </c>
      <c r="C66" s="122"/>
      <c r="D66" s="122"/>
      <c r="E66" s="122"/>
      <c r="F66" s="122"/>
      <c r="G66" s="122" t="s">
        <v>62</v>
      </c>
      <c r="H66" s="122"/>
      <c r="I66" s="122" t="s">
        <v>62</v>
      </c>
      <c r="J66" s="122"/>
      <c r="K66" s="122" t="str">
        <f t="shared" si="1"/>
        <v>X</v>
      </c>
      <c r="L66" s="122" t="s">
        <v>62</v>
      </c>
      <c r="M66" s="122"/>
      <c r="N66" s="122"/>
      <c r="O66" s="74" t="s">
        <v>62</v>
      </c>
      <c r="P66" s="74" t="s">
        <v>62</v>
      </c>
      <c r="Q66" s="74" t="s">
        <v>62</v>
      </c>
      <c r="R66" s="74" t="s">
        <v>62</v>
      </c>
    </row>
    <row r="67" spans="1:19" s="85" customFormat="1" ht="38.65" customHeight="1" x14ac:dyDescent="0.2">
      <c r="A67" s="321"/>
      <c r="B67" s="148" t="s">
        <v>330</v>
      </c>
      <c r="C67" s="122"/>
      <c r="D67" s="122" t="s">
        <v>62</v>
      </c>
      <c r="E67" s="122"/>
      <c r="F67" s="122"/>
      <c r="G67" s="122">
        <f>G63</f>
        <v>0</v>
      </c>
      <c r="H67" s="122">
        <f t="shared" ref="H67:J67" si="31">H63</f>
        <v>0</v>
      </c>
      <c r="I67" s="122">
        <f t="shared" si="31"/>
        <v>0</v>
      </c>
      <c r="J67" s="122">
        <f t="shared" si="31"/>
        <v>0</v>
      </c>
      <c r="K67" s="122">
        <f t="shared" si="1"/>
        <v>0</v>
      </c>
      <c r="L67" s="122" t="s">
        <v>62</v>
      </c>
      <c r="M67" s="84">
        <v>46022</v>
      </c>
      <c r="N67" s="84">
        <v>46022</v>
      </c>
      <c r="O67" s="78"/>
      <c r="P67" s="74" t="s">
        <v>62</v>
      </c>
      <c r="Q67" s="78"/>
      <c r="R67" s="78"/>
    </row>
    <row r="68" spans="1:19" s="85" customFormat="1" ht="21" customHeight="1" x14ac:dyDescent="0.2">
      <c r="A68" s="321"/>
      <c r="B68" s="147" t="s">
        <v>71</v>
      </c>
      <c r="C68" s="122"/>
      <c r="D68" s="122"/>
      <c r="E68" s="122"/>
      <c r="F68" s="122"/>
      <c r="G68" s="122" t="s">
        <v>62</v>
      </c>
      <c r="H68" s="122"/>
      <c r="I68" s="122" t="s">
        <v>62</v>
      </c>
      <c r="J68" s="122"/>
      <c r="K68" s="122" t="str">
        <f t="shared" si="1"/>
        <v>X</v>
      </c>
      <c r="L68" s="122" t="s">
        <v>62</v>
      </c>
      <c r="M68" s="122"/>
      <c r="N68" s="122"/>
      <c r="O68" s="74" t="s">
        <v>62</v>
      </c>
      <c r="P68" s="74" t="s">
        <v>62</v>
      </c>
      <c r="Q68" s="74" t="s">
        <v>62</v>
      </c>
      <c r="R68" s="74" t="s">
        <v>62</v>
      </c>
    </row>
    <row r="69" spans="1:19" s="85" customFormat="1" ht="21" customHeight="1" x14ac:dyDescent="0.25">
      <c r="A69" s="322"/>
      <c r="B69" s="148" t="s">
        <v>72</v>
      </c>
      <c r="C69" s="122"/>
      <c r="D69" s="122" t="s">
        <v>62</v>
      </c>
      <c r="E69" s="122"/>
      <c r="F69" s="122"/>
      <c r="G69" s="122">
        <f>G67</f>
        <v>0</v>
      </c>
      <c r="H69" s="122">
        <f t="shared" ref="H69:J69" si="32">H67</f>
        <v>0</v>
      </c>
      <c r="I69" s="122">
        <f t="shared" si="32"/>
        <v>0</v>
      </c>
      <c r="J69" s="122">
        <f t="shared" si="32"/>
        <v>0</v>
      </c>
      <c r="K69" s="122">
        <f t="shared" si="1"/>
        <v>0</v>
      </c>
      <c r="L69" s="122" t="s">
        <v>62</v>
      </c>
      <c r="M69" s="84">
        <v>46022</v>
      </c>
      <c r="N69" s="84">
        <v>46022</v>
      </c>
      <c r="O69" s="78"/>
      <c r="P69" s="74" t="s">
        <v>62</v>
      </c>
      <c r="Q69" s="78"/>
      <c r="R69" s="78"/>
      <c r="S69" s="56"/>
    </row>
    <row r="70" spans="1:19" s="56" customFormat="1" ht="74.45" customHeight="1" x14ac:dyDescent="0.25">
      <c r="A70" s="320" t="s">
        <v>222</v>
      </c>
      <c r="B70" s="137" t="str">
        <f>B62</f>
        <v>Результат предоставления субсидии 2 (код субсидии № 7056):</v>
      </c>
      <c r="C70" s="80" t="s">
        <v>59</v>
      </c>
      <c r="D70" s="81" t="s">
        <v>60</v>
      </c>
      <c r="E70" s="81" t="s">
        <v>61</v>
      </c>
      <c r="F70" s="80">
        <v>642</v>
      </c>
      <c r="G70" s="80">
        <v>1</v>
      </c>
      <c r="H70" s="80">
        <f>G70</f>
        <v>1</v>
      </c>
      <c r="I70" s="80">
        <v>1</v>
      </c>
      <c r="J70" s="80">
        <v>1</v>
      </c>
      <c r="K70" s="80">
        <f t="shared" si="1"/>
        <v>1</v>
      </c>
      <c r="L70" s="80"/>
      <c r="M70" s="122" t="s">
        <v>62</v>
      </c>
      <c r="N70" s="122" t="s">
        <v>62</v>
      </c>
      <c r="O70" s="78">
        <v>85000</v>
      </c>
      <c r="P70" s="78"/>
      <c r="Q70" s="78">
        <v>60057.65</v>
      </c>
      <c r="R70" s="78">
        <v>60057.65</v>
      </c>
      <c r="S70" s="85"/>
    </row>
    <row r="71" spans="1:19" s="85" customFormat="1" ht="15.75" x14ac:dyDescent="0.2">
      <c r="A71" s="321"/>
      <c r="B71" s="146" t="s">
        <v>70</v>
      </c>
      <c r="C71" s="122"/>
      <c r="D71" s="122" t="s">
        <v>62</v>
      </c>
      <c r="E71" s="122"/>
      <c r="F71" s="122"/>
      <c r="G71" s="122">
        <f>G70</f>
        <v>1</v>
      </c>
      <c r="H71" s="122">
        <f t="shared" ref="H71:J71" si="33">H70</f>
        <v>1</v>
      </c>
      <c r="I71" s="122">
        <f t="shared" si="33"/>
        <v>1</v>
      </c>
      <c r="J71" s="122">
        <f t="shared" si="33"/>
        <v>1</v>
      </c>
      <c r="K71" s="122">
        <f t="shared" ref="K71:K134" si="34">G71</f>
        <v>1</v>
      </c>
      <c r="L71" s="122" t="s">
        <v>62</v>
      </c>
      <c r="M71" s="84">
        <v>46022</v>
      </c>
      <c r="N71" s="84">
        <v>46022</v>
      </c>
      <c r="O71" s="78"/>
      <c r="P71" s="74" t="s">
        <v>62</v>
      </c>
      <c r="Q71" s="78"/>
      <c r="R71" s="78"/>
    </row>
    <row r="72" spans="1:19" s="85" customFormat="1" ht="14.25" x14ac:dyDescent="0.2">
      <c r="A72" s="321"/>
      <c r="B72" s="147" t="s">
        <v>76</v>
      </c>
      <c r="C72" s="122"/>
      <c r="D72" s="122"/>
      <c r="E72" s="122"/>
      <c r="F72" s="122"/>
      <c r="G72" s="122" t="s">
        <v>62</v>
      </c>
      <c r="H72" s="122"/>
      <c r="I72" s="122" t="s">
        <v>62</v>
      </c>
      <c r="J72" s="122"/>
      <c r="K72" s="122" t="str">
        <f t="shared" si="34"/>
        <v>X</v>
      </c>
      <c r="L72" s="122" t="s">
        <v>62</v>
      </c>
      <c r="M72" s="122"/>
      <c r="N72" s="122"/>
      <c r="O72" s="74" t="s">
        <v>62</v>
      </c>
      <c r="P72" s="74" t="s">
        <v>62</v>
      </c>
      <c r="Q72" s="74" t="s">
        <v>62</v>
      </c>
      <c r="R72" s="74" t="s">
        <v>62</v>
      </c>
    </row>
    <row r="73" spans="1:19" s="85" customFormat="1" ht="65.45" customHeight="1" x14ac:dyDescent="0.2">
      <c r="A73" s="321"/>
      <c r="B73" s="148" t="s">
        <v>192</v>
      </c>
      <c r="C73" s="122"/>
      <c r="D73" s="122" t="s">
        <v>62</v>
      </c>
      <c r="E73" s="122"/>
      <c r="F73" s="122"/>
      <c r="G73" s="122">
        <f>G70</f>
        <v>1</v>
      </c>
      <c r="H73" s="122">
        <f t="shared" ref="H73:J73" si="35">H70</f>
        <v>1</v>
      </c>
      <c r="I73" s="122">
        <f t="shared" si="35"/>
        <v>1</v>
      </c>
      <c r="J73" s="122">
        <f t="shared" si="35"/>
        <v>1</v>
      </c>
      <c r="K73" s="122">
        <f t="shared" si="34"/>
        <v>1</v>
      </c>
      <c r="L73" s="122" t="s">
        <v>62</v>
      </c>
      <c r="M73" s="84">
        <v>46022</v>
      </c>
      <c r="N73" s="84">
        <v>46022</v>
      </c>
      <c r="O73" s="78"/>
      <c r="P73" s="74" t="s">
        <v>62</v>
      </c>
      <c r="Q73" s="78"/>
      <c r="R73" s="78"/>
    </row>
    <row r="74" spans="1:19" s="85" customFormat="1" ht="15" customHeight="1" x14ac:dyDescent="0.2">
      <c r="A74" s="321"/>
      <c r="B74" s="147" t="s">
        <v>193</v>
      </c>
      <c r="C74" s="122"/>
      <c r="D74" s="122"/>
      <c r="E74" s="122"/>
      <c r="F74" s="122"/>
      <c r="G74" s="122" t="s">
        <v>62</v>
      </c>
      <c r="H74" s="122"/>
      <c r="I74" s="122" t="s">
        <v>62</v>
      </c>
      <c r="J74" s="122"/>
      <c r="K74" s="122" t="str">
        <f t="shared" si="34"/>
        <v>X</v>
      </c>
      <c r="L74" s="122" t="s">
        <v>62</v>
      </c>
      <c r="M74" s="122"/>
      <c r="N74" s="122"/>
      <c r="O74" s="74" t="s">
        <v>62</v>
      </c>
      <c r="P74" s="74" t="s">
        <v>62</v>
      </c>
      <c r="Q74" s="74" t="s">
        <v>62</v>
      </c>
      <c r="R74" s="74" t="s">
        <v>62</v>
      </c>
    </row>
    <row r="75" spans="1:19" s="85" customFormat="1" ht="38.65" customHeight="1" x14ac:dyDescent="0.2">
      <c r="A75" s="321"/>
      <c r="B75" s="148" t="s">
        <v>330</v>
      </c>
      <c r="C75" s="122"/>
      <c r="D75" s="122" t="s">
        <v>62</v>
      </c>
      <c r="E75" s="122"/>
      <c r="F75" s="122"/>
      <c r="G75" s="122">
        <f>G71</f>
        <v>1</v>
      </c>
      <c r="H75" s="122">
        <f t="shared" ref="H75:J75" si="36">H71</f>
        <v>1</v>
      </c>
      <c r="I75" s="122">
        <f t="shared" si="36"/>
        <v>1</v>
      </c>
      <c r="J75" s="122">
        <f t="shared" si="36"/>
        <v>1</v>
      </c>
      <c r="K75" s="122">
        <f t="shared" si="34"/>
        <v>1</v>
      </c>
      <c r="L75" s="122" t="s">
        <v>62</v>
      </c>
      <c r="M75" s="84">
        <v>46022</v>
      </c>
      <c r="N75" s="84">
        <v>46022</v>
      </c>
      <c r="O75" s="78"/>
      <c r="P75" s="74" t="s">
        <v>62</v>
      </c>
      <c r="Q75" s="78"/>
      <c r="R75" s="78"/>
    </row>
    <row r="76" spans="1:19" s="85" customFormat="1" ht="21" customHeight="1" x14ac:dyDescent="0.2">
      <c r="A76" s="321"/>
      <c r="B76" s="147" t="s">
        <v>71</v>
      </c>
      <c r="C76" s="122"/>
      <c r="D76" s="122"/>
      <c r="E76" s="122"/>
      <c r="F76" s="122"/>
      <c r="G76" s="122" t="s">
        <v>62</v>
      </c>
      <c r="H76" s="122"/>
      <c r="I76" s="122" t="s">
        <v>62</v>
      </c>
      <c r="J76" s="122"/>
      <c r="K76" s="122" t="str">
        <f t="shared" si="34"/>
        <v>X</v>
      </c>
      <c r="L76" s="122" t="s">
        <v>62</v>
      </c>
      <c r="M76" s="122"/>
      <c r="N76" s="122"/>
      <c r="O76" s="74" t="s">
        <v>62</v>
      </c>
      <c r="P76" s="74" t="s">
        <v>62</v>
      </c>
      <c r="Q76" s="74" t="s">
        <v>62</v>
      </c>
      <c r="R76" s="74" t="s">
        <v>62</v>
      </c>
    </row>
    <row r="77" spans="1:19" s="85" customFormat="1" ht="21" customHeight="1" x14ac:dyDescent="0.25">
      <c r="A77" s="322"/>
      <c r="B77" s="148" t="s">
        <v>72</v>
      </c>
      <c r="C77" s="122"/>
      <c r="D77" s="122" t="s">
        <v>62</v>
      </c>
      <c r="E77" s="122"/>
      <c r="F77" s="122"/>
      <c r="G77" s="122">
        <f>G75</f>
        <v>1</v>
      </c>
      <c r="H77" s="122">
        <f t="shared" ref="H77:J77" si="37">H75</f>
        <v>1</v>
      </c>
      <c r="I77" s="122">
        <f t="shared" si="37"/>
        <v>1</v>
      </c>
      <c r="J77" s="122">
        <f t="shared" si="37"/>
        <v>1</v>
      </c>
      <c r="K77" s="122">
        <f t="shared" si="34"/>
        <v>1</v>
      </c>
      <c r="L77" s="122" t="s">
        <v>62</v>
      </c>
      <c r="M77" s="84">
        <v>46022</v>
      </c>
      <c r="N77" s="84">
        <v>46022</v>
      </c>
      <c r="O77" s="78"/>
      <c r="P77" s="74" t="s">
        <v>62</v>
      </c>
      <c r="Q77" s="78"/>
      <c r="R77" s="78"/>
      <c r="S77" s="56"/>
    </row>
    <row r="78" spans="1:19" s="56" customFormat="1" ht="74.45" customHeight="1" x14ac:dyDescent="0.25">
      <c r="A78" s="320" t="s">
        <v>223</v>
      </c>
      <c r="B78" s="137" t="str">
        <f>B70</f>
        <v>Результат предоставления субсидии 2 (код субсидии № 7056):</v>
      </c>
      <c r="C78" s="80" t="s">
        <v>59</v>
      </c>
      <c r="D78" s="81" t="s">
        <v>60</v>
      </c>
      <c r="E78" s="81" t="s">
        <v>61</v>
      </c>
      <c r="F78" s="80">
        <v>642</v>
      </c>
      <c r="G78" s="80"/>
      <c r="H78" s="80">
        <f>G78</f>
        <v>0</v>
      </c>
      <c r="I78" s="80">
        <v>0</v>
      </c>
      <c r="J78" s="80">
        <v>0</v>
      </c>
      <c r="K78" s="80">
        <f t="shared" si="34"/>
        <v>0</v>
      </c>
      <c r="L78" s="80"/>
      <c r="M78" s="122" t="s">
        <v>62</v>
      </c>
      <c r="N78" s="122" t="s">
        <v>62</v>
      </c>
      <c r="O78" s="78"/>
      <c r="P78" s="78"/>
      <c r="Q78" s="78"/>
      <c r="R78" s="78"/>
      <c r="S78" s="85"/>
    </row>
    <row r="79" spans="1:19" s="85" customFormat="1" ht="15.75" x14ac:dyDescent="0.2">
      <c r="A79" s="321"/>
      <c r="B79" s="146" t="s">
        <v>70</v>
      </c>
      <c r="C79" s="122"/>
      <c r="D79" s="122" t="s">
        <v>62</v>
      </c>
      <c r="E79" s="122"/>
      <c r="F79" s="122"/>
      <c r="G79" s="122">
        <f>G78</f>
        <v>0</v>
      </c>
      <c r="H79" s="122">
        <f t="shared" ref="H79:J79" si="38">H78</f>
        <v>0</v>
      </c>
      <c r="I79" s="122">
        <f t="shared" si="38"/>
        <v>0</v>
      </c>
      <c r="J79" s="122">
        <f t="shared" si="38"/>
        <v>0</v>
      </c>
      <c r="K79" s="122">
        <f t="shared" si="34"/>
        <v>0</v>
      </c>
      <c r="L79" s="122" t="s">
        <v>62</v>
      </c>
      <c r="M79" s="84">
        <v>46022</v>
      </c>
      <c r="N79" s="84">
        <v>46022</v>
      </c>
      <c r="O79" s="78"/>
      <c r="P79" s="74" t="s">
        <v>62</v>
      </c>
      <c r="Q79" s="78"/>
      <c r="R79" s="78"/>
    </row>
    <row r="80" spans="1:19" s="85" customFormat="1" ht="14.25" x14ac:dyDescent="0.2">
      <c r="A80" s="321"/>
      <c r="B80" s="147" t="s">
        <v>76</v>
      </c>
      <c r="C80" s="122"/>
      <c r="D80" s="122"/>
      <c r="E80" s="122"/>
      <c r="F80" s="122"/>
      <c r="G80" s="122" t="s">
        <v>62</v>
      </c>
      <c r="H80" s="122"/>
      <c r="I80" s="122" t="s">
        <v>62</v>
      </c>
      <c r="J80" s="122"/>
      <c r="K80" s="122" t="str">
        <f t="shared" si="34"/>
        <v>X</v>
      </c>
      <c r="L80" s="122" t="s">
        <v>62</v>
      </c>
      <c r="M80" s="122"/>
      <c r="N80" s="122"/>
      <c r="O80" s="74" t="s">
        <v>62</v>
      </c>
      <c r="P80" s="74" t="s">
        <v>62</v>
      </c>
      <c r="Q80" s="74" t="s">
        <v>62</v>
      </c>
      <c r="R80" s="74" t="s">
        <v>62</v>
      </c>
    </row>
    <row r="81" spans="1:19" s="85" customFormat="1" ht="65.45" customHeight="1" x14ac:dyDescent="0.2">
      <c r="A81" s="321"/>
      <c r="B81" s="148" t="s">
        <v>192</v>
      </c>
      <c r="C81" s="122"/>
      <c r="D81" s="122" t="s">
        <v>62</v>
      </c>
      <c r="E81" s="122"/>
      <c r="F81" s="122"/>
      <c r="G81" s="122">
        <f>G78</f>
        <v>0</v>
      </c>
      <c r="H81" s="122">
        <f t="shared" ref="H81:I81" si="39">H78</f>
        <v>0</v>
      </c>
      <c r="I81" s="122">
        <f t="shared" si="39"/>
        <v>0</v>
      </c>
      <c r="J81" s="122">
        <f>J78</f>
        <v>0</v>
      </c>
      <c r="K81" s="122">
        <f t="shared" si="34"/>
        <v>0</v>
      </c>
      <c r="L81" s="122" t="s">
        <v>62</v>
      </c>
      <c r="M81" s="84">
        <v>46022</v>
      </c>
      <c r="N81" s="84">
        <v>46022</v>
      </c>
      <c r="O81" s="78"/>
      <c r="P81" s="74" t="s">
        <v>62</v>
      </c>
      <c r="Q81" s="78"/>
      <c r="R81" s="78"/>
    </row>
    <row r="82" spans="1:19" s="85" customFormat="1" ht="15" customHeight="1" x14ac:dyDescent="0.2">
      <c r="A82" s="321"/>
      <c r="B82" s="147" t="s">
        <v>193</v>
      </c>
      <c r="C82" s="122"/>
      <c r="D82" s="122"/>
      <c r="E82" s="122"/>
      <c r="F82" s="122"/>
      <c r="G82" s="122" t="s">
        <v>62</v>
      </c>
      <c r="H82" s="122"/>
      <c r="I82" s="122" t="s">
        <v>62</v>
      </c>
      <c r="J82" s="122"/>
      <c r="K82" s="122" t="str">
        <f t="shared" si="34"/>
        <v>X</v>
      </c>
      <c r="L82" s="122" t="s">
        <v>62</v>
      </c>
      <c r="M82" s="122"/>
      <c r="N82" s="122"/>
      <c r="O82" s="74" t="s">
        <v>62</v>
      </c>
      <c r="P82" s="74" t="s">
        <v>62</v>
      </c>
      <c r="Q82" s="74" t="s">
        <v>62</v>
      </c>
      <c r="R82" s="74" t="s">
        <v>62</v>
      </c>
    </row>
    <row r="83" spans="1:19" s="85" customFormat="1" ht="38.65" customHeight="1" x14ac:dyDescent="0.2">
      <c r="A83" s="321"/>
      <c r="B83" s="148" t="s">
        <v>330</v>
      </c>
      <c r="C83" s="122"/>
      <c r="D83" s="122" t="s">
        <v>62</v>
      </c>
      <c r="E83" s="122"/>
      <c r="F83" s="122"/>
      <c r="G83" s="122">
        <f>G79</f>
        <v>0</v>
      </c>
      <c r="H83" s="122">
        <f t="shared" ref="H83:J83" si="40">H79</f>
        <v>0</v>
      </c>
      <c r="I83" s="122">
        <f t="shared" si="40"/>
        <v>0</v>
      </c>
      <c r="J83" s="122">
        <f t="shared" si="40"/>
        <v>0</v>
      </c>
      <c r="K83" s="122">
        <f t="shared" si="34"/>
        <v>0</v>
      </c>
      <c r="L83" s="122" t="s">
        <v>62</v>
      </c>
      <c r="M83" s="84">
        <v>46022</v>
      </c>
      <c r="N83" s="84">
        <v>46022</v>
      </c>
      <c r="O83" s="78"/>
      <c r="P83" s="74" t="s">
        <v>62</v>
      </c>
      <c r="Q83" s="78"/>
      <c r="R83" s="78"/>
    </row>
    <row r="84" spans="1:19" s="85" customFormat="1" ht="21" customHeight="1" x14ac:dyDescent="0.2">
      <c r="A84" s="321"/>
      <c r="B84" s="147" t="s">
        <v>71</v>
      </c>
      <c r="C84" s="122"/>
      <c r="D84" s="122"/>
      <c r="E84" s="122"/>
      <c r="F84" s="122"/>
      <c r="G84" s="122" t="s">
        <v>62</v>
      </c>
      <c r="H84" s="122"/>
      <c r="I84" s="122" t="s">
        <v>62</v>
      </c>
      <c r="J84" s="122"/>
      <c r="K84" s="122" t="str">
        <f t="shared" si="34"/>
        <v>X</v>
      </c>
      <c r="L84" s="122" t="s">
        <v>62</v>
      </c>
      <c r="M84" s="122"/>
      <c r="N84" s="122"/>
      <c r="O84" s="74" t="s">
        <v>62</v>
      </c>
      <c r="P84" s="74" t="s">
        <v>62</v>
      </c>
      <c r="Q84" s="74" t="s">
        <v>62</v>
      </c>
      <c r="R84" s="74" t="s">
        <v>62</v>
      </c>
    </row>
    <row r="85" spans="1:19" s="85" customFormat="1" ht="21" customHeight="1" x14ac:dyDescent="0.25">
      <c r="A85" s="322"/>
      <c r="B85" s="148" t="s">
        <v>72</v>
      </c>
      <c r="C85" s="122"/>
      <c r="D85" s="122" t="s">
        <v>62</v>
      </c>
      <c r="E85" s="122"/>
      <c r="F85" s="122"/>
      <c r="G85" s="122">
        <f>G83</f>
        <v>0</v>
      </c>
      <c r="H85" s="122">
        <f t="shared" ref="H85:J85" si="41">H83</f>
        <v>0</v>
      </c>
      <c r="I85" s="122">
        <f t="shared" si="41"/>
        <v>0</v>
      </c>
      <c r="J85" s="122">
        <f t="shared" si="41"/>
        <v>0</v>
      </c>
      <c r="K85" s="122">
        <f t="shared" si="34"/>
        <v>0</v>
      </c>
      <c r="L85" s="122" t="s">
        <v>62</v>
      </c>
      <c r="M85" s="84">
        <v>46022</v>
      </c>
      <c r="N85" s="84">
        <v>46022</v>
      </c>
      <c r="O85" s="78"/>
      <c r="P85" s="74" t="s">
        <v>62</v>
      </c>
      <c r="Q85" s="78"/>
      <c r="R85" s="78"/>
      <c r="S85" s="56"/>
    </row>
    <row r="86" spans="1:19" s="56" customFormat="1" ht="74.45" customHeight="1" x14ac:dyDescent="0.25">
      <c r="A86" s="320" t="s">
        <v>224</v>
      </c>
      <c r="B86" s="137" t="str">
        <f>B78</f>
        <v>Результат предоставления субсидии 2 (код субсидии № 7056):</v>
      </c>
      <c r="C86" s="80" t="s">
        <v>59</v>
      </c>
      <c r="D86" s="81" t="s">
        <v>60</v>
      </c>
      <c r="E86" s="81" t="s">
        <v>61</v>
      </c>
      <c r="F86" s="80">
        <v>642</v>
      </c>
      <c r="G86" s="80"/>
      <c r="H86" s="80">
        <f>G86</f>
        <v>0</v>
      </c>
      <c r="I86" s="80">
        <v>0</v>
      </c>
      <c r="J86" s="80">
        <v>0</v>
      </c>
      <c r="K86" s="80">
        <f t="shared" si="34"/>
        <v>0</v>
      </c>
      <c r="L86" s="80"/>
      <c r="M86" s="122" t="s">
        <v>62</v>
      </c>
      <c r="N86" s="122" t="s">
        <v>62</v>
      </c>
      <c r="O86" s="78"/>
      <c r="P86" s="78"/>
      <c r="Q86" s="78"/>
      <c r="R86" s="78"/>
      <c r="S86" s="85"/>
    </row>
    <row r="87" spans="1:19" s="85" customFormat="1" ht="15.75" x14ac:dyDescent="0.2">
      <c r="A87" s="321"/>
      <c r="B87" s="146" t="s">
        <v>70</v>
      </c>
      <c r="C87" s="122"/>
      <c r="D87" s="122" t="s">
        <v>62</v>
      </c>
      <c r="E87" s="122"/>
      <c r="F87" s="122"/>
      <c r="G87" s="122">
        <f>G86</f>
        <v>0</v>
      </c>
      <c r="H87" s="122">
        <f t="shared" ref="H87:J87" si="42">H86</f>
        <v>0</v>
      </c>
      <c r="I87" s="122">
        <f t="shared" si="42"/>
        <v>0</v>
      </c>
      <c r="J87" s="122">
        <f t="shared" si="42"/>
        <v>0</v>
      </c>
      <c r="K87" s="122">
        <f t="shared" si="34"/>
        <v>0</v>
      </c>
      <c r="L87" s="122" t="s">
        <v>62</v>
      </c>
      <c r="M87" s="84">
        <v>46022</v>
      </c>
      <c r="N87" s="84">
        <v>46022</v>
      </c>
      <c r="O87" s="78"/>
      <c r="P87" s="74" t="s">
        <v>62</v>
      </c>
      <c r="Q87" s="78"/>
      <c r="R87" s="78"/>
    </row>
    <row r="88" spans="1:19" s="85" customFormat="1" ht="14.25" x14ac:dyDescent="0.2">
      <c r="A88" s="321"/>
      <c r="B88" s="147" t="s">
        <v>76</v>
      </c>
      <c r="C88" s="122"/>
      <c r="D88" s="122"/>
      <c r="E88" s="122"/>
      <c r="F88" s="122"/>
      <c r="G88" s="122" t="s">
        <v>62</v>
      </c>
      <c r="H88" s="122"/>
      <c r="I88" s="122" t="s">
        <v>62</v>
      </c>
      <c r="J88" s="122"/>
      <c r="K88" s="122" t="str">
        <f t="shared" si="34"/>
        <v>X</v>
      </c>
      <c r="L88" s="122" t="s">
        <v>62</v>
      </c>
      <c r="M88" s="122"/>
      <c r="N88" s="122"/>
      <c r="O88" s="74" t="s">
        <v>62</v>
      </c>
      <c r="P88" s="74" t="s">
        <v>62</v>
      </c>
      <c r="Q88" s="74" t="s">
        <v>62</v>
      </c>
      <c r="R88" s="74" t="s">
        <v>62</v>
      </c>
    </row>
    <row r="89" spans="1:19" s="85" customFormat="1" ht="65.45" customHeight="1" x14ac:dyDescent="0.2">
      <c r="A89" s="321"/>
      <c r="B89" s="148" t="s">
        <v>192</v>
      </c>
      <c r="C89" s="122"/>
      <c r="D89" s="122" t="s">
        <v>62</v>
      </c>
      <c r="E89" s="122"/>
      <c r="F89" s="122"/>
      <c r="G89" s="122">
        <f>G86</f>
        <v>0</v>
      </c>
      <c r="H89" s="122">
        <f t="shared" ref="H89:J89" si="43">H86</f>
        <v>0</v>
      </c>
      <c r="I89" s="122">
        <f t="shared" si="43"/>
        <v>0</v>
      </c>
      <c r="J89" s="122">
        <f t="shared" si="43"/>
        <v>0</v>
      </c>
      <c r="K89" s="122">
        <f t="shared" si="34"/>
        <v>0</v>
      </c>
      <c r="L89" s="122" t="s">
        <v>62</v>
      </c>
      <c r="M89" s="84">
        <v>46022</v>
      </c>
      <c r="N89" s="84">
        <v>46022</v>
      </c>
      <c r="O89" s="78"/>
      <c r="P89" s="74" t="s">
        <v>62</v>
      </c>
      <c r="Q89" s="78"/>
      <c r="R89" s="78"/>
    </row>
    <row r="90" spans="1:19" s="85" customFormat="1" ht="15" customHeight="1" x14ac:dyDescent="0.2">
      <c r="A90" s="321"/>
      <c r="B90" s="147" t="s">
        <v>193</v>
      </c>
      <c r="C90" s="122"/>
      <c r="D90" s="122"/>
      <c r="E90" s="122"/>
      <c r="F90" s="122"/>
      <c r="G90" s="122" t="s">
        <v>62</v>
      </c>
      <c r="H90" s="122"/>
      <c r="I90" s="122" t="s">
        <v>62</v>
      </c>
      <c r="J90" s="122"/>
      <c r="K90" s="122" t="str">
        <f t="shared" si="34"/>
        <v>X</v>
      </c>
      <c r="L90" s="122" t="s">
        <v>62</v>
      </c>
      <c r="M90" s="122"/>
      <c r="N90" s="122"/>
      <c r="O90" s="74" t="s">
        <v>62</v>
      </c>
      <c r="P90" s="74" t="s">
        <v>62</v>
      </c>
      <c r="Q90" s="74" t="s">
        <v>62</v>
      </c>
      <c r="R90" s="74" t="s">
        <v>62</v>
      </c>
    </row>
    <row r="91" spans="1:19" s="85" customFormat="1" ht="38.65" customHeight="1" x14ac:dyDescent="0.2">
      <c r="A91" s="321"/>
      <c r="B91" s="148" t="s">
        <v>330</v>
      </c>
      <c r="C91" s="122"/>
      <c r="D91" s="122" t="s">
        <v>62</v>
      </c>
      <c r="E91" s="122"/>
      <c r="F91" s="122"/>
      <c r="G91" s="122">
        <f>G87</f>
        <v>0</v>
      </c>
      <c r="H91" s="122">
        <f t="shared" ref="H91:J91" si="44">H87</f>
        <v>0</v>
      </c>
      <c r="I91" s="122">
        <f t="shared" si="44"/>
        <v>0</v>
      </c>
      <c r="J91" s="122">
        <f t="shared" si="44"/>
        <v>0</v>
      </c>
      <c r="K91" s="122">
        <f t="shared" si="34"/>
        <v>0</v>
      </c>
      <c r="L91" s="122" t="s">
        <v>62</v>
      </c>
      <c r="M91" s="84">
        <v>46022</v>
      </c>
      <c r="N91" s="84">
        <v>46022</v>
      </c>
      <c r="O91" s="78"/>
      <c r="P91" s="74" t="s">
        <v>62</v>
      </c>
      <c r="Q91" s="78"/>
      <c r="R91" s="78"/>
    </row>
    <row r="92" spans="1:19" s="85" customFormat="1" ht="21" customHeight="1" x14ac:dyDescent="0.2">
      <c r="A92" s="321"/>
      <c r="B92" s="147" t="s">
        <v>71</v>
      </c>
      <c r="C92" s="122"/>
      <c r="D92" s="122"/>
      <c r="E92" s="122"/>
      <c r="F92" s="122"/>
      <c r="G92" s="122" t="s">
        <v>62</v>
      </c>
      <c r="H92" s="122"/>
      <c r="I92" s="122" t="s">
        <v>62</v>
      </c>
      <c r="J92" s="122"/>
      <c r="K92" s="122" t="str">
        <f t="shared" si="34"/>
        <v>X</v>
      </c>
      <c r="L92" s="122" t="s">
        <v>62</v>
      </c>
      <c r="M92" s="122"/>
      <c r="N92" s="122"/>
      <c r="O92" s="74" t="s">
        <v>62</v>
      </c>
      <c r="P92" s="74" t="s">
        <v>62</v>
      </c>
      <c r="Q92" s="74" t="s">
        <v>62</v>
      </c>
      <c r="R92" s="74" t="s">
        <v>62</v>
      </c>
    </row>
    <row r="93" spans="1:19" s="85" customFormat="1" ht="21" customHeight="1" x14ac:dyDescent="0.25">
      <c r="A93" s="322"/>
      <c r="B93" s="148" t="s">
        <v>72</v>
      </c>
      <c r="C93" s="122"/>
      <c r="D93" s="122" t="s">
        <v>62</v>
      </c>
      <c r="E93" s="122"/>
      <c r="F93" s="122"/>
      <c r="G93" s="122">
        <f>G91</f>
        <v>0</v>
      </c>
      <c r="H93" s="122">
        <f t="shared" ref="H93:J93" si="45">H91</f>
        <v>0</v>
      </c>
      <c r="I93" s="122">
        <f t="shared" si="45"/>
        <v>0</v>
      </c>
      <c r="J93" s="122">
        <f t="shared" si="45"/>
        <v>0</v>
      </c>
      <c r="K93" s="122">
        <f t="shared" si="34"/>
        <v>0</v>
      </c>
      <c r="L93" s="122" t="s">
        <v>62</v>
      </c>
      <c r="M93" s="84">
        <v>46022</v>
      </c>
      <c r="N93" s="84">
        <v>46022</v>
      </c>
      <c r="O93" s="78"/>
      <c r="P93" s="74" t="s">
        <v>62</v>
      </c>
      <c r="Q93" s="78"/>
      <c r="R93" s="78"/>
      <c r="S93" s="56"/>
    </row>
    <row r="94" spans="1:19" s="56" customFormat="1" ht="74.45" customHeight="1" x14ac:dyDescent="0.25">
      <c r="A94" s="320" t="s">
        <v>225</v>
      </c>
      <c r="B94" s="137" t="str">
        <f>B86</f>
        <v>Результат предоставления субсидии 2 (код субсидии № 7056):</v>
      </c>
      <c r="C94" s="80" t="s">
        <v>59</v>
      </c>
      <c r="D94" s="81" t="s">
        <v>60</v>
      </c>
      <c r="E94" s="81" t="s">
        <v>61</v>
      </c>
      <c r="F94" s="80">
        <v>642</v>
      </c>
      <c r="G94" s="80">
        <v>1</v>
      </c>
      <c r="H94" s="80">
        <f>G94</f>
        <v>1</v>
      </c>
      <c r="I94" s="80">
        <v>0</v>
      </c>
      <c r="J94" s="80">
        <v>0</v>
      </c>
      <c r="K94" s="80">
        <f t="shared" si="34"/>
        <v>1</v>
      </c>
      <c r="L94" s="80"/>
      <c r="M94" s="122" t="s">
        <v>62</v>
      </c>
      <c r="N94" s="122" t="s">
        <v>62</v>
      </c>
      <c r="O94" s="78">
        <v>60000</v>
      </c>
      <c r="P94" s="78"/>
      <c r="Q94" s="78"/>
      <c r="R94" s="78"/>
      <c r="S94" s="85"/>
    </row>
    <row r="95" spans="1:19" s="85" customFormat="1" ht="15.75" x14ac:dyDescent="0.2">
      <c r="A95" s="321"/>
      <c r="B95" s="146" t="s">
        <v>70</v>
      </c>
      <c r="C95" s="122"/>
      <c r="D95" s="122" t="s">
        <v>62</v>
      </c>
      <c r="E95" s="122"/>
      <c r="F95" s="122"/>
      <c r="G95" s="122">
        <f>G94</f>
        <v>1</v>
      </c>
      <c r="H95" s="122">
        <f t="shared" ref="H95:J95" si="46">H94</f>
        <v>1</v>
      </c>
      <c r="I95" s="122">
        <f t="shared" si="46"/>
        <v>0</v>
      </c>
      <c r="J95" s="122">
        <f t="shared" si="46"/>
        <v>0</v>
      </c>
      <c r="K95" s="122">
        <f t="shared" si="34"/>
        <v>1</v>
      </c>
      <c r="L95" s="122" t="s">
        <v>62</v>
      </c>
      <c r="M95" s="84">
        <v>46022</v>
      </c>
      <c r="N95" s="84">
        <v>46022</v>
      </c>
      <c r="O95" s="78"/>
      <c r="P95" s="74" t="s">
        <v>62</v>
      </c>
      <c r="Q95" s="78"/>
      <c r="R95" s="78"/>
    </row>
    <row r="96" spans="1:19" s="85" customFormat="1" ht="14.25" x14ac:dyDescent="0.2">
      <c r="A96" s="321"/>
      <c r="B96" s="147" t="s">
        <v>76</v>
      </c>
      <c r="C96" s="122"/>
      <c r="D96" s="122"/>
      <c r="E96" s="122"/>
      <c r="F96" s="122"/>
      <c r="G96" s="122" t="s">
        <v>62</v>
      </c>
      <c r="H96" s="122"/>
      <c r="I96" s="122" t="s">
        <v>62</v>
      </c>
      <c r="J96" s="122"/>
      <c r="K96" s="122" t="str">
        <f t="shared" si="34"/>
        <v>X</v>
      </c>
      <c r="L96" s="122" t="s">
        <v>62</v>
      </c>
      <c r="M96" s="122"/>
      <c r="N96" s="122"/>
      <c r="O96" s="74" t="s">
        <v>62</v>
      </c>
      <c r="P96" s="74" t="s">
        <v>62</v>
      </c>
      <c r="Q96" s="74" t="s">
        <v>62</v>
      </c>
      <c r="R96" s="74" t="s">
        <v>62</v>
      </c>
    </row>
    <row r="97" spans="1:19" s="85" customFormat="1" ht="65.45" customHeight="1" x14ac:dyDescent="0.2">
      <c r="A97" s="321"/>
      <c r="B97" s="148" t="s">
        <v>192</v>
      </c>
      <c r="C97" s="122"/>
      <c r="D97" s="122" t="s">
        <v>62</v>
      </c>
      <c r="E97" s="122"/>
      <c r="F97" s="122"/>
      <c r="G97" s="122">
        <f>G94</f>
        <v>1</v>
      </c>
      <c r="H97" s="122">
        <f t="shared" ref="H97:J97" si="47">H94</f>
        <v>1</v>
      </c>
      <c r="I97" s="122">
        <f t="shared" si="47"/>
        <v>0</v>
      </c>
      <c r="J97" s="122">
        <f t="shared" si="47"/>
        <v>0</v>
      </c>
      <c r="K97" s="122">
        <f t="shared" si="34"/>
        <v>1</v>
      </c>
      <c r="L97" s="122" t="s">
        <v>62</v>
      </c>
      <c r="M97" s="84">
        <v>46022</v>
      </c>
      <c r="N97" s="84">
        <v>46022</v>
      </c>
      <c r="O97" s="78"/>
      <c r="P97" s="74" t="s">
        <v>62</v>
      </c>
      <c r="Q97" s="78"/>
      <c r="R97" s="78"/>
    </row>
    <row r="98" spans="1:19" s="85" customFormat="1" ht="15" customHeight="1" x14ac:dyDescent="0.2">
      <c r="A98" s="321"/>
      <c r="B98" s="147" t="s">
        <v>193</v>
      </c>
      <c r="C98" s="122"/>
      <c r="D98" s="122"/>
      <c r="E98" s="122"/>
      <c r="F98" s="122"/>
      <c r="G98" s="122" t="s">
        <v>62</v>
      </c>
      <c r="H98" s="122"/>
      <c r="I98" s="122" t="s">
        <v>62</v>
      </c>
      <c r="J98" s="122"/>
      <c r="K98" s="122" t="str">
        <f t="shared" si="34"/>
        <v>X</v>
      </c>
      <c r="L98" s="122" t="s">
        <v>62</v>
      </c>
      <c r="M98" s="122"/>
      <c r="N98" s="122"/>
      <c r="O98" s="74" t="s">
        <v>62</v>
      </c>
      <c r="P98" s="74" t="s">
        <v>62</v>
      </c>
      <c r="Q98" s="74" t="s">
        <v>62</v>
      </c>
      <c r="R98" s="74" t="s">
        <v>62</v>
      </c>
    </row>
    <row r="99" spans="1:19" s="85" customFormat="1" ht="38.65" customHeight="1" x14ac:dyDescent="0.2">
      <c r="A99" s="321"/>
      <c r="B99" s="148" t="s">
        <v>330</v>
      </c>
      <c r="C99" s="122"/>
      <c r="D99" s="122" t="s">
        <v>62</v>
      </c>
      <c r="E99" s="122"/>
      <c r="F99" s="122"/>
      <c r="G99" s="122">
        <f>G95</f>
        <v>1</v>
      </c>
      <c r="H99" s="122">
        <f t="shared" ref="H99:J99" si="48">H95</f>
        <v>1</v>
      </c>
      <c r="I99" s="122">
        <f t="shared" si="48"/>
        <v>0</v>
      </c>
      <c r="J99" s="122">
        <f t="shared" si="48"/>
        <v>0</v>
      </c>
      <c r="K99" s="122">
        <f t="shared" si="34"/>
        <v>1</v>
      </c>
      <c r="L99" s="122" t="s">
        <v>62</v>
      </c>
      <c r="M99" s="84">
        <v>46022</v>
      </c>
      <c r="N99" s="84">
        <v>46022</v>
      </c>
      <c r="O99" s="78"/>
      <c r="P99" s="74" t="s">
        <v>62</v>
      </c>
      <c r="Q99" s="78"/>
      <c r="R99" s="78"/>
    </row>
    <row r="100" spans="1:19" s="85" customFormat="1" ht="21" customHeight="1" x14ac:dyDescent="0.2">
      <c r="A100" s="321"/>
      <c r="B100" s="147" t="s">
        <v>71</v>
      </c>
      <c r="C100" s="122"/>
      <c r="D100" s="122"/>
      <c r="E100" s="122"/>
      <c r="F100" s="122"/>
      <c r="G100" s="122" t="s">
        <v>62</v>
      </c>
      <c r="H100" s="122"/>
      <c r="I100" s="122" t="s">
        <v>62</v>
      </c>
      <c r="J100" s="122"/>
      <c r="K100" s="122" t="str">
        <f t="shared" si="34"/>
        <v>X</v>
      </c>
      <c r="L100" s="122" t="s">
        <v>62</v>
      </c>
      <c r="M100" s="122"/>
      <c r="N100" s="122"/>
      <c r="O100" s="74" t="s">
        <v>62</v>
      </c>
      <c r="P100" s="74" t="s">
        <v>62</v>
      </c>
      <c r="Q100" s="74" t="s">
        <v>62</v>
      </c>
      <c r="R100" s="74" t="s">
        <v>62</v>
      </c>
    </row>
    <row r="101" spans="1:19" s="85" customFormat="1" ht="21" customHeight="1" x14ac:dyDescent="0.25">
      <c r="A101" s="322"/>
      <c r="B101" s="148" t="s">
        <v>72</v>
      </c>
      <c r="C101" s="122"/>
      <c r="D101" s="122" t="s">
        <v>62</v>
      </c>
      <c r="E101" s="122"/>
      <c r="F101" s="122"/>
      <c r="G101" s="122">
        <f>G99</f>
        <v>1</v>
      </c>
      <c r="H101" s="122">
        <f t="shared" ref="H101:J101" si="49">H99</f>
        <v>1</v>
      </c>
      <c r="I101" s="122">
        <f t="shared" si="49"/>
        <v>0</v>
      </c>
      <c r="J101" s="122">
        <f t="shared" si="49"/>
        <v>0</v>
      </c>
      <c r="K101" s="122">
        <f t="shared" si="34"/>
        <v>1</v>
      </c>
      <c r="L101" s="122" t="s">
        <v>62</v>
      </c>
      <c r="M101" s="84">
        <v>46022</v>
      </c>
      <c r="N101" s="84">
        <v>46022</v>
      </c>
      <c r="O101" s="78"/>
      <c r="P101" s="74" t="s">
        <v>62</v>
      </c>
      <c r="Q101" s="78"/>
      <c r="R101" s="78"/>
      <c r="S101" s="56"/>
    </row>
    <row r="102" spans="1:19" s="56" customFormat="1" ht="74.45" customHeight="1" x14ac:dyDescent="0.25">
      <c r="A102" s="320" t="s">
        <v>226</v>
      </c>
      <c r="B102" s="137" t="str">
        <f>B94</f>
        <v>Результат предоставления субсидии 2 (код субсидии № 7056):</v>
      </c>
      <c r="C102" s="80" t="s">
        <v>59</v>
      </c>
      <c r="D102" s="81" t="s">
        <v>60</v>
      </c>
      <c r="E102" s="81" t="s">
        <v>61</v>
      </c>
      <c r="F102" s="80">
        <v>642</v>
      </c>
      <c r="G102" s="80">
        <v>1</v>
      </c>
      <c r="H102" s="80">
        <f>G102</f>
        <v>1</v>
      </c>
      <c r="I102" s="80">
        <v>0</v>
      </c>
      <c r="J102" s="80">
        <v>0</v>
      </c>
      <c r="K102" s="80">
        <f t="shared" si="34"/>
        <v>1</v>
      </c>
      <c r="L102" s="80"/>
      <c r="M102" s="122" t="s">
        <v>62</v>
      </c>
      <c r="N102" s="122" t="s">
        <v>62</v>
      </c>
      <c r="O102" s="78">
        <v>200000</v>
      </c>
      <c r="P102" s="78"/>
      <c r="Q102" s="78"/>
      <c r="R102" s="78"/>
      <c r="S102" s="85"/>
    </row>
    <row r="103" spans="1:19" s="85" customFormat="1" ht="15.75" x14ac:dyDescent="0.2">
      <c r="A103" s="321"/>
      <c r="B103" s="146" t="s">
        <v>70</v>
      </c>
      <c r="C103" s="122"/>
      <c r="D103" s="122" t="s">
        <v>62</v>
      </c>
      <c r="E103" s="122"/>
      <c r="F103" s="122"/>
      <c r="G103" s="122">
        <f>G102</f>
        <v>1</v>
      </c>
      <c r="H103" s="122">
        <f t="shared" ref="H103:J103" si="50">H102</f>
        <v>1</v>
      </c>
      <c r="I103" s="122">
        <f t="shared" si="50"/>
        <v>0</v>
      </c>
      <c r="J103" s="122">
        <f t="shared" si="50"/>
        <v>0</v>
      </c>
      <c r="K103" s="122">
        <f t="shared" si="34"/>
        <v>1</v>
      </c>
      <c r="L103" s="122" t="s">
        <v>62</v>
      </c>
      <c r="M103" s="84">
        <v>46022</v>
      </c>
      <c r="N103" s="84">
        <v>46022</v>
      </c>
      <c r="O103" s="78"/>
      <c r="P103" s="74" t="s">
        <v>62</v>
      </c>
      <c r="Q103" s="78"/>
      <c r="R103" s="78"/>
    </row>
    <row r="104" spans="1:19" s="85" customFormat="1" ht="14.25" x14ac:dyDescent="0.2">
      <c r="A104" s="321"/>
      <c r="B104" s="147" t="s">
        <v>76</v>
      </c>
      <c r="C104" s="122"/>
      <c r="D104" s="122"/>
      <c r="E104" s="122"/>
      <c r="F104" s="122"/>
      <c r="G104" s="122" t="s">
        <v>62</v>
      </c>
      <c r="H104" s="122"/>
      <c r="I104" s="122" t="s">
        <v>62</v>
      </c>
      <c r="J104" s="122"/>
      <c r="K104" s="122" t="str">
        <f t="shared" si="34"/>
        <v>X</v>
      </c>
      <c r="L104" s="122" t="s">
        <v>62</v>
      </c>
      <c r="M104" s="122"/>
      <c r="N104" s="122"/>
      <c r="O104" s="74" t="s">
        <v>62</v>
      </c>
      <c r="P104" s="74" t="s">
        <v>62</v>
      </c>
      <c r="Q104" s="74" t="s">
        <v>62</v>
      </c>
      <c r="R104" s="74" t="s">
        <v>62</v>
      </c>
    </row>
    <row r="105" spans="1:19" s="85" customFormat="1" ht="65.45" customHeight="1" x14ac:dyDescent="0.2">
      <c r="A105" s="321"/>
      <c r="B105" s="148" t="s">
        <v>192</v>
      </c>
      <c r="C105" s="122"/>
      <c r="D105" s="122" t="s">
        <v>62</v>
      </c>
      <c r="E105" s="122"/>
      <c r="F105" s="122"/>
      <c r="G105" s="122">
        <f>G102</f>
        <v>1</v>
      </c>
      <c r="H105" s="122">
        <f t="shared" ref="H105:J105" si="51">H102</f>
        <v>1</v>
      </c>
      <c r="I105" s="122">
        <f t="shared" si="51"/>
        <v>0</v>
      </c>
      <c r="J105" s="122">
        <f t="shared" si="51"/>
        <v>0</v>
      </c>
      <c r="K105" s="122">
        <f t="shared" si="34"/>
        <v>1</v>
      </c>
      <c r="L105" s="122" t="s">
        <v>62</v>
      </c>
      <c r="M105" s="84">
        <v>46022</v>
      </c>
      <c r="N105" s="84">
        <v>46022</v>
      </c>
      <c r="O105" s="78"/>
      <c r="P105" s="74" t="s">
        <v>62</v>
      </c>
      <c r="Q105" s="78"/>
      <c r="R105" s="78"/>
    </row>
    <row r="106" spans="1:19" s="85" customFormat="1" ht="15" customHeight="1" x14ac:dyDescent="0.2">
      <c r="A106" s="321"/>
      <c r="B106" s="147" t="s">
        <v>193</v>
      </c>
      <c r="C106" s="122"/>
      <c r="D106" s="122"/>
      <c r="E106" s="122"/>
      <c r="F106" s="122"/>
      <c r="G106" s="122" t="s">
        <v>62</v>
      </c>
      <c r="H106" s="122"/>
      <c r="I106" s="122" t="s">
        <v>62</v>
      </c>
      <c r="J106" s="122"/>
      <c r="K106" s="122" t="str">
        <f t="shared" si="34"/>
        <v>X</v>
      </c>
      <c r="L106" s="122" t="s">
        <v>62</v>
      </c>
      <c r="M106" s="122"/>
      <c r="N106" s="122"/>
      <c r="O106" s="74" t="s">
        <v>62</v>
      </c>
      <c r="P106" s="74" t="s">
        <v>62</v>
      </c>
      <c r="Q106" s="74" t="s">
        <v>62</v>
      </c>
      <c r="R106" s="74" t="s">
        <v>62</v>
      </c>
    </row>
    <row r="107" spans="1:19" s="85" customFormat="1" ht="38.65" customHeight="1" x14ac:dyDescent="0.2">
      <c r="A107" s="321"/>
      <c r="B107" s="148" t="s">
        <v>330</v>
      </c>
      <c r="C107" s="122"/>
      <c r="D107" s="122" t="s">
        <v>62</v>
      </c>
      <c r="E107" s="122"/>
      <c r="F107" s="122"/>
      <c r="G107" s="122">
        <f>G103</f>
        <v>1</v>
      </c>
      <c r="H107" s="122">
        <f t="shared" ref="H107:J107" si="52">H103</f>
        <v>1</v>
      </c>
      <c r="I107" s="122">
        <f t="shared" si="52"/>
        <v>0</v>
      </c>
      <c r="J107" s="122">
        <f t="shared" si="52"/>
        <v>0</v>
      </c>
      <c r="K107" s="122">
        <f t="shared" si="34"/>
        <v>1</v>
      </c>
      <c r="L107" s="122" t="s">
        <v>62</v>
      </c>
      <c r="M107" s="84">
        <v>46022</v>
      </c>
      <c r="N107" s="84">
        <v>46022</v>
      </c>
      <c r="O107" s="78"/>
      <c r="P107" s="74" t="s">
        <v>62</v>
      </c>
      <c r="Q107" s="78"/>
      <c r="R107" s="78"/>
    </row>
    <row r="108" spans="1:19" s="85" customFormat="1" ht="21" customHeight="1" x14ac:dyDescent="0.2">
      <c r="A108" s="321"/>
      <c r="B108" s="147" t="s">
        <v>71</v>
      </c>
      <c r="C108" s="122"/>
      <c r="D108" s="122"/>
      <c r="E108" s="122"/>
      <c r="F108" s="122"/>
      <c r="G108" s="122" t="s">
        <v>62</v>
      </c>
      <c r="H108" s="122"/>
      <c r="I108" s="122" t="s">
        <v>62</v>
      </c>
      <c r="J108" s="122"/>
      <c r="K108" s="122" t="str">
        <f t="shared" si="34"/>
        <v>X</v>
      </c>
      <c r="L108" s="122" t="s">
        <v>62</v>
      </c>
      <c r="M108" s="122"/>
      <c r="N108" s="122"/>
      <c r="O108" s="74" t="s">
        <v>62</v>
      </c>
      <c r="P108" s="74" t="s">
        <v>62</v>
      </c>
      <c r="Q108" s="74" t="s">
        <v>62</v>
      </c>
      <c r="R108" s="74" t="s">
        <v>62</v>
      </c>
    </row>
    <row r="109" spans="1:19" s="85" customFormat="1" ht="21" customHeight="1" x14ac:dyDescent="0.25">
      <c r="A109" s="322"/>
      <c r="B109" s="148" t="s">
        <v>72</v>
      </c>
      <c r="C109" s="122"/>
      <c r="D109" s="122" t="s">
        <v>62</v>
      </c>
      <c r="E109" s="122"/>
      <c r="F109" s="122"/>
      <c r="G109" s="122">
        <f>G107</f>
        <v>1</v>
      </c>
      <c r="H109" s="122">
        <f t="shared" ref="H109:J109" si="53">H107</f>
        <v>1</v>
      </c>
      <c r="I109" s="122">
        <f t="shared" si="53"/>
        <v>0</v>
      </c>
      <c r="J109" s="122">
        <f t="shared" si="53"/>
        <v>0</v>
      </c>
      <c r="K109" s="122">
        <f t="shared" si="34"/>
        <v>1</v>
      </c>
      <c r="L109" s="122" t="s">
        <v>62</v>
      </c>
      <c r="M109" s="84">
        <v>46022</v>
      </c>
      <c r="N109" s="84">
        <v>46022</v>
      </c>
      <c r="O109" s="78"/>
      <c r="P109" s="74" t="s">
        <v>62</v>
      </c>
      <c r="Q109" s="78"/>
      <c r="R109" s="78"/>
      <c r="S109" s="56"/>
    </row>
    <row r="110" spans="1:19" s="56" customFormat="1" ht="74.45" customHeight="1" x14ac:dyDescent="0.25">
      <c r="A110" s="320" t="s">
        <v>227</v>
      </c>
      <c r="B110" s="137" t="str">
        <f>B102</f>
        <v>Результат предоставления субсидии 2 (код субсидии № 7056):</v>
      </c>
      <c r="C110" s="80" t="s">
        <v>59</v>
      </c>
      <c r="D110" s="81" t="s">
        <v>60</v>
      </c>
      <c r="E110" s="81" t="s">
        <v>61</v>
      </c>
      <c r="F110" s="80">
        <v>642</v>
      </c>
      <c r="G110" s="80">
        <v>1</v>
      </c>
      <c r="H110" s="80">
        <f>G110</f>
        <v>1</v>
      </c>
      <c r="I110" s="80">
        <v>0</v>
      </c>
      <c r="J110" s="80">
        <v>0</v>
      </c>
      <c r="K110" s="80">
        <f t="shared" si="34"/>
        <v>1</v>
      </c>
      <c r="L110" s="80"/>
      <c r="M110" s="122" t="s">
        <v>62</v>
      </c>
      <c r="N110" s="122" t="s">
        <v>62</v>
      </c>
      <c r="O110" s="78">
        <v>173100</v>
      </c>
      <c r="P110" s="78"/>
      <c r="Q110" s="78"/>
      <c r="R110" s="78"/>
      <c r="S110" s="85"/>
    </row>
    <row r="111" spans="1:19" s="85" customFormat="1" ht="15.75" x14ac:dyDescent="0.2">
      <c r="A111" s="321"/>
      <c r="B111" s="146" t="s">
        <v>70</v>
      </c>
      <c r="C111" s="122"/>
      <c r="D111" s="122" t="s">
        <v>62</v>
      </c>
      <c r="E111" s="122"/>
      <c r="F111" s="122"/>
      <c r="G111" s="122">
        <f>G110</f>
        <v>1</v>
      </c>
      <c r="H111" s="122">
        <f t="shared" ref="H111:J111" si="54">H110</f>
        <v>1</v>
      </c>
      <c r="I111" s="122">
        <f t="shared" si="54"/>
        <v>0</v>
      </c>
      <c r="J111" s="122">
        <f t="shared" si="54"/>
        <v>0</v>
      </c>
      <c r="K111" s="122">
        <f t="shared" si="34"/>
        <v>1</v>
      </c>
      <c r="L111" s="122" t="s">
        <v>62</v>
      </c>
      <c r="M111" s="84">
        <v>46022</v>
      </c>
      <c r="N111" s="84">
        <v>46022</v>
      </c>
      <c r="O111" s="78"/>
      <c r="P111" s="74" t="s">
        <v>62</v>
      </c>
      <c r="Q111" s="78"/>
      <c r="R111" s="78"/>
    </row>
    <row r="112" spans="1:19" s="85" customFormat="1" ht="14.25" x14ac:dyDescent="0.2">
      <c r="A112" s="321"/>
      <c r="B112" s="147" t="s">
        <v>76</v>
      </c>
      <c r="C112" s="122"/>
      <c r="D112" s="122"/>
      <c r="E112" s="122"/>
      <c r="F112" s="122"/>
      <c r="G112" s="122" t="s">
        <v>62</v>
      </c>
      <c r="H112" s="122"/>
      <c r="I112" s="122" t="s">
        <v>62</v>
      </c>
      <c r="J112" s="122"/>
      <c r="K112" s="122" t="str">
        <f t="shared" si="34"/>
        <v>X</v>
      </c>
      <c r="L112" s="122" t="s">
        <v>62</v>
      </c>
      <c r="M112" s="122"/>
      <c r="N112" s="122"/>
      <c r="O112" s="74" t="s">
        <v>62</v>
      </c>
      <c r="P112" s="74" t="s">
        <v>62</v>
      </c>
      <c r="Q112" s="74" t="s">
        <v>62</v>
      </c>
      <c r="R112" s="74" t="s">
        <v>62</v>
      </c>
    </row>
    <row r="113" spans="1:19" s="85" customFormat="1" ht="65.45" customHeight="1" x14ac:dyDescent="0.2">
      <c r="A113" s="321"/>
      <c r="B113" s="148" t="s">
        <v>192</v>
      </c>
      <c r="C113" s="122"/>
      <c r="D113" s="122" t="s">
        <v>62</v>
      </c>
      <c r="E113" s="122"/>
      <c r="F113" s="122"/>
      <c r="G113" s="122">
        <f>G110</f>
        <v>1</v>
      </c>
      <c r="H113" s="122">
        <f t="shared" ref="H113:J113" si="55">H110</f>
        <v>1</v>
      </c>
      <c r="I113" s="122">
        <f t="shared" si="55"/>
        <v>0</v>
      </c>
      <c r="J113" s="122">
        <f t="shared" si="55"/>
        <v>0</v>
      </c>
      <c r="K113" s="122">
        <f t="shared" si="34"/>
        <v>1</v>
      </c>
      <c r="L113" s="122" t="s">
        <v>62</v>
      </c>
      <c r="M113" s="84">
        <v>46022</v>
      </c>
      <c r="N113" s="84">
        <v>46022</v>
      </c>
      <c r="O113" s="78"/>
      <c r="P113" s="74" t="s">
        <v>62</v>
      </c>
      <c r="Q113" s="78"/>
      <c r="R113" s="78"/>
    </row>
    <row r="114" spans="1:19" s="85" customFormat="1" ht="15" customHeight="1" x14ac:dyDescent="0.2">
      <c r="A114" s="321"/>
      <c r="B114" s="147" t="s">
        <v>193</v>
      </c>
      <c r="C114" s="122"/>
      <c r="D114" s="122"/>
      <c r="E114" s="122"/>
      <c r="F114" s="122"/>
      <c r="G114" s="122" t="s">
        <v>62</v>
      </c>
      <c r="H114" s="122"/>
      <c r="I114" s="122" t="s">
        <v>62</v>
      </c>
      <c r="J114" s="122"/>
      <c r="K114" s="122" t="str">
        <f t="shared" si="34"/>
        <v>X</v>
      </c>
      <c r="L114" s="122" t="s">
        <v>62</v>
      </c>
      <c r="M114" s="122"/>
      <c r="N114" s="122"/>
      <c r="O114" s="74" t="s">
        <v>62</v>
      </c>
      <c r="P114" s="74" t="s">
        <v>62</v>
      </c>
      <c r="Q114" s="74" t="s">
        <v>62</v>
      </c>
      <c r="R114" s="74" t="s">
        <v>62</v>
      </c>
    </row>
    <row r="115" spans="1:19" s="85" customFormat="1" ht="38.65" customHeight="1" x14ac:dyDescent="0.2">
      <c r="A115" s="321"/>
      <c r="B115" s="148" t="s">
        <v>330</v>
      </c>
      <c r="C115" s="122"/>
      <c r="D115" s="122" t="s">
        <v>62</v>
      </c>
      <c r="E115" s="122"/>
      <c r="F115" s="122"/>
      <c r="G115" s="122">
        <f>G111</f>
        <v>1</v>
      </c>
      <c r="H115" s="122">
        <f t="shared" ref="H115:J115" si="56">H111</f>
        <v>1</v>
      </c>
      <c r="I115" s="122">
        <f t="shared" si="56"/>
        <v>0</v>
      </c>
      <c r="J115" s="122">
        <f t="shared" si="56"/>
        <v>0</v>
      </c>
      <c r="K115" s="122">
        <f t="shared" si="34"/>
        <v>1</v>
      </c>
      <c r="L115" s="122" t="s">
        <v>62</v>
      </c>
      <c r="M115" s="84">
        <v>46022</v>
      </c>
      <c r="N115" s="84">
        <v>46022</v>
      </c>
      <c r="O115" s="78"/>
      <c r="P115" s="74" t="s">
        <v>62</v>
      </c>
      <c r="Q115" s="78"/>
      <c r="R115" s="78"/>
    </row>
    <row r="116" spans="1:19" s="85" customFormat="1" ht="21" customHeight="1" x14ac:dyDescent="0.2">
      <c r="A116" s="321"/>
      <c r="B116" s="147" t="s">
        <v>71</v>
      </c>
      <c r="C116" s="122"/>
      <c r="D116" s="122"/>
      <c r="E116" s="122"/>
      <c r="F116" s="122"/>
      <c r="G116" s="122" t="s">
        <v>62</v>
      </c>
      <c r="H116" s="122"/>
      <c r="I116" s="122" t="s">
        <v>62</v>
      </c>
      <c r="J116" s="122"/>
      <c r="K116" s="122" t="str">
        <f t="shared" si="34"/>
        <v>X</v>
      </c>
      <c r="L116" s="122" t="s">
        <v>62</v>
      </c>
      <c r="M116" s="122"/>
      <c r="N116" s="122"/>
      <c r="O116" s="74" t="s">
        <v>62</v>
      </c>
      <c r="P116" s="74" t="s">
        <v>62</v>
      </c>
      <c r="Q116" s="74" t="s">
        <v>62</v>
      </c>
      <c r="R116" s="74" t="s">
        <v>62</v>
      </c>
    </row>
    <row r="117" spans="1:19" s="85" customFormat="1" ht="21" customHeight="1" x14ac:dyDescent="0.25">
      <c r="A117" s="322"/>
      <c r="B117" s="148" t="s">
        <v>72</v>
      </c>
      <c r="C117" s="122"/>
      <c r="D117" s="122" t="s">
        <v>62</v>
      </c>
      <c r="E117" s="122"/>
      <c r="F117" s="122"/>
      <c r="G117" s="122">
        <f>G115</f>
        <v>1</v>
      </c>
      <c r="H117" s="122">
        <f t="shared" ref="H117:J117" si="57">H115</f>
        <v>1</v>
      </c>
      <c r="I117" s="122">
        <f t="shared" si="57"/>
        <v>0</v>
      </c>
      <c r="J117" s="122">
        <f t="shared" si="57"/>
        <v>0</v>
      </c>
      <c r="K117" s="122">
        <f t="shared" si="34"/>
        <v>1</v>
      </c>
      <c r="L117" s="122" t="s">
        <v>62</v>
      </c>
      <c r="M117" s="84">
        <v>46022</v>
      </c>
      <c r="N117" s="84">
        <v>46022</v>
      </c>
      <c r="O117" s="78"/>
      <c r="P117" s="74" t="s">
        <v>62</v>
      </c>
      <c r="Q117" s="78"/>
      <c r="R117" s="78"/>
      <c r="S117" s="56"/>
    </row>
    <row r="118" spans="1:19" s="56" customFormat="1" ht="74.45" customHeight="1" x14ac:dyDescent="0.25">
      <c r="A118" s="320" t="s">
        <v>228</v>
      </c>
      <c r="B118" s="137" t="str">
        <f>B110</f>
        <v>Результат предоставления субсидии 2 (код субсидии № 7056):</v>
      </c>
      <c r="C118" s="80" t="s">
        <v>59</v>
      </c>
      <c r="D118" s="81" t="s">
        <v>60</v>
      </c>
      <c r="E118" s="81" t="s">
        <v>61</v>
      </c>
      <c r="F118" s="80">
        <v>642</v>
      </c>
      <c r="G118" s="80">
        <v>1</v>
      </c>
      <c r="H118" s="80">
        <f>G118</f>
        <v>1</v>
      </c>
      <c r="I118" s="80">
        <v>0</v>
      </c>
      <c r="J118" s="80">
        <v>0</v>
      </c>
      <c r="K118" s="80">
        <f t="shared" si="34"/>
        <v>1</v>
      </c>
      <c r="L118" s="80"/>
      <c r="M118" s="122" t="s">
        <v>62</v>
      </c>
      <c r="N118" s="122" t="s">
        <v>62</v>
      </c>
      <c r="O118" s="78">
        <v>85000</v>
      </c>
      <c r="P118" s="78"/>
      <c r="Q118" s="78"/>
      <c r="R118" s="78"/>
      <c r="S118" s="85"/>
    </row>
    <row r="119" spans="1:19" s="85" customFormat="1" ht="15.75" x14ac:dyDescent="0.2">
      <c r="A119" s="321"/>
      <c r="B119" s="146" t="s">
        <v>70</v>
      </c>
      <c r="C119" s="122"/>
      <c r="D119" s="122" t="s">
        <v>62</v>
      </c>
      <c r="E119" s="122"/>
      <c r="F119" s="122"/>
      <c r="G119" s="122">
        <f>G118</f>
        <v>1</v>
      </c>
      <c r="H119" s="122">
        <f t="shared" ref="H119:J119" si="58">H118</f>
        <v>1</v>
      </c>
      <c r="I119" s="122">
        <f t="shared" si="58"/>
        <v>0</v>
      </c>
      <c r="J119" s="122">
        <f t="shared" si="58"/>
        <v>0</v>
      </c>
      <c r="K119" s="122">
        <f t="shared" si="34"/>
        <v>1</v>
      </c>
      <c r="L119" s="122" t="s">
        <v>62</v>
      </c>
      <c r="M119" s="84">
        <v>46022</v>
      </c>
      <c r="N119" s="84">
        <v>46022</v>
      </c>
      <c r="O119" s="78"/>
      <c r="P119" s="74" t="s">
        <v>62</v>
      </c>
      <c r="Q119" s="78"/>
      <c r="R119" s="78"/>
    </row>
    <row r="120" spans="1:19" s="85" customFormat="1" ht="14.25" x14ac:dyDescent="0.2">
      <c r="A120" s="321"/>
      <c r="B120" s="147" t="s">
        <v>76</v>
      </c>
      <c r="C120" s="122"/>
      <c r="D120" s="122"/>
      <c r="E120" s="122"/>
      <c r="F120" s="122"/>
      <c r="G120" s="122" t="s">
        <v>62</v>
      </c>
      <c r="H120" s="122"/>
      <c r="I120" s="122" t="s">
        <v>62</v>
      </c>
      <c r="J120" s="122"/>
      <c r="K120" s="122" t="str">
        <f t="shared" si="34"/>
        <v>X</v>
      </c>
      <c r="L120" s="122" t="s">
        <v>62</v>
      </c>
      <c r="M120" s="122"/>
      <c r="N120" s="122"/>
      <c r="O120" s="74" t="s">
        <v>62</v>
      </c>
      <c r="P120" s="74" t="s">
        <v>62</v>
      </c>
      <c r="Q120" s="74" t="s">
        <v>62</v>
      </c>
      <c r="R120" s="74" t="s">
        <v>62</v>
      </c>
    </row>
    <row r="121" spans="1:19" s="85" customFormat="1" ht="65.45" customHeight="1" x14ac:dyDescent="0.2">
      <c r="A121" s="321"/>
      <c r="B121" s="148" t="s">
        <v>192</v>
      </c>
      <c r="C121" s="122"/>
      <c r="D121" s="122" t="s">
        <v>62</v>
      </c>
      <c r="E121" s="122"/>
      <c r="F121" s="122"/>
      <c r="G121" s="122">
        <f>G118</f>
        <v>1</v>
      </c>
      <c r="H121" s="122">
        <f t="shared" ref="H121:J121" si="59">H118</f>
        <v>1</v>
      </c>
      <c r="I121" s="122">
        <f t="shared" si="59"/>
        <v>0</v>
      </c>
      <c r="J121" s="122">
        <f t="shared" si="59"/>
        <v>0</v>
      </c>
      <c r="K121" s="122">
        <f t="shared" si="34"/>
        <v>1</v>
      </c>
      <c r="L121" s="122" t="s">
        <v>62</v>
      </c>
      <c r="M121" s="84">
        <v>46022</v>
      </c>
      <c r="N121" s="84">
        <v>46022</v>
      </c>
      <c r="O121" s="78"/>
      <c r="P121" s="74" t="s">
        <v>62</v>
      </c>
      <c r="Q121" s="78"/>
      <c r="R121" s="78"/>
    </row>
    <row r="122" spans="1:19" s="85" customFormat="1" ht="15" customHeight="1" x14ac:dyDescent="0.2">
      <c r="A122" s="321"/>
      <c r="B122" s="147" t="s">
        <v>193</v>
      </c>
      <c r="C122" s="122"/>
      <c r="D122" s="122"/>
      <c r="E122" s="122"/>
      <c r="F122" s="122"/>
      <c r="G122" s="122" t="s">
        <v>62</v>
      </c>
      <c r="H122" s="122"/>
      <c r="I122" s="122" t="s">
        <v>62</v>
      </c>
      <c r="J122" s="122"/>
      <c r="K122" s="122" t="str">
        <f t="shared" si="34"/>
        <v>X</v>
      </c>
      <c r="L122" s="122" t="s">
        <v>62</v>
      </c>
      <c r="M122" s="122"/>
      <c r="N122" s="122"/>
      <c r="O122" s="74" t="s">
        <v>62</v>
      </c>
      <c r="P122" s="74" t="s">
        <v>62</v>
      </c>
      <c r="Q122" s="74" t="s">
        <v>62</v>
      </c>
      <c r="R122" s="74" t="s">
        <v>62</v>
      </c>
    </row>
    <row r="123" spans="1:19" s="85" customFormat="1" ht="38.65" customHeight="1" x14ac:dyDescent="0.2">
      <c r="A123" s="321"/>
      <c r="B123" s="148" t="s">
        <v>330</v>
      </c>
      <c r="C123" s="122"/>
      <c r="D123" s="122" t="s">
        <v>62</v>
      </c>
      <c r="E123" s="122"/>
      <c r="F123" s="122"/>
      <c r="G123" s="122">
        <f>G119</f>
        <v>1</v>
      </c>
      <c r="H123" s="122">
        <f t="shared" ref="H123:J123" si="60">H119</f>
        <v>1</v>
      </c>
      <c r="I123" s="122">
        <f t="shared" si="60"/>
        <v>0</v>
      </c>
      <c r="J123" s="122">
        <f t="shared" si="60"/>
        <v>0</v>
      </c>
      <c r="K123" s="122">
        <f t="shared" si="34"/>
        <v>1</v>
      </c>
      <c r="L123" s="122" t="s">
        <v>62</v>
      </c>
      <c r="M123" s="84">
        <v>46022</v>
      </c>
      <c r="N123" s="84">
        <v>46022</v>
      </c>
      <c r="O123" s="78"/>
      <c r="P123" s="74" t="s">
        <v>62</v>
      </c>
      <c r="Q123" s="78"/>
      <c r="R123" s="78"/>
    </row>
    <row r="124" spans="1:19" s="85" customFormat="1" ht="21" customHeight="1" x14ac:dyDescent="0.2">
      <c r="A124" s="321"/>
      <c r="B124" s="147" t="s">
        <v>71</v>
      </c>
      <c r="C124" s="122"/>
      <c r="D124" s="122"/>
      <c r="E124" s="122"/>
      <c r="F124" s="122"/>
      <c r="G124" s="122" t="s">
        <v>62</v>
      </c>
      <c r="H124" s="122"/>
      <c r="I124" s="122" t="s">
        <v>62</v>
      </c>
      <c r="J124" s="122"/>
      <c r="K124" s="122" t="str">
        <f t="shared" si="34"/>
        <v>X</v>
      </c>
      <c r="L124" s="122" t="s">
        <v>62</v>
      </c>
      <c r="M124" s="122"/>
      <c r="N124" s="122"/>
      <c r="O124" s="74" t="s">
        <v>62</v>
      </c>
      <c r="P124" s="74" t="s">
        <v>62</v>
      </c>
      <c r="Q124" s="74" t="s">
        <v>62</v>
      </c>
      <c r="R124" s="74" t="s">
        <v>62</v>
      </c>
    </row>
    <row r="125" spans="1:19" s="85" customFormat="1" ht="21" customHeight="1" x14ac:dyDescent="0.25">
      <c r="A125" s="322"/>
      <c r="B125" s="148" t="s">
        <v>72</v>
      </c>
      <c r="C125" s="122"/>
      <c r="D125" s="122" t="s">
        <v>62</v>
      </c>
      <c r="E125" s="122"/>
      <c r="F125" s="122"/>
      <c r="G125" s="122">
        <f>G123</f>
        <v>1</v>
      </c>
      <c r="H125" s="122">
        <f t="shared" ref="H125:J125" si="61">H123</f>
        <v>1</v>
      </c>
      <c r="I125" s="122">
        <f t="shared" si="61"/>
        <v>0</v>
      </c>
      <c r="J125" s="122">
        <f t="shared" si="61"/>
        <v>0</v>
      </c>
      <c r="K125" s="122">
        <f t="shared" si="34"/>
        <v>1</v>
      </c>
      <c r="L125" s="122" t="s">
        <v>62</v>
      </c>
      <c r="M125" s="84">
        <v>46022</v>
      </c>
      <c r="N125" s="84">
        <v>46022</v>
      </c>
      <c r="O125" s="78"/>
      <c r="P125" s="74" t="s">
        <v>62</v>
      </c>
      <c r="Q125" s="78"/>
      <c r="R125" s="78"/>
      <c r="S125" s="56"/>
    </row>
    <row r="126" spans="1:19" s="56" customFormat="1" ht="74.45" customHeight="1" x14ac:dyDescent="0.25">
      <c r="A126" s="320" t="s">
        <v>229</v>
      </c>
      <c r="B126" s="137" t="str">
        <f>B118</f>
        <v>Результат предоставления субсидии 2 (код субсидии № 7056):</v>
      </c>
      <c r="C126" s="80" t="s">
        <v>59</v>
      </c>
      <c r="D126" s="81" t="s">
        <v>60</v>
      </c>
      <c r="E126" s="81" t="s">
        <v>61</v>
      </c>
      <c r="F126" s="80">
        <v>642</v>
      </c>
      <c r="G126" s="204">
        <v>1</v>
      </c>
      <c r="H126" s="204">
        <f>G126</f>
        <v>1</v>
      </c>
      <c r="I126" s="204">
        <v>0</v>
      </c>
      <c r="J126" s="204">
        <v>0</v>
      </c>
      <c r="K126" s="204">
        <f t="shared" si="34"/>
        <v>1</v>
      </c>
      <c r="L126" s="204"/>
      <c r="M126" s="218" t="s">
        <v>62</v>
      </c>
      <c r="N126" s="218" t="s">
        <v>62</v>
      </c>
      <c r="O126" s="215">
        <v>100000</v>
      </c>
      <c r="P126" s="204"/>
      <c r="Q126" s="215">
        <v>71040</v>
      </c>
      <c r="R126" s="215"/>
      <c r="S126" s="85"/>
    </row>
    <row r="127" spans="1:19" s="85" customFormat="1" ht="15.75" x14ac:dyDescent="0.2">
      <c r="A127" s="321"/>
      <c r="B127" s="146" t="s">
        <v>70</v>
      </c>
      <c r="C127" s="122"/>
      <c r="D127" s="122" t="s">
        <v>62</v>
      </c>
      <c r="E127" s="122"/>
      <c r="F127" s="122"/>
      <c r="G127" s="122">
        <f>G126</f>
        <v>1</v>
      </c>
      <c r="H127" s="122">
        <f t="shared" ref="H127:J127" si="62">H126</f>
        <v>1</v>
      </c>
      <c r="I127" s="122">
        <f t="shared" si="62"/>
        <v>0</v>
      </c>
      <c r="J127" s="122">
        <f t="shared" si="62"/>
        <v>0</v>
      </c>
      <c r="K127" s="122">
        <f t="shared" si="34"/>
        <v>1</v>
      </c>
      <c r="L127" s="122" t="s">
        <v>62</v>
      </c>
      <c r="M127" s="84">
        <v>46022</v>
      </c>
      <c r="N127" s="84">
        <v>46022</v>
      </c>
      <c r="O127" s="78"/>
      <c r="P127" s="74" t="s">
        <v>62</v>
      </c>
      <c r="Q127" s="78"/>
      <c r="R127" s="78"/>
    </row>
    <row r="128" spans="1:19" s="85" customFormat="1" ht="14.25" x14ac:dyDescent="0.2">
      <c r="A128" s="321"/>
      <c r="B128" s="147" t="s">
        <v>76</v>
      </c>
      <c r="C128" s="122"/>
      <c r="D128" s="122"/>
      <c r="E128" s="122"/>
      <c r="F128" s="122"/>
      <c r="G128" s="122" t="s">
        <v>62</v>
      </c>
      <c r="H128" s="122"/>
      <c r="I128" s="122" t="s">
        <v>62</v>
      </c>
      <c r="J128" s="122"/>
      <c r="K128" s="122" t="str">
        <f t="shared" si="34"/>
        <v>X</v>
      </c>
      <c r="L128" s="122" t="s">
        <v>62</v>
      </c>
      <c r="M128" s="122"/>
      <c r="N128" s="122"/>
      <c r="O128" s="74" t="s">
        <v>62</v>
      </c>
      <c r="P128" s="74" t="s">
        <v>62</v>
      </c>
      <c r="Q128" s="74" t="s">
        <v>62</v>
      </c>
      <c r="R128" s="74" t="s">
        <v>62</v>
      </c>
    </row>
    <row r="129" spans="1:19" s="85" customFormat="1" ht="65.45" customHeight="1" x14ac:dyDescent="0.2">
      <c r="A129" s="321"/>
      <c r="B129" s="148" t="s">
        <v>192</v>
      </c>
      <c r="C129" s="122"/>
      <c r="D129" s="122" t="s">
        <v>62</v>
      </c>
      <c r="E129" s="122"/>
      <c r="F129" s="122"/>
      <c r="G129" s="122">
        <f>G126</f>
        <v>1</v>
      </c>
      <c r="H129" s="122">
        <f t="shared" ref="H129:J129" si="63">H126</f>
        <v>1</v>
      </c>
      <c r="I129" s="122">
        <f t="shared" si="63"/>
        <v>0</v>
      </c>
      <c r="J129" s="122">
        <f t="shared" si="63"/>
        <v>0</v>
      </c>
      <c r="K129" s="122">
        <f t="shared" si="34"/>
        <v>1</v>
      </c>
      <c r="L129" s="122" t="s">
        <v>62</v>
      </c>
      <c r="M129" s="84">
        <v>46022</v>
      </c>
      <c r="N129" s="84">
        <v>46022</v>
      </c>
      <c r="O129" s="78"/>
      <c r="P129" s="74" t="s">
        <v>62</v>
      </c>
      <c r="Q129" s="78"/>
      <c r="R129" s="78"/>
    </row>
    <row r="130" spans="1:19" s="85" customFormat="1" ht="15" customHeight="1" x14ac:dyDescent="0.2">
      <c r="A130" s="321"/>
      <c r="B130" s="147" t="s">
        <v>193</v>
      </c>
      <c r="C130" s="122"/>
      <c r="D130" s="122"/>
      <c r="E130" s="122"/>
      <c r="F130" s="122"/>
      <c r="G130" s="122" t="s">
        <v>62</v>
      </c>
      <c r="H130" s="122"/>
      <c r="I130" s="122" t="s">
        <v>62</v>
      </c>
      <c r="J130" s="122"/>
      <c r="K130" s="122" t="str">
        <f t="shared" si="34"/>
        <v>X</v>
      </c>
      <c r="L130" s="122" t="s">
        <v>62</v>
      </c>
      <c r="M130" s="122"/>
      <c r="N130" s="122"/>
      <c r="O130" s="74" t="s">
        <v>62</v>
      </c>
      <c r="P130" s="74" t="s">
        <v>62</v>
      </c>
      <c r="Q130" s="74" t="s">
        <v>62</v>
      </c>
      <c r="R130" s="74" t="s">
        <v>62</v>
      </c>
    </row>
    <row r="131" spans="1:19" s="85" customFormat="1" ht="38.65" customHeight="1" x14ac:dyDescent="0.2">
      <c r="A131" s="321"/>
      <c r="B131" s="148" t="s">
        <v>330</v>
      </c>
      <c r="C131" s="122"/>
      <c r="D131" s="122" t="s">
        <v>62</v>
      </c>
      <c r="E131" s="122"/>
      <c r="F131" s="122"/>
      <c r="G131" s="122">
        <f>G127</f>
        <v>1</v>
      </c>
      <c r="H131" s="122">
        <f t="shared" ref="H131:J131" si="64">H127</f>
        <v>1</v>
      </c>
      <c r="I131" s="122">
        <f t="shared" si="64"/>
        <v>0</v>
      </c>
      <c r="J131" s="122">
        <f t="shared" si="64"/>
        <v>0</v>
      </c>
      <c r="K131" s="122">
        <f t="shared" si="34"/>
        <v>1</v>
      </c>
      <c r="L131" s="122" t="s">
        <v>62</v>
      </c>
      <c r="M131" s="84">
        <v>46022</v>
      </c>
      <c r="N131" s="84">
        <v>46022</v>
      </c>
      <c r="O131" s="78"/>
      <c r="P131" s="74" t="s">
        <v>62</v>
      </c>
      <c r="Q131" s="78"/>
      <c r="R131" s="78"/>
    </row>
    <row r="132" spans="1:19" s="85" customFormat="1" ht="21" customHeight="1" x14ac:dyDescent="0.2">
      <c r="A132" s="321"/>
      <c r="B132" s="147" t="s">
        <v>71</v>
      </c>
      <c r="C132" s="122"/>
      <c r="D132" s="122"/>
      <c r="E132" s="122"/>
      <c r="F132" s="122"/>
      <c r="G132" s="122" t="s">
        <v>62</v>
      </c>
      <c r="H132" s="122"/>
      <c r="I132" s="122" t="s">
        <v>62</v>
      </c>
      <c r="J132" s="122"/>
      <c r="K132" s="122" t="str">
        <f t="shared" si="34"/>
        <v>X</v>
      </c>
      <c r="L132" s="122" t="s">
        <v>62</v>
      </c>
      <c r="M132" s="122"/>
      <c r="N132" s="122"/>
      <c r="O132" s="74" t="s">
        <v>62</v>
      </c>
      <c r="P132" s="74" t="s">
        <v>62</v>
      </c>
      <c r="Q132" s="74" t="s">
        <v>62</v>
      </c>
      <c r="R132" s="74" t="s">
        <v>62</v>
      </c>
    </row>
    <row r="133" spans="1:19" s="85" customFormat="1" ht="21" customHeight="1" x14ac:dyDescent="0.25">
      <c r="A133" s="322"/>
      <c r="B133" s="148" t="s">
        <v>72</v>
      </c>
      <c r="C133" s="122"/>
      <c r="D133" s="122" t="s">
        <v>62</v>
      </c>
      <c r="E133" s="122"/>
      <c r="F133" s="122"/>
      <c r="G133" s="122">
        <f>G131</f>
        <v>1</v>
      </c>
      <c r="H133" s="122">
        <f t="shared" ref="H133:J133" si="65">H131</f>
        <v>1</v>
      </c>
      <c r="I133" s="122">
        <f t="shared" si="65"/>
        <v>0</v>
      </c>
      <c r="J133" s="122">
        <f t="shared" si="65"/>
        <v>0</v>
      </c>
      <c r="K133" s="122">
        <f t="shared" si="34"/>
        <v>1</v>
      </c>
      <c r="L133" s="122" t="s">
        <v>62</v>
      </c>
      <c r="M133" s="84">
        <v>46022</v>
      </c>
      <c r="N133" s="84">
        <v>46022</v>
      </c>
      <c r="O133" s="78"/>
      <c r="P133" s="74" t="s">
        <v>62</v>
      </c>
      <c r="Q133" s="78"/>
      <c r="R133" s="78"/>
      <c r="S133" s="56"/>
    </row>
    <row r="134" spans="1:19" s="56" customFormat="1" ht="74.45" customHeight="1" x14ac:dyDescent="0.25">
      <c r="A134" s="320" t="s">
        <v>230</v>
      </c>
      <c r="B134" s="137" t="str">
        <f>B126</f>
        <v>Результат предоставления субсидии 2 (код субсидии № 7056):</v>
      </c>
      <c r="C134" s="80" t="s">
        <v>59</v>
      </c>
      <c r="D134" s="81" t="s">
        <v>60</v>
      </c>
      <c r="E134" s="81" t="s">
        <v>61</v>
      </c>
      <c r="F134" s="80">
        <v>642</v>
      </c>
      <c r="G134" s="80"/>
      <c r="H134" s="80">
        <f>G134</f>
        <v>0</v>
      </c>
      <c r="I134" s="80">
        <v>0</v>
      </c>
      <c r="J134" s="80">
        <v>0</v>
      </c>
      <c r="K134" s="80">
        <f t="shared" si="34"/>
        <v>0</v>
      </c>
      <c r="L134" s="80"/>
      <c r="M134" s="122" t="s">
        <v>62</v>
      </c>
      <c r="N134" s="122" t="s">
        <v>62</v>
      </c>
      <c r="O134" s="78"/>
      <c r="P134" s="78"/>
      <c r="Q134" s="78"/>
      <c r="R134" s="78"/>
      <c r="S134" s="85"/>
    </row>
    <row r="135" spans="1:19" s="85" customFormat="1" ht="15.75" x14ac:dyDescent="0.2">
      <c r="A135" s="321"/>
      <c r="B135" s="146" t="s">
        <v>70</v>
      </c>
      <c r="C135" s="122"/>
      <c r="D135" s="122" t="s">
        <v>62</v>
      </c>
      <c r="E135" s="122"/>
      <c r="F135" s="122"/>
      <c r="G135" s="122">
        <f>G134</f>
        <v>0</v>
      </c>
      <c r="H135" s="122">
        <f t="shared" ref="H135:J135" si="66">H134</f>
        <v>0</v>
      </c>
      <c r="I135" s="122">
        <f t="shared" si="66"/>
        <v>0</v>
      </c>
      <c r="J135" s="122">
        <f t="shared" si="66"/>
        <v>0</v>
      </c>
      <c r="K135" s="122">
        <f t="shared" ref="K135:K198" si="67">G135</f>
        <v>0</v>
      </c>
      <c r="L135" s="122" t="s">
        <v>62</v>
      </c>
      <c r="M135" s="84">
        <v>46022</v>
      </c>
      <c r="N135" s="84">
        <v>46022</v>
      </c>
      <c r="O135" s="78"/>
      <c r="P135" s="74" t="s">
        <v>62</v>
      </c>
      <c r="Q135" s="78"/>
      <c r="R135" s="78"/>
    </row>
    <row r="136" spans="1:19" s="85" customFormat="1" ht="14.25" x14ac:dyDescent="0.2">
      <c r="A136" s="321"/>
      <c r="B136" s="147" t="s">
        <v>76</v>
      </c>
      <c r="C136" s="122"/>
      <c r="D136" s="122"/>
      <c r="E136" s="122"/>
      <c r="F136" s="122"/>
      <c r="G136" s="122" t="s">
        <v>62</v>
      </c>
      <c r="H136" s="122"/>
      <c r="I136" s="122" t="s">
        <v>62</v>
      </c>
      <c r="J136" s="122"/>
      <c r="K136" s="122" t="str">
        <f t="shared" si="67"/>
        <v>X</v>
      </c>
      <c r="L136" s="122" t="s">
        <v>62</v>
      </c>
      <c r="M136" s="122"/>
      <c r="N136" s="122"/>
      <c r="O136" s="74" t="s">
        <v>62</v>
      </c>
      <c r="P136" s="74" t="s">
        <v>62</v>
      </c>
      <c r="Q136" s="74" t="s">
        <v>62</v>
      </c>
      <c r="R136" s="74" t="s">
        <v>62</v>
      </c>
    </row>
    <row r="137" spans="1:19" s="85" customFormat="1" ht="65.45" customHeight="1" x14ac:dyDescent="0.2">
      <c r="A137" s="321"/>
      <c r="B137" s="148" t="s">
        <v>192</v>
      </c>
      <c r="C137" s="122"/>
      <c r="D137" s="122" t="s">
        <v>62</v>
      </c>
      <c r="E137" s="122"/>
      <c r="F137" s="122"/>
      <c r="G137" s="122">
        <f>G134</f>
        <v>0</v>
      </c>
      <c r="H137" s="122">
        <f t="shared" ref="H137:J137" si="68">H134</f>
        <v>0</v>
      </c>
      <c r="I137" s="122">
        <f t="shared" si="68"/>
        <v>0</v>
      </c>
      <c r="J137" s="122">
        <f t="shared" si="68"/>
        <v>0</v>
      </c>
      <c r="K137" s="122">
        <f t="shared" si="67"/>
        <v>0</v>
      </c>
      <c r="L137" s="122" t="s">
        <v>62</v>
      </c>
      <c r="M137" s="84">
        <v>46022</v>
      </c>
      <c r="N137" s="84">
        <v>46022</v>
      </c>
      <c r="O137" s="78"/>
      <c r="P137" s="74" t="s">
        <v>62</v>
      </c>
      <c r="Q137" s="78"/>
      <c r="R137" s="78"/>
    </row>
    <row r="138" spans="1:19" s="85" customFormat="1" ht="15" customHeight="1" x14ac:dyDescent="0.2">
      <c r="A138" s="321"/>
      <c r="B138" s="147" t="s">
        <v>193</v>
      </c>
      <c r="C138" s="122"/>
      <c r="D138" s="122"/>
      <c r="E138" s="122"/>
      <c r="F138" s="122"/>
      <c r="G138" s="122" t="s">
        <v>62</v>
      </c>
      <c r="H138" s="122"/>
      <c r="I138" s="122" t="s">
        <v>62</v>
      </c>
      <c r="J138" s="122"/>
      <c r="K138" s="122" t="str">
        <f t="shared" si="67"/>
        <v>X</v>
      </c>
      <c r="L138" s="122" t="s">
        <v>62</v>
      </c>
      <c r="M138" s="122"/>
      <c r="N138" s="122"/>
      <c r="O138" s="74" t="s">
        <v>62</v>
      </c>
      <c r="P138" s="74" t="s">
        <v>62</v>
      </c>
      <c r="Q138" s="74" t="s">
        <v>62</v>
      </c>
      <c r="R138" s="74" t="s">
        <v>62</v>
      </c>
    </row>
    <row r="139" spans="1:19" s="85" customFormat="1" ht="38.65" customHeight="1" x14ac:dyDescent="0.2">
      <c r="A139" s="321"/>
      <c r="B139" s="148" t="s">
        <v>330</v>
      </c>
      <c r="C139" s="122"/>
      <c r="D139" s="122" t="s">
        <v>62</v>
      </c>
      <c r="E139" s="122"/>
      <c r="F139" s="122"/>
      <c r="G139" s="122">
        <f>G135</f>
        <v>0</v>
      </c>
      <c r="H139" s="122">
        <f t="shared" ref="H139:J139" si="69">H135</f>
        <v>0</v>
      </c>
      <c r="I139" s="122">
        <f t="shared" si="69"/>
        <v>0</v>
      </c>
      <c r="J139" s="122">
        <f t="shared" si="69"/>
        <v>0</v>
      </c>
      <c r="K139" s="122">
        <f t="shared" si="67"/>
        <v>0</v>
      </c>
      <c r="L139" s="122" t="s">
        <v>62</v>
      </c>
      <c r="M139" s="84">
        <v>46022</v>
      </c>
      <c r="N139" s="84">
        <v>46022</v>
      </c>
      <c r="O139" s="78"/>
      <c r="P139" s="74" t="s">
        <v>62</v>
      </c>
      <c r="Q139" s="78"/>
      <c r="R139" s="78"/>
    </row>
    <row r="140" spans="1:19" s="85" customFormat="1" ht="21" customHeight="1" x14ac:dyDescent="0.2">
      <c r="A140" s="321"/>
      <c r="B140" s="147" t="s">
        <v>71</v>
      </c>
      <c r="C140" s="122"/>
      <c r="D140" s="122"/>
      <c r="E140" s="122"/>
      <c r="F140" s="122"/>
      <c r="G140" s="122" t="s">
        <v>62</v>
      </c>
      <c r="H140" s="122"/>
      <c r="I140" s="122" t="s">
        <v>62</v>
      </c>
      <c r="J140" s="122"/>
      <c r="K140" s="122" t="str">
        <f t="shared" si="67"/>
        <v>X</v>
      </c>
      <c r="L140" s="122" t="s">
        <v>62</v>
      </c>
      <c r="M140" s="122"/>
      <c r="N140" s="122"/>
      <c r="O140" s="74" t="s">
        <v>62</v>
      </c>
      <c r="P140" s="74" t="s">
        <v>62</v>
      </c>
      <c r="Q140" s="74" t="s">
        <v>62</v>
      </c>
      <c r="R140" s="74" t="s">
        <v>62</v>
      </c>
    </row>
    <row r="141" spans="1:19" s="85" customFormat="1" ht="21" customHeight="1" x14ac:dyDescent="0.25">
      <c r="A141" s="322"/>
      <c r="B141" s="148" t="s">
        <v>72</v>
      </c>
      <c r="C141" s="122"/>
      <c r="D141" s="122" t="s">
        <v>62</v>
      </c>
      <c r="E141" s="122"/>
      <c r="F141" s="122"/>
      <c r="G141" s="122">
        <f>G139</f>
        <v>0</v>
      </c>
      <c r="H141" s="122">
        <f t="shared" ref="H141:J141" si="70">H139</f>
        <v>0</v>
      </c>
      <c r="I141" s="122">
        <f t="shared" si="70"/>
        <v>0</v>
      </c>
      <c r="J141" s="122">
        <f t="shared" si="70"/>
        <v>0</v>
      </c>
      <c r="K141" s="122">
        <f t="shared" si="67"/>
        <v>0</v>
      </c>
      <c r="L141" s="122" t="s">
        <v>62</v>
      </c>
      <c r="M141" s="84">
        <v>46022</v>
      </c>
      <c r="N141" s="84">
        <v>46022</v>
      </c>
      <c r="O141" s="78"/>
      <c r="P141" s="74" t="s">
        <v>62</v>
      </c>
      <c r="Q141" s="78"/>
      <c r="R141" s="78"/>
      <c r="S141" s="56"/>
    </row>
    <row r="142" spans="1:19" s="56" customFormat="1" ht="74.45" customHeight="1" x14ac:dyDescent="0.25">
      <c r="A142" s="320" t="s">
        <v>231</v>
      </c>
      <c r="B142" s="137" t="str">
        <f>B134</f>
        <v>Результат предоставления субсидии 2 (код субсидии № 7056):</v>
      </c>
      <c r="C142" s="80" t="s">
        <v>59</v>
      </c>
      <c r="D142" s="81" t="s">
        <v>60</v>
      </c>
      <c r="E142" s="81" t="s">
        <v>61</v>
      </c>
      <c r="F142" s="80">
        <v>642</v>
      </c>
      <c r="G142" s="80">
        <v>2</v>
      </c>
      <c r="H142" s="80">
        <f>G142</f>
        <v>2</v>
      </c>
      <c r="I142" s="80">
        <v>0</v>
      </c>
      <c r="J142" s="80">
        <v>0</v>
      </c>
      <c r="K142" s="80">
        <f t="shared" si="67"/>
        <v>2</v>
      </c>
      <c r="L142" s="80"/>
      <c r="M142" s="122" t="s">
        <v>62</v>
      </c>
      <c r="N142" s="122" t="s">
        <v>62</v>
      </c>
      <c r="O142" s="78">
        <v>80000</v>
      </c>
      <c r="P142" s="78"/>
      <c r="Q142" s="78"/>
      <c r="R142" s="78"/>
      <c r="S142" s="85"/>
    </row>
    <row r="143" spans="1:19" s="85" customFormat="1" ht="15.75" x14ac:dyDescent="0.2">
      <c r="A143" s="321"/>
      <c r="B143" s="146" t="s">
        <v>70</v>
      </c>
      <c r="C143" s="122"/>
      <c r="D143" s="122" t="s">
        <v>62</v>
      </c>
      <c r="E143" s="122"/>
      <c r="F143" s="122"/>
      <c r="G143" s="122">
        <f>G142</f>
        <v>2</v>
      </c>
      <c r="H143" s="122">
        <f t="shared" ref="H143:J143" si="71">H142</f>
        <v>2</v>
      </c>
      <c r="I143" s="122">
        <f t="shared" si="71"/>
        <v>0</v>
      </c>
      <c r="J143" s="122">
        <f t="shared" si="71"/>
        <v>0</v>
      </c>
      <c r="K143" s="122">
        <f t="shared" si="67"/>
        <v>2</v>
      </c>
      <c r="L143" s="122" t="s">
        <v>62</v>
      </c>
      <c r="M143" s="84">
        <v>46022</v>
      </c>
      <c r="N143" s="84">
        <v>46022</v>
      </c>
      <c r="O143" s="78"/>
      <c r="P143" s="74" t="s">
        <v>62</v>
      </c>
      <c r="Q143" s="78"/>
      <c r="R143" s="78"/>
    </row>
    <row r="144" spans="1:19" s="85" customFormat="1" ht="14.25" x14ac:dyDescent="0.2">
      <c r="A144" s="321"/>
      <c r="B144" s="147" t="s">
        <v>76</v>
      </c>
      <c r="C144" s="122"/>
      <c r="D144" s="122"/>
      <c r="E144" s="122"/>
      <c r="F144" s="122"/>
      <c r="G144" s="122" t="s">
        <v>62</v>
      </c>
      <c r="H144" s="122"/>
      <c r="I144" s="122" t="s">
        <v>62</v>
      </c>
      <c r="J144" s="122"/>
      <c r="K144" s="122" t="str">
        <f t="shared" si="67"/>
        <v>X</v>
      </c>
      <c r="L144" s="122" t="s">
        <v>62</v>
      </c>
      <c r="M144" s="122"/>
      <c r="N144" s="122"/>
      <c r="O144" s="74" t="s">
        <v>62</v>
      </c>
      <c r="P144" s="74" t="s">
        <v>62</v>
      </c>
      <c r="Q144" s="74" t="s">
        <v>62</v>
      </c>
      <c r="R144" s="74" t="s">
        <v>62</v>
      </c>
    </row>
    <row r="145" spans="1:19" s="85" customFormat="1" ht="65.45" customHeight="1" x14ac:dyDescent="0.2">
      <c r="A145" s="321"/>
      <c r="B145" s="148" t="s">
        <v>192</v>
      </c>
      <c r="C145" s="122"/>
      <c r="D145" s="122" t="s">
        <v>62</v>
      </c>
      <c r="E145" s="122"/>
      <c r="F145" s="122"/>
      <c r="G145" s="122">
        <f>G142</f>
        <v>2</v>
      </c>
      <c r="H145" s="122">
        <f t="shared" ref="H145:J145" si="72">H142</f>
        <v>2</v>
      </c>
      <c r="I145" s="122">
        <f t="shared" si="72"/>
        <v>0</v>
      </c>
      <c r="J145" s="122">
        <f t="shared" si="72"/>
        <v>0</v>
      </c>
      <c r="K145" s="122">
        <f t="shared" si="67"/>
        <v>2</v>
      </c>
      <c r="L145" s="122" t="s">
        <v>62</v>
      </c>
      <c r="M145" s="84">
        <v>46022</v>
      </c>
      <c r="N145" s="84">
        <v>46022</v>
      </c>
      <c r="O145" s="78"/>
      <c r="P145" s="74" t="s">
        <v>62</v>
      </c>
      <c r="Q145" s="78"/>
      <c r="R145" s="78"/>
    </row>
    <row r="146" spans="1:19" s="85" customFormat="1" ht="15" customHeight="1" x14ac:dyDescent="0.2">
      <c r="A146" s="321"/>
      <c r="B146" s="147" t="s">
        <v>193</v>
      </c>
      <c r="C146" s="122"/>
      <c r="D146" s="122"/>
      <c r="E146" s="122"/>
      <c r="F146" s="122"/>
      <c r="G146" s="122" t="s">
        <v>62</v>
      </c>
      <c r="H146" s="122"/>
      <c r="I146" s="122" t="s">
        <v>62</v>
      </c>
      <c r="J146" s="122"/>
      <c r="K146" s="122" t="str">
        <f t="shared" si="67"/>
        <v>X</v>
      </c>
      <c r="L146" s="122" t="s">
        <v>62</v>
      </c>
      <c r="M146" s="122"/>
      <c r="N146" s="122"/>
      <c r="O146" s="74" t="s">
        <v>62</v>
      </c>
      <c r="P146" s="74" t="s">
        <v>62</v>
      </c>
      <c r="Q146" s="74" t="s">
        <v>62</v>
      </c>
      <c r="R146" s="74" t="s">
        <v>62</v>
      </c>
    </row>
    <row r="147" spans="1:19" s="85" customFormat="1" ht="38.65" customHeight="1" x14ac:dyDescent="0.2">
      <c r="A147" s="321"/>
      <c r="B147" s="148" t="s">
        <v>330</v>
      </c>
      <c r="C147" s="122"/>
      <c r="D147" s="122" t="s">
        <v>62</v>
      </c>
      <c r="E147" s="122"/>
      <c r="F147" s="122"/>
      <c r="G147" s="122">
        <f>G143</f>
        <v>2</v>
      </c>
      <c r="H147" s="122">
        <f t="shared" ref="H147:J147" si="73">H143</f>
        <v>2</v>
      </c>
      <c r="I147" s="122">
        <f t="shared" si="73"/>
        <v>0</v>
      </c>
      <c r="J147" s="122">
        <f t="shared" si="73"/>
        <v>0</v>
      </c>
      <c r="K147" s="122">
        <f t="shared" si="67"/>
        <v>2</v>
      </c>
      <c r="L147" s="122" t="s">
        <v>62</v>
      </c>
      <c r="M147" s="84">
        <v>46022</v>
      </c>
      <c r="N147" s="84">
        <v>46022</v>
      </c>
      <c r="O147" s="78"/>
      <c r="P147" s="74" t="s">
        <v>62</v>
      </c>
      <c r="Q147" s="78"/>
      <c r="R147" s="78"/>
    </row>
    <row r="148" spans="1:19" s="85" customFormat="1" ht="21" customHeight="1" x14ac:dyDescent="0.2">
      <c r="A148" s="321"/>
      <c r="B148" s="147" t="s">
        <v>71</v>
      </c>
      <c r="C148" s="122"/>
      <c r="D148" s="122"/>
      <c r="E148" s="122"/>
      <c r="F148" s="122"/>
      <c r="G148" s="122" t="s">
        <v>62</v>
      </c>
      <c r="H148" s="122"/>
      <c r="I148" s="122" t="s">
        <v>62</v>
      </c>
      <c r="J148" s="122"/>
      <c r="K148" s="122" t="str">
        <f t="shared" si="67"/>
        <v>X</v>
      </c>
      <c r="L148" s="122" t="s">
        <v>62</v>
      </c>
      <c r="M148" s="122"/>
      <c r="N148" s="122"/>
      <c r="O148" s="74" t="s">
        <v>62</v>
      </c>
      <c r="P148" s="74" t="s">
        <v>62</v>
      </c>
      <c r="Q148" s="74" t="s">
        <v>62</v>
      </c>
      <c r="R148" s="74" t="s">
        <v>62</v>
      </c>
    </row>
    <row r="149" spans="1:19" s="85" customFormat="1" ht="21" customHeight="1" x14ac:dyDescent="0.25">
      <c r="A149" s="322"/>
      <c r="B149" s="148" t="s">
        <v>72</v>
      </c>
      <c r="C149" s="122"/>
      <c r="D149" s="122" t="s">
        <v>62</v>
      </c>
      <c r="E149" s="122"/>
      <c r="F149" s="122"/>
      <c r="G149" s="122">
        <f>G147</f>
        <v>2</v>
      </c>
      <c r="H149" s="122">
        <f t="shared" ref="H149:J149" si="74">H147</f>
        <v>2</v>
      </c>
      <c r="I149" s="122">
        <f t="shared" si="74"/>
        <v>0</v>
      </c>
      <c r="J149" s="122">
        <f t="shared" si="74"/>
        <v>0</v>
      </c>
      <c r="K149" s="122">
        <f t="shared" si="67"/>
        <v>2</v>
      </c>
      <c r="L149" s="122" t="s">
        <v>62</v>
      </c>
      <c r="M149" s="84">
        <v>46022</v>
      </c>
      <c r="N149" s="84">
        <v>46022</v>
      </c>
      <c r="O149" s="78"/>
      <c r="P149" s="74" t="s">
        <v>62</v>
      </c>
      <c r="Q149" s="78"/>
      <c r="R149" s="78"/>
      <c r="S149" s="56"/>
    </row>
    <row r="150" spans="1:19" s="56" customFormat="1" ht="74.45" customHeight="1" x14ac:dyDescent="0.25">
      <c r="A150" s="320" t="s">
        <v>232</v>
      </c>
      <c r="B150" s="137" t="str">
        <f>B142</f>
        <v>Результат предоставления субсидии 2 (код субсидии № 7056):</v>
      </c>
      <c r="C150" s="80" t="s">
        <v>59</v>
      </c>
      <c r="D150" s="81" t="s">
        <v>60</v>
      </c>
      <c r="E150" s="81" t="s">
        <v>61</v>
      </c>
      <c r="F150" s="80">
        <v>642</v>
      </c>
      <c r="G150" s="80"/>
      <c r="H150" s="80">
        <f>G150</f>
        <v>0</v>
      </c>
      <c r="I150" s="80">
        <v>0</v>
      </c>
      <c r="J150" s="80">
        <v>0</v>
      </c>
      <c r="K150" s="80">
        <f t="shared" si="67"/>
        <v>0</v>
      </c>
      <c r="L150" s="80"/>
      <c r="M150" s="122" t="s">
        <v>62</v>
      </c>
      <c r="N150" s="122" t="s">
        <v>62</v>
      </c>
      <c r="O150" s="78"/>
      <c r="P150" s="78"/>
      <c r="Q150" s="78"/>
      <c r="R150" s="78"/>
      <c r="S150" s="85"/>
    </row>
    <row r="151" spans="1:19" s="85" customFormat="1" ht="15.75" x14ac:dyDescent="0.2">
      <c r="A151" s="321"/>
      <c r="B151" s="146" t="s">
        <v>70</v>
      </c>
      <c r="C151" s="122"/>
      <c r="D151" s="122" t="s">
        <v>62</v>
      </c>
      <c r="E151" s="122"/>
      <c r="F151" s="122"/>
      <c r="G151" s="122">
        <f>G150</f>
        <v>0</v>
      </c>
      <c r="H151" s="122">
        <f t="shared" ref="H151:J151" si="75">H150</f>
        <v>0</v>
      </c>
      <c r="I151" s="122">
        <f t="shared" si="75"/>
        <v>0</v>
      </c>
      <c r="J151" s="122">
        <f t="shared" si="75"/>
        <v>0</v>
      </c>
      <c r="K151" s="122">
        <f t="shared" si="67"/>
        <v>0</v>
      </c>
      <c r="L151" s="122" t="s">
        <v>62</v>
      </c>
      <c r="M151" s="84">
        <v>46022</v>
      </c>
      <c r="N151" s="84">
        <v>46022</v>
      </c>
      <c r="O151" s="78"/>
      <c r="P151" s="74" t="s">
        <v>62</v>
      </c>
      <c r="Q151" s="78"/>
      <c r="R151" s="78"/>
    </row>
    <row r="152" spans="1:19" s="85" customFormat="1" ht="14.25" x14ac:dyDescent="0.2">
      <c r="A152" s="321"/>
      <c r="B152" s="147" t="s">
        <v>76</v>
      </c>
      <c r="C152" s="122"/>
      <c r="D152" s="122"/>
      <c r="E152" s="122"/>
      <c r="F152" s="122"/>
      <c r="G152" s="122" t="s">
        <v>62</v>
      </c>
      <c r="H152" s="122"/>
      <c r="I152" s="122" t="s">
        <v>62</v>
      </c>
      <c r="J152" s="122"/>
      <c r="K152" s="122" t="str">
        <f t="shared" si="67"/>
        <v>X</v>
      </c>
      <c r="L152" s="122" t="s">
        <v>62</v>
      </c>
      <c r="M152" s="122"/>
      <c r="N152" s="122"/>
      <c r="O152" s="74" t="s">
        <v>62</v>
      </c>
      <c r="P152" s="74" t="s">
        <v>62</v>
      </c>
      <c r="Q152" s="74" t="s">
        <v>62</v>
      </c>
      <c r="R152" s="74" t="s">
        <v>62</v>
      </c>
    </row>
    <row r="153" spans="1:19" s="85" customFormat="1" ht="65.45" customHeight="1" x14ac:dyDescent="0.2">
      <c r="A153" s="321"/>
      <c r="B153" s="148" t="s">
        <v>192</v>
      </c>
      <c r="C153" s="122"/>
      <c r="D153" s="122" t="s">
        <v>62</v>
      </c>
      <c r="E153" s="122"/>
      <c r="F153" s="122"/>
      <c r="G153" s="122">
        <f>G150</f>
        <v>0</v>
      </c>
      <c r="H153" s="122">
        <f t="shared" ref="H153:J153" si="76">H150</f>
        <v>0</v>
      </c>
      <c r="I153" s="122">
        <f t="shared" si="76"/>
        <v>0</v>
      </c>
      <c r="J153" s="122">
        <f t="shared" si="76"/>
        <v>0</v>
      </c>
      <c r="K153" s="122">
        <f t="shared" si="67"/>
        <v>0</v>
      </c>
      <c r="L153" s="122" t="s">
        <v>62</v>
      </c>
      <c r="M153" s="84">
        <v>46022</v>
      </c>
      <c r="N153" s="84">
        <v>46022</v>
      </c>
      <c r="O153" s="78"/>
      <c r="P153" s="74" t="s">
        <v>62</v>
      </c>
      <c r="Q153" s="78"/>
      <c r="R153" s="78"/>
    </row>
    <row r="154" spans="1:19" s="85" customFormat="1" ht="15" customHeight="1" x14ac:dyDescent="0.2">
      <c r="A154" s="321"/>
      <c r="B154" s="147" t="s">
        <v>193</v>
      </c>
      <c r="C154" s="122"/>
      <c r="D154" s="122"/>
      <c r="E154" s="122"/>
      <c r="F154" s="122"/>
      <c r="G154" s="122" t="s">
        <v>62</v>
      </c>
      <c r="H154" s="122"/>
      <c r="I154" s="122" t="s">
        <v>62</v>
      </c>
      <c r="J154" s="122"/>
      <c r="K154" s="122" t="str">
        <f t="shared" si="67"/>
        <v>X</v>
      </c>
      <c r="L154" s="122" t="s">
        <v>62</v>
      </c>
      <c r="M154" s="122"/>
      <c r="N154" s="122"/>
      <c r="O154" s="74" t="s">
        <v>62</v>
      </c>
      <c r="P154" s="74" t="s">
        <v>62</v>
      </c>
      <c r="Q154" s="74" t="s">
        <v>62</v>
      </c>
      <c r="R154" s="74" t="s">
        <v>62</v>
      </c>
    </row>
    <row r="155" spans="1:19" s="85" customFormat="1" ht="38.65" customHeight="1" x14ac:dyDescent="0.2">
      <c r="A155" s="321"/>
      <c r="B155" s="148" t="s">
        <v>330</v>
      </c>
      <c r="C155" s="122"/>
      <c r="D155" s="122" t="s">
        <v>62</v>
      </c>
      <c r="E155" s="122"/>
      <c r="F155" s="122"/>
      <c r="G155" s="122">
        <f>G151</f>
        <v>0</v>
      </c>
      <c r="H155" s="122">
        <f t="shared" ref="H155:J155" si="77">H151</f>
        <v>0</v>
      </c>
      <c r="I155" s="122">
        <f t="shared" si="77"/>
        <v>0</v>
      </c>
      <c r="J155" s="122">
        <f t="shared" si="77"/>
        <v>0</v>
      </c>
      <c r="K155" s="122">
        <f t="shared" si="67"/>
        <v>0</v>
      </c>
      <c r="L155" s="122" t="s">
        <v>62</v>
      </c>
      <c r="M155" s="84">
        <v>46022</v>
      </c>
      <c r="N155" s="84">
        <v>46022</v>
      </c>
      <c r="O155" s="78"/>
      <c r="P155" s="74" t="s">
        <v>62</v>
      </c>
      <c r="Q155" s="78"/>
      <c r="R155" s="78"/>
    </row>
    <row r="156" spans="1:19" s="85" customFormat="1" ht="21" customHeight="1" x14ac:dyDescent="0.2">
      <c r="A156" s="321"/>
      <c r="B156" s="147" t="s">
        <v>71</v>
      </c>
      <c r="C156" s="122"/>
      <c r="D156" s="122"/>
      <c r="E156" s="122"/>
      <c r="F156" s="122"/>
      <c r="G156" s="122" t="s">
        <v>62</v>
      </c>
      <c r="H156" s="122"/>
      <c r="I156" s="122" t="s">
        <v>62</v>
      </c>
      <c r="J156" s="122"/>
      <c r="K156" s="122" t="str">
        <f t="shared" si="67"/>
        <v>X</v>
      </c>
      <c r="L156" s="122" t="s">
        <v>62</v>
      </c>
      <c r="M156" s="122"/>
      <c r="N156" s="122"/>
      <c r="O156" s="74" t="s">
        <v>62</v>
      </c>
      <c r="P156" s="74" t="s">
        <v>62</v>
      </c>
      <c r="Q156" s="74" t="s">
        <v>62</v>
      </c>
      <c r="R156" s="74" t="s">
        <v>62</v>
      </c>
    </row>
    <row r="157" spans="1:19" s="85" customFormat="1" ht="21" customHeight="1" x14ac:dyDescent="0.25">
      <c r="A157" s="322"/>
      <c r="B157" s="148" t="s">
        <v>72</v>
      </c>
      <c r="C157" s="122"/>
      <c r="D157" s="122" t="s">
        <v>62</v>
      </c>
      <c r="E157" s="122"/>
      <c r="F157" s="122"/>
      <c r="G157" s="122">
        <f>G155</f>
        <v>0</v>
      </c>
      <c r="H157" s="122">
        <f t="shared" ref="H157:J157" si="78">H155</f>
        <v>0</v>
      </c>
      <c r="I157" s="122">
        <f t="shared" si="78"/>
        <v>0</v>
      </c>
      <c r="J157" s="122">
        <f t="shared" si="78"/>
        <v>0</v>
      </c>
      <c r="K157" s="122">
        <f t="shared" si="67"/>
        <v>0</v>
      </c>
      <c r="L157" s="122" t="s">
        <v>62</v>
      </c>
      <c r="M157" s="84">
        <v>46022</v>
      </c>
      <c r="N157" s="84">
        <v>46022</v>
      </c>
      <c r="O157" s="78"/>
      <c r="P157" s="74" t="s">
        <v>62</v>
      </c>
      <c r="Q157" s="78"/>
      <c r="R157" s="78"/>
      <c r="S157" s="56"/>
    </row>
    <row r="158" spans="1:19" s="56" customFormat="1" ht="74.45" customHeight="1" x14ac:dyDescent="0.25">
      <c r="A158" s="320" t="s">
        <v>233</v>
      </c>
      <c r="B158" s="137" t="str">
        <f>B150</f>
        <v>Результат предоставления субсидии 2 (код субсидии № 7056):</v>
      </c>
      <c r="C158" s="80" t="s">
        <v>59</v>
      </c>
      <c r="D158" s="81" t="s">
        <v>60</v>
      </c>
      <c r="E158" s="81" t="s">
        <v>61</v>
      </c>
      <c r="F158" s="80">
        <v>642</v>
      </c>
      <c r="G158" s="80">
        <v>2</v>
      </c>
      <c r="H158" s="80">
        <f>G158</f>
        <v>2</v>
      </c>
      <c r="I158" s="80">
        <v>0</v>
      </c>
      <c r="J158" s="80">
        <v>0</v>
      </c>
      <c r="K158" s="80">
        <f t="shared" si="67"/>
        <v>2</v>
      </c>
      <c r="L158" s="80"/>
      <c r="M158" s="122" t="s">
        <v>62</v>
      </c>
      <c r="N158" s="122" t="s">
        <v>62</v>
      </c>
      <c r="O158" s="78">
        <v>150000</v>
      </c>
      <c r="P158" s="78"/>
      <c r="Q158" s="78">
        <v>4580</v>
      </c>
      <c r="R158" s="78"/>
      <c r="S158" s="85"/>
    </row>
    <row r="159" spans="1:19" s="85" customFormat="1" ht="15.75" x14ac:dyDescent="0.2">
      <c r="A159" s="321"/>
      <c r="B159" s="146" t="s">
        <v>70</v>
      </c>
      <c r="C159" s="122"/>
      <c r="D159" s="122" t="s">
        <v>62</v>
      </c>
      <c r="E159" s="122"/>
      <c r="F159" s="122"/>
      <c r="G159" s="122">
        <f>G158</f>
        <v>2</v>
      </c>
      <c r="H159" s="122">
        <f t="shared" ref="H159:J159" si="79">H158</f>
        <v>2</v>
      </c>
      <c r="I159" s="122">
        <f t="shared" si="79"/>
        <v>0</v>
      </c>
      <c r="J159" s="122">
        <f t="shared" si="79"/>
        <v>0</v>
      </c>
      <c r="K159" s="122">
        <f t="shared" si="67"/>
        <v>2</v>
      </c>
      <c r="L159" s="122" t="s">
        <v>62</v>
      </c>
      <c r="M159" s="84">
        <v>46022</v>
      </c>
      <c r="N159" s="84">
        <v>46022</v>
      </c>
      <c r="O159" s="78"/>
      <c r="P159" s="74" t="s">
        <v>62</v>
      </c>
      <c r="Q159" s="78"/>
      <c r="R159" s="78"/>
    </row>
    <row r="160" spans="1:19" s="85" customFormat="1" ht="14.25" x14ac:dyDescent="0.2">
      <c r="A160" s="321"/>
      <c r="B160" s="147" t="s">
        <v>76</v>
      </c>
      <c r="C160" s="122"/>
      <c r="D160" s="122"/>
      <c r="E160" s="122"/>
      <c r="F160" s="122"/>
      <c r="G160" s="122" t="s">
        <v>62</v>
      </c>
      <c r="H160" s="122"/>
      <c r="I160" s="122" t="s">
        <v>62</v>
      </c>
      <c r="J160" s="122"/>
      <c r="K160" s="122" t="str">
        <f t="shared" si="67"/>
        <v>X</v>
      </c>
      <c r="L160" s="122" t="s">
        <v>62</v>
      </c>
      <c r="M160" s="122"/>
      <c r="N160" s="122"/>
      <c r="O160" s="74" t="s">
        <v>62</v>
      </c>
      <c r="P160" s="74" t="s">
        <v>62</v>
      </c>
      <c r="Q160" s="74" t="s">
        <v>62</v>
      </c>
      <c r="R160" s="74" t="s">
        <v>62</v>
      </c>
    </row>
    <row r="161" spans="1:19" s="85" customFormat="1" ht="65.45" customHeight="1" x14ac:dyDescent="0.2">
      <c r="A161" s="321"/>
      <c r="B161" s="148" t="s">
        <v>192</v>
      </c>
      <c r="C161" s="122"/>
      <c r="D161" s="122" t="s">
        <v>62</v>
      </c>
      <c r="E161" s="122"/>
      <c r="F161" s="122"/>
      <c r="G161" s="122">
        <f>G158</f>
        <v>2</v>
      </c>
      <c r="H161" s="122">
        <f t="shared" ref="H161:J161" si="80">H158</f>
        <v>2</v>
      </c>
      <c r="I161" s="122">
        <f t="shared" si="80"/>
        <v>0</v>
      </c>
      <c r="J161" s="122">
        <f t="shared" si="80"/>
        <v>0</v>
      </c>
      <c r="K161" s="122">
        <f t="shared" si="67"/>
        <v>2</v>
      </c>
      <c r="L161" s="122" t="s">
        <v>62</v>
      </c>
      <c r="M161" s="84">
        <v>46022</v>
      </c>
      <c r="N161" s="84">
        <v>46022</v>
      </c>
      <c r="O161" s="78"/>
      <c r="P161" s="74" t="s">
        <v>62</v>
      </c>
      <c r="Q161" s="78"/>
      <c r="R161" s="78"/>
    </row>
    <row r="162" spans="1:19" s="85" customFormat="1" ht="15" customHeight="1" x14ac:dyDescent="0.2">
      <c r="A162" s="321"/>
      <c r="B162" s="147" t="s">
        <v>193</v>
      </c>
      <c r="C162" s="122"/>
      <c r="D162" s="122"/>
      <c r="E162" s="122"/>
      <c r="F162" s="122"/>
      <c r="G162" s="122" t="s">
        <v>62</v>
      </c>
      <c r="H162" s="122"/>
      <c r="I162" s="122" t="s">
        <v>62</v>
      </c>
      <c r="J162" s="122"/>
      <c r="K162" s="122" t="str">
        <f t="shared" si="67"/>
        <v>X</v>
      </c>
      <c r="L162" s="122" t="s">
        <v>62</v>
      </c>
      <c r="M162" s="122"/>
      <c r="N162" s="122"/>
      <c r="O162" s="74" t="s">
        <v>62</v>
      </c>
      <c r="P162" s="74" t="s">
        <v>62</v>
      </c>
      <c r="Q162" s="74" t="s">
        <v>62</v>
      </c>
      <c r="R162" s="74" t="s">
        <v>62</v>
      </c>
    </row>
    <row r="163" spans="1:19" s="85" customFormat="1" ht="38.65" customHeight="1" x14ac:dyDescent="0.2">
      <c r="A163" s="321"/>
      <c r="B163" s="148" t="s">
        <v>330</v>
      </c>
      <c r="C163" s="122"/>
      <c r="D163" s="122" t="s">
        <v>62</v>
      </c>
      <c r="E163" s="122"/>
      <c r="F163" s="122"/>
      <c r="G163" s="122">
        <f>G159</f>
        <v>2</v>
      </c>
      <c r="H163" s="122">
        <f t="shared" ref="H163:J163" si="81">H159</f>
        <v>2</v>
      </c>
      <c r="I163" s="122">
        <f t="shared" si="81"/>
        <v>0</v>
      </c>
      <c r="J163" s="122">
        <f t="shared" si="81"/>
        <v>0</v>
      </c>
      <c r="K163" s="122">
        <f t="shared" si="67"/>
        <v>2</v>
      </c>
      <c r="L163" s="122" t="s">
        <v>62</v>
      </c>
      <c r="M163" s="84">
        <v>46022</v>
      </c>
      <c r="N163" s="84">
        <v>46022</v>
      </c>
      <c r="O163" s="78"/>
      <c r="P163" s="74" t="s">
        <v>62</v>
      </c>
      <c r="Q163" s="78"/>
      <c r="R163" s="78"/>
    </row>
    <row r="164" spans="1:19" s="85" customFormat="1" ht="21" customHeight="1" x14ac:dyDescent="0.2">
      <c r="A164" s="321"/>
      <c r="B164" s="147" t="s">
        <v>71</v>
      </c>
      <c r="C164" s="122"/>
      <c r="D164" s="122"/>
      <c r="E164" s="122"/>
      <c r="F164" s="122"/>
      <c r="G164" s="122" t="s">
        <v>62</v>
      </c>
      <c r="H164" s="122"/>
      <c r="I164" s="122" t="s">
        <v>62</v>
      </c>
      <c r="J164" s="122"/>
      <c r="K164" s="122" t="str">
        <f t="shared" si="67"/>
        <v>X</v>
      </c>
      <c r="L164" s="122" t="s">
        <v>62</v>
      </c>
      <c r="M164" s="122"/>
      <c r="N164" s="122"/>
      <c r="O164" s="74" t="s">
        <v>62</v>
      </c>
      <c r="P164" s="74" t="s">
        <v>62</v>
      </c>
      <c r="Q164" s="74" t="s">
        <v>62</v>
      </c>
      <c r="R164" s="74" t="s">
        <v>62</v>
      </c>
    </row>
    <row r="165" spans="1:19" s="85" customFormat="1" ht="21" customHeight="1" x14ac:dyDescent="0.25">
      <c r="A165" s="322"/>
      <c r="B165" s="148" t="s">
        <v>72</v>
      </c>
      <c r="C165" s="122"/>
      <c r="D165" s="122" t="s">
        <v>62</v>
      </c>
      <c r="E165" s="122"/>
      <c r="F165" s="122"/>
      <c r="G165" s="122">
        <f>G163</f>
        <v>2</v>
      </c>
      <c r="H165" s="122">
        <f t="shared" ref="H165:J165" si="82">H163</f>
        <v>2</v>
      </c>
      <c r="I165" s="122">
        <f t="shared" si="82"/>
        <v>0</v>
      </c>
      <c r="J165" s="122">
        <f t="shared" si="82"/>
        <v>0</v>
      </c>
      <c r="K165" s="122">
        <f t="shared" si="67"/>
        <v>2</v>
      </c>
      <c r="L165" s="122" t="s">
        <v>62</v>
      </c>
      <c r="M165" s="84">
        <v>46022</v>
      </c>
      <c r="N165" s="84">
        <v>46022</v>
      </c>
      <c r="O165" s="78"/>
      <c r="P165" s="74" t="s">
        <v>62</v>
      </c>
      <c r="Q165" s="78"/>
      <c r="R165" s="78"/>
      <c r="S165" s="56"/>
    </row>
    <row r="166" spans="1:19" s="56" customFormat="1" ht="74.45" customHeight="1" x14ac:dyDescent="0.25">
      <c r="A166" s="320" t="s">
        <v>234</v>
      </c>
      <c r="B166" s="137" t="str">
        <f>B158</f>
        <v>Результат предоставления субсидии 2 (код субсидии № 7056):</v>
      </c>
      <c r="C166" s="80" t="s">
        <v>59</v>
      </c>
      <c r="D166" s="81" t="s">
        <v>60</v>
      </c>
      <c r="E166" s="81" t="s">
        <v>61</v>
      </c>
      <c r="F166" s="80">
        <v>642</v>
      </c>
      <c r="G166" s="80"/>
      <c r="H166" s="80">
        <f>G166</f>
        <v>0</v>
      </c>
      <c r="I166" s="80">
        <v>0</v>
      </c>
      <c r="J166" s="80">
        <v>0</v>
      </c>
      <c r="K166" s="80">
        <f t="shared" si="67"/>
        <v>0</v>
      </c>
      <c r="L166" s="80"/>
      <c r="M166" s="122" t="s">
        <v>62</v>
      </c>
      <c r="N166" s="122" t="s">
        <v>62</v>
      </c>
      <c r="O166" s="78"/>
      <c r="P166" s="78"/>
      <c r="Q166" s="78"/>
      <c r="R166" s="78"/>
      <c r="S166" s="85"/>
    </row>
    <row r="167" spans="1:19" s="85" customFormat="1" ht="15.75" x14ac:dyDescent="0.2">
      <c r="A167" s="321"/>
      <c r="B167" s="146" t="s">
        <v>70</v>
      </c>
      <c r="C167" s="122"/>
      <c r="D167" s="122" t="s">
        <v>62</v>
      </c>
      <c r="E167" s="122"/>
      <c r="F167" s="122"/>
      <c r="G167" s="122">
        <f>G166</f>
        <v>0</v>
      </c>
      <c r="H167" s="122">
        <f t="shared" ref="H167:J167" si="83">H166</f>
        <v>0</v>
      </c>
      <c r="I167" s="122">
        <f t="shared" si="83"/>
        <v>0</v>
      </c>
      <c r="J167" s="122">
        <f t="shared" si="83"/>
        <v>0</v>
      </c>
      <c r="K167" s="122">
        <f t="shared" si="67"/>
        <v>0</v>
      </c>
      <c r="L167" s="122" t="s">
        <v>62</v>
      </c>
      <c r="M167" s="84">
        <v>46022</v>
      </c>
      <c r="N167" s="84">
        <v>46022</v>
      </c>
      <c r="O167" s="78"/>
      <c r="P167" s="74" t="s">
        <v>62</v>
      </c>
      <c r="Q167" s="78"/>
      <c r="R167" s="78"/>
    </row>
    <row r="168" spans="1:19" s="85" customFormat="1" ht="14.25" x14ac:dyDescent="0.2">
      <c r="A168" s="321"/>
      <c r="B168" s="147" t="s">
        <v>76</v>
      </c>
      <c r="C168" s="122"/>
      <c r="D168" s="122"/>
      <c r="E168" s="122"/>
      <c r="F168" s="122"/>
      <c r="G168" s="122" t="s">
        <v>62</v>
      </c>
      <c r="H168" s="122"/>
      <c r="I168" s="122" t="s">
        <v>62</v>
      </c>
      <c r="J168" s="122"/>
      <c r="K168" s="122" t="str">
        <f t="shared" si="67"/>
        <v>X</v>
      </c>
      <c r="L168" s="122" t="s">
        <v>62</v>
      </c>
      <c r="M168" s="122"/>
      <c r="N168" s="122"/>
      <c r="O168" s="74" t="s">
        <v>62</v>
      </c>
      <c r="P168" s="74" t="s">
        <v>62</v>
      </c>
      <c r="Q168" s="74" t="s">
        <v>62</v>
      </c>
      <c r="R168" s="74" t="s">
        <v>62</v>
      </c>
    </row>
    <row r="169" spans="1:19" s="85" customFormat="1" ht="65.45" customHeight="1" x14ac:dyDescent="0.2">
      <c r="A169" s="321"/>
      <c r="B169" s="148" t="s">
        <v>192</v>
      </c>
      <c r="C169" s="122"/>
      <c r="D169" s="122" t="s">
        <v>62</v>
      </c>
      <c r="E169" s="122"/>
      <c r="F169" s="122"/>
      <c r="G169" s="122">
        <f>G166</f>
        <v>0</v>
      </c>
      <c r="H169" s="122">
        <f t="shared" ref="H169:J169" si="84">H166</f>
        <v>0</v>
      </c>
      <c r="I169" s="122">
        <f t="shared" si="84"/>
        <v>0</v>
      </c>
      <c r="J169" s="122">
        <f t="shared" si="84"/>
        <v>0</v>
      </c>
      <c r="K169" s="122">
        <f t="shared" si="67"/>
        <v>0</v>
      </c>
      <c r="L169" s="122" t="s">
        <v>62</v>
      </c>
      <c r="M169" s="84">
        <v>46022</v>
      </c>
      <c r="N169" s="84">
        <v>46022</v>
      </c>
      <c r="O169" s="78"/>
      <c r="P169" s="74" t="s">
        <v>62</v>
      </c>
      <c r="Q169" s="78"/>
      <c r="R169" s="78"/>
    </row>
    <row r="170" spans="1:19" s="85" customFormat="1" ht="15" customHeight="1" x14ac:dyDescent="0.2">
      <c r="A170" s="321"/>
      <c r="B170" s="147" t="s">
        <v>193</v>
      </c>
      <c r="C170" s="122"/>
      <c r="D170" s="122"/>
      <c r="E170" s="122"/>
      <c r="F170" s="122"/>
      <c r="G170" s="122" t="s">
        <v>62</v>
      </c>
      <c r="H170" s="122"/>
      <c r="I170" s="122" t="s">
        <v>62</v>
      </c>
      <c r="J170" s="122"/>
      <c r="K170" s="122" t="str">
        <f t="shared" si="67"/>
        <v>X</v>
      </c>
      <c r="L170" s="122" t="s">
        <v>62</v>
      </c>
      <c r="M170" s="122"/>
      <c r="N170" s="122"/>
      <c r="O170" s="74" t="s">
        <v>62</v>
      </c>
      <c r="P170" s="74" t="s">
        <v>62</v>
      </c>
      <c r="Q170" s="74" t="s">
        <v>62</v>
      </c>
      <c r="R170" s="74" t="s">
        <v>62</v>
      </c>
    </row>
    <row r="171" spans="1:19" s="85" customFormat="1" ht="38.65" customHeight="1" x14ac:dyDescent="0.2">
      <c r="A171" s="321"/>
      <c r="B171" s="148" t="s">
        <v>330</v>
      </c>
      <c r="C171" s="122"/>
      <c r="D171" s="122" t="s">
        <v>62</v>
      </c>
      <c r="E171" s="122"/>
      <c r="F171" s="122"/>
      <c r="G171" s="122">
        <f>G167</f>
        <v>0</v>
      </c>
      <c r="H171" s="122">
        <f t="shared" ref="H171:J171" si="85">H167</f>
        <v>0</v>
      </c>
      <c r="I171" s="122">
        <f t="shared" si="85"/>
        <v>0</v>
      </c>
      <c r="J171" s="122">
        <f t="shared" si="85"/>
        <v>0</v>
      </c>
      <c r="K171" s="122">
        <f t="shared" si="67"/>
        <v>0</v>
      </c>
      <c r="L171" s="122" t="s">
        <v>62</v>
      </c>
      <c r="M171" s="84">
        <v>46022</v>
      </c>
      <c r="N171" s="84">
        <v>46022</v>
      </c>
      <c r="O171" s="78"/>
      <c r="P171" s="74" t="s">
        <v>62</v>
      </c>
      <c r="Q171" s="78"/>
      <c r="R171" s="78"/>
    </row>
    <row r="172" spans="1:19" s="85" customFormat="1" ht="21" customHeight="1" x14ac:dyDescent="0.2">
      <c r="A172" s="321"/>
      <c r="B172" s="147" t="s">
        <v>71</v>
      </c>
      <c r="C172" s="122"/>
      <c r="D172" s="122"/>
      <c r="E172" s="122"/>
      <c r="F172" s="122"/>
      <c r="G172" s="122" t="s">
        <v>62</v>
      </c>
      <c r="H172" s="122"/>
      <c r="I172" s="122" t="s">
        <v>62</v>
      </c>
      <c r="J172" s="122"/>
      <c r="K172" s="122" t="str">
        <f t="shared" si="67"/>
        <v>X</v>
      </c>
      <c r="L172" s="122" t="s">
        <v>62</v>
      </c>
      <c r="M172" s="122"/>
      <c r="N172" s="122"/>
      <c r="O172" s="74" t="s">
        <v>62</v>
      </c>
      <c r="P172" s="74" t="s">
        <v>62</v>
      </c>
      <c r="Q172" s="74" t="s">
        <v>62</v>
      </c>
      <c r="R172" s="74" t="s">
        <v>62</v>
      </c>
    </row>
    <row r="173" spans="1:19" s="85" customFormat="1" ht="21" customHeight="1" x14ac:dyDescent="0.25">
      <c r="A173" s="322"/>
      <c r="B173" s="148" t="s">
        <v>72</v>
      </c>
      <c r="C173" s="122"/>
      <c r="D173" s="122" t="s">
        <v>62</v>
      </c>
      <c r="E173" s="122"/>
      <c r="F173" s="122"/>
      <c r="G173" s="122">
        <f>G171</f>
        <v>0</v>
      </c>
      <c r="H173" s="122">
        <f t="shared" ref="H173:J173" si="86">H171</f>
        <v>0</v>
      </c>
      <c r="I173" s="122">
        <f t="shared" si="86"/>
        <v>0</v>
      </c>
      <c r="J173" s="122">
        <f t="shared" si="86"/>
        <v>0</v>
      </c>
      <c r="K173" s="122">
        <f t="shared" si="67"/>
        <v>0</v>
      </c>
      <c r="L173" s="122" t="s">
        <v>62</v>
      </c>
      <c r="M173" s="84">
        <v>46022</v>
      </c>
      <c r="N173" s="84">
        <v>46022</v>
      </c>
      <c r="O173" s="78"/>
      <c r="P173" s="74" t="s">
        <v>62</v>
      </c>
      <c r="Q173" s="78"/>
      <c r="R173" s="78"/>
      <c r="S173" s="56"/>
    </row>
    <row r="174" spans="1:19" s="56" customFormat="1" ht="74.45" customHeight="1" x14ac:dyDescent="0.25">
      <c r="A174" s="320" t="s">
        <v>235</v>
      </c>
      <c r="B174" s="137" t="str">
        <f>B166</f>
        <v>Результат предоставления субсидии 2 (код субсидии № 7056):</v>
      </c>
      <c r="C174" s="80" t="s">
        <v>59</v>
      </c>
      <c r="D174" s="81" t="s">
        <v>60</v>
      </c>
      <c r="E174" s="81" t="s">
        <v>61</v>
      </c>
      <c r="F174" s="80">
        <v>642</v>
      </c>
      <c r="G174" s="80"/>
      <c r="H174" s="80">
        <f>G174</f>
        <v>0</v>
      </c>
      <c r="I174" s="80">
        <v>0</v>
      </c>
      <c r="J174" s="80">
        <v>0</v>
      </c>
      <c r="K174" s="80">
        <f t="shared" si="67"/>
        <v>0</v>
      </c>
      <c r="L174" s="80"/>
      <c r="M174" s="122" t="s">
        <v>62</v>
      </c>
      <c r="N174" s="122" t="s">
        <v>62</v>
      </c>
      <c r="O174" s="78"/>
      <c r="P174" s="78"/>
      <c r="Q174" s="78"/>
      <c r="R174" s="78"/>
      <c r="S174" s="85"/>
    </row>
    <row r="175" spans="1:19" s="85" customFormat="1" ht="15.75" x14ac:dyDescent="0.2">
      <c r="A175" s="321"/>
      <c r="B175" s="146" t="s">
        <v>70</v>
      </c>
      <c r="C175" s="122"/>
      <c r="D175" s="122" t="s">
        <v>62</v>
      </c>
      <c r="E175" s="122"/>
      <c r="F175" s="122"/>
      <c r="G175" s="122">
        <f>G174</f>
        <v>0</v>
      </c>
      <c r="H175" s="122">
        <f t="shared" ref="H175:J175" si="87">H174</f>
        <v>0</v>
      </c>
      <c r="I175" s="122">
        <f t="shared" si="87"/>
        <v>0</v>
      </c>
      <c r="J175" s="122">
        <f t="shared" si="87"/>
        <v>0</v>
      </c>
      <c r="K175" s="122">
        <f t="shared" si="67"/>
        <v>0</v>
      </c>
      <c r="L175" s="122" t="s">
        <v>62</v>
      </c>
      <c r="M175" s="84">
        <v>46022</v>
      </c>
      <c r="N175" s="84">
        <v>46022</v>
      </c>
      <c r="O175" s="78"/>
      <c r="P175" s="74" t="s">
        <v>62</v>
      </c>
      <c r="Q175" s="78"/>
      <c r="R175" s="78"/>
    </row>
    <row r="176" spans="1:19" s="85" customFormat="1" ht="14.25" x14ac:dyDescent="0.2">
      <c r="A176" s="321"/>
      <c r="B176" s="147" t="s">
        <v>76</v>
      </c>
      <c r="C176" s="122"/>
      <c r="D176" s="122"/>
      <c r="E176" s="122"/>
      <c r="F176" s="122"/>
      <c r="G176" s="122" t="s">
        <v>62</v>
      </c>
      <c r="H176" s="122"/>
      <c r="I176" s="122" t="s">
        <v>62</v>
      </c>
      <c r="J176" s="122"/>
      <c r="K176" s="122" t="str">
        <f t="shared" si="67"/>
        <v>X</v>
      </c>
      <c r="L176" s="122" t="s">
        <v>62</v>
      </c>
      <c r="M176" s="122"/>
      <c r="N176" s="122"/>
      <c r="O176" s="74" t="s">
        <v>62</v>
      </c>
      <c r="P176" s="74" t="s">
        <v>62</v>
      </c>
      <c r="Q176" s="74" t="s">
        <v>62</v>
      </c>
      <c r="R176" s="74" t="s">
        <v>62</v>
      </c>
    </row>
    <row r="177" spans="1:19" s="85" customFormat="1" ht="65.45" customHeight="1" x14ac:dyDescent="0.2">
      <c r="A177" s="321"/>
      <c r="B177" s="148" t="s">
        <v>192</v>
      </c>
      <c r="C177" s="122"/>
      <c r="D177" s="122" t="s">
        <v>62</v>
      </c>
      <c r="E177" s="122"/>
      <c r="F177" s="122"/>
      <c r="G177" s="122">
        <f>G174</f>
        <v>0</v>
      </c>
      <c r="H177" s="122">
        <f t="shared" ref="H177:J177" si="88">H174</f>
        <v>0</v>
      </c>
      <c r="I177" s="122">
        <f t="shared" si="88"/>
        <v>0</v>
      </c>
      <c r="J177" s="122">
        <f t="shared" si="88"/>
        <v>0</v>
      </c>
      <c r="K177" s="122">
        <f t="shared" si="67"/>
        <v>0</v>
      </c>
      <c r="L177" s="122" t="s">
        <v>62</v>
      </c>
      <c r="M177" s="84">
        <v>46022</v>
      </c>
      <c r="N177" s="84">
        <v>46022</v>
      </c>
      <c r="O177" s="78"/>
      <c r="P177" s="74" t="s">
        <v>62</v>
      </c>
      <c r="Q177" s="78"/>
      <c r="R177" s="78"/>
    </row>
    <row r="178" spans="1:19" s="85" customFormat="1" ht="15" customHeight="1" x14ac:dyDescent="0.2">
      <c r="A178" s="321"/>
      <c r="B178" s="147" t="s">
        <v>193</v>
      </c>
      <c r="C178" s="122"/>
      <c r="D178" s="122"/>
      <c r="E178" s="122"/>
      <c r="F178" s="122"/>
      <c r="G178" s="122" t="s">
        <v>62</v>
      </c>
      <c r="H178" s="122"/>
      <c r="I178" s="122" t="s">
        <v>62</v>
      </c>
      <c r="J178" s="122"/>
      <c r="K178" s="122" t="str">
        <f t="shared" si="67"/>
        <v>X</v>
      </c>
      <c r="L178" s="122" t="s">
        <v>62</v>
      </c>
      <c r="M178" s="122"/>
      <c r="N178" s="122"/>
      <c r="O178" s="74" t="s">
        <v>62</v>
      </c>
      <c r="P178" s="74" t="s">
        <v>62</v>
      </c>
      <c r="Q178" s="74" t="s">
        <v>62</v>
      </c>
      <c r="R178" s="74" t="s">
        <v>62</v>
      </c>
    </row>
    <row r="179" spans="1:19" s="85" customFormat="1" ht="38.65" customHeight="1" x14ac:dyDescent="0.2">
      <c r="A179" s="321"/>
      <c r="B179" s="148" t="s">
        <v>330</v>
      </c>
      <c r="C179" s="122"/>
      <c r="D179" s="122" t="s">
        <v>62</v>
      </c>
      <c r="E179" s="122"/>
      <c r="F179" s="122"/>
      <c r="G179" s="122">
        <f>G175</f>
        <v>0</v>
      </c>
      <c r="H179" s="122">
        <f t="shared" ref="H179:J179" si="89">H175</f>
        <v>0</v>
      </c>
      <c r="I179" s="122">
        <f t="shared" si="89"/>
        <v>0</v>
      </c>
      <c r="J179" s="122">
        <f t="shared" si="89"/>
        <v>0</v>
      </c>
      <c r="K179" s="122">
        <f t="shared" si="67"/>
        <v>0</v>
      </c>
      <c r="L179" s="122" t="s">
        <v>62</v>
      </c>
      <c r="M179" s="84">
        <v>46022</v>
      </c>
      <c r="N179" s="84">
        <v>46022</v>
      </c>
      <c r="O179" s="78"/>
      <c r="P179" s="74" t="s">
        <v>62</v>
      </c>
      <c r="Q179" s="78"/>
      <c r="R179" s="78"/>
    </row>
    <row r="180" spans="1:19" s="85" customFormat="1" ht="21" customHeight="1" x14ac:dyDescent="0.2">
      <c r="A180" s="321"/>
      <c r="B180" s="147" t="s">
        <v>71</v>
      </c>
      <c r="C180" s="122"/>
      <c r="D180" s="122"/>
      <c r="E180" s="122"/>
      <c r="F180" s="122"/>
      <c r="G180" s="122" t="s">
        <v>62</v>
      </c>
      <c r="H180" s="122"/>
      <c r="I180" s="122" t="s">
        <v>62</v>
      </c>
      <c r="J180" s="122"/>
      <c r="K180" s="122" t="str">
        <f t="shared" si="67"/>
        <v>X</v>
      </c>
      <c r="L180" s="122" t="s">
        <v>62</v>
      </c>
      <c r="M180" s="122"/>
      <c r="N180" s="122"/>
      <c r="O180" s="74" t="s">
        <v>62</v>
      </c>
      <c r="P180" s="74" t="s">
        <v>62</v>
      </c>
      <c r="Q180" s="74" t="s">
        <v>62</v>
      </c>
      <c r="R180" s="74" t="s">
        <v>62</v>
      </c>
    </row>
    <row r="181" spans="1:19" s="85" customFormat="1" ht="21" customHeight="1" x14ac:dyDescent="0.25">
      <c r="A181" s="322"/>
      <c r="B181" s="148" t="s">
        <v>72</v>
      </c>
      <c r="C181" s="122"/>
      <c r="D181" s="122" t="s">
        <v>62</v>
      </c>
      <c r="E181" s="122"/>
      <c r="F181" s="122"/>
      <c r="G181" s="122">
        <f>G179</f>
        <v>0</v>
      </c>
      <c r="H181" s="122">
        <f t="shared" ref="H181:J181" si="90">H179</f>
        <v>0</v>
      </c>
      <c r="I181" s="122">
        <f t="shared" si="90"/>
        <v>0</v>
      </c>
      <c r="J181" s="122">
        <f t="shared" si="90"/>
        <v>0</v>
      </c>
      <c r="K181" s="122">
        <f t="shared" si="67"/>
        <v>0</v>
      </c>
      <c r="L181" s="122" t="s">
        <v>62</v>
      </c>
      <c r="M181" s="84">
        <v>46022</v>
      </c>
      <c r="N181" s="84">
        <v>46022</v>
      </c>
      <c r="O181" s="78"/>
      <c r="P181" s="74" t="s">
        <v>62</v>
      </c>
      <c r="Q181" s="78"/>
      <c r="R181" s="78"/>
      <c r="S181" s="56"/>
    </row>
    <row r="182" spans="1:19" s="56" customFormat="1" ht="74.45" customHeight="1" x14ac:dyDescent="0.25">
      <c r="A182" s="320" t="s">
        <v>236</v>
      </c>
      <c r="B182" s="137" t="str">
        <f>B174</f>
        <v>Результат предоставления субсидии 2 (код субсидии № 7056):</v>
      </c>
      <c r="C182" s="80" t="s">
        <v>59</v>
      </c>
      <c r="D182" s="81" t="s">
        <v>60</v>
      </c>
      <c r="E182" s="81" t="s">
        <v>61</v>
      </c>
      <c r="F182" s="80">
        <v>642</v>
      </c>
      <c r="G182" s="80"/>
      <c r="H182" s="80">
        <f>G182</f>
        <v>0</v>
      </c>
      <c r="I182" s="80">
        <v>0</v>
      </c>
      <c r="J182" s="80">
        <v>0</v>
      </c>
      <c r="K182" s="80">
        <f t="shared" si="67"/>
        <v>0</v>
      </c>
      <c r="L182" s="80"/>
      <c r="M182" s="122" t="s">
        <v>62</v>
      </c>
      <c r="N182" s="122" t="s">
        <v>62</v>
      </c>
      <c r="O182" s="78"/>
      <c r="P182" s="78"/>
      <c r="Q182" s="78"/>
      <c r="R182" s="78"/>
      <c r="S182" s="85"/>
    </row>
    <row r="183" spans="1:19" s="85" customFormat="1" ht="15.75" x14ac:dyDescent="0.2">
      <c r="A183" s="321"/>
      <c r="B183" s="146" t="s">
        <v>70</v>
      </c>
      <c r="C183" s="122"/>
      <c r="D183" s="122" t="s">
        <v>62</v>
      </c>
      <c r="E183" s="122"/>
      <c r="F183" s="122"/>
      <c r="G183" s="122">
        <f>G182</f>
        <v>0</v>
      </c>
      <c r="H183" s="122">
        <f t="shared" ref="H183:J183" si="91">H182</f>
        <v>0</v>
      </c>
      <c r="I183" s="122">
        <f t="shared" si="91"/>
        <v>0</v>
      </c>
      <c r="J183" s="122">
        <f t="shared" si="91"/>
        <v>0</v>
      </c>
      <c r="K183" s="122">
        <f t="shared" si="67"/>
        <v>0</v>
      </c>
      <c r="L183" s="122" t="s">
        <v>62</v>
      </c>
      <c r="M183" s="84">
        <v>46022</v>
      </c>
      <c r="N183" s="84">
        <v>46022</v>
      </c>
      <c r="O183" s="78"/>
      <c r="P183" s="74" t="s">
        <v>62</v>
      </c>
      <c r="Q183" s="78"/>
      <c r="R183" s="78"/>
    </row>
    <row r="184" spans="1:19" s="85" customFormat="1" ht="14.25" x14ac:dyDescent="0.2">
      <c r="A184" s="321"/>
      <c r="B184" s="147" t="s">
        <v>76</v>
      </c>
      <c r="C184" s="122"/>
      <c r="D184" s="122"/>
      <c r="E184" s="122"/>
      <c r="F184" s="122"/>
      <c r="G184" s="122" t="s">
        <v>62</v>
      </c>
      <c r="H184" s="122"/>
      <c r="I184" s="122" t="s">
        <v>62</v>
      </c>
      <c r="J184" s="122"/>
      <c r="K184" s="122" t="str">
        <f t="shared" si="67"/>
        <v>X</v>
      </c>
      <c r="L184" s="122" t="s">
        <v>62</v>
      </c>
      <c r="M184" s="122"/>
      <c r="N184" s="122"/>
      <c r="O184" s="74" t="s">
        <v>62</v>
      </c>
      <c r="P184" s="74" t="s">
        <v>62</v>
      </c>
      <c r="Q184" s="74" t="s">
        <v>62</v>
      </c>
      <c r="R184" s="74" t="s">
        <v>62</v>
      </c>
    </row>
    <row r="185" spans="1:19" s="85" customFormat="1" ht="65.45" customHeight="1" x14ac:dyDescent="0.2">
      <c r="A185" s="321"/>
      <c r="B185" s="148" t="s">
        <v>192</v>
      </c>
      <c r="C185" s="122"/>
      <c r="D185" s="122" t="s">
        <v>62</v>
      </c>
      <c r="E185" s="122"/>
      <c r="F185" s="122"/>
      <c r="G185" s="122">
        <f>G182</f>
        <v>0</v>
      </c>
      <c r="H185" s="122">
        <f t="shared" ref="H185:J185" si="92">H182</f>
        <v>0</v>
      </c>
      <c r="I185" s="122">
        <f t="shared" si="92"/>
        <v>0</v>
      </c>
      <c r="J185" s="122">
        <f t="shared" si="92"/>
        <v>0</v>
      </c>
      <c r="K185" s="122">
        <f t="shared" si="67"/>
        <v>0</v>
      </c>
      <c r="L185" s="122" t="s">
        <v>62</v>
      </c>
      <c r="M185" s="84">
        <v>46022</v>
      </c>
      <c r="N185" s="84">
        <v>46022</v>
      </c>
      <c r="O185" s="78"/>
      <c r="P185" s="74" t="s">
        <v>62</v>
      </c>
      <c r="Q185" s="78"/>
      <c r="R185" s="78"/>
    </row>
    <row r="186" spans="1:19" s="85" customFormat="1" ht="15" customHeight="1" x14ac:dyDescent="0.2">
      <c r="A186" s="321"/>
      <c r="B186" s="147" t="s">
        <v>193</v>
      </c>
      <c r="C186" s="122"/>
      <c r="D186" s="122"/>
      <c r="E186" s="122"/>
      <c r="F186" s="122"/>
      <c r="G186" s="122" t="s">
        <v>62</v>
      </c>
      <c r="H186" s="122"/>
      <c r="I186" s="122" t="s">
        <v>62</v>
      </c>
      <c r="J186" s="122"/>
      <c r="K186" s="122" t="str">
        <f t="shared" si="67"/>
        <v>X</v>
      </c>
      <c r="L186" s="122" t="s">
        <v>62</v>
      </c>
      <c r="M186" s="122"/>
      <c r="N186" s="122"/>
      <c r="O186" s="74" t="s">
        <v>62</v>
      </c>
      <c r="P186" s="74" t="s">
        <v>62</v>
      </c>
      <c r="Q186" s="74" t="s">
        <v>62</v>
      </c>
      <c r="R186" s="74" t="s">
        <v>62</v>
      </c>
    </row>
    <row r="187" spans="1:19" s="85" customFormat="1" ht="38.65" customHeight="1" x14ac:dyDescent="0.2">
      <c r="A187" s="321"/>
      <c r="B187" s="148" t="s">
        <v>330</v>
      </c>
      <c r="C187" s="122"/>
      <c r="D187" s="122" t="s">
        <v>62</v>
      </c>
      <c r="E187" s="122"/>
      <c r="F187" s="122"/>
      <c r="G187" s="122">
        <f>G183</f>
        <v>0</v>
      </c>
      <c r="H187" s="122">
        <f t="shared" ref="H187:J187" si="93">H183</f>
        <v>0</v>
      </c>
      <c r="I187" s="122">
        <f t="shared" si="93"/>
        <v>0</v>
      </c>
      <c r="J187" s="122">
        <f t="shared" si="93"/>
        <v>0</v>
      </c>
      <c r="K187" s="122">
        <f t="shared" si="67"/>
        <v>0</v>
      </c>
      <c r="L187" s="122" t="s">
        <v>62</v>
      </c>
      <c r="M187" s="84">
        <v>46022</v>
      </c>
      <c r="N187" s="84">
        <v>46022</v>
      </c>
      <c r="O187" s="78"/>
      <c r="P187" s="74" t="s">
        <v>62</v>
      </c>
      <c r="Q187" s="78"/>
      <c r="R187" s="78"/>
    </row>
    <row r="188" spans="1:19" s="85" customFormat="1" ht="21" customHeight="1" x14ac:dyDescent="0.2">
      <c r="A188" s="321"/>
      <c r="B188" s="147" t="s">
        <v>71</v>
      </c>
      <c r="C188" s="122"/>
      <c r="D188" s="122"/>
      <c r="E188" s="122"/>
      <c r="F188" s="122"/>
      <c r="G188" s="122" t="s">
        <v>62</v>
      </c>
      <c r="H188" s="122"/>
      <c r="I188" s="122" t="s">
        <v>62</v>
      </c>
      <c r="J188" s="122"/>
      <c r="K188" s="122" t="str">
        <f t="shared" si="67"/>
        <v>X</v>
      </c>
      <c r="L188" s="122" t="s">
        <v>62</v>
      </c>
      <c r="M188" s="122"/>
      <c r="N188" s="122"/>
      <c r="O188" s="74" t="s">
        <v>62</v>
      </c>
      <c r="P188" s="74" t="s">
        <v>62</v>
      </c>
      <c r="Q188" s="74" t="s">
        <v>62</v>
      </c>
      <c r="R188" s="74" t="s">
        <v>62</v>
      </c>
    </row>
    <row r="189" spans="1:19" s="85" customFormat="1" ht="21" customHeight="1" x14ac:dyDescent="0.25">
      <c r="A189" s="322"/>
      <c r="B189" s="148" t="s">
        <v>72</v>
      </c>
      <c r="C189" s="122"/>
      <c r="D189" s="122" t="s">
        <v>62</v>
      </c>
      <c r="E189" s="122"/>
      <c r="F189" s="122"/>
      <c r="G189" s="122">
        <f>G187</f>
        <v>0</v>
      </c>
      <c r="H189" s="122">
        <f t="shared" ref="H189:J189" si="94">H187</f>
        <v>0</v>
      </c>
      <c r="I189" s="122">
        <f t="shared" si="94"/>
        <v>0</v>
      </c>
      <c r="J189" s="122">
        <f t="shared" si="94"/>
        <v>0</v>
      </c>
      <c r="K189" s="122">
        <f t="shared" si="67"/>
        <v>0</v>
      </c>
      <c r="L189" s="122" t="s">
        <v>62</v>
      </c>
      <c r="M189" s="84">
        <v>46022</v>
      </c>
      <c r="N189" s="84">
        <v>46022</v>
      </c>
      <c r="O189" s="78"/>
      <c r="P189" s="74" t="s">
        <v>62</v>
      </c>
      <c r="Q189" s="78"/>
      <c r="R189" s="78"/>
      <c r="S189" s="56"/>
    </row>
    <row r="190" spans="1:19" s="56" customFormat="1" ht="74.45" customHeight="1" x14ac:dyDescent="0.25">
      <c r="A190" s="320" t="s">
        <v>237</v>
      </c>
      <c r="B190" s="137" t="str">
        <f>B182</f>
        <v>Результат предоставления субсидии 2 (код субсидии № 7056):</v>
      </c>
      <c r="C190" s="80" t="s">
        <v>59</v>
      </c>
      <c r="D190" s="81" t="s">
        <v>60</v>
      </c>
      <c r="E190" s="81" t="s">
        <v>61</v>
      </c>
      <c r="F190" s="80">
        <v>642</v>
      </c>
      <c r="G190" s="80"/>
      <c r="H190" s="80">
        <f>G190</f>
        <v>0</v>
      </c>
      <c r="I190" s="80">
        <v>0</v>
      </c>
      <c r="J190" s="80">
        <v>0</v>
      </c>
      <c r="K190" s="80">
        <f t="shared" si="67"/>
        <v>0</v>
      </c>
      <c r="L190" s="80"/>
      <c r="M190" s="122" t="s">
        <v>62</v>
      </c>
      <c r="N190" s="122" t="s">
        <v>62</v>
      </c>
      <c r="O190" s="78"/>
      <c r="P190" s="78"/>
      <c r="Q190" s="78"/>
      <c r="R190" s="78"/>
      <c r="S190" s="85"/>
    </row>
    <row r="191" spans="1:19" s="85" customFormat="1" ht="15.75" x14ac:dyDescent="0.2">
      <c r="A191" s="321"/>
      <c r="B191" s="146" t="s">
        <v>70</v>
      </c>
      <c r="C191" s="122"/>
      <c r="D191" s="122" t="s">
        <v>62</v>
      </c>
      <c r="E191" s="122"/>
      <c r="F191" s="122"/>
      <c r="G191" s="122">
        <f>G190</f>
        <v>0</v>
      </c>
      <c r="H191" s="122">
        <f t="shared" ref="H191:J191" si="95">H190</f>
        <v>0</v>
      </c>
      <c r="I191" s="122">
        <f t="shared" si="95"/>
        <v>0</v>
      </c>
      <c r="J191" s="122">
        <f t="shared" si="95"/>
        <v>0</v>
      </c>
      <c r="K191" s="122">
        <f t="shared" si="67"/>
        <v>0</v>
      </c>
      <c r="L191" s="122" t="s">
        <v>62</v>
      </c>
      <c r="M191" s="84">
        <v>46022</v>
      </c>
      <c r="N191" s="84">
        <v>46022</v>
      </c>
      <c r="O191" s="78"/>
      <c r="P191" s="74" t="s">
        <v>62</v>
      </c>
      <c r="Q191" s="78"/>
      <c r="R191" s="78"/>
    </row>
    <row r="192" spans="1:19" s="85" customFormat="1" ht="14.25" x14ac:dyDescent="0.2">
      <c r="A192" s="321"/>
      <c r="B192" s="147" t="s">
        <v>76</v>
      </c>
      <c r="C192" s="122"/>
      <c r="D192" s="122"/>
      <c r="E192" s="122"/>
      <c r="F192" s="122"/>
      <c r="G192" s="122" t="s">
        <v>62</v>
      </c>
      <c r="H192" s="122"/>
      <c r="I192" s="122" t="s">
        <v>62</v>
      </c>
      <c r="J192" s="122"/>
      <c r="K192" s="122" t="str">
        <f t="shared" si="67"/>
        <v>X</v>
      </c>
      <c r="L192" s="122" t="s">
        <v>62</v>
      </c>
      <c r="M192" s="122"/>
      <c r="N192" s="122"/>
      <c r="O192" s="74" t="s">
        <v>62</v>
      </c>
      <c r="P192" s="74" t="s">
        <v>62</v>
      </c>
      <c r="Q192" s="74" t="s">
        <v>62</v>
      </c>
      <c r="R192" s="74" t="s">
        <v>62</v>
      </c>
    </row>
    <row r="193" spans="1:19" s="85" customFormat="1" ht="65.45" customHeight="1" x14ac:dyDescent="0.2">
      <c r="A193" s="321"/>
      <c r="B193" s="148" t="s">
        <v>192</v>
      </c>
      <c r="C193" s="122"/>
      <c r="D193" s="122" t="s">
        <v>62</v>
      </c>
      <c r="E193" s="122"/>
      <c r="F193" s="122"/>
      <c r="G193" s="122">
        <f>G190</f>
        <v>0</v>
      </c>
      <c r="H193" s="122">
        <f t="shared" ref="H193:J193" si="96">H190</f>
        <v>0</v>
      </c>
      <c r="I193" s="122">
        <f t="shared" si="96"/>
        <v>0</v>
      </c>
      <c r="J193" s="122">
        <f t="shared" si="96"/>
        <v>0</v>
      </c>
      <c r="K193" s="122">
        <f t="shared" si="67"/>
        <v>0</v>
      </c>
      <c r="L193" s="122" t="s">
        <v>62</v>
      </c>
      <c r="M193" s="84">
        <v>46022</v>
      </c>
      <c r="N193" s="84">
        <v>46022</v>
      </c>
      <c r="O193" s="78"/>
      <c r="P193" s="74" t="s">
        <v>62</v>
      </c>
      <c r="Q193" s="78"/>
      <c r="R193" s="78"/>
    </row>
    <row r="194" spans="1:19" s="85" customFormat="1" ht="15" customHeight="1" x14ac:dyDescent="0.2">
      <c r="A194" s="321"/>
      <c r="B194" s="147" t="s">
        <v>193</v>
      </c>
      <c r="C194" s="122"/>
      <c r="D194" s="122"/>
      <c r="E194" s="122"/>
      <c r="F194" s="122"/>
      <c r="G194" s="122" t="s">
        <v>62</v>
      </c>
      <c r="H194" s="122"/>
      <c r="I194" s="122" t="s">
        <v>62</v>
      </c>
      <c r="J194" s="122"/>
      <c r="K194" s="122" t="str">
        <f t="shared" si="67"/>
        <v>X</v>
      </c>
      <c r="L194" s="122" t="s">
        <v>62</v>
      </c>
      <c r="M194" s="122"/>
      <c r="N194" s="122"/>
      <c r="O194" s="74" t="s">
        <v>62</v>
      </c>
      <c r="P194" s="74" t="s">
        <v>62</v>
      </c>
      <c r="Q194" s="74" t="s">
        <v>62</v>
      </c>
      <c r="R194" s="74" t="s">
        <v>62</v>
      </c>
    </row>
    <row r="195" spans="1:19" s="85" customFormat="1" ht="38.65" customHeight="1" x14ac:dyDescent="0.2">
      <c r="A195" s="321"/>
      <c r="B195" s="148" t="s">
        <v>330</v>
      </c>
      <c r="C195" s="122"/>
      <c r="D195" s="122" t="s">
        <v>62</v>
      </c>
      <c r="E195" s="122"/>
      <c r="F195" s="122"/>
      <c r="G195" s="122">
        <f>G191</f>
        <v>0</v>
      </c>
      <c r="H195" s="122">
        <f t="shared" ref="H195:J195" si="97">H191</f>
        <v>0</v>
      </c>
      <c r="I195" s="122">
        <f t="shared" si="97"/>
        <v>0</v>
      </c>
      <c r="J195" s="122">
        <f t="shared" si="97"/>
        <v>0</v>
      </c>
      <c r="K195" s="122">
        <f t="shared" si="67"/>
        <v>0</v>
      </c>
      <c r="L195" s="122" t="s">
        <v>62</v>
      </c>
      <c r="M195" s="84">
        <v>46022</v>
      </c>
      <c r="N195" s="84">
        <v>46022</v>
      </c>
      <c r="O195" s="78"/>
      <c r="P195" s="74" t="s">
        <v>62</v>
      </c>
      <c r="Q195" s="78"/>
      <c r="R195" s="78"/>
    </row>
    <row r="196" spans="1:19" s="85" customFormat="1" ht="21" customHeight="1" x14ac:dyDescent="0.2">
      <c r="A196" s="321"/>
      <c r="B196" s="147" t="s">
        <v>71</v>
      </c>
      <c r="C196" s="122"/>
      <c r="D196" s="122"/>
      <c r="E196" s="122"/>
      <c r="F196" s="122"/>
      <c r="G196" s="122" t="s">
        <v>62</v>
      </c>
      <c r="H196" s="122"/>
      <c r="I196" s="122" t="s">
        <v>62</v>
      </c>
      <c r="J196" s="122"/>
      <c r="K196" s="122" t="str">
        <f t="shared" si="67"/>
        <v>X</v>
      </c>
      <c r="L196" s="122" t="s">
        <v>62</v>
      </c>
      <c r="M196" s="122"/>
      <c r="N196" s="122"/>
      <c r="O196" s="74" t="s">
        <v>62</v>
      </c>
      <c r="P196" s="74" t="s">
        <v>62</v>
      </c>
      <c r="Q196" s="74" t="s">
        <v>62</v>
      </c>
      <c r="R196" s="74" t="s">
        <v>62</v>
      </c>
    </row>
    <row r="197" spans="1:19" s="85" customFormat="1" ht="21" customHeight="1" x14ac:dyDescent="0.25">
      <c r="A197" s="322"/>
      <c r="B197" s="148" t="s">
        <v>72</v>
      </c>
      <c r="C197" s="122"/>
      <c r="D197" s="122" t="s">
        <v>62</v>
      </c>
      <c r="E197" s="122"/>
      <c r="F197" s="122"/>
      <c r="G197" s="122">
        <f>G195</f>
        <v>0</v>
      </c>
      <c r="H197" s="122">
        <f t="shared" ref="H197:J197" si="98">H195</f>
        <v>0</v>
      </c>
      <c r="I197" s="122">
        <f t="shared" si="98"/>
        <v>0</v>
      </c>
      <c r="J197" s="122">
        <f t="shared" si="98"/>
        <v>0</v>
      </c>
      <c r="K197" s="122">
        <f t="shared" si="67"/>
        <v>0</v>
      </c>
      <c r="L197" s="122" t="s">
        <v>62</v>
      </c>
      <c r="M197" s="84">
        <v>46022</v>
      </c>
      <c r="N197" s="84">
        <v>46022</v>
      </c>
      <c r="O197" s="78"/>
      <c r="P197" s="74" t="s">
        <v>62</v>
      </c>
      <c r="Q197" s="78"/>
      <c r="R197" s="78"/>
      <c r="S197" s="56"/>
    </row>
    <row r="198" spans="1:19" s="56" customFormat="1" ht="74.45" customHeight="1" x14ac:dyDescent="0.25">
      <c r="A198" s="320" t="s">
        <v>238</v>
      </c>
      <c r="B198" s="137" t="str">
        <f>B190</f>
        <v>Результат предоставления субсидии 2 (код субсидии № 7056):</v>
      </c>
      <c r="C198" s="80" t="s">
        <v>59</v>
      </c>
      <c r="D198" s="81" t="s">
        <v>60</v>
      </c>
      <c r="E198" s="81" t="s">
        <v>61</v>
      </c>
      <c r="F198" s="80">
        <v>642</v>
      </c>
      <c r="G198" s="80"/>
      <c r="H198" s="80">
        <f>G198</f>
        <v>0</v>
      </c>
      <c r="I198" s="80">
        <v>0</v>
      </c>
      <c r="J198" s="80">
        <v>0</v>
      </c>
      <c r="K198" s="80">
        <f t="shared" si="67"/>
        <v>0</v>
      </c>
      <c r="L198" s="80"/>
      <c r="M198" s="122" t="s">
        <v>62</v>
      </c>
      <c r="N198" s="122" t="s">
        <v>62</v>
      </c>
      <c r="O198" s="78"/>
      <c r="P198" s="78"/>
      <c r="Q198" s="78"/>
      <c r="R198" s="78"/>
      <c r="S198" s="85"/>
    </row>
    <row r="199" spans="1:19" s="85" customFormat="1" ht="15.75" x14ac:dyDescent="0.2">
      <c r="A199" s="321"/>
      <c r="B199" s="146" t="s">
        <v>70</v>
      </c>
      <c r="C199" s="122"/>
      <c r="D199" s="122" t="s">
        <v>62</v>
      </c>
      <c r="E199" s="122"/>
      <c r="F199" s="122"/>
      <c r="G199" s="122">
        <f>G198</f>
        <v>0</v>
      </c>
      <c r="H199" s="122">
        <f t="shared" ref="H199:J199" si="99">H198</f>
        <v>0</v>
      </c>
      <c r="I199" s="122">
        <f t="shared" si="99"/>
        <v>0</v>
      </c>
      <c r="J199" s="122">
        <f t="shared" si="99"/>
        <v>0</v>
      </c>
      <c r="K199" s="122">
        <f t="shared" ref="K199:K262" si="100">G199</f>
        <v>0</v>
      </c>
      <c r="L199" s="122" t="s">
        <v>62</v>
      </c>
      <c r="M199" s="84">
        <v>46022</v>
      </c>
      <c r="N199" s="84">
        <v>46022</v>
      </c>
      <c r="O199" s="78"/>
      <c r="P199" s="74" t="s">
        <v>62</v>
      </c>
      <c r="Q199" s="78"/>
      <c r="R199" s="78"/>
    </row>
    <row r="200" spans="1:19" s="85" customFormat="1" ht="14.25" x14ac:dyDescent="0.2">
      <c r="A200" s="321"/>
      <c r="B200" s="147" t="s">
        <v>76</v>
      </c>
      <c r="C200" s="122"/>
      <c r="D200" s="122"/>
      <c r="E200" s="122"/>
      <c r="F200" s="122"/>
      <c r="G200" s="122" t="s">
        <v>62</v>
      </c>
      <c r="H200" s="122"/>
      <c r="I200" s="122" t="s">
        <v>62</v>
      </c>
      <c r="J200" s="122"/>
      <c r="K200" s="122" t="str">
        <f t="shared" si="100"/>
        <v>X</v>
      </c>
      <c r="L200" s="122" t="s">
        <v>62</v>
      </c>
      <c r="M200" s="122"/>
      <c r="N200" s="122"/>
      <c r="O200" s="74" t="s">
        <v>62</v>
      </c>
      <c r="P200" s="74" t="s">
        <v>62</v>
      </c>
      <c r="Q200" s="74" t="s">
        <v>62</v>
      </c>
      <c r="R200" s="74" t="s">
        <v>62</v>
      </c>
    </row>
    <row r="201" spans="1:19" s="85" customFormat="1" ht="65.45" customHeight="1" x14ac:dyDescent="0.2">
      <c r="A201" s="321"/>
      <c r="B201" s="148" t="s">
        <v>192</v>
      </c>
      <c r="C201" s="122"/>
      <c r="D201" s="122" t="s">
        <v>62</v>
      </c>
      <c r="E201" s="122"/>
      <c r="F201" s="122"/>
      <c r="G201" s="122">
        <f>G198</f>
        <v>0</v>
      </c>
      <c r="H201" s="122">
        <f t="shared" ref="H201:J201" si="101">H198</f>
        <v>0</v>
      </c>
      <c r="I201" s="122">
        <f t="shared" si="101"/>
        <v>0</v>
      </c>
      <c r="J201" s="122">
        <f t="shared" si="101"/>
        <v>0</v>
      </c>
      <c r="K201" s="122">
        <f t="shared" si="100"/>
        <v>0</v>
      </c>
      <c r="L201" s="122" t="s">
        <v>62</v>
      </c>
      <c r="M201" s="84">
        <v>46022</v>
      </c>
      <c r="N201" s="84">
        <v>46022</v>
      </c>
      <c r="O201" s="78"/>
      <c r="P201" s="74" t="s">
        <v>62</v>
      </c>
      <c r="Q201" s="78"/>
      <c r="R201" s="78"/>
    </row>
    <row r="202" spans="1:19" s="85" customFormat="1" ht="15" customHeight="1" x14ac:dyDescent="0.2">
      <c r="A202" s="321"/>
      <c r="B202" s="147" t="s">
        <v>193</v>
      </c>
      <c r="C202" s="122"/>
      <c r="D202" s="122"/>
      <c r="E202" s="122"/>
      <c r="F202" s="122"/>
      <c r="G202" s="122" t="s">
        <v>62</v>
      </c>
      <c r="H202" s="122"/>
      <c r="I202" s="122" t="s">
        <v>62</v>
      </c>
      <c r="J202" s="122"/>
      <c r="K202" s="122" t="str">
        <f t="shared" si="100"/>
        <v>X</v>
      </c>
      <c r="L202" s="122" t="s">
        <v>62</v>
      </c>
      <c r="M202" s="122"/>
      <c r="N202" s="122"/>
      <c r="O202" s="74" t="s">
        <v>62</v>
      </c>
      <c r="P202" s="74" t="s">
        <v>62</v>
      </c>
      <c r="Q202" s="74" t="s">
        <v>62</v>
      </c>
      <c r="R202" s="74" t="s">
        <v>62</v>
      </c>
    </row>
    <row r="203" spans="1:19" s="85" customFormat="1" ht="38.65" customHeight="1" x14ac:dyDescent="0.2">
      <c r="A203" s="321"/>
      <c r="B203" s="148" t="s">
        <v>330</v>
      </c>
      <c r="C203" s="122"/>
      <c r="D203" s="122" t="s">
        <v>62</v>
      </c>
      <c r="E203" s="122"/>
      <c r="F203" s="122"/>
      <c r="G203" s="122">
        <f>G199</f>
        <v>0</v>
      </c>
      <c r="H203" s="122">
        <f t="shared" ref="H203:J203" si="102">H199</f>
        <v>0</v>
      </c>
      <c r="I203" s="122">
        <f t="shared" si="102"/>
        <v>0</v>
      </c>
      <c r="J203" s="122">
        <f t="shared" si="102"/>
        <v>0</v>
      </c>
      <c r="K203" s="122">
        <f t="shared" si="100"/>
        <v>0</v>
      </c>
      <c r="L203" s="122" t="s">
        <v>62</v>
      </c>
      <c r="M203" s="84">
        <v>46022</v>
      </c>
      <c r="N203" s="84">
        <v>46022</v>
      </c>
      <c r="O203" s="78"/>
      <c r="P203" s="74" t="s">
        <v>62</v>
      </c>
      <c r="Q203" s="78"/>
      <c r="R203" s="78"/>
    </row>
    <row r="204" spans="1:19" s="85" customFormat="1" ht="21" customHeight="1" x14ac:dyDescent="0.2">
      <c r="A204" s="321"/>
      <c r="B204" s="147" t="s">
        <v>71</v>
      </c>
      <c r="C204" s="122"/>
      <c r="D204" s="122"/>
      <c r="E204" s="122"/>
      <c r="F204" s="122"/>
      <c r="G204" s="122" t="s">
        <v>62</v>
      </c>
      <c r="H204" s="122"/>
      <c r="I204" s="122" t="s">
        <v>62</v>
      </c>
      <c r="J204" s="122"/>
      <c r="K204" s="122" t="str">
        <f t="shared" si="100"/>
        <v>X</v>
      </c>
      <c r="L204" s="122" t="s">
        <v>62</v>
      </c>
      <c r="M204" s="122"/>
      <c r="N204" s="122"/>
      <c r="O204" s="74" t="s">
        <v>62</v>
      </c>
      <c r="P204" s="74" t="s">
        <v>62</v>
      </c>
      <c r="Q204" s="74" t="s">
        <v>62</v>
      </c>
      <c r="R204" s="74" t="s">
        <v>62</v>
      </c>
    </row>
    <row r="205" spans="1:19" s="85" customFormat="1" ht="21" customHeight="1" x14ac:dyDescent="0.25">
      <c r="A205" s="322"/>
      <c r="B205" s="148" t="s">
        <v>72</v>
      </c>
      <c r="C205" s="122"/>
      <c r="D205" s="122" t="s">
        <v>62</v>
      </c>
      <c r="E205" s="122"/>
      <c r="F205" s="122"/>
      <c r="G205" s="122">
        <f>G203</f>
        <v>0</v>
      </c>
      <c r="H205" s="122">
        <f t="shared" ref="H205:J205" si="103">H203</f>
        <v>0</v>
      </c>
      <c r="I205" s="122">
        <f t="shared" si="103"/>
        <v>0</v>
      </c>
      <c r="J205" s="122">
        <f t="shared" si="103"/>
        <v>0</v>
      </c>
      <c r="K205" s="122">
        <f t="shared" si="100"/>
        <v>0</v>
      </c>
      <c r="L205" s="122" t="s">
        <v>62</v>
      </c>
      <c r="M205" s="84">
        <v>46022</v>
      </c>
      <c r="N205" s="84">
        <v>46022</v>
      </c>
      <c r="O205" s="78"/>
      <c r="P205" s="74" t="s">
        <v>62</v>
      </c>
      <c r="Q205" s="78"/>
      <c r="R205" s="78"/>
      <c r="S205" s="56"/>
    </row>
    <row r="206" spans="1:19" s="56" customFormat="1" ht="74.45" customHeight="1" x14ac:dyDescent="0.25">
      <c r="A206" s="320" t="s">
        <v>239</v>
      </c>
      <c r="B206" s="137" t="str">
        <f>B198</f>
        <v>Результат предоставления субсидии 2 (код субсидии № 7056):</v>
      </c>
      <c r="C206" s="80" t="s">
        <v>59</v>
      </c>
      <c r="D206" s="81" t="s">
        <v>60</v>
      </c>
      <c r="E206" s="81" t="s">
        <v>61</v>
      </c>
      <c r="F206" s="80">
        <v>642</v>
      </c>
      <c r="G206" s="80"/>
      <c r="H206" s="80">
        <f>G206</f>
        <v>0</v>
      </c>
      <c r="I206" s="80">
        <v>0</v>
      </c>
      <c r="J206" s="80">
        <v>0</v>
      </c>
      <c r="K206" s="80">
        <f t="shared" si="100"/>
        <v>0</v>
      </c>
      <c r="L206" s="80"/>
      <c r="M206" s="122" t="s">
        <v>62</v>
      </c>
      <c r="N206" s="122" t="s">
        <v>62</v>
      </c>
      <c r="O206" s="78"/>
      <c r="P206" s="78"/>
      <c r="Q206" s="78"/>
      <c r="R206" s="78"/>
      <c r="S206" s="85"/>
    </row>
    <row r="207" spans="1:19" s="85" customFormat="1" ht="15.75" x14ac:dyDescent="0.2">
      <c r="A207" s="321"/>
      <c r="B207" s="146" t="s">
        <v>70</v>
      </c>
      <c r="C207" s="122"/>
      <c r="D207" s="122" t="s">
        <v>62</v>
      </c>
      <c r="E207" s="122"/>
      <c r="F207" s="122"/>
      <c r="G207" s="122">
        <f>G206</f>
        <v>0</v>
      </c>
      <c r="H207" s="122">
        <f t="shared" ref="H207:J207" si="104">H206</f>
        <v>0</v>
      </c>
      <c r="I207" s="122">
        <f t="shared" si="104"/>
        <v>0</v>
      </c>
      <c r="J207" s="122">
        <f t="shared" si="104"/>
        <v>0</v>
      </c>
      <c r="K207" s="122">
        <f t="shared" si="100"/>
        <v>0</v>
      </c>
      <c r="L207" s="122" t="s">
        <v>62</v>
      </c>
      <c r="M207" s="84">
        <v>46022</v>
      </c>
      <c r="N207" s="84">
        <v>46022</v>
      </c>
      <c r="O207" s="78"/>
      <c r="P207" s="74" t="s">
        <v>62</v>
      </c>
      <c r="Q207" s="78"/>
      <c r="R207" s="78"/>
    </row>
    <row r="208" spans="1:19" s="85" customFormat="1" ht="14.25" x14ac:dyDescent="0.2">
      <c r="A208" s="321"/>
      <c r="B208" s="147" t="s">
        <v>76</v>
      </c>
      <c r="C208" s="122"/>
      <c r="D208" s="122"/>
      <c r="E208" s="122"/>
      <c r="F208" s="122"/>
      <c r="G208" s="122" t="s">
        <v>62</v>
      </c>
      <c r="H208" s="122"/>
      <c r="I208" s="122" t="s">
        <v>62</v>
      </c>
      <c r="J208" s="122"/>
      <c r="K208" s="122" t="str">
        <f t="shared" si="100"/>
        <v>X</v>
      </c>
      <c r="L208" s="122" t="s">
        <v>62</v>
      </c>
      <c r="M208" s="122"/>
      <c r="N208" s="122"/>
      <c r="O208" s="74" t="s">
        <v>62</v>
      </c>
      <c r="P208" s="74" t="s">
        <v>62</v>
      </c>
      <c r="Q208" s="74" t="s">
        <v>62</v>
      </c>
      <c r="R208" s="74" t="s">
        <v>62</v>
      </c>
    </row>
    <row r="209" spans="1:19" s="85" customFormat="1" ht="65.45" customHeight="1" x14ac:dyDescent="0.2">
      <c r="A209" s="321"/>
      <c r="B209" s="148" t="s">
        <v>192</v>
      </c>
      <c r="C209" s="122"/>
      <c r="D209" s="122" t="s">
        <v>62</v>
      </c>
      <c r="E209" s="122"/>
      <c r="F209" s="122"/>
      <c r="G209" s="122">
        <f>G206</f>
        <v>0</v>
      </c>
      <c r="H209" s="122">
        <f t="shared" ref="H209:J209" si="105">H206</f>
        <v>0</v>
      </c>
      <c r="I209" s="122">
        <f t="shared" si="105"/>
        <v>0</v>
      </c>
      <c r="J209" s="122">
        <f t="shared" si="105"/>
        <v>0</v>
      </c>
      <c r="K209" s="122">
        <f t="shared" si="100"/>
        <v>0</v>
      </c>
      <c r="L209" s="122" t="s">
        <v>62</v>
      </c>
      <c r="M209" s="84">
        <v>46022</v>
      </c>
      <c r="N209" s="84">
        <v>46022</v>
      </c>
      <c r="O209" s="78"/>
      <c r="P209" s="74" t="s">
        <v>62</v>
      </c>
      <c r="Q209" s="78"/>
      <c r="R209" s="78"/>
    </row>
    <row r="210" spans="1:19" s="85" customFormat="1" ht="15" customHeight="1" x14ac:dyDescent="0.2">
      <c r="A210" s="321"/>
      <c r="B210" s="147" t="s">
        <v>193</v>
      </c>
      <c r="C210" s="122"/>
      <c r="D210" s="122"/>
      <c r="E210" s="122"/>
      <c r="F210" s="122"/>
      <c r="G210" s="122" t="s">
        <v>62</v>
      </c>
      <c r="H210" s="122"/>
      <c r="I210" s="122" t="s">
        <v>62</v>
      </c>
      <c r="J210" s="122"/>
      <c r="K210" s="122" t="str">
        <f t="shared" si="100"/>
        <v>X</v>
      </c>
      <c r="L210" s="122" t="s">
        <v>62</v>
      </c>
      <c r="M210" s="122"/>
      <c r="N210" s="122"/>
      <c r="O210" s="74" t="s">
        <v>62</v>
      </c>
      <c r="P210" s="74" t="s">
        <v>62</v>
      </c>
      <c r="Q210" s="74" t="s">
        <v>62</v>
      </c>
      <c r="R210" s="74" t="s">
        <v>62</v>
      </c>
    </row>
    <row r="211" spans="1:19" s="85" customFormat="1" ht="38.65" customHeight="1" x14ac:dyDescent="0.2">
      <c r="A211" s="321"/>
      <c r="B211" s="148" t="s">
        <v>330</v>
      </c>
      <c r="C211" s="122"/>
      <c r="D211" s="122" t="s">
        <v>62</v>
      </c>
      <c r="E211" s="122"/>
      <c r="F211" s="122"/>
      <c r="G211" s="122">
        <f>G207</f>
        <v>0</v>
      </c>
      <c r="H211" s="122">
        <f t="shared" ref="H211:J211" si="106">H207</f>
        <v>0</v>
      </c>
      <c r="I211" s="122">
        <f t="shared" si="106"/>
        <v>0</v>
      </c>
      <c r="J211" s="122">
        <f t="shared" si="106"/>
        <v>0</v>
      </c>
      <c r="K211" s="122">
        <f t="shared" si="100"/>
        <v>0</v>
      </c>
      <c r="L211" s="122" t="s">
        <v>62</v>
      </c>
      <c r="M211" s="84">
        <v>46022</v>
      </c>
      <c r="N211" s="84">
        <v>46022</v>
      </c>
      <c r="O211" s="78"/>
      <c r="P211" s="74" t="s">
        <v>62</v>
      </c>
      <c r="Q211" s="78"/>
      <c r="R211" s="78"/>
    </row>
    <row r="212" spans="1:19" s="85" customFormat="1" ht="21" customHeight="1" x14ac:dyDescent="0.2">
      <c r="A212" s="321"/>
      <c r="B212" s="147" t="s">
        <v>71</v>
      </c>
      <c r="C212" s="122"/>
      <c r="D212" s="122"/>
      <c r="E212" s="122"/>
      <c r="F212" s="122"/>
      <c r="G212" s="122" t="s">
        <v>62</v>
      </c>
      <c r="H212" s="122"/>
      <c r="I212" s="122" t="s">
        <v>62</v>
      </c>
      <c r="J212" s="122"/>
      <c r="K212" s="122" t="str">
        <f t="shared" si="100"/>
        <v>X</v>
      </c>
      <c r="L212" s="122" t="s">
        <v>62</v>
      </c>
      <c r="M212" s="122"/>
      <c r="N212" s="122"/>
      <c r="O212" s="74" t="s">
        <v>62</v>
      </c>
      <c r="P212" s="74" t="s">
        <v>62</v>
      </c>
      <c r="Q212" s="74" t="s">
        <v>62</v>
      </c>
      <c r="R212" s="74" t="s">
        <v>62</v>
      </c>
    </row>
    <row r="213" spans="1:19" s="85" customFormat="1" ht="21" customHeight="1" x14ac:dyDescent="0.25">
      <c r="A213" s="322"/>
      <c r="B213" s="148" t="s">
        <v>72</v>
      </c>
      <c r="C213" s="122"/>
      <c r="D213" s="122" t="s">
        <v>62</v>
      </c>
      <c r="E213" s="122"/>
      <c r="F213" s="122"/>
      <c r="G213" s="122">
        <f>G211</f>
        <v>0</v>
      </c>
      <c r="H213" s="122">
        <f t="shared" ref="H213:J213" si="107">H211</f>
        <v>0</v>
      </c>
      <c r="I213" s="122">
        <f t="shared" si="107"/>
        <v>0</v>
      </c>
      <c r="J213" s="122">
        <f t="shared" si="107"/>
        <v>0</v>
      </c>
      <c r="K213" s="122">
        <f t="shared" si="100"/>
        <v>0</v>
      </c>
      <c r="L213" s="122" t="s">
        <v>62</v>
      </c>
      <c r="M213" s="84">
        <v>46022</v>
      </c>
      <c r="N213" s="84">
        <v>46022</v>
      </c>
      <c r="O213" s="78"/>
      <c r="P213" s="74" t="s">
        <v>62</v>
      </c>
      <c r="Q213" s="78"/>
      <c r="R213" s="78"/>
      <c r="S213" s="56"/>
    </row>
    <row r="214" spans="1:19" s="56" customFormat="1" ht="74.45" customHeight="1" x14ac:dyDescent="0.25">
      <c r="A214" s="320" t="s">
        <v>240</v>
      </c>
      <c r="B214" s="137" t="str">
        <f>B206</f>
        <v>Результат предоставления субсидии 2 (код субсидии № 7056):</v>
      </c>
      <c r="C214" s="80" t="s">
        <v>59</v>
      </c>
      <c r="D214" s="81" t="s">
        <v>60</v>
      </c>
      <c r="E214" s="81" t="s">
        <v>61</v>
      </c>
      <c r="F214" s="80">
        <v>642</v>
      </c>
      <c r="G214" s="80">
        <v>1</v>
      </c>
      <c r="H214" s="80">
        <f>G214</f>
        <v>1</v>
      </c>
      <c r="I214" s="80">
        <v>0</v>
      </c>
      <c r="J214" s="80">
        <v>0</v>
      </c>
      <c r="K214" s="80">
        <f t="shared" si="100"/>
        <v>1</v>
      </c>
      <c r="L214" s="80"/>
      <c r="M214" s="122" t="s">
        <v>62</v>
      </c>
      <c r="N214" s="122" t="s">
        <v>62</v>
      </c>
      <c r="O214" s="78">
        <v>80000</v>
      </c>
      <c r="P214" s="78"/>
      <c r="Q214" s="78"/>
      <c r="R214" s="78"/>
      <c r="S214" s="85"/>
    </row>
    <row r="215" spans="1:19" s="85" customFormat="1" ht="15.75" x14ac:dyDescent="0.2">
      <c r="A215" s="321"/>
      <c r="B215" s="146" t="s">
        <v>70</v>
      </c>
      <c r="C215" s="122"/>
      <c r="D215" s="122" t="s">
        <v>62</v>
      </c>
      <c r="E215" s="122"/>
      <c r="F215" s="122"/>
      <c r="G215" s="122">
        <f>G214</f>
        <v>1</v>
      </c>
      <c r="H215" s="122">
        <f t="shared" ref="H215:J215" si="108">H214</f>
        <v>1</v>
      </c>
      <c r="I215" s="122">
        <f t="shared" si="108"/>
        <v>0</v>
      </c>
      <c r="J215" s="122">
        <f t="shared" si="108"/>
        <v>0</v>
      </c>
      <c r="K215" s="122">
        <f t="shared" si="100"/>
        <v>1</v>
      </c>
      <c r="L215" s="122" t="s">
        <v>62</v>
      </c>
      <c r="M215" s="84">
        <v>46022</v>
      </c>
      <c r="N215" s="84">
        <v>46022</v>
      </c>
      <c r="O215" s="78"/>
      <c r="P215" s="74" t="s">
        <v>62</v>
      </c>
      <c r="Q215" s="78"/>
      <c r="R215" s="78"/>
    </row>
    <row r="216" spans="1:19" s="85" customFormat="1" ht="14.25" x14ac:dyDescent="0.2">
      <c r="A216" s="321"/>
      <c r="B216" s="147" t="s">
        <v>76</v>
      </c>
      <c r="C216" s="122"/>
      <c r="D216" s="122"/>
      <c r="E216" s="122"/>
      <c r="F216" s="122"/>
      <c r="G216" s="122" t="s">
        <v>62</v>
      </c>
      <c r="H216" s="122"/>
      <c r="I216" s="122" t="s">
        <v>62</v>
      </c>
      <c r="J216" s="122"/>
      <c r="K216" s="122" t="str">
        <f t="shared" si="100"/>
        <v>X</v>
      </c>
      <c r="L216" s="122" t="s">
        <v>62</v>
      </c>
      <c r="M216" s="122"/>
      <c r="N216" s="122"/>
      <c r="O216" s="74" t="s">
        <v>62</v>
      </c>
      <c r="P216" s="74" t="s">
        <v>62</v>
      </c>
      <c r="Q216" s="74" t="s">
        <v>62</v>
      </c>
      <c r="R216" s="74" t="s">
        <v>62</v>
      </c>
    </row>
    <row r="217" spans="1:19" s="85" customFormat="1" ht="65.45" customHeight="1" x14ac:dyDescent="0.2">
      <c r="A217" s="321"/>
      <c r="B217" s="148" t="s">
        <v>192</v>
      </c>
      <c r="C217" s="122"/>
      <c r="D217" s="122" t="s">
        <v>62</v>
      </c>
      <c r="E217" s="122"/>
      <c r="F217" s="122"/>
      <c r="G217" s="122">
        <f>G214</f>
        <v>1</v>
      </c>
      <c r="H217" s="122">
        <f t="shared" ref="H217:J217" si="109">H214</f>
        <v>1</v>
      </c>
      <c r="I217" s="122">
        <f t="shared" si="109"/>
        <v>0</v>
      </c>
      <c r="J217" s="122">
        <f t="shared" si="109"/>
        <v>0</v>
      </c>
      <c r="K217" s="122">
        <f t="shared" si="100"/>
        <v>1</v>
      </c>
      <c r="L217" s="122" t="s">
        <v>62</v>
      </c>
      <c r="M217" s="84">
        <v>46022</v>
      </c>
      <c r="N217" s="84">
        <v>46022</v>
      </c>
      <c r="O217" s="78"/>
      <c r="P217" s="74" t="s">
        <v>62</v>
      </c>
      <c r="Q217" s="78"/>
      <c r="R217" s="78"/>
    </row>
    <row r="218" spans="1:19" s="85" customFormat="1" ht="15" customHeight="1" x14ac:dyDescent="0.2">
      <c r="A218" s="321"/>
      <c r="B218" s="147" t="s">
        <v>193</v>
      </c>
      <c r="C218" s="122"/>
      <c r="D218" s="122"/>
      <c r="E218" s="122"/>
      <c r="F218" s="122"/>
      <c r="G218" s="122" t="s">
        <v>62</v>
      </c>
      <c r="H218" s="122"/>
      <c r="I218" s="122" t="s">
        <v>62</v>
      </c>
      <c r="J218" s="122"/>
      <c r="K218" s="122" t="str">
        <f t="shared" si="100"/>
        <v>X</v>
      </c>
      <c r="L218" s="122" t="s">
        <v>62</v>
      </c>
      <c r="M218" s="122"/>
      <c r="N218" s="122"/>
      <c r="O218" s="74" t="s">
        <v>62</v>
      </c>
      <c r="P218" s="74" t="s">
        <v>62</v>
      </c>
      <c r="Q218" s="74" t="s">
        <v>62</v>
      </c>
      <c r="R218" s="74" t="s">
        <v>62</v>
      </c>
    </row>
    <row r="219" spans="1:19" s="85" customFormat="1" ht="38.65" customHeight="1" x14ac:dyDescent="0.2">
      <c r="A219" s="321"/>
      <c r="B219" s="148" t="s">
        <v>330</v>
      </c>
      <c r="C219" s="122"/>
      <c r="D219" s="122" t="s">
        <v>62</v>
      </c>
      <c r="E219" s="122"/>
      <c r="F219" s="122"/>
      <c r="G219" s="122">
        <f>G215</f>
        <v>1</v>
      </c>
      <c r="H219" s="122">
        <f t="shared" ref="H219:J219" si="110">H215</f>
        <v>1</v>
      </c>
      <c r="I219" s="122">
        <f t="shared" si="110"/>
        <v>0</v>
      </c>
      <c r="J219" s="122">
        <f t="shared" si="110"/>
        <v>0</v>
      </c>
      <c r="K219" s="122">
        <f t="shared" si="100"/>
        <v>1</v>
      </c>
      <c r="L219" s="122" t="s">
        <v>62</v>
      </c>
      <c r="M219" s="84">
        <v>46022</v>
      </c>
      <c r="N219" s="84">
        <v>46022</v>
      </c>
      <c r="O219" s="78"/>
      <c r="P219" s="74" t="s">
        <v>62</v>
      </c>
      <c r="Q219" s="78"/>
      <c r="R219" s="78"/>
    </row>
    <row r="220" spans="1:19" s="85" customFormat="1" ht="21" customHeight="1" x14ac:dyDescent="0.2">
      <c r="A220" s="321"/>
      <c r="B220" s="147" t="s">
        <v>71</v>
      </c>
      <c r="C220" s="122"/>
      <c r="D220" s="122"/>
      <c r="E220" s="122"/>
      <c r="F220" s="122"/>
      <c r="G220" s="122" t="s">
        <v>62</v>
      </c>
      <c r="H220" s="122"/>
      <c r="I220" s="122" t="s">
        <v>62</v>
      </c>
      <c r="J220" s="122"/>
      <c r="K220" s="122" t="str">
        <f t="shared" si="100"/>
        <v>X</v>
      </c>
      <c r="L220" s="122" t="s">
        <v>62</v>
      </c>
      <c r="M220" s="122"/>
      <c r="N220" s="122"/>
      <c r="O220" s="74" t="s">
        <v>62</v>
      </c>
      <c r="P220" s="74" t="s">
        <v>62</v>
      </c>
      <c r="Q220" s="74" t="s">
        <v>62</v>
      </c>
      <c r="R220" s="74" t="s">
        <v>62</v>
      </c>
    </row>
    <row r="221" spans="1:19" s="85" customFormat="1" ht="21" customHeight="1" x14ac:dyDescent="0.25">
      <c r="A221" s="322"/>
      <c r="B221" s="148" t="s">
        <v>72</v>
      </c>
      <c r="C221" s="122"/>
      <c r="D221" s="122" t="s">
        <v>62</v>
      </c>
      <c r="E221" s="122"/>
      <c r="F221" s="122"/>
      <c r="G221" s="122">
        <f>G219</f>
        <v>1</v>
      </c>
      <c r="H221" s="122">
        <f t="shared" ref="H221:J221" si="111">H219</f>
        <v>1</v>
      </c>
      <c r="I221" s="122">
        <f t="shared" si="111"/>
        <v>0</v>
      </c>
      <c r="J221" s="122">
        <f t="shared" si="111"/>
        <v>0</v>
      </c>
      <c r="K221" s="122">
        <f t="shared" si="100"/>
        <v>1</v>
      </c>
      <c r="L221" s="122" t="s">
        <v>62</v>
      </c>
      <c r="M221" s="84">
        <v>46022</v>
      </c>
      <c r="N221" s="84">
        <v>46022</v>
      </c>
      <c r="O221" s="78"/>
      <c r="P221" s="74" t="s">
        <v>62</v>
      </c>
      <c r="Q221" s="78"/>
      <c r="R221" s="78"/>
      <c r="S221" s="56"/>
    </row>
    <row r="222" spans="1:19" s="56" customFormat="1" ht="74.45" customHeight="1" x14ac:dyDescent="0.25">
      <c r="A222" s="320" t="s">
        <v>241</v>
      </c>
      <c r="B222" s="137" t="str">
        <f>B214</f>
        <v>Результат предоставления субсидии 2 (код субсидии № 7056):</v>
      </c>
      <c r="C222" s="80" t="s">
        <v>59</v>
      </c>
      <c r="D222" s="81" t="s">
        <v>60</v>
      </c>
      <c r="E222" s="81" t="s">
        <v>61</v>
      </c>
      <c r="F222" s="80">
        <v>642</v>
      </c>
      <c r="G222" s="80"/>
      <c r="H222" s="80">
        <f>G222</f>
        <v>0</v>
      </c>
      <c r="I222" s="80">
        <v>0</v>
      </c>
      <c r="J222" s="80">
        <v>0</v>
      </c>
      <c r="K222" s="80">
        <f t="shared" si="100"/>
        <v>0</v>
      </c>
      <c r="L222" s="80"/>
      <c r="M222" s="122" t="s">
        <v>62</v>
      </c>
      <c r="N222" s="122" t="s">
        <v>62</v>
      </c>
      <c r="O222" s="78"/>
      <c r="P222" s="78"/>
      <c r="Q222" s="78"/>
      <c r="R222" s="78"/>
      <c r="S222" s="85"/>
    </row>
    <row r="223" spans="1:19" s="85" customFormat="1" ht="15.75" x14ac:dyDescent="0.2">
      <c r="A223" s="321"/>
      <c r="B223" s="146" t="s">
        <v>70</v>
      </c>
      <c r="C223" s="122"/>
      <c r="D223" s="122" t="s">
        <v>62</v>
      </c>
      <c r="E223" s="122"/>
      <c r="F223" s="122"/>
      <c r="G223" s="122">
        <f>G222</f>
        <v>0</v>
      </c>
      <c r="H223" s="122">
        <f t="shared" ref="H223:J223" si="112">H222</f>
        <v>0</v>
      </c>
      <c r="I223" s="122">
        <f t="shared" si="112"/>
        <v>0</v>
      </c>
      <c r="J223" s="122">
        <f t="shared" si="112"/>
        <v>0</v>
      </c>
      <c r="K223" s="122">
        <f t="shared" si="100"/>
        <v>0</v>
      </c>
      <c r="L223" s="122" t="s">
        <v>62</v>
      </c>
      <c r="M223" s="84">
        <v>46022</v>
      </c>
      <c r="N223" s="84">
        <v>46022</v>
      </c>
      <c r="O223" s="78"/>
      <c r="P223" s="74" t="s">
        <v>62</v>
      </c>
      <c r="Q223" s="78"/>
      <c r="R223" s="78"/>
    </row>
    <row r="224" spans="1:19" s="85" customFormat="1" ht="14.25" x14ac:dyDescent="0.2">
      <c r="A224" s="321"/>
      <c r="B224" s="147" t="s">
        <v>76</v>
      </c>
      <c r="C224" s="122"/>
      <c r="D224" s="122"/>
      <c r="E224" s="122"/>
      <c r="F224" s="122"/>
      <c r="G224" s="122" t="s">
        <v>62</v>
      </c>
      <c r="H224" s="122"/>
      <c r="I224" s="122" t="s">
        <v>62</v>
      </c>
      <c r="J224" s="122"/>
      <c r="K224" s="122" t="str">
        <f t="shared" si="100"/>
        <v>X</v>
      </c>
      <c r="L224" s="122" t="s">
        <v>62</v>
      </c>
      <c r="M224" s="122"/>
      <c r="N224" s="122"/>
      <c r="O224" s="74" t="s">
        <v>62</v>
      </c>
      <c r="P224" s="74" t="s">
        <v>62</v>
      </c>
      <c r="Q224" s="74" t="s">
        <v>62</v>
      </c>
      <c r="R224" s="74" t="s">
        <v>62</v>
      </c>
    </row>
    <row r="225" spans="1:19" s="85" customFormat="1" ht="65.45" customHeight="1" x14ac:dyDescent="0.2">
      <c r="A225" s="321"/>
      <c r="B225" s="148" t="s">
        <v>192</v>
      </c>
      <c r="C225" s="122"/>
      <c r="D225" s="122" t="s">
        <v>62</v>
      </c>
      <c r="E225" s="122"/>
      <c r="F225" s="122"/>
      <c r="G225" s="122">
        <f>G222</f>
        <v>0</v>
      </c>
      <c r="H225" s="122">
        <f t="shared" ref="H225:J225" si="113">H222</f>
        <v>0</v>
      </c>
      <c r="I225" s="122">
        <f t="shared" si="113"/>
        <v>0</v>
      </c>
      <c r="J225" s="122">
        <f t="shared" si="113"/>
        <v>0</v>
      </c>
      <c r="K225" s="122">
        <f t="shared" si="100"/>
        <v>0</v>
      </c>
      <c r="L225" s="122" t="s">
        <v>62</v>
      </c>
      <c r="M225" s="84">
        <v>46022</v>
      </c>
      <c r="N225" s="84">
        <v>46022</v>
      </c>
      <c r="O225" s="78"/>
      <c r="P225" s="74" t="s">
        <v>62</v>
      </c>
      <c r="Q225" s="78"/>
      <c r="R225" s="78"/>
    </row>
    <row r="226" spans="1:19" s="85" customFormat="1" ht="15" customHeight="1" x14ac:dyDescent="0.2">
      <c r="A226" s="321"/>
      <c r="B226" s="147" t="s">
        <v>193</v>
      </c>
      <c r="C226" s="122"/>
      <c r="D226" s="122"/>
      <c r="E226" s="122"/>
      <c r="F226" s="122"/>
      <c r="G226" s="122" t="s">
        <v>62</v>
      </c>
      <c r="H226" s="122"/>
      <c r="I226" s="122" t="s">
        <v>62</v>
      </c>
      <c r="J226" s="122"/>
      <c r="K226" s="122" t="str">
        <f t="shared" si="100"/>
        <v>X</v>
      </c>
      <c r="L226" s="122" t="s">
        <v>62</v>
      </c>
      <c r="M226" s="122"/>
      <c r="N226" s="122"/>
      <c r="O226" s="74" t="s">
        <v>62</v>
      </c>
      <c r="P226" s="74" t="s">
        <v>62</v>
      </c>
      <c r="Q226" s="74" t="s">
        <v>62</v>
      </c>
      <c r="R226" s="74" t="s">
        <v>62</v>
      </c>
    </row>
    <row r="227" spans="1:19" s="85" customFormat="1" ht="38.65" customHeight="1" x14ac:dyDescent="0.2">
      <c r="A227" s="321"/>
      <c r="B227" s="148" t="s">
        <v>330</v>
      </c>
      <c r="C227" s="122"/>
      <c r="D227" s="122" t="s">
        <v>62</v>
      </c>
      <c r="E227" s="122"/>
      <c r="F227" s="122"/>
      <c r="G227" s="122">
        <f>G223</f>
        <v>0</v>
      </c>
      <c r="H227" s="122">
        <f t="shared" ref="H227:J227" si="114">H223</f>
        <v>0</v>
      </c>
      <c r="I227" s="122">
        <f t="shared" si="114"/>
        <v>0</v>
      </c>
      <c r="J227" s="122">
        <f t="shared" si="114"/>
        <v>0</v>
      </c>
      <c r="K227" s="122">
        <f t="shared" si="100"/>
        <v>0</v>
      </c>
      <c r="L227" s="122" t="s">
        <v>62</v>
      </c>
      <c r="M227" s="84">
        <v>46022</v>
      </c>
      <c r="N227" s="84">
        <v>46022</v>
      </c>
      <c r="O227" s="78"/>
      <c r="P227" s="74" t="s">
        <v>62</v>
      </c>
      <c r="Q227" s="78"/>
      <c r="R227" s="78"/>
    </row>
    <row r="228" spans="1:19" s="85" customFormat="1" ht="21" customHeight="1" x14ac:dyDescent="0.2">
      <c r="A228" s="321"/>
      <c r="B228" s="147" t="s">
        <v>71</v>
      </c>
      <c r="C228" s="122"/>
      <c r="D228" s="122"/>
      <c r="E228" s="122"/>
      <c r="F228" s="122"/>
      <c r="G228" s="122" t="s">
        <v>62</v>
      </c>
      <c r="H228" s="122"/>
      <c r="I228" s="122" t="s">
        <v>62</v>
      </c>
      <c r="J228" s="122"/>
      <c r="K228" s="122" t="str">
        <f t="shared" si="100"/>
        <v>X</v>
      </c>
      <c r="L228" s="122" t="s">
        <v>62</v>
      </c>
      <c r="M228" s="122"/>
      <c r="N228" s="122"/>
      <c r="O228" s="74" t="s">
        <v>62</v>
      </c>
      <c r="P228" s="74" t="s">
        <v>62</v>
      </c>
      <c r="Q228" s="74" t="s">
        <v>62</v>
      </c>
      <c r="R228" s="74" t="s">
        <v>62</v>
      </c>
    </row>
    <row r="229" spans="1:19" s="85" customFormat="1" ht="21" customHeight="1" x14ac:dyDescent="0.25">
      <c r="A229" s="322"/>
      <c r="B229" s="148" t="s">
        <v>72</v>
      </c>
      <c r="C229" s="122"/>
      <c r="D229" s="122" t="s">
        <v>62</v>
      </c>
      <c r="E229" s="122"/>
      <c r="F229" s="122"/>
      <c r="G229" s="122">
        <f>G227</f>
        <v>0</v>
      </c>
      <c r="H229" s="122">
        <f t="shared" ref="H229:J229" si="115">H227</f>
        <v>0</v>
      </c>
      <c r="I229" s="122">
        <f t="shared" si="115"/>
        <v>0</v>
      </c>
      <c r="J229" s="122">
        <f t="shared" si="115"/>
        <v>0</v>
      </c>
      <c r="K229" s="122">
        <f t="shared" si="100"/>
        <v>0</v>
      </c>
      <c r="L229" s="122" t="s">
        <v>62</v>
      </c>
      <c r="M229" s="84">
        <v>46022</v>
      </c>
      <c r="N229" s="84">
        <v>46022</v>
      </c>
      <c r="O229" s="78"/>
      <c r="P229" s="74" t="s">
        <v>62</v>
      </c>
      <c r="Q229" s="78"/>
      <c r="R229" s="78"/>
      <c r="S229" s="56"/>
    </row>
    <row r="230" spans="1:19" s="56" customFormat="1" ht="74.45" customHeight="1" x14ac:dyDescent="0.25">
      <c r="A230" s="320" t="s">
        <v>242</v>
      </c>
      <c r="B230" s="137" t="str">
        <f>B222</f>
        <v>Результат предоставления субсидии 2 (код субсидии № 7056):</v>
      </c>
      <c r="C230" s="80" t="s">
        <v>59</v>
      </c>
      <c r="D230" s="81" t="s">
        <v>60</v>
      </c>
      <c r="E230" s="81" t="s">
        <v>61</v>
      </c>
      <c r="F230" s="80">
        <v>642</v>
      </c>
      <c r="G230" s="80">
        <v>1</v>
      </c>
      <c r="H230" s="80">
        <f>G230</f>
        <v>1</v>
      </c>
      <c r="I230" s="80">
        <v>0</v>
      </c>
      <c r="J230" s="80">
        <v>0</v>
      </c>
      <c r="K230" s="80">
        <f t="shared" si="100"/>
        <v>1</v>
      </c>
      <c r="L230" s="80"/>
      <c r="M230" s="122" t="s">
        <v>62</v>
      </c>
      <c r="N230" s="122" t="s">
        <v>62</v>
      </c>
      <c r="O230" s="78">
        <v>60000</v>
      </c>
      <c r="P230" s="78"/>
      <c r="Q230" s="78"/>
      <c r="R230" s="78"/>
      <c r="S230" s="85"/>
    </row>
    <row r="231" spans="1:19" s="85" customFormat="1" ht="15.75" x14ac:dyDescent="0.2">
      <c r="A231" s="321"/>
      <c r="B231" s="146" t="s">
        <v>70</v>
      </c>
      <c r="C231" s="122"/>
      <c r="D231" s="122" t="s">
        <v>62</v>
      </c>
      <c r="E231" s="122"/>
      <c r="F231" s="122"/>
      <c r="G231" s="122">
        <f>G230</f>
        <v>1</v>
      </c>
      <c r="H231" s="122">
        <f t="shared" ref="H231:J231" si="116">H230</f>
        <v>1</v>
      </c>
      <c r="I231" s="122">
        <f t="shared" si="116"/>
        <v>0</v>
      </c>
      <c r="J231" s="122">
        <f t="shared" si="116"/>
        <v>0</v>
      </c>
      <c r="K231" s="122">
        <f t="shared" si="100"/>
        <v>1</v>
      </c>
      <c r="L231" s="122" t="s">
        <v>62</v>
      </c>
      <c r="M231" s="84">
        <v>46022</v>
      </c>
      <c r="N231" s="84">
        <v>46022</v>
      </c>
      <c r="O231" s="78"/>
      <c r="P231" s="74" t="s">
        <v>62</v>
      </c>
      <c r="Q231" s="78"/>
      <c r="R231" s="78"/>
    </row>
    <row r="232" spans="1:19" s="85" customFormat="1" ht="14.25" x14ac:dyDescent="0.2">
      <c r="A232" s="321"/>
      <c r="B232" s="147" t="s">
        <v>76</v>
      </c>
      <c r="C232" s="122"/>
      <c r="D232" s="122"/>
      <c r="E232" s="122"/>
      <c r="F232" s="122"/>
      <c r="G232" s="122" t="s">
        <v>62</v>
      </c>
      <c r="H232" s="122"/>
      <c r="I232" s="122" t="s">
        <v>62</v>
      </c>
      <c r="J232" s="122"/>
      <c r="K232" s="122" t="str">
        <f t="shared" si="100"/>
        <v>X</v>
      </c>
      <c r="L232" s="122" t="s">
        <v>62</v>
      </c>
      <c r="M232" s="122"/>
      <c r="N232" s="122"/>
      <c r="O232" s="74" t="s">
        <v>62</v>
      </c>
      <c r="P232" s="74" t="s">
        <v>62</v>
      </c>
      <c r="Q232" s="74" t="s">
        <v>62</v>
      </c>
      <c r="R232" s="74" t="s">
        <v>62</v>
      </c>
    </row>
    <row r="233" spans="1:19" s="85" customFormat="1" ht="65.45" customHeight="1" x14ac:dyDescent="0.2">
      <c r="A233" s="321"/>
      <c r="B233" s="148" t="s">
        <v>192</v>
      </c>
      <c r="C233" s="122"/>
      <c r="D233" s="122" t="s">
        <v>62</v>
      </c>
      <c r="E233" s="122"/>
      <c r="F233" s="122"/>
      <c r="G233" s="122">
        <f>G230</f>
        <v>1</v>
      </c>
      <c r="H233" s="122">
        <f t="shared" ref="H233:J233" si="117">H230</f>
        <v>1</v>
      </c>
      <c r="I233" s="122">
        <f t="shared" si="117"/>
        <v>0</v>
      </c>
      <c r="J233" s="122">
        <f t="shared" si="117"/>
        <v>0</v>
      </c>
      <c r="K233" s="122">
        <f t="shared" si="100"/>
        <v>1</v>
      </c>
      <c r="L233" s="122" t="s">
        <v>62</v>
      </c>
      <c r="M233" s="84">
        <v>46022</v>
      </c>
      <c r="N233" s="84">
        <v>46022</v>
      </c>
      <c r="O233" s="78"/>
      <c r="P233" s="74" t="s">
        <v>62</v>
      </c>
      <c r="Q233" s="78"/>
      <c r="R233" s="78"/>
    </row>
    <row r="234" spans="1:19" s="85" customFormat="1" ht="15" customHeight="1" x14ac:dyDescent="0.2">
      <c r="A234" s="321"/>
      <c r="B234" s="147" t="s">
        <v>193</v>
      </c>
      <c r="C234" s="122"/>
      <c r="D234" s="122"/>
      <c r="E234" s="122"/>
      <c r="F234" s="122"/>
      <c r="G234" s="122" t="s">
        <v>62</v>
      </c>
      <c r="H234" s="122"/>
      <c r="I234" s="122" t="s">
        <v>62</v>
      </c>
      <c r="J234" s="122"/>
      <c r="K234" s="122" t="str">
        <f t="shared" si="100"/>
        <v>X</v>
      </c>
      <c r="L234" s="122" t="s">
        <v>62</v>
      </c>
      <c r="M234" s="122"/>
      <c r="N234" s="122"/>
      <c r="O234" s="74" t="s">
        <v>62</v>
      </c>
      <c r="P234" s="74" t="s">
        <v>62</v>
      </c>
      <c r="Q234" s="74" t="s">
        <v>62</v>
      </c>
      <c r="R234" s="74" t="s">
        <v>62</v>
      </c>
    </row>
    <row r="235" spans="1:19" s="85" customFormat="1" ht="38.65" customHeight="1" x14ac:dyDescent="0.2">
      <c r="A235" s="321"/>
      <c r="B235" s="148" t="s">
        <v>330</v>
      </c>
      <c r="C235" s="122"/>
      <c r="D235" s="122" t="s">
        <v>62</v>
      </c>
      <c r="E235" s="122"/>
      <c r="F235" s="122"/>
      <c r="G235" s="122">
        <f>G231</f>
        <v>1</v>
      </c>
      <c r="H235" s="122">
        <f t="shared" ref="H235:J235" si="118">H231</f>
        <v>1</v>
      </c>
      <c r="I235" s="122">
        <f t="shared" si="118"/>
        <v>0</v>
      </c>
      <c r="J235" s="122">
        <f t="shared" si="118"/>
        <v>0</v>
      </c>
      <c r="K235" s="122">
        <f t="shared" si="100"/>
        <v>1</v>
      </c>
      <c r="L235" s="122" t="s">
        <v>62</v>
      </c>
      <c r="M235" s="84">
        <v>46022</v>
      </c>
      <c r="N235" s="84">
        <v>46022</v>
      </c>
      <c r="O235" s="78"/>
      <c r="P235" s="74" t="s">
        <v>62</v>
      </c>
      <c r="Q235" s="78"/>
      <c r="R235" s="78"/>
    </row>
    <row r="236" spans="1:19" s="85" customFormat="1" ht="21" customHeight="1" x14ac:dyDescent="0.2">
      <c r="A236" s="321"/>
      <c r="B236" s="147" t="s">
        <v>71</v>
      </c>
      <c r="C236" s="122"/>
      <c r="D236" s="122"/>
      <c r="E236" s="122"/>
      <c r="F236" s="122"/>
      <c r="G236" s="122" t="s">
        <v>62</v>
      </c>
      <c r="H236" s="122"/>
      <c r="I236" s="122" t="s">
        <v>62</v>
      </c>
      <c r="J236" s="122"/>
      <c r="K236" s="122" t="str">
        <f t="shared" si="100"/>
        <v>X</v>
      </c>
      <c r="L236" s="122" t="s">
        <v>62</v>
      </c>
      <c r="M236" s="122"/>
      <c r="N236" s="122"/>
      <c r="O236" s="74" t="s">
        <v>62</v>
      </c>
      <c r="P236" s="74" t="s">
        <v>62</v>
      </c>
      <c r="Q236" s="74" t="s">
        <v>62</v>
      </c>
      <c r="R236" s="74" t="s">
        <v>62</v>
      </c>
    </row>
    <row r="237" spans="1:19" s="85" customFormat="1" ht="21" customHeight="1" x14ac:dyDescent="0.25">
      <c r="A237" s="322"/>
      <c r="B237" s="148" t="s">
        <v>72</v>
      </c>
      <c r="C237" s="122"/>
      <c r="D237" s="122" t="s">
        <v>62</v>
      </c>
      <c r="E237" s="122"/>
      <c r="F237" s="122"/>
      <c r="G237" s="122">
        <f>G235</f>
        <v>1</v>
      </c>
      <c r="H237" s="122">
        <f t="shared" ref="H237:J237" si="119">H235</f>
        <v>1</v>
      </c>
      <c r="I237" s="122">
        <f t="shared" si="119"/>
        <v>0</v>
      </c>
      <c r="J237" s="122">
        <f t="shared" si="119"/>
        <v>0</v>
      </c>
      <c r="K237" s="122">
        <f t="shared" si="100"/>
        <v>1</v>
      </c>
      <c r="L237" s="122" t="s">
        <v>62</v>
      </c>
      <c r="M237" s="84">
        <v>46022</v>
      </c>
      <c r="N237" s="84">
        <v>46022</v>
      </c>
      <c r="O237" s="78"/>
      <c r="P237" s="74" t="s">
        <v>62</v>
      </c>
      <c r="Q237" s="78"/>
      <c r="R237" s="78"/>
      <c r="S237" s="56"/>
    </row>
    <row r="238" spans="1:19" s="56" customFormat="1" ht="74.45" customHeight="1" x14ac:dyDescent="0.25">
      <c r="A238" s="320" t="s">
        <v>243</v>
      </c>
      <c r="B238" s="137" t="str">
        <f>B230</f>
        <v>Результат предоставления субсидии 2 (код субсидии № 7056):</v>
      </c>
      <c r="C238" s="80" t="s">
        <v>59</v>
      </c>
      <c r="D238" s="81" t="s">
        <v>60</v>
      </c>
      <c r="E238" s="81" t="s">
        <v>61</v>
      </c>
      <c r="F238" s="80">
        <v>642</v>
      </c>
      <c r="G238" s="80">
        <v>1</v>
      </c>
      <c r="H238" s="80">
        <f>G238</f>
        <v>1</v>
      </c>
      <c r="I238" s="80">
        <v>0</v>
      </c>
      <c r="J238" s="80">
        <v>0</v>
      </c>
      <c r="K238" s="80">
        <f t="shared" si="100"/>
        <v>1</v>
      </c>
      <c r="L238" s="80"/>
      <c r="M238" s="122" t="s">
        <v>62</v>
      </c>
      <c r="N238" s="122" t="s">
        <v>62</v>
      </c>
      <c r="O238" s="78">
        <v>40000</v>
      </c>
      <c r="P238" s="78"/>
      <c r="Q238" s="78"/>
      <c r="R238" s="78"/>
      <c r="S238" s="85"/>
    </row>
    <row r="239" spans="1:19" s="85" customFormat="1" ht="15.75" x14ac:dyDescent="0.2">
      <c r="A239" s="321"/>
      <c r="B239" s="146" t="s">
        <v>70</v>
      </c>
      <c r="C239" s="122"/>
      <c r="D239" s="122" t="s">
        <v>62</v>
      </c>
      <c r="E239" s="122"/>
      <c r="F239" s="122"/>
      <c r="G239" s="122">
        <f>G238</f>
        <v>1</v>
      </c>
      <c r="H239" s="122">
        <f t="shared" ref="H239:J239" si="120">H238</f>
        <v>1</v>
      </c>
      <c r="I239" s="122">
        <f t="shared" si="120"/>
        <v>0</v>
      </c>
      <c r="J239" s="122">
        <f t="shared" si="120"/>
        <v>0</v>
      </c>
      <c r="K239" s="122">
        <f t="shared" si="100"/>
        <v>1</v>
      </c>
      <c r="L239" s="122" t="s">
        <v>62</v>
      </c>
      <c r="M239" s="84">
        <v>46022</v>
      </c>
      <c r="N239" s="84">
        <v>46022</v>
      </c>
      <c r="O239" s="78"/>
      <c r="P239" s="74" t="s">
        <v>62</v>
      </c>
      <c r="Q239" s="78"/>
      <c r="R239" s="78"/>
    </row>
    <row r="240" spans="1:19" s="85" customFormat="1" ht="14.25" x14ac:dyDescent="0.2">
      <c r="A240" s="321"/>
      <c r="B240" s="147" t="s">
        <v>76</v>
      </c>
      <c r="C240" s="122"/>
      <c r="D240" s="122"/>
      <c r="E240" s="122"/>
      <c r="F240" s="122"/>
      <c r="G240" s="122" t="s">
        <v>62</v>
      </c>
      <c r="H240" s="122"/>
      <c r="I240" s="122" t="s">
        <v>62</v>
      </c>
      <c r="J240" s="122"/>
      <c r="K240" s="122" t="str">
        <f t="shared" si="100"/>
        <v>X</v>
      </c>
      <c r="L240" s="122" t="s">
        <v>62</v>
      </c>
      <c r="M240" s="122"/>
      <c r="N240" s="122"/>
      <c r="O240" s="74" t="s">
        <v>62</v>
      </c>
      <c r="P240" s="74" t="s">
        <v>62</v>
      </c>
      <c r="Q240" s="74" t="s">
        <v>62</v>
      </c>
      <c r="R240" s="74" t="s">
        <v>62</v>
      </c>
    </row>
    <row r="241" spans="1:19" s="85" customFormat="1" ht="65.45" customHeight="1" x14ac:dyDescent="0.2">
      <c r="A241" s="321"/>
      <c r="B241" s="148" t="s">
        <v>192</v>
      </c>
      <c r="C241" s="122"/>
      <c r="D241" s="122" t="s">
        <v>62</v>
      </c>
      <c r="E241" s="122"/>
      <c r="F241" s="122"/>
      <c r="G241" s="122">
        <f>G238</f>
        <v>1</v>
      </c>
      <c r="H241" s="122">
        <f t="shared" ref="H241:J241" si="121">H238</f>
        <v>1</v>
      </c>
      <c r="I241" s="122">
        <f t="shared" si="121"/>
        <v>0</v>
      </c>
      <c r="J241" s="122">
        <f t="shared" si="121"/>
        <v>0</v>
      </c>
      <c r="K241" s="122">
        <f t="shared" si="100"/>
        <v>1</v>
      </c>
      <c r="L241" s="122" t="s">
        <v>62</v>
      </c>
      <c r="M241" s="84">
        <v>46022</v>
      </c>
      <c r="N241" s="84">
        <v>46022</v>
      </c>
      <c r="O241" s="78"/>
      <c r="P241" s="74" t="s">
        <v>62</v>
      </c>
      <c r="Q241" s="78"/>
      <c r="R241" s="78"/>
    </row>
    <row r="242" spans="1:19" s="85" customFormat="1" ht="15" customHeight="1" x14ac:dyDescent="0.2">
      <c r="A242" s="321"/>
      <c r="B242" s="147" t="s">
        <v>193</v>
      </c>
      <c r="C242" s="122"/>
      <c r="D242" s="122"/>
      <c r="E242" s="122"/>
      <c r="F242" s="122"/>
      <c r="G242" s="122" t="s">
        <v>62</v>
      </c>
      <c r="H242" s="122"/>
      <c r="I242" s="122" t="s">
        <v>62</v>
      </c>
      <c r="J242" s="122"/>
      <c r="K242" s="122" t="str">
        <f t="shared" si="100"/>
        <v>X</v>
      </c>
      <c r="L242" s="122" t="s">
        <v>62</v>
      </c>
      <c r="M242" s="122"/>
      <c r="N242" s="122"/>
      <c r="O242" s="74" t="s">
        <v>62</v>
      </c>
      <c r="P242" s="74" t="s">
        <v>62</v>
      </c>
      <c r="Q242" s="74" t="s">
        <v>62</v>
      </c>
      <c r="R242" s="74" t="s">
        <v>62</v>
      </c>
    </row>
    <row r="243" spans="1:19" s="85" customFormat="1" ht="38.65" customHeight="1" x14ac:dyDescent="0.2">
      <c r="A243" s="321"/>
      <c r="B243" s="148" t="s">
        <v>330</v>
      </c>
      <c r="C243" s="122"/>
      <c r="D243" s="122" t="s">
        <v>62</v>
      </c>
      <c r="E243" s="122"/>
      <c r="F243" s="122"/>
      <c r="G243" s="122">
        <f>G239</f>
        <v>1</v>
      </c>
      <c r="H243" s="122">
        <f t="shared" ref="H243:J243" si="122">H239</f>
        <v>1</v>
      </c>
      <c r="I243" s="122">
        <f t="shared" si="122"/>
        <v>0</v>
      </c>
      <c r="J243" s="122">
        <f t="shared" si="122"/>
        <v>0</v>
      </c>
      <c r="K243" s="122">
        <f t="shared" si="100"/>
        <v>1</v>
      </c>
      <c r="L243" s="122" t="s">
        <v>62</v>
      </c>
      <c r="M243" s="84">
        <v>46022</v>
      </c>
      <c r="N243" s="84">
        <v>46022</v>
      </c>
      <c r="O243" s="78"/>
      <c r="P243" s="74" t="s">
        <v>62</v>
      </c>
      <c r="Q243" s="78"/>
      <c r="R243" s="78"/>
    </row>
    <row r="244" spans="1:19" s="85" customFormat="1" ht="21" customHeight="1" x14ac:dyDescent="0.2">
      <c r="A244" s="321"/>
      <c r="B244" s="147" t="s">
        <v>71</v>
      </c>
      <c r="C244" s="122"/>
      <c r="D244" s="122"/>
      <c r="E244" s="122"/>
      <c r="F244" s="122"/>
      <c r="G244" s="122" t="s">
        <v>62</v>
      </c>
      <c r="H244" s="122"/>
      <c r="I244" s="122" t="s">
        <v>62</v>
      </c>
      <c r="J244" s="122"/>
      <c r="K244" s="122" t="str">
        <f t="shared" si="100"/>
        <v>X</v>
      </c>
      <c r="L244" s="122" t="s">
        <v>62</v>
      </c>
      <c r="M244" s="122"/>
      <c r="N244" s="122"/>
      <c r="O244" s="74" t="s">
        <v>62</v>
      </c>
      <c r="P244" s="74" t="s">
        <v>62</v>
      </c>
      <c r="Q244" s="74" t="s">
        <v>62</v>
      </c>
      <c r="R244" s="74" t="s">
        <v>62</v>
      </c>
    </row>
    <row r="245" spans="1:19" s="85" customFormat="1" ht="21" customHeight="1" x14ac:dyDescent="0.25">
      <c r="A245" s="322"/>
      <c r="B245" s="148" t="s">
        <v>72</v>
      </c>
      <c r="C245" s="122"/>
      <c r="D245" s="122" t="s">
        <v>62</v>
      </c>
      <c r="E245" s="122"/>
      <c r="F245" s="122"/>
      <c r="G245" s="122">
        <f>G243</f>
        <v>1</v>
      </c>
      <c r="H245" s="122">
        <f t="shared" ref="H245:J245" si="123">H243</f>
        <v>1</v>
      </c>
      <c r="I245" s="122">
        <f t="shared" si="123"/>
        <v>0</v>
      </c>
      <c r="J245" s="122">
        <f t="shared" si="123"/>
        <v>0</v>
      </c>
      <c r="K245" s="122">
        <f t="shared" si="100"/>
        <v>1</v>
      </c>
      <c r="L245" s="122" t="s">
        <v>62</v>
      </c>
      <c r="M245" s="84">
        <v>46022</v>
      </c>
      <c r="N245" s="84">
        <v>46022</v>
      </c>
      <c r="O245" s="78"/>
      <c r="P245" s="74" t="s">
        <v>62</v>
      </c>
      <c r="Q245" s="78"/>
      <c r="R245" s="78"/>
      <c r="S245" s="56"/>
    </row>
    <row r="246" spans="1:19" s="56" customFormat="1" ht="74.45" customHeight="1" x14ac:dyDescent="0.25">
      <c r="A246" s="320" t="s">
        <v>244</v>
      </c>
      <c r="B246" s="137" t="str">
        <f>B238</f>
        <v>Результат предоставления субсидии 2 (код субсидии № 7056):</v>
      </c>
      <c r="C246" s="80" t="s">
        <v>59</v>
      </c>
      <c r="D246" s="81" t="s">
        <v>60</v>
      </c>
      <c r="E246" s="81" t="s">
        <v>61</v>
      </c>
      <c r="F246" s="80">
        <v>642</v>
      </c>
      <c r="G246" s="80">
        <v>1</v>
      </c>
      <c r="H246" s="80">
        <f>G246</f>
        <v>1</v>
      </c>
      <c r="I246" s="80"/>
      <c r="J246" s="80"/>
      <c r="K246" s="80">
        <f t="shared" si="100"/>
        <v>1</v>
      </c>
      <c r="L246" s="80"/>
      <c r="M246" s="122" t="s">
        <v>62</v>
      </c>
      <c r="N246" s="122" t="s">
        <v>62</v>
      </c>
      <c r="O246" s="78">
        <v>50000</v>
      </c>
      <c r="P246" s="78"/>
      <c r="Q246" s="78"/>
      <c r="R246" s="78"/>
      <c r="S246" s="85"/>
    </row>
    <row r="247" spans="1:19" s="85" customFormat="1" ht="15.75" x14ac:dyDescent="0.2">
      <c r="A247" s="321"/>
      <c r="B247" s="146" t="s">
        <v>70</v>
      </c>
      <c r="C247" s="122"/>
      <c r="D247" s="122" t="s">
        <v>62</v>
      </c>
      <c r="E247" s="122"/>
      <c r="F247" s="122"/>
      <c r="G247" s="122">
        <f>G246</f>
        <v>1</v>
      </c>
      <c r="H247" s="122">
        <f t="shared" ref="H247:J247" si="124">H246</f>
        <v>1</v>
      </c>
      <c r="I247" s="122">
        <f t="shared" si="124"/>
        <v>0</v>
      </c>
      <c r="J247" s="122">
        <f t="shared" si="124"/>
        <v>0</v>
      </c>
      <c r="K247" s="122">
        <f t="shared" si="100"/>
        <v>1</v>
      </c>
      <c r="L247" s="122" t="s">
        <v>62</v>
      </c>
      <c r="M247" s="84">
        <v>46022</v>
      </c>
      <c r="N247" s="84">
        <v>46022</v>
      </c>
      <c r="O247" s="78"/>
      <c r="P247" s="74" t="s">
        <v>62</v>
      </c>
      <c r="Q247" s="78"/>
      <c r="R247" s="78"/>
    </row>
    <row r="248" spans="1:19" s="85" customFormat="1" ht="14.25" x14ac:dyDescent="0.2">
      <c r="A248" s="321"/>
      <c r="B248" s="147" t="s">
        <v>76</v>
      </c>
      <c r="C248" s="122"/>
      <c r="D248" s="122"/>
      <c r="E248" s="122"/>
      <c r="F248" s="122"/>
      <c r="G248" s="122" t="s">
        <v>62</v>
      </c>
      <c r="H248" s="122"/>
      <c r="I248" s="122" t="s">
        <v>62</v>
      </c>
      <c r="J248" s="122"/>
      <c r="K248" s="122" t="str">
        <f t="shared" si="100"/>
        <v>X</v>
      </c>
      <c r="L248" s="122" t="s">
        <v>62</v>
      </c>
      <c r="M248" s="122"/>
      <c r="N248" s="122"/>
      <c r="O248" s="74" t="s">
        <v>62</v>
      </c>
      <c r="P248" s="74" t="s">
        <v>62</v>
      </c>
      <c r="Q248" s="74" t="s">
        <v>62</v>
      </c>
      <c r="R248" s="74" t="s">
        <v>62</v>
      </c>
    </row>
    <row r="249" spans="1:19" s="85" customFormat="1" ht="65.45" customHeight="1" x14ac:dyDescent="0.2">
      <c r="A249" s="321"/>
      <c r="B249" s="148" t="s">
        <v>192</v>
      </c>
      <c r="C249" s="122"/>
      <c r="D249" s="122" t="s">
        <v>62</v>
      </c>
      <c r="E249" s="122"/>
      <c r="F249" s="122"/>
      <c r="G249" s="122">
        <f>G246</f>
        <v>1</v>
      </c>
      <c r="H249" s="122">
        <f t="shared" ref="H249:J249" si="125">H246</f>
        <v>1</v>
      </c>
      <c r="I249" s="122">
        <f t="shared" si="125"/>
        <v>0</v>
      </c>
      <c r="J249" s="122">
        <f t="shared" si="125"/>
        <v>0</v>
      </c>
      <c r="K249" s="122">
        <f t="shared" si="100"/>
        <v>1</v>
      </c>
      <c r="L249" s="122" t="s">
        <v>62</v>
      </c>
      <c r="M249" s="84">
        <v>46022</v>
      </c>
      <c r="N249" s="84">
        <v>46022</v>
      </c>
      <c r="O249" s="78"/>
      <c r="P249" s="74" t="s">
        <v>62</v>
      </c>
      <c r="Q249" s="78"/>
      <c r="R249" s="78"/>
    </row>
    <row r="250" spans="1:19" s="85" customFormat="1" ht="15" customHeight="1" x14ac:dyDescent="0.2">
      <c r="A250" s="321"/>
      <c r="B250" s="147" t="s">
        <v>193</v>
      </c>
      <c r="C250" s="122"/>
      <c r="D250" s="122"/>
      <c r="E250" s="122"/>
      <c r="F250" s="122"/>
      <c r="G250" s="122" t="s">
        <v>62</v>
      </c>
      <c r="H250" s="122"/>
      <c r="I250" s="122" t="s">
        <v>62</v>
      </c>
      <c r="J250" s="122"/>
      <c r="K250" s="122" t="str">
        <f t="shared" si="100"/>
        <v>X</v>
      </c>
      <c r="L250" s="122" t="s">
        <v>62</v>
      </c>
      <c r="M250" s="122"/>
      <c r="N250" s="122"/>
      <c r="O250" s="74" t="s">
        <v>62</v>
      </c>
      <c r="P250" s="74" t="s">
        <v>62</v>
      </c>
      <c r="Q250" s="74" t="s">
        <v>62</v>
      </c>
      <c r="R250" s="74" t="s">
        <v>62</v>
      </c>
    </row>
    <row r="251" spans="1:19" s="85" customFormat="1" ht="38.65" customHeight="1" x14ac:dyDescent="0.2">
      <c r="A251" s="321"/>
      <c r="B251" s="148" t="s">
        <v>330</v>
      </c>
      <c r="C251" s="122"/>
      <c r="D251" s="122" t="s">
        <v>62</v>
      </c>
      <c r="E251" s="122"/>
      <c r="F251" s="122"/>
      <c r="G251" s="122">
        <f>G247</f>
        <v>1</v>
      </c>
      <c r="H251" s="122">
        <f t="shared" ref="H251:J251" si="126">H247</f>
        <v>1</v>
      </c>
      <c r="I251" s="122">
        <f t="shared" si="126"/>
        <v>0</v>
      </c>
      <c r="J251" s="122">
        <f t="shared" si="126"/>
        <v>0</v>
      </c>
      <c r="K251" s="122">
        <f t="shared" si="100"/>
        <v>1</v>
      </c>
      <c r="L251" s="122" t="s">
        <v>62</v>
      </c>
      <c r="M251" s="84">
        <v>46022</v>
      </c>
      <c r="N251" s="84">
        <v>46022</v>
      </c>
      <c r="O251" s="78"/>
      <c r="P251" s="74" t="s">
        <v>62</v>
      </c>
      <c r="Q251" s="78"/>
      <c r="R251" s="78"/>
    </row>
    <row r="252" spans="1:19" s="85" customFormat="1" ht="21" customHeight="1" x14ac:dyDescent="0.2">
      <c r="A252" s="321"/>
      <c r="B252" s="147" t="s">
        <v>71</v>
      </c>
      <c r="C252" s="122"/>
      <c r="D252" s="122"/>
      <c r="E252" s="122"/>
      <c r="F252" s="122"/>
      <c r="G252" s="122" t="s">
        <v>62</v>
      </c>
      <c r="H252" s="122"/>
      <c r="I252" s="122" t="s">
        <v>62</v>
      </c>
      <c r="J252" s="122"/>
      <c r="K252" s="122" t="str">
        <f t="shared" si="100"/>
        <v>X</v>
      </c>
      <c r="L252" s="122" t="s">
        <v>62</v>
      </c>
      <c r="M252" s="122"/>
      <c r="N252" s="122"/>
      <c r="O252" s="74" t="s">
        <v>62</v>
      </c>
      <c r="P252" s="74" t="s">
        <v>62</v>
      </c>
      <c r="Q252" s="74" t="s">
        <v>62</v>
      </c>
      <c r="R252" s="74" t="s">
        <v>62</v>
      </c>
    </row>
    <row r="253" spans="1:19" s="85" customFormat="1" ht="21" customHeight="1" x14ac:dyDescent="0.25">
      <c r="A253" s="322"/>
      <c r="B253" s="148" t="s">
        <v>72</v>
      </c>
      <c r="C253" s="122"/>
      <c r="D253" s="122" t="s">
        <v>62</v>
      </c>
      <c r="E253" s="122"/>
      <c r="F253" s="122"/>
      <c r="G253" s="122">
        <f>G251</f>
        <v>1</v>
      </c>
      <c r="H253" s="122">
        <f t="shared" ref="H253:J253" si="127">H251</f>
        <v>1</v>
      </c>
      <c r="I253" s="122">
        <f t="shared" si="127"/>
        <v>0</v>
      </c>
      <c r="J253" s="122">
        <f t="shared" si="127"/>
        <v>0</v>
      </c>
      <c r="K253" s="122">
        <f t="shared" si="100"/>
        <v>1</v>
      </c>
      <c r="L253" s="122" t="s">
        <v>62</v>
      </c>
      <c r="M253" s="84">
        <v>46022</v>
      </c>
      <c r="N253" s="84">
        <v>46022</v>
      </c>
      <c r="O253" s="78"/>
      <c r="P253" s="74" t="s">
        <v>62</v>
      </c>
      <c r="Q253" s="78"/>
      <c r="R253" s="78"/>
      <c r="S253" s="56"/>
    </row>
    <row r="254" spans="1:19" s="56" customFormat="1" ht="74.45" customHeight="1" x14ac:dyDescent="0.25">
      <c r="A254" s="320" t="s">
        <v>245</v>
      </c>
      <c r="B254" s="137" t="str">
        <f>B246</f>
        <v>Результат предоставления субсидии 2 (код субсидии № 7056):</v>
      </c>
      <c r="C254" s="80" t="s">
        <v>59</v>
      </c>
      <c r="D254" s="81" t="s">
        <v>60</v>
      </c>
      <c r="E254" s="81" t="s">
        <v>61</v>
      </c>
      <c r="F254" s="80">
        <v>642</v>
      </c>
      <c r="G254" s="80">
        <v>1</v>
      </c>
      <c r="H254" s="80">
        <f>G254</f>
        <v>1</v>
      </c>
      <c r="I254" s="80">
        <v>1</v>
      </c>
      <c r="J254" s="80">
        <v>1</v>
      </c>
      <c r="K254" s="80">
        <f t="shared" si="100"/>
        <v>1</v>
      </c>
      <c r="L254" s="80"/>
      <c r="M254" s="122" t="s">
        <v>62</v>
      </c>
      <c r="N254" s="122" t="s">
        <v>62</v>
      </c>
      <c r="O254" s="78">
        <v>50000</v>
      </c>
      <c r="P254" s="78"/>
      <c r="Q254" s="78">
        <v>40442.449999999997</v>
      </c>
      <c r="R254" s="78">
        <v>40442.449999999997</v>
      </c>
      <c r="S254" s="85"/>
    </row>
    <row r="255" spans="1:19" s="85" customFormat="1" ht="15.75" x14ac:dyDescent="0.2">
      <c r="A255" s="321"/>
      <c r="B255" s="146" t="s">
        <v>70</v>
      </c>
      <c r="C255" s="122"/>
      <c r="D255" s="122" t="s">
        <v>62</v>
      </c>
      <c r="E255" s="122"/>
      <c r="F255" s="122"/>
      <c r="G255" s="122">
        <f>G254</f>
        <v>1</v>
      </c>
      <c r="H255" s="122">
        <f t="shared" ref="H255:J255" si="128">H254</f>
        <v>1</v>
      </c>
      <c r="I255" s="122">
        <f t="shared" si="128"/>
        <v>1</v>
      </c>
      <c r="J255" s="122">
        <f t="shared" si="128"/>
        <v>1</v>
      </c>
      <c r="K255" s="122">
        <f t="shared" si="100"/>
        <v>1</v>
      </c>
      <c r="L255" s="122" t="s">
        <v>62</v>
      </c>
      <c r="M255" s="84">
        <v>46022</v>
      </c>
      <c r="N255" s="84">
        <v>46022</v>
      </c>
      <c r="O255" s="78"/>
      <c r="P255" s="74" t="s">
        <v>62</v>
      </c>
      <c r="Q255" s="78"/>
      <c r="R255" s="78"/>
    </row>
    <row r="256" spans="1:19" s="85" customFormat="1" ht="14.25" x14ac:dyDescent="0.2">
      <c r="A256" s="321"/>
      <c r="B256" s="147" t="s">
        <v>76</v>
      </c>
      <c r="C256" s="122"/>
      <c r="D256" s="122"/>
      <c r="E256" s="122"/>
      <c r="F256" s="122"/>
      <c r="G256" s="122" t="s">
        <v>62</v>
      </c>
      <c r="H256" s="122"/>
      <c r="I256" s="122" t="s">
        <v>62</v>
      </c>
      <c r="J256" s="122"/>
      <c r="K256" s="122" t="str">
        <f t="shared" si="100"/>
        <v>X</v>
      </c>
      <c r="L256" s="122" t="s">
        <v>62</v>
      </c>
      <c r="M256" s="122"/>
      <c r="N256" s="122"/>
      <c r="O256" s="74" t="s">
        <v>62</v>
      </c>
      <c r="P256" s="74" t="s">
        <v>62</v>
      </c>
      <c r="Q256" s="74" t="s">
        <v>62</v>
      </c>
      <c r="R256" s="74" t="s">
        <v>62</v>
      </c>
    </row>
    <row r="257" spans="1:19" s="85" customFormat="1" ht="65.45" customHeight="1" x14ac:dyDescent="0.2">
      <c r="A257" s="321"/>
      <c r="B257" s="148" t="s">
        <v>192</v>
      </c>
      <c r="C257" s="122"/>
      <c r="D257" s="122" t="s">
        <v>62</v>
      </c>
      <c r="E257" s="122"/>
      <c r="F257" s="122"/>
      <c r="G257" s="122">
        <f>G254</f>
        <v>1</v>
      </c>
      <c r="H257" s="122">
        <f t="shared" ref="H257:J257" si="129">H254</f>
        <v>1</v>
      </c>
      <c r="I257" s="122">
        <f t="shared" si="129"/>
        <v>1</v>
      </c>
      <c r="J257" s="122">
        <f t="shared" si="129"/>
        <v>1</v>
      </c>
      <c r="K257" s="122">
        <f t="shared" si="100"/>
        <v>1</v>
      </c>
      <c r="L257" s="122" t="s">
        <v>62</v>
      </c>
      <c r="M257" s="84">
        <v>46022</v>
      </c>
      <c r="N257" s="84">
        <v>46022</v>
      </c>
      <c r="O257" s="78"/>
      <c r="P257" s="74" t="s">
        <v>62</v>
      </c>
      <c r="Q257" s="78"/>
      <c r="R257" s="78"/>
    </row>
    <row r="258" spans="1:19" s="85" customFormat="1" ht="15" customHeight="1" x14ac:dyDescent="0.2">
      <c r="A258" s="321"/>
      <c r="B258" s="147" t="s">
        <v>193</v>
      </c>
      <c r="C258" s="122"/>
      <c r="D258" s="122"/>
      <c r="E258" s="122"/>
      <c r="F258" s="122"/>
      <c r="G258" s="122" t="s">
        <v>62</v>
      </c>
      <c r="H258" s="122"/>
      <c r="I258" s="122" t="s">
        <v>62</v>
      </c>
      <c r="J258" s="122"/>
      <c r="K258" s="122" t="str">
        <f t="shared" si="100"/>
        <v>X</v>
      </c>
      <c r="L258" s="122" t="s">
        <v>62</v>
      </c>
      <c r="M258" s="122"/>
      <c r="N258" s="122"/>
      <c r="O258" s="74" t="s">
        <v>62</v>
      </c>
      <c r="P258" s="74" t="s">
        <v>62</v>
      </c>
      <c r="Q258" s="74" t="s">
        <v>62</v>
      </c>
      <c r="R258" s="74" t="s">
        <v>62</v>
      </c>
    </row>
    <row r="259" spans="1:19" s="85" customFormat="1" ht="38.65" customHeight="1" x14ac:dyDescent="0.2">
      <c r="A259" s="321"/>
      <c r="B259" s="148" t="s">
        <v>330</v>
      </c>
      <c r="C259" s="122"/>
      <c r="D259" s="122" t="s">
        <v>62</v>
      </c>
      <c r="E259" s="122"/>
      <c r="F259" s="122"/>
      <c r="G259" s="122">
        <f>G255</f>
        <v>1</v>
      </c>
      <c r="H259" s="122">
        <f t="shared" ref="H259:J259" si="130">H255</f>
        <v>1</v>
      </c>
      <c r="I259" s="122">
        <f t="shared" si="130"/>
        <v>1</v>
      </c>
      <c r="J259" s="122">
        <f t="shared" si="130"/>
        <v>1</v>
      </c>
      <c r="K259" s="122">
        <f t="shared" si="100"/>
        <v>1</v>
      </c>
      <c r="L259" s="122" t="s">
        <v>62</v>
      </c>
      <c r="M259" s="84">
        <v>46022</v>
      </c>
      <c r="N259" s="84">
        <v>46022</v>
      </c>
      <c r="O259" s="78"/>
      <c r="P259" s="74" t="s">
        <v>62</v>
      </c>
      <c r="Q259" s="78"/>
      <c r="R259" s="78"/>
    </row>
    <row r="260" spans="1:19" s="85" customFormat="1" ht="21" customHeight="1" x14ac:dyDescent="0.2">
      <c r="A260" s="321"/>
      <c r="B260" s="147" t="s">
        <v>71</v>
      </c>
      <c r="C260" s="122"/>
      <c r="D260" s="122"/>
      <c r="E260" s="122"/>
      <c r="F260" s="122"/>
      <c r="G260" s="122" t="s">
        <v>62</v>
      </c>
      <c r="H260" s="122"/>
      <c r="I260" s="122" t="s">
        <v>62</v>
      </c>
      <c r="J260" s="122"/>
      <c r="K260" s="122" t="str">
        <f t="shared" si="100"/>
        <v>X</v>
      </c>
      <c r="L260" s="122" t="s">
        <v>62</v>
      </c>
      <c r="M260" s="122"/>
      <c r="N260" s="122"/>
      <c r="O260" s="74" t="s">
        <v>62</v>
      </c>
      <c r="P260" s="74" t="s">
        <v>62</v>
      </c>
      <c r="Q260" s="74" t="s">
        <v>62</v>
      </c>
      <c r="R260" s="74" t="s">
        <v>62</v>
      </c>
    </row>
    <row r="261" spans="1:19" s="85" customFormat="1" ht="21" customHeight="1" x14ac:dyDescent="0.25">
      <c r="A261" s="322"/>
      <c r="B261" s="148" t="s">
        <v>72</v>
      </c>
      <c r="C261" s="122"/>
      <c r="D261" s="122" t="s">
        <v>62</v>
      </c>
      <c r="E261" s="122"/>
      <c r="F261" s="122"/>
      <c r="G261" s="122">
        <f>G259</f>
        <v>1</v>
      </c>
      <c r="H261" s="122">
        <f t="shared" ref="H261:J261" si="131">H259</f>
        <v>1</v>
      </c>
      <c r="I261" s="122">
        <f t="shared" si="131"/>
        <v>1</v>
      </c>
      <c r="J261" s="122">
        <f t="shared" si="131"/>
        <v>1</v>
      </c>
      <c r="K261" s="122">
        <f t="shared" si="100"/>
        <v>1</v>
      </c>
      <c r="L261" s="122" t="s">
        <v>62</v>
      </c>
      <c r="M261" s="84">
        <v>46022</v>
      </c>
      <c r="N261" s="84">
        <v>46022</v>
      </c>
      <c r="O261" s="78"/>
      <c r="P261" s="74" t="s">
        <v>62</v>
      </c>
      <c r="Q261" s="78"/>
      <c r="R261" s="78"/>
      <c r="S261" s="56"/>
    </row>
    <row r="262" spans="1:19" s="56" customFormat="1" ht="74.45" customHeight="1" x14ac:dyDescent="0.25">
      <c r="A262" s="320" t="s">
        <v>246</v>
      </c>
      <c r="B262" s="137" t="str">
        <f>B254</f>
        <v>Результат предоставления субсидии 2 (код субсидии № 7056):</v>
      </c>
      <c r="C262" s="80" t="s">
        <v>59</v>
      </c>
      <c r="D262" s="81" t="s">
        <v>60</v>
      </c>
      <c r="E262" s="81" t="s">
        <v>61</v>
      </c>
      <c r="F262" s="80">
        <v>642</v>
      </c>
      <c r="G262" s="80">
        <v>2</v>
      </c>
      <c r="H262" s="80">
        <f>G262</f>
        <v>2</v>
      </c>
      <c r="I262" s="80">
        <v>0</v>
      </c>
      <c r="J262" s="80">
        <v>0</v>
      </c>
      <c r="K262" s="80">
        <f t="shared" si="100"/>
        <v>2</v>
      </c>
      <c r="L262" s="80"/>
      <c r="M262" s="122" t="s">
        <v>62</v>
      </c>
      <c r="N262" s="122" t="s">
        <v>62</v>
      </c>
      <c r="O262" s="78">
        <v>240000</v>
      </c>
      <c r="P262" s="78"/>
      <c r="Q262" s="78"/>
      <c r="R262" s="78"/>
      <c r="S262" s="85"/>
    </row>
    <row r="263" spans="1:19" s="85" customFormat="1" ht="15.75" x14ac:dyDescent="0.2">
      <c r="A263" s="321"/>
      <c r="B263" s="146" t="s">
        <v>70</v>
      </c>
      <c r="C263" s="122"/>
      <c r="D263" s="122" t="s">
        <v>62</v>
      </c>
      <c r="E263" s="122"/>
      <c r="F263" s="122"/>
      <c r="G263" s="122">
        <f>G262</f>
        <v>2</v>
      </c>
      <c r="H263" s="122">
        <f t="shared" ref="H263:J263" si="132">H262</f>
        <v>2</v>
      </c>
      <c r="I263" s="122">
        <f t="shared" si="132"/>
        <v>0</v>
      </c>
      <c r="J263" s="122">
        <f t="shared" si="132"/>
        <v>0</v>
      </c>
      <c r="K263" s="122">
        <f t="shared" ref="K263:K326" si="133">G263</f>
        <v>2</v>
      </c>
      <c r="L263" s="122" t="s">
        <v>62</v>
      </c>
      <c r="M263" s="84">
        <v>46022</v>
      </c>
      <c r="N263" s="84">
        <v>46022</v>
      </c>
      <c r="O263" s="78"/>
      <c r="P263" s="74" t="s">
        <v>62</v>
      </c>
      <c r="Q263" s="78"/>
      <c r="R263" s="78"/>
    </row>
    <row r="264" spans="1:19" s="85" customFormat="1" ht="14.25" x14ac:dyDescent="0.2">
      <c r="A264" s="321"/>
      <c r="B264" s="147" t="s">
        <v>76</v>
      </c>
      <c r="C264" s="122"/>
      <c r="D264" s="122"/>
      <c r="E264" s="122"/>
      <c r="F264" s="122"/>
      <c r="G264" s="122" t="s">
        <v>62</v>
      </c>
      <c r="H264" s="122"/>
      <c r="I264" s="122" t="s">
        <v>62</v>
      </c>
      <c r="J264" s="122"/>
      <c r="K264" s="122" t="str">
        <f t="shared" si="133"/>
        <v>X</v>
      </c>
      <c r="L264" s="122" t="s">
        <v>62</v>
      </c>
      <c r="M264" s="122"/>
      <c r="N264" s="122"/>
      <c r="O264" s="74" t="s">
        <v>62</v>
      </c>
      <c r="P264" s="74" t="s">
        <v>62</v>
      </c>
      <c r="Q264" s="74" t="s">
        <v>62</v>
      </c>
      <c r="R264" s="74" t="s">
        <v>62</v>
      </c>
    </row>
    <row r="265" spans="1:19" s="85" customFormat="1" ht="65.45" customHeight="1" x14ac:dyDescent="0.2">
      <c r="A265" s="321"/>
      <c r="B265" s="148" t="s">
        <v>192</v>
      </c>
      <c r="C265" s="122"/>
      <c r="D265" s="122" t="s">
        <v>62</v>
      </c>
      <c r="E265" s="122"/>
      <c r="F265" s="122"/>
      <c r="G265" s="122">
        <f>G262</f>
        <v>2</v>
      </c>
      <c r="H265" s="122">
        <f t="shared" ref="H265:J265" si="134">H262</f>
        <v>2</v>
      </c>
      <c r="I265" s="122">
        <f t="shared" si="134"/>
        <v>0</v>
      </c>
      <c r="J265" s="122">
        <f t="shared" si="134"/>
        <v>0</v>
      </c>
      <c r="K265" s="122">
        <f t="shared" si="133"/>
        <v>2</v>
      </c>
      <c r="L265" s="122" t="s">
        <v>62</v>
      </c>
      <c r="M265" s="84">
        <v>46022</v>
      </c>
      <c r="N265" s="84">
        <v>46022</v>
      </c>
      <c r="O265" s="78"/>
      <c r="P265" s="74" t="s">
        <v>62</v>
      </c>
      <c r="Q265" s="78"/>
      <c r="R265" s="78"/>
    </row>
    <row r="266" spans="1:19" s="85" customFormat="1" ht="15" customHeight="1" x14ac:dyDescent="0.2">
      <c r="A266" s="321"/>
      <c r="B266" s="147" t="s">
        <v>193</v>
      </c>
      <c r="C266" s="122"/>
      <c r="D266" s="122"/>
      <c r="E266" s="122"/>
      <c r="F266" s="122"/>
      <c r="G266" s="122" t="s">
        <v>62</v>
      </c>
      <c r="H266" s="122"/>
      <c r="I266" s="122" t="s">
        <v>62</v>
      </c>
      <c r="J266" s="122"/>
      <c r="K266" s="122" t="str">
        <f t="shared" si="133"/>
        <v>X</v>
      </c>
      <c r="L266" s="122" t="s">
        <v>62</v>
      </c>
      <c r="M266" s="122"/>
      <c r="N266" s="122"/>
      <c r="O266" s="74" t="s">
        <v>62</v>
      </c>
      <c r="P266" s="74" t="s">
        <v>62</v>
      </c>
      <c r="Q266" s="74" t="s">
        <v>62</v>
      </c>
      <c r="R266" s="74" t="s">
        <v>62</v>
      </c>
    </row>
    <row r="267" spans="1:19" s="85" customFormat="1" ht="38.65" customHeight="1" x14ac:dyDescent="0.2">
      <c r="A267" s="321"/>
      <c r="B267" s="148" t="s">
        <v>330</v>
      </c>
      <c r="C267" s="122"/>
      <c r="D267" s="122" t="s">
        <v>62</v>
      </c>
      <c r="E267" s="122"/>
      <c r="F267" s="122"/>
      <c r="G267" s="122">
        <f>G263</f>
        <v>2</v>
      </c>
      <c r="H267" s="122">
        <f t="shared" ref="H267:J267" si="135">H263</f>
        <v>2</v>
      </c>
      <c r="I267" s="122">
        <f t="shared" si="135"/>
        <v>0</v>
      </c>
      <c r="J267" s="122">
        <f t="shared" si="135"/>
        <v>0</v>
      </c>
      <c r="K267" s="122">
        <f t="shared" si="133"/>
        <v>2</v>
      </c>
      <c r="L267" s="122" t="s">
        <v>62</v>
      </c>
      <c r="M267" s="84">
        <v>46022</v>
      </c>
      <c r="N267" s="84">
        <v>46022</v>
      </c>
      <c r="O267" s="78"/>
      <c r="P267" s="74" t="s">
        <v>62</v>
      </c>
      <c r="Q267" s="78"/>
      <c r="R267" s="78"/>
    </row>
    <row r="268" spans="1:19" s="85" customFormat="1" ht="21" customHeight="1" x14ac:dyDescent="0.2">
      <c r="A268" s="321"/>
      <c r="B268" s="147" t="s">
        <v>71</v>
      </c>
      <c r="C268" s="122"/>
      <c r="D268" s="122"/>
      <c r="E268" s="122"/>
      <c r="F268" s="122"/>
      <c r="G268" s="122" t="s">
        <v>62</v>
      </c>
      <c r="H268" s="122"/>
      <c r="I268" s="122" t="s">
        <v>62</v>
      </c>
      <c r="J268" s="122"/>
      <c r="K268" s="122" t="str">
        <f t="shared" si="133"/>
        <v>X</v>
      </c>
      <c r="L268" s="122" t="s">
        <v>62</v>
      </c>
      <c r="M268" s="122"/>
      <c r="N268" s="122"/>
      <c r="O268" s="74" t="s">
        <v>62</v>
      </c>
      <c r="P268" s="74" t="s">
        <v>62</v>
      </c>
      <c r="Q268" s="74" t="s">
        <v>62</v>
      </c>
      <c r="R268" s="74" t="s">
        <v>62</v>
      </c>
    </row>
    <row r="269" spans="1:19" s="85" customFormat="1" ht="21" customHeight="1" x14ac:dyDescent="0.25">
      <c r="A269" s="322"/>
      <c r="B269" s="148" t="s">
        <v>72</v>
      </c>
      <c r="C269" s="122"/>
      <c r="D269" s="122" t="s">
        <v>62</v>
      </c>
      <c r="E269" s="122"/>
      <c r="F269" s="122"/>
      <c r="G269" s="122">
        <f>G267</f>
        <v>2</v>
      </c>
      <c r="H269" s="122">
        <f t="shared" ref="H269:J269" si="136">H267</f>
        <v>2</v>
      </c>
      <c r="I269" s="122">
        <f t="shared" si="136"/>
        <v>0</v>
      </c>
      <c r="J269" s="122">
        <f t="shared" si="136"/>
        <v>0</v>
      </c>
      <c r="K269" s="122">
        <f t="shared" si="133"/>
        <v>2</v>
      </c>
      <c r="L269" s="122" t="s">
        <v>62</v>
      </c>
      <c r="M269" s="84">
        <v>46022</v>
      </c>
      <c r="N269" s="84">
        <v>46022</v>
      </c>
      <c r="O269" s="78"/>
      <c r="P269" s="74" t="s">
        <v>62</v>
      </c>
      <c r="Q269" s="78"/>
      <c r="R269" s="78"/>
      <c r="S269" s="56"/>
    </row>
    <row r="270" spans="1:19" s="56" customFormat="1" ht="74.45" customHeight="1" x14ac:dyDescent="0.25">
      <c r="A270" s="320" t="s">
        <v>247</v>
      </c>
      <c r="B270" s="137" t="str">
        <f>B262</f>
        <v>Результат предоставления субсидии 2 (код субсидии № 7056):</v>
      </c>
      <c r="C270" s="80" t="s">
        <v>59</v>
      </c>
      <c r="D270" s="81" t="s">
        <v>60</v>
      </c>
      <c r="E270" s="81" t="s">
        <v>61</v>
      </c>
      <c r="F270" s="80">
        <v>642</v>
      </c>
      <c r="G270" s="80">
        <v>1</v>
      </c>
      <c r="H270" s="80">
        <f>G270</f>
        <v>1</v>
      </c>
      <c r="I270" s="80">
        <v>0</v>
      </c>
      <c r="J270" s="80">
        <v>0</v>
      </c>
      <c r="K270" s="80">
        <f t="shared" si="133"/>
        <v>1</v>
      </c>
      <c r="L270" s="80"/>
      <c r="M270" s="122" t="s">
        <v>62</v>
      </c>
      <c r="N270" s="122" t="s">
        <v>62</v>
      </c>
      <c r="O270" s="78">
        <v>110000</v>
      </c>
      <c r="P270" s="78"/>
      <c r="Q270" s="78"/>
      <c r="R270" s="78"/>
      <c r="S270" s="85"/>
    </row>
    <row r="271" spans="1:19" s="85" customFormat="1" ht="15.75" x14ac:dyDescent="0.2">
      <c r="A271" s="321"/>
      <c r="B271" s="146" t="s">
        <v>70</v>
      </c>
      <c r="C271" s="122"/>
      <c r="D271" s="122" t="s">
        <v>62</v>
      </c>
      <c r="E271" s="122"/>
      <c r="F271" s="122"/>
      <c r="G271" s="122">
        <f>G270</f>
        <v>1</v>
      </c>
      <c r="H271" s="122">
        <f t="shared" ref="H271:J271" si="137">H270</f>
        <v>1</v>
      </c>
      <c r="I271" s="122">
        <f t="shared" si="137"/>
        <v>0</v>
      </c>
      <c r="J271" s="122">
        <f t="shared" si="137"/>
        <v>0</v>
      </c>
      <c r="K271" s="122">
        <f t="shared" si="133"/>
        <v>1</v>
      </c>
      <c r="L271" s="122" t="s">
        <v>62</v>
      </c>
      <c r="M271" s="84">
        <v>46022</v>
      </c>
      <c r="N271" s="84">
        <v>46022</v>
      </c>
      <c r="O271" s="78"/>
      <c r="P271" s="74" t="s">
        <v>62</v>
      </c>
      <c r="Q271" s="78"/>
      <c r="R271" s="78"/>
    </row>
    <row r="272" spans="1:19" s="85" customFormat="1" ht="14.25" x14ac:dyDescent="0.2">
      <c r="A272" s="321"/>
      <c r="B272" s="147" t="s">
        <v>76</v>
      </c>
      <c r="C272" s="122"/>
      <c r="D272" s="122"/>
      <c r="E272" s="122"/>
      <c r="F272" s="122"/>
      <c r="G272" s="122" t="s">
        <v>62</v>
      </c>
      <c r="H272" s="122"/>
      <c r="I272" s="122" t="s">
        <v>62</v>
      </c>
      <c r="J272" s="122"/>
      <c r="K272" s="122" t="str">
        <f t="shared" si="133"/>
        <v>X</v>
      </c>
      <c r="L272" s="122" t="s">
        <v>62</v>
      </c>
      <c r="M272" s="122"/>
      <c r="N272" s="122"/>
      <c r="O272" s="74" t="s">
        <v>62</v>
      </c>
      <c r="P272" s="74" t="s">
        <v>62</v>
      </c>
      <c r="Q272" s="74" t="s">
        <v>62</v>
      </c>
      <c r="R272" s="74" t="s">
        <v>62</v>
      </c>
    </row>
    <row r="273" spans="1:19" s="85" customFormat="1" ht="65.45" customHeight="1" x14ac:dyDescent="0.2">
      <c r="A273" s="321"/>
      <c r="B273" s="148" t="s">
        <v>192</v>
      </c>
      <c r="C273" s="122"/>
      <c r="D273" s="122" t="s">
        <v>62</v>
      </c>
      <c r="E273" s="122"/>
      <c r="F273" s="122"/>
      <c r="G273" s="122">
        <f>G270</f>
        <v>1</v>
      </c>
      <c r="H273" s="122">
        <f t="shared" ref="H273:J273" si="138">H270</f>
        <v>1</v>
      </c>
      <c r="I273" s="122">
        <f t="shared" si="138"/>
        <v>0</v>
      </c>
      <c r="J273" s="122">
        <f t="shared" si="138"/>
        <v>0</v>
      </c>
      <c r="K273" s="122">
        <f t="shared" si="133"/>
        <v>1</v>
      </c>
      <c r="L273" s="122" t="s">
        <v>62</v>
      </c>
      <c r="M273" s="84">
        <v>46022</v>
      </c>
      <c r="N273" s="84">
        <v>46022</v>
      </c>
      <c r="O273" s="78"/>
      <c r="P273" s="74" t="s">
        <v>62</v>
      </c>
      <c r="Q273" s="78"/>
      <c r="R273" s="78"/>
    </row>
    <row r="274" spans="1:19" s="85" customFormat="1" ht="15" customHeight="1" x14ac:dyDescent="0.2">
      <c r="A274" s="321"/>
      <c r="B274" s="147" t="s">
        <v>193</v>
      </c>
      <c r="C274" s="122"/>
      <c r="D274" s="122"/>
      <c r="E274" s="122"/>
      <c r="F274" s="122"/>
      <c r="G274" s="122" t="s">
        <v>62</v>
      </c>
      <c r="H274" s="122"/>
      <c r="I274" s="122" t="s">
        <v>62</v>
      </c>
      <c r="J274" s="122"/>
      <c r="K274" s="122" t="str">
        <f t="shared" si="133"/>
        <v>X</v>
      </c>
      <c r="L274" s="122" t="s">
        <v>62</v>
      </c>
      <c r="M274" s="122"/>
      <c r="N274" s="122"/>
      <c r="O274" s="74" t="s">
        <v>62</v>
      </c>
      <c r="P274" s="74" t="s">
        <v>62</v>
      </c>
      <c r="Q274" s="74" t="s">
        <v>62</v>
      </c>
      <c r="R274" s="74" t="s">
        <v>62</v>
      </c>
    </row>
    <row r="275" spans="1:19" s="85" customFormat="1" ht="38.65" customHeight="1" x14ac:dyDescent="0.2">
      <c r="A275" s="321"/>
      <c r="B275" s="148" t="s">
        <v>330</v>
      </c>
      <c r="C275" s="122"/>
      <c r="D275" s="122" t="s">
        <v>62</v>
      </c>
      <c r="E275" s="122"/>
      <c r="F275" s="122"/>
      <c r="G275" s="122">
        <f>G271</f>
        <v>1</v>
      </c>
      <c r="H275" s="122">
        <f t="shared" ref="H275:J275" si="139">H271</f>
        <v>1</v>
      </c>
      <c r="I275" s="122">
        <f t="shared" si="139"/>
        <v>0</v>
      </c>
      <c r="J275" s="122">
        <f t="shared" si="139"/>
        <v>0</v>
      </c>
      <c r="K275" s="122">
        <f t="shared" si="133"/>
        <v>1</v>
      </c>
      <c r="L275" s="122" t="s">
        <v>62</v>
      </c>
      <c r="M275" s="84">
        <v>46022</v>
      </c>
      <c r="N275" s="84">
        <v>46022</v>
      </c>
      <c r="O275" s="78"/>
      <c r="P275" s="74" t="s">
        <v>62</v>
      </c>
      <c r="Q275" s="78"/>
      <c r="R275" s="78"/>
    </row>
    <row r="276" spans="1:19" s="85" customFormat="1" ht="21" customHeight="1" x14ac:dyDescent="0.2">
      <c r="A276" s="321"/>
      <c r="B276" s="147" t="s">
        <v>71</v>
      </c>
      <c r="C276" s="122"/>
      <c r="D276" s="122"/>
      <c r="E276" s="122"/>
      <c r="F276" s="122"/>
      <c r="G276" s="122" t="s">
        <v>62</v>
      </c>
      <c r="H276" s="122"/>
      <c r="I276" s="122" t="s">
        <v>62</v>
      </c>
      <c r="J276" s="122"/>
      <c r="K276" s="122" t="str">
        <f t="shared" si="133"/>
        <v>X</v>
      </c>
      <c r="L276" s="122" t="s">
        <v>62</v>
      </c>
      <c r="M276" s="122"/>
      <c r="N276" s="122"/>
      <c r="O276" s="74" t="s">
        <v>62</v>
      </c>
      <c r="P276" s="74" t="s">
        <v>62</v>
      </c>
      <c r="Q276" s="74" t="s">
        <v>62</v>
      </c>
      <c r="R276" s="74" t="s">
        <v>62</v>
      </c>
    </row>
    <row r="277" spans="1:19" s="85" customFormat="1" ht="21" customHeight="1" x14ac:dyDescent="0.25">
      <c r="A277" s="322"/>
      <c r="B277" s="148" t="s">
        <v>72</v>
      </c>
      <c r="C277" s="122"/>
      <c r="D277" s="122" t="s">
        <v>62</v>
      </c>
      <c r="E277" s="122"/>
      <c r="F277" s="122"/>
      <c r="G277" s="122">
        <f>G275</f>
        <v>1</v>
      </c>
      <c r="H277" s="122">
        <f t="shared" ref="H277:J277" si="140">H275</f>
        <v>1</v>
      </c>
      <c r="I277" s="122">
        <f t="shared" si="140"/>
        <v>0</v>
      </c>
      <c r="J277" s="122">
        <f t="shared" si="140"/>
        <v>0</v>
      </c>
      <c r="K277" s="122">
        <f t="shared" si="133"/>
        <v>1</v>
      </c>
      <c r="L277" s="122" t="s">
        <v>62</v>
      </c>
      <c r="M277" s="84">
        <v>46022</v>
      </c>
      <c r="N277" s="84">
        <v>46022</v>
      </c>
      <c r="O277" s="78"/>
      <c r="P277" s="74" t="s">
        <v>62</v>
      </c>
      <c r="Q277" s="78"/>
      <c r="R277" s="78"/>
      <c r="S277" s="56"/>
    </row>
    <row r="278" spans="1:19" s="56" customFormat="1" ht="74.45" customHeight="1" x14ac:dyDescent="0.25">
      <c r="A278" s="320" t="s">
        <v>248</v>
      </c>
      <c r="B278" s="137" t="str">
        <f>B270</f>
        <v>Результат предоставления субсидии 2 (код субсидии № 7056):</v>
      </c>
      <c r="C278" s="80" t="s">
        <v>59</v>
      </c>
      <c r="D278" s="81" t="s">
        <v>60</v>
      </c>
      <c r="E278" s="81" t="s">
        <v>61</v>
      </c>
      <c r="F278" s="80">
        <v>642</v>
      </c>
      <c r="G278" s="80"/>
      <c r="H278" s="80">
        <f>G278</f>
        <v>0</v>
      </c>
      <c r="I278" s="80">
        <v>0</v>
      </c>
      <c r="J278" s="80">
        <v>0</v>
      </c>
      <c r="K278" s="80">
        <f t="shared" si="133"/>
        <v>0</v>
      </c>
      <c r="L278" s="80"/>
      <c r="M278" s="122" t="s">
        <v>62</v>
      </c>
      <c r="N278" s="122" t="s">
        <v>62</v>
      </c>
      <c r="O278" s="78"/>
      <c r="P278" s="78"/>
      <c r="Q278" s="78"/>
      <c r="R278" s="78"/>
      <c r="S278" s="85"/>
    </row>
    <row r="279" spans="1:19" s="85" customFormat="1" ht="15.75" x14ac:dyDescent="0.2">
      <c r="A279" s="321"/>
      <c r="B279" s="146" t="s">
        <v>70</v>
      </c>
      <c r="C279" s="122"/>
      <c r="D279" s="122" t="s">
        <v>62</v>
      </c>
      <c r="E279" s="122"/>
      <c r="F279" s="122"/>
      <c r="G279" s="122">
        <f>G278</f>
        <v>0</v>
      </c>
      <c r="H279" s="122">
        <f t="shared" ref="H279:J279" si="141">H278</f>
        <v>0</v>
      </c>
      <c r="I279" s="122">
        <f t="shared" si="141"/>
        <v>0</v>
      </c>
      <c r="J279" s="122">
        <f t="shared" si="141"/>
        <v>0</v>
      </c>
      <c r="K279" s="122">
        <f t="shared" si="133"/>
        <v>0</v>
      </c>
      <c r="L279" s="122" t="s">
        <v>62</v>
      </c>
      <c r="M279" s="84">
        <v>46022</v>
      </c>
      <c r="N279" s="84">
        <v>46022</v>
      </c>
      <c r="O279" s="78"/>
      <c r="P279" s="74" t="s">
        <v>62</v>
      </c>
      <c r="Q279" s="78"/>
      <c r="R279" s="78"/>
    </row>
    <row r="280" spans="1:19" s="85" customFormat="1" ht="14.25" x14ac:dyDescent="0.2">
      <c r="A280" s="321"/>
      <c r="B280" s="147" t="s">
        <v>76</v>
      </c>
      <c r="C280" s="122"/>
      <c r="D280" s="122"/>
      <c r="E280" s="122"/>
      <c r="F280" s="122"/>
      <c r="G280" s="122" t="s">
        <v>62</v>
      </c>
      <c r="H280" s="122"/>
      <c r="I280" s="122" t="s">
        <v>62</v>
      </c>
      <c r="J280" s="122"/>
      <c r="K280" s="122" t="str">
        <f t="shared" si="133"/>
        <v>X</v>
      </c>
      <c r="L280" s="122" t="s">
        <v>62</v>
      </c>
      <c r="M280" s="122"/>
      <c r="N280" s="122"/>
      <c r="O280" s="74" t="s">
        <v>62</v>
      </c>
      <c r="P280" s="74" t="s">
        <v>62</v>
      </c>
      <c r="Q280" s="74" t="s">
        <v>62</v>
      </c>
      <c r="R280" s="74" t="s">
        <v>62</v>
      </c>
    </row>
    <row r="281" spans="1:19" s="85" customFormat="1" ht="65.45" customHeight="1" x14ac:dyDescent="0.2">
      <c r="A281" s="321"/>
      <c r="B281" s="148" t="s">
        <v>192</v>
      </c>
      <c r="C281" s="122"/>
      <c r="D281" s="122" t="s">
        <v>62</v>
      </c>
      <c r="E281" s="122"/>
      <c r="F281" s="122"/>
      <c r="G281" s="122">
        <f>G278</f>
        <v>0</v>
      </c>
      <c r="H281" s="122">
        <f t="shared" ref="H281:J281" si="142">H278</f>
        <v>0</v>
      </c>
      <c r="I281" s="122">
        <f t="shared" si="142"/>
        <v>0</v>
      </c>
      <c r="J281" s="122">
        <f t="shared" si="142"/>
        <v>0</v>
      </c>
      <c r="K281" s="122">
        <f t="shared" si="133"/>
        <v>0</v>
      </c>
      <c r="L281" s="122" t="s">
        <v>62</v>
      </c>
      <c r="M281" s="84">
        <v>46022</v>
      </c>
      <c r="N281" s="84">
        <v>46022</v>
      </c>
      <c r="O281" s="78"/>
      <c r="P281" s="74" t="s">
        <v>62</v>
      </c>
      <c r="Q281" s="78"/>
      <c r="R281" s="78"/>
    </row>
    <row r="282" spans="1:19" s="85" customFormat="1" ht="15" customHeight="1" x14ac:dyDescent="0.2">
      <c r="A282" s="321"/>
      <c r="B282" s="147" t="s">
        <v>193</v>
      </c>
      <c r="C282" s="122"/>
      <c r="D282" s="122"/>
      <c r="E282" s="122"/>
      <c r="F282" s="122"/>
      <c r="G282" s="122" t="s">
        <v>62</v>
      </c>
      <c r="H282" s="122"/>
      <c r="I282" s="122" t="s">
        <v>62</v>
      </c>
      <c r="J282" s="122"/>
      <c r="K282" s="122" t="str">
        <f t="shared" si="133"/>
        <v>X</v>
      </c>
      <c r="L282" s="122" t="s">
        <v>62</v>
      </c>
      <c r="M282" s="122"/>
      <c r="N282" s="122"/>
      <c r="O282" s="74" t="s">
        <v>62</v>
      </c>
      <c r="P282" s="74" t="s">
        <v>62</v>
      </c>
      <c r="Q282" s="74" t="s">
        <v>62</v>
      </c>
      <c r="R282" s="74" t="s">
        <v>62</v>
      </c>
    </row>
    <row r="283" spans="1:19" s="85" customFormat="1" ht="38.65" customHeight="1" x14ac:dyDescent="0.2">
      <c r="A283" s="321"/>
      <c r="B283" s="148" t="s">
        <v>330</v>
      </c>
      <c r="C283" s="122"/>
      <c r="D283" s="122" t="s">
        <v>62</v>
      </c>
      <c r="E283" s="122"/>
      <c r="F283" s="122"/>
      <c r="G283" s="122">
        <f>G279</f>
        <v>0</v>
      </c>
      <c r="H283" s="122">
        <f t="shared" ref="H283:J283" si="143">H279</f>
        <v>0</v>
      </c>
      <c r="I283" s="122">
        <f t="shared" si="143"/>
        <v>0</v>
      </c>
      <c r="J283" s="122">
        <f t="shared" si="143"/>
        <v>0</v>
      </c>
      <c r="K283" s="122">
        <f t="shared" si="133"/>
        <v>0</v>
      </c>
      <c r="L283" s="122" t="s">
        <v>62</v>
      </c>
      <c r="M283" s="84">
        <v>46022</v>
      </c>
      <c r="N283" s="84">
        <v>46022</v>
      </c>
      <c r="O283" s="78"/>
      <c r="P283" s="74" t="s">
        <v>62</v>
      </c>
      <c r="Q283" s="78"/>
      <c r="R283" s="78"/>
    </row>
    <row r="284" spans="1:19" s="85" customFormat="1" ht="21" customHeight="1" x14ac:dyDescent="0.2">
      <c r="A284" s="321"/>
      <c r="B284" s="147" t="s">
        <v>71</v>
      </c>
      <c r="C284" s="122"/>
      <c r="D284" s="122"/>
      <c r="E284" s="122"/>
      <c r="F284" s="122"/>
      <c r="G284" s="122" t="s">
        <v>62</v>
      </c>
      <c r="H284" s="122"/>
      <c r="I284" s="122" t="s">
        <v>62</v>
      </c>
      <c r="J284" s="122"/>
      <c r="K284" s="122" t="str">
        <f t="shared" si="133"/>
        <v>X</v>
      </c>
      <c r="L284" s="122" t="s">
        <v>62</v>
      </c>
      <c r="M284" s="122"/>
      <c r="N284" s="122"/>
      <c r="O284" s="74" t="s">
        <v>62</v>
      </c>
      <c r="P284" s="74" t="s">
        <v>62</v>
      </c>
      <c r="Q284" s="74" t="s">
        <v>62</v>
      </c>
      <c r="R284" s="74" t="s">
        <v>62</v>
      </c>
    </row>
    <row r="285" spans="1:19" s="85" customFormat="1" ht="21" customHeight="1" x14ac:dyDescent="0.25">
      <c r="A285" s="322"/>
      <c r="B285" s="148" t="s">
        <v>72</v>
      </c>
      <c r="C285" s="122"/>
      <c r="D285" s="122" t="s">
        <v>62</v>
      </c>
      <c r="E285" s="122"/>
      <c r="F285" s="122"/>
      <c r="G285" s="122">
        <f>G283</f>
        <v>0</v>
      </c>
      <c r="H285" s="122">
        <f t="shared" ref="H285:J285" si="144">H283</f>
        <v>0</v>
      </c>
      <c r="I285" s="122">
        <f t="shared" si="144"/>
        <v>0</v>
      </c>
      <c r="J285" s="122">
        <f t="shared" si="144"/>
        <v>0</v>
      </c>
      <c r="K285" s="122">
        <f t="shared" si="133"/>
        <v>0</v>
      </c>
      <c r="L285" s="122" t="s">
        <v>62</v>
      </c>
      <c r="M285" s="84">
        <v>46022</v>
      </c>
      <c r="N285" s="84">
        <v>46022</v>
      </c>
      <c r="O285" s="78"/>
      <c r="P285" s="74" t="s">
        <v>62</v>
      </c>
      <c r="Q285" s="78"/>
      <c r="R285" s="78"/>
      <c r="S285" s="56"/>
    </row>
    <row r="286" spans="1:19" s="56" customFormat="1" ht="74.45" customHeight="1" x14ac:dyDescent="0.25">
      <c r="A286" s="320" t="s">
        <v>249</v>
      </c>
      <c r="B286" s="137" t="str">
        <f>B278</f>
        <v>Результат предоставления субсидии 2 (код субсидии № 7056):</v>
      </c>
      <c r="C286" s="80" t="s">
        <v>59</v>
      </c>
      <c r="D286" s="81" t="s">
        <v>60</v>
      </c>
      <c r="E286" s="81" t="s">
        <v>61</v>
      </c>
      <c r="F286" s="80">
        <v>642</v>
      </c>
      <c r="G286" s="80"/>
      <c r="H286" s="80">
        <f>G286</f>
        <v>0</v>
      </c>
      <c r="I286" s="80">
        <v>0</v>
      </c>
      <c r="J286" s="80">
        <v>0</v>
      </c>
      <c r="K286" s="80">
        <f t="shared" si="133"/>
        <v>0</v>
      </c>
      <c r="L286" s="80"/>
      <c r="M286" s="122" t="s">
        <v>62</v>
      </c>
      <c r="N286" s="122" t="s">
        <v>62</v>
      </c>
      <c r="O286" s="78"/>
      <c r="P286" s="78"/>
      <c r="Q286" s="78"/>
      <c r="R286" s="78"/>
      <c r="S286" s="85"/>
    </row>
    <row r="287" spans="1:19" s="85" customFormat="1" ht="15.75" x14ac:dyDescent="0.2">
      <c r="A287" s="321"/>
      <c r="B287" s="146" t="s">
        <v>70</v>
      </c>
      <c r="C287" s="122"/>
      <c r="D287" s="122" t="s">
        <v>62</v>
      </c>
      <c r="E287" s="122"/>
      <c r="F287" s="122"/>
      <c r="G287" s="122">
        <f>G286</f>
        <v>0</v>
      </c>
      <c r="H287" s="122">
        <f t="shared" ref="H287:J287" si="145">H286</f>
        <v>0</v>
      </c>
      <c r="I287" s="122">
        <f t="shared" si="145"/>
        <v>0</v>
      </c>
      <c r="J287" s="122">
        <f t="shared" si="145"/>
        <v>0</v>
      </c>
      <c r="K287" s="122">
        <f t="shared" si="133"/>
        <v>0</v>
      </c>
      <c r="L287" s="122" t="s">
        <v>62</v>
      </c>
      <c r="M287" s="84">
        <v>46022</v>
      </c>
      <c r="N287" s="84">
        <v>46022</v>
      </c>
      <c r="O287" s="78"/>
      <c r="P287" s="74" t="s">
        <v>62</v>
      </c>
      <c r="Q287" s="78"/>
      <c r="R287" s="78"/>
    </row>
    <row r="288" spans="1:19" s="85" customFormat="1" ht="14.25" x14ac:dyDescent="0.2">
      <c r="A288" s="321"/>
      <c r="B288" s="147" t="s">
        <v>76</v>
      </c>
      <c r="C288" s="122"/>
      <c r="D288" s="122"/>
      <c r="E288" s="122"/>
      <c r="F288" s="122"/>
      <c r="G288" s="122" t="s">
        <v>62</v>
      </c>
      <c r="H288" s="122"/>
      <c r="I288" s="122" t="s">
        <v>62</v>
      </c>
      <c r="J288" s="122"/>
      <c r="K288" s="122" t="str">
        <f t="shared" si="133"/>
        <v>X</v>
      </c>
      <c r="L288" s="122" t="s">
        <v>62</v>
      </c>
      <c r="M288" s="122"/>
      <c r="N288" s="122"/>
      <c r="O288" s="74" t="s">
        <v>62</v>
      </c>
      <c r="P288" s="74" t="s">
        <v>62</v>
      </c>
      <c r="Q288" s="74" t="s">
        <v>62</v>
      </c>
      <c r="R288" s="74" t="s">
        <v>62</v>
      </c>
    </row>
    <row r="289" spans="1:19" s="85" customFormat="1" ht="65.45" customHeight="1" x14ac:dyDescent="0.2">
      <c r="A289" s="321"/>
      <c r="B289" s="148" t="s">
        <v>192</v>
      </c>
      <c r="C289" s="122"/>
      <c r="D289" s="122" t="s">
        <v>62</v>
      </c>
      <c r="E289" s="122"/>
      <c r="F289" s="122"/>
      <c r="G289" s="122">
        <f>G286</f>
        <v>0</v>
      </c>
      <c r="H289" s="122">
        <f t="shared" ref="H289:J289" si="146">H286</f>
        <v>0</v>
      </c>
      <c r="I289" s="122">
        <f t="shared" si="146"/>
        <v>0</v>
      </c>
      <c r="J289" s="122">
        <f t="shared" si="146"/>
        <v>0</v>
      </c>
      <c r="K289" s="122">
        <f t="shared" si="133"/>
        <v>0</v>
      </c>
      <c r="L289" s="122" t="s">
        <v>62</v>
      </c>
      <c r="M289" s="84">
        <v>46022</v>
      </c>
      <c r="N289" s="84">
        <v>46022</v>
      </c>
      <c r="O289" s="78"/>
      <c r="P289" s="74" t="s">
        <v>62</v>
      </c>
      <c r="Q289" s="78"/>
      <c r="R289" s="78"/>
    </row>
    <row r="290" spans="1:19" s="85" customFormat="1" ht="15" customHeight="1" x14ac:dyDescent="0.2">
      <c r="A290" s="321"/>
      <c r="B290" s="147" t="s">
        <v>193</v>
      </c>
      <c r="C290" s="122"/>
      <c r="D290" s="122"/>
      <c r="E290" s="122"/>
      <c r="F290" s="122"/>
      <c r="G290" s="122" t="s">
        <v>62</v>
      </c>
      <c r="H290" s="122"/>
      <c r="I290" s="122" t="s">
        <v>62</v>
      </c>
      <c r="J290" s="122"/>
      <c r="K290" s="122" t="str">
        <f t="shared" si="133"/>
        <v>X</v>
      </c>
      <c r="L290" s="122" t="s">
        <v>62</v>
      </c>
      <c r="M290" s="122"/>
      <c r="N290" s="122"/>
      <c r="O290" s="74" t="s">
        <v>62</v>
      </c>
      <c r="P290" s="74" t="s">
        <v>62</v>
      </c>
      <c r="Q290" s="74" t="s">
        <v>62</v>
      </c>
      <c r="R290" s="74" t="s">
        <v>62</v>
      </c>
    </row>
    <row r="291" spans="1:19" s="85" customFormat="1" ht="38.65" customHeight="1" x14ac:dyDescent="0.2">
      <c r="A291" s="321"/>
      <c r="B291" s="148" t="s">
        <v>330</v>
      </c>
      <c r="C291" s="122"/>
      <c r="D291" s="122" t="s">
        <v>62</v>
      </c>
      <c r="E291" s="122"/>
      <c r="F291" s="122"/>
      <c r="G291" s="122">
        <f>G287</f>
        <v>0</v>
      </c>
      <c r="H291" s="122">
        <f t="shared" ref="H291:J291" si="147">H287</f>
        <v>0</v>
      </c>
      <c r="I291" s="122">
        <f t="shared" si="147"/>
        <v>0</v>
      </c>
      <c r="J291" s="122">
        <f t="shared" si="147"/>
        <v>0</v>
      </c>
      <c r="K291" s="122">
        <f t="shared" si="133"/>
        <v>0</v>
      </c>
      <c r="L291" s="122" t="s">
        <v>62</v>
      </c>
      <c r="M291" s="84">
        <v>46022</v>
      </c>
      <c r="N291" s="84">
        <v>46022</v>
      </c>
      <c r="O291" s="78"/>
      <c r="P291" s="74" t="s">
        <v>62</v>
      </c>
      <c r="Q291" s="78"/>
      <c r="R291" s="78"/>
    </row>
    <row r="292" spans="1:19" s="85" customFormat="1" ht="21" customHeight="1" x14ac:dyDescent="0.2">
      <c r="A292" s="321"/>
      <c r="B292" s="147" t="s">
        <v>71</v>
      </c>
      <c r="C292" s="122"/>
      <c r="D292" s="122"/>
      <c r="E292" s="122"/>
      <c r="F292" s="122"/>
      <c r="G292" s="122" t="s">
        <v>62</v>
      </c>
      <c r="H292" s="122"/>
      <c r="I292" s="122" t="s">
        <v>62</v>
      </c>
      <c r="J292" s="122"/>
      <c r="K292" s="122" t="str">
        <f t="shared" si="133"/>
        <v>X</v>
      </c>
      <c r="L292" s="122" t="s">
        <v>62</v>
      </c>
      <c r="M292" s="122"/>
      <c r="N292" s="122"/>
      <c r="O292" s="74" t="s">
        <v>62</v>
      </c>
      <c r="P292" s="74" t="s">
        <v>62</v>
      </c>
      <c r="Q292" s="74" t="s">
        <v>62</v>
      </c>
      <c r="R292" s="74" t="s">
        <v>62</v>
      </c>
    </row>
    <row r="293" spans="1:19" s="85" customFormat="1" ht="21" customHeight="1" x14ac:dyDescent="0.25">
      <c r="A293" s="322"/>
      <c r="B293" s="148" t="s">
        <v>72</v>
      </c>
      <c r="C293" s="122"/>
      <c r="D293" s="122" t="s">
        <v>62</v>
      </c>
      <c r="E293" s="122"/>
      <c r="F293" s="122"/>
      <c r="G293" s="122">
        <f>G291</f>
        <v>0</v>
      </c>
      <c r="H293" s="122">
        <f t="shared" ref="H293:J293" si="148">H291</f>
        <v>0</v>
      </c>
      <c r="I293" s="122">
        <f t="shared" si="148"/>
        <v>0</v>
      </c>
      <c r="J293" s="122">
        <f t="shared" si="148"/>
        <v>0</v>
      </c>
      <c r="K293" s="122">
        <f t="shared" si="133"/>
        <v>0</v>
      </c>
      <c r="L293" s="122" t="s">
        <v>62</v>
      </c>
      <c r="M293" s="84">
        <v>46022</v>
      </c>
      <c r="N293" s="84">
        <v>46022</v>
      </c>
      <c r="O293" s="78"/>
      <c r="P293" s="74" t="s">
        <v>62</v>
      </c>
      <c r="Q293" s="78"/>
      <c r="R293" s="78"/>
      <c r="S293" s="56"/>
    </row>
    <row r="294" spans="1:19" s="56" customFormat="1" ht="74.45" customHeight="1" x14ac:dyDescent="0.25">
      <c r="A294" s="320" t="s">
        <v>250</v>
      </c>
      <c r="B294" s="137" t="str">
        <f>B286</f>
        <v>Результат предоставления субсидии 2 (код субсидии № 7056):</v>
      </c>
      <c r="C294" s="80" t="s">
        <v>59</v>
      </c>
      <c r="D294" s="81" t="s">
        <v>60</v>
      </c>
      <c r="E294" s="81" t="s">
        <v>61</v>
      </c>
      <c r="F294" s="80">
        <v>642</v>
      </c>
      <c r="G294" s="80">
        <v>1</v>
      </c>
      <c r="H294" s="80">
        <f>G294</f>
        <v>1</v>
      </c>
      <c r="I294" s="80">
        <v>0</v>
      </c>
      <c r="J294" s="80">
        <v>0</v>
      </c>
      <c r="K294" s="80">
        <f t="shared" si="133"/>
        <v>1</v>
      </c>
      <c r="L294" s="80"/>
      <c r="M294" s="122" t="s">
        <v>62</v>
      </c>
      <c r="N294" s="122" t="s">
        <v>62</v>
      </c>
      <c r="O294" s="78">
        <v>50000</v>
      </c>
      <c r="P294" s="78"/>
      <c r="Q294" s="78"/>
      <c r="R294" s="78"/>
      <c r="S294" s="85"/>
    </row>
    <row r="295" spans="1:19" s="85" customFormat="1" ht="15.75" x14ac:dyDescent="0.2">
      <c r="A295" s="321"/>
      <c r="B295" s="146" t="s">
        <v>70</v>
      </c>
      <c r="C295" s="122"/>
      <c r="D295" s="122" t="s">
        <v>62</v>
      </c>
      <c r="E295" s="122"/>
      <c r="F295" s="122"/>
      <c r="G295" s="122">
        <f>G294</f>
        <v>1</v>
      </c>
      <c r="H295" s="122">
        <f t="shared" ref="H295:J295" si="149">H294</f>
        <v>1</v>
      </c>
      <c r="I295" s="122">
        <f t="shared" si="149"/>
        <v>0</v>
      </c>
      <c r="J295" s="122">
        <f t="shared" si="149"/>
        <v>0</v>
      </c>
      <c r="K295" s="122">
        <f t="shared" si="133"/>
        <v>1</v>
      </c>
      <c r="L295" s="122" t="s">
        <v>62</v>
      </c>
      <c r="M295" s="84">
        <v>46022</v>
      </c>
      <c r="N295" s="84">
        <v>46022</v>
      </c>
      <c r="O295" s="78"/>
      <c r="P295" s="74" t="s">
        <v>62</v>
      </c>
      <c r="Q295" s="78"/>
      <c r="R295" s="78"/>
    </row>
    <row r="296" spans="1:19" s="85" customFormat="1" ht="14.25" x14ac:dyDescent="0.2">
      <c r="A296" s="321"/>
      <c r="B296" s="147" t="s">
        <v>76</v>
      </c>
      <c r="C296" s="122"/>
      <c r="D296" s="122"/>
      <c r="E296" s="122"/>
      <c r="F296" s="122"/>
      <c r="G296" s="122" t="s">
        <v>62</v>
      </c>
      <c r="H296" s="122"/>
      <c r="I296" s="122" t="s">
        <v>62</v>
      </c>
      <c r="J296" s="122"/>
      <c r="K296" s="122" t="str">
        <f t="shared" si="133"/>
        <v>X</v>
      </c>
      <c r="L296" s="122" t="s">
        <v>62</v>
      </c>
      <c r="M296" s="122"/>
      <c r="N296" s="122"/>
      <c r="O296" s="74" t="s">
        <v>62</v>
      </c>
      <c r="P296" s="74" t="s">
        <v>62</v>
      </c>
      <c r="Q296" s="74" t="s">
        <v>62</v>
      </c>
      <c r="R296" s="74" t="s">
        <v>62</v>
      </c>
    </row>
    <row r="297" spans="1:19" s="85" customFormat="1" ht="65.45" customHeight="1" x14ac:dyDescent="0.2">
      <c r="A297" s="321"/>
      <c r="B297" s="148" t="s">
        <v>192</v>
      </c>
      <c r="C297" s="122"/>
      <c r="D297" s="122" t="s">
        <v>62</v>
      </c>
      <c r="E297" s="122"/>
      <c r="F297" s="122"/>
      <c r="G297" s="122">
        <f>G294</f>
        <v>1</v>
      </c>
      <c r="H297" s="122">
        <f t="shared" ref="H297:J297" si="150">H294</f>
        <v>1</v>
      </c>
      <c r="I297" s="122">
        <f t="shared" si="150"/>
        <v>0</v>
      </c>
      <c r="J297" s="122">
        <f t="shared" si="150"/>
        <v>0</v>
      </c>
      <c r="K297" s="122">
        <f t="shared" si="133"/>
        <v>1</v>
      </c>
      <c r="L297" s="122" t="s">
        <v>62</v>
      </c>
      <c r="M297" s="84">
        <v>46022</v>
      </c>
      <c r="N297" s="84">
        <v>46022</v>
      </c>
      <c r="O297" s="78"/>
      <c r="P297" s="74" t="s">
        <v>62</v>
      </c>
      <c r="Q297" s="78"/>
      <c r="R297" s="78"/>
    </row>
    <row r="298" spans="1:19" s="85" customFormat="1" ht="15" customHeight="1" x14ac:dyDescent="0.2">
      <c r="A298" s="321"/>
      <c r="B298" s="147" t="s">
        <v>193</v>
      </c>
      <c r="C298" s="122"/>
      <c r="D298" s="122"/>
      <c r="E298" s="122"/>
      <c r="F298" s="122"/>
      <c r="G298" s="122" t="s">
        <v>62</v>
      </c>
      <c r="H298" s="122"/>
      <c r="I298" s="122" t="s">
        <v>62</v>
      </c>
      <c r="J298" s="122"/>
      <c r="K298" s="122" t="str">
        <f t="shared" si="133"/>
        <v>X</v>
      </c>
      <c r="L298" s="122" t="s">
        <v>62</v>
      </c>
      <c r="M298" s="122"/>
      <c r="N298" s="122"/>
      <c r="O298" s="74" t="s">
        <v>62</v>
      </c>
      <c r="P298" s="74" t="s">
        <v>62</v>
      </c>
      <c r="Q298" s="74" t="s">
        <v>62</v>
      </c>
      <c r="R298" s="74" t="s">
        <v>62</v>
      </c>
    </row>
    <row r="299" spans="1:19" s="85" customFormat="1" ht="38.65" customHeight="1" x14ac:dyDescent="0.2">
      <c r="A299" s="321"/>
      <c r="B299" s="148" t="s">
        <v>330</v>
      </c>
      <c r="C299" s="122"/>
      <c r="D299" s="122" t="s">
        <v>62</v>
      </c>
      <c r="E299" s="122"/>
      <c r="F299" s="122"/>
      <c r="G299" s="122">
        <f>G295</f>
        <v>1</v>
      </c>
      <c r="H299" s="122">
        <f t="shared" ref="H299:J299" si="151">H295</f>
        <v>1</v>
      </c>
      <c r="I299" s="122">
        <f t="shared" si="151"/>
        <v>0</v>
      </c>
      <c r="J299" s="122">
        <f t="shared" si="151"/>
        <v>0</v>
      </c>
      <c r="K299" s="122">
        <f t="shared" si="133"/>
        <v>1</v>
      </c>
      <c r="L299" s="122" t="s">
        <v>62</v>
      </c>
      <c r="M299" s="84">
        <v>46022</v>
      </c>
      <c r="N299" s="84">
        <v>46022</v>
      </c>
      <c r="O299" s="78"/>
      <c r="P299" s="74" t="s">
        <v>62</v>
      </c>
      <c r="Q299" s="78"/>
      <c r="R299" s="78"/>
    </row>
    <row r="300" spans="1:19" s="85" customFormat="1" ht="21" customHeight="1" x14ac:dyDescent="0.2">
      <c r="A300" s="321"/>
      <c r="B300" s="147" t="s">
        <v>71</v>
      </c>
      <c r="C300" s="122"/>
      <c r="D300" s="122"/>
      <c r="E300" s="122"/>
      <c r="F300" s="122"/>
      <c r="G300" s="122" t="s">
        <v>62</v>
      </c>
      <c r="H300" s="122"/>
      <c r="I300" s="122" t="s">
        <v>62</v>
      </c>
      <c r="J300" s="122"/>
      <c r="K300" s="122" t="str">
        <f t="shared" si="133"/>
        <v>X</v>
      </c>
      <c r="L300" s="122" t="s">
        <v>62</v>
      </c>
      <c r="M300" s="122"/>
      <c r="N300" s="122"/>
      <c r="O300" s="74" t="s">
        <v>62</v>
      </c>
      <c r="P300" s="74" t="s">
        <v>62</v>
      </c>
      <c r="Q300" s="74" t="s">
        <v>62</v>
      </c>
      <c r="R300" s="74" t="s">
        <v>62</v>
      </c>
    </row>
    <row r="301" spans="1:19" s="85" customFormat="1" ht="21" customHeight="1" x14ac:dyDescent="0.25">
      <c r="A301" s="322"/>
      <c r="B301" s="148" t="s">
        <v>72</v>
      </c>
      <c r="C301" s="122"/>
      <c r="D301" s="122" t="s">
        <v>62</v>
      </c>
      <c r="E301" s="122"/>
      <c r="F301" s="122"/>
      <c r="G301" s="122">
        <f>G299</f>
        <v>1</v>
      </c>
      <c r="H301" s="122">
        <f t="shared" ref="H301:J301" si="152">H299</f>
        <v>1</v>
      </c>
      <c r="I301" s="122">
        <f t="shared" si="152"/>
        <v>0</v>
      </c>
      <c r="J301" s="122">
        <f t="shared" si="152"/>
        <v>0</v>
      </c>
      <c r="K301" s="122">
        <f t="shared" si="133"/>
        <v>1</v>
      </c>
      <c r="L301" s="122" t="s">
        <v>62</v>
      </c>
      <c r="M301" s="84">
        <v>46022</v>
      </c>
      <c r="N301" s="84">
        <v>46022</v>
      </c>
      <c r="O301" s="78"/>
      <c r="P301" s="74" t="s">
        <v>62</v>
      </c>
      <c r="Q301" s="78"/>
      <c r="R301" s="78"/>
      <c r="S301" s="56"/>
    </row>
    <row r="302" spans="1:19" s="56" customFormat="1" ht="74.45" customHeight="1" x14ac:dyDescent="0.25">
      <c r="A302" s="320" t="s">
        <v>251</v>
      </c>
      <c r="B302" s="137" t="str">
        <f>B294</f>
        <v>Результат предоставления субсидии 2 (код субсидии № 7056):</v>
      </c>
      <c r="C302" s="80" t="s">
        <v>59</v>
      </c>
      <c r="D302" s="81" t="s">
        <v>60</v>
      </c>
      <c r="E302" s="81" t="s">
        <v>61</v>
      </c>
      <c r="F302" s="80">
        <v>642</v>
      </c>
      <c r="G302" s="80">
        <v>1</v>
      </c>
      <c r="H302" s="80">
        <f>G302</f>
        <v>1</v>
      </c>
      <c r="I302" s="80">
        <v>0</v>
      </c>
      <c r="J302" s="80">
        <v>0</v>
      </c>
      <c r="K302" s="80">
        <f t="shared" si="133"/>
        <v>1</v>
      </c>
      <c r="L302" s="80"/>
      <c r="M302" s="122" t="s">
        <v>62</v>
      </c>
      <c r="N302" s="122" t="s">
        <v>62</v>
      </c>
      <c r="O302" s="78">
        <v>50000</v>
      </c>
      <c r="P302" s="78"/>
      <c r="Q302" s="78"/>
      <c r="R302" s="78"/>
      <c r="S302" s="85"/>
    </row>
    <row r="303" spans="1:19" s="85" customFormat="1" ht="15.75" x14ac:dyDescent="0.2">
      <c r="A303" s="321"/>
      <c r="B303" s="146" t="s">
        <v>70</v>
      </c>
      <c r="C303" s="122"/>
      <c r="D303" s="122" t="s">
        <v>62</v>
      </c>
      <c r="E303" s="122"/>
      <c r="F303" s="122"/>
      <c r="G303" s="122">
        <f>G302</f>
        <v>1</v>
      </c>
      <c r="H303" s="122">
        <f t="shared" ref="H303:J303" si="153">H302</f>
        <v>1</v>
      </c>
      <c r="I303" s="122">
        <f t="shared" si="153"/>
        <v>0</v>
      </c>
      <c r="J303" s="122">
        <f t="shared" si="153"/>
        <v>0</v>
      </c>
      <c r="K303" s="122">
        <f t="shared" si="133"/>
        <v>1</v>
      </c>
      <c r="L303" s="122" t="s">
        <v>62</v>
      </c>
      <c r="M303" s="84">
        <v>46022</v>
      </c>
      <c r="N303" s="84">
        <v>46022</v>
      </c>
      <c r="O303" s="78"/>
      <c r="P303" s="74" t="s">
        <v>62</v>
      </c>
      <c r="Q303" s="78"/>
      <c r="R303" s="78"/>
    </row>
    <row r="304" spans="1:19" s="85" customFormat="1" ht="14.25" x14ac:dyDescent="0.2">
      <c r="A304" s="321"/>
      <c r="B304" s="147" t="s">
        <v>76</v>
      </c>
      <c r="C304" s="122"/>
      <c r="D304" s="122"/>
      <c r="E304" s="122"/>
      <c r="F304" s="122"/>
      <c r="G304" s="122" t="s">
        <v>62</v>
      </c>
      <c r="H304" s="122"/>
      <c r="I304" s="122" t="s">
        <v>62</v>
      </c>
      <c r="J304" s="122"/>
      <c r="K304" s="122" t="str">
        <f t="shared" si="133"/>
        <v>X</v>
      </c>
      <c r="L304" s="122" t="s">
        <v>62</v>
      </c>
      <c r="M304" s="122"/>
      <c r="N304" s="122"/>
      <c r="O304" s="74" t="s">
        <v>62</v>
      </c>
      <c r="P304" s="74" t="s">
        <v>62</v>
      </c>
      <c r="Q304" s="74" t="s">
        <v>62</v>
      </c>
      <c r="R304" s="74" t="s">
        <v>62</v>
      </c>
    </row>
    <row r="305" spans="1:19" s="85" customFormat="1" ht="65.45" customHeight="1" x14ac:dyDescent="0.2">
      <c r="A305" s="321"/>
      <c r="B305" s="148" t="s">
        <v>192</v>
      </c>
      <c r="C305" s="122"/>
      <c r="D305" s="122" t="s">
        <v>62</v>
      </c>
      <c r="E305" s="122"/>
      <c r="F305" s="122"/>
      <c r="G305" s="122">
        <f>G302</f>
        <v>1</v>
      </c>
      <c r="H305" s="122">
        <f t="shared" ref="H305:J305" si="154">H302</f>
        <v>1</v>
      </c>
      <c r="I305" s="122">
        <f t="shared" si="154"/>
        <v>0</v>
      </c>
      <c r="J305" s="122">
        <f t="shared" si="154"/>
        <v>0</v>
      </c>
      <c r="K305" s="122">
        <f t="shared" si="133"/>
        <v>1</v>
      </c>
      <c r="L305" s="122" t="s">
        <v>62</v>
      </c>
      <c r="M305" s="84">
        <v>46022</v>
      </c>
      <c r="N305" s="84">
        <v>46022</v>
      </c>
      <c r="O305" s="78"/>
      <c r="P305" s="74" t="s">
        <v>62</v>
      </c>
      <c r="Q305" s="78"/>
      <c r="R305" s="78"/>
    </row>
    <row r="306" spans="1:19" s="85" customFormat="1" ht="15" customHeight="1" x14ac:dyDescent="0.2">
      <c r="A306" s="321"/>
      <c r="B306" s="147" t="s">
        <v>193</v>
      </c>
      <c r="C306" s="122"/>
      <c r="D306" s="122"/>
      <c r="E306" s="122"/>
      <c r="F306" s="122"/>
      <c r="G306" s="122" t="s">
        <v>62</v>
      </c>
      <c r="H306" s="122"/>
      <c r="I306" s="122" t="s">
        <v>62</v>
      </c>
      <c r="J306" s="122"/>
      <c r="K306" s="122" t="str">
        <f t="shared" si="133"/>
        <v>X</v>
      </c>
      <c r="L306" s="122" t="s">
        <v>62</v>
      </c>
      <c r="M306" s="122"/>
      <c r="N306" s="122"/>
      <c r="O306" s="74" t="s">
        <v>62</v>
      </c>
      <c r="P306" s="74" t="s">
        <v>62</v>
      </c>
      <c r="Q306" s="74" t="s">
        <v>62</v>
      </c>
      <c r="R306" s="74" t="s">
        <v>62</v>
      </c>
    </row>
    <row r="307" spans="1:19" s="85" customFormat="1" ht="38.65" customHeight="1" x14ac:dyDescent="0.2">
      <c r="A307" s="321"/>
      <c r="B307" s="148" t="s">
        <v>330</v>
      </c>
      <c r="C307" s="122"/>
      <c r="D307" s="122" t="s">
        <v>62</v>
      </c>
      <c r="E307" s="122"/>
      <c r="F307" s="122"/>
      <c r="G307" s="122">
        <f>G303</f>
        <v>1</v>
      </c>
      <c r="H307" s="122">
        <f t="shared" ref="H307:J307" si="155">H303</f>
        <v>1</v>
      </c>
      <c r="I307" s="122">
        <f t="shared" si="155"/>
        <v>0</v>
      </c>
      <c r="J307" s="122">
        <f t="shared" si="155"/>
        <v>0</v>
      </c>
      <c r="K307" s="122">
        <f t="shared" si="133"/>
        <v>1</v>
      </c>
      <c r="L307" s="122" t="s">
        <v>62</v>
      </c>
      <c r="M307" s="84">
        <v>46022</v>
      </c>
      <c r="N307" s="84">
        <v>46022</v>
      </c>
      <c r="O307" s="78"/>
      <c r="P307" s="74" t="s">
        <v>62</v>
      </c>
      <c r="Q307" s="78"/>
      <c r="R307" s="78"/>
    </row>
    <row r="308" spans="1:19" s="85" customFormat="1" ht="21" customHeight="1" x14ac:dyDescent="0.2">
      <c r="A308" s="321"/>
      <c r="B308" s="147" t="s">
        <v>71</v>
      </c>
      <c r="C308" s="122"/>
      <c r="D308" s="122"/>
      <c r="E308" s="122"/>
      <c r="F308" s="122"/>
      <c r="G308" s="122" t="s">
        <v>62</v>
      </c>
      <c r="H308" s="122"/>
      <c r="I308" s="122" t="s">
        <v>62</v>
      </c>
      <c r="J308" s="122"/>
      <c r="K308" s="122" t="str">
        <f t="shared" si="133"/>
        <v>X</v>
      </c>
      <c r="L308" s="122" t="s">
        <v>62</v>
      </c>
      <c r="M308" s="122"/>
      <c r="N308" s="122"/>
      <c r="O308" s="74" t="s">
        <v>62</v>
      </c>
      <c r="P308" s="74" t="s">
        <v>62</v>
      </c>
      <c r="Q308" s="74" t="s">
        <v>62</v>
      </c>
      <c r="R308" s="74" t="s">
        <v>62</v>
      </c>
    </row>
    <row r="309" spans="1:19" s="85" customFormat="1" ht="21" customHeight="1" x14ac:dyDescent="0.25">
      <c r="A309" s="322"/>
      <c r="B309" s="148" t="s">
        <v>72</v>
      </c>
      <c r="C309" s="122"/>
      <c r="D309" s="122" t="s">
        <v>62</v>
      </c>
      <c r="E309" s="122"/>
      <c r="F309" s="122"/>
      <c r="G309" s="122">
        <f>G307</f>
        <v>1</v>
      </c>
      <c r="H309" s="122">
        <f t="shared" ref="H309:J309" si="156">H307</f>
        <v>1</v>
      </c>
      <c r="I309" s="122">
        <f t="shared" si="156"/>
        <v>0</v>
      </c>
      <c r="J309" s="122">
        <f t="shared" si="156"/>
        <v>0</v>
      </c>
      <c r="K309" s="122">
        <f t="shared" si="133"/>
        <v>1</v>
      </c>
      <c r="L309" s="122" t="s">
        <v>62</v>
      </c>
      <c r="M309" s="84">
        <v>46022</v>
      </c>
      <c r="N309" s="84">
        <v>46022</v>
      </c>
      <c r="O309" s="78"/>
      <c r="P309" s="74" t="s">
        <v>62</v>
      </c>
      <c r="Q309" s="78"/>
      <c r="R309" s="78"/>
      <c r="S309" s="56"/>
    </row>
    <row r="310" spans="1:19" s="56" customFormat="1" ht="74.45" customHeight="1" x14ac:dyDescent="0.25">
      <c r="A310" s="320" t="s">
        <v>252</v>
      </c>
      <c r="B310" s="137" t="str">
        <f>B302</f>
        <v>Результат предоставления субсидии 2 (код субсидии № 7056):</v>
      </c>
      <c r="C310" s="80" t="s">
        <v>59</v>
      </c>
      <c r="D310" s="81" t="s">
        <v>60</v>
      </c>
      <c r="E310" s="81" t="s">
        <v>61</v>
      </c>
      <c r="F310" s="80">
        <v>642</v>
      </c>
      <c r="G310" s="80"/>
      <c r="H310" s="80">
        <f>G310</f>
        <v>0</v>
      </c>
      <c r="I310" s="80">
        <v>0</v>
      </c>
      <c r="J310" s="80">
        <v>0</v>
      </c>
      <c r="K310" s="80">
        <f t="shared" si="133"/>
        <v>0</v>
      </c>
      <c r="L310" s="80"/>
      <c r="M310" s="122" t="s">
        <v>62</v>
      </c>
      <c r="N310" s="122" t="s">
        <v>62</v>
      </c>
      <c r="O310" s="78"/>
      <c r="P310" s="78"/>
      <c r="Q310" s="78"/>
      <c r="R310" s="78"/>
      <c r="S310" s="85"/>
    </row>
    <row r="311" spans="1:19" s="85" customFormat="1" ht="15.75" x14ac:dyDescent="0.2">
      <c r="A311" s="321"/>
      <c r="B311" s="146" t="s">
        <v>70</v>
      </c>
      <c r="C311" s="122"/>
      <c r="D311" s="122" t="s">
        <v>62</v>
      </c>
      <c r="E311" s="122"/>
      <c r="F311" s="122"/>
      <c r="G311" s="122">
        <f>G310</f>
        <v>0</v>
      </c>
      <c r="H311" s="122">
        <f t="shared" ref="H311:J311" si="157">H310</f>
        <v>0</v>
      </c>
      <c r="I311" s="122">
        <f t="shared" si="157"/>
        <v>0</v>
      </c>
      <c r="J311" s="122">
        <f t="shared" si="157"/>
        <v>0</v>
      </c>
      <c r="K311" s="122">
        <f t="shared" si="133"/>
        <v>0</v>
      </c>
      <c r="L311" s="122" t="s">
        <v>62</v>
      </c>
      <c r="M311" s="84">
        <v>46022</v>
      </c>
      <c r="N311" s="84">
        <v>46022</v>
      </c>
      <c r="O311" s="78"/>
      <c r="P311" s="74" t="s">
        <v>62</v>
      </c>
      <c r="Q311" s="78"/>
      <c r="R311" s="78"/>
    </row>
    <row r="312" spans="1:19" s="85" customFormat="1" ht="14.25" x14ac:dyDescent="0.2">
      <c r="A312" s="321"/>
      <c r="B312" s="147" t="s">
        <v>76</v>
      </c>
      <c r="C312" s="122"/>
      <c r="D312" s="122"/>
      <c r="E312" s="122"/>
      <c r="F312" s="122"/>
      <c r="G312" s="122" t="s">
        <v>62</v>
      </c>
      <c r="H312" s="122"/>
      <c r="I312" s="122" t="s">
        <v>62</v>
      </c>
      <c r="J312" s="122"/>
      <c r="K312" s="122" t="str">
        <f t="shared" si="133"/>
        <v>X</v>
      </c>
      <c r="L312" s="122" t="s">
        <v>62</v>
      </c>
      <c r="M312" s="122"/>
      <c r="N312" s="122"/>
      <c r="O312" s="74" t="s">
        <v>62</v>
      </c>
      <c r="P312" s="74" t="s">
        <v>62</v>
      </c>
      <c r="Q312" s="74" t="s">
        <v>62</v>
      </c>
      <c r="R312" s="74" t="s">
        <v>62</v>
      </c>
    </row>
    <row r="313" spans="1:19" s="85" customFormat="1" ht="65.45" customHeight="1" x14ac:dyDescent="0.2">
      <c r="A313" s="321"/>
      <c r="B313" s="148" t="s">
        <v>192</v>
      </c>
      <c r="C313" s="122"/>
      <c r="D313" s="122" t="s">
        <v>62</v>
      </c>
      <c r="E313" s="122"/>
      <c r="F313" s="122"/>
      <c r="G313" s="122">
        <f>G310</f>
        <v>0</v>
      </c>
      <c r="H313" s="122">
        <f t="shared" ref="H313:J313" si="158">H310</f>
        <v>0</v>
      </c>
      <c r="I313" s="122">
        <f t="shared" si="158"/>
        <v>0</v>
      </c>
      <c r="J313" s="122">
        <f t="shared" si="158"/>
        <v>0</v>
      </c>
      <c r="K313" s="122">
        <f t="shared" si="133"/>
        <v>0</v>
      </c>
      <c r="L313" s="122" t="s">
        <v>62</v>
      </c>
      <c r="M313" s="84">
        <v>46022</v>
      </c>
      <c r="N313" s="84">
        <v>46022</v>
      </c>
      <c r="O313" s="78"/>
      <c r="P313" s="74" t="s">
        <v>62</v>
      </c>
      <c r="Q313" s="78"/>
      <c r="R313" s="78"/>
    </row>
    <row r="314" spans="1:19" s="85" customFormat="1" ht="15" customHeight="1" x14ac:dyDescent="0.2">
      <c r="A314" s="321"/>
      <c r="B314" s="147" t="s">
        <v>193</v>
      </c>
      <c r="C314" s="122"/>
      <c r="D314" s="122"/>
      <c r="E314" s="122"/>
      <c r="F314" s="122"/>
      <c r="G314" s="122" t="s">
        <v>62</v>
      </c>
      <c r="H314" s="122"/>
      <c r="I314" s="122" t="s">
        <v>62</v>
      </c>
      <c r="J314" s="122"/>
      <c r="K314" s="122" t="str">
        <f t="shared" si="133"/>
        <v>X</v>
      </c>
      <c r="L314" s="122" t="s">
        <v>62</v>
      </c>
      <c r="M314" s="122"/>
      <c r="N314" s="122"/>
      <c r="O314" s="74" t="s">
        <v>62</v>
      </c>
      <c r="P314" s="74" t="s">
        <v>62</v>
      </c>
      <c r="Q314" s="74" t="s">
        <v>62</v>
      </c>
      <c r="R314" s="74" t="s">
        <v>62</v>
      </c>
    </row>
    <row r="315" spans="1:19" s="85" customFormat="1" ht="38.65" customHeight="1" x14ac:dyDescent="0.2">
      <c r="A315" s="321"/>
      <c r="B315" s="148" t="s">
        <v>330</v>
      </c>
      <c r="C315" s="122"/>
      <c r="D315" s="122" t="s">
        <v>62</v>
      </c>
      <c r="E315" s="122"/>
      <c r="F315" s="122"/>
      <c r="G315" s="122">
        <f>G311</f>
        <v>0</v>
      </c>
      <c r="H315" s="122">
        <f t="shared" ref="H315:J315" si="159">H311</f>
        <v>0</v>
      </c>
      <c r="I315" s="122">
        <f t="shared" si="159"/>
        <v>0</v>
      </c>
      <c r="J315" s="122">
        <f t="shared" si="159"/>
        <v>0</v>
      </c>
      <c r="K315" s="122">
        <f t="shared" si="133"/>
        <v>0</v>
      </c>
      <c r="L315" s="122" t="s">
        <v>62</v>
      </c>
      <c r="M315" s="84">
        <v>46022</v>
      </c>
      <c r="N315" s="84">
        <v>46022</v>
      </c>
      <c r="O315" s="78"/>
      <c r="P315" s="74" t="s">
        <v>62</v>
      </c>
      <c r="Q315" s="78"/>
      <c r="R315" s="78"/>
    </row>
    <row r="316" spans="1:19" s="85" customFormat="1" ht="21" customHeight="1" x14ac:dyDescent="0.2">
      <c r="A316" s="321"/>
      <c r="B316" s="147" t="s">
        <v>71</v>
      </c>
      <c r="C316" s="122"/>
      <c r="D316" s="122"/>
      <c r="E316" s="122"/>
      <c r="F316" s="122"/>
      <c r="G316" s="122" t="s">
        <v>62</v>
      </c>
      <c r="H316" s="122"/>
      <c r="I316" s="122" t="s">
        <v>62</v>
      </c>
      <c r="J316" s="122"/>
      <c r="K316" s="122" t="str">
        <f t="shared" si="133"/>
        <v>X</v>
      </c>
      <c r="L316" s="122" t="s">
        <v>62</v>
      </c>
      <c r="M316" s="122"/>
      <c r="N316" s="122"/>
      <c r="O316" s="74" t="s">
        <v>62</v>
      </c>
      <c r="P316" s="74" t="s">
        <v>62</v>
      </c>
      <c r="Q316" s="74" t="s">
        <v>62</v>
      </c>
      <c r="R316" s="74" t="s">
        <v>62</v>
      </c>
    </row>
    <row r="317" spans="1:19" s="85" customFormat="1" ht="21" customHeight="1" x14ac:dyDescent="0.25">
      <c r="A317" s="322"/>
      <c r="B317" s="148" t="s">
        <v>72</v>
      </c>
      <c r="C317" s="122"/>
      <c r="D317" s="122" t="s">
        <v>62</v>
      </c>
      <c r="E317" s="122"/>
      <c r="F317" s="122"/>
      <c r="G317" s="122">
        <f>G315</f>
        <v>0</v>
      </c>
      <c r="H317" s="122">
        <f t="shared" ref="H317:J317" si="160">H315</f>
        <v>0</v>
      </c>
      <c r="I317" s="122">
        <f t="shared" si="160"/>
        <v>0</v>
      </c>
      <c r="J317" s="122">
        <f t="shared" si="160"/>
        <v>0</v>
      </c>
      <c r="K317" s="122">
        <f t="shared" si="133"/>
        <v>0</v>
      </c>
      <c r="L317" s="122" t="s">
        <v>62</v>
      </c>
      <c r="M317" s="84">
        <v>46022</v>
      </c>
      <c r="N317" s="84">
        <v>46022</v>
      </c>
      <c r="O317" s="78"/>
      <c r="P317" s="74" t="s">
        <v>62</v>
      </c>
      <c r="Q317" s="78"/>
      <c r="R317" s="78"/>
      <c r="S317" s="56"/>
    </row>
    <row r="318" spans="1:19" s="56" customFormat="1" ht="74.45" customHeight="1" x14ac:dyDescent="0.25">
      <c r="A318" s="320" t="s">
        <v>253</v>
      </c>
      <c r="B318" s="137" t="str">
        <f>B310</f>
        <v>Результат предоставления субсидии 2 (код субсидии № 7056):</v>
      </c>
      <c r="C318" s="80" t="s">
        <v>59</v>
      </c>
      <c r="D318" s="81" t="s">
        <v>60</v>
      </c>
      <c r="E318" s="81" t="s">
        <v>61</v>
      </c>
      <c r="F318" s="80">
        <v>642</v>
      </c>
      <c r="G318" s="80"/>
      <c r="H318" s="80">
        <f>G318</f>
        <v>0</v>
      </c>
      <c r="I318" s="80">
        <v>0</v>
      </c>
      <c r="J318" s="80">
        <v>0</v>
      </c>
      <c r="K318" s="80">
        <f t="shared" si="133"/>
        <v>0</v>
      </c>
      <c r="L318" s="80"/>
      <c r="M318" s="122" t="s">
        <v>62</v>
      </c>
      <c r="N318" s="122" t="s">
        <v>62</v>
      </c>
      <c r="O318" s="78"/>
      <c r="P318" s="78"/>
      <c r="Q318" s="78"/>
      <c r="R318" s="78"/>
      <c r="S318" s="85"/>
    </row>
    <row r="319" spans="1:19" s="85" customFormat="1" ht="15.75" x14ac:dyDescent="0.2">
      <c r="A319" s="321"/>
      <c r="B319" s="146" t="s">
        <v>70</v>
      </c>
      <c r="C319" s="122"/>
      <c r="D319" s="122" t="s">
        <v>62</v>
      </c>
      <c r="E319" s="122"/>
      <c r="F319" s="122"/>
      <c r="G319" s="122">
        <f>G318</f>
        <v>0</v>
      </c>
      <c r="H319" s="122">
        <f t="shared" ref="H319:J319" si="161">H318</f>
        <v>0</v>
      </c>
      <c r="I319" s="122">
        <f t="shared" si="161"/>
        <v>0</v>
      </c>
      <c r="J319" s="122">
        <f t="shared" si="161"/>
        <v>0</v>
      </c>
      <c r="K319" s="122">
        <f t="shared" si="133"/>
        <v>0</v>
      </c>
      <c r="L319" s="122" t="s">
        <v>62</v>
      </c>
      <c r="M319" s="84">
        <v>46022</v>
      </c>
      <c r="N319" s="84">
        <v>46022</v>
      </c>
      <c r="O319" s="78"/>
      <c r="P319" s="74" t="s">
        <v>62</v>
      </c>
      <c r="Q319" s="78"/>
      <c r="R319" s="78"/>
    </row>
    <row r="320" spans="1:19" s="85" customFormat="1" ht="14.25" x14ac:dyDescent="0.2">
      <c r="A320" s="321"/>
      <c r="B320" s="147" t="s">
        <v>76</v>
      </c>
      <c r="C320" s="122"/>
      <c r="D320" s="122"/>
      <c r="E320" s="122"/>
      <c r="F320" s="122"/>
      <c r="G320" s="122" t="s">
        <v>62</v>
      </c>
      <c r="H320" s="122"/>
      <c r="I320" s="122" t="s">
        <v>62</v>
      </c>
      <c r="J320" s="122"/>
      <c r="K320" s="122" t="str">
        <f t="shared" si="133"/>
        <v>X</v>
      </c>
      <c r="L320" s="122" t="s">
        <v>62</v>
      </c>
      <c r="M320" s="122"/>
      <c r="N320" s="122"/>
      <c r="O320" s="74" t="s">
        <v>62</v>
      </c>
      <c r="P320" s="74" t="s">
        <v>62</v>
      </c>
      <c r="Q320" s="74" t="s">
        <v>62</v>
      </c>
      <c r="R320" s="74" t="s">
        <v>62</v>
      </c>
    </row>
    <row r="321" spans="1:19" s="85" customFormat="1" ht="65.45" customHeight="1" x14ac:dyDescent="0.2">
      <c r="A321" s="321"/>
      <c r="B321" s="148" t="s">
        <v>192</v>
      </c>
      <c r="C321" s="122"/>
      <c r="D321" s="122" t="s">
        <v>62</v>
      </c>
      <c r="E321" s="122"/>
      <c r="F321" s="122"/>
      <c r="G321" s="122">
        <f>G318</f>
        <v>0</v>
      </c>
      <c r="H321" s="122">
        <f t="shared" ref="H321:J321" si="162">H318</f>
        <v>0</v>
      </c>
      <c r="I321" s="122">
        <f t="shared" si="162"/>
        <v>0</v>
      </c>
      <c r="J321" s="122">
        <f t="shared" si="162"/>
        <v>0</v>
      </c>
      <c r="K321" s="122">
        <f t="shared" si="133"/>
        <v>0</v>
      </c>
      <c r="L321" s="122" t="s">
        <v>62</v>
      </c>
      <c r="M321" s="84">
        <v>46022</v>
      </c>
      <c r="N321" s="84">
        <v>46022</v>
      </c>
      <c r="O321" s="78"/>
      <c r="P321" s="74" t="s">
        <v>62</v>
      </c>
      <c r="Q321" s="78"/>
      <c r="R321" s="78"/>
    </row>
    <row r="322" spans="1:19" s="85" customFormat="1" ht="15" customHeight="1" x14ac:dyDescent="0.2">
      <c r="A322" s="321"/>
      <c r="B322" s="147" t="s">
        <v>193</v>
      </c>
      <c r="C322" s="122"/>
      <c r="D322" s="122"/>
      <c r="E322" s="122"/>
      <c r="F322" s="122"/>
      <c r="G322" s="122" t="s">
        <v>62</v>
      </c>
      <c r="H322" s="122"/>
      <c r="I322" s="122" t="s">
        <v>62</v>
      </c>
      <c r="J322" s="122"/>
      <c r="K322" s="122" t="str">
        <f t="shared" si="133"/>
        <v>X</v>
      </c>
      <c r="L322" s="122" t="s">
        <v>62</v>
      </c>
      <c r="M322" s="122"/>
      <c r="N322" s="122"/>
      <c r="O322" s="74" t="s">
        <v>62</v>
      </c>
      <c r="P322" s="74" t="s">
        <v>62</v>
      </c>
      <c r="Q322" s="74" t="s">
        <v>62</v>
      </c>
      <c r="R322" s="74" t="s">
        <v>62</v>
      </c>
    </row>
    <row r="323" spans="1:19" s="85" customFormat="1" ht="38.65" customHeight="1" x14ac:dyDescent="0.2">
      <c r="A323" s="321"/>
      <c r="B323" s="148" t="s">
        <v>330</v>
      </c>
      <c r="C323" s="122"/>
      <c r="D323" s="122" t="s">
        <v>62</v>
      </c>
      <c r="E323" s="122"/>
      <c r="F323" s="122"/>
      <c r="G323" s="122">
        <f>G319</f>
        <v>0</v>
      </c>
      <c r="H323" s="122">
        <f t="shared" ref="H323:J323" si="163">H319</f>
        <v>0</v>
      </c>
      <c r="I323" s="122">
        <f t="shared" si="163"/>
        <v>0</v>
      </c>
      <c r="J323" s="122">
        <f t="shared" si="163"/>
        <v>0</v>
      </c>
      <c r="K323" s="122">
        <f t="shared" si="133"/>
        <v>0</v>
      </c>
      <c r="L323" s="122" t="s">
        <v>62</v>
      </c>
      <c r="M323" s="84">
        <v>46022</v>
      </c>
      <c r="N323" s="84">
        <v>46022</v>
      </c>
      <c r="O323" s="78"/>
      <c r="P323" s="74" t="s">
        <v>62</v>
      </c>
      <c r="Q323" s="78"/>
      <c r="R323" s="78"/>
    </row>
    <row r="324" spans="1:19" s="85" customFormat="1" ht="21" customHeight="1" x14ac:dyDescent="0.2">
      <c r="A324" s="321"/>
      <c r="B324" s="147" t="s">
        <v>71</v>
      </c>
      <c r="C324" s="122"/>
      <c r="D324" s="122"/>
      <c r="E324" s="122"/>
      <c r="F324" s="122"/>
      <c r="G324" s="122" t="s">
        <v>62</v>
      </c>
      <c r="H324" s="122"/>
      <c r="I324" s="122" t="s">
        <v>62</v>
      </c>
      <c r="J324" s="122"/>
      <c r="K324" s="122" t="str">
        <f t="shared" si="133"/>
        <v>X</v>
      </c>
      <c r="L324" s="122" t="s">
        <v>62</v>
      </c>
      <c r="M324" s="122"/>
      <c r="N324" s="122"/>
      <c r="O324" s="74" t="s">
        <v>62</v>
      </c>
      <c r="P324" s="74" t="s">
        <v>62</v>
      </c>
      <c r="Q324" s="74" t="s">
        <v>62</v>
      </c>
      <c r="R324" s="74" t="s">
        <v>62</v>
      </c>
    </row>
    <row r="325" spans="1:19" s="85" customFormat="1" ht="21" customHeight="1" x14ac:dyDescent="0.25">
      <c r="A325" s="322"/>
      <c r="B325" s="148" t="s">
        <v>72</v>
      </c>
      <c r="C325" s="122"/>
      <c r="D325" s="122" t="s">
        <v>62</v>
      </c>
      <c r="E325" s="122"/>
      <c r="F325" s="122"/>
      <c r="G325" s="122">
        <f>G323</f>
        <v>0</v>
      </c>
      <c r="H325" s="122">
        <f t="shared" ref="H325:J325" si="164">H323</f>
        <v>0</v>
      </c>
      <c r="I325" s="122">
        <f t="shared" si="164"/>
        <v>0</v>
      </c>
      <c r="J325" s="122">
        <f t="shared" si="164"/>
        <v>0</v>
      </c>
      <c r="K325" s="122">
        <f t="shared" si="133"/>
        <v>0</v>
      </c>
      <c r="L325" s="122" t="s">
        <v>62</v>
      </c>
      <c r="M325" s="84">
        <v>46022</v>
      </c>
      <c r="N325" s="84">
        <v>46022</v>
      </c>
      <c r="O325" s="78"/>
      <c r="P325" s="74" t="s">
        <v>62</v>
      </c>
      <c r="Q325" s="78"/>
      <c r="R325" s="78"/>
      <c r="S325" s="56"/>
    </row>
    <row r="326" spans="1:19" s="56" customFormat="1" ht="74.45" customHeight="1" x14ac:dyDescent="0.25">
      <c r="A326" s="320" t="s">
        <v>254</v>
      </c>
      <c r="B326" s="137" t="str">
        <f>B318</f>
        <v>Результат предоставления субсидии 2 (код субсидии № 7056):</v>
      </c>
      <c r="C326" s="80" t="s">
        <v>59</v>
      </c>
      <c r="D326" s="81" t="s">
        <v>60</v>
      </c>
      <c r="E326" s="81" t="s">
        <v>61</v>
      </c>
      <c r="F326" s="80">
        <v>642</v>
      </c>
      <c r="G326" s="80">
        <v>1</v>
      </c>
      <c r="H326" s="80">
        <f>G326</f>
        <v>1</v>
      </c>
      <c r="I326" s="80">
        <v>0</v>
      </c>
      <c r="J326" s="80">
        <v>0</v>
      </c>
      <c r="K326" s="80">
        <f t="shared" si="133"/>
        <v>1</v>
      </c>
      <c r="L326" s="80"/>
      <c r="M326" s="122" t="s">
        <v>62</v>
      </c>
      <c r="N326" s="122" t="s">
        <v>62</v>
      </c>
      <c r="O326" s="78">
        <v>175000</v>
      </c>
      <c r="P326" s="78"/>
      <c r="Q326" s="78"/>
      <c r="R326" s="78"/>
      <c r="S326" s="85"/>
    </row>
    <row r="327" spans="1:19" s="85" customFormat="1" ht="15.75" x14ac:dyDescent="0.2">
      <c r="A327" s="321"/>
      <c r="B327" s="146" t="s">
        <v>70</v>
      </c>
      <c r="C327" s="122"/>
      <c r="D327" s="122" t="s">
        <v>62</v>
      </c>
      <c r="E327" s="122"/>
      <c r="F327" s="122"/>
      <c r="G327" s="122">
        <f>G326</f>
        <v>1</v>
      </c>
      <c r="H327" s="122">
        <f t="shared" ref="H327:J327" si="165">H326</f>
        <v>1</v>
      </c>
      <c r="I327" s="122">
        <f t="shared" si="165"/>
        <v>0</v>
      </c>
      <c r="J327" s="122">
        <f t="shared" si="165"/>
        <v>0</v>
      </c>
      <c r="K327" s="122">
        <f t="shared" ref="K327:K390" si="166">G327</f>
        <v>1</v>
      </c>
      <c r="L327" s="122" t="s">
        <v>62</v>
      </c>
      <c r="M327" s="84">
        <v>46022</v>
      </c>
      <c r="N327" s="84">
        <v>46022</v>
      </c>
      <c r="O327" s="78"/>
      <c r="P327" s="74" t="s">
        <v>62</v>
      </c>
      <c r="Q327" s="78"/>
      <c r="R327" s="78"/>
    </row>
    <row r="328" spans="1:19" s="85" customFormat="1" ht="14.25" x14ac:dyDescent="0.2">
      <c r="A328" s="321"/>
      <c r="B328" s="147" t="s">
        <v>76</v>
      </c>
      <c r="C328" s="122"/>
      <c r="D328" s="122"/>
      <c r="E328" s="122"/>
      <c r="F328" s="122"/>
      <c r="G328" s="122" t="s">
        <v>62</v>
      </c>
      <c r="H328" s="122"/>
      <c r="I328" s="122" t="s">
        <v>62</v>
      </c>
      <c r="J328" s="122"/>
      <c r="K328" s="122" t="str">
        <f t="shared" si="166"/>
        <v>X</v>
      </c>
      <c r="L328" s="122" t="s">
        <v>62</v>
      </c>
      <c r="M328" s="122"/>
      <c r="N328" s="122"/>
      <c r="O328" s="74" t="s">
        <v>62</v>
      </c>
      <c r="P328" s="74" t="s">
        <v>62</v>
      </c>
      <c r="Q328" s="74" t="s">
        <v>62</v>
      </c>
      <c r="R328" s="74" t="s">
        <v>62</v>
      </c>
    </row>
    <row r="329" spans="1:19" s="85" customFormat="1" ht="65.45" customHeight="1" x14ac:dyDescent="0.2">
      <c r="A329" s="321"/>
      <c r="B329" s="148" t="s">
        <v>192</v>
      </c>
      <c r="C329" s="122"/>
      <c r="D329" s="122" t="s">
        <v>62</v>
      </c>
      <c r="E329" s="122"/>
      <c r="F329" s="122"/>
      <c r="G329" s="122">
        <f>G326</f>
        <v>1</v>
      </c>
      <c r="H329" s="122">
        <f t="shared" ref="H329:J329" si="167">H326</f>
        <v>1</v>
      </c>
      <c r="I329" s="122">
        <f t="shared" si="167"/>
        <v>0</v>
      </c>
      <c r="J329" s="122">
        <f t="shared" si="167"/>
        <v>0</v>
      </c>
      <c r="K329" s="122">
        <f t="shared" si="166"/>
        <v>1</v>
      </c>
      <c r="L329" s="122" t="s">
        <v>62</v>
      </c>
      <c r="M329" s="84">
        <v>46022</v>
      </c>
      <c r="N329" s="84">
        <v>46022</v>
      </c>
      <c r="O329" s="78"/>
      <c r="P329" s="74" t="s">
        <v>62</v>
      </c>
      <c r="Q329" s="78"/>
      <c r="R329" s="78"/>
    </row>
    <row r="330" spans="1:19" s="85" customFormat="1" ht="15" customHeight="1" x14ac:dyDescent="0.2">
      <c r="A330" s="321"/>
      <c r="B330" s="147" t="s">
        <v>193</v>
      </c>
      <c r="C330" s="122"/>
      <c r="D330" s="122"/>
      <c r="E330" s="122"/>
      <c r="F330" s="122"/>
      <c r="G330" s="122" t="s">
        <v>62</v>
      </c>
      <c r="H330" s="122"/>
      <c r="I330" s="122" t="s">
        <v>62</v>
      </c>
      <c r="J330" s="122"/>
      <c r="K330" s="122" t="str">
        <f t="shared" si="166"/>
        <v>X</v>
      </c>
      <c r="L330" s="122" t="s">
        <v>62</v>
      </c>
      <c r="M330" s="122"/>
      <c r="N330" s="122"/>
      <c r="O330" s="74" t="s">
        <v>62</v>
      </c>
      <c r="P330" s="74" t="s">
        <v>62</v>
      </c>
      <c r="Q330" s="74" t="s">
        <v>62</v>
      </c>
      <c r="R330" s="74" t="s">
        <v>62</v>
      </c>
    </row>
    <row r="331" spans="1:19" s="85" customFormat="1" ht="38.65" customHeight="1" x14ac:dyDescent="0.2">
      <c r="A331" s="321"/>
      <c r="B331" s="148" t="s">
        <v>330</v>
      </c>
      <c r="C331" s="122"/>
      <c r="D331" s="122" t="s">
        <v>62</v>
      </c>
      <c r="E331" s="122"/>
      <c r="F331" s="122"/>
      <c r="G331" s="122">
        <f>G327</f>
        <v>1</v>
      </c>
      <c r="H331" s="122">
        <f t="shared" ref="H331:J331" si="168">H327</f>
        <v>1</v>
      </c>
      <c r="I331" s="122">
        <f t="shared" si="168"/>
        <v>0</v>
      </c>
      <c r="J331" s="122">
        <f t="shared" si="168"/>
        <v>0</v>
      </c>
      <c r="K331" s="122">
        <f t="shared" si="166"/>
        <v>1</v>
      </c>
      <c r="L331" s="122" t="s">
        <v>62</v>
      </c>
      <c r="M331" s="84">
        <v>46022</v>
      </c>
      <c r="N331" s="84">
        <v>46022</v>
      </c>
      <c r="O331" s="78"/>
      <c r="P331" s="74" t="s">
        <v>62</v>
      </c>
      <c r="Q331" s="78"/>
      <c r="R331" s="78"/>
    </row>
    <row r="332" spans="1:19" s="85" customFormat="1" ht="21" customHeight="1" x14ac:dyDescent="0.2">
      <c r="A332" s="321"/>
      <c r="B332" s="147" t="s">
        <v>71</v>
      </c>
      <c r="C332" s="122"/>
      <c r="D332" s="122"/>
      <c r="E332" s="122"/>
      <c r="F332" s="122"/>
      <c r="G332" s="122" t="s">
        <v>62</v>
      </c>
      <c r="H332" s="122"/>
      <c r="I332" s="122" t="s">
        <v>62</v>
      </c>
      <c r="J332" s="122"/>
      <c r="K332" s="122" t="str">
        <f t="shared" si="166"/>
        <v>X</v>
      </c>
      <c r="L332" s="122" t="s">
        <v>62</v>
      </c>
      <c r="M332" s="122"/>
      <c r="N332" s="122"/>
      <c r="O332" s="74" t="s">
        <v>62</v>
      </c>
      <c r="P332" s="74" t="s">
        <v>62</v>
      </c>
      <c r="Q332" s="74" t="s">
        <v>62</v>
      </c>
      <c r="R332" s="74" t="s">
        <v>62</v>
      </c>
    </row>
    <row r="333" spans="1:19" s="85" customFormat="1" ht="21" customHeight="1" x14ac:dyDescent="0.25">
      <c r="A333" s="322"/>
      <c r="B333" s="148" t="s">
        <v>72</v>
      </c>
      <c r="C333" s="122"/>
      <c r="D333" s="122" t="s">
        <v>62</v>
      </c>
      <c r="E333" s="122"/>
      <c r="F333" s="122"/>
      <c r="G333" s="122">
        <f>G331</f>
        <v>1</v>
      </c>
      <c r="H333" s="122">
        <f t="shared" ref="H333:J333" si="169">H331</f>
        <v>1</v>
      </c>
      <c r="I333" s="122">
        <f t="shared" si="169"/>
        <v>0</v>
      </c>
      <c r="J333" s="122">
        <f t="shared" si="169"/>
        <v>0</v>
      </c>
      <c r="K333" s="122">
        <f t="shared" si="166"/>
        <v>1</v>
      </c>
      <c r="L333" s="122" t="s">
        <v>62</v>
      </c>
      <c r="M333" s="84">
        <v>46022</v>
      </c>
      <c r="N333" s="84">
        <v>46022</v>
      </c>
      <c r="O333" s="78"/>
      <c r="P333" s="74" t="s">
        <v>62</v>
      </c>
      <c r="Q333" s="78"/>
      <c r="R333" s="78"/>
      <c r="S333" s="56"/>
    </row>
    <row r="334" spans="1:19" s="56" customFormat="1" ht="74.45" customHeight="1" x14ac:dyDescent="0.25">
      <c r="A334" s="320" t="s">
        <v>255</v>
      </c>
      <c r="B334" s="137" t="str">
        <f>B326</f>
        <v>Результат предоставления субсидии 2 (код субсидии № 7056):</v>
      </c>
      <c r="C334" s="80" t="s">
        <v>59</v>
      </c>
      <c r="D334" s="81" t="s">
        <v>60</v>
      </c>
      <c r="E334" s="81" t="s">
        <v>61</v>
      </c>
      <c r="F334" s="80">
        <v>642</v>
      </c>
      <c r="G334" s="80"/>
      <c r="H334" s="80">
        <f>G334</f>
        <v>0</v>
      </c>
      <c r="I334" s="80">
        <v>0</v>
      </c>
      <c r="J334" s="80">
        <v>0</v>
      </c>
      <c r="K334" s="80">
        <f t="shared" si="166"/>
        <v>0</v>
      </c>
      <c r="L334" s="80"/>
      <c r="M334" s="122" t="s">
        <v>62</v>
      </c>
      <c r="N334" s="122" t="s">
        <v>62</v>
      </c>
      <c r="O334" s="78"/>
      <c r="P334" s="78"/>
      <c r="Q334" s="78"/>
      <c r="R334" s="78"/>
      <c r="S334" s="85"/>
    </row>
    <row r="335" spans="1:19" s="85" customFormat="1" ht="15.75" x14ac:dyDescent="0.2">
      <c r="A335" s="321"/>
      <c r="B335" s="146" t="s">
        <v>70</v>
      </c>
      <c r="C335" s="122"/>
      <c r="D335" s="122" t="s">
        <v>62</v>
      </c>
      <c r="E335" s="122"/>
      <c r="F335" s="122"/>
      <c r="G335" s="122">
        <f>G334</f>
        <v>0</v>
      </c>
      <c r="H335" s="122">
        <f t="shared" ref="H335:J335" si="170">H334</f>
        <v>0</v>
      </c>
      <c r="I335" s="122">
        <f t="shared" si="170"/>
        <v>0</v>
      </c>
      <c r="J335" s="122">
        <f t="shared" si="170"/>
        <v>0</v>
      </c>
      <c r="K335" s="122">
        <f t="shared" si="166"/>
        <v>0</v>
      </c>
      <c r="L335" s="122" t="s">
        <v>62</v>
      </c>
      <c r="M335" s="84">
        <v>46022</v>
      </c>
      <c r="N335" s="84">
        <v>46022</v>
      </c>
      <c r="O335" s="78"/>
      <c r="P335" s="74" t="s">
        <v>62</v>
      </c>
      <c r="Q335" s="78"/>
      <c r="R335" s="78"/>
    </row>
    <row r="336" spans="1:19" s="85" customFormat="1" ht="14.25" x14ac:dyDescent="0.2">
      <c r="A336" s="321"/>
      <c r="B336" s="147" t="s">
        <v>76</v>
      </c>
      <c r="C336" s="122"/>
      <c r="D336" s="122"/>
      <c r="E336" s="122"/>
      <c r="F336" s="122"/>
      <c r="G336" s="122" t="s">
        <v>62</v>
      </c>
      <c r="H336" s="122"/>
      <c r="I336" s="122" t="s">
        <v>62</v>
      </c>
      <c r="J336" s="122"/>
      <c r="K336" s="122" t="str">
        <f t="shared" si="166"/>
        <v>X</v>
      </c>
      <c r="L336" s="122" t="s">
        <v>62</v>
      </c>
      <c r="M336" s="122"/>
      <c r="N336" s="122"/>
      <c r="O336" s="74" t="s">
        <v>62</v>
      </c>
      <c r="P336" s="74" t="s">
        <v>62</v>
      </c>
      <c r="Q336" s="74" t="s">
        <v>62</v>
      </c>
      <c r="R336" s="74" t="s">
        <v>62</v>
      </c>
    </row>
    <row r="337" spans="1:19" s="85" customFormat="1" ht="65.45" customHeight="1" x14ac:dyDescent="0.2">
      <c r="A337" s="321"/>
      <c r="B337" s="148" t="s">
        <v>192</v>
      </c>
      <c r="C337" s="122"/>
      <c r="D337" s="122" t="s">
        <v>62</v>
      </c>
      <c r="E337" s="122"/>
      <c r="F337" s="122"/>
      <c r="G337" s="122">
        <f>G334</f>
        <v>0</v>
      </c>
      <c r="H337" s="122">
        <f t="shared" ref="H337:J337" si="171">H334</f>
        <v>0</v>
      </c>
      <c r="I337" s="122">
        <f t="shared" si="171"/>
        <v>0</v>
      </c>
      <c r="J337" s="122">
        <f t="shared" si="171"/>
        <v>0</v>
      </c>
      <c r="K337" s="122">
        <f t="shared" si="166"/>
        <v>0</v>
      </c>
      <c r="L337" s="122" t="s">
        <v>62</v>
      </c>
      <c r="M337" s="84">
        <v>46022</v>
      </c>
      <c r="N337" s="84">
        <v>46022</v>
      </c>
      <c r="O337" s="78"/>
      <c r="P337" s="74" t="s">
        <v>62</v>
      </c>
      <c r="Q337" s="78"/>
      <c r="R337" s="78"/>
    </row>
    <row r="338" spans="1:19" s="85" customFormat="1" ht="15" customHeight="1" x14ac:dyDescent="0.2">
      <c r="A338" s="321"/>
      <c r="B338" s="147" t="s">
        <v>193</v>
      </c>
      <c r="C338" s="122"/>
      <c r="D338" s="122"/>
      <c r="E338" s="122"/>
      <c r="F338" s="122"/>
      <c r="G338" s="122" t="s">
        <v>62</v>
      </c>
      <c r="H338" s="122"/>
      <c r="I338" s="122" t="s">
        <v>62</v>
      </c>
      <c r="J338" s="122"/>
      <c r="K338" s="122" t="str">
        <f t="shared" si="166"/>
        <v>X</v>
      </c>
      <c r="L338" s="122" t="s">
        <v>62</v>
      </c>
      <c r="M338" s="122"/>
      <c r="N338" s="122"/>
      <c r="O338" s="74" t="s">
        <v>62</v>
      </c>
      <c r="P338" s="74" t="s">
        <v>62</v>
      </c>
      <c r="Q338" s="74" t="s">
        <v>62</v>
      </c>
      <c r="R338" s="74" t="s">
        <v>62</v>
      </c>
    </row>
    <row r="339" spans="1:19" s="85" customFormat="1" ht="38.65" customHeight="1" x14ac:dyDescent="0.2">
      <c r="A339" s="321"/>
      <c r="B339" s="148" t="s">
        <v>330</v>
      </c>
      <c r="C339" s="122"/>
      <c r="D339" s="122" t="s">
        <v>62</v>
      </c>
      <c r="E339" s="122"/>
      <c r="F339" s="122"/>
      <c r="G339" s="122">
        <f>G335</f>
        <v>0</v>
      </c>
      <c r="H339" s="122">
        <f t="shared" ref="H339:J339" si="172">H335</f>
        <v>0</v>
      </c>
      <c r="I339" s="122">
        <f t="shared" si="172"/>
        <v>0</v>
      </c>
      <c r="J339" s="122">
        <f t="shared" si="172"/>
        <v>0</v>
      </c>
      <c r="K339" s="122">
        <f t="shared" si="166"/>
        <v>0</v>
      </c>
      <c r="L339" s="122" t="s">
        <v>62</v>
      </c>
      <c r="M339" s="84">
        <v>46022</v>
      </c>
      <c r="N339" s="84">
        <v>46022</v>
      </c>
      <c r="O339" s="78"/>
      <c r="P339" s="74" t="s">
        <v>62</v>
      </c>
      <c r="Q339" s="78"/>
      <c r="R339" s="78"/>
    </row>
    <row r="340" spans="1:19" s="85" customFormat="1" ht="21" customHeight="1" x14ac:dyDescent="0.2">
      <c r="A340" s="321"/>
      <c r="B340" s="147" t="s">
        <v>71</v>
      </c>
      <c r="C340" s="122"/>
      <c r="D340" s="122"/>
      <c r="E340" s="122"/>
      <c r="F340" s="122"/>
      <c r="G340" s="122" t="s">
        <v>62</v>
      </c>
      <c r="H340" s="122"/>
      <c r="I340" s="122" t="s">
        <v>62</v>
      </c>
      <c r="J340" s="122"/>
      <c r="K340" s="122" t="str">
        <f t="shared" si="166"/>
        <v>X</v>
      </c>
      <c r="L340" s="122" t="s">
        <v>62</v>
      </c>
      <c r="M340" s="122"/>
      <c r="N340" s="122"/>
      <c r="O340" s="74" t="s">
        <v>62</v>
      </c>
      <c r="P340" s="74" t="s">
        <v>62</v>
      </c>
      <c r="Q340" s="74" t="s">
        <v>62</v>
      </c>
      <c r="R340" s="74" t="s">
        <v>62</v>
      </c>
    </row>
    <row r="341" spans="1:19" s="85" customFormat="1" ht="21" customHeight="1" x14ac:dyDescent="0.25">
      <c r="A341" s="322"/>
      <c r="B341" s="148" t="s">
        <v>72</v>
      </c>
      <c r="C341" s="122"/>
      <c r="D341" s="122" t="s">
        <v>62</v>
      </c>
      <c r="E341" s="122"/>
      <c r="F341" s="122"/>
      <c r="G341" s="122">
        <f>G339</f>
        <v>0</v>
      </c>
      <c r="H341" s="122">
        <f t="shared" ref="H341:J341" si="173">H339</f>
        <v>0</v>
      </c>
      <c r="I341" s="122">
        <f t="shared" si="173"/>
        <v>0</v>
      </c>
      <c r="J341" s="122">
        <f t="shared" si="173"/>
        <v>0</v>
      </c>
      <c r="K341" s="122">
        <f t="shared" si="166"/>
        <v>0</v>
      </c>
      <c r="L341" s="122" t="s">
        <v>62</v>
      </c>
      <c r="M341" s="84">
        <v>46022</v>
      </c>
      <c r="N341" s="84">
        <v>46022</v>
      </c>
      <c r="O341" s="78"/>
      <c r="P341" s="74" t="s">
        <v>62</v>
      </c>
      <c r="Q341" s="78"/>
      <c r="R341" s="78"/>
      <c r="S341" s="56"/>
    </row>
    <row r="342" spans="1:19" s="56" customFormat="1" ht="74.45" customHeight="1" x14ac:dyDescent="0.25">
      <c r="A342" s="320" t="s">
        <v>256</v>
      </c>
      <c r="B342" s="137" t="str">
        <f>B334</f>
        <v>Результат предоставления субсидии 2 (код субсидии № 7056):</v>
      </c>
      <c r="C342" s="80" t="s">
        <v>59</v>
      </c>
      <c r="D342" s="81" t="s">
        <v>60</v>
      </c>
      <c r="E342" s="81" t="s">
        <v>61</v>
      </c>
      <c r="F342" s="80">
        <v>642</v>
      </c>
      <c r="G342" s="80">
        <v>1</v>
      </c>
      <c r="H342" s="80">
        <f>G342</f>
        <v>1</v>
      </c>
      <c r="I342" s="80">
        <v>0</v>
      </c>
      <c r="J342" s="80">
        <v>0</v>
      </c>
      <c r="K342" s="80">
        <f t="shared" si="166"/>
        <v>1</v>
      </c>
      <c r="L342" s="80"/>
      <c r="M342" s="122" t="s">
        <v>62</v>
      </c>
      <c r="N342" s="122" t="s">
        <v>62</v>
      </c>
      <c r="O342" s="78">
        <v>70000</v>
      </c>
      <c r="P342" s="78"/>
      <c r="Q342" s="78"/>
      <c r="R342" s="78"/>
      <c r="S342" s="85"/>
    </row>
    <row r="343" spans="1:19" s="85" customFormat="1" ht="15.75" x14ac:dyDescent="0.2">
      <c r="A343" s="321"/>
      <c r="B343" s="146" t="s">
        <v>70</v>
      </c>
      <c r="C343" s="122"/>
      <c r="D343" s="122" t="s">
        <v>62</v>
      </c>
      <c r="E343" s="122"/>
      <c r="F343" s="122"/>
      <c r="G343" s="122">
        <f>G342</f>
        <v>1</v>
      </c>
      <c r="H343" s="122">
        <f t="shared" ref="H343:J343" si="174">H342</f>
        <v>1</v>
      </c>
      <c r="I343" s="122">
        <f t="shared" si="174"/>
        <v>0</v>
      </c>
      <c r="J343" s="122">
        <f t="shared" si="174"/>
        <v>0</v>
      </c>
      <c r="K343" s="122">
        <f t="shared" si="166"/>
        <v>1</v>
      </c>
      <c r="L343" s="122" t="s">
        <v>62</v>
      </c>
      <c r="M343" s="84">
        <v>46022</v>
      </c>
      <c r="N343" s="84">
        <v>46022</v>
      </c>
      <c r="O343" s="78"/>
      <c r="P343" s="74" t="s">
        <v>62</v>
      </c>
      <c r="Q343" s="78"/>
      <c r="R343" s="78"/>
    </row>
    <row r="344" spans="1:19" s="85" customFormat="1" ht="14.25" x14ac:dyDescent="0.2">
      <c r="A344" s="321"/>
      <c r="B344" s="147" t="s">
        <v>76</v>
      </c>
      <c r="C344" s="122"/>
      <c r="D344" s="122"/>
      <c r="E344" s="122"/>
      <c r="F344" s="122"/>
      <c r="G344" s="122" t="s">
        <v>62</v>
      </c>
      <c r="H344" s="122"/>
      <c r="I344" s="122" t="s">
        <v>62</v>
      </c>
      <c r="J344" s="122"/>
      <c r="K344" s="122" t="str">
        <f t="shared" si="166"/>
        <v>X</v>
      </c>
      <c r="L344" s="122" t="s">
        <v>62</v>
      </c>
      <c r="M344" s="122"/>
      <c r="N344" s="122"/>
      <c r="O344" s="74" t="s">
        <v>62</v>
      </c>
      <c r="P344" s="74" t="s">
        <v>62</v>
      </c>
      <c r="Q344" s="74" t="s">
        <v>62</v>
      </c>
      <c r="R344" s="74" t="s">
        <v>62</v>
      </c>
    </row>
    <row r="345" spans="1:19" s="85" customFormat="1" ht="65.45" customHeight="1" x14ac:dyDescent="0.2">
      <c r="A345" s="321"/>
      <c r="B345" s="148" t="s">
        <v>192</v>
      </c>
      <c r="C345" s="122"/>
      <c r="D345" s="122" t="s">
        <v>62</v>
      </c>
      <c r="E345" s="122"/>
      <c r="F345" s="122"/>
      <c r="G345" s="122">
        <f>G342</f>
        <v>1</v>
      </c>
      <c r="H345" s="122">
        <f t="shared" ref="H345:J345" si="175">H342</f>
        <v>1</v>
      </c>
      <c r="I345" s="122">
        <f t="shared" si="175"/>
        <v>0</v>
      </c>
      <c r="J345" s="122">
        <f t="shared" si="175"/>
        <v>0</v>
      </c>
      <c r="K345" s="122">
        <f t="shared" si="166"/>
        <v>1</v>
      </c>
      <c r="L345" s="122" t="s">
        <v>62</v>
      </c>
      <c r="M345" s="84">
        <v>46022</v>
      </c>
      <c r="N345" s="84">
        <v>46022</v>
      </c>
      <c r="O345" s="78"/>
      <c r="P345" s="74" t="s">
        <v>62</v>
      </c>
      <c r="Q345" s="78"/>
      <c r="R345" s="78"/>
    </row>
    <row r="346" spans="1:19" s="85" customFormat="1" ht="15" customHeight="1" x14ac:dyDescent="0.2">
      <c r="A346" s="321"/>
      <c r="B346" s="147" t="s">
        <v>193</v>
      </c>
      <c r="C346" s="122"/>
      <c r="D346" s="122"/>
      <c r="E346" s="122"/>
      <c r="F346" s="122"/>
      <c r="G346" s="122" t="s">
        <v>62</v>
      </c>
      <c r="H346" s="122"/>
      <c r="I346" s="122" t="s">
        <v>62</v>
      </c>
      <c r="J346" s="122"/>
      <c r="K346" s="122" t="str">
        <f t="shared" si="166"/>
        <v>X</v>
      </c>
      <c r="L346" s="122" t="s">
        <v>62</v>
      </c>
      <c r="M346" s="122"/>
      <c r="N346" s="122"/>
      <c r="O346" s="74" t="s">
        <v>62</v>
      </c>
      <c r="P346" s="74" t="s">
        <v>62</v>
      </c>
      <c r="Q346" s="74" t="s">
        <v>62</v>
      </c>
      <c r="R346" s="74" t="s">
        <v>62</v>
      </c>
    </row>
    <row r="347" spans="1:19" s="85" customFormat="1" ht="38.65" customHeight="1" x14ac:dyDescent="0.2">
      <c r="A347" s="321"/>
      <c r="B347" s="148" t="s">
        <v>330</v>
      </c>
      <c r="C347" s="122"/>
      <c r="D347" s="122" t="s">
        <v>62</v>
      </c>
      <c r="E347" s="122"/>
      <c r="F347" s="122"/>
      <c r="G347" s="122">
        <f>G343</f>
        <v>1</v>
      </c>
      <c r="H347" s="122">
        <f t="shared" ref="H347:J347" si="176">H343</f>
        <v>1</v>
      </c>
      <c r="I347" s="122">
        <f t="shared" si="176"/>
        <v>0</v>
      </c>
      <c r="J347" s="122">
        <f t="shared" si="176"/>
        <v>0</v>
      </c>
      <c r="K347" s="122">
        <f t="shared" si="166"/>
        <v>1</v>
      </c>
      <c r="L347" s="122" t="s">
        <v>62</v>
      </c>
      <c r="M347" s="84">
        <v>46022</v>
      </c>
      <c r="N347" s="84">
        <v>46022</v>
      </c>
      <c r="O347" s="78"/>
      <c r="P347" s="74" t="s">
        <v>62</v>
      </c>
      <c r="Q347" s="78"/>
      <c r="R347" s="78"/>
    </row>
    <row r="348" spans="1:19" s="85" customFormat="1" ht="21" customHeight="1" x14ac:dyDescent="0.2">
      <c r="A348" s="321"/>
      <c r="B348" s="147" t="s">
        <v>71</v>
      </c>
      <c r="C348" s="122"/>
      <c r="D348" s="122"/>
      <c r="E348" s="122"/>
      <c r="F348" s="122"/>
      <c r="G348" s="122" t="s">
        <v>62</v>
      </c>
      <c r="H348" s="122"/>
      <c r="I348" s="122" t="s">
        <v>62</v>
      </c>
      <c r="J348" s="122"/>
      <c r="K348" s="122" t="str">
        <f t="shared" si="166"/>
        <v>X</v>
      </c>
      <c r="L348" s="122" t="s">
        <v>62</v>
      </c>
      <c r="M348" s="122"/>
      <c r="N348" s="122"/>
      <c r="O348" s="74" t="s">
        <v>62</v>
      </c>
      <c r="P348" s="74" t="s">
        <v>62</v>
      </c>
      <c r="Q348" s="74" t="s">
        <v>62</v>
      </c>
      <c r="R348" s="74" t="s">
        <v>62</v>
      </c>
    </row>
    <row r="349" spans="1:19" s="85" customFormat="1" ht="21" customHeight="1" x14ac:dyDescent="0.25">
      <c r="A349" s="322"/>
      <c r="B349" s="148" t="s">
        <v>72</v>
      </c>
      <c r="C349" s="122"/>
      <c r="D349" s="122" t="s">
        <v>62</v>
      </c>
      <c r="E349" s="122"/>
      <c r="F349" s="122"/>
      <c r="G349" s="122">
        <f>G347</f>
        <v>1</v>
      </c>
      <c r="H349" s="122">
        <f t="shared" ref="H349:J349" si="177">H347</f>
        <v>1</v>
      </c>
      <c r="I349" s="122">
        <f t="shared" si="177"/>
        <v>0</v>
      </c>
      <c r="J349" s="122">
        <f t="shared" si="177"/>
        <v>0</v>
      </c>
      <c r="K349" s="122">
        <f t="shared" si="166"/>
        <v>1</v>
      </c>
      <c r="L349" s="122" t="s">
        <v>62</v>
      </c>
      <c r="M349" s="84">
        <v>46022</v>
      </c>
      <c r="N349" s="84">
        <v>46022</v>
      </c>
      <c r="O349" s="78"/>
      <c r="P349" s="74" t="s">
        <v>62</v>
      </c>
      <c r="Q349" s="78"/>
      <c r="R349" s="78"/>
      <c r="S349" s="56"/>
    </row>
    <row r="350" spans="1:19" s="56" customFormat="1" ht="74.45" customHeight="1" x14ac:dyDescent="0.25">
      <c r="A350" s="320" t="s">
        <v>257</v>
      </c>
      <c r="B350" s="137" t="str">
        <f>B342</f>
        <v>Результат предоставления субсидии 2 (код субсидии № 7056):</v>
      </c>
      <c r="C350" s="80" t="s">
        <v>59</v>
      </c>
      <c r="D350" s="81" t="s">
        <v>60</v>
      </c>
      <c r="E350" s="81" t="s">
        <v>61</v>
      </c>
      <c r="F350" s="80">
        <v>642</v>
      </c>
      <c r="G350" s="80"/>
      <c r="H350" s="80">
        <f>G350</f>
        <v>0</v>
      </c>
      <c r="I350" s="80">
        <v>0</v>
      </c>
      <c r="J350" s="80">
        <v>0</v>
      </c>
      <c r="K350" s="80">
        <f t="shared" si="166"/>
        <v>0</v>
      </c>
      <c r="L350" s="80"/>
      <c r="M350" s="122" t="s">
        <v>62</v>
      </c>
      <c r="N350" s="122" t="s">
        <v>62</v>
      </c>
      <c r="O350" s="78"/>
      <c r="P350" s="78"/>
      <c r="Q350" s="78"/>
      <c r="R350" s="78"/>
      <c r="S350" s="85"/>
    </row>
    <row r="351" spans="1:19" s="85" customFormat="1" ht="15.75" x14ac:dyDescent="0.2">
      <c r="A351" s="321"/>
      <c r="B351" s="146" t="s">
        <v>70</v>
      </c>
      <c r="C351" s="122"/>
      <c r="D351" s="122" t="s">
        <v>62</v>
      </c>
      <c r="E351" s="122"/>
      <c r="F351" s="122"/>
      <c r="G351" s="122">
        <f>G350</f>
        <v>0</v>
      </c>
      <c r="H351" s="122">
        <f t="shared" ref="H351:J351" si="178">H350</f>
        <v>0</v>
      </c>
      <c r="I351" s="122">
        <f t="shared" si="178"/>
        <v>0</v>
      </c>
      <c r="J351" s="122">
        <f t="shared" si="178"/>
        <v>0</v>
      </c>
      <c r="K351" s="122">
        <f t="shared" si="166"/>
        <v>0</v>
      </c>
      <c r="L351" s="122" t="s">
        <v>62</v>
      </c>
      <c r="M351" s="84">
        <v>46022</v>
      </c>
      <c r="N351" s="84">
        <v>46022</v>
      </c>
      <c r="O351" s="78"/>
      <c r="P351" s="74" t="s">
        <v>62</v>
      </c>
      <c r="Q351" s="78"/>
      <c r="R351" s="78"/>
    </row>
    <row r="352" spans="1:19" s="85" customFormat="1" ht="14.25" x14ac:dyDescent="0.2">
      <c r="A352" s="321"/>
      <c r="B352" s="147" t="s">
        <v>76</v>
      </c>
      <c r="C352" s="122"/>
      <c r="D352" s="122"/>
      <c r="E352" s="122"/>
      <c r="F352" s="122"/>
      <c r="G352" s="122" t="s">
        <v>62</v>
      </c>
      <c r="H352" s="122"/>
      <c r="I352" s="122" t="s">
        <v>62</v>
      </c>
      <c r="J352" s="122"/>
      <c r="K352" s="122" t="str">
        <f t="shared" si="166"/>
        <v>X</v>
      </c>
      <c r="L352" s="122" t="s">
        <v>62</v>
      </c>
      <c r="M352" s="122"/>
      <c r="N352" s="122"/>
      <c r="O352" s="74" t="s">
        <v>62</v>
      </c>
      <c r="P352" s="74" t="s">
        <v>62</v>
      </c>
      <c r="Q352" s="74" t="s">
        <v>62</v>
      </c>
      <c r="R352" s="74" t="s">
        <v>62</v>
      </c>
    </row>
    <row r="353" spans="1:19" s="85" customFormat="1" ht="65.45" customHeight="1" x14ac:dyDescent="0.2">
      <c r="A353" s="321"/>
      <c r="B353" s="148" t="s">
        <v>192</v>
      </c>
      <c r="C353" s="122"/>
      <c r="D353" s="122" t="s">
        <v>62</v>
      </c>
      <c r="E353" s="122"/>
      <c r="F353" s="122"/>
      <c r="G353" s="122">
        <f>G350</f>
        <v>0</v>
      </c>
      <c r="H353" s="122">
        <f t="shared" ref="H353:J353" si="179">H350</f>
        <v>0</v>
      </c>
      <c r="I353" s="122">
        <f t="shared" si="179"/>
        <v>0</v>
      </c>
      <c r="J353" s="122">
        <f t="shared" si="179"/>
        <v>0</v>
      </c>
      <c r="K353" s="122">
        <f t="shared" si="166"/>
        <v>0</v>
      </c>
      <c r="L353" s="122" t="s">
        <v>62</v>
      </c>
      <c r="M353" s="84">
        <v>46022</v>
      </c>
      <c r="N353" s="84">
        <v>46022</v>
      </c>
      <c r="O353" s="78"/>
      <c r="P353" s="74" t="s">
        <v>62</v>
      </c>
      <c r="Q353" s="78"/>
      <c r="R353" s="78"/>
    </row>
    <row r="354" spans="1:19" s="85" customFormat="1" ht="15" customHeight="1" x14ac:dyDescent="0.2">
      <c r="A354" s="321"/>
      <c r="B354" s="147" t="s">
        <v>193</v>
      </c>
      <c r="C354" s="122"/>
      <c r="D354" s="122"/>
      <c r="E354" s="122"/>
      <c r="F354" s="122"/>
      <c r="G354" s="122" t="s">
        <v>62</v>
      </c>
      <c r="H354" s="122"/>
      <c r="I354" s="122" t="s">
        <v>62</v>
      </c>
      <c r="J354" s="122"/>
      <c r="K354" s="122" t="str">
        <f t="shared" si="166"/>
        <v>X</v>
      </c>
      <c r="L354" s="122" t="s">
        <v>62</v>
      </c>
      <c r="M354" s="122"/>
      <c r="N354" s="122"/>
      <c r="O354" s="74" t="s">
        <v>62</v>
      </c>
      <c r="P354" s="74" t="s">
        <v>62</v>
      </c>
      <c r="Q354" s="74" t="s">
        <v>62</v>
      </c>
      <c r="R354" s="74" t="s">
        <v>62</v>
      </c>
    </row>
    <row r="355" spans="1:19" s="85" customFormat="1" ht="38.65" customHeight="1" x14ac:dyDescent="0.2">
      <c r="A355" s="321"/>
      <c r="B355" s="148" t="s">
        <v>330</v>
      </c>
      <c r="C355" s="122"/>
      <c r="D355" s="122" t="s">
        <v>62</v>
      </c>
      <c r="E355" s="122"/>
      <c r="F355" s="122"/>
      <c r="G355" s="122">
        <f>G351</f>
        <v>0</v>
      </c>
      <c r="H355" s="122">
        <f t="shared" ref="H355:J355" si="180">H351</f>
        <v>0</v>
      </c>
      <c r="I355" s="122">
        <f t="shared" si="180"/>
        <v>0</v>
      </c>
      <c r="J355" s="122">
        <f t="shared" si="180"/>
        <v>0</v>
      </c>
      <c r="K355" s="122">
        <f t="shared" si="166"/>
        <v>0</v>
      </c>
      <c r="L355" s="122" t="s">
        <v>62</v>
      </c>
      <c r="M355" s="84">
        <v>46022</v>
      </c>
      <c r="N355" s="84">
        <v>46022</v>
      </c>
      <c r="O355" s="78"/>
      <c r="P355" s="74" t="s">
        <v>62</v>
      </c>
      <c r="Q355" s="78"/>
      <c r="R355" s="78"/>
    </row>
    <row r="356" spans="1:19" s="85" customFormat="1" ht="21" customHeight="1" x14ac:dyDescent="0.2">
      <c r="A356" s="321"/>
      <c r="B356" s="147" t="s">
        <v>71</v>
      </c>
      <c r="C356" s="122"/>
      <c r="D356" s="122"/>
      <c r="E356" s="122"/>
      <c r="F356" s="122"/>
      <c r="G356" s="122" t="s">
        <v>62</v>
      </c>
      <c r="H356" s="122"/>
      <c r="I356" s="122" t="s">
        <v>62</v>
      </c>
      <c r="J356" s="122"/>
      <c r="K356" s="122" t="str">
        <f t="shared" si="166"/>
        <v>X</v>
      </c>
      <c r="L356" s="122" t="s">
        <v>62</v>
      </c>
      <c r="M356" s="122"/>
      <c r="N356" s="122"/>
      <c r="O356" s="74" t="s">
        <v>62</v>
      </c>
      <c r="P356" s="74" t="s">
        <v>62</v>
      </c>
      <c r="Q356" s="74" t="s">
        <v>62</v>
      </c>
      <c r="R356" s="74" t="s">
        <v>62</v>
      </c>
    </row>
    <row r="357" spans="1:19" s="85" customFormat="1" ht="21" customHeight="1" x14ac:dyDescent="0.25">
      <c r="A357" s="322"/>
      <c r="B357" s="148" t="s">
        <v>72</v>
      </c>
      <c r="C357" s="122"/>
      <c r="D357" s="122" t="s">
        <v>62</v>
      </c>
      <c r="E357" s="122"/>
      <c r="F357" s="122"/>
      <c r="G357" s="122">
        <f>G355</f>
        <v>0</v>
      </c>
      <c r="H357" s="122">
        <f t="shared" ref="H357:J357" si="181">H355</f>
        <v>0</v>
      </c>
      <c r="I357" s="122">
        <f t="shared" si="181"/>
        <v>0</v>
      </c>
      <c r="J357" s="122">
        <f t="shared" si="181"/>
        <v>0</v>
      </c>
      <c r="K357" s="122">
        <f t="shared" si="166"/>
        <v>0</v>
      </c>
      <c r="L357" s="122" t="s">
        <v>62</v>
      </c>
      <c r="M357" s="84">
        <v>46022</v>
      </c>
      <c r="N357" s="84">
        <v>46022</v>
      </c>
      <c r="O357" s="78"/>
      <c r="P357" s="74" t="s">
        <v>62</v>
      </c>
      <c r="Q357" s="78"/>
      <c r="R357" s="78"/>
      <c r="S357" s="56"/>
    </row>
    <row r="358" spans="1:19" s="56" customFormat="1" ht="74.45" customHeight="1" x14ac:dyDescent="0.25">
      <c r="A358" s="320" t="s">
        <v>258</v>
      </c>
      <c r="B358" s="137" t="str">
        <f>B350</f>
        <v>Результат предоставления субсидии 2 (код субсидии № 7056):</v>
      </c>
      <c r="C358" s="80" t="s">
        <v>59</v>
      </c>
      <c r="D358" s="81" t="s">
        <v>60</v>
      </c>
      <c r="E358" s="81" t="s">
        <v>61</v>
      </c>
      <c r="F358" s="80">
        <v>642</v>
      </c>
      <c r="G358" s="80"/>
      <c r="H358" s="80">
        <f>G358</f>
        <v>0</v>
      </c>
      <c r="I358" s="80">
        <v>0</v>
      </c>
      <c r="J358" s="80">
        <v>0</v>
      </c>
      <c r="K358" s="80">
        <f t="shared" si="166"/>
        <v>0</v>
      </c>
      <c r="L358" s="80"/>
      <c r="M358" s="122" t="s">
        <v>62</v>
      </c>
      <c r="N358" s="122" t="s">
        <v>62</v>
      </c>
      <c r="O358" s="78"/>
      <c r="P358" s="78"/>
      <c r="Q358" s="78"/>
      <c r="R358" s="78"/>
      <c r="S358" s="85"/>
    </row>
    <row r="359" spans="1:19" s="85" customFormat="1" ht="15.75" x14ac:dyDescent="0.2">
      <c r="A359" s="321"/>
      <c r="B359" s="146" t="s">
        <v>70</v>
      </c>
      <c r="C359" s="122"/>
      <c r="D359" s="122" t="s">
        <v>62</v>
      </c>
      <c r="E359" s="122"/>
      <c r="F359" s="122"/>
      <c r="G359" s="122">
        <f>G358</f>
        <v>0</v>
      </c>
      <c r="H359" s="122">
        <f t="shared" ref="H359:J359" si="182">H358</f>
        <v>0</v>
      </c>
      <c r="I359" s="122">
        <f t="shared" si="182"/>
        <v>0</v>
      </c>
      <c r="J359" s="122">
        <f t="shared" si="182"/>
        <v>0</v>
      </c>
      <c r="K359" s="122">
        <f t="shared" si="166"/>
        <v>0</v>
      </c>
      <c r="L359" s="122" t="s">
        <v>62</v>
      </c>
      <c r="M359" s="84">
        <v>46022</v>
      </c>
      <c r="N359" s="84">
        <v>46022</v>
      </c>
      <c r="O359" s="78"/>
      <c r="P359" s="74" t="s">
        <v>62</v>
      </c>
      <c r="Q359" s="78"/>
      <c r="R359" s="78"/>
    </row>
    <row r="360" spans="1:19" s="85" customFormat="1" ht="14.25" x14ac:dyDescent="0.2">
      <c r="A360" s="321"/>
      <c r="B360" s="147" t="s">
        <v>76</v>
      </c>
      <c r="C360" s="122"/>
      <c r="D360" s="122"/>
      <c r="E360" s="122"/>
      <c r="F360" s="122"/>
      <c r="G360" s="122" t="s">
        <v>62</v>
      </c>
      <c r="H360" s="122"/>
      <c r="I360" s="122" t="s">
        <v>62</v>
      </c>
      <c r="J360" s="122"/>
      <c r="K360" s="122" t="str">
        <f t="shared" si="166"/>
        <v>X</v>
      </c>
      <c r="L360" s="122" t="s">
        <v>62</v>
      </c>
      <c r="M360" s="122"/>
      <c r="N360" s="122"/>
      <c r="O360" s="74" t="s">
        <v>62</v>
      </c>
      <c r="P360" s="74" t="s">
        <v>62</v>
      </c>
      <c r="Q360" s="74" t="s">
        <v>62</v>
      </c>
      <c r="R360" s="74" t="s">
        <v>62</v>
      </c>
    </row>
    <row r="361" spans="1:19" s="85" customFormat="1" ht="65.45" customHeight="1" x14ac:dyDescent="0.2">
      <c r="A361" s="321"/>
      <c r="B361" s="148" t="s">
        <v>192</v>
      </c>
      <c r="C361" s="122"/>
      <c r="D361" s="122" t="s">
        <v>62</v>
      </c>
      <c r="E361" s="122"/>
      <c r="F361" s="122"/>
      <c r="G361" s="122">
        <f>G358</f>
        <v>0</v>
      </c>
      <c r="H361" s="122">
        <f t="shared" ref="H361:J361" si="183">H358</f>
        <v>0</v>
      </c>
      <c r="I361" s="122">
        <f t="shared" si="183"/>
        <v>0</v>
      </c>
      <c r="J361" s="122">
        <f t="shared" si="183"/>
        <v>0</v>
      </c>
      <c r="K361" s="122">
        <f t="shared" si="166"/>
        <v>0</v>
      </c>
      <c r="L361" s="122" t="s">
        <v>62</v>
      </c>
      <c r="M361" s="84">
        <v>46022</v>
      </c>
      <c r="N361" s="84">
        <v>46022</v>
      </c>
      <c r="O361" s="78"/>
      <c r="P361" s="74" t="s">
        <v>62</v>
      </c>
      <c r="Q361" s="78"/>
      <c r="R361" s="78"/>
    </row>
    <row r="362" spans="1:19" s="85" customFormat="1" ht="15" customHeight="1" x14ac:dyDescent="0.2">
      <c r="A362" s="321"/>
      <c r="B362" s="147" t="s">
        <v>193</v>
      </c>
      <c r="C362" s="122"/>
      <c r="D362" s="122"/>
      <c r="E362" s="122"/>
      <c r="F362" s="122"/>
      <c r="G362" s="122" t="s">
        <v>62</v>
      </c>
      <c r="H362" s="122"/>
      <c r="I362" s="122" t="s">
        <v>62</v>
      </c>
      <c r="J362" s="122"/>
      <c r="K362" s="122" t="str">
        <f t="shared" si="166"/>
        <v>X</v>
      </c>
      <c r="L362" s="122" t="s">
        <v>62</v>
      </c>
      <c r="M362" s="122"/>
      <c r="N362" s="122"/>
      <c r="O362" s="74" t="s">
        <v>62</v>
      </c>
      <c r="P362" s="74" t="s">
        <v>62</v>
      </c>
      <c r="Q362" s="74" t="s">
        <v>62</v>
      </c>
      <c r="R362" s="74" t="s">
        <v>62</v>
      </c>
    </row>
    <row r="363" spans="1:19" s="85" customFormat="1" ht="38.65" customHeight="1" x14ac:dyDescent="0.2">
      <c r="A363" s="321"/>
      <c r="B363" s="148" t="s">
        <v>330</v>
      </c>
      <c r="C363" s="122"/>
      <c r="D363" s="122" t="s">
        <v>62</v>
      </c>
      <c r="E363" s="122"/>
      <c r="F363" s="122"/>
      <c r="G363" s="122">
        <f>G359</f>
        <v>0</v>
      </c>
      <c r="H363" s="122">
        <f t="shared" ref="H363:J363" si="184">H359</f>
        <v>0</v>
      </c>
      <c r="I363" s="122">
        <f t="shared" si="184"/>
        <v>0</v>
      </c>
      <c r="J363" s="122">
        <f t="shared" si="184"/>
        <v>0</v>
      </c>
      <c r="K363" s="122">
        <f t="shared" si="166"/>
        <v>0</v>
      </c>
      <c r="L363" s="122" t="s">
        <v>62</v>
      </c>
      <c r="M363" s="84">
        <v>46022</v>
      </c>
      <c r="N363" s="84">
        <v>46022</v>
      </c>
      <c r="O363" s="78"/>
      <c r="P363" s="74" t="s">
        <v>62</v>
      </c>
      <c r="Q363" s="78"/>
      <c r="R363" s="78"/>
    </row>
    <row r="364" spans="1:19" s="85" customFormat="1" ht="21" customHeight="1" x14ac:dyDescent="0.2">
      <c r="A364" s="321"/>
      <c r="B364" s="147" t="s">
        <v>71</v>
      </c>
      <c r="C364" s="122"/>
      <c r="D364" s="122"/>
      <c r="E364" s="122"/>
      <c r="F364" s="122"/>
      <c r="G364" s="122" t="s">
        <v>62</v>
      </c>
      <c r="H364" s="122"/>
      <c r="I364" s="122" t="s">
        <v>62</v>
      </c>
      <c r="J364" s="122"/>
      <c r="K364" s="122" t="str">
        <f t="shared" si="166"/>
        <v>X</v>
      </c>
      <c r="L364" s="122" t="s">
        <v>62</v>
      </c>
      <c r="M364" s="122"/>
      <c r="N364" s="122"/>
      <c r="O364" s="74" t="s">
        <v>62</v>
      </c>
      <c r="P364" s="74" t="s">
        <v>62</v>
      </c>
      <c r="Q364" s="74" t="s">
        <v>62</v>
      </c>
      <c r="R364" s="74" t="s">
        <v>62</v>
      </c>
    </row>
    <row r="365" spans="1:19" s="85" customFormat="1" ht="21" customHeight="1" x14ac:dyDescent="0.25">
      <c r="A365" s="322"/>
      <c r="B365" s="148" t="s">
        <v>72</v>
      </c>
      <c r="C365" s="122"/>
      <c r="D365" s="122" t="s">
        <v>62</v>
      </c>
      <c r="E365" s="122"/>
      <c r="F365" s="122"/>
      <c r="G365" s="122">
        <f>G363</f>
        <v>0</v>
      </c>
      <c r="H365" s="122">
        <f t="shared" ref="H365:J365" si="185">H363</f>
        <v>0</v>
      </c>
      <c r="I365" s="122">
        <f t="shared" si="185"/>
        <v>0</v>
      </c>
      <c r="J365" s="122">
        <f t="shared" si="185"/>
        <v>0</v>
      </c>
      <c r="K365" s="122">
        <f t="shared" si="166"/>
        <v>0</v>
      </c>
      <c r="L365" s="122" t="s">
        <v>62</v>
      </c>
      <c r="M365" s="84">
        <v>46022</v>
      </c>
      <c r="N365" s="84">
        <v>46022</v>
      </c>
      <c r="O365" s="78"/>
      <c r="P365" s="74" t="s">
        <v>62</v>
      </c>
      <c r="Q365" s="78"/>
      <c r="R365" s="78"/>
      <c r="S365" s="56"/>
    </row>
    <row r="366" spans="1:19" s="56" customFormat="1" ht="74.45" customHeight="1" x14ac:dyDescent="0.25">
      <c r="A366" s="320" t="s">
        <v>259</v>
      </c>
      <c r="B366" s="137" t="str">
        <f>B358</f>
        <v>Результат предоставления субсидии 2 (код субсидии № 7056):</v>
      </c>
      <c r="C366" s="80" t="s">
        <v>59</v>
      </c>
      <c r="D366" s="81" t="s">
        <v>60</v>
      </c>
      <c r="E366" s="81" t="s">
        <v>61</v>
      </c>
      <c r="F366" s="80">
        <v>642</v>
      </c>
      <c r="G366" s="80"/>
      <c r="H366" s="80">
        <f>G366</f>
        <v>0</v>
      </c>
      <c r="I366" s="80">
        <v>0</v>
      </c>
      <c r="J366" s="80">
        <v>0</v>
      </c>
      <c r="K366" s="80">
        <f t="shared" si="166"/>
        <v>0</v>
      </c>
      <c r="L366" s="80"/>
      <c r="M366" s="122" t="s">
        <v>62</v>
      </c>
      <c r="N366" s="122" t="s">
        <v>62</v>
      </c>
      <c r="O366" s="78"/>
      <c r="P366" s="78"/>
      <c r="Q366" s="78"/>
      <c r="R366" s="78"/>
      <c r="S366" s="85"/>
    </row>
    <row r="367" spans="1:19" s="85" customFormat="1" ht="15.75" x14ac:dyDescent="0.2">
      <c r="A367" s="321"/>
      <c r="B367" s="146" t="s">
        <v>70</v>
      </c>
      <c r="C367" s="122"/>
      <c r="D367" s="122" t="s">
        <v>62</v>
      </c>
      <c r="E367" s="122"/>
      <c r="F367" s="122"/>
      <c r="G367" s="122">
        <f>G366</f>
        <v>0</v>
      </c>
      <c r="H367" s="122">
        <f t="shared" ref="H367:J367" si="186">H366</f>
        <v>0</v>
      </c>
      <c r="I367" s="122">
        <f t="shared" si="186"/>
        <v>0</v>
      </c>
      <c r="J367" s="122">
        <f t="shared" si="186"/>
        <v>0</v>
      </c>
      <c r="K367" s="122">
        <f t="shared" si="166"/>
        <v>0</v>
      </c>
      <c r="L367" s="122" t="s">
        <v>62</v>
      </c>
      <c r="M367" s="84">
        <v>46022</v>
      </c>
      <c r="N367" s="84">
        <v>46022</v>
      </c>
      <c r="O367" s="78"/>
      <c r="P367" s="74" t="s">
        <v>62</v>
      </c>
      <c r="Q367" s="78"/>
      <c r="R367" s="78"/>
    </row>
    <row r="368" spans="1:19" s="85" customFormat="1" ht="14.25" x14ac:dyDescent="0.2">
      <c r="A368" s="321"/>
      <c r="B368" s="147" t="s">
        <v>76</v>
      </c>
      <c r="C368" s="122"/>
      <c r="D368" s="122"/>
      <c r="E368" s="122"/>
      <c r="F368" s="122"/>
      <c r="G368" s="122" t="s">
        <v>62</v>
      </c>
      <c r="H368" s="122"/>
      <c r="I368" s="122" t="s">
        <v>62</v>
      </c>
      <c r="J368" s="122"/>
      <c r="K368" s="122" t="str">
        <f t="shared" si="166"/>
        <v>X</v>
      </c>
      <c r="L368" s="122" t="s">
        <v>62</v>
      </c>
      <c r="M368" s="122"/>
      <c r="N368" s="122"/>
      <c r="O368" s="74" t="s">
        <v>62</v>
      </c>
      <c r="P368" s="74" t="s">
        <v>62</v>
      </c>
      <c r="Q368" s="74" t="s">
        <v>62</v>
      </c>
      <c r="R368" s="74" t="s">
        <v>62</v>
      </c>
    </row>
    <row r="369" spans="1:19" s="85" customFormat="1" ht="65.45" customHeight="1" x14ac:dyDescent="0.2">
      <c r="A369" s="321"/>
      <c r="B369" s="148" t="s">
        <v>192</v>
      </c>
      <c r="C369" s="122"/>
      <c r="D369" s="122" t="s">
        <v>62</v>
      </c>
      <c r="E369" s="122"/>
      <c r="F369" s="122"/>
      <c r="G369" s="122">
        <f>G366</f>
        <v>0</v>
      </c>
      <c r="H369" s="122">
        <f t="shared" ref="H369:J369" si="187">H366</f>
        <v>0</v>
      </c>
      <c r="I369" s="122">
        <f t="shared" si="187"/>
        <v>0</v>
      </c>
      <c r="J369" s="122">
        <f t="shared" si="187"/>
        <v>0</v>
      </c>
      <c r="K369" s="122">
        <f t="shared" si="166"/>
        <v>0</v>
      </c>
      <c r="L369" s="122" t="s">
        <v>62</v>
      </c>
      <c r="M369" s="84">
        <v>46022</v>
      </c>
      <c r="N369" s="84">
        <v>46022</v>
      </c>
      <c r="O369" s="78"/>
      <c r="P369" s="74" t="s">
        <v>62</v>
      </c>
      <c r="Q369" s="78"/>
      <c r="R369" s="78"/>
    </row>
    <row r="370" spans="1:19" s="85" customFormat="1" ht="15" customHeight="1" x14ac:dyDescent="0.2">
      <c r="A370" s="321"/>
      <c r="B370" s="147" t="s">
        <v>193</v>
      </c>
      <c r="C370" s="122"/>
      <c r="D370" s="122"/>
      <c r="E370" s="122"/>
      <c r="F370" s="122"/>
      <c r="G370" s="122" t="s">
        <v>62</v>
      </c>
      <c r="H370" s="122"/>
      <c r="I370" s="122" t="s">
        <v>62</v>
      </c>
      <c r="J370" s="122"/>
      <c r="K370" s="122" t="str">
        <f t="shared" si="166"/>
        <v>X</v>
      </c>
      <c r="L370" s="122" t="s">
        <v>62</v>
      </c>
      <c r="M370" s="122"/>
      <c r="N370" s="122"/>
      <c r="O370" s="74" t="s">
        <v>62</v>
      </c>
      <c r="P370" s="74" t="s">
        <v>62</v>
      </c>
      <c r="Q370" s="74" t="s">
        <v>62</v>
      </c>
      <c r="R370" s="74" t="s">
        <v>62</v>
      </c>
    </row>
    <row r="371" spans="1:19" s="85" customFormat="1" ht="38.65" customHeight="1" x14ac:dyDescent="0.2">
      <c r="A371" s="321"/>
      <c r="B371" s="148" t="s">
        <v>330</v>
      </c>
      <c r="C371" s="122"/>
      <c r="D371" s="122" t="s">
        <v>62</v>
      </c>
      <c r="E371" s="122"/>
      <c r="F371" s="122"/>
      <c r="G371" s="122">
        <f>G367</f>
        <v>0</v>
      </c>
      <c r="H371" s="122">
        <f t="shared" ref="H371:J371" si="188">H367</f>
        <v>0</v>
      </c>
      <c r="I371" s="122">
        <f t="shared" si="188"/>
        <v>0</v>
      </c>
      <c r="J371" s="122">
        <f t="shared" si="188"/>
        <v>0</v>
      </c>
      <c r="K371" s="122">
        <f t="shared" si="166"/>
        <v>0</v>
      </c>
      <c r="L371" s="122" t="s">
        <v>62</v>
      </c>
      <c r="M371" s="84">
        <v>46022</v>
      </c>
      <c r="N371" s="84">
        <v>46022</v>
      </c>
      <c r="O371" s="78"/>
      <c r="P371" s="74" t="s">
        <v>62</v>
      </c>
      <c r="Q371" s="78"/>
      <c r="R371" s="78"/>
    </row>
    <row r="372" spans="1:19" s="85" customFormat="1" ht="21" customHeight="1" x14ac:dyDescent="0.2">
      <c r="A372" s="321"/>
      <c r="B372" s="147" t="s">
        <v>71</v>
      </c>
      <c r="C372" s="122"/>
      <c r="D372" s="122"/>
      <c r="E372" s="122"/>
      <c r="F372" s="122"/>
      <c r="G372" s="122" t="s">
        <v>62</v>
      </c>
      <c r="H372" s="122"/>
      <c r="I372" s="122" t="s">
        <v>62</v>
      </c>
      <c r="J372" s="122"/>
      <c r="K372" s="122" t="str">
        <f t="shared" si="166"/>
        <v>X</v>
      </c>
      <c r="L372" s="122" t="s">
        <v>62</v>
      </c>
      <c r="M372" s="122"/>
      <c r="N372" s="122"/>
      <c r="O372" s="74" t="s">
        <v>62</v>
      </c>
      <c r="P372" s="74" t="s">
        <v>62</v>
      </c>
      <c r="Q372" s="74" t="s">
        <v>62</v>
      </c>
      <c r="R372" s="74" t="s">
        <v>62</v>
      </c>
    </row>
    <row r="373" spans="1:19" s="85" customFormat="1" ht="21" customHeight="1" x14ac:dyDescent="0.25">
      <c r="A373" s="322"/>
      <c r="B373" s="148" t="s">
        <v>72</v>
      </c>
      <c r="C373" s="122"/>
      <c r="D373" s="122" t="s">
        <v>62</v>
      </c>
      <c r="E373" s="122"/>
      <c r="F373" s="122"/>
      <c r="G373" s="122">
        <f>G371</f>
        <v>0</v>
      </c>
      <c r="H373" s="122">
        <f t="shared" ref="H373:J373" si="189">H371</f>
        <v>0</v>
      </c>
      <c r="I373" s="122">
        <f t="shared" si="189"/>
        <v>0</v>
      </c>
      <c r="J373" s="122">
        <f t="shared" si="189"/>
        <v>0</v>
      </c>
      <c r="K373" s="122">
        <f t="shared" si="166"/>
        <v>0</v>
      </c>
      <c r="L373" s="122" t="s">
        <v>62</v>
      </c>
      <c r="M373" s="84">
        <v>46022</v>
      </c>
      <c r="N373" s="84">
        <v>46022</v>
      </c>
      <c r="O373" s="78"/>
      <c r="P373" s="74" t="s">
        <v>62</v>
      </c>
      <c r="Q373" s="78"/>
      <c r="R373" s="78"/>
      <c r="S373" s="56"/>
    </row>
    <row r="374" spans="1:19" s="56" customFormat="1" ht="74.45" customHeight="1" x14ac:dyDescent="0.25">
      <c r="A374" s="320" t="s">
        <v>260</v>
      </c>
      <c r="B374" s="137" t="str">
        <f>B366</f>
        <v>Результат предоставления субсидии 2 (код субсидии № 7056):</v>
      </c>
      <c r="C374" s="80" t="s">
        <v>59</v>
      </c>
      <c r="D374" s="81" t="s">
        <v>60</v>
      </c>
      <c r="E374" s="81" t="s">
        <v>61</v>
      </c>
      <c r="F374" s="80">
        <v>642</v>
      </c>
      <c r="G374" s="80"/>
      <c r="H374" s="80">
        <f>G374</f>
        <v>0</v>
      </c>
      <c r="I374" s="80">
        <v>0</v>
      </c>
      <c r="J374" s="80">
        <v>0</v>
      </c>
      <c r="K374" s="80">
        <f t="shared" si="166"/>
        <v>0</v>
      </c>
      <c r="L374" s="80"/>
      <c r="M374" s="122" t="s">
        <v>62</v>
      </c>
      <c r="N374" s="122" t="s">
        <v>62</v>
      </c>
      <c r="O374" s="78"/>
      <c r="P374" s="78"/>
      <c r="Q374" s="78"/>
      <c r="R374" s="78"/>
      <c r="S374" s="85"/>
    </row>
    <row r="375" spans="1:19" s="85" customFormat="1" ht="15.75" x14ac:dyDescent="0.2">
      <c r="A375" s="321"/>
      <c r="B375" s="146" t="s">
        <v>70</v>
      </c>
      <c r="C375" s="122"/>
      <c r="D375" s="122" t="s">
        <v>62</v>
      </c>
      <c r="E375" s="122"/>
      <c r="F375" s="122"/>
      <c r="G375" s="122">
        <f>G374</f>
        <v>0</v>
      </c>
      <c r="H375" s="122">
        <f t="shared" ref="H375:J375" si="190">H374</f>
        <v>0</v>
      </c>
      <c r="I375" s="122">
        <f t="shared" si="190"/>
        <v>0</v>
      </c>
      <c r="J375" s="122">
        <f t="shared" si="190"/>
        <v>0</v>
      </c>
      <c r="K375" s="122">
        <f t="shared" si="166"/>
        <v>0</v>
      </c>
      <c r="L375" s="122" t="s">
        <v>62</v>
      </c>
      <c r="M375" s="84">
        <v>46022</v>
      </c>
      <c r="N375" s="84">
        <v>46022</v>
      </c>
      <c r="O375" s="78"/>
      <c r="P375" s="74" t="s">
        <v>62</v>
      </c>
      <c r="Q375" s="78"/>
      <c r="R375" s="78"/>
    </row>
    <row r="376" spans="1:19" s="85" customFormat="1" ht="14.25" x14ac:dyDescent="0.2">
      <c r="A376" s="321"/>
      <c r="B376" s="147" t="s">
        <v>76</v>
      </c>
      <c r="C376" s="122"/>
      <c r="D376" s="122"/>
      <c r="E376" s="122"/>
      <c r="F376" s="122"/>
      <c r="G376" s="122" t="s">
        <v>62</v>
      </c>
      <c r="H376" s="122"/>
      <c r="I376" s="122" t="s">
        <v>62</v>
      </c>
      <c r="J376" s="122"/>
      <c r="K376" s="122" t="str">
        <f t="shared" si="166"/>
        <v>X</v>
      </c>
      <c r="L376" s="122" t="s">
        <v>62</v>
      </c>
      <c r="M376" s="122"/>
      <c r="N376" s="122"/>
      <c r="O376" s="74" t="s">
        <v>62</v>
      </c>
      <c r="P376" s="74" t="s">
        <v>62</v>
      </c>
      <c r="Q376" s="74" t="s">
        <v>62</v>
      </c>
      <c r="R376" s="74" t="s">
        <v>62</v>
      </c>
    </row>
    <row r="377" spans="1:19" s="85" customFormat="1" ht="65.45" customHeight="1" x14ac:dyDescent="0.2">
      <c r="A377" s="321"/>
      <c r="B377" s="148" t="s">
        <v>192</v>
      </c>
      <c r="C377" s="122"/>
      <c r="D377" s="122" t="s">
        <v>62</v>
      </c>
      <c r="E377" s="122"/>
      <c r="F377" s="122"/>
      <c r="G377" s="122">
        <f>G374</f>
        <v>0</v>
      </c>
      <c r="H377" s="122">
        <f t="shared" ref="H377:J377" si="191">H374</f>
        <v>0</v>
      </c>
      <c r="I377" s="122">
        <f t="shared" si="191"/>
        <v>0</v>
      </c>
      <c r="J377" s="122">
        <f t="shared" si="191"/>
        <v>0</v>
      </c>
      <c r="K377" s="122">
        <f t="shared" si="166"/>
        <v>0</v>
      </c>
      <c r="L377" s="122" t="s">
        <v>62</v>
      </c>
      <c r="M377" s="84">
        <v>46022</v>
      </c>
      <c r="N377" s="84">
        <v>46022</v>
      </c>
      <c r="O377" s="78"/>
      <c r="P377" s="74" t="s">
        <v>62</v>
      </c>
      <c r="Q377" s="78"/>
      <c r="R377" s="78"/>
    </row>
    <row r="378" spans="1:19" s="85" customFormat="1" ht="15" customHeight="1" x14ac:dyDescent="0.2">
      <c r="A378" s="321"/>
      <c r="B378" s="147" t="s">
        <v>193</v>
      </c>
      <c r="C378" s="122"/>
      <c r="D378" s="122"/>
      <c r="E378" s="122"/>
      <c r="F378" s="122"/>
      <c r="G378" s="122" t="s">
        <v>62</v>
      </c>
      <c r="H378" s="122"/>
      <c r="I378" s="122" t="s">
        <v>62</v>
      </c>
      <c r="J378" s="122"/>
      <c r="K378" s="122" t="str">
        <f t="shared" si="166"/>
        <v>X</v>
      </c>
      <c r="L378" s="122" t="s">
        <v>62</v>
      </c>
      <c r="M378" s="122"/>
      <c r="N378" s="122"/>
      <c r="O378" s="74" t="s">
        <v>62</v>
      </c>
      <c r="P378" s="74" t="s">
        <v>62</v>
      </c>
      <c r="Q378" s="74" t="s">
        <v>62</v>
      </c>
      <c r="R378" s="74" t="s">
        <v>62</v>
      </c>
    </row>
    <row r="379" spans="1:19" s="85" customFormat="1" ht="38.65" customHeight="1" x14ac:dyDescent="0.2">
      <c r="A379" s="321"/>
      <c r="B379" s="148" t="s">
        <v>330</v>
      </c>
      <c r="C379" s="122"/>
      <c r="D379" s="122" t="s">
        <v>62</v>
      </c>
      <c r="E379" s="122"/>
      <c r="F379" s="122"/>
      <c r="G379" s="122">
        <f>G375</f>
        <v>0</v>
      </c>
      <c r="H379" s="122">
        <f t="shared" ref="H379:J379" si="192">H375</f>
        <v>0</v>
      </c>
      <c r="I379" s="122">
        <f t="shared" si="192"/>
        <v>0</v>
      </c>
      <c r="J379" s="122">
        <f t="shared" si="192"/>
        <v>0</v>
      </c>
      <c r="K379" s="122">
        <f t="shared" si="166"/>
        <v>0</v>
      </c>
      <c r="L379" s="122" t="s">
        <v>62</v>
      </c>
      <c r="M379" s="84">
        <v>46022</v>
      </c>
      <c r="N379" s="84">
        <v>46022</v>
      </c>
      <c r="O379" s="78"/>
      <c r="P379" s="74" t="s">
        <v>62</v>
      </c>
      <c r="Q379" s="78"/>
      <c r="R379" s="78"/>
    </row>
    <row r="380" spans="1:19" s="85" customFormat="1" ht="21" customHeight="1" x14ac:dyDescent="0.2">
      <c r="A380" s="321"/>
      <c r="B380" s="147" t="s">
        <v>71</v>
      </c>
      <c r="C380" s="122"/>
      <c r="D380" s="122"/>
      <c r="E380" s="122"/>
      <c r="F380" s="122"/>
      <c r="G380" s="122" t="s">
        <v>62</v>
      </c>
      <c r="H380" s="122"/>
      <c r="I380" s="122" t="s">
        <v>62</v>
      </c>
      <c r="J380" s="122"/>
      <c r="K380" s="122" t="str">
        <f t="shared" si="166"/>
        <v>X</v>
      </c>
      <c r="L380" s="122" t="s">
        <v>62</v>
      </c>
      <c r="M380" s="122"/>
      <c r="N380" s="122"/>
      <c r="O380" s="74" t="s">
        <v>62</v>
      </c>
      <c r="P380" s="74" t="s">
        <v>62</v>
      </c>
      <c r="Q380" s="74" t="s">
        <v>62</v>
      </c>
      <c r="R380" s="74" t="s">
        <v>62</v>
      </c>
    </row>
    <row r="381" spans="1:19" s="85" customFormat="1" ht="21" customHeight="1" x14ac:dyDescent="0.25">
      <c r="A381" s="322"/>
      <c r="B381" s="148" t="s">
        <v>72</v>
      </c>
      <c r="C381" s="122"/>
      <c r="D381" s="122" t="s">
        <v>62</v>
      </c>
      <c r="E381" s="122"/>
      <c r="F381" s="122"/>
      <c r="G381" s="122">
        <f>G379</f>
        <v>0</v>
      </c>
      <c r="H381" s="122">
        <f t="shared" ref="H381:J381" si="193">H379</f>
        <v>0</v>
      </c>
      <c r="I381" s="122">
        <f t="shared" si="193"/>
        <v>0</v>
      </c>
      <c r="J381" s="122">
        <f t="shared" si="193"/>
        <v>0</v>
      </c>
      <c r="K381" s="122">
        <f t="shared" si="166"/>
        <v>0</v>
      </c>
      <c r="L381" s="122" t="s">
        <v>62</v>
      </c>
      <c r="M381" s="84">
        <v>46022</v>
      </c>
      <c r="N381" s="84">
        <v>46022</v>
      </c>
      <c r="O381" s="78"/>
      <c r="P381" s="74" t="s">
        <v>62</v>
      </c>
      <c r="Q381" s="78"/>
      <c r="R381" s="78"/>
      <c r="S381" s="56"/>
    </row>
    <row r="382" spans="1:19" s="56" customFormat="1" ht="74.45" customHeight="1" x14ac:dyDescent="0.25">
      <c r="A382" s="320" t="s">
        <v>261</v>
      </c>
      <c r="B382" s="137" t="str">
        <f>B374</f>
        <v>Результат предоставления субсидии 2 (код субсидии № 7056):</v>
      </c>
      <c r="C382" s="80" t="s">
        <v>59</v>
      </c>
      <c r="D382" s="81" t="s">
        <v>60</v>
      </c>
      <c r="E382" s="81" t="s">
        <v>61</v>
      </c>
      <c r="F382" s="80">
        <v>642</v>
      </c>
      <c r="G382" s="80">
        <v>1</v>
      </c>
      <c r="H382" s="80">
        <f>G382</f>
        <v>1</v>
      </c>
      <c r="I382" s="80">
        <v>0</v>
      </c>
      <c r="J382" s="80">
        <v>0</v>
      </c>
      <c r="K382" s="80">
        <f t="shared" si="166"/>
        <v>1</v>
      </c>
      <c r="L382" s="80"/>
      <c r="M382" s="122" t="s">
        <v>62</v>
      </c>
      <c r="N382" s="122" t="s">
        <v>62</v>
      </c>
      <c r="O382" s="78">
        <v>80000</v>
      </c>
      <c r="P382" s="78"/>
      <c r="Q382" s="78"/>
      <c r="R382" s="78"/>
      <c r="S382" s="85"/>
    </row>
    <row r="383" spans="1:19" s="85" customFormat="1" ht="15.75" x14ac:dyDescent="0.2">
      <c r="A383" s="321"/>
      <c r="B383" s="146" t="s">
        <v>70</v>
      </c>
      <c r="C383" s="122"/>
      <c r="D383" s="122" t="s">
        <v>62</v>
      </c>
      <c r="E383" s="122"/>
      <c r="F383" s="122"/>
      <c r="G383" s="122">
        <f>G382</f>
        <v>1</v>
      </c>
      <c r="H383" s="122">
        <f t="shared" ref="H383:J383" si="194">H382</f>
        <v>1</v>
      </c>
      <c r="I383" s="122">
        <f t="shared" si="194"/>
        <v>0</v>
      </c>
      <c r="J383" s="122">
        <f t="shared" si="194"/>
        <v>0</v>
      </c>
      <c r="K383" s="122">
        <f t="shared" si="166"/>
        <v>1</v>
      </c>
      <c r="L383" s="122" t="s">
        <v>62</v>
      </c>
      <c r="M383" s="84">
        <v>46022</v>
      </c>
      <c r="N383" s="84">
        <v>46022</v>
      </c>
      <c r="O383" s="78"/>
      <c r="P383" s="74" t="s">
        <v>62</v>
      </c>
      <c r="Q383" s="78"/>
      <c r="R383" s="78"/>
    </row>
    <row r="384" spans="1:19" s="85" customFormat="1" ht="14.25" x14ac:dyDescent="0.2">
      <c r="A384" s="321"/>
      <c r="B384" s="147" t="s">
        <v>76</v>
      </c>
      <c r="C384" s="122"/>
      <c r="D384" s="122"/>
      <c r="E384" s="122"/>
      <c r="F384" s="122"/>
      <c r="G384" s="122" t="s">
        <v>62</v>
      </c>
      <c r="H384" s="122"/>
      <c r="I384" s="122" t="s">
        <v>62</v>
      </c>
      <c r="J384" s="122"/>
      <c r="K384" s="122" t="str">
        <f t="shared" si="166"/>
        <v>X</v>
      </c>
      <c r="L384" s="122" t="s">
        <v>62</v>
      </c>
      <c r="M384" s="122"/>
      <c r="N384" s="122"/>
      <c r="O384" s="74" t="s">
        <v>62</v>
      </c>
      <c r="P384" s="74" t="s">
        <v>62</v>
      </c>
      <c r="Q384" s="74" t="s">
        <v>62</v>
      </c>
      <c r="R384" s="74" t="s">
        <v>62</v>
      </c>
    </row>
    <row r="385" spans="1:19" s="85" customFormat="1" ht="65.45" customHeight="1" x14ac:dyDescent="0.2">
      <c r="A385" s="321"/>
      <c r="B385" s="148" t="s">
        <v>192</v>
      </c>
      <c r="C385" s="122"/>
      <c r="D385" s="122" t="s">
        <v>62</v>
      </c>
      <c r="E385" s="122"/>
      <c r="F385" s="122"/>
      <c r="G385" s="122">
        <f>G382</f>
        <v>1</v>
      </c>
      <c r="H385" s="122">
        <f t="shared" ref="H385:J385" si="195">H382</f>
        <v>1</v>
      </c>
      <c r="I385" s="122">
        <f t="shared" si="195"/>
        <v>0</v>
      </c>
      <c r="J385" s="122">
        <f t="shared" si="195"/>
        <v>0</v>
      </c>
      <c r="K385" s="122">
        <f t="shared" si="166"/>
        <v>1</v>
      </c>
      <c r="L385" s="122" t="s">
        <v>62</v>
      </c>
      <c r="M385" s="84">
        <v>46022</v>
      </c>
      <c r="N385" s="84">
        <v>46022</v>
      </c>
      <c r="O385" s="78"/>
      <c r="P385" s="74" t="s">
        <v>62</v>
      </c>
      <c r="Q385" s="78"/>
      <c r="R385" s="78"/>
    </row>
    <row r="386" spans="1:19" s="85" customFormat="1" ht="15" customHeight="1" x14ac:dyDescent="0.2">
      <c r="A386" s="321"/>
      <c r="B386" s="147" t="s">
        <v>193</v>
      </c>
      <c r="C386" s="122"/>
      <c r="D386" s="122"/>
      <c r="E386" s="122"/>
      <c r="F386" s="122"/>
      <c r="G386" s="122" t="s">
        <v>62</v>
      </c>
      <c r="H386" s="122"/>
      <c r="I386" s="122" t="s">
        <v>62</v>
      </c>
      <c r="J386" s="122"/>
      <c r="K386" s="122" t="str">
        <f t="shared" si="166"/>
        <v>X</v>
      </c>
      <c r="L386" s="122" t="s">
        <v>62</v>
      </c>
      <c r="M386" s="122"/>
      <c r="N386" s="122"/>
      <c r="O386" s="74" t="s">
        <v>62</v>
      </c>
      <c r="P386" s="74" t="s">
        <v>62</v>
      </c>
      <c r="Q386" s="74" t="s">
        <v>62</v>
      </c>
      <c r="R386" s="74" t="s">
        <v>62</v>
      </c>
    </row>
    <row r="387" spans="1:19" s="85" customFormat="1" ht="38.65" customHeight="1" x14ac:dyDescent="0.2">
      <c r="A387" s="321"/>
      <c r="B387" s="148" t="s">
        <v>330</v>
      </c>
      <c r="C387" s="122"/>
      <c r="D387" s="122" t="s">
        <v>62</v>
      </c>
      <c r="E387" s="122"/>
      <c r="F387" s="122"/>
      <c r="G387" s="122">
        <f>G383</f>
        <v>1</v>
      </c>
      <c r="H387" s="122">
        <f t="shared" ref="H387:J387" si="196">H383</f>
        <v>1</v>
      </c>
      <c r="I387" s="122">
        <f t="shared" si="196"/>
        <v>0</v>
      </c>
      <c r="J387" s="122">
        <f t="shared" si="196"/>
        <v>0</v>
      </c>
      <c r="K387" s="122">
        <f t="shared" si="166"/>
        <v>1</v>
      </c>
      <c r="L387" s="122" t="s">
        <v>62</v>
      </c>
      <c r="M387" s="84">
        <v>46022</v>
      </c>
      <c r="N387" s="84">
        <v>46022</v>
      </c>
      <c r="O387" s="78"/>
      <c r="P387" s="74" t="s">
        <v>62</v>
      </c>
      <c r="Q387" s="78"/>
      <c r="R387" s="78"/>
    </row>
    <row r="388" spans="1:19" s="85" customFormat="1" ht="21" customHeight="1" x14ac:dyDescent="0.2">
      <c r="A388" s="321"/>
      <c r="B388" s="147" t="s">
        <v>71</v>
      </c>
      <c r="C388" s="122"/>
      <c r="D388" s="122"/>
      <c r="E388" s="122"/>
      <c r="F388" s="122"/>
      <c r="G388" s="122" t="s">
        <v>62</v>
      </c>
      <c r="H388" s="122"/>
      <c r="I388" s="122" t="s">
        <v>62</v>
      </c>
      <c r="J388" s="122"/>
      <c r="K388" s="122" t="str">
        <f t="shared" si="166"/>
        <v>X</v>
      </c>
      <c r="L388" s="122" t="s">
        <v>62</v>
      </c>
      <c r="M388" s="122"/>
      <c r="N388" s="122"/>
      <c r="O388" s="74" t="s">
        <v>62</v>
      </c>
      <c r="P388" s="74" t="s">
        <v>62</v>
      </c>
      <c r="Q388" s="74" t="s">
        <v>62</v>
      </c>
      <c r="R388" s="74" t="s">
        <v>62</v>
      </c>
    </row>
    <row r="389" spans="1:19" s="85" customFormat="1" ht="21" customHeight="1" x14ac:dyDescent="0.25">
      <c r="A389" s="322"/>
      <c r="B389" s="148" t="s">
        <v>72</v>
      </c>
      <c r="C389" s="122"/>
      <c r="D389" s="122" t="s">
        <v>62</v>
      </c>
      <c r="E389" s="122"/>
      <c r="F389" s="122"/>
      <c r="G389" s="122">
        <f>G387</f>
        <v>1</v>
      </c>
      <c r="H389" s="122">
        <f t="shared" ref="H389:J389" si="197">H387</f>
        <v>1</v>
      </c>
      <c r="I389" s="122">
        <f t="shared" si="197"/>
        <v>0</v>
      </c>
      <c r="J389" s="122">
        <f t="shared" si="197"/>
        <v>0</v>
      </c>
      <c r="K389" s="122">
        <f t="shared" si="166"/>
        <v>1</v>
      </c>
      <c r="L389" s="122" t="s">
        <v>62</v>
      </c>
      <c r="M389" s="84">
        <v>46022</v>
      </c>
      <c r="N389" s="84">
        <v>46022</v>
      </c>
      <c r="O389" s="78"/>
      <c r="P389" s="74" t="s">
        <v>62</v>
      </c>
      <c r="Q389" s="78"/>
      <c r="R389" s="78"/>
      <c r="S389" s="56"/>
    </row>
    <row r="390" spans="1:19" s="56" customFormat="1" ht="74.45" customHeight="1" x14ac:dyDescent="0.25">
      <c r="A390" s="320" t="s">
        <v>262</v>
      </c>
      <c r="B390" s="137" t="str">
        <f>B382</f>
        <v>Результат предоставления субсидии 2 (код субсидии № 7056):</v>
      </c>
      <c r="C390" s="80" t="s">
        <v>59</v>
      </c>
      <c r="D390" s="81" t="s">
        <v>60</v>
      </c>
      <c r="E390" s="81" t="s">
        <v>61</v>
      </c>
      <c r="F390" s="80">
        <v>642</v>
      </c>
      <c r="G390" s="80"/>
      <c r="H390" s="80">
        <f>G390</f>
        <v>0</v>
      </c>
      <c r="I390" s="80">
        <v>0</v>
      </c>
      <c r="J390" s="80">
        <v>0</v>
      </c>
      <c r="K390" s="80">
        <f t="shared" si="166"/>
        <v>0</v>
      </c>
      <c r="L390" s="80"/>
      <c r="M390" s="122" t="s">
        <v>62</v>
      </c>
      <c r="N390" s="122" t="s">
        <v>62</v>
      </c>
      <c r="O390" s="78"/>
      <c r="P390" s="78"/>
      <c r="Q390" s="78"/>
      <c r="R390" s="78"/>
      <c r="S390" s="85"/>
    </row>
    <row r="391" spans="1:19" s="85" customFormat="1" ht="15.75" x14ac:dyDescent="0.2">
      <c r="A391" s="321"/>
      <c r="B391" s="146" t="s">
        <v>70</v>
      </c>
      <c r="C391" s="122"/>
      <c r="D391" s="122" t="s">
        <v>62</v>
      </c>
      <c r="E391" s="122"/>
      <c r="F391" s="122"/>
      <c r="G391" s="122">
        <f>G390</f>
        <v>0</v>
      </c>
      <c r="H391" s="122">
        <f t="shared" ref="H391:J391" si="198">H390</f>
        <v>0</v>
      </c>
      <c r="I391" s="122">
        <f t="shared" si="198"/>
        <v>0</v>
      </c>
      <c r="J391" s="122">
        <f t="shared" si="198"/>
        <v>0</v>
      </c>
      <c r="K391" s="122">
        <f t="shared" ref="K391:K454" si="199">G391</f>
        <v>0</v>
      </c>
      <c r="L391" s="122" t="s">
        <v>62</v>
      </c>
      <c r="M391" s="84">
        <v>46022</v>
      </c>
      <c r="N391" s="84">
        <v>46022</v>
      </c>
      <c r="O391" s="78"/>
      <c r="P391" s="74" t="s">
        <v>62</v>
      </c>
      <c r="Q391" s="78"/>
      <c r="R391" s="78"/>
    </row>
    <row r="392" spans="1:19" s="85" customFormat="1" ht="14.25" x14ac:dyDescent="0.2">
      <c r="A392" s="321"/>
      <c r="B392" s="147" t="s">
        <v>76</v>
      </c>
      <c r="C392" s="122"/>
      <c r="D392" s="122"/>
      <c r="E392" s="122"/>
      <c r="F392" s="122"/>
      <c r="G392" s="122" t="s">
        <v>62</v>
      </c>
      <c r="H392" s="122"/>
      <c r="I392" s="122" t="s">
        <v>62</v>
      </c>
      <c r="J392" s="122"/>
      <c r="K392" s="122" t="str">
        <f t="shared" si="199"/>
        <v>X</v>
      </c>
      <c r="L392" s="122" t="s">
        <v>62</v>
      </c>
      <c r="M392" s="122"/>
      <c r="N392" s="122"/>
      <c r="O392" s="74" t="s">
        <v>62</v>
      </c>
      <c r="P392" s="74" t="s">
        <v>62</v>
      </c>
      <c r="Q392" s="74" t="s">
        <v>62</v>
      </c>
      <c r="R392" s="74" t="s">
        <v>62</v>
      </c>
    </row>
    <row r="393" spans="1:19" s="85" customFormat="1" ht="65.45" customHeight="1" x14ac:dyDescent="0.2">
      <c r="A393" s="321"/>
      <c r="B393" s="148" t="s">
        <v>192</v>
      </c>
      <c r="C393" s="122"/>
      <c r="D393" s="122" t="s">
        <v>62</v>
      </c>
      <c r="E393" s="122"/>
      <c r="F393" s="122"/>
      <c r="G393" s="122">
        <f>G390</f>
        <v>0</v>
      </c>
      <c r="H393" s="122">
        <f t="shared" ref="H393:J393" si="200">H390</f>
        <v>0</v>
      </c>
      <c r="I393" s="122">
        <f t="shared" si="200"/>
        <v>0</v>
      </c>
      <c r="J393" s="122">
        <f t="shared" si="200"/>
        <v>0</v>
      </c>
      <c r="K393" s="122">
        <f t="shared" si="199"/>
        <v>0</v>
      </c>
      <c r="L393" s="122" t="s">
        <v>62</v>
      </c>
      <c r="M393" s="84">
        <v>46022</v>
      </c>
      <c r="N393" s="84">
        <v>46022</v>
      </c>
      <c r="O393" s="78"/>
      <c r="P393" s="74" t="s">
        <v>62</v>
      </c>
      <c r="Q393" s="78"/>
      <c r="R393" s="78"/>
    </row>
    <row r="394" spans="1:19" s="85" customFormat="1" ht="15" customHeight="1" x14ac:dyDescent="0.2">
      <c r="A394" s="321"/>
      <c r="B394" s="147" t="s">
        <v>193</v>
      </c>
      <c r="C394" s="122"/>
      <c r="D394" s="122"/>
      <c r="E394" s="122"/>
      <c r="F394" s="122"/>
      <c r="G394" s="122" t="s">
        <v>62</v>
      </c>
      <c r="H394" s="122"/>
      <c r="I394" s="122" t="s">
        <v>62</v>
      </c>
      <c r="J394" s="122"/>
      <c r="K394" s="122" t="str">
        <f t="shared" si="199"/>
        <v>X</v>
      </c>
      <c r="L394" s="122" t="s">
        <v>62</v>
      </c>
      <c r="M394" s="122"/>
      <c r="N394" s="122"/>
      <c r="O394" s="74" t="s">
        <v>62</v>
      </c>
      <c r="P394" s="74" t="s">
        <v>62</v>
      </c>
      <c r="Q394" s="74" t="s">
        <v>62</v>
      </c>
      <c r="R394" s="74" t="s">
        <v>62</v>
      </c>
    </row>
    <row r="395" spans="1:19" s="85" customFormat="1" ht="38.65" customHeight="1" x14ac:dyDescent="0.2">
      <c r="A395" s="321"/>
      <c r="B395" s="148" t="s">
        <v>330</v>
      </c>
      <c r="C395" s="122"/>
      <c r="D395" s="122" t="s">
        <v>62</v>
      </c>
      <c r="E395" s="122"/>
      <c r="F395" s="122"/>
      <c r="G395" s="122">
        <f>G391</f>
        <v>0</v>
      </c>
      <c r="H395" s="122">
        <f t="shared" ref="H395:J395" si="201">H391</f>
        <v>0</v>
      </c>
      <c r="I395" s="122">
        <f t="shared" si="201"/>
        <v>0</v>
      </c>
      <c r="J395" s="122">
        <f t="shared" si="201"/>
        <v>0</v>
      </c>
      <c r="K395" s="122">
        <f t="shared" si="199"/>
        <v>0</v>
      </c>
      <c r="L395" s="122" t="s">
        <v>62</v>
      </c>
      <c r="M395" s="84">
        <v>46022</v>
      </c>
      <c r="N395" s="84">
        <v>46022</v>
      </c>
      <c r="O395" s="78"/>
      <c r="P395" s="74" t="s">
        <v>62</v>
      </c>
      <c r="Q395" s="78"/>
      <c r="R395" s="78"/>
    </row>
    <row r="396" spans="1:19" s="85" customFormat="1" ht="21" customHeight="1" x14ac:dyDescent="0.2">
      <c r="A396" s="321"/>
      <c r="B396" s="147" t="s">
        <v>71</v>
      </c>
      <c r="C396" s="122"/>
      <c r="D396" s="122"/>
      <c r="E396" s="122"/>
      <c r="F396" s="122"/>
      <c r="G396" s="122" t="s">
        <v>62</v>
      </c>
      <c r="H396" s="122"/>
      <c r="I396" s="122" t="s">
        <v>62</v>
      </c>
      <c r="J396" s="122"/>
      <c r="K396" s="122" t="str">
        <f t="shared" si="199"/>
        <v>X</v>
      </c>
      <c r="L396" s="122" t="s">
        <v>62</v>
      </c>
      <c r="M396" s="122"/>
      <c r="N396" s="122"/>
      <c r="O396" s="74" t="s">
        <v>62</v>
      </c>
      <c r="P396" s="74" t="s">
        <v>62</v>
      </c>
      <c r="Q396" s="74" t="s">
        <v>62</v>
      </c>
      <c r="R396" s="74" t="s">
        <v>62</v>
      </c>
    </row>
    <row r="397" spans="1:19" s="85" customFormat="1" ht="21" customHeight="1" x14ac:dyDescent="0.25">
      <c r="A397" s="322"/>
      <c r="B397" s="148" t="s">
        <v>72</v>
      </c>
      <c r="C397" s="122"/>
      <c r="D397" s="122" t="s">
        <v>62</v>
      </c>
      <c r="E397" s="122"/>
      <c r="F397" s="122"/>
      <c r="G397" s="122">
        <f>G395</f>
        <v>0</v>
      </c>
      <c r="H397" s="122">
        <f t="shared" ref="H397:J397" si="202">H395</f>
        <v>0</v>
      </c>
      <c r="I397" s="122">
        <f t="shared" si="202"/>
        <v>0</v>
      </c>
      <c r="J397" s="122">
        <f t="shared" si="202"/>
        <v>0</v>
      </c>
      <c r="K397" s="122">
        <f t="shared" si="199"/>
        <v>0</v>
      </c>
      <c r="L397" s="122" t="s">
        <v>62</v>
      </c>
      <c r="M397" s="84">
        <v>46022</v>
      </c>
      <c r="N397" s="84">
        <v>46022</v>
      </c>
      <c r="O397" s="78"/>
      <c r="P397" s="74" t="s">
        <v>62</v>
      </c>
      <c r="Q397" s="78"/>
      <c r="R397" s="78"/>
      <c r="S397" s="56"/>
    </row>
    <row r="398" spans="1:19" s="56" customFormat="1" ht="74.45" customHeight="1" x14ac:dyDescent="0.25">
      <c r="A398" s="320" t="s">
        <v>263</v>
      </c>
      <c r="B398" s="137" t="str">
        <f>B390</f>
        <v>Результат предоставления субсидии 2 (код субсидии № 7056):</v>
      </c>
      <c r="C398" s="80" t="s">
        <v>59</v>
      </c>
      <c r="D398" s="81" t="s">
        <v>60</v>
      </c>
      <c r="E398" s="81" t="s">
        <v>61</v>
      </c>
      <c r="F398" s="80">
        <v>642</v>
      </c>
      <c r="G398" s="80"/>
      <c r="H398" s="80">
        <f>G398</f>
        <v>0</v>
      </c>
      <c r="I398" s="80">
        <v>0</v>
      </c>
      <c r="J398" s="80">
        <v>0</v>
      </c>
      <c r="K398" s="80">
        <f t="shared" si="199"/>
        <v>0</v>
      </c>
      <c r="L398" s="80"/>
      <c r="M398" s="122" t="s">
        <v>62</v>
      </c>
      <c r="N398" s="122" t="s">
        <v>62</v>
      </c>
      <c r="O398" s="78"/>
      <c r="P398" s="78"/>
      <c r="Q398" s="78"/>
      <c r="R398" s="78"/>
      <c r="S398" s="85"/>
    </row>
    <row r="399" spans="1:19" s="85" customFormat="1" ht="15.75" x14ac:dyDescent="0.2">
      <c r="A399" s="321"/>
      <c r="B399" s="146" t="s">
        <v>70</v>
      </c>
      <c r="C399" s="122"/>
      <c r="D399" s="122" t="s">
        <v>62</v>
      </c>
      <c r="E399" s="122"/>
      <c r="F399" s="122"/>
      <c r="G399" s="122">
        <f>G398</f>
        <v>0</v>
      </c>
      <c r="H399" s="122">
        <f t="shared" ref="H399:J399" si="203">H398</f>
        <v>0</v>
      </c>
      <c r="I399" s="122">
        <f t="shared" si="203"/>
        <v>0</v>
      </c>
      <c r="J399" s="122">
        <f t="shared" si="203"/>
        <v>0</v>
      </c>
      <c r="K399" s="122">
        <f t="shared" si="199"/>
        <v>0</v>
      </c>
      <c r="L399" s="122" t="s">
        <v>62</v>
      </c>
      <c r="M399" s="84">
        <v>46022</v>
      </c>
      <c r="N399" s="84">
        <v>46022</v>
      </c>
      <c r="O399" s="78"/>
      <c r="P399" s="74" t="s">
        <v>62</v>
      </c>
      <c r="Q399" s="78"/>
      <c r="R399" s="78"/>
    </row>
    <row r="400" spans="1:19" s="85" customFormat="1" ht="14.25" x14ac:dyDescent="0.2">
      <c r="A400" s="321"/>
      <c r="B400" s="147" t="s">
        <v>76</v>
      </c>
      <c r="C400" s="122"/>
      <c r="D400" s="122"/>
      <c r="E400" s="122"/>
      <c r="F400" s="122"/>
      <c r="G400" s="122" t="s">
        <v>62</v>
      </c>
      <c r="H400" s="122"/>
      <c r="I400" s="122" t="s">
        <v>62</v>
      </c>
      <c r="J400" s="122"/>
      <c r="K400" s="122" t="str">
        <f t="shared" si="199"/>
        <v>X</v>
      </c>
      <c r="L400" s="122" t="s">
        <v>62</v>
      </c>
      <c r="M400" s="122"/>
      <c r="N400" s="122"/>
      <c r="O400" s="74" t="s">
        <v>62</v>
      </c>
      <c r="P400" s="74" t="s">
        <v>62</v>
      </c>
      <c r="Q400" s="74" t="s">
        <v>62</v>
      </c>
      <c r="R400" s="74" t="s">
        <v>62</v>
      </c>
    </row>
    <row r="401" spans="1:19" s="85" customFormat="1" ht="65.45" customHeight="1" x14ac:dyDescent="0.2">
      <c r="A401" s="321"/>
      <c r="B401" s="148" t="s">
        <v>192</v>
      </c>
      <c r="C401" s="122"/>
      <c r="D401" s="122" t="s">
        <v>62</v>
      </c>
      <c r="E401" s="122"/>
      <c r="F401" s="122"/>
      <c r="G401" s="122">
        <f>G398</f>
        <v>0</v>
      </c>
      <c r="H401" s="122">
        <f t="shared" ref="H401:J401" si="204">H398</f>
        <v>0</v>
      </c>
      <c r="I401" s="122">
        <f t="shared" si="204"/>
        <v>0</v>
      </c>
      <c r="J401" s="122">
        <f t="shared" si="204"/>
        <v>0</v>
      </c>
      <c r="K401" s="122">
        <f t="shared" si="199"/>
        <v>0</v>
      </c>
      <c r="L401" s="122" t="s">
        <v>62</v>
      </c>
      <c r="M401" s="84">
        <v>46022</v>
      </c>
      <c r="N401" s="84">
        <v>46022</v>
      </c>
      <c r="O401" s="78"/>
      <c r="P401" s="74" t="s">
        <v>62</v>
      </c>
      <c r="Q401" s="78"/>
      <c r="R401" s="78"/>
    </row>
    <row r="402" spans="1:19" s="85" customFormat="1" ht="15" customHeight="1" x14ac:dyDescent="0.2">
      <c r="A402" s="321"/>
      <c r="B402" s="147" t="s">
        <v>193</v>
      </c>
      <c r="C402" s="122"/>
      <c r="D402" s="122"/>
      <c r="E402" s="122"/>
      <c r="F402" s="122"/>
      <c r="G402" s="122" t="s">
        <v>62</v>
      </c>
      <c r="H402" s="122"/>
      <c r="I402" s="122" t="s">
        <v>62</v>
      </c>
      <c r="J402" s="122"/>
      <c r="K402" s="122" t="str">
        <f t="shared" si="199"/>
        <v>X</v>
      </c>
      <c r="L402" s="122" t="s">
        <v>62</v>
      </c>
      <c r="M402" s="122"/>
      <c r="N402" s="122"/>
      <c r="O402" s="74" t="s">
        <v>62</v>
      </c>
      <c r="P402" s="74" t="s">
        <v>62</v>
      </c>
      <c r="Q402" s="74" t="s">
        <v>62</v>
      </c>
      <c r="R402" s="74" t="s">
        <v>62</v>
      </c>
    </row>
    <row r="403" spans="1:19" s="85" customFormat="1" ht="38.65" customHeight="1" x14ac:dyDescent="0.2">
      <c r="A403" s="321"/>
      <c r="B403" s="148" t="s">
        <v>330</v>
      </c>
      <c r="C403" s="122"/>
      <c r="D403" s="122" t="s">
        <v>62</v>
      </c>
      <c r="E403" s="122"/>
      <c r="F403" s="122"/>
      <c r="G403" s="122">
        <f>G399</f>
        <v>0</v>
      </c>
      <c r="H403" s="122">
        <f t="shared" ref="H403:J403" si="205">H399</f>
        <v>0</v>
      </c>
      <c r="I403" s="122">
        <f t="shared" si="205"/>
        <v>0</v>
      </c>
      <c r="J403" s="122">
        <f t="shared" si="205"/>
        <v>0</v>
      </c>
      <c r="K403" s="122">
        <f t="shared" si="199"/>
        <v>0</v>
      </c>
      <c r="L403" s="122" t="s">
        <v>62</v>
      </c>
      <c r="M403" s="84">
        <v>46022</v>
      </c>
      <c r="N403" s="84">
        <v>46022</v>
      </c>
      <c r="O403" s="78"/>
      <c r="P403" s="74" t="s">
        <v>62</v>
      </c>
      <c r="Q403" s="78"/>
      <c r="R403" s="78"/>
    </row>
    <row r="404" spans="1:19" s="85" customFormat="1" ht="21" customHeight="1" x14ac:dyDescent="0.2">
      <c r="A404" s="321"/>
      <c r="B404" s="147" t="s">
        <v>71</v>
      </c>
      <c r="C404" s="122"/>
      <c r="D404" s="122"/>
      <c r="E404" s="122"/>
      <c r="F404" s="122"/>
      <c r="G404" s="122" t="s">
        <v>62</v>
      </c>
      <c r="H404" s="122"/>
      <c r="I404" s="122" t="s">
        <v>62</v>
      </c>
      <c r="J404" s="122"/>
      <c r="K404" s="122" t="str">
        <f t="shared" si="199"/>
        <v>X</v>
      </c>
      <c r="L404" s="122" t="s">
        <v>62</v>
      </c>
      <c r="M404" s="122"/>
      <c r="N404" s="122"/>
      <c r="O404" s="74" t="s">
        <v>62</v>
      </c>
      <c r="P404" s="74" t="s">
        <v>62</v>
      </c>
      <c r="Q404" s="74" t="s">
        <v>62</v>
      </c>
      <c r="R404" s="74" t="s">
        <v>62</v>
      </c>
    </row>
    <row r="405" spans="1:19" s="85" customFormat="1" ht="21" customHeight="1" x14ac:dyDescent="0.25">
      <c r="A405" s="322"/>
      <c r="B405" s="148" t="s">
        <v>72</v>
      </c>
      <c r="C405" s="122"/>
      <c r="D405" s="122" t="s">
        <v>62</v>
      </c>
      <c r="E405" s="122"/>
      <c r="F405" s="122"/>
      <c r="G405" s="122">
        <f>G403</f>
        <v>0</v>
      </c>
      <c r="H405" s="122">
        <f t="shared" ref="H405:J405" si="206">H403</f>
        <v>0</v>
      </c>
      <c r="I405" s="122">
        <f t="shared" si="206"/>
        <v>0</v>
      </c>
      <c r="J405" s="122">
        <f t="shared" si="206"/>
        <v>0</v>
      </c>
      <c r="K405" s="122">
        <f t="shared" si="199"/>
        <v>0</v>
      </c>
      <c r="L405" s="122" t="s">
        <v>62</v>
      </c>
      <c r="M405" s="84">
        <v>46022</v>
      </c>
      <c r="N405" s="84">
        <v>46022</v>
      </c>
      <c r="O405" s="78"/>
      <c r="P405" s="74" t="s">
        <v>62</v>
      </c>
      <c r="Q405" s="78"/>
      <c r="R405" s="78"/>
      <c r="S405" s="56"/>
    </row>
    <row r="406" spans="1:19" s="56" customFormat="1" ht="74.45" customHeight="1" x14ac:dyDescent="0.25">
      <c r="A406" s="320" t="s">
        <v>264</v>
      </c>
      <c r="B406" s="137" t="str">
        <f>B398</f>
        <v>Результат предоставления субсидии 2 (код субсидии № 7056):</v>
      </c>
      <c r="C406" s="80" t="s">
        <v>59</v>
      </c>
      <c r="D406" s="81" t="s">
        <v>60</v>
      </c>
      <c r="E406" s="81" t="s">
        <v>61</v>
      </c>
      <c r="F406" s="80">
        <v>642</v>
      </c>
      <c r="G406" s="80"/>
      <c r="H406" s="80">
        <f>G406</f>
        <v>0</v>
      </c>
      <c r="I406" s="80">
        <v>0</v>
      </c>
      <c r="J406" s="80">
        <v>0</v>
      </c>
      <c r="K406" s="80">
        <f t="shared" si="199"/>
        <v>0</v>
      </c>
      <c r="L406" s="80"/>
      <c r="M406" s="122" t="s">
        <v>62</v>
      </c>
      <c r="N406" s="122" t="s">
        <v>62</v>
      </c>
      <c r="O406" s="78"/>
      <c r="P406" s="78"/>
      <c r="Q406" s="78"/>
      <c r="R406" s="78"/>
      <c r="S406" s="85"/>
    </row>
    <row r="407" spans="1:19" s="85" customFormat="1" ht="15.75" x14ac:dyDescent="0.2">
      <c r="A407" s="321"/>
      <c r="B407" s="146" t="s">
        <v>70</v>
      </c>
      <c r="C407" s="122"/>
      <c r="D407" s="122" t="s">
        <v>62</v>
      </c>
      <c r="E407" s="122"/>
      <c r="F407" s="122"/>
      <c r="G407" s="122">
        <f>G406</f>
        <v>0</v>
      </c>
      <c r="H407" s="122">
        <f t="shared" ref="H407:J407" si="207">H406</f>
        <v>0</v>
      </c>
      <c r="I407" s="122">
        <f t="shared" si="207"/>
        <v>0</v>
      </c>
      <c r="J407" s="122">
        <f t="shared" si="207"/>
        <v>0</v>
      </c>
      <c r="K407" s="122">
        <f t="shared" si="199"/>
        <v>0</v>
      </c>
      <c r="L407" s="122" t="s">
        <v>62</v>
      </c>
      <c r="M407" s="84">
        <v>46022</v>
      </c>
      <c r="N407" s="84">
        <v>46022</v>
      </c>
      <c r="O407" s="78"/>
      <c r="P407" s="74" t="s">
        <v>62</v>
      </c>
      <c r="Q407" s="78"/>
      <c r="R407" s="78"/>
    </row>
    <row r="408" spans="1:19" s="85" customFormat="1" ht="14.25" x14ac:dyDescent="0.2">
      <c r="A408" s="321"/>
      <c r="B408" s="147" t="s">
        <v>76</v>
      </c>
      <c r="C408" s="122"/>
      <c r="D408" s="122"/>
      <c r="E408" s="122"/>
      <c r="F408" s="122"/>
      <c r="G408" s="122" t="s">
        <v>62</v>
      </c>
      <c r="H408" s="122"/>
      <c r="I408" s="122" t="s">
        <v>62</v>
      </c>
      <c r="J408" s="122"/>
      <c r="K408" s="122" t="str">
        <f t="shared" si="199"/>
        <v>X</v>
      </c>
      <c r="L408" s="122" t="s">
        <v>62</v>
      </c>
      <c r="M408" s="122"/>
      <c r="N408" s="122"/>
      <c r="O408" s="74" t="s">
        <v>62</v>
      </c>
      <c r="P408" s="74" t="s">
        <v>62</v>
      </c>
      <c r="Q408" s="74" t="s">
        <v>62</v>
      </c>
      <c r="R408" s="74" t="s">
        <v>62</v>
      </c>
    </row>
    <row r="409" spans="1:19" s="85" customFormat="1" ht="65.45" customHeight="1" x14ac:dyDescent="0.2">
      <c r="A409" s="321"/>
      <c r="B409" s="148" t="s">
        <v>192</v>
      </c>
      <c r="C409" s="122"/>
      <c r="D409" s="122" t="s">
        <v>62</v>
      </c>
      <c r="E409" s="122"/>
      <c r="F409" s="122"/>
      <c r="G409" s="122">
        <f>G406</f>
        <v>0</v>
      </c>
      <c r="H409" s="122">
        <f t="shared" ref="H409:J409" si="208">H406</f>
        <v>0</v>
      </c>
      <c r="I409" s="122">
        <f t="shared" si="208"/>
        <v>0</v>
      </c>
      <c r="J409" s="122">
        <f t="shared" si="208"/>
        <v>0</v>
      </c>
      <c r="K409" s="122">
        <f t="shared" si="199"/>
        <v>0</v>
      </c>
      <c r="L409" s="122" t="s">
        <v>62</v>
      </c>
      <c r="M409" s="84">
        <v>46022</v>
      </c>
      <c r="N409" s="84">
        <v>46022</v>
      </c>
      <c r="O409" s="78"/>
      <c r="P409" s="74" t="s">
        <v>62</v>
      </c>
      <c r="Q409" s="78"/>
      <c r="R409" s="78"/>
    </row>
    <row r="410" spans="1:19" s="85" customFormat="1" ht="15" customHeight="1" x14ac:dyDescent="0.2">
      <c r="A410" s="321"/>
      <c r="B410" s="147" t="s">
        <v>193</v>
      </c>
      <c r="C410" s="122"/>
      <c r="D410" s="122"/>
      <c r="E410" s="122"/>
      <c r="F410" s="122"/>
      <c r="G410" s="122" t="s">
        <v>62</v>
      </c>
      <c r="H410" s="122"/>
      <c r="I410" s="122" t="s">
        <v>62</v>
      </c>
      <c r="J410" s="122"/>
      <c r="K410" s="122" t="str">
        <f t="shared" si="199"/>
        <v>X</v>
      </c>
      <c r="L410" s="122" t="s">
        <v>62</v>
      </c>
      <c r="M410" s="122"/>
      <c r="N410" s="122"/>
      <c r="O410" s="74" t="s">
        <v>62</v>
      </c>
      <c r="P410" s="74" t="s">
        <v>62</v>
      </c>
      <c r="Q410" s="74" t="s">
        <v>62</v>
      </c>
      <c r="R410" s="74" t="s">
        <v>62</v>
      </c>
    </row>
    <row r="411" spans="1:19" s="85" customFormat="1" ht="38.65" customHeight="1" x14ac:dyDescent="0.2">
      <c r="A411" s="321"/>
      <c r="B411" s="148" t="s">
        <v>330</v>
      </c>
      <c r="C411" s="122"/>
      <c r="D411" s="122" t="s">
        <v>62</v>
      </c>
      <c r="E411" s="122"/>
      <c r="F411" s="122"/>
      <c r="G411" s="122">
        <f>G407</f>
        <v>0</v>
      </c>
      <c r="H411" s="122">
        <f t="shared" ref="H411:J411" si="209">H407</f>
        <v>0</v>
      </c>
      <c r="I411" s="122">
        <f t="shared" si="209"/>
        <v>0</v>
      </c>
      <c r="J411" s="122">
        <f t="shared" si="209"/>
        <v>0</v>
      </c>
      <c r="K411" s="122">
        <f t="shared" si="199"/>
        <v>0</v>
      </c>
      <c r="L411" s="122" t="s">
        <v>62</v>
      </c>
      <c r="M411" s="84">
        <v>46022</v>
      </c>
      <c r="N411" s="84">
        <v>46022</v>
      </c>
      <c r="O411" s="78"/>
      <c r="P411" s="74" t="s">
        <v>62</v>
      </c>
      <c r="Q411" s="78"/>
      <c r="R411" s="78"/>
    </row>
    <row r="412" spans="1:19" s="85" customFormat="1" ht="21" customHeight="1" x14ac:dyDescent="0.2">
      <c r="A412" s="321"/>
      <c r="B412" s="147" t="s">
        <v>71</v>
      </c>
      <c r="C412" s="122"/>
      <c r="D412" s="122"/>
      <c r="E412" s="122"/>
      <c r="F412" s="122"/>
      <c r="G412" s="122" t="s">
        <v>62</v>
      </c>
      <c r="H412" s="122"/>
      <c r="I412" s="122" t="s">
        <v>62</v>
      </c>
      <c r="J412" s="122"/>
      <c r="K412" s="122" t="str">
        <f t="shared" si="199"/>
        <v>X</v>
      </c>
      <c r="L412" s="122" t="s">
        <v>62</v>
      </c>
      <c r="M412" s="122"/>
      <c r="N412" s="122"/>
      <c r="O412" s="74" t="s">
        <v>62</v>
      </c>
      <c r="P412" s="74" t="s">
        <v>62</v>
      </c>
      <c r="Q412" s="74" t="s">
        <v>62</v>
      </c>
      <c r="R412" s="74" t="s">
        <v>62</v>
      </c>
    </row>
    <row r="413" spans="1:19" s="85" customFormat="1" ht="21" customHeight="1" x14ac:dyDescent="0.25">
      <c r="A413" s="322"/>
      <c r="B413" s="148" t="s">
        <v>72</v>
      </c>
      <c r="C413" s="122"/>
      <c r="D413" s="122" t="s">
        <v>62</v>
      </c>
      <c r="E413" s="122"/>
      <c r="F413" s="122"/>
      <c r="G413" s="122">
        <f>G411</f>
        <v>0</v>
      </c>
      <c r="H413" s="122">
        <f t="shared" ref="H413:J413" si="210">H411</f>
        <v>0</v>
      </c>
      <c r="I413" s="122">
        <f t="shared" si="210"/>
        <v>0</v>
      </c>
      <c r="J413" s="122">
        <f t="shared" si="210"/>
        <v>0</v>
      </c>
      <c r="K413" s="122">
        <f t="shared" si="199"/>
        <v>0</v>
      </c>
      <c r="L413" s="122" t="s">
        <v>62</v>
      </c>
      <c r="M413" s="84">
        <v>46022</v>
      </c>
      <c r="N413" s="84">
        <v>46022</v>
      </c>
      <c r="O413" s="78"/>
      <c r="P413" s="74" t="s">
        <v>62</v>
      </c>
      <c r="Q413" s="78"/>
      <c r="R413" s="78"/>
      <c r="S413" s="56"/>
    </row>
    <row r="414" spans="1:19" s="56" customFormat="1" ht="74.45" customHeight="1" x14ac:dyDescent="0.25">
      <c r="A414" s="320" t="s">
        <v>265</v>
      </c>
      <c r="B414" s="137" t="str">
        <f>B406</f>
        <v>Результат предоставления субсидии 2 (код субсидии № 7056):</v>
      </c>
      <c r="C414" s="80" t="s">
        <v>59</v>
      </c>
      <c r="D414" s="81" t="s">
        <v>60</v>
      </c>
      <c r="E414" s="81" t="s">
        <v>61</v>
      </c>
      <c r="F414" s="80">
        <v>642</v>
      </c>
      <c r="G414" s="80"/>
      <c r="H414" s="80">
        <f>G414</f>
        <v>0</v>
      </c>
      <c r="I414" s="80">
        <v>0</v>
      </c>
      <c r="J414" s="80">
        <v>0</v>
      </c>
      <c r="K414" s="80">
        <f t="shared" si="199"/>
        <v>0</v>
      </c>
      <c r="L414" s="80"/>
      <c r="M414" s="122" t="s">
        <v>62</v>
      </c>
      <c r="N414" s="122" t="s">
        <v>62</v>
      </c>
      <c r="O414" s="78"/>
      <c r="P414" s="78"/>
      <c r="Q414" s="78"/>
      <c r="R414" s="78"/>
      <c r="S414" s="85"/>
    </row>
    <row r="415" spans="1:19" s="85" customFormat="1" ht="15.75" x14ac:dyDescent="0.2">
      <c r="A415" s="321"/>
      <c r="B415" s="146" t="s">
        <v>70</v>
      </c>
      <c r="C415" s="122"/>
      <c r="D415" s="122" t="s">
        <v>62</v>
      </c>
      <c r="E415" s="122"/>
      <c r="F415" s="122"/>
      <c r="G415" s="122">
        <f>G414</f>
        <v>0</v>
      </c>
      <c r="H415" s="122">
        <f t="shared" ref="H415:J415" si="211">H414</f>
        <v>0</v>
      </c>
      <c r="I415" s="122">
        <f t="shared" si="211"/>
        <v>0</v>
      </c>
      <c r="J415" s="122">
        <f t="shared" si="211"/>
        <v>0</v>
      </c>
      <c r="K415" s="122">
        <f t="shared" si="199"/>
        <v>0</v>
      </c>
      <c r="L415" s="122" t="s">
        <v>62</v>
      </c>
      <c r="M415" s="84">
        <v>46022</v>
      </c>
      <c r="N415" s="84">
        <v>46022</v>
      </c>
      <c r="O415" s="78"/>
      <c r="P415" s="74" t="s">
        <v>62</v>
      </c>
      <c r="Q415" s="78"/>
      <c r="R415" s="78"/>
    </row>
    <row r="416" spans="1:19" s="85" customFormat="1" ht="14.25" x14ac:dyDescent="0.2">
      <c r="A416" s="321"/>
      <c r="B416" s="147" t="s">
        <v>76</v>
      </c>
      <c r="C416" s="122"/>
      <c r="D416" s="122"/>
      <c r="E416" s="122"/>
      <c r="F416" s="122"/>
      <c r="G416" s="122" t="s">
        <v>62</v>
      </c>
      <c r="H416" s="122"/>
      <c r="I416" s="122" t="s">
        <v>62</v>
      </c>
      <c r="J416" s="122"/>
      <c r="K416" s="122" t="str">
        <f t="shared" si="199"/>
        <v>X</v>
      </c>
      <c r="L416" s="122" t="s">
        <v>62</v>
      </c>
      <c r="M416" s="122"/>
      <c r="N416" s="122"/>
      <c r="O416" s="74" t="s">
        <v>62</v>
      </c>
      <c r="P416" s="74" t="s">
        <v>62</v>
      </c>
      <c r="Q416" s="74" t="s">
        <v>62</v>
      </c>
      <c r="R416" s="74" t="s">
        <v>62</v>
      </c>
    </row>
    <row r="417" spans="1:19" s="85" customFormat="1" ht="65.45" customHeight="1" x14ac:dyDescent="0.2">
      <c r="A417" s="321"/>
      <c r="B417" s="148" t="s">
        <v>192</v>
      </c>
      <c r="C417" s="122"/>
      <c r="D417" s="122" t="s">
        <v>62</v>
      </c>
      <c r="E417" s="122"/>
      <c r="F417" s="122"/>
      <c r="G417" s="122">
        <f>G414</f>
        <v>0</v>
      </c>
      <c r="H417" s="122">
        <f t="shared" ref="H417:J417" si="212">H414</f>
        <v>0</v>
      </c>
      <c r="I417" s="122">
        <f t="shared" si="212"/>
        <v>0</v>
      </c>
      <c r="J417" s="122">
        <f t="shared" si="212"/>
        <v>0</v>
      </c>
      <c r="K417" s="122">
        <f t="shared" si="199"/>
        <v>0</v>
      </c>
      <c r="L417" s="122" t="s">
        <v>62</v>
      </c>
      <c r="M417" s="84">
        <v>46022</v>
      </c>
      <c r="N417" s="84">
        <v>46022</v>
      </c>
      <c r="O417" s="78"/>
      <c r="P417" s="74" t="s">
        <v>62</v>
      </c>
      <c r="Q417" s="78"/>
      <c r="R417" s="78"/>
    </row>
    <row r="418" spans="1:19" s="85" customFormat="1" ht="15" customHeight="1" x14ac:dyDescent="0.2">
      <c r="A418" s="321"/>
      <c r="B418" s="147" t="s">
        <v>193</v>
      </c>
      <c r="C418" s="122"/>
      <c r="D418" s="122"/>
      <c r="E418" s="122"/>
      <c r="F418" s="122"/>
      <c r="G418" s="122" t="s">
        <v>62</v>
      </c>
      <c r="H418" s="122"/>
      <c r="I418" s="122" t="s">
        <v>62</v>
      </c>
      <c r="J418" s="122"/>
      <c r="K418" s="122" t="str">
        <f t="shared" si="199"/>
        <v>X</v>
      </c>
      <c r="L418" s="122" t="s">
        <v>62</v>
      </c>
      <c r="M418" s="122"/>
      <c r="N418" s="122"/>
      <c r="O418" s="74" t="s">
        <v>62</v>
      </c>
      <c r="P418" s="74" t="s">
        <v>62</v>
      </c>
      <c r="Q418" s="74" t="s">
        <v>62</v>
      </c>
      <c r="R418" s="74" t="s">
        <v>62</v>
      </c>
    </row>
    <row r="419" spans="1:19" s="85" customFormat="1" ht="38.65" customHeight="1" x14ac:dyDescent="0.2">
      <c r="A419" s="321"/>
      <c r="B419" s="148" t="s">
        <v>330</v>
      </c>
      <c r="C419" s="122"/>
      <c r="D419" s="122" t="s">
        <v>62</v>
      </c>
      <c r="E419" s="122"/>
      <c r="F419" s="122"/>
      <c r="G419" s="122">
        <f>G415</f>
        <v>0</v>
      </c>
      <c r="H419" s="122">
        <f t="shared" ref="H419:J419" si="213">H415</f>
        <v>0</v>
      </c>
      <c r="I419" s="122">
        <f t="shared" si="213"/>
        <v>0</v>
      </c>
      <c r="J419" s="122">
        <f t="shared" si="213"/>
        <v>0</v>
      </c>
      <c r="K419" s="122">
        <f t="shared" si="199"/>
        <v>0</v>
      </c>
      <c r="L419" s="122" t="s">
        <v>62</v>
      </c>
      <c r="M419" s="84">
        <v>46022</v>
      </c>
      <c r="N419" s="84">
        <v>46022</v>
      </c>
      <c r="O419" s="78"/>
      <c r="P419" s="74" t="s">
        <v>62</v>
      </c>
      <c r="Q419" s="78"/>
      <c r="R419" s="78"/>
    </row>
    <row r="420" spans="1:19" s="85" customFormat="1" ht="21" customHeight="1" x14ac:dyDescent="0.2">
      <c r="A420" s="321"/>
      <c r="B420" s="147" t="s">
        <v>71</v>
      </c>
      <c r="C420" s="122"/>
      <c r="D420" s="122"/>
      <c r="E420" s="122"/>
      <c r="F420" s="122"/>
      <c r="G420" s="122" t="s">
        <v>62</v>
      </c>
      <c r="H420" s="122"/>
      <c r="I420" s="122" t="s">
        <v>62</v>
      </c>
      <c r="J420" s="122"/>
      <c r="K420" s="122" t="str">
        <f t="shared" si="199"/>
        <v>X</v>
      </c>
      <c r="L420" s="122" t="s">
        <v>62</v>
      </c>
      <c r="M420" s="122"/>
      <c r="N420" s="122"/>
      <c r="O420" s="74" t="s">
        <v>62</v>
      </c>
      <c r="P420" s="74" t="s">
        <v>62</v>
      </c>
      <c r="Q420" s="74" t="s">
        <v>62</v>
      </c>
      <c r="R420" s="74" t="s">
        <v>62</v>
      </c>
    </row>
    <row r="421" spans="1:19" s="85" customFormat="1" ht="21" customHeight="1" x14ac:dyDescent="0.25">
      <c r="A421" s="322"/>
      <c r="B421" s="148" t="s">
        <v>72</v>
      </c>
      <c r="C421" s="122"/>
      <c r="D421" s="122" t="s">
        <v>62</v>
      </c>
      <c r="E421" s="122"/>
      <c r="F421" s="122"/>
      <c r="G421" s="122">
        <f>G419</f>
        <v>0</v>
      </c>
      <c r="H421" s="122">
        <f t="shared" ref="H421:J421" si="214">H419</f>
        <v>0</v>
      </c>
      <c r="I421" s="122">
        <f t="shared" si="214"/>
        <v>0</v>
      </c>
      <c r="J421" s="122">
        <f t="shared" si="214"/>
        <v>0</v>
      </c>
      <c r="K421" s="122">
        <f t="shared" si="199"/>
        <v>0</v>
      </c>
      <c r="L421" s="122" t="s">
        <v>62</v>
      </c>
      <c r="M421" s="84">
        <v>46022</v>
      </c>
      <c r="N421" s="84">
        <v>46022</v>
      </c>
      <c r="O421" s="78"/>
      <c r="P421" s="74" t="s">
        <v>62</v>
      </c>
      <c r="Q421" s="78"/>
      <c r="R421" s="78"/>
      <c r="S421" s="56"/>
    </row>
    <row r="422" spans="1:19" s="56" customFormat="1" ht="74.45" customHeight="1" x14ac:dyDescent="0.25">
      <c r="A422" s="320" t="s">
        <v>266</v>
      </c>
      <c r="B422" s="137" t="str">
        <f>B414</f>
        <v>Результат предоставления субсидии 2 (код субсидии № 7056):</v>
      </c>
      <c r="C422" s="80" t="s">
        <v>59</v>
      </c>
      <c r="D422" s="81" t="s">
        <v>60</v>
      </c>
      <c r="E422" s="81" t="s">
        <v>61</v>
      </c>
      <c r="F422" s="80">
        <v>642</v>
      </c>
      <c r="G422" s="80"/>
      <c r="H422" s="80">
        <f>G422</f>
        <v>0</v>
      </c>
      <c r="I422" s="80">
        <v>0</v>
      </c>
      <c r="J422" s="80">
        <v>0</v>
      </c>
      <c r="K422" s="80">
        <f t="shared" si="199"/>
        <v>0</v>
      </c>
      <c r="L422" s="80"/>
      <c r="M422" s="122" t="s">
        <v>62</v>
      </c>
      <c r="N422" s="122" t="s">
        <v>62</v>
      </c>
      <c r="O422" s="78"/>
      <c r="P422" s="78"/>
      <c r="Q422" s="78"/>
      <c r="R422" s="78"/>
      <c r="S422" s="85"/>
    </row>
    <row r="423" spans="1:19" s="85" customFormat="1" ht="15.75" x14ac:dyDescent="0.2">
      <c r="A423" s="321"/>
      <c r="B423" s="146" t="s">
        <v>70</v>
      </c>
      <c r="C423" s="122"/>
      <c r="D423" s="122" t="s">
        <v>62</v>
      </c>
      <c r="E423" s="122"/>
      <c r="F423" s="122"/>
      <c r="G423" s="122">
        <f>G422</f>
        <v>0</v>
      </c>
      <c r="H423" s="122">
        <f t="shared" ref="H423:J423" si="215">H422</f>
        <v>0</v>
      </c>
      <c r="I423" s="122">
        <f t="shared" si="215"/>
        <v>0</v>
      </c>
      <c r="J423" s="122">
        <f t="shared" si="215"/>
        <v>0</v>
      </c>
      <c r="K423" s="122">
        <f t="shared" si="199"/>
        <v>0</v>
      </c>
      <c r="L423" s="122" t="s">
        <v>62</v>
      </c>
      <c r="M423" s="84">
        <v>46022</v>
      </c>
      <c r="N423" s="84">
        <v>46022</v>
      </c>
      <c r="O423" s="78"/>
      <c r="P423" s="74" t="s">
        <v>62</v>
      </c>
      <c r="Q423" s="78"/>
      <c r="R423" s="78"/>
    </row>
    <row r="424" spans="1:19" s="85" customFormat="1" ht="14.25" x14ac:dyDescent="0.2">
      <c r="A424" s="321"/>
      <c r="B424" s="147" t="s">
        <v>76</v>
      </c>
      <c r="C424" s="122"/>
      <c r="D424" s="122"/>
      <c r="E424" s="122"/>
      <c r="F424" s="122"/>
      <c r="G424" s="122" t="s">
        <v>62</v>
      </c>
      <c r="H424" s="122"/>
      <c r="I424" s="122" t="s">
        <v>62</v>
      </c>
      <c r="J424" s="122"/>
      <c r="K424" s="122" t="str">
        <f t="shared" si="199"/>
        <v>X</v>
      </c>
      <c r="L424" s="122" t="s">
        <v>62</v>
      </c>
      <c r="M424" s="122"/>
      <c r="N424" s="122"/>
      <c r="O424" s="74" t="s">
        <v>62</v>
      </c>
      <c r="P424" s="74" t="s">
        <v>62</v>
      </c>
      <c r="Q424" s="74" t="s">
        <v>62</v>
      </c>
      <c r="R424" s="74" t="s">
        <v>62</v>
      </c>
    </row>
    <row r="425" spans="1:19" s="85" customFormat="1" ht="65.45" customHeight="1" x14ac:dyDescent="0.2">
      <c r="A425" s="321"/>
      <c r="B425" s="148" t="s">
        <v>192</v>
      </c>
      <c r="C425" s="122"/>
      <c r="D425" s="122" t="s">
        <v>62</v>
      </c>
      <c r="E425" s="122"/>
      <c r="F425" s="122"/>
      <c r="G425" s="122">
        <f>G422</f>
        <v>0</v>
      </c>
      <c r="H425" s="122">
        <f t="shared" ref="H425:J425" si="216">H422</f>
        <v>0</v>
      </c>
      <c r="I425" s="122">
        <f t="shared" si="216"/>
        <v>0</v>
      </c>
      <c r="J425" s="122">
        <f t="shared" si="216"/>
        <v>0</v>
      </c>
      <c r="K425" s="122">
        <f t="shared" si="199"/>
        <v>0</v>
      </c>
      <c r="L425" s="122" t="s">
        <v>62</v>
      </c>
      <c r="M425" s="84">
        <v>46022</v>
      </c>
      <c r="N425" s="84">
        <v>46022</v>
      </c>
      <c r="O425" s="78"/>
      <c r="P425" s="74" t="s">
        <v>62</v>
      </c>
      <c r="Q425" s="78"/>
      <c r="R425" s="78"/>
    </row>
    <row r="426" spans="1:19" s="85" customFormat="1" ht="15" customHeight="1" x14ac:dyDescent="0.2">
      <c r="A426" s="321"/>
      <c r="B426" s="147" t="s">
        <v>193</v>
      </c>
      <c r="C426" s="122"/>
      <c r="D426" s="122"/>
      <c r="E426" s="122"/>
      <c r="F426" s="122"/>
      <c r="G426" s="122" t="s">
        <v>62</v>
      </c>
      <c r="H426" s="122"/>
      <c r="I426" s="122" t="s">
        <v>62</v>
      </c>
      <c r="J426" s="122"/>
      <c r="K426" s="122" t="str">
        <f t="shared" si="199"/>
        <v>X</v>
      </c>
      <c r="L426" s="122" t="s">
        <v>62</v>
      </c>
      <c r="M426" s="122"/>
      <c r="N426" s="122"/>
      <c r="O426" s="74" t="s">
        <v>62</v>
      </c>
      <c r="P426" s="74" t="s">
        <v>62</v>
      </c>
      <c r="Q426" s="74" t="s">
        <v>62</v>
      </c>
      <c r="R426" s="74" t="s">
        <v>62</v>
      </c>
    </row>
    <row r="427" spans="1:19" s="85" customFormat="1" ht="38.65" customHeight="1" x14ac:dyDescent="0.2">
      <c r="A427" s="321"/>
      <c r="B427" s="148" t="s">
        <v>330</v>
      </c>
      <c r="C427" s="122"/>
      <c r="D427" s="122" t="s">
        <v>62</v>
      </c>
      <c r="E427" s="122"/>
      <c r="F427" s="122"/>
      <c r="G427" s="122">
        <f>G423</f>
        <v>0</v>
      </c>
      <c r="H427" s="122">
        <f t="shared" ref="H427:J427" si="217">H423</f>
        <v>0</v>
      </c>
      <c r="I427" s="122">
        <f t="shared" si="217"/>
        <v>0</v>
      </c>
      <c r="J427" s="122">
        <f t="shared" si="217"/>
        <v>0</v>
      </c>
      <c r="K427" s="122">
        <f t="shared" si="199"/>
        <v>0</v>
      </c>
      <c r="L427" s="122" t="s">
        <v>62</v>
      </c>
      <c r="M427" s="84">
        <v>46022</v>
      </c>
      <c r="N427" s="84">
        <v>46022</v>
      </c>
      <c r="O427" s="78"/>
      <c r="P427" s="74" t="s">
        <v>62</v>
      </c>
      <c r="Q427" s="78"/>
      <c r="R427" s="78"/>
    </row>
    <row r="428" spans="1:19" s="85" customFormat="1" ht="21" customHeight="1" x14ac:dyDescent="0.2">
      <c r="A428" s="321"/>
      <c r="B428" s="147" t="s">
        <v>71</v>
      </c>
      <c r="C428" s="122"/>
      <c r="D428" s="122"/>
      <c r="E428" s="122"/>
      <c r="F428" s="122"/>
      <c r="G428" s="122" t="s">
        <v>62</v>
      </c>
      <c r="H428" s="122"/>
      <c r="I428" s="122" t="s">
        <v>62</v>
      </c>
      <c r="J428" s="122"/>
      <c r="K428" s="122" t="str">
        <f t="shared" si="199"/>
        <v>X</v>
      </c>
      <c r="L428" s="122" t="s">
        <v>62</v>
      </c>
      <c r="M428" s="122"/>
      <c r="N428" s="122"/>
      <c r="O428" s="74" t="s">
        <v>62</v>
      </c>
      <c r="P428" s="74" t="s">
        <v>62</v>
      </c>
      <c r="Q428" s="74" t="s">
        <v>62</v>
      </c>
      <c r="R428" s="74" t="s">
        <v>62</v>
      </c>
    </row>
    <row r="429" spans="1:19" s="85" customFormat="1" ht="21" customHeight="1" x14ac:dyDescent="0.25">
      <c r="A429" s="322"/>
      <c r="B429" s="148" t="s">
        <v>72</v>
      </c>
      <c r="C429" s="122"/>
      <c r="D429" s="122" t="s">
        <v>62</v>
      </c>
      <c r="E429" s="122"/>
      <c r="F429" s="122"/>
      <c r="G429" s="122">
        <f>G427</f>
        <v>0</v>
      </c>
      <c r="H429" s="122">
        <f t="shared" ref="H429:J429" si="218">H427</f>
        <v>0</v>
      </c>
      <c r="I429" s="122">
        <f t="shared" si="218"/>
        <v>0</v>
      </c>
      <c r="J429" s="122">
        <f t="shared" si="218"/>
        <v>0</v>
      </c>
      <c r="K429" s="122">
        <f t="shared" si="199"/>
        <v>0</v>
      </c>
      <c r="L429" s="122" t="s">
        <v>62</v>
      </c>
      <c r="M429" s="84">
        <v>46022</v>
      </c>
      <c r="N429" s="84">
        <v>46022</v>
      </c>
      <c r="O429" s="78"/>
      <c r="P429" s="74" t="s">
        <v>62</v>
      </c>
      <c r="Q429" s="78"/>
      <c r="R429" s="78"/>
      <c r="S429" s="56"/>
    </row>
    <row r="430" spans="1:19" s="56" customFormat="1" ht="74.45" customHeight="1" x14ac:dyDescent="0.25">
      <c r="A430" s="320" t="s">
        <v>267</v>
      </c>
      <c r="B430" s="137" t="str">
        <f>B422</f>
        <v>Результат предоставления субсидии 2 (код субсидии № 7056):</v>
      </c>
      <c r="C430" s="80" t="s">
        <v>59</v>
      </c>
      <c r="D430" s="81" t="s">
        <v>60</v>
      </c>
      <c r="E430" s="81" t="s">
        <v>61</v>
      </c>
      <c r="F430" s="80">
        <v>642</v>
      </c>
      <c r="G430" s="80">
        <v>1</v>
      </c>
      <c r="H430" s="80">
        <f>G430</f>
        <v>1</v>
      </c>
      <c r="I430" s="80">
        <v>0</v>
      </c>
      <c r="J430" s="80">
        <v>0</v>
      </c>
      <c r="K430" s="80">
        <f t="shared" si="199"/>
        <v>1</v>
      </c>
      <c r="L430" s="80"/>
      <c r="M430" s="122" t="s">
        <v>62</v>
      </c>
      <c r="N430" s="122" t="s">
        <v>62</v>
      </c>
      <c r="O430" s="78">
        <v>60000</v>
      </c>
      <c r="P430" s="78"/>
      <c r="Q430" s="78"/>
      <c r="R430" s="78"/>
      <c r="S430" s="85"/>
    </row>
    <row r="431" spans="1:19" s="85" customFormat="1" ht="15.75" x14ac:dyDescent="0.2">
      <c r="A431" s="321"/>
      <c r="B431" s="146" t="s">
        <v>70</v>
      </c>
      <c r="C431" s="122"/>
      <c r="D431" s="122" t="s">
        <v>62</v>
      </c>
      <c r="E431" s="122"/>
      <c r="F431" s="122"/>
      <c r="G431" s="122">
        <f>G430</f>
        <v>1</v>
      </c>
      <c r="H431" s="122">
        <f t="shared" ref="H431:J431" si="219">H430</f>
        <v>1</v>
      </c>
      <c r="I431" s="122">
        <f t="shared" si="219"/>
        <v>0</v>
      </c>
      <c r="J431" s="122">
        <f t="shared" si="219"/>
        <v>0</v>
      </c>
      <c r="K431" s="122">
        <f t="shared" si="199"/>
        <v>1</v>
      </c>
      <c r="L431" s="122" t="s">
        <v>62</v>
      </c>
      <c r="M431" s="84">
        <v>46022</v>
      </c>
      <c r="N431" s="84">
        <v>46022</v>
      </c>
      <c r="O431" s="78"/>
      <c r="P431" s="74" t="s">
        <v>62</v>
      </c>
      <c r="Q431" s="78"/>
      <c r="R431" s="78"/>
    </row>
    <row r="432" spans="1:19" s="85" customFormat="1" ht="14.25" x14ac:dyDescent="0.2">
      <c r="A432" s="321"/>
      <c r="B432" s="147" t="s">
        <v>76</v>
      </c>
      <c r="C432" s="122"/>
      <c r="D432" s="122"/>
      <c r="E432" s="122"/>
      <c r="F432" s="122"/>
      <c r="G432" s="122" t="s">
        <v>62</v>
      </c>
      <c r="H432" s="122"/>
      <c r="I432" s="122" t="s">
        <v>62</v>
      </c>
      <c r="J432" s="122"/>
      <c r="K432" s="122" t="str">
        <f t="shared" si="199"/>
        <v>X</v>
      </c>
      <c r="L432" s="122" t="s">
        <v>62</v>
      </c>
      <c r="M432" s="122"/>
      <c r="N432" s="122"/>
      <c r="O432" s="74" t="s">
        <v>62</v>
      </c>
      <c r="P432" s="74" t="s">
        <v>62</v>
      </c>
      <c r="Q432" s="74" t="s">
        <v>62</v>
      </c>
      <c r="R432" s="74" t="s">
        <v>62</v>
      </c>
    </row>
    <row r="433" spans="1:19" s="85" customFormat="1" ht="65.45" customHeight="1" x14ac:dyDescent="0.2">
      <c r="A433" s="321"/>
      <c r="B433" s="148" t="s">
        <v>192</v>
      </c>
      <c r="C433" s="122"/>
      <c r="D433" s="122" t="s">
        <v>62</v>
      </c>
      <c r="E433" s="122"/>
      <c r="F433" s="122"/>
      <c r="G433" s="122">
        <f>G430</f>
        <v>1</v>
      </c>
      <c r="H433" s="122">
        <f t="shared" ref="H433:J433" si="220">H430</f>
        <v>1</v>
      </c>
      <c r="I433" s="122">
        <f t="shared" si="220"/>
        <v>0</v>
      </c>
      <c r="J433" s="122">
        <f t="shared" si="220"/>
        <v>0</v>
      </c>
      <c r="K433" s="122">
        <f t="shared" si="199"/>
        <v>1</v>
      </c>
      <c r="L433" s="122" t="s">
        <v>62</v>
      </c>
      <c r="M433" s="84">
        <v>46022</v>
      </c>
      <c r="N433" s="84">
        <v>46022</v>
      </c>
      <c r="O433" s="78"/>
      <c r="P433" s="74" t="s">
        <v>62</v>
      </c>
      <c r="Q433" s="78"/>
      <c r="R433" s="78"/>
    </row>
    <row r="434" spans="1:19" s="85" customFormat="1" ht="15" customHeight="1" x14ac:dyDescent="0.2">
      <c r="A434" s="321"/>
      <c r="B434" s="147" t="s">
        <v>193</v>
      </c>
      <c r="C434" s="122"/>
      <c r="D434" s="122"/>
      <c r="E434" s="122"/>
      <c r="F434" s="122"/>
      <c r="G434" s="122" t="s">
        <v>62</v>
      </c>
      <c r="H434" s="122"/>
      <c r="I434" s="122" t="s">
        <v>62</v>
      </c>
      <c r="J434" s="122"/>
      <c r="K434" s="122" t="str">
        <f t="shared" si="199"/>
        <v>X</v>
      </c>
      <c r="L434" s="122" t="s">
        <v>62</v>
      </c>
      <c r="M434" s="122"/>
      <c r="N434" s="122"/>
      <c r="O434" s="74" t="s">
        <v>62</v>
      </c>
      <c r="P434" s="74" t="s">
        <v>62</v>
      </c>
      <c r="Q434" s="74" t="s">
        <v>62</v>
      </c>
      <c r="R434" s="74" t="s">
        <v>62</v>
      </c>
    </row>
    <row r="435" spans="1:19" s="85" customFormat="1" ht="38.65" customHeight="1" x14ac:dyDescent="0.2">
      <c r="A435" s="321"/>
      <c r="B435" s="148" t="s">
        <v>330</v>
      </c>
      <c r="C435" s="122"/>
      <c r="D435" s="122" t="s">
        <v>62</v>
      </c>
      <c r="E435" s="122"/>
      <c r="F435" s="122"/>
      <c r="G435" s="122">
        <f>G431</f>
        <v>1</v>
      </c>
      <c r="H435" s="122">
        <f t="shared" ref="H435:J435" si="221">H431</f>
        <v>1</v>
      </c>
      <c r="I435" s="122">
        <f t="shared" si="221"/>
        <v>0</v>
      </c>
      <c r="J435" s="122">
        <f t="shared" si="221"/>
        <v>0</v>
      </c>
      <c r="K435" s="122">
        <f t="shared" si="199"/>
        <v>1</v>
      </c>
      <c r="L435" s="122" t="s">
        <v>62</v>
      </c>
      <c r="M435" s="84">
        <v>46022</v>
      </c>
      <c r="N435" s="84">
        <v>46022</v>
      </c>
      <c r="O435" s="78"/>
      <c r="P435" s="74" t="s">
        <v>62</v>
      </c>
      <c r="Q435" s="78"/>
      <c r="R435" s="78"/>
    </row>
    <row r="436" spans="1:19" s="85" customFormat="1" ht="21" customHeight="1" x14ac:dyDescent="0.2">
      <c r="A436" s="321"/>
      <c r="B436" s="147" t="s">
        <v>71</v>
      </c>
      <c r="C436" s="122"/>
      <c r="D436" s="122"/>
      <c r="E436" s="122"/>
      <c r="F436" s="122"/>
      <c r="G436" s="122" t="s">
        <v>62</v>
      </c>
      <c r="H436" s="122"/>
      <c r="I436" s="122" t="s">
        <v>62</v>
      </c>
      <c r="J436" s="122"/>
      <c r="K436" s="122" t="str">
        <f t="shared" si="199"/>
        <v>X</v>
      </c>
      <c r="L436" s="122" t="s">
        <v>62</v>
      </c>
      <c r="M436" s="122"/>
      <c r="N436" s="122"/>
      <c r="O436" s="74" t="s">
        <v>62</v>
      </c>
      <c r="P436" s="74" t="s">
        <v>62</v>
      </c>
      <c r="Q436" s="74" t="s">
        <v>62</v>
      </c>
      <c r="R436" s="74" t="s">
        <v>62</v>
      </c>
    </row>
    <row r="437" spans="1:19" s="85" customFormat="1" ht="21" customHeight="1" x14ac:dyDescent="0.25">
      <c r="A437" s="322"/>
      <c r="B437" s="148" t="s">
        <v>72</v>
      </c>
      <c r="C437" s="122"/>
      <c r="D437" s="122" t="s">
        <v>62</v>
      </c>
      <c r="E437" s="122"/>
      <c r="F437" s="122"/>
      <c r="G437" s="122">
        <f>G435</f>
        <v>1</v>
      </c>
      <c r="H437" s="122">
        <f t="shared" ref="H437:J437" si="222">H435</f>
        <v>1</v>
      </c>
      <c r="I437" s="122">
        <f t="shared" si="222"/>
        <v>0</v>
      </c>
      <c r="J437" s="122">
        <f t="shared" si="222"/>
        <v>0</v>
      </c>
      <c r="K437" s="122">
        <f t="shared" si="199"/>
        <v>1</v>
      </c>
      <c r="L437" s="122" t="s">
        <v>62</v>
      </c>
      <c r="M437" s="84">
        <v>46022</v>
      </c>
      <c r="N437" s="84">
        <v>46022</v>
      </c>
      <c r="O437" s="78"/>
      <c r="P437" s="74" t="s">
        <v>62</v>
      </c>
      <c r="Q437" s="78"/>
      <c r="R437" s="78"/>
      <c r="S437" s="56"/>
    </row>
    <row r="438" spans="1:19" s="56" customFormat="1" ht="74.45" customHeight="1" x14ac:dyDescent="0.25">
      <c r="A438" s="320" t="s">
        <v>268</v>
      </c>
      <c r="B438" s="137" t="str">
        <f>B430</f>
        <v>Результат предоставления субсидии 2 (код субсидии № 7056):</v>
      </c>
      <c r="C438" s="80" t="s">
        <v>59</v>
      </c>
      <c r="D438" s="81" t="s">
        <v>60</v>
      </c>
      <c r="E438" s="81" t="s">
        <v>61</v>
      </c>
      <c r="F438" s="80">
        <v>642</v>
      </c>
      <c r="G438" s="80">
        <v>1</v>
      </c>
      <c r="H438" s="80">
        <f>G438</f>
        <v>1</v>
      </c>
      <c r="I438" s="80">
        <v>0</v>
      </c>
      <c r="J438" s="80">
        <v>0</v>
      </c>
      <c r="K438" s="80">
        <f t="shared" si="199"/>
        <v>1</v>
      </c>
      <c r="L438" s="80"/>
      <c r="M438" s="122" t="s">
        <v>62</v>
      </c>
      <c r="N438" s="122" t="s">
        <v>62</v>
      </c>
      <c r="O438" s="78">
        <v>90000</v>
      </c>
      <c r="P438" s="78"/>
      <c r="Q438" s="78"/>
      <c r="R438" s="78"/>
      <c r="S438" s="85"/>
    </row>
    <row r="439" spans="1:19" s="85" customFormat="1" ht="15.75" x14ac:dyDescent="0.2">
      <c r="A439" s="321"/>
      <c r="B439" s="146" t="s">
        <v>70</v>
      </c>
      <c r="C439" s="122"/>
      <c r="D439" s="122" t="s">
        <v>62</v>
      </c>
      <c r="E439" s="122"/>
      <c r="F439" s="122"/>
      <c r="G439" s="122">
        <f>G438</f>
        <v>1</v>
      </c>
      <c r="H439" s="122">
        <f t="shared" ref="H439:J439" si="223">H438</f>
        <v>1</v>
      </c>
      <c r="I439" s="122">
        <f t="shared" si="223"/>
        <v>0</v>
      </c>
      <c r="J439" s="122">
        <f t="shared" si="223"/>
        <v>0</v>
      </c>
      <c r="K439" s="122">
        <f t="shared" si="199"/>
        <v>1</v>
      </c>
      <c r="L439" s="122" t="s">
        <v>62</v>
      </c>
      <c r="M439" s="84">
        <v>46022</v>
      </c>
      <c r="N439" s="84">
        <v>46022</v>
      </c>
      <c r="O439" s="78"/>
      <c r="P439" s="74" t="s">
        <v>62</v>
      </c>
      <c r="Q439" s="78"/>
      <c r="R439" s="78"/>
    </row>
    <row r="440" spans="1:19" s="85" customFormat="1" ht="14.25" x14ac:dyDescent="0.2">
      <c r="A440" s="321"/>
      <c r="B440" s="147" t="s">
        <v>76</v>
      </c>
      <c r="C440" s="122"/>
      <c r="D440" s="122"/>
      <c r="E440" s="122"/>
      <c r="F440" s="122"/>
      <c r="G440" s="122" t="s">
        <v>62</v>
      </c>
      <c r="H440" s="122"/>
      <c r="I440" s="122" t="s">
        <v>62</v>
      </c>
      <c r="J440" s="122"/>
      <c r="K440" s="122" t="str">
        <f t="shared" si="199"/>
        <v>X</v>
      </c>
      <c r="L440" s="122" t="s">
        <v>62</v>
      </c>
      <c r="M440" s="122"/>
      <c r="N440" s="122"/>
      <c r="O440" s="74" t="s">
        <v>62</v>
      </c>
      <c r="P440" s="74" t="s">
        <v>62</v>
      </c>
      <c r="Q440" s="74" t="s">
        <v>62</v>
      </c>
      <c r="R440" s="74" t="s">
        <v>62</v>
      </c>
    </row>
    <row r="441" spans="1:19" s="85" customFormat="1" ht="65.45" customHeight="1" x14ac:dyDescent="0.2">
      <c r="A441" s="321"/>
      <c r="B441" s="148" t="s">
        <v>192</v>
      </c>
      <c r="C441" s="122"/>
      <c r="D441" s="122" t="s">
        <v>62</v>
      </c>
      <c r="E441" s="122"/>
      <c r="F441" s="122"/>
      <c r="G441" s="122">
        <f>G438</f>
        <v>1</v>
      </c>
      <c r="H441" s="122">
        <f t="shared" ref="H441:J441" si="224">H438</f>
        <v>1</v>
      </c>
      <c r="I441" s="122">
        <f t="shared" si="224"/>
        <v>0</v>
      </c>
      <c r="J441" s="122">
        <f t="shared" si="224"/>
        <v>0</v>
      </c>
      <c r="K441" s="122">
        <f t="shared" si="199"/>
        <v>1</v>
      </c>
      <c r="L441" s="122" t="s">
        <v>62</v>
      </c>
      <c r="M441" s="84">
        <v>46022</v>
      </c>
      <c r="N441" s="84">
        <v>46022</v>
      </c>
      <c r="O441" s="78"/>
      <c r="P441" s="74" t="s">
        <v>62</v>
      </c>
      <c r="Q441" s="78"/>
      <c r="R441" s="78"/>
    </row>
    <row r="442" spans="1:19" s="85" customFormat="1" ht="15" customHeight="1" x14ac:dyDescent="0.2">
      <c r="A442" s="321"/>
      <c r="B442" s="147" t="s">
        <v>193</v>
      </c>
      <c r="C442" s="122"/>
      <c r="D442" s="122"/>
      <c r="E442" s="122"/>
      <c r="F442" s="122"/>
      <c r="G442" s="122" t="s">
        <v>62</v>
      </c>
      <c r="H442" s="122"/>
      <c r="I442" s="122" t="s">
        <v>62</v>
      </c>
      <c r="J442" s="122"/>
      <c r="K442" s="122" t="str">
        <f t="shared" si="199"/>
        <v>X</v>
      </c>
      <c r="L442" s="122" t="s">
        <v>62</v>
      </c>
      <c r="M442" s="122"/>
      <c r="N442" s="122"/>
      <c r="O442" s="74" t="s">
        <v>62</v>
      </c>
      <c r="P442" s="74" t="s">
        <v>62</v>
      </c>
      <c r="Q442" s="74" t="s">
        <v>62</v>
      </c>
      <c r="R442" s="74" t="s">
        <v>62</v>
      </c>
    </row>
    <row r="443" spans="1:19" s="85" customFormat="1" ht="38.65" customHeight="1" x14ac:dyDescent="0.2">
      <c r="A443" s="321"/>
      <c r="B443" s="148" t="s">
        <v>330</v>
      </c>
      <c r="C443" s="122"/>
      <c r="D443" s="122" t="s">
        <v>62</v>
      </c>
      <c r="E443" s="122"/>
      <c r="F443" s="122"/>
      <c r="G443" s="122">
        <f>G439</f>
        <v>1</v>
      </c>
      <c r="H443" s="122">
        <f t="shared" ref="H443:J443" si="225">H439</f>
        <v>1</v>
      </c>
      <c r="I443" s="122">
        <f t="shared" si="225"/>
        <v>0</v>
      </c>
      <c r="J443" s="122">
        <f t="shared" si="225"/>
        <v>0</v>
      </c>
      <c r="K443" s="122">
        <f t="shared" si="199"/>
        <v>1</v>
      </c>
      <c r="L443" s="122" t="s">
        <v>62</v>
      </c>
      <c r="M443" s="84">
        <v>46022</v>
      </c>
      <c r="N443" s="84">
        <v>46022</v>
      </c>
      <c r="O443" s="78"/>
      <c r="P443" s="74" t="s">
        <v>62</v>
      </c>
      <c r="Q443" s="78"/>
      <c r="R443" s="78"/>
    </row>
    <row r="444" spans="1:19" s="85" customFormat="1" ht="21" customHeight="1" x14ac:dyDescent="0.2">
      <c r="A444" s="321"/>
      <c r="B444" s="147" t="s">
        <v>71</v>
      </c>
      <c r="C444" s="122"/>
      <c r="D444" s="122"/>
      <c r="E444" s="122"/>
      <c r="F444" s="122"/>
      <c r="G444" s="122" t="s">
        <v>62</v>
      </c>
      <c r="H444" s="122"/>
      <c r="I444" s="122" t="s">
        <v>62</v>
      </c>
      <c r="J444" s="122"/>
      <c r="K444" s="122" t="str">
        <f t="shared" si="199"/>
        <v>X</v>
      </c>
      <c r="L444" s="122" t="s">
        <v>62</v>
      </c>
      <c r="M444" s="122"/>
      <c r="N444" s="122"/>
      <c r="O444" s="74" t="s">
        <v>62</v>
      </c>
      <c r="P444" s="74" t="s">
        <v>62</v>
      </c>
      <c r="Q444" s="74" t="s">
        <v>62</v>
      </c>
      <c r="R444" s="74" t="s">
        <v>62</v>
      </c>
    </row>
    <row r="445" spans="1:19" s="85" customFormat="1" ht="21" customHeight="1" x14ac:dyDescent="0.25">
      <c r="A445" s="322"/>
      <c r="B445" s="148" t="s">
        <v>72</v>
      </c>
      <c r="C445" s="122"/>
      <c r="D445" s="122" t="s">
        <v>62</v>
      </c>
      <c r="E445" s="122"/>
      <c r="F445" s="122"/>
      <c r="G445" s="122">
        <f>G443</f>
        <v>1</v>
      </c>
      <c r="H445" s="122">
        <f t="shared" ref="H445:J445" si="226">H443</f>
        <v>1</v>
      </c>
      <c r="I445" s="122">
        <f t="shared" si="226"/>
        <v>0</v>
      </c>
      <c r="J445" s="122">
        <f t="shared" si="226"/>
        <v>0</v>
      </c>
      <c r="K445" s="122">
        <f t="shared" si="199"/>
        <v>1</v>
      </c>
      <c r="L445" s="122" t="s">
        <v>62</v>
      </c>
      <c r="M445" s="84">
        <v>46022</v>
      </c>
      <c r="N445" s="84">
        <v>46022</v>
      </c>
      <c r="O445" s="78"/>
      <c r="P445" s="74" t="s">
        <v>62</v>
      </c>
      <c r="Q445" s="78"/>
      <c r="R445" s="78"/>
      <c r="S445" s="56"/>
    </row>
    <row r="446" spans="1:19" s="56" customFormat="1" ht="74.45" customHeight="1" x14ac:dyDescent="0.25">
      <c r="A446" s="320" t="s">
        <v>269</v>
      </c>
      <c r="B446" s="137" t="str">
        <f>B438</f>
        <v>Результат предоставления субсидии 2 (код субсидии № 7056):</v>
      </c>
      <c r="C446" s="80" t="s">
        <v>59</v>
      </c>
      <c r="D446" s="81" t="s">
        <v>60</v>
      </c>
      <c r="E446" s="81" t="s">
        <v>61</v>
      </c>
      <c r="F446" s="80">
        <v>642</v>
      </c>
      <c r="G446" s="80">
        <v>4</v>
      </c>
      <c r="H446" s="80">
        <f>G446</f>
        <v>4</v>
      </c>
      <c r="I446" s="80">
        <v>0</v>
      </c>
      <c r="J446" s="80">
        <v>0</v>
      </c>
      <c r="K446" s="80">
        <f t="shared" si="199"/>
        <v>4</v>
      </c>
      <c r="L446" s="80"/>
      <c r="M446" s="122" t="s">
        <v>62</v>
      </c>
      <c r="N446" s="122" t="s">
        <v>62</v>
      </c>
      <c r="O446" s="78">
        <v>70000</v>
      </c>
      <c r="P446" s="78"/>
      <c r="Q446" s="78"/>
      <c r="R446" s="78"/>
      <c r="S446" s="85"/>
    </row>
    <row r="447" spans="1:19" s="85" customFormat="1" ht="15.75" x14ac:dyDescent="0.2">
      <c r="A447" s="321"/>
      <c r="B447" s="146" t="s">
        <v>70</v>
      </c>
      <c r="C447" s="122"/>
      <c r="D447" s="122" t="s">
        <v>62</v>
      </c>
      <c r="E447" s="122"/>
      <c r="F447" s="122"/>
      <c r="G447" s="122">
        <f>G446</f>
        <v>4</v>
      </c>
      <c r="H447" s="122">
        <f t="shared" ref="H447:J447" si="227">H446</f>
        <v>4</v>
      </c>
      <c r="I447" s="122">
        <f t="shared" si="227"/>
        <v>0</v>
      </c>
      <c r="J447" s="122">
        <f t="shared" si="227"/>
        <v>0</v>
      </c>
      <c r="K447" s="122">
        <f t="shared" si="199"/>
        <v>4</v>
      </c>
      <c r="L447" s="122" t="s">
        <v>62</v>
      </c>
      <c r="M447" s="84">
        <v>46022</v>
      </c>
      <c r="N447" s="84">
        <v>46022</v>
      </c>
      <c r="O447" s="78"/>
      <c r="P447" s="74" t="s">
        <v>62</v>
      </c>
      <c r="Q447" s="78"/>
      <c r="R447" s="78"/>
    </row>
    <row r="448" spans="1:19" s="85" customFormat="1" ht="14.25" x14ac:dyDescent="0.2">
      <c r="A448" s="321"/>
      <c r="B448" s="147" t="s">
        <v>76</v>
      </c>
      <c r="C448" s="122"/>
      <c r="D448" s="122"/>
      <c r="E448" s="122"/>
      <c r="F448" s="122"/>
      <c r="G448" s="122" t="s">
        <v>62</v>
      </c>
      <c r="H448" s="122"/>
      <c r="I448" s="122" t="s">
        <v>62</v>
      </c>
      <c r="J448" s="122"/>
      <c r="K448" s="122" t="str">
        <f t="shared" si="199"/>
        <v>X</v>
      </c>
      <c r="L448" s="122" t="s">
        <v>62</v>
      </c>
      <c r="M448" s="122"/>
      <c r="N448" s="122"/>
      <c r="O448" s="74" t="s">
        <v>62</v>
      </c>
      <c r="P448" s="74" t="s">
        <v>62</v>
      </c>
      <c r="Q448" s="74" t="s">
        <v>62</v>
      </c>
      <c r="R448" s="74" t="s">
        <v>62</v>
      </c>
    </row>
    <row r="449" spans="1:19" s="85" customFormat="1" ht="65.45" customHeight="1" x14ac:dyDescent="0.2">
      <c r="A449" s="321"/>
      <c r="B449" s="148" t="s">
        <v>192</v>
      </c>
      <c r="C449" s="122"/>
      <c r="D449" s="122" t="s">
        <v>62</v>
      </c>
      <c r="E449" s="122"/>
      <c r="F449" s="122"/>
      <c r="G449" s="122">
        <f>G446</f>
        <v>4</v>
      </c>
      <c r="H449" s="122">
        <f t="shared" ref="H449:J449" si="228">H446</f>
        <v>4</v>
      </c>
      <c r="I449" s="122">
        <f t="shared" si="228"/>
        <v>0</v>
      </c>
      <c r="J449" s="122">
        <f t="shared" si="228"/>
        <v>0</v>
      </c>
      <c r="K449" s="122">
        <f t="shared" si="199"/>
        <v>4</v>
      </c>
      <c r="L449" s="122" t="s">
        <v>62</v>
      </c>
      <c r="M449" s="84">
        <v>46022</v>
      </c>
      <c r="N449" s="84">
        <v>46022</v>
      </c>
      <c r="O449" s="78"/>
      <c r="P449" s="74" t="s">
        <v>62</v>
      </c>
      <c r="Q449" s="78"/>
      <c r="R449" s="78"/>
    </row>
    <row r="450" spans="1:19" s="85" customFormat="1" ht="15" customHeight="1" x14ac:dyDescent="0.2">
      <c r="A450" s="321"/>
      <c r="B450" s="147" t="s">
        <v>193</v>
      </c>
      <c r="C450" s="122"/>
      <c r="D450" s="122"/>
      <c r="E450" s="122"/>
      <c r="F450" s="122"/>
      <c r="G450" s="122" t="s">
        <v>62</v>
      </c>
      <c r="H450" s="122"/>
      <c r="I450" s="122" t="s">
        <v>62</v>
      </c>
      <c r="J450" s="122"/>
      <c r="K450" s="122" t="str">
        <f t="shared" si="199"/>
        <v>X</v>
      </c>
      <c r="L450" s="122" t="s">
        <v>62</v>
      </c>
      <c r="M450" s="122"/>
      <c r="N450" s="122"/>
      <c r="O450" s="74" t="s">
        <v>62</v>
      </c>
      <c r="P450" s="74" t="s">
        <v>62</v>
      </c>
      <c r="Q450" s="74" t="s">
        <v>62</v>
      </c>
      <c r="R450" s="74" t="s">
        <v>62</v>
      </c>
    </row>
    <row r="451" spans="1:19" s="85" customFormat="1" ht="38.65" customHeight="1" x14ac:dyDescent="0.2">
      <c r="A451" s="321"/>
      <c r="B451" s="148" t="s">
        <v>330</v>
      </c>
      <c r="C451" s="122"/>
      <c r="D451" s="122" t="s">
        <v>62</v>
      </c>
      <c r="E451" s="122"/>
      <c r="F451" s="122"/>
      <c r="G451" s="122">
        <f>G447</f>
        <v>4</v>
      </c>
      <c r="H451" s="122">
        <f t="shared" ref="H451:J451" si="229">H447</f>
        <v>4</v>
      </c>
      <c r="I451" s="122">
        <f t="shared" si="229"/>
        <v>0</v>
      </c>
      <c r="J451" s="122">
        <f t="shared" si="229"/>
        <v>0</v>
      </c>
      <c r="K451" s="122">
        <f t="shared" si="199"/>
        <v>4</v>
      </c>
      <c r="L451" s="122" t="s">
        <v>62</v>
      </c>
      <c r="M451" s="84">
        <v>46022</v>
      </c>
      <c r="N451" s="84">
        <v>46022</v>
      </c>
      <c r="O451" s="78"/>
      <c r="P451" s="74" t="s">
        <v>62</v>
      </c>
      <c r="Q451" s="78"/>
      <c r="R451" s="78"/>
    </row>
    <row r="452" spans="1:19" s="85" customFormat="1" ht="21" customHeight="1" x14ac:dyDescent="0.2">
      <c r="A452" s="321"/>
      <c r="B452" s="147" t="s">
        <v>71</v>
      </c>
      <c r="C452" s="122"/>
      <c r="D452" s="122"/>
      <c r="E452" s="122"/>
      <c r="F452" s="122"/>
      <c r="G452" s="122" t="s">
        <v>62</v>
      </c>
      <c r="H452" s="122"/>
      <c r="I452" s="122" t="s">
        <v>62</v>
      </c>
      <c r="J452" s="122"/>
      <c r="K452" s="122" t="str">
        <f t="shared" si="199"/>
        <v>X</v>
      </c>
      <c r="L452" s="122" t="s">
        <v>62</v>
      </c>
      <c r="M452" s="122"/>
      <c r="N452" s="122"/>
      <c r="O452" s="74" t="s">
        <v>62</v>
      </c>
      <c r="P452" s="74" t="s">
        <v>62</v>
      </c>
      <c r="Q452" s="74" t="s">
        <v>62</v>
      </c>
      <c r="R452" s="74" t="s">
        <v>62</v>
      </c>
    </row>
    <row r="453" spans="1:19" s="85" customFormat="1" ht="21" customHeight="1" x14ac:dyDescent="0.25">
      <c r="A453" s="322"/>
      <c r="B453" s="148" t="s">
        <v>72</v>
      </c>
      <c r="C453" s="122"/>
      <c r="D453" s="122" t="s">
        <v>62</v>
      </c>
      <c r="E453" s="122"/>
      <c r="F453" s="122"/>
      <c r="G453" s="122">
        <f>G451</f>
        <v>4</v>
      </c>
      <c r="H453" s="122">
        <f t="shared" ref="H453:J453" si="230">H451</f>
        <v>4</v>
      </c>
      <c r="I453" s="122">
        <f t="shared" si="230"/>
        <v>0</v>
      </c>
      <c r="J453" s="122">
        <f t="shared" si="230"/>
        <v>0</v>
      </c>
      <c r="K453" s="122">
        <f t="shared" si="199"/>
        <v>4</v>
      </c>
      <c r="L453" s="122" t="s">
        <v>62</v>
      </c>
      <c r="M453" s="84">
        <v>46022</v>
      </c>
      <c r="N453" s="84">
        <v>46022</v>
      </c>
      <c r="O453" s="78"/>
      <c r="P453" s="74" t="s">
        <v>62</v>
      </c>
      <c r="Q453" s="78"/>
      <c r="R453" s="78"/>
      <c r="S453" s="56"/>
    </row>
    <row r="454" spans="1:19" s="56" customFormat="1" ht="74.45" customHeight="1" x14ac:dyDescent="0.25">
      <c r="A454" s="320" t="s">
        <v>270</v>
      </c>
      <c r="B454" s="137" t="str">
        <f>B446</f>
        <v>Результат предоставления субсидии 2 (код субсидии № 7056):</v>
      </c>
      <c r="C454" s="80" t="s">
        <v>59</v>
      </c>
      <c r="D454" s="81" t="s">
        <v>60</v>
      </c>
      <c r="E454" s="81" t="s">
        <v>61</v>
      </c>
      <c r="F454" s="80">
        <v>642</v>
      </c>
      <c r="G454" s="80"/>
      <c r="H454" s="80">
        <f>G454</f>
        <v>0</v>
      </c>
      <c r="I454" s="80">
        <v>0</v>
      </c>
      <c r="J454" s="80">
        <v>0</v>
      </c>
      <c r="K454" s="80">
        <f t="shared" si="199"/>
        <v>0</v>
      </c>
      <c r="L454" s="80"/>
      <c r="M454" s="122" t="s">
        <v>62</v>
      </c>
      <c r="N454" s="122" t="s">
        <v>62</v>
      </c>
      <c r="O454" s="78"/>
      <c r="P454" s="78"/>
      <c r="Q454" s="78"/>
      <c r="R454" s="78"/>
      <c r="S454" s="85"/>
    </row>
    <row r="455" spans="1:19" s="85" customFormat="1" ht="15.75" x14ac:dyDescent="0.2">
      <c r="A455" s="321"/>
      <c r="B455" s="146" t="s">
        <v>70</v>
      </c>
      <c r="C455" s="122"/>
      <c r="D455" s="122" t="s">
        <v>62</v>
      </c>
      <c r="E455" s="122"/>
      <c r="F455" s="122"/>
      <c r="G455" s="122">
        <f>G454</f>
        <v>0</v>
      </c>
      <c r="H455" s="122">
        <f t="shared" ref="H455:J455" si="231">H454</f>
        <v>0</v>
      </c>
      <c r="I455" s="122">
        <f t="shared" si="231"/>
        <v>0</v>
      </c>
      <c r="J455" s="122">
        <f t="shared" si="231"/>
        <v>0</v>
      </c>
      <c r="K455" s="122">
        <f t="shared" ref="K455:K518" si="232">G455</f>
        <v>0</v>
      </c>
      <c r="L455" s="122" t="s">
        <v>62</v>
      </c>
      <c r="M455" s="84">
        <v>46022</v>
      </c>
      <c r="N455" s="84">
        <v>46022</v>
      </c>
      <c r="O455" s="78"/>
      <c r="P455" s="74" t="s">
        <v>62</v>
      </c>
      <c r="Q455" s="78"/>
      <c r="R455" s="78"/>
    </row>
    <row r="456" spans="1:19" s="85" customFormat="1" ht="14.25" x14ac:dyDescent="0.2">
      <c r="A456" s="321"/>
      <c r="B456" s="147" t="s">
        <v>76</v>
      </c>
      <c r="C456" s="122"/>
      <c r="D456" s="122"/>
      <c r="E456" s="122"/>
      <c r="F456" s="122"/>
      <c r="G456" s="122" t="s">
        <v>62</v>
      </c>
      <c r="H456" s="122"/>
      <c r="I456" s="122" t="s">
        <v>62</v>
      </c>
      <c r="J456" s="122"/>
      <c r="K456" s="122" t="str">
        <f t="shared" si="232"/>
        <v>X</v>
      </c>
      <c r="L456" s="122" t="s">
        <v>62</v>
      </c>
      <c r="M456" s="122"/>
      <c r="N456" s="122"/>
      <c r="O456" s="74" t="s">
        <v>62</v>
      </c>
      <c r="P456" s="74" t="s">
        <v>62</v>
      </c>
      <c r="Q456" s="74" t="s">
        <v>62</v>
      </c>
      <c r="R456" s="74" t="s">
        <v>62</v>
      </c>
    </row>
    <row r="457" spans="1:19" s="85" customFormat="1" ht="65.45" customHeight="1" x14ac:dyDescent="0.2">
      <c r="A457" s="321"/>
      <c r="B457" s="148" t="s">
        <v>192</v>
      </c>
      <c r="C457" s="122"/>
      <c r="D457" s="122" t="s">
        <v>62</v>
      </c>
      <c r="E457" s="122"/>
      <c r="F457" s="122"/>
      <c r="G457" s="122">
        <f>G454</f>
        <v>0</v>
      </c>
      <c r="H457" s="122">
        <f t="shared" ref="H457:J457" si="233">H454</f>
        <v>0</v>
      </c>
      <c r="I457" s="122">
        <f t="shared" si="233"/>
        <v>0</v>
      </c>
      <c r="J457" s="122">
        <f t="shared" si="233"/>
        <v>0</v>
      </c>
      <c r="K457" s="122">
        <f t="shared" si="232"/>
        <v>0</v>
      </c>
      <c r="L457" s="122" t="s">
        <v>62</v>
      </c>
      <c r="M457" s="84">
        <v>46022</v>
      </c>
      <c r="N457" s="84">
        <v>46022</v>
      </c>
      <c r="O457" s="78"/>
      <c r="P457" s="74" t="s">
        <v>62</v>
      </c>
      <c r="Q457" s="78"/>
      <c r="R457" s="78"/>
    </row>
    <row r="458" spans="1:19" s="85" customFormat="1" ht="15" customHeight="1" x14ac:dyDescent="0.2">
      <c r="A458" s="321"/>
      <c r="B458" s="147" t="s">
        <v>193</v>
      </c>
      <c r="C458" s="122"/>
      <c r="D458" s="122"/>
      <c r="E458" s="122"/>
      <c r="F458" s="122"/>
      <c r="G458" s="122" t="s">
        <v>62</v>
      </c>
      <c r="H458" s="122"/>
      <c r="I458" s="122" t="s">
        <v>62</v>
      </c>
      <c r="J458" s="122"/>
      <c r="K458" s="122" t="str">
        <f t="shared" si="232"/>
        <v>X</v>
      </c>
      <c r="L458" s="122" t="s">
        <v>62</v>
      </c>
      <c r="M458" s="122"/>
      <c r="N458" s="122"/>
      <c r="O458" s="74" t="s">
        <v>62</v>
      </c>
      <c r="P458" s="74" t="s">
        <v>62</v>
      </c>
      <c r="Q458" s="74" t="s">
        <v>62</v>
      </c>
      <c r="R458" s="74" t="s">
        <v>62</v>
      </c>
    </row>
    <row r="459" spans="1:19" s="85" customFormat="1" ht="38.65" customHeight="1" x14ac:dyDescent="0.2">
      <c r="A459" s="321"/>
      <c r="B459" s="148" t="s">
        <v>330</v>
      </c>
      <c r="C459" s="122"/>
      <c r="D459" s="122" t="s">
        <v>62</v>
      </c>
      <c r="E459" s="122"/>
      <c r="F459" s="122"/>
      <c r="G459" s="122">
        <f>G455</f>
        <v>0</v>
      </c>
      <c r="H459" s="122">
        <f t="shared" ref="H459:J459" si="234">H455</f>
        <v>0</v>
      </c>
      <c r="I459" s="122">
        <f t="shared" si="234"/>
        <v>0</v>
      </c>
      <c r="J459" s="122">
        <f t="shared" si="234"/>
        <v>0</v>
      </c>
      <c r="K459" s="122">
        <f t="shared" si="232"/>
        <v>0</v>
      </c>
      <c r="L459" s="122" t="s">
        <v>62</v>
      </c>
      <c r="M459" s="84">
        <v>46022</v>
      </c>
      <c r="N459" s="84">
        <v>46022</v>
      </c>
      <c r="O459" s="78"/>
      <c r="P459" s="74" t="s">
        <v>62</v>
      </c>
      <c r="Q459" s="78"/>
      <c r="R459" s="78"/>
    </row>
    <row r="460" spans="1:19" s="85" customFormat="1" ht="21" customHeight="1" x14ac:dyDescent="0.2">
      <c r="A460" s="321"/>
      <c r="B460" s="147" t="s">
        <v>71</v>
      </c>
      <c r="C460" s="122"/>
      <c r="D460" s="122"/>
      <c r="E460" s="122"/>
      <c r="F460" s="122"/>
      <c r="G460" s="122" t="s">
        <v>62</v>
      </c>
      <c r="H460" s="122"/>
      <c r="I460" s="122" t="s">
        <v>62</v>
      </c>
      <c r="J460" s="122"/>
      <c r="K460" s="122" t="str">
        <f t="shared" si="232"/>
        <v>X</v>
      </c>
      <c r="L460" s="122" t="s">
        <v>62</v>
      </c>
      <c r="M460" s="122"/>
      <c r="N460" s="122"/>
      <c r="O460" s="74" t="s">
        <v>62</v>
      </c>
      <c r="P460" s="74" t="s">
        <v>62</v>
      </c>
      <c r="Q460" s="74" t="s">
        <v>62</v>
      </c>
      <c r="R460" s="74" t="s">
        <v>62</v>
      </c>
    </row>
    <row r="461" spans="1:19" s="85" customFormat="1" ht="21" customHeight="1" x14ac:dyDescent="0.25">
      <c r="A461" s="322"/>
      <c r="B461" s="148" t="s">
        <v>72</v>
      </c>
      <c r="C461" s="122"/>
      <c r="D461" s="122" t="s">
        <v>62</v>
      </c>
      <c r="E461" s="122"/>
      <c r="F461" s="122"/>
      <c r="G461" s="122">
        <f>G459</f>
        <v>0</v>
      </c>
      <c r="H461" s="122">
        <f t="shared" ref="H461:J461" si="235">H459</f>
        <v>0</v>
      </c>
      <c r="I461" s="122">
        <f t="shared" si="235"/>
        <v>0</v>
      </c>
      <c r="J461" s="122">
        <f t="shared" si="235"/>
        <v>0</v>
      </c>
      <c r="K461" s="122">
        <f t="shared" si="232"/>
        <v>0</v>
      </c>
      <c r="L461" s="122" t="s">
        <v>62</v>
      </c>
      <c r="M461" s="84">
        <v>46022</v>
      </c>
      <c r="N461" s="84">
        <v>46022</v>
      </c>
      <c r="O461" s="78"/>
      <c r="P461" s="74" t="s">
        <v>62</v>
      </c>
      <c r="Q461" s="78"/>
      <c r="R461" s="78"/>
      <c r="S461" s="56"/>
    </row>
    <row r="462" spans="1:19" s="56" customFormat="1" ht="74.45" customHeight="1" x14ac:dyDescent="0.25">
      <c r="A462" s="320" t="s">
        <v>271</v>
      </c>
      <c r="B462" s="137" t="str">
        <f>B454</f>
        <v>Результат предоставления субсидии 2 (код субсидии № 7056):</v>
      </c>
      <c r="C462" s="80" t="s">
        <v>59</v>
      </c>
      <c r="D462" s="81" t="s">
        <v>60</v>
      </c>
      <c r="E462" s="81" t="s">
        <v>61</v>
      </c>
      <c r="F462" s="80">
        <v>642</v>
      </c>
      <c r="G462" s="80">
        <v>1</v>
      </c>
      <c r="H462" s="80">
        <f>G462</f>
        <v>1</v>
      </c>
      <c r="I462" s="80">
        <v>0</v>
      </c>
      <c r="J462" s="80">
        <v>0</v>
      </c>
      <c r="K462" s="80">
        <f t="shared" si="232"/>
        <v>1</v>
      </c>
      <c r="L462" s="80"/>
      <c r="M462" s="122" t="s">
        <v>62</v>
      </c>
      <c r="N462" s="122" t="s">
        <v>62</v>
      </c>
      <c r="O462" s="78">
        <v>50000</v>
      </c>
      <c r="P462" s="78"/>
      <c r="Q462" s="78"/>
      <c r="R462" s="78"/>
      <c r="S462" s="85"/>
    </row>
    <row r="463" spans="1:19" s="85" customFormat="1" ht="15.75" x14ac:dyDescent="0.2">
      <c r="A463" s="321"/>
      <c r="B463" s="146" t="s">
        <v>70</v>
      </c>
      <c r="C463" s="122"/>
      <c r="D463" s="122" t="s">
        <v>62</v>
      </c>
      <c r="E463" s="122"/>
      <c r="F463" s="122"/>
      <c r="G463" s="122">
        <f>G462</f>
        <v>1</v>
      </c>
      <c r="H463" s="122">
        <f t="shared" ref="H463:J463" si="236">H462</f>
        <v>1</v>
      </c>
      <c r="I463" s="122">
        <f t="shared" si="236"/>
        <v>0</v>
      </c>
      <c r="J463" s="122">
        <f t="shared" si="236"/>
        <v>0</v>
      </c>
      <c r="K463" s="122">
        <f t="shared" si="232"/>
        <v>1</v>
      </c>
      <c r="L463" s="122" t="s">
        <v>62</v>
      </c>
      <c r="M463" s="84">
        <v>46022</v>
      </c>
      <c r="N463" s="84">
        <v>46022</v>
      </c>
      <c r="O463" s="78"/>
      <c r="P463" s="74" t="s">
        <v>62</v>
      </c>
      <c r="Q463" s="78"/>
      <c r="R463" s="78"/>
    </row>
    <row r="464" spans="1:19" s="85" customFormat="1" ht="14.25" x14ac:dyDescent="0.2">
      <c r="A464" s="321"/>
      <c r="B464" s="147" t="s">
        <v>76</v>
      </c>
      <c r="C464" s="122"/>
      <c r="D464" s="122"/>
      <c r="E464" s="122"/>
      <c r="F464" s="122"/>
      <c r="G464" s="122" t="s">
        <v>62</v>
      </c>
      <c r="H464" s="122"/>
      <c r="I464" s="122" t="s">
        <v>62</v>
      </c>
      <c r="J464" s="122"/>
      <c r="K464" s="122" t="str">
        <f t="shared" si="232"/>
        <v>X</v>
      </c>
      <c r="L464" s="122" t="s">
        <v>62</v>
      </c>
      <c r="M464" s="122"/>
      <c r="N464" s="122"/>
      <c r="O464" s="74" t="s">
        <v>62</v>
      </c>
      <c r="P464" s="74" t="s">
        <v>62</v>
      </c>
      <c r="Q464" s="74" t="s">
        <v>62</v>
      </c>
      <c r="R464" s="74" t="s">
        <v>62</v>
      </c>
    </row>
    <row r="465" spans="1:19" s="85" customFormat="1" ht="65.45" customHeight="1" x14ac:dyDescent="0.2">
      <c r="A465" s="321"/>
      <c r="B465" s="148" t="s">
        <v>192</v>
      </c>
      <c r="C465" s="122"/>
      <c r="D465" s="122" t="s">
        <v>62</v>
      </c>
      <c r="E465" s="122"/>
      <c r="F465" s="122"/>
      <c r="G465" s="122">
        <f>G462</f>
        <v>1</v>
      </c>
      <c r="H465" s="122">
        <f t="shared" ref="H465:J465" si="237">H462</f>
        <v>1</v>
      </c>
      <c r="I465" s="122">
        <f t="shared" si="237"/>
        <v>0</v>
      </c>
      <c r="J465" s="122">
        <f t="shared" si="237"/>
        <v>0</v>
      </c>
      <c r="K465" s="122">
        <f t="shared" si="232"/>
        <v>1</v>
      </c>
      <c r="L465" s="122" t="s">
        <v>62</v>
      </c>
      <c r="M465" s="84">
        <v>46022</v>
      </c>
      <c r="N465" s="84">
        <v>46022</v>
      </c>
      <c r="O465" s="78"/>
      <c r="P465" s="74" t="s">
        <v>62</v>
      </c>
      <c r="Q465" s="78"/>
      <c r="R465" s="78"/>
    </row>
    <row r="466" spans="1:19" s="85" customFormat="1" ht="15" customHeight="1" x14ac:dyDescent="0.2">
      <c r="A466" s="321"/>
      <c r="B466" s="147" t="s">
        <v>193</v>
      </c>
      <c r="C466" s="122"/>
      <c r="D466" s="122"/>
      <c r="E466" s="122"/>
      <c r="F466" s="122"/>
      <c r="G466" s="122" t="s">
        <v>62</v>
      </c>
      <c r="H466" s="122"/>
      <c r="I466" s="122" t="s">
        <v>62</v>
      </c>
      <c r="J466" s="122"/>
      <c r="K466" s="122" t="str">
        <f t="shared" si="232"/>
        <v>X</v>
      </c>
      <c r="L466" s="122" t="s">
        <v>62</v>
      </c>
      <c r="M466" s="122"/>
      <c r="N466" s="122"/>
      <c r="O466" s="74" t="s">
        <v>62</v>
      </c>
      <c r="P466" s="74" t="s">
        <v>62</v>
      </c>
      <c r="Q466" s="74" t="s">
        <v>62</v>
      </c>
      <c r="R466" s="74" t="s">
        <v>62</v>
      </c>
    </row>
    <row r="467" spans="1:19" s="85" customFormat="1" ht="38.65" customHeight="1" x14ac:dyDescent="0.2">
      <c r="A467" s="321"/>
      <c r="B467" s="148" t="s">
        <v>330</v>
      </c>
      <c r="C467" s="122"/>
      <c r="D467" s="122" t="s">
        <v>62</v>
      </c>
      <c r="E467" s="122"/>
      <c r="F467" s="122"/>
      <c r="G467" s="122">
        <f>G463</f>
        <v>1</v>
      </c>
      <c r="H467" s="122">
        <f t="shared" ref="H467:J467" si="238">H463</f>
        <v>1</v>
      </c>
      <c r="I467" s="122">
        <f t="shared" si="238"/>
        <v>0</v>
      </c>
      <c r="J467" s="122">
        <f t="shared" si="238"/>
        <v>0</v>
      </c>
      <c r="K467" s="122">
        <f t="shared" si="232"/>
        <v>1</v>
      </c>
      <c r="L467" s="122" t="s">
        <v>62</v>
      </c>
      <c r="M467" s="84">
        <v>46022</v>
      </c>
      <c r="N467" s="84">
        <v>46022</v>
      </c>
      <c r="O467" s="78"/>
      <c r="P467" s="74" t="s">
        <v>62</v>
      </c>
      <c r="Q467" s="78"/>
      <c r="R467" s="78"/>
    </row>
    <row r="468" spans="1:19" s="85" customFormat="1" ht="21" customHeight="1" x14ac:dyDescent="0.2">
      <c r="A468" s="321"/>
      <c r="B468" s="147" t="s">
        <v>71</v>
      </c>
      <c r="C468" s="122"/>
      <c r="D468" s="122"/>
      <c r="E468" s="122"/>
      <c r="F468" s="122"/>
      <c r="G468" s="122" t="s">
        <v>62</v>
      </c>
      <c r="H468" s="122"/>
      <c r="I468" s="122" t="s">
        <v>62</v>
      </c>
      <c r="J468" s="122"/>
      <c r="K468" s="122" t="str">
        <f t="shared" si="232"/>
        <v>X</v>
      </c>
      <c r="L468" s="122" t="s">
        <v>62</v>
      </c>
      <c r="M468" s="122"/>
      <c r="N468" s="122"/>
      <c r="O468" s="74" t="s">
        <v>62</v>
      </c>
      <c r="P468" s="74" t="s">
        <v>62</v>
      </c>
      <c r="Q468" s="74" t="s">
        <v>62</v>
      </c>
      <c r="R468" s="74" t="s">
        <v>62</v>
      </c>
    </row>
    <row r="469" spans="1:19" s="85" customFormat="1" ht="21" customHeight="1" x14ac:dyDescent="0.25">
      <c r="A469" s="322"/>
      <c r="B469" s="148" t="s">
        <v>72</v>
      </c>
      <c r="C469" s="122"/>
      <c r="D469" s="122" t="s">
        <v>62</v>
      </c>
      <c r="E469" s="122"/>
      <c r="F469" s="122"/>
      <c r="G469" s="122">
        <f>G467</f>
        <v>1</v>
      </c>
      <c r="H469" s="122">
        <f t="shared" ref="H469:J469" si="239">H467</f>
        <v>1</v>
      </c>
      <c r="I469" s="122">
        <f t="shared" si="239"/>
        <v>0</v>
      </c>
      <c r="J469" s="122">
        <f t="shared" si="239"/>
        <v>0</v>
      </c>
      <c r="K469" s="122">
        <f t="shared" si="232"/>
        <v>1</v>
      </c>
      <c r="L469" s="122" t="s">
        <v>62</v>
      </c>
      <c r="M469" s="84">
        <v>46022</v>
      </c>
      <c r="N469" s="84">
        <v>46022</v>
      </c>
      <c r="O469" s="78"/>
      <c r="P469" s="74" t="s">
        <v>62</v>
      </c>
      <c r="Q469" s="78"/>
      <c r="R469" s="78"/>
      <c r="S469" s="56"/>
    </row>
    <row r="470" spans="1:19" s="56" customFormat="1" ht="74.45" customHeight="1" x14ac:dyDescent="0.25">
      <c r="A470" s="320" t="s">
        <v>121</v>
      </c>
      <c r="B470" s="137" t="str">
        <f>B462</f>
        <v>Результат предоставления субсидии 2 (код субсидии № 7056):</v>
      </c>
      <c r="C470" s="80" t="s">
        <v>59</v>
      </c>
      <c r="D470" s="81" t="s">
        <v>60</v>
      </c>
      <c r="E470" s="81" t="s">
        <v>61</v>
      </c>
      <c r="F470" s="80">
        <v>642</v>
      </c>
      <c r="G470" s="80">
        <v>0</v>
      </c>
      <c r="H470" s="80">
        <f>G470</f>
        <v>0</v>
      </c>
      <c r="I470" s="80">
        <v>0</v>
      </c>
      <c r="J470" s="80">
        <v>0</v>
      </c>
      <c r="K470" s="80">
        <f t="shared" si="232"/>
        <v>0</v>
      </c>
      <c r="L470" s="80"/>
      <c r="M470" s="122" t="s">
        <v>62</v>
      </c>
      <c r="N470" s="122" t="s">
        <v>62</v>
      </c>
      <c r="O470" s="78">
        <v>0</v>
      </c>
      <c r="P470" s="78"/>
      <c r="Q470" s="78"/>
      <c r="R470" s="78"/>
      <c r="S470" s="85"/>
    </row>
    <row r="471" spans="1:19" s="85" customFormat="1" ht="15.75" x14ac:dyDescent="0.2">
      <c r="A471" s="321"/>
      <c r="B471" s="146" t="s">
        <v>70</v>
      </c>
      <c r="C471" s="122"/>
      <c r="D471" s="122" t="s">
        <v>62</v>
      </c>
      <c r="E471" s="122"/>
      <c r="F471" s="122"/>
      <c r="G471" s="122">
        <f>G470</f>
        <v>0</v>
      </c>
      <c r="H471" s="122">
        <f t="shared" ref="H471:J471" si="240">H470</f>
        <v>0</v>
      </c>
      <c r="I471" s="122">
        <f t="shared" si="240"/>
        <v>0</v>
      </c>
      <c r="J471" s="122">
        <f t="shared" si="240"/>
        <v>0</v>
      </c>
      <c r="K471" s="122">
        <f t="shared" si="232"/>
        <v>0</v>
      </c>
      <c r="L471" s="122" t="s">
        <v>62</v>
      </c>
      <c r="M471" s="84">
        <v>46022</v>
      </c>
      <c r="N471" s="84">
        <v>46022</v>
      </c>
      <c r="O471" s="78"/>
      <c r="P471" s="74" t="s">
        <v>62</v>
      </c>
      <c r="Q471" s="78"/>
      <c r="R471" s="78"/>
    </row>
    <row r="472" spans="1:19" s="85" customFormat="1" ht="14.25" x14ac:dyDescent="0.2">
      <c r="A472" s="321"/>
      <c r="B472" s="147" t="s">
        <v>76</v>
      </c>
      <c r="C472" s="122"/>
      <c r="D472" s="122"/>
      <c r="E472" s="122"/>
      <c r="F472" s="122"/>
      <c r="G472" s="122" t="s">
        <v>62</v>
      </c>
      <c r="H472" s="122"/>
      <c r="I472" s="122" t="s">
        <v>62</v>
      </c>
      <c r="J472" s="122"/>
      <c r="K472" s="122" t="str">
        <f t="shared" si="232"/>
        <v>X</v>
      </c>
      <c r="L472" s="122" t="s">
        <v>62</v>
      </c>
      <c r="M472" s="122"/>
      <c r="N472" s="122"/>
      <c r="O472" s="74" t="s">
        <v>62</v>
      </c>
      <c r="P472" s="74" t="s">
        <v>62</v>
      </c>
      <c r="Q472" s="74" t="s">
        <v>62</v>
      </c>
      <c r="R472" s="74" t="s">
        <v>62</v>
      </c>
    </row>
    <row r="473" spans="1:19" s="85" customFormat="1" ht="65.45" customHeight="1" x14ac:dyDescent="0.2">
      <c r="A473" s="321"/>
      <c r="B473" s="148" t="s">
        <v>192</v>
      </c>
      <c r="C473" s="122"/>
      <c r="D473" s="122" t="s">
        <v>62</v>
      </c>
      <c r="E473" s="122"/>
      <c r="F473" s="122"/>
      <c r="G473" s="122">
        <f>G470</f>
        <v>0</v>
      </c>
      <c r="H473" s="122">
        <f t="shared" ref="H473:J473" si="241">H470</f>
        <v>0</v>
      </c>
      <c r="I473" s="122">
        <f t="shared" si="241"/>
        <v>0</v>
      </c>
      <c r="J473" s="122">
        <f t="shared" si="241"/>
        <v>0</v>
      </c>
      <c r="K473" s="122">
        <f t="shared" si="232"/>
        <v>0</v>
      </c>
      <c r="L473" s="122" t="s">
        <v>62</v>
      </c>
      <c r="M473" s="84">
        <v>46022</v>
      </c>
      <c r="N473" s="84">
        <v>46022</v>
      </c>
      <c r="O473" s="78"/>
      <c r="P473" s="74" t="s">
        <v>62</v>
      </c>
      <c r="Q473" s="78"/>
      <c r="R473" s="78"/>
    </row>
    <row r="474" spans="1:19" s="85" customFormat="1" ht="15" customHeight="1" x14ac:dyDescent="0.2">
      <c r="A474" s="321"/>
      <c r="B474" s="147" t="s">
        <v>193</v>
      </c>
      <c r="C474" s="122"/>
      <c r="D474" s="122"/>
      <c r="E474" s="122"/>
      <c r="F474" s="122"/>
      <c r="G474" s="122" t="s">
        <v>62</v>
      </c>
      <c r="H474" s="122"/>
      <c r="I474" s="122" t="s">
        <v>62</v>
      </c>
      <c r="J474" s="122"/>
      <c r="K474" s="122" t="str">
        <f t="shared" si="232"/>
        <v>X</v>
      </c>
      <c r="L474" s="122" t="s">
        <v>62</v>
      </c>
      <c r="M474" s="122"/>
      <c r="N474" s="122"/>
      <c r="O474" s="74" t="s">
        <v>62</v>
      </c>
      <c r="P474" s="74" t="s">
        <v>62</v>
      </c>
      <c r="Q474" s="74" t="s">
        <v>62</v>
      </c>
      <c r="R474" s="74" t="s">
        <v>62</v>
      </c>
    </row>
    <row r="475" spans="1:19" s="85" customFormat="1" ht="38.65" customHeight="1" x14ac:dyDescent="0.2">
      <c r="A475" s="321"/>
      <c r="B475" s="148" t="s">
        <v>330</v>
      </c>
      <c r="C475" s="122"/>
      <c r="D475" s="122" t="s">
        <v>62</v>
      </c>
      <c r="E475" s="122"/>
      <c r="F475" s="122"/>
      <c r="G475" s="122">
        <f>G471</f>
        <v>0</v>
      </c>
      <c r="H475" s="122">
        <f t="shared" ref="H475:J475" si="242">H471</f>
        <v>0</v>
      </c>
      <c r="I475" s="122">
        <f t="shared" si="242"/>
        <v>0</v>
      </c>
      <c r="J475" s="122">
        <f t="shared" si="242"/>
        <v>0</v>
      </c>
      <c r="K475" s="122">
        <f t="shared" si="232"/>
        <v>0</v>
      </c>
      <c r="L475" s="122" t="s">
        <v>62</v>
      </c>
      <c r="M475" s="84">
        <v>46022</v>
      </c>
      <c r="N475" s="84">
        <v>46022</v>
      </c>
      <c r="O475" s="78"/>
      <c r="P475" s="74" t="s">
        <v>62</v>
      </c>
      <c r="Q475" s="78"/>
      <c r="R475" s="78"/>
    </row>
    <row r="476" spans="1:19" s="85" customFormat="1" ht="21" customHeight="1" x14ac:dyDescent="0.2">
      <c r="A476" s="321"/>
      <c r="B476" s="147" t="s">
        <v>71</v>
      </c>
      <c r="C476" s="122"/>
      <c r="D476" s="122"/>
      <c r="E476" s="122"/>
      <c r="F476" s="122"/>
      <c r="G476" s="122" t="s">
        <v>62</v>
      </c>
      <c r="H476" s="122"/>
      <c r="I476" s="122" t="s">
        <v>62</v>
      </c>
      <c r="J476" s="122"/>
      <c r="K476" s="122" t="str">
        <f t="shared" si="232"/>
        <v>X</v>
      </c>
      <c r="L476" s="122" t="s">
        <v>62</v>
      </c>
      <c r="M476" s="122"/>
      <c r="N476" s="122"/>
      <c r="O476" s="74" t="s">
        <v>62</v>
      </c>
      <c r="P476" s="74" t="s">
        <v>62</v>
      </c>
      <c r="Q476" s="74" t="s">
        <v>62</v>
      </c>
      <c r="R476" s="74" t="s">
        <v>62</v>
      </c>
    </row>
    <row r="477" spans="1:19" s="85" customFormat="1" ht="21" customHeight="1" x14ac:dyDescent="0.25">
      <c r="A477" s="322"/>
      <c r="B477" s="148" t="s">
        <v>72</v>
      </c>
      <c r="C477" s="122"/>
      <c r="D477" s="122" t="s">
        <v>62</v>
      </c>
      <c r="E477" s="122"/>
      <c r="F477" s="122"/>
      <c r="G477" s="122">
        <f>G475</f>
        <v>0</v>
      </c>
      <c r="H477" s="122">
        <f t="shared" ref="H477:J477" si="243">H475</f>
        <v>0</v>
      </c>
      <c r="I477" s="122">
        <f t="shared" si="243"/>
        <v>0</v>
      </c>
      <c r="J477" s="122">
        <f t="shared" si="243"/>
        <v>0</v>
      </c>
      <c r="K477" s="122">
        <f t="shared" si="232"/>
        <v>0</v>
      </c>
      <c r="L477" s="122" t="s">
        <v>62</v>
      </c>
      <c r="M477" s="84">
        <v>46022</v>
      </c>
      <c r="N477" s="84">
        <v>46022</v>
      </c>
      <c r="O477" s="78"/>
      <c r="P477" s="74" t="s">
        <v>62</v>
      </c>
      <c r="Q477" s="78"/>
      <c r="R477" s="78"/>
      <c r="S477" s="56"/>
    </row>
    <row r="478" spans="1:19" s="56" customFormat="1" ht="74.45" customHeight="1" x14ac:dyDescent="0.25">
      <c r="A478" s="320" t="s">
        <v>272</v>
      </c>
      <c r="B478" s="137" t="str">
        <f>B470</f>
        <v>Результат предоставления субсидии 2 (код субсидии № 7056):</v>
      </c>
      <c r="C478" s="80" t="s">
        <v>59</v>
      </c>
      <c r="D478" s="81" t="s">
        <v>60</v>
      </c>
      <c r="E478" s="81" t="s">
        <v>61</v>
      </c>
      <c r="F478" s="80">
        <v>642</v>
      </c>
      <c r="G478" s="80">
        <v>1</v>
      </c>
      <c r="H478" s="80">
        <f>G478</f>
        <v>1</v>
      </c>
      <c r="I478" s="80">
        <v>0</v>
      </c>
      <c r="J478" s="80">
        <v>0</v>
      </c>
      <c r="K478" s="80">
        <f t="shared" si="232"/>
        <v>1</v>
      </c>
      <c r="L478" s="80"/>
      <c r="M478" s="122" t="s">
        <v>62</v>
      </c>
      <c r="N478" s="122" t="s">
        <v>62</v>
      </c>
      <c r="O478" s="78">
        <v>70000</v>
      </c>
      <c r="P478" s="78"/>
      <c r="Q478" s="78"/>
      <c r="R478" s="78"/>
      <c r="S478" s="85"/>
    </row>
    <row r="479" spans="1:19" s="85" customFormat="1" ht="15.75" x14ac:dyDescent="0.2">
      <c r="A479" s="321"/>
      <c r="B479" s="146" t="s">
        <v>70</v>
      </c>
      <c r="C479" s="122"/>
      <c r="D479" s="122" t="s">
        <v>62</v>
      </c>
      <c r="E479" s="122"/>
      <c r="F479" s="122"/>
      <c r="G479" s="122">
        <f>G478</f>
        <v>1</v>
      </c>
      <c r="H479" s="122">
        <f t="shared" ref="H479:J479" si="244">H478</f>
        <v>1</v>
      </c>
      <c r="I479" s="122">
        <f t="shared" si="244"/>
        <v>0</v>
      </c>
      <c r="J479" s="122">
        <f t="shared" si="244"/>
        <v>0</v>
      </c>
      <c r="K479" s="122">
        <f t="shared" si="232"/>
        <v>1</v>
      </c>
      <c r="L479" s="122" t="s">
        <v>62</v>
      </c>
      <c r="M479" s="84">
        <v>46022</v>
      </c>
      <c r="N479" s="84">
        <v>46022</v>
      </c>
      <c r="O479" s="78"/>
      <c r="P479" s="74" t="s">
        <v>62</v>
      </c>
      <c r="Q479" s="78"/>
      <c r="R479" s="78"/>
    </row>
    <row r="480" spans="1:19" s="85" customFormat="1" ht="14.25" x14ac:dyDescent="0.2">
      <c r="A480" s="321"/>
      <c r="B480" s="147" t="s">
        <v>76</v>
      </c>
      <c r="C480" s="122"/>
      <c r="D480" s="122"/>
      <c r="E480" s="122"/>
      <c r="F480" s="122"/>
      <c r="G480" s="122" t="s">
        <v>62</v>
      </c>
      <c r="H480" s="122"/>
      <c r="I480" s="122" t="s">
        <v>62</v>
      </c>
      <c r="J480" s="122"/>
      <c r="K480" s="122" t="str">
        <f t="shared" si="232"/>
        <v>X</v>
      </c>
      <c r="L480" s="122" t="s">
        <v>62</v>
      </c>
      <c r="M480" s="122"/>
      <c r="N480" s="122"/>
      <c r="O480" s="74" t="s">
        <v>62</v>
      </c>
      <c r="P480" s="74" t="s">
        <v>62</v>
      </c>
      <c r="Q480" s="74" t="s">
        <v>62</v>
      </c>
      <c r="R480" s="74" t="s">
        <v>62</v>
      </c>
    </row>
    <row r="481" spans="1:19" s="85" customFormat="1" ht="65.45" customHeight="1" x14ac:dyDescent="0.2">
      <c r="A481" s="321"/>
      <c r="B481" s="148" t="s">
        <v>192</v>
      </c>
      <c r="C481" s="122"/>
      <c r="D481" s="122" t="s">
        <v>62</v>
      </c>
      <c r="E481" s="122"/>
      <c r="F481" s="122"/>
      <c r="G481" s="122">
        <f>G478</f>
        <v>1</v>
      </c>
      <c r="H481" s="122">
        <f t="shared" ref="H481:J481" si="245">H478</f>
        <v>1</v>
      </c>
      <c r="I481" s="122">
        <f t="shared" si="245"/>
        <v>0</v>
      </c>
      <c r="J481" s="122">
        <f t="shared" si="245"/>
        <v>0</v>
      </c>
      <c r="K481" s="122">
        <f t="shared" si="232"/>
        <v>1</v>
      </c>
      <c r="L481" s="122" t="s">
        <v>62</v>
      </c>
      <c r="M481" s="84">
        <v>46022</v>
      </c>
      <c r="N481" s="84">
        <v>46022</v>
      </c>
      <c r="O481" s="78"/>
      <c r="P481" s="74" t="s">
        <v>62</v>
      </c>
      <c r="Q481" s="78"/>
      <c r="R481" s="78"/>
    </row>
    <row r="482" spans="1:19" s="85" customFormat="1" ht="15" customHeight="1" x14ac:dyDescent="0.2">
      <c r="A482" s="321"/>
      <c r="B482" s="147" t="s">
        <v>193</v>
      </c>
      <c r="C482" s="122"/>
      <c r="D482" s="122"/>
      <c r="E482" s="122"/>
      <c r="F482" s="122"/>
      <c r="G482" s="122" t="s">
        <v>62</v>
      </c>
      <c r="H482" s="122"/>
      <c r="I482" s="122" t="s">
        <v>62</v>
      </c>
      <c r="J482" s="122"/>
      <c r="K482" s="122" t="str">
        <f t="shared" si="232"/>
        <v>X</v>
      </c>
      <c r="L482" s="122" t="s">
        <v>62</v>
      </c>
      <c r="M482" s="122"/>
      <c r="N482" s="122"/>
      <c r="O482" s="74" t="s">
        <v>62</v>
      </c>
      <c r="P482" s="74" t="s">
        <v>62</v>
      </c>
      <c r="Q482" s="74" t="s">
        <v>62</v>
      </c>
      <c r="R482" s="74" t="s">
        <v>62</v>
      </c>
    </row>
    <row r="483" spans="1:19" s="85" customFormat="1" ht="38.65" customHeight="1" x14ac:dyDescent="0.2">
      <c r="A483" s="321"/>
      <c r="B483" s="148" t="s">
        <v>330</v>
      </c>
      <c r="C483" s="122"/>
      <c r="D483" s="122" t="s">
        <v>62</v>
      </c>
      <c r="E483" s="122"/>
      <c r="F483" s="122"/>
      <c r="G483" s="122">
        <f>G479</f>
        <v>1</v>
      </c>
      <c r="H483" s="122">
        <f t="shared" ref="H483:J483" si="246">H479</f>
        <v>1</v>
      </c>
      <c r="I483" s="122">
        <f t="shared" si="246"/>
        <v>0</v>
      </c>
      <c r="J483" s="122">
        <f t="shared" si="246"/>
        <v>0</v>
      </c>
      <c r="K483" s="122">
        <f t="shared" si="232"/>
        <v>1</v>
      </c>
      <c r="L483" s="122" t="s">
        <v>62</v>
      </c>
      <c r="M483" s="84">
        <v>46022</v>
      </c>
      <c r="N483" s="84">
        <v>46022</v>
      </c>
      <c r="O483" s="78"/>
      <c r="P483" s="74" t="s">
        <v>62</v>
      </c>
      <c r="Q483" s="78"/>
      <c r="R483" s="78"/>
    </row>
    <row r="484" spans="1:19" s="85" customFormat="1" ht="21" customHeight="1" x14ac:dyDescent="0.2">
      <c r="A484" s="321"/>
      <c r="B484" s="147" t="s">
        <v>71</v>
      </c>
      <c r="C484" s="122"/>
      <c r="D484" s="122"/>
      <c r="E484" s="122"/>
      <c r="F484" s="122"/>
      <c r="G484" s="122" t="s">
        <v>62</v>
      </c>
      <c r="H484" s="122"/>
      <c r="I484" s="122" t="s">
        <v>62</v>
      </c>
      <c r="J484" s="122"/>
      <c r="K484" s="122" t="str">
        <f t="shared" si="232"/>
        <v>X</v>
      </c>
      <c r="L484" s="122" t="s">
        <v>62</v>
      </c>
      <c r="M484" s="122"/>
      <c r="N484" s="122"/>
      <c r="O484" s="74" t="s">
        <v>62</v>
      </c>
      <c r="P484" s="74" t="s">
        <v>62</v>
      </c>
      <c r="Q484" s="74" t="s">
        <v>62</v>
      </c>
      <c r="R484" s="74" t="s">
        <v>62</v>
      </c>
    </row>
    <row r="485" spans="1:19" s="85" customFormat="1" ht="21" customHeight="1" x14ac:dyDescent="0.25">
      <c r="A485" s="322"/>
      <c r="B485" s="148" t="s">
        <v>72</v>
      </c>
      <c r="C485" s="122"/>
      <c r="D485" s="122" t="s">
        <v>62</v>
      </c>
      <c r="E485" s="122"/>
      <c r="F485" s="122"/>
      <c r="G485" s="122">
        <f>G483</f>
        <v>1</v>
      </c>
      <c r="H485" s="122">
        <f t="shared" ref="H485:J485" si="247">H483</f>
        <v>1</v>
      </c>
      <c r="I485" s="122">
        <f t="shared" si="247"/>
        <v>0</v>
      </c>
      <c r="J485" s="122">
        <f t="shared" si="247"/>
        <v>0</v>
      </c>
      <c r="K485" s="122">
        <f t="shared" si="232"/>
        <v>1</v>
      </c>
      <c r="L485" s="122" t="s">
        <v>62</v>
      </c>
      <c r="M485" s="84">
        <v>46022</v>
      </c>
      <c r="N485" s="84">
        <v>46022</v>
      </c>
      <c r="O485" s="78"/>
      <c r="P485" s="74" t="s">
        <v>62</v>
      </c>
      <c r="Q485" s="78"/>
      <c r="R485" s="78"/>
      <c r="S485" s="56"/>
    </row>
    <row r="486" spans="1:19" s="56" customFormat="1" ht="74.45" customHeight="1" x14ac:dyDescent="0.25">
      <c r="A486" s="320" t="s">
        <v>273</v>
      </c>
      <c r="B486" s="137" t="str">
        <f>B478</f>
        <v>Результат предоставления субсидии 2 (код субсидии № 7056):</v>
      </c>
      <c r="C486" s="80" t="s">
        <v>59</v>
      </c>
      <c r="D486" s="81" t="s">
        <v>60</v>
      </c>
      <c r="E486" s="81" t="s">
        <v>61</v>
      </c>
      <c r="F486" s="80">
        <v>642</v>
      </c>
      <c r="G486" s="80">
        <v>1</v>
      </c>
      <c r="H486" s="80">
        <f>G486</f>
        <v>1</v>
      </c>
      <c r="I486" s="80">
        <v>0</v>
      </c>
      <c r="J486" s="80">
        <v>0</v>
      </c>
      <c r="K486" s="80">
        <f t="shared" si="232"/>
        <v>1</v>
      </c>
      <c r="L486" s="80"/>
      <c r="M486" s="122" t="s">
        <v>62</v>
      </c>
      <c r="N486" s="122" t="s">
        <v>62</v>
      </c>
      <c r="O486" s="78">
        <v>60000</v>
      </c>
      <c r="P486" s="78"/>
      <c r="Q486" s="78"/>
      <c r="R486" s="78"/>
      <c r="S486" s="85"/>
    </row>
    <row r="487" spans="1:19" s="85" customFormat="1" ht="15.75" x14ac:dyDescent="0.2">
      <c r="A487" s="321"/>
      <c r="B487" s="146" t="s">
        <v>70</v>
      </c>
      <c r="C487" s="122"/>
      <c r="D487" s="122" t="s">
        <v>62</v>
      </c>
      <c r="E487" s="122"/>
      <c r="F487" s="122"/>
      <c r="G487" s="122">
        <f>G486</f>
        <v>1</v>
      </c>
      <c r="H487" s="122">
        <f t="shared" ref="H487:J487" si="248">H486</f>
        <v>1</v>
      </c>
      <c r="I487" s="122">
        <f t="shared" si="248"/>
        <v>0</v>
      </c>
      <c r="J487" s="122">
        <f t="shared" si="248"/>
        <v>0</v>
      </c>
      <c r="K487" s="122">
        <f t="shared" si="232"/>
        <v>1</v>
      </c>
      <c r="L487" s="122" t="s">
        <v>62</v>
      </c>
      <c r="M487" s="84">
        <v>46022</v>
      </c>
      <c r="N487" s="84">
        <v>46022</v>
      </c>
      <c r="O487" s="78"/>
      <c r="P487" s="74" t="s">
        <v>62</v>
      </c>
      <c r="Q487" s="78"/>
      <c r="R487" s="78"/>
    </row>
    <row r="488" spans="1:19" s="85" customFormat="1" ht="14.25" x14ac:dyDescent="0.2">
      <c r="A488" s="321"/>
      <c r="B488" s="147" t="s">
        <v>76</v>
      </c>
      <c r="C488" s="122"/>
      <c r="D488" s="122"/>
      <c r="E488" s="122"/>
      <c r="F488" s="122"/>
      <c r="G488" s="122" t="s">
        <v>62</v>
      </c>
      <c r="H488" s="122"/>
      <c r="I488" s="122" t="s">
        <v>62</v>
      </c>
      <c r="J488" s="122"/>
      <c r="K488" s="122" t="str">
        <f t="shared" si="232"/>
        <v>X</v>
      </c>
      <c r="L488" s="122" t="s">
        <v>62</v>
      </c>
      <c r="M488" s="122"/>
      <c r="N488" s="122"/>
      <c r="O488" s="74" t="s">
        <v>62</v>
      </c>
      <c r="P488" s="74" t="s">
        <v>62</v>
      </c>
      <c r="Q488" s="74" t="s">
        <v>62</v>
      </c>
      <c r="R488" s="74" t="s">
        <v>62</v>
      </c>
    </row>
    <row r="489" spans="1:19" s="85" customFormat="1" ht="65.45" customHeight="1" x14ac:dyDescent="0.2">
      <c r="A489" s="321"/>
      <c r="B489" s="148" t="s">
        <v>192</v>
      </c>
      <c r="C489" s="122"/>
      <c r="D489" s="122" t="s">
        <v>62</v>
      </c>
      <c r="E489" s="122"/>
      <c r="F489" s="122"/>
      <c r="G489" s="122">
        <f>G486</f>
        <v>1</v>
      </c>
      <c r="H489" s="122">
        <f t="shared" ref="H489:J489" si="249">H486</f>
        <v>1</v>
      </c>
      <c r="I489" s="122">
        <f t="shared" si="249"/>
        <v>0</v>
      </c>
      <c r="J489" s="122">
        <f t="shared" si="249"/>
        <v>0</v>
      </c>
      <c r="K489" s="122">
        <f t="shared" si="232"/>
        <v>1</v>
      </c>
      <c r="L489" s="122" t="s">
        <v>62</v>
      </c>
      <c r="M489" s="84">
        <v>46022</v>
      </c>
      <c r="N489" s="84">
        <v>46022</v>
      </c>
      <c r="O489" s="78"/>
      <c r="P489" s="74" t="s">
        <v>62</v>
      </c>
      <c r="Q489" s="78"/>
      <c r="R489" s="78"/>
    </row>
    <row r="490" spans="1:19" s="85" customFormat="1" ht="15" customHeight="1" x14ac:dyDescent="0.2">
      <c r="A490" s="321"/>
      <c r="B490" s="147" t="s">
        <v>193</v>
      </c>
      <c r="C490" s="122"/>
      <c r="D490" s="122"/>
      <c r="E490" s="122"/>
      <c r="F490" s="122"/>
      <c r="G490" s="122" t="s">
        <v>62</v>
      </c>
      <c r="H490" s="122"/>
      <c r="I490" s="122" t="s">
        <v>62</v>
      </c>
      <c r="J490" s="122"/>
      <c r="K490" s="122" t="str">
        <f t="shared" si="232"/>
        <v>X</v>
      </c>
      <c r="L490" s="122" t="s">
        <v>62</v>
      </c>
      <c r="M490" s="122"/>
      <c r="N490" s="122"/>
      <c r="O490" s="74" t="s">
        <v>62</v>
      </c>
      <c r="P490" s="74" t="s">
        <v>62</v>
      </c>
      <c r="Q490" s="74" t="s">
        <v>62</v>
      </c>
      <c r="R490" s="74" t="s">
        <v>62</v>
      </c>
    </row>
    <row r="491" spans="1:19" s="85" customFormat="1" ht="38.65" customHeight="1" x14ac:dyDescent="0.2">
      <c r="A491" s="321"/>
      <c r="B491" s="148" t="s">
        <v>330</v>
      </c>
      <c r="C491" s="122"/>
      <c r="D491" s="122" t="s">
        <v>62</v>
      </c>
      <c r="E491" s="122"/>
      <c r="F491" s="122"/>
      <c r="G491" s="122">
        <f>G487</f>
        <v>1</v>
      </c>
      <c r="H491" s="122">
        <f t="shared" ref="H491:J491" si="250">H487</f>
        <v>1</v>
      </c>
      <c r="I491" s="122">
        <f t="shared" si="250"/>
        <v>0</v>
      </c>
      <c r="J491" s="122">
        <f t="shared" si="250"/>
        <v>0</v>
      </c>
      <c r="K491" s="122">
        <f t="shared" si="232"/>
        <v>1</v>
      </c>
      <c r="L491" s="122" t="s">
        <v>62</v>
      </c>
      <c r="M491" s="84">
        <v>46022</v>
      </c>
      <c r="N491" s="84">
        <v>46022</v>
      </c>
      <c r="O491" s="78"/>
      <c r="P491" s="74" t="s">
        <v>62</v>
      </c>
      <c r="Q491" s="78"/>
      <c r="R491" s="78"/>
    </row>
    <row r="492" spans="1:19" s="85" customFormat="1" ht="21" customHeight="1" x14ac:dyDescent="0.2">
      <c r="A492" s="321"/>
      <c r="B492" s="147" t="s">
        <v>71</v>
      </c>
      <c r="C492" s="122"/>
      <c r="D492" s="122"/>
      <c r="E492" s="122"/>
      <c r="F492" s="122"/>
      <c r="G492" s="122" t="s">
        <v>62</v>
      </c>
      <c r="H492" s="122"/>
      <c r="I492" s="122" t="s">
        <v>62</v>
      </c>
      <c r="J492" s="122"/>
      <c r="K492" s="122" t="str">
        <f t="shared" si="232"/>
        <v>X</v>
      </c>
      <c r="L492" s="122" t="s">
        <v>62</v>
      </c>
      <c r="M492" s="122"/>
      <c r="N492" s="122"/>
      <c r="O492" s="74" t="s">
        <v>62</v>
      </c>
      <c r="P492" s="74" t="s">
        <v>62</v>
      </c>
      <c r="Q492" s="74" t="s">
        <v>62</v>
      </c>
      <c r="R492" s="74" t="s">
        <v>62</v>
      </c>
    </row>
    <row r="493" spans="1:19" s="85" customFormat="1" ht="21" customHeight="1" x14ac:dyDescent="0.25">
      <c r="A493" s="322"/>
      <c r="B493" s="148" t="s">
        <v>72</v>
      </c>
      <c r="C493" s="122"/>
      <c r="D493" s="122" t="s">
        <v>62</v>
      </c>
      <c r="E493" s="122"/>
      <c r="F493" s="122"/>
      <c r="G493" s="122">
        <f>G491</f>
        <v>1</v>
      </c>
      <c r="H493" s="122">
        <f t="shared" ref="H493:J493" si="251">H491</f>
        <v>1</v>
      </c>
      <c r="I493" s="122">
        <f t="shared" si="251"/>
        <v>0</v>
      </c>
      <c r="J493" s="122">
        <f t="shared" si="251"/>
        <v>0</v>
      </c>
      <c r="K493" s="122">
        <f t="shared" si="232"/>
        <v>1</v>
      </c>
      <c r="L493" s="122" t="s">
        <v>62</v>
      </c>
      <c r="M493" s="84">
        <v>46022</v>
      </c>
      <c r="N493" s="84">
        <v>46022</v>
      </c>
      <c r="O493" s="78"/>
      <c r="P493" s="74" t="s">
        <v>62</v>
      </c>
      <c r="Q493" s="78"/>
      <c r="R493" s="78"/>
      <c r="S493" s="56"/>
    </row>
    <row r="494" spans="1:19" s="56" customFormat="1" ht="74.45" customHeight="1" x14ac:dyDescent="0.25">
      <c r="A494" s="320" t="s">
        <v>274</v>
      </c>
      <c r="B494" s="137" t="str">
        <f>B486</f>
        <v>Результат предоставления субсидии 2 (код субсидии № 7056):</v>
      </c>
      <c r="C494" s="80" t="s">
        <v>59</v>
      </c>
      <c r="D494" s="81" t="s">
        <v>60</v>
      </c>
      <c r="E494" s="81" t="s">
        <v>61</v>
      </c>
      <c r="F494" s="80">
        <v>642</v>
      </c>
      <c r="G494" s="80"/>
      <c r="H494" s="80">
        <f>G494</f>
        <v>0</v>
      </c>
      <c r="I494" s="80">
        <v>0</v>
      </c>
      <c r="J494" s="80">
        <v>0</v>
      </c>
      <c r="K494" s="80">
        <f t="shared" si="232"/>
        <v>0</v>
      </c>
      <c r="L494" s="80"/>
      <c r="M494" s="122" t="s">
        <v>62</v>
      </c>
      <c r="N494" s="122" t="s">
        <v>62</v>
      </c>
      <c r="O494" s="78"/>
      <c r="P494" s="78"/>
      <c r="Q494" s="78"/>
      <c r="R494" s="78"/>
      <c r="S494" s="85"/>
    </row>
    <row r="495" spans="1:19" s="85" customFormat="1" ht="15.75" x14ac:dyDescent="0.2">
      <c r="A495" s="321"/>
      <c r="B495" s="146" t="s">
        <v>70</v>
      </c>
      <c r="C495" s="122"/>
      <c r="D495" s="122" t="s">
        <v>62</v>
      </c>
      <c r="E495" s="122"/>
      <c r="F495" s="122"/>
      <c r="G495" s="122">
        <f>G494</f>
        <v>0</v>
      </c>
      <c r="H495" s="122">
        <f t="shared" ref="H495:J495" si="252">H494</f>
        <v>0</v>
      </c>
      <c r="I495" s="122">
        <f t="shared" si="252"/>
        <v>0</v>
      </c>
      <c r="J495" s="122">
        <f t="shared" si="252"/>
        <v>0</v>
      </c>
      <c r="K495" s="122">
        <f t="shared" si="232"/>
        <v>0</v>
      </c>
      <c r="L495" s="122" t="s">
        <v>62</v>
      </c>
      <c r="M495" s="84">
        <v>46022</v>
      </c>
      <c r="N495" s="84">
        <v>46022</v>
      </c>
      <c r="O495" s="78"/>
      <c r="P495" s="74" t="s">
        <v>62</v>
      </c>
      <c r="Q495" s="78"/>
      <c r="R495" s="78"/>
    </row>
    <row r="496" spans="1:19" s="85" customFormat="1" ht="14.25" x14ac:dyDescent="0.2">
      <c r="A496" s="321"/>
      <c r="B496" s="147" t="s">
        <v>76</v>
      </c>
      <c r="C496" s="122"/>
      <c r="D496" s="122"/>
      <c r="E496" s="122"/>
      <c r="F496" s="122"/>
      <c r="G496" s="122" t="s">
        <v>62</v>
      </c>
      <c r="H496" s="122"/>
      <c r="I496" s="122" t="s">
        <v>62</v>
      </c>
      <c r="J496" s="122"/>
      <c r="K496" s="122" t="str">
        <f t="shared" si="232"/>
        <v>X</v>
      </c>
      <c r="L496" s="122" t="s">
        <v>62</v>
      </c>
      <c r="M496" s="122"/>
      <c r="N496" s="122"/>
      <c r="O496" s="74" t="s">
        <v>62</v>
      </c>
      <c r="P496" s="74" t="s">
        <v>62</v>
      </c>
      <c r="Q496" s="74" t="s">
        <v>62</v>
      </c>
      <c r="R496" s="74" t="s">
        <v>62</v>
      </c>
    </row>
    <row r="497" spans="1:19" s="85" customFormat="1" ht="65.45" customHeight="1" x14ac:dyDescent="0.2">
      <c r="A497" s="321"/>
      <c r="B497" s="148" t="s">
        <v>192</v>
      </c>
      <c r="C497" s="122"/>
      <c r="D497" s="122" t="s">
        <v>62</v>
      </c>
      <c r="E497" s="122"/>
      <c r="F497" s="122"/>
      <c r="G497" s="122">
        <f>G494</f>
        <v>0</v>
      </c>
      <c r="H497" s="122">
        <f t="shared" ref="H497:J497" si="253">H494</f>
        <v>0</v>
      </c>
      <c r="I497" s="122">
        <f t="shared" si="253"/>
        <v>0</v>
      </c>
      <c r="J497" s="122">
        <f t="shared" si="253"/>
        <v>0</v>
      </c>
      <c r="K497" s="122">
        <f t="shared" si="232"/>
        <v>0</v>
      </c>
      <c r="L497" s="122" t="s">
        <v>62</v>
      </c>
      <c r="M497" s="84">
        <v>46022</v>
      </c>
      <c r="N497" s="84">
        <v>46022</v>
      </c>
      <c r="O497" s="78"/>
      <c r="P497" s="74" t="s">
        <v>62</v>
      </c>
      <c r="Q497" s="78"/>
      <c r="R497" s="78"/>
    </row>
    <row r="498" spans="1:19" s="85" customFormat="1" ht="15" customHeight="1" x14ac:dyDescent="0.2">
      <c r="A498" s="321"/>
      <c r="B498" s="147" t="s">
        <v>193</v>
      </c>
      <c r="C498" s="122"/>
      <c r="D498" s="122"/>
      <c r="E498" s="122"/>
      <c r="F498" s="122"/>
      <c r="G498" s="122" t="s">
        <v>62</v>
      </c>
      <c r="H498" s="122"/>
      <c r="I498" s="122" t="s">
        <v>62</v>
      </c>
      <c r="J498" s="122"/>
      <c r="K498" s="122" t="str">
        <f t="shared" si="232"/>
        <v>X</v>
      </c>
      <c r="L498" s="122" t="s">
        <v>62</v>
      </c>
      <c r="M498" s="122"/>
      <c r="N498" s="122"/>
      <c r="O498" s="74" t="s">
        <v>62</v>
      </c>
      <c r="P498" s="74" t="s">
        <v>62</v>
      </c>
      <c r="Q498" s="74" t="s">
        <v>62</v>
      </c>
      <c r="R498" s="74" t="s">
        <v>62</v>
      </c>
    </row>
    <row r="499" spans="1:19" s="85" customFormat="1" ht="38.65" customHeight="1" x14ac:dyDescent="0.2">
      <c r="A499" s="321"/>
      <c r="B499" s="148" t="s">
        <v>330</v>
      </c>
      <c r="C499" s="122"/>
      <c r="D499" s="122" t="s">
        <v>62</v>
      </c>
      <c r="E499" s="122"/>
      <c r="F499" s="122"/>
      <c r="G499" s="122">
        <f>G495</f>
        <v>0</v>
      </c>
      <c r="H499" s="122">
        <f t="shared" ref="H499:J499" si="254">H495</f>
        <v>0</v>
      </c>
      <c r="I499" s="122">
        <f t="shared" si="254"/>
        <v>0</v>
      </c>
      <c r="J499" s="122">
        <f t="shared" si="254"/>
        <v>0</v>
      </c>
      <c r="K499" s="122">
        <f t="shared" si="232"/>
        <v>0</v>
      </c>
      <c r="L499" s="122" t="s">
        <v>62</v>
      </c>
      <c r="M499" s="84">
        <v>46022</v>
      </c>
      <c r="N499" s="84">
        <v>46022</v>
      </c>
      <c r="O499" s="78"/>
      <c r="P499" s="74" t="s">
        <v>62</v>
      </c>
      <c r="Q499" s="78"/>
      <c r="R499" s="78"/>
    </row>
    <row r="500" spans="1:19" s="85" customFormat="1" ht="21" customHeight="1" x14ac:dyDescent="0.2">
      <c r="A500" s="321"/>
      <c r="B500" s="147" t="s">
        <v>71</v>
      </c>
      <c r="C500" s="122"/>
      <c r="D500" s="122"/>
      <c r="E500" s="122"/>
      <c r="F500" s="122"/>
      <c r="G500" s="122" t="s">
        <v>62</v>
      </c>
      <c r="H500" s="122"/>
      <c r="I500" s="122" t="s">
        <v>62</v>
      </c>
      <c r="J500" s="122"/>
      <c r="K500" s="122" t="str">
        <f t="shared" si="232"/>
        <v>X</v>
      </c>
      <c r="L500" s="122" t="s">
        <v>62</v>
      </c>
      <c r="M500" s="122"/>
      <c r="N500" s="122"/>
      <c r="O500" s="74" t="s">
        <v>62</v>
      </c>
      <c r="P500" s="74" t="s">
        <v>62</v>
      </c>
      <c r="Q500" s="74" t="s">
        <v>62</v>
      </c>
      <c r="R500" s="74" t="s">
        <v>62</v>
      </c>
    </row>
    <row r="501" spans="1:19" s="85" customFormat="1" ht="21" customHeight="1" x14ac:dyDescent="0.25">
      <c r="A501" s="322"/>
      <c r="B501" s="148" t="s">
        <v>72</v>
      </c>
      <c r="C501" s="122"/>
      <c r="D501" s="122" t="s">
        <v>62</v>
      </c>
      <c r="E501" s="122"/>
      <c r="F501" s="122"/>
      <c r="G501" s="122">
        <f>G499</f>
        <v>0</v>
      </c>
      <c r="H501" s="122">
        <f t="shared" ref="H501:J501" si="255">H499</f>
        <v>0</v>
      </c>
      <c r="I501" s="122">
        <f t="shared" si="255"/>
        <v>0</v>
      </c>
      <c r="J501" s="122">
        <f t="shared" si="255"/>
        <v>0</v>
      </c>
      <c r="K501" s="122">
        <f t="shared" si="232"/>
        <v>0</v>
      </c>
      <c r="L501" s="122" t="s">
        <v>62</v>
      </c>
      <c r="M501" s="84">
        <v>46022</v>
      </c>
      <c r="N501" s="84">
        <v>46022</v>
      </c>
      <c r="O501" s="78"/>
      <c r="P501" s="74" t="s">
        <v>62</v>
      </c>
      <c r="Q501" s="78"/>
      <c r="R501" s="78"/>
      <c r="S501" s="56"/>
    </row>
    <row r="502" spans="1:19" s="56" customFormat="1" ht="74.45" customHeight="1" x14ac:dyDescent="0.25">
      <c r="A502" s="320" t="s">
        <v>275</v>
      </c>
      <c r="B502" s="137" t="str">
        <f>B494</f>
        <v>Результат предоставления субсидии 2 (код субсидии № 7056):</v>
      </c>
      <c r="C502" s="80" t="s">
        <v>59</v>
      </c>
      <c r="D502" s="81" t="s">
        <v>60</v>
      </c>
      <c r="E502" s="81" t="s">
        <v>61</v>
      </c>
      <c r="F502" s="80">
        <v>642</v>
      </c>
      <c r="G502" s="80">
        <v>1</v>
      </c>
      <c r="H502" s="80">
        <f>G502</f>
        <v>1</v>
      </c>
      <c r="I502" s="80">
        <v>0</v>
      </c>
      <c r="J502" s="80">
        <v>0</v>
      </c>
      <c r="K502" s="80">
        <f t="shared" si="232"/>
        <v>1</v>
      </c>
      <c r="L502" s="80"/>
      <c r="M502" s="122" t="s">
        <v>62</v>
      </c>
      <c r="N502" s="122" t="s">
        <v>62</v>
      </c>
      <c r="O502" s="78">
        <v>150000</v>
      </c>
      <c r="P502" s="78"/>
      <c r="Q502" s="78"/>
      <c r="R502" s="78"/>
      <c r="S502" s="85"/>
    </row>
    <row r="503" spans="1:19" s="85" customFormat="1" ht="15.75" x14ac:dyDescent="0.2">
      <c r="A503" s="321"/>
      <c r="B503" s="146" t="s">
        <v>70</v>
      </c>
      <c r="C503" s="122"/>
      <c r="D503" s="122" t="s">
        <v>62</v>
      </c>
      <c r="E503" s="122"/>
      <c r="F503" s="122"/>
      <c r="G503" s="122">
        <f>G502</f>
        <v>1</v>
      </c>
      <c r="H503" s="122">
        <f t="shared" ref="H503:J503" si="256">H502</f>
        <v>1</v>
      </c>
      <c r="I503" s="122">
        <f t="shared" si="256"/>
        <v>0</v>
      </c>
      <c r="J503" s="122">
        <f t="shared" si="256"/>
        <v>0</v>
      </c>
      <c r="K503" s="122">
        <f t="shared" si="232"/>
        <v>1</v>
      </c>
      <c r="L503" s="122" t="s">
        <v>62</v>
      </c>
      <c r="M503" s="84">
        <v>46022</v>
      </c>
      <c r="N503" s="84">
        <v>46022</v>
      </c>
      <c r="O503" s="78"/>
      <c r="P503" s="74" t="s">
        <v>62</v>
      </c>
      <c r="Q503" s="78"/>
      <c r="R503" s="78"/>
    </row>
    <row r="504" spans="1:19" s="85" customFormat="1" ht="14.25" x14ac:dyDescent="0.2">
      <c r="A504" s="321"/>
      <c r="B504" s="147" t="s">
        <v>76</v>
      </c>
      <c r="C504" s="122"/>
      <c r="D504" s="122"/>
      <c r="E504" s="122"/>
      <c r="F504" s="122"/>
      <c r="G504" s="122" t="s">
        <v>62</v>
      </c>
      <c r="H504" s="122"/>
      <c r="I504" s="122" t="s">
        <v>62</v>
      </c>
      <c r="J504" s="122"/>
      <c r="K504" s="122" t="str">
        <f t="shared" si="232"/>
        <v>X</v>
      </c>
      <c r="L504" s="122" t="s">
        <v>62</v>
      </c>
      <c r="M504" s="122"/>
      <c r="N504" s="122"/>
      <c r="O504" s="74" t="s">
        <v>62</v>
      </c>
      <c r="P504" s="74" t="s">
        <v>62</v>
      </c>
      <c r="Q504" s="74" t="s">
        <v>62</v>
      </c>
      <c r="R504" s="74" t="s">
        <v>62</v>
      </c>
    </row>
    <row r="505" spans="1:19" s="85" customFormat="1" ht="65.45" customHeight="1" x14ac:dyDescent="0.2">
      <c r="A505" s="321"/>
      <c r="B505" s="148" t="s">
        <v>192</v>
      </c>
      <c r="C505" s="122"/>
      <c r="D505" s="122" t="s">
        <v>62</v>
      </c>
      <c r="E505" s="122"/>
      <c r="F505" s="122"/>
      <c r="G505" s="122">
        <f>G502</f>
        <v>1</v>
      </c>
      <c r="H505" s="122">
        <f t="shared" ref="H505:J505" si="257">H502</f>
        <v>1</v>
      </c>
      <c r="I505" s="122">
        <f t="shared" si="257"/>
        <v>0</v>
      </c>
      <c r="J505" s="122">
        <f t="shared" si="257"/>
        <v>0</v>
      </c>
      <c r="K505" s="122">
        <f t="shared" si="232"/>
        <v>1</v>
      </c>
      <c r="L505" s="122" t="s">
        <v>62</v>
      </c>
      <c r="M505" s="84">
        <v>46022</v>
      </c>
      <c r="N505" s="84">
        <v>46022</v>
      </c>
      <c r="O505" s="78"/>
      <c r="P505" s="74" t="s">
        <v>62</v>
      </c>
      <c r="Q505" s="78"/>
      <c r="R505" s="78"/>
    </row>
    <row r="506" spans="1:19" s="85" customFormat="1" ht="15" customHeight="1" x14ac:dyDescent="0.2">
      <c r="A506" s="321"/>
      <c r="B506" s="147" t="s">
        <v>193</v>
      </c>
      <c r="C506" s="122"/>
      <c r="D506" s="122"/>
      <c r="E506" s="122"/>
      <c r="F506" s="122"/>
      <c r="G506" s="122" t="s">
        <v>62</v>
      </c>
      <c r="H506" s="122"/>
      <c r="I506" s="122" t="s">
        <v>62</v>
      </c>
      <c r="J506" s="122"/>
      <c r="K506" s="122" t="str">
        <f t="shared" si="232"/>
        <v>X</v>
      </c>
      <c r="L506" s="122" t="s">
        <v>62</v>
      </c>
      <c r="M506" s="122"/>
      <c r="N506" s="122"/>
      <c r="O506" s="74" t="s">
        <v>62</v>
      </c>
      <c r="P506" s="74" t="s">
        <v>62</v>
      </c>
      <c r="Q506" s="74" t="s">
        <v>62</v>
      </c>
      <c r="R506" s="74" t="s">
        <v>62</v>
      </c>
    </row>
    <row r="507" spans="1:19" s="85" customFormat="1" ht="38.65" customHeight="1" x14ac:dyDescent="0.2">
      <c r="A507" s="321"/>
      <c r="B507" s="148" t="s">
        <v>330</v>
      </c>
      <c r="C507" s="122"/>
      <c r="D507" s="122" t="s">
        <v>62</v>
      </c>
      <c r="E507" s="122"/>
      <c r="F507" s="122"/>
      <c r="G507" s="122">
        <f>G503</f>
        <v>1</v>
      </c>
      <c r="H507" s="122">
        <f t="shared" ref="H507:J507" si="258">H503</f>
        <v>1</v>
      </c>
      <c r="I507" s="122">
        <f t="shared" si="258"/>
        <v>0</v>
      </c>
      <c r="J507" s="122">
        <f t="shared" si="258"/>
        <v>0</v>
      </c>
      <c r="K507" s="122">
        <f t="shared" si="232"/>
        <v>1</v>
      </c>
      <c r="L507" s="122" t="s">
        <v>62</v>
      </c>
      <c r="M507" s="84">
        <v>46022</v>
      </c>
      <c r="N507" s="84">
        <v>46022</v>
      </c>
      <c r="O507" s="78"/>
      <c r="P507" s="74" t="s">
        <v>62</v>
      </c>
      <c r="Q507" s="78"/>
      <c r="R507" s="78"/>
    </row>
    <row r="508" spans="1:19" s="85" customFormat="1" ht="21" customHeight="1" x14ac:dyDescent="0.2">
      <c r="A508" s="321"/>
      <c r="B508" s="147" t="s">
        <v>71</v>
      </c>
      <c r="C508" s="122"/>
      <c r="D508" s="122"/>
      <c r="E508" s="122"/>
      <c r="F508" s="122"/>
      <c r="G508" s="122" t="s">
        <v>62</v>
      </c>
      <c r="H508" s="122"/>
      <c r="I508" s="122" t="s">
        <v>62</v>
      </c>
      <c r="J508" s="122"/>
      <c r="K508" s="122" t="str">
        <f t="shared" si="232"/>
        <v>X</v>
      </c>
      <c r="L508" s="122" t="s">
        <v>62</v>
      </c>
      <c r="M508" s="122"/>
      <c r="N508" s="122"/>
      <c r="O508" s="74" t="s">
        <v>62</v>
      </c>
      <c r="P508" s="74" t="s">
        <v>62</v>
      </c>
      <c r="Q508" s="74" t="s">
        <v>62</v>
      </c>
      <c r="R508" s="74" t="s">
        <v>62</v>
      </c>
    </row>
    <row r="509" spans="1:19" s="85" customFormat="1" ht="21" customHeight="1" x14ac:dyDescent="0.25">
      <c r="A509" s="322"/>
      <c r="B509" s="148" t="s">
        <v>72</v>
      </c>
      <c r="C509" s="122"/>
      <c r="D509" s="122" t="s">
        <v>62</v>
      </c>
      <c r="E509" s="122"/>
      <c r="F509" s="122"/>
      <c r="G509" s="122">
        <f>G507</f>
        <v>1</v>
      </c>
      <c r="H509" s="122">
        <f t="shared" ref="H509:J509" si="259">H507</f>
        <v>1</v>
      </c>
      <c r="I509" s="122">
        <f t="shared" si="259"/>
        <v>0</v>
      </c>
      <c r="J509" s="122">
        <f t="shared" si="259"/>
        <v>0</v>
      </c>
      <c r="K509" s="122">
        <f t="shared" si="232"/>
        <v>1</v>
      </c>
      <c r="L509" s="122" t="s">
        <v>62</v>
      </c>
      <c r="M509" s="84">
        <v>46022</v>
      </c>
      <c r="N509" s="84">
        <v>46022</v>
      </c>
      <c r="O509" s="78"/>
      <c r="P509" s="74" t="s">
        <v>62</v>
      </c>
      <c r="Q509" s="78"/>
      <c r="R509" s="78"/>
      <c r="S509" s="56"/>
    </row>
    <row r="510" spans="1:19" s="56" customFormat="1" ht="74.45" customHeight="1" x14ac:dyDescent="0.25">
      <c r="A510" s="320" t="s">
        <v>276</v>
      </c>
      <c r="B510" s="137" t="str">
        <f>B502</f>
        <v>Результат предоставления субсидии 2 (код субсидии № 7056):</v>
      </c>
      <c r="C510" s="80" t="s">
        <v>59</v>
      </c>
      <c r="D510" s="81" t="s">
        <v>60</v>
      </c>
      <c r="E510" s="81" t="s">
        <v>61</v>
      </c>
      <c r="F510" s="80">
        <v>642</v>
      </c>
      <c r="G510" s="80"/>
      <c r="H510" s="80">
        <f>G510</f>
        <v>0</v>
      </c>
      <c r="I510" s="80">
        <v>0</v>
      </c>
      <c r="J510" s="80">
        <v>0</v>
      </c>
      <c r="K510" s="80">
        <f t="shared" si="232"/>
        <v>0</v>
      </c>
      <c r="L510" s="80"/>
      <c r="M510" s="122" t="s">
        <v>62</v>
      </c>
      <c r="N510" s="122" t="s">
        <v>62</v>
      </c>
      <c r="O510" s="78"/>
      <c r="P510" s="78"/>
      <c r="Q510" s="78"/>
      <c r="R510" s="78"/>
      <c r="S510" s="85"/>
    </row>
    <row r="511" spans="1:19" s="85" customFormat="1" ht="15.75" x14ac:dyDescent="0.2">
      <c r="A511" s="321"/>
      <c r="B511" s="146" t="s">
        <v>70</v>
      </c>
      <c r="C511" s="122"/>
      <c r="D511" s="122" t="s">
        <v>62</v>
      </c>
      <c r="E511" s="122"/>
      <c r="F511" s="122"/>
      <c r="G511" s="122">
        <f>G510</f>
        <v>0</v>
      </c>
      <c r="H511" s="122">
        <f t="shared" ref="H511:J511" si="260">H510</f>
        <v>0</v>
      </c>
      <c r="I511" s="122">
        <f t="shared" si="260"/>
        <v>0</v>
      </c>
      <c r="J511" s="122">
        <f t="shared" si="260"/>
        <v>0</v>
      </c>
      <c r="K511" s="122">
        <f t="shared" si="232"/>
        <v>0</v>
      </c>
      <c r="L511" s="122" t="s">
        <v>62</v>
      </c>
      <c r="M511" s="84">
        <v>46022</v>
      </c>
      <c r="N511" s="84">
        <v>46022</v>
      </c>
      <c r="O511" s="78"/>
      <c r="P511" s="74" t="s">
        <v>62</v>
      </c>
      <c r="Q511" s="78"/>
      <c r="R511" s="78"/>
    </row>
    <row r="512" spans="1:19" s="85" customFormat="1" ht="14.25" x14ac:dyDescent="0.2">
      <c r="A512" s="321"/>
      <c r="B512" s="147" t="s">
        <v>76</v>
      </c>
      <c r="C512" s="122"/>
      <c r="D512" s="122"/>
      <c r="E512" s="122"/>
      <c r="F512" s="122"/>
      <c r="G512" s="122" t="s">
        <v>62</v>
      </c>
      <c r="H512" s="122"/>
      <c r="I512" s="122" t="s">
        <v>62</v>
      </c>
      <c r="J512" s="122"/>
      <c r="K512" s="122" t="str">
        <f t="shared" si="232"/>
        <v>X</v>
      </c>
      <c r="L512" s="122" t="s">
        <v>62</v>
      </c>
      <c r="M512" s="122"/>
      <c r="N512" s="122"/>
      <c r="O512" s="74" t="s">
        <v>62</v>
      </c>
      <c r="P512" s="74" t="s">
        <v>62</v>
      </c>
      <c r="Q512" s="74" t="s">
        <v>62</v>
      </c>
      <c r="R512" s="74" t="s">
        <v>62</v>
      </c>
    </row>
    <row r="513" spans="1:19" s="85" customFormat="1" ht="65.45" customHeight="1" x14ac:dyDescent="0.2">
      <c r="A513" s="321"/>
      <c r="B513" s="148" t="s">
        <v>192</v>
      </c>
      <c r="C513" s="122"/>
      <c r="D513" s="122" t="s">
        <v>62</v>
      </c>
      <c r="E513" s="122"/>
      <c r="F513" s="122"/>
      <c r="G513" s="122">
        <f>G510</f>
        <v>0</v>
      </c>
      <c r="H513" s="122">
        <f t="shared" ref="H513:J513" si="261">H510</f>
        <v>0</v>
      </c>
      <c r="I513" s="122">
        <f t="shared" si="261"/>
        <v>0</v>
      </c>
      <c r="J513" s="122">
        <f t="shared" si="261"/>
        <v>0</v>
      </c>
      <c r="K513" s="122">
        <f t="shared" si="232"/>
        <v>0</v>
      </c>
      <c r="L513" s="122" t="s">
        <v>62</v>
      </c>
      <c r="M513" s="84">
        <v>46022</v>
      </c>
      <c r="N513" s="84">
        <v>46022</v>
      </c>
      <c r="O513" s="78"/>
      <c r="P513" s="74" t="s">
        <v>62</v>
      </c>
      <c r="Q513" s="78"/>
      <c r="R513" s="78"/>
    </row>
    <row r="514" spans="1:19" s="85" customFormat="1" ht="15" customHeight="1" x14ac:dyDescent="0.2">
      <c r="A514" s="321"/>
      <c r="B514" s="147" t="s">
        <v>193</v>
      </c>
      <c r="C514" s="122"/>
      <c r="D514" s="122"/>
      <c r="E514" s="122"/>
      <c r="F514" s="122"/>
      <c r="G514" s="122" t="s">
        <v>62</v>
      </c>
      <c r="H514" s="122"/>
      <c r="I514" s="122" t="s">
        <v>62</v>
      </c>
      <c r="J514" s="122"/>
      <c r="K514" s="122" t="str">
        <f t="shared" si="232"/>
        <v>X</v>
      </c>
      <c r="L514" s="122" t="s">
        <v>62</v>
      </c>
      <c r="M514" s="122"/>
      <c r="N514" s="122"/>
      <c r="O514" s="74" t="s">
        <v>62</v>
      </c>
      <c r="P514" s="74" t="s">
        <v>62</v>
      </c>
      <c r="Q514" s="74" t="s">
        <v>62</v>
      </c>
      <c r="R514" s="74" t="s">
        <v>62</v>
      </c>
    </row>
    <row r="515" spans="1:19" s="85" customFormat="1" ht="38.65" customHeight="1" x14ac:dyDescent="0.2">
      <c r="A515" s="321"/>
      <c r="B515" s="148" t="s">
        <v>330</v>
      </c>
      <c r="C515" s="122"/>
      <c r="D515" s="122" t="s">
        <v>62</v>
      </c>
      <c r="E515" s="122"/>
      <c r="F515" s="122"/>
      <c r="G515" s="122">
        <f>G511</f>
        <v>0</v>
      </c>
      <c r="H515" s="122">
        <f t="shared" ref="H515:J515" si="262">H511</f>
        <v>0</v>
      </c>
      <c r="I515" s="122">
        <f t="shared" si="262"/>
        <v>0</v>
      </c>
      <c r="J515" s="122">
        <f t="shared" si="262"/>
        <v>0</v>
      </c>
      <c r="K515" s="122">
        <f t="shared" si="232"/>
        <v>0</v>
      </c>
      <c r="L515" s="122" t="s">
        <v>62</v>
      </c>
      <c r="M515" s="84">
        <v>46022</v>
      </c>
      <c r="N515" s="84">
        <v>46022</v>
      </c>
      <c r="O515" s="78"/>
      <c r="P515" s="74" t="s">
        <v>62</v>
      </c>
      <c r="Q515" s="78"/>
      <c r="R515" s="78"/>
    </row>
    <row r="516" spans="1:19" s="85" customFormat="1" ht="21" customHeight="1" x14ac:dyDescent="0.2">
      <c r="A516" s="321"/>
      <c r="B516" s="147" t="s">
        <v>71</v>
      </c>
      <c r="C516" s="122"/>
      <c r="D516" s="122"/>
      <c r="E516" s="122"/>
      <c r="F516" s="122"/>
      <c r="G516" s="122" t="s">
        <v>62</v>
      </c>
      <c r="H516" s="122"/>
      <c r="I516" s="122" t="s">
        <v>62</v>
      </c>
      <c r="J516" s="122"/>
      <c r="K516" s="122" t="str">
        <f t="shared" si="232"/>
        <v>X</v>
      </c>
      <c r="L516" s="122" t="s">
        <v>62</v>
      </c>
      <c r="M516" s="122"/>
      <c r="N516" s="122"/>
      <c r="O516" s="74" t="s">
        <v>62</v>
      </c>
      <c r="P516" s="74" t="s">
        <v>62</v>
      </c>
      <c r="Q516" s="74" t="s">
        <v>62</v>
      </c>
      <c r="R516" s="74" t="s">
        <v>62</v>
      </c>
    </row>
    <row r="517" spans="1:19" s="85" customFormat="1" ht="21" customHeight="1" x14ac:dyDescent="0.25">
      <c r="A517" s="322"/>
      <c r="B517" s="148" t="s">
        <v>72</v>
      </c>
      <c r="C517" s="122"/>
      <c r="D517" s="122" t="s">
        <v>62</v>
      </c>
      <c r="E517" s="122"/>
      <c r="F517" s="122"/>
      <c r="G517" s="122">
        <f>G515</f>
        <v>0</v>
      </c>
      <c r="H517" s="122">
        <f t="shared" ref="H517:J517" si="263">H515</f>
        <v>0</v>
      </c>
      <c r="I517" s="122">
        <f t="shared" si="263"/>
        <v>0</v>
      </c>
      <c r="J517" s="122">
        <f t="shared" si="263"/>
        <v>0</v>
      </c>
      <c r="K517" s="122">
        <f t="shared" si="232"/>
        <v>0</v>
      </c>
      <c r="L517" s="122" t="s">
        <v>62</v>
      </c>
      <c r="M517" s="84">
        <v>46022</v>
      </c>
      <c r="N517" s="84">
        <v>46022</v>
      </c>
      <c r="O517" s="78"/>
      <c r="P517" s="74" t="s">
        <v>62</v>
      </c>
      <c r="Q517" s="78"/>
      <c r="R517" s="78"/>
      <c r="S517" s="56"/>
    </row>
    <row r="518" spans="1:19" s="56" customFormat="1" ht="74.45" customHeight="1" x14ac:dyDescent="0.25">
      <c r="A518" s="320" t="s">
        <v>277</v>
      </c>
      <c r="B518" s="137" t="str">
        <f>B510</f>
        <v>Результат предоставления субсидии 2 (код субсидии № 7056):</v>
      </c>
      <c r="C518" s="80" t="s">
        <v>59</v>
      </c>
      <c r="D518" s="81" t="s">
        <v>60</v>
      </c>
      <c r="E518" s="81" t="s">
        <v>61</v>
      </c>
      <c r="F518" s="80">
        <v>642</v>
      </c>
      <c r="G518" s="80"/>
      <c r="H518" s="80">
        <f>G518</f>
        <v>0</v>
      </c>
      <c r="I518" s="80">
        <v>0</v>
      </c>
      <c r="J518" s="80">
        <v>0</v>
      </c>
      <c r="K518" s="80">
        <f t="shared" si="232"/>
        <v>0</v>
      </c>
      <c r="L518" s="80"/>
      <c r="M518" s="122" t="s">
        <v>62</v>
      </c>
      <c r="N518" s="122" t="s">
        <v>62</v>
      </c>
      <c r="O518" s="78"/>
      <c r="P518" s="78"/>
      <c r="Q518" s="78"/>
      <c r="R518" s="78"/>
      <c r="S518" s="85"/>
    </row>
    <row r="519" spans="1:19" s="85" customFormat="1" ht="15.75" x14ac:dyDescent="0.2">
      <c r="A519" s="321"/>
      <c r="B519" s="146" t="s">
        <v>70</v>
      </c>
      <c r="C519" s="122"/>
      <c r="D519" s="122" t="s">
        <v>62</v>
      </c>
      <c r="E519" s="122"/>
      <c r="F519" s="122"/>
      <c r="G519" s="122">
        <f>G518</f>
        <v>0</v>
      </c>
      <c r="H519" s="122">
        <f t="shared" ref="H519:J519" si="264">H518</f>
        <v>0</v>
      </c>
      <c r="I519" s="122">
        <f t="shared" si="264"/>
        <v>0</v>
      </c>
      <c r="J519" s="122">
        <f t="shared" si="264"/>
        <v>0</v>
      </c>
      <c r="K519" s="122">
        <f t="shared" ref="K519:K582" si="265">G519</f>
        <v>0</v>
      </c>
      <c r="L519" s="122" t="s">
        <v>62</v>
      </c>
      <c r="M519" s="84">
        <v>46022</v>
      </c>
      <c r="N519" s="84">
        <v>46022</v>
      </c>
      <c r="O519" s="78"/>
      <c r="P519" s="74" t="s">
        <v>62</v>
      </c>
      <c r="Q519" s="78"/>
      <c r="R519" s="78"/>
    </row>
    <row r="520" spans="1:19" s="85" customFormat="1" ht="14.25" x14ac:dyDescent="0.2">
      <c r="A520" s="321"/>
      <c r="B520" s="147" t="s">
        <v>76</v>
      </c>
      <c r="C520" s="122"/>
      <c r="D520" s="122"/>
      <c r="E520" s="122"/>
      <c r="F520" s="122"/>
      <c r="G520" s="122" t="s">
        <v>62</v>
      </c>
      <c r="H520" s="122"/>
      <c r="I520" s="122" t="s">
        <v>62</v>
      </c>
      <c r="J520" s="122"/>
      <c r="K520" s="122" t="str">
        <f t="shared" si="265"/>
        <v>X</v>
      </c>
      <c r="L520" s="122" t="s">
        <v>62</v>
      </c>
      <c r="M520" s="122"/>
      <c r="N520" s="122"/>
      <c r="O520" s="74" t="s">
        <v>62</v>
      </c>
      <c r="P520" s="74" t="s">
        <v>62</v>
      </c>
      <c r="Q520" s="74" t="s">
        <v>62</v>
      </c>
      <c r="R520" s="74" t="s">
        <v>62</v>
      </c>
    </row>
    <row r="521" spans="1:19" s="85" customFormat="1" ht="65.45" customHeight="1" x14ac:dyDescent="0.2">
      <c r="A521" s="321"/>
      <c r="B521" s="148" t="s">
        <v>192</v>
      </c>
      <c r="C521" s="122"/>
      <c r="D521" s="122" t="s">
        <v>62</v>
      </c>
      <c r="E521" s="122"/>
      <c r="F521" s="122"/>
      <c r="G521" s="122">
        <f>G518</f>
        <v>0</v>
      </c>
      <c r="H521" s="122">
        <f t="shared" ref="H521:J521" si="266">H518</f>
        <v>0</v>
      </c>
      <c r="I521" s="122">
        <f t="shared" si="266"/>
        <v>0</v>
      </c>
      <c r="J521" s="122">
        <f t="shared" si="266"/>
        <v>0</v>
      </c>
      <c r="K521" s="122">
        <f t="shared" si="265"/>
        <v>0</v>
      </c>
      <c r="L521" s="122" t="s">
        <v>62</v>
      </c>
      <c r="M521" s="84">
        <v>46022</v>
      </c>
      <c r="N521" s="84">
        <v>46022</v>
      </c>
      <c r="O521" s="78"/>
      <c r="P521" s="74" t="s">
        <v>62</v>
      </c>
      <c r="Q521" s="78"/>
      <c r="R521" s="78"/>
    </row>
    <row r="522" spans="1:19" s="85" customFormat="1" ht="15" customHeight="1" x14ac:dyDescent="0.2">
      <c r="A522" s="321"/>
      <c r="B522" s="147" t="s">
        <v>193</v>
      </c>
      <c r="C522" s="122"/>
      <c r="D522" s="122"/>
      <c r="E522" s="122"/>
      <c r="F522" s="122"/>
      <c r="G522" s="122" t="s">
        <v>62</v>
      </c>
      <c r="H522" s="122"/>
      <c r="I522" s="122" t="s">
        <v>62</v>
      </c>
      <c r="J522" s="122"/>
      <c r="K522" s="122" t="str">
        <f t="shared" si="265"/>
        <v>X</v>
      </c>
      <c r="L522" s="122" t="s">
        <v>62</v>
      </c>
      <c r="M522" s="122"/>
      <c r="N522" s="122"/>
      <c r="O522" s="74" t="s">
        <v>62</v>
      </c>
      <c r="P522" s="74" t="s">
        <v>62</v>
      </c>
      <c r="Q522" s="74" t="s">
        <v>62</v>
      </c>
      <c r="R522" s="74" t="s">
        <v>62</v>
      </c>
    </row>
    <row r="523" spans="1:19" s="85" customFormat="1" ht="38.65" customHeight="1" x14ac:dyDescent="0.2">
      <c r="A523" s="321"/>
      <c r="B523" s="148" t="s">
        <v>330</v>
      </c>
      <c r="C523" s="122"/>
      <c r="D523" s="122" t="s">
        <v>62</v>
      </c>
      <c r="E523" s="122"/>
      <c r="F523" s="122"/>
      <c r="G523" s="122">
        <f>G519</f>
        <v>0</v>
      </c>
      <c r="H523" s="122">
        <f t="shared" ref="H523:J523" si="267">H519</f>
        <v>0</v>
      </c>
      <c r="I523" s="122">
        <f t="shared" si="267"/>
        <v>0</v>
      </c>
      <c r="J523" s="122">
        <f t="shared" si="267"/>
        <v>0</v>
      </c>
      <c r="K523" s="122">
        <f t="shared" si="265"/>
        <v>0</v>
      </c>
      <c r="L523" s="122" t="s">
        <v>62</v>
      </c>
      <c r="M523" s="84">
        <v>46022</v>
      </c>
      <c r="N523" s="84">
        <v>46022</v>
      </c>
      <c r="O523" s="78"/>
      <c r="P523" s="74" t="s">
        <v>62</v>
      </c>
      <c r="Q523" s="78"/>
      <c r="R523" s="78"/>
    </row>
    <row r="524" spans="1:19" s="85" customFormat="1" ht="21" customHeight="1" x14ac:dyDescent="0.2">
      <c r="A524" s="321"/>
      <c r="B524" s="147" t="s">
        <v>71</v>
      </c>
      <c r="C524" s="122"/>
      <c r="D524" s="122"/>
      <c r="E524" s="122"/>
      <c r="F524" s="122"/>
      <c r="G524" s="122" t="s">
        <v>62</v>
      </c>
      <c r="H524" s="122"/>
      <c r="I524" s="122" t="s">
        <v>62</v>
      </c>
      <c r="J524" s="122"/>
      <c r="K524" s="122" t="str">
        <f t="shared" si="265"/>
        <v>X</v>
      </c>
      <c r="L524" s="122" t="s">
        <v>62</v>
      </c>
      <c r="M524" s="122"/>
      <c r="N524" s="122"/>
      <c r="O524" s="74" t="s">
        <v>62</v>
      </c>
      <c r="P524" s="74" t="s">
        <v>62</v>
      </c>
      <c r="Q524" s="74" t="s">
        <v>62</v>
      </c>
      <c r="R524" s="74" t="s">
        <v>62</v>
      </c>
    </row>
    <row r="525" spans="1:19" s="85" customFormat="1" ht="21" customHeight="1" x14ac:dyDescent="0.25">
      <c r="A525" s="322"/>
      <c r="B525" s="148" t="s">
        <v>72</v>
      </c>
      <c r="C525" s="122"/>
      <c r="D525" s="122" t="s">
        <v>62</v>
      </c>
      <c r="E525" s="122"/>
      <c r="F525" s="122"/>
      <c r="G525" s="122">
        <f>G523</f>
        <v>0</v>
      </c>
      <c r="H525" s="122">
        <f t="shared" ref="H525:J525" si="268">H523</f>
        <v>0</v>
      </c>
      <c r="I525" s="122">
        <f t="shared" si="268"/>
        <v>0</v>
      </c>
      <c r="J525" s="122">
        <f t="shared" si="268"/>
        <v>0</v>
      </c>
      <c r="K525" s="122">
        <f t="shared" si="265"/>
        <v>0</v>
      </c>
      <c r="L525" s="122" t="s">
        <v>62</v>
      </c>
      <c r="M525" s="84">
        <v>46022</v>
      </c>
      <c r="N525" s="84">
        <v>46022</v>
      </c>
      <c r="O525" s="78"/>
      <c r="P525" s="74" t="s">
        <v>62</v>
      </c>
      <c r="Q525" s="78"/>
      <c r="R525" s="78"/>
      <c r="S525" s="56"/>
    </row>
    <row r="526" spans="1:19" s="56" customFormat="1" ht="74.45" customHeight="1" x14ac:dyDescent="0.25">
      <c r="A526" s="320" t="s">
        <v>278</v>
      </c>
      <c r="B526" s="137" t="str">
        <f>B518</f>
        <v>Результат предоставления субсидии 2 (код субсидии № 7056):</v>
      </c>
      <c r="C526" s="80" t="s">
        <v>59</v>
      </c>
      <c r="D526" s="81" t="s">
        <v>60</v>
      </c>
      <c r="E526" s="81" t="s">
        <v>61</v>
      </c>
      <c r="F526" s="80">
        <v>642</v>
      </c>
      <c r="G526" s="80"/>
      <c r="H526" s="80">
        <f>G526</f>
        <v>0</v>
      </c>
      <c r="I526" s="80">
        <v>0</v>
      </c>
      <c r="J526" s="80">
        <v>0</v>
      </c>
      <c r="K526" s="80">
        <f t="shared" si="265"/>
        <v>0</v>
      </c>
      <c r="L526" s="80"/>
      <c r="M526" s="122" t="s">
        <v>62</v>
      </c>
      <c r="N526" s="122" t="s">
        <v>62</v>
      </c>
      <c r="O526" s="78"/>
      <c r="P526" s="78"/>
      <c r="Q526" s="78"/>
      <c r="R526" s="78"/>
      <c r="S526" s="85"/>
    </row>
    <row r="527" spans="1:19" s="85" customFormat="1" ht="15.75" x14ac:dyDescent="0.2">
      <c r="A527" s="321"/>
      <c r="B527" s="146" t="s">
        <v>70</v>
      </c>
      <c r="C527" s="122"/>
      <c r="D527" s="122" t="s">
        <v>62</v>
      </c>
      <c r="E527" s="122"/>
      <c r="F527" s="122"/>
      <c r="G527" s="122">
        <f>G526</f>
        <v>0</v>
      </c>
      <c r="H527" s="122">
        <f t="shared" ref="H527:J527" si="269">H526</f>
        <v>0</v>
      </c>
      <c r="I527" s="122">
        <f t="shared" si="269"/>
        <v>0</v>
      </c>
      <c r="J527" s="122">
        <f t="shared" si="269"/>
        <v>0</v>
      </c>
      <c r="K527" s="122">
        <f t="shared" si="265"/>
        <v>0</v>
      </c>
      <c r="L527" s="122" t="s">
        <v>62</v>
      </c>
      <c r="M527" s="84">
        <v>46022</v>
      </c>
      <c r="N527" s="84">
        <v>46022</v>
      </c>
      <c r="O527" s="78"/>
      <c r="P527" s="74" t="s">
        <v>62</v>
      </c>
      <c r="Q527" s="78"/>
      <c r="R527" s="78"/>
    </row>
    <row r="528" spans="1:19" s="85" customFormat="1" ht="14.25" x14ac:dyDescent="0.2">
      <c r="A528" s="321"/>
      <c r="B528" s="147" t="s">
        <v>76</v>
      </c>
      <c r="C528" s="122"/>
      <c r="D528" s="122"/>
      <c r="E528" s="122"/>
      <c r="F528" s="122"/>
      <c r="G528" s="122" t="s">
        <v>62</v>
      </c>
      <c r="H528" s="122"/>
      <c r="I528" s="122" t="s">
        <v>62</v>
      </c>
      <c r="J528" s="122"/>
      <c r="K528" s="122" t="str">
        <f t="shared" si="265"/>
        <v>X</v>
      </c>
      <c r="L528" s="122" t="s">
        <v>62</v>
      </c>
      <c r="M528" s="122"/>
      <c r="N528" s="122"/>
      <c r="O528" s="74" t="s">
        <v>62</v>
      </c>
      <c r="P528" s="74" t="s">
        <v>62</v>
      </c>
      <c r="Q528" s="74" t="s">
        <v>62</v>
      </c>
      <c r="R528" s="74" t="s">
        <v>62</v>
      </c>
    </row>
    <row r="529" spans="1:19" s="85" customFormat="1" ht="65.45" customHeight="1" x14ac:dyDescent="0.2">
      <c r="A529" s="321"/>
      <c r="B529" s="148" t="s">
        <v>192</v>
      </c>
      <c r="C529" s="122"/>
      <c r="D529" s="122" t="s">
        <v>62</v>
      </c>
      <c r="E529" s="122"/>
      <c r="F529" s="122"/>
      <c r="G529" s="122">
        <f>G526</f>
        <v>0</v>
      </c>
      <c r="H529" s="122">
        <f t="shared" ref="H529:J529" si="270">H526</f>
        <v>0</v>
      </c>
      <c r="I529" s="122">
        <f t="shared" si="270"/>
        <v>0</v>
      </c>
      <c r="J529" s="122">
        <f t="shared" si="270"/>
        <v>0</v>
      </c>
      <c r="K529" s="122">
        <f t="shared" si="265"/>
        <v>0</v>
      </c>
      <c r="L529" s="122" t="s">
        <v>62</v>
      </c>
      <c r="M529" s="84">
        <v>46022</v>
      </c>
      <c r="N529" s="84">
        <v>46022</v>
      </c>
      <c r="O529" s="78"/>
      <c r="P529" s="74" t="s">
        <v>62</v>
      </c>
      <c r="Q529" s="78"/>
      <c r="R529" s="78"/>
    </row>
    <row r="530" spans="1:19" s="85" customFormat="1" ht="15" customHeight="1" x14ac:dyDescent="0.2">
      <c r="A530" s="321"/>
      <c r="B530" s="147" t="s">
        <v>193</v>
      </c>
      <c r="C530" s="122"/>
      <c r="D530" s="122"/>
      <c r="E530" s="122"/>
      <c r="F530" s="122"/>
      <c r="G530" s="122" t="s">
        <v>62</v>
      </c>
      <c r="H530" s="122"/>
      <c r="I530" s="122" t="s">
        <v>62</v>
      </c>
      <c r="J530" s="122"/>
      <c r="K530" s="122" t="str">
        <f t="shared" si="265"/>
        <v>X</v>
      </c>
      <c r="L530" s="122" t="s">
        <v>62</v>
      </c>
      <c r="M530" s="122"/>
      <c r="N530" s="122"/>
      <c r="O530" s="74" t="s">
        <v>62</v>
      </c>
      <c r="P530" s="74" t="s">
        <v>62</v>
      </c>
      <c r="Q530" s="74" t="s">
        <v>62</v>
      </c>
      <c r="R530" s="74" t="s">
        <v>62</v>
      </c>
    </row>
    <row r="531" spans="1:19" s="85" customFormat="1" ht="38.65" customHeight="1" x14ac:dyDescent="0.2">
      <c r="A531" s="321"/>
      <c r="B531" s="148" t="s">
        <v>330</v>
      </c>
      <c r="C531" s="122"/>
      <c r="D531" s="122" t="s">
        <v>62</v>
      </c>
      <c r="E531" s="122"/>
      <c r="F531" s="122"/>
      <c r="G531" s="122">
        <f>G527</f>
        <v>0</v>
      </c>
      <c r="H531" s="122">
        <f t="shared" ref="H531:J531" si="271">H527</f>
        <v>0</v>
      </c>
      <c r="I531" s="122">
        <f t="shared" si="271"/>
        <v>0</v>
      </c>
      <c r="J531" s="122">
        <f t="shared" si="271"/>
        <v>0</v>
      </c>
      <c r="K531" s="122">
        <f t="shared" si="265"/>
        <v>0</v>
      </c>
      <c r="L531" s="122" t="s">
        <v>62</v>
      </c>
      <c r="M531" s="84">
        <v>46022</v>
      </c>
      <c r="N531" s="84">
        <v>46022</v>
      </c>
      <c r="O531" s="78"/>
      <c r="P531" s="74" t="s">
        <v>62</v>
      </c>
      <c r="Q531" s="78"/>
      <c r="R531" s="78"/>
    </row>
    <row r="532" spans="1:19" s="85" customFormat="1" ht="21" customHeight="1" x14ac:dyDescent="0.2">
      <c r="A532" s="321"/>
      <c r="B532" s="147" t="s">
        <v>71</v>
      </c>
      <c r="C532" s="122"/>
      <c r="D532" s="122"/>
      <c r="E532" s="122"/>
      <c r="F532" s="122"/>
      <c r="G532" s="122" t="s">
        <v>62</v>
      </c>
      <c r="H532" s="122"/>
      <c r="I532" s="122" t="s">
        <v>62</v>
      </c>
      <c r="J532" s="122"/>
      <c r="K532" s="122" t="str">
        <f t="shared" si="265"/>
        <v>X</v>
      </c>
      <c r="L532" s="122" t="s">
        <v>62</v>
      </c>
      <c r="M532" s="122"/>
      <c r="N532" s="122"/>
      <c r="O532" s="74" t="s">
        <v>62</v>
      </c>
      <c r="P532" s="74" t="s">
        <v>62</v>
      </c>
      <c r="Q532" s="74" t="s">
        <v>62</v>
      </c>
      <c r="R532" s="74" t="s">
        <v>62</v>
      </c>
    </row>
    <row r="533" spans="1:19" s="85" customFormat="1" ht="21" customHeight="1" x14ac:dyDescent="0.25">
      <c r="A533" s="322"/>
      <c r="B533" s="148" t="s">
        <v>72</v>
      </c>
      <c r="C533" s="122"/>
      <c r="D533" s="122" t="s">
        <v>62</v>
      </c>
      <c r="E533" s="122"/>
      <c r="F533" s="122"/>
      <c r="G533" s="122">
        <f>G531</f>
        <v>0</v>
      </c>
      <c r="H533" s="122">
        <f t="shared" ref="H533:J533" si="272">H531</f>
        <v>0</v>
      </c>
      <c r="I533" s="122">
        <f t="shared" si="272"/>
        <v>0</v>
      </c>
      <c r="J533" s="122">
        <f t="shared" si="272"/>
        <v>0</v>
      </c>
      <c r="K533" s="122">
        <f t="shared" si="265"/>
        <v>0</v>
      </c>
      <c r="L533" s="122" t="s">
        <v>62</v>
      </c>
      <c r="M533" s="84">
        <v>46022</v>
      </c>
      <c r="N533" s="84">
        <v>46022</v>
      </c>
      <c r="O533" s="78"/>
      <c r="P533" s="74" t="s">
        <v>62</v>
      </c>
      <c r="Q533" s="78"/>
      <c r="R533" s="78"/>
      <c r="S533" s="56"/>
    </row>
    <row r="534" spans="1:19" s="56" customFormat="1" ht="74.45" customHeight="1" x14ac:dyDescent="0.25">
      <c r="A534" s="320" t="s">
        <v>279</v>
      </c>
      <c r="B534" s="137" t="str">
        <f>B526</f>
        <v>Результат предоставления субсидии 2 (код субсидии № 7056):</v>
      </c>
      <c r="C534" s="80" t="s">
        <v>59</v>
      </c>
      <c r="D534" s="81" t="s">
        <v>60</v>
      </c>
      <c r="E534" s="81" t="s">
        <v>61</v>
      </c>
      <c r="F534" s="80">
        <v>642</v>
      </c>
      <c r="G534" s="80"/>
      <c r="H534" s="80">
        <f>G534</f>
        <v>0</v>
      </c>
      <c r="I534" s="80">
        <v>0</v>
      </c>
      <c r="J534" s="80">
        <v>0</v>
      </c>
      <c r="K534" s="80">
        <f t="shared" si="265"/>
        <v>0</v>
      </c>
      <c r="L534" s="80"/>
      <c r="M534" s="122" t="s">
        <v>62</v>
      </c>
      <c r="N534" s="122" t="s">
        <v>62</v>
      </c>
      <c r="O534" s="78"/>
      <c r="P534" s="78"/>
      <c r="Q534" s="78"/>
      <c r="R534" s="78"/>
      <c r="S534" s="85"/>
    </row>
    <row r="535" spans="1:19" s="85" customFormat="1" ht="15.75" x14ac:dyDescent="0.2">
      <c r="A535" s="321"/>
      <c r="B535" s="146" t="s">
        <v>70</v>
      </c>
      <c r="C535" s="122"/>
      <c r="D535" s="122" t="s">
        <v>62</v>
      </c>
      <c r="E535" s="122"/>
      <c r="F535" s="122"/>
      <c r="G535" s="122">
        <f>G534</f>
        <v>0</v>
      </c>
      <c r="H535" s="122">
        <f t="shared" ref="H535:J535" si="273">H534</f>
        <v>0</v>
      </c>
      <c r="I535" s="122">
        <f t="shared" si="273"/>
        <v>0</v>
      </c>
      <c r="J535" s="122">
        <f t="shared" si="273"/>
        <v>0</v>
      </c>
      <c r="K535" s="122">
        <f t="shared" si="265"/>
        <v>0</v>
      </c>
      <c r="L535" s="122" t="s">
        <v>62</v>
      </c>
      <c r="M535" s="84">
        <v>46022</v>
      </c>
      <c r="N535" s="84">
        <v>46022</v>
      </c>
      <c r="O535" s="78"/>
      <c r="P535" s="74" t="s">
        <v>62</v>
      </c>
      <c r="Q535" s="78"/>
      <c r="R535" s="78"/>
    </row>
    <row r="536" spans="1:19" s="85" customFormat="1" ht="14.25" x14ac:dyDescent="0.2">
      <c r="A536" s="321"/>
      <c r="B536" s="147" t="s">
        <v>76</v>
      </c>
      <c r="C536" s="122"/>
      <c r="D536" s="122"/>
      <c r="E536" s="122"/>
      <c r="F536" s="122"/>
      <c r="G536" s="122" t="s">
        <v>62</v>
      </c>
      <c r="H536" s="122"/>
      <c r="I536" s="122" t="s">
        <v>62</v>
      </c>
      <c r="J536" s="122"/>
      <c r="K536" s="122" t="str">
        <f t="shared" si="265"/>
        <v>X</v>
      </c>
      <c r="L536" s="122" t="s">
        <v>62</v>
      </c>
      <c r="M536" s="122"/>
      <c r="N536" s="122"/>
      <c r="O536" s="74" t="s">
        <v>62</v>
      </c>
      <c r="P536" s="74" t="s">
        <v>62</v>
      </c>
      <c r="Q536" s="74" t="s">
        <v>62</v>
      </c>
      <c r="R536" s="74" t="s">
        <v>62</v>
      </c>
    </row>
    <row r="537" spans="1:19" s="85" customFormat="1" ht="65.45" customHeight="1" x14ac:dyDescent="0.2">
      <c r="A537" s="321"/>
      <c r="B537" s="148" t="s">
        <v>192</v>
      </c>
      <c r="C537" s="122"/>
      <c r="D537" s="122" t="s">
        <v>62</v>
      </c>
      <c r="E537" s="122"/>
      <c r="F537" s="122"/>
      <c r="G537" s="122">
        <f>G534</f>
        <v>0</v>
      </c>
      <c r="H537" s="122">
        <f t="shared" ref="H537:J537" si="274">H534</f>
        <v>0</v>
      </c>
      <c r="I537" s="122">
        <f t="shared" si="274"/>
        <v>0</v>
      </c>
      <c r="J537" s="122">
        <f t="shared" si="274"/>
        <v>0</v>
      </c>
      <c r="K537" s="122">
        <f t="shared" si="265"/>
        <v>0</v>
      </c>
      <c r="L537" s="122" t="s">
        <v>62</v>
      </c>
      <c r="M537" s="84">
        <v>46022</v>
      </c>
      <c r="N537" s="84">
        <v>46022</v>
      </c>
      <c r="O537" s="78"/>
      <c r="P537" s="74" t="s">
        <v>62</v>
      </c>
      <c r="Q537" s="78"/>
      <c r="R537" s="78"/>
    </row>
    <row r="538" spans="1:19" s="85" customFormat="1" ht="15" customHeight="1" x14ac:dyDescent="0.2">
      <c r="A538" s="321"/>
      <c r="B538" s="147" t="s">
        <v>193</v>
      </c>
      <c r="C538" s="122"/>
      <c r="D538" s="122"/>
      <c r="E538" s="122"/>
      <c r="F538" s="122"/>
      <c r="G538" s="122" t="s">
        <v>62</v>
      </c>
      <c r="H538" s="122"/>
      <c r="I538" s="122" t="s">
        <v>62</v>
      </c>
      <c r="J538" s="122"/>
      <c r="K538" s="122" t="str">
        <f t="shared" si="265"/>
        <v>X</v>
      </c>
      <c r="L538" s="122" t="s">
        <v>62</v>
      </c>
      <c r="M538" s="122"/>
      <c r="N538" s="122"/>
      <c r="O538" s="74" t="s">
        <v>62</v>
      </c>
      <c r="P538" s="74" t="s">
        <v>62</v>
      </c>
      <c r="Q538" s="74" t="s">
        <v>62</v>
      </c>
      <c r="R538" s="74" t="s">
        <v>62</v>
      </c>
    </row>
    <row r="539" spans="1:19" s="85" customFormat="1" ht="38.65" customHeight="1" x14ac:dyDescent="0.2">
      <c r="A539" s="321"/>
      <c r="B539" s="148" t="s">
        <v>330</v>
      </c>
      <c r="C539" s="122"/>
      <c r="D539" s="122" t="s">
        <v>62</v>
      </c>
      <c r="E539" s="122"/>
      <c r="F539" s="122"/>
      <c r="G539" s="122">
        <f>G535</f>
        <v>0</v>
      </c>
      <c r="H539" s="122">
        <f t="shared" ref="H539:J539" si="275">H535</f>
        <v>0</v>
      </c>
      <c r="I539" s="122">
        <f t="shared" si="275"/>
        <v>0</v>
      </c>
      <c r="J539" s="122">
        <f t="shared" si="275"/>
        <v>0</v>
      </c>
      <c r="K539" s="122">
        <f t="shared" si="265"/>
        <v>0</v>
      </c>
      <c r="L539" s="122" t="s">
        <v>62</v>
      </c>
      <c r="M539" s="84">
        <v>46022</v>
      </c>
      <c r="N539" s="84">
        <v>46022</v>
      </c>
      <c r="O539" s="78"/>
      <c r="P539" s="74" t="s">
        <v>62</v>
      </c>
      <c r="Q539" s="78"/>
      <c r="R539" s="78"/>
    </row>
    <row r="540" spans="1:19" s="85" customFormat="1" ht="21" customHeight="1" x14ac:dyDescent="0.2">
      <c r="A540" s="321"/>
      <c r="B540" s="147" t="s">
        <v>71</v>
      </c>
      <c r="C540" s="122"/>
      <c r="D540" s="122"/>
      <c r="E540" s="122"/>
      <c r="F540" s="122"/>
      <c r="G540" s="122" t="s">
        <v>62</v>
      </c>
      <c r="H540" s="122"/>
      <c r="I540" s="122" t="s">
        <v>62</v>
      </c>
      <c r="J540" s="122"/>
      <c r="K540" s="122" t="str">
        <f t="shared" si="265"/>
        <v>X</v>
      </c>
      <c r="L540" s="122" t="s">
        <v>62</v>
      </c>
      <c r="M540" s="122"/>
      <c r="N540" s="122"/>
      <c r="O540" s="74" t="s">
        <v>62</v>
      </c>
      <c r="P540" s="74" t="s">
        <v>62</v>
      </c>
      <c r="Q540" s="74" t="s">
        <v>62</v>
      </c>
      <c r="R540" s="74" t="s">
        <v>62</v>
      </c>
    </row>
    <row r="541" spans="1:19" s="85" customFormat="1" ht="21" customHeight="1" x14ac:dyDescent="0.25">
      <c r="A541" s="322"/>
      <c r="B541" s="148" t="s">
        <v>72</v>
      </c>
      <c r="C541" s="122"/>
      <c r="D541" s="122" t="s">
        <v>62</v>
      </c>
      <c r="E541" s="122"/>
      <c r="F541" s="122"/>
      <c r="G541" s="122">
        <f>G539</f>
        <v>0</v>
      </c>
      <c r="H541" s="122">
        <f t="shared" ref="H541:J541" si="276">H539</f>
        <v>0</v>
      </c>
      <c r="I541" s="122">
        <f t="shared" si="276"/>
        <v>0</v>
      </c>
      <c r="J541" s="122">
        <f t="shared" si="276"/>
        <v>0</v>
      </c>
      <c r="K541" s="122">
        <f t="shared" si="265"/>
        <v>0</v>
      </c>
      <c r="L541" s="122" t="s">
        <v>62</v>
      </c>
      <c r="M541" s="84">
        <v>46022</v>
      </c>
      <c r="N541" s="84">
        <v>46022</v>
      </c>
      <c r="O541" s="78"/>
      <c r="P541" s="74" t="s">
        <v>62</v>
      </c>
      <c r="Q541" s="78"/>
      <c r="R541" s="78"/>
      <c r="S541" s="56"/>
    </row>
    <row r="542" spans="1:19" s="56" customFormat="1" ht="74.45" customHeight="1" x14ac:dyDescent="0.25">
      <c r="A542" s="320" t="s">
        <v>280</v>
      </c>
      <c r="B542" s="137" t="str">
        <f>B534</f>
        <v>Результат предоставления субсидии 2 (код субсидии № 7056):</v>
      </c>
      <c r="C542" s="80" t="s">
        <v>59</v>
      </c>
      <c r="D542" s="81" t="s">
        <v>60</v>
      </c>
      <c r="E542" s="81" t="s">
        <v>61</v>
      </c>
      <c r="F542" s="80">
        <v>642</v>
      </c>
      <c r="G542" s="80"/>
      <c r="H542" s="80">
        <f>G542</f>
        <v>0</v>
      </c>
      <c r="I542" s="80">
        <v>0</v>
      </c>
      <c r="J542" s="80">
        <v>0</v>
      </c>
      <c r="K542" s="80">
        <f t="shared" si="265"/>
        <v>0</v>
      </c>
      <c r="L542" s="80"/>
      <c r="M542" s="122" t="s">
        <v>62</v>
      </c>
      <c r="N542" s="122" t="s">
        <v>62</v>
      </c>
      <c r="O542" s="78"/>
      <c r="P542" s="78"/>
      <c r="Q542" s="78"/>
      <c r="R542" s="78"/>
      <c r="S542" s="85"/>
    </row>
    <row r="543" spans="1:19" s="85" customFormat="1" ht="15.75" x14ac:dyDescent="0.2">
      <c r="A543" s="321"/>
      <c r="B543" s="146" t="s">
        <v>70</v>
      </c>
      <c r="C543" s="122"/>
      <c r="D543" s="122" t="s">
        <v>62</v>
      </c>
      <c r="E543" s="122"/>
      <c r="F543" s="122"/>
      <c r="G543" s="122">
        <f>G542</f>
        <v>0</v>
      </c>
      <c r="H543" s="122">
        <f t="shared" ref="H543:J543" si="277">H542</f>
        <v>0</v>
      </c>
      <c r="I543" s="122">
        <f t="shared" si="277"/>
        <v>0</v>
      </c>
      <c r="J543" s="122">
        <f t="shared" si="277"/>
        <v>0</v>
      </c>
      <c r="K543" s="122">
        <f t="shared" si="265"/>
        <v>0</v>
      </c>
      <c r="L543" s="122" t="s">
        <v>62</v>
      </c>
      <c r="M543" s="84">
        <v>46022</v>
      </c>
      <c r="N543" s="84">
        <v>46022</v>
      </c>
      <c r="O543" s="78"/>
      <c r="P543" s="74" t="s">
        <v>62</v>
      </c>
      <c r="Q543" s="78"/>
      <c r="R543" s="78"/>
    </row>
    <row r="544" spans="1:19" s="85" customFormat="1" ht="14.25" x14ac:dyDescent="0.2">
      <c r="A544" s="321"/>
      <c r="B544" s="147" t="s">
        <v>76</v>
      </c>
      <c r="C544" s="122"/>
      <c r="D544" s="122"/>
      <c r="E544" s="122"/>
      <c r="F544" s="122"/>
      <c r="G544" s="122" t="s">
        <v>62</v>
      </c>
      <c r="H544" s="122"/>
      <c r="I544" s="122" t="s">
        <v>62</v>
      </c>
      <c r="J544" s="122"/>
      <c r="K544" s="122" t="str">
        <f t="shared" si="265"/>
        <v>X</v>
      </c>
      <c r="L544" s="122" t="s">
        <v>62</v>
      </c>
      <c r="M544" s="122"/>
      <c r="N544" s="122"/>
      <c r="O544" s="74" t="s">
        <v>62</v>
      </c>
      <c r="P544" s="74" t="s">
        <v>62</v>
      </c>
      <c r="Q544" s="74" t="s">
        <v>62</v>
      </c>
      <c r="R544" s="74" t="s">
        <v>62</v>
      </c>
    </row>
    <row r="545" spans="1:19" s="85" customFormat="1" ht="65.45" customHeight="1" x14ac:dyDescent="0.2">
      <c r="A545" s="321"/>
      <c r="B545" s="148" t="s">
        <v>192</v>
      </c>
      <c r="C545" s="122"/>
      <c r="D545" s="122" t="s">
        <v>62</v>
      </c>
      <c r="E545" s="122"/>
      <c r="F545" s="122"/>
      <c r="G545" s="122">
        <f>G542</f>
        <v>0</v>
      </c>
      <c r="H545" s="122">
        <f t="shared" ref="H545:J545" si="278">H542</f>
        <v>0</v>
      </c>
      <c r="I545" s="122">
        <f t="shared" si="278"/>
        <v>0</v>
      </c>
      <c r="J545" s="122">
        <f t="shared" si="278"/>
        <v>0</v>
      </c>
      <c r="K545" s="122">
        <f t="shared" si="265"/>
        <v>0</v>
      </c>
      <c r="L545" s="122" t="s">
        <v>62</v>
      </c>
      <c r="M545" s="84">
        <v>46022</v>
      </c>
      <c r="N545" s="84">
        <v>46022</v>
      </c>
      <c r="O545" s="78"/>
      <c r="P545" s="74" t="s">
        <v>62</v>
      </c>
      <c r="Q545" s="78"/>
      <c r="R545" s="78"/>
    </row>
    <row r="546" spans="1:19" s="85" customFormat="1" ht="15" customHeight="1" x14ac:dyDescent="0.2">
      <c r="A546" s="321"/>
      <c r="B546" s="147" t="s">
        <v>193</v>
      </c>
      <c r="C546" s="122"/>
      <c r="D546" s="122"/>
      <c r="E546" s="122"/>
      <c r="F546" s="122"/>
      <c r="G546" s="122" t="s">
        <v>62</v>
      </c>
      <c r="H546" s="122"/>
      <c r="I546" s="122" t="s">
        <v>62</v>
      </c>
      <c r="J546" s="122"/>
      <c r="K546" s="122" t="str">
        <f t="shared" si="265"/>
        <v>X</v>
      </c>
      <c r="L546" s="122" t="s">
        <v>62</v>
      </c>
      <c r="M546" s="122"/>
      <c r="N546" s="122"/>
      <c r="O546" s="74" t="s">
        <v>62</v>
      </c>
      <c r="P546" s="74" t="s">
        <v>62</v>
      </c>
      <c r="Q546" s="74" t="s">
        <v>62</v>
      </c>
      <c r="R546" s="74" t="s">
        <v>62</v>
      </c>
    </row>
    <row r="547" spans="1:19" s="85" customFormat="1" ht="38.65" customHeight="1" x14ac:dyDescent="0.2">
      <c r="A547" s="321"/>
      <c r="B547" s="148" t="s">
        <v>330</v>
      </c>
      <c r="C547" s="122"/>
      <c r="D547" s="122" t="s">
        <v>62</v>
      </c>
      <c r="E547" s="122"/>
      <c r="F547" s="122"/>
      <c r="G547" s="122">
        <f>G543</f>
        <v>0</v>
      </c>
      <c r="H547" s="122">
        <f t="shared" ref="H547:J547" si="279">H543</f>
        <v>0</v>
      </c>
      <c r="I547" s="122">
        <f t="shared" si="279"/>
        <v>0</v>
      </c>
      <c r="J547" s="122">
        <f t="shared" si="279"/>
        <v>0</v>
      </c>
      <c r="K547" s="122">
        <f t="shared" si="265"/>
        <v>0</v>
      </c>
      <c r="L547" s="122" t="s">
        <v>62</v>
      </c>
      <c r="M547" s="84">
        <v>46022</v>
      </c>
      <c r="N547" s="84">
        <v>46022</v>
      </c>
      <c r="O547" s="78"/>
      <c r="P547" s="74" t="s">
        <v>62</v>
      </c>
      <c r="Q547" s="78"/>
      <c r="R547" s="78"/>
    </row>
    <row r="548" spans="1:19" s="85" customFormat="1" ht="21" customHeight="1" x14ac:dyDescent="0.2">
      <c r="A548" s="321"/>
      <c r="B548" s="147" t="s">
        <v>71</v>
      </c>
      <c r="C548" s="122"/>
      <c r="D548" s="122"/>
      <c r="E548" s="122"/>
      <c r="F548" s="122"/>
      <c r="G548" s="122" t="s">
        <v>62</v>
      </c>
      <c r="H548" s="122"/>
      <c r="I548" s="122" t="s">
        <v>62</v>
      </c>
      <c r="J548" s="122"/>
      <c r="K548" s="122" t="str">
        <f t="shared" si="265"/>
        <v>X</v>
      </c>
      <c r="L548" s="122" t="s">
        <v>62</v>
      </c>
      <c r="M548" s="122"/>
      <c r="N548" s="122"/>
      <c r="O548" s="74" t="s">
        <v>62</v>
      </c>
      <c r="P548" s="74" t="s">
        <v>62</v>
      </c>
      <c r="Q548" s="74" t="s">
        <v>62</v>
      </c>
      <c r="R548" s="74" t="s">
        <v>62</v>
      </c>
    </row>
    <row r="549" spans="1:19" s="85" customFormat="1" ht="21" customHeight="1" x14ac:dyDescent="0.25">
      <c r="A549" s="322"/>
      <c r="B549" s="148" t="s">
        <v>72</v>
      </c>
      <c r="C549" s="122"/>
      <c r="D549" s="122" t="s">
        <v>62</v>
      </c>
      <c r="E549" s="122"/>
      <c r="F549" s="122"/>
      <c r="G549" s="122">
        <f>G547</f>
        <v>0</v>
      </c>
      <c r="H549" s="122">
        <f t="shared" ref="H549:J549" si="280">H547</f>
        <v>0</v>
      </c>
      <c r="I549" s="122">
        <f t="shared" si="280"/>
        <v>0</v>
      </c>
      <c r="J549" s="122">
        <f t="shared" si="280"/>
        <v>0</v>
      </c>
      <c r="K549" s="122">
        <f t="shared" si="265"/>
        <v>0</v>
      </c>
      <c r="L549" s="122" t="s">
        <v>62</v>
      </c>
      <c r="M549" s="84">
        <v>46022</v>
      </c>
      <c r="N549" s="84">
        <v>46022</v>
      </c>
      <c r="O549" s="78"/>
      <c r="P549" s="74" t="s">
        <v>62</v>
      </c>
      <c r="Q549" s="78"/>
      <c r="R549" s="78"/>
      <c r="S549" s="56"/>
    </row>
    <row r="550" spans="1:19" s="56" customFormat="1" ht="74.45" customHeight="1" x14ac:dyDescent="0.25">
      <c r="A550" s="320" t="s">
        <v>281</v>
      </c>
      <c r="B550" s="137" t="str">
        <f>B542</f>
        <v>Результат предоставления субсидии 2 (код субсидии № 7056):</v>
      </c>
      <c r="C550" s="80" t="s">
        <v>59</v>
      </c>
      <c r="D550" s="81" t="s">
        <v>60</v>
      </c>
      <c r="E550" s="81" t="s">
        <v>61</v>
      </c>
      <c r="F550" s="80">
        <v>642</v>
      </c>
      <c r="G550" s="80"/>
      <c r="H550" s="80">
        <f>G550</f>
        <v>0</v>
      </c>
      <c r="I550" s="80">
        <v>0</v>
      </c>
      <c r="J550" s="80">
        <v>0</v>
      </c>
      <c r="K550" s="80">
        <f t="shared" si="265"/>
        <v>0</v>
      </c>
      <c r="L550" s="80"/>
      <c r="M550" s="122" t="s">
        <v>62</v>
      </c>
      <c r="N550" s="122" t="s">
        <v>62</v>
      </c>
      <c r="O550" s="78"/>
      <c r="P550" s="78"/>
      <c r="Q550" s="78"/>
      <c r="R550" s="78"/>
      <c r="S550" s="85"/>
    </row>
    <row r="551" spans="1:19" s="85" customFormat="1" ht="15.75" x14ac:dyDescent="0.2">
      <c r="A551" s="321"/>
      <c r="B551" s="146" t="s">
        <v>70</v>
      </c>
      <c r="C551" s="122"/>
      <c r="D551" s="122" t="s">
        <v>62</v>
      </c>
      <c r="E551" s="122"/>
      <c r="F551" s="122"/>
      <c r="G551" s="122">
        <f>G550</f>
        <v>0</v>
      </c>
      <c r="H551" s="122">
        <f t="shared" ref="H551:J551" si="281">H550</f>
        <v>0</v>
      </c>
      <c r="I551" s="122">
        <f t="shared" si="281"/>
        <v>0</v>
      </c>
      <c r="J551" s="122">
        <f t="shared" si="281"/>
        <v>0</v>
      </c>
      <c r="K551" s="122">
        <f t="shared" si="265"/>
        <v>0</v>
      </c>
      <c r="L551" s="122" t="s">
        <v>62</v>
      </c>
      <c r="M551" s="84">
        <v>46022</v>
      </c>
      <c r="N551" s="84">
        <v>46022</v>
      </c>
      <c r="O551" s="78"/>
      <c r="P551" s="74" t="s">
        <v>62</v>
      </c>
      <c r="Q551" s="78"/>
      <c r="R551" s="78"/>
    </row>
    <row r="552" spans="1:19" s="85" customFormat="1" ht="14.25" x14ac:dyDescent="0.2">
      <c r="A552" s="321"/>
      <c r="B552" s="147" t="s">
        <v>76</v>
      </c>
      <c r="C552" s="122"/>
      <c r="D552" s="122"/>
      <c r="E552" s="122"/>
      <c r="F552" s="122"/>
      <c r="G552" s="122" t="s">
        <v>62</v>
      </c>
      <c r="H552" s="122"/>
      <c r="I552" s="122" t="s">
        <v>62</v>
      </c>
      <c r="J552" s="122"/>
      <c r="K552" s="122" t="str">
        <f t="shared" si="265"/>
        <v>X</v>
      </c>
      <c r="L552" s="122" t="s">
        <v>62</v>
      </c>
      <c r="M552" s="122"/>
      <c r="N552" s="122"/>
      <c r="O552" s="74" t="s">
        <v>62</v>
      </c>
      <c r="P552" s="74" t="s">
        <v>62</v>
      </c>
      <c r="Q552" s="74" t="s">
        <v>62</v>
      </c>
      <c r="R552" s="74" t="s">
        <v>62</v>
      </c>
    </row>
    <row r="553" spans="1:19" s="85" customFormat="1" ht="65.45" customHeight="1" x14ac:dyDescent="0.2">
      <c r="A553" s="321"/>
      <c r="B553" s="148" t="s">
        <v>192</v>
      </c>
      <c r="C553" s="122"/>
      <c r="D553" s="122" t="s">
        <v>62</v>
      </c>
      <c r="E553" s="122"/>
      <c r="F553" s="122"/>
      <c r="G553" s="122">
        <f>G550</f>
        <v>0</v>
      </c>
      <c r="H553" s="122">
        <f t="shared" ref="H553:J553" si="282">H550</f>
        <v>0</v>
      </c>
      <c r="I553" s="122">
        <f t="shared" si="282"/>
        <v>0</v>
      </c>
      <c r="J553" s="122">
        <f t="shared" si="282"/>
        <v>0</v>
      </c>
      <c r="K553" s="122">
        <f t="shared" si="265"/>
        <v>0</v>
      </c>
      <c r="L553" s="122" t="s">
        <v>62</v>
      </c>
      <c r="M553" s="84">
        <v>46022</v>
      </c>
      <c r="N553" s="84">
        <v>46022</v>
      </c>
      <c r="O553" s="78"/>
      <c r="P553" s="74" t="s">
        <v>62</v>
      </c>
      <c r="Q553" s="78"/>
      <c r="R553" s="78"/>
    </row>
    <row r="554" spans="1:19" s="85" customFormat="1" ht="15" customHeight="1" x14ac:dyDescent="0.2">
      <c r="A554" s="321"/>
      <c r="B554" s="147" t="s">
        <v>193</v>
      </c>
      <c r="C554" s="122"/>
      <c r="D554" s="122"/>
      <c r="E554" s="122"/>
      <c r="F554" s="122"/>
      <c r="G554" s="122" t="s">
        <v>62</v>
      </c>
      <c r="H554" s="122"/>
      <c r="I554" s="122" t="s">
        <v>62</v>
      </c>
      <c r="J554" s="122"/>
      <c r="K554" s="122" t="str">
        <f t="shared" si="265"/>
        <v>X</v>
      </c>
      <c r="L554" s="122" t="s">
        <v>62</v>
      </c>
      <c r="M554" s="122"/>
      <c r="N554" s="122"/>
      <c r="O554" s="74" t="s">
        <v>62</v>
      </c>
      <c r="P554" s="74" t="s">
        <v>62</v>
      </c>
      <c r="Q554" s="74" t="s">
        <v>62</v>
      </c>
      <c r="R554" s="74" t="s">
        <v>62</v>
      </c>
    </row>
    <row r="555" spans="1:19" s="85" customFormat="1" ht="38.65" customHeight="1" x14ac:dyDescent="0.2">
      <c r="A555" s="321"/>
      <c r="B555" s="148" t="s">
        <v>330</v>
      </c>
      <c r="C555" s="122"/>
      <c r="D555" s="122" t="s">
        <v>62</v>
      </c>
      <c r="E555" s="122"/>
      <c r="F555" s="122"/>
      <c r="G555" s="122">
        <f>G551</f>
        <v>0</v>
      </c>
      <c r="H555" s="122">
        <f t="shared" ref="H555:J555" si="283">H551</f>
        <v>0</v>
      </c>
      <c r="I555" s="122">
        <f t="shared" si="283"/>
        <v>0</v>
      </c>
      <c r="J555" s="122">
        <f t="shared" si="283"/>
        <v>0</v>
      </c>
      <c r="K555" s="122">
        <f t="shared" si="265"/>
        <v>0</v>
      </c>
      <c r="L555" s="122" t="s">
        <v>62</v>
      </c>
      <c r="M555" s="84">
        <v>46022</v>
      </c>
      <c r="N555" s="84">
        <v>46022</v>
      </c>
      <c r="O555" s="78"/>
      <c r="P555" s="74" t="s">
        <v>62</v>
      </c>
      <c r="Q555" s="78"/>
      <c r="R555" s="78"/>
    </row>
    <row r="556" spans="1:19" s="85" customFormat="1" ht="21" customHeight="1" x14ac:dyDescent="0.2">
      <c r="A556" s="321"/>
      <c r="B556" s="147" t="s">
        <v>71</v>
      </c>
      <c r="C556" s="122"/>
      <c r="D556" s="122"/>
      <c r="E556" s="122"/>
      <c r="F556" s="122"/>
      <c r="G556" s="122" t="s">
        <v>62</v>
      </c>
      <c r="H556" s="122"/>
      <c r="I556" s="122" t="s">
        <v>62</v>
      </c>
      <c r="J556" s="122"/>
      <c r="K556" s="122" t="str">
        <f t="shared" si="265"/>
        <v>X</v>
      </c>
      <c r="L556" s="122" t="s">
        <v>62</v>
      </c>
      <c r="M556" s="122"/>
      <c r="N556" s="122"/>
      <c r="O556" s="74" t="s">
        <v>62</v>
      </c>
      <c r="P556" s="74" t="s">
        <v>62</v>
      </c>
      <c r="Q556" s="74" t="s">
        <v>62</v>
      </c>
      <c r="R556" s="74" t="s">
        <v>62</v>
      </c>
    </row>
    <row r="557" spans="1:19" s="85" customFormat="1" ht="21" customHeight="1" x14ac:dyDescent="0.25">
      <c r="A557" s="322"/>
      <c r="B557" s="148" t="s">
        <v>72</v>
      </c>
      <c r="C557" s="122"/>
      <c r="D557" s="122" t="s">
        <v>62</v>
      </c>
      <c r="E557" s="122"/>
      <c r="F557" s="122"/>
      <c r="G557" s="122">
        <f>G555</f>
        <v>0</v>
      </c>
      <c r="H557" s="122">
        <f t="shared" ref="H557:J557" si="284">H555</f>
        <v>0</v>
      </c>
      <c r="I557" s="122">
        <f t="shared" si="284"/>
        <v>0</v>
      </c>
      <c r="J557" s="122">
        <f t="shared" si="284"/>
        <v>0</v>
      </c>
      <c r="K557" s="122">
        <f t="shared" si="265"/>
        <v>0</v>
      </c>
      <c r="L557" s="122" t="s">
        <v>62</v>
      </c>
      <c r="M557" s="84">
        <v>46022</v>
      </c>
      <c r="N557" s="84">
        <v>46022</v>
      </c>
      <c r="O557" s="78"/>
      <c r="P557" s="74" t="s">
        <v>62</v>
      </c>
      <c r="Q557" s="78"/>
      <c r="R557" s="78"/>
      <c r="S557" s="56"/>
    </row>
    <row r="558" spans="1:19" s="56" customFormat="1" ht="74.45" customHeight="1" x14ac:dyDescent="0.25">
      <c r="A558" s="320" t="s">
        <v>282</v>
      </c>
      <c r="B558" s="137" t="str">
        <f>B550</f>
        <v>Результат предоставления субсидии 2 (код субсидии № 7056):</v>
      </c>
      <c r="C558" s="80" t="s">
        <v>59</v>
      </c>
      <c r="D558" s="81" t="s">
        <v>60</v>
      </c>
      <c r="E558" s="81" t="s">
        <v>61</v>
      </c>
      <c r="F558" s="80">
        <v>642</v>
      </c>
      <c r="G558" s="80">
        <v>2</v>
      </c>
      <c r="H558" s="80">
        <f>G558</f>
        <v>2</v>
      </c>
      <c r="I558" s="80">
        <v>0</v>
      </c>
      <c r="J558" s="80">
        <v>0</v>
      </c>
      <c r="K558" s="80">
        <f t="shared" si="265"/>
        <v>2</v>
      </c>
      <c r="L558" s="80"/>
      <c r="M558" s="122" t="s">
        <v>62</v>
      </c>
      <c r="N558" s="122" t="s">
        <v>62</v>
      </c>
      <c r="O558" s="78">
        <v>150000</v>
      </c>
      <c r="P558" s="78"/>
      <c r="Q558" s="78"/>
      <c r="R558" s="78"/>
      <c r="S558" s="85"/>
    </row>
    <row r="559" spans="1:19" s="85" customFormat="1" ht="15.75" x14ac:dyDescent="0.2">
      <c r="A559" s="321"/>
      <c r="B559" s="146" t="s">
        <v>70</v>
      </c>
      <c r="C559" s="122"/>
      <c r="D559" s="122" t="s">
        <v>62</v>
      </c>
      <c r="E559" s="122"/>
      <c r="F559" s="122"/>
      <c r="G559" s="122">
        <f>G558</f>
        <v>2</v>
      </c>
      <c r="H559" s="122">
        <f t="shared" ref="H559:J559" si="285">H558</f>
        <v>2</v>
      </c>
      <c r="I559" s="122">
        <f t="shared" si="285"/>
        <v>0</v>
      </c>
      <c r="J559" s="122">
        <f t="shared" si="285"/>
        <v>0</v>
      </c>
      <c r="K559" s="122">
        <f t="shared" si="265"/>
        <v>2</v>
      </c>
      <c r="L559" s="122" t="s">
        <v>62</v>
      </c>
      <c r="M559" s="84">
        <v>46022</v>
      </c>
      <c r="N559" s="84">
        <v>46022</v>
      </c>
      <c r="O559" s="78"/>
      <c r="P559" s="74" t="s">
        <v>62</v>
      </c>
      <c r="Q559" s="78"/>
      <c r="R559" s="78"/>
    </row>
    <row r="560" spans="1:19" s="85" customFormat="1" ht="14.25" x14ac:dyDescent="0.2">
      <c r="A560" s="321"/>
      <c r="B560" s="147" t="s">
        <v>76</v>
      </c>
      <c r="C560" s="122"/>
      <c r="D560" s="122"/>
      <c r="E560" s="122"/>
      <c r="F560" s="122"/>
      <c r="G560" s="122" t="s">
        <v>62</v>
      </c>
      <c r="H560" s="122"/>
      <c r="I560" s="122" t="s">
        <v>62</v>
      </c>
      <c r="J560" s="122"/>
      <c r="K560" s="122" t="str">
        <f t="shared" si="265"/>
        <v>X</v>
      </c>
      <c r="L560" s="122" t="s">
        <v>62</v>
      </c>
      <c r="M560" s="122"/>
      <c r="N560" s="122"/>
      <c r="O560" s="74" t="s">
        <v>62</v>
      </c>
      <c r="P560" s="74" t="s">
        <v>62</v>
      </c>
      <c r="Q560" s="74" t="s">
        <v>62</v>
      </c>
      <c r="R560" s="74" t="s">
        <v>62</v>
      </c>
    </row>
    <row r="561" spans="1:19" s="85" customFormat="1" ht="65.45" customHeight="1" x14ac:dyDescent="0.2">
      <c r="A561" s="321"/>
      <c r="B561" s="148" t="s">
        <v>192</v>
      </c>
      <c r="C561" s="122"/>
      <c r="D561" s="122" t="s">
        <v>62</v>
      </c>
      <c r="E561" s="122"/>
      <c r="F561" s="122"/>
      <c r="G561" s="122">
        <f>G558</f>
        <v>2</v>
      </c>
      <c r="H561" s="122">
        <f t="shared" ref="H561:J561" si="286">H558</f>
        <v>2</v>
      </c>
      <c r="I561" s="122">
        <f t="shared" si="286"/>
        <v>0</v>
      </c>
      <c r="J561" s="122">
        <f t="shared" si="286"/>
        <v>0</v>
      </c>
      <c r="K561" s="122">
        <f t="shared" si="265"/>
        <v>2</v>
      </c>
      <c r="L561" s="122" t="s">
        <v>62</v>
      </c>
      <c r="M561" s="84">
        <v>46022</v>
      </c>
      <c r="N561" s="84">
        <v>46022</v>
      </c>
      <c r="O561" s="78"/>
      <c r="P561" s="74" t="s">
        <v>62</v>
      </c>
      <c r="Q561" s="78"/>
      <c r="R561" s="78"/>
    </row>
    <row r="562" spans="1:19" s="85" customFormat="1" ht="15" customHeight="1" x14ac:dyDescent="0.2">
      <c r="A562" s="321"/>
      <c r="B562" s="147" t="s">
        <v>193</v>
      </c>
      <c r="C562" s="122"/>
      <c r="D562" s="122"/>
      <c r="E562" s="122"/>
      <c r="F562" s="122"/>
      <c r="G562" s="122" t="s">
        <v>62</v>
      </c>
      <c r="H562" s="122"/>
      <c r="I562" s="122" t="s">
        <v>62</v>
      </c>
      <c r="J562" s="122"/>
      <c r="K562" s="122" t="str">
        <f t="shared" si="265"/>
        <v>X</v>
      </c>
      <c r="L562" s="122" t="s">
        <v>62</v>
      </c>
      <c r="M562" s="122"/>
      <c r="N562" s="122"/>
      <c r="O562" s="74" t="s">
        <v>62</v>
      </c>
      <c r="P562" s="74" t="s">
        <v>62</v>
      </c>
      <c r="Q562" s="74" t="s">
        <v>62</v>
      </c>
      <c r="R562" s="74" t="s">
        <v>62</v>
      </c>
    </row>
    <row r="563" spans="1:19" s="85" customFormat="1" ht="38.65" customHeight="1" x14ac:dyDescent="0.2">
      <c r="A563" s="321"/>
      <c r="B563" s="148" t="s">
        <v>330</v>
      </c>
      <c r="C563" s="122"/>
      <c r="D563" s="122" t="s">
        <v>62</v>
      </c>
      <c r="E563" s="122"/>
      <c r="F563" s="122"/>
      <c r="G563" s="122">
        <f>G559</f>
        <v>2</v>
      </c>
      <c r="H563" s="122">
        <f t="shared" ref="H563:J563" si="287">H559</f>
        <v>2</v>
      </c>
      <c r="I563" s="122">
        <f t="shared" si="287"/>
        <v>0</v>
      </c>
      <c r="J563" s="122">
        <f t="shared" si="287"/>
        <v>0</v>
      </c>
      <c r="K563" s="122">
        <f t="shared" si="265"/>
        <v>2</v>
      </c>
      <c r="L563" s="122" t="s">
        <v>62</v>
      </c>
      <c r="M563" s="84">
        <v>46022</v>
      </c>
      <c r="N563" s="84">
        <v>46022</v>
      </c>
      <c r="O563" s="78"/>
      <c r="P563" s="74" t="s">
        <v>62</v>
      </c>
      <c r="Q563" s="78"/>
      <c r="R563" s="78"/>
    </row>
    <row r="564" spans="1:19" s="85" customFormat="1" ht="21" customHeight="1" x14ac:dyDescent="0.2">
      <c r="A564" s="321"/>
      <c r="B564" s="147" t="s">
        <v>71</v>
      </c>
      <c r="C564" s="122"/>
      <c r="D564" s="122"/>
      <c r="E564" s="122"/>
      <c r="F564" s="122"/>
      <c r="G564" s="122" t="s">
        <v>62</v>
      </c>
      <c r="H564" s="122"/>
      <c r="I564" s="122" t="s">
        <v>62</v>
      </c>
      <c r="J564" s="122"/>
      <c r="K564" s="122" t="str">
        <f t="shared" si="265"/>
        <v>X</v>
      </c>
      <c r="L564" s="122" t="s">
        <v>62</v>
      </c>
      <c r="M564" s="122"/>
      <c r="N564" s="122"/>
      <c r="O564" s="74" t="s">
        <v>62</v>
      </c>
      <c r="P564" s="74" t="s">
        <v>62</v>
      </c>
      <c r="Q564" s="74" t="s">
        <v>62</v>
      </c>
      <c r="R564" s="74" t="s">
        <v>62</v>
      </c>
    </row>
    <row r="565" spans="1:19" s="85" customFormat="1" ht="21" customHeight="1" x14ac:dyDescent="0.25">
      <c r="A565" s="322"/>
      <c r="B565" s="148" t="s">
        <v>72</v>
      </c>
      <c r="C565" s="122"/>
      <c r="D565" s="122" t="s">
        <v>62</v>
      </c>
      <c r="E565" s="122"/>
      <c r="F565" s="122"/>
      <c r="G565" s="122">
        <f>G563</f>
        <v>2</v>
      </c>
      <c r="H565" s="122">
        <f t="shared" ref="H565:J565" si="288">H563</f>
        <v>2</v>
      </c>
      <c r="I565" s="122">
        <f t="shared" si="288"/>
        <v>0</v>
      </c>
      <c r="J565" s="122">
        <f t="shared" si="288"/>
        <v>0</v>
      </c>
      <c r="K565" s="122">
        <f t="shared" si="265"/>
        <v>2</v>
      </c>
      <c r="L565" s="122" t="s">
        <v>62</v>
      </c>
      <c r="M565" s="84">
        <v>46022</v>
      </c>
      <c r="N565" s="84">
        <v>46022</v>
      </c>
      <c r="O565" s="78"/>
      <c r="P565" s="74" t="s">
        <v>62</v>
      </c>
      <c r="Q565" s="78"/>
      <c r="R565" s="78"/>
      <c r="S565" s="56"/>
    </row>
    <row r="566" spans="1:19" s="56" customFormat="1" ht="74.45" customHeight="1" x14ac:dyDescent="0.25">
      <c r="A566" s="320" t="s">
        <v>283</v>
      </c>
      <c r="B566" s="137" t="str">
        <f>B558</f>
        <v>Результат предоставления субсидии 2 (код субсидии № 7056):</v>
      </c>
      <c r="C566" s="80" t="s">
        <v>59</v>
      </c>
      <c r="D566" s="81" t="s">
        <v>60</v>
      </c>
      <c r="E566" s="81" t="s">
        <v>61</v>
      </c>
      <c r="F566" s="80">
        <v>642</v>
      </c>
      <c r="G566" s="80"/>
      <c r="H566" s="80">
        <f>G566</f>
        <v>0</v>
      </c>
      <c r="I566" s="80">
        <v>0</v>
      </c>
      <c r="J566" s="80">
        <v>0</v>
      </c>
      <c r="K566" s="80">
        <f t="shared" si="265"/>
        <v>0</v>
      </c>
      <c r="L566" s="80"/>
      <c r="M566" s="122" t="s">
        <v>62</v>
      </c>
      <c r="N566" s="122" t="s">
        <v>62</v>
      </c>
      <c r="O566" s="78"/>
      <c r="P566" s="78"/>
      <c r="Q566" s="78"/>
      <c r="R566" s="78"/>
      <c r="S566" s="85"/>
    </row>
    <row r="567" spans="1:19" s="85" customFormat="1" ht="15.75" x14ac:dyDescent="0.2">
      <c r="A567" s="321"/>
      <c r="B567" s="146" t="s">
        <v>70</v>
      </c>
      <c r="C567" s="122"/>
      <c r="D567" s="122" t="s">
        <v>62</v>
      </c>
      <c r="E567" s="122"/>
      <c r="F567" s="122"/>
      <c r="G567" s="122">
        <f>G566</f>
        <v>0</v>
      </c>
      <c r="H567" s="122">
        <f t="shared" ref="H567:J567" si="289">H566</f>
        <v>0</v>
      </c>
      <c r="I567" s="122">
        <f t="shared" si="289"/>
        <v>0</v>
      </c>
      <c r="J567" s="122">
        <f t="shared" si="289"/>
        <v>0</v>
      </c>
      <c r="K567" s="122">
        <f t="shared" si="265"/>
        <v>0</v>
      </c>
      <c r="L567" s="122" t="s">
        <v>62</v>
      </c>
      <c r="M567" s="84">
        <v>46022</v>
      </c>
      <c r="N567" s="84">
        <v>46022</v>
      </c>
      <c r="O567" s="78"/>
      <c r="P567" s="74" t="s">
        <v>62</v>
      </c>
      <c r="Q567" s="78"/>
      <c r="R567" s="78"/>
    </row>
    <row r="568" spans="1:19" s="85" customFormat="1" ht="14.25" x14ac:dyDescent="0.2">
      <c r="A568" s="321"/>
      <c r="B568" s="147" t="s">
        <v>76</v>
      </c>
      <c r="C568" s="122"/>
      <c r="D568" s="122"/>
      <c r="E568" s="122"/>
      <c r="F568" s="122"/>
      <c r="G568" s="122" t="s">
        <v>62</v>
      </c>
      <c r="H568" s="122"/>
      <c r="I568" s="122" t="s">
        <v>62</v>
      </c>
      <c r="J568" s="122"/>
      <c r="K568" s="122" t="str">
        <f t="shared" si="265"/>
        <v>X</v>
      </c>
      <c r="L568" s="122" t="s">
        <v>62</v>
      </c>
      <c r="M568" s="122"/>
      <c r="N568" s="122"/>
      <c r="O568" s="74" t="s">
        <v>62</v>
      </c>
      <c r="P568" s="74" t="s">
        <v>62</v>
      </c>
      <c r="Q568" s="74" t="s">
        <v>62</v>
      </c>
      <c r="R568" s="74" t="s">
        <v>62</v>
      </c>
    </row>
    <row r="569" spans="1:19" s="85" customFormat="1" ht="65.45" customHeight="1" x14ac:dyDescent="0.2">
      <c r="A569" s="321"/>
      <c r="B569" s="148" t="s">
        <v>192</v>
      </c>
      <c r="C569" s="122"/>
      <c r="D569" s="122" t="s">
        <v>62</v>
      </c>
      <c r="E569" s="122"/>
      <c r="F569" s="122"/>
      <c r="G569" s="122">
        <f>G566</f>
        <v>0</v>
      </c>
      <c r="H569" s="122">
        <f t="shared" ref="H569:J569" si="290">H566</f>
        <v>0</v>
      </c>
      <c r="I569" s="122">
        <f t="shared" si="290"/>
        <v>0</v>
      </c>
      <c r="J569" s="122">
        <f t="shared" si="290"/>
        <v>0</v>
      </c>
      <c r="K569" s="122">
        <f t="shared" si="265"/>
        <v>0</v>
      </c>
      <c r="L569" s="122" t="s">
        <v>62</v>
      </c>
      <c r="M569" s="84">
        <v>46022</v>
      </c>
      <c r="N569" s="84">
        <v>46022</v>
      </c>
      <c r="O569" s="78"/>
      <c r="P569" s="74" t="s">
        <v>62</v>
      </c>
      <c r="Q569" s="78"/>
      <c r="R569" s="78"/>
    </row>
    <row r="570" spans="1:19" s="85" customFormat="1" ht="15" customHeight="1" x14ac:dyDescent="0.2">
      <c r="A570" s="321"/>
      <c r="B570" s="147" t="s">
        <v>193</v>
      </c>
      <c r="C570" s="122"/>
      <c r="D570" s="122"/>
      <c r="E570" s="122"/>
      <c r="F570" s="122"/>
      <c r="G570" s="122" t="s">
        <v>62</v>
      </c>
      <c r="H570" s="122"/>
      <c r="I570" s="122" t="s">
        <v>62</v>
      </c>
      <c r="J570" s="122"/>
      <c r="K570" s="122" t="str">
        <f t="shared" si="265"/>
        <v>X</v>
      </c>
      <c r="L570" s="122" t="s">
        <v>62</v>
      </c>
      <c r="M570" s="122"/>
      <c r="N570" s="122"/>
      <c r="O570" s="74" t="s">
        <v>62</v>
      </c>
      <c r="P570" s="74" t="s">
        <v>62</v>
      </c>
      <c r="Q570" s="74" t="s">
        <v>62</v>
      </c>
      <c r="R570" s="74" t="s">
        <v>62</v>
      </c>
    </row>
    <row r="571" spans="1:19" s="85" customFormat="1" ht="38.65" customHeight="1" x14ac:dyDescent="0.2">
      <c r="A571" s="321"/>
      <c r="B571" s="148" t="s">
        <v>330</v>
      </c>
      <c r="C571" s="122"/>
      <c r="D571" s="122" t="s">
        <v>62</v>
      </c>
      <c r="E571" s="122"/>
      <c r="F571" s="122"/>
      <c r="G571" s="122">
        <f>G567</f>
        <v>0</v>
      </c>
      <c r="H571" s="122">
        <f t="shared" ref="H571:J571" si="291">H567</f>
        <v>0</v>
      </c>
      <c r="I571" s="122">
        <f t="shared" si="291"/>
        <v>0</v>
      </c>
      <c r="J571" s="122">
        <f t="shared" si="291"/>
        <v>0</v>
      </c>
      <c r="K571" s="122">
        <f t="shared" si="265"/>
        <v>0</v>
      </c>
      <c r="L571" s="122" t="s">
        <v>62</v>
      </c>
      <c r="M571" s="84">
        <v>46022</v>
      </c>
      <c r="N571" s="84">
        <v>46022</v>
      </c>
      <c r="O571" s="78"/>
      <c r="P571" s="74" t="s">
        <v>62</v>
      </c>
      <c r="Q571" s="78"/>
      <c r="R571" s="78"/>
    </row>
    <row r="572" spans="1:19" s="85" customFormat="1" ht="21" customHeight="1" x14ac:dyDescent="0.2">
      <c r="A572" s="321"/>
      <c r="B572" s="147" t="s">
        <v>71</v>
      </c>
      <c r="C572" s="122"/>
      <c r="D572" s="122"/>
      <c r="E572" s="122"/>
      <c r="F572" s="122"/>
      <c r="G572" s="122" t="s">
        <v>62</v>
      </c>
      <c r="H572" s="122"/>
      <c r="I572" s="122" t="s">
        <v>62</v>
      </c>
      <c r="J572" s="122"/>
      <c r="K572" s="122" t="str">
        <f t="shared" si="265"/>
        <v>X</v>
      </c>
      <c r="L572" s="122" t="s">
        <v>62</v>
      </c>
      <c r="M572" s="122"/>
      <c r="N572" s="122"/>
      <c r="O572" s="74" t="s">
        <v>62</v>
      </c>
      <c r="P572" s="74" t="s">
        <v>62</v>
      </c>
      <c r="Q572" s="74" t="s">
        <v>62</v>
      </c>
      <c r="R572" s="74" t="s">
        <v>62</v>
      </c>
    </row>
    <row r="573" spans="1:19" s="85" customFormat="1" ht="21" customHeight="1" x14ac:dyDescent="0.25">
      <c r="A573" s="322"/>
      <c r="B573" s="148" t="s">
        <v>72</v>
      </c>
      <c r="C573" s="122"/>
      <c r="D573" s="122" t="s">
        <v>62</v>
      </c>
      <c r="E573" s="122"/>
      <c r="F573" s="122"/>
      <c r="G573" s="122">
        <f>G571</f>
        <v>0</v>
      </c>
      <c r="H573" s="122">
        <f t="shared" ref="H573:J573" si="292">H571</f>
        <v>0</v>
      </c>
      <c r="I573" s="122">
        <f t="shared" si="292"/>
        <v>0</v>
      </c>
      <c r="J573" s="122">
        <f t="shared" si="292"/>
        <v>0</v>
      </c>
      <c r="K573" s="122">
        <f t="shared" si="265"/>
        <v>0</v>
      </c>
      <c r="L573" s="122" t="s">
        <v>62</v>
      </c>
      <c r="M573" s="84">
        <v>46022</v>
      </c>
      <c r="N573" s="84">
        <v>46022</v>
      </c>
      <c r="O573" s="78"/>
      <c r="P573" s="74" t="s">
        <v>62</v>
      </c>
      <c r="Q573" s="78"/>
      <c r="R573" s="78"/>
      <c r="S573" s="56"/>
    </row>
    <row r="574" spans="1:19" s="56" customFormat="1" ht="74.45" customHeight="1" x14ac:dyDescent="0.25">
      <c r="A574" s="320" t="s">
        <v>284</v>
      </c>
      <c r="B574" s="137" t="str">
        <f>B566</f>
        <v>Результат предоставления субсидии 2 (код субсидии № 7056):</v>
      </c>
      <c r="C574" s="80" t="s">
        <v>59</v>
      </c>
      <c r="D574" s="81" t="s">
        <v>60</v>
      </c>
      <c r="E574" s="81" t="s">
        <v>61</v>
      </c>
      <c r="F574" s="80">
        <v>642</v>
      </c>
      <c r="G574" s="80">
        <v>1</v>
      </c>
      <c r="H574" s="80">
        <f>G574</f>
        <v>1</v>
      </c>
      <c r="I574" s="80">
        <v>0</v>
      </c>
      <c r="J574" s="80">
        <v>0</v>
      </c>
      <c r="K574" s="80">
        <f t="shared" si="265"/>
        <v>1</v>
      </c>
      <c r="L574" s="80"/>
      <c r="M574" s="122" t="s">
        <v>62</v>
      </c>
      <c r="N574" s="122" t="s">
        <v>62</v>
      </c>
      <c r="O574" s="78">
        <v>50000</v>
      </c>
      <c r="P574" s="78"/>
      <c r="Q574" s="78"/>
      <c r="R574" s="78"/>
      <c r="S574" s="85"/>
    </row>
    <row r="575" spans="1:19" s="85" customFormat="1" ht="15.75" x14ac:dyDescent="0.2">
      <c r="A575" s="321"/>
      <c r="B575" s="146" t="s">
        <v>70</v>
      </c>
      <c r="C575" s="122"/>
      <c r="D575" s="122" t="s">
        <v>62</v>
      </c>
      <c r="E575" s="122"/>
      <c r="F575" s="122"/>
      <c r="G575" s="122">
        <f>G574</f>
        <v>1</v>
      </c>
      <c r="H575" s="122">
        <f t="shared" ref="H575:J575" si="293">H574</f>
        <v>1</v>
      </c>
      <c r="I575" s="122">
        <f t="shared" si="293"/>
        <v>0</v>
      </c>
      <c r="J575" s="122">
        <f t="shared" si="293"/>
        <v>0</v>
      </c>
      <c r="K575" s="122">
        <f t="shared" si="265"/>
        <v>1</v>
      </c>
      <c r="L575" s="122" t="s">
        <v>62</v>
      </c>
      <c r="M575" s="84">
        <v>46022</v>
      </c>
      <c r="N575" s="84">
        <v>46022</v>
      </c>
      <c r="O575" s="78"/>
      <c r="P575" s="74" t="s">
        <v>62</v>
      </c>
      <c r="Q575" s="78"/>
      <c r="R575" s="78"/>
    </row>
    <row r="576" spans="1:19" s="85" customFormat="1" ht="14.25" x14ac:dyDescent="0.2">
      <c r="A576" s="321"/>
      <c r="B576" s="147" t="s">
        <v>76</v>
      </c>
      <c r="C576" s="122"/>
      <c r="D576" s="122"/>
      <c r="E576" s="122"/>
      <c r="F576" s="122"/>
      <c r="G576" s="122" t="s">
        <v>62</v>
      </c>
      <c r="H576" s="122"/>
      <c r="I576" s="122" t="s">
        <v>62</v>
      </c>
      <c r="J576" s="122"/>
      <c r="K576" s="122" t="str">
        <f t="shared" si="265"/>
        <v>X</v>
      </c>
      <c r="L576" s="122" t="s">
        <v>62</v>
      </c>
      <c r="M576" s="122"/>
      <c r="N576" s="122"/>
      <c r="O576" s="74" t="s">
        <v>62</v>
      </c>
      <c r="P576" s="74" t="s">
        <v>62</v>
      </c>
      <c r="Q576" s="74" t="s">
        <v>62</v>
      </c>
      <c r="R576" s="74" t="s">
        <v>62</v>
      </c>
    </row>
    <row r="577" spans="1:19" s="85" customFormat="1" ht="65.45" customHeight="1" x14ac:dyDescent="0.2">
      <c r="A577" s="321"/>
      <c r="B577" s="148" t="s">
        <v>192</v>
      </c>
      <c r="C577" s="122"/>
      <c r="D577" s="122" t="s">
        <v>62</v>
      </c>
      <c r="E577" s="122"/>
      <c r="F577" s="122"/>
      <c r="G577" s="122">
        <f>G574</f>
        <v>1</v>
      </c>
      <c r="H577" s="122">
        <f t="shared" ref="H577:J577" si="294">H574</f>
        <v>1</v>
      </c>
      <c r="I577" s="122">
        <f t="shared" si="294"/>
        <v>0</v>
      </c>
      <c r="J577" s="122">
        <f t="shared" si="294"/>
        <v>0</v>
      </c>
      <c r="K577" s="122">
        <f t="shared" si="265"/>
        <v>1</v>
      </c>
      <c r="L577" s="122" t="s">
        <v>62</v>
      </c>
      <c r="M577" s="84">
        <v>46022</v>
      </c>
      <c r="N577" s="84">
        <v>46022</v>
      </c>
      <c r="O577" s="78"/>
      <c r="P577" s="74" t="s">
        <v>62</v>
      </c>
      <c r="Q577" s="78"/>
      <c r="R577" s="78"/>
    </row>
    <row r="578" spans="1:19" s="85" customFormat="1" ht="15" customHeight="1" x14ac:dyDescent="0.2">
      <c r="A578" s="321"/>
      <c r="B578" s="147" t="s">
        <v>193</v>
      </c>
      <c r="C578" s="122"/>
      <c r="D578" s="122"/>
      <c r="E578" s="122"/>
      <c r="F578" s="122"/>
      <c r="G578" s="122" t="s">
        <v>62</v>
      </c>
      <c r="H578" s="122"/>
      <c r="I578" s="122" t="s">
        <v>62</v>
      </c>
      <c r="J578" s="122"/>
      <c r="K578" s="122" t="str">
        <f t="shared" si="265"/>
        <v>X</v>
      </c>
      <c r="L578" s="122" t="s">
        <v>62</v>
      </c>
      <c r="M578" s="122"/>
      <c r="N578" s="122"/>
      <c r="O578" s="74" t="s">
        <v>62</v>
      </c>
      <c r="P578" s="74" t="s">
        <v>62</v>
      </c>
      <c r="Q578" s="74" t="s">
        <v>62</v>
      </c>
      <c r="R578" s="74" t="s">
        <v>62</v>
      </c>
    </row>
    <row r="579" spans="1:19" s="85" customFormat="1" ht="38.65" customHeight="1" x14ac:dyDescent="0.2">
      <c r="A579" s="321"/>
      <c r="B579" s="148" t="s">
        <v>330</v>
      </c>
      <c r="C579" s="122"/>
      <c r="D579" s="122" t="s">
        <v>62</v>
      </c>
      <c r="E579" s="122"/>
      <c r="F579" s="122"/>
      <c r="G579" s="122">
        <f>G575</f>
        <v>1</v>
      </c>
      <c r="H579" s="122">
        <f t="shared" ref="H579:J579" si="295">H575</f>
        <v>1</v>
      </c>
      <c r="I579" s="122">
        <f t="shared" si="295"/>
        <v>0</v>
      </c>
      <c r="J579" s="122">
        <f t="shared" si="295"/>
        <v>0</v>
      </c>
      <c r="K579" s="122">
        <f t="shared" si="265"/>
        <v>1</v>
      </c>
      <c r="L579" s="122" t="s">
        <v>62</v>
      </c>
      <c r="M579" s="84">
        <v>46022</v>
      </c>
      <c r="N579" s="84">
        <v>46022</v>
      </c>
      <c r="O579" s="78"/>
      <c r="P579" s="74" t="s">
        <v>62</v>
      </c>
      <c r="Q579" s="78"/>
      <c r="R579" s="78"/>
    </row>
    <row r="580" spans="1:19" s="85" customFormat="1" ht="21" customHeight="1" x14ac:dyDescent="0.2">
      <c r="A580" s="321"/>
      <c r="B580" s="147" t="s">
        <v>71</v>
      </c>
      <c r="C580" s="122"/>
      <c r="D580" s="122"/>
      <c r="E580" s="122"/>
      <c r="F580" s="122"/>
      <c r="G580" s="122" t="s">
        <v>62</v>
      </c>
      <c r="H580" s="122"/>
      <c r="I580" s="122" t="s">
        <v>62</v>
      </c>
      <c r="J580" s="122"/>
      <c r="K580" s="122" t="str">
        <f t="shared" si="265"/>
        <v>X</v>
      </c>
      <c r="L580" s="122" t="s">
        <v>62</v>
      </c>
      <c r="M580" s="122"/>
      <c r="N580" s="122"/>
      <c r="O580" s="74" t="s">
        <v>62</v>
      </c>
      <c r="P580" s="74" t="s">
        <v>62</v>
      </c>
      <c r="Q580" s="74" t="s">
        <v>62</v>
      </c>
      <c r="R580" s="74" t="s">
        <v>62</v>
      </c>
    </row>
    <row r="581" spans="1:19" s="85" customFormat="1" ht="21" customHeight="1" x14ac:dyDescent="0.25">
      <c r="A581" s="322"/>
      <c r="B581" s="148" t="s">
        <v>72</v>
      </c>
      <c r="C581" s="122"/>
      <c r="D581" s="122" t="s">
        <v>62</v>
      </c>
      <c r="E581" s="122"/>
      <c r="F581" s="122"/>
      <c r="G581" s="122">
        <f>G579</f>
        <v>1</v>
      </c>
      <c r="H581" s="122">
        <f t="shared" ref="H581:J581" si="296">H579</f>
        <v>1</v>
      </c>
      <c r="I581" s="122">
        <f t="shared" si="296"/>
        <v>0</v>
      </c>
      <c r="J581" s="122">
        <f t="shared" si="296"/>
        <v>0</v>
      </c>
      <c r="K581" s="122">
        <f t="shared" si="265"/>
        <v>1</v>
      </c>
      <c r="L581" s="122" t="s">
        <v>62</v>
      </c>
      <c r="M581" s="84">
        <v>46022</v>
      </c>
      <c r="N581" s="84">
        <v>46022</v>
      </c>
      <c r="O581" s="78"/>
      <c r="P581" s="74" t="s">
        <v>62</v>
      </c>
      <c r="Q581" s="78"/>
      <c r="R581" s="78"/>
      <c r="S581" s="56"/>
    </row>
    <row r="582" spans="1:19" s="56" customFormat="1" ht="74.45" customHeight="1" x14ac:dyDescent="0.25">
      <c r="A582" s="320" t="s">
        <v>285</v>
      </c>
      <c r="B582" s="137" t="str">
        <f>B574</f>
        <v>Результат предоставления субсидии 2 (код субсидии № 7056):</v>
      </c>
      <c r="C582" s="80" t="s">
        <v>59</v>
      </c>
      <c r="D582" s="81" t="s">
        <v>60</v>
      </c>
      <c r="E582" s="81" t="s">
        <v>61</v>
      </c>
      <c r="F582" s="80">
        <v>642</v>
      </c>
      <c r="G582" s="80"/>
      <c r="H582" s="80">
        <f>G582</f>
        <v>0</v>
      </c>
      <c r="I582" s="80">
        <v>0</v>
      </c>
      <c r="J582" s="80">
        <v>0</v>
      </c>
      <c r="K582" s="80">
        <f t="shared" si="265"/>
        <v>0</v>
      </c>
      <c r="L582" s="80"/>
      <c r="M582" s="122" t="s">
        <v>62</v>
      </c>
      <c r="N582" s="122" t="s">
        <v>62</v>
      </c>
      <c r="O582" s="78"/>
      <c r="P582" s="78"/>
      <c r="Q582" s="78"/>
      <c r="R582" s="78"/>
      <c r="S582" s="85"/>
    </row>
    <row r="583" spans="1:19" s="85" customFormat="1" ht="15.75" x14ac:dyDescent="0.2">
      <c r="A583" s="321"/>
      <c r="B583" s="146" t="s">
        <v>70</v>
      </c>
      <c r="C583" s="122"/>
      <c r="D583" s="122" t="s">
        <v>62</v>
      </c>
      <c r="E583" s="122"/>
      <c r="F583" s="122"/>
      <c r="G583" s="122">
        <f>G582</f>
        <v>0</v>
      </c>
      <c r="H583" s="122">
        <f t="shared" ref="H583:J583" si="297">H582</f>
        <v>0</v>
      </c>
      <c r="I583" s="122">
        <f t="shared" si="297"/>
        <v>0</v>
      </c>
      <c r="J583" s="122">
        <f t="shared" si="297"/>
        <v>0</v>
      </c>
      <c r="K583" s="122">
        <f t="shared" ref="K583:K646" si="298">G583</f>
        <v>0</v>
      </c>
      <c r="L583" s="122" t="s">
        <v>62</v>
      </c>
      <c r="M583" s="84">
        <v>46022</v>
      </c>
      <c r="N583" s="84">
        <v>46022</v>
      </c>
      <c r="O583" s="78"/>
      <c r="P583" s="74" t="s">
        <v>62</v>
      </c>
      <c r="Q583" s="78"/>
      <c r="R583" s="78"/>
    </row>
    <row r="584" spans="1:19" s="85" customFormat="1" ht="14.25" x14ac:dyDescent="0.2">
      <c r="A584" s="321"/>
      <c r="B584" s="147" t="s">
        <v>76</v>
      </c>
      <c r="C584" s="122"/>
      <c r="D584" s="122"/>
      <c r="E584" s="122"/>
      <c r="F584" s="122"/>
      <c r="G584" s="122" t="s">
        <v>62</v>
      </c>
      <c r="H584" s="122"/>
      <c r="I584" s="122" t="s">
        <v>62</v>
      </c>
      <c r="J584" s="122"/>
      <c r="K584" s="122" t="str">
        <f t="shared" si="298"/>
        <v>X</v>
      </c>
      <c r="L584" s="122" t="s">
        <v>62</v>
      </c>
      <c r="M584" s="122"/>
      <c r="N584" s="122"/>
      <c r="O584" s="74" t="s">
        <v>62</v>
      </c>
      <c r="P584" s="74" t="s">
        <v>62</v>
      </c>
      <c r="Q584" s="74" t="s">
        <v>62</v>
      </c>
      <c r="R584" s="74" t="s">
        <v>62</v>
      </c>
    </row>
    <row r="585" spans="1:19" s="85" customFormat="1" ht="65.45" customHeight="1" x14ac:dyDescent="0.2">
      <c r="A585" s="321"/>
      <c r="B585" s="148" t="s">
        <v>192</v>
      </c>
      <c r="C585" s="122"/>
      <c r="D585" s="122" t="s">
        <v>62</v>
      </c>
      <c r="E585" s="122"/>
      <c r="F585" s="122"/>
      <c r="G585" s="122">
        <f>G582</f>
        <v>0</v>
      </c>
      <c r="H585" s="122">
        <f t="shared" ref="H585:J585" si="299">H582</f>
        <v>0</v>
      </c>
      <c r="I585" s="122">
        <f t="shared" si="299"/>
        <v>0</v>
      </c>
      <c r="J585" s="122">
        <f t="shared" si="299"/>
        <v>0</v>
      </c>
      <c r="K585" s="122">
        <f t="shared" si="298"/>
        <v>0</v>
      </c>
      <c r="L585" s="122" t="s">
        <v>62</v>
      </c>
      <c r="M585" s="84">
        <v>46022</v>
      </c>
      <c r="N585" s="84">
        <v>46022</v>
      </c>
      <c r="O585" s="78"/>
      <c r="P585" s="74" t="s">
        <v>62</v>
      </c>
      <c r="Q585" s="78"/>
      <c r="R585" s="78"/>
    </row>
    <row r="586" spans="1:19" s="85" customFormat="1" ht="15" customHeight="1" x14ac:dyDescent="0.2">
      <c r="A586" s="321"/>
      <c r="B586" s="147" t="s">
        <v>193</v>
      </c>
      <c r="C586" s="122"/>
      <c r="D586" s="122"/>
      <c r="E586" s="122"/>
      <c r="F586" s="122"/>
      <c r="G586" s="122" t="s">
        <v>62</v>
      </c>
      <c r="H586" s="122"/>
      <c r="I586" s="122" t="s">
        <v>62</v>
      </c>
      <c r="J586" s="122"/>
      <c r="K586" s="122" t="str">
        <f t="shared" si="298"/>
        <v>X</v>
      </c>
      <c r="L586" s="122" t="s">
        <v>62</v>
      </c>
      <c r="M586" s="122"/>
      <c r="N586" s="122"/>
      <c r="O586" s="74" t="s">
        <v>62</v>
      </c>
      <c r="P586" s="74" t="s">
        <v>62</v>
      </c>
      <c r="Q586" s="74" t="s">
        <v>62</v>
      </c>
      <c r="R586" s="74" t="s">
        <v>62</v>
      </c>
    </row>
    <row r="587" spans="1:19" s="85" customFormat="1" ht="38.65" customHeight="1" x14ac:dyDescent="0.2">
      <c r="A587" s="321"/>
      <c r="B587" s="148" t="s">
        <v>330</v>
      </c>
      <c r="C587" s="122"/>
      <c r="D587" s="122" t="s">
        <v>62</v>
      </c>
      <c r="E587" s="122"/>
      <c r="F587" s="122"/>
      <c r="G587" s="122">
        <f>G583</f>
        <v>0</v>
      </c>
      <c r="H587" s="122">
        <f t="shared" ref="H587:J587" si="300">H583</f>
        <v>0</v>
      </c>
      <c r="I587" s="122">
        <f t="shared" si="300"/>
        <v>0</v>
      </c>
      <c r="J587" s="122">
        <f t="shared" si="300"/>
        <v>0</v>
      </c>
      <c r="K587" s="122">
        <f t="shared" si="298"/>
        <v>0</v>
      </c>
      <c r="L587" s="122" t="s">
        <v>62</v>
      </c>
      <c r="M587" s="84">
        <v>46022</v>
      </c>
      <c r="N587" s="84">
        <v>46022</v>
      </c>
      <c r="O587" s="78"/>
      <c r="P587" s="74" t="s">
        <v>62</v>
      </c>
      <c r="Q587" s="78"/>
      <c r="R587" s="78"/>
    </row>
    <row r="588" spans="1:19" s="85" customFormat="1" ht="21" customHeight="1" x14ac:dyDescent="0.2">
      <c r="A588" s="321"/>
      <c r="B588" s="147" t="s">
        <v>71</v>
      </c>
      <c r="C588" s="122"/>
      <c r="D588" s="122"/>
      <c r="E588" s="122"/>
      <c r="F588" s="122"/>
      <c r="G588" s="122" t="s">
        <v>62</v>
      </c>
      <c r="H588" s="122"/>
      <c r="I588" s="122" t="s">
        <v>62</v>
      </c>
      <c r="J588" s="122"/>
      <c r="K588" s="122" t="str">
        <f t="shared" si="298"/>
        <v>X</v>
      </c>
      <c r="L588" s="122" t="s">
        <v>62</v>
      </c>
      <c r="M588" s="122"/>
      <c r="N588" s="122"/>
      <c r="O588" s="74" t="s">
        <v>62</v>
      </c>
      <c r="P588" s="74" t="s">
        <v>62</v>
      </c>
      <c r="Q588" s="74" t="s">
        <v>62</v>
      </c>
      <c r="R588" s="74" t="s">
        <v>62</v>
      </c>
    </row>
    <row r="589" spans="1:19" s="85" customFormat="1" ht="21" customHeight="1" x14ac:dyDescent="0.25">
      <c r="A589" s="322"/>
      <c r="B589" s="148" t="s">
        <v>72</v>
      </c>
      <c r="C589" s="122"/>
      <c r="D589" s="122" t="s">
        <v>62</v>
      </c>
      <c r="E589" s="122"/>
      <c r="F589" s="122"/>
      <c r="G589" s="122">
        <f>G587</f>
        <v>0</v>
      </c>
      <c r="H589" s="122">
        <f t="shared" ref="H589:J589" si="301">H587</f>
        <v>0</v>
      </c>
      <c r="I589" s="122">
        <f t="shared" si="301"/>
        <v>0</v>
      </c>
      <c r="J589" s="122">
        <f t="shared" si="301"/>
        <v>0</v>
      </c>
      <c r="K589" s="122">
        <f t="shared" si="298"/>
        <v>0</v>
      </c>
      <c r="L589" s="122" t="s">
        <v>62</v>
      </c>
      <c r="M589" s="84">
        <v>46022</v>
      </c>
      <c r="N589" s="84">
        <v>46022</v>
      </c>
      <c r="O589" s="78"/>
      <c r="P589" s="74" t="s">
        <v>62</v>
      </c>
      <c r="Q589" s="78"/>
      <c r="R589" s="78"/>
      <c r="S589" s="56"/>
    </row>
    <row r="590" spans="1:19" s="56" customFormat="1" ht="74.45" customHeight="1" x14ac:dyDescent="0.25">
      <c r="A590" s="320" t="s">
        <v>286</v>
      </c>
      <c r="B590" s="137" t="str">
        <f>B582</f>
        <v>Результат предоставления субсидии 2 (код субсидии № 7056):</v>
      </c>
      <c r="C590" s="80" t="s">
        <v>59</v>
      </c>
      <c r="D590" s="81" t="s">
        <v>60</v>
      </c>
      <c r="E590" s="81" t="s">
        <v>61</v>
      </c>
      <c r="F590" s="80">
        <v>642</v>
      </c>
      <c r="G590" s="80">
        <v>1</v>
      </c>
      <c r="H590" s="80">
        <f>G590</f>
        <v>1</v>
      </c>
      <c r="I590" s="80">
        <v>0</v>
      </c>
      <c r="J590" s="80">
        <v>0</v>
      </c>
      <c r="K590" s="80">
        <f t="shared" si="298"/>
        <v>1</v>
      </c>
      <c r="L590" s="80"/>
      <c r="M590" s="122" t="s">
        <v>62</v>
      </c>
      <c r="N590" s="122" t="s">
        <v>62</v>
      </c>
      <c r="O590" s="78">
        <v>120000</v>
      </c>
      <c r="P590" s="78"/>
      <c r="Q590" s="78"/>
      <c r="R590" s="78"/>
      <c r="S590" s="85"/>
    </row>
    <row r="591" spans="1:19" s="85" customFormat="1" ht="15.75" x14ac:dyDescent="0.2">
      <c r="A591" s="321"/>
      <c r="B591" s="146" t="s">
        <v>70</v>
      </c>
      <c r="C591" s="122"/>
      <c r="D591" s="122" t="s">
        <v>62</v>
      </c>
      <c r="E591" s="122"/>
      <c r="F591" s="122"/>
      <c r="G591" s="122">
        <f>G590</f>
        <v>1</v>
      </c>
      <c r="H591" s="122">
        <f t="shared" ref="H591:J591" si="302">H590</f>
        <v>1</v>
      </c>
      <c r="I591" s="122">
        <f t="shared" si="302"/>
        <v>0</v>
      </c>
      <c r="J591" s="122">
        <f t="shared" si="302"/>
        <v>0</v>
      </c>
      <c r="K591" s="122">
        <f t="shared" si="298"/>
        <v>1</v>
      </c>
      <c r="L591" s="122" t="s">
        <v>62</v>
      </c>
      <c r="M591" s="84">
        <v>46022</v>
      </c>
      <c r="N591" s="84">
        <v>46022</v>
      </c>
      <c r="O591" s="78"/>
      <c r="P591" s="74" t="s">
        <v>62</v>
      </c>
      <c r="Q591" s="78"/>
      <c r="R591" s="78"/>
    </row>
    <row r="592" spans="1:19" s="85" customFormat="1" ht="14.25" x14ac:dyDescent="0.2">
      <c r="A592" s="321"/>
      <c r="B592" s="147" t="s">
        <v>76</v>
      </c>
      <c r="C592" s="122"/>
      <c r="D592" s="122"/>
      <c r="E592" s="122"/>
      <c r="F592" s="122"/>
      <c r="G592" s="122" t="s">
        <v>62</v>
      </c>
      <c r="H592" s="122"/>
      <c r="I592" s="122" t="s">
        <v>62</v>
      </c>
      <c r="J592" s="122"/>
      <c r="K592" s="122" t="str">
        <f t="shared" si="298"/>
        <v>X</v>
      </c>
      <c r="L592" s="122" t="s">
        <v>62</v>
      </c>
      <c r="M592" s="122"/>
      <c r="N592" s="122"/>
      <c r="O592" s="74" t="s">
        <v>62</v>
      </c>
      <c r="P592" s="74" t="s">
        <v>62</v>
      </c>
      <c r="Q592" s="74" t="s">
        <v>62</v>
      </c>
      <c r="R592" s="74" t="s">
        <v>62</v>
      </c>
    </row>
    <row r="593" spans="1:19" s="85" customFormat="1" ht="65.45" customHeight="1" x14ac:dyDescent="0.2">
      <c r="A593" s="321"/>
      <c r="B593" s="148" t="s">
        <v>192</v>
      </c>
      <c r="C593" s="122"/>
      <c r="D593" s="122" t="s">
        <v>62</v>
      </c>
      <c r="E593" s="122"/>
      <c r="F593" s="122"/>
      <c r="G593" s="122">
        <f>G590</f>
        <v>1</v>
      </c>
      <c r="H593" s="122">
        <f t="shared" ref="H593:J593" si="303">H590</f>
        <v>1</v>
      </c>
      <c r="I593" s="122">
        <f t="shared" si="303"/>
        <v>0</v>
      </c>
      <c r="J593" s="122">
        <f t="shared" si="303"/>
        <v>0</v>
      </c>
      <c r="K593" s="122">
        <f t="shared" si="298"/>
        <v>1</v>
      </c>
      <c r="L593" s="122" t="s">
        <v>62</v>
      </c>
      <c r="M593" s="84">
        <v>46022</v>
      </c>
      <c r="N593" s="84">
        <v>46022</v>
      </c>
      <c r="O593" s="78"/>
      <c r="P593" s="74" t="s">
        <v>62</v>
      </c>
      <c r="Q593" s="78"/>
      <c r="R593" s="78"/>
    </row>
    <row r="594" spans="1:19" s="85" customFormat="1" ht="15" customHeight="1" x14ac:dyDescent="0.2">
      <c r="A594" s="321"/>
      <c r="B594" s="147" t="s">
        <v>193</v>
      </c>
      <c r="C594" s="122"/>
      <c r="D594" s="122"/>
      <c r="E594" s="122"/>
      <c r="F594" s="122"/>
      <c r="G594" s="122" t="s">
        <v>62</v>
      </c>
      <c r="H594" s="122"/>
      <c r="I594" s="122" t="s">
        <v>62</v>
      </c>
      <c r="J594" s="122"/>
      <c r="K594" s="122" t="str">
        <f t="shared" si="298"/>
        <v>X</v>
      </c>
      <c r="L594" s="122" t="s">
        <v>62</v>
      </c>
      <c r="M594" s="122"/>
      <c r="N594" s="122"/>
      <c r="O594" s="74" t="s">
        <v>62</v>
      </c>
      <c r="P594" s="74" t="s">
        <v>62</v>
      </c>
      <c r="Q594" s="74" t="s">
        <v>62</v>
      </c>
      <c r="R594" s="74" t="s">
        <v>62</v>
      </c>
    </row>
    <row r="595" spans="1:19" s="85" customFormat="1" ht="38.65" customHeight="1" x14ac:dyDescent="0.2">
      <c r="A595" s="321"/>
      <c r="B595" s="148" t="s">
        <v>330</v>
      </c>
      <c r="C595" s="122"/>
      <c r="D595" s="122" t="s">
        <v>62</v>
      </c>
      <c r="E595" s="122"/>
      <c r="F595" s="122"/>
      <c r="G595" s="122">
        <f>G591</f>
        <v>1</v>
      </c>
      <c r="H595" s="122">
        <f t="shared" ref="H595:J595" si="304">H591</f>
        <v>1</v>
      </c>
      <c r="I595" s="122">
        <f t="shared" si="304"/>
        <v>0</v>
      </c>
      <c r="J595" s="122">
        <f t="shared" si="304"/>
        <v>0</v>
      </c>
      <c r="K595" s="122">
        <f t="shared" si="298"/>
        <v>1</v>
      </c>
      <c r="L595" s="122" t="s">
        <v>62</v>
      </c>
      <c r="M595" s="84">
        <v>46022</v>
      </c>
      <c r="N595" s="84">
        <v>46022</v>
      </c>
      <c r="O595" s="78"/>
      <c r="P595" s="74" t="s">
        <v>62</v>
      </c>
      <c r="Q595" s="78"/>
      <c r="R595" s="78"/>
    </row>
    <row r="596" spans="1:19" s="85" customFormat="1" ht="21" customHeight="1" x14ac:dyDescent="0.2">
      <c r="A596" s="321"/>
      <c r="B596" s="147" t="s">
        <v>71</v>
      </c>
      <c r="C596" s="122"/>
      <c r="D596" s="122"/>
      <c r="E596" s="122"/>
      <c r="F596" s="122"/>
      <c r="G596" s="122" t="s">
        <v>62</v>
      </c>
      <c r="H596" s="122"/>
      <c r="I596" s="122" t="s">
        <v>62</v>
      </c>
      <c r="J596" s="122"/>
      <c r="K596" s="122" t="str">
        <f t="shared" si="298"/>
        <v>X</v>
      </c>
      <c r="L596" s="122" t="s">
        <v>62</v>
      </c>
      <c r="M596" s="122"/>
      <c r="N596" s="122"/>
      <c r="O596" s="74" t="s">
        <v>62</v>
      </c>
      <c r="P596" s="74" t="s">
        <v>62</v>
      </c>
      <c r="Q596" s="74" t="s">
        <v>62</v>
      </c>
      <c r="R596" s="74" t="s">
        <v>62</v>
      </c>
    </row>
    <row r="597" spans="1:19" s="85" customFormat="1" ht="21" customHeight="1" x14ac:dyDescent="0.25">
      <c r="A597" s="322"/>
      <c r="B597" s="148" t="s">
        <v>72</v>
      </c>
      <c r="C597" s="122"/>
      <c r="D597" s="122" t="s">
        <v>62</v>
      </c>
      <c r="E597" s="122"/>
      <c r="F597" s="122"/>
      <c r="G597" s="122">
        <f>G595</f>
        <v>1</v>
      </c>
      <c r="H597" s="122">
        <f t="shared" ref="H597:J597" si="305">H595</f>
        <v>1</v>
      </c>
      <c r="I597" s="122">
        <f t="shared" si="305"/>
        <v>0</v>
      </c>
      <c r="J597" s="122">
        <f t="shared" si="305"/>
        <v>0</v>
      </c>
      <c r="K597" s="122">
        <f t="shared" si="298"/>
        <v>1</v>
      </c>
      <c r="L597" s="122" t="s">
        <v>62</v>
      </c>
      <c r="M597" s="84">
        <v>46022</v>
      </c>
      <c r="N597" s="84">
        <v>46022</v>
      </c>
      <c r="O597" s="78"/>
      <c r="P597" s="74" t="s">
        <v>62</v>
      </c>
      <c r="Q597" s="78"/>
      <c r="R597" s="78"/>
      <c r="S597" s="56"/>
    </row>
    <row r="598" spans="1:19" s="56" customFormat="1" ht="74.45" customHeight="1" x14ac:dyDescent="0.25">
      <c r="A598" s="320" t="s">
        <v>287</v>
      </c>
      <c r="B598" s="137" t="str">
        <f>B590</f>
        <v>Результат предоставления субсидии 2 (код субсидии № 7056):</v>
      </c>
      <c r="C598" s="80" t="s">
        <v>59</v>
      </c>
      <c r="D598" s="81" t="s">
        <v>60</v>
      </c>
      <c r="E598" s="81" t="s">
        <v>61</v>
      </c>
      <c r="F598" s="80">
        <v>642</v>
      </c>
      <c r="G598" s="80">
        <v>1</v>
      </c>
      <c r="H598" s="80">
        <f>G598</f>
        <v>1</v>
      </c>
      <c r="I598" s="80">
        <v>0</v>
      </c>
      <c r="J598" s="80">
        <v>0</v>
      </c>
      <c r="K598" s="80">
        <f t="shared" si="298"/>
        <v>1</v>
      </c>
      <c r="L598" s="80"/>
      <c r="M598" s="122" t="s">
        <v>62</v>
      </c>
      <c r="N598" s="122" t="s">
        <v>62</v>
      </c>
      <c r="O598" s="78">
        <v>85000</v>
      </c>
      <c r="P598" s="78"/>
      <c r="Q598" s="78"/>
      <c r="R598" s="78"/>
      <c r="S598" s="85"/>
    </row>
    <row r="599" spans="1:19" s="85" customFormat="1" ht="15.75" x14ac:dyDescent="0.2">
      <c r="A599" s="321"/>
      <c r="B599" s="146" t="s">
        <v>70</v>
      </c>
      <c r="C599" s="122"/>
      <c r="D599" s="122" t="s">
        <v>62</v>
      </c>
      <c r="E599" s="122"/>
      <c r="F599" s="122"/>
      <c r="G599" s="122">
        <f>G598</f>
        <v>1</v>
      </c>
      <c r="H599" s="122">
        <f t="shared" ref="H599:J599" si="306">H598</f>
        <v>1</v>
      </c>
      <c r="I599" s="122">
        <f t="shared" si="306"/>
        <v>0</v>
      </c>
      <c r="J599" s="122">
        <f t="shared" si="306"/>
        <v>0</v>
      </c>
      <c r="K599" s="122">
        <f t="shared" si="298"/>
        <v>1</v>
      </c>
      <c r="L599" s="122" t="s">
        <v>62</v>
      </c>
      <c r="M599" s="84">
        <v>46022</v>
      </c>
      <c r="N599" s="84">
        <v>46022</v>
      </c>
      <c r="O599" s="78"/>
      <c r="P599" s="74" t="s">
        <v>62</v>
      </c>
      <c r="Q599" s="78"/>
      <c r="R599" s="78"/>
    </row>
    <row r="600" spans="1:19" s="85" customFormat="1" ht="14.25" x14ac:dyDescent="0.2">
      <c r="A600" s="321"/>
      <c r="B600" s="147" t="s">
        <v>76</v>
      </c>
      <c r="C600" s="122"/>
      <c r="D600" s="122"/>
      <c r="E600" s="122"/>
      <c r="F600" s="122"/>
      <c r="G600" s="122" t="s">
        <v>62</v>
      </c>
      <c r="H600" s="122"/>
      <c r="I600" s="122" t="s">
        <v>62</v>
      </c>
      <c r="J600" s="122"/>
      <c r="K600" s="122" t="str">
        <f t="shared" si="298"/>
        <v>X</v>
      </c>
      <c r="L600" s="122" t="s">
        <v>62</v>
      </c>
      <c r="M600" s="122"/>
      <c r="N600" s="122"/>
      <c r="O600" s="74" t="s">
        <v>62</v>
      </c>
      <c r="P600" s="74" t="s">
        <v>62</v>
      </c>
      <c r="Q600" s="74" t="s">
        <v>62</v>
      </c>
      <c r="R600" s="74" t="s">
        <v>62</v>
      </c>
    </row>
    <row r="601" spans="1:19" s="85" customFormat="1" ht="65.45" customHeight="1" x14ac:dyDescent="0.2">
      <c r="A601" s="321"/>
      <c r="B601" s="148" t="s">
        <v>192</v>
      </c>
      <c r="C601" s="122"/>
      <c r="D601" s="122" t="s">
        <v>62</v>
      </c>
      <c r="E601" s="122"/>
      <c r="F601" s="122"/>
      <c r="G601" s="122">
        <f>G598</f>
        <v>1</v>
      </c>
      <c r="H601" s="122">
        <f t="shared" ref="H601:J601" si="307">H598</f>
        <v>1</v>
      </c>
      <c r="I601" s="122">
        <f t="shared" si="307"/>
        <v>0</v>
      </c>
      <c r="J601" s="122">
        <f t="shared" si="307"/>
        <v>0</v>
      </c>
      <c r="K601" s="122">
        <f t="shared" si="298"/>
        <v>1</v>
      </c>
      <c r="L601" s="122" t="s">
        <v>62</v>
      </c>
      <c r="M601" s="84">
        <v>46022</v>
      </c>
      <c r="N601" s="84">
        <v>46022</v>
      </c>
      <c r="O601" s="78"/>
      <c r="P601" s="74" t="s">
        <v>62</v>
      </c>
      <c r="Q601" s="78"/>
      <c r="R601" s="78"/>
    </row>
    <row r="602" spans="1:19" s="85" customFormat="1" ht="15" customHeight="1" x14ac:dyDescent="0.2">
      <c r="A602" s="321"/>
      <c r="B602" s="147" t="s">
        <v>193</v>
      </c>
      <c r="C602" s="122"/>
      <c r="D602" s="122"/>
      <c r="E602" s="122"/>
      <c r="F602" s="122"/>
      <c r="G602" s="122" t="s">
        <v>62</v>
      </c>
      <c r="H602" s="122"/>
      <c r="I602" s="122" t="s">
        <v>62</v>
      </c>
      <c r="J602" s="122"/>
      <c r="K602" s="122" t="str">
        <f t="shared" si="298"/>
        <v>X</v>
      </c>
      <c r="L602" s="122" t="s">
        <v>62</v>
      </c>
      <c r="M602" s="122"/>
      <c r="N602" s="122"/>
      <c r="O602" s="74" t="s">
        <v>62</v>
      </c>
      <c r="P602" s="74" t="s">
        <v>62</v>
      </c>
      <c r="Q602" s="74" t="s">
        <v>62</v>
      </c>
      <c r="R602" s="74" t="s">
        <v>62</v>
      </c>
    </row>
    <row r="603" spans="1:19" s="85" customFormat="1" ht="38.65" customHeight="1" x14ac:dyDescent="0.2">
      <c r="A603" s="321"/>
      <c r="B603" s="148" t="s">
        <v>330</v>
      </c>
      <c r="C603" s="122"/>
      <c r="D603" s="122" t="s">
        <v>62</v>
      </c>
      <c r="E603" s="122"/>
      <c r="F603" s="122"/>
      <c r="G603" s="122">
        <f>G599</f>
        <v>1</v>
      </c>
      <c r="H603" s="122">
        <f t="shared" ref="H603:J603" si="308">H599</f>
        <v>1</v>
      </c>
      <c r="I603" s="122">
        <f t="shared" si="308"/>
        <v>0</v>
      </c>
      <c r="J603" s="122">
        <f t="shared" si="308"/>
        <v>0</v>
      </c>
      <c r="K603" s="122">
        <f t="shared" si="298"/>
        <v>1</v>
      </c>
      <c r="L603" s="122" t="s">
        <v>62</v>
      </c>
      <c r="M603" s="84">
        <v>46022</v>
      </c>
      <c r="N603" s="84">
        <v>46022</v>
      </c>
      <c r="O603" s="78"/>
      <c r="P603" s="74" t="s">
        <v>62</v>
      </c>
      <c r="Q603" s="78"/>
      <c r="R603" s="78"/>
    </row>
    <row r="604" spans="1:19" s="85" customFormat="1" ht="21" customHeight="1" x14ac:dyDescent="0.2">
      <c r="A604" s="321"/>
      <c r="B604" s="147" t="s">
        <v>71</v>
      </c>
      <c r="C604" s="122"/>
      <c r="D604" s="122"/>
      <c r="E604" s="122"/>
      <c r="F604" s="122"/>
      <c r="G604" s="122" t="s">
        <v>62</v>
      </c>
      <c r="H604" s="122"/>
      <c r="I604" s="122" t="s">
        <v>62</v>
      </c>
      <c r="J604" s="122"/>
      <c r="K604" s="122" t="str">
        <f t="shared" si="298"/>
        <v>X</v>
      </c>
      <c r="L604" s="122" t="s">
        <v>62</v>
      </c>
      <c r="M604" s="122"/>
      <c r="N604" s="122"/>
      <c r="O604" s="74" t="s">
        <v>62</v>
      </c>
      <c r="P604" s="74" t="s">
        <v>62</v>
      </c>
      <c r="Q604" s="74" t="s">
        <v>62</v>
      </c>
      <c r="R604" s="74" t="s">
        <v>62</v>
      </c>
    </row>
    <row r="605" spans="1:19" s="85" customFormat="1" ht="21" customHeight="1" x14ac:dyDescent="0.25">
      <c r="A605" s="322"/>
      <c r="B605" s="148" t="s">
        <v>72</v>
      </c>
      <c r="C605" s="122"/>
      <c r="D605" s="122" t="s">
        <v>62</v>
      </c>
      <c r="E605" s="122"/>
      <c r="F605" s="122"/>
      <c r="G605" s="122">
        <f>G603</f>
        <v>1</v>
      </c>
      <c r="H605" s="122">
        <f t="shared" ref="H605:J605" si="309">H603</f>
        <v>1</v>
      </c>
      <c r="I605" s="122">
        <f t="shared" si="309"/>
        <v>0</v>
      </c>
      <c r="J605" s="122">
        <f t="shared" si="309"/>
        <v>0</v>
      </c>
      <c r="K605" s="122">
        <f t="shared" si="298"/>
        <v>1</v>
      </c>
      <c r="L605" s="122" t="s">
        <v>62</v>
      </c>
      <c r="M605" s="84">
        <v>46022</v>
      </c>
      <c r="N605" s="84">
        <v>46022</v>
      </c>
      <c r="O605" s="78"/>
      <c r="P605" s="74" t="s">
        <v>62</v>
      </c>
      <c r="Q605" s="78"/>
      <c r="R605" s="78"/>
      <c r="S605" s="56"/>
    </row>
    <row r="606" spans="1:19" s="56" customFormat="1" ht="74.45" customHeight="1" x14ac:dyDescent="0.25">
      <c r="A606" s="320" t="s">
        <v>288</v>
      </c>
      <c r="B606" s="137" t="str">
        <f>B598</f>
        <v>Результат предоставления субсидии 2 (код субсидии № 7056):</v>
      </c>
      <c r="C606" s="80" t="s">
        <v>59</v>
      </c>
      <c r="D606" s="81" t="s">
        <v>60</v>
      </c>
      <c r="E606" s="81" t="s">
        <v>61</v>
      </c>
      <c r="F606" s="80">
        <v>642</v>
      </c>
      <c r="G606" s="80"/>
      <c r="H606" s="80">
        <f>G606</f>
        <v>0</v>
      </c>
      <c r="I606" s="80">
        <v>0</v>
      </c>
      <c r="J606" s="80">
        <v>0</v>
      </c>
      <c r="K606" s="80">
        <f t="shared" si="298"/>
        <v>0</v>
      </c>
      <c r="L606" s="80"/>
      <c r="M606" s="122" t="s">
        <v>62</v>
      </c>
      <c r="N606" s="122" t="s">
        <v>62</v>
      </c>
      <c r="O606" s="78"/>
      <c r="P606" s="78"/>
      <c r="Q606" s="78"/>
      <c r="R606" s="78"/>
      <c r="S606" s="85"/>
    </row>
    <row r="607" spans="1:19" s="85" customFormat="1" ht="15.75" x14ac:dyDescent="0.2">
      <c r="A607" s="321"/>
      <c r="B607" s="146" t="s">
        <v>70</v>
      </c>
      <c r="C607" s="122"/>
      <c r="D607" s="122" t="s">
        <v>62</v>
      </c>
      <c r="E607" s="122"/>
      <c r="F607" s="122"/>
      <c r="G607" s="122">
        <f>G606</f>
        <v>0</v>
      </c>
      <c r="H607" s="122">
        <f t="shared" ref="H607:J607" si="310">H606</f>
        <v>0</v>
      </c>
      <c r="I607" s="122">
        <f t="shared" si="310"/>
        <v>0</v>
      </c>
      <c r="J607" s="122">
        <f t="shared" si="310"/>
        <v>0</v>
      </c>
      <c r="K607" s="122">
        <f t="shared" si="298"/>
        <v>0</v>
      </c>
      <c r="L607" s="122" t="s">
        <v>62</v>
      </c>
      <c r="M607" s="84">
        <v>46022</v>
      </c>
      <c r="N607" s="84">
        <v>46022</v>
      </c>
      <c r="O607" s="78"/>
      <c r="P607" s="74" t="s">
        <v>62</v>
      </c>
      <c r="Q607" s="78"/>
      <c r="R607" s="78"/>
    </row>
    <row r="608" spans="1:19" s="85" customFormat="1" ht="14.25" x14ac:dyDescent="0.2">
      <c r="A608" s="321"/>
      <c r="B608" s="147" t="s">
        <v>76</v>
      </c>
      <c r="C608" s="122"/>
      <c r="D608" s="122"/>
      <c r="E608" s="122"/>
      <c r="F608" s="122"/>
      <c r="G608" s="122" t="s">
        <v>62</v>
      </c>
      <c r="H608" s="122"/>
      <c r="I608" s="122" t="s">
        <v>62</v>
      </c>
      <c r="J608" s="122"/>
      <c r="K608" s="122" t="str">
        <f t="shared" si="298"/>
        <v>X</v>
      </c>
      <c r="L608" s="122" t="s">
        <v>62</v>
      </c>
      <c r="M608" s="122"/>
      <c r="N608" s="122"/>
      <c r="O608" s="74" t="s">
        <v>62</v>
      </c>
      <c r="P608" s="74" t="s">
        <v>62</v>
      </c>
      <c r="Q608" s="74" t="s">
        <v>62</v>
      </c>
      <c r="R608" s="74" t="s">
        <v>62</v>
      </c>
    </row>
    <row r="609" spans="1:19" s="85" customFormat="1" ht="65.45" customHeight="1" x14ac:dyDescent="0.2">
      <c r="A609" s="321"/>
      <c r="B609" s="148" t="s">
        <v>192</v>
      </c>
      <c r="C609" s="122"/>
      <c r="D609" s="122" t="s">
        <v>62</v>
      </c>
      <c r="E609" s="122"/>
      <c r="F609" s="122"/>
      <c r="G609" s="122">
        <f>G606</f>
        <v>0</v>
      </c>
      <c r="H609" s="122">
        <f t="shared" ref="H609:J609" si="311">H606</f>
        <v>0</v>
      </c>
      <c r="I609" s="122">
        <f t="shared" si="311"/>
        <v>0</v>
      </c>
      <c r="J609" s="122">
        <f t="shared" si="311"/>
        <v>0</v>
      </c>
      <c r="K609" s="122">
        <f t="shared" si="298"/>
        <v>0</v>
      </c>
      <c r="L609" s="122" t="s">
        <v>62</v>
      </c>
      <c r="M609" s="84">
        <v>46022</v>
      </c>
      <c r="N609" s="84">
        <v>46022</v>
      </c>
      <c r="O609" s="78"/>
      <c r="P609" s="74" t="s">
        <v>62</v>
      </c>
      <c r="Q609" s="78"/>
      <c r="R609" s="78"/>
    </row>
    <row r="610" spans="1:19" s="85" customFormat="1" ht="15" customHeight="1" x14ac:dyDescent="0.2">
      <c r="A610" s="321"/>
      <c r="B610" s="147" t="s">
        <v>193</v>
      </c>
      <c r="C610" s="122"/>
      <c r="D610" s="122"/>
      <c r="E610" s="122"/>
      <c r="F610" s="122"/>
      <c r="G610" s="122" t="s">
        <v>62</v>
      </c>
      <c r="H610" s="122"/>
      <c r="I610" s="122" t="s">
        <v>62</v>
      </c>
      <c r="J610" s="122"/>
      <c r="K610" s="122" t="str">
        <f t="shared" si="298"/>
        <v>X</v>
      </c>
      <c r="L610" s="122" t="s">
        <v>62</v>
      </c>
      <c r="M610" s="122"/>
      <c r="N610" s="122"/>
      <c r="O610" s="74" t="s">
        <v>62</v>
      </c>
      <c r="P610" s="74" t="s">
        <v>62</v>
      </c>
      <c r="Q610" s="74" t="s">
        <v>62</v>
      </c>
      <c r="R610" s="74" t="s">
        <v>62</v>
      </c>
    </row>
    <row r="611" spans="1:19" s="85" customFormat="1" ht="38.65" customHeight="1" x14ac:dyDescent="0.2">
      <c r="A611" s="321"/>
      <c r="B611" s="148" t="s">
        <v>330</v>
      </c>
      <c r="C611" s="122"/>
      <c r="D611" s="122" t="s">
        <v>62</v>
      </c>
      <c r="E611" s="122"/>
      <c r="F611" s="122"/>
      <c r="G611" s="122">
        <f>G607</f>
        <v>0</v>
      </c>
      <c r="H611" s="122">
        <f t="shared" ref="H611:J611" si="312">H607</f>
        <v>0</v>
      </c>
      <c r="I611" s="122">
        <f t="shared" si="312"/>
        <v>0</v>
      </c>
      <c r="J611" s="122">
        <f t="shared" si="312"/>
        <v>0</v>
      </c>
      <c r="K611" s="122">
        <f t="shared" si="298"/>
        <v>0</v>
      </c>
      <c r="L611" s="122" t="s">
        <v>62</v>
      </c>
      <c r="M611" s="84">
        <v>46022</v>
      </c>
      <c r="N611" s="84">
        <v>46022</v>
      </c>
      <c r="O611" s="78"/>
      <c r="P611" s="74" t="s">
        <v>62</v>
      </c>
      <c r="Q611" s="78"/>
      <c r="R611" s="78"/>
    </row>
    <row r="612" spans="1:19" s="85" customFormat="1" ht="21" customHeight="1" x14ac:dyDescent="0.2">
      <c r="A612" s="321"/>
      <c r="B612" s="147" t="s">
        <v>71</v>
      </c>
      <c r="C612" s="122"/>
      <c r="D612" s="122"/>
      <c r="E612" s="122"/>
      <c r="F612" s="122"/>
      <c r="G612" s="122" t="s">
        <v>62</v>
      </c>
      <c r="H612" s="122"/>
      <c r="I612" s="122" t="s">
        <v>62</v>
      </c>
      <c r="J612" s="122"/>
      <c r="K612" s="122" t="str">
        <f t="shared" si="298"/>
        <v>X</v>
      </c>
      <c r="L612" s="122" t="s">
        <v>62</v>
      </c>
      <c r="M612" s="122"/>
      <c r="N612" s="122"/>
      <c r="O612" s="74" t="s">
        <v>62</v>
      </c>
      <c r="P612" s="74" t="s">
        <v>62</v>
      </c>
      <c r="Q612" s="74" t="s">
        <v>62</v>
      </c>
      <c r="R612" s="74" t="s">
        <v>62</v>
      </c>
    </row>
    <row r="613" spans="1:19" s="85" customFormat="1" ht="21" customHeight="1" x14ac:dyDescent="0.25">
      <c r="A613" s="322"/>
      <c r="B613" s="148" t="s">
        <v>72</v>
      </c>
      <c r="C613" s="122"/>
      <c r="D613" s="122" t="s">
        <v>62</v>
      </c>
      <c r="E613" s="122"/>
      <c r="F613" s="122"/>
      <c r="G613" s="122">
        <f>G611</f>
        <v>0</v>
      </c>
      <c r="H613" s="122">
        <f t="shared" ref="H613:J613" si="313">H611</f>
        <v>0</v>
      </c>
      <c r="I613" s="122">
        <f t="shared" si="313"/>
        <v>0</v>
      </c>
      <c r="J613" s="122">
        <f t="shared" si="313"/>
        <v>0</v>
      </c>
      <c r="K613" s="122">
        <f t="shared" si="298"/>
        <v>0</v>
      </c>
      <c r="L613" s="122" t="s">
        <v>62</v>
      </c>
      <c r="M613" s="84">
        <v>46022</v>
      </c>
      <c r="N613" s="84">
        <v>46022</v>
      </c>
      <c r="O613" s="78"/>
      <c r="P613" s="74" t="s">
        <v>62</v>
      </c>
      <c r="Q613" s="78"/>
      <c r="R613" s="78"/>
      <c r="S613" s="56"/>
    </row>
    <row r="614" spans="1:19" s="56" customFormat="1" ht="74.45" customHeight="1" x14ac:dyDescent="0.25">
      <c r="A614" s="320" t="s">
        <v>289</v>
      </c>
      <c r="B614" s="137" t="str">
        <f>B606</f>
        <v>Результат предоставления субсидии 2 (код субсидии № 7056):</v>
      </c>
      <c r="C614" s="80" t="s">
        <v>59</v>
      </c>
      <c r="D614" s="81" t="s">
        <v>60</v>
      </c>
      <c r="E614" s="81" t="s">
        <v>61</v>
      </c>
      <c r="F614" s="80">
        <v>642</v>
      </c>
      <c r="G614" s="80"/>
      <c r="H614" s="80">
        <f>G614</f>
        <v>0</v>
      </c>
      <c r="I614" s="80">
        <v>0</v>
      </c>
      <c r="J614" s="80">
        <v>0</v>
      </c>
      <c r="K614" s="80">
        <f t="shared" si="298"/>
        <v>0</v>
      </c>
      <c r="L614" s="80"/>
      <c r="M614" s="122" t="s">
        <v>62</v>
      </c>
      <c r="N614" s="122" t="s">
        <v>62</v>
      </c>
      <c r="O614" s="78"/>
      <c r="P614" s="78"/>
      <c r="Q614" s="78"/>
      <c r="R614" s="78"/>
      <c r="S614" s="85"/>
    </row>
    <row r="615" spans="1:19" s="85" customFormat="1" ht="15.75" x14ac:dyDescent="0.2">
      <c r="A615" s="321"/>
      <c r="B615" s="146" t="s">
        <v>70</v>
      </c>
      <c r="C615" s="122"/>
      <c r="D615" s="122" t="s">
        <v>62</v>
      </c>
      <c r="E615" s="122"/>
      <c r="F615" s="122"/>
      <c r="G615" s="122">
        <f>G614</f>
        <v>0</v>
      </c>
      <c r="H615" s="122">
        <f t="shared" ref="H615:J615" si="314">H614</f>
        <v>0</v>
      </c>
      <c r="I615" s="122">
        <f t="shared" si="314"/>
        <v>0</v>
      </c>
      <c r="J615" s="122">
        <f t="shared" si="314"/>
        <v>0</v>
      </c>
      <c r="K615" s="122">
        <f t="shared" si="298"/>
        <v>0</v>
      </c>
      <c r="L615" s="122" t="s">
        <v>62</v>
      </c>
      <c r="M615" s="84">
        <v>46022</v>
      </c>
      <c r="N615" s="84">
        <v>46022</v>
      </c>
      <c r="O615" s="78"/>
      <c r="P615" s="74" t="s">
        <v>62</v>
      </c>
      <c r="Q615" s="78"/>
      <c r="R615" s="78"/>
    </row>
    <row r="616" spans="1:19" s="85" customFormat="1" ht="14.25" x14ac:dyDescent="0.2">
      <c r="A616" s="321"/>
      <c r="B616" s="147" t="s">
        <v>76</v>
      </c>
      <c r="C616" s="122"/>
      <c r="D616" s="122"/>
      <c r="E616" s="122"/>
      <c r="F616" s="122"/>
      <c r="G616" s="122" t="s">
        <v>62</v>
      </c>
      <c r="H616" s="122"/>
      <c r="I616" s="122" t="s">
        <v>62</v>
      </c>
      <c r="J616" s="122"/>
      <c r="K616" s="122" t="str">
        <f t="shared" si="298"/>
        <v>X</v>
      </c>
      <c r="L616" s="122" t="s">
        <v>62</v>
      </c>
      <c r="M616" s="122"/>
      <c r="N616" s="122"/>
      <c r="O616" s="74" t="s">
        <v>62</v>
      </c>
      <c r="P616" s="74" t="s">
        <v>62</v>
      </c>
      <c r="Q616" s="74" t="s">
        <v>62</v>
      </c>
      <c r="R616" s="74" t="s">
        <v>62</v>
      </c>
    </row>
    <row r="617" spans="1:19" s="85" customFormat="1" ht="65.45" customHeight="1" x14ac:dyDescent="0.2">
      <c r="A617" s="321"/>
      <c r="B617" s="148" t="s">
        <v>192</v>
      </c>
      <c r="C617" s="122"/>
      <c r="D617" s="122" t="s">
        <v>62</v>
      </c>
      <c r="E617" s="122"/>
      <c r="F617" s="122"/>
      <c r="G617" s="122">
        <f>G614</f>
        <v>0</v>
      </c>
      <c r="H617" s="122">
        <f t="shared" ref="H617:J617" si="315">H614</f>
        <v>0</v>
      </c>
      <c r="I617" s="122">
        <f t="shared" si="315"/>
        <v>0</v>
      </c>
      <c r="J617" s="122">
        <f t="shared" si="315"/>
        <v>0</v>
      </c>
      <c r="K617" s="122">
        <f t="shared" si="298"/>
        <v>0</v>
      </c>
      <c r="L617" s="122" t="s">
        <v>62</v>
      </c>
      <c r="M617" s="84">
        <v>46022</v>
      </c>
      <c r="N617" s="84">
        <v>46022</v>
      </c>
      <c r="O617" s="78"/>
      <c r="P617" s="74" t="s">
        <v>62</v>
      </c>
      <c r="Q617" s="78"/>
      <c r="R617" s="78"/>
    </row>
    <row r="618" spans="1:19" s="85" customFormat="1" ht="15" customHeight="1" x14ac:dyDescent="0.2">
      <c r="A618" s="321"/>
      <c r="B618" s="147" t="s">
        <v>193</v>
      </c>
      <c r="C618" s="122"/>
      <c r="D618" s="122"/>
      <c r="E618" s="122"/>
      <c r="F618" s="122"/>
      <c r="G618" s="122" t="s">
        <v>62</v>
      </c>
      <c r="H618" s="122"/>
      <c r="I618" s="122" t="s">
        <v>62</v>
      </c>
      <c r="J618" s="122"/>
      <c r="K618" s="122" t="str">
        <f t="shared" si="298"/>
        <v>X</v>
      </c>
      <c r="L618" s="122" t="s">
        <v>62</v>
      </c>
      <c r="M618" s="122"/>
      <c r="N618" s="122"/>
      <c r="O618" s="74" t="s">
        <v>62</v>
      </c>
      <c r="P618" s="74" t="s">
        <v>62</v>
      </c>
      <c r="Q618" s="74" t="s">
        <v>62</v>
      </c>
      <c r="R618" s="74" t="s">
        <v>62</v>
      </c>
    </row>
    <row r="619" spans="1:19" s="85" customFormat="1" ht="38.65" customHeight="1" x14ac:dyDescent="0.2">
      <c r="A619" s="321"/>
      <c r="B619" s="148" t="s">
        <v>330</v>
      </c>
      <c r="C619" s="122"/>
      <c r="D619" s="122" t="s">
        <v>62</v>
      </c>
      <c r="E619" s="122"/>
      <c r="F619" s="122"/>
      <c r="G619" s="122">
        <f>G615</f>
        <v>0</v>
      </c>
      <c r="H619" s="122">
        <f t="shared" ref="H619:J619" si="316">H615</f>
        <v>0</v>
      </c>
      <c r="I619" s="122">
        <f t="shared" si="316"/>
        <v>0</v>
      </c>
      <c r="J619" s="122">
        <f t="shared" si="316"/>
        <v>0</v>
      </c>
      <c r="K619" s="122">
        <f t="shared" si="298"/>
        <v>0</v>
      </c>
      <c r="L619" s="122" t="s">
        <v>62</v>
      </c>
      <c r="M619" s="84">
        <v>46022</v>
      </c>
      <c r="N619" s="84">
        <v>46022</v>
      </c>
      <c r="O619" s="78"/>
      <c r="P619" s="74" t="s">
        <v>62</v>
      </c>
      <c r="Q619" s="78"/>
      <c r="R619" s="78"/>
    </row>
    <row r="620" spans="1:19" s="85" customFormat="1" ht="21" customHeight="1" x14ac:dyDescent="0.2">
      <c r="A620" s="321"/>
      <c r="B620" s="147" t="s">
        <v>71</v>
      </c>
      <c r="C620" s="122"/>
      <c r="D620" s="122"/>
      <c r="E620" s="122"/>
      <c r="F620" s="122"/>
      <c r="G620" s="122" t="s">
        <v>62</v>
      </c>
      <c r="H620" s="122"/>
      <c r="I620" s="122" t="s">
        <v>62</v>
      </c>
      <c r="J620" s="122"/>
      <c r="K620" s="122" t="str">
        <f t="shared" si="298"/>
        <v>X</v>
      </c>
      <c r="L620" s="122" t="s">
        <v>62</v>
      </c>
      <c r="M620" s="122"/>
      <c r="N620" s="122"/>
      <c r="O620" s="74" t="s">
        <v>62</v>
      </c>
      <c r="P620" s="74" t="s">
        <v>62</v>
      </c>
      <c r="Q620" s="74" t="s">
        <v>62</v>
      </c>
      <c r="R620" s="74" t="s">
        <v>62</v>
      </c>
    </row>
    <row r="621" spans="1:19" s="85" customFormat="1" ht="21" customHeight="1" x14ac:dyDescent="0.25">
      <c r="A621" s="322"/>
      <c r="B621" s="148" t="s">
        <v>72</v>
      </c>
      <c r="C621" s="122"/>
      <c r="D621" s="122" t="s">
        <v>62</v>
      </c>
      <c r="E621" s="122"/>
      <c r="F621" s="122"/>
      <c r="G621" s="122">
        <f>G619</f>
        <v>0</v>
      </c>
      <c r="H621" s="122">
        <f t="shared" ref="H621:J621" si="317">H619</f>
        <v>0</v>
      </c>
      <c r="I621" s="122">
        <f t="shared" si="317"/>
        <v>0</v>
      </c>
      <c r="J621" s="122">
        <f t="shared" si="317"/>
        <v>0</v>
      </c>
      <c r="K621" s="122">
        <f t="shared" si="298"/>
        <v>0</v>
      </c>
      <c r="L621" s="122" t="s">
        <v>62</v>
      </c>
      <c r="M621" s="84">
        <v>46022</v>
      </c>
      <c r="N621" s="84">
        <v>46022</v>
      </c>
      <c r="O621" s="78"/>
      <c r="P621" s="74" t="s">
        <v>62</v>
      </c>
      <c r="Q621" s="78"/>
      <c r="R621" s="78"/>
      <c r="S621" s="56"/>
    </row>
    <row r="622" spans="1:19" s="56" customFormat="1" ht="74.45" customHeight="1" x14ac:dyDescent="0.25">
      <c r="A622" s="320" t="s">
        <v>290</v>
      </c>
      <c r="B622" s="137" t="str">
        <f>B614</f>
        <v>Результат предоставления субсидии 2 (код субсидии № 7056):</v>
      </c>
      <c r="C622" s="80" t="s">
        <v>59</v>
      </c>
      <c r="D622" s="81" t="s">
        <v>60</v>
      </c>
      <c r="E622" s="81" t="s">
        <v>61</v>
      </c>
      <c r="F622" s="80">
        <v>642</v>
      </c>
      <c r="G622" s="80">
        <v>1</v>
      </c>
      <c r="H622" s="80">
        <f>G622</f>
        <v>1</v>
      </c>
      <c r="I622" s="80">
        <v>0</v>
      </c>
      <c r="J622" s="80">
        <v>0</v>
      </c>
      <c r="K622" s="80">
        <f t="shared" si="298"/>
        <v>1</v>
      </c>
      <c r="L622" s="80"/>
      <c r="M622" s="122" t="s">
        <v>62</v>
      </c>
      <c r="N622" s="122" t="s">
        <v>62</v>
      </c>
      <c r="O622" s="78">
        <v>150000</v>
      </c>
      <c r="P622" s="78"/>
      <c r="Q622" s="78"/>
      <c r="R622" s="78"/>
      <c r="S622" s="85"/>
    </row>
    <row r="623" spans="1:19" s="85" customFormat="1" ht="15.75" x14ac:dyDescent="0.2">
      <c r="A623" s="321"/>
      <c r="B623" s="146" t="s">
        <v>70</v>
      </c>
      <c r="C623" s="122"/>
      <c r="D623" s="122" t="s">
        <v>62</v>
      </c>
      <c r="E623" s="122"/>
      <c r="F623" s="122"/>
      <c r="G623" s="122">
        <f>G622</f>
        <v>1</v>
      </c>
      <c r="H623" s="122">
        <f t="shared" ref="H623:J623" si="318">H622</f>
        <v>1</v>
      </c>
      <c r="I623" s="122">
        <f t="shared" si="318"/>
        <v>0</v>
      </c>
      <c r="J623" s="122">
        <f t="shared" si="318"/>
        <v>0</v>
      </c>
      <c r="K623" s="122">
        <f t="shared" si="298"/>
        <v>1</v>
      </c>
      <c r="L623" s="122" t="s">
        <v>62</v>
      </c>
      <c r="M623" s="84">
        <v>46022</v>
      </c>
      <c r="N623" s="84">
        <v>46022</v>
      </c>
      <c r="O623" s="78"/>
      <c r="P623" s="74" t="s">
        <v>62</v>
      </c>
      <c r="Q623" s="78"/>
      <c r="R623" s="78"/>
    </row>
    <row r="624" spans="1:19" s="85" customFormat="1" ht="14.25" x14ac:dyDescent="0.2">
      <c r="A624" s="321"/>
      <c r="B624" s="147" t="s">
        <v>76</v>
      </c>
      <c r="C624" s="122"/>
      <c r="D624" s="122"/>
      <c r="E624" s="122"/>
      <c r="F624" s="122"/>
      <c r="G624" s="122" t="s">
        <v>62</v>
      </c>
      <c r="H624" s="122"/>
      <c r="I624" s="122" t="s">
        <v>62</v>
      </c>
      <c r="J624" s="122"/>
      <c r="K624" s="122" t="str">
        <f t="shared" si="298"/>
        <v>X</v>
      </c>
      <c r="L624" s="122" t="s">
        <v>62</v>
      </c>
      <c r="M624" s="122"/>
      <c r="N624" s="122"/>
      <c r="O624" s="74" t="s">
        <v>62</v>
      </c>
      <c r="P624" s="74" t="s">
        <v>62</v>
      </c>
      <c r="Q624" s="74" t="s">
        <v>62</v>
      </c>
      <c r="R624" s="74" t="s">
        <v>62</v>
      </c>
    </row>
    <row r="625" spans="1:19" s="85" customFormat="1" ht="65.45" customHeight="1" x14ac:dyDescent="0.2">
      <c r="A625" s="321"/>
      <c r="B625" s="148" t="s">
        <v>192</v>
      </c>
      <c r="C625" s="122"/>
      <c r="D625" s="122" t="s">
        <v>62</v>
      </c>
      <c r="E625" s="122"/>
      <c r="F625" s="122"/>
      <c r="G625" s="122">
        <f>G622</f>
        <v>1</v>
      </c>
      <c r="H625" s="122">
        <f t="shared" ref="H625:J625" si="319">H622</f>
        <v>1</v>
      </c>
      <c r="I625" s="122">
        <f t="shared" si="319"/>
        <v>0</v>
      </c>
      <c r="J625" s="122">
        <f t="shared" si="319"/>
        <v>0</v>
      </c>
      <c r="K625" s="122">
        <f t="shared" si="298"/>
        <v>1</v>
      </c>
      <c r="L625" s="122" t="s">
        <v>62</v>
      </c>
      <c r="M625" s="84">
        <v>46022</v>
      </c>
      <c r="N625" s="84">
        <v>46022</v>
      </c>
      <c r="O625" s="78"/>
      <c r="P625" s="74" t="s">
        <v>62</v>
      </c>
      <c r="Q625" s="78"/>
      <c r="R625" s="78"/>
    </row>
    <row r="626" spans="1:19" s="85" customFormat="1" ht="15" customHeight="1" x14ac:dyDescent="0.2">
      <c r="A626" s="321"/>
      <c r="B626" s="147" t="s">
        <v>193</v>
      </c>
      <c r="C626" s="122"/>
      <c r="D626" s="122"/>
      <c r="E626" s="122"/>
      <c r="F626" s="122"/>
      <c r="G626" s="122" t="s">
        <v>62</v>
      </c>
      <c r="H626" s="122"/>
      <c r="I626" s="122" t="s">
        <v>62</v>
      </c>
      <c r="J626" s="122"/>
      <c r="K626" s="122" t="str">
        <f t="shared" si="298"/>
        <v>X</v>
      </c>
      <c r="L626" s="122" t="s">
        <v>62</v>
      </c>
      <c r="M626" s="122"/>
      <c r="N626" s="122"/>
      <c r="O626" s="74" t="s">
        <v>62</v>
      </c>
      <c r="P626" s="74" t="s">
        <v>62</v>
      </c>
      <c r="Q626" s="74" t="s">
        <v>62</v>
      </c>
      <c r="R626" s="74" t="s">
        <v>62</v>
      </c>
    </row>
    <row r="627" spans="1:19" s="85" customFormat="1" ht="38.65" customHeight="1" x14ac:dyDescent="0.2">
      <c r="A627" s="321"/>
      <c r="B627" s="148" t="s">
        <v>330</v>
      </c>
      <c r="C627" s="122"/>
      <c r="D627" s="122" t="s">
        <v>62</v>
      </c>
      <c r="E627" s="122"/>
      <c r="F627" s="122"/>
      <c r="G627" s="122">
        <f>G623</f>
        <v>1</v>
      </c>
      <c r="H627" s="122">
        <f t="shared" ref="H627:J627" si="320">H623</f>
        <v>1</v>
      </c>
      <c r="I627" s="122">
        <f t="shared" si="320"/>
        <v>0</v>
      </c>
      <c r="J627" s="122">
        <f t="shared" si="320"/>
        <v>0</v>
      </c>
      <c r="K627" s="122">
        <f t="shared" si="298"/>
        <v>1</v>
      </c>
      <c r="L627" s="122" t="s">
        <v>62</v>
      </c>
      <c r="M627" s="84">
        <v>46022</v>
      </c>
      <c r="N627" s="84">
        <v>46022</v>
      </c>
      <c r="O627" s="78"/>
      <c r="P627" s="74" t="s">
        <v>62</v>
      </c>
      <c r="Q627" s="78"/>
      <c r="R627" s="78"/>
    </row>
    <row r="628" spans="1:19" s="85" customFormat="1" ht="21" customHeight="1" x14ac:dyDescent="0.2">
      <c r="A628" s="321"/>
      <c r="B628" s="147" t="s">
        <v>71</v>
      </c>
      <c r="C628" s="122"/>
      <c r="D628" s="122"/>
      <c r="E628" s="122"/>
      <c r="F628" s="122"/>
      <c r="G628" s="122" t="s">
        <v>62</v>
      </c>
      <c r="H628" s="122"/>
      <c r="I628" s="122" t="s">
        <v>62</v>
      </c>
      <c r="J628" s="122"/>
      <c r="K628" s="122" t="str">
        <f t="shared" si="298"/>
        <v>X</v>
      </c>
      <c r="L628" s="122" t="s">
        <v>62</v>
      </c>
      <c r="M628" s="122"/>
      <c r="N628" s="122"/>
      <c r="O628" s="74" t="s">
        <v>62</v>
      </c>
      <c r="P628" s="74" t="s">
        <v>62</v>
      </c>
      <c r="Q628" s="74" t="s">
        <v>62</v>
      </c>
      <c r="R628" s="74" t="s">
        <v>62</v>
      </c>
    </row>
    <row r="629" spans="1:19" s="85" customFormat="1" ht="21" customHeight="1" x14ac:dyDescent="0.25">
      <c r="A629" s="322"/>
      <c r="B629" s="148" t="s">
        <v>72</v>
      </c>
      <c r="C629" s="122"/>
      <c r="D629" s="122" t="s">
        <v>62</v>
      </c>
      <c r="E629" s="122"/>
      <c r="F629" s="122"/>
      <c r="G629" s="122">
        <f>G627</f>
        <v>1</v>
      </c>
      <c r="H629" s="122">
        <f t="shared" ref="H629:J629" si="321">H627</f>
        <v>1</v>
      </c>
      <c r="I629" s="122">
        <f t="shared" si="321"/>
        <v>0</v>
      </c>
      <c r="J629" s="122">
        <f t="shared" si="321"/>
        <v>0</v>
      </c>
      <c r="K629" s="122">
        <f t="shared" si="298"/>
        <v>1</v>
      </c>
      <c r="L629" s="122" t="s">
        <v>62</v>
      </c>
      <c r="M629" s="84">
        <v>46022</v>
      </c>
      <c r="N629" s="84">
        <v>46022</v>
      </c>
      <c r="O629" s="78"/>
      <c r="P629" s="74" t="s">
        <v>62</v>
      </c>
      <c r="Q629" s="78"/>
      <c r="R629" s="78"/>
      <c r="S629" s="56"/>
    </row>
    <row r="630" spans="1:19" s="56" customFormat="1" ht="74.45" customHeight="1" x14ac:dyDescent="0.25">
      <c r="A630" s="320" t="s">
        <v>291</v>
      </c>
      <c r="B630" s="137" t="str">
        <f>B622</f>
        <v>Результат предоставления субсидии 2 (код субсидии № 7056):</v>
      </c>
      <c r="C630" s="80" t="s">
        <v>59</v>
      </c>
      <c r="D630" s="81" t="s">
        <v>60</v>
      </c>
      <c r="E630" s="81" t="s">
        <v>61</v>
      </c>
      <c r="F630" s="80">
        <v>642</v>
      </c>
      <c r="G630" s="80"/>
      <c r="H630" s="80">
        <f>G630</f>
        <v>0</v>
      </c>
      <c r="I630" s="80">
        <v>0</v>
      </c>
      <c r="J630" s="80">
        <v>0</v>
      </c>
      <c r="K630" s="80">
        <f t="shared" si="298"/>
        <v>0</v>
      </c>
      <c r="L630" s="80"/>
      <c r="M630" s="122" t="s">
        <v>62</v>
      </c>
      <c r="N630" s="122" t="s">
        <v>62</v>
      </c>
      <c r="O630" s="78"/>
      <c r="P630" s="78"/>
      <c r="Q630" s="78"/>
      <c r="R630" s="78"/>
      <c r="S630" s="85"/>
    </row>
    <row r="631" spans="1:19" s="85" customFormat="1" ht="15.75" x14ac:dyDescent="0.2">
      <c r="A631" s="321"/>
      <c r="B631" s="146" t="s">
        <v>70</v>
      </c>
      <c r="C631" s="122"/>
      <c r="D631" s="122" t="s">
        <v>62</v>
      </c>
      <c r="E631" s="122"/>
      <c r="F631" s="122"/>
      <c r="G631" s="122">
        <f>G630</f>
        <v>0</v>
      </c>
      <c r="H631" s="122">
        <f t="shared" ref="H631:J631" si="322">H630</f>
        <v>0</v>
      </c>
      <c r="I631" s="122">
        <f t="shared" si="322"/>
        <v>0</v>
      </c>
      <c r="J631" s="122">
        <f t="shared" si="322"/>
        <v>0</v>
      </c>
      <c r="K631" s="122">
        <f t="shared" si="298"/>
        <v>0</v>
      </c>
      <c r="L631" s="122" t="s">
        <v>62</v>
      </c>
      <c r="M631" s="84">
        <v>46022</v>
      </c>
      <c r="N631" s="84">
        <v>46022</v>
      </c>
      <c r="O631" s="78"/>
      <c r="P631" s="74" t="s">
        <v>62</v>
      </c>
      <c r="Q631" s="78"/>
      <c r="R631" s="78"/>
    </row>
    <row r="632" spans="1:19" s="85" customFormat="1" ht="14.25" x14ac:dyDescent="0.2">
      <c r="A632" s="321"/>
      <c r="B632" s="147" t="s">
        <v>76</v>
      </c>
      <c r="C632" s="122"/>
      <c r="D632" s="122"/>
      <c r="E632" s="122"/>
      <c r="F632" s="122"/>
      <c r="G632" s="122" t="s">
        <v>62</v>
      </c>
      <c r="H632" s="122"/>
      <c r="I632" s="122" t="s">
        <v>62</v>
      </c>
      <c r="J632" s="122"/>
      <c r="K632" s="122" t="str">
        <f t="shared" si="298"/>
        <v>X</v>
      </c>
      <c r="L632" s="122" t="s">
        <v>62</v>
      </c>
      <c r="M632" s="122"/>
      <c r="N632" s="122"/>
      <c r="O632" s="74" t="s">
        <v>62</v>
      </c>
      <c r="P632" s="74" t="s">
        <v>62</v>
      </c>
      <c r="Q632" s="74" t="s">
        <v>62</v>
      </c>
      <c r="R632" s="74" t="s">
        <v>62</v>
      </c>
    </row>
    <row r="633" spans="1:19" s="85" customFormat="1" ht="65.45" customHeight="1" x14ac:dyDescent="0.2">
      <c r="A633" s="321"/>
      <c r="B633" s="148" t="s">
        <v>192</v>
      </c>
      <c r="C633" s="122"/>
      <c r="D633" s="122" t="s">
        <v>62</v>
      </c>
      <c r="E633" s="122"/>
      <c r="F633" s="122"/>
      <c r="G633" s="122">
        <f>G630</f>
        <v>0</v>
      </c>
      <c r="H633" s="122">
        <f t="shared" ref="H633:J633" si="323">H630</f>
        <v>0</v>
      </c>
      <c r="I633" s="122">
        <f t="shared" si="323"/>
        <v>0</v>
      </c>
      <c r="J633" s="122">
        <f t="shared" si="323"/>
        <v>0</v>
      </c>
      <c r="K633" s="122">
        <f t="shared" si="298"/>
        <v>0</v>
      </c>
      <c r="L633" s="122" t="s">
        <v>62</v>
      </c>
      <c r="M633" s="84">
        <v>46022</v>
      </c>
      <c r="N633" s="84">
        <v>46022</v>
      </c>
      <c r="O633" s="78"/>
      <c r="P633" s="74" t="s">
        <v>62</v>
      </c>
      <c r="Q633" s="78"/>
      <c r="R633" s="78"/>
    </row>
    <row r="634" spans="1:19" s="85" customFormat="1" ht="15" customHeight="1" x14ac:dyDescent="0.2">
      <c r="A634" s="321"/>
      <c r="B634" s="147" t="s">
        <v>193</v>
      </c>
      <c r="C634" s="122"/>
      <c r="D634" s="122"/>
      <c r="E634" s="122"/>
      <c r="F634" s="122"/>
      <c r="G634" s="122" t="s">
        <v>62</v>
      </c>
      <c r="H634" s="122"/>
      <c r="I634" s="122" t="s">
        <v>62</v>
      </c>
      <c r="J634" s="122"/>
      <c r="K634" s="122" t="str">
        <f t="shared" si="298"/>
        <v>X</v>
      </c>
      <c r="L634" s="122" t="s">
        <v>62</v>
      </c>
      <c r="M634" s="122"/>
      <c r="N634" s="122"/>
      <c r="O634" s="74" t="s">
        <v>62</v>
      </c>
      <c r="P634" s="74" t="s">
        <v>62</v>
      </c>
      <c r="Q634" s="74" t="s">
        <v>62</v>
      </c>
      <c r="R634" s="74" t="s">
        <v>62</v>
      </c>
    </row>
    <row r="635" spans="1:19" s="85" customFormat="1" ht="38.65" customHeight="1" x14ac:dyDescent="0.2">
      <c r="A635" s="321"/>
      <c r="B635" s="148" t="s">
        <v>330</v>
      </c>
      <c r="C635" s="122"/>
      <c r="D635" s="122" t="s">
        <v>62</v>
      </c>
      <c r="E635" s="122"/>
      <c r="F635" s="122"/>
      <c r="G635" s="122">
        <f>G631</f>
        <v>0</v>
      </c>
      <c r="H635" s="122">
        <f t="shared" ref="H635:J635" si="324">H631</f>
        <v>0</v>
      </c>
      <c r="I635" s="122">
        <f t="shared" si="324"/>
        <v>0</v>
      </c>
      <c r="J635" s="122">
        <f t="shared" si="324"/>
        <v>0</v>
      </c>
      <c r="K635" s="122">
        <f t="shared" si="298"/>
        <v>0</v>
      </c>
      <c r="L635" s="122" t="s">
        <v>62</v>
      </c>
      <c r="M635" s="84">
        <v>46022</v>
      </c>
      <c r="N635" s="84">
        <v>46022</v>
      </c>
      <c r="O635" s="78"/>
      <c r="P635" s="74" t="s">
        <v>62</v>
      </c>
      <c r="Q635" s="78"/>
      <c r="R635" s="78"/>
    </row>
    <row r="636" spans="1:19" s="85" customFormat="1" ht="21" customHeight="1" x14ac:dyDescent="0.2">
      <c r="A636" s="321"/>
      <c r="B636" s="147" t="s">
        <v>71</v>
      </c>
      <c r="C636" s="122"/>
      <c r="D636" s="122"/>
      <c r="E636" s="122"/>
      <c r="F636" s="122"/>
      <c r="G636" s="122" t="s">
        <v>62</v>
      </c>
      <c r="H636" s="122"/>
      <c r="I636" s="122" t="s">
        <v>62</v>
      </c>
      <c r="J636" s="122"/>
      <c r="K636" s="122" t="str">
        <f t="shared" si="298"/>
        <v>X</v>
      </c>
      <c r="L636" s="122" t="s">
        <v>62</v>
      </c>
      <c r="M636" s="122"/>
      <c r="N636" s="122"/>
      <c r="O636" s="74" t="s">
        <v>62</v>
      </c>
      <c r="P636" s="74" t="s">
        <v>62</v>
      </c>
      <c r="Q636" s="74" t="s">
        <v>62</v>
      </c>
      <c r="R636" s="74" t="s">
        <v>62</v>
      </c>
    </row>
    <row r="637" spans="1:19" s="85" customFormat="1" ht="21" customHeight="1" x14ac:dyDescent="0.25">
      <c r="A637" s="322"/>
      <c r="B637" s="148" t="s">
        <v>72</v>
      </c>
      <c r="C637" s="122"/>
      <c r="D637" s="122" t="s">
        <v>62</v>
      </c>
      <c r="E637" s="122"/>
      <c r="F637" s="122"/>
      <c r="G637" s="122">
        <f>G635</f>
        <v>0</v>
      </c>
      <c r="H637" s="122">
        <f t="shared" ref="H637:J637" si="325">H635</f>
        <v>0</v>
      </c>
      <c r="I637" s="122">
        <f t="shared" si="325"/>
        <v>0</v>
      </c>
      <c r="J637" s="122">
        <f t="shared" si="325"/>
        <v>0</v>
      </c>
      <c r="K637" s="122">
        <f t="shared" si="298"/>
        <v>0</v>
      </c>
      <c r="L637" s="122" t="s">
        <v>62</v>
      </c>
      <c r="M637" s="84">
        <v>46022</v>
      </c>
      <c r="N637" s="84">
        <v>46022</v>
      </c>
      <c r="O637" s="78"/>
      <c r="P637" s="74" t="s">
        <v>62</v>
      </c>
      <c r="Q637" s="78"/>
      <c r="R637" s="78"/>
      <c r="S637" s="56"/>
    </row>
    <row r="638" spans="1:19" s="56" customFormat="1" ht="74.45" customHeight="1" x14ac:dyDescent="0.25">
      <c r="A638" s="320" t="s">
        <v>292</v>
      </c>
      <c r="B638" s="137" t="str">
        <f>B630</f>
        <v>Результат предоставления субсидии 2 (код субсидии № 7056):</v>
      </c>
      <c r="C638" s="80" t="s">
        <v>59</v>
      </c>
      <c r="D638" s="81" t="s">
        <v>60</v>
      </c>
      <c r="E638" s="81" t="s">
        <v>61</v>
      </c>
      <c r="F638" s="80">
        <v>642</v>
      </c>
      <c r="G638" s="80"/>
      <c r="H638" s="80">
        <f>G638</f>
        <v>0</v>
      </c>
      <c r="I638" s="80">
        <v>0</v>
      </c>
      <c r="J638" s="80">
        <v>0</v>
      </c>
      <c r="K638" s="80">
        <f t="shared" si="298"/>
        <v>0</v>
      </c>
      <c r="L638" s="80"/>
      <c r="M638" s="122" t="s">
        <v>62</v>
      </c>
      <c r="N638" s="122" t="s">
        <v>62</v>
      </c>
      <c r="O638" s="78"/>
      <c r="P638" s="78"/>
      <c r="Q638" s="78"/>
      <c r="R638" s="78"/>
      <c r="S638" s="85"/>
    </row>
    <row r="639" spans="1:19" s="85" customFormat="1" ht="15.75" x14ac:dyDescent="0.2">
      <c r="A639" s="321"/>
      <c r="B639" s="146" t="s">
        <v>70</v>
      </c>
      <c r="C639" s="122"/>
      <c r="D639" s="122" t="s">
        <v>62</v>
      </c>
      <c r="E639" s="122"/>
      <c r="F639" s="122"/>
      <c r="G639" s="122">
        <f>G638</f>
        <v>0</v>
      </c>
      <c r="H639" s="122">
        <f t="shared" ref="H639:J639" si="326">H638</f>
        <v>0</v>
      </c>
      <c r="I639" s="122">
        <f t="shared" si="326"/>
        <v>0</v>
      </c>
      <c r="J639" s="122">
        <f t="shared" si="326"/>
        <v>0</v>
      </c>
      <c r="K639" s="122">
        <f t="shared" si="298"/>
        <v>0</v>
      </c>
      <c r="L639" s="122" t="s">
        <v>62</v>
      </c>
      <c r="M639" s="84">
        <v>46022</v>
      </c>
      <c r="N639" s="84">
        <v>46022</v>
      </c>
      <c r="O639" s="78"/>
      <c r="P639" s="74" t="s">
        <v>62</v>
      </c>
      <c r="Q639" s="78"/>
      <c r="R639" s="78"/>
    </row>
    <row r="640" spans="1:19" s="85" customFormat="1" ht="14.25" x14ac:dyDescent="0.2">
      <c r="A640" s="321"/>
      <c r="B640" s="147" t="s">
        <v>76</v>
      </c>
      <c r="C640" s="122"/>
      <c r="D640" s="122"/>
      <c r="E640" s="122"/>
      <c r="F640" s="122"/>
      <c r="G640" s="122" t="s">
        <v>62</v>
      </c>
      <c r="H640" s="122"/>
      <c r="I640" s="122" t="s">
        <v>62</v>
      </c>
      <c r="J640" s="122"/>
      <c r="K640" s="122" t="str">
        <f t="shared" si="298"/>
        <v>X</v>
      </c>
      <c r="L640" s="122" t="s">
        <v>62</v>
      </c>
      <c r="M640" s="122"/>
      <c r="N640" s="122"/>
      <c r="O640" s="74" t="s">
        <v>62</v>
      </c>
      <c r="P640" s="74" t="s">
        <v>62</v>
      </c>
      <c r="Q640" s="74" t="s">
        <v>62</v>
      </c>
      <c r="R640" s="74" t="s">
        <v>62</v>
      </c>
    </row>
    <row r="641" spans="1:19" s="85" customFormat="1" ht="65.45" customHeight="1" x14ac:dyDescent="0.2">
      <c r="A641" s="321"/>
      <c r="B641" s="148" t="s">
        <v>192</v>
      </c>
      <c r="C641" s="122"/>
      <c r="D641" s="122" t="s">
        <v>62</v>
      </c>
      <c r="E641" s="122"/>
      <c r="F641" s="122"/>
      <c r="G641" s="122">
        <f>G638</f>
        <v>0</v>
      </c>
      <c r="H641" s="122">
        <f t="shared" ref="H641:J641" si="327">H638</f>
        <v>0</v>
      </c>
      <c r="I641" s="122">
        <f t="shared" si="327"/>
        <v>0</v>
      </c>
      <c r="J641" s="122">
        <f t="shared" si="327"/>
        <v>0</v>
      </c>
      <c r="K641" s="122">
        <f t="shared" si="298"/>
        <v>0</v>
      </c>
      <c r="L641" s="122" t="s">
        <v>62</v>
      </c>
      <c r="M641" s="84">
        <v>46022</v>
      </c>
      <c r="N641" s="84">
        <v>46022</v>
      </c>
      <c r="O641" s="78"/>
      <c r="P641" s="74" t="s">
        <v>62</v>
      </c>
      <c r="Q641" s="78"/>
      <c r="R641" s="78"/>
    </row>
    <row r="642" spans="1:19" s="85" customFormat="1" ht="15" customHeight="1" x14ac:dyDescent="0.2">
      <c r="A642" s="321"/>
      <c r="B642" s="147" t="s">
        <v>193</v>
      </c>
      <c r="C642" s="122"/>
      <c r="D642" s="122"/>
      <c r="E642" s="122"/>
      <c r="F642" s="122"/>
      <c r="G642" s="122" t="s">
        <v>62</v>
      </c>
      <c r="H642" s="122"/>
      <c r="I642" s="122" t="s">
        <v>62</v>
      </c>
      <c r="J642" s="122"/>
      <c r="K642" s="122" t="str">
        <f t="shared" si="298"/>
        <v>X</v>
      </c>
      <c r="L642" s="122" t="s">
        <v>62</v>
      </c>
      <c r="M642" s="122"/>
      <c r="N642" s="122"/>
      <c r="O642" s="74" t="s">
        <v>62</v>
      </c>
      <c r="P642" s="74" t="s">
        <v>62</v>
      </c>
      <c r="Q642" s="74" t="s">
        <v>62</v>
      </c>
      <c r="R642" s="74" t="s">
        <v>62</v>
      </c>
    </row>
    <row r="643" spans="1:19" s="85" customFormat="1" ht="38.65" customHeight="1" x14ac:dyDescent="0.2">
      <c r="A643" s="321"/>
      <c r="B643" s="148" t="s">
        <v>330</v>
      </c>
      <c r="C643" s="122"/>
      <c r="D643" s="122" t="s">
        <v>62</v>
      </c>
      <c r="E643" s="122"/>
      <c r="F643" s="122"/>
      <c r="G643" s="122">
        <f>G639</f>
        <v>0</v>
      </c>
      <c r="H643" s="122">
        <f t="shared" ref="H643:J643" si="328">H639</f>
        <v>0</v>
      </c>
      <c r="I643" s="122">
        <f t="shared" si="328"/>
        <v>0</v>
      </c>
      <c r="J643" s="122">
        <f t="shared" si="328"/>
        <v>0</v>
      </c>
      <c r="K643" s="122">
        <f t="shared" si="298"/>
        <v>0</v>
      </c>
      <c r="L643" s="122" t="s">
        <v>62</v>
      </c>
      <c r="M643" s="84">
        <v>46022</v>
      </c>
      <c r="N643" s="84">
        <v>46022</v>
      </c>
      <c r="O643" s="78"/>
      <c r="P643" s="74" t="s">
        <v>62</v>
      </c>
      <c r="Q643" s="78"/>
      <c r="R643" s="78"/>
    </row>
    <row r="644" spans="1:19" s="85" customFormat="1" ht="21" customHeight="1" x14ac:dyDescent="0.2">
      <c r="A644" s="321"/>
      <c r="B644" s="147" t="s">
        <v>71</v>
      </c>
      <c r="C644" s="122"/>
      <c r="D644" s="122"/>
      <c r="E644" s="122"/>
      <c r="F644" s="122"/>
      <c r="G644" s="122" t="s">
        <v>62</v>
      </c>
      <c r="H644" s="122"/>
      <c r="I644" s="122" t="s">
        <v>62</v>
      </c>
      <c r="J644" s="122"/>
      <c r="K644" s="122" t="str">
        <f t="shared" si="298"/>
        <v>X</v>
      </c>
      <c r="L644" s="122" t="s">
        <v>62</v>
      </c>
      <c r="M644" s="122"/>
      <c r="N644" s="122"/>
      <c r="O644" s="74" t="s">
        <v>62</v>
      </c>
      <c r="P644" s="74" t="s">
        <v>62</v>
      </c>
      <c r="Q644" s="74" t="s">
        <v>62</v>
      </c>
      <c r="R644" s="74" t="s">
        <v>62</v>
      </c>
    </row>
    <row r="645" spans="1:19" s="85" customFormat="1" ht="21" customHeight="1" x14ac:dyDescent="0.25">
      <c r="A645" s="322"/>
      <c r="B645" s="148" t="s">
        <v>72</v>
      </c>
      <c r="C645" s="122"/>
      <c r="D645" s="122" t="s">
        <v>62</v>
      </c>
      <c r="E645" s="122"/>
      <c r="F645" s="122"/>
      <c r="G645" s="122">
        <f>G643</f>
        <v>0</v>
      </c>
      <c r="H645" s="122">
        <f t="shared" ref="H645:J645" si="329">H643</f>
        <v>0</v>
      </c>
      <c r="I645" s="122">
        <f t="shared" si="329"/>
        <v>0</v>
      </c>
      <c r="J645" s="122">
        <f t="shared" si="329"/>
        <v>0</v>
      </c>
      <c r="K645" s="122">
        <f t="shared" si="298"/>
        <v>0</v>
      </c>
      <c r="L645" s="122" t="s">
        <v>62</v>
      </c>
      <c r="M645" s="84">
        <v>46022</v>
      </c>
      <c r="N645" s="84">
        <v>46022</v>
      </c>
      <c r="O645" s="78"/>
      <c r="P645" s="74" t="s">
        <v>62</v>
      </c>
      <c r="Q645" s="78"/>
      <c r="R645" s="78"/>
      <c r="S645" s="56"/>
    </row>
    <row r="646" spans="1:19" s="56" customFormat="1" ht="74.45" customHeight="1" x14ac:dyDescent="0.25">
      <c r="A646" s="320" t="s">
        <v>293</v>
      </c>
      <c r="B646" s="137" t="str">
        <f>B638</f>
        <v>Результат предоставления субсидии 2 (код субсидии № 7056):</v>
      </c>
      <c r="C646" s="80" t="s">
        <v>59</v>
      </c>
      <c r="D646" s="81" t="s">
        <v>60</v>
      </c>
      <c r="E646" s="81" t="s">
        <v>61</v>
      </c>
      <c r="F646" s="80">
        <v>642</v>
      </c>
      <c r="G646" s="80">
        <v>1</v>
      </c>
      <c r="H646" s="80">
        <f>G646</f>
        <v>1</v>
      </c>
      <c r="I646" s="80">
        <v>0</v>
      </c>
      <c r="J646" s="80">
        <v>0</v>
      </c>
      <c r="K646" s="80">
        <f t="shared" si="298"/>
        <v>1</v>
      </c>
      <c r="L646" s="80"/>
      <c r="M646" s="122" t="s">
        <v>62</v>
      </c>
      <c r="N646" s="122" t="s">
        <v>62</v>
      </c>
      <c r="O646" s="78">
        <v>150000</v>
      </c>
      <c r="P646" s="78"/>
      <c r="Q646" s="78"/>
      <c r="R646" s="78"/>
      <c r="S646" s="85"/>
    </row>
    <row r="647" spans="1:19" s="85" customFormat="1" ht="15.75" x14ac:dyDescent="0.2">
      <c r="A647" s="321"/>
      <c r="B647" s="146" t="s">
        <v>70</v>
      </c>
      <c r="C647" s="122"/>
      <c r="D647" s="122" t="s">
        <v>62</v>
      </c>
      <c r="E647" s="122"/>
      <c r="F647" s="122"/>
      <c r="G647" s="122">
        <f>G646</f>
        <v>1</v>
      </c>
      <c r="H647" s="122">
        <f t="shared" ref="H647:J647" si="330">H646</f>
        <v>1</v>
      </c>
      <c r="I647" s="122">
        <f t="shared" si="330"/>
        <v>0</v>
      </c>
      <c r="J647" s="122">
        <f t="shared" si="330"/>
        <v>0</v>
      </c>
      <c r="K647" s="122">
        <f t="shared" ref="K647:K710" si="331">G647</f>
        <v>1</v>
      </c>
      <c r="L647" s="122" t="s">
        <v>62</v>
      </c>
      <c r="M647" s="84">
        <v>46022</v>
      </c>
      <c r="N647" s="84">
        <v>46022</v>
      </c>
      <c r="O647" s="78"/>
      <c r="P647" s="74" t="s">
        <v>62</v>
      </c>
      <c r="Q647" s="78"/>
      <c r="R647" s="78"/>
    </row>
    <row r="648" spans="1:19" s="85" customFormat="1" ht="14.25" x14ac:dyDescent="0.2">
      <c r="A648" s="321"/>
      <c r="B648" s="147" t="s">
        <v>76</v>
      </c>
      <c r="C648" s="122"/>
      <c r="D648" s="122"/>
      <c r="E648" s="122"/>
      <c r="F648" s="122"/>
      <c r="G648" s="122" t="s">
        <v>62</v>
      </c>
      <c r="H648" s="122"/>
      <c r="I648" s="122" t="s">
        <v>62</v>
      </c>
      <c r="J648" s="122"/>
      <c r="K648" s="122" t="str">
        <f t="shared" si="331"/>
        <v>X</v>
      </c>
      <c r="L648" s="122" t="s">
        <v>62</v>
      </c>
      <c r="M648" s="122"/>
      <c r="N648" s="122"/>
      <c r="O648" s="74" t="s">
        <v>62</v>
      </c>
      <c r="P648" s="74" t="s">
        <v>62</v>
      </c>
      <c r="Q648" s="74" t="s">
        <v>62</v>
      </c>
      <c r="R648" s="74" t="s">
        <v>62</v>
      </c>
    </row>
    <row r="649" spans="1:19" s="85" customFormat="1" ht="65.45" customHeight="1" x14ac:dyDescent="0.2">
      <c r="A649" s="321"/>
      <c r="B649" s="148" t="s">
        <v>192</v>
      </c>
      <c r="C649" s="122"/>
      <c r="D649" s="122" t="s">
        <v>62</v>
      </c>
      <c r="E649" s="122"/>
      <c r="F649" s="122"/>
      <c r="G649" s="122">
        <f>G646</f>
        <v>1</v>
      </c>
      <c r="H649" s="122">
        <f t="shared" ref="H649:J649" si="332">H646</f>
        <v>1</v>
      </c>
      <c r="I649" s="122">
        <f t="shared" si="332"/>
        <v>0</v>
      </c>
      <c r="J649" s="122">
        <f t="shared" si="332"/>
        <v>0</v>
      </c>
      <c r="K649" s="122">
        <f t="shared" si="331"/>
        <v>1</v>
      </c>
      <c r="L649" s="122" t="s">
        <v>62</v>
      </c>
      <c r="M649" s="84">
        <v>46022</v>
      </c>
      <c r="N649" s="84">
        <v>46022</v>
      </c>
      <c r="O649" s="78"/>
      <c r="P649" s="74" t="s">
        <v>62</v>
      </c>
      <c r="Q649" s="78"/>
      <c r="R649" s="78"/>
    </row>
    <row r="650" spans="1:19" s="85" customFormat="1" ht="15" customHeight="1" x14ac:dyDescent="0.2">
      <c r="A650" s="321"/>
      <c r="B650" s="147" t="s">
        <v>193</v>
      </c>
      <c r="C650" s="122"/>
      <c r="D650" s="122"/>
      <c r="E650" s="122"/>
      <c r="F650" s="122"/>
      <c r="G650" s="122" t="s">
        <v>62</v>
      </c>
      <c r="H650" s="122"/>
      <c r="I650" s="122" t="s">
        <v>62</v>
      </c>
      <c r="J650" s="122"/>
      <c r="K650" s="122" t="str">
        <f t="shared" si="331"/>
        <v>X</v>
      </c>
      <c r="L650" s="122" t="s">
        <v>62</v>
      </c>
      <c r="M650" s="122"/>
      <c r="N650" s="122"/>
      <c r="O650" s="74" t="s">
        <v>62</v>
      </c>
      <c r="P650" s="74" t="s">
        <v>62</v>
      </c>
      <c r="Q650" s="74" t="s">
        <v>62</v>
      </c>
      <c r="R650" s="74" t="s">
        <v>62</v>
      </c>
    </row>
    <row r="651" spans="1:19" s="85" customFormat="1" ht="38.65" customHeight="1" x14ac:dyDescent="0.2">
      <c r="A651" s="321"/>
      <c r="B651" s="148" t="s">
        <v>330</v>
      </c>
      <c r="C651" s="122"/>
      <c r="D651" s="122" t="s">
        <v>62</v>
      </c>
      <c r="E651" s="122"/>
      <c r="F651" s="122"/>
      <c r="G651" s="122">
        <f>G647</f>
        <v>1</v>
      </c>
      <c r="H651" s="122">
        <f t="shared" ref="H651:J651" si="333">H647</f>
        <v>1</v>
      </c>
      <c r="I651" s="122">
        <f t="shared" si="333"/>
        <v>0</v>
      </c>
      <c r="J651" s="122">
        <f t="shared" si="333"/>
        <v>0</v>
      </c>
      <c r="K651" s="122">
        <f t="shared" si="331"/>
        <v>1</v>
      </c>
      <c r="L651" s="122" t="s">
        <v>62</v>
      </c>
      <c r="M651" s="84">
        <v>46022</v>
      </c>
      <c r="N651" s="84">
        <v>46022</v>
      </c>
      <c r="O651" s="78"/>
      <c r="P651" s="74" t="s">
        <v>62</v>
      </c>
      <c r="Q651" s="78"/>
      <c r="R651" s="78"/>
    </row>
    <row r="652" spans="1:19" s="85" customFormat="1" ht="21" customHeight="1" x14ac:dyDescent="0.2">
      <c r="A652" s="321"/>
      <c r="B652" s="147" t="s">
        <v>71</v>
      </c>
      <c r="C652" s="122"/>
      <c r="D652" s="122"/>
      <c r="E652" s="122"/>
      <c r="F652" s="122"/>
      <c r="G652" s="122" t="s">
        <v>62</v>
      </c>
      <c r="H652" s="122"/>
      <c r="I652" s="122" t="s">
        <v>62</v>
      </c>
      <c r="J652" s="122"/>
      <c r="K652" s="122" t="str">
        <f t="shared" si="331"/>
        <v>X</v>
      </c>
      <c r="L652" s="122" t="s">
        <v>62</v>
      </c>
      <c r="M652" s="122"/>
      <c r="N652" s="122"/>
      <c r="O652" s="74" t="s">
        <v>62</v>
      </c>
      <c r="P652" s="74" t="s">
        <v>62</v>
      </c>
      <c r="Q652" s="74" t="s">
        <v>62</v>
      </c>
      <c r="R652" s="74" t="s">
        <v>62</v>
      </c>
    </row>
    <row r="653" spans="1:19" s="85" customFormat="1" ht="21" customHeight="1" x14ac:dyDescent="0.25">
      <c r="A653" s="322"/>
      <c r="B653" s="148" t="s">
        <v>72</v>
      </c>
      <c r="C653" s="122"/>
      <c r="D653" s="122" t="s">
        <v>62</v>
      </c>
      <c r="E653" s="122"/>
      <c r="F653" s="122"/>
      <c r="G653" s="122">
        <f>G651</f>
        <v>1</v>
      </c>
      <c r="H653" s="122">
        <f t="shared" ref="H653:J653" si="334">H651</f>
        <v>1</v>
      </c>
      <c r="I653" s="122">
        <f t="shared" si="334"/>
        <v>0</v>
      </c>
      <c r="J653" s="122">
        <f t="shared" si="334"/>
        <v>0</v>
      </c>
      <c r="K653" s="122">
        <f t="shared" si="331"/>
        <v>1</v>
      </c>
      <c r="L653" s="122" t="s">
        <v>62</v>
      </c>
      <c r="M653" s="84">
        <v>46022</v>
      </c>
      <c r="N653" s="84">
        <v>46022</v>
      </c>
      <c r="O653" s="78"/>
      <c r="P653" s="74" t="s">
        <v>62</v>
      </c>
      <c r="Q653" s="78"/>
      <c r="R653" s="78"/>
      <c r="S653" s="56"/>
    </row>
    <row r="654" spans="1:19" s="56" customFormat="1" ht="74.45" customHeight="1" x14ac:dyDescent="0.25">
      <c r="A654" s="320" t="s">
        <v>294</v>
      </c>
      <c r="B654" s="137" t="str">
        <f>B646</f>
        <v>Результат предоставления субсидии 2 (код субсидии № 7056):</v>
      </c>
      <c r="C654" s="80" t="s">
        <v>59</v>
      </c>
      <c r="D654" s="81" t="s">
        <v>60</v>
      </c>
      <c r="E654" s="81" t="s">
        <v>61</v>
      </c>
      <c r="F654" s="80">
        <v>642</v>
      </c>
      <c r="G654" s="80"/>
      <c r="H654" s="80">
        <f>G654</f>
        <v>0</v>
      </c>
      <c r="I654" s="80">
        <v>0</v>
      </c>
      <c r="J654" s="80">
        <v>0</v>
      </c>
      <c r="K654" s="80">
        <f t="shared" si="331"/>
        <v>0</v>
      </c>
      <c r="L654" s="80"/>
      <c r="M654" s="122" t="s">
        <v>62</v>
      </c>
      <c r="N654" s="122" t="s">
        <v>62</v>
      </c>
      <c r="O654" s="78"/>
      <c r="P654" s="78"/>
      <c r="Q654" s="78"/>
      <c r="R654" s="78"/>
      <c r="S654" s="85"/>
    </row>
    <row r="655" spans="1:19" s="85" customFormat="1" ht="15.75" x14ac:dyDescent="0.2">
      <c r="A655" s="321"/>
      <c r="B655" s="146" t="s">
        <v>70</v>
      </c>
      <c r="C655" s="122"/>
      <c r="D655" s="122" t="s">
        <v>62</v>
      </c>
      <c r="E655" s="122"/>
      <c r="F655" s="122"/>
      <c r="G655" s="122">
        <f>G654</f>
        <v>0</v>
      </c>
      <c r="H655" s="122">
        <f t="shared" ref="H655:J655" si="335">H654</f>
        <v>0</v>
      </c>
      <c r="I655" s="122">
        <f t="shared" si="335"/>
        <v>0</v>
      </c>
      <c r="J655" s="122">
        <f t="shared" si="335"/>
        <v>0</v>
      </c>
      <c r="K655" s="122">
        <f t="shared" si="331"/>
        <v>0</v>
      </c>
      <c r="L655" s="122" t="s">
        <v>62</v>
      </c>
      <c r="M655" s="84">
        <v>46022</v>
      </c>
      <c r="N655" s="84">
        <v>46022</v>
      </c>
      <c r="O655" s="78"/>
      <c r="P655" s="74" t="s">
        <v>62</v>
      </c>
      <c r="Q655" s="78"/>
      <c r="R655" s="78"/>
    </row>
    <row r="656" spans="1:19" s="85" customFormat="1" ht="14.25" x14ac:dyDescent="0.2">
      <c r="A656" s="321"/>
      <c r="B656" s="147" t="s">
        <v>76</v>
      </c>
      <c r="C656" s="122"/>
      <c r="D656" s="122"/>
      <c r="E656" s="122"/>
      <c r="F656" s="122"/>
      <c r="G656" s="122" t="s">
        <v>62</v>
      </c>
      <c r="H656" s="122"/>
      <c r="I656" s="122" t="s">
        <v>62</v>
      </c>
      <c r="J656" s="122"/>
      <c r="K656" s="122" t="str">
        <f t="shared" si="331"/>
        <v>X</v>
      </c>
      <c r="L656" s="122" t="s">
        <v>62</v>
      </c>
      <c r="M656" s="122"/>
      <c r="N656" s="122"/>
      <c r="O656" s="74" t="s">
        <v>62</v>
      </c>
      <c r="P656" s="74" t="s">
        <v>62</v>
      </c>
      <c r="Q656" s="74" t="s">
        <v>62</v>
      </c>
      <c r="R656" s="74" t="s">
        <v>62</v>
      </c>
    </row>
    <row r="657" spans="1:19" s="85" customFormat="1" ht="65.45" customHeight="1" x14ac:dyDescent="0.2">
      <c r="A657" s="321"/>
      <c r="B657" s="148" t="s">
        <v>192</v>
      </c>
      <c r="C657" s="122"/>
      <c r="D657" s="122" t="s">
        <v>62</v>
      </c>
      <c r="E657" s="122"/>
      <c r="F657" s="122"/>
      <c r="G657" s="122">
        <f>G654</f>
        <v>0</v>
      </c>
      <c r="H657" s="122">
        <f t="shared" ref="H657:J657" si="336">H654</f>
        <v>0</v>
      </c>
      <c r="I657" s="122">
        <f t="shared" si="336"/>
        <v>0</v>
      </c>
      <c r="J657" s="122">
        <f t="shared" si="336"/>
        <v>0</v>
      </c>
      <c r="K657" s="122">
        <f t="shared" si="331"/>
        <v>0</v>
      </c>
      <c r="L657" s="122" t="s">
        <v>62</v>
      </c>
      <c r="M657" s="84">
        <v>46022</v>
      </c>
      <c r="N657" s="84">
        <v>46022</v>
      </c>
      <c r="O657" s="78"/>
      <c r="P657" s="74" t="s">
        <v>62</v>
      </c>
      <c r="Q657" s="78"/>
      <c r="R657" s="78"/>
    </row>
    <row r="658" spans="1:19" s="85" customFormat="1" ht="15" customHeight="1" x14ac:dyDescent="0.2">
      <c r="A658" s="321"/>
      <c r="B658" s="147" t="s">
        <v>193</v>
      </c>
      <c r="C658" s="122"/>
      <c r="D658" s="122"/>
      <c r="E658" s="122"/>
      <c r="F658" s="122"/>
      <c r="G658" s="122" t="s">
        <v>62</v>
      </c>
      <c r="H658" s="122"/>
      <c r="I658" s="122" t="s">
        <v>62</v>
      </c>
      <c r="J658" s="122"/>
      <c r="K658" s="122" t="str">
        <f t="shared" si="331"/>
        <v>X</v>
      </c>
      <c r="L658" s="122" t="s">
        <v>62</v>
      </c>
      <c r="M658" s="122"/>
      <c r="N658" s="122"/>
      <c r="O658" s="74" t="s">
        <v>62</v>
      </c>
      <c r="P658" s="74" t="s">
        <v>62</v>
      </c>
      <c r="Q658" s="74" t="s">
        <v>62</v>
      </c>
      <c r="R658" s="74" t="s">
        <v>62</v>
      </c>
    </row>
    <row r="659" spans="1:19" s="85" customFormat="1" ht="38.65" customHeight="1" x14ac:dyDescent="0.2">
      <c r="A659" s="321"/>
      <c r="B659" s="148" t="s">
        <v>330</v>
      </c>
      <c r="C659" s="122"/>
      <c r="D659" s="122" t="s">
        <v>62</v>
      </c>
      <c r="E659" s="122"/>
      <c r="F659" s="122"/>
      <c r="G659" s="122">
        <f>G655</f>
        <v>0</v>
      </c>
      <c r="H659" s="122">
        <f t="shared" ref="H659:J659" si="337">H655</f>
        <v>0</v>
      </c>
      <c r="I659" s="122">
        <f t="shared" si="337"/>
        <v>0</v>
      </c>
      <c r="J659" s="122">
        <f t="shared" si="337"/>
        <v>0</v>
      </c>
      <c r="K659" s="122">
        <f t="shared" si="331"/>
        <v>0</v>
      </c>
      <c r="L659" s="122" t="s">
        <v>62</v>
      </c>
      <c r="M659" s="84">
        <v>46022</v>
      </c>
      <c r="N659" s="84">
        <v>46022</v>
      </c>
      <c r="O659" s="78"/>
      <c r="P659" s="74" t="s">
        <v>62</v>
      </c>
      <c r="Q659" s="78"/>
      <c r="R659" s="78"/>
    </row>
    <row r="660" spans="1:19" s="85" customFormat="1" ht="21" customHeight="1" x14ac:dyDescent="0.2">
      <c r="A660" s="321"/>
      <c r="B660" s="147" t="s">
        <v>71</v>
      </c>
      <c r="C660" s="122"/>
      <c r="D660" s="122"/>
      <c r="E660" s="122"/>
      <c r="F660" s="122"/>
      <c r="G660" s="122" t="s">
        <v>62</v>
      </c>
      <c r="H660" s="122"/>
      <c r="I660" s="122" t="s">
        <v>62</v>
      </c>
      <c r="J660" s="122"/>
      <c r="K660" s="122" t="str">
        <f t="shared" si="331"/>
        <v>X</v>
      </c>
      <c r="L660" s="122" t="s">
        <v>62</v>
      </c>
      <c r="M660" s="122"/>
      <c r="N660" s="122"/>
      <c r="O660" s="74" t="s">
        <v>62</v>
      </c>
      <c r="P660" s="74" t="s">
        <v>62</v>
      </c>
      <c r="Q660" s="74" t="s">
        <v>62</v>
      </c>
      <c r="R660" s="74" t="s">
        <v>62</v>
      </c>
    </row>
    <row r="661" spans="1:19" s="85" customFormat="1" ht="21" customHeight="1" x14ac:dyDescent="0.25">
      <c r="A661" s="322"/>
      <c r="B661" s="148" t="s">
        <v>72</v>
      </c>
      <c r="C661" s="122"/>
      <c r="D661" s="122" t="s">
        <v>62</v>
      </c>
      <c r="E661" s="122"/>
      <c r="F661" s="122"/>
      <c r="G661" s="122">
        <f>G659</f>
        <v>0</v>
      </c>
      <c r="H661" s="122">
        <f t="shared" ref="H661:J661" si="338">H659</f>
        <v>0</v>
      </c>
      <c r="I661" s="122">
        <f t="shared" si="338"/>
        <v>0</v>
      </c>
      <c r="J661" s="122">
        <f t="shared" si="338"/>
        <v>0</v>
      </c>
      <c r="K661" s="122">
        <f t="shared" si="331"/>
        <v>0</v>
      </c>
      <c r="L661" s="122" t="s">
        <v>62</v>
      </c>
      <c r="M661" s="84">
        <v>46022</v>
      </c>
      <c r="N661" s="84">
        <v>46022</v>
      </c>
      <c r="O661" s="78"/>
      <c r="P661" s="74" t="s">
        <v>62</v>
      </c>
      <c r="Q661" s="78"/>
      <c r="R661" s="78"/>
      <c r="S661" s="56"/>
    </row>
    <row r="662" spans="1:19" s="56" customFormat="1" ht="74.45" customHeight="1" x14ac:dyDescent="0.25">
      <c r="A662" s="320" t="s">
        <v>295</v>
      </c>
      <c r="B662" s="137" t="str">
        <f>B654</f>
        <v>Результат предоставления субсидии 2 (код субсидии № 7056):</v>
      </c>
      <c r="C662" s="80" t="s">
        <v>59</v>
      </c>
      <c r="D662" s="81" t="s">
        <v>60</v>
      </c>
      <c r="E662" s="81" t="s">
        <v>61</v>
      </c>
      <c r="F662" s="80">
        <v>642</v>
      </c>
      <c r="G662" s="80">
        <v>1</v>
      </c>
      <c r="H662" s="80">
        <f>G662</f>
        <v>1</v>
      </c>
      <c r="I662" s="80">
        <v>0</v>
      </c>
      <c r="J662" s="80">
        <v>0</v>
      </c>
      <c r="K662" s="80">
        <f t="shared" si="331"/>
        <v>1</v>
      </c>
      <c r="L662" s="80"/>
      <c r="M662" s="122" t="s">
        <v>62</v>
      </c>
      <c r="N662" s="122" t="s">
        <v>62</v>
      </c>
      <c r="O662" s="78">
        <v>9000</v>
      </c>
      <c r="P662" s="78"/>
      <c r="Q662" s="78"/>
      <c r="R662" s="78"/>
      <c r="S662" s="85"/>
    </row>
    <row r="663" spans="1:19" s="85" customFormat="1" ht="15.75" x14ac:dyDescent="0.2">
      <c r="A663" s="321"/>
      <c r="B663" s="146" t="s">
        <v>70</v>
      </c>
      <c r="C663" s="122"/>
      <c r="D663" s="122" t="s">
        <v>62</v>
      </c>
      <c r="E663" s="122"/>
      <c r="F663" s="122"/>
      <c r="G663" s="122">
        <f>G662</f>
        <v>1</v>
      </c>
      <c r="H663" s="122">
        <f t="shared" ref="H663:J663" si="339">H662</f>
        <v>1</v>
      </c>
      <c r="I663" s="122">
        <f t="shared" si="339"/>
        <v>0</v>
      </c>
      <c r="J663" s="122">
        <f t="shared" si="339"/>
        <v>0</v>
      </c>
      <c r="K663" s="122">
        <f t="shared" si="331"/>
        <v>1</v>
      </c>
      <c r="L663" s="122" t="s">
        <v>62</v>
      </c>
      <c r="M663" s="84">
        <v>46022</v>
      </c>
      <c r="N663" s="84">
        <v>46022</v>
      </c>
      <c r="O663" s="78"/>
      <c r="P663" s="74" t="s">
        <v>62</v>
      </c>
      <c r="Q663" s="78"/>
      <c r="R663" s="78"/>
    </row>
    <row r="664" spans="1:19" s="85" customFormat="1" ht="14.25" x14ac:dyDescent="0.2">
      <c r="A664" s="321"/>
      <c r="B664" s="147" t="s">
        <v>76</v>
      </c>
      <c r="C664" s="122"/>
      <c r="D664" s="122"/>
      <c r="E664" s="122"/>
      <c r="F664" s="122"/>
      <c r="G664" s="122" t="s">
        <v>62</v>
      </c>
      <c r="H664" s="122"/>
      <c r="I664" s="122" t="s">
        <v>62</v>
      </c>
      <c r="J664" s="122"/>
      <c r="K664" s="122" t="str">
        <f t="shared" si="331"/>
        <v>X</v>
      </c>
      <c r="L664" s="122" t="s">
        <v>62</v>
      </c>
      <c r="M664" s="122"/>
      <c r="N664" s="122"/>
      <c r="O664" s="74" t="s">
        <v>62</v>
      </c>
      <c r="P664" s="74" t="s">
        <v>62</v>
      </c>
      <c r="Q664" s="74" t="s">
        <v>62</v>
      </c>
      <c r="R664" s="74" t="s">
        <v>62</v>
      </c>
    </row>
    <row r="665" spans="1:19" s="85" customFormat="1" ht="65.45" customHeight="1" x14ac:dyDescent="0.2">
      <c r="A665" s="321"/>
      <c r="B665" s="148" t="s">
        <v>192</v>
      </c>
      <c r="C665" s="122"/>
      <c r="D665" s="122" t="s">
        <v>62</v>
      </c>
      <c r="E665" s="122"/>
      <c r="F665" s="122"/>
      <c r="G665" s="122">
        <f>G662</f>
        <v>1</v>
      </c>
      <c r="H665" s="122">
        <f t="shared" ref="H665:J665" si="340">H662</f>
        <v>1</v>
      </c>
      <c r="I665" s="122">
        <f t="shared" si="340"/>
        <v>0</v>
      </c>
      <c r="J665" s="122">
        <f t="shared" si="340"/>
        <v>0</v>
      </c>
      <c r="K665" s="122">
        <f t="shared" si="331"/>
        <v>1</v>
      </c>
      <c r="L665" s="122" t="s">
        <v>62</v>
      </c>
      <c r="M665" s="84">
        <v>46022</v>
      </c>
      <c r="N665" s="84">
        <v>46022</v>
      </c>
      <c r="O665" s="78"/>
      <c r="P665" s="74" t="s">
        <v>62</v>
      </c>
      <c r="Q665" s="78"/>
      <c r="R665" s="78"/>
    </row>
    <row r="666" spans="1:19" s="85" customFormat="1" ht="15" customHeight="1" x14ac:dyDescent="0.2">
      <c r="A666" s="321"/>
      <c r="B666" s="147" t="s">
        <v>193</v>
      </c>
      <c r="C666" s="122"/>
      <c r="D666" s="122"/>
      <c r="E666" s="122"/>
      <c r="F666" s="122"/>
      <c r="G666" s="122" t="s">
        <v>62</v>
      </c>
      <c r="H666" s="122"/>
      <c r="I666" s="122" t="s">
        <v>62</v>
      </c>
      <c r="J666" s="122"/>
      <c r="K666" s="122" t="str">
        <f t="shared" si="331"/>
        <v>X</v>
      </c>
      <c r="L666" s="122" t="s">
        <v>62</v>
      </c>
      <c r="M666" s="122"/>
      <c r="N666" s="122"/>
      <c r="O666" s="74" t="s">
        <v>62</v>
      </c>
      <c r="P666" s="74" t="s">
        <v>62</v>
      </c>
      <c r="Q666" s="74" t="s">
        <v>62</v>
      </c>
      <c r="R666" s="74" t="s">
        <v>62</v>
      </c>
    </row>
    <row r="667" spans="1:19" s="85" customFormat="1" ht="38.65" customHeight="1" x14ac:dyDescent="0.2">
      <c r="A667" s="321"/>
      <c r="B667" s="148" t="s">
        <v>330</v>
      </c>
      <c r="C667" s="122"/>
      <c r="D667" s="122" t="s">
        <v>62</v>
      </c>
      <c r="E667" s="122"/>
      <c r="F667" s="122"/>
      <c r="G667" s="122">
        <f>G663</f>
        <v>1</v>
      </c>
      <c r="H667" s="122">
        <f t="shared" ref="H667:J667" si="341">H663</f>
        <v>1</v>
      </c>
      <c r="I667" s="122">
        <f t="shared" si="341"/>
        <v>0</v>
      </c>
      <c r="J667" s="122">
        <f t="shared" si="341"/>
        <v>0</v>
      </c>
      <c r="K667" s="122">
        <f t="shared" si="331"/>
        <v>1</v>
      </c>
      <c r="L667" s="122" t="s">
        <v>62</v>
      </c>
      <c r="M667" s="84">
        <v>46022</v>
      </c>
      <c r="N667" s="84">
        <v>46022</v>
      </c>
      <c r="O667" s="78"/>
      <c r="P667" s="74" t="s">
        <v>62</v>
      </c>
      <c r="Q667" s="78"/>
      <c r="R667" s="78"/>
    </row>
    <row r="668" spans="1:19" s="85" customFormat="1" ht="21" customHeight="1" x14ac:dyDescent="0.2">
      <c r="A668" s="321"/>
      <c r="B668" s="147" t="s">
        <v>71</v>
      </c>
      <c r="C668" s="122"/>
      <c r="D668" s="122"/>
      <c r="E668" s="122"/>
      <c r="F668" s="122"/>
      <c r="G668" s="122" t="s">
        <v>62</v>
      </c>
      <c r="H668" s="122"/>
      <c r="I668" s="122" t="s">
        <v>62</v>
      </c>
      <c r="J668" s="122"/>
      <c r="K668" s="122" t="str">
        <f t="shared" si="331"/>
        <v>X</v>
      </c>
      <c r="L668" s="122" t="s">
        <v>62</v>
      </c>
      <c r="M668" s="122"/>
      <c r="N668" s="122"/>
      <c r="O668" s="74" t="s">
        <v>62</v>
      </c>
      <c r="P668" s="74" t="s">
        <v>62</v>
      </c>
      <c r="Q668" s="74" t="s">
        <v>62</v>
      </c>
      <c r="R668" s="74" t="s">
        <v>62</v>
      </c>
    </row>
    <row r="669" spans="1:19" s="85" customFormat="1" ht="21" customHeight="1" x14ac:dyDescent="0.25">
      <c r="A669" s="322"/>
      <c r="B669" s="148" t="s">
        <v>72</v>
      </c>
      <c r="C669" s="122"/>
      <c r="D669" s="122" t="s">
        <v>62</v>
      </c>
      <c r="E669" s="122"/>
      <c r="F669" s="122"/>
      <c r="G669" s="122">
        <f>G667</f>
        <v>1</v>
      </c>
      <c r="H669" s="122">
        <f t="shared" ref="H669:J669" si="342">H667</f>
        <v>1</v>
      </c>
      <c r="I669" s="122">
        <f t="shared" si="342"/>
        <v>0</v>
      </c>
      <c r="J669" s="122">
        <f t="shared" si="342"/>
        <v>0</v>
      </c>
      <c r="K669" s="122">
        <f t="shared" si="331"/>
        <v>1</v>
      </c>
      <c r="L669" s="122" t="s">
        <v>62</v>
      </c>
      <c r="M669" s="84">
        <v>46022</v>
      </c>
      <c r="N669" s="84">
        <v>46022</v>
      </c>
      <c r="O669" s="78"/>
      <c r="P669" s="74" t="s">
        <v>62</v>
      </c>
      <c r="Q669" s="78"/>
      <c r="R669" s="78"/>
      <c r="S669" s="56"/>
    </row>
    <row r="670" spans="1:19" s="56" customFormat="1" ht="74.45" customHeight="1" x14ac:dyDescent="0.25">
      <c r="A670" s="320" t="s">
        <v>296</v>
      </c>
      <c r="B670" s="137" t="str">
        <f>B662</f>
        <v>Результат предоставления субсидии 2 (код субсидии № 7056):</v>
      </c>
      <c r="C670" s="80" t="s">
        <v>59</v>
      </c>
      <c r="D670" s="81" t="s">
        <v>60</v>
      </c>
      <c r="E670" s="81" t="s">
        <v>61</v>
      </c>
      <c r="F670" s="80">
        <v>642</v>
      </c>
      <c r="G670" s="80"/>
      <c r="H670" s="80">
        <f>G670</f>
        <v>0</v>
      </c>
      <c r="I670" s="80">
        <v>0</v>
      </c>
      <c r="J670" s="80">
        <v>0</v>
      </c>
      <c r="K670" s="80">
        <f t="shared" si="331"/>
        <v>0</v>
      </c>
      <c r="L670" s="80"/>
      <c r="M670" s="122" t="s">
        <v>62</v>
      </c>
      <c r="N670" s="122" t="s">
        <v>62</v>
      </c>
      <c r="O670" s="78"/>
      <c r="P670" s="78"/>
      <c r="Q670" s="78"/>
      <c r="R670" s="78"/>
      <c r="S670" s="85"/>
    </row>
    <row r="671" spans="1:19" s="85" customFormat="1" ht="15.75" x14ac:dyDescent="0.2">
      <c r="A671" s="321"/>
      <c r="B671" s="146" t="s">
        <v>70</v>
      </c>
      <c r="C671" s="122"/>
      <c r="D671" s="122" t="s">
        <v>62</v>
      </c>
      <c r="E671" s="122"/>
      <c r="F671" s="122"/>
      <c r="G671" s="122">
        <f>G670</f>
        <v>0</v>
      </c>
      <c r="H671" s="122">
        <f t="shared" ref="H671:J671" si="343">H670</f>
        <v>0</v>
      </c>
      <c r="I671" s="122">
        <f t="shared" si="343"/>
        <v>0</v>
      </c>
      <c r="J671" s="122">
        <f t="shared" si="343"/>
        <v>0</v>
      </c>
      <c r="K671" s="122">
        <f t="shared" si="331"/>
        <v>0</v>
      </c>
      <c r="L671" s="122" t="s">
        <v>62</v>
      </c>
      <c r="M671" s="84">
        <v>46022</v>
      </c>
      <c r="N671" s="84">
        <v>46022</v>
      </c>
      <c r="O671" s="78"/>
      <c r="P671" s="74" t="s">
        <v>62</v>
      </c>
      <c r="Q671" s="78"/>
      <c r="R671" s="78"/>
    </row>
    <row r="672" spans="1:19" s="85" customFormat="1" ht="14.25" x14ac:dyDescent="0.2">
      <c r="A672" s="321"/>
      <c r="B672" s="147" t="s">
        <v>76</v>
      </c>
      <c r="C672" s="122"/>
      <c r="D672" s="122"/>
      <c r="E672" s="122"/>
      <c r="F672" s="122"/>
      <c r="G672" s="122" t="s">
        <v>62</v>
      </c>
      <c r="H672" s="122"/>
      <c r="I672" s="122" t="s">
        <v>62</v>
      </c>
      <c r="J672" s="122"/>
      <c r="K672" s="122" t="str">
        <f t="shared" si="331"/>
        <v>X</v>
      </c>
      <c r="L672" s="122" t="s">
        <v>62</v>
      </c>
      <c r="M672" s="122"/>
      <c r="N672" s="122"/>
      <c r="O672" s="74" t="s">
        <v>62</v>
      </c>
      <c r="P672" s="74" t="s">
        <v>62</v>
      </c>
      <c r="Q672" s="74" t="s">
        <v>62</v>
      </c>
      <c r="R672" s="74" t="s">
        <v>62</v>
      </c>
    </row>
    <row r="673" spans="1:19" s="85" customFormat="1" ht="65.45" customHeight="1" x14ac:dyDescent="0.2">
      <c r="A673" s="321"/>
      <c r="B673" s="148" t="s">
        <v>192</v>
      </c>
      <c r="C673" s="122"/>
      <c r="D673" s="122" t="s">
        <v>62</v>
      </c>
      <c r="E673" s="122"/>
      <c r="F673" s="122"/>
      <c r="G673" s="122">
        <f>G670</f>
        <v>0</v>
      </c>
      <c r="H673" s="122">
        <f t="shared" ref="H673:J673" si="344">H670</f>
        <v>0</v>
      </c>
      <c r="I673" s="122">
        <f t="shared" si="344"/>
        <v>0</v>
      </c>
      <c r="J673" s="122">
        <f t="shared" si="344"/>
        <v>0</v>
      </c>
      <c r="K673" s="122">
        <f t="shared" si="331"/>
        <v>0</v>
      </c>
      <c r="L673" s="122" t="s">
        <v>62</v>
      </c>
      <c r="M673" s="84">
        <v>46022</v>
      </c>
      <c r="N673" s="84">
        <v>46022</v>
      </c>
      <c r="O673" s="78"/>
      <c r="P673" s="74" t="s">
        <v>62</v>
      </c>
      <c r="Q673" s="78"/>
      <c r="R673" s="78"/>
    </row>
    <row r="674" spans="1:19" s="85" customFormat="1" ht="15" customHeight="1" x14ac:dyDescent="0.2">
      <c r="A674" s="321"/>
      <c r="B674" s="147" t="s">
        <v>193</v>
      </c>
      <c r="C674" s="122"/>
      <c r="D674" s="122"/>
      <c r="E674" s="122"/>
      <c r="F674" s="122"/>
      <c r="G674" s="122" t="s">
        <v>62</v>
      </c>
      <c r="H674" s="122"/>
      <c r="I674" s="122" t="s">
        <v>62</v>
      </c>
      <c r="J674" s="122"/>
      <c r="K674" s="122" t="str">
        <f t="shared" si="331"/>
        <v>X</v>
      </c>
      <c r="L674" s="122" t="s">
        <v>62</v>
      </c>
      <c r="M674" s="122"/>
      <c r="N674" s="122"/>
      <c r="O674" s="74" t="s">
        <v>62</v>
      </c>
      <c r="P674" s="74" t="s">
        <v>62</v>
      </c>
      <c r="Q674" s="74" t="s">
        <v>62</v>
      </c>
      <c r="R674" s="74" t="s">
        <v>62</v>
      </c>
    </row>
    <row r="675" spans="1:19" s="85" customFormat="1" ht="38.65" customHeight="1" x14ac:dyDescent="0.2">
      <c r="A675" s="321"/>
      <c r="B675" s="148" t="s">
        <v>330</v>
      </c>
      <c r="C675" s="122"/>
      <c r="D675" s="122" t="s">
        <v>62</v>
      </c>
      <c r="E675" s="122"/>
      <c r="F675" s="122"/>
      <c r="G675" s="122">
        <f>G671</f>
        <v>0</v>
      </c>
      <c r="H675" s="122">
        <f t="shared" ref="H675:J675" si="345">H671</f>
        <v>0</v>
      </c>
      <c r="I675" s="122">
        <f t="shared" si="345"/>
        <v>0</v>
      </c>
      <c r="J675" s="122">
        <f t="shared" si="345"/>
        <v>0</v>
      </c>
      <c r="K675" s="122">
        <f t="shared" si="331"/>
        <v>0</v>
      </c>
      <c r="L675" s="122" t="s">
        <v>62</v>
      </c>
      <c r="M675" s="84">
        <v>46022</v>
      </c>
      <c r="N675" s="84">
        <v>46022</v>
      </c>
      <c r="O675" s="78"/>
      <c r="P675" s="74" t="s">
        <v>62</v>
      </c>
      <c r="Q675" s="78"/>
      <c r="R675" s="78"/>
    </row>
    <row r="676" spans="1:19" s="85" customFormat="1" ht="21" customHeight="1" x14ac:dyDescent="0.2">
      <c r="A676" s="321"/>
      <c r="B676" s="147" t="s">
        <v>71</v>
      </c>
      <c r="C676" s="122"/>
      <c r="D676" s="122"/>
      <c r="E676" s="122"/>
      <c r="F676" s="122"/>
      <c r="G676" s="122" t="s">
        <v>62</v>
      </c>
      <c r="H676" s="122"/>
      <c r="I676" s="122" t="s">
        <v>62</v>
      </c>
      <c r="J676" s="122"/>
      <c r="K676" s="122" t="str">
        <f t="shared" si="331"/>
        <v>X</v>
      </c>
      <c r="L676" s="122" t="s">
        <v>62</v>
      </c>
      <c r="M676" s="122"/>
      <c r="N676" s="122"/>
      <c r="O676" s="74" t="s">
        <v>62</v>
      </c>
      <c r="P676" s="74" t="s">
        <v>62</v>
      </c>
      <c r="Q676" s="74" t="s">
        <v>62</v>
      </c>
      <c r="R676" s="74" t="s">
        <v>62</v>
      </c>
    </row>
    <row r="677" spans="1:19" s="85" customFormat="1" ht="21" customHeight="1" x14ac:dyDescent="0.25">
      <c r="A677" s="322"/>
      <c r="B677" s="148" t="s">
        <v>72</v>
      </c>
      <c r="C677" s="122"/>
      <c r="D677" s="122" t="s">
        <v>62</v>
      </c>
      <c r="E677" s="122"/>
      <c r="F677" s="122"/>
      <c r="G677" s="122">
        <f>G675</f>
        <v>0</v>
      </c>
      <c r="H677" s="122">
        <f t="shared" ref="H677:J677" si="346">H675</f>
        <v>0</v>
      </c>
      <c r="I677" s="122">
        <f t="shared" si="346"/>
        <v>0</v>
      </c>
      <c r="J677" s="122">
        <f t="shared" si="346"/>
        <v>0</v>
      </c>
      <c r="K677" s="122">
        <f t="shared" si="331"/>
        <v>0</v>
      </c>
      <c r="L677" s="122" t="s">
        <v>62</v>
      </c>
      <c r="M677" s="84">
        <v>46022</v>
      </c>
      <c r="N677" s="84">
        <v>46022</v>
      </c>
      <c r="O677" s="78"/>
      <c r="P677" s="74" t="s">
        <v>62</v>
      </c>
      <c r="Q677" s="78"/>
      <c r="R677" s="78"/>
      <c r="S677" s="56"/>
    </row>
    <row r="678" spans="1:19" s="56" customFormat="1" ht="74.45" customHeight="1" x14ac:dyDescent="0.25">
      <c r="A678" s="320" t="s">
        <v>297</v>
      </c>
      <c r="B678" s="137" t="str">
        <f>B670</f>
        <v>Результат предоставления субсидии 2 (код субсидии № 7056):</v>
      </c>
      <c r="C678" s="80" t="s">
        <v>59</v>
      </c>
      <c r="D678" s="81" t="s">
        <v>60</v>
      </c>
      <c r="E678" s="81" t="s">
        <v>61</v>
      </c>
      <c r="F678" s="80">
        <v>642</v>
      </c>
      <c r="G678" s="80"/>
      <c r="H678" s="80">
        <f>G678</f>
        <v>0</v>
      </c>
      <c r="I678" s="80">
        <v>0</v>
      </c>
      <c r="J678" s="80">
        <v>0</v>
      </c>
      <c r="K678" s="80">
        <f t="shared" si="331"/>
        <v>0</v>
      </c>
      <c r="L678" s="80"/>
      <c r="M678" s="122" t="s">
        <v>62</v>
      </c>
      <c r="N678" s="122" t="s">
        <v>62</v>
      </c>
      <c r="O678" s="78"/>
      <c r="P678" s="78"/>
      <c r="Q678" s="78"/>
      <c r="R678" s="78"/>
      <c r="S678" s="85"/>
    </row>
    <row r="679" spans="1:19" s="85" customFormat="1" ht="15.75" x14ac:dyDescent="0.2">
      <c r="A679" s="321"/>
      <c r="B679" s="146" t="s">
        <v>70</v>
      </c>
      <c r="C679" s="122"/>
      <c r="D679" s="122" t="s">
        <v>62</v>
      </c>
      <c r="E679" s="122"/>
      <c r="F679" s="122"/>
      <c r="G679" s="122">
        <f>G678</f>
        <v>0</v>
      </c>
      <c r="H679" s="122">
        <f t="shared" ref="H679:J679" si="347">H678</f>
        <v>0</v>
      </c>
      <c r="I679" s="122">
        <f t="shared" si="347"/>
        <v>0</v>
      </c>
      <c r="J679" s="122">
        <f t="shared" si="347"/>
        <v>0</v>
      </c>
      <c r="K679" s="122">
        <f t="shared" si="331"/>
        <v>0</v>
      </c>
      <c r="L679" s="122" t="s">
        <v>62</v>
      </c>
      <c r="M679" s="84">
        <v>46022</v>
      </c>
      <c r="N679" s="84">
        <v>46022</v>
      </c>
      <c r="O679" s="78"/>
      <c r="P679" s="74" t="s">
        <v>62</v>
      </c>
      <c r="Q679" s="78"/>
      <c r="R679" s="78"/>
    </row>
    <row r="680" spans="1:19" s="85" customFormat="1" ht="14.25" x14ac:dyDescent="0.2">
      <c r="A680" s="321"/>
      <c r="B680" s="147" t="s">
        <v>76</v>
      </c>
      <c r="C680" s="122"/>
      <c r="D680" s="122"/>
      <c r="E680" s="122"/>
      <c r="F680" s="122"/>
      <c r="G680" s="122" t="s">
        <v>62</v>
      </c>
      <c r="H680" s="122"/>
      <c r="I680" s="122" t="s">
        <v>62</v>
      </c>
      <c r="J680" s="122"/>
      <c r="K680" s="122" t="str">
        <f t="shared" si="331"/>
        <v>X</v>
      </c>
      <c r="L680" s="122" t="s">
        <v>62</v>
      </c>
      <c r="M680" s="122"/>
      <c r="N680" s="122"/>
      <c r="O680" s="74" t="s">
        <v>62</v>
      </c>
      <c r="P680" s="74" t="s">
        <v>62</v>
      </c>
      <c r="Q680" s="74" t="s">
        <v>62</v>
      </c>
      <c r="R680" s="74" t="s">
        <v>62</v>
      </c>
    </row>
    <row r="681" spans="1:19" s="85" customFormat="1" ht="65.45" customHeight="1" x14ac:dyDescent="0.2">
      <c r="A681" s="321"/>
      <c r="B681" s="148" t="s">
        <v>192</v>
      </c>
      <c r="C681" s="122"/>
      <c r="D681" s="122" t="s">
        <v>62</v>
      </c>
      <c r="E681" s="122"/>
      <c r="F681" s="122"/>
      <c r="G681" s="122">
        <f>G678</f>
        <v>0</v>
      </c>
      <c r="H681" s="122">
        <f t="shared" ref="H681:J681" si="348">H678</f>
        <v>0</v>
      </c>
      <c r="I681" s="122">
        <f t="shared" si="348"/>
        <v>0</v>
      </c>
      <c r="J681" s="122">
        <f t="shared" si="348"/>
        <v>0</v>
      </c>
      <c r="K681" s="122">
        <f t="shared" si="331"/>
        <v>0</v>
      </c>
      <c r="L681" s="122" t="s">
        <v>62</v>
      </c>
      <c r="M681" s="84">
        <v>46022</v>
      </c>
      <c r="N681" s="84">
        <v>46022</v>
      </c>
      <c r="O681" s="78"/>
      <c r="P681" s="74" t="s">
        <v>62</v>
      </c>
      <c r="Q681" s="78"/>
      <c r="R681" s="78"/>
    </row>
    <row r="682" spans="1:19" s="85" customFormat="1" ht="15" customHeight="1" x14ac:dyDescent="0.2">
      <c r="A682" s="321"/>
      <c r="B682" s="147" t="s">
        <v>193</v>
      </c>
      <c r="C682" s="122"/>
      <c r="D682" s="122"/>
      <c r="E682" s="122"/>
      <c r="F682" s="122"/>
      <c r="G682" s="122" t="s">
        <v>62</v>
      </c>
      <c r="H682" s="122"/>
      <c r="I682" s="122" t="s">
        <v>62</v>
      </c>
      <c r="J682" s="122"/>
      <c r="K682" s="122" t="str">
        <f t="shared" si="331"/>
        <v>X</v>
      </c>
      <c r="L682" s="122" t="s">
        <v>62</v>
      </c>
      <c r="M682" s="122"/>
      <c r="N682" s="122"/>
      <c r="O682" s="74" t="s">
        <v>62</v>
      </c>
      <c r="P682" s="74" t="s">
        <v>62</v>
      </c>
      <c r="Q682" s="74" t="s">
        <v>62</v>
      </c>
      <c r="R682" s="74" t="s">
        <v>62</v>
      </c>
    </row>
    <row r="683" spans="1:19" s="85" customFormat="1" ht="38.65" customHeight="1" x14ac:dyDescent="0.2">
      <c r="A683" s="321"/>
      <c r="B683" s="148" t="s">
        <v>330</v>
      </c>
      <c r="C683" s="122"/>
      <c r="D683" s="122" t="s">
        <v>62</v>
      </c>
      <c r="E683" s="122"/>
      <c r="F683" s="122"/>
      <c r="G683" s="122">
        <f>G679</f>
        <v>0</v>
      </c>
      <c r="H683" s="122">
        <f t="shared" ref="H683:J683" si="349">H679</f>
        <v>0</v>
      </c>
      <c r="I683" s="122">
        <f t="shared" si="349"/>
        <v>0</v>
      </c>
      <c r="J683" s="122">
        <f t="shared" si="349"/>
        <v>0</v>
      </c>
      <c r="K683" s="122">
        <f t="shared" si="331"/>
        <v>0</v>
      </c>
      <c r="L683" s="122" t="s">
        <v>62</v>
      </c>
      <c r="M683" s="84">
        <v>46022</v>
      </c>
      <c r="N683" s="84">
        <v>46022</v>
      </c>
      <c r="O683" s="78"/>
      <c r="P683" s="74" t="s">
        <v>62</v>
      </c>
      <c r="Q683" s="78"/>
      <c r="R683" s="78"/>
    </row>
    <row r="684" spans="1:19" s="85" customFormat="1" ht="21" customHeight="1" x14ac:dyDescent="0.2">
      <c r="A684" s="321"/>
      <c r="B684" s="147" t="s">
        <v>71</v>
      </c>
      <c r="C684" s="122"/>
      <c r="D684" s="122"/>
      <c r="E684" s="122"/>
      <c r="F684" s="122"/>
      <c r="G684" s="122" t="s">
        <v>62</v>
      </c>
      <c r="H684" s="122"/>
      <c r="I684" s="122" t="s">
        <v>62</v>
      </c>
      <c r="J684" s="122"/>
      <c r="K684" s="122" t="str">
        <f t="shared" si="331"/>
        <v>X</v>
      </c>
      <c r="L684" s="122" t="s">
        <v>62</v>
      </c>
      <c r="M684" s="122"/>
      <c r="N684" s="122"/>
      <c r="O684" s="74" t="s">
        <v>62</v>
      </c>
      <c r="P684" s="74" t="s">
        <v>62</v>
      </c>
      <c r="Q684" s="74" t="s">
        <v>62</v>
      </c>
      <c r="R684" s="74" t="s">
        <v>62</v>
      </c>
    </row>
    <row r="685" spans="1:19" s="85" customFormat="1" ht="21" customHeight="1" x14ac:dyDescent="0.25">
      <c r="A685" s="322"/>
      <c r="B685" s="148" t="s">
        <v>72</v>
      </c>
      <c r="C685" s="122"/>
      <c r="D685" s="122" t="s">
        <v>62</v>
      </c>
      <c r="E685" s="122"/>
      <c r="F685" s="122"/>
      <c r="G685" s="122">
        <f>G683</f>
        <v>0</v>
      </c>
      <c r="H685" s="122">
        <f t="shared" ref="H685:J685" si="350">H683</f>
        <v>0</v>
      </c>
      <c r="I685" s="122">
        <f t="shared" si="350"/>
        <v>0</v>
      </c>
      <c r="J685" s="122">
        <f t="shared" si="350"/>
        <v>0</v>
      </c>
      <c r="K685" s="122">
        <f t="shared" si="331"/>
        <v>0</v>
      </c>
      <c r="L685" s="122" t="s">
        <v>62</v>
      </c>
      <c r="M685" s="84">
        <v>46022</v>
      </c>
      <c r="N685" s="84">
        <v>46022</v>
      </c>
      <c r="O685" s="78"/>
      <c r="P685" s="74" t="s">
        <v>62</v>
      </c>
      <c r="Q685" s="78"/>
      <c r="R685" s="78"/>
      <c r="S685" s="56"/>
    </row>
    <row r="686" spans="1:19" s="56" customFormat="1" ht="74.45" customHeight="1" x14ac:dyDescent="0.25">
      <c r="A686" s="320" t="s">
        <v>298</v>
      </c>
      <c r="B686" s="137" t="str">
        <f>B678</f>
        <v>Результат предоставления субсидии 2 (код субсидии № 7056):</v>
      </c>
      <c r="C686" s="80" t="s">
        <v>59</v>
      </c>
      <c r="D686" s="81" t="s">
        <v>60</v>
      </c>
      <c r="E686" s="81" t="s">
        <v>61</v>
      </c>
      <c r="F686" s="80">
        <v>642</v>
      </c>
      <c r="G686" s="80">
        <v>1</v>
      </c>
      <c r="H686" s="80">
        <f>G686</f>
        <v>1</v>
      </c>
      <c r="I686" s="80">
        <v>0</v>
      </c>
      <c r="J686" s="80">
        <v>0</v>
      </c>
      <c r="K686" s="80">
        <f t="shared" si="331"/>
        <v>1</v>
      </c>
      <c r="L686" s="80"/>
      <c r="M686" s="122" t="s">
        <v>62</v>
      </c>
      <c r="N686" s="122" t="s">
        <v>62</v>
      </c>
      <c r="O686" s="78">
        <v>60000</v>
      </c>
      <c r="P686" s="78"/>
      <c r="Q686" s="78"/>
      <c r="R686" s="78"/>
      <c r="S686" s="85"/>
    </row>
    <row r="687" spans="1:19" s="85" customFormat="1" ht="15.75" x14ac:dyDescent="0.2">
      <c r="A687" s="321"/>
      <c r="B687" s="146" t="s">
        <v>70</v>
      </c>
      <c r="C687" s="122"/>
      <c r="D687" s="122" t="s">
        <v>62</v>
      </c>
      <c r="E687" s="122"/>
      <c r="F687" s="122"/>
      <c r="G687" s="122">
        <f>G686</f>
        <v>1</v>
      </c>
      <c r="H687" s="122">
        <f t="shared" ref="H687:J687" si="351">H686</f>
        <v>1</v>
      </c>
      <c r="I687" s="122">
        <f t="shared" si="351"/>
        <v>0</v>
      </c>
      <c r="J687" s="122">
        <f t="shared" si="351"/>
        <v>0</v>
      </c>
      <c r="K687" s="122">
        <f t="shared" si="331"/>
        <v>1</v>
      </c>
      <c r="L687" s="122" t="s">
        <v>62</v>
      </c>
      <c r="M687" s="84">
        <v>46022</v>
      </c>
      <c r="N687" s="84">
        <v>46022</v>
      </c>
      <c r="O687" s="78"/>
      <c r="P687" s="74" t="s">
        <v>62</v>
      </c>
      <c r="Q687" s="78"/>
      <c r="R687" s="78"/>
    </row>
    <row r="688" spans="1:19" s="85" customFormat="1" ht="14.25" x14ac:dyDescent="0.2">
      <c r="A688" s="321"/>
      <c r="B688" s="147" t="s">
        <v>76</v>
      </c>
      <c r="C688" s="122"/>
      <c r="D688" s="122"/>
      <c r="E688" s="122"/>
      <c r="F688" s="122"/>
      <c r="G688" s="122" t="s">
        <v>62</v>
      </c>
      <c r="H688" s="122"/>
      <c r="I688" s="122" t="s">
        <v>62</v>
      </c>
      <c r="J688" s="122"/>
      <c r="K688" s="122" t="str">
        <f t="shared" si="331"/>
        <v>X</v>
      </c>
      <c r="L688" s="122" t="s">
        <v>62</v>
      </c>
      <c r="M688" s="122"/>
      <c r="N688" s="122"/>
      <c r="O688" s="74" t="s">
        <v>62</v>
      </c>
      <c r="P688" s="74" t="s">
        <v>62</v>
      </c>
      <c r="Q688" s="74" t="s">
        <v>62</v>
      </c>
      <c r="R688" s="74" t="s">
        <v>62</v>
      </c>
    </row>
    <row r="689" spans="1:19" s="85" customFormat="1" ht="65.45" customHeight="1" x14ac:dyDescent="0.2">
      <c r="A689" s="321"/>
      <c r="B689" s="148" t="s">
        <v>192</v>
      </c>
      <c r="C689" s="122"/>
      <c r="D689" s="122" t="s">
        <v>62</v>
      </c>
      <c r="E689" s="122"/>
      <c r="F689" s="122"/>
      <c r="G689" s="122">
        <f>G686</f>
        <v>1</v>
      </c>
      <c r="H689" s="122">
        <f t="shared" ref="H689:J689" si="352">H686</f>
        <v>1</v>
      </c>
      <c r="I689" s="122">
        <f t="shared" si="352"/>
        <v>0</v>
      </c>
      <c r="J689" s="122">
        <f t="shared" si="352"/>
        <v>0</v>
      </c>
      <c r="K689" s="122">
        <f t="shared" si="331"/>
        <v>1</v>
      </c>
      <c r="L689" s="122" t="s">
        <v>62</v>
      </c>
      <c r="M689" s="84">
        <v>46022</v>
      </c>
      <c r="N689" s="84">
        <v>46022</v>
      </c>
      <c r="O689" s="78"/>
      <c r="P689" s="74" t="s">
        <v>62</v>
      </c>
      <c r="Q689" s="78"/>
      <c r="R689" s="78"/>
    </row>
    <row r="690" spans="1:19" s="85" customFormat="1" ht="15" customHeight="1" x14ac:dyDescent="0.2">
      <c r="A690" s="321"/>
      <c r="B690" s="147" t="s">
        <v>193</v>
      </c>
      <c r="C690" s="122"/>
      <c r="D690" s="122"/>
      <c r="E690" s="122"/>
      <c r="F690" s="122"/>
      <c r="G690" s="122" t="s">
        <v>62</v>
      </c>
      <c r="H690" s="122"/>
      <c r="I690" s="122" t="s">
        <v>62</v>
      </c>
      <c r="J690" s="122"/>
      <c r="K690" s="122" t="str">
        <f t="shared" si="331"/>
        <v>X</v>
      </c>
      <c r="L690" s="122" t="s">
        <v>62</v>
      </c>
      <c r="M690" s="122"/>
      <c r="N690" s="122"/>
      <c r="O690" s="74" t="s">
        <v>62</v>
      </c>
      <c r="P690" s="74" t="s">
        <v>62</v>
      </c>
      <c r="Q690" s="74" t="s">
        <v>62</v>
      </c>
      <c r="R690" s="74" t="s">
        <v>62</v>
      </c>
    </row>
    <row r="691" spans="1:19" s="85" customFormat="1" ht="38.65" customHeight="1" x14ac:dyDescent="0.2">
      <c r="A691" s="321"/>
      <c r="B691" s="148" t="s">
        <v>330</v>
      </c>
      <c r="C691" s="122"/>
      <c r="D691" s="122" t="s">
        <v>62</v>
      </c>
      <c r="E691" s="122"/>
      <c r="F691" s="122"/>
      <c r="G691" s="122">
        <f>G687</f>
        <v>1</v>
      </c>
      <c r="H691" s="122">
        <f t="shared" ref="H691:J691" si="353">H687</f>
        <v>1</v>
      </c>
      <c r="I691" s="122">
        <f t="shared" si="353"/>
        <v>0</v>
      </c>
      <c r="J691" s="122">
        <f t="shared" si="353"/>
        <v>0</v>
      </c>
      <c r="K691" s="122">
        <f t="shared" si="331"/>
        <v>1</v>
      </c>
      <c r="L691" s="122" t="s">
        <v>62</v>
      </c>
      <c r="M691" s="84">
        <v>46022</v>
      </c>
      <c r="N691" s="84">
        <v>46022</v>
      </c>
      <c r="O691" s="78"/>
      <c r="P691" s="74" t="s">
        <v>62</v>
      </c>
      <c r="Q691" s="78"/>
      <c r="R691" s="78"/>
    </row>
    <row r="692" spans="1:19" s="85" customFormat="1" ht="21" customHeight="1" x14ac:dyDescent="0.2">
      <c r="A692" s="321"/>
      <c r="B692" s="147" t="s">
        <v>71</v>
      </c>
      <c r="C692" s="122"/>
      <c r="D692" s="122"/>
      <c r="E692" s="122"/>
      <c r="F692" s="122"/>
      <c r="G692" s="122" t="s">
        <v>62</v>
      </c>
      <c r="H692" s="122"/>
      <c r="I692" s="122" t="s">
        <v>62</v>
      </c>
      <c r="J692" s="122"/>
      <c r="K692" s="122" t="str">
        <f t="shared" si="331"/>
        <v>X</v>
      </c>
      <c r="L692" s="122" t="s">
        <v>62</v>
      </c>
      <c r="M692" s="122"/>
      <c r="N692" s="122"/>
      <c r="O692" s="74" t="s">
        <v>62</v>
      </c>
      <c r="P692" s="74" t="s">
        <v>62</v>
      </c>
      <c r="Q692" s="74" t="s">
        <v>62</v>
      </c>
      <c r="R692" s="74" t="s">
        <v>62</v>
      </c>
    </row>
    <row r="693" spans="1:19" s="85" customFormat="1" ht="21" customHeight="1" x14ac:dyDescent="0.25">
      <c r="A693" s="322"/>
      <c r="B693" s="148" t="s">
        <v>72</v>
      </c>
      <c r="C693" s="122"/>
      <c r="D693" s="122" t="s">
        <v>62</v>
      </c>
      <c r="E693" s="122"/>
      <c r="F693" s="122"/>
      <c r="G693" s="122">
        <f>G691</f>
        <v>1</v>
      </c>
      <c r="H693" s="122">
        <f t="shared" ref="H693:J693" si="354">H691</f>
        <v>1</v>
      </c>
      <c r="I693" s="122">
        <f t="shared" si="354"/>
        <v>0</v>
      </c>
      <c r="J693" s="122">
        <f t="shared" si="354"/>
        <v>0</v>
      </c>
      <c r="K693" s="122">
        <f t="shared" si="331"/>
        <v>1</v>
      </c>
      <c r="L693" s="122" t="s">
        <v>62</v>
      </c>
      <c r="M693" s="84">
        <v>46022</v>
      </c>
      <c r="N693" s="84">
        <v>46022</v>
      </c>
      <c r="O693" s="78"/>
      <c r="P693" s="74" t="s">
        <v>62</v>
      </c>
      <c r="Q693" s="78"/>
      <c r="R693" s="78"/>
      <c r="S693" s="56"/>
    </row>
    <row r="694" spans="1:19" s="56" customFormat="1" ht="74.45" customHeight="1" x14ac:dyDescent="0.25">
      <c r="A694" s="320" t="s">
        <v>299</v>
      </c>
      <c r="B694" s="137" t="str">
        <f>B686</f>
        <v>Результат предоставления субсидии 2 (код субсидии № 7056):</v>
      </c>
      <c r="C694" s="80" t="s">
        <v>59</v>
      </c>
      <c r="D694" s="81" t="s">
        <v>60</v>
      </c>
      <c r="E694" s="81" t="s">
        <v>61</v>
      </c>
      <c r="F694" s="80">
        <v>642</v>
      </c>
      <c r="G694" s="80"/>
      <c r="H694" s="80">
        <f>G694</f>
        <v>0</v>
      </c>
      <c r="I694" s="80">
        <v>0</v>
      </c>
      <c r="J694" s="80">
        <v>0</v>
      </c>
      <c r="K694" s="80">
        <f t="shared" si="331"/>
        <v>0</v>
      </c>
      <c r="L694" s="80"/>
      <c r="M694" s="122" t="s">
        <v>62</v>
      </c>
      <c r="N694" s="122" t="s">
        <v>62</v>
      </c>
      <c r="O694" s="78"/>
      <c r="P694" s="78"/>
      <c r="Q694" s="78"/>
      <c r="R694" s="78"/>
      <c r="S694" s="85"/>
    </row>
    <row r="695" spans="1:19" s="85" customFormat="1" ht="15.75" x14ac:dyDescent="0.2">
      <c r="A695" s="321"/>
      <c r="B695" s="146" t="s">
        <v>70</v>
      </c>
      <c r="C695" s="122"/>
      <c r="D695" s="122" t="s">
        <v>62</v>
      </c>
      <c r="E695" s="122"/>
      <c r="F695" s="122"/>
      <c r="G695" s="122">
        <f>G694</f>
        <v>0</v>
      </c>
      <c r="H695" s="122">
        <f t="shared" ref="H695:J695" si="355">H694</f>
        <v>0</v>
      </c>
      <c r="I695" s="122">
        <f t="shared" si="355"/>
        <v>0</v>
      </c>
      <c r="J695" s="122">
        <f t="shared" si="355"/>
        <v>0</v>
      </c>
      <c r="K695" s="122">
        <f t="shared" si="331"/>
        <v>0</v>
      </c>
      <c r="L695" s="122" t="s">
        <v>62</v>
      </c>
      <c r="M695" s="84">
        <v>46022</v>
      </c>
      <c r="N695" s="84">
        <v>46022</v>
      </c>
      <c r="O695" s="78"/>
      <c r="P695" s="74" t="s">
        <v>62</v>
      </c>
      <c r="Q695" s="78"/>
      <c r="R695" s="78"/>
    </row>
    <row r="696" spans="1:19" s="85" customFormat="1" ht="14.25" x14ac:dyDescent="0.2">
      <c r="A696" s="321"/>
      <c r="B696" s="147" t="s">
        <v>76</v>
      </c>
      <c r="C696" s="122"/>
      <c r="D696" s="122"/>
      <c r="E696" s="122"/>
      <c r="F696" s="122"/>
      <c r="G696" s="122" t="s">
        <v>62</v>
      </c>
      <c r="H696" s="122"/>
      <c r="I696" s="122" t="s">
        <v>62</v>
      </c>
      <c r="J696" s="122"/>
      <c r="K696" s="122" t="str">
        <f t="shared" si="331"/>
        <v>X</v>
      </c>
      <c r="L696" s="122" t="s">
        <v>62</v>
      </c>
      <c r="M696" s="122"/>
      <c r="N696" s="122"/>
      <c r="O696" s="74" t="s">
        <v>62</v>
      </c>
      <c r="P696" s="74" t="s">
        <v>62</v>
      </c>
      <c r="Q696" s="74" t="s">
        <v>62</v>
      </c>
      <c r="R696" s="74" t="s">
        <v>62</v>
      </c>
    </row>
    <row r="697" spans="1:19" s="85" customFormat="1" ht="65.45" customHeight="1" x14ac:dyDescent="0.2">
      <c r="A697" s="321"/>
      <c r="B697" s="148" t="s">
        <v>192</v>
      </c>
      <c r="C697" s="122"/>
      <c r="D697" s="122" t="s">
        <v>62</v>
      </c>
      <c r="E697" s="122"/>
      <c r="F697" s="122"/>
      <c r="G697" s="122">
        <f>G694</f>
        <v>0</v>
      </c>
      <c r="H697" s="122">
        <f t="shared" ref="H697:J697" si="356">H694</f>
        <v>0</v>
      </c>
      <c r="I697" s="122">
        <f t="shared" si="356"/>
        <v>0</v>
      </c>
      <c r="J697" s="122">
        <f t="shared" si="356"/>
        <v>0</v>
      </c>
      <c r="K697" s="122">
        <f t="shared" si="331"/>
        <v>0</v>
      </c>
      <c r="L697" s="122" t="s">
        <v>62</v>
      </c>
      <c r="M697" s="84">
        <v>46022</v>
      </c>
      <c r="N697" s="84">
        <v>46022</v>
      </c>
      <c r="O697" s="78"/>
      <c r="P697" s="74" t="s">
        <v>62</v>
      </c>
      <c r="Q697" s="78"/>
      <c r="R697" s="78"/>
    </row>
    <row r="698" spans="1:19" s="85" customFormat="1" ht="15" customHeight="1" x14ac:dyDescent="0.2">
      <c r="A698" s="321"/>
      <c r="B698" s="147" t="s">
        <v>193</v>
      </c>
      <c r="C698" s="122"/>
      <c r="D698" s="122"/>
      <c r="E698" s="122"/>
      <c r="F698" s="122"/>
      <c r="G698" s="122" t="s">
        <v>62</v>
      </c>
      <c r="H698" s="122"/>
      <c r="I698" s="122" t="s">
        <v>62</v>
      </c>
      <c r="J698" s="122"/>
      <c r="K698" s="122" t="str">
        <f t="shared" si="331"/>
        <v>X</v>
      </c>
      <c r="L698" s="122" t="s">
        <v>62</v>
      </c>
      <c r="M698" s="122"/>
      <c r="N698" s="122"/>
      <c r="O698" s="74" t="s">
        <v>62</v>
      </c>
      <c r="P698" s="74" t="s">
        <v>62</v>
      </c>
      <c r="Q698" s="74" t="s">
        <v>62</v>
      </c>
      <c r="R698" s="74" t="s">
        <v>62</v>
      </c>
    </row>
    <row r="699" spans="1:19" s="85" customFormat="1" ht="38.65" customHeight="1" x14ac:dyDescent="0.2">
      <c r="A699" s="321"/>
      <c r="B699" s="148" t="s">
        <v>330</v>
      </c>
      <c r="C699" s="122"/>
      <c r="D699" s="122" t="s">
        <v>62</v>
      </c>
      <c r="E699" s="122"/>
      <c r="F699" s="122"/>
      <c r="G699" s="122">
        <f>G695</f>
        <v>0</v>
      </c>
      <c r="H699" s="122">
        <f t="shared" ref="H699:J699" si="357">H695</f>
        <v>0</v>
      </c>
      <c r="I699" s="122">
        <f t="shared" si="357"/>
        <v>0</v>
      </c>
      <c r="J699" s="122">
        <f t="shared" si="357"/>
        <v>0</v>
      </c>
      <c r="K699" s="122">
        <f t="shared" si="331"/>
        <v>0</v>
      </c>
      <c r="L699" s="122" t="s">
        <v>62</v>
      </c>
      <c r="M699" s="84">
        <v>46022</v>
      </c>
      <c r="N699" s="84">
        <v>46022</v>
      </c>
      <c r="O699" s="78"/>
      <c r="P699" s="74" t="s">
        <v>62</v>
      </c>
      <c r="Q699" s="78"/>
      <c r="R699" s="78"/>
    </row>
    <row r="700" spans="1:19" s="85" customFormat="1" ht="21" customHeight="1" x14ac:dyDescent="0.2">
      <c r="A700" s="321"/>
      <c r="B700" s="147" t="s">
        <v>71</v>
      </c>
      <c r="C700" s="122"/>
      <c r="D700" s="122"/>
      <c r="E700" s="122"/>
      <c r="F700" s="122"/>
      <c r="G700" s="122" t="s">
        <v>62</v>
      </c>
      <c r="H700" s="122"/>
      <c r="I700" s="122" t="s">
        <v>62</v>
      </c>
      <c r="J700" s="122"/>
      <c r="K700" s="122" t="str">
        <f t="shared" si="331"/>
        <v>X</v>
      </c>
      <c r="L700" s="122" t="s">
        <v>62</v>
      </c>
      <c r="M700" s="122"/>
      <c r="N700" s="122"/>
      <c r="O700" s="74" t="s">
        <v>62</v>
      </c>
      <c r="P700" s="74" t="s">
        <v>62</v>
      </c>
      <c r="Q700" s="74" t="s">
        <v>62</v>
      </c>
      <c r="R700" s="74" t="s">
        <v>62</v>
      </c>
    </row>
    <row r="701" spans="1:19" s="85" customFormat="1" ht="21" customHeight="1" x14ac:dyDescent="0.25">
      <c r="A701" s="322"/>
      <c r="B701" s="148" t="s">
        <v>72</v>
      </c>
      <c r="C701" s="122"/>
      <c r="D701" s="122" t="s">
        <v>62</v>
      </c>
      <c r="E701" s="122"/>
      <c r="F701" s="122"/>
      <c r="G701" s="122">
        <f>G699</f>
        <v>0</v>
      </c>
      <c r="H701" s="122">
        <f t="shared" ref="H701:J701" si="358">H699</f>
        <v>0</v>
      </c>
      <c r="I701" s="122">
        <f t="shared" si="358"/>
        <v>0</v>
      </c>
      <c r="J701" s="122">
        <f t="shared" si="358"/>
        <v>0</v>
      </c>
      <c r="K701" s="122">
        <f t="shared" si="331"/>
        <v>0</v>
      </c>
      <c r="L701" s="122" t="s">
        <v>62</v>
      </c>
      <c r="M701" s="84">
        <v>46022</v>
      </c>
      <c r="N701" s="84">
        <v>46022</v>
      </c>
      <c r="O701" s="78"/>
      <c r="P701" s="74" t="s">
        <v>62</v>
      </c>
      <c r="Q701" s="78"/>
      <c r="R701" s="78"/>
      <c r="S701" s="56"/>
    </row>
    <row r="702" spans="1:19" s="56" customFormat="1" ht="74.45" customHeight="1" x14ac:dyDescent="0.25">
      <c r="A702" s="320" t="s">
        <v>300</v>
      </c>
      <c r="B702" s="137" t="str">
        <f>B694</f>
        <v>Результат предоставления субсидии 2 (код субсидии № 7056):</v>
      </c>
      <c r="C702" s="80" t="s">
        <v>59</v>
      </c>
      <c r="D702" s="81" t="s">
        <v>60</v>
      </c>
      <c r="E702" s="81" t="s">
        <v>61</v>
      </c>
      <c r="F702" s="80">
        <v>642</v>
      </c>
      <c r="G702" s="80">
        <v>3</v>
      </c>
      <c r="H702" s="80">
        <f>G702</f>
        <v>3</v>
      </c>
      <c r="I702" s="80">
        <v>0</v>
      </c>
      <c r="J702" s="80">
        <v>0</v>
      </c>
      <c r="K702" s="80">
        <f t="shared" si="331"/>
        <v>3</v>
      </c>
      <c r="L702" s="80"/>
      <c r="M702" s="122" t="s">
        <v>62</v>
      </c>
      <c r="N702" s="122" t="s">
        <v>62</v>
      </c>
      <c r="O702" s="78">
        <v>207000</v>
      </c>
      <c r="P702" s="78"/>
      <c r="Q702" s="78"/>
      <c r="R702" s="78"/>
      <c r="S702" s="85"/>
    </row>
    <row r="703" spans="1:19" s="85" customFormat="1" ht="15.75" x14ac:dyDescent="0.2">
      <c r="A703" s="321"/>
      <c r="B703" s="146" t="s">
        <v>70</v>
      </c>
      <c r="C703" s="122"/>
      <c r="D703" s="122" t="s">
        <v>62</v>
      </c>
      <c r="E703" s="122"/>
      <c r="F703" s="122"/>
      <c r="G703" s="122">
        <f>G702</f>
        <v>3</v>
      </c>
      <c r="H703" s="122">
        <f t="shared" ref="H703:J703" si="359">H702</f>
        <v>3</v>
      </c>
      <c r="I703" s="122">
        <f t="shared" si="359"/>
        <v>0</v>
      </c>
      <c r="J703" s="122">
        <f t="shared" si="359"/>
        <v>0</v>
      </c>
      <c r="K703" s="122">
        <f t="shared" si="331"/>
        <v>3</v>
      </c>
      <c r="L703" s="122" t="s">
        <v>62</v>
      </c>
      <c r="M703" s="84">
        <v>46022</v>
      </c>
      <c r="N703" s="84">
        <v>46022</v>
      </c>
      <c r="O703" s="78"/>
      <c r="P703" s="74" t="s">
        <v>62</v>
      </c>
      <c r="Q703" s="78"/>
      <c r="R703" s="78"/>
    </row>
    <row r="704" spans="1:19" s="85" customFormat="1" ht="14.25" x14ac:dyDescent="0.2">
      <c r="A704" s="321"/>
      <c r="B704" s="147" t="s">
        <v>76</v>
      </c>
      <c r="C704" s="122"/>
      <c r="D704" s="122"/>
      <c r="E704" s="122"/>
      <c r="F704" s="122"/>
      <c r="G704" s="122" t="s">
        <v>62</v>
      </c>
      <c r="H704" s="122"/>
      <c r="I704" s="122" t="s">
        <v>62</v>
      </c>
      <c r="J704" s="122"/>
      <c r="K704" s="122" t="str">
        <f t="shared" si="331"/>
        <v>X</v>
      </c>
      <c r="L704" s="122" t="s">
        <v>62</v>
      </c>
      <c r="M704" s="122"/>
      <c r="N704" s="122"/>
      <c r="O704" s="74" t="s">
        <v>62</v>
      </c>
      <c r="P704" s="74" t="s">
        <v>62</v>
      </c>
      <c r="Q704" s="74" t="s">
        <v>62</v>
      </c>
      <c r="R704" s="74" t="s">
        <v>62</v>
      </c>
    </row>
    <row r="705" spans="1:19" s="85" customFormat="1" ht="65.45" customHeight="1" x14ac:dyDescent="0.2">
      <c r="A705" s="321"/>
      <c r="B705" s="148" t="s">
        <v>192</v>
      </c>
      <c r="C705" s="122"/>
      <c r="D705" s="122" t="s">
        <v>62</v>
      </c>
      <c r="E705" s="122"/>
      <c r="F705" s="122"/>
      <c r="G705" s="122">
        <f>G702</f>
        <v>3</v>
      </c>
      <c r="H705" s="122">
        <f t="shared" ref="H705:J705" si="360">H702</f>
        <v>3</v>
      </c>
      <c r="I705" s="122">
        <f t="shared" si="360"/>
        <v>0</v>
      </c>
      <c r="J705" s="122">
        <f t="shared" si="360"/>
        <v>0</v>
      </c>
      <c r="K705" s="122">
        <f t="shared" si="331"/>
        <v>3</v>
      </c>
      <c r="L705" s="122" t="s">
        <v>62</v>
      </c>
      <c r="M705" s="84">
        <v>46022</v>
      </c>
      <c r="N705" s="84">
        <v>46022</v>
      </c>
      <c r="O705" s="78"/>
      <c r="P705" s="74" t="s">
        <v>62</v>
      </c>
      <c r="Q705" s="78"/>
      <c r="R705" s="78"/>
    </row>
    <row r="706" spans="1:19" s="85" customFormat="1" ht="15" customHeight="1" x14ac:dyDescent="0.2">
      <c r="A706" s="321"/>
      <c r="B706" s="147" t="s">
        <v>193</v>
      </c>
      <c r="C706" s="122"/>
      <c r="D706" s="122"/>
      <c r="E706" s="122"/>
      <c r="F706" s="122"/>
      <c r="G706" s="122" t="s">
        <v>62</v>
      </c>
      <c r="H706" s="122"/>
      <c r="I706" s="122" t="s">
        <v>62</v>
      </c>
      <c r="J706" s="122"/>
      <c r="K706" s="122" t="str">
        <f t="shared" si="331"/>
        <v>X</v>
      </c>
      <c r="L706" s="122" t="s">
        <v>62</v>
      </c>
      <c r="M706" s="122"/>
      <c r="N706" s="122"/>
      <c r="O706" s="74" t="s">
        <v>62</v>
      </c>
      <c r="P706" s="74" t="s">
        <v>62</v>
      </c>
      <c r="Q706" s="74" t="s">
        <v>62</v>
      </c>
      <c r="R706" s="74" t="s">
        <v>62</v>
      </c>
    </row>
    <row r="707" spans="1:19" s="85" customFormat="1" ht="38.65" customHeight="1" x14ac:dyDescent="0.2">
      <c r="A707" s="321"/>
      <c r="B707" s="148" t="s">
        <v>330</v>
      </c>
      <c r="C707" s="122"/>
      <c r="D707" s="122" t="s">
        <v>62</v>
      </c>
      <c r="E707" s="122"/>
      <c r="F707" s="122"/>
      <c r="G707" s="122">
        <f>G703</f>
        <v>3</v>
      </c>
      <c r="H707" s="122">
        <f t="shared" ref="H707:J707" si="361">H703</f>
        <v>3</v>
      </c>
      <c r="I707" s="122">
        <f t="shared" si="361"/>
        <v>0</v>
      </c>
      <c r="J707" s="122">
        <f t="shared" si="361"/>
        <v>0</v>
      </c>
      <c r="K707" s="122">
        <f t="shared" si="331"/>
        <v>3</v>
      </c>
      <c r="L707" s="122" t="s">
        <v>62</v>
      </c>
      <c r="M707" s="84">
        <v>46022</v>
      </c>
      <c r="N707" s="84">
        <v>46022</v>
      </c>
      <c r="O707" s="78"/>
      <c r="P707" s="74" t="s">
        <v>62</v>
      </c>
      <c r="Q707" s="78"/>
      <c r="R707" s="78"/>
    </row>
    <row r="708" spans="1:19" s="85" customFormat="1" ht="21" customHeight="1" x14ac:dyDescent="0.2">
      <c r="A708" s="321"/>
      <c r="B708" s="147" t="s">
        <v>71</v>
      </c>
      <c r="C708" s="122"/>
      <c r="D708" s="122"/>
      <c r="E708" s="122"/>
      <c r="F708" s="122"/>
      <c r="G708" s="122" t="s">
        <v>62</v>
      </c>
      <c r="H708" s="122"/>
      <c r="I708" s="122" t="s">
        <v>62</v>
      </c>
      <c r="J708" s="122"/>
      <c r="K708" s="122" t="str">
        <f t="shared" si="331"/>
        <v>X</v>
      </c>
      <c r="L708" s="122" t="s">
        <v>62</v>
      </c>
      <c r="M708" s="122"/>
      <c r="N708" s="122"/>
      <c r="O708" s="74" t="s">
        <v>62</v>
      </c>
      <c r="P708" s="74" t="s">
        <v>62</v>
      </c>
      <c r="Q708" s="74" t="s">
        <v>62</v>
      </c>
      <c r="R708" s="74" t="s">
        <v>62</v>
      </c>
    </row>
    <row r="709" spans="1:19" s="85" customFormat="1" ht="21" customHeight="1" x14ac:dyDescent="0.25">
      <c r="A709" s="322"/>
      <c r="B709" s="148" t="s">
        <v>72</v>
      </c>
      <c r="C709" s="122"/>
      <c r="D709" s="122" t="s">
        <v>62</v>
      </c>
      <c r="E709" s="122"/>
      <c r="F709" s="122"/>
      <c r="G709" s="122">
        <f>G707</f>
        <v>3</v>
      </c>
      <c r="H709" s="122">
        <f t="shared" ref="H709:J709" si="362">H707</f>
        <v>3</v>
      </c>
      <c r="I709" s="122">
        <f t="shared" si="362"/>
        <v>0</v>
      </c>
      <c r="J709" s="122">
        <f t="shared" si="362"/>
        <v>0</v>
      </c>
      <c r="K709" s="122">
        <f t="shared" si="331"/>
        <v>3</v>
      </c>
      <c r="L709" s="122" t="s">
        <v>62</v>
      </c>
      <c r="M709" s="84">
        <v>46022</v>
      </c>
      <c r="N709" s="84">
        <v>46022</v>
      </c>
      <c r="O709" s="78"/>
      <c r="P709" s="74" t="s">
        <v>62</v>
      </c>
      <c r="Q709" s="78"/>
      <c r="R709" s="78"/>
      <c r="S709" s="56"/>
    </row>
    <row r="710" spans="1:19" s="56" customFormat="1" ht="74.45" customHeight="1" x14ac:dyDescent="0.25">
      <c r="A710" s="320" t="s">
        <v>301</v>
      </c>
      <c r="B710" s="137" t="str">
        <f>B702</f>
        <v>Результат предоставления субсидии 2 (код субсидии № 7056):</v>
      </c>
      <c r="C710" s="80" t="s">
        <v>59</v>
      </c>
      <c r="D710" s="81" t="s">
        <v>60</v>
      </c>
      <c r="E710" s="81" t="s">
        <v>61</v>
      </c>
      <c r="F710" s="80">
        <v>642</v>
      </c>
      <c r="G710" s="80"/>
      <c r="H710" s="80">
        <f>G710</f>
        <v>0</v>
      </c>
      <c r="I710" s="80">
        <v>0</v>
      </c>
      <c r="J710" s="80">
        <v>0</v>
      </c>
      <c r="K710" s="80">
        <f t="shared" si="331"/>
        <v>0</v>
      </c>
      <c r="L710" s="80"/>
      <c r="M710" s="122" t="s">
        <v>62</v>
      </c>
      <c r="N710" s="122" t="s">
        <v>62</v>
      </c>
      <c r="O710" s="78"/>
      <c r="P710" s="78"/>
      <c r="Q710" s="78"/>
      <c r="R710" s="78"/>
      <c r="S710" s="85"/>
    </row>
    <row r="711" spans="1:19" s="85" customFormat="1" ht="15.75" x14ac:dyDescent="0.2">
      <c r="A711" s="321"/>
      <c r="B711" s="146" t="s">
        <v>70</v>
      </c>
      <c r="C711" s="122"/>
      <c r="D711" s="122" t="s">
        <v>62</v>
      </c>
      <c r="E711" s="122"/>
      <c r="F711" s="122"/>
      <c r="G711" s="122">
        <f>G710</f>
        <v>0</v>
      </c>
      <c r="H711" s="122">
        <f t="shared" ref="H711:J711" si="363">H710</f>
        <v>0</v>
      </c>
      <c r="I711" s="122">
        <f t="shared" si="363"/>
        <v>0</v>
      </c>
      <c r="J711" s="122">
        <f t="shared" si="363"/>
        <v>0</v>
      </c>
      <c r="K711" s="122">
        <f t="shared" ref="K711:K774" si="364">G711</f>
        <v>0</v>
      </c>
      <c r="L711" s="122" t="s">
        <v>62</v>
      </c>
      <c r="M711" s="84">
        <v>46022</v>
      </c>
      <c r="N711" s="84">
        <v>46022</v>
      </c>
      <c r="O711" s="78"/>
      <c r="P711" s="74" t="s">
        <v>62</v>
      </c>
      <c r="Q711" s="78"/>
      <c r="R711" s="78"/>
    </row>
    <row r="712" spans="1:19" s="85" customFormat="1" ht="14.25" x14ac:dyDescent="0.2">
      <c r="A712" s="321"/>
      <c r="B712" s="147" t="s">
        <v>76</v>
      </c>
      <c r="C712" s="122"/>
      <c r="D712" s="122"/>
      <c r="E712" s="122"/>
      <c r="F712" s="122"/>
      <c r="G712" s="122" t="s">
        <v>62</v>
      </c>
      <c r="H712" s="122"/>
      <c r="I712" s="122" t="s">
        <v>62</v>
      </c>
      <c r="J712" s="122"/>
      <c r="K712" s="122" t="str">
        <f t="shared" si="364"/>
        <v>X</v>
      </c>
      <c r="L712" s="122" t="s">
        <v>62</v>
      </c>
      <c r="M712" s="122"/>
      <c r="N712" s="122"/>
      <c r="O712" s="74" t="s">
        <v>62</v>
      </c>
      <c r="P712" s="74" t="s">
        <v>62</v>
      </c>
      <c r="Q712" s="74" t="s">
        <v>62</v>
      </c>
      <c r="R712" s="74" t="s">
        <v>62</v>
      </c>
    </row>
    <row r="713" spans="1:19" s="85" customFormat="1" ht="65.45" customHeight="1" x14ac:dyDescent="0.2">
      <c r="A713" s="321"/>
      <c r="B713" s="148" t="s">
        <v>192</v>
      </c>
      <c r="C713" s="122"/>
      <c r="D713" s="122" t="s">
        <v>62</v>
      </c>
      <c r="E713" s="122"/>
      <c r="F713" s="122"/>
      <c r="G713" s="122">
        <f>G710</f>
        <v>0</v>
      </c>
      <c r="H713" s="122">
        <f t="shared" ref="H713:J713" si="365">H710</f>
        <v>0</v>
      </c>
      <c r="I713" s="122">
        <f t="shared" si="365"/>
        <v>0</v>
      </c>
      <c r="J713" s="122">
        <f t="shared" si="365"/>
        <v>0</v>
      </c>
      <c r="K713" s="122">
        <f t="shared" si="364"/>
        <v>0</v>
      </c>
      <c r="L713" s="122" t="s">
        <v>62</v>
      </c>
      <c r="M713" s="84">
        <v>46022</v>
      </c>
      <c r="N713" s="84">
        <v>46022</v>
      </c>
      <c r="O713" s="78"/>
      <c r="P713" s="74" t="s">
        <v>62</v>
      </c>
      <c r="Q713" s="78"/>
      <c r="R713" s="78"/>
    </row>
    <row r="714" spans="1:19" s="85" customFormat="1" ht="15" customHeight="1" x14ac:dyDescent="0.2">
      <c r="A714" s="321"/>
      <c r="B714" s="147" t="s">
        <v>193</v>
      </c>
      <c r="C714" s="122"/>
      <c r="D714" s="122"/>
      <c r="E714" s="122"/>
      <c r="F714" s="122"/>
      <c r="G714" s="122" t="s">
        <v>62</v>
      </c>
      <c r="H714" s="122"/>
      <c r="I714" s="122" t="s">
        <v>62</v>
      </c>
      <c r="J714" s="122"/>
      <c r="K714" s="122" t="str">
        <f t="shared" si="364"/>
        <v>X</v>
      </c>
      <c r="L714" s="122" t="s">
        <v>62</v>
      </c>
      <c r="M714" s="122"/>
      <c r="N714" s="122"/>
      <c r="O714" s="74" t="s">
        <v>62</v>
      </c>
      <c r="P714" s="74" t="s">
        <v>62</v>
      </c>
      <c r="Q714" s="74" t="s">
        <v>62</v>
      </c>
      <c r="R714" s="74" t="s">
        <v>62</v>
      </c>
    </row>
    <row r="715" spans="1:19" s="85" customFormat="1" ht="38.65" customHeight="1" x14ac:dyDescent="0.2">
      <c r="A715" s="321"/>
      <c r="B715" s="148" t="s">
        <v>330</v>
      </c>
      <c r="C715" s="122"/>
      <c r="D715" s="122" t="s">
        <v>62</v>
      </c>
      <c r="E715" s="122"/>
      <c r="F715" s="122"/>
      <c r="G715" s="122">
        <f>G711</f>
        <v>0</v>
      </c>
      <c r="H715" s="122">
        <f t="shared" ref="H715:J715" si="366">H711</f>
        <v>0</v>
      </c>
      <c r="I715" s="122">
        <f t="shared" si="366"/>
        <v>0</v>
      </c>
      <c r="J715" s="122">
        <f t="shared" si="366"/>
        <v>0</v>
      </c>
      <c r="K715" s="122">
        <f t="shared" si="364"/>
        <v>0</v>
      </c>
      <c r="L715" s="122" t="s">
        <v>62</v>
      </c>
      <c r="M715" s="84">
        <v>46022</v>
      </c>
      <c r="N715" s="84">
        <v>46022</v>
      </c>
      <c r="O715" s="78"/>
      <c r="P715" s="74" t="s">
        <v>62</v>
      </c>
      <c r="Q715" s="78"/>
      <c r="R715" s="78"/>
    </row>
    <row r="716" spans="1:19" s="85" customFormat="1" ht="21" customHeight="1" x14ac:dyDescent="0.2">
      <c r="A716" s="321"/>
      <c r="B716" s="147" t="s">
        <v>71</v>
      </c>
      <c r="C716" s="122"/>
      <c r="D716" s="122"/>
      <c r="E716" s="122"/>
      <c r="F716" s="122"/>
      <c r="G716" s="122" t="s">
        <v>62</v>
      </c>
      <c r="H716" s="122"/>
      <c r="I716" s="122" t="s">
        <v>62</v>
      </c>
      <c r="J716" s="122"/>
      <c r="K716" s="122" t="str">
        <f t="shared" si="364"/>
        <v>X</v>
      </c>
      <c r="L716" s="122" t="s">
        <v>62</v>
      </c>
      <c r="M716" s="122"/>
      <c r="N716" s="122"/>
      <c r="O716" s="74" t="s">
        <v>62</v>
      </c>
      <c r="P716" s="74" t="s">
        <v>62</v>
      </c>
      <c r="Q716" s="74" t="s">
        <v>62</v>
      </c>
      <c r="R716" s="74" t="s">
        <v>62</v>
      </c>
    </row>
    <row r="717" spans="1:19" s="85" customFormat="1" ht="21" customHeight="1" x14ac:dyDescent="0.25">
      <c r="A717" s="322"/>
      <c r="B717" s="148" t="s">
        <v>72</v>
      </c>
      <c r="C717" s="122"/>
      <c r="D717" s="122" t="s">
        <v>62</v>
      </c>
      <c r="E717" s="122"/>
      <c r="F717" s="122"/>
      <c r="G717" s="122">
        <f>G715</f>
        <v>0</v>
      </c>
      <c r="H717" s="122">
        <f t="shared" ref="H717:J717" si="367">H715</f>
        <v>0</v>
      </c>
      <c r="I717" s="122">
        <f t="shared" si="367"/>
        <v>0</v>
      </c>
      <c r="J717" s="122">
        <f t="shared" si="367"/>
        <v>0</v>
      </c>
      <c r="K717" s="122">
        <f t="shared" si="364"/>
        <v>0</v>
      </c>
      <c r="L717" s="122" t="s">
        <v>62</v>
      </c>
      <c r="M717" s="84">
        <v>46022</v>
      </c>
      <c r="N717" s="84">
        <v>46022</v>
      </c>
      <c r="O717" s="78"/>
      <c r="P717" s="74" t="s">
        <v>62</v>
      </c>
      <c r="Q717" s="78"/>
      <c r="R717" s="78"/>
      <c r="S717" s="56"/>
    </row>
    <row r="718" spans="1:19" s="56" customFormat="1" ht="74.45" customHeight="1" x14ac:dyDescent="0.25">
      <c r="A718" s="320" t="s">
        <v>302</v>
      </c>
      <c r="B718" s="137" t="str">
        <f>B710</f>
        <v>Результат предоставления субсидии 2 (код субсидии № 7056):</v>
      </c>
      <c r="C718" s="80" t="s">
        <v>59</v>
      </c>
      <c r="D718" s="81" t="s">
        <v>60</v>
      </c>
      <c r="E718" s="81" t="s">
        <v>61</v>
      </c>
      <c r="F718" s="80">
        <v>642</v>
      </c>
      <c r="G718" s="80"/>
      <c r="H718" s="80">
        <f>G718</f>
        <v>0</v>
      </c>
      <c r="I718" s="80">
        <v>0</v>
      </c>
      <c r="J718" s="80">
        <v>0</v>
      </c>
      <c r="K718" s="80">
        <f t="shared" si="364"/>
        <v>0</v>
      </c>
      <c r="L718" s="80"/>
      <c r="M718" s="122" t="s">
        <v>62</v>
      </c>
      <c r="N718" s="122" t="s">
        <v>62</v>
      </c>
      <c r="O718" s="78"/>
      <c r="P718" s="78"/>
      <c r="Q718" s="78"/>
      <c r="R718" s="78"/>
      <c r="S718" s="85"/>
    </row>
    <row r="719" spans="1:19" s="85" customFormat="1" ht="15.75" x14ac:dyDescent="0.2">
      <c r="A719" s="321"/>
      <c r="B719" s="146" t="s">
        <v>70</v>
      </c>
      <c r="C719" s="122"/>
      <c r="D719" s="122" t="s">
        <v>62</v>
      </c>
      <c r="E719" s="122"/>
      <c r="F719" s="122"/>
      <c r="G719" s="122">
        <f>G718</f>
        <v>0</v>
      </c>
      <c r="H719" s="122">
        <f t="shared" ref="H719:J719" si="368">H718</f>
        <v>0</v>
      </c>
      <c r="I719" s="122">
        <f t="shared" si="368"/>
        <v>0</v>
      </c>
      <c r="J719" s="122">
        <f t="shared" si="368"/>
        <v>0</v>
      </c>
      <c r="K719" s="122">
        <f t="shared" si="364"/>
        <v>0</v>
      </c>
      <c r="L719" s="122" t="s">
        <v>62</v>
      </c>
      <c r="M719" s="84">
        <v>46022</v>
      </c>
      <c r="N719" s="84">
        <v>46022</v>
      </c>
      <c r="O719" s="78"/>
      <c r="P719" s="74" t="s">
        <v>62</v>
      </c>
      <c r="Q719" s="78"/>
      <c r="R719" s="78"/>
    </row>
    <row r="720" spans="1:19" s="85" customFormat="1" ht="14.25" x14ac:dyDescent="0.2">
      <c r="A720" s="321"/>
      <c r="B720" s="147" t="s">
        <v>76</v>
      </c>
      <c r="C720" s="122"/>
      <c r="D720" s="122"/>
      <c r="E720" s="122"/>
      <c r="F720" s="122"/>
      <c r="G720" s="122" t="s">
        <v>62</v>
      </c>
      <c r="H720" s="122"/>
      <c r="I720" s="122" t="s">
        <v>62</v>
      </c>
      <c r="J720" s="122"/>
      <c r="K720" s="122" t="str">
        <f t="shared" si="364"/>
        <v>X</v>
      </c>
      <c r="L720" s="122" t="s">
        <v>62</v>
      </c>
      <c r="M720" s="122"/>
      <c r="N720" s="122"/>
      <c r="O720" s="74" t="s">
        <v>62</v>
      </c>
      <c r="P720" s="74" t="s">
        <v>62</v>
      </c>
      <c r="Q720" s="74" t="s">
        <v>62</v>
      </c>
      <c r="R720" s="74" t="s">
        <v>62</v>
      </c>
    </row>
    <row r="721" spans="1:19" s="85" customFormat="1" ht="65.45" customHeight="1" x14ac:dyDescent="0.2">
      <c r="A721" s="321"/>
      <c r="B721" s="148" t="s">
        <v>192</v>
      </c>
      <c r="C721" s="122"/>
      <c r="D721" s="122" t="s">
        <v>62</v>
      </c>
      <c r="E721" s="122"/>
      <c r="F721" s="122"/>
      <c r="G721" s="122">
        <f>G718</f>
        <v>0</v>
      </c>
      <c r="H721" s="122">
        <f t="shared" ref="H721:J721" si="369">H718</f>
        <v>0</v>
      </c>
      <c r="I721" s="122">
        <f t="shared" si="369"/>
        <v>0</v>
      </c>
      <c r="J721" s="122">
        <f t="shared" si="369"/>
        <v>0</v>
      </c>
      <c r="K721" s="122">
        <f t="shared" si="364"/>
        <v>0</v>
      </c>
      <c r="L721" s="122" t="s">
        <v>62</v>
      </c>
      <c r="M721" s="84">
        <v>46022</v>
      </c>
      <c r="N721" s="84">
        <v>46022</v>
      </c>
      <c r="O721" s="78"/>
      <c r="P721" s="74" t="s">
        <v>62</v>
      </c>
      <c r="Q721" s="78"/>
      <c r="R721" s="78"/>
    </row>
    <row r="722" spans="1:19" s="85" customFormat="1" ht="15" customHeight="1" x14ac:dyDescent="0.2">
      <c r="A722" s="321"/>
      <c r="B722" s="147" t="s">
        <v>193</v>
      </c>
      <c r="C722" s="122"/>
      <c r="D722" s="122"/>
      <c r="E722" s="122"/>
      <c r="F722" s="122"/>
      <c r="G722" s="122" t="s">
        <v>62</v>
      </c>
      <c r="H722" s="122"/>
      <c r="I722" s="122" t="s">
        <v>62</v>
      </c>
      <c r="J722" s="122"/>
      <c r="K722" s="122" t="str">
        <f t="shared" si="364"/>
        <v>X</v>
      </c>
      <c r="L722" s="122" t="s">
        <v>62</v>
      </c>
      <c r="M722" s="122"/>
      <c r="N722" s="122"/>
      <c r="O722" s="74" t="s">
        <v>62</v>
      </c>
      <c r="P722" s="74" t="s">
        <v>62</v>
      </c>
      <c r="Q722" s="74" t="s">
        <v>62</v>
      </c>
      <c r="R722" s="74" t="s">
        <v>62</v>
      </c>
    </row>
    <row r="723" spans="1:19" s="85" customFormat="1" ht="38.65" customHeight="1" x14ac:dyDescent="0.2">
      <c r="A723" s="321"/>
      <c r="B723" s="148" t="s">
        <v>330</v>
      </c>
      <c r="C723" s="122"/>
      <c r="D723" s="122" t="s">
        <v>62</v>
      </c>
      <c r="E723" s="122"/>
      <c r="F723" s="122"/>
      <c r="G723" s="122">
        <f>G719</f>
        <v>0</v>
      </c>
      <c r="H723" s="122">
        <f t="shared" ref="H723:J723" si="370">H719</f>
        <v>0</v>
      </c>
      <c r="I723" s="122">
        <f t="shared" si="370"/>
        <v>0</v>
      </c>
      <c r="J723" s="122">
        <f t="shared" si="370"/>
        <v>0</v>
      </c>
      <c r="K723" s="122">
        <f t="shared" si="364"/>
        <v>0</v>
      </c>
      <c r="L723" s="122" t="s">
        <v>62</v>
      </c>
      <c r="M723" s="84">
        <v>46022</v>
      </c>
      <c r="N723" s="84">
        <v>46022</v>
      </c>
      <c r="O723" s="78"/>
      <c r="P723" s="74" t="s">
        <v>62</v>
      </c>
      <c r="Q723" s="78"/>
      <c r="R723" s="78"/>
    </row>
    <row r="724" spans="1:19" s="85" customFormat="1" ht="21" customHeight="1" x14ac:dyDescent="0.2">
      <c r="A724" s="321"/>
      <c r="B724" s="147" t="s">
        <v>71</v>
      </c>
      <c r="C724" s="122"/>
      <c r="D724" s="122"/>
      <c r="E724" s="122"/>
      <c r="F724" s="122"/>
      <c r="G724" s="122" t="s">
        <v>62</v>
      </c>
      <c r="H724" s="122"/>
      <c r="I724" s="122" t="s">
        <v>62</v>
      </c>
      <c r="J724" s="122"/>
      <c r="K724" s="122" t="str">
        <f t="shared" si="364"/>
        <v>X</v>
      </c>
      <c r="L724" s="122" t="s">
        <v>62</v>
      </c>
      <c r="M724" s="122"/>
      <c r="N724" s="122"/>
      <c r="O724" s="74" t="s">
        <v>62</v>
      </c>
      <c r="P724" s="74" t="s">
        <v>62</v>
      </c>
      <c r="Q724" s="74" t="s">
        <v>62</v>
      </c>
      <c r="R724" s="74" t="s">
        <v>62</v>
      </c>
    </row>
    <row r="725" spans="1:19" s="85" customFormat="1" ht="21" customHeight="1" x14ac:dyDescent="0.25">
      <c r="A725" s="322"/>
      <c r="B725" s="148" t="s">
        <v>72</v>
      </c>
      <c r="C725" s="122"/>
      <c r="D725" s="122" t="s">
        <v>62</v>
      </c>
      <c r="E725" s="122"/>
      <c r="F725" s="122"/>
      <c r="G725" s="122">
        <f>G723</f>
        <v>0</v>
      </c>
      <c r="H725" s="122">
        <f t="shared" ref="H725:J725" si="371">H723</f>
        <v>0</v>
      </c>
      <c r="I725" s="122">
        <f t="shared" si="371"/>
        <v>0</v>
      </c>
      <c r="J725" s="122">
        <f t="shared" si="371"/>
        <v>0</v>
      </c>
      <c r="K725" s="122">
        <f t="shared" si="364"/>
        <v>0</v>
      </c>
      <c r="L725" s="122" t="s">
        <v>62</v>
      </c>
      <c r="M725" s="84">
        <v>46022</v>
      </c>
      <c r="N725" s="84">
        <v>46022</v>
      </c>
      <c r="O725" s="78"/>
      <c r="P725" s="74" t="s">
        <v>62</v>
      </c>
      <c r="Q725" s="78"/>
      <c r="R725" s="78"/>
      <c r="S725" s="56"/>
    </row>
    <row r="726" spans="1:19" s="56" customFormat="1" ht="74.45" customHeight="1" x14ac:dyDescent="0.25">
      <c r="A726" s="320" t="s">
        <v>303</v>
      </c>
      <c r="B726" s="137" t="str">
        <f>B718</f>
        <v>Результат предоставления субсидии 2 (код субсидии № 7056):</v>
      </c>
      <c r="C726" s="80" t="s">
        <v>59</v>
      </c>
      <c r="D726" s="81" t="s">
        <v>60</v>
      </c>
      <c r="E726" s="81" t="s">
        <v>61</v>
      </c>
      <c r="F726" s="80">
        <v>642</v>
      </c>
      <c r="G726" s="80">
        <v>1</v>
      </c>
      <c r="H726" s="80">
        <f>G726</f>
        <v>1</v>
      </c>
      <c r="I726" s="80">
        <v>0</v>
      </c>
      <c r="J726" s="80">
        <v>0</v>
      </c>
      <c r="K726" s="80">
        <f t="shared" si="364"/>
        <v>1</v>
      </c>
      <c r="L726" s="80"/>
      <c r="M726" s="122" t="s">
        <v>62</v>
      </c>
      <c r="N726" s="122" t="s">
        <v>62</v>
      </c>
      <c r="O726" s="78">
        <v>60000</v>
      </c>
      <c r="P726" s="78"/>
      <c r="Q726" s="78"/>
      <c r="R726" s="78"/>
      <c r="S726" s="85"/>
    </row>
    <row r="727" spans="1:19" s="85" customFormat="1" ht="15.75" x14ac:dyDescent="0.2">
      <c r="A727" s="321"/>
      <c r="B727" s="146" t="s">
        <v>70</v>
      </c>
      <c r="C727" s="122"/>
      <c r="D727" s="122" t="s">
        <v>62</v>
      </c>
      <c r="E727" s="122"/>
      <c r="F727" s="122"/>
      <c r="G727" s="122">
        <f>G726</f>
        <v>1</v>
      </c>
      <c r="H727" s="122">
        <f t="shared" ref="H727:J727" si="372">H726</f>
        <v>1</v>
      </c>
      <c r="I727" s="122">
        <f t="shared" si="372"/>
        <v>0</v>
      </c>
      <c r="J727" s="122">
        <f t="shared" si="372"/>
        <v>0</v>
      </c>
      <c r="K727" s="122">
        <f t="shared" si="364"/>
        <v>1</v>
      </c>
      <c r="L727" s="122" t="s">
        <v>62</v>
      </c>
      <c r="M727" s="84">
        <v>46022</v>
      </c>
      <c r="N727" s="84">
        <v>46022</v>
      </c>
      <c r="O727" s="78"/>
      <c r="P727" s="74" t="s">
        <v>62</v>
      </c>
      <c r="Q727" s="78"/>
      <c r="R727" s="78"/>
    </row>
    <row r="728" spans="1:19" s="85" customFormat="1" ht="14.25" x14ac:dyDescent="0.2">
      <c r="A728" s="321"/>
      <c r="B728" s="147" t="s">
        <v>76</v>
      </c>
      <c r="C728" s="122"/>
      <c r="D728" s="122"/>
      <c r="E728" s="122"/>
      <c r="F728" s="122"/>
      <c r="G728" s="122" t="s">
        <v>62</v>
      </c>
      <c r="H728" s="122"/>
      <c r="I728" s="122" t="s">
        <v>62</v>
      </c>
      <c r="J728" s="122"/>
      <c r="K728" s="122" t="str">
        <f t="shared" si="364"/>
        <v>X</v>
      </c>
      <c r="L728" s="122" t="s">
        <v>62</v>
      </c>
      <c r="M728" s="122"/>
      <c r="N728" s="122"/>
      <c r="O728" s="74" t="s">
        <v>62</v>
      </c>
      <c r="P728" s="74" t="s">
        <v>62</v>
      </c>
      <c r="Q728" s="74" t="s">
        <v>62</v>
      </c>
      <c r="R728" s="74" t="s">
        <v>62</v>
      </c>
    </row>
    <row r="729" spans="1:19" s="85" customFormat="1" ht="65.45" customHeight="1" x14ac:dyDescent="0.2">
      <c r="A729" s="321"/>
      <c r="B729" s="148" t="s">
        <v>192</v>
      </c>
      <c r="C729" s="122"/>
      <c r="D729" s="122" t="s">
        <v>62</v>
      </c>
      <c r="E729" s="122"/>
      <c r="F729" s="122"/>
      <c r="G729" s="122">
        <f>G726</f>
        <v>1</v>
      </c>
      <c r="H729" s="122">
        <f t="shared" ref="H729:J729" si="373">H726</f>
        <v>1</v>
      </c>
      <c r="I729" s="122">
        <f t="shared" si="373"/>
        <v>0</v>
      </c>
      <c r="J729" s="122">
        <f t="shared" si="373"/>
        <v>0</v>
      </c>
      <c r="K729" s="122">
        <f t="shared" si="364"/>
        <v>1</v>
      </c>
      <c r="L729" s="122" t="s">
        <v>62</v>
      </c>
      <c r="M729" s="84">
        <v>46022</v>
      </c>
      <c r="N729" s="84">
        <v>46022</v>
      </c>
      <c r="O729" s="78"/>
      <c r="P729" s="74" t="s">
        <v>62</v>
      </c>
      <c r="Q729" s="78"/>
      <c r="R729" s="78"/>
    </row>
    <row r="730" spans="1:19" s="85" customFormat="1" ht="15" customHeight="1" x14ac:dyDescent="0.2">
      <c r="A730" s="321"/>
      <c r="B730" s="147" t="s">
        <v>193</v>
      </c>
      <c r="C730" s="122"/>
      <c r="D730" s="122"/>
      <c r="E730" s="122"/>
      <c r="F730" s="122"/>
      <c r="G730" s="122" t="s">
        <v>62</v>
      </c>
      <c r="H730" s="122"/>
      <c r="I730" s="122" t="s">
        <v>62</v>
      </c>
      <c r="J730" s="122"/>
      <c r="K730" s="122" t="str">
        <f t="shared" si="364"/>
        <v>X</v>
      </c>
      <c r="L730" s="122" t="s">
        <v>62</v>
      </c>
      <c r="M730" s="122"/>
      <c r="N730" s="122"/>
      <c r="O730" s="74" t="s">
        <v>62</v>
      </c>
      <c r="P730" s="74" t="s">
        <v>62</v>
      </c>
      <c r="Q730" s="74" t="s">
        <v>62</v>
      </c>
      <c r="R730" s="74" t="s">
        <v>62</v>
      </c>
    </row>
    <row r="731" spans="1:19" s="85" customFormat="1" ht="38.65" customHeight="1" x14ac:dyDescent="0.2">
      <c r="A731" s="321"/>
      <c r="B731" s="148" t="s">
        <v>330</v>
      </c>
      <c r="C731" s="122"/>
      <c r="D731" s="122" t="s">
        <v>62</v>
      </c>
      <c r="E731" s="122"/>
      <c r="F731" s="122"/>
      <c r="G731" s="122">
        <f>G727</f>
        <v>1</v>
      </c>
      <c r="H731" s="122">
        <f t="shared" ref="H731:J731" si="374">H727</f>
        <v>1</v>
      </c>
      <c r="I731" s="122">
        <f t="shared" si="374"/>
        <v>0</v>
      </c>
      <c r="J731" s="122">
        <f t="shared" si="374"/>
        <v>0</v>
      </c>
      <c r="K731" s="122">
        <f t="shared" si="364"/>
        <v>1</v>
      </c>
      <c r="L731" s="122" t="s">
        <v>62</v>
      </c>
      <c r="M731" s="84">
        <v>46022</v>
      </c>
      <c r="N731" s="84">
        <v>46022</v>
      </c>
      <c r="O731" s="78"/>
      <c r="P731" s="74" t="s">
        <v>62</v>
      </c>
      <c r="Q731" s="78"/>
      <c r="R731" s="78"/>
    </row>
    <row r="732" spans="1:19" s="85" customFormat="1" ht="21" customHeight="1" x14ac:dyDescent="0.2">
      <c r="A732" s="321"/>
      <c r="B732" s="147" t="s">
        <v>71</v>
      </c>
      <c r="C732" s="122"/>
      <c r="D732" s="122"/>
      <c r="E732" s="122"/>
      <c r="F732" s="122"/>
      <c r="G732" s="122" t="s">
        <v>62</v>
      </c>
      <c r="H732" s="122"/>
      <c r="I732" s="122" t="s">
        <v>62</v>
      </c>
      <c r="J732" s="122"/>
      <c r="K732" s="122" t="str">
        <f t="shared" si="364"/>
        <v>X</v>
      </c>
      <c r="L732" s="122" t="s">
        <v>62</v>
      </c>
      <c r="M732" s="122"/>
      <c r="N732" s="122"/>
      <c r="O732" s="74" t="s">
        <v>62</v>
      </c>
      <c r="P732" s="74" t="s">
        <v>62</v>
      </c>
      <c r="Q732" s="74" t="s">
        <v>62</v>
      </c>
      <c r="R732" s="74" t="s">
        <v>62</v>
      </c>
    </row>
    <row r="733" spans="1:19" s="85" customFormat="1" ht="21" customHeight="1" x14ac:dyDescent="0.25">
      <c r="A733" s="322"/>
      <c r="B733" s="148" t="s">
        <v>72</v>
      </c>
      <c r="C733" s="122"/>
      <c r="D733" s="122" t="s">
        <v>62</v>
      </c>
      <c r="E733" s="122"/>
      <c r="F733" s="122"/>
      <c r="G733" s="122">
        <f>G731</f>
        <v>1</v>
      </c>
      <c r="H733" s="122">
        <f t="shared" ref="H733:J733" si="375">H731</f>
        <v>1</v>
      </c>
      <c r="I733" s="122">
        <f t="shared" si="375"/>
        <v>0</v>
      </c>
      <c r="J733" s="122">
        <f t="shared" si="375"/>
        <v>0</v>
      </c>
      <c r="K733" s="122">
        <f t="shared" si="364"/>
        <v>1</v>
      </c>
      <c r="L733" s="122" t="s">
        <v>62</v>
      </c>
      <c r="M733" s="84">
        <v>46022</v>
      </c>
      <c r="N733" s="84">
        <v>46022</v>
      </c>
      <c r="O733" s="78"/>
      <c r="P733" s="74" t="s">
        <v>62</v>
      </c>
      <c r="Q733" s="78"/>
      <c r="R733" s="78"/>
      <c r="S733" s="56"/>
    </row>
    <row r="734" spans="1:19" s="56" customFormat="1" ht="74.45" customHeight="1" x14ac:dyDescent="0.25">
      <c r="A734" s="320" t="s">
        <v>304</v>
      </c>
      <c r="B734" s="137" t="str">
        <f>B726</f>
        <v>Результат предоставления субсидии 2 (код субсидии № 7056):</v>
      </c>
      <c r="C734" s="80" t="s">
        <v>59</v>
      </c>
      <c r="D734" s="81" t="s">
        <v>60</v>
      </c>
      <c r="E734" s="81" t="s">
        <v>61</v>
      </c>
      <c r="F734" s="80">
        <v>642</v>
      </c>
      <c r="G734" s="80"/>
      <c r="H734" s="80">
        <f>G734</f>
        <v>0</v>
      </c>
      <c r="I734" s="80">
        <v>0</v>
      </c>
      <c r="J734" s="80">
        <v>0</v>
      </c>
      <c r="K734" s="80">
        <f t="shared" si="364"/>
        <v>0</v>
      </c>
      <c r="L734" s="80"/>
      <c r="M734" s="122" t="s">
        <v>62</v>
      </c>
      <c r="N734" s="122" t="s">
        <v>62</v>
      </c>
      <c r="O734" s="78"/>
      <c r="P734" s="78"/>
      <c r="Q734" s="78"/>
      <c r="R734" s="78"/>
      <c r="S734" s="85"/>
    </row>
    <row r="735" spans="1:19" s="85" customFormat="1" ht="15.75" x14ac:dyDescent="0.2">
      <c r="A735" s="321"/>
      <c r="B735" s="146" t="s">
        <v>70</v>
      </c>
      <c r="C735" s="122"/>
      <c r="D735" s="122" t="s">
        <v>62</v>
      </c>
      <c r="E735" s="122"/>
      <c r="F735" s="122"/>
      <c r="G735" s="122">
        <f>G734</f>
        <v>0</v>
      </c>
      <c r="H735" s="122">
        <f t="shared" ref="H735:J735" si="376">H734</f>
        <v>0</v>
      </c>
      <c r="I735" s="122">
        <f t="shared" si="376"/>
        <v>0</v>
      </c>
      <c r="J735" s="122">
        <f t="shared" si="376"/>
        <v>0</v>
      </c>
      <c r="K735" s="122">
        <f t="shared" si="364"/>
        <v>0</v>
      </c>
      <c r="L735" s="122" t="s">
        <v>62</v>
      </c>
      <c r="M735" s="84">
        <v>46022</v>
      </c>
      <c r="N735" s="84">
        <v>46022</v>
      </c>
      <c r="O735" s="78"/>
      <c r="P735" s="74" t="s">
        <v>62</v>
      </c>
      <c r="Q735" s="78"/>
      <c r="R735" s="78"/>
    </row>
    <row r="736" spans="1:19" s="85" customFormat="1" ht="14.25" x14ac:dyDescent="0.2">
      <c r="A736" s="321"/>
      <c r="B736" s="147" t="s">
        <v>76</v>
      </c>
      <c r="C736" s="122"/>
      <c r="D736" s="122"/>
      <c r="E736" s="122"/>
      <c r="F736" s="122"/>
      <c r="G736" s="122" t="s">
        <v>62</v>
      </c>
      <c r="H736" s="122"/>
      <c r="I736" s="122" t="s">
        <v>62</v>
      </c>
      <c r="J736" s="122"/>
      <c r="K736" s="122" t="str">
        <f t="shared" si="364"/>
        <v>X</v>
      </c>
      <c r="L736" s="122" t="s">
        <v>62</v>
      </c>
      <c r="M736" s="122"/>
      <c r="N736" s="122"/>
      <c r="O736" s="74" t="s">
        <v>62</v>
      </c>
      <c r="P736" s="74" t="s">
        <v>62</v>
      </c>
      <c r="Q736" s="74" t="s">
        <v>62</v>
      </c>
      <c r="R736" s="74" t="s">
        <v>62</v>
      </c>
    </row>
    <row r="737" spans="1:19" s="85" customFormat="1" ht="65.45" customHeight="1" x14ac:dyDescent="0.2">
      <c r="A737" s="321"/>
      <c r="B737" s="148" t="s">
        <v>192</v>
      </c>
      <c r="C737" s="122"/>
      <c r="D737" s="122" t="s">
        <v>62</v>
      </c>
      <c r="E737" s="122"/>
      <c r="F737" s="122"/>
      <c r="G737" s="122">
        <f>G734</f>
        <v>0</v>
      </c>
      <c r="H737" s="122">
        <f t="shared" ref="H737:J737" si="377">H734</f>
        <v>0</v>
      </c>
      <c r="I737" s="122">
        <f t="shared" si="377"/>
        <v>0</v>
      </c>
      <c r="J737" s="122">
        <f t="shared" si="377"/>
        <v>0</v>
      </c>
      <c r="K737" s="122">
        <f t="shared" si="364"/>
        <v>0</v>
      </c>
      <c r="L737" s="122" t="s">
        <v>62</v>
      </c>
      <c r="M737" s="84">
        <v>46022</v>
      </c>
      <c r="N737" s="84">
        <v>46022</v>
      </c>
      <c r="O737" s="78"/>
      <c r="P737" s="74" t="s">
        <v>62</v>
      </c>
      <c r="Q737" s="78"/>
      <c r="R737" s="78"/>
    </row>
    <row r="738" spans="1:19" s="85" customFormat="1" ht="15" customHeight="1" x14ac:dyDescent="0.2">
      <c r="A738" s="321"/>
      <c r="B738" s="147" t="s">
        <v>193</v>
      </c>
      <c r="C738" s="122"/>
      <c r="D738" s="122"/>
      <c r="E738" s="122"/>
      <c r="F738" s="122"/>
      <c r="G738" s="122" t="s">
        <v>62</v>
      </c>
      <c r="H738" s="122"/>
      <c r="I738" s="122" t="s">
        <v>62</v>
      </c>
      <c r="J738" s="122"/>
      <c r="K738" s="122" t="str">
        <f t="shared" si="364"/>
        <v>X</v>
      </c>
      <c r="L738" s="122" t="s">
        <v>62</v>
      </c>
      <c r="M738" s="122"/>
      <c r="N738" s="122"/>
      <c r="O738" s="74" t="s">
        <v>62</v>
      </c>
      <c r="P738" s="74" t="s">
        <v>62</v>
      </c>
      <c r="Q738" s="74" t="s">
        <v>62</v>
      </c>
      <c r="R738" s="74" t="s">
        <v>62</v>
      </c>
    </row>
    <row r="739" spans="1:19" s="85" customFormat="1" ht="38.65" customHeight="1" x14ac:dyDescent="0.2">
      <c r="A739" s="321"/>
      <c r="B739" s="148" t="s">
        <v>330</v>
      </c>
      <c r="C739" s="122"/>
      <c r="D739" s="122" t="s">
        <v>62</v>
      </c>
      <c r="E739" s="122"/>
      <c r="F739" s="122"/>
      <c r="G739" s="122">
        <f>G735</f>
        <v>0</v>
      </c>
      <c r="H739" s="122">
        <f t="shared" ref="H739:J739" si="378">H735</f>
        <v>0</v>
      </c>
      <c r="I739" s="122">
        <f t="shared" si="378"/>
        <v>0</v>
      </c>
      <c r="J739" s="122">
        <f t="shared" si="378"/>
        <v>0</v>
      </c>
      <c r="K739" s="122">
        <f t="shared" si="364"/>
        <v>0</v>
      </c>
      <c r="L739" s="122" t="s">
        <v>62</v>
      </c>
      <c r="M739" s="84">
        <v>46022</v>
      </c>
      <c r="N739" s="84">
        <v>46022</v>
      </c>
      <c r="O739" s="78"/>
      <c r="P739" s="74" t="s">
        <v>62</v>
      </c>
      <c r="Q739" s="78"/>
      <c r="R739" s="78"/>
    </row>
    <row r="740" spans="1:19" s="85" customFormat="1" ht="21" customHeight="1" x14ac:dyDescent="0.2">
      <c r="A740" s="321"/>
      <c r="B740" s="147" t="s">
        <v>71</v>
      </c>
      <c r="C740" s="122"/>
      <c r="D740" s="122"/>
      <c r="E740" s="122"/>
      <c r="F740" s="122"/>
      <c r="G740" s="122" t="s">
        <v>62</v>
      </c>
      <c r="H740" s="122"/>
      <c r="I740" s="122" t="s">
        <v>62</v>
      </c>
      <c r="J740" s="122"/>
      <c r="K740" s="122" t="str">
        <f t="shared" si="364"/>
        <v>X</v>
      </c>
      <c r="L740" s="122" t="s">
        <v>62</v>
      </c>
      <c r="M740" s="122"/>
      <c r="N740" s="122"/>
      <c r="O740" s="74" t="s">
        <v>62</v>
      </c>
      <c r="P740" s="74" t="s">
        <v>62</v>
      </c>
      <c r="Q740" s="74" t="s">
        <v>62</v>
      </c>
      <c r="R740" s="74" t="s">
        <v>62</v>
      </c>
    </row>
    <row r="741" spans="1:19" s="85" customFormat="1" ht="21" customHeight="1" x14ac:dyDescent="0.25">
      <c r="A741" s="322"/>
      <c r="B741" s="148" t="s">
        <v>72</v>
      </c>
      <c r="C741" s="122"/>
      <c r="D741" s="122" t="s">
        <v>62</v>
      </c>
      <c r="E741" s="122"/>
      <c r="F741" s="122"/>
      <c r="G741" s="122">
        <f>G739</f>
        <v>0</v>
      </c>
      <c r="H741" s="122">
        <f t="shared" ref="H741:J741" si="379">H739</f>
        <v>0</v>
      </c>
      <c r="I741" s="122">
        <f t="shared" si="379"/>
        <v>0</v>
      </c>
      <c r="J741" s="122">
        <f t="shared" si="379"/>
        <v>0</v>
      </c>
      <c r="K741" s="122">
        <f t="shared" si="364"/>
        <v>0</v>
      </c>
      <c r="L741" s="122" t="s">
        <v>62</v>
      </c>
      <c r="M741" s="84">
        <v>46022</v>
      </c>
      <c r="N741" s="84">
        <v>46022</v>
      </c>
      <c r="O741" s="78"/>
      <c r="P741" s="74" t="s">
        <v>62</v>
      </c>
      <c r="Q741" s="78"/>
      <c r="R741" s="78"/>
      <c r="S741" s="56"/>
    </row>
    <row r="742" spans="1:19" s="56" customFormat="1" ht="74.45" customHeight="1" x14ac:dyDescent="0.25">
      <c r="A742" s="320" t="s">
        <v>305</v>
      </c>
      <c r="B742" s="137" t="str">
        <f>B734</f>
        <v>Результат предоставления субсидии 2 (код субсидии № 7056):</v>
      </c>
      <c r="C742" s="80" t="s">
        <v>59</v>
      </c>
      <c r="D742" s="81" t="s">
        <v>60</v>
      </c>
      <c r="E742" s="81" t="s">
        <v>61</v>
      </c>
      <c r="F742" s="80">
        <v>642</v>
      </c>
      <c r="G742" s="80"/>
      <c r="H742" s="80">
        <f>G742</f>
        <v>0</v>
      </c>
      <c r="I742" s="80"/>
      <c r="J742" s="80"/>
      <c r="K742" s="80">
        <f t="shared" si="364"/>
        <v>0</v>
      </c>
      <c r="L742" s="80"/>
      <c r="M742" s="122" t="s">
        <v>62</v>
      </c>
      <c r="N742" s="122" t="s">
        <v>62</v>
      </c>
      <c r="O742" s="78"/>
      <c r="P742" s="78"/>
      <c r="Q742" s="78"/>
      <c r="R742" s="78"/>
      <c r="S742" s="85"/>
    </row>
    <row r="743" spans="1:19" s="85" customFormat="1" ht="15.75" x14ac:dyDescent="0.2">
      <c r="A743" s="321"/>
      <c r="B743" s="146" t="s">
        <v>70</v>
      </c>
      <c r="C743" s="122"/>
      <c r="D743" s="122" t="s">
        <v>62</v>
      </c>
      <c r="E743" s="122"/>
      <c r="F743" s="122"/>
      <c r="G743" s="122">
        <f>G742</f>
        <v>0</v>
      </c>
      <c r="H743" s="122">
        <f t="shared" ref="H743:J743" si="380">H742</f>
        <v>0</v>
      </c>
      <c r="I743" s="122">
        <f t="shared" si="380"/>
        <v>0</v>
      </c>
      <c r="J743" s="122">
        <f t="shared" si="380"/>
        <v>0</v>
      </c>
      <c r="K743" s="122">
        <f t="shared" si="364"/>
        <v>0</v>
      </c>
      <c r="L743" s="122" t="s">
        <v>62</v>
      </c>
      <c r="M743" s="84">
        <v>46022</v>
      </c>
      <c r="N743" s="84">
        <v>46022</v>
      </c>
      <c r="O743" s="78"/>
      <c r="P743" s="74" t="s">
        <v>62</v>
      </c>
      <c r="Q743" s="78"/>
      <c r="R743" s="78"/>
    </row>
    <row r="744" spans="1:19" s="85" customFormat="1" ht="14.25" x14ac:dyDescent="0.2">
      <c r="A744" s="321"/>
      <c r="B744" s="147" t="s">
        <v>76</v>
      </c>
      <c r="C744" s="122"/>
      <c r="D744" s="122"/>
      <c r="E744" s="122"/>
      <c r="F744" s="122"/>
      <c r="G744" s="122" t="s">
        <v>62</v>
      </c>
      <c r="H744" s="122"/>
      <c r="I744" s="122" t="s">
        <v>62</v>
      </c>
      <c r="J744" s="122"/>
      <c r="K744" s="122" t="str">
        <f t="shared" si="364"/>
        <v>X</v>
      </c>
      <c r="L744" s="122" t="s">
        <v>62</v>
      </c>
      <c r="M744" s="122"/>
      <c r="N744" s="122"/>
      <c r="O744" s="74" t="s">
        <v>62</v>
      </c>
      <c r="P744" s="74" t="s">
        <v>62</v>
      </c>
      <c r="Q744" s="74" t="s">
        <v>62</v>
      </c>
      <c r="R744" s="74" t="s">
        <v>62</v>
      </c>
    </row>
    <row r="745" spans="1:19" s="85" customFormat="1" ht="65.45" customHeight="1" x14ac:dyDescent="0.2">
      <c r="A745" s="321"/>
      <c r="B745" s="148" t="s">
        <v>192</v>
      </c>
      <c r="C745" s="122"/>
      <c r="D745" s="122" t="s">
        <v>62</v>
      </c>
      <c r="E745" s="122"/>
      <c r="F745" s="122"/>
      <c r="G745" s="122">
        <f>G742</f>
        <v>0</v>
      </c>
      <c r="H745" s="122">
        <f t="shared" ref="H745:J745" si="381">H742</f>
        <v>0</v>
      </c>
      <c r="I745" s="122">
        <f t="shared" si="381"/>
        <v>0</v>
      </c>
      <c r="J745" s="122">
        <f t="shared" si="381"/>
        <v>0</v>
      </c>
      <c r="K745" s="122">
        <f t="shared" si="364"/>
        <v>0</v>
      </c>
      <c r="L745" s="122" t="s">
        <v>62</v>
      </c>
      <c r="M745" s="84">
        <v>46022</v>
      </c>
      <c r="N745" s="84">
        <v>46022</v>
      </c>
      <c r="O745" s="78"/>
      <c r="P745" s="74" t="s">
        <v>62</v>
      </c>
      <c r="Q745" s="78"/>
      <c r="R745" s="78"/>
    </row>
    <row r="746" spans="1:19" s="85" customFormat="1" ht="15" customHeight="1" x14ac:dyDescent="0.2">
      <c r="A746" s="321"/>
      <c r="B746" s="147" t="s">
        <v>193</v>
      </c>
      <c r="C746" s="122"/>
      <c r="D746" s="122"/>
      <c r="E746" s="122"/>
      <c r="F746" s="122"/>
      <c r="G746" s="122" t="s">
        <v>62</v>
      </c>
      <c r="H746" s="122"/>
      <c r="I746" s="122" t="s">
        <v>62</v>
      </c>
      <c r="J746" s="122"/>
      <c r="K746" s="122" t="str">
        <f t="shared" si="364"/>
        <v>X</v>
      </c>
      <c r="L746" s="122" t="s">
        <v>62</v>
      </c>
      <c r="M746" s="122"/>
      <c r="N746" s="122"/>
      <c r="O746" s="74" t="s">
        <v>62</v>
      </c>
      <c r="P746" s="74" t="s">
        <v>62</v>
      </c>
      <c r="Q746" s="74" t="s">
        <v>62</v>
      </c>
      <c r="R746" s="74" t="s">
        <v>62</v>
      </c>
    </row>
    <row r="747" spans="1:19" s="85" customFormat="1" ht="38.65" customHeight="1" x14ac:dyDescent="0.2">
      <c r="A747" s="321"/>
      <c r="B747" s="148" t="s">
        <v>330</v>
      </c>
      <c r="C747" s="122"/>
      <c r="D747" s="122" t="s">
        <v>62</v>
      </c>
      <c r="E747" s="122"/>
      <c r="F747" s="122"/>
      <c r="G747" s="122">
        <f>G743</f>
        <v>0</v>
      </c>
      <c r="H747" s="122">
        <f t="shared" ref="H747:J747" si="382">H743</f>
        <v>0</v>
      </c>
      <c r="I747" s="122">
        <f t="shared" si="382"/>
        <v>0</v>
      </c>
      <c r="J747" s="122">
        <f t="shared" si="382"/>
        <v>0</v>
      </c>
      <c r="K747" s="122">
        <f t="shared" si="364"/>
        <v>0</v>
      </c>
      <c r="L747" s="122" t="s">
        <v>62</v>
      </c>
      <c r="M747" s="84">
        <v>46022</v>
      </c>
      <c r="N747" s="84">
        <v>46022</v>
      </c>
      <c r="O747" s="78"/>
      <c r="P747" s="74" t="s">
        <v>62</v>
      </c>
      <c r="Q747" s="78"/>
      <c r="R747" s="78"/>
    </row>
    <row r="748" spans="1:19" s="85" customFormat="1" ht="21" customHeight="1" x14ac:dyDescent="0.2">
      <c r="A748" s="321"/>
      <c r="B748" s="147" t="s">
        <v>71</v>
      </c>
      <c r="C748" s="122"/>
      <c r="D748" s="122"/>
      <c r="E748" s="122"/>
      <c r="F748" s="122"/>
      <c r="G748" s="122" t="s">
        <v>62</v>
      </c>
      <c r="H748" s="122"/>
      <c r="I748" s="122" t="s">
        <v>62</v>
      </c>
      <c r="J748" s="122"/>
      <c r="K748" s="122" t="str">
        <f t="shared" si="364"/>
        <v>X</v>
      </c>
      <c r="L748" s="122" t="s">
        <v>62</v>
      </c>
      <c r="M748" s="122"/>
      <c r="N748" s="122"/>
      <c r="O748" s="74" t="s">
        <v>62</v>
      </c>
      <c r="P748" s="74" t="s">
        <v>62</v>
      </c>
      <c r="Q748" s="74" t="s">
        <v>62</v>
      </c>
      <c r="R748" s="74" t="s">
        <v>62</v>
      </c>
    </row>
    <row r="749" spans="1:19" s="85" customFormat="1" ht="21" customHeight="1" x14ac:dyDescent="0.25">
      <c r="A749" s="322"/>
      <c r="B749" s="148" t="s">
        <v>72</v>
      </c>
      <c r="C749" s="122"/>
      <c r="D749" s="122" t="s">
        <v>62</v>
      </c>
      <c r="E749" s="122"/>
      <c r="F749" s="122"/>
      <c r="G749" s="122">
        <f>G747</f>
        <v>0</v>
      </c>
      <c r="H749" s="122">
        <f t="shared" ref="H749:J749" si="383">H747</f>
        <v>0</v>
      </c>
      <c r="I749" s="122">
        <f t="shared" si="383"/>
        <v>0</v>
      </c>
      <c r="J749" s="122">
        <f t="shared" si="383"/>
        <v>0</v>
      </c>
      <c r="K749" s="122">
        <f t="shared" si="364"/>
        <v>0</v>
      </c>
      <c r="L749" s="122" t="s">
        <v>62</v>
      </c>
      <c r="M749" s="84">
        <v>46022</v>
      </c>
      <c r="N749" s="84">
        <v>46022</v>
      </c>
      <c r="O749" s="78"/>
      <c r="P749" s="74" t="s">
        <v>62</v>
      </c>
      <c r="Q749" s="78"/>
      <c r="R749" s="78"/>
      <c r="S749" s="56"/>
    </row>
    <row r="750" spans="1:19" s="56" customFormat="1" ht="74.45" customHeight="1" x14ac:dyDescent="0.25">
      <c r="A750" s="320" t="s">
        <v>306</v>
      </c>
      <c r="B750" s="137" t="str">
        <f>B742</f>
        <v>Результат предоставления субсидии 2 (код субсидии № 7056):</v>
      </c>
      <c r="C750" s="80" t="s">
        <v>59</v>
      </c>
      <c r="D750" s="81" t="s">
        <v>60</v>
      </c>
      <c r="E750" s="81" t="s">
        <v>61</v>
      </c>
      <c r="F750" s="80">
        <v>642</v>
      </c>
      <c r="G750" s="80"/>
      <c r="H750" s="80">
        <f>G750</f>
        <v>0</v>
      </c>
      <c r="I750" s="80">
        <v>0</v>
      </c>
      <c r="J750" s="80">
        <v>0</v>
      </c>
      <c r="K750" s="80">
        <f t="shared" si="364"/>
        <v>0</v>
      </c>
      <c r="L750" s="80"/>
      <c r="M750" s="122" t="s">
        <v>62</v>
      </c>
      <c r="N750" s="122" t="s">
        <v>62</v>
      </c>
      <c r="O750" s="78"/>
      <c r="P750" s="78"/>
      <c r="Q750" s="78"/>
      <c r="R750" s="78"/>
      <c r="S750" s="85"/>
    </row>
    <row r="751" spans="1:19" s="85" customFormat="1" ht="15.75" x14ac:dyDescent="0.2">
      <c r="A751" s="321"/>
      <c r="B751" s="146" t="s">
        <v>70</v>
      </c>
      <c r="C751" s="122"/>
      <c r="D751" s="122" t="s">
        <v>62</v>
      </c>
      <c r="E751" s="122"/>
      <c r="F751" s="122"/>
      <c r="G751" s="122">
        <f>G750</f>
        <v>0</v>
      </c>
      <c r="H751" s="122">
        <f t="shared" ref="H751:J751" si="384">H750</f>
        <v>0</v>
      </c>
      <c r="I751" s="122">
        <f t="shared" si="384"/>
        <v>0</v>
      </c>
      <c r="J751" s="122">
        <f t="shared" si="384"/>
        <v>0</v>
      </c>
      <c r="K751" s="122">
        <f t="shared" si="364"/>
        <v>0</v>
      </c>
      <c r="L751" s="122" t="s">
        <v>62</v>
      </c>
      <c r="M751" s="84">
        <v>46022</v>
      </c>
      <c r="N751" s="84">
        <v>46022</v>
      </c>
      <c r="O751" s="78"/>
      <c r="P751" s="74" t="s">
        <v>62</v>
      </c>
      <c r="Q751" s="78"/>
      <c r="R751" s="78"/>
    </row>
    <row r="752" spans="1:19" s="85" customFormat="1" ht="14.25" x14ac:dyDescent="0.2">
      <c r="A752" s="321"/>
      <c r="B752" s="147" t="s">
        <v>76</v>
      </c>
      <c r="C752" s="122"/>
      <c r="D752" s="122"/>
      <c r="E752" s="122"/>
      <c r="F752" s="122"/>
      <c r="G752" s="122" t="s">
        <v>62</v>
      </c>
      <c r="H752" s="122"/>
      <c r="I752" s="122" t="s">
        <v>62</v>
      </c>
      <c r="J752" s="122"/>
      <c r="K752" s="122" t="str">
        <f t="shared" si="364"/>
        <v>X</v>
      </c>
      <c r="L752" s="122" t="s">
        <v>62</v>
      </c>
      <c r="M752" s="122"/>
      <c r="N752" s="122"/>
      <c r="O752" s="74" t="s">
        <v>62</v>
      </c>
      <c r="P752" s="74" t="s">
        <v>62</v>
      </c>
      <c r="Q752" s="74" t="s">
        <v>62</v>
      </c>
      <c r="R752" s="74" t="s">
        <v>62</v>
      </c>
    </row>
    <row r="753" spans="1:19" s="85" customFormat="1" ht="65.45" customHeight="1" x14ac:dyDescent="0.2">
      <c r="A753" s="321"/>
      <c r="B753" s="148" t="s">
        <v>192</v>
      </c>
      <c r="C753" s="122"/>
      <c r="D753" s="122" t="s">
        <v>62</v>
      </c>
      <c r="E753" s="122"/>
      <c r="F753" s="122"/>
      <c r="G753" s="122">
        <f>G750</f>
        <v>0</v>
      </c>
      <c r="H753" s="122">
        <f t="shared" ref="H753:J753" si="385">H750</f>
        <v>0</v>
      </c>
      <c r="I753" s="122">
        <f t="shared" si="385"/>
        <v>0</v>
      </c>
      <c r="J753" s="122">
        <f t="shared" si="385"/>
        <v>0</v>
      </c>
      <c r="K753" s="122">
        <f t="shared" si="364"/>
        <v>0</v>
      </c>
      <c r="L753" s="122" t="s">
        <v>62</v>
      </c>
      <c r="M753" s="84">
        <v>46022</v>
      </c>
      <c r="N753" s="84">
        <v>46022</v>
      </c>
      <c r="O753" s="78"/>
      <c r="P753" s="74" t="s">
        <v>62</v>
      </c>
      <c r="Q753" s="78"/>
      <c r="R753" s="78"/>
    </row>
    <row r="754" spans="1:19" s="85" customFormat="1" ht="15" customHeight="1" x14ac:dyDescent="0.2">
      <c r="A754" s="321"/>
      <c r="B754" s="147" t="s">
        <v>193</v>
      </c>
      <c r="C754" s="122"/>
      <c r="D754" s="122"/>
      <c r="E754" s="122"/>
      <c r="F754" s="122"/>
      <c r="G754" s="122" t="s">
        <v>62</v>
      </c>
      <c r="H754" s="122"/>
      <c r="I754" s="122" t="s">
        <v>62</v>
      </c>
      <c r="J754" s="122"/>
      <c r="K754" s="122" t="str">
        <f t="shared" si="364"/>
        <v>X</v>
      </c>
      <c r="L754" s="122" t="s">
        <v>62</v>
      </c>
      <c r="M754" s="122"/>
      <c r="N754" s="122"/>
      <c r="O754" s="74" t="s">
        <v>62</v>
      </c>
      <c r="P754" s="74" t="s">
        <v>62</v>
      </c>
      <c r="Q754" s="74" t="s">
        <v>62</v>
      </c>
      <c r="R754" s="74" t="s">
        <v>62</v>
      </c>
    </row>
    <row r="755" spans="1:19" s="85" customFormat="1" ht="38.65" customHeight="1" x14ac:dyDescent="0.2">
      <c r="A755" s="321"/>
      <c r="B755" s="148" t="s">
        <v>330</v>
      </c>
      <c r="C755" s="122"/>
      <c r="D755" s="122" t="s">
        <v>62</v>
      </c>
      <c r="E755" s="122"/>
      <c r="F755" s="122"/>
      <c r="G755" s="122">
        <f>G751</f>
        <v>0</v>
      </c>
      <c r="H755" s="122">
        <f t="shared" ref="H755:J755" si="386">H751</f>
        <v>0</v>
      </c>
      <c r="I755" s="122">
        <f t="shared" si="386"/>
        <v>0</v>
      </c>
      <c r="J755" s="122">
        <f t="shared" si="386"/>
        <v>0</v>
      </c>
      <c r="K755" s="122">
        <f t="shared" si="364"/>
        <v>0</v>
      </c>
      <c r="L755" s="122" t="s">
        <v>62</v>
      </c>
      <c r="M755" s="84">
        <v>46022</v>
      </c>
      <c r="N755" s="84">
        <v>46022</v>
      </c>
      <c r="O755" s="78"/>
      <c r="P755" s="74" t="s">
        <v>62</v>
      </c>
      <c r="Q755" s="78"/>
      <c r="R755" s="78"/>
    </row>
    <row r="756" spans="1:19" s="85" customFormat="1" ht="21" customHeight="1" x14ac:dyDescent="0.2">
      <c r="A756" s="321"/>
      <c r="B756" s="147" t="s">
        <v>71</v>
      </c>
      <c r="C756" s="122"/>
      <c r="D756" s="122"/>
      <c r="E756" s="122"/>
      <c r="F756" s="122"/>
      <c r="G756" s="122" t="s">
        <v>62</v>
      </c>
      <c r="H756" s="122"/>
      <c r="I756" s="122" t="s">
        <v>62</v>
      </c>
      <c r="J756" s="122"/>
      <c r="K756" s="122" t="str">
        <f t="shared" si="364"/>
        <v>X</v>
      </c>
      <c r="L756" s="122" t="s">
        <v>62</v>
      </c>
      <c r="M756" s="122"/>
      <c r="N756" s="122"/>
      <c r="O756" s="74" t="s">
        <v>62</v>
      </c>
      <c r="P756" s="74" t="s">
        <v>62</v>
      </c>
      <c r="Q756" s="74" t="s">
        <v>62</v>
      </c>
      <c r="R756" s="74" t="s">
        <v>62</v>
      </c>
    </row>
    <row r="757" spans="1:19" s="85" customFormat="1" ht="21" customHeight="1" x14ac:dyDescent="0.25">
      <c r="A757" s="322"/>
      <c r="B757" s="148" t="s">
        <v>72</v>
      </c>
      <c r="C757" s="122"/>
      <c r="D757" s="122" t="s">
        <v>62</v>
      </c>
      <c r="E757" s="122"/>
      <c r="F757" s="122"/>
      <c r="G757" s="122">
        <f>G755</f>
        <v>0</v>
      </c>
      <c r="H757" s="122">
        <f t="shared" ref="H757:J757" si="387">H755</f>
        <v>0</v>
      </c>
      <c r="I757" s="122">
        <f t="shared" si="387"/>
        <v>0</v>
      </c>
      <c r="J757" s="122">
        <f t="shared" si="387"/>
        <v>0</v>
      </c>
      <c r="K757" s="122">
        <f t="shared" si="364"/>
        <v>0</v>
      </c>
      <c r="L757" s="122" t="s">
        <v>62</v>
      </c>
      <c r="M757" s="84">
        <v>46022</v>
      </c>
      <c r="N757" s="84">
        <v>46022</v>
      </c>
      <c r="O757" s="78"/>
      <c r="P757" s="74" t="s">
        <v>62</v>
      </c>
      <c r="Q757" s="78"/>
      <c r="R757" s="78"/>
      <c r="S757" s="56"/>
    </row>
    <row r="758" spans="1:19" s="56" customFormat="1" ht="74.45" customHeight="1" x14ac:dyDescent="0.25">
      <c r="A758" s="320" t="s">
        <v>307</v>
      </c>
      <c r="B758" s="137" t="str">
        <f>B750</f>
        <v>Результат предоставления субсидии 2 (код субсидии № 7056):</v>
      </c>
      <c r="C758" s="80" t="s">
        <v>59</v>
      </c>
      <c r="D758" s="81" t="s">
        <v>60</v>
      </c>
      <c r="E758" s="81" t="s">
        <v>61</v>
      </c>
      <c r="F758" s="80">
        <v>642</v>
      </c>
      <c r="G758" s="80"/>
      <c r="H758" s="80">
        <f>G758</f>
        <v>0</v>
      </c>
      <c r="I758" s="80">
        <v>0</v>
      </c>
      <c r="J758" s="80">
        <v>0</v>
      </c>
      <c r="K758" s="80">
        <f t="shared" si="364"/>
        <v>0</v>
      </c>
      <c r="L758" s="80"/>
      <c r="M758" s="122" t="s">
        <v>62</v>
      </c>
      <c r="N758" s="122" t="s">
        <v>62</v>
      </c>
      <c r="O758" s="78"/>
      <c r="P758" s="78"/>
      <c r="Q758" s="78"/>
      <c r="R758" s="78"/>
      <c r="S758" s="85"/>
    </row>
    <row r="759" spans="1:19" s="85" customFormat="1" ht="15.75" x14ac:dyDescent="0.2">
      <c r="A759" s="321"/>
      <c r="B759" s="146" t="s">
        <v>70</v>
      </c>
      <c r="C759" s="122"/>
      <c r="D759" s="122" t="s">
        <v>62</v>
      </c>
      <c r="E759" s="122"/>
      <c r="F759" s="122"/>
      <c r="G759" s="122">
        <f>G758</f>
        <v>0</v>
      </c>
      <c r="H759" s="122">
        <f t="shared" ref="H759:J759" si="388">H758</f>
        <v>0</v>
      </c>
      <c r="I759" s="122">
        <f t="shared" si="388"/>
        <v>0</v>
      </c>
      <c r="J759" s="122">
        <f t="shared" si="388"/>
        <v>0</v>
      </c>
      <c r="K759" s="122">
        <f t="shared" si="364"/>
        <v>0</v>
      </c>
      <c r="L759" s="122" t="s">
        <v>62</v>
      </c>
      <c r="M759" s="84">
        <v>46022</v>
      </c>
      <c r="N759" s="84">
        <v>46022</v>
      </c>
      <c r="O759" s="78"/>
      <c r="P759" s="74" t="s">
        <v>62</v>
      </c>
      <c r="Q759" s="78"/>
      <c r="R759" s="78"/>
    </row>
    <row r="760" spans="1:19" s="85" customFormat="1" ht="14.25" x14ac:dyDescent="0.2">
      <c r="A760" s="321"/>
      <c r="B760" s="147" t="s">
        <v>76</v>
      </c>
      <c r="C760" s="122"/>
      <c r="D760" s="122"/>
      <c r="E760" s="122"/>
      <c r="F760" s="122"/>
      <c r="G760" s="122" t="s">
        <v>62</v>
      </c>
      <c r="H760" s="122"/>
      <c r="I760" s="122" t="s">
        <v>62</v>
      </c>
      <c r="J760" s="122"/>
      <c r="K760" s="122" t="str">
        <f t="shared" si="364"/>
        <v>X</v>
      </c>
      <c r="L760" s="122" t="s">
        <v>62</v>
      </c>
      <c r="M760" s="122"/>
      <c r="N760" s="122"/>
      <c r="O760" s="74" t="s">
        <v>62</v>
      </c>
      <c r="P760" s="74" t="s">
        <v>62</v>
      </c>
      <c r="Q760" s="74" t="s">
        <v>62</v>
      </c>
      <c r="R760" s="74" t="s">
        <v>62</v>
      </c>
    </row>
    <row r="761" spans="1:19" s="85" customFormat="1" ht="65.45" customHeight="1" x14ac:dyDescent="0.2">
      <c r="A761" s="321"/>
      <c r="B761" s="148" t="s">
        <v>192</v>
      </c>
      <c r="C761" s="122"/>
      <c r="D761" s="122" t="s">
        <v>62</v>
      </c>
      <c r="E761" s="122"/>
      <c r="F761" s="122"/>
      <c r="G761" s="122">
        <f>G758</f>
        <v>0</v>
      </c>
      <c r="H761" s="122">
        <f t="shared" ref="H761:J761" si="389">H758</f>
        <v>0</v>
      </c>
      <c r="I761" s="122">
        <f t="shared" si="389"/>
        <v>0</v>
      </c>
      <c r="J761" s="122">
        <f t="shared" si="389"/>
        <v>0</v>
      </c>
      <c r="K761" s="122">
        <f t="shared" si="364"/>
        <v>0</v>
      </c>
      <c r="L761" s="122" t="s">
        <v>62</v>
      </c>
      <c r="M761" s="84">
        <v>46022</v>
      </c>
      <c r="N761" s="84">
        <v>46022</v>
      </c>
      <c r="O761" s="78"/>
      <c r="P761" s="74" t="s">
        <v>62</v>
      </c>
      <c r="Q761" s="78"/>
      <c r="R761" s="78"/>
    </row>
    <row r="762" spans="1:19" s="85" customFormat="1" ht="15" customHeight="1" x14ac:dyDescent="0.2">
      <c r="A762" s="321"/>
      <c r="B762" s="147" t="s">
        <v>193</v>
      </c>
      <c r="C762" s="122"/>
      <c r="D762" s="122"/>
      <c r="E762" s="122"/>
      <c r="F762" s="122"/>
      <c r="G762" s="122" t="s">
        <v>62</v>
      </c>
      <c r="H762" s="122"/>
      <c r="I762" s="122" t="s">
        <v>62</v>
      </c>
      <c r="J762" s="122"/>
      <c r="K762" s="122" t="str">
        <f t="shared" si="364"/>
        <v>X</v>
      </c>
      <c r="L762" s="122" t="s">
        <v>62</v>
      </c>
      <c r="M762" s="122"/>
      <c r="N762" s="122"/>
      <c r="O762" s="74" t="s">
        <v>62</v>
      </c>
      <c r="P762" s="74" t="s">
        <v>62</v>
      </c>
      <c r="Q762" s="74" t="s">
        <v>62</v>
      </c>
      <c r="R762" s="74" t="s">
        <v>62</v>
      </c>
    </row>
    <row r="763" spans="1:19" s="85" customFormat="1" ht="38.65" customHeight="1" x14ac:dyDescent="0.2">
      <c r="A763" s="321"/>
      <c r="B763" s="148" t="s">
        <v>330</v>
      </c>
      <c r="C763" s="122"/>
      <c r="D763" s="122" t="s">
        <v>62</v>
      </c>
      <c r="E763" s="122"/>
      <c r="F763" s="122"/>
      <c r="G763" s="122">
        <f>G759</f>
        <v>0</v>
      </c>
      <c r="H763" s="122">
        <f t="shared" ref="H763:J763" si="390">H759</f>
        <v>0</v>
      </c>
      <c r="I763" s="122">
        <f t="shared" si="390"/>
        <v>0</v>
      </c>
      <c r="J763" s="122">
        <f t="shared" si="390"/>
        <v>0</v>
      </c>
      <c r="K763" s="122">
        <f t="shared" si="364"/>
        <v>0</v>
      </c>
      <c r="L763" s="122" t="s">
        <v>62</v>
      </c>
      <c r="M763" s="84">
        <v>46022</v>
      </c>
      <c r="N763" s="84">
        <v>46022</v>
      </c>
      <c r="O763" s="78"/>
      <c r="P763" s="74" t="s">
        <v>62</v>
      </c>
      <c r="Q763" s="78"/>
      <c r="R763" s="78"/>
    </row>
    <row r="764" spans="1:19" s="85" customFormat="1" ht="21" customHeight="1" x14ac:dyDescent="0.2">
      <c r="A764" s="321"/>
      <c r="B764" s="147" t="s">
        <v>71</v>
      </c>
      <c r="C764" s="122"/>
      <c r="D764" s="122"/>
      <c r="E764" s="122"/>
      <c r="F764" s="122"/>
      <c r="G764" s="122" t="s">
        <v>62</v>
      </c>
      <c r="H764" s="122"/>
      <c r="I764" s="122" t="s">
        <v>62</v>
      </c>
      <c r="J764" s="122"/>
      <c r="K764" s="122" t="str">
        <f t="shared" si="364"/>
        <v>X</v>
      </c>
      <c r="L764" s="122" t="s">
        <v>62</v>
      </c>
      <c r="M764" s="122"/>
      <c r="N764" s="122"/>
      <c r="O764" s="74" t="s">
        <v>62</v>
      </c>
      <c r="P764" s="74" t="s">
        <v>62</v>
      </c>
      <c r="Q764" s="74" t="s">
        <v>62</v>
      </c>
      <c r="R764" s="74" t="s">
        <v>62</v>
      </c>
    </row>
    <row r="765" spans="1:19" s="85" customFormat="1" ht="21" customHeight="1" x14ac:dyDescent="0.25">
      <c r="A765" s="322"/>
      <c r="B765" s="148" t="s">
        <v>72</v>
      </c>
      <c r="C765" s="122"/>
      <c r="D765" s="122" t="s">
        <v>62</v>
      </c>
      <c r="E765" s="122"/>
      <c r="F765" s="122"/>
      <c r="G765" s="122">
        <f>G763</f>
        <v>0</v>
      </c>
      <c r="H765" s="122">
        <f t="shared" ref="H765:J765" si="391">H763</f>
        <v>0</v>
      </c>
      <c r="I765" s="122">
        <f t="shared" si="391"/>
        <v>0</v>
      </c>
      <c r="J765" s="122">
        <f t="shared" si="391"/>
        <v>0</v>
      </c>
      <c r="K765" s="122">
        <f t="shared" si="364"/>
        <v>0</v>
      </c>
      <c r="L765" s="122" t="s">
        <v>62</v>
      </c>
      <c r="M765" s="84">
        <v>46022</v>
      </c>
      <c r="N765" s="84">
        <v>46022</v>
      </c>
      <c r="O765" s="78"/>
      <c r="P765" s="74" t="s">
        <v>62</v>
      </c>
      <c r="Q765" s="78"/>
      <c r="R765" s="78"/>
      <c r="S765" s="56"/>
    </row>
    <row r="766" spans="1:19" s="56" customFormat="1" ht="74.45" customHeight="1" x14ac:dyDescent="0.25">
      <c r="A766" s="320" t="s">
        <v>308</v>
      </c>
      <c r="B766" s="137" t="str">
        <f>B758</f>
        <v>Результат предоставления субсидии 2 (код субсидии № 7056):</v>
      </c>
      <c r="C766" s="80" t="s">
        <v>59</v>
      </c>
      <c r="D766" s="81" t="s">
        <v>60</v>
      </c>
      <c r="E766" s="81" t="s">
        <v>61</v>
      </c>
      <c r="F766" s="80">
        <v>642</v>
      </c>
      <c r="G766" s="80"/>
      <c r="H766" s="80">
        <f>G766</f>
        <v>0</v>
      </c>
      <c r="I766" s="80">
        <v>0</v>
      </c>
      <c r="J766" s="80">
        <v>0</v>
      </c>
      <c r="K766" s="80">
        <f t="shared" si="364"/>
        <v>0</v>
      </c>
      <c r="L766" s="80"/>
      <c r="M766" s="122" t="s">
        <v>62</v>
      </c>
      <c r="N766" s="122" t="s">
        <v>62</v>
      </c>
      <c r="O766" s="78"/>
      <c r="P766" s="78"/>
      <c r="Q766" s="78"/>
      <c r="R766" s="78"/>
      <c r="S766" s="85"/>
    </row>
    <row r="767" spans="1:19" s="85" customFormat="1" ht="15.75" x14ac:dyDescent="0.2">
      <c r="A767" s="321"/>
      <c r="B767" s="146" t="s">
        <v>70</v>
      </c>
      <c r="C767" s="122"/>
      <c r="D767" s="122" t="s">
        <v>62</v>
      </c>
      <c r="E767" s="122"/>
      <c r="F767" s="122"/>
      <c r="G767" s="122">
        <f>G766</f>
        <v>0</v>
      </c>
      <c r="H767" s="122">
        <f t="shared" ref="H767:J767" si="392">H766</f>
        <v>0</v>
      </c>
      <c r="I767" s="122">
        <f t="shared" si="392"/>
        <v>0</v>
      </c>
      <c r="J767" s="122">
        <f t="shared" si="392"/>
        <v>0</v>
      </c>
      <c r="K767" s="122">
        <f t="shared" si="364"/>
        <v>0</v>
      </c>
      <c r="L767" s="122" t="s">
        <v>62</v>
      </c>
      <c r="M767" s="84">
        <v>46022</v>
      </c>
      <c r="N767" s="84">
        <v>46022</v>
      </c>
      <c r="O767" s="78"/>
      <c r="P767" s="74" t="s">
        <v>62</v>
      </c>
      <c r="Q767" s="78"/>
      <c r="R767" s="78"/>
    </row>
    <row r="768" spans="1:19" s="85" customFormat="1" ht="14.25" x14ac:dyDescent="0.2">
      <c r="A768" s="321"/>
      <c r="B768" s="147" t="s">
        <v>76</v>
      </c>
      <c r="C768" s="122"/>
      <c r="D768" s="122"/>
      <c r="E768" s="122"/>
      <c r="F768" s="122"/>
      <c r="G768" s="122" t="s">
        <v>62</v>
      </c>
      <c r="H768" s="122"/>
      <c r="I768" s="122" t="s">
        <v>62</v>
      </c>
      <c r="J768" s="122"/>
      <c r="K768" s="122" t="str">
        <f t="shared" si="364"/>
        <v>X</v>
      </c>
      <c r="L768" s="122" t="s">
        <v>62</v>
      </c>
      <c r="M768" s="122"/>
      <c r="N768" s="122"/>
      <c r="O768" s="74" t="s">
        <v>62</v>
      </c>
      <c r="P768" s="74" t="s">
        <v>62</v>
      </c>
      <c r="Q768" s="74" t="s">
        <v>62</v>
      </c>
      <c r="R768" s="74" t="s">
        <v>62</v>
      </c>
    </row>
    <row r="769" spans="1:19" s="85" customFormat="1" ht="65.45" customHeight="1" x14ac:dyDescent="0.2">
      <c r="A769" s="321"/>
      <c r="B769" s="148" t="s">
        <v>192</v>
      </c>
      <c r="C769" s="122"/>
      <c r="D769" s="122" t="s">
        <v>62</v>
      </c>
      <c r="E769" s="122"/>
      <c r="F769" s="122"/>
      <c r="G769" s="122">
        <f>G766</f>
        <v>0</v>
      </c>
      <c r="H769" s="122">
        <f t="shared" ref="H769:J769" si="393">H766</f>
        <v>0</v>
      </c>
      <c r="I769" s="122">
        <f t="shared" si="393"/>
        <v>0</v>
      </c>
      <c r="J769" s="122">
        <f t="shared" si="393"/>
        <v>0</v>
      </c>
      <c r="K769" s="122">
        <f t="shared" si="364"/>
        <v>0</v>
      </c>
      <c r="L769" s="122" t="s">
        <v>62</v>
      </c>
      <c r="M769" s="84">
        <v>46022</v>
      </c>
      <c r="N769" s="84">
        <v>46022</v>
      </c>
      <c r="O769" s="78"/>
      <c r="P769" s="74" t="s">
        <v>62</v>
      </c>
      <c r="Q769" s="78"/>
      <c r="R769" s="78"/>
    </row>
    <row r="770" spans="1:19" s="85" customFormat="1" ht="15" customHeight="1" x14ac:dyDescent="0.2">
      <c r="A770" s="321"/>
      <c r="B770" s="147" t="s">
        <v>193</v>
      </c>
      <c r="C770" s="122"/>
      <c r="D770" s="122"/>
      <c r="E770" s="122"/>
      <c r="F770" s="122"/>
      <c r="G770" s="122" t="s">
        <v>62</v>
      </c>
      <c r="H770" s="122"/>
      <c r="I770" s="122" t="s">
        <v>62</v>
      </c>
      <c r="J770" s="122"/>
      <c r="K770" s="122" t="str">
        <f t="shared" si="364"/>
        <v>X</v>
      </c>
      <c r="L770" s="122" t="s">
        <v>62</v>
      </c>
      <c r="M770" s="122"/>
      <c r="N770" s="122"/>
      <c r="O770" s="74" t="s">
        <v>62</v>
      </c>
      <c r="P770" s="74" t="s">
        <v>62</v>
      </c>
      <c r="Q770" s="74" t="s">
        <v>62</v>
      </c>
      <c r="R770" s="74" t="s">
        <v>62</v>
      </c>
    </row>
    <row r="771" spans="1:19" s="85" customFormat="1" ht="38.65" customHeight="1" x14ac:dyDescent="0.2">
      <c r="A771" s="321"/>
      <c r="B771" s="148" t="s">
        <v>330</v>
      </c>
      <c r="C771" s="122"/>
      <c r="D771" s="122" t="s">
        <v>62</v>
      </c>
      <c r="E771" s="122"/>
      <c r="F771" s="122"/>
      <c r="G771" s="122">
        <f>G767</f>
        <v>0</v>
      </c>
      <c r="H771" s="122">
        <f t="shared" ref="H771:J771" si="394">H767</f>
        <v>0</v>
      </c>
      <c r="I771" s="122">
        <f t="shared" si="394"/>
        <v>0</v>
      </c>
      <c r="J771" s="122">
        <f t="shared" si="394"/>
        <v>0</v>
      </c>
      <c r="K771" s="122">
        <f t="shared" si="364"/>
        <v>0</v>
      </c>
      <c r="L771" s="122" t="s">
        <v>62</v>
      </c>
      <c r="M771" s="84">
        <v>46022</v>
      </c>
      <c r="N771" s="84">
        <v>46022</v>
      </c>
      <c r="O771" s="78"/>
      <c r="P771" s="74" t="s">
        <v>62</v>
      </c>
      <c r="Q771" s="78"/>
      <c r="R771" s="78"/>
    </row>
    <row r="772" spans="1:19" s="85" customFormat="1" ht="21" customHeight="1" x14ac:dyDescent="0.2">
      <c r="A772" s="321"/>
      <c r="B772" s="147" t="s">
        <v>71</v>
      </c>
      <c r="C772" s="122"/>
      <c r="D772" s="122"/>
      <c r="E772" s="122"/>
      <c r="F772" s="122"/>
      <c r="G772" s="122" t="s">
        <v>62</v>
      </c>
      <c r="H772" s="122"/>
      <c r="I772" s="122" t="s">
        <v>62</v>
      </c>
      <c r="J772" s="122"/>
      <c r="K772" s="122" t="str">
        <f t="shared" si="364"/>
        <v>X</v>
      </c>
      <c r="L772" s="122" t="s">
        <v>62</v>
      </c>
      <c r="M772" s="122"/>
      <c r="N772" s="122"/>
      <c r="O772" s="74" t="s">
        <v>62</v>
      </c>
      <c r="P772" s="74" t="s">
        <v>62</v>
      </c>
      <c r="Q772" s="74" t="s">
        <v>62</v>
      </c>
      <c r="R772" s="74" t="s">
        <v>62</v>
      </c>
    </row>
    <row r="773" spans="1:19" s="85" customFormat="1" ht="21" customHeight="1" x14ac:dyDescent="0.25">
      <c r="A773" s="322"/>
      <c r="B773" s="148" t="s">
        <v>72</v>
      </c>
      <c r="C773" s="122"/>
      <c r="D773" s="122" t="s">
        <v>62</v>
      </c>
      <c r="E773" s="122"/>
      <c r="F773" s="122"/>
      <c r="G773" s="122">
        <f>G771</f>
        <v>0</v>
      </c>
      <c r="H773" s="122">
        <f t="shared" ref="H773:J773" si="395">H771</f>
        <v>0</v>
      </c>
      <c r="I773" s="122">
        <f t="shared" si="395"/>
        <v>0</v>
      </c>
      <c r="J773" s="122">
        <f t="shared" si="395"/>
        <v>0</v>
      </c>
      <c r="K773" s="122">
        <f t="shared" si="364"/>
        <v>0</v>
      </c>
      <c r="L773" s="122" t="s">
        <v>62</v>
      </c>
      <c r="M773" s="84">
        <v>46022</v>
      </c>
      <c r="N773" s="84">
        <v>46022</v>
      </c>
      <c r="O773" s="78"/>
      <c r="P773" s="74" t="s">
        <v>62</v>
      </c>
      <c r="Q773" s="78"/>
      <c r="R773" s="78"/>
      <c r="S773" s="56"/>
    </row>
    <row r="774" spans="1:19" s="56" customFormat="1" ht="74.45" customHeight="1" x14ac:dyDescent="0.25">
      <c r="A774" s="320" t="s">
        <v>309</v>
      </c>
      <c r="B774" s="137" t="str">
        <f>B766</f>
        <v>Результат предоставления субсидии 2 (код субсидии № 7056):</v>
      </c>
      <c r="C774" s="80" t="s">
        <v>59</v>
      </c>
      <c r="D774" s="81" t="s">
        <v>60</v>
      </c>
      <c r="E774" s="81" t="s">
        <v>61</v>
      </c>
      <c r="F774" s="80">
        <v>642</v>
      </c>
      <c r="G774" s="80"/>
      <c r="H774" s="80">
        <f>G774</f>
        <v>0</v>
      </c>
      <c r="I774" s="80">
        <v>0</v>
      </c>
      <c r="J774" s="80">
        <v>0</v>
      </c>
      <c r="K774" s="80">
        <f t="shared" si="364"/>
        <v>0</v>
      </c>
      <c r="L774" s="80"/>
      <c r="M774" s="122" t="s">
        <v>62</v>
      </c>
      <c r="N774" s="122" t="s">
        <v>62</v>
      </c>
      <c r="O774" s="78"/>
      <c r="P774" s="78"/>
      <c r="Q774" s="78"/>
      <c r="R774" s="78"/>
      <c r="S774" s="85"/>
    </row>
    <row r="775" spans="1:19" s="85" customFormat="1" ht="15.75" x14ac:dyDescent="0.2">
      <c r="A775" s="321"/>
      <c r="B775" s="146" t="s">
        <v>70</v>
      </c>
      <c r="C775" s="122"/>
      <c r="D775" s="122" t="s">
        <v>62</v>
      </c>
      <c r="E775" s="122"/>
      <c r="F775" s="122"/>
      <c r="G775" s="122">
        <f>G774</f>
        <v>0</v>
      </c>
      <c r="H775" s="122">
        <f t="shared" ref="H775:J775" si="396">H774</f>
        <v>0</v>
      </c>
      <c r="I775" s="122">
        <f t="shared" si="396"/>
        <v>0</v>
      </c>
      <c r="J775" s="122">
        <f t="shared" si="396"/>
        <v>0</v>
      </c>
      <c r="K775" s="122">
        <f t="shared" ref="K775:K838" si="397">G775</f>
        <v>0</v>
      </c>
      <c r="L775" s="122" t="s">
        <v>62</v>
      </c>
      <c r="M775" s="84">
        <v>46022</v>
      </c>
      <c r="N775" s="84">
        <v>46022</v>
      </c>
      <c r="O775" s="78"/>
      <c r="P775" s="74" t="s">
        <v>62</v>
      </c>
      <c r="Q775" s="78"/>
      <c r="R775" s="78"/>
    </row>
    <row r="776" spans="1:19" s="85" customFormat="1" ht="14.25" x14ac:dyDescent="0.2">
      <c r="A776" s="321"/>
      <c r="B776" s="147" t="s">
        <v>76</v>
      </c>
      <c r="C776" s="122"/>
      <c r="D776" s="122"/>
      <c r="E776" s="122"/>
      <c r="F776" s="122"/>
      <c r="G776" s="122" t="s">
        <v>62</v>
      </c>
      <c r="H776" s="122"/>
      <c r="I776" s="122" t="s">
        <v>62</v>
      </c>
      <c r="J776" s="122"/>
      <c r="K776" s="122" t="str">
        <f t="shared" si="397"/>
        <v>X</v>
      </c>
      <c r="L776" s="122" t="s">
        <v>62</v>
      </c>
      <c r="M776" s="122"/>
      <c r="N776" s="122"/>
      <c r="O776" s="74" t="s">
        <v>62</v>
      </c>
      <c r="P776" s="74" t="s">
        <v>62</v>
      </c>
      <c r="Q776" s="74" t="s">
        <v>62</v>
      </c>
      <c r="R776" s="74" t="s">
        <v>62</v>
      </c>
    </row>
    <row r="777" spans="1:19" s="85" customFormat="1" ht="65.45" customHeight="1" x14ac:dyDescent="0.2">
      <c r="A777" s="321"/>
      <c r="B777" s="148" t="s">
        <v>192</v>
      </c>
      <c r="C777" s="122"/>
      <c r="D777" s="122" t="s">
        <v>62</v>
      </c>
      <c r="E777" s="122"/>
      <c r="F777" s="122"/>
      <c r="G777" s="122">
        <f>G774</f>
        <v>0</v>
      </c>
      <c r="H777" s="122">
        <f t="shared" ref="H777:J777" si="398">H774</f>
        <v>0</v>
      </c>
      <c r="I777" s="122">
        <f t="shared" si="398"/>
        <v>0</v>
      </c>
      <c r="J777" s="122">
        <f t="shared" si="398"/>
        <v>0</v>
      </c>
      <c r="K777" s="122">
        <f t="shared" si="397"/>
        <v>0</v>
      </c>
      <c r="L777" s="122" t="s">
        <v>62</v>
      </c>
      <c r="M777" s="84">
        <v>46022</v>
      </c>
      <c r="N777" s="84">
        <v>46022</v>
      </c>
      <c r="O777" s="78"/>
      <c r="P777" s="74" t="s">
        <v>62</v>
      </c>
      <c r="Q777" s="78"/>
      <c r="R777" s="78"/>
    </row>
    <row r="778" spans="1:19" s="85" customFormat="1" ht="15" customHeight="1" x14ac:dyDescent="0.2">
      <c r="A778" s="321"/>
      <c r="B778" s="147" t="s">
        <v>193</v>
      </c>
      <c r="C778" s="122"/>
      <c r="D778" s="122"/>
      <c r="E778" s="122"/>
      <c r="F778" s="122"/>
      <c r="G778" s="122" t="s">
        <v>62</v>
      </c>
      <c r="H778" s="122"/>
      <c r="I778" s="122" t="s">
        <v>62</v>
      </c>
      <c r="J778" s="122"/>
      <c r="K778" s="122" t="str">
        <f t="shared" si="397"/>
        <v>X</v>
      </c>
      <c r="L778" s="122" t="s">
        <v>62</v>
      </c>
      <c r="M778" s="122"/>
      <c r="N778" s="122"/>
      <c r="O778" s="74" t="s">
        <v>62</v>
      </c>
      <c r="P778" s="74" t="s">
        <v>62</v>
      </c>
      <c r="Q778" s="74" t="s">
        <v>62</v>
      </c>
      <c r="R778" s="74" t="s">
        <v>62</v>
      </c>
    </row>
    <row r="779" spans="1:19" s="85" customFormat="1" ht="38.65" customHeight="1" x14ac:dyDescent="0.2">
      <c r="A779" s="321"/>
      <c r="B779" s="148" t="s">
        <v>330</v>
      </c>
      <c r="C779" s="122"/>
      <c r="D779" s="122" t="s">
        <v>62</v>
      </c>
      <c r="E779" s="122"/>
      <c r="F779" s="122"/>
      <c r="G779" s="122">
        <f>G775</f>
        <v>0</v>
      </c>
      <c r="H779" s="122">
        <f t="shared" ref="H779:J779" si="399">H775</f>
        <v>0</v>
      </c>
      <c r="I779" s="122">
        <f t="shared" si="399"/>
        <v>0</v>
      </c>
      <c r="J779" s="122">
        <f t="shared" si="399"/>
        <v>0</v>
      </c>
      <c r="K779" s="122">
        <f t="shared" si="397"/>
        <v>0</v>
      </c>
      <c r="L779" s="122" t="s">
        <v>62</v>
      </c>
      <c r="M779" s="84">
        <v>46022</v>
      </c>
      <c r="N779" s="84">
        <v>46022</v>
      </c>
      <c r="O779" s="78"/>
      <c r="P779" s="74" t="s">
        <v>62</v>
      </c>
      <c r="Q779" s="78"/>
      <c r="R779" s="78"/>
    </row>
    <row r="780" spans="1:19" s="85" customFormat="1" ht="21" customHeight="1" x14ac:dyDescent="0.2">
      <c r="A780" s="321"/>
      <c r="B780" s="147" t="s">
        <v>71</v>
      </c>
      <c r="C780" s="122"/>
      <c r="D780" s="122"/>
      <c r="E780" s="122"/>
      <c r="F780" s="122"/>
      <c r="G780" s="122" t="s">
        <v>62</v>
      </c>
      <c r="H780" s="122"/>
      <c r="I780" s="122" t="s">
        <v>62</v>
      </c>
      <c r="J780" s="122"/>
      <c r="K780" s="122" t="str">
        <f t="shared" si="397"/>
        <v>X</v>
      </c>
      <c r="L780" s="122" t="s">
        <v>62</v>
      </c>
      <c r="M780" s="122"/>
      <c r="N780" s="122"/>
      <c r="O780" s="74" t="s">
        <v>62</v>
      </c>
      <c r="P780" s="74" t="s">
        <v>62</v>
      </c>
      <c r="Q780" s="74" t="s">
        <v>62</v>
      </c>
      <c r="R780" s="74" t="s">
        <v>62</v>
      </c>
    </row>
    <row r="781" spans="1:19" s="85" customFormat="1" ht="21" customHeight="1" x14ac:dyDescent="0.25">
      <c r="A781" s="322"/>
      <c r="B781" s="148" t="s">
        <v>72</v>
      </c>
      <c r="C781" s="122"/>
      <c r="D781" s="122" t="s">
        <v>62</v>
      </c>
      <c r="E781" s="122"/>
      <c r="F781" s="122"/>
      <c r="G781" s="122">
        <f>G779</f>
        <v>0</v>
      </c>
      <c r="H781" s="122">
        <f t="shared" ref="H781:J781" si="400">H779</f>
        <v>0</v>
      </c>
      <c r="I781" s="122">
        <f t="shared" si="400"/>
        <v>0</v>
      </c>
      <c r="J781" s="122">
        <f t="shared" si="400"/>
        <v>0</v>
      </c>
      <c r="K781" s="122">
        <f t="shared" si="397"/>
        <v>0</v>
      </c>
      <c r="L781" s="122" t="s">
        <v>62</v>
      </c>
      <c r="M781" s="84">
        <v>46022</v>
      </c>
      <c r="N781" s="84">
        <v>46022</v>
      </c>
      <c r="O781" s="78"/>
      <c r="P781" s="74" t="s">
        <v>62</v>
      </c>
      <c r="Q781" s="78"/>
      <c r="R781" s="78"/>
      <c r="S781" s="56"/>
    </row>
    <row r="782" spans="1:19" s="56" customFormat="1" ht="74.45" customHeight="1" x14ac:dyDescent="0.25">
      <c r="A782" s="320" t="s">
        <v>310</v>
      </c>
      <c r="B782" s="137" t="str">
        <f>B774</f>
        <v>Результат предоставления субсидии 2 (код субсидии № 7056):</v>
      </c>
      <c r="C782" s="80" t="s">
        <v>59</v>
      </c>
      <c r="D782" s="81" t="s">
        <v>60</v>
      </c>
      <c r="E782" s="81" t="s">
        <v>61</v>
      </c>
      <c r="F782" s="80">
        <v>642</v>
      </c>
      <c r="G782" s="80">
        <v>1</v>
      </c>
      <c r="H782" s="80">
        <f>G782</f>
        <v>1</v>
      </c>
      <c r="I782" s="80">
        <v>0</v>
      </c>
      <c r="J782" s="80">
        <v>0</v>
      </c>
      <c r="K782" s="80">
        <f t="shared" si="397"/>
        <v>1</v>
      </c>
      <c r="L782" s="80"/>
      <c r="M782" s="122" t="s">
        <v>62</v>
      </c>
      <c r="N782" s="122" t="s">
        <v>62</v>
      </c>
      <c r="O782" s="78">
        <v>50000</v>
      </c>
      <c r="P782" s="78"/>
      <c r="Q782" s="78"/>
      <c r="R782" s="78"/>
      <c r="S782" s="85"/>
    </row>
    <row r="783" spans="1:19" s="85" customFormat="1" ht="15.75" x14ac:dyDescent="0.2">
      <c r="A783" s="321"/>
      <c r="B783" s="146" t="s">
        <v>70</v>
      </c>
      <c r="C783" s="122"/>
      <c r="D783" s="122" t="s">
        <v>62</v>
      </c>
      <c r="E783" s="122"/>
      <c r="F783" s="122"/>
      <c r="G783" s="122">
        <f>G782</f>
        <v>1</v>
      </c>
      <c r="H783" s="122">
        <f t="shared" ref="H783:J783" si="401">H782</f>
        <v>1</v>
      </c>
      <c r="I783" s="122">
        <f t="shared" si="401"/>
        <v>0</v>
      </c>
      <c r="J783" s="122">
        <f t="shared" si="401"/>
        <v>0</v>
      </c>
      <c r="K783" s="122">
        <f t="shared" si="397"/>
        <v>1</v>
      </c>
      <c r="L783" s="122" t="s">
        <v>62</v>
      </c>
      <c r="M783" s="84">
        <v>46022</v>
      </c>
      <c r="N783" s="84">
        <v>46022</v>
      </c>
      <c r="O783" s="78"/>
      <c r="P783" s="74" t="s">
        <v>62</v>
      </c>
      <c r="Q783" s="78"/>
      <c r="R783" s="78"/>
    </row>
    <row r="784" spans="1:19" s="85" customFormat="1" ht="14.25" x14ac:dyDescent="0.2">
      <c r="A784" s="321"/>
      <c r="B784" s="147" t="s">
        <v>76</v>
      </c>
      <c r="C784" s="122"/>
      <c r="D784" s="122"/>
      <c r="E784" s="122"/>
      <c r="F784" s="122"/>
      <c r="G784" s="122" t="s">
        <v>62</v>
      </c>
      <c r="H784" s="122"/>
      <c r="I784" s="122" t="s">
        <v>62</v>
      </c>
      <c r="J784" s="122"/>
      <c r="K784" s="122" t="str">
        <f t="shared" si="397"/>
        <v>X</v>
      </c>
      <c r="L784" s="122" t="s">
        <v>62</v>
      </c>
      <c r="M784" s="122"/>
      <c r="N784" s="122"/>
      <c r="O784" s="74" t="s">
        <v>62</v>
      </c>
      <c r="P784" s="74" t="s">
        <v>62</v>
      </c>
      <c r="Q784" s="74" t="s">
        <v>62</v>
      </c>
      <c r="R784" s="74" t="s">
        <v>62</v>
      </c>
    </row>
    <row r="785" spans="1:19" s="85" customFormat="1" ht="65.45" customHeight="1" x14ac:dyDescent="0.2">
      <c r="A785" s="321"/>
      <c r="B785" s="148" t="s">
        <v>192</v>
      </c>
      <c r="C785" s="122"/>
      <c r="D785" s="122" t="s">
        <v>62</v>
      </c>
      <c r="E785" s="122"/>
      <c r="F785" s="122"/>
      <c r="G785" s="122">
        <f>G782</f>
        <v>1</v>
      </c>
      <c r="H785" s="122">
        <f t="shared" ref="H785:J785" si="402">H782</f>
        <v>1</v>
      </c>
      <c r="I785" s="122">
        <f t="shared" si="402"/>
        <v>0</v>
      </c>
      <c r="J785" s="122">
        <f t="shared" si="402"/>
        <v>0</v>
      </c>
      <c r="K785" s="122">
        <f t="shared" si="397"/>
        <v>1</v>
      </c>
      <c r="L785" s="122" t="s">
        <v>62</v>
      </c>
      <c r="M785" s="84">
        <v>46022</v>
      </c>
      <c r="N785" s="84">
        <v>46022</v>
      </c>
      <c r="O785" s="78"/>
      <c r="P785" s="74" t="s">
        <v>62</v>
      </c>
      <c r="Q785" s="78"/>
      <c r="R785" s="78"/>
    </row>
    <row r="786" spans="1:19" s="85" customFormat="1" ht="15" customHeight="1" x14ac:dyDescent="0.2">
      <c r="A786" s="321"/>
      <c r="B786" s="147" t="s">
        <v>193</v>
      </c>
      <c r="C786" s="122"/>
      <c r="D786" s="122"/>
      <c r="E786" s="122"/>
      <c r="F786" s="122"/>
      <c r="G786" s="122" t="s">
        <v>62</v>
      </c>
      <c r="H786" s="122"/>
      <c r="I786" s="122" t="s">
        <v>62</v>
      </c>
      <c r="J786" s="122"/>
      <c r="K786" s="122" t="str">
        <f t="shared" si="397"/>
        <v>X</v>
      </c>
      <c r="L786" s="122" t="s">
        <v>62</v>
      </c>
      <c r="M786" s="122"/>
      <c r="N786" s="122"/>
      <c r="O786" s="74" t="s">
        <v>62</v>
      </c>
      <c r="P786" s="74" t="s">
        <v>62</v>
      </c>
      <c r="Q786" s="74" t="s">
        <v>62</v>
      </c>
      <c r="R786" s="74" t="s">
        <v>62</v>
      </c>
    </row>
    <row r="787" spans="1:19" s="85" customFormat="1" ht="38.65" customHeight="1" x14ac:dyDescent="0.2">
      <c r="A787" s="321"/>
      <c r="B787" s="148" t="s">
        <v>330</v>
      </c>
      <c r="C787" s="122"/>
      <c r="D787" s="122" t="s">
        <v>62</v>
      </c>
      <c r="E787" s="122"/>
      <c r="F787" s="122"/>
      <c r="G787" s="122">
        <f>G783</f>
        <v>1</v>
      </c>
      <c r="H787" s="122">
        <f t="shared" ref="H787:J787" si="403">H783</f>
        <v>1</v>
      </c>
      <c r="I787" s="122">
        <f t="shared" si="403"/>
        <v>0</v>
      </c>
      <c r="J787" s="122">
        <f t="shared" si="403"/>
        <v>0</v>
      </c>
      <c r="K787" s="122">
        <f t="shared" si="397"/>
        <v>1</v>
      </c>
      <c r="L787" s="122" t="s">
        <v>62</v>
      </c>
      <c r="M787" s="84">
        <v>46022</v>
      </c>
      <c r="N787" s="84">
        <v>46022</v>
      </c>
      <c r="O787" s="78"/>
      <c r="P787" s="74" t="s">
        <v>62</v>
      </c>
      <c r="Q787" s="78"/>
      <c r="R787" s="78"/>
    </row>
    <row r="788" spans="1:19" s="85" customFormat="1" ht="21" customHeight="1" x14ac:dyDescent="0.2">
      <c r="A788" s="321"/>
      <c r="B788" s="147" t="s">
        <v>71</v>
      </c>
      <c r="C788" s="122"/>
      <c r="D788" s="122"/>
      <c r="E788" s="122"/>
      <c r="F788" s="122"/>
      <c r="G788" s="122" t="s">
        <v>62</v>
      </c>
      <c r="H788" s="122"/>
      <c r="I788" s="122" t="s">
        <v>62</v>
      </c>
      <c r="J788" s="122"/>
      <c r="K788" s="122" t="str">
        <f t="shared" si="397"/>
        <v>X</v>
      </c>
      <c r="L788" s="122" t="s">
        <v>62</v>
      </c>
      <c r="M788" s="122"/>
      <c r="N788" s="122"/>
      <c r="O788" s="74" t="s">
        <v>62</v>
      </c>
      <c r="P788" s="74" t="s">
        <v>62</v>
      </c>
      <c r="Q788" s="74" t="s">
        <v>62</v>
      </c>
      <c r="R788" s="74" t="s">
        <v>62</v>
      </c>
    </row>
    <row r="789" spans="1:19" s="85" customFormat="1" ht="21" customHeight="1" x14ac:dyDescent="0.25">
      <c r="A789" s="322"/>
      <c r="B789" s="148" t="s">
        <v>72</v>
      </c>
      <c r="C789" s="122"/>
      <c r="D789" s="122" t="s">
        <v>62</v>
      </c>
      <c r="E789" s="122"/>
      <c r="F789" s="122"/>
      <c r="G789" s="122">
        <f>G787</f>
        <v>1</v>
      </c>
      <c r="H789" s="122">
        <f t="shared" ref="H789:J789" si="404">H787</f>
        <v>1</v>
      </c>
      <c r="I789" s="122">
        <f t="shared" si="404"/>
        <v>0</v>
      </c>
      <c r="J789" s="122">
        <f t="shared" si="404"/>
        <v>0</v>
      </c>
      <c r="K789" s="122">
        <f t="shared" si="397"/>
        <v>1</v>
      </c>
      <c r="L789" s="122" t="s">
        <v>62</v>
      </c>
      <c r="M789" s="84">
        <v>46022</v>
      </c>
      <c r="N789" s="84">
        <v>46022</v>
      </c>
      <c r="O789" s="78"/>
      <c r="P789" s="74" t="s">
        <v>62</v>
      </c>
      <c r="Q789" s="78"/>
      <c r="R789" s="78"/>
      <c r="S789" s="56"/>
    </row>
    <row r="790" spans="1:19" s="56" customFormat="1" ht="74.45" customHeight="1" x14ac:dyDescent="0.25">
      <c r="A790" s="320" t="s">
        <v>311</v>
      </c>
      <c r="B790" s="137" t="str">
        <f>B782</f>
        <v>Результат предоставления субсидии 2 (код субсидии № 7056):</v>
      </c>
      <c r="C790" s="80" t="s">
        <v>59</v>
      </c>
      <c r="D790" s="81" t="s">
        <v>60</v>
      </c>
      <c r="E790" s="81" t="s">
        <v>61</v>
      </c>
      <c r="F790" s="80">
        <v>642</v>
      </c>
      <c r="G790" s="80">
        <v>2</v>
      </c>
      <c r="H790" s="80">
        <f>G790</f>
        <v>2</v>
      </c>
      <c r="I790" s="80">
        <v>0</v>
      </c>
      <c r="J790" s="80">
        <v>0</v>
      </c>
      <c r="K790" s="80">
        <f t="shared" si="397"/>
        <v>2</v>
      </c>
      <c r="L790" s="80"/>
      <c r="M790" s="122" t="s">
        <v>62</v>
      </c>
      <c r="N790" s="122" t="s">
        <v>62</v>
      </c>
      <c r="O790" s="78">
        <v>50000</v>
      </c>
      <c r="P790" s="78"/>
      <c r="Q790" s="78"/>
      <c r="R790" s="78"/>
      <c r="S790" s="85"/>
    </row>
    <row r="791" spans="1:19" s="85" customFormat="1" ht="15.75" x14ac:dyDescent="0.2">
      <c r="A791" s="321"/>
      <c r="B791" s="146" t="s">
        <v>70</v>
      </c>
      <c r="C791" s="122"/>
      <c r="D791" s="122" t="s">
        <v>62</v>
      </c>
      <c r="E791" s="122"/>
      <c r="F791" s="122"/>
      <c r="G791" s="122">
        <f>G790</f>
        <v>2</v>
      </c>
      <c r="H791" s="122">
        <f t="shared" ref="H791:J791" si="405">H790</f>
        <v>2</v>
      </c>
      <c r="I791" s="122">
        <f t="shared" si="405"/>
        <v>0</v>
      </c>
      <c r="J791" s="122">
        <f t="shared" si="405"/>
        <v>0</v>
      </c>
      <c r="K791" s="122">
        <f t="shared" si="397"/>
        <v>2</v>
      </c>
      <c r="L791" s="122" t="s">
        <v>62</v>
      </c>
      <c r="M791" s="84">
        <v>46022</v>
      </c>
      <c r="N791" s="84">
        <v>46022</v>
      </c>
      <c r="O791" s="78"/>
      <c r="P791" s="74" t="s">
        <v>62</v>
      </c>
      <c r="Q791" s="78"/>
      <c r="R791" s="78"/>
    </row>
    <row r="792" spans="1:19" s="85" customFormat="1" ht="14.25" x14ac:dyDescent="0.2">
      <c r="A792" s="321"/>
      <c r="B792" s="147" t="s">
        <v>76</v>
      </c>
      <c r="C792" s="122"/>
      <c r="D792" s="122"/>
      <c r="E792" s="122"/>
      <c r="F792" s="122"/>
      <c r="G792" s="122" t="s">
        <v>62</v>
      </c>
      <c r="H792" s="122"/>
      <c r="I792" s="122" t="s">
        <v>62</v>
      </c>
      <c r="J792" s="122"/>
      <c r="K792" s="122" t="str">
        <f t="shared" si="397"/>
        <v>X</v>
      </c>
      <c r="L792" s="122" t="s">
        <v>62</v>
      </c>
      <c r="M792" s="122"/>
      <c r="N792" s="122"/>
      <c r="O792" s="74" t="s">
        <v>62</v>
      </c>
      <c r="P792" s="74" t="s">
        <v>62</v>
      </c>
      <c r="Q792" s="74" t="s">
        <v>62</v>
      </c>
      <c r="R792" s="74" t="s">
        <v>62</v>
      </c>
    </row>
    <row r="793" spans="1:19" s="85" customFormat="1" ht="65.45" customHeight="1" x14ac:dyDescent="0.2">
      <c r="A793" s="321"/>
      <c r="B793" s="148" t="s">
        <v>192</v>
      </c>
      <c r="C793" s="122"/>
      <c r="D793" s="122" t="s">
        <v>62</v>
      </c>
      <c r="E793" s="122"/>
      <c r="F793" s="122"/>
      <c r="G793" s="122">
        <f>G790</f>
        <v>2</v>
      </c>
      <c r="H793" s="122">
        <f t="shared" ref="H793:J793" si="406">H790</f>
        <v>2</v>
      </c>
      <c r="I793" s="122">
        <f t="shared" si="406"/>
        <v>0</v>
      </c>
      <c r="J793" s="122">
        <f t="shared" si="406"/>
        <v>0</v>
      </c>
      <c r="K793" s="122">
        <f t="shared" si="397"/>
        <v>2</v>
      </c>
      <c r="L793" s="122" t="s">
        <v>62</v>
      </c>
      <c r="M793" s="84">
        <v>46022</v>
      </c>
      <c r="N793" s="84">
        <v>46022</v>
      </c>
      <c r="O793" s="78"/>
      <c r="P793" s="74" t="s">
        <v>62</v>
      </c>
      <c r="Q793" s="78"/>
      <c r="R793" s="78"/>
    </row>
    <row r="794" spans="1:19" s="85" customFormat="1" ht="15" customHeight="1" x14ac:dyDescent="0.2">
      <c r="A794" s="321"/>
      <c r="B794" s="147" t="s">
        <v>193</v>
      </c>
      <c r="C794" s="122"/>
      <c r="D794" s="122"/>
      <c r="E794" s="122"/>
      <c r="F794" s="122"/>
      <c r="G794" s="122" t="s">
        <v>62</v>
      </c>
      <c r="H794" s="122"/>
      <c r="I794" s="122" t="s">
        <v>62</v>
      </c>
      <c r="J794" s="122"/>
      <c r="K794" s="122" t="str">
        <f t="shared" si="397"/>
        <v>X</v>
      </c>
      <c r="L794" s="122" t="s">
        <v>62</v>
      </c>
      <c r="M794" s="122"/>
      <c r="N794" s="122"/>
      <c r="O794" s="74" t="s">
        <v>62</v>
      </c>
      <c r="P794" s="74" t="s">
        <v>62</v>
      </c>
      <c r="Q794" s="74" t="s">
        <v>62</v>
      </c>
      <c r="R794" s="74" t="s">
        <v>62</v>
      </c>
    </row>
    <row r="795" spans="1:19" s="85" customFormat="1" ht="38.65" customHeight="1" x14ac:dyDescent="0.2">
      <c r="A795" s="321"/>
      <c r="B795" s="148" t="s">
        <v>330</v>
      </c>
      <c r="C795" s="122"/>
      <c r="D795" s="122" t="s">
        <v>62</v>
      </c>
      <c r="E795" s="122"/>
      <c r="F795" s="122"/>
      <c r="G795" s="122">
        <f>G791</f>
        <v>2</v>
      </c>
      <c r="H795" s="122">
        <f t="shared" ref="H795:J795" si="407">H791</f>
        <v>2</v>
      </c>
      <c r="I795" s="122">
        <f t="shared" si="407"/>
        <v>0</v>
      </c>
      <c r="J795" s="122">
        <f t="shared" si="407"/>
        <v>0</v>
      </c>
      <c r="K795" s="122">
        <f t="shared" si="397"/>
        <v>2</v>
      </c>
      <c r="L795" s="122" t="s">
        <v>62</v>
      </c>
      <c r="M795" s="84">
        <v>46022</v>
      </c>
      <c r="N795" s="84">
        <v>46022</v>
      </c>
      <c r="O795" s="78"/>
      <c r="P795" s="74" t="s">
        <v>62</v>
      </c>
      <c r="Q795" s="78"/>
      <c r="R795" s="78"/>
    </row>
    <row r="796" spans="1:19" s="85" customFormat="1" ht="21" customHeight="1" x14ac:dyDescent="0.2">
      <c r="A796" s="321"/>
      <c r="B796" s="147" t="s">
        <v>71</v>
      </c>
      <c r="C796" s="122"/>
      <c r="D796" s="122"/>
      <c r="E796" s="122"/>
      <c r="F796" s="122"/>
      <c r="G796" s="122" t="s">
        <v>62</v>
      </c>
      <c r="H796" s="122"/>
      <c r="I796" s="122" t="s">
        <v>62</v>
      </c>
      <c r="J796" s="122"/>
      <c r="K796" s="122" t="str">
        <f t="shared" si="397"/>
        <v>X</v>
      </c>
      <c r="L796" s="122" t="s">
        <v>62</v>
      </c>
      <c r="M796" s="122"/>
      <c r="N796" s="122"/>
      <c r="O796" s="74" t="s">
        <v>62</v>
      </c>
      <c r="P796" s="74" t="s">
        <v>62</v>
      </c>
      <c r="Q796" s="74" t="s">
        <v>62</v>
      </c>
      <c r="R796" s="74" t="s">
        <v>62</v>
      </c>
    </row>
    <row r="797" spans="1:19" s="85" customFormat="1" ht="21" customHeight="1" x14ac:dyDescent="0.25">
      <c r="A797" s="322"/>
      <c r="B797" s="148" t="s">
        <v>72</v>
      </c>
      <c r="C797" s="122"/>
      <c r="D797" s="122" t="s">
        <v>62</v>
      </c>
      <c r="E797" s="122"/>
      <c r="F797" s="122"/>
      <c r="G797" s="122">
        <f>G795</f>
        <v>2</v>
      </c>
      <c r="H797" s="122">
        <f t="shared" ref="H797:J797" si="408">H795</f>
        <v>2</v>
      </c>
      <c r="I797" s="122">
        <f t="shared" si="408"/>
        <v>0</v>
      </c>
      <c r="J797" s="122">
        <f t="shared" si="408"/>
        <v>0</v>
      </c>
      <c r="K797" s="122">
        <f t="shared" si="397"/>
        <v>2</v>
      </c>
      <c r="L797" s="122" t="s">
        <v>62</v>
      </c>
      <c r="M797" s="84">
        <v>46022</v>
      </c>
      <c r="N797" s="84">
        <v>46022</v>
      </c>
      <c r="O797" s="78"/>
      <c r="P797" s="74" t="s">
        <v>62</v>
      </c>
      <c r="Q797" s="78"/>
      <c r="R797" s="78"/>
      <c r="S797" s="56"/>
    </row>
    <row r="798" spans="1:19" s="56" customFormat="1" ht="74.45" customHeight="1" x14ac:dyDescent="0.25">
      <c r="A798" s="320" t="s">
        <v>312</v>
      </c>
      <c r="B798" s="137" t="str">
        <f>B790</f>
        <v>Результат предоставления субсидии 2 (код субсидии № 7056):</v>
      </c>
      <c r="C798" s="80" t="s">
        <v>59</v>
      </c>
      <c r="D798" s="81" t="s">
        <v>60</v>
      </c>
      <c r="E798" s="81" t="s">
        <v>61</v>
      </c>
      <c r="F798" s="80">
        <v>642</v>
      </c>
      <c r="G798" s="80"/>
      <c r="H798" s="80">
        <f>G798</f>
        <v>0</v>
      </c>
      <c r="I798" s="80">
        <v>0</v>
      </c>
      <c r="J798" s="80">
        <v>0</v>
      </c>
      <c r="K798" s="80">
        <f t="shared" si="397"/>
        <v>0</v>
      </c>
      <c r="L798" s="80"/>
      <c r="M798" s="122" t="s">
        <v>62</v>
      </c>
      <c r="N798" s="122" t="s">
        <v>62</v>
      </c>
      <c r="O798" s="78"/>
      <c r="P798" s="78"/>
      <c r="Q798" s="78"/>
      <c r="R798" s="78"/>
      <c r="S798" s="85"/>
    </row>
    <row r="799" spans="1:19" s="85" customFormat="1" ht="15.75" x14ac:dyDescent="0.2">
      <c r="A799" s="321"/>
      <c r="B799" s="146" t="s">
        <v>70</v>
      </c>
      <c r="C799" s="122"/>
      <c r="D799" s="122" t="s">
        <v>62</v>
      </c>
      <c r="E799" s="122"/>
      <c r="F799" s="122"/>
      <c r="G799" s="122">
        <f>G798</f>
        <v>0</v>
      </c>
      <c r="H799" s="122">
        <f t="shared" ref="H799:J799" si="409">H798</f>
        <v>0</v>
      </c>
      <c r="I799" s="122">
        <f t="shared" si="409"/>
        <v>0</v>
      </c>
      <c r="J799" s="122">
        <f t="shared" si="409"/>
        <v>0</v>
      </c>
      <c r="K799" s="122">
        <f t="shared" si="397"/>
        <v>0</v>
      </c>
      <c r="L799" s="122" t="s">
        <v>62</v>
      </c>
      <c r="M799" s="84">
        <v>46022</v>
      </c>
      <c r="N799" s="84">
        <v>46022</v>
      </c>
      <c r="O799" s="78"/>
      <c r="P799" s="74" t="s">
        <v>62</v>
      </c>
      <c r="Q799" s="78"/>
      <c r="R799" s="78"/>
    </row>
    <row r="800" spans="1:19" s="85" customFormat="1" ht="14.25" x14ac:dyDescent="0.2">
      <c r="A800" s="321"/>
      <c r="B800" s="147" t="s">
        <v>76</v>
      </c>
      <c r="C800" s="122"/>
      <c r="D800" s="122"/>
      <c r="E800" s="122"/>
      <c r="F800" s="122"/>
      <c r="G800" s="122" t="s">
        <v>62</v>
      </c>
      <c r="H800" s="122"/>
      <c r="I800" s="122" t="s">
        <v>62</v>
      </c>
      <c r="J800" s="122"/>
      <c r="K800" s="122" t="str">
        <f t="shared" si="397"/>
        <v>X</v>
      </c>
      <c r="L800" s="122" t="s">
        <v>62</v>
      </c>
      <c r="M800" s="122"/>
      <c r="N800" s="122"/>
      <c r="O800" s="74" t="s">
        <v>62</v>
      </c>
      <c r="P800" s="74" t="s">
        <v>62</v>
      </c>
      <c r="Q800" s="74" t="s">
        <v>62</v>
      </c>
      <c r="R800" s="74" t="s">
        <v>62</v>
      </c>
    </row>
    <row r="801" spans="1:19" s="85" customFormat="1" ht="65.45" customHeight="1" x14ac:dyDescent="0.2">
      <c r="A801" s="321"/>
      <c r="B801" s="148" t="s">
        <v>192</v>
      </c>
      <c r="C801" s="122"/>
      <c r="D801" s="122" t="s">
        <v>62</v>
      </c>
      <c r="E801" s="122"/>
      <c r="F801" s="122"/>
      <c r="G801" s="122">
        <f>G798</f>
        <v>0</v>
      </c>
      <c r="H801" s="122">
        <f t="shared" ref="H801:J801" si="410">H798</f>
        <v>0</v>
      </c>
      <c r="I801" s="122">
        <f t="shared" si="410"/>
        <v>0</v>
      </c>
      <c r="J801" s="122">
        <f t="shared" si="410"/>
        <v>0</v>
      </c>
      <c r="K801" s="122">
        <f t="shared" si="397"/>
        <v>0</v>
      </c>
      <c r="L801" s="122" t="s">
        <v>62</v>
      </c>
      <c r="M801" s="84">
        <v>46022</v>
      </c>
      <c r="N801" s="84">
        <v>46022</v>
      </c>
      <c r="O801" s="78"/>
      <c r="P801" s="74" t="s">
        <v>62</v>
      </c>
      <c r="Q801" s="78"/>
      <c r="R801" s="78"/>
    </row>
    <row r="802" spans="1:19" s="85" customFormat="1" ht="15" customHeight="1" x14ac:dyDescent="0.2">
      <c r="A802" s="321"/>
      <c r="B802" s="147" t="s">
        <v>193</v>
      </c>
      <c r="C802" s="122"/>
      <c r="D802" s="122"/>
      <c r="E802" s="122"/>
      <c r="F802" s="122"/>
      <c r="G802" s="122" t="s">
        <v>62</v>
      </c>
      <c r="H802" s="122"/>
      <c r="I802" s="122" t="s">
        <v>62</v>
      </c>
      <c r="J802" s="122"/>
      <c r="K802" s="122" t="str">
        <f t="shared" si="397"/>
        <v>X</v>
      </c>
      <c r="L802" s="122" t="s">
        <v>62</v>
      </c>
      <c r="M802" s="122"/>
      <c r="N802" s="122"/>
      <c r="O802" s="74" t="s">
        <v>62</v>
      </c>
      <c r="P802" s="74" t="s">
        <v>62</v>
      </c>
      <c r="Q802" s="74" t="s">
        <v>62</v>
      </c>
      <c r="R802" s="74" t="s">
        <v>62</v>
      </c>
    </row>
    <row r="803" spans="1:19" s="85" customFormat="1" ht="38.65" customHeight="1" x14ac:dyDescent="0.2">
      <c r="A803" s="321"/>
      <c r="B803" s="148" t="s">
        <v>330</v>
      </c>
      <c r="C803" s="122"/>
      <c r="D803" s="122" t="s">
        <v>62</v>
      </c>
      <c r="E803" s="122"/>
      <c r="F803" s="122"/>
      <c r="G803" s="122">
        <f>G799</f>
        <v>0</v>
      </c>
      <c r="H803" s="122">
        <f t="shared" ref="H803:J803" si="411">H799</f>
        <v>0</v>
      </c>
      <c r="I803" s="122">
        <f t="shared" si="411"/>
        <v>0</v>
      </c>
      <c r="J803" s="122">
        <f t="shared" si="411"/>
        <v>0</v>
      </c>
      <c r="K803" s="122">
        <f t="shared" si="397"/>
        <v>0</v>
      </c>
      <c r="L803" s="122" t="s">
        <v>62</v>
      </c>
      <c r="M803" s="84">
        <v>46022</v>
      </c>
      <c r="N803" s="84">
        <v>46022</v>
      </c>
      <c r="O803" s="78"/>
      <c r="P803" s="74" t="s">
        <v>62</v>
      </c>
      <c r="Q803" s="78"/>
      <c r="R803" s="78"/>
    </row>
    <row r="804" spans="1:19" s="85" customFormat="1" ht="21" customHeight="1" x14ac:dyDescent="0.2">
      <c r="A804" s="321"/>
      <c r="B804" s="147" t="s">
        <v>71</v>
      </c>
      <c r="C804" s="122"/>
      <c r="D804" s="122"/>
      <c r="E804" s="122"/>
      <c r="F804" s="122"/>
      <c r="G804" s="122" t="s">
        <v>62</v>
      </c>
      <c r="H804" s="122"/>
      <c r="I804" s="122" t="s">
        <v>62</v>
      </c>
      <c r="J804" s="122"/>
      <c r="K804" s="122" t="str">
        <f t="shared" si="397"/>
        <v>X</v>
      </c>
      <c r="L804" s="122" t="s">
        <v>62</v>
      </c>
      <c r="M804" s="122"/>
      <c r="N804" s="122"/>
      <c r="O804" s="74" t="s">
        <v>62</v>
      </c>
      <c r="P804" s="74" t="s">
        <v>62</v>
      </c>
      <c r="Q804" s="74" t="s">
        <v>62</v>
      </c>
      <c r="R804" s="74" t="s">
        <v>62</v>
      </c>
    </row>
    <row r="805" spans="1:19" s="85" customFormat="1" ht="21" customHeight="1" x14ac:dyDescent="0.25">
      <c r="A805" s="322"/>
      <c r="B805" s="148" t="s">
        <v>72</v>
      </c>
      <c r="C805" s="122"/>
      <c r="D805" s="122" t="s">
        <v>62</v>
      </c>
      <c r="E805" s="122"/>
      <c r="F805" s="122"/>
      <c r="G805" s="122">
        <f>G803</f>
        <v>0</v>
      </c>
      <c r="H805" s="122">
        <f t="shared" ref="H805:J805" si="412">H803</f>
        <v>0</v>
      </c>
      <c r="I805" s="122">
        <f t="shared" si="412"/>
        <v>0</v>
      </c>
      <c r="J805" s="122">
        <f t="shared" si="412"/>
        <v>0</v>
      </c>
      <c r="K805" s="122">
        <f t="shared" si="397"/>
        <v>0</v>
      </c>
      <c r="L805" s="122" t="s">
        <v>62</v>
      </c>
      <c r="M805" s="84">
        <v>46022</v>
      </c>
      <c r="N805" s="84">
        <v>46022</v>
      </c>
      <c r="O805" s="78"/>
      <c r="P805" s="74" t="s">
        <v>62</v>
      </c>
      <c r="Q805" s="78"/>
      <c r="R805" s="78"/>
      <c r="S805" s="56"/>
    </row>
    <row r="806" spans="1:19" s="56" customFormat="1" ht="74.45" customHeight="1" x14ac:dyDescent="0.25">
      <c r="A806" s="320" t="s">
        <v>313</v>
      </c>
      <c r="B806" s="137" t="str">
        <f>B798</f>
        <v>Результат предоставления субсидии 2 (код субсидии № 7056):</v>
      </c>
      <c r="C806" s="80" t="s">
        <v>59</v>
      </c>
      <c r="D806" s="81" t="s">
        <v>60</v>
      </c>
      <c r="E806" s="81" t="s">
        <v>61</v>
      </c>
      <c r="F806" s="80">
        <v>642</v>
      </c>
      <c r="G806" s="80"/>
      <c r="H806" s="80">
        <f>G806</f>
        <v>0</v>
      </c>
      <c r="I806" s="80">
        <v>0</v>
      </c>
      <c r="J806" s="80">
        <v>0</v>
      </c>
      <c r="K806" s="80">
        <f t="shared" si="397"/>
        <v>0</v>
      </c>
      <c r="L806" s="80"/>
      <c r="M806" s="122" t="s">
        <v>62</v>
      </c>
      <c r="N806" s="122" t="s">
        <v>62</v>
      </c>
      <c r="O806" s="78"/>
      <c r="P806" s="78"/>
      <c r="Q806" s="78"/>
      <c r="R806" s="78"/>
      <c r="S806" s="85"/>
    </row>
    <row r="807" spans="1:19" s="85" customFormat="1" ht="15.75" x14ac:dyDescent="0.2">
      <c r="A807" s="321"/>
      <c r="B807" s="146" t="s">
        <v>70</v>
      </c>
      <c r="C807" s="122"/>
      <c r="D807" s="122" t="s">
        <v>62</v>
      </c>
      <c r="E807" s="122"/>
      <c r="F807" s="122"/>
      <c r="G807" s="122">
        <f>G806</f>
        <v>0</v>
      </c>
      <c r="H807" s="122">
        <f t="shared" ref="H807:J807" si="413">H806</f>
        <v>0</v>
      </c>
      <c r="I807" s="122">
        <f t="shared" si="413"/>
        <v>0</v>
      </c>
      <c r="J807" s="122">
        <f t="shared" si="413"/>
        <v>0</v>
      </c>
      <c r="K807" s="122">
        <f t="shared" si="397"/>
        <v>0</v>
      </c>
      <c r="L807" s="122" t="s">
        <v>62</v>
      </c>
      <c r="M807" s="84">
        <v>46022</v>
      </c>
      <c r="N807" s="84">
        <v>46022</v>
      </c>
      <c r="O807" s="78"/>
      <c r="P807" s="74" t="s">
        <v>62</v>
      </c>
      <c r="Q807" s="78"/>
      <c r="R807" s="78"/>
    </row>
    <row r="808" spans="1:19" s="85" customFormat="1" ht="14.25" x14ac:dyDescent="0.2">
      <c r="A808" s="321"/>
      <c r="B808" s="147" t="s">
        <v>76</v>
      </c>
      <c r="C808" s="122"/>
      <c r="D808" s="122"/>
      <c r="E808" s="122"/>
      <c r="F808" s="122"/>
      <c r="G808" s="122" t="s">
        <v>62</v>
      </c>
      <c r="H808" s="122"/>
      <c r="I808" s="122" t="s">
        <v>62</v>
      </c>
      <c r="J808" s="122"/>
      <c r="K808" s="122" t="str">
        <f t="shared" si="397"/>
        <v>X</v>
      </c>
      <c r="L808" s="122" t="s">
        <v>62</v>
      </c>
      <c r="M808" s="122"/>
      <c r="N808" s="122"/>
      <c r="O808" s="74" t="s">
        <v>62</v>
      </c>
      <c r="P808" s="74" t="s">
        <v>62</v>
      </c>
      <c r="Q808" s="74" t="s">
        <v>62</v>
      </c>
      <c r="R808" s="74" t="s">
        <v>62</v>
      </c>
    </row>
    <row r="809" spans="1:19" s="85" customFormat="1" ht="65.45" customHeight="1" x14ac:dyDescent="0.2">
      <c r="A809" s="321"/>
      <c r="B809" s="148" t="s">
        <v>192</v>
      </c>
      <c r="C809" s="122"/>
      <c r="D809" s="122" t="s">
        <v>62</v>
      </c>
      <c r="E809" s="122"/>
      <c r="F809" s="122"/>
      <c r="G809" s="122">
        <f>G806</f>
        <v>0</v>
      </c>
      <c r="H809" s="122">
        <f t="shared" ref="H809:J809" si="414">H806</f>
        <v>0</v>
      </c>
      <c r="I809" s="122">
        <f t="shared" si="414"/>
        <v>0</v>
      </c>
      <c r="J809" s="122">
        <f t="shared" si="414"/>
        <v>0</v>
      </c>
      <c r="K809" s="122">
        <f t="shared" si="397"/>
        <v>0</v>
      </c>
      <c r="L809" s="122" t="s">
        <v>62</v>
      </c>
      <c r="M809" s="84">
        <v>46022</v>
      </c>
      <c r="N809" s="84">
        <v>46022</v>
      </c>
      <c r="O809" s="78"/>
      <c r="P809" s="74" t="s">
        <v>62</v>
      </c>
      <c r="Q809" s="78"/>
      <c r="R809" s="78"/>
    </row>
    <row r="810" spans="1:19" s="85" customFormat="1" ht="15" customHeight="1" x14ac:dyDescent="0.2">
      <c r="A810" s="321"/>
      <c r="B810" s="147" t="s">
        <v>193</v>
      </c>
      <c r="C810" s="122"/>
      <c r="D810" s="122"/>
      <c r="E810" s="122"/>
      <c r="F810" s="122"/>
      <c r="G810" s="122" t="s">
        <v>62</v>
      </c>
      <c r="H810" s="122"/>
      <c r="I810" s="122" t="s">
        <v>62</v>
      </c>
      <c r="J810" s="122"/>
      <c r="K810" s="122" t="str">
        <f t="shared" si="397"/>
        <v>X</v>
      </c>
      <c r="L810" s="122" t="s">
        <v>62</v>
      </c>
      <c r="M810" s="122"/>
      <c r="N810" s="122"/>
      <c r="O810" s="74" t="s">
        <v>62</v>
      </c>
      <c r="P810" s="74" t="s">
        <v>62</v>
      </c>
      <c r="Q810" s="74" t="s">
        <v>62</v>
      </c>
      <c r="R810" s="74" t="s">
        <v>62</v>
      </c>
    </row>
    <row r="811" spans="1:19" s="85" customFormat="1" ht="38.65" customHeight="1" x14ac:dyDescent="0.2">
      <c r="A811" s="321"/>
      <c r="B811" s="148" t="s">
        <v>330</v>
      </c>
      <c r="C811" s="122"/>
      <c r="D811" s="122" t="s">
        <v>62</v>
      </c>
      <c r="E811" s="122"/>
      <c r="F811" s="122"/>
      <c r="G811" s="122">
        <f>G807</f>
        <v>0</v>
      </c>
      <c r="H811" s="122">
        <f t="shared" ref="H811:J811" si="415">H807</f>
        <v>0</v>
      </c>
      <c r="I811" s="122">
        <f t="shared" si="415"/>
        <v>0</v>
      </c>
      <c r="J811" s="122">
        <f t="shared" si="415"/>
        <v>0</v>
      </c>
      <c r="K811" s="122">
        <f t="shared" si="397"/>
        <v>0</v>
      </c>
      <c r="L811" s="122" t="s">
        <v>62</v>
      </c>
      <c r="M811" s="84">
        <v>46022</v>
      </c>
      <c r="N811" s="84">
        <v>46022</v>
      </c>
      <c r="O811" s="78"/>
      <c r="P811" s="74" t="s">
        <v>62</v>
      </c>
      <c r="Q811" s="78"/>
      <c r="R811" s="78"/>
    </row>
    <row r="812" spans="1:19" s="85" customFormat="1" ht="21" customHeight="1" x14ac:dyDescent="0.2">
      <c r="A812" s="321"/>
      <c r="B812" s="147" t="s">
        <v>71</v>
      </c>
      <c r="C812" s="122"/>
      <c r="D812" s="122"/>
      <c r="E812" s="122"/>
      <c r="F812" s="122"/>
      <c r="G812" s="122" t="s">
        <v>62</v>
      </c>
      <c r="H812" s="122"/>
      <c r="I812" s="122" t="s">
        <v>62</v>
      </c>
      <c r="J812" s="122"/>
      <c r="K812" s="122" t="str">
        <f t="shared" si="397"/>
        <v>X</v>
      </c>
      <c r="L812" s="122" t="s">
        <v>62</v>
      </c>
      <c r="M812" s="122"/>
      <c r="N812" s="122"/>
      <c r="O812" s="74" t="s">
        <v>62</v>
      </c>
      <c r="P812" s="74" t="s">
        <v>62</v>
      </c>
      <c r="Q812" s="74" t="s">
        <v>62</v>
      </c>
      <c r="R812" s="74" t="s">
        <v>62</v>
      </c>
    </row>
    <row r="813" spans="1:19" s="85" customFormat="1" ht="21" customHeight="1" x14ac:dyDescent="0.25">
      <c r="A813" s="322"/>
      <c r="B813" s="148" t="s">
        <v>72</v>
      </c>
      <c r="C813" s="122"/>
      <c r="D813" s="122" t="s">
        <v>62</v>
      </c>
      <c r="E813" s="122"/>
      <c r="F813" s="122"/>
      <c r="G813" s="122">
        <f>G811</f>
        <v>0</v>
      </c>
      <c r="H813" s="122">
        <f t="shared" ref="H813:J813" si="416">H811</f>
        <v>0</v>
      </c>
      <c r="I813" s="122">
        <f t="shared" si="416"/>
        <v>0</v>
      </c>
      <c r="J813" s="122">
        <f t="shared" si="416"/>
        <v>0</v>
      </c>
      <c r="K813" s="122">
        <f t="shared" si="397"/>
        <v>0</v>
      </c>
      <c r="L813" s="122" t="s">
        <v>62</v>
      </c>
      <c r="M813" s="84">
        <v>46022</v>
      </c>
      <c r="N813" s="84">
        <v>46022</v>
      </c>
      <c r="O813" s="78"/>
      <c r="P813" s="74" t="s">
        <v>62</v>
      </c>
      <c r="Q813" s="78"/>
      <c r="R813" s="78"/>
      <c r="S813" s="56"/>
    </row>
    <row r="814" spans="1:19" s="56" customFormat="1" ht="74.45" customHeight="1" x14ac:dyDescent="0.25">
      <c r="A814" s="320" t="s">
        <v>314</v>
      </c>
      <c r="B814" s="137" t="str">
        <f>B806</f>
        <v>Результат предоставления субсидии 2 (код субсидии № 7056):</v>
      </c>
      <c r="C814" s="80" t="s">
        <v>59</v>
      </c>
      <c r="D814" s="81" t="s">
        <v>60</v>
      </c>
      <c r="E814" s="81" t="s">
        <v>61</v>
      </c>
      <c r="F814" s="80">
        <v>642</v>
      </c>
      <c r="G814" s="80">
        <v>1</v>
      </c>
      <c r="H814" s="80">
        <f>G814</f>
        <v>1</v>
      </c>
      <c r="I814" s="80">
        <v>0</v>
      </c>
      <c r="J814" s="80">
        <v>0</v>
      </c>
      <c r="K814" s="80">
        <f t="shared" si="397"/>
        <v>1</v>
      </c>
      <c r="L814" s="80"/>
      <c r="M814" s="122" t="s">
        <v>62</v>
      </c>
      <c r="N814" s="122" t="s">
        <v>62</v>
      </c>
      <c r="O814" s="78">
        <v>80000</v>
      </c>
      <c r="P814" s="78"/>
      <c r="Q814" s="78"/>
      <c r="R814" s="78"/>
      <c r="S814" s="85"/>
    </row>
    <row r="815" spans="1:19" s="85" customFormat="1" ht="15.75" x14ac:dyDescent="0.2">
      <c r="A815" s="321"/>
      <c r="B815" s="146" t="s">
        <v>70</v>
      </c>
      <c r="C815" s="122"/>
      <c r="D815" s="122" t="s">
        <v>62</v>
      </c>
      <c r="E815" s="122"/>
      <c r="F815" s="122"/>
      <c r="G815" s="122">
        <f>G814</f>
        <v>1</v>
      </c>
      <c r="H815" s="122">
        <f t="shared" ref="H815:J815" si="417">H814</f>
        <v>1</v>
      </c>
      <c r="I815" s="122">
        <f t="shared" si="417"/>
        <v>0</v>
      </c>
      <c r="J815" s="122">
        <f t="shared" si="417"/>
        <v>0</v>
      </c>
      <c r="K815" s="122">
        <f t="shared" si="397"/>
        <v>1</v>
      </c>
      <c r="L815" s="122" t="s">
        <v>62</v>
      </c>
      <c r="M815" s="84">
        <v>46022</v>
      </c>
      <c r="N815" s="84">
        <v>46022</v>
      </c>
      <c r="O815" s="78"/>
      <c r="P815" s="74" t="s">
        <v>62</v>
      </c>
      <c r="Q815" s="78"/>
      <c r="R815" s="78"/>
    </row>
    <row r="816" spans="1:19" s="85" customFormat="1" ht="14.25" x14ac:dyDescent="0.2">
      <c r="A816" s="321"/>
      <c r="B816" s="147" t="s">
        <v>76</v>
      </c>
      <c r="C816" s="122"/>
      <c r="D816" s="122"/>
      <c r="E816" s="122"/>
      <c r="F816" s="122"/>
      <c r="G816" s="122" t="s">
        <v>62</v>
      </c>
      <c r="H816" s="122"/>
      <c r="I816" s="122" t="s">
        <v>62</v>
      </c>
      <c r="J816" s="122"/>
      <c r="K816" s="122" t="str">
        <f t="shared" si="397"/>
        <v>X</v>
      </c>
      <c r="L816" s="122" t="s">
        <v>62</v>
      </c>
      <c r="M816" s="122"/>
      <c r="N816" s="122"/>
      <c r="O816" s="74" t="s">
        <v>62</v>
      </c>
      <c r="P816" s="74" t="s">
        <v>62</v>
      </c>
      <c r="Q816" s="74" t="s">
        <v>62</v>
      </c>
      <c r="R816" s="74" t="s">
        <v>62</v>
      </c>
    </row>
    <row r="817" spans="1:19" s="85" customFormat="1" ht="65.45" customHeight="1" x14ac:dyDescent="0.2">
      <c r="A817" s="321"/>
      <c r="B817" s="148" t="s">
        <v>192</v>
      </c>
      <c r="C817" s="122"/>
      <c r="D817" s="122" t="s">
        <v>62</v>
      </c>
      <c r="E817" s="122"/>
      <c r="F817" s="122"/>
      <c r="G817" s="122">
        <f>G814</f>
        <v>1</v>
      </c>
      <c r="H817" s="122">
        <f t="shared" ref="H817:J817" si="418">H814</f>
        <v>1</v>
      </c>
      <c r="I817" s="122">
        <f t="shared" si="418"/>
        <v>0</v>
      </c>
      <c r="J817" s="122">
        <f t="shared" si="418"/>
        <v>0</v>
      </c>
      <c r="K817" s="122">
        <f t="shared" si="397"/>
        <v>1</v>
      </c>
      <c r="L817" s="122" t="s">
        <v>62</v>
      </c>
      <c r="M817" s="84">
        <v>46022</v>
      </c>
      <c r="N817" s="84">
        <v>46022</v>
      </c>
      <c r="O817" s="78"/>
      <c r="P817" s="74" t="s">
        <v>62</v>
      </c>
      <c r="Q817" s="78"/>
      <c r="R817" s="78"/>
    </row>
    <row r="818" spans="1:19" s="85" customFormat="1" ht="15" customHeight="1" x14ac:dyDescent="0.2">
      <c r="A818" s="321"/>
      <c r="B818" s="147" t="s">
        <v>193</v>
      </c>
      <c r="C818" s="122"/>
      <c r="D818" s="122"/>
      <c r="E818" s="122"/>
      <c r="F818" s="122"/>
      <c r="G818" s="122" t="s">
        <v>62</v>
      </c>
      <c r="H818" s="122"/>
      <c r="I818" s="122" t="s">
        <v>62</v>
      </c>
      <c r="J818" s="122"/>
      <c r="K818" s="122" t="str">
        <f t="shared" si="397"/>
        <v>X</v>
      </c>
      <c r="L818" s="122" t="s">
        <v>62</v>
      </c>
      <c r="M818" s="122"/>
      <c r="N818" s="122"/>
      <c r="O818" s="74" t="s">
        <v>62</v>
      </c>
      <c r="P818" s="74" t="s">
        <v>62</v>
      </c>
      <c r="Q818" s="74" t="s">
        <v>62</v>
      </c>
      <c r="R818" s="74" t="s">
        <v>62</v>
      </c>
    </row>
    <row r="819" spans="1:19" s="85" customFormat="1" ht="38.65" customHeight="1" x14ac:dyDescent="0.2">
      <c r="A819" s="321"/>
      <c r="B819" s="148" t="s">
        <v>330</v>
      </c>
      <c r="C819" s="122"/>
      <c r="D819" s="122" t="s">
        <v>62</v>
      </c>
      <c r="E819" s="122"/>
      <c r="F819" s="122"/>
      <c r="G819" s="122">
        <f>G815</f>
        <v>1</v>
      </c>
      <c r="H819" s="122">
        <f t="shared" ref="H819:J819" si="419">H815</f>
        <v>1</v>
      </c>
      <c r="I819" s="122">
        <f t="shared" si="419"/>
        <v>0</v>
      </c>
      <c r="J819" s="122">
        <f t="shared" si="419"/>
        <v>0</v>
      </c>
      <c r="K819" s="122">
        <f t="shared" si="397"/>
        <v>1</v>
      </c>
      <c r="L819" s="122" t="s">
        <v>62</v>
      </c>
      <c r="M819" s="84">
        <v>46022</v>
      </c>
      <c r="N819" s="84">
        <v>46022</v>
      </c>
      <c r="O819" s="78"/>
      <c r="P819" s="74" t="s">
        <v>62</v>
      </c>
      <c r="Q819" s="78"/>
      <c r="R819" s="78"/>
    </row>
    <row r="820" spans="1:19" s="85" customFormat="1" ht="21" customHeight="1" x14ac:dyDescent="0.2">
      <c r="A820" s="321"/>
      <c r="B820" s="147" t="s">
        <v>71</v>
      </c>
      <c r="C820" s="122"/>
      <c r="D820" s="122"/>
      <c r="E820" s="122"/>
      <c r="F820" s="122"/>
      <c r="G820" s="122" t="s">
        <v>62</v>
      </c>
      <c r="H820" s="122"/>
      <c r="I820" s="122" t="s">
        <v>62</v>
      </c>
      <c r="J820" s="122"/>
      <c r="K820" s="122" t="str">
        <f t="shared" si="397"/>
        <v>X</v>
      </c>
      <c r="L820" s="122" t="s">
        <v>62</v>
      </c>
      <c r="M820" s="122"/>
      <c r="N820" s="122"/>
      <c r="O820" s="74" t="s">
        <v>62</v>
      </c>
      <c r="P820" s="74" t="s">
        <v>62</v>
      </c>
      <c r="Q820" s="74" t="s">
        <v>62</v>
      </c>
      <c r="R820" s="74" t="s">
        <v>62</v>
      </c>
    </row>
    <row r="821" spans="1:19" s="85" customFormat="1" ht="21" customHeight="1" x14ac:dyDescent="0.25">
      <c r="A821" s="322"/>
      <c r="B821" s="148" t="s">
        <v>72</v>
      </c>
      <c r="C821" s="122"/>
      <c r="D821" s="122" t="s">
        <v>62</v>
      </c>
      <c r="E821" s="122"/>
      <c r="F821" s="122"/>
      <c r="G821" s="122">
        <f>G819</f>
        <v>1</v>
      </c>
      <c r="H821" s="122">
        <f t="shared" ref="H821:J821" si="420">H819</f>
        <v>1</v>
      </c>
      <c r="I821" s="122">
        <f t="shared" si="420"/>
        <v>0</v>
      </c>
      <c r="J821" s="122">
        <f t="shared" si="420"/>
        <v>0</v>
      </c>
      <c r="K821" s="122">
        <f t="shared" si="397"/>
        <v>1</v>
      </c>
      <c r="L821" s="122" t="s">
        <v>62</v>
      </c>
      <c r="M821" s="84">
        <v>46022</v>
      </c>
      <c r="N821" s="84">
        <v>46022</v>
      </c>
      <c r="O821" s="78"/>
      <c r="P821" s="74" t="s">
        <v>62</v>
      </c>
      <c r="Q821" s="78"/>
      <c r="R821" s="78"/>
      <c r="S821" s="56"/>
    </row>
    <row r="822" spans="1:19" s="56" customFormat="1" ht="74.45" customHeight="1" x14ac:dyDescent="0.25">
      <c r="A822" s="320" t="s">
        <v>315</v>
      </c>
      <c r="B822" s="137" t="str">
        <f>B814</f>
        <v>Результат предоставления субсидии 2 (код субсидии № 7056):</v>
      </c>
      <c r="C822" s="80" t="s">
        <v>59</v>
      </c>
      <c r="D822" s="81" t="s">
        <v>60</v>
      </c>
      <c r="E822" s="81" t="s">
        <v>61</v>
      </c>
      <c r="F822" s="80">
        <v>642</v>
      </c>
      <c r="G822" s="80">
        <v>1</v>
      </c>
      <c r="H822" s="80">
        <f>G822</f>
        <v>1</v>
      </c>
      <c r="I822" s="80">
        <v>0</v>
      </c>
      <c r="J822" s="80">
        <v>0</v>
      </c>
      <c r="K822" s="80">
        <f t="shared" si="397"/>
        <v>1</v>
      </c>
      <c r="L822" s="80"/>
      <c r="M822" s="122" t="s">
        <v>62</v>
      </c>
      <c r="N822" s="122" t="s">
        <v>62</v>
      </c>
      <c r="O822" s="78">
        <v>50000</v>
      </c>
      <c r="P822" s="78"/>
      <c r="Q822" s="78"/>
      <c r="R822" s="78"/>
      <c r="S822" s="85"/>
    </row>
    <row r="823" spans="1:19" s="85" customFormat="1" ht="15.75" x14ac:dyDescent="0.2">
      <c r="A823" s="321"/>
      <c r="B823" s="146" t="s">
        <v>70</v>
      </c>
      <c r="C823" s="122"/>
      <c r="D823" s="122" t="s">
        <v>62</v>
      </c>
      <c r="E823" s="122"/>
      <c r="F823" s="122"/>
      <c r="G823" s="122">
        <f>G822</f>
        <v>1</v>
      </c>
      <c r="H823" s="122">
        <f t="shared" ref="H823:J823" si="421">H822</f>
        <v>1</v>
      </c>
      <c r="I823" s="122">
        <f t="shared" si="421"/>
        <v>0</v>
      </c>
      <c r="J823" s="122">
        <f t="shared" si="421"/>
        <v>0</v>
      </c>
      <c r="K823" s="122">
        <f t="shared" si="397"/>
        <v>1</v>
      </c>
      <c r="L823" s="122" t="s">
        <v>62</v>
      </c>
      <c r="M823" s="84">
        <v>46022</v>
      </c>
      <c r="N823" s="84">
        <v>46022</v>
      </c>
      <c r="O823" s="78"/>
      <c r="P823" s="74" t="s">
        <v>62</v>
      </c>
      <c r="Q823" s="78"/>
      <c r="R823" s="78"/>
    </row>
    <row r="824" spans="1:19" s="85" customFormat="1" ht="14.25" x14ac:dyDescent="0.2">
      <c r="A824" s="321"/>
      <c r="B824" s="147" t="s">
        <v>76</v>
      </c>
      <c r="C824" s="122"/>
      <c r="D824" s="122"/>
      <c r="E824" s="122"/>
      <c r="F824" s="122"/>
      <c r="G824" s="122" t="s">
        <v>62</v>
      </c>
      <c r="H824" s="122"/>
      <c r="I824" s="122" t="s">
        <v>62</v>
      </c>
      <c r="J824" s="122"/>
      <c r="K824" s="122" t="str">
        <f t="shared" si="397"/>
        <v>X</v>
      </c>
      <c r="L824" s="122" t="s">
        <v>62</v>
      </c>
      <c r="M824" s="122"/>
      <c r="N824" s="122"/>
      <c r="O824" s="74" t="s">
        <v>62</v>
      </c>
      <c r="P824" s="74" t="s">
        <v>62</v>
      </c>
      <c r="Q824" s="74" t="s">
        <v>62</v>
      </c>
      <c r="R824" s="74" t="s">
        <v>62</v>
      </c>
    </row>
    <row r="825" spans="1:19" s="85" customFormat="1" ht="65.45" customHeight="1" x14ac:dyDescent="0.2">
      <c r="A825" s="321"/>
      <c r="B825" s="148" t="s">
        <v>192</v>
      </c>
      <c r="C825" s="122"/>
      <c r="D825" s="122" t="s">
        <v>62</v>
      </c>
      <c r="E825" s="122"/>
      <c r="F825" s="122"/>
      <c r="G825" s="122">
        <f>G822</f>
        <v>1</v>
      </c>
      <c r="H825" s="122">
        <f t="shared" ref="H825:J825" si="422">H822</f>
        <v>1</v>
      </c>
      <c r="I825" s="122">
        <f t="shared" si="422"/>
        <v>0</v>
      </c>
      <c r="J825" s="122">
        <f t="shared" si="422"/>
        <v>0</v>
      </c>
      <c r="K825" s="122">
        <f t="shared" si="397"/>
        <v>1</v>
      </c>
      <c r="L825" s="122" t="s">
        <v>62</v>
      </c>
      <c r="M825" s="84">
        <v>46022</v>
      </c>
      <c r="N825" s="84">
        <v>46022</v>
      </c>
      <c r="O825" s="78"/>
      <c r="P825" s="74" t="s">
        <v>62</v>
      </c>
      <c r="Q825" s="78"/>
      <c r="R825" s="78"/>
    </row>
    <row r="826" spans="1:19" s="85" customFormat="1" ht="15" customHeight="1" x14ac:dyDescent="0.2">
      <c r="A826" s="321"/>
      <c r="B826" s="147" t="s">
        <v>193</v>
      </c>
      <c r="C826" s="122"/>
      <c r="D826" s="122"/>
      <c r="E826" s="122"/>
      <c r="F826" s="122"/>
      <c r="G826" s="122" t="s">
        <v>62</v>
      </c>
      <c r="H826" s="122"/>
      <c r="I826" s="122" t="s">
        <v>62</v>
      </c>
      <c r="J826" s="122"/>
      <c r="K826" s="122" t="str">
        <f t="shared" si="397"/>
        <v>X</v>
      </c>
      <c r="L826" s="122" t="s">
        <v>62</v>
      </c>
      <c r="M826" s="122"/>
      <c r="N826" s="122"/>
      <c r="O826" s="74" t="s">
        <v>62</v>
      </c>
      <c r="P826" s="74" t="s">
        <v>62</v>
      </c>
      <c r="Q826" s="74" t="s">
        <v>62</v>
      </c>
      <c r="R826" s="74" t="s">
        <v>62</v>
      </c>
    </row>
    <row r="827" spans="1:19" s="85" customFormat="1" ht="38.65" customHeight="1" x14ac:dyDescent="0.2">
      <c r="A827" s="321"/>
      <c r="B827" s="148" t="s">
        <v>330</v>
      </c>
      <c r="C827" s="122"/>
      <c r="D827" s="122" t="s">
        <v>62</v>
      </c>
      <c r="E827" s="122"/>
      <c r="F827" s="122"/>
      <c r="G827" s="122">
        <f>G823</f>
        <v>1</v>
      </c>
      <c r="H827" s="122">
        <f t="shared" ref="H827:J827" si="423">H823</f>
        <v>1</v>
      </c>
      <c r="I827" s="122">
        <f t="shared" si="423"/>
        <v>0</v>
      </c>
      <c r="J827" s="122">
        <f t="shared" si="423"/>
        <v>0</v>
      </c>
      <c r="K827" s="122">
        <f t="shared" si="397"/>
        <v>1</v>
      </c>
      <c r="L827" s="122" t="s">
        <v>62</v>
      </c>
      <c r="M827" s="84">
        <v>46022</v>
      </c>
      <c r="N827" s="84">
        <v>46022</v>
      </c>
      <c r="O827" s="78"/>
      <c r="P827" s="74" t="s">
        <v>62</v>
      </c>
      <c r="Q827" s="78"/>
      <c r="R827" s="78"/>
    </row>
    <row r="828" spans="1:19" s="85" customFormat="1" ht="21" customHeight="1" x14ac:dyDescent="0.2">
      <c r="A828" s="321"/>
      <c r="B828" s="147" t="s">
        <v>71</v>
      </c>
      <c r="C828" s="122"/>
      <c r="D828" s="122"/>
      <c r="E828" s="122"/>
      <c r="F828" s="122"/>
      <c r="G828" s="122" t="s">
        <v>62</v>
      </c>
      <c r="H828" s="122"/>
      <c r="I828" s="122" t="s">
        <v>62</v>
      </c>
      <c r="J828" s="122"/>
      <c r="K828" s="122" t="str">
        <f t="shared" si="397"/>
        <v>X</v>
      </c>
      <c r="L828" s="122" t="s">
        <v>62</v>
      </c>
      <c r="M828" s="122"/>
      <c r="N828" s="122"/>
      <c r="O828" s="74" t="s">
        <v>62</v>
      </c>
      <c r="P828" s="74" t="s">
        <v>62</v>
      </c>
      <c r="Q828" s="74" t="s">
        <v>62</v>
      </c>
      <c r="R828" s="74" t="s">
        <v>62</v>
      </c>
    </row>
    <row r="829" spans="1:19" s="85" customFormat="1" ht="21" customHeight="1" x14ac:dyDescent="0.25">
      <c r="A829" s="322"/>
      <c r="B829" s="148" t="s">
        <v>72</v>
      </c>
      <c r="C829" s="122"/>
      <c r="D829" s="122" t="s">
        <v>62</v>
      </c>
      <c r="E829" s="122"/>
      <c r="F829" s="122"/>
      <c r="G829" s="122">
        <f>G827</f>
        <v>1</v>
      </c>
      <c r="H829" s="122">
        <f t="shared" ref="H829:J829" si="424">H827</f>
        <v>1</v>
      </c>
      <c r="I829" s="122">
        <f t="shared" si="424"/>
        <v>0</v>
      </c>
      <c r="J829" s="122">
        <f t="shared" si="424"/>
        <v>0</v>
      </c>
      <c r="K829" s="122">
        <f t="shared" si="397"/>
        <v>1</v>
      </c>
      <c r="L829" s="122" t="s">
        <v>62</v>
      </c>
      <c r="M829" s="84">
        <v>46022</v>
      </c>
      <c r="N829" s="84">
        <v>46022</v>
      </c>
      <c r="O829" s="78"/>
      <c r="P829" s="74" t="s">
        <v>62</v>
      </c>
      <c r="Q829" s="78"/>
      <c r="R829" s="78"/>
      <c r="S829" s="56"/>
    </row>
    <row r="830" spans="1:19" s="56" customFormat="1" ht="74.45" customHeight="1" x14ac:dyDescent="0.25">
      <c r="A830" s="320" t="s">
        <v>316</v>
      </c>
      <c r="B830" s="137" t="str">
        <f>B822</f>
        <v>Результат предоставления субсидии 2 (код субсидии № 7056):</v>
      </c>
      <c r="C830" s="80" t="s">
        <v>59</v>
      </c>
      <c r="D830" s="81" t="s">
        <v>60</v>
      </c>
      <c r="E830" s="81" t="s">
        <v>61</v>
      </c>
      <c r="F830" s="80">
        <v>642</v>
      </c>
      <c r="G830" s="80"/>
      <c r="H830" s="80">
        <f>G830</f>
        <v>0</v>
      </c>
      <c r="I830" s="80">
        <v>0</v>
      </c>
      <c r="J830" s="80">
        <v>0</v>
      </c>
      <c r="K830" s="80">
        <f t="shared" si="397"/>
        <v>0</v>
      </c>
      <c r="L830" s="80"/>
      <c r="M830" s="122" t="s">
        <v>62</v>
      </c>
      <c r="N830" s="122" t="s">
        <v>62</v>
      </c>
      <c r="O830" s="78"/>
      <c r="P830" s="78"/>
      <c r="Q830" s="78"/>
      <c r="R830" s="78"/>
      <c r="S830" s="85"/>
    </row>
    <row r="831" spans="1:19" s="85" customFormat="1" ht="15.75" x14ac:dyDescent="0.2">
      <c r="A831" s="321"/>
      <c r="B831" s="146" t="s">
        <v>70</v>
      </c>
      <c r="C831" s="122"/>
      <c r="D831" s="122" t="s">
        <v>62</v>
      </c>
      <c r="E831" s="122"/>
      <c r="F831" s="122"/>
      <c r="G831" s="122">
        <f>G830</f>
        <v>0</v>
      </c>
      <c r="H831" s="122">
        <f t="shared" ref="H831:J831" si="425">H830</f>
        <v>0</v>
      </c>
      <c r="I831" s="122">
        <f t="shared" si="425"/>
        <v>0</v>
      </c>
      <c r="J831" s="122">
        <f t="shared" si="425"/>
        <v>0</v>
      </c>
      <c r="K831" s="122">
        <f t="shared" si="397"/>
        <v>0</v>
      </c>
      <c r="L831" s="122" t="s">
        <v>62</v>
      </c>
      <c r="M831" s="84">
        <v>46022</v>
      </c>
      <c r="N831" s="84">
        <v>46022</v>
      </c>
      <c r="O831" s="78"/>
      <c r="P831" s="74" t="s">
        <v>62</v>
      </c>
      <c r="Q831" s="78"/>
      <c r="R831" s="78"/>
    </row>
    <row r="832" spans="1:19" s="85" customFormat="1" ht="14.25" x14ac:dyDescent="0.2">
      <c r="A832" s="321"/>
      <c r="B832" s="147" t="s">
        <v>76</v>
      </c>
      <c r="C832" s="122"/>
      <c r="D832" s="122"/>
      <c r="E832" s="122"/>
      <c r="F832" s="122"/>
      <c r="G832" s="122" t="s">
        <v>62</v>
      </c>
      <c r="H832" s="122"/>
      <c r="I832" s="122" t="s">
        <v>62</v>
      </c>
      <c r="J832" s="122"/>
      <c r="K832" s="122" t="str">
        <f t="shared" si="397"/>
        <v>X</v>
      </c>
      <c r="L832" s="122" t="s">
        <v>62</v>
      </c>
      <c r="M832" s="122"/>
      <c r="N832" s="122"/>
      <c r="O832" s="74" t="s">
        <v>62</v>
      </c>
      <c r="P832" s="74" t="s">
        <v>62</v>
      </c>
      <c r="Q832" s="74" t="s">
        <v>62</v>
      </c>
      <c r="R832" s="74" t="s">
        <v>62</v>
      </c>
    </row>
    <row r="833" spans="1:19" s="85" customFormat="1" ht="65.45" customHeight="1" x14ac:dyDescent="0.2">
      <c r="A833" s="321"/>
      <c r="B833" s="148" t="s">
        <v>192</v>
      </c>
      <c r="C833" s="122"/>
      <c r="D833" s="122" t="s">
        <v>62</v>
      </c>
      <c r="E833" s="122"/>
      <c r="F833" s="122"/>
      <c r="G833" s="122">
        <f>G830</f>
        <v>0</v>
      </c>
      <c r="H833" s="122">
        <f t="shared" ref="H833:J833" si="426">H830</f>
        <v>0</v>
      </c>
      <c r="I833" s="122">
        <f t="shared" si="426"/>
        <v>0</v>
      </c>
      <c r="J833" s="122">
        <f t="shared" si="426"/>
        <v>0</v>
      </c>
      <c r="K833" s="122">
        <f t="shared" si="397"/>
        <v>0</v>
      </c>
      <c r="L833" s="122" t="s">
        <v>62</v>
      </c>
      <c r="M833" s="84">
        <v>46022</v>
      </c>
      <c r="N833" s="84">
        <v>46022</v>
      </c>
      <c r="O833" s="78"/>
      <c r="P833" s="74" t="s">
        <v>62</v>
      </c>
      <c r="Q833" s="78"/>
      <c r="R833" s="78"/>
    </row>
    <row r="834" spans="1:19" s="85" customFormat="1" ht="15" customHeight="1" x14ac:dyDescent="0.2">
      <c r="A834" s="321"/>
      <c r="B834" s="147" t="s">
        <v>193</v>
      </c>
      <c r="C834" s="122"/>
      <c r="D834" s="122"/>
      <c r="E834" s="122"/>
      <c r="F834" s="122"/>
      <c r="G834" s="122" t="s">
        <v>62</v>
      </c>
      <c r="H834" s="122"/>
      <c r="I834" s="122" t="s">
        <v>62</v>
      </c>
      <c r="J834" s="122"/>
      <c r="K834" s="122" t="str">
        <f t="shared" si="397"/>
        <v>X</v>
      </c>
      <c r="L834" s="122" t="s">
        <v>62</v>
      </c>
      <c r="M834" s="122"/>
      <c r="N834" s="122"/>
      <c r="O834" s="74" t="s">
        <v>62</v>
      </c>
      <c r="P834" s="74" t="s">
        <v>62</v>
      </c>
      <c r="Q834" s="74" t="s">
        <v>62</v>
      </c>
      <c r="R834" s="74" t="s">
        <v>62</v>
      </c>
    </row>
    <row r="835" spans="1:19" s="85" customFormat="1" ht="38.65" customHeight="1" x14ac:dyDescent="0.2">
      <c r="A835" s="321"/>
      <c r="B835" s="148" t="s">
        <v>330</v>
      </c>
      <c r="C835" s="122"/>
      <c r="D835" s="122" t="s">
        <v>62</v>
      </c>
      <c r="E835" s="122"/>
      <c r="F835" s="122"/>
      <c r="G835" s="122">
        <f>G831</f>
        <v>0</v>
      </c>
      <c r="H835" s="122">
        <f t="shared" ref="H835:J835" si="427">H831</f>
        <v>0</v>
      </c>
      <c r="I835" s="122">
        <f t="shared" si="427"/>
        <v>0</v>
      </c>
      <c r="J835" s="122">
        <f t="shared" si="427"/>
        <v>0</v>
      </c>
      <c r="K835" s="122">
        <f t="shared" si="397"/>
        <v>0</v>
      </c>
      <c r="L835" s="122" t="s">
        <v>62</v>
      </c>
      <c r="M835" s="84">
        <v>46022</v>
      </c>
      <c r="N835" s="84">
        <v>46022</v>
      </c>
      <c r="O835" s="78"/>
      <c r="P835" s="74" t="s">
        <v>62</v>
      </c>
      <c r="Q835" s="78"/>
      <c r="R835" s="78"/>
    </row>
    <row r="836" spans="1:19" s="85" customFormat="1" ht="21" customHeight="1" x14ac:dyDescent="0.2">
      <c r="A836" s="321"/>
      <c r="B836" s="147" t="s">
        <v>71</v>
      </c>
      <c r="C836" s="122"/>
      <c r="D836" s="122"/>
      <c r="E836" s="122"/>
      <c r="F836" s="122"/>
      <c r="G836" s="122" t="s">
        <v>62</v>
      </c>
      <c r="H836" s="122"/>
      <c r="I836" s="122" t="s">
        <v>62</v>
      </c>
      <c r="J836" s="122"/>
      <c r="K836" s="122" t="str">
        <f t="shared" si="397"/>
        <v>X</v>
      </c>
      <c r="L836" s="122" t="s">
        <v>62</v>
      </c>
      <c r="M836" s="122"/>
      <c r="N836" s="122"/>
      <c r="O836" s="74" t="s">
        <v>62</v>
      </c>
      <c r="P836" s="74" t="s">
        <v>62</v>
      </c>
      <c r="Q836" s="74" t="s">
        <v>62</v>
      </c>
      <c r="R836" s="74" t="s">
        <v>62</v>
      </c>
    </row>
    <row r="837" spans="1:19" s="85" customFormat="1" ht="21" customHeight="1" x14ac:dyDescent="0.25">
      <c r="A837" s="322"/>
      <c r="B837" s="148" t="s">
        <v>72</v>
      </c>
      <c r="C837" s="122"/>
      <c r="D837" s="122" t="s">
        <v>62</v>
      </c>
      <c r="E837" s="122"/>
      <c r="F837" s="122"/>
      <c r="G837" s="122">
        <f>G835</f>
        <v>0</v>
      </c>
      <c r="H837" s="122">
        <f t="shared" ref="H837:J837" si="428">H835</f>
        <v>0</v>
      </c>
      <c r="I837" s="122">
        <f t="shared" si="428"/>
        <v>0</v>
      </c>
      <c r="J837" s="122">
        <f t="shared" si="428"/>
        <v>0</v>
      </c>
      <c r="K837" s="122">
        <f t="shared" si="397"/>
        <v>0</v>
      </c>
      <c r="L837" s="122" t="s">
        <v>62</v>
      </c>
      <c r="M837" s="84">
        <v>46022</v>
      </c>
      <c r="N837" s="84">
        <v>46022</v>
      </c>
      <c r="O837" s="78"/>
      <c r="P837" s="74" t="s">
        <v>62</v>
      </c>
      <c r="Q837" s="78"/>
      <c r="R837" s="78"/>
      <c r="S837" s="56"/>
    </row>
    <row r="838" spans="1:19" s="56" customFormat="1" ht="74.45" customHeight="1" x14ac:dyDescent="0.25">
      <c r="A838" s="320" t="s">
        <v>317</v>
      </c>
      <c r="B838" s="137" t="str">
        <f>B830</f>
        <v>Результат предоставления субсидии 2 (код субсидии № 7056):</v>
      </c>
      <c r="C838" s="80" t="s">
        <v>59</v>
      </c>
      <c r="D838" s="81" t="s">
        <v>60</v>
      </c>
      <c r="E838" s="81" t="s">
        <v>61</v>
      </c>
      <c r="F838" s="80">
        <v>642</v>
      </c>
      <c r="G838" s="80">
        <v>1</v>
      </c>
      <c r="H838" s="80">
        <f>G838</f>
        <v>1</v>
      </c>
      <c r="I838" s="80">
        <v>0</v>
      </c>
      <c r="J838" s="80">
        <v>0</v>
      </c>
      <c r="K838" s="80">
        <f t="shared" si="397"/>
        <v>1</v>
      </c>
      <c r="L838" s="80"/>
      <c r="M838" s="122" t="s">
        <v>62</v>
      </c>
      <c r="N838" s="122" t="s">
        <v>62</v>
      </c>
      <c r="O838" s="78">
        <v>50000</v>
      </c>
      <c r="P838" s="78"/>
      <c r="Q838" s="78"/>
      <c r="R838" s="78"/>
      <c r="S838" s="85"/>
    </row>
    <row r="839" spans="1:19" s="85" customFormat="1" ht="15.75" x14ac:dyDescent="0.2">
      <c r="A839" s="321"/>
      <c r="B839" s="146" t="s">
        <v>70</v>
      </c>
      <c r="C839" s="122"/>
      <c r="D839" s="122" t="s">
        <v>62</v>
      </c>
      <c r="E839" s="122"/>
      <c r="F839" s="122"/>
      <c r="G839" s="122">
        <f>G838</f>
        <v>1</v>
      </c>
      <c r="H839" s="122">
        <f t="shared" ref="H839:J839" si="429">H838</f>
        <v>1</v>
      </c>
      <c r="I839" s="122">
        <f t="shared" si="429"/>
        <v>0</v>
      </c>
      <c r="J839" s="122">
        <f t="shared" si="429"/>
        <v>0</v>
      </c>
      <c r="K839" s="122">
        <f t="shared" ref="K839:K902" si="430">G839</f>
        <v>1</v>
      </c>
      <c r="L839" s="122" t="s">
        <v>62</v>
      </c>
      <c r="M839" s="84">
        <v>46022</v>
      </c>
      <c r="N839" s="84">
        <v>46022</v>
      </c>
      <c r="O839" s="78"/>
      <c r="P839" s="74" t="s">
        <v>62</v>
      </c>
      <c r="Q839" s="78"/>
      <c r="R839" s="78"/>
    </row>
    <row r="840" spans="1:19" s="85" customFormat="1" ht="14.25" x14ac:dyDescent="0.2">
      <c r="A840" s="321"/>
      <c r="B840" s="147" t="s">
        <v>76</v>
      </c>
      <c r="C840" s="122"/>
      <c r="D840" s="122"/>
      <c r="E840" s="122"/>
      <c r="F840" s="122"/>
      <c r="G840" s="122" t="s">
        <v>62</v>
      </c>
      <c r="H840" s="122"/>
      <c r="I840" s="122" t="s">
        <v>62</v>
      </c>
      <c r="J840" s="122"/>
      <c r="K840" s="122" t="str">
        <f t="shared" si="430"/>
        <v>X</v>
      </c>
      <c r="L840" s="122" t="s">
        <v>62</v>
      </c>
      <c r="M840" s="122"/>
      <c r="N840" s="122"/>
      <c r="O840" s="74" t="s">
        <v>62</v>
      </c>
      <c r="P840" s="74" t="s">
        <v>62</v>
      </c>
      <c r="Q840" s="74" t="s">
        <v>62</v>
      </c>
      <c r="R840" s="74" t="s">
        <v>62</v>
      </c>
    </row>
    <row r="841" spans="1:19" s="85" customFormat="1" ht="65.45" customHeight="1" x14ac:dyDescent="0.2">
      <c r="A841" s="321"/>
      <c r="B841" s="148" t="s">
        <v>192</v>
      </c>
      <c r="C841" s="122"/>
      <c r="D841" s="122" t="s">
        <v>62</v>
      </c>
      <c r="E841" s="122"/>
      <c r="F841" s="122"/>
      <c r="G841" s="122">
        <f>G838</f>
        <v>1</v>
      </c>
      <c r="H841" s="122">
        <f t="shared" ref="H841:J841" si="431">H838</f>
        <v>1</v>
      </c>
      <c r="I841" s="122">
        <f t="shared" si="431"/>
        <v>0</v>
      </c>
      <c r="J841" s="122">
        <f t="shared" si="431"/>
        <v>0</v>
      </c>
      <c r="K841" s="122">
        <f t="shared" si="430"/>
        <v>1</v>
      </c>
      <c r="L841" s="122" t="s">
        <v>62</v>
      </c>
      <c r="M841" s="84">
        <v>46022</v>
      </c>
      <c r="N841" s="84">
        <v>46022</v>
      </c>
      <c r="O841" s="78"/>
      <c r="P841" s="74" t="s">
        <v>62</v>
      </c>
      <c r="Q841" s="78"/>
      <c r="R841" s="78"/>
    </row>
    <row r="842" spans="1:19" s="85" customFormat="1" ht="15" customHeight="1" x14ac:dyDescent="0.2">
      <c r="A842" s="321"/>
      <c r="B842" s="147" t="s">
        <v>193</v>
      </c>
      <c r="C842" s="122"/>
      <c r="D842" s="122"/>
      <c r="E842" s="122"/>
      <c r="F842" s="122"/>
      <c r="G842" s="122" t="s">
        <v>62</v>
      </c>
      <c r="H842" s="122"/>
      <c r="I842" s="122" t="s">
        <v>62</v>
      </c>
      <c r="J842" s="122"/>
      <c r="K842" s="122" t="str">
        <f t="shared" si="430"/>
        <v>X</v>
      </c>
      <c r="L842" s="122" t="s">
        <v>62</v>
      </c>
      <c r="M842" s="122"/>
      <c r="N842" s="122"/>
      <c r="O842" s="74" t="s">
        <v>62</v>
      </c>
      <c r="P842" s="74" t="s">
        <v>62</v>
      </c>
      <c r="Q842" s="74" t="s">
        <v>62</v>
      </c>
      <c r="R842" s="74" t="s">
        <v>62</v>
      </c>
    </row>
    <row r="843" spans="1:19" s="85" customFormat="1" ht="38.65" customHeight="1" x14ac:dyDescent="0.2">
      <c r="A843" s="321"/>
      <c r="B843" s="148" t="s">
        <v>330</v>
      </c>
      <c r="C843" s="122"/>
      <c r="D843" s="122" t="s">
        <v>62</v>
      </c>
      <c r="E843" s="122"/>
      <c r="F843" s="122"/>
      <c r="G843" s="122">
        <f>G839</f>
        <v>1</v>
      </c>
      <c r="H843" s="122">
        <f t="shared" ref="H843:J843" si="432">H839</f>
        <v>1</v>
      </c>
      <c r="I843" s="122">
        <f t="shared" si="432"/>
        <v>0</v>
      </c>
      <c r="J843" s="122">
        <f t="shared" si="432"/>
        <v>0</v>
      </c>
      <c r="K843" s="122">
        <f t="shared" si="430"/>
        <v>1</v>
      </c>
      <c r="L843" s="122" t="s">
        <v>62</v>
      </c>
      <c r="M843" s="84">
        <v>46022</v>
      </c>
      <c r="N843" s="84">
        <v>46022</v>
      </c>
      <c r="O843" s="78"/>
      <c r="P843" s="74" t="s">
        <v>62</v>
      </c>
      <c r="Q843" s="78"/>
      <c r="R843" s="78"/>
    </row>
    <row r="844" spans="1:19" s="85" customFormat="1" ht="21" customHeight="1" x14ac:dyDescent="0.2">
      <c r="A844" s="321"/>
      <c r="B844" s="147" t="s">
        <v>71</v>
      </c>
      <c r="C844" s="122"/>
      <c r="D844" s="122"/>
      <c r="E844" s="122"/>
      <c r="F844" s="122"/>
      <c r="G844" s="122" t="s">
        <v>62</v>
      </c>
      <c r="H844" s="122"/>
      <c r="I844" s="122" t="s">
        <v>62</v>
      </c>
      <c r="J844" s="122"/>
      <c r="K844" s="122" t="str">
        <f t="shared" si="430"/>
        <v>X</v>
      </c>
      <c r="L844" s="122" t="s">
        <v>62</v>
      </c>
      <c r="M844" s="122"/>
      <c r="N844" s="122"/>
      <c r="O844" s="74" t="s">
        <v>62</v>
      </c>
      <c r="P844" s="74" t="s">
        <v>62</v>
      </c>
      <c r="Q844" s="74" t="s">
        <v>62</v>
      </c>
      <c r="R844" s="74" t="s">
        <v>62</v>
      </c>
    </row>
    <row r="845" spans="1:19" s="85" customFormat="1" ht="21" customHeight="1" x14ac:dyDescent="0.25">
      <c r="A845" s="322"/>
      <c r="B845" s="148" t="s">
        <v>72</v>
      </c>
      <c r="C845" s="122"/>
      <c r="D845" s="122" t="s">
        <v>62</v>
      </c>
      <c r="E845" s="122"/>
      <c r="F845" s="122"/>
      <c r="G845" s="122">
        <f>G843</f>
        <v>1</v>
      </c>
      <c r="H845" s="122">
        <f t="shared" ref="H845:J845" si="433">H843</f>
        <v>1</v>
      </c>
      <c r="I845" s="122">
        <f t="shared" si="433"/>
        <v>0</v>
      </c>
      <c r="J845" s="122">
        <f t="shared" si="433"/>
        <v>0</v>
      </c>
      <c r="K845" s="122">
        <f t="shared" si="430"/>
        <v>1</v>
      </c>
      <c r="L845" s="122" t="s">
        <v>62</v>
      </c>
      <c r="M845" s="84">
        <v>46022</v>
      </c>
      <c r="N845" s="84">
        <v>46022</v>
      </c>
      <c r="O845" s="78"/>
      <c r="P845" s="74" t="s">
        <v>62</v>
      </c>
      <c r="Q845" s="78"/>
      <c r="R845" s="78"/>
      <c r="S845" s="56"/>
    </row>
    <row r="846" spans="1:19" s="56" customFormat="1" ht="74.45" customHeight="1" x14ac:dyDescent="0.25">
      <c r="A846" s="320" t="s">
        <v>318</v>
      </c>
      <c r="B846" s="137" t="str">
        <f>B838</f>
        <v>Результат предоставления субсидии 2 (код субсидии № 7056):</v>
      </c>
      <c r="C846" s="80" t="s">
        <v>59</v>
      </c>
      <c r="D846" s="81" t="s">
        <v>60</v>
      </c>
      <c r="E846" s="81" t="s">
        <v>61</v>
      </c>
      <c r="F846" s="80">
        <v>642</v>
      </c>
      <c r="G846" s="80">
        <v>1</v>
      </c>
      <c r="H846" s="80">
        <f>G846</f>
        <v>1</v>
      </c>
      <c r="I846" s="80">
        <v>0</v>
      </c>
      <c r="J846" s="80">
        <v>0</v>
      </c>
      <c r="K846" s="80">
        <f t="shared" si="430"/>
        <v>1</v>
      </c>
      <c r="L846" s="80"/>
      <c r="M846" s="122" t="s">
        <v>62</v>
      </c>
      <c r="N846" s="122" t="s">
        <v>62</v>
      </c>
      <c r="O846" s="78">
        <v>70000</v>
      </c>
      <c r="P846" s="78"/>
      <c r="Q846" s="78"/>
      <c r="R846" s="78"/>
      <c r="S846" s="85"/>
    </row>
    <row r="847" spans="1:19" s="85" customFormat="1" ht="15.75" x14ac:dyDescent="0.2">
      <c r="A847" s="321"/>
      <c r="B847" s="146" t="s">
        <v>70</v>
      </c>
      <c r="C847" s="122"/>
      <c r="D847" s="122" t="s">
        <v>62</v>
      </c>
      <c r="E847" s="122"/>
      <c r="F847" s="122"/>
      <c r="G847" s="122">
        <f>G846</f>
        <v>1</v>
      </c>
      <c r="H847" s="122">
        <f t="shared" ref="H847:J847" si="434">H846</f>
        <v>1</v>
      </c>
      <c r="I847" s="122">
        <f t="shared" si="434"/>
        <v>0</v>
      </c>
      <c r="J847" s="122">
        <f t="shared" si="434"/>
        <v>0</v>
      </c>
      <c r="K847" s="122">
        <f t="shared" si="430"/>
        <v>1</v>
      </c>
      <c r="L847" s="122" t="s">
        <v>62</v>
      </c>
      <c r="M847" s="84">
        <v>46022</v>
      </c>
      <c r="N847" s="84">
        <v>46022</v>
      </c>
      <c r="O847" s="78"/>
      <c r="P847" s="74" t="s">
        <v>62</v>
      </c>
      <c r="Q847" s="78"/>
      <c r="R847" s="78"/>
    </row>
    <row r="848" spans="1:19" s="85" customFormat="1" ht="14.25" x14ac:dyDescent="0.2">
      <c r="A848" s="321"/>
      <c r="B848" s="147" t="s">
        <v>76</v>
      </c>
      <c r="C848" s="122"/>
      <c r="D848" s="122"/>
      <c r="E848" s="122"/>
      <c r="F848" s="122"/>
      <c r="G848" s="122" t="s">
        <v>62</v>
      </c>
      <c r="H848" s="122"/>
      <c r="I848" s="122" t="s">
        <v>62</v>
      </c>
      <c r="J848" s="122"/>
      <c r="K848" s="122" t="str">
        <f t="shared" si="430"/>
        <v>X</v>
      </c>
      <c r="L848" s="122" t="s">
        <v>62</v>
      </c>
      <c r="M848" s="122"/>
      <c r="N848" s="122"/>
      <c r="O848" s="74" t="s">
        <v>62</v>
      </c>
      <c r="P848" s="74" t="s">
        <v>62</v>
      </c>
      <c r="Q848" s="74" t="s">
        <v>62</v>
      </c>
      <c r="R848" s="74" t="s">
        <v>62</v>
      </c>
    </row>
    <row r="849" spans="1:19" s="85" customFormat="1" ht="65.45" customHeight="1" x14ac:dyDescent="0.2">
      <c r="A849" s="321"/>
      <c r="B849" s="148" t="s">
        <v>192</v>
      </c>
      <c r="C849" s="122"/>
      <c r="D849" s="122" t="s">
        <v>62</v>
      </c>
      <c r="E849" s="122"/>
      <c r="F849" s="122"/>
      <c r="G849" s="122">
        <f>G846</f>
        <v>1</v>
      </c>
      <c r="H849" s="122">
        <f t="shared" ref="H849:J849" si="435">H846</f>
        <v>1</v>
      </c>
      <c r="I849" s="122">
        <f t="shared" si="435"/>
        <v>0</v>
      </c>
      <c r="J849" s="122">
        <f t="shared" si="435"/>
        <v>0</v>
      </c>
      <c r="K849" s="122">
        <f t="shared" si="430"/>
        <v>1</v>
      </c>
      <c r="L849" s="122" t="s">
        <v>62</v>
      </c>
      <c r="M849" s="84">
        <v>46022</v>
      </c>
      <c r="N849" s="84">
        <v>46022</v>
      </c>
      <c r="O849" s="78"/>
      <c r="P849" s="74" t="s">
        <v>62</v>
      </c>
      <c r="Q849" s="78"/>
      <c r="R849" s="78"/>
    </row>
    <row r="850" spans="1:19" s="85" customFormat="1" ht="15" customHeight="1" x14ac:dyDescent="0.2">
      <c r="A850" s="321"/>
      <c r="B850" s="147" t="s">
        <v>193</v>
      </c>
      <c r="C850" s="122"/>
      <c r="D850" s="122"/>
      <c r="E850" s="122"/>
      <c r="F850" s="122"/>
      <c r="G850" s="122" t="s">
        <v>62</v>
      </c>
      <c r="H850" s="122"/>
      <c r="I850" s="122" t="s">
        <v>62</v>
      </c>
      <c r="J850" s="122"/>
      <c r="K850" s="122" t="str">
        <f t="shared" si="430"/>
        <v>X</v>
      </c>
      <c r="L850" s="122" t="s">
        <v>62</v>
      </c>
      <c r="M850" s="122"/>
      <c r="N850" s="122"/>
      <c r="O850" s="74" t="s">
        <v>62</v>
      </c>
      <c r="P850" s="74" t="s">
        <v>62</v>
      </c>
      <c r="Q850" s="74" t="s">
        <v>62</v>
      </c>
      <c r="R850" s="74" t="s">
        <v>62</v>
      </c>
    </row>
    <row r="851" spans="1:19" s="85" customFormat="1" ht="38.65" customHeight="1" x14ac:dyDescent="0.2">
      <c r="A851" s="321"/>
      <c r="B851" s="148" t="s">
        <v>330</v>
      </c>
      <c r="C851" s="122"/>
      <c r="D851" s="122" t="s">
        <v>62</v>
      </c>
      <c r="E851" s="122"/>
      <c r="F851" s="122"/>
      <c r="G851" s="122">
        <f>G847</f>
        <v>1</v>
      </c>
      <c r="H851" s="122">
        <f t="shared" ref="H851:J851" si="436">H847</f>
        <v>1</v>
      </c>
      <c r="I851" s="122">
        <f t="shared" si="436"/>
        <v>0</v>
      </c>
      <c r="J851" s="122">
        <f t="shared" si="436"/>
        <v>0</v>
      </c>
      <c r="K851" s="122">
        <f t="shared" si="430"/>
        <v>1</v>
      </c>
      <c r="L851" s="122" t="s">
        <v>62</v>
      </c>
      <c r="M851" s="84">
        <v>46022</v>
      </c>
      <c r="N851" s="84">
        <v>46022</v>
      </c>
      <c r="O851" s="78"/>
      <c r="P851" s="74" t="s">
        <v>62</v>
      </c>
      <c r="Q851" s="78"/>
      <c r="R851" s="78"/>
    </row>
    <row r="852" spans="1:19" s="85" customFormat="1" ht="21" customHeight="1" x14ac:dyDescent="0.2">
      <c r="A852" s="321"/>
      <c r="B852" s="147" t="s">
        <v>71</v>
      </c>
      <c r="C852" s="122"/>
      <c r="D852" s="122"/>
      <c r="E852" s="122"/>
      <c r="F852" s="122"/>
      <c r="G852" s="122" t="s">
        <v>62</v>
      </c>
      <c r="H852" s="122"/>
      <c r="I852" s="122" t="s">
        <v>62</v>
      </c>
      <c r="J852" s="122"/>
      <c r="K852" s="122" t="str">
        <f t="shared" si="430"/>
        <v>X</v>
      </c>
      <c r="L852" s="122" t="s">
        <v>62</v>
      </c>
      <c r="M852" s="122"/>
      <c r="N852" s="122"/>
      <c r="O852" s="74" t="s">
        <v>62</v>
      </c>
      <c r="P852" s="74" t="s">
        <v>62</v>
      </c>
      <c r="Q852" s="74" t="s">
        <v>62</v>
      </c>
      <c r="R852" s="74" t="s">
        <v>62</v>
      </c>
    </row>
    <row r="853" spans="1:19" s="85" customFormat="1" ht="21" customHeight="1" x14ac:dyDescent="0.25">
      <c r="A853" s="322"/>
      <c r="B853" s="148" t="s">
        <v>72</v>
      </c>
      <c r="C853" s="122"/>
      <c r="D853" s="122" t="s">
        <v>62</v>
      </c>
      <c r="E853" s="122"/>
      <c r="F853" s="122"/>
      <c r="G853" s="122">
        <f>G851</f>
        <v>1</v>
      </c>
      <c r="H853" s="122">
        <f t="shared" ref="H853:J853" si="437">H851</f>
        <v>1</v>
      </c>
      <c r="I853" s="122">
        <f t="shared" si="437"/>
        <v>0</v>
      </c>
      <c r="J853" s="122">
        <f t="shared" si="437"/>
        <v>0</v>
      </c>
      <c r="K853" s="122">
        <f t="shared" si="430"/>
        <v>1</v>
      </c>
      <c r="L853" s="122" t="s">
        <v>62</v>
      </c>
      <c r="M853" s="84">
        <v>46022</v>
      </c>
      <c r="N853" s="84">
        <v>46022</v>
      </c>
      <c r="O853" s="78"/>
      <c r="P853" s="74" t="s">
        <v>62</v>
      </c>
      <c r="Q853" s="78"/>
      <c r="R853" s="78"/>
      <c r="S853" s="56"/>
    </row>
    <row r="854" spans="1:19" s="56" customFormat="1" ht="74.45" customHeight="1" x14ac:dyDescent="0.25">
      <c r="A854" s="320" t="s">
        <v>319</v>
      </c>
      <c r="B854" s="137" t="str">
        <f>B846</f>
        <v>Результат предоставления субсидии 2 (код субсидии № 7056):</v>
      </c>
      <c r="C854" s="80" t="s">
        <v>59</v>
      </c>
      <c r="D854" s="81" t="s">
        <v>60</v>
      </c>
      <c r="E854" s="81" t="s">
        <v>61</v>
      </c>
      <c r="F854" s="80">
        <v>642</v>
      </c>
      <c r="G854" s="80">
        <v>1</v>
      </c>
      <c r="H854" s="80">
        <f>G854</f>
        <v>1</v>
      </c>
      <c r="I854" s="80">
        <v>0</v>
      </c>
      <c r="J854" s="80">
        <v>0</v>
      </c>
      <c r="K854" s="80">
        <f t="shared" si="430"/>
        <v>1</v>
      </c>
      <c r="L854" s="80"/>
      <c r="M854" s="122" t="s">
        <v>62</v>
      </c>
      <c r="N854" s="122" t="s">
        <v>62</v>
      </c>
      <c r="O854" s="78">
        <v>135280</v>
      </c>
      <c r="P854" s="78"/>
      <c r="Q854" s="78"/>
      <c r="R854" s="78"/>
      <c r="S854" s="85"/>
    </row>
    <row r="855" spans="1:19" s="85" customFormat="1" ht="15.75" x14ac:dyDescent="0.2">
      <c r="A855" s="321"/>
      <c r="B855" s="146" t="s">
        <v>70</v>
      </c>
      <c r="C855" s="122"/>
      <c r="D855" s="122" t="s">
        <v>62</v>
      </c>
      <c r="E855" s="122"/>
      <c r="F855" s="122"/>
      <c r="G855" s="122">
        <f>G854</f>
        <v>1</v>
      </c>
      <c r="H855" s="122">
        <f t="shared" ref="H855:J855" si="438">H854</f>
        <v>1</v>
      </c>
      <c r="I855" s="122">
        <f t="shared" si="438"/>
        <v>0</v>
      </c>
      <c r="J855" s="122">
        <f t="shared" si="438"/>
        <v>0</v>
      </c>
      <c r="K855" s="122">
        <f t="shared" si="430"/>
        <v>1</v>
      </c>
      <c r="L855" s="122" t="s">
        <v>62</v>
      </c>
      <c r="M855" s="84">
        <v>46022</v>
      </c>
      <c r="N855" s="84">
        <v>46022</v>
      </c>
      <c r="O855" s="78"/>
      <c r="P855" s="74" t="s">
        <v>62</v>
      </c>
      <c r="Q855" s="78"/>
      <c r="R855" s="78"/>
    </row>
    <row r="856" spans="1:19" s="85" customFormat="1" ht="14.25" x14ac:dyDescent="0.2">
      <c r="A856" s="321"/>
      <c r="B856" s="147" t="s">
        <v>76</v>
      </c>
      <c r="C856" s="122"/>
      <c r="D856" s="122"/>
      <c r="E856" s="122"/>
      <c r="F856" s="122"/>
      <c r="G856" s="122" t="s">
        <v>62</v>
      </c>
      <c r="H856" s="122"/>
      <c r="I856" s="122" t="s">
        <v>62</v>
      </c>
      <c r="J856" s="122"/>
      <c r="K856" s="122" t="str">
        <f t="shared" si="430"/>
        <v>X</v>
      </c>
      <c r="L856" s="122" t="s">
        <v>62</v>
      </c>
      <c r="M856" s="122"/>
      <c r="N856" s="122"/>
      <c r="O856" s="74" t="s">
        <v>62</v>
      </c>
      <c r="P856" s="74" t="s">
        <v>62</v>
      </c>
      <c r="Q856" s="74" t="s">
        <v>62</v>
      </c>
      <c r="R856" s="74" t="s">
        <v>62</v>
      </c>
    </row>
    <row r="857" spans="1:19" s="85" customFormat="1" ht="65.45" customHeight="1" x14ac:dyDescent="0.2">
      <c r="A857" s="321"/>
      <c r="B857" s="148" t="s">
        <v>192</v>
      </c>
      <c r="C857" s="122"/>
      <c r="D857" s="122" t="s">
        <v>62</v>
      </c>
      <c r="E857" s="122"/>
      <c r="F857" s="122"/>
      <c r="G857" s="122">
        <f>G854</f>
        <v>1</v>
      </c>
      <c r="H857" s="122">
        <f t="shared" ref="H857:J857" si="439">H854</f>
        <v>1</v>
      </c>
      <c r="I857" s="122">
        <f t="shared" si="439"/>
        <v>0</v>
      </c>
      <c r="J857" s="122">
        <f t="shared" si="439"/>
        <v>0</v>
      </c>
      <c r="K857" s="122">
        <f t="shared" si="430"/>
        <v>1</v>
      </c>
      <c r="L857" s="122" t="s">
        <v>62</v>
      </c>
      <c r="M857" s="84">
        <v>46022</v>
      </c>
      <c r="N857" s="84">
        <v>46022</v>
      </c>
      <c r="O857" s="78"/>
      <c r="P857" s="74" t="s">
        <v>62</v>
      </c>
      <c r="Q857" s="78"/>
      <c r="R857" s="78"/>
    </row>
    <row r="858" spans="1:19" s="85" customFormat="1" ht="15" customHeight="1" x14ac:dyDescent="0.2">
      <c r="A858" s="321"/>
      <c r="B858" s="147" t="s">
        <v>193</v>
      </c>
      <c r="C858" s="122"/>
      <c r="D858" s="122"/>
      <c r="E858" s="122"/>
      <c r="F858" s="122"/>
      <c r="G858" s="122" t="s">
        <v>62</v>
      </c>
      <c r="H858" s="122"/>
      <c r="I858" s="122" t="s">
        <v>62</v>
      </c>
      <c r="J858" s="122"/>
      <c r="K858" s="122" t="str">
        <f t="shared" si="430"/>
        <v>X</v>
      </c>
      <c r="L858" s="122" t="s">
        <v>62</v>
      </c>
      <c r="M858" s="122"/>
      <c r="N858" s="122"/>
      <c r="O858" s="74" t="s">
        <v>62</v>
      </c>
      <c r="P858" s="74" t="s">
        <v>62</v>
      </c>
      <c r="Q858" s="74" t="s">
        <v>62</v>
      </c>
      <c r="R858" s="74" t="s">
        <v>62</v>
      </c>
    </row>
    <row r="859" spans="1:19" s="85" customFormat="1" ht="38.65" customHeight="1" x14ac:dyDescent="0.2">
      <c r="A859" s="321"/>
      <c r="B859" s="148" t="s">
        <v>330</v>
      </c>
      <c r="C859" s="122"/>
      <c r="D859" s="122" t="s">
        <v>62</v>
      </c>
      <c r="E859" s="122"/>
      <c r="F859" s="122"/>
      <c r="G859" s="122">
        <f>G855</f>
        <v>1</v>
      </c>
      <c r="H859" s="122">
        <f t="shared" ref="H859:J859" si="440">H855</f>
        <v>1</v>
      </c>
      <c r="I859" s="122">
        <f t="shared" si="440"/>
        <v>0</v>
      </c>
      <c r="J859" s="122">
        <f t="shared" si="440"/>
        <v>0</v>
      </c>
      <c r="K859" s="122">
        <f t="shared" si="430"/>
        <v>1</v>
      </c>
      <c r="L859" s="122" t="s">
        <v>62</v>
      </c>
      <c r="M859" s="84">
        <v>46022</v>
      </c>
      <c r="N859" s="84">
        <v>46022</v>
      </c>
      <c r="O859" s="78"/>
      <c r="P859" s="74" t="s">
        <v>62</v>
      </c>
      <c r="Q859" s="78"/>
      <c r="R859" s="78"/>
    </row>
    <row r="860" spans="1:19" s="85" customFormat="1" ht="21" customHeight="1" x14ac:dyDescent="0.2">
      <c r="A860" s="321"/>
      <c r="B860" s="147" t="s">
        <v>71</v>
      </c>
      <c r="C860" s="122"/>
      <c r="D860" s="122"/>
      <c r="E860" s="122"/>
      <c r="F860" s="122"/>
      <c r="G860" s="122" t="s">
        <v>62</v>
      </c>
      <c r="H860" s="122"/>
      <c r="I860" s="122" t="s">
        <v>62</v>
      </c>
      <c r="J860" s="122"/>
      <c r="K860" s="122" t="str">
        <f t="shared" si="430"/>
        <v>X</v>
      </c>
      <c r="L860" s="122" t="s">
        <v>62</v>
      </c>
      <c r="M860" s="122"/>
      <c r="N860" s="122"/>
      <c r="O860" s="74" t="s">
        <v>62</v>
      </c>
      <c r="P860" s="74" t="s">
        <v>62</v>
      </c>
      <c r="Q860" s="74" t="s">
        <v>62</v>
      </c>
      <c r="R860" s="74" t="s">
        <v>62</v>
      </c>
    </row>
    <row r="861" spans="1:19" s="85" customFormat="1" ht="21" customHeight="1" x14ac:dyDescent="0.25">
      <c r="A861" s="322"/>
      <c r="B861" s="148" t="s">
        <v>72</v>
      </c>
      <c r="C861" s="122"/>
      <c r="D861" s="122" t="s">
        <v>62</v>
      </c>
      <c r="E861" s="122"/>
      <c r="F861" s="122"/>
      <c r="G861" s="122">
        <f>G859</f>
        <v>1</v>
      </c>
      <c r="H861" s="122">
        <f t="shared" ref="H861:J861" si="441">H859</f>
        <v>1</v>
      </c>
      <c r="I861" s="122">
        <f t="shared" si="441"/>
        <v>0</v>
      </c>
      <c r="J861" s="122">
        <f t="shared" si="441"/>
        <v>0</v>
      </c>
      <c r="K861" s="122">
        <f t="shared" si="430"/>
        <v>1</v>
      </c>
      <c r="L861" s="122" t="s">
        <v>62</v>
      </c>
      <c r="M861" s="84">
        <v>46022</v>
      </c>
      <c r="N861" s="84">
        <v>46022</v>
      </c>
      <c r="O861" s="78"/>
      <c r="P861" s="74" t="s">
        <v>62</v>
      </c>
      <c r="Q861" s="78"/>
      <c r="R861" s="78"/>
      <c r="S861" s="56"/>
    </row>
    <row r="862" spans="1:19" s="56" customFormat="1" ht="74.45" customHeight="1" x14ac:dyDescent="0.25">
      <c r="A862" s="320" t="s">
        <v>325</v>
      </c>
      <c r="B862" s="137" t="str">
        <f>B854</f>
        <v>Результат предоставления субсидии 2 (код субсидии № 7056):</v>
      </c>
      <c r="C862" s="80" t="s">
        <v>59</v>
      </c>
      <c r="D862" s="81" t="s">
        <v>60</v>
      </c>
      <c r="E862" s="81" t="s">
        <v>61</v>
      </c>
      <c r="F862" s="80">
        <v>642</v>
      </c>
      <c r="G862" s="80">
        <v>1</v>
      </c>
      <c r="H862" s="80">
        <f>G862</f>
        <v>1</v>
      </c>
      <c r="I862" s="80">
        <v>0</v>
      </c>
      <c r="J862" s="80">
        <v>0</v>
      </c>
      <c r="K862" s="80">
        <f t="shared" si="430"/>
        <v>1</v>
      </c>
      <c r="L862" s="80"/>
      <c r="M862" s="122" t="s">
        <v>62</v>
      </c>
      <c r="N862" s="122" t="s">
        <v>62</v>
      </c>
      <c r="O862" s="78">
        <v>50000</v>
      </c>
      <c r="P862" s="78"/>
      <c r="Q862" s="78"/>
      <c r="R862" s="78"/>
      <c r="S862" s="85"/>
    </row>
    <row r="863" spans="1:19" s="85" customFormat="1" ht="15.75" x14ac:dyDescent="0.2">
      <c r="A863" s="321"/>
      <c r="B863" s="146" t="s">
        <v>70</v>
      </c>
      <c r="C863" s="122"/>
      <c r="D863" s="122" t="s">
        <v>62</v>
      </c>
      <c r="E863" s="122"/>
      <c r="F863" s="122"/>
      <c r="G863" s="122">
        <f>G862</f>
        <v>1</v>
      </c>
      <c r="H863" s="122">
        <f t="shared" ref="H863:J863" si="442">H862</f>
        <v>1</v>
      </c>
      <c r="I863" s="122">
        <f t="shared" si="442"/>
        <v>0</v>
      </c>
      <c r="J863" s="122">
        <f t="shared" si="442"/>
        <v>0</v>
      </c>
      <c r="K863" s="122">
        <f t="shared" si="430"/>
        <v>1</v>
      </c>
      <c r="L863" s="122" t="s">
        <v>62</v>
      </c>
      <c r="M863" s="84">
        <v>46022</v>
      </c>
      <c r="N863" s="84">
        <v>46022</v>
      </c>
      <c r="O863" s="78"/>
      <c r="P863" s="74" t="s">
        <v>62</v>
      </c>
      <c r="Q863" s="78"/>
      <c r="R863" s="78"/>
    </row>
    <row r="864" spans="1:19" s="85" customFormat="1" ht="14.25" x14ac:dyDescent="0.2">
      <c r="A864" s="321"/>
      <c r="B864" s="147" t="s">
        <v>76</v>
      </c>
      <c r="C864" s="122"/>
      <c r="D864" s="122"/>
      <c r="E864" s="122"/>
      <c r="F864" s="122"/>
      <c r="G864" s="122" t="s">
        <v>62</v>
      </c>
      <c r="H864" s="122"/>
      <c r="I864" s="122" t="s">
        <v>62</v>
      </c>
      <c r="J864" s="122"/>
      <c r="K864" s="122" t="str">
        <f t="shared" si="430"/>
        <v>X</v>
      </c>
      <c r="L864" s="122" t="s">
        <v>62</v>
      </c>
      <c r="M864" s="122"/>
      <c r="N864" s="122"/>
      <c r="O864" s="74" t="s">
        <v>62</v>
      </c>
      <c r="P864" s="74" t="s">
        <v>62</v>
      </c>
      <c r="Q864" s="74" t="s">
        <v>62</v>
      </c>
      <c r="R864" s="74" t="s">
        <v>62</v>
      </c>
    </row>
    <row r="865" spans="1:19" s="85" customFormat="1" ht="65.45" customHeight="1" x14ac:dyDescent="0.2">
      <c r="A865" s="321"/>
      <c r="B865" s="148" t="s">
        <v>192</v>
      </c>
      <c r="C865" s="122"/>
      <c r="D865" s="122" t="s">
        <v>62</v>
      </c>
      <c r="E865" s="122"/>
      <c r="F865" s="122"/>
      <c r="G865" s="122">
        <f>G862</f>
        <v>1</v>
      </c>
      <c r="H865" s="122">
        <f t="shared" ref="H865:J865" si="443">H862</f>
        <v>1</v>
      </c>
      <c r="I865" s="122">
        <f t="shared" si="443"/>
        <v>0</v>
      </c>
      <c r="J865" s="122">
        <f t="shared" si="443"/>
        <v>0</v>
      </c>
      <c r="K865" s="122">
        <f t="shared" si="430"/>
        <v>1</v>
      </c>
      <c r="L865" s="122" t="s">
        <v>62</v>
      </c>
      <c r="M865" s="84">
        <v>46022</v>
      </c>
      <c r="N865" s="84">
        <v>46022</v>
      </c>
      <c r="O865" s="78"/>
      <c r="P865" s="74" t="s">
        <v>62</v>
      </c>
      <c r="Q865" s="78"/>
      <c r="R865" s="78"/>
    </row>
    <row r="866" spans="1:19" s="85" customFormat="1" ht="15" customHeight="1" x14ac:dyDescent="0.2">
      <c r="A866" s="321"/>
      <c r="B866" s="147" t="s">
        <v>193</v>
      </c>
      <c r="C866" s="122"/>
      <c r="D866" s="122"/>
      <c r="E866" s="122"/>
      <c r="F866" s="122"/>
      <c r="G866" s="122" t="s">
        <v>62</v>
      </c>
      <c r="H866" s="122"/>
      <c r="I866" s="122" t="s">
        <v>62</v>
      </c>
      <c r="J866" s="122"/>
      <c r="K866" s="122" t="str">
        <f t="shared" si="430"/>
        <v>X</v>
      </c>
      <c r="L866" s="122" t="s">
        <v>62</v>
      </c>
      <c r="M866" s="122"/>
      <c r="N866" s="122"/>
      <c r="O866" s="74" t="s">
        <v>62</v>
      </c>
      <c r="P866" s="74" t="s">
        <v>62</v>
      </c>
      <c r="Q866" s="74" t="s">
        <v>62</v>
      </c>
      <c r="R866" s="74" t="s">
        <v>62</v>
      </c>
    </row>
    <row r="867" spans="1:19" s="85" customFormat="1" ht="38.65" customHeight="1" x14ac:dyDescent="0.2">
      <c r="A867" s="321"/>
      <c r="B867" s="148" t="s">
        <v>330</v>
      </c>
      <c r="C867" s="122"/>
      <c r="D867" s="122" t="s">
        <v>62</v>
      </c>
      <c r="E867" s="122"/>
      <c r="F867" s="122"/>
      <c r="G867" s="122">
        <f>G863</f>
        <v>1</v>
      </c>
      <c r="H867" s="122">
        <f t="shared" ref="H867:J867" si="444">H863</f>
        <v>1</v>
      </c>
      <c r="I867" s="122">
        <f t="shared" si="444"/>
        <v>0</v>
      </c>
      <c r="J867" s="122">
        <f t="shared" si="444"/>
        <v>0</v>
      </c>
      <c r="K867" s="122">
        <f t="shared" si="430"/>
        <v>1</v>
      </c>
      <c r="L867" s="122" t="s">
        <v>62</v>
      </c>
      <c r="M867" s="84">
        <v>46022</v>
      </c>
      <c r="N867" s="84">
        <v>46022</v>
      </c>
      <c r="O867" s="78"/>
      <c r="P867" s="74" t="s">
        <v>62</v>
      </c>
      <c r="Q867" s="78"/>
      <c r="R867" s="78"/>
    </row>
    <row r="868" spans="1:19" s="85" customFormat="1" ht="21" customHeight="1" x14ac:dyDescent="0.2">
      <c r="A868" s="321"/>
      <c r="B868" s="147" t="s">
        <v>71</v>
      </c>
      <c r="C868" s="122"/>
      <c r="D868" s="122"/>
      <c r="E868" s="122"/>
      <c r="F868" s="122"/>
      <c r="G868" s="122" t="s">
        <v>62</v>
      </c>
      <c r="H868" s="122"/>
      <c r="I868" s="122" t="s">
        <v>62</v>
      </c>
      <c r="J868" s="122"/>
      <c r="K868" s="122" t="str">
        <f t="shared" si="430"/>
        <v>X</v>
      </c>
      <c r="L868" s="122" t="s">
        <v>62</v>
      </c>
      <c r="M868" s="122"/>
      <c r="N868" s="122"/>
      <c r="O868" s="74" t="s">
        <v>62</v>
      </c>
      <c r="P868" s="74" t="s">
        <v>62</v>
      </c>
      <c r="Q868" s="74" t="s">
        <v>62</v>
      </c>
      <c r="R868" s="74" t="s">
        <v>62</v>
      </c>
    </row>
    <row r="869" spans="1:19" s="85" customFormat="1" ht="21" customHeight="1" x14ac:dyDescent="0.25">
      <c r="A869" s="322"/>
      <c r="B869" s="148" t="s">
        <v>72</v>
      </c>
      <c r="C869" s="122"/>
      <c r="D869" s="122" t="s">
        <v>62</v>
      </c>
      <c r="E869" s="122"/>
      <c r="F869" s="122"/>
      <c r="G869" s="122">
        <f>G867</f>
        <v>1</v>
      </c>
      <c r="H869" s="122">
        <f t="shared" ref="H869:J869" si="445">H867</f>
        <v>1</v>
      </c>
      <c r="I869" s="122">
        <f t="shared" si="445"/>
        <v>0</v>
      </c>
      <c r="J869" s="122">
        <f t="shared" si="445"/>
        <v>0</v>
      </c>
      <c r="K869" s="122">
        <f t="shared" si="430"/>
        <v>1</v>
      </c>
      <c r="L869" s="122" t="s">
        <v>62</v>
      </c>
      <c r="M869" s="84">
        <v>46022</v>
      </c>
      <c r="N869" s="84">
        <v>46022</v>
      </c>
      <c r="O869" s="78"/>
      <c r="P869" s="74" t="s">
        <v>62</v>
      </c>
      <c r="Q869" s="78"/>
      <c r="R869" s="78"/>
      <c r="S869" s="56"/>
    </row>
    <row r="870" spans="1:19" s="56" customFormat="1" ht="74.45" customHeight="1" x14ac:dyDescent="0.25">
      <c r="A870" s="320" t="s">
        <v>171</v>
      </c>
      <c r="B870" s="137" t="s">
        <v>346</v>
      </c>
      <c r="C870" s="80" t="s">
        <v>59</v>
      </c>
      <c r="D870" s="81" t="s">
        <v>60</v>
      </c>
      <c r="E870" s="81" t="s">
        <v>61</v>
      </c>
      <c r="F870" s="80">
        <v>642</v>
      </c>
      <c r="G870" s="80">
        <v>1</v>
      </c>
      <c r="H870" s="80">
        <v>1</v>
      </c>
      <c r="I870" s="80"/>
      <c r="J870" s="80"/>
      <c r="K870" s="80">
        <f t="shared" si="430"/>
        <v>1</v>
      </c>
      <c r="L870" s="80"/>
      <c r="M870" s="80" t="s">
        <v>62</v>
      </c>
      <c r="N870" s="80" t="s">
        <v>62</v>
      </c>
      <c r="O870" s="80">
        <v>400000</v>
      </c>
      <c r="P870" s="80"/>
      <c r="Q870" s="80"/>
      <c r="R870" s="80"/>
      <c r="S870" s="85"/>
    </row>
    <row r="871" spans="1:19" s="85" customFormat="1" ht="15.75" x14ac:dyDescent="0.2">
      <c r="A871" s="321"/>
      <c r="B871" s="146" t="s">
        <v>70</v>
      </c>
      <c r="C871" s="122"/>
      <c r="D871" s="122" t="s">
        <v>62</v>
      </c>
      <c r="E871" s="122"/>
      <c r="F871" s="122"/>
      <c r="G871" s="206">
        <f>G870</f>
        <v>1</v>
      </c>
      <c r="H871" s="206">
        <f>H870</f>
        <v>1</v>
      </c>
      <c r="I871" s="206">
        <f>I870</f>
        <v>0</v>
      </c>
      <c r="J871" s="206">
        <f>J870</f>
        <v>0</v>
      </c>
      <c r="K871" s="206">
        <f t="shared" si="430"/>
        <v>1</v>
      </c>
      <c r="L871" s="206" t="s">
        <v>62</v>
      </c>
      <c r="M871" s="84">
        <v>46022</v>
      </c>
      <c r="N871" s="84">
        <v>46022</v>
      </c>
      <c r="O871" s="80"/>
      <c r="P871" s="206" t="s">
        <v>62</v>
      </c>
      <c r="Q871" s="80"/>
      <c r="R871" s="80"/>
    </row>
    <row r="872" spans="1:19" s="85" customFormat="1" ht="14.25" x14ac:dyDescent="0.2">
      <c r="A872" s="321"/>
      <c r="B872" s="147" t="s">
        <v>76</v>
      </c>
      <c r="C872" s="122"/>
      <c r="D872" s="122"/>
      <c r="E872" s="122"/>
      <c r="F872" s="122"/>
      <c r="G872" s="206" t="s">
        <v>62</v>
      </c>
      <c r="H872" s="206"/>
      <c r="I872" s="206" t="s">
        <v>62</v>
      </c>
      <c r="J872" s="206"/>
      <c r="K872" s="206" t="str">
        <f t="shared" si="430"/>
        <v>X</v>
      </c>
      <c r="L872" s="206" t="s">
        <v>62</v>
      </c>
      <c r="M872" s="206"/>
      <c r="N872" s="206"/>
      <c r="O872" s="206" t="s">
        <v>62</v>
      </c>
      <c r="P872" s="206" t="s">
        <v>62</v>
      </c>
      <c r="Q872" s="206" t="s">
        <v>62</v>
      </c>
      <c r="R872" s="206" t="s">
        <v>62</v>
      </c>
    </row>
    <row r="873" spans="1:19" s="85" customFormat="1" ht="65.45" customHeight="1" x14ac:dyDescent="0.2">
      <c r="A873" s="321"/>
      <c r="B873" s="148" t="s">
        <v>192</v>
      </c>
      <c r="C873" s="122"/>
      <c r="D873" s="122" t="s">
        <v>62</v>
      </c>
      <c r="E873" s="122"/>
      <c r="F873" s="122"/>
      <c r="G873" s="206">
        <f>G871</f>
        <v>1</v>
      </c>
      <c r="H873" s="206">
        <f>H871</f>
        <v>1</v>
      </c>
      <c r="I873" s="206">
        <f>I871</f>
        <v>0</v>
      </c>
      <c r="J873" s="206">
        <f>J871</f>
        <v>0</v>
      </c>
      <c r="K873" s="206">
        <f t="shared" si="430"/>
        <v>1</v>
      </c>
      <c r="L873" s="206" t="s">
        <v>62</v>
      </c>
      <c r="M873" s="84">
        <v>46022</v>
      </c>
      <c r="N873" s="84">
        <v>46022</v>
      </c>
      <c r="O873" s="80"/>
      <c r="P873" s="206" t="s">
        <v>62</v>
      </c>
      <c r="Q873" s="80"/>
      <c r="R873" s="80"/>
    </row>
    <row r="874" spans="1:19" s="85" customFormat="1" ht="15" customHeight="1" x14ac:dyDescent="0.2">
      <c r="A874" s="321"/>
      <c r="B874" s="147" t="s">
        <v>193</v>
      </c>
      <c r="C874" s="122"/>
      <c r="D874" s="122"/>
      <c r="E874" s="122"/>
      <c r="F874" s="122"/>
      <c r="G874" s="206" t="s">
        <v>62</v>
      </c>
      <c r="H874" s="206"/>
      <c r="I874" s="206" t="s">
        <v>62</v>
      </c>
      <c r="J874" s="206"/>
      <c r="K874" s="206" t="str">
        <f t="shared" si="430"/>
        <v>X</v>
      </c>
      <c r="L874" s="206" t="s">
        <v>62</v>
      </c>
      <c r="M874" s="206"/>
      <c r="N874" s="206"/>
      <c r="O874" s="206" t="s">
        <v>62</v>
      </c>
      <c r="P874" s="206" t="s">
        <v>62</v>
      </c>
      <c r="Q874" s="206" t="s">
        <v>62</v>
      </c>
      <c r="R874" s="206" t="s">
        <v>62</v>
      </c>
    </row>
    <row r="875" spans="1:19" s="85" customFormat="1" ht="38.65" customHeight="1" x14ac:dyDescent="0.2">
      <c r="A875" s="321"/>
      <c r="B875" s="148" t="s">
        <v>330</v>
      </c>
      <c r="C875" s="122"/>
      <c r="D875" s="122" t="s">
        <v>62</v>
      </c>
      <c r="E875" s="122"/>
      <c r="F875" s="122"/>
      <c r="G875" s="206">
        <f>G873</f>
        <v>1</v>
      </c>
      <c r="H875" s="206">
        <f>H873</f>
        <v>1</v>
      </c>
      <c r="I875" s="206">
        <f>I873</f>
        <v>0</v>
      </c>
      <c r="J875" s="206">
        <f>J873</f>
        <v>0</v>
      </c>
      <c r="K875" s="206">
        <f t="shared" si="430"/>
        <v>1</v>
      </c>
      <c r="L875" s="206" t="s">
        <v>62</v>
      </c>
      <c r="M875" s="84">
        <v>46022</v>
      </c>
      <c r="N875" s="84">
        <v>46022</v>
      </c>
      <c r="O875" s="80"/>
      <c r="P875" s="206" t="s">
        <v>62</v>
      </c>
      <c r="Q875" s="80"/>
      <c r="R875" s="80"/>
    </row>
    <row r="876" spans="1:19" s="85" customFormat="1" ht="21" customHeight="1" x14ac:dyDescent="0.2">
      <c r="A876" s="321"/>
      <c r="B876" s="147" t="s">
        <v>71</v>
      </c>
      <c r="C876" s="122"/>
      <c r="D876" s="122"/>
      <c r="E876" s="122"/>
      <c r="F876" s="122"/>
      <c r="G876" s="206" t="s">
        <v>62</v>
      </c>
      <c r="H876" s="206"/>
      <c r="I876" s="206" t="s">
        <v>62</v>
      </c>
      <c r="J876" s="206"/>
      <c r="K876" s="206" t="str">
        <f t="shared" si="430"/>
        <v>X</v>
      </c>
      <c r="L876" s="206" t="s">
        <v>62</v>
      </c>
      <c r="M876" s="206"/>
      <c r="N876" s="206"/>
      <c r="O876" s="206" t="s">
        <v>62</v>
      </c>
      <c r="P876" s="206" t="s">
        <v>62</v>
      </c>
      <c r="Q876" s="206" t="s">
        <v>62</v>
      </c>
      <c r="R876" s="206" t="s">
        <v>62</v>
      </c>
    </row>
    <row r="877" spans="1:19" s="85" customFormat="1" ht="21" customHeight="1" x14ac:dyDescent="0.2">
      <c r="A877" s="322"/>
      <c r="B877" s="148" t="s">
        <v>72</v>
      </c>
      <c r="C877" s="122"/>
      <c r="D877" s="122" t="s">
        <v>62</v>
      </c>
      <c r="E877" s="122"/>
      <c r="F877" s="122"/>
      <c r="G877" s="206">
        <f>G875</f>
        <v>1</v>
      </c>
      <c r="H877" s="206">
        <f>H875</f>
        <v>1</v>
      </c>
      <c r="I877" s="206">
        <f>I875</f>
        <v>0</v>
      </c>
      <c r="J877" s="206">
        <f>J875</f>
        <v>0</v>
      </c>
      <c r="K877" s="206">
        <f t="shared" si="430"/>
        <v>1</v>
      </c>
      <c r="L877" s="206" t="s">
        <v>62</v>
      </c>
      <c r="M877" s="84">
        <v>46022</v>
      </c>
      <c r="N877" s="84">
        <v>46022</v>
      </c>
      <c r="O877" s="80"/>
      <c r="P877" s="206" t="s">
        <v>62</v>
      </c>
      <c r="Q877" s="80"/>
      <c r="R877" s="80"/>
    </row>
    <row r="878" spans="1:19" s="56" customFormat="1" ht="74.45" customHeight="1" x14ac:dyDescent="0.25">
      <c r="A878" s="320" t="s">
        <v>170</v>
      </c>
      <c r="B878" s="137" t="s">
        <v>346</v>
      </c>
      <c r="C878" s="80" t="s">
        <v>59</v>
      </c>
      <c r="D878" s="81" t="s">
        <v>60</v>
      </c>
      <c r="E878" s="81" t="s">
        <v>61</v>
      </c>
      <c r="F878" s="80">
        <v>642</v>
      </c>
      <c r="G878" s="80">
        <v>1</v>
      </c>
      <c r="H878" s="80">
        <v>1</v>
      </c>
      <c r="I878" s="80"/>
      <c r="J878" s="80"/>
      <c r="K878" s="80">
        <f t="shared" si="430"/>
        <v>1</v>
      </c>
      <c r="L878" s="80"/>
      <c r="M878" s="80" t="s">
        <v>62</v>
      </c>
      <c r="N878" s="80" t="s">
        <v>62</v>
      </c>
      <c r="O878" s="80">
        <v>200000</v>
      </c>
      <c r="P878" s="80"/>
      <c r="Q878" s="80"/>
      <c r="R878" s="80"/>
      <c r="S878" s="85"/>
    </row>
    <row r="879" spans="1:19" s="85" customFormat="1" ht="15.75" x14ac:dyDescent="0.2">
      <c r="A879" s="321"/>
      <c r="B879" s="146" t="s">
        <v>70</v>
      </c>
      <c r="C879" s="122"/>
      <c r="D879" s="122" t="s">
        <v>62</v>
      </c>
      <c r="E879" s="122"/>
      <c r="F879" s="122"/>
      <c r="G879" s="206">
        <f>G878</f>
        <v>1</v>
      </c>
      <c r="H879" s="206">
        <f>H878</f>
        <v>1</v>
      </c>
      <c r="I879" s="206">
        <f>I878</f>
        <v>0</v>
      </c>
      <c r="J879" s="206">
        <f>J878</f>
        <v>0</v>
      </c>
      <c r="K879" s="206">
        <f t="shared" si="430"/>
        <v>1</v>
      </c>
      <c r="L879" s="206" t="s">
        <v>62</v>
      </c>
      <c r="M879" s="84">
        <v>46022</v>
      </c>
      <c r="N879" s="84">
        <v>46022</v>
      </c>
      <c r="O879" s="80"/>
      <c r="P879" s="206" t="s">
        <v>62</v>
      </c>
      <c r="Q879" s="80"/>
      <c r="R879" s="80"/>
    </row>
    <row r="880" spans="1:19" s="85" customFormat="1" ht="14.25" x14ac:dyDescent="0.2">
      <c r="A880" s="321"/>
      <c r="B880" s="147" t="s">
        <v>76</v>
      </c>
      <c r="C880" s="122"/>
      <c r="D880" s="122"/>
      <c r="E880" s="122"/>
      <c r="F880" s="122"/>
      <c r="G880" s="206" t="s">
        <v>62</v>
      </c>
      <c r="H880" s="206"/>
      <c r="I880" s="206" t="s">
        <v>62</v>
      </c>
      <c r="J880" s="206"/>
      <c r="K880" s="206" t="str">
        <f t="shared" si="430"/>
        <v>X</v>
      </c>
      <c r="L880" s="206" t="s">
        <v>62</v>
      </c>
      <c r="M880" s="206"/>
      <c r="N880" s="206"/>
      <c r="O880" s="206" t="s">
        <v>62</v>
      </c>
      <c r="P880" s="206" t="s">
        <v>62</v>
      </c>
      <c r="Q880" s="206" t="s">
        <v>62</v>
      </c>
      <c r="R880" s="206" t="s">
        <v>62</v>
      </c>
    </row>
    <row r="881" spans="1:19" s="85" customFormat="1" ht="65.45" customHeight="1" x14ac:dyDescent="0.2">
      <c r="A881" s="321"/>
      <c r="B881" s="148" t="s">
        <v>192</v>
      </c>
      <c r="C881" s="122"/>
      <c r="D881" s="122" t="s">
        <v>62</v>
      </c>
      <c r="E881" s="122"/>
      <c r="F881" s="122"/>
      <c r="G881" s="206">
        <f>G879</f>
        <v>1</v>
      </c>
      <c r="H881" s="206">
        <f>H879</f>
        <v>1</v>
      </c>
      <c r="I881" s="206">
        <f>I879</f>
        <v>0</v>
      </c>
      <c r="J881" s="206">
        <f>J879</f>
        <v>0</v>
      </c>
      <c r="K881" s="206">
        <f t="shared" si="430"/>
        <v>1</v>
      </c>
      <c r="L881" s="206" t="s">
        <v>62</v>
      </c>
      <c r="M881" s="84">
        <v>46022</v>
      </c>
      <c r="N881" s="84">
        <v>46022</v>
      </c>
      <c r="O881" s="80"/>
      <c r="P881" s="206" t="s">
        <v>62</v>
      </c>
      <c r="Q881" s="80"/>
      <c r="R881" s="80"/>
    </row>
    <row r="882" spans="1:19" s="85" customFormat="1" ht="15" customHeight="1" x14ac:dyDescent="0.2">
      <c r="A882" s="321"/>
      <c r="B882" s="147" t="s">
        <v>193</v>
      </c>
      <c r="C882" s="122"/>
      <c r="D882" s="122"/>
      <c r="E882" s="122"/>
      <c r="F882" s="122"/>
      <c r="G882" s="206" t="s">
        <v>62</v>
      </c>
      <c r="H882" s="206"/>
      <c r="I882" s="206" t="s">
        <v>62</v>
      </c>
      <c r="J882" s="206"/>
      <c r="K882" s="206" t="str">
        <f t="shared" si="430"/>
        <v>X</v>
      </c>
      <c r="L882" s="206" t="s">
        <v>62</v>
      </c>
      <c r="M882" s="206"/>
      <c r="N882" s="206"/>
      <c r="O882" s="206" t="s">
        <v>62</v>
      </c>
      <c r="P882" s="206" t="s">
        <v>62</v>
      </c>
      <c r="Q882" s="206" t="s">
        <v>62</v>
      </c>
      <c r="R882" s="206" t="s">
        <v>62</v>
      </c>
    </row>
    <row r="883" spans="1:19" s="85" customFormat="1" ht="38.65" customHeight="1" x14ac:dyDescent="0.2">
      <c r="A883" s="321"/>
      <c r="B883" s="148" t="s">
        <v>330</v>
      </c>
      <c r="C883" s="122"/>
      <c r="D883" s="122" t="s">
        <v>62</v>
      </c>
      <c r="E883" s="122"/>
      <c r="F883" s="122"/>
      <c r="G883" s="206">
        <f>G881</f>
        <v>1</v>
      </c>
      <c r="H883" s="206">
        <f>H881</f>
        <v>1</v>
      </c>
      <c r="I883" s="206">
        <f>I881</f>
        <v>0</v>
      </c>
      <c r="J883" s="206">
        <f>J881</f>
        <v>0</v>
      </c>
      <c r="K883" s="206">
        <f t="shared" si="430"/>
        <v>1</v>
      </c>
      <c r="L883" s="206" t="s">
        <v>62</v>
      </c>
      <c r="M883" s="84">
        <v>46022</v>
      </c>
      <c r="N883" s="84">
        <v>46022</v>
      </c>
      <c r="O883" s="80"/>
      <c r="P883" s="206" t="s">
        <v>62</v>
      </c>
      <c r="Q883" s="80"/>
      <c r="R883" s="80"/>
    </row>
    <row r="884" spans="1:19" s="85" customFormat="1" ht="21" customHeight="1" x14ac:dyDescent="0.2">
      <c r="A884" s="321"/>
      <c r="B884" s="147" t="s">
        <v>71</v>
      </c>
      <c r="C884" s="122"/>
      <c r="D884" s="122"/>
      <c r="E884" s="122"/>
      <c r="F884" s="122"/>
      <c r="G884" s="206" t="s">
        <v>62</v>
      </c>
      <c r="H884" s="206"/>
      <c r="I884" s="206" t="s">
        <v>62</v>
      </c>
      <c r="J884" s="206"/>
      <c r="K884" s="206" t="str">
        <f t="shared" si="430"/>
        <v>X</v>
      </c>
      <c r="L884" s="206" t="s">
        <v>62</v>
      </c>
      <c r="M884" s="206"/>
      <c r="N884" s="206"/>
      <c r="O884" s="206" t="s">
        <v>62</v>
      </c>
      <c r="P884" s="206" t="s">
        <v>62</v>
      </c>
      <c r="Q884" s="206" t="s">
        <v>62</v>
      </c>
      <c r="R884" s="206" t="s">
        <v>62</v>
      </c>
    </row>
    <row r="885" spans="1:19" s="85" customFormat="1" ht="21" customHeight="1" x14ac:dyDescent="0.2">
      <c r="A885" s="322"/>
      <c r="B885" s="148" t="s">
        <v>72</v>
      </c>
      <c r="C885" s="122"/>
      <c r="D885" s="122" t="s">
        <v>62</v>
      </c>
      <c r="E885" s="122"/>
      <c r="F885" s="122"/>
      <c r="G885" s="206">
        <f>G883</f>
        <v>1</v>
      </c>
      <c r="H885" s="206">
        <f>H883</f>
        <v>1</v>
      </c>
      <c r="I885" s="206">
        <f>I883</f>
        <v>0</v>
      </c>
      <c r="J885" s="206">
        <f>J883</f>
        <v>0</v>
      </c>
      <c r="K885" s="206">
        <f t="shared" si="430"/>
        <v>1</v>
      </c>
      <c r="L885" s="206" t="s">
        <v>62</v>
      </c>
      <c r="M885" s="84">
        <v>46022</v>
      </c>
      <c r="N885" s="84">
        <v>46022</v>
      </c>
      <c r="O885" s="80"/>
      <c r="P885" s="206" t="s">
        <v>62</v>
      </c>
      <c r="Q885" s="80"/>
      <c r="R885" s="80"/>
    </row>
    <row r="886" spans="1:19" s="56" customFormat="1" ht="74.45" customHeight="1" x14ac:dyDescent="0.25">
      <c r="A886" s="320" t="s">
        <v>169</v>
      </c>
      <c r="B886" s="137" t="s">
        <v>346</v>
      </c>
      <c r="C886" s="80" t="s">
        <v>59</v>
      </c>
      <c r="D886" s="81" t="s">
        <v>60</v>
      </c>
      <c r="E886" s="81" t="s">
        <v>61</v>
      </c>
      <c r="F886" s="80">
        <v>642</v>
      </c>
      <c r="G886" s="80">
        <v>1</v>
      </c>
      <c r="H886" s="80">
        <v>1</v>
      </c>
      <c r="I886" s="80"/>
      <c r="J886" s="80"/>
      <c r="K886" s="80">
        <f t="shared" si="430"/>
        <v>1</v>
      </c>
      <c r="L886" s="80"/>
      <c r="M886" s="80" t="s">
        <v>62</v>
      </c>
      <c r="N886" s="80" t="s">
        <v>62</v>
      </c>
      <c r="O886" s="80">
        <v>70000</v>
      </c>
      <c r="P886" s="80"/>
      <c r="Q886" s="80"/>
      <c r="R886" s="80"/>
      <c r="S886" s="85"/>
    </row>
    <row r="887" spans="1:19" s="85" customFormat="1" ht="15.75" x14ac:dyDescent="0.2">
      <c r="A887" s="321"/>
      <c r="B887" s="146" t="s">
        <v>70</v>
      </c>
      <c r="C887" s="122"/>
      <c r="D887" s="122" t="s">
        <v>62</v>
      </c>
      <c r="E887" s="122"/>
      <c r="F887" s="122"/>
      <c r="G887" s="206">
        <f>G886</f>
        <v>1</v>
      </c>
      <c r="H887" s="206">
        <f>H886</f>
        <v>1</v>
      </c>
      <c r="I887" s="206">
        <f>I886</f>
        <v>0</v>
      </c>
      <c r="J887" s="206">
        <f>J886</f>
        <v>0</v>
      </c>
      <c r="K887" s="206">
        <f t="shared" si="430"/>
        <v>1</v>
      </c>
      <c r="L887" s="206" t="s">
        <v>62</v>
      </c>
      <c r="M887" s="84">
        <v>46022</v>
      </c>
      <c r="N887" s="84">
        <v>46022</v>
      </c>
      <c r="O887" s="80"/>
      <c r="P887" s="206" t="s">
        <v>62</v>
      </c>
      <c r="Q887" s="80"/>
      <c r="R887" s="80"/>
    </row>
    <row r="888" spans="1:19" s="85" customFormat="1" ht="14.25" x14ac:dyDescent="0.2">
      <c r="A888" s="321"/>
      <c r="B888" s="147" t="s">
        <v>76</v>
      </c>
      <c r="C888" s="122"/>
      <c r="D888" s="122"/>
      <c r="E888" s="122"/>
      <c r="F888" s="122"/>
      <c r="G888" s="206" t="s">
        <v>62</v>
      </c>
      <c r="H888" s="206"/>
      <c r="I888" s="206" t="s">
        <v>62</v>
      </c>
      <c r="J888" s="206"/>
      <c r="K888" s="206" t="str">
        <f t="shared" si="430"/>
        <v>X</v>
      </c>
      <c r="L888" s="206" t="s">
        <v>62</v>
      </c>
      <c r="M888" s="206"/>
      <c r="N888" s="206"/>
      <c r="O888" s="206" t="s">
        <v>62</v>
      </c>
      <c r="P888" s="206" t="s">
        <v>62</v>
      </c>
      <c r="Q888" s="206" t="s">
        <v>62</v>
      </c>
      <c r="R888" s="206" t="s">
        <v>62</v>
      </c>
    </row>
    <row r="889" spans="1:19" s="85" customFormat="1" ht="65.45" customHeight="1" x14ac:dyDescent="0.2">
      <c r="A889" s="321"/>
      <c r="B889" s="148" t="s">
        <v>192</v>
      </c>
      <c r="C889" s="122"/>
      <c r="D889" s="122" t="s">
        <v>62</v>
      </c>
      <c r="E889" s="122"/>
      <c r="F889" s="122"/>
      <c r="G889" s="206">
        <f>G887</f>
        <v>1</v>
      </c>
      <c r="H889" s="206">
        <f>H887</f>
        <v>1</v>
      </c>
      <c r="I889" s="206">
        <f>I887</f>
        <v>0</v>
      </c>
      <c r="J889" s="206">
        <f>J887</f>
        <v>0</v>
      </c>
      <c r="K889" s="206">
        <f t="shared" si="430"/>
        <v>1</v>
      </c>
      <c r="L889" s="206" t="s">
        <v>62</v>
      </c>
      <c r="M889" s="84">
        <v>46022</v>
      </c>
      <c r="N889" s="84">
        <v>46022</v>
      </c>
      <c r="O889" s="80"/>
      <c r="P889" s="206" t="s">
        <v>62</v>
      </c>
      <c r="Q889" s="80"/>
      <c r="R889" s="80"/>
    </row>
    <row r="890" spans="1:19" s="85" customFormat="1" ht="15" customHeight="1" x14ac:dyDescent="0.2">
      <c r="A890" s="321"/>
      <c r="B890" s="147" t="s">
        <v>193</v>
      </c>
      <c r="C890" s="122"/>
      <c r="D890" s="122"/>
      <c r="E890" s="122"/>
      <c r="F890" s="122"/>
      <c r="G890" s="206" t="s">
        <v>62</v>
      </c>
      <c r="H890" s="206"/>
      <c r="I890" s="206" t="s">
        <v>62</v>
      </c>
      <c r="J890" s="206"/>
      <c r="K890" s="206" t="str">
        <f t="shared" si="430"/>
        <v>X</v>
      </c>
      <c r="L890" s="206" t="s">
        <v>62</v>
      </c>
      <c r="M890" s="206"/>
      <c r="N890" s="206"/>
      <c r="O890" s="206" t="s">
        <v>62</v>
      </c>
      <c r="P890" s="206" t="s">
        <v>62</v>
      </c>
      <c r="Q890" s="206" t="s">
        <v>62</v>
      </c>
      <c r="R890" s="206" t="s">
        <v>62</v>
      </c>
    </row>
    <row r="891" spans="1:19" s="85" customFormat="1" ht="38.65" customHeight="1" x14ac:dyDescent="0.2">
      <c r="A891" s="321"/>
      <c r="B891" s="148" t="s">
        <v>330</v>
      </c>
      <c r="C891" s="122"/>
      <c r="D891" s="122" t="s">
        <v>62</v>
      </c>
      <c r="E891" s="122"/>
      <c r="F891" s="122"/>
      <c r="G891" s="206">
        <f>G889</f>
        <v>1</v>
      </c>
      <c r="H891" s="206">
        <f>H889</f>
        <v>1</v>
      </c>
      <c r="I891" s="206">
        <f>I889</f>
        <v>0</v>
      </c>
      <c r="J891" s="206">
        <f>J889</f>
        <v>0</v>
      </c>
      <c r="K891" s="206">
        <f t="shared" si="430"/>
        <v>1</v>
      </c>
      <c r="L891" s="206" t="s">
        <v>62</v>
      </c>
      <c r="M891" s="84">
        <v>46022</v>
      </c>
      <c r="N891" s="84">
        <v>46022</v>
      </c>
      <c r="O891" s="80"/>
      <c r="P891" s="206" t="s">
        <v>62</v>
      </c>
      <c r="Q891" s="80"/>
      <c r="R891" s="80"/>
    </row>
    <row r="892" spans="1:19" s="85" customFormat="1" ht="21" customHeight="1" x14ac:dyDescent="0.2">
      <c r="A892" s="321"/>
      <c r="B892" s="147" t="s">
        <v>71</v>
      </c>
      <c r="C892" s="122"/>
      <c r="D892" s="122"/>
      <c r="E892" s="122"/>
      <c r="F892" s="122"/>
      <c r="G892" s="206" t="s">
        <v>62</v>
      </c>
      <c r="H892" s="206"/>
      <c r="I892" s="206" t="s">
        <v>62</v>
      </c>
      <c r="J892" s="206"/>
      <c r="K892" s="206" t="str">
        <f t="shared" si="430"/>
        <v>X</v>
      </c>
      <c r="L892" s="206" t="s">
        <v>62</v>
      </c>
      <c r="M892" s="206"/>
      <c r="N892" s="206"/>
      <c r="O892" s="206" t="s">
        <v>62</v>
      </c>
      <c r="P892" s="206" t="s">
        <v>62</v>
      </c>
      <c r="Q892" s="206" t="s">
        <v>62</v>
      </c>
      <c r="R892" s="206" t="s">
        <v>62</v>
      </c>
    </row>
    <row r="893" spans="1:19" s="85" customFormat="1" ht="21" customHeight="1" x14ac:dyDescent="0.2">
      <c r="A893" s="322"/>
      <c r="B893" s="148" t="s">
        <v>72</v>
      </c>
      <c r="C893" s="122"/>
      <c r="D893" s="122" t="s">
        <v>62</v>
      </c>
      <c r="E893" s="122"/>
      <c r="F893" s="122"/>
      <c r="G893" s="206">
        <f>G891</f>
        <v>1</v>
      </c>
      <c r="H893" s="206">
        <f>H891</f>
        <v>1</v>
      </c>
      <c r="I893" s="206">
        <f>I891</f>
        <v>0</v>
      </c>
      <c r="J893" s="206">
        <f>J891</f>
        <v>0</v>
      </c>
      <c r="K893" s="206">
        <f t="shared" si="430"/>
        <v>1</v>
      </c>
      <c r="L893" s="206" t="s">
        <v>62</v>
      </c>
      <c r="M893" s="84">
        <v>46022</v>
      </c>
      <c r="N893" s="84">
        <v>46022</v>
      </c>
      <c r="O893" s="80"/>
      <c r="P893" s="206" t="s">
        <v>62</v>
      </c>
      <c r="Q893" s="80"/>
      <c r="R893" s="80"/>
    </row>
    <row r="894" spans="1:19" s="56" customFormat="1" ht="74.45" customHeight="1" x14ac:dyDescent="0.25">
      <c r="A894" s="320" t="s">
        <v>168</v>
      </c>
      <c r="B894" s="137" t="s">
        <v>346</v>
      </c>
      <c r="C894" s="80" t="s">
        <v>59</v>
      </c>
      <c r="D894" s="81" t="s">
        <v>60</v>
      </c>
      <c r="E894" s="81" t="s">
        <v>61</v>
      </c>
      <c r="F894" s="80">
        <v>642</v>
      </c>
      <c r="G894" s="80"/>
      <c r="H894" s="80"/>
      <c r="I894" s="80"/>
      <c r="J894" s="80"/>
      <c r="K894" s="80">
        <f t="shared" si="430"/>
        <v>0</v>
      </c>
      <c r="L894" s="80"/>
      <c r="M894" s="80" t="s">
        <v>62</v>
      </c>
      <c r="N894" s="80" t="s">
        <v>62</v>
      </c>
      <c r="O894" s="80"/>
      <c r="P894" s="80"/>
      <c r="Q894" s="80"/>
      <c r="R894" s="80"/>
      <c r="S894" s="85"/>
    </row>
    <row r="895" spans="1:19" s="85" customFormat="1" ht="15.75" x14ac:dyDescent="0.2">
      <c r="A895" s="321"/>
      <c r="B895" s="146" t="s">
        <v>70</v>
      </c>
      <c r="C895" s="122"/>
      <c r="D895" s="122" t="s">
        <v>62</v>
      </c>
      <c r="E895" s="122"/>
      <c r="F895" s="122"/>
      <c r="G895" s="206">
        <f>G894</f>
        <v>0</v>
      </c>
      <c r="H895" s="206">
        <f>H894</f>
        <v>0</v>
      </c>
      <c r="I895" s="206">
        <f>I894</f>
        <v>0</v>
      </c>
      <c r="J895" s="206">
        <f>J894</f>
        <v>0</v>
      </c>
      <c r="K895" s="206">
        <f t="shared" si="430"/>
        <v>0</v>
      </c>
      <c r="L895" s="206" t="s">
        <v>62</v>
      </c>
      <c r="M895" s="84">
        <v>46022</v>
      </c>
      <c r="N895" s="84">
        <v>46022</v>
      </c>
      <c r="O895" s="80"/>
      <c r="P895" s="206" t="s">
        <v>62</v>
      </c>
      <c r="Q895" s="80"/>
      <c r="R895" s="80"/>
    </row>
    <row r="896" spans="1:19" s="85" customFormat="1" ht="14.25" x14ac:dyDescent="0.2">
      <c r="A896" s="321"/>
      <c r="B896" s="147" t="s">
        <v>76</v>
      </c>
      <c r="C896" s="122"/>
      <c r="D896" s="122"/>
      <c r="E896" s="122"/>
      <c r="F896" s="122"/>
      <c r="G896" s="206" t="s">
        <v>62</v>
      </c>
      <c r="H896" s="206"/>
      <c r="I896" s="206" t="s">
        <v>62</v>
      </c>
      <c r="J896" s="206"/>
      <c r="K896" s="206" t="str">
        <f t="shared" si="430"/>
        <v>X</v>
      </c>
      <c r="L896" s="206" t="s">
        <v>62</v>
      </c>
      <c r="M896" s="206"/>
      <c r="N896" s="206"/>
      <c r="O896" s="206" t="s">
        <v>62</v>
      </c>
      <c r="P896" s="206" t="s">
        <v>62</v>
      </c>
      <c r="Q896" s="206" t="s">
        <v>62</v>
      </c>
      <c r="R896" s="206" t="s">
        <v>62</v>
      </c>
    </row>
    <row r="897" spans="1:19" s="85" customFormat="1" ht="65.45" customHeight="1" x14ac:dyDescent="0.2">
      <c r="A897" s="321"/>
      <c r="B897" s="148" t="s">
        <v>192</v>
      </c>
      <c r="C897" s="122"/>
      <c r="D897" s="122" t="s">
        <v>62</v>
      </c>
      <c r="E897" s="122"/>
      <c r="F897" s="122"/>
      <c r="G897" s="206">
        <f>G895</f>
        <v>0</v>
      </c>
      <c r="H897" s="206">
        <f>H895</f>
        <v>0</v>
      </c>
      <c r="I897" s="206">
        <f>I895</f>
        <v>0</v>
      </c>
      <c r="J897" s="206">
        <f>J895</f>
        <v>0</v>
      </c>
      <c r="K897" s="206">
        <f t="shared" si="430"/>
        <v>0</v>
      </c>
      <c r="L897" s="206" t="s">
        <v>62</v>
      </c>
      <c r="M897" s="84">
        <v>46022</v>
      </c>
      <c r="N897" s="84">
        <v>46022</v>
      </c>
      <c r="O897" s="80"/>
      <c r="P897" s="206" t="s">
        <v>62</v>
      </c>
      <c r="Q897" s="80"/>
      <c r="R897" s="80"/>
    </row>
    <row r="898" spans="1:19" s="85" customFormat="1" ht="15" customHeight="1" x14ac:dyDescent="0.2">
      <c r="A898" s="321"/>
      <c r="B898" s="147" t="s">
        <v>193</v>
      </c>
      <c r="C898" s="122"/>
      <c r="D898" s="122"/>
      <c r="E898" s="122"/>
      <c r="F898" s="122"/>
      <c r="G898" s="206" t="s">
        <v>62</v>
      </c>
      <c r="H898" s="206"/>
      <c r="I898" s="206" t="s">
        <v>62</v>
      </c>
      <c r="J898" s="206"/>
      <c r="K898" s="206" t="str">
        <f t="shared" si="430"/>
        <v>X</v>
      </c>
      <c r="L898" s="206" t="s">
        <v>62</v>
      </c>
      <c r="M898" s="206"/>
      <c r="N898" s="206"/>
      <c r="O898" s="206" t="s">
        <v>62</v>
      </c>
      <c r="P898" s="206" t="s">
        <v>62</v>
      </c>
      <c r="Q898" s="206" t="s">
        <v>62</v>
      </c>
      <c r="R898" s="206" t="s">
        <v>62</v>
      </c>
    </row>
    <row r="899" spans="1:19" s="85" customFormat="1" ht="38.65" customHeight="1" x14ac:dyDescent="0.2">
      <c r="A899" s="321"/>
      <c r="B899" s="148" t="s">
        <v>330</v>
      </c>
      <c r="C899" s="122"/>
      <c r="D899" s="122" t="s">
        <v>62</v>
      </c>
      <c r="E899" s="122"/>
      <c r="F899" s="122"/>
      <c r="G899" s="206">
        <f>G897</f>
        <v>0</v>
      </c>
      <c r="H899" s="206">
        <f>H897</f>
        <v>0</v>
      </c>
      <c r="I899" s="206">
        <f>I897</f>
        <v>0</v>
      </c>
      <c r="J899" s="206">
        <f>J897</f>
        <v>0</v>
      </c>
      <c r="K899" s="206">
        <f t="shared" si="430"/>
        <v>0</v>
      </c>
      <c r="L899" s="206" t="s">
        <v>62</v>
      </c>
      <c r="M899" s="84">
        <v>46022</v>
      </c>
      <c r="N899" s="84">
        <v>46022</v>
      </c>
      <c r="O899" s="80"/>
      <c r="P899" s="206" t="s">
        <v>62</v>
      </c>
      <c r="Q899" s="80"/>
      <c r="R899" s="80"/>
    </row>
    <row r="900" spans="1:19" s="85" customFormat="1" ht="21" customHeight="1" x14ac:dyDescent="0.2">
      <c r="A900" s="321"/>
      <c r="B900" s="147" t="s">
        <v>71</v>
      </c>
      <c r="C900" s="122"/>
      <c r="D900" s="122"/>
      <c r="E900" s="122"/>
      <c r="F900" s="122"/>
      <c r="G900" s="206" t="s">
        <v>62</v>
      </c>
      <c r="H900" s="206"/>
      <c r="I900" s="206" t="s">
        <v>62</v>
      </c>
      <c r="J900" s="206"/>
      <c r="K900" s="206" t="str">
        <f t="shared" si="430"/>
        <v>X</v>
      </c>
      <c r="L900" s="206" t="s">
        <v>62</v>
      </c>
      <c r="M900" s="206"/>
      <c r="N900" s="206"/>
      <c r="O900" s="206" t="s">
        <v>62</v>
      </c>
      <c r="P900" s="206" t="s">
        <v>62</v>
      </c>
      <c r="Q900" s="206" t="s">
        <v>62</v>
      </c>
      <c r="R900" s="206" t="s">
        <v>62</v>
      </c>
    </row>
    <row r="901" spans="1:19" s="85" customFormat="1" ht="21" customHeight="1" x14ac:dyDescent="0.2">
      <c r="A901" s="322"/>
      <c r="B901" s="148" t="s">
        <v>72</v>
      </c>
      <c r="C901" s="122"/>
      <c r="D901" s="122" t="s">
        <v>62</v>
      </c>
      <c r="E901" s="122"/>
      <c r="F901" s="122"/>
      <c r="G901" s="206">
        <f>G899</f>
        <v>0</v>
      </c>
      <c r="H901" s="206">
        <f>H899</f>
        <v>0</v>
      </c>
      <c r="I901" s="206">
        <f>I899</f>
        <v>0</v>
      </c>
      <c r="J901" s="206">
        <f>J899</f>
        <v>0</v>
      </c>
      <c r="K901" s="206">
        <f t="shared" si="430"/>
        <v>0</v>
      </c>
      <c r="L901" s="206" t="s">
        <v>62</v>
      </c>
      <c r="M901" s="84">
        <v>46022</v>
      </c>
      <c r="N901" s="84">
        <v>46022</v>
      </c>
      <c r="O901" s="80"/>
      <c r="P901" s="206" t="s">
        <v>62</v>
      </c>
      <c r="Q901" s="80"/>
      <c r="R901" s="80"/>
    </row>
    <row r="902" spans="1:19" s="56" customFormat="1" ht="74.45" customHeight="1" x14ac:dyDescent="0.25">
      <c r="A902" s="320" t="s">
        <v>167</v>
      </c>
      <c r="B902" s="137" t="s">
        <v>346</v>
      </c>
      <c r="C902" s="80" t="s">
        <v>59</v>
      </c>
      <c r="D902" s="81" t="s">
        <v>60</v>
      </c>
      <c r="E902" s="81" t="s">
        <v>61</v>
      </c>
      <c r="F902" s="80">
        <v>642</v>
      </c>
      <c r="G902" s="80">
        <v>1</v>
      </c>
      <c r="H902" s="80">
        <v>1</v>
      </c>
      <c r="I902" s="80"/>
      <c r="J902" s="80"/>
      <c r="K902" s="80">
        <f t="shared" si="430"/>
        <v>1</v>
      </c>
      <c r="L902" s="80"/>
      <c r="M902" s="80" t="s">
        <v>62</v>
      </c>
      <c r="N902" s="80" t="s">
        <v>62</v>
      </c>
      <c r="O902" s="80">
        <v>80000</v>
      </c>
      <c r="P902" s="80"/>
      <c r="Q902" s="80"/>
      <c r="R902" s="80"/>
      <c r="S902" s="85"/>
    </row>
    <row r="903" spans="1:19" s="85" customFormat="1" ht="15.75" x14ac:dyDescent="0.2">
      <c r="A903" s="321"/>
      <c r="B903" s="146" t="s">
        <v>70</v>
      </c>
      <c r="C903" s="122"/>
      <c r="D903" s="122" t="s">
        <v>62</v>
      </c>
      <c r="E903" s="122"/>
      <c r="F903" s="122"/>
      <c r="G903" s="206">
        <f>G902</f>
        <v>1</v>
      </c>
      <c r="H903" s="206">
        <f>H902</f>
        <v>1</v>
      </c>
      <c r="I903" s="206">
        <f>I902</f>
        <v>0</v>
      </c>
      <c r="J903" s="206">
        <f>J902</f>
        <v>0</v>
      </c>
      <c r="K903" s="206">
        <f t="shared" ref="K903:K966" si="446">G903</f>
        <v>1</v>
      </c>
      <c r="L903" s="206" t="s">
        <v>62</v>
      </c>
      <c r="M903" s="84">
        <v>46022</v>
      </c>
      <c r="N903" s="84">
        <v>46022</v>
      </c>
      <c r="O903" s="80"/>
      <c r="P903" s="206" t="s">
        <v>62</v>
      </c>
      <c r="Q903" s="80"/>
      <c r="R903" s="80"/>
    </row>
    <row r="904" spans="1:19" s="85" customFormat="1" ht="14.25" x14ac:dyDescent="0.2">
      <c r="A904" s="321"/>
      <c r="B904" s="147" t="s">
        <v>76</v>
      </c>
      <c r="C904" s="122"/>
      <c r="D904" s="122"/>
      <c r="E904" s="122"/>
      <c r="F904" s="122"/>
      <c r="G904" s="206" t="s">
        <v>62</v>
      </c>
      <c r="H904" s="206"/>
      <c r="I904" s="206" t="s">
        <v>62</v>
      </c>
      <c r="J904" s="206"/>
      <c r="K904" s="206" t="str">
        <f t="shared" si="446"/>
        <v>X</v>
      </c>
      <c r="L904" s="206" t="s">
        <v>62</v>
      </c>
      <c r="M904" s="206"/>
      <c r="N904" s="206"/>
      <c r="O904" s="206" t="s">
        <v>62</v>
      </c>
      <c r="P904" s="206" t="s">
        <v>62</v>
      </c>
      <c r="Q904" s="206" t="s">
        <v>62</v>
      </c>
      <c r="R904" s="206" t="s">
        <v>62</v>
      </c>
    </row>
    <row r="905" spans="1:19" s="85" customFormat="1" ht="65.45" customHeight="1" x14ac:dyDescent="0.2">
      <c r="A905" s="321"/>
      <c r="B905" s="148" t="s">
        <v>192</v>
      </c>
      <c r="C905" s="122"/>
      <c r="D905" s="122" t="s">
        <v>62</v>
      </c>
      <c r="E905" s="122"/>
      <c r="F905" s="122"/>
      <c r="G905" s="206">
        <f>G903</f>
        <v>1</v>
      </c>
      <c r="H905" s="206">
        <f>H903</f>
        <v>1</v>
      </c>
      <c r="I905" s="206">
        <f>I903</f>
        <v>0</v>
      </c>
      <c r="J905" s="206">
        <f>J903</f>
        <v>0</v>
      </c>
      <c r="K905" s="206">
        <f t="shared" si="446"/>
        <v>1</v>
      </c>
      <c r="L905" s="206" t="s">
        <v>62</v>
      </c>
      <c r="M905" s="84">
        <v>46022</v>
      </c>
      <c r="N905" s="84">
        <v>46022</v>
      </c>
      <c r="O905" s="80"/>
      <c r="P905" s="206" t="s">
        <v>62</v>
      </c>
      <c r="Q905" s="80"/>
      <c r="R905" s="80"/>
    </row>
    <row r="906" spans="1:19" s="85" customFormat="1" ht="15" customHeight="1" x14ac:dyDescent="0.2">
      <c r="A906" s="321"/>
      <c r="B906" s="147" t="s">
        <v>193</v>
      </c>
      <c r="C906" s="122"/>
      <c r="D906" s="122"/>
      <c r="E906" s="122"/>
      <c r="F906" s="122"/>
      <c r="G906" s="206" t="s">
        <v>62</v>
      </c>
      <c r="H906" s="206"/>
      <c r="I906" s="206" t="s">
        <v>62</v>
      </c>
      <c r="J906" s="206"/>
      <c r="K906" s="206" t="str">
        <f t="shared" si="446"/>
        <v>X</v>
      </c>
      <c r="L906" s="206" t="s">
        <v>62</v>
      </c>
      <c r="M906" s="206"/>
      <c r="N906" s="206"/>
      <c r="O906" s="206" t="s">
        <v>62</v>
      </c>
      <c r="P906" s="206" t="s">
        <v>62</v>
      </c>
      <c r="Q906" s="206" t="s">
        <v>62</v>
      </c>
      <c r="R906" s="206" t="s">
        <v>62</v>
      </c>
    </row>
    <row r="907" spans="1:19" s="85" customFormat="1" ht="38.65" customHeight="1" x14ac:dyDescent="0.2">
      <c r="A907" s="321"/>
      <c r="B907" s="148" t="s">
        <v>330</v>
      </c>
      <c r="C907" s="122"/>
      <c r="D907" s="122" t="s">
        <v>62</v>
      </c>
      <c r="E907" s="122"/>
      <c r="F907" s="122"/>
      <c r="G907" s="206">
        <f>G905</f>
        <v>1</v>
      </c>
      <c r="H907" s="206">
        <f>H905</f>
        <v>1</v>
      </c>
      <c r="I907" s="206">
        <f>I905</f>
        <v>0</v>
      </c>
      <c r="J907" s="206">
        <f>J905</f>
        <v>0</v>
      </c>
      <c r="K907" s="206">
        <f t="shared" si="446"/>
        <v>1</v>
      </c>
      <c r="L907" s="206" t="s">
        <v>62</v>
      </c>
      <c r="M907" s="84">
        <v>46022</v>
      </c>
      <c r="N907" s="84">
        <v>46022</v>
      </c>
      <c r="O907" s="80"/>
      <c r="P907" s="206" t="s">
        <v>62</v>
      </c>
      <c r="Q907" s="80"/>
      <c r="R907" s="80"/>
    </row>
    <row r="908" spans="1:19" s="85" customFormat="1" ht="21" customHeight="1" x14ac:dyDescent="0.2">
      <c r="A908" s="321"/>
      <c r="B908" s="147" t="s">
        <v>71</v>
      </c>
      <c r="C908" s="122"/>
      <c r="D908" s="122"/>
      <c r="E908" s="122"/>
      <c r="F908" s="122"/>
      <c r="G908" s="206" t="s">
        <v>62</v>
      </c>
      <c r="H908" s="206"/>
      <c r="I908" s="206" t="s">
        <v>62</v>
      </c>
      <c r="J908" s="206"/>
      <c r="K908" s="206" t="str">
        <f t="shared" si="446"/>
        <v>X</v>
      </c>
      <c r="L908" s="206" t="s">
        <v>62</v>
      </c>
      <c r="M908" s="206"/>
      <c r="N908" s="206"/>
      <c r="O908" s="206" t="s">
        <v>62</v>
      </c>
      <c r="P908" s="206" t="s">
        <v>62</v>
      </c>
      <c r="Q908" s="206" t="s">
        <v>62</v>
      </c>
      <c r="R908" s="206" t="s">
        <v>62</v>
      </c>
    </row>
    <row r="909" spans="1:19" s="85" customFormat="1" ht="21" customHeight="1" x14ac:dyDescent="0.2">
      <c r="A909" s="322"/>
      <c r="B909" s="148" t="s">
        <v>72</v>
      </c>
      <c r="C909" s="122"/>
      <c r="D909" s="122" t="s">
        <v>62</v>
      </c>
      <c r="E909" s="122"/>
      <c r="F909" s="122"/>
      <c r="G909" s="206">
        <f>G907</f>
        <v>1</v>
      </c>
      <c r="H909" s="206">
        <f>H907</f>
        <v>1</v>
      </c>
      <c r="I909" s="206">
        <f>I907</f>
        <v>0</v>
      </c>
      <c r="J909" s="206">
        <f>J907</f>
        <v>0</v>
      </c>
      <c r="K909" s="206">
        <f t="shared" si="446"/>
        <v>1</v>
      </c>
      <c r="L909" s="206" t="s">
        <v>62</v>
      </c>
      <c r="M909" s="84">
        <v>46022</v>
      </c>
      <c r="N909" s="84">
        <v>46022</v>
      </c>
      <c r="O909" s="80"/>
      <c r="P909" s="206" t="s">
        <v>62</v>
      </c>
      <c r="Q909" s="80"/>
      <c r="R909" s="80"/>
    </row>
    <row r="910" spans="1:19" s="56" customFormat="1" ht="74.45" customHeight="1" x14ac:dyDescent="0.25">
      <c r="A910" s="320" t="s">
        <v>166</v>
      </c>
      <c r="B910" s="137" t="s">
        <v>346</v>
      </c>
      <c r="C910" s="80" t="s">
        <v>59</v>
      </c>
      <c r="D910" s="81" t="s">
        <v>60</v>
      </c>
      <c r="E910" s="81" t="s">
        <v>61</v>
      </c>
      <c r="F910" s="80">
        <v>642</v>
      </c>
      <c r="G910" s="80">
        <v>1</v>
      </c>
      <c r="H910" s="80">
        <v>1</v>
      </c>
      <c r="I910" s="80"/>
      <c r="J910" s="80"/>
      <c r="K910" s="80">
        <f t="shared" si="446"/>
        <v>1</v>
      </c>
      <c r="L910" s="80"/>
      <c r="M910" s="80" t="s">
        <v>62</v>
      </c>
      <c r="N910" s="80" t="s">
        <v>62</v>
      </c>
      <c r="O910" s="80">
        <v>200000</v>
      </c>
      <c r="P910" s="80"/>
      <c r="Q910" s="80"/>
      <c r="R910" s="80"/>
      <c r="S910" s="85"/>
    </row>
    <row r="911" spans="1:19" s="85" customFormat="1" ht="15.75" x14ac:dyDescent="0.2">
      <c r="A911" s="321"/>
      <c r="B911" s="146" t="s">
        <v>70</v>
      </c>
      <c r="C911" s="122"/>
      <c r="D911" s="122" t="s">
        <v>62</v>
      </c>
      <c r="E911" s="122"/>
      <c r="F911" s="122"/>
      <c r="G911" s="206">
        <f>G910</f>
        <v>1</v>
      </c>
      <c r="H911" s="206">
        <f>H910</f>
        <v>1</v>
      </c>
      <c r="I911" s="206">
        <f>I910</f>
        <v>0</v>
      </c>
      <c r="J911" s="206">
        <f>J910</f>
        <v>0</v>
      </c>
      <c r="K911" s="206">
        <f t="shared" si="446"/>
        <v>1</v>
      </c>
      <c r="L911" s="206" t="s">
        <v>62</v>
      </c>
      <c r="M911" s="84">
        <v>46022</v>
      </c>
      <c r="N911" s="84">
        <v>46022</v>
      </c>
      <c r="O911" s="80"/>
      <c r="P911" s="206" t="s">
        <v>62</v>
      </c>
      <c r="Q911" s="80"/>
      <c r="R911" s="80"/>
    </row>
    <row r="912" spans="1:19" s="85" customFormat="1" ht="14.25" x14ac:dyDescent="0.2">
      <c r="A912" s="321"/>
      <c r="B912" s="147" t="s">
        <v>76</v>
      </c>
      <c r="C912" s="122"/>
      <c r="D912" s="122"/>
      <c r="E912" s="122"/>
      <c r="F912" s="122"/>
      <c r="G912" s="206" t="s">
        <v>62</v>
      </c>
      <c r="H912" s="206"/>
      <c r="I912" s="206" t="s">
        <v>62</v>
      </c>
      <c r="J912" s="206"/>
      <c r="K912" s="206" t="str">
        <f t="shared" si="446"/>
        <v>X</v>
      </c>
      <c r="L912" s="206" t="s">
        <v>62</v>
      </c>
      <c r="M912" s="206"/>
      <c r="N912" s="206"/>
      <c r="O912" s="206" t="s">
        <v>62</v>
      </c>
      <c r="P912" s="206" t="s">
        <v>62</v>
      </c>
      <c r="Q912" s="206" t="s">
        <v>62</v>
      </c>
      <c r="R912" s="206" t="s">
        <v>62</v>
      </c>
    </row>
    <row r="913" spans="1:19" s="85" customFormat="1" ht="65.45" customHeight="1" x14ac:dyDescent="0.2">
      <c r="A913" s="321"/>
      <c r="B913" s="148" t="s">
        <v>192</v>
      </c>
      <c r="C913" s="122"/>
      <c r="D913" s="122" t="s">
        <v>62</v>
      </c>
      <c r="E913" s="122"/>
      <c r="F913" s="122"/>
      <c r="G913" s="206">
        <f>G911</f>
        <v>1</v>
      </c>
      <c r="H913" s="206">
        <f>H911</f>
        <v>1</v>
      </c>
      <c r="I913" s="206">
        <f>I911</f>
        <v>0</v>
      </c>
      <c r="J913" s="206">
        <f>J911</f>
        <v>0</v>
      </c>
      <c r="K913" s="206">
        <f t="shared" si="446"/>
        <v>1</v>
      </c>
      <c r="L913" s="206" t="s">
        <v>62</v>
      </c>
      <c r="M913" s="84">
        <v>46022</v>
      </c>
      <c r="N913" s="84">
        <v>46022</v>
      </c>
      <c r="O913" s="80"/>
      <c r="P913" s="206" t="s">
        <v>62</v>
      </c>
      <c r="Q913" s="80"/>
      <c r="R913" s="80"/>
    </row>
    <row r="914" spans="1:19" s="85" customFormat="1" ht="15" customHeight="1" x14ac:dyDescent="0.2">
      <c r="A914" s="321"/>
      <c r="B914" s="147" t="s">
        <v>193</v>
      </c>
      <c r="C914" s="122"/>
      <c r="D914" s="122"/>
      <c r="E914" s="122"/>
      <c r="F914" s="122"/>
      <c r="G914" s="206" t="s">
        <v>62</v>
      </c>
      <c r="H914" s="206"/>
      <c r="I914" s="206" t="s">
        <v>62</v>
      </c>
      <c r="J914" s="206"/>
      <c r="K914" s="206" t="str">
        <f t="shared" si="446"/>
        <v>X</v>
      </c>
      <c r="L914" s="206" t="s">
        <v>62</v>
      </c>
      <c r="M914" s="206"/>
      <c r="N914" s="206"/>
      <c r="O914" s="206" t="s">
        <v>62</v>
      </c>
      <c r="P914" s="206" t="s">
        <v>62</v>
      </c>
      <c r="Q914" s="206" t="s">
        <v>62</v>
      </c>
      <c r="R914" s="206" t="s">
        <v>62</v>
      </c>
    </row>
    <row r="915" spans="1:19" s="85" customFormat="1" ht="38.65" customHeight="1" x14ac:dyDescent="0.2">
      <c r="A915" s="321"/>
      <c r="B915" s="148" t="s">
        <v>330</v>
      </c>
      <c r="C915" s="122"/>
      <c r="D915" s="122" t="s">
        <v>62</v>
      </c>
      <c r="E915" s="122"/>
      <c r="F915" s="122"/>
      <c r="G915" s="206">
        <f>G913</f>
        <v>1</v>
      </c>
      <c r="H915" s="206">
        <f>H913</f>
        <v>1</v>
      </c>
      <c r="I915" s="206">
        <f>I913</f>
        <v>0</v>
      </c>
      <c r="J915" s="206">
        <f>J913</f>
        <v>0</v>
      </c>
      <c r="K915" s="206">
        <f t="shared" si="446"/>
        <v>1</v>
      </c>
      <c r="L915" s="206" t="s">
        <v>62</v>
      </c>
      <c r="M915" s="84">
        <v>46022</v>
      </c>
      <c r="N915" s="84">
        <v>46022</v>
      </c>
      <c r="O915" s="80"/>
      <c r="P915" s="206" t="s">
        <v>62</v>
      </c>
      <c r="Q915" s="80"/>
      <c r="R915" s="80"/>
    </row>
    <row r="916" spans="1:19" s="85" customFormat="1" ht="21" customHeight="1" x14ac:dyDescent="0.2">
      <c r="A916" s="321"/>
      <c r="B916" s="147" t="s">
        <v>71</v>
      </c>
      <c r="C916" s="122"/>
      <c r="D916" s="122"/>
      <c r="E916" s="122"/>
      <c r="F916" s="122"/>
      <c r="G916" s="206" t="s">
        <v>62</v>
      </c>
      <c r="H916" s="206"/>
      <c r="I916" s="206" t="s">
        <v>62</v>
      </c>
      <c r="J916" s="206"/>
      <c r="K916" s="206" t="str">
        <f t="shared" si="446"/>
        <v>X</v>
      </c>
      <c r="L916" s="206" t="s">
        <v>62</v>
      </c>
      <c r="M916" s="206"/>
      <c r="N916" s="206"/>
      <c r="O916" s="206" t="s">
        <v>62</v>
      </c>
      <c r="P916" s="206" t="s">
        <v>62</v>
      </c>
      <c r="Q916" s="206" t="s">
        <v>62</v>
      </c>
      <c r="R916" s="206" t="s">
        <v>62</v>
      </c>
    </row>
    <row r="917" spans="1:19" s="85" customFormat="1" ht="21" customHeight="1" x14ac:dyDescent="0.2">
      <c r="A917" s="322"/>
      <c r="B917" s="148" t="s">
        <v>72</v>
      </c>
      <c r="C917" s="122"/>
      <c r="D917" s="122" t="s">
        <v>62</v>
      </c>
      <c r="E917" s="122"/>
      <c r="F917" s="122"/>
      <c r="G917" s="206">
        <f>G915</f>
        <v>1</v>
      </c>
      <c r="H917" s="206">
        <f>H915</f>
        <v>1</v>
      </c>
      <c r="I917" s="206">
        <f>I915</f>
        <v>0</v>
      </c>
      <c r="J917" s="206">
        <f>J915</f>
        <v>0</v>
      </c>
      <c r="K917" s="206">
        <f t="shared" si="446"/>
        <v>1</v>
      </c>
      <c r="L917" s="206" t="s">
        <v>62</v>
      </c>
      <c r="M917" s="84">
        <v>46022</v>
      </c>
      <c r="N917" s="84">
        <v>46022</v>
      </c>
      <c r="O917" s="80"/>
      <c r="P917" s="206" t="s">
        <v>62</v>
      </c>
      <c r="Q917" s="80"/>
      <c r="R917" s="80"/>
    </row>
    <row r="918" spans="1:19" s="56" customFormat="1" ht="74.45" customHeight="1" x14ac:dyDescent="0.25">
      <c r="A918" s="320" t="s">
        <v>165</v>
      </c>
      <c r="B918" s="137" t="s">
        <v>346</v>
      </c>
      <c r="C918" s="80" t="s">
        <v>59</v>
      </c>
      <c r="D918" s="81" t="s">
        <v>60</v>
      </c>
      <c r="E918" s="81" t="s">
        <v>61</v>
      </c>
      <c r="F918" s="80">
        <v>642</v>
      </c>
      <c r="G918" s="80">
        <v>1</v>
      </c>
      <c r="H918" s="80">
        <v>1</v>
      </c>
      <c r="I918" s="80"/>
      <c r="J918" s="80"/>
      <c r="K918" s="80">
        <f t="shared" si="446"/>
        <v>1</v>
      </c>
      <c r="L918" s="80"/>
      <c r="M918" s="80" t="s">
        <v>62</v>
      </c>
      <c r="N918" s="80" t="s">
        <v>62</v>
      </c>
      <c r="O918" s="80">
        <v>233000</v>
      </c>
      <c r="P918" s="80"/>
      <c r="Q918" s="80"/>
      <c r="R918" s="80"/>
      <c r="S918" s="85"/>
    </row>
    <row r="919" spans="1:19" s="85" customFormat="1" ht="15.75" x14ac:dyDescent="0.2">
      <c r="A919" s="321"/>
      <c r="B919" s="146" t="s">
        <v>70</v>
      </c>
      <c r="C919" s="122"/>
      <c r="D919" s="122" t="s">
        <v>62</v>
      </c>
      <c r="E919" s="122"/>
      <c r="F919" s="122"/>
      <c r="G919" s="206">
        <f>G918</f>
        <v>1</v>
      </c>
      <c r="H919" s="206">
        <f>H918</f>
        <v>1</v>
      </c>
      <c r="I919" s="206">
        <f>I918</f>
        <v>0</v>
      </c>
      <c r="J919" s="206">
        <f>J918</f>
        <v>0</v>
      </c>
      <c r="K919" s="206">
        <f t="shared" si="446"/>
        <v>1</v>
      </c>
      <c r="L919" s="206" t="s">
        <v>62</v>
      </c>
      <c r="M919" s="84">
        <v>46022</v>
      </c>
      <c r="N919" s="84">
        <v>46022</v>
      </c>
      <c r="O919" s="80"/>
      <c r="P919" s="206" t="s">
        <v>62</v>
      </c>
      <c r="Q919" s="80"/>
      <c r="R919" s="80"/>
    </row>
    <row r="920" spans="1:19" s="85" customFormat="1" ht="14.25" x14ac:dyDescent="0.2">
      <c r="A920" s="321"/>
      <c r="B920" s="147" t="s">
        <v>76</v>
      </c>
      <c r="C920" s="122"/>
      <c r="D920" s="122"/>
      <c r="E920" s="122"/>
      <c r="F920" s="122"/>
      <c r="G920" s="206" t="s">
        <v>62</v>
      </c>
      <c r="H920" s="206"/>
      <c r="I920" s="206" t="s">
        <v>62</v>
      </c>
      <c r="J920" s="206"/>
      <c r="K920" s="206" t="str">
        <f t="shared" si="446"/>
        <v>X</v>
      </c>
      <c r="L920" s="206" t="s">
        <v>62</v>
      </c>
      <c r="M920" s="206"/>
      <c r="N920" s="206"/>
      <c r="O920" s="206" t="s">
        <v>62</v>
      </c>
      <c r="P920" s="206" t="s">
        <v>62</v>
      </c>
      <c r="Q920" s="206" t="s">
        <v>62</v>
      </c>
      <c r="R920" s="206" t="s">
        <v>62</v>
      </c>
    </row>
    <row r="921" spans="1:19" s="85" customFormat="1" ht="65.45" customHeight="1" x14ac:dyDescent="0.2">
      <c r="A921" s="321"/>
      <c r="B921" s="148" t="s">
        <v>192</v>
      </c>
      <c r="C921" s="122"/>
      <c r="D921" s="122" t="s">
        <v>62</v>
      </c>
      <c r="E921" s="122"/>
      <c r="F921" s="122"/>
      <c r="G921" s="206">
        <f>G919</f>
        <v>1</v>
      </c>
      <c r="H921" s="206">
        <f>H919</f>
        <v>1</v>
      </c>
      <c r="I921" s="206">
        <f>I919</f>
        <v>0</v>
      </c>
      <c r="J921" s="206">
        <f>J919</f>
        <v>0</v>
      </c>
      <c r="K921" s="206">
        <f t="shared" si="446"/>
        <v>1</v>
      </c>
      <c r="L921" s="206" t="s">
        <v>62</v>
      </c>
      <c r="M921" s="84">
        <v>46022</v>
      </c>
      <c r="N921" s="84">
        <v>46022</v>
      </c>
      <c r="O921" s="80"/>
      <c r="P921" s="206" t="s">
        <v>62</v>
      </c>
      <c r="Q921" s="80"/>
      <c r="R921" s="80"/>
    </row>
    <row r="922" spans="1:19" s="85" customFormat="1" ht="15" customHeight="1" x14ac:dyDescent="0.2">
      <c r="A922" s="321"/>
      <c r="B922" s="147" t="s">
        <v>193</v>
      </c>
      <c r="C922" s="122"/>
      <c r="D922" s="122"/>
      <c r="E922" s="122"/>
      <c r="F922" s="122"/>
      <c r="G922" s="206" t="s">
        <v>62</v>
      </c>
      <c r="H922" s="206"/>
      <c r="I922" s="206" t="s">
        <v>62</v>
      </c>
      <c r="J922" s="206"/>
      <c r="K922" s="206" t="str">
        <f t="shared" si="446"/>
        <v>X</v>
      </c>
      <c r="L922" s="206" t="s">
        <v>62</v>
      </c>
      <c r="M922" s="206"/>
      <c r="N922" s="206"/>
      <c r="O922" s="206" t="s">
        <v>62</v>
      </c>
      <c r="P922" s="206" t="s">
        <v>62</v>
      </c>
      <c r="Q922" s="206" t="s">
        <v>62</v>
      </c>
      <c r="R922" s="206" t="s">
        <v>62</v>
      </c>
    </row>
    <row r="923" spans="1:19" s="85" customFormat="1" ht="38.65" customHeight="1" x14ac:dyDescent="0.2">
      <c r="A923" s="321"/>
      <c r="B923" s="148" t="s">
        <v>330</v>
      </c>
      <c r="C923" s="122"/>
      <c r="D923" s="122" t="s">
        <v>62</v>
      </c>
      <c r="E923" s="122"/>
      <c r="F923" s="122"/>
      <c r="G923" s="206">
        <f>G921</f>
        <v>1</v>
      </c>
      <c r="H923" s="206">
        <f>H921</f>
        <v>1</v>
      </c>
      <c r="I923" s="206">
        <f>I921</f>
        <v>0</v>
      </c>
      <c r="J923" s="206">
        <f>J921</f>
        <v>0</v>
      </c>
      <c r="K923" s="206">
        <f t="shared" si="446"/>
        <v>1</v>
      </c>
      <c r="L923" s="206" t="s">
        <v>62</v>
      </c>
      <c r="M923" s="84">
        <v>46022</v>
      </c>
      <c r="N923" s="84">
        <v>46022</v>
      </c>
      <c r="O923" s="80"/>
      <c r="P923" s="206" t="s">
        <v>62</v>
      </c>
      <c r="Q923" s="80"/>
      <c r="R923" s="80"/>
    </row>
    <row r="924" spans="1:19" s="85" customFormat="1" ht="21" customHeight="1" x14ac:dyDescent="0.2">
      <c r="A924" s="321"/>
      <c r="B924" s="147" t="s">
        <v>71</v>
      </c>
      <c r="C924" s="122"/>
      <c r="D924" s="122"/>
      <c r="E924" s="122"/>
      <c r="F924" s="122"/>
      <c r="G924" s="206" t="s">
        <v>62</v>
      </c>
      <c r="H924" s="206"/>
      <c r="I924" s="206" t="s">
        <v>62</v>
      </c>
      <c r="J924" s="206"/>
      <c r="K924" s="206" t="str">
        <f t="shared" si="446"/>
        <v>X</v>
      </c>
      <c r="L924" s="206" t="s">
        <v>62</v>
      </c>
      <c r="M924" s="206"/>
      <c r="N924" s="206"/>
      <c r="O924" s="206" t="s">
        <v>62</v>
      </c>
      <c r="P924" s="206" t="s">
        <v>62</v>
      </c>
      <c r="Q924" s="206" t="s">
        <v>62</v>
      </c>
      <c r="R924" s="206" t="s">
        <v>62</v>
      </c>
    </row>
    <row r="925" spans="1:19" s="85" customFormat="1" ht="21" customHeight="1" x14ac:dyDescent="0.2">
      <c r="A925" s="322"/>
      <c r="B925" s="148" t="s">
        <v>72</v>
      </c>
      <c r="C925" s="122"/>
      <c r="D925" s="122" t="s">
        <v>62</v>
      </c>
      <c r="E925" s="122"/>
      <c r="F925" s="122"/>
      <c r="G925" s="206">
        <f>G923</f>
        <v>1</v>
      </c>
      <c r="H925" s="206">
        <f>H923</f>
        <v>1</v>
      </c>
      <c r="I925" s="206">
        <f>I923</f>
        <v>0</v>
      </c>
      <c r="J925" s="206">
        <f>J923</f>
        <v>0</v>
      </c>
      <c r="K925" s="206">
        <f t="shared" si="446"/>
        <v>1</v>
      </c>
      <c r="L925" s="206" t="s">
        <v>62</v>
      </c>
      <c r="M925" s="84">
        <v>46022</v>
      </c>
      <c r="N925" s="84">
        <v>46022</v>
      </c>
      <c r="O925" s="80"/>
      <c r="P925" s="206" t="s">
        <v>62</v>
      </c>
      <c r="Q925" s="80"/>
      <c r="R925" s="80"/>
    </row>
    <row r="926" spans="1:19" s="56" customFormat="1" ht="74.45" customHeight="1" x14ac:dyDescent="0.25">
      <c r="A926" s="320" t="s">
        <v>164</v>
      </c>
      <c r="B926" s="137" t="s">
        <v>346</v>
      </c>
      <c r="C926" s="80" t="s">
        <v>59</v>
      </c>
      <c r="D926" s="81" t="s">
        <v>60</v>
      </c>
      <c r="E926" s="81" t="s">
        <v>61</v>
      </c>
      <c r="F926" s="80">
        <v>642</v>
      </c>
      <c r="G926" s="80">
        <v>1</v>
      </c>
      <c r="H926" s="80">
        <v>1</v>
      </c>
      <c r="I926" s="80"/>
      <c r="J926" s="80"/>
      <c r="K926" s="80">
        <f t="shared" si="446"/>
        <v>1</v>
      </c>
      <c r="L926" s="80"/>
      <c r="M926" s="80" t="s">
        <v>62</v>
      </c>
      <c r="N926" s="80" t="s">
        <v>62</v>
      </c>
      <c r="O926" s="80">
        <v>105000</v>
      </c>
      <c r="P926" s="80"/>
      <c r="Q926" s="80"/>
      <c r="R926" s="80"/>
      <c r="S926" s="85"/>
    </row>
    <row r="927" spans="1:19" s="85" customFormat="1" ht="15.75" x14ac:dyDescent="0.2">
      <c r="A927" s="321"/>
      <c r="B927" s="146" t="s">
        <v>70</v>
      </c>
      <c r="C927" s="122"/>
      <c r="D927" s="122" t="s">
        <v>62</v>
      </c>
      <c r="E927" s="122"/>
      <c r="F927" s="122"/>
      <c r="G927" s="206">
        <f>G926</f>
        <v>1</v>
      </c>
      <c r="H927" s="206">
        <f>H926</f>
        <v>1</v>
      </c>
      <c r="I927" s="206">
        <f>I926</f>
        <v>0</v>
      </c>
      <c r="J927" s="206">
        <f>J926</f>
        <v>0</v>
      </c>
      <c r="K927" s="206">
        <f t="shared" si="446"/>
        <v>1</v>
      </c>
      <c r="L927" s="206" t="s">
        <v>62</v>
      </c>
      <c r="M927" s="84">
        <v>46022</v>
      </c>
      <c r="N927" s="84">
        <v>46022</v>
      </c>
      <c r="O927" s="80"/>
      <c r="P927" s="206" t="s">
        <v>62</v>
      </c>
      <c r="Q927" s="80"/>
      <c r="R927" s="80"/>
    </row>
    <row r="928" spans="1:19" s="85" customFormat="1" ht="14.25" x14ac:dyDescent="0.2">
      <c r="A928" s="321"/>
      <c r="B928" s="147" t="s">
        <v>76</v>
      </c>
      <c r="C928" s="122"/>
      <c r="D928" s="122"/>
      <c r="E928" s="122"/>
      <c r="F928" s="122"/>
      <c r="G928" s="206" t="s">
        <v>62</v>
      </c>
      <c r="H928" s="206"/>
      <c r="I928" s="206" t="s">
        <v>62</v>
      </c>
      <c r="J928" s="206"/>
      <c r="K928" s="206" t="str">
        <f t="shared" si="446"/>
        <v>X</v>
      </c>
      <c r="L928" s="206" t="s">
        <v>62</v>
      </c>
      <c r="M928" s="206"/>
      <c r="N928" s="206"/>
      <c r="O928" s="206" t="s">
        <v>62</v>
      </c>
      <c r="P928" s="206" t="s">
        <v>62</v>
      </c>
      <c r="Q928" s="206" t="s">
        <v>62</v>
      </c>
      <c r="R928" s="206" t="s">
        <v>62</v>
      </c>
    </row>
    <row r="929" spans="1:19" s="85" customFormat="1" ht="65.45" customHeight="1" x14ac:dyDescent="0.2">
      <c r="A929" s="321"/>
      <c r="B929" s="148" t="s">
        <v>192</v>
      </c>
      <c r="C929" s="122"/>
      <c r="D929" s="122" t="s">
        <v>62</v>
      </c>
      <c r="E929" s="122"/>
      <c r="F929" s="122"/>
      <c r="G929" s="206">
        <f>G927</f>
        <v>1</v>
      </c>
      <c r="H929" s="206">
        <f>H927</f>
        <v>1</v>
      </c>
      <c r="I929" s="206">
        <f>I927</f>
        <v>0</v>
      </c>
      <c r="J929" s="206">
        <f>J927</f>
        <v>0</v>
      </c>
      <c r="K929" s="206">
        <f t="shared" si="446"/>
        <v>1</v>
      </c>
      <c r="L929" s="206" t="s">
        <v>62</v>
      </c>
      <c r="M929" s="84">
        <v>46022</v>
      </c>
      <c r="N929" s="84">
        <v>46022</v>
      </c>
      <c r="O929" s="80"/>
      <c r="P929" s="206" t="s">
        <v>62</v>
      </c>
      <c r="Q929" s="80"/>
      <c r="R929" s="80"/>
    </row>
    <row r="930" spans="1:19" s="85" customFormat="1" ht="15" customHeight="1" x14ac:dyDescent="0.2">
      <c r="A930" s="321"/>
      <c r="B930" s="147" t="s">
        <v>193</v>
      </c>
      <c r="C930" s="122"/>
      <c r="D930" s="122"/>
      <c r="E930" s="122"/>
      <c r="F930" s="122"/>
      <c r="G930" s="206" t="s">
        <v>62</v>
      </c>
      <c r="H930" s="206"/>
      <c r="I930" s="206" t="s">
        <v>62</v>
      </c>
      <c r="J930" s="206"/>
      <c r="K930" s="206" t="str">
        <f t="shared" si="446"/>
        <v>X</v>
      </c>
      <c r="L930" s="206" t="s">
        <v>62</v>
      </c>
      <c r="M930" s="206"/>
      <c r="N930" s="206"/>
      <c r="O930" s="206" t="s">
        <v>62</v>
      </c>
      <c r="P930" s="206" t="s">
        <v>62</v>
      </c>
      <c r="Q930" s="206" t="s">
        <v>62</v>
      </c>
      <c r="R930" s="206" t="s">
        <v>62</v>
      </c>
    </row>
    <row r="931" spans="1:19" s="85" customFormat="1" ht="38.65" customHeight="1" x14ac:dyDescent="0.2">
      <c r="A931" s="321"/>
      <c r="B931" s="148" t="s">
        <v>330</v>
      </c>
      <c r="C931" s="122"/>
      <c r="D931" s="122" t="s">
        <v>62</v>
      </c>
      <c r="E931" s="122"/>
      <c r="F931" s="122"/>
      <c r="G931" s="206">
        <f>G929</f>
        <v>1</v>
      </c>
      <c r="H931" s="206">
        <f>H929</f>
        <v>1</v>
      </c>
      <c r="I931" s="206">
        <f>I929</f>
        <v>0</v>
      </c>
      <c r="J931" s="206">
        <f>J929</f>
        <v>0</v>
      </c>
      <c r="K931" s="206">
        <f t="shared" si="446"/>
        <v>1</v>
      </c>
      <c r="L931" s="206" t="s">
        <v>62</v>
      </c>
      <c r="M931" s="84">
        <v>46022</v>
      </c>
      <c r="N931" s="84">
        <v>46022</v>
      </c>
      <c r="O931" s="80"/>
      <c r="P931" s="206" t="s">
        <v>62</v>
      </c>
      <c r="Q931" s="80"/>
      <c r="R931" s="80"/>
    </row>
    <row r="932" spans="1:19" s="85" customFormat="1" ht="21" customHeight="1" x14ac:dyDescent="0.2">
      <c r="A932" s="321"/>
      <c r="B932" s="147" t="s">
        <v>71</v>
      </c>
      <c r="C932" s="122"/>
      <c r="D932" s="122"/>
      <c r="E932" s="122"/>
      <c r="F932" s="122"/>
      <c r="G932" s="206" t="s">
        <v>62</v>
      </c>
      <c r="H932" s="206"/>
      <c r="I932" s="206" t="s">
        <v>62</v>
      </c>
      <c r="J932" s="206"/>
      <c r="K932" s="206" t="str">
        <f t="shared" si="446"/>
        <v>X</v>
      </c>
      <c r="L932" s="206" t="s">
        <v>62</v>
      </c>
      <c r="M932" s="206"/>
      <c r="N932" s="206"/>
      <c r="O932" s="206" t="s">
        <v>62</v>
      </c>
      <c r="P932" s="206" t="s">
        <v>62</v>
      </c>
      <c r="Q932" s="206" t="s">
        <v>62</v>
      </c>
      <c r="R932" s="206" t="s">
        <v>62</v>
      </c>
    </row>
    <row r="933" spans="1:19" s="85" customFormat="1" ht="21" customHeight="1" x14ac:dyDescent="0.2">
      <c r="A933" s="322"/>
      <c r="B933" s="148" t="s">
        <v>72</v>
      </c>
      <c r="C933" s="122"/>
      <c r="D933" s="122" t="s">
        <v>62</v>
      </c>
      <c r="E933" s="122"/>
      <c r="F933" s="122"/>
      <c r="G933" s="206">
        <f>G931</f>
        <v>1</v>
      </c>
      <c r="H933" s="206">
        <f>H931</f>
        <v>1</v>
      </c>
      <c r="I933" s="206">
        <f>I931</f>
        <v>0</v>
      </c>
      <c r="J933" s="206">
        <f>J931</f>
        <v>0</v>
      </c>
      <c r="K933" s="206">
        <f t="shared" si="446"/>
        <v>1</v>
      </c>
      <c r="L933" s="206" t="s">
        <v>62</v>
      </c>
      <c r="M933" s="84">
        <v>46022</v>
      </c>
      <c r="N933" s="84">
        <v>46022</v>
      </c>
      <c r="O933" s="80"/>
      <c r="P933" s="206" t="s">
        <v>62</v>
      </c>
      <c r="Q933" s="80"/>
      <c r="R933" s="80"/>
    </row>
    <row r="934" spans="1:19" s="56" customFormat="1" ht="74.45" customHeight="1" x14ac:dyDescent="0.25">
      <c r="A934" s="320" t="s">
        <v>163</v>
      </c>
      <c r="B934" s="137" t="s">
        <v>346</v>
      </c>
      <c r="C934" s="80" t="s">
        <v>59</v>
      </c>
      <c r="D934" s="81" t="s">
        <v>60</v>
      </c>
      <c r="E934" s="81" t="s">
        <v>61</v>
      </c>
      <c r="F934" s="80">
        <v>642</v>
      </c>
      <c r="G934" s="80">
        <v>1</v>
      </c>
      <c r="H934" s="80">
        <v>1</v>
      </c>
      <c r="I934" s="80"/>
      <c r="J934" s="80"/>
      <c r="K934" s="80">
        <f t="shared" si="446"/>
        <v>1</v>
      </c>
      <c r="L934" s="80"/>
      <c r="M934" s="80" t="s">
        <v>62</v>
      </c>
      <c r="N934" s="80" t="s">
        <v>62</v>
      </c>
      <c r="O934" s="80">
        <v>100000</v>
      </c>
      <c r="P934" s="80"/>
      <c r="Q934" s="80"/>
      <c r="R934" s="80"/>
      <c r="S934" s="85"/>
    </row>
    <row r="935" spans="1:19" s="85" customFormat="1" ht="15.75" x14ac:dyDescent="0.2">
      <c r="A935" s="321"/>
      <c r="B935" s="146" t="s">
        <v>70</v>
      </c>
      <c r="C935" s="122"/>
      <c r="D935" s="122" t="s">
        <v>62</v>
      </c>
      <c r="E935" s="122"/>
      <c r="F935" s="122"/>
      <c r="G935" s="206">
        <f>G934</f>
        <v>1</v>
      </c>
      <c r="H935" s="206">
        <f>H934</f>
        <v>1</v>
      </c>
      <c r="I935" s="206">
        <f>I934</f>
        <v>0</v>
      </c>
      <c r="J935" s="206">
        <f>J934</f>
        <v>0</v>
      </c>
      <c r="K935" s="206">
        <f t="shared" si="446"/>
        <v>1</v>
      </c>
      <c r="L935" s="206" t="s">
        <v>62</v>
      </c>
      <c r="M935" s="84">
        <v>46022</v>
      </c>
      <c r="N935" s="84">
        <v>46022</v>
      </c>
      <c r="O935" s="80"/>
      <c r="P935" s="206" t="s">
        <v>62</v>
      </c>
      <c r="Q935" s="80"/>
      <c r="R935" s="80"/>
    </row>
    <row r="936" spans="1:19" s="85" customFormat="1" ht="14.25" x14ac:dyDescent="0.2">
      <c r="A936" s="321"/>
      <c r="B936" s="147" t="s">
        <v>76</v>
      </c>
      <c r="C936" s="122"/>
      <c r="D936" s="122"/>
      <c r="E936" s="122"/>
      <c r="F936" s="122"/>
      <c r="G936" s="206" t="s">
        <v>62</v>
      </c>
      <c r="H936" s="206"/>
      <c r="I936" s="206" t="s">
        <v>62</v>
      </c>
      <c r="J936" s="206"/>
      <c r="K936" s="206" t="str">
        <f t="shared" si="446"/>
        <v>X</v>
      </c>
      <c r="L936" s="206" t="s">
        <v>62</v>
      </c>
      <c r="M936" s="206"/>
      <c r="N936" s="206"/>
      <c r="O936" s="206" t="s">
        <v>62</v>
      </c>
      <c r="P936" s="206" t="s">
        <v>62</v>
      </c>
      <c r="Q936" s="206" t="s">
        <v>62</v>
      </c>
      <c r="R936" s="206" t="s">
        <v>62</v>
      </c>
    </row>
    <row r="937" spans="1:19" s="85" customFormat="1" ht="65.45" customHeight="1" x14ac:dyDescent="0.2">
      <c r="A937" s="321"/>
      <c r="B937" s="148" t="s">
        <v>192</v>
      </c>
      <c r="C937" s="122"/>
      <c r="D937" s="122" t="s">
        <v>62</v>
      </c>
      <c r="E937" s="122"/>
      <c r="F937" s="122"/>
      <c r="G937" s="206">
        <f>G935</f>
        <v>1</v>
      </c>
      <c r="H937" s="206">
        <f>H935</f>
        <v>1</v>
      </c>
      <c r="I937" s="206">
        <f>I935</f>
        <v>0</v>
      </c>
      <c r="J937" s="206">
        <f>J935</f>
        <v>0</v>
      </c>
      <c r="K937" s="206">
        <f t="shared" si="446"/>
        <v>1</v>
      </c>
      <c r="L937" s="206" t="s">
        <v>62</v>
      </c>
      <c r="M937" s="84">
        <v>46022</v>
      </c>
      <c r="N937" s="84">
        <v>46022</v>
      </c>
      <c r="O937" s="80"/>
      <c r="P937" s="206" t="s">
        <v>62</v>
      </c>
      <c r="Q937" s="80"/>
      <c r="R937" s="80"/>
    </row>
    <row r="938" spans="1:19" s="85" customFormat="1" ht="15" customHeight="1" x14ac:dyDescent="0.2">
      <c r="A938" s="321"/>
      <c r="B938" s="147" t="s">
        <v>193</v>
      </c>
      <c r="C938" s="122"/>
      <c r="D938" s="122"/>
      <c r="E938" s="122"/>
      <c r="F938" s="122"/>
      <c r="G938" s="206" t="s">
        <v>62</v>
      </c>
      <c r="H938" s="206"/>
      <c r="I938" s="206" t="s">
        <v>62</v>
      </c>
      <c r="J938" s="206"/>
      <c r="K938" s="206" t="str">
        <f t="shared" si="446"/>
        <v>X</v>
      </c>
      <c r="L938" s="206" t="s">
        <v>62</v>
      </c>
      <c r="M938" s="206"/>
      <c r="N938" s="206"/>
      <c r="O938" s="206" t="s">
        <v>62</v>
      </c>
      <c r="P938" s="206" t="s">
        <v>62</v>
      </c>
      <c r="Q938" s="206" t="s">
        <v>62</v>
      </c>
      <c r="R938" s="206" t="s">
        <v>62</v>
      </c>
    </row>
    <row r="939" spans="1:19" s="85" customFormat="1" ht="38.65" customHeight="1" x14ac:dyDescent="0.2">
      <c r="A939" s="321"/>
      <c r="B939" s="148" t="s">
        <v>330</v>
      </c>
      <c r="C939" s="122"/>
      <c r="D939" s="122" t="s">
        <v>62</v>
      </c>
      <c r="E939" s="122"/>
      <c r="F939" s="122"/>
      <c r="G939" s="206">
        <f>G937</f>
        <v>1</v>
      </c>
      <c r="H939" s="206">
        <f>H937</f>
        <v>1</v>
      </c>
      <c r="I939" s="206">
        <f>I937</f>
        <v>0</v>
      </c>
      <c r="J939" s="206">
        <f>J937</f>
        <v>0</v>
      </c>
      <c r="K939" s="206">
        <f t="shared" si="446"/>
        <v>1</v>
      </c>
      <c r="L939" s="206" t="s">
        <v>62</v>
      </c>
      <c r="M939" s="84">
        <v>46022</v>
      </c>
      <c r="N939" s="84">
        <v>46022</v>
      </c>
      <c r="O939" s="80"/>
      <c r="P939" s="206" t="s">
        <v>62</v>
      </c>
      <c r="Q939" s="80"/>
      <c r="R939" s="80"/>
    </row>
    <row r="940" spans="1:19" s="85" customFormat="1" ht="21" customHeight="1" x14ac:dyDescent="0.2">
      <c r="A940" s="321"/>
      <c r="B940" s="147" t="s">
        <v>71</v>
      </c>
      <c r="C940" s="122"/>
      <c r="D940" s="122"/>
      <c r="E940" s="122"/>
      <c r="F940" s="122"/>
      <c r="G940" s="206" t="s">
        <v>62</v>
      </c>
      <c r="H940" s="206"/>
      <c r="I940" s="206" t="s">
        <v>62</v>
      </c>
      <c r="J940" s="206"/>
      <c r="K940" s="206" t="str">
        <f t="shared" si="446"/>
        <v>X</v>
      </c>
      <c r="L940" s="206" t="s">
        <v>62</v>
      </c>
      <c r="M940" s="206"/>
      <c r="N940" s="206"/>
      <c r="O940" s="206" t="s">
        <v>62</v>
      </c>
      <c r="P940" s="206" t="s">
        <v>62</v>
      </c>
      <c r="Q940" s="206" t="s">
        <v>62</v>
      </c>
      <c r="R940" s="206" t="s">
        <v>62</v>
      </c>
    </row>
    <row r="941" spans="1:19" s="85" customFormat="1" ht="21" customHeight="1" x14ac:dyDescent="0.2">
      <c r="A941" s="322"/>
      <c r="B941" s="148" t="s">
        <v>72</v>
      </c>
      <c r="C941" s="122"/>
      <c r="D941" s="122" t="s">
        <v>62</v>
      </c>
      <c r="E941" s="122"/>
      <c r="F941" s="122"/>
      <c r="G941" s="206">
        <f>G939</f>
        <v>1</v>
      </c>
      <c r="H941" s="206">
        <f>H939</f>
        <v>1</v>
      </c>
      <c r="I941" s="206">
        <f>I939</f>
        <v>0</v>
      </c>
      <c r="J941" s="206">
        <f>J939</f>
        <v>0</v>
      </c>
      <c r="K941" s="206">
        <f t="shared" si="446"/>
        <v>1</v>
      </c>
      <c r="L941" s="206" t="s">
        <v>62</v>
      </c>
      <c r="M941" s="84">
        <v>46022</v>
      </c>
      <c r="N941" s="84">
        <v>46022</v>
      </c>
      <c r="O941" s="80"/>
      <c r="P941" s="206" t="s">
        <v>62</v>
      </c>
      <c r="Q941" s="80"/>
      <c r="R941" s="80"/>
    </row>
    <row r="942" spans="1:19" s="56" customFormat="1" ht="74.45" customHeight="1" x14ac:dyDescent="0.25">
      <c r="A942" s="320" t="s">
        <v>162</v>
      </c>
      <c r="B942" s="137" t="s">
        <v>346</v>
      </c>
      <c r="C942" s="80" t="s">
        <v>59</v>
      </c>
      <c r="D942" s="81" t="s">
        <v>60</v>
      </c>
      <c r="E942" s="81" t="s">
        <v>61</v>
      </c>
      <c r="F942" s="80">
        <v>642</v>
      </c>
      <c r="G942" s="80">
        <v>1</v>
      </c>
      <c r="H942" s="80">
        <v>1</v>
      </c>
      <c r="I942" s="80">
        <v>1</v>
      </c>
      <c r="J942" s="80">
        <v>1</v>
      </c>
      <c r="K942" s="80">
        <f t="shared" si="446"/>
        <v>1</v>
      </c>
      <c r="L942" s="80"/>
      <c r="M942" s="80" t="s">
        <v>62</v>
      </c>
      <c r="N942" s="80" t="s">
        <v>62</v>
      </c>
      <c r="O942" s="80">
        <v>140000</v>
      </c>
      <c r="P942" s="80"/>
      <c r="Q942" s="80">
        <v>15640</v>
      </c>
      <c r="R942" s="80">
        <v>15640</v>
      </c>
      <c r="S942" s="85"/>
    </row>
    <row r="943" spans="1:19" s="85" customFormat="1" ht="15.75" x14ac:dyDescent="0.2">
      <c r="A943" s="321"/>
      <c r="B943" s="146" t="s">
        <v>70</v>
      </c>
      <c r="C943" s="122"/>
      <c r="D943" s="122" t="s">
        <v>62</v>
      </c>
      <c r="E943" s="122"/>
      <c r="F943" s="122"/>
      <c r="G943" s="206">
        <f>G942</f>
        <v>1</v>
      </c>
      <c r="H943" s="206">
        <f>H942</f>
        <v>1</v>
      </c>
      <c r="I943" s="206">
        <f>I942</f>
        <v>1</v>
      </c>
      <c r="J943" s="206">
        <f>J942</f>
        <v>1</v>
      </c>
      <c r="K943" s="206">
        <f t="shared" si="446"/>
        <v>1</v>
      </c>
      <c r="L943" s="206" t="s">
        <v>62</v>
      </c>
      <c r="M943" s="84">
        <v>46022</v>
      </c>
      <c r="N943" s="84">
        <v>46022</v>
      </c>
      <c r="O943" s="80"/>
      <c r="P943" s="206" t="s">
        <v>62</v>
      </c>
      <c r="Q943" s="80"/>
      <c r="R943" s="80"/>
    </row>
    <row r="944" spans="1:19" s="85" customFormat="1" ht="14.25" x14ac:dyDescent="0.2">
      <c r="A944" s="321"/>
      <c r="B944" s="147" t="s">
        <v>76</v>
      </c>
      <c r="C944" s="122"/>
      <c r="D944" s="122"/>
      <c r="E944" s="122"/>
      <c r="F944" s="122"/>
      <c r="G944" s="206" t="s">
        <v>62</v>
      </c>
      <c r="H944" s="206"/>
      <c r="I944" s="206" t="s">
        <v>62</v>
      </c>
      <c r="J944" s="206"/>
      <c r="K944" s="206" t="str">
        <f t="shared" si="446"/>
        <v>X</v>
      </c>
      <c r="L944" s="206" t="s">
        <v>62</v>
      </c>
      <c r="M944" s="206"/>
      <c r="N944" s="206"/>
      <c r="O944" s="206" t="s">
        <v>62</v>
      </c>
      <c r="P944" s="206" t="s">
        <v>62</v>
      </c>
      <c r="Q944" s="206" t="s">
        <v>62</v>
      </c>
      <c r="R944" s="206" t="s">
        <v>62</v>
      </c>
    </row>
    <row r="945" spans="1:19" s="85" customFormat="1" ht="65.45" customHeight="1" x14ac:dyDescent="0.2">
      <c r="A945" s="321"/>
      <c r="B945" s="148" t="s">
        <v>192</v>
      </c>
      <c r="C945" s="122"/>
      <c r="D945" s="122" t="s">
        <v>62</v>
      </c>
      <c r="E945" s="122"/>
      <c r="F945" s="122"/>
      <c r="G945" s="206">
        <f>G943</f>
        <v>1</v>
      </c>
      <c r="H945" s="206">
        <f>H943</f>
        <v>1</v>
      </c>
      <c r="I945" s="206">
        <f>I943</f>
        <v>1</v>
      </c>
      <c r="J945" s="206">
        <f>J943</f>
        <v>1</v>
      </c>
      <c r="K945" s="206">
        <f t="shared" si="446"/>
        <v>1</v>
      </c>
      <c r="L945" s="206" t="s">
        <v>62</v>
      </c>
      <c r="M945" s="84">
        <v>46022</v>
      </c>
      <c r="N945" s="84">
        <v>46022</v>
      </c>
      <c r="O945" s="80"/>
      <c r="P945" s="206" t="s">
        <v>62</v>
      </c>
      <c r="Q945" s="80"/>
      <c r="R945" s="80"/>
    </row>
    <row r="946" spans="1:19" s="85" customFormat="1" ht="15" customHeight="1" x14ac:dyDescent="0.2">
      <c r="A946" s="321"/>
      <c r="B946" s="147" t="s">
        <v>193</v>
      </c>
      <c r="C946" s="122"/>
      <c r="D946" s="122"/>
      <c r="E946" s="122"/>
      <c r="F946" s="122"/>
      <c r="G946" s="206" t="s">
        <v>62</v>
      </c>
      <c r="H946" s="206"/>
      <c r="I946" s="206" t="s">
        <v>62</v>
      </c>
      <c r="J946" s="206"/>
      <c r="K946" s="206" t="str">
        <f t="shared" si="446"/>
        <v>X</v>
      </c>
      <c r="L946" s="206" t="s">
        <v>62</v>
      </c>
      <c r="M946" s="206"/>
      <c r="N946" s="206"/>
      <c r="O946" s="206" t="s">
        <v>62</v>
      </c>
      <c r="P946" s="206" t="s">
        <v>62</v>
      </c>
      <c r="Q946" s="206" t="s">
        <v>62</v>
      </c>
      <c r="R946" s="206" t="s">
        <v>62</v>
      </c>
    </row>
    <row r="947" spans="1:19" s="85" customFormat="1" ht="38.65" customHeight="1" x14ac:dyDescent="0.2">
      <c r="A947" s="321"/>
      <c r="B947" s="148" t="s">
        <v>330</v>
      </c>
      <c r="C947" s="122"/>
      <c r="D947" s="122" t="s">
        <v>62</v>
      </c>
      <c r="E947" s="122"/>
      <c r="F947" s="122"/>
      <c r="G947" s="206">
        <f>G945</f>
        <v>1</v>
      </c>
      <c r="H947" s="206">
        <f>H945</f>
        <v>1</v>
      </c>
      <c r="I947" s="206">
        <f>I945</f>
        <v>1</v>
      </c>
      <c r="J947" s="206">
        <f>J945</f>
        <v>1</v>
      </c>
      <c r="K947" s="206">
        <f t="shared" si="446"/>
        <v>1</v>
      </c>
      <c r="L947" s="206" t="s">
        <v>62</v>
      </c>
      <c r="M947" s="84">
        <v>46022</v>
      </c>
      <c r="N947" s="84">
        <v>46022</v>
      </c>
      <c r="O947" s="80"/>
      <c r="P947" s="206" t="s">
        <v>62</v>
      </c>
      <c r="Q947" s="80"/>
      <c r="R947" s="80"/>
    </row>
    <row r="948" spans="1:19" s="85" customFormat="1" ht="21" customHeight="1" x14ac:dyDescent="0.2">
      <c r="A948" s="321"/>
      <c r="B948" s="147" t="s">
        <v>71</v>
      </c>
      <c r="C948" s="122"/>
      <c r="D948" s="122"/>
      <c r="E948" s="122"/>
      <c r="F948" s="122"/>
      <c r="G948" s="206" t="s">
        <v>62</v>
      </c>
      <c r="H948" s="206"/>
      <c r="I948" s="206" t="s">
        <v>62</v>
      </c>
      <c r="J948" s="206"/>
      <c r="K948" s="206" t="str">
        <f t="shared" si="446"/>
        <v>X</v>
      </c>
      <c r="L948" s="206" t="s">
        <v>62</v>
      </c>
      <c r="M948" s="206"/>
      <c r="N948" s="206"/>
      <c r="O948" s="206" t="s">
        <v>62</v>
      </c>
      <c r="P948" s="206" t="s">
        <v>62</v>
      </c>
      <c r="Q948" s="206" t="s">
        <v>62</v>
      </c>
      <c r="R948" s="206" t="s">
        <v>62</v>
      </c>
    </row>
    <row r="949" spans="1:19" s="85" customFormat="1" ht="21" customHeight="1" x14ac:dyDescent="0.2">
      <c r="A949" s="322"/>
      <c r="B949" s="148" t="s">
        <v>72</v>
      </c>
      <c r="C949" s="122"/>
      <c r="D949" s="122" t="s">
        <v>62</v>
      </c>
      <c r="E949" s="122"/>
      <c r="F949" s="122"/>
      <c r="G949" s="206">
        <f>G947</f>
        <v>1</v>
      </c>
      <c r="H949" s="206">
        <f>H947</f>
        <v>1</v>
      </c>
      <c r="I949" s="206">
        <f>I947</f>
        <v>1</v>
      </c>
      <c r="J949" s="206">
        <f>J947</f>
        <v>1</v>
      </c>
      <c r="K949" s="206">
        <f t="shared" si="446"/>
        <v>1</v>
      </c>
      <c r="L949" s="206" t="s">
        <v>62</v>
      </c>
      <c r="M949" s="84">
        <v>46022</v>
      </c>
      <c r="N949" s="84">
        <v>46022</v>
      </c>
      <c r="O949" s="80"/>
      <c r="P949" s="206" t="s">
        <v>62</v>
      </c>
      <c r="Q949" s="80"/>
      <c r="R949" s="80"/>
    </row>
    <row r="950" spans="1:19" s="56" customFormat="1" ht="74.45" customHeight="1" x14ac:dyDescent="0.25">
      <c r="A950" s="320" t="s">
        <v>161</v>
      </c>
      <c r="B950" s="137" t="s">
        <v>346</v>
      </c>
      <c r="C950" s="80" t="s">
        <v>59</v>
      </c>
      <c r="D950" s="81" t="s">
        <v>60</v>
      </c>
      <c r="E950" s="81" t="s">
        <v>61</v>
      </c>
      <c r="F950" s="80">
        <v>642</v>
      </c>
      <c r="G950" s="80">
        <v>1</v>
      </c>
      <c r="H950" s="80">
        <v>1</v>
      </c>
      <c r="I950" s="80"/>
      <c r="J950" s="80"/>
      <c r="K950" s="80">
        <f t="shared" si="446"/>
        <v>1</v>
      </c>
      <c r="L950" s="80"/>
      <c r="M950" s="80" t="s">
        <v>62</v>
      </c>
      <c r="N950" s="80" t="s">
        <v>62</v>
      </c>
      <c r="O950" s="80">
        <v>130000</v>
      </c>
      <c r="P950" s="80"/>
      <c r="Q950" s="80"/>
      <c r="R950" s="80"/>
      <c r="S950" s="85"/>
    </row>
    <row r="951" spans="1:19" s="85" customFormat="1" ht="15.75" x14ac:dyDescent="0.2">
      <c r="A951" s="321"/>
      <c r="B951" s="146" t="s">
        <v>70</v>
      </c>
      <c r="C951" s="122"/>
      <c r="D951" s="122" t="s">
        <v>62</v>
      </c>
      <c r="E951" s="122"/>
      <c r="F951" s="122"/>
      <c r="G951" s="206">
        <f>G950</f>
        <v>1</v>
      </c>
      <c r="H951" s="206">
        <f>H950</f>
        <v>1</v>
      </c>
      <c r="I951" s="206">
        <f>I950</f>
        <v>0</v>
      </c>
      <c r="J951" s="206">
        <f>J950</f>
        <v>0</v>
      </c>
      <c r="K951" s="206">
        <f t="shared" si="446"/>
        <v>1</v>
      </c>
      <c r="L951" s="206" t="s">
        <v>62</v>
      </c>
      <c r="M951" s="84">
        <v>46022</v>
      </c>
      <c r="N951" s="84">
        <v>46022</v>
      </c>
      <c r="O951" s="80"/>
      <c r="P951" s="206" t="s">
        <v>62</v>
      </c>
      <c r="Q951" s="80"/>
      <c r="R951" s="80"/>
    </row>
    <row r="952" spans="1:19" s="85" customFormat="1" ht="14.25" x14ac:dyDescent="0.2">
      <c r="A952" s="321"/>
      <c r="B952" s="147" t="s">
        <v>76</v>
      </c>
      <c r="C952" s="122"/>
      <c r="D952" s="122"/>
      <c r="E952" s="122"/>
      <c r="F952" s="122"/>
      <c r="G952" s="206" t="s">
        <v>62</v>
      </c>
      <c r="H952" s="206"/>
      <c r="I952" s="206" t="s">
        <v>62</v>
      </c>
      <c r="J952" s="206"/>
      <c r="K952" s="206" t="str">
        <f t="shared" si="446"/>
        <v>X</v>
      </c>
      <c r="L952" s="206" t="s">
        <v>62</v>
      </c>
      <c r="M952" s="206"/>
      <c r="N952" s="206"/>
      <c r="O952" s="206" t="s">
        <v>62</v>
      </c>
      <c r="P952" s="206" t="s">
        <v>62</v>
      </c>
      <c r="Q952" s="206" t="s">
        <v>62</v>
      </c>
      <c r="R952" s="206" t="s">
        <v>62</v>
      </c>
    </row>
    <row r="953" spans="1:19" s="85" customFormat="1" ht="65.45" customHeight="1" x14ac:dyDescent="0.2">
      <c r="A953" s="321"/>
      <c r="B953" s="148" t="s">
        <v>192</v>
      </c>
      <c r="C953" s="122"/>
      <c r="D953" s="122" t="s">
        <v>62</v>
      </c>
      <c r="E953" s="122"/>
      <c r="F953" s="122"/>
      <c r="G953" s="206">
        <f>G951</f>
        <v>1</v>
      </c>
      <c r="H953" s="206">
        <f>H951</f>
        <v>1</v>
      </c>
      <c r="I953" s="206">
        <f>I951</f>
        <v>0</v>
      </c>
      <c r="J953" s="206">
        <f>J951</f>
        <v>0</v>
      </c>
      <c r="K953" s="206">
        <f t="shared" si="446"/>
        <v>1</v>
      </c>
      <c r="L953" s="206" t="s">
        <v>62</v>
      </c>
      <c r="M953" s="84">
        <v>46022</v>
      </c>
      <c r="N953" s="84">
        <v>46022</v>
      </c>
      <c r="O953" s="80"/>
      <c r="P953" s="206" t="s">
        <v>62</v>
      </c>
      <c r="Q953" s="80"/>
      <c r="R953" s="80"/>
    </row>
    <row r="954" spans="1:19" s="85" customFormat="1" ht="15" customHeight="1" x14ac:dyDescent="0.2">
      <c r="A954" s="321"/>
      <c r="B954" s="147" t="s">
        <v>193</v>
      </c>
      <c r="C954" s="122"/>
      <c r="D954" s="122"/>
      <c r="E954" s="122"/>
      <c r="F954" s="122"/>
      <c r="G954" s="206" t="s">
        <v>62</v>
      </c>
      <c r="H954" s="206"/>
      <c r="I954" s="206" t="s">
        <v>62</v>
      </c>
      <c r="J954" s="206"/>
      <c r="K954" s="206" t="str">
        <f t="shared" si="446"/>
        <v>X</v>
      </c>
      <c r="L954" s="206" t="s">
        <v>62</v>
      </c>
      <c r="M954" s="206"/>
      <c r="N954" s="206"/>
      <c r="O954" s="206" t="s">
        <v>62</v>
      </c>
      <c r="P954" s="206" t="s">
        <v>62</v>
      </c>
      <c r="Q954" s="206" t="s">
        <v>62</v>
      </c>
      <c r="R954" s="206" t="s">
        <v>62</v>
      </c>
    </row>
    <row r="955" spans="1:19" s="85" customFormat="1" ht="38.65" customHeight="1" x14ac:dyDescent="0.2">
      <c r="A955" s="321"/>
      <c r="B955" s="148" t="s">
        <v>330</v>
      </c>
      <c r="C955" s="122"/>
      <c r="D955" s="122" t="s">
        <v>62</v>
      </c>
      <c r="E955" s="122"/>
      <c r="F955" s="122"/>
      <c r="G955" s="206">
        <f>G953</f>
        <v>1</v>
      </c>
      <c r="H955" s="206">
        <f>H953</f>
        <v>1</v>
      </c>
      <c r="I955" s="206">
        <f>I953</f>
        <v>0</v>
      </c>
      <c r="J955" s="206">
        <f>J953</f>
        <v>0</v>
      </c>
      <c r="K955" s="206">
        <f t="shared" si="446"/>
        <v>1</v>
      </c>
      <c r="L955" s="206" t="s">
        <v>62</v>
      </c>
      <c r="M955" s="84">
        <v>46022</v>
      </c>
      <c r="N955" s="84">
        <v>46022</v>
      </c>
      <c r="O955" s="80"/>
      <c r="P955" s="206" t="s">
        <v>62</v>
      </c>
      <c r="Q955" s="80"/>
      <c r="R955" s="80"/>
    </row>
    <row r="956" spans="1:19" s="85" customFormat="1" ht="21" customHeight="1" x14ac:dyDescent="0.2">
      <c r="A956" s="321"/>
      <c r="B956" s="147" t="s">
        <v>71</v>
      </c>
      <c r="C956" s="122"/>
      <c r="D956" s="122"/>
      <c r="E956" s="122"/>
      <c r="F956" s="122"/>
      <c r="G956" s="206" t="s">
        <v>62</v>
      </c>
      <c r="H956" s="206"/>
      <c r="I956" s="206" t="s">
        <v>62</v>
      </c>
      <c r="J956" s="206"/>
      <c r="K956" s="206" t="str">
        <f t="shared" si="446"/>
        <v>X</v>
      </c>
      <c r="L956" s="206" t="s">
        <v>62</v>
      </c>
      <c r="M956" s="206"/>
      <c r="N956" s="206"/>
      <c r="O956" s="206" t="s">
        <v>62</v>
      </c>
      <c r="P956" s="206" t="s">
        <v>62</v>
      </c>
      <c r="Q956" s="206" t="s">
        <v>62</v>
      </c>
      <c r="R956" s="206" t="s">
        <v>62</v>
      </c>
    </row>
    <row r="957" spans="1:19" s="85" customFormat="1" ht="21" customHeight="1" x14ac:dyDescent="0.2">
      <c r="A957" s="322"/>
      <c r="B957" s="148" t="s">
        <v>72</v>
      </c>
      <c r="C957" s="122"/>
      <c r="D957" s="122" t="s">
        <v>62</v>
      </c>
      <c r="E957" s="122"/>
      <c r="F957" s="122"/>
      <c r="G957" s="206">
        <f>G955</f>
        <v>1</v>
      </c>
      <c r="H957" s="206">
        <f>H955</f>
        <v>1</v>
      </c>
      <c r="I957" s="206">
        <f>I955</f>
        <v>0</v>
      </c>
      <c r="J957" s="206">
        <f>J955</f>
        <v>0</v>
      </c>
      <c r="K957" s="206">
        <f t="shared" si="446"/>
        <v>1</v>
      </c>
      <c r="L957" s="206" t="s">
        <v>62</v>
      </c>
      <c r="M957" s="84">
        <v>46022</v>
      </c>
      <c r="N957" s="84">
        <v>46022</v>
      </c>
      <c r="O957" s="80"/>
      <c r="P957" s="206" t="s">
        <v>62</v>
      </c>
      <c r="Q957" s="80"/>
      <c r="R957" s="80"/>
    </row>
    <row r="958" spans="1:19" s="56" customFormat="1" ht="74.45" customHeight="1" x14ac:dyDescent="0.25">
      <c r="A958" s="320" t="s">
        <v>160</v>
      </c>
      <c r="B958" s="137" t="s">
        <v>346</v>
      </c>
      <c r="C958" s="80" t="s">
        <v>59</v>
      </c>
      <c r="D958" s="81" t="s">
        <v>60</v>
      </c>
      <c r="E958" s="81" t="s">
        <v>61</v>
      </c>
      <c r="F958" s="80">
        <v>642</v>
      </c>
      <c r="G958" s="80"/>
      <c r="H958" s="80"/>
      <c r="I958" s="80"/>
      <c r="J958" s="80"/>
      <c r="K958" s="80">
        <f t="shared" si="446"/>
        <v>0</v>
      </c>
      <c r="L958" s="80"/>
      <c r="M958" s="80" t="s">
        <v>62</v>
      </c>
      <c r="N958" s="80" t="s">
        <v>62</v>
      </c>
      <c r="O958" s="80"/>
      <c r="P958" s="80"/>
      <c r="Q958" s="80"/>
      <c r="R958" s="80"/>
      <c r="S958" s="85"/>
    </row>
    <row r="959" spans="1:19" s="85" customFormat="1" ht="15.75" x14ac:dyDescent="0.2">
      <c r="A959" s="321"/>
      <c r="B959" s="146" t="s">
        <v>70</v>
      </c>
      <c r="C959" s="122"/>
      <c r="D959" s="122" t="s">
        <v>62</v>
      </c>
      <c r="E959" s="122"/>
      <c r="F959" s="122"/>
      <c r="G959" s="206">
        <f>G958</f>
        <v>0</v>
      </c>
      <c r="H959" s="206">
        <f>H958</f>
        <v>0</v>
      </c>
      <c r="I959" s="206">
        <f>I958</f>
        <v>0</v>
      </c>
      <c r="J959" s="206">
        <f>J958</f>
        <v>0</v>
      </c>
      <c r="K959" s="206">
        <f t="shared" si="446"/>
        <v>0</v>
      </c>
      <c r="L959" s="206" t="s">
        <v>62</v>
      </c>
      <c r="M959" s="84">
        <v>46022</v>
      </c>
      <c r="N959" s="84">
        <v>46022</v>
      </c>
      <c r="O959" s="80"/>
      <c r="P959" s="206" t="s">
        <v>62</v>
      </c>
      <c r="Q959" s="80"/>
      <c r="R959" s="80"/>
    </row>
    <row r="960" spans="1:19" s="85" customFormat="1" ht="14.25" x14ac:dyDescent="0.2">
      <c r="A960" s="321"/>
      <c r="B960" s="147" t="s">
        <v>76</v>
      </c>
      <c r="C960" s="122"/>
      <c r="D960" s="122"/>
      <c r="E960" s="122"/>
      <c r="F960" s="122"/>
      <c r="G960" s="206" t="s">
        <v>62</v>
      </c>
      <c r="H960" s="206"/>
      <c r="I960" s="206" t="s">
        <v>62</v>
      </c>
      <c r="J960" s="206"/>
      <c r="K960" s="206" t="str">
        <f t="shared" si="446"/>
        <v>X</v>
      </c>
      <c r="L960" s="206" t="s">
        <v>62</v>
      </c>
      <c r="M960" s="206"/>
      <c r="N960" s="206"/>
      <c r="O960" s="206" t="s">
        <v>62</v>
      </c>
      <c r="P960" s="206" t="s">
        <v>62</v>
      </c>
      <c r="Q960" s="206" t="s">
        <v>62</v>
      </c>
      <c r="R960" s="206" t="s">
        <v>62</v>
      </c>
    </row>
    <row r="961" spans="1:19" s="85" customFormat="1" ht="65.45" customHeight="1" x14ac:dyDescent="0.2">
      <c r="A961" s="321"/>
      <c r="B961" s="148" t="s">
        <v>192</v>
      </c>
      <c r="C961" s="122"/>
      <c r="D961" s="122" t="s">
        <v>62</v>
      </c>
      <c r="E961" s="122"/>
      <c r="F961" s="122"/>
      <c r="G961" s="206">
        <f>G959</f>
        <v>0</v>
      </c>
      <c r="H961" s="206">
        <f>H959</f>
        <v>0</v>
      </c>
      <c r="I961" s="206">
        <f>I959</f>
        <v>0</v>
      </c>
      <c r="J961" s="206">
        <f>J959</f>
        <v>0</v>
      </c>
      <c r="K961" s="206">
        <f t="shared" si="446"/>
        <v>0</v>
      </c>
      <c r="L961" s="206" t="s">
        <v>62</v>
      </c>
      <c r="M961" s="84">
        <v>46022</v>
      </c>
      <c r="N961" s="84">
        <v>46022</v>
      </c>
      <c r="O961" s="80"/>
      <c r="P961" s="206" t="s">
        <v>62</v>
      </c>
      <c r="Q961" s="80"/>
      <c r="R961" s="80"/>
    </row>
    <row r="962" spans="1:19" s="85" customFormat="1" ht="15" customHeight="1" x14ac:dyDescent="0.2">
      <c r="A962" s="321"/>
      <c r="B962" s="147" t="s">
        <v>193</v>
      </c>
      <c r="C962" s="122"/>
      <c r="D962" s="122"/>
      <c r="E962" s="122"/>
      <c r="F962" s="122"/>
      <c r="G962" s="206" t="s">
        <v>62</v>
      </c>
      <c r="H962" s="206"/>
      <c r="I962" s="206" t="s">
        <v>62</v>
      </c>
      <c r="J962" s="206"/>
      <c r="K962" s="206" t="str">
        <f t="shared" si="446"/>
        <v>X</v>
      </c>
      <c r="L962" s="206" t="s">
        <v>62</v>
      </c>
      <c r="M962" s="206"/>
      <c r="N962" s="206"/>
      <c r="O962" s="206" t="s">
        <v>62</v>
      </c>
      <c r="P962" s="206" t="s">
        <v>62</v>
      </c>
      <c r="Q962" s="206" t="s">
        <v>62</v>
      </c>
      <c r="R962" s="206" t="s">
        <v>62</v>
      </c>
    </row>
    <row r="963" spans="1:19" s="85" customFormat="1" ht="38.65" customHeight="1" x14ac:dyDescent="0.2">
      <c r="A963" s="321"/>
      <c r="B963" s="148" t="s">
        <v>330</v>
      </c>
      <c r="C963" s="122"/>
      <c r="D963" s="122" t="s">
        <v>62</v>
      </c>
      <c r="E963" s="122"/>
      <c r="F963" s="122"/>
      <c r="G963" s="206">
        <f>G961</f>
        <v>0</v>
      </c>
      <c r="H963" s="206">
        <f>H961</f>
        <v>0</v>
      </c>
      <c r="I963" s="206">
        <f>I961</f>
        <v>0</v>
      </c>
      <c r="J963" s="206">
        <f>J961</f>
        <v>0</v>
      </c>
      <c r="K963" s="206">
        <f t="shared" si="446"/>
        <v>0</v>
      </c>
      <c r="L963" s="206" t="s">
        <v>62</v>
      </c>
      <c r="M963" s="84">
        <v>46022</v>
      </c>
      <c r="N963" s="84">
        <v>46022</v>
      </c>
      <c r="O963" s="80"/>
      <c r="P963" s="206" t="s">
        <v>62</v>
      </c>
      <c r="Q963" s="80"/>
      <c r="R963" s="80"/>
    </row>
    <row r="964" spans="1:19" s="85" customFormat="1" ht="21" customHeight="1" x14ac:dyDescent="0.2">
      <c r="A964" s="321"/>
      <c r="B964" s="147" t="s">
        <v>71</v>
      </c>
      <c r="C964" s="122"/>
      <c r="D964" s="122"/>
      <c r="E964" s="122"/>
      <c r="F964" s="122"/>
      <c r="G964" s="206" t="s">
        <v>62</v>
      </c>
      <c r="H964" s="206"/>
      <c r="I964" s="206" t="s">
        <v>62</v>
      </c>
      <c r="J964" s="206"/>
      <c r="K964" s="206" t="str">
        <f t="shared" si="446"/>
        <v>X</v>
      </c>
      <c r="L964" s="206" t="s">
        <v>62</v>
      </c>
      <c r="M964" s="206"/>
      <c r="N964" s="206"/>
      <c r="O964" s="206" t="s">
        <v>62</v>
      </c>
      <c r="P964" s="206" t="s">
        <v>62</v>
      </c>
      <c r="Q964" s="206" t="s">
        <v>62</v>
      </c>
      <c r="R964" s="206" t="s">
        <v>62</v>
      </c>
    </row>
    <row r="965" spans="1:19" s="85" customFormat="1" ht="21" customHeight="1" x14ac:dyDescent="0.2">
      <c r="A965" s="322"/>
      <c r="B965" s="148" t="s">
        <v>72</v>
      </c>
      <c r="C965" s="122"/>
      <c r="D965" s="122" t="s">
        <v>62</v>
      </c>
      <c r="E965" s="122"/>
      <c r="F965" s="122"/>
      <c r="G965" s="206">
        <f>G963</f>
        <v>0</v>
      </c>
      <c r="H965" s="206">
        <f>H963</f>
        <v>0</v>
      </c>
      <c r="I965" s="206">
        <f>I963</f>
        <v>0</v>
      </c>
      <c r="J965" s="206">
        <f>J963</f>
        <v>0</v>
      </c>
      <c r="K965" s="206">
        <f t="shared" si="446"/>
        <v>0</v>
      </c>
      <c r="L965" s="206" t="s">
        <v>62</v>
      </c>
      <c r="M965" s="84">
        <v>46022</v>
      </c>
      <c r="N965" s="84">
        <v>46022</v>
      </c>
      <c r="O965" s="80"/>
      <c r="P965" s="206" t="s">
        <v>62</v>
      </c>
      <c r="Q965" s="80"/>
      <c r="R965" s="80"/>
    </row>
    <row r="966" spans="1:19" s="56" customFormat="1" ht="74.45" customHeight="1" x14ac:dyDescent="0.25">
      <c r="A966" s="320" t="s">
        <v>159</v>
      </c>
      <c r="B966" s="137" t="s">
        <v>346</v>
      </c>
      <c r="C966" s="80" t="s">
        <v>59</v>
      </c>
      <c r="D966" s="81" t="s">
        <v>60</v>
      </c>
      <c r="E966" s="81" t="s">
        <v>61</v>
      </c>
      <c r="F966" s="80">
        <v>642</v>
      </c>
      <c r="G966" s="80">
        <v>1</v>
      </c>
      <c r="H966" s="80">
        <v>1</v>
      </c>
      <c r="I966" s="80"/>
      <c r="J966" s="80"/>
      <c r="K966" s="80">
        <f t="shared" si="446"/>
        <v>1</v>
      </c>
      <c r="L966" s="80"/>
      <c r="M966" s="80" t="s">
        <v>62</v>
      </c>
      <c r="N966" s="80" t="s">
        <v>62</v>
      </c>
      <c r="O966" s="80">
        <v>130000</v>
      </c>
      <c r="P966" s="80"/>
      <c r="Q966" s="80"/>
      <c r="R966" s="80"/>
      <c r="S966" s="85"/>
    </row>
    <row r="967" spans="1:19" s="85" customFormat="1" ht="15.75" x14ac:dyDescent="0.2">
      <c r="A967" s="321"/>
      <c r="B967" s="146" t="s">
        <v>70</v>
      </c>
      <c r="C967" s="122"/>
      <c r="D967" s="122" t="s">
        <v>62</v>
      </c>
      <c r="E967" s="122"/>
      <c r="F967" s="122"/>
      <c r="G967" s="206">
        <f>G966</f>
        <v>1</v>
      </c>
      <c r="H967" s="206">
        <f>H966</f>
        <v>1</v>
      </c>
      <c r="I967" s="206">
        <f>I966</f>
        <v>0</v>
      </c>
      <c r="J967" s="206">
        <f>J966</f>
        <v>0</v>
      </c>
      <c r="K967" s="206">
        <f t="shared" ref="K967:K1030" si="447">G967</f>
        <v>1</v>
      </c>
      <c r="L967" s="206" t="s">
        <v>62</v>
      </c>
      <c r="M967" s="84">
        <v>46022</v>
      </c>
      <c r="N967" s="84">
        <v>46022</v>
      </c>
      <c r="O967" s="80"/>
      <c r="P967" s="206" t="s">
        <v>62</v>
      </c>
      <c r="Q967" s="80"/>
      <c r="R967" s="80"/>
    </row>
    <row r="968" spans="1:19" s="85" customFormat="1" ht="14.25" x14ac:dyDescent="0.2">
      <c r="A968" s="321"/>
      <c r="B968" s="147" t="s">
        <v>76</v>
      </c>
      <c r="C968" s="122"/>
      <c r="D968" s="122"/>
      <c r="E968" s="122"/>
      <c r="F968" s="122"/>
      <c r="G968" s="206" t="s">
        <v>62</v>
      </c>
      <c r="H968" s="206"/>
      <c r="I968" s="206" t="s">
        <v>62</v>
      </c>
      <c r="J968" s="206"/>
      <c r="K968" s="206" t="str">
        <f t="shared" si="447"/>
        <v>X</v>
      </c>
      <c r="L968" s="206" t="s">
        <v>62</v>
      </c>
      <c r="M968" s="206"/>
      <c r="N968" s="206"/>
      <c r="O968" s="206" t="s">
        <v>62</v>
      </c>
      <c r="P968" s="206" t="s">
        <v>62</v>
      </c>
      <c r="Q968" s="206" t="s">
        <v>62</v>
      </c>
      <c r="R968" s="206" t="s">
        <v>62</v>
      </c>
    </row>
    <row r="969" spans="1:19" s="85" customFormat="1" ht="65.45" customHeight="1" x14ac:dyDescent="0.2">
      <c r="A969" s="321"/>
      <c r="B969" s="148" t="s">
        <v>192</v>
      </c>
      <c r="C969" s="122"/>
      <c r="D969" s="122" t="s">
        <v>62</v>
      </c>
      <c r="E969" s="122"/>
      <c r="F969" s="122"/>
      <c r="G969" s="206">
        <f>G967</f>
        <v>1</v>
      </c>
      <c r="H969" s="206">
        <f>H967</f>
        <v>1</v>
      </c>
      <c r="I969" s="206">
        <f>I967</f>
        <v>0</v>
      </c>
      <c r="J969" s="206">
        <f>J967</f>
        <v>0</v>
      </c>
      <c r="K969" s="206">
        <f t="shared" si="447"/>
        <v>1</v>
      </c>
      <c r="L969" s="206" t="s">
        <v>62</v>
      </c>
      <c r="M969" s="84">
        <v>46022</v>
      </c>
      <c r="N969" s="84">
        <v>46022</v>
      </c>
      <c r="O969" s="80"/>
      <c r="P969" s="206" t="s">
        <v>62</v>
      </c>
      <c r="Q969" s="80"/>
      <c r="R969" s="80"/>
    </row>
    <row r="970" spans="1:19" s="85" customFormat="1" ht="15" customHeight="1" x14ac:dyDescent="0.2">
      <c r="A970" s="321"/>
      <c r="B970" s="147" t="s">
        <v>193</v>
      </c>
      <c r="C970" s="122"/>
      <c r="D970" s="122"/>
      <c r="E970" s="122"/>
      <c r="F970" s="122"/>
      <c r="G970" s="206" t="s">
        <v>62</v>
      </c>
      <c r="H970" s="206"/>
      <c r="I970" s="206" t="s">
        <v>62</v>
      </c>
      <c r="J970" s="206"/>
      <c r="K970" s="206" t="str">
        <f t="shared" si="447"/>
        <v>X</v>
      </c>
      <c r="L970" s="206" t="s">
        <v>62</v>
      </c>
      <c r="M970" s="206"/>
      <c r="N970" s="206"/>
      <c r="O970" s="206" t="s">
        <v>62</v>
      </c>
      <c r="P970" s="206" t="s">
        <v>62</v>
      </c>
      <c r="Q970" s="206" t="s">
        <v>62</v>
      </c>
      <c r="R970" s="206" t="s">
        <v>62</v>
      </c>
    </row>
    <row r="971" spans="1:19" s="85" customFormat="1" ht="38.65" customHeight="1" x14ac:dyDescent="0.2">
      <c r="A971" s="321"/>
      <c r="B971" s="148" t="s">
        <v>330</v>
      </c>
      <c r="C971" s="122"/>
      <c r="D971" s="122" t="s">
        <v>62</v>
      </c>
      <c r="E971" s="122"/>
      <c r="F971" s="122"/>
      <c r="G971" s="206">
        <f>G969</f>
        <v>1</v>
      </c>
      <c r="H971" s="206">
        <f>H969</f>
        <v>1</v>
      </c>
      <c r="I971" s="206">
        <f>I969</f>
        <v>0</v>
      </c>
      <c r="J971" s="206">
        <f>J969</f>
        <v>0</v>
      </c>
      <c r="K971" s="206">
        <f t="shared" si="447"/>
        <v>1</v>
      </c>
      <c r="L971" s="206" t="s">
        <v>62</v>
      </c>
      <c r="M971" s="84">
        <v>46022</v>
      </c>
      <c r="N971" s="84">
        <v>46022</v>
      </c>
      <c r="O971" s="80"/>
      <c r="P971" s="206" t="s">
        <v>62</v>
      </c>
      <c r="Q971" s="80"/>
      <c r="R971" s="80"/>
    </row>
    <row r="972" spans="1:19" s="85" customFormat="1" ht="21" customHeight="1" x14ac:dyDescent="0.2">
      <c r="A972" s="321"/>
      <c r="B972" s="147" t="s">
        <v>71</v>
      </c>
      <c r="C972" s="122"/>
      <c r="D972" s="122"/>
      <c r="E972" s="122"/>
      <c r="F972" s="122"/>
      <c r="G972" s="206" t="s">
        <v>62</v>
      </c>
      <c r="H972" s="206"/>
      <c r="I972" s="206" t="s">
        <v>62</v>
      </c>
      <c r="J972" s="206"/>
      <c r="K972" s="206" t="str">
        <f t="shared" si="447"/>
        <v>X</v>
      </c>
      <c r="L972" s="206" t="s">
        <v>62</v>
      </c>
      <c r="M972" s="206"/>
      <c r="N972" s="206"/>
      <c r="O972" s="206" t="s">
        <v>62</v>
      </c>
      <c r="P972" s="206" t="s">
        <v>62</v>
      </c>
      <c r="Q972" s="206" t="s">
        <v>62</v>
      </c>
      <c r="R972" s="206" t="s">
        <v>62</v>
      </c>
    </row>
    <row r="973" spans="1:19" s="85" customFormat="1" ht="21" customHeight="1" x14ac:dyDescent="0.2">
      <c r="A973" s="322"/>
      <c r="B973" s="148" t="s">
        <v>72</v>
      </c>
      <c r="C973" s="122"/>
      <c r="D973" s="122" t="s">
        <v>62</v>
      </c>
      <c r="E973" s="122"/>
      <c r="F973" s="122"/>
      <c r="G973" s="206">
        <f>G971</f>
        <v>1</v>
      </c>
      <c r="H973" s="206">
        <f>H971</f>
        <v>1</v>
      </c>
      <c r="I973" s="206">
        <f>I971</f>
        <v>0</v>
      </c>
      <c r="J973" s="206">
        <f>J971</f>
        <v>0</v>
      </c>
      <c r="K973" s="206">
        <f t="shared" si="447"/>
        <v>1</v>
      </c>
      <c r="L973" s="206" t="s">
        <v>62</v>
      </c>
      <c r="M973" s="84">
        <v>46022</v>
      </c>
      <c r="N973" s="84">
        <v>46022</v>
      </c>
      <c r="O973" s="80"/>
      <c r="P973" s="206" t="s">
        <v>62</v>
      </c>
      <c r="Q973" s="80"/>
      <c r="R973" s="80"/>
    </row>
    <row r="974" spans="1:19" s="56" customFormat="1" ht="74.45" customHeight="1" x14ac:dyDescent="0.25">
      <c r="A974" s="320" t="s">
        <v>158</v>
      </c>
      <c r="B974" s="137" t="s">
        <v>346</v>
      </c>
      <c r="C974" s="80" t="s">
        <v>59</v>
      </c>
      <c r="D974" s="81" t="s">
        <v>60</v>
      </c>
      <c r="E974" s="81" t="s">
        <v>61</v>
      </c>
      <c r="F974" s="80">
        <v>642</v>
      </c>
      <c r="G974" s="80"/>
      <c r="H974" s="80"/>
      <c r="I974" s="80"/>
      <c r="J974" s="80"/>
      <c r="K974" s="80">
        <f t="shared" si="447"/>
        <v>0</v>
      </c>
      <c r="L974" s="80"/>
      <c r="M974" s="80" t="s">
        <v>62</v>
      </c>
      <c r="N974" s="80" t="s">
        <v>62</v>
      </c>
      <c r="O974" s="80"/>
      <c r="P974" s="80"/>
      <c r="Q974" s="80"/>
      <c r="R974" s="80"/>
      <c r="S974" s="85"/>
    </row>
    <row r="975" spans="1:19" s="85" customFormat="1" ht="15.75" x14ac:dyDescent="0.2">
      <c r="A975" s="321"/>
      <c r="B975" s="146" t="s">
        <v>70</v>
      </c>
      <c r="C975" s="122"/>
      <c r="D975" s="122" t="s">
        <v>62</v>
      </c>
      <c r="E975" s="122"/>
      <c r="F975" s="122"/>
      <c r="G975" s="206">
        <f>G974</f>
        <v>0</v>
      </c>
      <c r="H975" s="206">
        <f>H974</f>
        <v>0</v>
      </c>
      <c r="I975" s="206">
        <f>I974</f>
        <v>0</v>
      </c>
      <c r="J975" s="206">
        <f>J974</f>
        <v>0</v>
      </c>
      <c r="K975" s="206">
        <f t="shared" si="447"/>
        <v>0</v>
      </c>
      <c r="L975" s="206" t="s">
        <v>62</v>
      </c>
      <c r="M975" s="84">
        <v>46022</v>
      </c>
      <c r="N975" s="84">
        <v>46022</v>
      </c>
      <c r="O975" s="80"/>
      <c r="P975" s="206" t="s">
        <v>62</v>
      </c>
      <c r="Q975" s="80"/>
      <c r="R975" s="80"/>
    </row>
    <row r="976" spans="1:19" s="85" customFormat="1" ht="14.25" x14ac:dyDescent="0.2">
      <c r="A976" s="321"/>
      <c r="B976" s="147" t="s">
        <v>76</v>
      </c>
      <c r="C976" s="122"/>
      <c r="D976" s="122"/>
      <c r="E976" s="122"/>
      <c r="F976" s="122"/>
      <c r="G976" s="206" t="s">
        <v>62</v>
      </c>
      <c r="H976" s="206"/>
      <c r="I976" s="206" t="s">
        <v>62</v>
      </c>
      <c r="J976" s="206"/>
      <c r="K976" s="206" t="str">
        <f t="shared" si="447"/>
        <v>X</v>
      </c>
      <c r="L976" s="206" t="s">
        <v>62</v>
      </c>
      <c r="M976" s="206"/>
      <c r="N976" s="206"/>
      <c r="O976" s="206" t="s">
        <v>62</v>
      </c>
      <c r="P976" s="206" t="s">
        <v>62</v>
      </c>
      <c r="Q976" s="206" t="s">
        <v>62</v>
      </c>
      <c r="R976" s="206" t="s">
        <v>62</v>
      </c>
    </row>
    <row r="977" spans="1:19" s="85" customFormat="1" ht="65.45" customHeight="1" x14ac:dyDescent="0.2">
      <c r="A977" s="321"/>
      <c r="B977" s="148" t="s">
        <v>192</v>
      </c>
      <c r="C977" s="122"/>
      <c r="D977" s="122" t="s">
        <v>62</v>
      </c>
      <c r="E977" s="122"/>
      <c r="F977" s="122"/>
      <c r="G977" s="206">
        <f>G975</f>
        <v>0</v>
      </c>
      <c r="H977" s="206">
        <f>H975</f>
        <v>0</v>
      </c>
      <c r="I977" s="206">
        <f>I975</f>
        <v>0</v>
      </c>
      <c r="J977" s="206">
        <f>J975</f>
        <v>0</v>
      </c>
      <c r="K977" s="206">
        <f t="shared" si="447"/>
        <v>0</v>
      </c>
      <c r="L977" s="206" t="s">
        <v>62</v>
      </c>
      <c r="M977" s="84">
        <v>46022</v>
      </c>
      <c r="N977" s="84">
        <v>46022</v>
      </c>
      <c r="O977" s="80"/>
      <c r="P977" s="206" t="s">
        <v>62</v>
      </c>
      <c r="Q977" s="80"/>
      <c r="R977" s="80"/>
    </row>
    <row r="978" spans="1:19" s="85" customFormat="1" ht="15" customHeight="1" x14ac:dyDescent="0.2">
      <c r="A978" s="321"/>
      <c r="B978" s="147" t="s">
        <v>193</v>
      </c>
      <c r="C978" s="122"/>
      <c r="D978" s="122"/>
      <c r="E978" s="122"/>
      <c r="F978" s="122"/>
      <c r="G978" s="206" t="s">
        <v>62</v>
      </c>
      <c r="H978" s="206"/>
      <c r="I978" s="206" t="s">
        <v>62</v>
      </c>
      <c r="J978" s="206"/>
      <c r="K978" s="206" t="str">
        <f t="shared" si="447"/>
        <v>X</v>
      </c>
      <c r="L978" s="206" t="s">
        <v>62</v>
      </c>
      <c r="M978" s="206"/>
      <c r="N978" s="206"/>
      <c r="O978" s="206" t="s">
        <v>62</v>
      </c>
      <c r="P978" s="206" t="s">
        <v>62</v>
      </c>
      <c r="Q978" s="206" t="s">
        <v>62</v>
      </c>
      <c r="R978" s="206" t="s">
        <v>62</v>
      </c>
    </row>
    <row r="979" spans="1:19" s="85" customFormat="1" ht="38.65" customHeight="1" x14ac:dyDescent="0.2">
      <c r="A979" s="321"/>
      <c r="B979" s="148" t="s">
        <v>330</v>
      </c>
      <c r="C979" s="122"/>
      <c r="D979" s="122" t="s">
        <v>62</v>
      </c>
      <c r="E979" s="122"/>
      <c r="F979" s="122"/>
      <c r="G979" s="206">
        <f>G977</f>
        <v>0</v>
      </c>
      <c r="H979" s="206">
        <f>H977</f>
        <v>0</v>
      </c>
      <c r="I979" s="206">
        <f>I977</f>
        <v>0</v>
      </c>
      <c r="J979" s="206">
        <f>J977</f>
        <v>0</v>
      </c>
      <c r="K979" s="206">
        <f t="shared" si="447"/>
        <v>0</v>
      </c>
      <c r="L979" s="206" t="s">
        <v>62</v>
      </c>
      <c r="M979" s="84">
        <v>46022</v>
      </c>
      <c r="N979" s="84">
        <v>46022</v>
      </c>
      <c r="O979" s="80"/>
      <c r="P979" s="206" t="s">
        <v>62</v>
      </c>
      <c r="Q979" s="80"/>
      <c r="R979" s="80"/>
    </row>
    <row r="980" spans="1:19" s="85" customFormat="1" ht="21" customHeight="1" x14ac:dyDescent="0.2">
      <c r="A980" s="321"/>
      <c r="B980" s="147" t="s">
        <v>71</v>
      </c>
      <c r="C980" s="122"/>
      <c r="D980" s="122"/>
      <c r="E980" s="122"/>
      <c r="F980" s="122"/>
      <c r="G980" s="206" t="s">
        <v>62</v>
      </c>
      <c r="H980" s="206"/>
      <c r="I980" s="206" t="s">
        <v>62</v>
      </c>
      <c r="J980" s="206"/>
      <c r="K980" s="206" t="str">
        <f t="shared" si="447"/>
        <v>X</v>
      </c>
      <c r="L980" s="206" t="s">
        <v>62</v>
      </c>
      <c r="M980" s="206"/>
      <c r="N980" s="206"/>
      <c r="O980" s="206" t="s">
        <v>62</v>
      </c>
      <c r="P980" s="206" t="s">
        <v>62</v>
      </c>
      <c r="Q980" s="206" t="s">
        <v>62</v>
      </c>
      <c r="R980" s="206" t="s">
        <v>62</v>
      </c>
    </row>
    <row r="981" spans="1:19" s="85" customFormat="1" ht="21" customHeight="1" x14ac:dyDescent="0.2">
      <c r="A981" s="322"/>
      <c r="B981" s="148" t="s">
        <v>72</v>
      </c>
      <c r="C981" s="122"/>
      <c r="D981" s="122" t="s">
        <v>62</v>
      </c>
      <c r="E981" s="122"/>
      <c r="F981" s="122"/>
      <c r="G981" s="206">
        <f>G979</f>
        <v>0</v>
      </c>
      <c r="H981" s="206">
        <f>H979</f>
        <v>0</v>
      </c>
      <c r="I981" s="206">
        <f>I979</f>
        <v>0</v>
      </c>
      <c r="J981" s="206">
        <f>J979</f>
        <v>0</v>
      </c>
      <c r="K981" s="206">
        <f t="shared" si="447"/>
        <v>0</v>
      </c>
      <c r="L981" s="206" t="s">
        <v>62</v>
      </c>
      <c r="M981" s="84">
        <v>46022</v>
      </c>
      <c r="N981" s="84">
        <v>46022</v>
      </c>
      <c r="O981" s="80"/>
      <c r="P981" s="206" t="s">
        <v>62</v>
      </c>
      <c r="Q981" s="80"/>
      <c r="R981" s="80"/>
    </row>
    <row r="982" spans="1:19" s="56" customFormat="1" ht="74.45" customHeight="1" x14ac:dyDescent="0.25">
      <c r="A982" s="320" t="s">
        <v>157</v>
      </c>
      <c r="B982" s="137" t="s">
        <v>346</v>
      </c>
      <c r="C982" s="80" t="s">
        <v>59</v>
      </c>
      <c r="D982" s="81" t="s">
        <v>60</v>
      </c>
      <c r="E982" s="81" t="s">
        <v>61</v>
      </c>
      <c r="F982" s="80">
        <v>642</v>
      </c>
      <c r="G982" s="80"/>
      <c r="H982" s="80"/>
      <c r="I982" s="80"/>
      <c r="J982" s="80"/>
      <c r="K982" s="80">
        <f t="shared" si="447"/>
        <v>0</v>
      </c>
      <c r="L982" s="80"/>
      <c r="M982" s="80" t="s">
        <v>62</v>
      </c>
      <c r="N982" s="80" t="s">
        <v>62</v>
      </c>
      <c r="O982" s="80"/>
      <c r="P982" s="80"/>
      <c r="Q982" s="80"/>
      <c r="R982" s="80"/>
      <c r="S982" s="85"/>
    </row>
    <row r="983" spans="1:19" s="85" customFormat="1" ht="15.75" x14ac:dyDescent="0.2">
      <c r="A983" s="321"/>
      <c r="B983" s="146" t="s">
        <v>70</v>
      </c>
      <c r="C983" s="122"/>
      <c r="D983" s="122" t="s">
        <v>62</v>
      </c>
      <c r="E983" s="122"/>
      <c r="F983" s="122"/>
      <c r="G983" s="206">
        <f>G982</f>
        <v>0</v>
      </c>
      <c r="H983" s="206">
        <f>H982</f>
        <v>0</v>
      </c>
      <c r="I983" s="206">
        <f>I982</f>
        <v>0</v>
      </c>
      <c r="J983" s="206">
        <f>J982</f>
        <v>0</v>
      </c>
      <c r="K983" s="206">
        <f t="shared" si="447"/>
        <v>0</v>
      </c>
      <c r="L983" s="206" t="s">
        <v>62</v>
      </c>
      <c r="M983" s="84">
        <v>46022</v>
      </c>
      <c r="N983" s="84">
        <v>46022</v>
      </c>
      <c r="O983" s="80"/>
      <c r="P983" s="206" t="s">
        <v>62</v>
      </c>
      <c r="Q983" s="80"/>
      <c r="R983" s="80"/>
    </row>
    <row r="984" spans="1:19" s="85" customFormat="1" ht="14.25" x14ac:dyDescent="0.2">
      <c r="A984" s="321"/>
      <c r="B984" s="147" t="s">
        <v>76</v>
      </c>
      <c r="C984" s="122"/>
      <c r="D984" s="122"/>
      <c r="E984" s="122"/>
      <c r="F984" s="122"/>
      <c r="G984" s="206" t="s">
        <v>62</v>
      </c>
      <c r="H984" s="206"/>
      <c r="I984" s="206" t="s">
        <v>62</v>
      </c>
      <c r="J984" s="206"/>
      <c r="K984" s="206" t="str">
        <f t="shared" si="447"/>
        <v>X</v>
      </c>
      <c r="L984" s="206" t="s">
        <v>62</v>
      </c>
      <c r="M984" s="206"/>
      <c r="N984" s="206"/>
      <c r="O984" s="206" t="s">
        <v>62</v>
      </c>
      <c r="P984" s="206" t="s">
        <v>62</v>
      </c>
      <c r="Q984" s="206" t="s">
        <v>62</v>
      </c>
      <c r="R984" s="206" t="s">
        <v>62</v>
      </c>
    </row>
    <row r="985" spans="1:19" s="85" customFormat="1" ht="65.45" customHeight="1" x14ac:dyDescent="0.2">
      <c r="A985" s="321"/>
      <c r="B985" s="148" t="s">
        <v>192</v>
      </c>
      <c r="C985" s="122"/>
      <c r="D985" s="122" t="s">
        <v>62</v>
      </c>
      <c r="E985" s="122"/>
      <c r="F985" s="122"/>
      <c r="G985" s="206">
        <f>G983</f>
        <v>0</v>
      </c>
      <c r="H985" s="206">
        <f>H983</f>
        <v>0</v>
      </c>
      <c r="I985" s="206">
        <f>I983</f>
        <v>0</v>
      </c>
      <c r="J985" s="206">
        <f>J983</f>
        <v>0</v>
      </c>
      <c r="K985" s="206">
        <f t="shared" si="447"/>
        <v>0</v>
      </c>
      <c r="L985" s="206" t="s">
        <v>62</v>
      </c>
      <c r="M985" s="84">
        <v>46022</v>
      </c>
      <c r="N985" s="84">
        <v>46022</v>
      </c>
      <c r="O985" s="80"/>
      <c r="P985" s="206" t="s">
        <v>62</v>
      </c>
      <c r="Q985" s="80"/>
      <c r="R985" s="80"/>
    </row>
    <row r="986" spans="1:19" s="85" customFormat="1" ht="15" customHeight="1" x14ac:dyDescent="0.2">
      <c r="A986" s="321"/>
      <c r="B986" s="147" t="s">
        <v>193</v>
      </c>
      <c r="C986" s="122"/>
      <c r="D986" s="122"/>
      <c r="E986" s="122"/>
      <c r="F986" s="122"/>
      <c r="G986" s="206" t="s">
        <v>62</v>
      </c>
      <c r="H986" s="206"/>
      <c r="I986" s="206" t="s">
        <v>62</v>
      </c>
      <c r="J986" s="206"/>
      <c r="K986" s="206" t="str">
        <f t="shared" si="447"/>
        <v>X</v>
      </c>
      <c r="L986" s="206" t="s">
        <v>62</v>
      </c>
      <c r="M986" s="206"/>
      <c r="N986" s="206"/>
      <c r="O986" s="206" t="s">
        <v>62</v>
      </c>
      <c r="P986" s="206" t="s">
        <v>62</v>
      </c>
      <c r="Q986" s="206" t="s">
        <v>62</v>
      </c>
      <c r="R986" s="206" t="s">
        <v>62</v>
      </c>
    </row>
    <row r="987" spans="1:19" s="85" customFormat="1" ht="38.65" customHeight="1" x14ac:dyDescent="0.2">
      <c r="A987" s="321"/>
      <c r="B987" s="148" t="s">
        <v>330</v>
      </c>
      <c r="C987" s="122"/>
      <c r="D987" s="122" t="s">
        <v>62</v>
      </c>
      <c r="E987" s="122"/>
      <c r="F987" s="122"/>
      <c r="G987" s="206">
        <f>G985</f>
        <v>0</v>
      </c>
      <c r="H987" s="206">
        <f>H985</f>
        <v>0</v>
      </c>
      <c r="I987" s="206">
        <f>I985</f>
        <v>0</v>
      </c>
      <c r="J987" s="206">
        <f>J985</f>
        <v>0</v>
      </c>
      <c r="K987" s="206">
        <f t="shared" si="447"/>
        <v>0</v>
      </c>
      <c r="L987" s="206" t="s">
        <v>62</v>
      </c>
      <c r="M987" s="84">
        <v>46022</v>
      </c>
      <c r="N987" s="84">
        <v>46022</v>
      </c>
      <c r="O987" s="80"/>
      <c r="P987" s="206" t="s">
        <v>62</v>
      </c>
      <c r="Q987" s="80"/>
      <c r="R987" s="80"/>
    </row>
    <row r="988" spans="1:19" s="85" customFormat="1" ht="21" customHeight="1" x14ac:dyDescent="0.2">
      <c r="A988" s="321"/>
      <c r="B988" s="147" t="s">
        <v>71</v>
      </c>
      <c r="C988" s="122"/>
      <c r="D988" s="122"/>
      <c r="E988" s="122"/>
      <c r="F988" s="122"/>
      <c r="G988" s="206" t="s">
        <v>62</v>
      </c>
      <c r="H988" s="206"/>
      <c r="I988" s="206" t="s">
        <v>62</v>
      </c>
      <c r="J988" s="206"/>
      <c r="K988" s="206" t="str">
        <f t="shared" si="447"/>
        <v>X</v>
      </c>
      <c r="L988" s="206" t="s">
        <v>62</v>
      </c>
      <c r="M988" s="206"/>
      <c r="N988" s="206"/>
      <c r="O988" s="206" t="s">
        <v>62</v>
      </c>
      <c r="P988" s="206" t="s">
        <v>62</v>
      </c>
      <c r="Q988" s="206" t="s">
        <v>62</v>
      </c>
      <c r="R988" s="206" t="s">
        <v>62</v>
      </c>
    </row>
    <row r="989" spans="1:19" s="85" customFormat="1" ht="21" customHeight="1" x14ac:dyDescent="0.2">
      <c r="A989" s="322"/>
      <c r="B989" s="148" t="s">
        <v>72</v>
      </c>
      <c r="C989" s="122"/>
      <c r="D989" s="122" t="s">
        <v>62</v>
      </c>
      <c r="E989" s="122"/>
      <c r="F989" s="122"/>
      <c r="G989" s="206">
        <f>G987</f>
        <v>0</v>
      </c>
      <c r="H989" s="206">
        <f>H987</f>
        <v>0</v>
      </c>
      <c r="I989" s="206">
        <f>I987</f>
        <v>0</v>
      </c>
      <c r="J989" s="206">
        <f>J987</f>
        <v>0</v>
      </c>
      <c r="K989" s="206">
        <f t="shared" si="447"/>
        <v>0</v>
      </c>
      <c r="L989" s="206" t="s">
        <v>62</v>
      </c>
      <c r="M989" s="84">
        <v>46022</v>
      </c>
      <c r="N989" s="84">
        <v>46022</v>
      </c>
      <c r="O989" s="80"/>
      <c r="P989" s="206" t="s">
        <v>62</v>
      </c>
      <c r="Q989" s="80"/>
      <c r="R989" s="80"/>
    </row>
    <row r="990" spans="1:19" s="56" customFormat="1" ht="74.45" customHeight="1" x14ac:dyDescent="0.25">
      <c r="A990" s="320" t="s">
        <v>156</v>
      </c>
      <c r="B990" s="137" t="s">
        <v>346</v>
      </c>
      <c r="C990" s="80" t="s">
        <v>59</v>
      </c>
      <c r="D990" s="81" t="s">
        <v>60</v>
      </c>
      <c r="E990" s="81" t="s">
        <v>61</v>
      </c>
      <c r="F990" s="80">
        <v>642</v>
      </c>
      <c r="G990" s="80">
        <v>1</v>
      </c>
      <c r="H990" s="80">
        <v>1</v>
      </c>
      <c r="I990" s="80"/>
      <c r="J990" s="80"/>
      <c r="K990" s="80">
        <f t="shared" si="447"/>
        <v>1</v>
      </c>
      <c r="L990" s="80"/>
      <c r="M990" s="80" t="s">
        <v>62</v>
      </c>
      <c r="N990" s="80" t="s">
        <v>62</v>
      </c>
      <c r="O990" s="80">
        <v>300000</v>
      </c>
      <c r="P990" s="80"/>
      <c r="Q990" s="80"/>
      <c r="R990" s="80"/>
      <c r="S990" s="85"/>
    </row>
    <row r="991" spans="1:19" s="85" customFormat="1" ht="15.75" x14ac:dyDescent="0.2">
      <c r="A991" s="321"/>
      <c r="B991" s="146" t="s">
        <v>70</v>
      </c>
      <c r="C991" s="122"/>
      <c r="D991" s="122" t="s">
        <v>62</v>
      </c>
      <c r="E991" s="122"/>
      <c r="F991" s="122"/>
      <c r="G991" s="206">
        <f>G990</f>
        <v>1</v>
      </c>
      <c r="H991" s="206">
        <f>H990</f>
        <v>1</v>
      </c>
      <c r="I991" s="206">
        <f>I990</f>
        <v>0</v>
      </c>
      <c r="J991" s="206">
        <f>J990</f>
        <v>0</v>
      </c>
      <c r="K991" s="206">
        <f t="shared" si="447"/>
        <v>1</v>
      </c>
      <c r="L991" s="206" t="s">
        <v>62</v>
      </c>
      <c r="M991" s="84">
        <v>46022</v>
      </c>
      <c r="N991" s="84">
        <v>46022</v>
      </c>
      <c r="O991" s="80"/>
      <c r="P991" s="206" t="s">
        <v>62</v>
      </c>
      <c r="Q991" s="80"/>
      <c r="R991" s="80"/>
    </row>
    <row r="992" spans="1:19" s="85" customFormat="1" ht="14.25" x14ac:dyDescent="0.2">
      <c r="A992" s="321"/>
      <c r="B992" s="147" t="s">
        <v>76</v>
      </c>
      <c r="C992" s="122"/>
      <c r="D992" s="122"/>
      <c r="E992" s="122"/>
      <c r="F992" s="122"/>
      <c r="G992" s="206" t="s">
        <v>62</v>
      </c>
      <c r="H992" s="206"/>
      <c r="I992" s="206" t="s">
        <v>62</v>
      </c>
      <c r="J992" s="206"/>
      <c r="K992" s="206" t="str">
        <f t="shared" si="447"/>
        <v>X</v>
      </c>
      <c r="L992" s="206" t="s">
        <v>62</v>
      </c>
      <c r="M992" s="206"/>
      <c r="N992" s="206"/>
      <c r="O992" s="206" t="s">
        <v>62</v>
      </c>
      <c r="P992" s="206" t="s">
        <v>62</v>
      </c>
      <c r="Q992" s="206" t="s">
        <v>62</v>
      </c>
      <c r="R992" s="206" t="s">
        <v>62</v>
      </c>
    </row>
    <row r="993" spans="1:19" s="85" customFormat="1" ht="65.45" customHeight="1" x14ac:dyDescent="0.2">
      <c r="A993" s="321"/>
      <c r="B993" s="148" t="s">
        <v>192</v>
      </c>
      <c r="C993" s="122"/>
      <c r="D993" s="122" t="s">
        <v>62</v>
      </c>
      <c r="E993" s="122"/>
      <c r="F993" s="122"/>
      <c r="G993" s="206">
        <f>G991</f>
        <v>1</v>
      </c>
      <c r="H993" s="206">
        <f>H991</f>
        <v>1</v>
      </c>
      <c r="I993" s="206">
        <f>I991</f>
        <v>0</v>
      </c>
      <c r="J993" s="206">
        <f>J991</f>
        <v>0</v>
      </c>
      <c r="K993" s="206">
        <f t="shared" si="447"/>
        <v>1</v>
      </c>
      <c r="L993" s="206" t="s">
        <v>62</v>
      </c>
      <c r="M993" s="84">
        <v>46022</v>
      </c>
      <c r="N993" s="84">
        <v>46022</v>
      </c>
      <c r="O993" s="80"/>
      <c r="P993" s="206" t="s">
        <v>62</v>
      </c>
      <c r="Q993" s="80"/>
      <c r="R993" s="80"/>
    </row>
    <row r="994" spans="1:19" s="85" customFormat="1" ht="15" customHeight="1" x14ac:dyDescent="0.2">
      <c r="A994" s="321"/>
      <c r="B994" s="147" t="s">
        <v>193</v>
      </c>
      <c r="C994" s="122"/>
      <c r="D994" s="122"/>
      <c r="E994" s="122"/>
      <c r="F994" s="122"/>
      <c r="G994" s="206" t="s">
        <v>62</v>
      </c>
      <c r="H994" s="206"/>
      <c r="I994" s="206" t="s">
        <v>62</v>
      </c>
      <c r="J994" s="206"/>
      <c r="K994" s="206" t="str">
        <f t="shared" si="447"/>
        <v>X</v>
      </c>
      <c r="L994" s="206" t="s">
        <v>62</v>
      </c>
      <c r="M994" s="206"/>
      <c r="N994" s="206"/>
      <c r="O994" s="206" t="s">
        <v>62</v>
      </c>
      <c r="P994" s="206" t="s">
        <v>62</v>
      </c>
      <c r="Q994" s="206" t="s">
        <v>62</v>
      </c>
      <c r="R994" s="206" t="s">
        <v>62</v>
      </c>
    </row>
    <row r="995" spans="1:19" s="85" customFormat="1" ht="38.65" customHeight="1" x14ac:dyDescent="0.2">
      <c r="A995" s="321"/>
      <c r="B995" s="148" t="s">
        <v>330</v>
      </c>
      <c r="C995" s="122"/>
      <c r="D995" s="122" t="s">
        <v>62</v>
      </c>
      <c r="E995" s="122"/>
      <c r="F995" s="122"/>
      <c r="G995" s="206">
        <f>G993</f>
        <v>1</v>
      </c>
      <c r="H995" s="206">
        <f>H993</f>
        <v>1</v>
      </c>
      <c r="I995" s="206">
        <f>I993</f>
        <v>0</v>
      </c>
      <c r="J995" s="206">
        <f>J993</f>
        <v>0</v>
      </c>
      <c r="K995" s="206">
        <f t="shared" si="447"/>
        <v>1</v>
      </c>
      <c r="L995" s="206" t="s">
        <v>62</v>
      </c>
      <c r="M995" s="84">
        <v>46022</v>
      </c>
      <c r="N995" s="84">
        <v>46022</v>
      </c>
      <c r="O995" s="80"/>
      <c r="P995" s="206" t="s">
        <v>62</v>
      </c>
      <c r="Q995" s="80"/>
      <c r="R995" s="80"/>
    </row>
    <row r="996" spans="1:19" s="85" customFormat="1" ht="21" customHeight="1" x14ac:dyDescent="0.2">
      <c r="A996" s="321"/>
      <c r="B996" s="147" t="s">
        <v>71</v>
      </c>
      <c r="C996" s="122"/>
      <c r="D996" s="122"/>
      <c r="E996" s="122"/>
      <c r="F996" s="122"/>
      <c r="G996" s="206" t="s">
        <v>62</v>
      </c>
      <c r="H996" s="206"/>
      <c r="I996" s="206" t="s">
        <v>62</v>
      </c>
      <c r="J996" s="206"/>
      <c r="K996" s="206" t="str">
        <f t="shared" si="447"/>
        <v>X</v>
      </c>
      <c r="L996" s="206" t="s">
        <v>62</v>
      </c>
      <c r="M996" s="206"/>
      <c r="N996" s="206"/>
      <c r="O996" s="206" t="s">
        <v>62</v>
      </c>
      <c r="P996" s="206" t="s">
        <v>62</v>
      </c>
      <c r="Q996" s="206" t="s">
        <v>62</v>
      </c>
      <c r="R996" s="206" t="s">
        <v>62</v>
      </c>
    </row>
    <row r="997" spans="1:19" s="85" customFormat="1" ht="21" customHeight="1" x14ac:dyDescent="0.2">
      <c r="A997" s="322"/>
      <c r="B997" s="148" t="s">
        <v>72</v>
      </c>
      <c r="C997" s="122"/>
      <c r="D997" s="122" t="s">
        <v>62</v>
      </c>
      <c r="E997" s="122"/>
      <c r="F997" s="122"/>
      <c r="G997" s="206">
        <f>G995</f>
        <v>1</v>
      </c>
      <c r="H997" s="206">
        <f>H995</f>
        <v>1</v>
      </c>
      <c r="I997" s="206">
        <f>I995</f>
        <v>0</v>
      </c>
      <c r="J997" s="206">
        <f>J995</f>
        <v>0</v>
      </c>
      <c r="K997" s="206">
        <f t="shared" si="447"/>
        <v>1</v>
      </c>
      <c r="L997" s="206" t="s">
        <v>62</v>
      </c>
      <c r="M997" s="84">
        <v>46022</v>
      </c>
      <c r="N997" s="84">
        <v>46022</v>
      </c>
      <c r="O997" s="80"/>
      <c r="P997" s="206" t="s">
        <v>62</v>
      </c>
      <c r="Q997" s="80"/>
      <c r="R997" s="80"/>
    </row>
    <row r="998" spans="1:19" s="56" customFormat="1" ht="74.45" customHeight="1" x14ac:dyDescent="0.25">
      <c r="A998" s="320" t="s">
        <v>155</v>
      </c>
      <c r="B998" s="137" t="s">
        <v>346</v>
      </c>
      <c r="C998" s="80" t="s">
        <v>59</v>
      </c>
      <c r="D998" s="81" t="s">
        <v>60</v>
      </c>
      <c r="E998" s="81" t="s">
        <v>61</v>
      </c>
      <c r="F998" s="80">
        <v>642</v>
      </c>
      <c r="G998" s="80"/>
      <c r="H998" s="80"/>
      <c r="I998" s="80"/>
      <c r="J998" s="80"/>
      <c r="K998" s="80">
        <f t="shared" si="447"/>
        <v>0</v>
      </c>
      <c r="L998" s="80"/>
      <c r="M998" s="80" t="s">
        <v>62</v>
      </c>
      <c r="N998" s="80" t="s">
        <v>62</v>
      </c>
      <c r="O998" s="80"/>
      <c r="P998" s="80"/>
      <c r="Q998" s="80"/>
      <c r="R998" s="80"/>
      <c r="S998" s="85"/>
    </row>
    <row r="999" spans="1:19" s="85" customFormat="1" ht="15.75" x14ac:dyDescent="0.2">
      <c r="A999" s="321"/>
      <c r="B999" s="146" t="s">
        <v>70</v>
      </c>
      <c r="C999" s="122"/>
      <c r="D999" s="122" t="s">
        <v>62</v>
      </c>
      <c r="E999" s="122"/>
      <c r="F999" s="122"/>
      <c r="G999" s="206">
        <f>G998</f>
        <v>0</v>
      </c>
      <c r="H999" s="206">
        <f>H998</f>
        <v>0</v>
      </c>
      <c r="I999" s="206">
        <f>I998</f>
        <v>0</v>
      </c>
      <c r="J999" s="206">
        <f>J998</f>
        <v>0</v>
      </c>
      <c r="K999" s="206">
        <f t="shared" si="447"/>
        <v>0</v>
      </c>
      <c r="L999" s="206" t="s">
        <v>62</v>
      </c>
      <c r="M999" s="84">
        <v>46022</v>
      </c>
      <c r="N999" s="84">
        <v>46022</v>
      </c>
      <c r="O999" s="80"/>
      <c r="P999" s="206" t="s">
        <v>62</v>
      </c>
      <c r="Q999" s="80"/>
      <c r="R999" s="80"/>
    </row>
    <row r="1000" spans="1:19" s="85" customFormat="1" ht="14.25" x14ac:dyDescent="0.2">
      <c r="A1000" s="321"/>
      <c r="B1000" s="147" t="s">
        <v>76</v>
      </c>
      <c r="C1000" s="122"/>
      <c r="D1000" s="122"/>
      <c r="E1000" s="122"/>
      <c r="F1000" s="122"/>
      <c r="G1000" s="206" t="s">
        <v>62</v>
      </c>
      <c r="H1000" s="206"/>
      <c r="I1000" s="206" t="s">
        <v>62</v>
      </c>
      <c r="J1000" s="206"/>
      <c r="K1000" s="206" t="str">
        <f t="shared" si="447"/>
        <v>X</v>
      </c>
      <c r="L1000" s="206" t="s">
        <v>62</v>
      </c>
      <c r="M1000" s="206"/>
      <c r="N1000" s="206"/>
      <c r="O1000" s="206" t="s">
        <v>62</v>
      </c>
      <c r="P1000" s="206" t="s">
        <v>62</v>
      </c>
      <c r="Q1000" s="206" t="s">
        <v>62</v>
      </c>
      <c r="R1000" s="206" t="s">
        <v>62</v>
      </c>
    </row>
    <row r="1001" spans="1:19" s="85" customFormat="1" ht="65.45" customHeight="1" x14ac:dyDescent="0.2">
      <c r="A1001" s="321"/>
      <c r="B1001" s="148" t="s">
        <v>192</v>
      </c>
      <c r="C1001" s="122"/>
      <c r="D1001" s="122" t="s">
        <v>62</v>
      </c>
      <c r="E1001" s="122"/>
      <c r="F1001" s="122"/>
      <c r="G1001" s="206">
        <f>G999</f>
        <v>0</v>
      </c>
      <c r="H1001" s="206">
        <f>H999</f>
        <v>0</v>
      </c>
      <c r="I1001" s="206">
        <f>I999</f>
        <v>0</v>
      </c>
      <c r="J1001" s="206">
        <f>J999</f>
        <v>0</v>
      </c>
      <c r="K1001" s="206">
        <f t="shared" si="447"/>
        <v>0</v>
      </c>
      <c r="L1001" s="206" t="s">
        <v>62</v>
      </c>
      <c r="M1001" s="84">
        <v>46022</v>
      </c>
      <c r="N1001" s="84">
        <v>46022</v>
      </c>
      <c r="O1001" s="80"/>
      <c r="P1001" s="206" t="s">
        <v>62</v>
      </c>
      <c r="Q1001" s="80"/>
      <c r="R1001" s="80"/>
    </row>
    <row r="1002" spans="1:19" s="85" customFormat="1" ht="15" customHeight="1" x14ac:dyDescent="0.2">
      <c r="A1002" s="321"/>
      <c r="B1002" s="147" t="s">
        <v>193</v>
      </c>
      <c r="C1002" s="122"/>
      <c r="D1002" s="122"/>
      <c r="E1002" s="122"/>
      <c r="F1002" s="122"/>
      <c r="G1002" s="206" t="s">
        <v>62</v>
      </c>
      <c r="H1002" s="206"/>
      <c r="I1002" s="206" t="s">
        <v>62</v>
      </c>
      <c r="J1002" s="206"/>
      <c r="K1002" s="206" t="str">
        <f t="shared" si="447"/>
        <v>X</v>
      </c>
      <c r="L1002" s="206" t="s">
        <v>62</v>
      </c>
      <c r="M1002" s="206"/>
      <c r="N1002" s="206"/>
      <c r="O1002" s="206" t="s">
        <v>62</v>
      </c>
      <c r="P1002" s="206" t="s">
        <v>62</v>
      </c>
      <c r="Q1002" s="206" t="s">
        <v>62</v>
      </c>
      <c r="R1002" s="206" t="s">
        <v>62</v>
      </c>
    </row>
    <row r="1003" spans="1:19" s="85" customFormat="1" ht="38.65" customHeight="1" x14ac:dyDescent="0.2">
      <c r="A1003" s="321"/>
      <c r="B1003" s="148" t="s">
        <v>330</v>
      </c>
      <c r="C1003" s="122"/>
      <c r="D1003" s="122" t="s">
        <v>62</v>
      </c>
      <c r="E1003" s="122"/>
      <c r="F1003" s="122"/>
      <c r="G1003" s="206">
        <f>G1001</f>
        <v>0</v>
      </c>
      <c r="H1003" s="206">
        <f>H1001</f>
        <v>0</v>
      </c>
      <c r="I1003" s="206">
        <f>I1001</f>
        <v>0</v>
      </c>
      <c r="J1003" s="206">
        <f>J1001</f>
        <v>0</v>
      </c>
      <c r="K1003" s="206">
        <f t="shared" si="447"/>
        <v>0</v>
      </c>
      <c r="L1003" s="206" t="s">
        <v>62</v>
      </c>
      <c r="M1003" s="84">
        <v>46022</v>
      </c>
      <c r="N1003" s="84">
        <v>46022</v>
      </c>
      <c r="O1003" s="80"/>
      <c r="P1003" s="206" t="s">
        <v>62</v>
      </c>
      <c r="Q1003" s="80"/>
      <c r="R1003" s="80"/>
    </row>
    <row r="1004" spans="1:19" s="85" customFormat="1" ht="21" customHeight="1" x14ac:dyDescent="0.2">
      <c r="A1004" s="321"/>
      <c r="B1004" s="147" t="s">
        <v>71</v>
      </c>
      <c r="C1004" s="122"/>
      <c r="D1004" s="122"/>
      <c r="E1004" s="122"/>
      <c r="F1004" s="122"/>
      <c r="G1004" s="206" t="s">
        <v>62</v>
      </c>
      <c r="H1004" s="206"/>
      <c r="I1004" s="206" t="s">
        <v>62</v>
      </c>
      <c r="J1004" s="206"/>
      <c r="K1004" s="206" t="str">
        <f t="shared" si="447"/>
        <v>X</v>
      </c>
      <c r="L1004" s="206" t="s">
        <v>62</v>
      </c>
      <c r="M1004" s="206"/>
      <c r="N1004" s="206"/>
      <c r="O1004" s="206" t="s">
        <v>62</v>
      </c>
      <c r="P1004" s="206" t="s">
        <v>62</v>
      </c>
      <c r="Q1004" s="206" t="s">
        <v>62</v>
      </c>
      <c r="R1004" s="206" t="s">
        <v>62</v>
      </c>
    </row>
    <row r="1005" spans="1:19" s="85" customFormat="1" ht="21" customHeight="1" x14ac:dyDescent="0.2">
      <c r="A1005" s="322"/>
      <c r="B1005" s="148" t="s">
        <v>72</v>
      </c>
      <c r="C1005" s="122"/>
      <c r="D1005" s="122" t="s">
        <v>62</v>
      </c>
      <c r="E1005" s="122"/>
      <c r="F1005" s="122"/>
      <c r="G1005" s="206">
        <f>G1003</f>
        <v>0</v>
      </c>
      <c r="H1005" s="206">
        <f>H1003</f>
        <v>0</v>
      </c>
      <c r="I1005" s="206">
        <f>I1003</f>
        <v>0</v>
      </c>
      <c r="J1005" s="206">
        <f>J1003</f>
        <v>0</v>
      </c>
      <c r="K1005" s="206">
        <f t="shared" si="447"/>
        <v>0</v>
      </c>
      <c r="L1005" s="206" t="s">
        <v>62</v>
      </c>
      <c r="M1005" s="84">
        <v>46022</v>
      </c>
      <c r="N1005" s="84">
        <v>46022</v>
      </c>
      <c r="O1005" s="80"/>
      <c r="P1005" s="206" t="s">
        <v>62</v>
      </c>
      <c r="Q1005" s="80"/>
      <c r="R1005" s="80"/>
    </row>
    <row r="1006" spans="1:19" s="56" customFormat="1" ht="74.45" customHeight="1" x14ac:dyDescent="0.25">
      <c r="A1006" s="320" t="s">
        <v>154</v>
      </c>
      <c r="B1006" s="137" t="s">
        <v>346</v>
      </c>
      <c r="C1006" s="80" t="s">
        <v>59</v>
      </c>
      <c r="D1006" s="81" t="s">
        <v>60</v>
      </c>
      <c r="E1006" s="81" t="s">
        <v>61</v>
      </c>
      <c r="F1006" s="80">
        <v>642</v>
      </c>
      <c r="G1006" s="80"/>
      <c r="H1006" s="80"/>
      <c r="I1006" s="80"/>
      <c r="J1006" s="80"/>
      <c r="K1006" s="80">
        <f t="shared" si="447"/>
        <v>0</v>
      </c>
      <c r="L1006" s="80"/>
      <c r="M1006" s="80" t="s">
        <v>62</v>
      </c>
      <c r="N1006" s="80" t="s">
        <v>62</v>
      </c>
      <c r="O1006" s="80"/>
      <c r="P1006" s="80"/>
      <c r="Q1006" s="80"/>
      <c r="R1006" s="80"/>
      <c r="S1006" s="85"/>
    </row>
    <row r="1007" spans="1:19" s="85" customFormat="1" ht="15.75" x14ac:dyDescent="0.2">
      <c r="A1007" s="321"/>
      <c r="B1007" s="146" t="s">
        <v>70</v>
      </c>
      <c r="C1007" s="122"/>
      <c r="D1007" s="122" t="s">
        <v>62</v>
      </c>
      <c r="E1007" s="122"/>
      <c r="F1007" s="122"/>
      <c r="G1007" s="206">
        <f>G1006</f>
        <v>0</v>
      </c>
      <c r="H1007" s="206">
        <f>H1006</f>
        <v>0</v>
      </c>
      <c r="I1007" s="206">
        <f>I1006</f>
        <v>0</v>
      </c>
      <c r="J1007" s="206">
        <f>J1006</f>
        <v>0</v>
      </c>
      <c r="K1007" s="206">
        <f t="shared" si="447"/>
        <v>0</v>
      </c>
      <c r="L1007" s="206" t="s">
        <v>62</v>
      </c>
      <c r="M1007" s="84">
        <v>46022</v>
      </c>
      <c r="N1007" s="84">
        <v>46022</v>
      </c>
      <c r="O1007" s="80"/>
      <c r="P1007" s="206" t="s">
        <v>62</v>
      </c>
      <c r="Q1007" s="80"/>
      <c r="R1007" s="80"/>
    </row>
    <row r="1008" spans="1:19" s="85" customFormat="1" ht="14.25" x14ac:dyDescent="0.2">
      <c r="A1008" s="321"/>
      <c r="B1008" s="147" t="s">
        <v>76</v>
      </c>
      <c r="C1008" s="122"/>
      <c r="D1008" s="122"/>
      <c r="E1008" s="122"/>
      <c r="F1008" s="122"/>
      <c r="G1008" s="206" t="s">
        <v>62</v>
      </c>
      <c r="H1008" s="206"/>
      <c r="I1008" s="206" t="s">
        <v>62</v>
      </c>
      <c r="J1008" s="206"/>
      <c r="K1008" s="206" t="str">
        <f t="shared" si="447"/>
        <v>X</v>
      </c>
      <c r="L1008" s="206" t="s">
        <v>62</v>
      </c>
      <c r="M1008" s="206"/>
      <c r="N1008" s="206"/>
      <c r="O1008" s="206" t="s">
        <v>62</v>
      </c>
      <c r="P1008" s="206" t="s">
        <v>62</v>
      </c>
      <c r="Q1008" s="206" t="s">
        <v>62</v>
      </c>
      <c r="R1008" s="206" t="s">
        <v>62</v>
      </c>
    </row>
    <row r="1009" spans="1:19" s="85" customFormat="1" ht="65.45" customHeight="1" x14ac:dyDescent="0.2">
      <c r="A1009" s="321"/>
      <c r="B1009" s="148" t="s">
        <v>192</v>
      </c>
      <c r="C1009" s="122"/>
      <c r="D1009" s="122" t="s">
        <v>62</v>
      </c>
      <c r="E1009" s="122"/>
      <c r="F1009" s="122"/>
      <c r="G1009" s="206">
        <f>G1007</f>
        <v>0</v>
      </c>
      <c r="H1009" s="206">
        <f>H1007</f>
        <v>0</v>
      </c>
      <c r="I1009" s="206">
        <f>I1007</f>
        <v>0</v>
      </c>
      <c r="J1009" s="206">
        <f>J1007</f>
        <v>0</v>
      </c>
      <c r="K1009" s="206">
        <f t="shared" si="447"/>
        <v>0</v>
      </c>
      <c r="L1009" s="206" t="s">
        <v>62</v>
      </c>
      <c r="M1009" s="84">
        <v>46022</v>
      </c>
      <c r="N1009" s="84">
        <v>46022</v>
      </c>
      <c r="O1009" s="80"/>
      <c r="P1009" s="206" t="s">
        <v>62</v>
      </c>
      <c r="Q1009" s="80"/>
      <c r="R1009" s="80"/>
    </row>
    <row r="1010" spans="1:19" s="85" customFormat="1" ht="15" customHeight="1" x14ac:dyDescent="0.2">
      <c r="A1010" s="321"/>
      <c r="B1010" s="147" t="s">
        <v>193</v>
      </c>
      <c r="C1010" s="122"/>
      <c r="D1010" s="122"/>
      <c r="E1010" s="122"/>
      <c r="F1010" s="122"/>
      <c r="G1010" s="206" t="s">
        <v>62</v>
      </c>
      <c r="H1010" s="206"/>
      <c r="I1010" s="206" t="s">
        <v>62</v>
      </c>
      <c r="J1010" s="206"/>
      <c r="K1010" s="206" t="str">
        <f t="shared" si="447"/>
        <v>X</v>
      </c>
      <c r="L1010" s="206" t="s">
        <v>62</v>
      </c>
      <c r="M1010" s="206"/>
      <c r="N1010" s="206"/>
      <c r="O1010" s="206" t="s">
        <v>62</v>
      </c>
      <c r="P1010" s="206" t="s">
        <v>62</v>
      </c>
      <c r="Q1010" s="206" t="s">
        <v>62</v>
      </c>
      <c r="R1010" s="206" t="s">
        <v>62</v>
      </c>
    </row>
    <row r="1011" spans="1:19" s="85" customFormat="1" ht="38.65" customHeight="1" x14ac:dyDescent="0.2">
      <c r="A1011" s="321"/>
      <c r="B1011" s="148" t="s">
        <v>330</v>
      </c>
      <c r="C1011" s="122"/>
      <c r="D1011" s="122" t="s">
        <v>62</v>
      </c>
      <c r="E1011" s="122"/>
      <c r="F1011" s="122"/>
      <c r="G1011" s="206">
        <f>G1009</f>
        <v>0</v>
      </c>
      <c r="H1011" s="206">
        <f>H1009</f>
        <v>0</v>
      </c>
      <c r="I1011" s="206">
        <f>I1009</f>
        <v>0</v>
      </c>
      <c r="J1011" s="206">
        <f>J1009</f>
        <v>0</v>
      </c>
      <c r="K1011" s="206">
        <f t="shared" si="447"/>
        <v>0</v>
      </c>
      <c r="L1011" s="206" t="s">
        <v>62</v>
      </c>
      <c r="M1011" s="84">
        <v>46022</v>
      </c>
      <c r="N1011" s="84">
        <v>46022</v>
      </c>
      <c r="O1011" s="80"/>
      <c r="P1011" s="206" t="s">
        <v>62</v>
      </c>
      <c r="Q1011" s="80"/>
      <c r="R1011" s="80"/>
    </row>
    <row r="1012" spans="1:19" s="85" customFormat="1" ht="21" customHeight="1" x14ac:dyDescent="0.2">
      <c r="A1012" s="321"/>
      <c r="B1012" s="147" t="s">
        <v>71</v>
      </c>
      <c r="C1012" s="122"/>
      <c r="D1012" s="122"/>
      <c r="E1012" s="122"/>
      <c r="F1012" s="122"/>
      <c r="G1012" s="206" t="s">
        <v>62</v>
      </c>
      <c r="H1012" s="206"/>
      <c r="I1012" s="206" t="s">
        <v>62</v>
      </c>
      <c r="J1012" s="206"/>
      <c r="K1012" s="206" t="str">
        <f t="shared" si="447"/>
        <v>X</v>
      </c>
      <c r="L1012" s="206" t="s">
        <v>62</v>
      </c>
      <c r="M1012" s="206"/>
      <c r="N1012" s="206"/>
      <c r="O1012" s="206" t="s">
        <v>62</v>
      </c>
      <c r="P1012" s="206" t="s">
        <v>62</v>
      </c>
      <c r="Q1012" s="206" t="s">
        <v>62</v>
      </c>
      <c r="R1012" s="206" t="s">
        <v>62</v>
      </c>
    </row>
    <row r="1013" spans="1:19" s="85" customFormat="1" ht="21" customHeight="1" x14ac:dyDescent="0.2">
      <c r="A1013" s="322"/>
      <c r="B1013" s="148" t="s">
        <v>72</v>
      </c>
      <c r="C1013" s="122"/>
      <c r="D1013" s="122" t="s">
        <v>62</v>
      </c>
      <c r="E1013" s="122"/>
      <c r="F1013" s="122"/>
      <c r="G1013" s="206">
        <f>G1011</f>
        <v>0</v>
      </c>
      <c r="H1013" s="206">
        <f>H1011</f>
        <v>0</v>
      </c>
      <c r="I1013" s="206">
        <f>I1011</f>
        <v>0</v>
      </c>
      <c r="J1013" s="206">
        <f>J1011</f>
        <v>0</v>
      </c>
      <c r="K1013" s="206">
        <f t="shared" si="447"/>
        <v>0</v>
      </c>
      <c r="L1013" s="206" t="s">
        <v>62</v>
      </c>
      <c r="M1013" s="84">
        <v>46022</v>
      </c>
      <c r="N1013" s="84">
        <v>46022</v>
      </c>
      <c r="O1013" s="80"/>
      <c r="P1013" s="206" t="s">
        <v>62</v>
      </c>
      <c r="Q1013" s="80"/>
      <c r="R1013" s="80"/>
    </row>
    <row r="1014" spans="1:19" s="56" customFormat="1" ht="74.45" customHeight="1" x14ac:dyDescent="0.25">
      <c r="A1014" s="320" t="s">
        <v>153</v>
      </c>
      <c r="B1014" s="137" t="s">
        <v>346</v>
      </c>
      <c r="C1014" s="80" t="s">
        <v>59</v>
      </c>
      <c r="D1014" s="81" t="s">
        <v>60</v>
      </c>
      <c r="E1014" s="81" t="s">
        <v>61</v>
      </c>
      <c r="F1014" s="80">
        <v>642</v>
      </c>
      <c r="G1014" s="80">
        <v>1</v>
      </c>
      <c r="H1014" s="80">
        <v>1</v>
      </c>
      <c r="I1014" s="80"/>
      <c r="J1014" s="80"/>
      <c r="K1014" s="80">
        <f t="shared" si="447"/>
        <v>1</v>
      </c>
      <c r="L1014" s="80"/>
      <c r="M1014" s="80" t="s">
        <v>62</v>
      </c>
      <c r="N1014" s="80" t="s">
        <v>62</v>
      </c>
      <c r="O1014" s="78">
        <v>130000</v>
      </c>
      <c r="P1014" s="80"/>
      <c r="Q1014" s="80"/>
      <c r="R1014" s="80"/>
      <c r="S1014" s="85"/>
    </row>
    <row r="1015" spans="1:19" s="85" customFormat="1" ht="15.75" x14ac:dyDescent="0.2">
      <c r="A1015" s="321"/>
      <c r="B1015" s="146" t="s">
        <v>70</v>
      </c>
      <c r="C1015" s="122"/>
      <c r="D1015" s="122" t="s">
        <v>62</v>
      </c>
      <c r="E1015" s="122"/>
      <c r="F1015" s="122"/>
      <c r="G1015" s="206">
        <f t="shared" ref="G1015:J1015" si="448">G1014</f>
        <v>1</v>
      </c>
      <c r="H1015" s="206">
        <f t="shared" si="448"/>
        <v>1</v>
      </c>
      <c r="I1015" s="206">
        <f t="shared" si="448"/>
        <v>0</v>
      </c>
      <c r="J1015" s="206">
        <f t="shared" si="448"/>
        <v>0</v>
      </c>
      <c r="K1015" s="206">
        <f t="shared" si="447"/>
        <v>1</v>
      </c>
      <c r="L1015" s="206" t="s">
        <v>62</v>
      </c>
      <c r="M1015" s="84">
        <v>46022</v>
      </c>
      <c r="N1015" s="84">
        <v>46022</v>
      </c>
      <c r="O1015" s="80"/>
      <c r="P1015" s="206" t="s">
        <v>62</v>
      </c>
      <c r="Q1015" s="80"/>
      <c r="R1015" s="80"/>
    </row>
    <row r="1016" spans="1:19" s="85" customFormat="1" ht="14.25" x14ac:dyDescent="0.2">
      <c r="A1016" s="321"/>
      <c r="B1016" s="147" t="s">
        <v>76</v>
      </c>
      <c r="C1016" s="122"/>
      <c r="D1016" s="122"/>
      <c r="E1016" s="122"/>
      <c r="F1016" s="122"/>
      <c r="G1016" s="206" t="s">
        <v>62</v>
      </c>
      <c r="H1016" s="206"/>
      <c r="I1016" s="206" t="s">
        <v>62</v>
      </c>
      <c r="J1016" s="206"/>
      <c r="K1016" s="206" t="str">
        <f t="shared" si="447"/>
        <v>X</v>
      </c>
      <c r="L1016" s="206" t="s">
        <v>62</v>
      </c>
      <c r="M1016" s="206"/>
      <c r="N1016" s="206"/>
      <c r="O1016" s="206" t="s">
        <v>62</v>
      </c>
      <c r="P1016" s="206" t="s">
        <v>62</v>
      </c>
      <c r="Q1016" s="206" t="s">
        <v>62</v>
      </c>
      <c r="R1016" s="206" t="s">
        <v>62</v>
      </c>
    </row>
    <row r="1017" spans="1:19" s="85" customFormat="1" ht="65.45" customHeight="1" x14ac:dyDescent="0.2">
      <c r="A1017" s="321"/>
      <c r="B1017" s="148" t="s">
        <v>192</v>
      </c>
      <c r="C1017" s="122"/>
      <c r="D1017" s="122" t="s">
        <v>62</v>
      </c>
      <c r="E1017" s="122"/>
      <c r="F1017" s="122"/>
      <c r="G1017" s="206">
        <f t="shared" ref="G1017:J1017" si="449">G1015</f>
        <v>1</v>
      </c>
      <c r="H1017" s="206">
        <f t="shared" si="449"/>
        <v>1</v>
      </c>
      <c r="I1017" s="206">
        <f t="shared" si="449"/>
        <v>0</v>
      </c>
      <c r="J1017" s="206">
        <f t="shared" si="449"/>
        <v>0</v>
      </c>
      <c r="K1017" s="206">
        <f t="shared" si="447"/>
        <v>1</v>
      </c>
      <c r="L1017" s="206" t="s">
        <v>62</v>
      </c>
      <c r="M1017" s="84">
        <v>46022</v>
      </c>
      <c r="N1017" s="84">
        <v>46022</v>
      </c>
      <c r="O1017" s="80"/>
      <c r="P1017" s="206" t="s">
        <v>62</v>
      </c>
      <c r="Q1017" s="80"/>
      <c r="R1017" s="80"/>
    </row>
    <row r="1018" spans="1:19" s="85" customFormat="1" ht="15" customHeight="1" x14ac:dyDescent="0.2">
      <c r="A1018" s="321"/>
      <c r="B1018" s="147" t="s">
        <v>193</v>
      </c>
      <c r="C1018" s="122"/>
      <c r="D1018" s="122"/>
      <c r="E1018" s="122"/>
      <c r="F1018" s="122"/>
      <c r="G1018" s="206" t="s">
        <v>62</v>
      </c>
      <c r="H1018" s="206"/>
      <c r="I1018" s="206" t="s">
        <v>62</v>
      </c>
      <c r="J1018" s="206"/>
      <c r="K1018" s="206" t="str">
        <f t="shared" si="447"/>
        <v>X</v>
      </c>
      <c r="L1018" s="206" t="s">
        <v>62</v>
      </c>
      <c r="M1018" s="206"/>
      <c r="N1018" s="206"/>
      <c r="O1018" s="206" t="s">
        <v>62</v>
      </c>
      <c r="P1018" s="206" t="s">
        <v>62</v>
      </c>
      <c r="Q1018" s="206" t="s">
        <v>62</v>
      </c>
      <c r="R1018" s="206" t="s">
        <v>62</v>
      </c>
    </row>
    <row r="1019" spans="1:19" s="85" customFormat="1" ht="38.65" customHeight="1" x14ac:dyDescent="0.2">
      <c r="A1019" s="321"/>
      <c r="B1019" s="148" t="s">
        <v>330</v>
      </c>
      <c r="C1019" s="122"/>
      <c r="D1019" s="122" t="s">
        <v>62</v>
      </c>
      <c r="E1019" s="122"/>
      <c r="F1019" s="122"/>
      <c r="G1019" s="206">
        <f t="shared" ref="G1019:J1019" si="450">G1017</f>
        <v>1</v>
      </c>
      <c r="H1019" s="206">
        <f t="shared" si="450"/>
        <v>1</v>
      </c>
      <c r="I1019" s="206">
        <f t="shared" si="450"/>
        <v>0</v>
      </c>
      <c r="J1019" s="206">
        <f t="shared" si="450"/>
        <v>0</v>
      </c>
      <c r="K1019" s="206">
        <f t="shared" si="447"/>
        <v>1</v>
      </c>
      <c r="L1019" s="206" t="s">
        <v>62</v>
      </c>
      <c r="M1019" s="84">
        <v>46022</v>
      </c>
      <c r="N1019" s="84">
        <v>46022</v>
      </c>
      <c r="O1019" s="80"/>
      <c r="P1019" s="206" t="s">
        <v>62</v>
      </c>
      <c r="Q1019" s="80"/>
      <c r="R1019" s="80"/>
    </row>
    <row r="1020" spans="1:19" s="85" customFormat="1" ht="21" customHeight="1" x14ac:dyDescent="0.2">
      <c r="A1020" s="321"/>
      <c r="B1020" s="147" t="s">
        <v>71</v>
      </c>
      <c r="C1020" s="122"/>
      <c r="D1020" s="122"/>
      <c r="E1020" s="122"/>
      <c r="F1020" s="122"/>
      <c r="G1020" s="206" t="s">
        <v>62</v>
      </c>
      <c r="H1020" s="206"/>
      <c r="I1020" s="206" t="s">
        <v>62</v>
      </c>
      <c r="J1020" s="206"/>
      <c r="K1020" s="206" t="str">
        <f t="shared" si="447"/>
        <v>X</v>
      </c>
      <c r="L1020" s="206" t="s">
        <v>62</v>
      </c>
      <c r="M1020" s="206"/>
      <c r="N1020" s="206"/>
      <c r="O1020" s="206" t="s">
        <v>62</v>
      </c>
      <c r="P1020" s="206" t="s">
        <v>62</v>
      </c>
      <c r="Q1020" s="206" t="s">
        <v>62</v>
      </c>
      <c r="R1020" s="206" t="s">
        <v>62</v>
      </c>
    </row>
    <row r="1021" spans="1:19" s="85" customFormat="1" ht="21" customHeight="1" x14ac:dyDescent="0.2">
      <c r="A1021" s="322"/>
      <c r="B1021" s="148" t="s">
        <v>72</v>
      </c>
      <c r="C1021" s="122"/>
      <c r="D1021" s="122" t="s">
        <v>62</v>
      </c>
      <c r="E1021" s="122"/>
      <c r="F1021" s="122"/>
      <c r="G1021" s="206">
        <f t="shared" ref="G1021:J1021" si="451">G1019</f>
        <v>1</v>
      </c>
      <c r="H1021" s="206">
        <f t="shared" si="451"/>
        <v>1</v>
      </c>
      <c r="I1021" s="206">
        <f t="shared" si="451"/>
        <v>0</v>
      </c>
      <c r="J1021" s="206">
        <f t="shared" si="451"/>
        <v>0</v>
      </c>
      <c r="K1021" s="206">
        <f t="shared" si="447"/>
        <v>1</v>
      </c>
      <c r="L1021" s="206" t="s">
        <v>62</v>
      </c>
      <c r="M1021" s="84">
        <v>46022</v>
      </c>
      <c r="N1021" s="84">
        <v>46022</v>
      </c>
      <c r="O1021" s="80"/>
      <c r="P1021" s="206" t="s">
        <v>62</v>
      </c>
      <c r="Q1021" s="80"/>
      <c r="R1021" s="80"/>
    </row>
    <row r="1022" spans="1:19" s="56" customFormat="1" ht="74.45" customHeight="1" x14ac:dyDescent="0.25">
      <c r="A1022" s="320" t="s">
        <v>152</v>
      </c>
      <c r="B1022" s="137" t="s">
        <v>346</v>
      </c>
      <c r="C1022" s="80" t="s">
        <v>59</v>
      </c>
      <c r="D1022" s="81" t="s">
        <v>60</v>
      </c>
      <c r="E1022" s="81" t="s">
        <v>61</v>
      </c>
      <c r="F1022" s="80">
        <v>642</v>
      </c>
      <c r="G1022" s="80">
        <v>1</v>
      </c>
      <c r="H1022" s="80">
        <v>1</v>
      </c>
      <c r="I1022" s="80"/>
      <c r="J1022" s="80"/>
      <c r="K1022" s="80">
        <f t="shared" si="447"/>
        <v>1</v>
      </c>
      <c r="L1022" s="80"/>
      <c r="M1022" s="80" t="s">
        <v>62</v>
      </c>
      <c r="N1022" s="80" t="s">
        <v>62</v>
      </c>
      <c r="O1022" s="78">
        <v>260000</v>
      </c>
      <c r="P1022" s="80"/>
      <c r="Q1022" s="80"/>
      <c r="R1022" s="80"/>
      <c r="S1022" s="85"/>
    </row>
    <row r="1023" spans="1:19" s="85" customFormat="1" ht="15.75" x14ac:dyDescent="0.2">
      <c r="A1023" s="321"/>
      <c r="B1023" s="146" t="s">
        <v>70</v>
      </c>
      <c r="C1023" s="122"/>
      <c r="D1023" s="122" t="s">
        <v>62</v>
      </c>
      <c r="E1023" s="122"/>
      <c r="F1023" s="122"/>
      <c r="G1023" s="206">
        <f t="shared" ref="G1023:J1023" si="452">G1022</f>
        <v>1</v>
      </c>
      <c r="H1023" s="206">
        <f t="shared" si="452"/>
        <v>1</v>
      </c>
      <c r="I1023" s="206">
        <f t="shared" si="452"/>
        <v>0</v>
      </c>
      <c r="J1023" s="206">
        <f t="shared" si="452"/>
        <v>0</v>
      </c>
      <c r="K1023" s="206">
        <f t="shared" si="447"/>
        <v>1</v>
      </c>
      <c r="L1023" s="206" t="s">
        <v>62</v>
      </c>
      <c r="M1023" s="84">
        <v>46022</v>
      </c>
      <c r="N1023" s="84">
        <v>46022</v>
      </c>
      <c r="O1023" s="80"/>
      <c r="P1023" s="206" t="s">
        <v>62</v>
      </c>
      <c r="Q1023" s="80"/>
      <c r="R1023" s="80"/>
    </row>
    <row r="1024" spans="1:19" s="85" customFormat="1" ht="14.25" x14ac:dyDescent="0.2">
      <c r="A1024" s="321"/>
      <c r="B1024" s="147" t="s">
        <v>76</v>
      </c>
      <c r="C1024" s="122"/>
      <c r="D1024" s="122"/>
      <c r="E1024" s="122"/>
      <c r="F1024" s="122"/>
      <c r="G1024" s="206" t="s">
        <v>62</v>
      </c>
      <c r="H1024" s="206"/>
      <c r="I1024" s="206" t="s">
        <v>62</v>
      </c>
      <c r="J1024" s="206"/>
      <c r="K1024" s="206" t="str">
        <f t="shared" si="447"/>
        <v>X</v>
      </c>
      <c r="L1024" s="206" t="s">
        <v>62</v>
      </c>
      <c r="M1024" s="206"/>
      <c r="N1024" s="206"/>
      <c r="O1024" s="206" t="s">
        <v>62</v>
      </c>
      <c r="P1024" s="206" t="s">
        <v>62</v>
      </c>
      <c r="Q1024" s="206" t="s">
        <v>62</v>
      </c>
      <c r="R1024" s="206" t="s">
        <v>62</v>
      </c>
    </row>
    <row r="1025" spans="1:19" s="85" customFormat="1" ht="65.45" customHeight="1" x14ac:dyDescent="0.2">
      <c r="A1025" s="321"/>
      <c r="B1025" s="148" t="s">
        <v>192</v>
      </c>
      <c r="C1025" s="122"/>
      <c r="D1025" s="122" t="s">
        <v>62</v>
      </c>
      <c r="E1025" s="122"/>
      <c r="F1025" s="122"/>
      <c r="G1025" s="206">
        <f t="shared" ref="G1025:J1025" si="453">G1023</f>
        <v>1</v>
      </c>
      <c r="H1025" s="206">
        <f t="shared" si="453"/>
        <v>1</v>
      </c>
      <c r="I1025" s="206">
        <f t="shared" si="453"/>
        <v>0</v>
      </c>
      <c r="J1025" s="206">
        <f t="shared" si="453"/>
        <v>0</v>
      </c>
      <c r="K1025" s="206">
        <f t="shared" si="447"/>
        <v>1</v>
      </c>
      <c r="L1025" s="206" t="s">
        <v>62</v>
      </c>
      <c r="M1025" s="84">
        <v>46022</v>
      </c>
      <c r="N1025" s="84">
        <v>46022</v>
      </c>
      <c r="O1025" s="80"/>
      <c r="P1025" s="206" t="s">
        <v>62</v>
      </c>
      <c r="Q1025" s="80"/>
      <c r="R1025" s="80"/>
    </row>
    <row r="1026" spans="1:19" s="85" customFormat="1" ht="15" customHeight="1" x14ac:dyDescent="0.2">
      <c r="A1026" s="321"/>
      <c r="B1026" s="147" t="s">
        <v>193</v>
      </c>
      <c r="C1026" s="122"/>
      <c r="D1026" s="122"/>
      <c r="E1026" s="122"/>
      <c r="F1026" s="122"/>
      <c r="G1026" s="206" t="s">
        <v>62</v>
      </c>
      <c r="H1026" s="206"/>
      <c r="I1026" s="206" t="s">
        <v>62</v>
      </c>
      <c r="J1026" s="206"/>
      <c r="K1026" s="206" t="str">
        <f t="shared" si="447"/>
        <v>X</v>
      </c>
      <c r="L1026" s="206" t="s">
        <v>62</v>
      </c>
      <c r="M1026" s="206"/>
      <c r="N1026" s="206"/>
      <c r="O1026" s="206" t="s">
        <v>62</v>
      </c>
      <c r="P1026" s="206" t="s">
        <v>62</v>
      </c>
      <c r="Q1026" s="206" t="s">
        <v>62</v>
      </c>
      <c r="R1026" s="206" t="s">
        <v>62</v>
      </c>
    </row>
    <row r="1027" spans="1:19" s="85" customFormat="1" ht="38.65" customHeight="1" x14ac:dyDescent="0.2">
      <c r="A1027" s="321"/>
      <c r="B1027" s="148" t="s">
        <v>330</v>
      </c>
      <c r="C1027" s="122"/>
      <c r="D1027" s="122" t="s">
        <v>62</v>
      </c>
      <c r="E1027" s="122"/>
      <c r="F1027" s="122"/>
      <c r="G1027" s="206">
        <f t="shared" ref="G1027:J1027" si="454">G1025</f>
        <v>1</v>
      </c>
      <c r="H1027" s="206">
        <f t="shared" si="454"/>
        <v>1</v>
      </c>
      <c r="I1027" s="206">
        <f t="shared" si="454"/>
        <v>0</v>
      </c>
      <c r="J1027" s="206">
        <f t="shared" si="454"/>
        <v>0</v>
      </c>
      <c r="K1027" s="206">
        <f t="shared" si="447"/>
        <v>1</v>
      </c>
      <c r="L1027" s="206" t="s">
        <v>62</v>
      </c>
      <c r="M1027" s="84">
        <v>46022</v>
      </c>
      <c r="N1027" s="84">
        <v>46022</v>
      </c>
      <c r="O1027" s="80"/>
      <c r="P1027" s="206" t="s">
        <v>62</v>
      </c>
      <c r="Q1027" s="80"/>
      <c r="R1027" s="80"/>
    </row>
    <row r="1028" spans="1:19" s="85" customFormat="1" ht="21" customHeight="1" x14ac:dyDescent="0.2">
      <c r="A1028" s="321"/>
      <c r="B1028" s="147" t="s">
        <v>71</v>
      </c>
      <c r="C1028" s="122"/>
      <c r="D1028" s="122"/>
      <c r="E1028" s="122"/>
      <c r="F1028" s="122"/>
      <c r="G1028" s="206" t="s">
        <v>62</v>
      </c>
      <c r="H1028" s="206"/>
      <c r="I1028" s="206" t="s">
        <v>62</v>
      </c>
      <c r="J1028" s="206"/>
      <c r="K1028" s="206" t="str">
        <f t="shared" si="447"/>
        <v>X</v>
      </c>
      <c r="L1028" s="206" t="s">
        <v>62</v>
      </c>
      <c r="M1028" s="206"/>
      <c r="N1028" s="206"/>
      <c r="O1028" s="206" t="s">
        <v>62</v>
      </c>
      <c r="P1028" s="206" t="s">
        <v>62</v>
      </c>
      <c r="Q1028" s="206" t="s">
        <v>62</v>
      </c>
      <c r="R1028" s="206" t="s">
        <v>62</v>
      </c>
    </row>
    <row r="1029" spans="1:19" s="85" customFormat="1" ht="21" customHeight="1" x14ac:dyDescent="0.2">
      <c r="A1029" s="322"/>
      <c r="B1029" s="148" t="s">
        <v>72</v>
      </c>
      <c r="C1029" s="122"/>
      <c r="D1029" s="122" t="s">
        <v>62</v>
      </c>
      <c r="E1029" s="122"/>
      <c r="F1029" s="122"/>
      <c r="G1029" s="206">
        <f t="shared" ref="G1029:J1029" si="455">G1027</f>
        <v>1</v>
      </c>
      <c r="H1029" s="206">
        <f t="shared" si="455"/>
        <v>1</v>
      </c>
      <c r="I1029" s="206">
        <f t="shared" si="455"/>
        <v>0</v>
      </c>
      <c r="J1029" s="206">
        <f t="shared" si="455"/>
        <v>0</v>
      </c>
      <c r="K1029" s="206">
        <f t="shared" si="447"/>
        <v>1</v>
      </c>
      <c r="L1029" s="206" t="s">
        <v>62</v>
      </c>
      <c r="M1029" s="84">
        <v>46022</v>
      </c>
      <c r="N1029" s="84">
        <v>46022</v>
      </c>
      <c r="O1029" s="80"/>
      <c r="P1029" s="206" t="s">
        <v>62</v>
      </c>
      <c r="Q1029" s="80"/>
      <c r="R1029" s="80"/>
    </row>
    <row r="1030" spans="1:19" s="56" customFormat="1" ht="74.45" customHeight="1" x14ac:dyDescent="0.25">
      <c r="A1030" s="320" t="s">
        <v>151</v>
      </c>
      <c r="B1030" s="137" t="s">
        <v>346</v>
      </c>
      <c r="C1030" s="80" t="s">
        <v>59</v>
      </c>
      <c r="D1030" s="81" t="s">
        <v>60</v>
      </c>
      <c r="E1030" s="81" t="s">
        <v>61</v>
      </c>
      <c r="F1030" s="80">
        <v>642</v>
      </c>
      <c r="G1030" s="80"/>
      <c r="H1030" s="80"/>
      <c r="I1030" s="80"/>
      <c r="J1030" s="80"/>
      <c r="K1030" s="80">
        <f t="shared" si="447"/>
        <v>0</v>
      </c>
      <c r="L1030" s="80"/>
      <c r="M1030" s="80" t="s">
        <v>62</v>
      </c>
      <c r="N1030" s="80" t="s">
        <v>62</v>
      </c>
      <c r="O1030" s="80"/>
      <c r="P1030" s="80"/>
      <c r="Q1030" s="80"/>
      <c r="R1030" s="80"/>
      <c r="S1030" s="85"/>
    </row>
    <row r="1031" spans="1:19" s="85" customFormat="1" ht="15.75" x14ac:dyDescent="0.2">
      <c r="A1031" s="321"/>
      <c r="B1031" s="146" t="s">
        <v>70</v>
      </c>
      <c r="C1031" s="122"/>
      <c r="D1031" s="122" t="s">
        <v>62</v>
      </c>
      <c r="E1031" s="122"/>
      <c r="F1031" s="122"/>
      <c r="G1031" s="206">
        <f>G1030</f>
        <v>0</v>
      </c>
      <c r="H1031" s="206">
        <f>H1030</f>
        <v>0</v>
      </c>
      <c r="I1031" s="206">
        <f>I1030</f>
        <v>0</v>
      </c>
      <c r="J1031" s="206">
        <f>J1030</f>
        <v>0</v>
      </c>
      <c r="K1031" s="206">
        <f t="shared" ref="K1031:K1094" si="456">G1031</f>
        <v>0</v>
      </c>
      <c r="L1031" s="206" t="s">
        <v>62</v>
      </c>
      <c r="M1031" s="84">
        <v>46022</v>
      </c>
      <c r="N1031" s="84">
        <v>46022</v>
      </c>
      <c r="O1031" s="80"/>
      <c r="P1031" s="206" t="s">
        <v>62</v>
      </c>
      <c r="Q1031" s="80"/>
      <c r="R1031" s="80"/>
    </row>
    <row r="1032" spans="1:19" s="85" customFormat="1" ht="14.25" x14ac:dyDescent="0.2">
      <c r="A1032" s="321"/>
      <c r="B1032" s="147" t="s">
        <v>76</v>
      </c>
      <c r="C1032" s="122"/>
      <c r="D1032" s="122"/>
      <c r="E1032" s="122"/>
      <c r="F1032" s="122"/>
      <c r="G1032" s="206" t="s">
        <v>62</v>
      </c>
      <c r="H1032" s="206"/>
      <c r="I1032" s="206" t="s">
        <v>62</v>
      </c>
      <c r="J1032" s="206"/>
      <c r="K1032" s="206" t="str">
        <f t="shared" si="456"/>
        <v>X</v>
      </c>
      <c r="L1032" s="206" t="s">
        <v>62</v>
      </c>
      <c r="M1032" s="206"/>
      <c r="N1032" s="206"/>
      <c r="O1032" s="206" t="s">
        <v>62</v>
      </c>
      <c r="P1032" s="206" t="s">
        <v>62</v>
      </c>
      <c r="Q1032" s="206" t="s">
        <v>62</v>
      </c>
      <c r="R1032" s="206" t="s">
        <v>62</v>
      </c>
    </row>
    <row r="1033" spans="1:19" s="85" customFormat="1" ht="65.45" customHeight="1" x14ac:dyDescent="0.2">
      <c r="A1033" s="321"/>
      <c r="B1033" s="148" t="s">
        <v>192</v>
      </c>
      <c r="C1033" s="122"/>
      <c r="D1033" s="122" t="s">
        <v>62</v>
      </c>
      <c r="E1033" s="122"/>
      <c r="F1033" s="122"/>
      <c r="G1033" s="206">
        <f>G1031</f>
        <v>0</v>
      </c>
      <c r="H1033" s="206">
        <f>H1031</f>
        <v>0</v>
      </c>
      <c r="I1033" s="206">
        <f>I1031</f>
        <v>0</v>
      </c>
      <c r="J1033" s="206">
        <f>J1031</f>
        <v>0</v>
      </c>
      <c r="K1033" s="206">
        <f t="shared" si="456"/>
        <v>0</v>
      </c>
      <c r="L1033" s="206" t="s">
        <v>62</v>
      </c>
      <c r="M1033" s="84">
        <v>46022</v>
      </c>
      <c r="N1033" s="84">
        <v>46022</v>
      </c>
      <c r="O1033" s="80"/>
      <c r="P1033" s="206" t="s">
        <v>62</v>
      </c>
      <c r="Q1033" s="80"/>
      <c r="R1033" s="80"/>
    </row>
    <row r="1034" spans="1:19" s="85" customFormat="1" ht="15" customHeight="1" x14ac:dyDescent="0.2">
      <c r="A1034" s="321"/>
      <c r="B1034" s="147" t="s">
        <v>193</v>
      </c>
      <c r="C1034" s="122"/>
      <c r="D1034" s="122"/>
      <c r="E1034" s="122"/>
      <c r="F1034" s="122"/>
      <c r="G1034" s="206" t="s">
        <v>62</v>
      </c>
      <c r="H1034" s="206"/>
      <c r="I1034" s="206" t="s">
        <v>62</v>
      </c>
      <c r="J1034" s="206"/>
      <c r="K1034" s="206" t="str">
        <f t="shared" si="456"/>
        <v>X</v>
      </c>
      <c r="L1034" s="206" t="s">
        <v>62</v>
      </c>
      <c r="M1034" s="206"/>
      <c r="N1034" s="206"/>
      <c r="O1034" s="206" t="s">
        <v>62</v>
      </c>
      <c r="P1034" s="206" t="s">
        <v>62</v>
      </c>
      <c r="Q1034" s="206" t="s">
        <v>62</v>
      </c>
      <c r="R1034" s="206" t="s">
        <v>62</v>
      </c>
    </row>
    <row r="1035" spans="1:19" s="85" customFormat="1" ht="38.65" customHeight="1" x14ac:dyDescent="0.2">
      <c r="A1035" s="321"/>
      <c r="B1035" s="148" t="s">
        <v>330</v>
      </c>
      <c r="C1035" s="122"/>
      <c r="D1035" s="122" t="s">
        <v>62</v>
      </c>
      <c r="E1035" s="122"/>
      <c r="F1035" s="122"/>
      <c r="G1035" s="206">
        <f>G1033</f>
        <v>0</v>
      </c>
      <c r="H1035" s="206">
        <f>H1033</f>
        <v>0</v>
      </c>
      <c r="I1035" s="206">
        <f>I1033</f>
        <v>0</v>
      </c>
      <c r="J1035" s="206">
        <f>J1033</f>
        <v>0</v>
      </c>
      <c r="K1035" s="206">
        <f t="shared" si="456"/>
        <v>0</v>
      </c>
      <c r="L1035" s="206" t="s">
        <v>62</v>
      </c>
      <c r="M1035" s="84">
        <v>46022</v>
      </c>
      <c r="N1035" s="84">
        <v>46022</v>
      </c>
      <c r="O1035" s="80"/>
      <c r="P1035" s="206" t="s">
        <v>62</v>
      </c>
      <c r="Q1035" s="80"/>
      <c r="R1035" s="80"/>
    </row>
    <row r="1036" spans="1:19" s="85" customFormat="1" ht="21" customHeight="1" x14ac:dyDescent="0.2">
      <c r="A1036" s="321"/>
      <c r="B1036" s="147" t="s">
        <v>71</v>
      </c>
      <c r="C1036" s="122"/>
      <c r="D1036" s="122"/>
      <c r="E1036" s="122"/>
      <c r="F1036" s="122"/>
      <c r="G1036" s="206" t="s">
        <v>62</v>
      </c>
      <c r="H1036" s="206"/>
      <c r="I1036" s="206" t="s">
        <v>62</v>
      </c>
      <c r="J1036" s="206"/>
      <c r="K1036" s="206" t="str">
        <f t="shared" si="456"/>
        <v>X</v>
      </c>
      <c r="L1036" s="206" t="s">
        <v>62</v>
      </c>
      <c r="M1036" s="206"/>
      <c r="N1036" s="206"/>
      <c r="O1036" s="206" t="s">
        <v>62</v>
      </c>
      <c r="P1036" s="206" t="s">
        <v>62</v>
      </c>
      <c r="Q1036" s="206" t="s">
        <v>62</v>
      </c>
      <c r="R1036" s="206" t="s">
        <v>62</v>
      </c>
    </row>
    <row r="1037" spans="1:19" s="85" customFormat="1" ht="21" customHeight="1" x14ac:dyDescent="0.2">
      <c r="A1037" s="322"/>
      <c r="B1037" s="148" t="s">
        <v>72</v>
      </c>
      <c r="C1037" s="122"/>
      <c r="D1037" s="122" t="s">
        <v>62</v>
      </c>
      <c r="E1037" s="122"/>
      <c r="F1037" s="122"/>
      <c r="G1037" s="206">
        <f>G1035</f>
        <v>0</v>
      </c>
      <c r="H1037" s="206">
        <f>H1035</f>
        <v>0</v>
      </c>
      <c r="I1037" s="206">
        <f>I1035</f>
        <v>0</v>
      </c>
      <c r="J1037" s="206">
        <f>J1035</f>
        <v>0</v>
      </c>
      <c r="K1037" s="206">
        <f t="shared" si="456"/>
        <v>0</v>
      </c>
      <c r="L1037" s="206" t="s">
        <v>62</v>
      </c>
      <c r="M1037" s="84">
        <v>46022</v>
      </c>
      <c r="N1037" s="84">
        <v>46022</v>
      </c>
      <c r="O1037" s="80"/>
      <c r="P1037" s="206" t="s">
        <v>62</v>
      </c>
      <c r="Q1037" s="80"/>
      <c r="R1037" s="80"/>
    </row>
    <row r="1038" spans="1:19" s="56" customFormat="1" ht="74.45" customHeight="1" x14ac:dyDescent="0.25">
      <c r="A1038" s="320" t="s">
        <v>150</v>
      </c>
      <c r="B1038" s="137" t="s">
        <v>346</v>
      </c>
      <c r="C1038" s="80" t="s">
        <v>59</v>
      </c>
      <c r="D1038" s="81" t="s">
        <v>60</v>
      </c>
      <c r="E1038" s="81" t="s">
        <v>61</v>
      </c>
      <c r="F1038" s="80">
        <v>642</v>
      </c>
      <c r="G1038" s="80"/>
      <c r="H1038" s="80"/>
      <c r="I1038" s="80"/>
      <c r="J1038" s="80"/>
      <c r="K1038" s="80">
        <f t="shared" si="456"/>
        <v>0</v>
      </c>
      <c r="L1038" s="80"/>
      <c r="M1038" s="80" t="s">
        <v>62</v>
      </c>
      <c r="N1038" s="80" t="s">
        <v>62</v>
      </c>
      <c r="O1038" s="80"/>
      <c r="P1038" s="80"/>
      <c r="Q1038" s="80"/>
      <c r="R1038" s="80"/>
      <c r="S1038" s="85"/>
    </row>
    <row r="1039" spans="1:19" s="85" customFormat="1" ht="15.75" x14ac:dyDescent="0.2">
      <c r="A1039" s="321"/>
      <c r="B1039" s="146" t="s">
        <v>70</v>
      </c>
      <c r="C1039" s="122"/>
      <c r="D1039" s="122" t="s">
        <v>62</v>
      </c>
      <c r="E1039" s="122"/>
      <c r="F1039" s="122"/>
      <c r="G1039" s="206">
        <f>G1038</f>
        <v>0</v>
      </c>
      <c r="H1039" s="206">
        <f>H1038</f>
        <v>0</v>
      </c>
      <c r="I1039" s="206">
        <f>I1038</f>
        <v>0</v>
      </c>
      <c r="J1039" s="206">
        <f>J1038</f>
        <v>0</v>
      </c>
      <c r="K1039" s="206">
        <f t="shared" si="456"/>
        <v>0</v>
      </c>
      <c r="L1039" s="206" t="s">
        <v>62</v>
      </c>
      <c r="M1039" s="84">
        <v>46022</v>
      </c>
      <c r="N1039" s="84">
        <v>46022</v>
      </c>
      <c r="O1039" s="80"/>
      <c r="P1039" s="206" t="s">
        <v>62</v>
      </c>
      <c r="Q1039" s="80"/>
      <c r="R1039" s="80"/>
    </row>
    <row r="1040" spans="1:19" s="85" customFormat="1" ht="14.25" x14ac:dyDescent="0.2">
      <c r="A1040" s="321"/>
      <c r="B1040" s="147" t="s">
        <v>76</v>
      </c>
      <c r="C1040" s="122"/>
      <c r="D1040" s="122"/>
      <c r="E1040" s="122"/>
      <c r="F1040" s="122"/>
      <c r="G1040" s="206" t="s">
        <v>62</v>
      </c>
      <c r="H1040" s="206"/>
      <c r="I1040" s="206" t="s">
        <v>62</v>
      </c>
      <c r="J1040" s="206"/>
      <c r="K1040" s="206" t="str">
        <f t="shared" si="456"/>
        <v>X</v>
      </c>
      <c r="L1040" s="206" t="s">
        <v>62</v>
      </c>
      <c r="M1040" s="206"/>
      <c r="N1040" s="206"/>
      <c r="O1040" s="206" t="s">
        <v>62</v>
      </c>
      <c r="P1040" s="206" t="s">
        <v>62</v>
      </c>
      <c r="Q1040" s="206" t="s">
        <v>62</v>
      </c>
      <c r="R1040" s="206" t="s">
        <v>62</v>
      </c>
    </row>
    <row r="1041" spans="1:19" s="85" customFormat="1" ht="65.45" customHeight="1" x14ac:dyDescent="0.2">
      <c r="A1041" s="321"/>
      <c r="B1041" s="148" t="s">
        <v>192</v>
      </c>
      <c r="C1041" s="122"/>
      <c r="D1041" s="122" t="s">
        <v>62</v>
      </c>
      <c r="E1041" s="122"/>
      <c r="F1041" s="122"/>
      <c r="G1041" s="206">
        <f>G1039</f>
        <v>0</v>
      </c>
      <c r="H1041" s="206">
        <f>H1039</f>
        <v>0</v>
      </c>
      <c r="I1041" s="206">
        <f>I1039</f>
        <v>0</v>
      </c>
      <c r="J1041" s="206">
        <f>J1039</f>
        <v>0</v>
      </c>
      <c r="K1041" s="206">
        <f t="shared" si="456"/>
        <v>0</v>
      </c>
      <c r="L1041" s="206" t="s">
        <v>62</v>
      </c>
      <c r="M1041" s="84">
        <v>46022</v>
      </c>
      <c r="N1041" s="84">
        <v>46022</v>
      </c>
      <c r="O1041" s="80"/>
      <c r="P1041" s="206" t="s">
        <v>62</v>
      </c>
      <c r="Q1041" s="80"/>
      <c r="R1041" s="80"/>
    </row>
    <row r="1042" spans="1:19" s="85" customFormat="1" ht="15" customHeight="1" x14ac:dyDescent="0.2">
      <c r="A1042" s="321"/>
      <c r="B1042" s="147" t="s">
        <v>193</v>
      </c>
      <c r="C1042" s="122"/>
      <c r="D1042" s="122"/>
      <c r="E1042" s="122"/>
      <c r="F1042" s="122"/>
      <c r="G1042" s="206" t="s">
        <v>62</v>
      </c>
      <c r="H1042" s="206"/>
      <c r="I1042" s="206" t="s">
        <v>62</v>
      </c>
      <c r="J1042" s="206"/>
      <c r="K1042" s="206" t="str">
        <f t="shared" si="456"/>
        <v>X</v>
      </c>
      <c r="L1042" s="206" t="s">
        <v>62</v>
      </c>
      <c r="M1042" s="206"/>
      <c r="N1042" s="206"/>
      <c r="O1042" s="206" t="s">
        <v>62</v>
      </c>
      <c r="P1042" s="206" t="s">
        <v>62</v>
      </c>
      <c r="Q1042" s="206" t="s">
        <v>62</v>
      </c>
      <c r="R1042" s="206" t="s">
        <v>62</v>
      </c>
    </row>
    <row r="1043" spans="1:19" s="85" customFormat="1" ht="38.65" customHeight="1" x14ac:dyDescent="0.2">
      <c r="A1043" s="321"/>
      <c r="B1043" s="148" t="s">
        <v>330</v>
      </c>
      <c r="C1043" s="122"/>
      <c r="D1043" s="122" t="s">
        <v>62</v>
      </c>
      <c r="E1043" s="122"/>
      <c r="F1043" s="122"/>
      <c r="G1043" s="206">
        <f>G1041</f>
        <v>0</v>
      </c>
      <c r="H1043" s="206">
        <f>H1041</f>
        <v>0</v>
      </c>
      <c r="I1043" s="206">
        <f>I1041</f>
        <v>0</v>
      </c>
      <c r="J1043" s="206">
        <f>J1041</f>
        <v>0</v>
      </c>
      <c r="K1043" s="206">
        <f t="shared" si="456"/>
        <v>0</v>
      </c>
      <c r="L1043" s="206" t="s">
        <v>62</v>
      </c>
      <c r="M1043" s="84">
        <v>46022</v>
      </c>
      <c r="N1043" s="84">
        <v>46022</v>
      </c>
      <c r="O1043" s="80"/>
      <c r="P1043" s="206" t="s">
        <v>62</v>
      </c>
      <c r="Q1043" s="80"/>
      <c r="R1043" s="80"/>
    </row>
    <row r="1044" spans="1:19" s="85" customFormat="1" ht="21" customHeight="1" x14ac:dyDescent="0.2">
      <c r="A1044" s="321"/>
      <c r="B1044" s="147" t="s">
        <v>71</v>
      </c>
      <c r="C1044" s="122"/>
      <c r="D1044" s="122"/>
      <c r="E1044" s="122"/>
      <c r="F1044" s="122"/>
      <c r="G1044" s="206" t="s">
        <v>62</v>
      </c>
      <c r="H1044" s="206"/>
      <c r="I1044" s="206" t="s">
        <v>62</v>
      </c>
      <c r="J1044" s="206"/>
      <c r="K1044" s="206" t="str">
        <f t="shared" si="456"/>
        <v>X</v>
      </c>
      <c r="L1044" s="206" t="s">
        <v>62</v>
      </c>
      <c r="M1044" s="206"/>
      <c r="N1044" s="206"/>
      <c r="O1044" s="206" t="s">
        <v>62</v>
      </c>
      <c r="P1044" s="206" t="s">
        <v>62</v>
      </c>
      <c r="Q1044" s="206" t="s">
        <v>62</v>
      </c>
      <c r="R1044" s="206" t="s">
        <v>62</v>
      </c>
    </row>
    <row r="1045" spans="1:19" s="85" customFormat="1" ht="21" customHeight="1" x14ac:dyDescent="0.2">
      <c r="A1045" s="322"/>
      <c r="B1045" s="148" t="s">
        <v>72</v>
      </c>
      <c r="C1045" s="122"/>
      <c r="D1045" s="122" t="s">
        <v>62</v>
      </c>
      <c r="E1045" s="122"/>
      <c r="F1045" s="122"/>
      <c r="G1045" s="206">
        <f>G1043</f>
        <v>0</v>
      </c>
      <c r="H1045" s="206">
        <f>H1043</f>
        <v>0</v>
      </c>
      <c r="I1045" s="206">
        <f>I1043</f>
        <v>0</v>
      </c>
      <c r="J1045" s="206">
        <f>J1043</f>
        <v>0</v>
      </c>
      <c r="K1045" s="206">
        <f t="shared" si="456"/>
        <v>0</v>
      </c>
      <c r="L1045" s="206" t="s">
        <v>62</v>
      </c>
      <c r="M1045" s="84">
        <v>46022</v>
      </c>
      <c r="N1045" s="84">
        <v>46022</v>
      </c>
      <c r="O1045" s="80"/>
      <c r="P1045" s="206" t="s">
        <v>62</v>
      </c>
      <c r="Q1045" s="80"/>
      <c r="R1045" s="80"/>
    </row>
    <row r="1046" spans="1:19" s="56" customFormat="1" ht="74.45" customHeight="1" x14ac:dyDescent="0.25">
      <c r="A1046" s="320" t="s">
        <v>149</v>
      </c>
      <c r="B1046" s="137" t="s">
        <v>346</v>
      </c>
      <c r="C1046" s="80" t="s">
        <v>59</v>
      </c>
      <c r="D1046" s="81" t="s">
        <v>60</v>
      </c>
      <c r="E1046" s="81" t="s">
        <v>61</v>
      </c>
      <c r="F1046" s="80">
        <v>642</v>
      </c>
      <c r="G1046" s="80">
        <v>1</v>
      </c>
      <c r="H1046" s="80">
        <v>1</v>
      </c>
      <c r="I1046" s="80"/>
      <c r="J1046" s="80"/>
      <c r="K1046" s="80">
        <f t="shared" si="456"/>
        <v>1</v>
      </c>
      <c r="L1046" s="80"/>
      <c r="M1046" s="80" t="s">
        <v>62</v>
      </c>
      <c r="N1046" s="80" t="s">
        <v>62</v>
      </c>
      <c r="O1046" s="78">
        <v>350000</v>
      </c>
      <c r="P1046" s="80"/>
      <c r="Q1046" s="80"/>
      <c r="R1046" s="80"/>
      <c r="S1046" s="85"/>
    </row>
    <row r="1047" spans="1:19" s="85" customFormat="1" ht="15.75" x14ac:dyDescent="0.2">
      <c r="A1047" s="321"/>
      <c r="B1047" s="146" t="s">
        <v>70</v>
      </c>
      <c r="C1047" s="122"/>
      <c r="D1047" s="122" t="s">
        <v>62</v>
      </c>
      <c r="E1047" s="122"/>
      <c r="F1047" s="122"/>
      <c r="G1047" s="206">
        <f t="shared" ref="G1047:J1047" si="457">G1046</f>
        <v>1</v>
      </c>
      <c r="H1047" s="206">
        <f t="shared" si="457"/>
        <v>1</v>
      </c>
      <c r="I1047" s="206">
        <f t="shared" si="457"/>
        <v>0</v>
      </c>
      <c r="J1047" s="206">
        <f t="shared" si="457"/>
        <v>0</v>
      </c>
      <c r="K1047" s="206">
        <f t="shared" si="456"/>
        <v>1</v>
      </c>
      <c r="L1047" s="206" t="s">
        <v>62</v>
      </c>
      <c r="M1047" s="84">
        <v>46022</v>
      </c>
      <c r="N1047" s="84">
        <v>46022</v>
      </c>
      <c r="O1047" s="80"/>
      <c r="P1047" s="206" t="s">
        <v>62</v>
      </c>
      <c r="Q1047" s="80"/>
      <c r="R1047" s="80"/>
    </row>
    <row r="1048" spans="1:19" s="85" customFormat="1" ht="14.25" x14ac:dyDescent="0.2">
      <c r="A1048" s="321"/>
      <c r="B1048" s="147" t="s">
        <v>76</v>
      </c>
      <c r="C1048" s="122"/>
      <c r="D1048" s="122"/>
      <c r="E1048" s="122"/>
      <c r="F1048" s="122"/>
      <c r="G1048" s="206" t="s">
        <v>62</v>
      </c>
      <c r="H1048" s="206"/>
      <c r="I1048" s="206" t="s">
        <v>62</v>
      </c>
      <c r="J1048" s="206"/>
      <c r="K1048" s="206" t="str">
        <f t="shared" si="456"/>
        <v>X</v>
      </c>
      <c r="L1048" s="206" t="s">
        <v>62</v>
      </c>
      <c r="M1048" s="206"/>
      <c r="N1048" s="206"/>
      <c r="O1048" s="206" t="s">
        <v>62</v>
      </c>
      <c r="P1048" s="206" t="s">
        <v>62</v>
      </c>
      <c r="Q1048" s="206" t="s">
        <v>62</v>
      </c>
      <c r="R1048" s="206" t="s">
        <v>62</v>
      </c>
    </row>
    <row r="1049" spans="1:19" s="85" customFormat="1" ht="65.45" customHeight="1" x14ac:dyDescent="0.2">
      <c r="A1049" s="321"/>
      <c r="B1049" s="148" t="s">
        <v>192</v>
      </c>
      <c r="C1049" s="122"/>
      <c r="D1049" s="122" t="s">
        <v>62</v>
      </c>
      <c r="E1049" s="122"/>
      <c r="F1049" s="122"/>
      <c r="G1049" s="206">
        <f t="shared" ref="G1049:J1049" si="458">G1047</f>
        <v>1</v>
      </c>
      <c r="H1049" s="206">
        <f t="shared" si="458"/>
        <v>1</v>
      </c>
      <c r="I1049" s="206">
        <f t="shared" si="458"/>
        <v>0</v>
      </c>
      <c r="J1049" s="206">
        <f t="shared" si="458"/>
        <v>0</v>
      </c>
      <c r="K1049" s="206">
        <f t="shared" si="456"/>
        <v>1</v>
      </c>
      <c r="L1049" s="206" t="s">
        <v>62</v>
      </c>
      <c r="M1049" s="84">
        <v>46022</v>
      </c>
      <c r="N1049" s="84">
        <v>46022</v>
      </c>
      <c r="O1049" s="80"/>
      <c r="P1049" s="206" t="s">
        <v>62</v>
      </c>
      <c r="Q1049" s="80"/>
      <c r="R1049" s="80"/>
    </row>
    <row r="1050" spans="1:19" s="85" customFormat="1" ht="15" customHeight="1" x14ac:dyDescent="0.2">
      <c r="A1050" s="321"/>
      <c r="B1050" s="147" t="s">
        <v>193</v>
      </c>
      <c r="C1050" s="122"/>
      <c r="D1050" s="122"/>
      <c r="E1050" s="122"/>
      <c r="F1050" s="122"/>
      <c r="G1050" s="206" t="s">
        <v>62</v>
      </c>
      <c r="H1050" s="206"/>
      <c r="I1050" s="206" t="s">
        <v>62</v>
      </c>
      <c r="J1050" s="206"/>
      <c r="K1050" s="206" t="str">
        <f t="shared" si="456"/>
        <v>X</v>
      </c>
      <c r="L1050" s="206" t="s">
        <v>62</v>
      </c>
      <c r="M1050" s="206"/>
      <c r="N1050" s="206"/>
      <c r="O1050" s="206" t="s">
        <v>62</v>
      </c>
      <c r="P1050" s="206" t="s">
        <v>62</v>
      </c>
      <c r="Q1050" s="206" t="s">
        <v>62</v>
      </c>
      <c r="R1050" s="206" t="s">
        <v>62</v>
      </c>
    </row>
    <row r="1051" spans="1:19" s="85" customFormat="1" ht="38.65" customHeight="1" x14ac:dyDescent="0.2">
      <c r="A1051" s="321"/>
      <c r="B1051" s="148" t="s">
        <v>330</v>
      </c>
      <c r="C1051" s="122"/>
      <c r="D1051" s="122" t="s">
        <v>62</v>
      </c>
      <c r="E1051" s="122"/>
      <c r="F1051" s="122"/>
      <c r="G1051" s="206">
        <f t="shared" ref="G1051:J1051" si="459">G1049</f>
        <v>1</v>
      </c>
      <c r="H1051" s="206">
        <f t="shared" si="459"/>
        <v>1</v>
      </c>
      <c r="I1051" s="206">
        <f t="shared" si="459"/>
        <v>0</v>
      </c>
      <c r="J1051" s="206">
        <f t="shared" si="459"/>
        <v>0</v>
      </c>
      <c r="K1051" s="206">
        <f t="shared" si="456"/>
        <v>1</v>
      </c>
      <c r="L1051" s="206" t="s">
        <v>62</v>
      </c>
      <c r="M1051" s="84">
        <v>46022</v>
      </c>
      <c r="N1051" s="84">
        <v>46022</v>
      </c>
      <c r="O1051" s="80"/>
      <c r="P1051" s="206" t="s">
        <v>62</v>
      </c>
      <c r="Q1051" s="80"/>
      <c r="R1051" s="80"/>
    </row>
    <row r="1052" spans="1:19" s="85" customFormat="1" ht="21" customHeight="1" x14ac:dyDescent="0.2">
      <c r="A1052" s="321"/>
      <c r="B1052" s="147" t="s">
        <v>71</v>
      </c>
      <c r="C1052" s="122"/>
      <c r="D1052" s="122"/>
      <c r="E1052" s="122"/>
      <c r="F1052" s="122"/>
      <c r="G1052" s="206" t="s">
        <v>62</v>
      </c>
      <c r="H1052" s="206"/>
      <c r="I1052" s="206" t="s">
        <v>62</v>
      </c>
      <c r="J1052" s="206"/>
      <c r="K1052" s="206" t="str">
        <f t="shared" si="456"/>
        <v>X</v>
      </c>
      <c r="L1052" s="206" t="s">
        <v>62</v>
      </c>
      <c r="M1052" s="206"/>
      <c r="N1052" s="206"/>
      <c r="O1052" s="206" t="s">
        <v>62</v>
      </c>
      <c r="P1052" s="206" t="s">
        <v>62</v>
      </c>
      <c r="Q1052" s="206" t="s">
        <v>62</v>
      </c>
      <c r="R1052" s="206" t="s">
        <v>62</v>
      </c>
    </row>
    <row r="1053" spans="1:19" s="85" customFormat="1" ht="21" customHeight="1" x14ac:dyDescent="0.2">
      <c r="A1053" s="322"/>
      <c r="B1053" s="148" t="s">
        <v>72</v>
      </c>
      <c r="C1053" s="122"/>
      <c r="D1053" s="122" t="s">
        <v>62</v>
      </c>
      <c r="E1053" s="122"/>
      <c r="F1053" s="122"/>
      <c r="G1053" s="206">
        <f t="shared" ref="G1053:J1053" si="460">G1051</f>
        <v>1</v>
      </c>
      <c r="H1053" s="206">
        <f t="shared" si="460"/>
        <v>1</v>
      </c>
      <c r="I1053" s="206">
        <f t="shared" si="460"/>
        <v>0</v>
      </c>
      <c r="J1053" s="206">
        <f t="shared" si="460"/>
        <v>0</v>
      </c>
      <c r="K1053" s="206">
        <f t="shared" si="456"/>
        <v>1</v>
      </c>
      <c r="L1053" s="206" t="s">
        <v>62</v>
      </c>
      <c r="M1053" s="84">
        <v>46022</v>
      </c>
      <c r="N1053" s="84">
        <v>46022</v>
      </c>
      <c r="O1053" s="80"/>
      <c r="P1053" s="206" t="s">
        <v>62</v>
      </c>
      <c r="Q1053" s="80"/>
      <c r="R1053" s="80"/>
    </row>
    <row r="1054" spans="1:19" s="56" customFormat="1" ht="74.45" customHeight="1" x14ac:dyDescent="0.25">
      <c r="A1054" s="320" t="s">
        <v>148</v>
      </c>
      <c r="B1054" s="137" t="s">
        <v>346</v>
      </c>
      <c r="C1054" s="80" t="s">
        <v>59</v>
      </c>
      <c r="D1054" s="81" t="s">
        <v>60</v>
      </c>
      <c r="E1054" s="81" t="s">
        <v>61</v>
      </c>
      <c r="F1054" s="80">
        <v>642</v>
      </c>
      <c r="G1054" s="80">
        <v>1</v>
      </c>
      <c r="H1054" s="80">
        <v>1</v>
      </c>
      <c r="I1054" s="80"/>
      <c r="J1054" s="80"/>
      <c r="K1054" s="80">
        <f t="shared" si="456"/>
        <v>1</v>
      </c>
      <c r="L1054" s="80"/>
      <c r="M1054" s="80" t="s">
        <v>62</v>
      </c>
      <c r="N1054" s="80" t="s">
        <v>62</v>
      </c>
      <c r="O1054" s="80">
        <v>150000</v>
      </c>
      <c r="P1054" s="80"/>
      <c r="Q1054" s="80">
        <v>150000</v>
      </c>
      <c r="R1054" s="80"/>
      <c r="S1054" s="85"/>
    </row>
    <row r="1055" spans="1:19" s="85" customFormat="1" ht="15.75" x14ac:dyDescent="0.2">
      <c r="A1055" s="321"/>
      <c r="B1055" s="146" t="s">
        <v>70</v>
      </c>
      <c r="C1055" s="122"/>
      <c r="D1055" s="122" t="s">
        <v>62</v>
      </c>
      <c r="E1055" s="122"/>
      <c r="F1055" s="122"/>
      <c r="G1055" s="206">
        <f>G1054</f>
        <v>1</v>
      </c>
      <c r="H1055" s="206">
        <f>H1054</f>
        <v>1</v>
      </c>
      <c r="I1055" s="206">
        <f>I1054</f>
        <v>0</v>
      </c>
      <c r="J1055" s="206">
        <f>J1054</f>
        <v>0</v>
      </c>
      <c r="K1055" s="206">
        <f t="shared" si="456"/>
        <v>1</v>
      </c>
      <c r="L1055" s="206" t="s">
        <v>62</v>
      </c>
      <c r="M1055" s="84">
        <v>46022</v>
      </c>
      <c r="N1055" s="84">
        <v>46022</v>
      </c>
      <c r="O1055" s="80"/>
      <c r="P1055" s="206" t="s">
        <v>62</v>
      </c>
      <c r="Q1055" s="80"/>
      <c r="R1055" s="80"/>
    </row>
    <row r="1056" spans="1:19" s="85" customFormat="1" ht="14.25" x14ac:dyDescent="0.2">
      <c r="A1056" s="321"/>
      <c r="B1056" s="147" t="s">
        <v>76</v>
      </c>
      <c r="C1056" s="122"/>
      <c r="D1056" s="122"/>
      <c r="E1056" s="122"/>
      <c r="F1056" s="122"/>
      <c r="G1056" s="206" t="s">
        <v>62</v>
      </c>
      <c r="H1056" s="206"/>
      <c r="I1056" s="206" t="s">
        <v>62</v>
      </c>
      <c r="J1056" s="206"/>
      <c r="K1056" s="206" t="str">
        <f t="shared" si="456"/>
        <v>X</v>
      </c>
      <c r="L1056" s="206" t="s">
        <v>62</v>
      </c>
      <c r="M1056" s="206"/>
      <c r="N1056" s="206"/>
      <c r="O1056" s="206" t="s">
        <v>62</v>
      </c>
      <c r="P1056" s="206" t="s">
        <v>62</v>
      </c>
      <c r="Q1056" s="206" t="s">
        <v>62</v>
      </c>
      <c r="R1056" s="206" t="s">
        <v>62</v>
      </c>
    </row>
    <row r="1057" spans="1:19" s="85" customFormat="1" ht="65.45" customHeight="1" x14ac:dyDescent="0.2">
      <c r="A1057" s="321"/>
      <c r="B1057" s="148" t="s">
        <v>192</v>
      </c>
      <c r="C1057" s="122"/>
      <c r="D1057" s="122" t="s">
        <v>62</v>
      </c>
      <c r="E1057" s="122"/>
      <c r="F1057" s="122"/>
      <c r="G1057" s="206">
        <f>G1055</f>
        <v>1</v>
      </c>
      <c r="H1057" s="206">
        <f>H1055</f>
        <v>1</v>
      </c>
      <c r="I1057" s="206">
        <f>I1055</f>
        <v>0</v>
      </c>
      <c r="J1057" s="206">
        <f>J1055</f>
        <v>0</v>
      </c>
      <c r="K1057" s="206">
        <f t="shared" si="456"/>
        <v>1</v>
      </c>
      <c r="L1057" s="206" t="s">
        <v>62</v>
      </c>
      <c r="M1057" s="84">
        <v>46022</v>
      </c>
      <c r="N1057" s="84">
        <v>46022</v>
      </c>
      <c r="O1057" s="80"/>
      <c r="P1057" s="206" t="s">
        <v>62</v>
      </c>
      <c r="Q1057" s="80"/>
      <c r="R1057" s="80"/>
    </row>
    <row r="1058" spans="1:19" s="85" customFormat="1" ht="15" customHeight="1" x14ac:dyDescent="0.2">
      <c r="A1058" s="321"/>
      <c r="B1058" s="147" t="s">
        <v>193</v>
      </c>
      <c r="C1058" s="122"/>
      <c r="D1058" s="122"/>
      <c r="E1058" s="122"/>
      <c r="F1058" s="122"/>
      <c r="G1058" s="206" t="s">
        <v>62</v>
      </c>
      <c r="H1058" s="206"/>
      <c r="I1058" s="206" t="s">
        <v>62</v>
      </c>
      <c r="J1058" s="206"/>
      <c r="K1058" s="206" t="str">
        <f t="shared" si="456"/>
        <v>X</v>
      </c>
      <c r="L1058" s="206" t="s">
        <v>62</v>
      </c>
      <c r="M1058" s="206"/>
      <c r="N1058" s="206"/>
      <c r="O1058" s="206" t="s">
        <v>62</v>
      </c>
      <c r="P1058" s="206" t="s">
        <v>62</v>
      </c>
      <c r="Q1058" s="206" t="s">
        <v>62</v>
      </c>
      <c r="R1058" s="206" t="s">
        <v>62</v>
      </c>
    </row>
    <row r="1059" spans="1:19" s="85" customFormat="1" ht="38.65" customHeight="1" x14ac:dyDescent="0.2">
      <c r="A1059" s="321"/>
      <c r="B1059" s="148" t="s">
        <v>330</v>
      </c>
      <c r="C1059" s="122"/>
      <c r="D1059" s="122" t="s">
        <v>62</v>
      </c>
      <c r="E1059" s="122"/>
      <c r="F1059" s="122"/>
      <c r="G1059" s="206">
        <f>G1057</f>
        <v>1</v>
      </c>
      <c r="H1059" s="206">
        <f>H1057</f>
        <v>1</v>
      </c>
      <c r="I1059" s="206">
        <f>I1057</f>
        <v>0</v>
      </c>
      <c r="J1059" s="206">
        <f>J1057</f>
        <v>0</v>
      </c>
      <c r="K1059" s="206">
        <f t="shared" si="456"/>
        <v>1</v>
      </c>
      <c r="L1059" s="206" t="s">
        <v>62</v>
      </c>
      <c r="M1059" s="84">
        <v>46022</v>
      </c>
      <c r="N1059" s="84">
        <v>46022</v>
      </c>
      <c r="O1059" s="80"/>
      <c r="P1059" s="206" t="s">
        <v>62</v>
      </c>
      <c r="Q1059" s="80"/>
      <c r="R1059" s="80"/>
    </row>
    <row r="1060" spans="1:19" s="85" customFormat="1" ht="21" customHeight="1" x14ac:dyDescent="0.2">
      <c r="A1060" s="321"/>
      <c r="B1060" s="147" t="s">
        <v>71</v>
      </c>
      <c r="C1060" s="122"/>
      <c r="D1060" s="122"/>
      <c r="E1060" s="122"/>
      <c r="F1060" s="122"/>
      <c r="G1060" s="206" t="s">
        <v>62</v>
      </c>
      <c r="H1060" s="206"/>
      <c r="I1060" s="206" t="s">
        <v>62</v>
      </c>
      <c r="J1060" s="206"/>
      <c r="K1060" s="206" t="str">
        <f t="shared" si="456"/>
        <v>X</v>
      </c>
      <c r="L1060" s="206" t="s">
        <v>62</v>
      </c>
      <c r="M1060" s="206"/>
      <c r="N1060" s="206"/>
      <c r="O1060" s="206" t="s">
        <v>62</v>
      </c>
      <c r="P1060" s="206" t="s">
        <v>62</v>
      </c>
      <c r="Q1060" s="206" t="s">
        <v>62</v>
      </c>
      <c r="R1060" s="206" t="s">
        <v>62</v>
      </c>
    </row>
    <row r="1061" spans="1:19" s="85" customFormat="1" ht="21" customHeight="1" x14ac:dyDescent="0.2">
      <c r="A1061" s="322"/>
      <c r="B1061" s="148" t="s">
        <v>72</v>
      </c>
      <c r="C1061" s="122"/>
      <c r="D1061" s="122" t="s">
        <v>62</v>
      </c>
      <c r="E1061" s="122"/>
      <c r="F1061" s="122"/>
      <c r="G1061" s="206">
        <f>G1059</f>
        <v>1</v>
      </c>
      <c r="H1061" s="206">
        <f>H1059</f>
        <v>1</v>
      </c>
      <c r="I1061" s="206">
        <f>I1059</f>
        <v>0</v>
      </c>
      <c r="J1061" s="206">
        <f>J1059</f>
        <v>0</v>
      </c>
      <c r="K1061" s="206">
        <f t="shared" si="456"/>
        <v>1</v>
      </c>
      <c r="L1061" s="206" t="s">
        <v>62</v>
      </c>
      <c r="M1061" s="84">
        <v>46022</v>
      </c>
      <c r="N1061" s="84">
        <v>46022</v>
      </c>
      <c r="O1061" s="80"/>
      <c r="P1061" s="206" t="s">
        <v>62</v>
      </c>
      <c r="Q1061" s="80"/>
      <c r="R1061" s="80"/>
    </row>
    <row r="1062" spans="1:19" s="56" customFormat="1" ht="74.45" customHeight="1" x14ac:dyDescent="0.25">
      <c r="A1062" s="320" t="s">
        <v>147</v>
      </c>
      <c r="B1062" s="137" t="s">
        <v>346</v>
      </c>
      <c r="C1062" s="80" t="s">
        <v>59</v>
      </c>
      <c r="D1062" s="81" t="s">
        <v>60</v>
      </c>
      <c r="E1062" s="81" t="s">
        <v>61</v>
      </c>
      <c r="F1062" s="80">
        <v>642</v>
      </c>
      <c r="G1062" s="80">
        <v>1</v>
      </c>
      <c r="H1062" s="80">
        <v>1</v>
      </c>
      <c r="I1062" s="80"/>
      <c r="J1062" s="80"/>
      <c r="K1062" s="80">
        <f t="shared" si="456"/>
        <v>1</v>
      </c>
      <c r="L1062" s="80"/>
      <c r="M1062" s="80" t="s">
        <v>62</v>
      </c>
      <c r="N1062" s="80" t="s">
        <v>62</v>
      </c>
      <c r="O1062" s="80">
        <v>100000</v>
      </c>
      <c r="P1062" s="80"/>
      <c r="Q1062" s="80"/>
      <c r="R1062" s="80"/>
      <c r="S1062" s="85"/>
    </row>
    <row r="1063" spans="1:19" s="85" customFormat="1" ht="15.75" x14ac:dyDescent="0.2">
      <c r="A1063" s="321"/>
      <c r="B1063" s="146" t="s">
        <v>70</v>
      </c>
      <c r="C1063" s="122"/>
      <c r="D1063" s="122" t="s">
        <v>62</v>
      </c>
      <c r="E1063" s="122"/>
      <c r="F1063" s="122"/>
      <c r="G1063" s="206">
        <f>G1062</f>
        <v>1</v>
      </c>
      <c r="H1063" s="206">
        <f>H1062</f>
        <v>1</v>
      </c>
      <c r="I1063" s="206">
        <f>I1062</f>
        <v>0</v>
      </c>
      <c r="J1063" s="206">
        <f>J1062</f>
        <v>0</v>
      </c>
      <c r="K1063" s="206">
        <f t="shared" si="456"/>
        <v>1</v>
      </c>
      <c r="L1063" s="206" t="s">
        <v>62</v>
      </c>
      <c r="M1063" s="84">
        <v>46022</v>
      </c>
      <c r="N1063" s="84">
        <v>46022</v>
      </c>
      <c r="O1063" s="80"/>
      <c r="P1063" s="206" t="s">
        <v>62</v>
      </c>
      <c r="Q1063" s="80"/>
      <c r="R1063" s="80"/>
    </row>
    <row r="1064" spans="1:19" s="85" customFormat="1" ht="14.25" x14ac:dyDescent="0.2">
      <c r="A1064" s="321"/>
      <c r="B1064" s="147" t="s">
        <v>76</v>
      </c>
      <c r="C1064" s="122"/>
      <c r="D1064" s="122"/>
      <c r="E1064" s="122"/>
      <c r="F1064" s="122"/>
      <c r="G1064" s="206" t="s">
        <v>62</v>
      </c>
      <c r="H1064" s="206"/>
      <c r="I1064" s="206" t="s">
        <v>62</v>
      </c>
      <c r="J1064" s="206"/>
      <c r="K1064" s="206" t="str">
        <f t="shared" si="456"/>
        <v>X</v>
      </c>
      <c r="L1064" s="206" t="s">
        <v>62</v>
      </c>
      <c r="M1064" s="206"/>
      <c r="N1064" s="206"/>
      <c r="O1064" s="206" t="s">
        <v>62</v>
      </c>
      <c r="P1064" s="206" t="s">
        <v>62</v>
      </c>
      <c r="Q1064" s="206" t="s">
        <v>62</v>
      </c>
      <c r="R1064" s="206" t="s">
        <v>62</v>
      </c>
    </row>
    <row r="1065" spans="1:19" s="85" customFormat="1" ht="65.45" customHeight="1" x14ac:dyDescent="0.2">
      <c r="A1065" s="321"/>
      <c r="B1065" s="148" t="s">
        <v>192</v>
      </c>
      <c r="C1065" s="122"/>
      <c r="D1065" s="122" t="s">
        <v>62</v>
      </c>
      <c r="E1065" s="122"/>
      <c r="F1065" s="122"/>
      <c r="G1065" s="206">
        <f>G1063</f>
        <v>1</v>
      </c>
      <c r="H1065" s="206">
        <f>H1063</f>
        <v>1</v>
      </c>
      <c r="I1065" s="206">
        <f>I1063</f>
        <v>0</v>
      </c>
      <c r="J1065" s="206">
        <f>J1063</f>
        <v>0</v>
      </c>
      <c r="K1065" s="206">
        <f t="shared" si="456"/>
        <v>1</v>
      </c>
      <c r="L1065" s="206" t="s">
        <v>62</v>
      </c>
      <c r="M1065" s="84">
        <v>46022</v>
      </c>
      <c r="N1065" s="84">
        <v>46022</v>
      </c>
      <c r="O1065" s="80"/>
      <c r="P1065" s="206" t="s">
        <v>62</v>
      </c>
      <c r="Q1065" s="80"/>
      <c r="R1065" s="80"/>
    </row>
    <row r="1066" spans="1:19" s="85" customFormat="1" ht="15" customHeight="1" x14ac:dyDescent="0.2">
      <c r="A1066" s="321"/>
      <c r="B1066" s="147" t="s">
        <v>193</v>
      </c>
      <c r="C1066" s="122"/>
      <c r="D1066" s="122"/>
      <c r="E1066" s="122"/>
      <c r="F1066" s="122"/>
      <c r="G1066" s="206" t="s">
        <v>62</v>
      </c>
      <c r="H1066" s="206"/>
      <c r="I1066" s="206" t="s">
        <v>62</v>
      </c>
      <c r="J1066" s="206"/>
      <c r="K1066" s="206" t="str">
        <f t="shared" si="456"/>
        <v>X</v>
      </c>
      <c r="L1066" s="206" t="s">
        <v>62</v>
      </c>
      <c r="M1066" s="206"/>
      <c r="N1066" s="206"/>
      <c r="O1066" s="206" t="s">
        <v>62</v>
      </c>
      <c r="P1066" s="206" t="s">
        <v>62</v>
      </c>
      <c r="Q1066" s="206" t="s">
        <v>62</v>
      </c>
      <c r="R1066" s="206" t="s">
        <v>62</v>
      </c>
    </row>
    <row r="1067" spans="1:19" s="85" customFormat="1" ht="38.65" customHeight="1" x14ac:dyDescent="0.2">
      <c r="A1067" s="321"/>
      <c r="B1067" s="148" t="s">
        <v>330</v>
      </c>
      <c r="C1067" s="122"/>
      <c r="D1067" s="122" t="s">
        <v>62</v>
      </c>
      <c r="E1067" s="122"/>
      <c r="F1067" s="122"/>
      <c r="G1067" s="206">
        <f>G1065</f>
        <v>1</v>
      </c>
      <c r="H1067" s="206">
        <f>H1065</f>
        <v>1</v>
      </c>
      <c r="I1067" s="206">
        <f>I1065</f>
        <v>0</v>
      </c>
      <c r="J1067" s="206">
        <f>J1065</f>
        <v>0</v>
      </c>
      <c r="K1067" s="206">
        <f t="shared" si="456"/>
        <v>1</v>
      </c>
      <c r="L1067" s="206" t="s">
        <v>62</v>
      </c>
      <c r="M1067" s="84">
        <v>46022</v>
      </c>
      <c r="N1067" s="84">
        <v>46022</v>
      </c>
      <c r="O1067" s="80"/>
      <c r="P1067" s="206" t="s">
        <v>62</v>
      </c>
      <c r="Q1067" s="80"/>
      <c r="R1067" s="80"/>
    </row>
    <row r="1068" spans="1:19" s="85" customFormat="1" ht="21" customHeight="1" x14ac:dyDescent="0.2">
      <c r="A1068" s="321"/>
      <c r="B1068" s="147" t="s">
        <v>71</v>
      </c>
      <c r="C1068" s="122"/>
      <c r="D1068" s="122"/>
      <c r="E1068" s="122"/>
      <c r="F1068" s="122"/>
      <c r="G1068" s="206" t="s">
        <v>62</v>
      </c>
      <c r="H1068" s="206"/>
      <c r="I1068" s="206" t="s">
        <v>62</v>
      </c>
      <c r="J1068" s="206"/>
      <c r="K1068" s="206" t="str">
        <f t="shared" si="456"/>
        <v>X</v>
      </c>
      <c r="L1068" s="206" t="s">
        <v>62</v>
      </c>
      <c r="M1068" s="206"/>
      <c r="N1068" s="206"/>
      <c r="O1068" s="206" t="s">
        <v>62</v>
      </c>
      <c r="P1068" s="206" t="s">
        <v>62</v>
      </c>
      <c r="Q1068" s="206" t="s">
        <v>62</v>
      </c>
      <c r="R1068" s="206" t="s">
        <v>62</v>
      </c>
    </row>
    <row r="1069" spans="1:19" s="85" customFormat="1" ht="21" customHeight="1" x14ac:dyDescent="0.2">
      <c r="A1069" s="322"/>
      <c r="B1069" s="148" t="s">
        <v>72</v>
      </c>
      <c r="C1069" s="122"/>
      <c r="D1069" s="122" t="s">
        <v>62</v>
      </c>
      <c r="E1069" s="122"/>
      <c r="F1069" s="122"/>
      <c r="G1069" s="206">
        <f>G1067</f>
        <v>1</v>
      </c>
      <c r="H1069" s="206">
        <f>H1067</f>
        <v>1</v>
      </c>
      <c r="I1069" s="206">
        <f>I1067</f>
        <v>0</v>
      </c>
      <c r="J1069" s="206">
        <f>J1067</f>
        <v>0</v>
      </c>
      <c r="K1069" s="206">
        <f t="shared" si="456"/>
        <v>1</v>
      </c>
      <c r="L1069" s="206" t="s">
        <v>62</v>
      </c>
      <c r="M1069" s="84">
        <v>46022</v>
      </c>
      <c r="N1069" s="84">
        <v>46022</v>
      </c>
      <c r="O1069" s="80"/>
      <c r="P1069" s="206" t="s">
        <v>62</v>
      </c>
      <c r="Q1069" s="80"/>
      <c r="R1069" s="80"/>
    </row>
    <row r="1070" spans="1:19" s="56" customFormat="1" ht="74.45" customHeight="1" x14ac:dyDescent="0.25">
      <c r="A1070" s="320" t="s">
        <v>146</v>
      </c>
      <c r="B1070" s="137" t="s">
        <v>346</v>
      </c>
      <c r="C1070" s="80" t="s">
        <v>59</v>
      </c>
      <c r="D1070" s="81" t="s">
        <v>60</v>
      </c>
      <c r="E1070" s="81" t="s">
        <v>61</v>
      </c>
      <c r="F1070" s="80">
        <v>642</v>
      </c>
      <c r="G1070" s="80">
        <v>1</v>
      </c>
      <c r="H1070" s="80">
        <v>1</v>
      </c>
      <c r="I1070" s="80"/>
      <c r="J1070" s="80"/>
      <c r="K1070" s="80">
        <f t="shared" si="456"/>
        <v>1</v>
      </c>
      <c r="L1070" s="80"/>
      <c r="M1070" s="80" t="s">
        <v>62</v>
      </c>
      <c r="N1070" s="80" t="s">
        <v>62</v>
      </c>
      <c r="O1070" s="78">
        <v>150000</v>
      </c>
      <c r="P1070" s="80"/>
      <c r="Q1070" s="80"/>
      <c r="R1070" s="80"/>
      <c r="S1070" s="85"/>
    </row>
    <row r="1071" spans="1:19" s="85" customFormat="1" ht="15.75" x14ac:dyDescent="0.2">
      <c r="A1071" s="321"/>
      <c r="B1071" s="146" t="s">
        <v>70</v>
      </c>
      <c r="C1071" s="122"/>
      <c r="D1071" s="122" t="s">
        <v>62</v>
      </c>
      <c r="E1071" s="122"/>
      <c r="F1071" s="122"/>
      <c r="G1071" s="206">
        <f t="shared" ref="G1071:J1071" si="461">G1070</f>
        <v>1</v>
      </c>
      <c r="H1071" s="206">
        <f t="shared" si="461"/>
        <v>1</v>
      </c>
      <c r="I1071" s="206">
        <f t="shared" si="461"/>
        <v>0</v>
      </c>
      <c r="J1071" s="206">
        <f t="shared" si="461"/>
        <v>0</v>
      </c>
      <c r="K1071" s="206">
        <f t="shared" si="456"/>
        <v>1</v>
      </c>
      <c r="L1071" s="206" t="s">
        <v>62</v>
      </c>
      <c r="M1071" s="84">
        <v>46022</v>
      </c>
      <c r="N1071" s="84">
        <v>46022</v>
      </c>
      <c r="O1071" s="80"/>
      <c r="P1071" s="206" t="s">
        <v>62</v>
      </c>
      <c r="Q1071" s="80"/>
      <c r="R1071" s="80"/>
    </row>
    <row r="1072" spans="1:19" s="85" customFormat="1" ht="14.25" x14ac:dyDescent="0.2">
      <c r="A1072" s="321"/>
      <c r="B1072" s="147" t="s">
        <v>76</v>
      </c>
      <c r="C1072" s="122"/>
      <c r="D1072" s="122"/>
      <c r="E1072" s="122"/>
      <c r="F1072" s="122"/>
      <c r="G1072" s="206" t="s">
        <v>62</v>
      </c>
      <c r="H1072" s="206"/>
      <c r="I1072" s="206" t="s">
        <v>62</v>
      </c>
      <c r="J1072" s="206"/>
      <c r="K1072" s="206" t="str">
        <f t="shared" si="456"/>
        <v>X</v>
      </c>
      <c r="L1072" s="206" t="s">
        <v>62</v>
      </c>
      <c r="M1072" s="206"/>
      <c r="N1072" s="206"/>
      <c r="O1072" s="206" t="s">
        <v>62</v>
      </c>
      <c r="P1072" s="206" t="s">
        <v>62</v>
      </c>
      <c r="Q1072" s="206" t="s">
        <v>62</v>
      </c>
      <c r="R1072" s="206" t="s">
        <v>62</v>
      </c>
    </row>
    <row r="1073" spans="1:19" s="85" customFormat="1" ht="65.45" customHeight="1" x14ac:dyDescent="0.2">
      <c r="A1073" s="321"/>
      <c r="B1073" s="148" t="s">
        <v>192</v>
      </c>
      <c r="C1073" s="122"/>
      <c r="D1073" s="122" t="s">
        <v>62</v>
      </c>
      <c r="E1073" s="122"/>
      <c r="F1073" s="122"/>
      <c r="G1073" s="206">
        <f t="shared" ref="G1073:J1073" si="462">G1071</f>
        <v>1</v>
      </c>
      <c r="H1073" s="206">
        <f t="shared" si="462"/>
        <v>1</v>
      </c>
      <c r="I1073" s="206">
        <f t="shared" si="462"/>
        <v>0</v>
      </c>
      <c r="J1073" s="206">
        <f t="shared" si="462"/>
        <v>0</v>
      </c>
      <c r="K1073" s="206">
        <f t="shared" si="456"/>
        <v>1</v>
      </c>
      <c r="L1073" s="206" t="s">
        <v>62</v>
      </c>
      <c r="M1073" s="84">
        <v>46022</v>
      </c>
      <c r="N1073" s="84">
        <v>46022</v>
      </c>
      <c r="O1073" s="80"/>
      <c r="P1073" s="206" t="s">
        <v>62</v>
      </c>
      <c r="Q1073" s="80"/>
      <c r="R1073" s="80"/>
    </row>
    <row r="1074" spans="1:19" s="85" customFormat="1" ht="15" customHeight="1" x14ac:dyDescent="0.2">
      <c r="A1074" s="321"/>
      <c r="B1074" s="147" t="s">
        <v>193</v>
      </c>
      <c r="C1074" s="122"/>
      <c r="D1074" s="122"/>
      <c r="E1074" s="122"/>
      <c r="F1074" s="122"/>
      <c r="G1074" s="206" t="s">
        <v>62</v>
      </c>
      <c r="H1074" s="206"/>
      <c r="I1074" s="206" t="s">
        <v>62</v>
      </c>
      <c r="J1074" s="206"/>
      <c r="K1074" s="206" t="str">
        <f t="shared" si="456"/>
        <v>X</v>
      </c>
      <c r="L1074" s="206" t="s">
        <v>62</v>
      </c>
      <c r="M1074" s="206"/>
      <c r="N1074" s="206"/>
      <c r="O1074" s="206" t="s">
        <v>62</v>
      </c>
      <c r="P1074" s="206" t="s">
        <v>62</v>
      </c>
      <c r="Q1074" s="206" t="s">
        <v>62</v>
      </c>
      <c r="R1074" s="206" t="s">
        <v>62</v>
      </c>
    </row>
    <row r="1075" spans="1:19" s="85" customFormat="1" ht="38.65" customHeight="1" x14ac:dyDescent="0.2">
      <c r="A1075" s="321"/>
      <c r="B1075" s="148" t="s">
        <v>330</v>
      </c>
      <c r="C1075" s="122"/>
      <c r="D1075" s="122" t="s">
        <v>62</v>
      </c>
      <c r="E1075" s="122"/>
      <c r="F1075" s="122"/>
      <c r="G1075" s="206">
        <f t="shared" ref="G1075:J1075" si="463">G1073</f>
        <v>1</v>
      </c>
      <c r="H1075" s="206">
        <f t="shared" si="463"/>
        <v>1</v>
      </c>
      <c r="I1075" s="206">
        <f t="shared" si="463"/>
        <v>0</v>
      </c>
      <c r="J1075" s="206">
        <f t="shared" si="463"/>
        <v>0</v>
      </c>
      <c r="K1075" s="206">
        <f t="shared" si="456"/>
        <v>1</v>
      </c>
      <c r="L1075" s="206" t="s">
        <v>62</v>
      </c>
      <c r="M1075" s="84">
        <v>46022</v>
      </c>
      <c r="N1075" s="84">
        <v>46022</v>
      </c>
      <c r="O1075" s="80"/>
      <c r="P1075" s="206" t="s">
        <v>62</v>
      </c>
      <c r="Q1075" s="80"/>
      <c r="R1075" s="80"/>
    </row>
    <row r="1076" spans="1:19" s="85" customFormat="1" ht="21" customHeight="1" x14ac:dyDescent="0.2">
      <c r="A1076" s="321"/>
      <c r="B1076" s="147" t="s">
        <v>71</v>
      </c>
      <c r="C1076" s="122"/>
      <c r="D1076" s="122"/>
      <c r="E1076" s="122"/>
      <c r="F1076" s="122"/>
      <c r="G1076" s="206" t="s">
        <v>62</v>
      </c>
      <c r="H1076" s="206"/>
      <c r="I1076" s="206" t="s">
        <v>62</v>
      </c>
      <c r="J1076" s="206"/>
      <c r="K1076" s="206" t="str">
        <f t="shared" si="456"/>
        <v>X</v>
      </c>
      <c r="L1076" s="206" t="s">
        <v>62</v>
      </c>
      <c r="M1076" s="206"/>
      <c r="N1076" s="206"/>
      <c r="O1076" s="206" t="s">
        <v>62</v>
      </c>
      <c r="P1076" s="206" t="s">
        <v>62</v>
      </c>
      <c r="Q1076" s="206" t="s">
        <v>62</v>
      </c>
      <c r="R1076" s="206" t="s">
        <v>62</v>
      </c>
    </row>
    <row r="1077" spans="1:19" s="85" customFormat="1" ht="21" customHeight="1" x14ac:dyDescent="0.2">
      <c r="A1077" s="322"/>
      <c r="B1077" s="148" t="s">
        <v>72</v>
      </c>
      <c r="C1077" s="122"/>
      <c r="D1077" s="122" t="s">
        <v>62</v>
      </c>
      <c r="E1077" s="122"/>
      <c r="F1077" s="122"/>
      <c r="G1077" s="206">
        <f t="shared" ref="G1077:J1077" si="464">G1075</f>
        <v>1</v>
      </c>
      <c r="H1077" s="206">
        <f t="shared" si="464"/>
        <v>1</v>
      </c>
      <c r="I1077" s="206">
        <f t="shared" si="464"/>
        <v>0</v>
      </c>
      <c r="J1077" s="206">
        <f t="shared" si="464"/>
        <v>0</v>
      </c>
      <c r="K1077" s="206">
        <f t="shared" si="456"/>
        <v>1</v>
      </c>
      <c r="L1077" s="206" t="s">
        <v>62</v>
      </c>
      <c r="M1077" s="84">
        <v>46022</v>
      </c>
      <c r="N1077" s="84">
        <v>46022</v>
      </c>
      <c r="O1077" s="80"/>
      <c r="P1077" s="206" t="s">
        <v>62</v>
      </c>
      <c r="Q1077" s="80"/>
      <c r="R1077" s="80"/>
    </row>
    <row r="1078" spans="1:19" s="56" customFormat="1" ht="74.45" customHeight="1" x14ac:dyDescent="0.25">
      <c r="A1078" s="320" t="s">
        <v>145</v>
      </c>
      <c r="B1078" s="137" t="s">
        <v>346</v>
      </c>
      <c r="C1078" s="80" t="s">
        <v>59</v>
      </c>
      <c r="D1078" s="81" t="s">
        <v>60</v>
      </c>
      <c r="E1078" s="81" t="s">
        <v>61</v>
      </c>
      <c r="F1078" s="80">
        <v>642</v>
      </c>
      <c r="G1078" s="80">
        <v>1</v>
      </c>
      <c r="H1078" s="80">
        <v>1</v>
      </c>
      <c r="I1078" s="80"/>
      <c r="J1078" s="80"/>
      <c r="K1078" s="80">
        <f t="shared" si="456"/>
        <v>1</v>
      </c>
      <c r="L1078" s="80"/>
      <c r="M1078" s="80" t="s">
        <v>62</v>
      </c>
      <c r="N1078" s="80" t="s">
        <v>62</v>
      </c>
      <c r="O1078" s="80">
        <v>310000</v>
      </c>
      <c r="P1078" s="80"/>
      <c r="Q1078" s="80"/>
      <c r="R1078" s="80"/>
      <c r="S1078" s="85"/>
    </row>
    <row r="1079" spans="1:19" s="85" customFormat="1" ht="15.75" x14ac:dyDescent="0.2">
      <c r="A1079" s="321"/>
      <c r="B1079" s="146" t="s">
        <v>70</v>
      </c>
      <c r="C1079" s="122"/>
      <c r="D1079" s="122" t="s">
        <v>62</v>
      </c>
      <c r="E1079" s="122"/>
      <c r="F1079" s="122"/>
      <c r="G1079" s="206">
        <f>G1078</f>
        <v>1</v>
      </c>
      <c r="H1079" s="206">
        <f>H1078</f>
        <v>1</v>
      </c>
      <c r="I1079" s="206">
        <f>I1078</f>
        <v>0</v>
      </c>
      <c r="J1079" s="206">
        <f>J1078</f>
        <v>0</v>
      </c>
      <c r="K1079" s="206">
        <f t="shared" si="456"/>
        <v>1</v>
      </c>
      <c r="L1079" s="206" t="s">
        <v>62</v>
      </c>
      <c r="M1079" s="84">
        <v>46022</v>
      </c>
      <c r="N1079" s="84">
        <v>46022</v>
      </c>
      <c r="O1079" s="80"/>
      <c r="P1079" s="206" t="s">
        <v>62</v>
      </c>
      <c r="Q1079" s="80"/>
      <c r="R1079" s="80"/>
    </row>
    <row r="1080" spans="1:19" s="85" customFormat="1" ht="14.25" x14ac:dyDescent="0.2">
      <c r="A1080" s="321"/>
      <c r="B1080" s="147" t="s">
        <v>76</v>
      </c>
      <c r="C1080" s="122"/>
      <c r="D1080" s="122"/>
      <c r="E1080" s="122"/>
      <c r="F1080" s="122"/>
      <c r="G1080" s="206" t="s">
        <v>62</v>
      </c>
      <c r="H1080" s="206"/>
      <c r="I1080" s="206" t="s">
        <v>62</v>
      </c>
      <c r="J1080" s="206"/>
      <c r="K1080" s="206" t="str">
        <f t="shared" si="456"/>
        <v>X</v>
      </c>
      <c r="L1080" s="206" t="s">
        <v>62</v>
      </c>
      <c r="M1080" s="206"/>
      <c r="N1080" s="206"/>
      <c r="O1080" s="206" t="s">
        <v>62</v>
      </c>
      <c r="P1080" s="206" t="s">
        <v>62</v>
      </c>
      <c r="Q1080" s="206" t="s">
        <v>62</v>
      </c>
      <c r="R1080" s="206" t="s">
        <v>62</v>
      </c>
    </row>
    <row r="1081" spans="1:19" s="85" customFormat="1" ht="65.45" customHeight="1" x14ac:dyDescent="0.2">
      <c r="A1081" s="321"/>
      <c r="B1081" s="148" t="s">
        <v>192</v>
      </c>
      <c r="C1081" s="122"/>
      <c r="D1081" s="122" t="s">
        <v>62</v>
      </c>
      <c r="E1081" s="122"/>
      <c r="F1081" s="122"/>
      <c r="G1081" s="206">
        <f>G1079</f>
        <v>1</v>
      </c>
      <c r="H1081" s="206">
        <f>H1079</f>
        <v>1</v>
      </c>
      <c r="I1081" s="206">
        <f>I1079</f>
        <v>0</v>
      </c>
      <c r="J1081" s="206">
        <f>J1079</f>
        <v>0</v>
      </c>
      <c r="K1081" s="206">
        <f t="shared" si="456"/>
        <v>1</v>
      </c>
      <c r="L1081" s="206" t="s">
        <v>62</v>
      </c>
      <c r="M1081" s="84">
        <v>46022</v>
      </c>
      <c r="N1081" s="84">
        <v>46022</v>
      </c>
      <c r="O1081" s="80"/>
      <c r="P1081" s="206" t="s">
        <v>62</v>
      </c>
      <c r="Q1081" s="80"/>
      <c r="R1081" s="80"/>
    </row>
    <row r="1082" spans="1:19" s="85" customFormat="1" ht="15" customHeight="1" x14ac:dyDescent="0.2">
      <c r="A1082" s="321"/>
      <c r="B1082" s="147" t="s">
        <v>193</v>
      </c>
      <c r="C1082" s="122"/>
      <c r="D1082" s="122"/>
      <c r="E1082" s="122"/>
      <c r="F1082" s="122"/>
      <c r="G1082" s="206" t="s">
        <v>62</v>
      </c>
      <c r="H1082" s="206"/>
      <c r="I1082" s="206" t="s">
        <v>62</v>
      </c>
      <c r="J1082" s="206"/>
      <c r="K1082" s="206" t="str">
        <f t="shared" si="456"/>
        <v>X</v>
      </c>
      <c r="L1082" s="206" t="s">
        <v>62</v>
      </c>
      <c r="M1082" s="206"/>
      <c r="N1082" s="206"/>
      <c r="O1082" s="206" t="s">
        <v>62</v>
      </c>
      <c r="P1082" s="206" t="s">
        <v>62</v>
      </c>
      <c r="Q1082" s="206" t="s">
        <v>62</v>
      </c>
      <c r="R1082" s="206" t="s">
        <v>62</v>
      </c>
    </row>
    <row r="1083" spans="1:19" s="85" customFormat="1" ht="38.65" customHeight="1" x14ac:dyDescent="0.2">
      <c r="A1083" s="321"/>
      <c r="B1083" s="148" t="s">
        <v>330</v>
      </c>
      <c r="C1083" s="122"/>
      <c r="D1083" s="122" t="s">
        <v>62</v>
      </c>
      <c r="E1083" s="122"/>
      <c r="F1083" s="122"/>
      <c r="G1083" s="206">
        <f>G1081</f>
        <v>1</v>
      </c>
      <c r="H1083" s="206">
        <f>H1081</f>
        <v>1</v>
      </c>
      <c r="I1083" s="206">
        <f>I1081</f>
        <v>0</v>
      </c>
      <c r="J1083" s="206">
        <f>J1081</f>
        <v>0</v>
      </c>
      <c r="K1083" s="206">
        <f t="shared" si="456"/>
        <v>1</v>
      </c>
      <c r="L1083" s="206" t="s">
        <v>62</v>
      </c>
      <c r="M1083" s="84">
        <v>46022</v>
      </c>
      <c r="N1083" s="84">
        <v>46022</v>
      </c>
      <c r="O1083" s="80"/>
      <c r="P1083" s="206" t="s">
        <v>62</v>
      </c>
      <c r="Q1083" s="80"/>
      <c r="R1083" s="80"/>
    </row>
    <row r="1084" spans="1:19" s="85" customFormat="1" ht="21" customHeight="1" x14ac:dyDescent="0.2">
      <c r="A1084" s="321"/>
      <c r="B1084" s="147" t="s">
        <v>71</v>
      </c>
      <c r="C1084" s="122"/>
      <c r="D1084" s="122"/>
      <c r="E1084" s="122"/>
      <c r="F1084" s="122"/>
      <c r="G1084" s="206" t="s">
        <v>62</v>
      </c>
      <c r="H1084" s="206"/>
      <c r="I1084" s="206" t="s">
        <v>62</v>
      </c>
      <c r="J1084" s="206"/>
      <c r="K1084" s="206" t="str">
        <f t="shared" si="456"/>
        <v>X</v>
      </c>
      <c r="L1084" s="206" t="s">
        <v>62</v>
      </c>
      <c r="M1084" s="206"/>
      <c r="N1084" s="206"/>
      <c r="O1084" s="206" t="s">
        <v>62</v>
      </c>
      <c r="P1084" s="206" t="s">
        <v>62</v>
      </c>
      <c r="Q1084" s="206" t="s">
        <v>62</v>
      </c>
      <c r="R1084" s="206" t="s">
        <v>62</v>
      </c>
    </row>
    <row r="1085" spans="1:19" s="85" customFormat="1" ht="21" customHeight="1" x14ac:dyDescent="0.2">
      <c r="A1085" s="322"/>
      <c r="B1085" s="148" t="s">
        <v>72</v>
      </c>
      <c r="C1085" s="122"/>
      <c r="D1085" s="122" t="s">
        <v>62</v>
      </c>
      <c r="E1085" s="122"/>
      <c r="F1085" s="122"/>
      <c r="G1085" s="206">
        <f>G1083</f>
        <v>1</v>
      </c>
      <c r="H1085" s="206">
        <f>H1083</f>
        <v>1</v>
      </c>
      <c r="I1085" s="206">
        <f>I1083</f>
        <v>0</v>
      </c>
      <c r="J1085" s="206">
        <f>J1083</f>
        <v>0</v>
      </c>
      <c r="K1085" s="206">
        <f t="shared" si="456"/>
        <v>1</v>
      </c>
      <c r="L1085" s="206" t="s">
        <v>62</v>
      </c>
      <c r="M1085" s="84">
        <v>46022</v>
      </c>
      <c r="N1085" s="84">
        <v>46022</v>
      </c>
      <c r="O1085" s="80"/>
      <c r="P1085" s="206" t="s">
        <v>62</v>
      </c>
      <c r="Q1085" s="80"/>
      <c r="R1085" s="80"/>
    </row>
    <row r="1086" spans="1:19" s="56" customFormat="1" ht="74.45" customHeight="1" x14ac:dyDescent="0.25">
      <c r="A1086" s="320" t="s">
        <v>144</v>
      </c>
      <c r="B1086" s="137" t="s">
        <v>346</v>
      </c>
      <c r="C1086" s="80" t="s">
        <v>59</v>
      </c>
      <c r="D1086" s="81" t="s">
        <v>60</v>
      </c>
      <c r="E1086" s="81" t="s">
        <v>61</v>
      </c>
      <c r="F1086" s="80">
        <v>642</v>
      </c>
      <c r="G1086" s="80"/>
      <c r="H1086" s="80"/>
      <c r="I1086" s="80"/>
      <c r="J1086" s="80"/>
      <c r="K1086" s="80">
        <f t="shared" si="456"/>
        <v>0</v>
      </c>
      <c r="L1086" s="80"/>
      <c r="M1086" s="80" t="s">
        <v>62</v>
      </c>
      <c r="N1086" s="80" t="s">
        <v>62</v>
      </c>
      <c r="O1086" s="80"/>
      <c r="P1086" s="80"/>
      <c r="Q1086" s="80"/>
      <c r="R1086" s="80"/>
      <c r="S1086" s="85"/>
    </row>
    <row r="1087" spans="1:19" s="85" customFormat="1" ht="15.75" x14ac:dyDescent="0.2">
      <c r="A1087" s="321"/>
      <c r="B1087" s="146" t="s">
        <v>70</v>
      </c>
      <c r="C1087" s="122"/>
      <c r="D1087" s="122" t="s">
        <v>62</v>
      </c>
      <c r="E1087" s="122"/>
      <c r="F1087" s="122"/>
      <c r="G1087" s="206">
        <f>G1086</f>
        <v>0</v>
      </c>
      <c r="H1087" s="206">
        <f>H1086</f>
        <v>0</v>
      </c>
      <c r="I1087" s="206">
        <f>I1086</f>
        <v>0</v>
      </c>
      <c r="J1087" s="206">
        <f>J1086</f>
        <v>0</v>
      </c>
      <c r="K1087" s="206">
        <f t="shared" si="456"/>
        <v>0</v>
      </c>
      <c r="L1087" s="206" t="s">
        <v>62</v>
      </c>
      <c r="M1087" s="84">
        <v>46022</v>
      </c>
      <c r="N1087" s="84">
        <v>46022</v>
      </c>
      <c r="O1087" s="80"/>
      <c r="P1087" s="206" t="s">
        <v>62</v>
      </c>
      <c r="Q1087" s="80"/>
      <c r="R1087" s="80"/>
    </row>
    <row r="1088" spans="1:19" s="85" customFormat="1" ht="14.25" x14ac:dyDescent="0.2">
      <c r="A1088" s="321"/>
      <c r="B1088" s="147" t="s">
        <v>76</v>
      </c>
      <c r="C1088" s="122"/>
      <c r="D1088" s="122"/>
      <c r="E1088" s="122"/>
      <c r="F1088" s="122"/>
      <c r="G1088" s="206" t="s">
        <v>62</v>
      </c>
      <c r="H1088" s="206"/>
      <c r="I1088" s="206" t="s">
        <v>62</v>
      </c>
      <c r="J1088" s="206"/>
      <c r="K1088" s="206" t="str">
        <f t="shared" si="456"/>
        <v>X</v>
      </c>
      <c r="L1088" s="206" t="s">
        <v>62</v>
      </c>
      <c r="M1088" s="206"/>
      <c r="N1088" s="206"/>
      <c r="O1088" s="206" t="s">
        <v>62</v>
      </c>
      <c r="P1088" s="206" t="s">
        <v>62</v>
      </c>
      <c r="Q1088" s="206" t="s">
        <v>62</v>
      </c>
      <c r="R1088" s="206" t="s">
        <v>62</v>
      </c>
    </row>
    <row r="1089" spans="1:19" s="85" customFormat="1" ht="65.45" customHeight="1" x14ac:dyDescent="0.2">
      <c r="A1089" s="321"/>
      <c r="B1089" s="148" t="s">
        <v>192</v>
      </c>
      <c r="C1089" s="122"/>
      <c r="D1089" s="122" t="s">
        <v>62</v>
      </c>
      <c r="E1089" s="122"/>
      <c r="F1089" s="122"/>
      <c r="G1089" s="206">
        <f>G1087</f>
        <v>0</v>
      </c>
      <c r="H1089" s="206">
        <f>H1087</f>
        <v>0</v>
      </c>
      <c r="I1089" s="206">
        <f>I1087</f>
        <v>0</v>
      </c>
      <c r="J1089" s="206">
        <f>J1087</f>
        <v>0</v>
      </c>
      <c r="K1089" s="206">
        <f t="shared" si="456"/>
        <v>0</v>
      </c>
      <c r="L1089" s="206" t="s">
        <v>62</v>
      </c>
      <c r="M1089" s="84">
        <v>46022</v>
      </c>
      <c r="N1089" s="84">
        <v>46022</v>
      </c>
      <c r="O1089" s="80"/>
      <c r="P1089" s="206" t="s">
        <v>62</v>
      </c>
      <c r="Q1089" s="80"/>
      <c r="R1089" s="80"/>
    </row>
    <row r="1090" spans="1:19" s="85" customFormat="1" ht="15" customHeight="1" x14ac:dyDescent="0.2">
      <c r="A1090" s="321"/>
      <c r="B1090" s="147" t="s">
        <v>193</v>
      </c>
      <c r="C1090" s="122"/>
      <c r="D1090" s="122"/>
      <c r="E1090" s="122"/>
      <c r="F1090" s="122"/>
      <c r="G1090" s="206" t="s">
        <v>62</v>
      </c>
      <c r="H1090" s="206"/>
      <c r="I1090" s="206" t="s">
        <v>62</v>
      </c>
      <c r="J1090" s="206"/>
      <c r="K1090" s="206" t="str">
        <f t="shared" si="456"/>
        <v>X</v>
      </c>
      <c r="L1090" s="206" t="s">
        <v>62</v>
      </c>
      <c r="M1090" s="206"/>
      <c r="N1090" s="206"/>
      <c r="O1090" s="206" t="s">
        <v>62</v>
      </c>
      <c r="P1090" s="206" t="s">
        <v>62</v>
      </c>
      <c r="Q1090" s="206" t="s">
        <v>62</v>
      </c>
      <c r="R1090" s="206" t="s">
        <v>62</v>
      </c>
    </row>
    <row r="1091" spans="1:19" s="85" customFormat="1" ht="38.65" customHeight="1" x14ac:dyDescent="0.2">
      <c r="A1091" s="321"/>
      <c r="B1091" s="148" t="s">
        <v>330</v>
      </c>
      <c r="C1091" s="122"/>
      <c r="D1091" s="122" t="s">
        <v>62</v>
      </c>
      <c r="E1091" s="122"/>
      <c r="F1091" s="122"/>
      <c r="G1091" s="206">
        <f>G1089</f>
        <v>0</v>
      </c>
      <c r="H1091" s="206">
        <f>H1089</f>
        <v>0</v>
      </c>
      <c r="I1091" s="206">
        <f>I1089</f>
        <v>0</v>
      </c>
      <c r="J1091" s="206">
        <f>J1089</f>
        <v>0</v>
      </c>
      <c r="K1091" s="206">
        <f t="shared" si="456"/>
        <v>0</v>
      </c>
      <c r="L1091" s="206" t="s">
        <v>62</v>
      </c>
      <c r="M1091" s="84">
        <v>46022</v>
      </c>
      <c r="N1091" s="84">
        <v>46022</v>
      </c>
      <c r="O1091" s="80"/>
      <c r="P1091" s="206" t="s">
        <v>62</v>
      </c>
      <c r="Q1091" s="80"/>
      <c r="R1091" s="80"/>
    </row>
    <row r="1092" spans="1:19" s="85" customFormat="1" ht="21" customHeight="1" x14ac:dyDescent="0.2">
      <c r="A1092" s="321"/>
      <c r="B1092" s="147" t="s">
        <v>71</v>
      </c>
      <c r="C1092" s="122"/>
      <c r="D1092" s="122"/>
      <c r="E1092" s="122"/>
      <c r="F1092" s="122"/>
      <c r="G1092" s="206" t="s">
        <v>62</v>
      </c>
      <c r="H1092" s="206"/>
      <c r="I1092" s="206" t="s">
        <v>62</v>
      </c>
      <c r="J1092" s="206"/>
      <c r="K1092" s="206" t="str">
        <f t="shared" si="456"/>
        <v>X</v>
      </c>
      <c r="L1092" s="206" t="s">
        <v>62</v>
      </c>
      <c r="M1092" s="206"/>
      <c r="N1092" s="206"/>
      <c r="O1092" s="206" t="s">
        <v>62</v>
      </c>
      <c r="P1092" s="206" t="s">
        <v>62</v>
      </c>
      <c r="Q1092" s="206" t="s">
        <v>62</v>
      </c>
      <c r="R1092" s="206" t="s">
        <v>62</v>
      </c>
    </row>
    <row r="1093" spans="1:19" s="85" customFormat="1" ht="21" customHeight="1" x14ac:dyDescent="0.2">
      <c r="A1093" s="322"/>
      <c r="B1093" s="148" t="s">
        <v>72</v>
      </c>
      <c r="C1093" s="122"/>
      <c r="D1093" s="122" t="s">
        <v>62</v>
      </c>
      <c r="E1093" s="122"/>
      <c r="F1093" s="122"/>
      <c r="G1093" s="206">
        <f>G1091</f>
        <v>0</v>
      </c>
      <c r="H1093" s="206">
        <f>H1091</f>
        <v>0</v>
      </c>
      <c r="I1093" s="206">
        <f>I1091</f>
        <v>0</v>
      </c>
      <c r="J1093" s="206">
        <f>J1091</f>
        <v>0</v>
      </c>
      <c r="K1093" s="206">
        <f t="shared" si="456"/>
        <v>0</v>
      </c>
      <c r="L1093" s="206" t="s">
        <v>62</v>
      </c>
      <c r="M1093" s="84">
        <v>46022</v>
      </c>
      <c r="N1093" s="84">
        <v>46022</v>
      </c>
      <c r="O1093" s="80"/>
      <c r="P1093" s="206" t="s">
        <v>62</v>
      </c>
      <c r="Q1093" s="80"/>
      <c r="R1093" s="80"/>
    </row>
    <row r="1094" spans="1:19" s="56" customFormat="1" ht="74.45" customHeight="1" x14ac:dyDescent="0.25">
      <c r="A1094" s="320" t="s">
        <v>143</v>
      </c>
      <c r="B1094" s="137" t="s">
        <v>346</v>
      </c>
      <c r="C1094" s="80" t="s">
        <v>59</v>
      </c>
      <c r="D1094" s="81" t="s">
        <v>60</v>
      </c>
      <c r="E1094" s="81" t="s">
        <v>61</v>
      </c>
      <c r="F1094" s="80">
        <v>642</v>
      </c>
      <c r="G1094" s="80">
        <v>1</v>
      </c>
      <c r="H1094" s="80">
        <v>1</v>
      </c>
      <c r="I1094" s="80"/>
      <c r="J1094" s="80"/>
      <c r="K1094" s="80">
        <f t="shared" si="456"/>
        <v>1</v>
      </c>
      <c r="L1094" s="80"/>
      <c r="M1094" s="80" t="s">
        <v>62</v>
      </c>
      <c r="N1094" s="80" t="s">
        <v>62</v>
      </c>
      <c r="O1094" s="80">
        <v>250000</v>
      </c>
      <c r="P1094" s="80"/>
      <c r="Q1094" s="80"/>
      <c r="R1094" s="80"/>
      <c r="S1094" s="85"/>
    </row>
    <row r="1095" spans="1:19" s="85" customFormat="1" ht="15.75" x14ac:dyDescent="0.2">
      <c r="A1095" s="321"/>
      <c r="B1095" s="146" t="s">
        <v>70</v>
      </c>
      <c r="C1095" s="122"/>
      <c r="D1095" s="122" t="s">
        <v>62</v>
      </c>
      <c r="E1095" s="122"/>
      <c r="F1095" s="122"/>
      <c r="G1095" s="206">
        <f>G1094</f>
        <v>1</v>
      </c>
      <c r="H1095" s="206">
        <f>H1094</f>
        <v>1</v>
      </c>
      <c r="I1095" s="206">
        <f>I1094</f>
        <v>0</v>
      </c>
      <c r="J1095" s="206">
        <f>J1094</f>
        <v>0</v>
      </c>
      <c r="K1095" s="206">
        <f t="shared" ref="K1095:K1158" si="465">G1095</f>
        <v>1</v>
      </c>
      <c r="L1095" s="206" t="s">
        <v>62</v>
      </c>
      <c r="M1095" s="84">
        <v>46022</v>
      </c>
      <c r="N1095" s="84">
        <v>46022</v>
      </c>
      <c r="O1095" s="80"/>
      <c r="P1095" s="206" t="s">
        <v>62</v>
      </c>
      <c r="Q1095" s="80"/>
      <c r="R1095" s="80"/>
    </row>
    <row r="1096" spans="1:19" s="85" customFormat="1" ht="14.25" x14ac:dyDescent="0.2">
      <c r="A1096" s="321"/>
      <c r="B1096" s="147" t="s">
        <v>76</v>
      </c>
      <c r="C1096" s="122"/>
      <c r="D1096" s="122"/>
      <c r="E1096" s="122"/>
      <c r="F1096" s="122"/>
      <c r="G1096" s="206" t="s">
        <v>62</v>
      </c>
      <c r="H1096" s="206"/>
      <c r="I1096" s="206" t="s">
        <v>62</v>
      </c>
      <c r="J1096" s="206"/>
      <c r="K1096" s="206" t="str">
        <f t="shared" si="465"/>
        <v>X</v>
      </c>
      <c r="L1096" s="206" t="s">
        <v>62</v>
      </c>
      <c r="M1096" s="206"/>
      <c r="N1096" s="206"/>
      <c r="O1096" s="206" t="s">
        <v>62</v>
      </c>
      <c r="P1096" s="206" t="s">
        <v>62</v>
      </c>
      <c r="Q1096" s="206" t="s">
        <v>62</v>
      </c>
      <c r="R1096" s="206" t="s">
        <v>62</v>
      </c>
    </row>
    <row r="1097" spans="1:19" s="85" customFormat="1" ht="65.45" customHeight="1" x14ac:dyDescent="0.2">
      <c r="A1097" s="321"/>
      <c r="B1097" s="148" t="s">
        <v>192</v>
      </c>
      <c r="C1097" s="122"/>
      <c r="D1097" s="122" t="s">
        <v>62</v>
      </c>
      <c r="E1097" s="122"/>
      <c r="F1097" s="122"/>
      <c r="G1097" s="206">
        <f>G1095</f>
        <v>1</v>
      </c>
      <c r="H1097" s="206">
        <f>H1095</f>
        <v>1</v>
      </c>
      <c r="I1097" s="206">
        <f>I1095</f>
        <v>0</v>
      </c>
      <c r="J1097" s="206">
        <f>J1095</f>
        <v>0</v>
      </c>
      <c r="K1097" s="206">
        <f t="shared" si="465"/>
        <v>1</v>
      </c>
      <c r="L1097" s="206" t="s">
        <v>62</v>
      </c>
      <c r="M1097" s="84">
        <v>46022</v>
      </c>
      <c r="N1097" s="84">
        <v>46022</v>
      </c>
      <c r="O1097" s="80"/>
      <c r="P1097" s="206" t="s">
        <v>62</v>
      </c>
      <c r="Q1097" s="80"/>
      <c r="R1097" s="80"/>
    </row>
    <row r="1098" spans="1:19" s="85" customFormat="1" ht="15" customHeight="1" x14ac:dyDescent="0.2">
      <c r="A1098" s="321"/>
      <c r="B1098" s="147" t="s">
        <v>193</v>
      </c>
      <c r="C1098" s="122"/>
      <c r="D1098" s="122"/>
      <c r="E1098" s="122"/>
      <c r="F1098" s="122"/>
      <c r="G1098" s="206" t="s">
        <v>62</v>
      </c>
      <c r="H1098" s="206"/>
      <c r="I1098" s="206" t="s">
        <v>62</v>
      </c>
      <c r="J1098" s="206"/>
      <c r="K1098" s="206" t="str">
        <f t="shared" si="465"/>
        <v>X</v>
      </c>
      <c r="L1098" s="206" t="s">
        <v>62</v>
      </c>
      <c r="M1098" s="206"/>
      <c r="N1098" s="206"/>
      <c r="O1098" s="206" t="s">
        <v>62</v>
      </c>
      <c r="P1098" s="206" t="s">
        <v>62</v>
      </c>
      <c r="Q1098" s="206" t="s">
        <v>62</v>
      </c>
      <c r="R1098" s="206" t="s">
        <v>62</v>
      </c>
    </row>
    <row r="1099" spans="1:19" s="85" customFormat="1" ht="38.65" customHeight="1" x14ac:dyDescent="0.2">
      <c r="A1099" s="321"/>
      <c r="B1099" s="148" t="s">
        <v>330</v>
      </c>
      <c r="C1099" s="122"/>
      <c r="D1099" s="122" t="s">
        <v>62</v>
      </c>
      <c r="E1099" s="122"/>
      <c r="F1099" s="122"/>
      <c r="G1099" s="206">
        <f>G1097</f>
        <v>1</v>
      </c>
      <c r="H1099" s="206">
        <f>H1097</f>
        <v>1</v>
      </c>
      <c r="I1099" s="206">
        <f>I1097</f>
        <v>0</v>
      </c>
      <c r="J1099" s="206">
        <f>J1097</f>
        <v>0</v>
      </c>
      <c r="K1099" s="206">
        <f t="shared" si="465"/>
        <v>1</v>
      </c>
      <c r="L1099" s="206" t="s">
        <v>62</v>
      </c>
      <c r="M1099" s="84">
        <v>46022</v>
      </c>
      <c r="N1099" s="84">
        <v>46022</v>
      </c>
      <c r="O1099" s="80"/>
      <c r="P1099" s="206" t="s">
        <v>62</v>
      </c>
      <c r="Q1099" s="80"/>
      <c r="R1099" s="80"/>
    </row>
    <row r="1100" spans="1:19" s="85" customFormat="1" ht="21" customHeight="1" x14ac:dyDescent="0.2">
      <c r="A1100" s="321"/>
      <c r="B1100" s="147" t="s">
        <v>71</v>
      </c>
      <c r="C1100" s="122"/>
      <c r="D1100" s="122"/>
      <c r="E1100" s="122"/>
      <c r="F1100" s="122"/>
      <c r="G1100" s="206" t="s">
        <v>62</v>
      </c>
      <c r="H1100" s="206"/>
      <c r="I1100" s="206" t="s">
        <v>62</v>
      </c>
      <c r="J1100" s="206"/>
      <c r="K1100" s="206" t="str">
        <f t="shared" si="465"/>
        <v>X</v>
      </c>
      <c r="L1100" s="206" t="s">
        <v>62</v>
      </c>
      <c r="M1100" s="206"/>
      <c r="N1100" s="206"/>
      <c r="O1100" s="206" t="s">
        <v>62</v>
      </c>
      <c r="P1100" s="206" t="s">
        <v>62</v>
      </c>
      <c r="Q1100" s="206" t="s">
        <v>62</v>
      </c>
      <c r="R1100" s="206" t="s">
        <v>62</v>
      </c>
    </row>
    <row r="1101" spans="1:19" s="85" customFormat="1" ht="21" customHeight="1" x14ac:dyDescent="0.2">
      <c r="A1101" s="322"/>
      <c r="B1101" s="148" t="s">
        <v>72</v>
      </c>
      <c r="C1101" s="122"/>
      <c r="D1101" s="122" t="s">
        <v>62</v>
      </c>
      <c r="E1101" s="122"/>
      <c r="F1101" s="122"/>
      <c r="G1101" s="206">
        <f>G1099</f>
        <v>1</v>
      </c>
      <c r="H1101" s="206">
        <f>H1099</f>
        <v>1</v>
      </c>
      <c r="I1101" s="206">
        <f>I1099</f>
        <v>0</v>
      </c>
      <c r="J1101" s="206">
        <f>J1099</f>
        <v>0</v>
      </c>
      <c r="K1101" s="206">
        <f t="shared" si="465"/>
        <v>1</v>
      </c>
      <c r="L1101" s="206" t="s">
        <v>62</v>
      </c>
      <c r="M1101" s="84">
        <v>46022</v>
      </c>
      <c r="N1101" s="84">
        <v>46022</v>
      </c>
      <c r="O1101" s="80"/>
      <c r="P1101" s="206" t="s">
        <v>62</v>
      </c>
      <c r="Q1101" s="80"/>
      <c r="R1101" s="80"/>
    </row>
    <row r="1102" spans="1:19" s="56" customFormat="1" ht="74.45" customHeight="1" x14ac:dyDescent="0.25">
      <c r="A1102" s="320" t="s">
        <v>142</v>
      </c>
      <c r="B1102" s="137" t="s">
        <v>346</v>
      </c>
      <c r="C1102" s="80" t="s">
        <v>59</v>
      </c>
      <c r="D1102" s="81" t="s">
        <v>60</v>
      </c>
      <c r="E1102" s="81" t="s">
        <v>61</v>
      </c>
      <c r="F1102" s="80">
        <v>642</v>
      </c>
      <c r="G1102" s="80"/>
      <c r="H1102" s="80"/>
      <c r="I1102" s="80"/>
      <c r="J1102" s="80"/>
      <c r="K1102" s="80">
        <f t="shared" si="465"/>
        <v>0</v>
      </c>
      <c r="L1102" s="80"/>
      <c r="M1102" s="80" t="s">
        <v>62</v>
      </c>
      <c r="N1102" s="80" t="s">
        <v>62</v>
      </c>
      <c r="O1102" s="80"/>
      <c r="P1102" s="80"/>
      <c r="Q1102" s="80"/>
      <c r="R1102" s="80"/>
      <c r="S1102" s="85"/>
    </row>
    <row r="1103" spans="1:19" s="85" customFormat="1" ht="15.75" x14ac:dyDescent="0.2">
      <c r="A1103" s="321"/>
      <c r="B1103" s="146" t="s">
        <v>70</v>
      </c>
      <c r="C1103" s="122"/>
      <c r="D1103" s="122" t="s">
        <v>62</v>
      </c>
      <c r="E1103" s="122"/>
      <c r="F1103" s="122"/>
      <c r="G1103" s="206">
        <f>G1102</f>
        <v>0</v>
      </c>
      <c r="H1103" s="206">
        <f>H1102</f>
        <v>0</v>
      </c>
      <c r="I1103" s="206">
        <f>I1102</f>
        <v>0</v>
      </c>
      <c r="J1103" s="206">
        <f>J1102</f>
        <v>0</v>
      </c>
      <c r="K1103" s="206">
        <f t="shared" si="465"/>
        <v>0</v>
      </c>
      <c r="L1103" s="206" t="s">
        <v>62</v>
      </c>
      <c r="M1103" s="84">
        <v>46022</v>
      </c>
      <c r="N1103" s="84">
        <v>46022</v>
      </c>
      <c r="O1103" s="80"/>
      <c r="P1103" s="206" t="s">
        <v>62</v>
      </c>
      <c r="Q1103" s="80"/>
      <c r="R1103" s="80"/>
    </row>
    <row r="1104" spans="1:19" s="85" customFormat="1" ht="14.25" x14ac:dyDescent="0.2">
      <c r="A1104" s="321"/>
      <c r="B1104" s="147" t="s">
        <v>76</v>
      </c>
      <c r="C1104" s="122"/>
      <c r="D1104" s="122"/>
      <c r="E1104" s="122"/>
      <c r="F1104" s="122"/>
      <c r="G1104" s="206" t="s">
        <v>62</v>
      </c>
      <c r="H1104" s="206"/>
      <c r="I1104" s="206" t="s">
        <v>62</v>
      </c>
      <c r="J1104" s="206"/>
      <c r="K1104" s="206" t="str">
        <f t="shared" si="465"/>
        <v>X</v>
      </c>
      <c r="L1104" s="206" t="s">
        <v>62</v>
      </c>
      <c r="M1104" s="206"/>
      <c r="N1104" s="206"/>
      <c r="O1104" s="206" t="s">
        <v>62</v>
      </c>
      <c r="P1104" s="206" t="s">
        <v>62</v>
      </c>
      <c r="Q1104" s="206" t="s">
        <v>62</v>
      </c>
      <c r="R1104" s="206" t="s">
        <v>62</v>
      </c>
    </row>
    <row r="1105" spans="1:19" s="85" customFormat="1" ht="65.45" customHeight="1" x14ac:dyDescent="0.2">
      <c r="A1105" s="321"/>
      <c r="B1105" s="148" t="s">
        <v>192</v>
      </c>
      <c r="C1105" s="122"/>
      <c r="D1105" s="122" t="s">
        <v>62</v>
      </c>
      <c r="E1105" s="122"/>
      <c r="F1105" s="122"/>
      <c r="G1105" s="206">
        <f>G1103</f>
        <v>0</v>
      </c>
      <c r="H1105" s="206">
        <f>H1103</f>
        <v>0</v>
      </c>
      <c r="I1105" s="206">
        <f>I1103</f>
        <v>0</v>
      </c>
      <c r="J1105" s="206">
        <f>J1103</f>
        <v>0</v>
      </c>
      <c r="K1105" s="206">
        <f t="shared" si="465"/>
        <v>0</v>
      </c>
      <c r="L1105" s="206" t="s">
        <v>62</v>
      </c>
      <c r="M1105" s="84">
        <v>46022</v>
      </c>
      <c r="N1105" s="84">
        <v>46022</v>
      </c>
      <c r="O1105" s="80"/>
      <c r="P1105" s="206" t="s">
        <v>62</v>
      </c>
      <c r="Q1105" s="80"/>
      <c r="R1105" s="80"/>
    </row>
    <row r="1106" spans="1:19" s="85" customFormat="1" ht="15" customHeight="1" x14ac:dyDescent="0.2">
      <c r="A1106" s="321"/>
      <c r="B1106" s="147" t="s">
        <v>193</v>
      </c>
      <c r="C1106" s="122"/>
      <c r="D1106" s="122"/>
      <c r="E1106" s="122"/>
      <c r="F1106" s="122"/>
      <c r="G1106" s="206" t="s">
        <v>62</v>
      </c>
      <c r="H1106" s="206"/>
      <c r="I1106" s="206" t="s">
        <v>62</v>
      </c>
      <c r="J1106" s="206"/>
      <c r="K1106" s="206" t="str">
        <f t="shared" si="465"/>
        <v>X</v>
      </c>
      <c r="L1106" s="206" t="s">
        <v>62</v>
      </c>
      <c r="M1106" s="206"/>
      <c r="N1106" s="206"/>
      <c r="O1106" s="206" t="s">
        <v>62</v>
      </c>
      <c r="P1106" s="206" t="s">
        <v>62</v>
      </c>
      <c r="Q1106" s="206" t="s">
        <v>62</v>
      </c>
      <c r="R1106" s="206" t="s">
        <v>62</v>
      </c>
    </row>
    <row r="1107" spans="1:19" s="85" customFormat="1" ht="38.65" customHeight="1" x14ac:dyDescent="0.2">
      <c r="A1107" s="321"/>
      <c r="B1107" s="148" t="s">
        <v>330</v>
      </c>
      <c r="C1107" s="122"/>
      <c r="D1107" s="122" t="s">
        <v>62</v>
      </c>
      <c r="E1107" s="122"/>
      <c r="F1107" s="122"/>
      <c r="G1107" s="206">
        <f>G1105</f>
        <v>0</v>
      </c>
      <c r="H1107" s="206">
        <f>H1105</f>
        <v>0</v>
      </c>
      <c r="I1107" s="206">
        <f>I1105</f>
        <v>0</v>
      </c>
      <c r="J1107" s="206">
        <f>J1105</f>
        <v>0</v>
      </c>
      <c r="K1107" s="206">
        <f t="shared" si="465"/>
        <v>0</v>
      </c>
      <c r="L1107" s="206" t="s">
        <v>62</v>
      </c>
      <c r="M1107" s="84">
        <v>46022</v>
      </c>
      <c r="N1107" s="84">
        <v>46022</v>
      </c>
      <c r="O1107" s="80"/>
      <c r="P1107" s="206" t="s">
        <v>62</v>
      </c>
      <c r="Q1107" s="80"/>
      <c r="R1107" s="80"/>
    </row>
    <row r="1108" spans="1:19" s="85" customFormat="1" ht="21" customHeight="1" x14ac:dyDescent="0.2">
      <c r="A1108" s="321"/>
      <c r="B1108" s="147" t="s">
        <v>71</v>
      </c>
      <c r="C1108" s="122"/>
      <c r="D1108" s="122"/>
      <c r="E1108" s="122"/>
      <c r="F1108" s="122"/>
      <c r="G1108" s="206" t="s">
        <v>62</v>
      </c>
      <c r="H1108" s="206"/>
      <c r="I1108" s="206" t="s">
        <v>62</v>
      </c>
      <c r="J1108" s="206"/>
      <c r="K1108" s="206" t="str">
        <f t="shared" si="465"/>
        <v>X</v>
      </c>
      <c r="L1108" s="206" t="s">
        <v>62</v>
      </c>
      <c r="M1108" s="206"/>
      <c r="N1108" s="206"/>
      <c r="O1108" s="206" t="s">
        <v>62</v>
      </c>
      <c r="P1108" s="206" t="s">
        <v>62</v>
      </c>
      <c r="Q1108" s="206" t="s">
        <v>62</v>
      </c>
      <c r="R1108" s="206" t="s">
        <v>62</v>
      </c>
    </row>
    <row r="1109" spans="1:19" s="85" customFormat="1" ht="21" customHeight="1" x14ac:dyDescent="0.2">
      <c r="A1109" s="322"/>
      <c r="B1109" s="148" t="s">
        <v>72</v>
      </c>
      <c r="C1109" s="122"/>
      <c r="D1109" s="122" t="s">
        <v>62</v>
      </c>
      <c r="E1109" s="122"/>
      <c r="F1109" s="122"/>
      <c r="G1109" s="206">
        <f>G1107</f>
        <v>0</v>
      </c>
      <c r="H1109" s="206">
        <f>H1107</f>
        <v>0</v>
      </c>
      <c r="I1109" s="206">
        <f>I1107</f>
        <v>0</v>
      </c>
      <c r="J1109" s="206">
        <f>J1107</f>
        <v>0</v>
      </c>
      <c r="K1109" s="206">
        <f t="shared" si="465"/>
        <v>0</v>
      </c>
      <c r="L1109" s="206" t="s">
        <v>62</v>
      </c>
      <c r="M1109" s="84">
        <v>46022</v>
      </c>
      <c r="N1109" s="84">
        <v>46022</v>
      </c>
      <c r="O1109" s="80"/>
      <c r="P1109" s="206" t="s">
        <v>62</v>
      </c>
      <c r="Q1109" s="80"/>
      <c r="R1109" s="80"/>
    </row>
    <row r="1110" spans="1:19" s="56" customFormat="1" ht="74.45" customHeight="1" x14ac:dyDescent="0.25">
      <c r="A1110" s="320" t="s">
        <v>141</v>
      </c>
      <c r="B1110" s="137" t="s">
        <v>346</v>
      </c>
      <c r="C1110" s="80" t="s">
        <v>59</v>
      </c>
      <c r="D1110" s="81" t="s">
        <v>60</v>
      </c>
      <c r="E1110" s="81" t="s">
        <v>61</v>
      </c>
      <c r="F1110" s="80">
        <v>642</v>
      </c>
      <c r="G1110" s="80"/>
      <c r="H1110" s="80"/>
      <c r="I1110" s="80"/>
      <c r="J1110" s="80"/>
      <c r="K1110" s="80">
        <f t="shared" si="465"/>
        <v>0</v>
      </c>
      <c r="L1110" s="80"/>
      <c r="M1110" s="80" t="s">
        <v>62</v>
      </c>
      <c r="N1110" s="80" t="s">
        <v>62</v>
      </c>
      <c r="O1110" s="80"/>
      <c r="P1110" s="80"/>
      <c r="Q1110" s="80"/>
      <c r="R1110" s="80"/>
      <c r="S1110" s="85"/>
    </row>
    <row r="1111" spans="1:19" s="85" customFormat="1" ht="15.75" x14ac:dyDescent="0.2">
      <c r="A1111" s="321"/>
      <c r="B1111" s="146" t="s">
        <v>70</v>
      </c>
      <c r="C1111" s="122"/>
      <c r="D1111" s="122" t="s">
        <v>62</v>
      </c>
      <c r="E1111" s="122"/>
      <c r="F1111" s="122"/>
      <c r="G1111" s="206">
        <f>G1110</f>
        <v>0</v>
      </c>
      <c r="H1111" s="206">
        <f>H1110</f>
        <v>0</v>
      </c>
      <c r="I1111" s="206">
        <f>I1110</f>
        <v>0</v>
      </c>
      <c r="J1111" s="206">
        <f>J1110</f>
        <v>0</v>
      </c>
      <c r="K1111" s="206">
        <f t="shared" si="465"/>
        <v>0</v>
      </c>
      <c r="L1111" s="206" t="s">
        <v>62</v>
      </c>
      <c r="M1111" s="84">
        <v>46022</v>
      </c>
      <c r="N1111" s="84">
        <v>46022</v>
      </c>
      <c r="O1111" s="80"/>
      <c r="P1111" s="206" t="s">
        <v>62</v>
      </c>
      <c r="Q1111" s="80"/>
      <c r="R1111" s="80"/>
    </row>
    <row r="1112" spans="1:19" s="85" customFormat="1" ht="14.25" x14ac:dyDescent="0.2">
      <c r="A1112" s="321"/>
      <c r="B1112" s="147" t="s">
        <v>76</v>
      </c>
      <c r="C1112" s="122"/>
      <c r="D1112" s="122"/>
      <c r="E1112" s="122"/>
      <c r="F1112" s="122"/>
      <c r="G1112" s="206" t="s">
        <v>62</v>
      </c>
      <c r="H1112" s="206"/>
      <c r="I1112" s="206" t="s">
        <v>62</v>
      </c>
      <c r="J1112" s="206"/>
      <c r="K1112" s="206" t="str">
        <f t="shared" si="465"/>
        <v>X</v>
      </c>
      <c r="L1112" s="206" t="s">
        <v>62</v>
      </c>
      <c r="M1112" s="206"/>
      <c r="N1112" s="206"/>
      <c r="O1112" s="206" t="s">
        <v>62</v>
      </c>
      <c r="P1112" s="206" t="s">
        <v>62</v>
      </c>
      <c r="Q1112" s="206" t="s">
        <v>62</v>
      </c>
      <c r="R1112" s="206" t="s">
        <v>62</v>
      </c>
    </row>
    <row r="1113" spans="1:19" s="85" customFormat="1" ht="65.45" customHeight="1" x14ac:dyDescent="0.2">
      <c r="A1113" s="321"/>
      <c r="B1113" s="148" t="s">
        <v>192</v>
      </c>
      <c r="C1113" s="122"/>
      <c r="D1113" s="122" t="s">
        <v>62</v>
      </c>
      <c r="E1113" s="122"/>
      <c r="F1113" s="122"/>
      <c r="G1113" s="206">
        <f>G1111</f>
        <v>0</v>
      </c>
      <c r="H1113" s="206">
        <f>H1111</f>
        <v>0</v>
      </c>
      <c r="I1113" s="206">
        <f>I1111</f>
        <v>0</v>
      </c>
      <c r="J1113" s="206">
        <f>J1111</f>
        <v>0</v>
      </c>
      <c r="K1113" s="206">
        <f t="shared" si="465"/>
        <v>0</v>
      </c>
      <c r="L1113" s="206" t="s">
        <v>62</v>
      </c>
      <c r="M1113" s="84">
        <v>46022</v>
      </c>
      <c r="N1113" s="84">
        <v>46022</v>
      </c>
      <c r="O1113" s="80"/>
      <c r="P1113" s="206" t="s">
        <v>62</v>
      </c>
      <c r="Q1113" s="80"/>
      <c r="R1113" s="80"/>
    </row>
    <row r="1114" spans="1:19" s="85" customFormat="1" ht="15" customHeight="1" x14ac:dyDescent="0.2">
      <c r="A1114" s="321"/>
      <c r="B1114" s="147" t="s">
        <v>193</v>
      </c>
      <c r="C1114" s="122"/>
      <c r="D1114" s="122"/>
      <c r="E1114" s="122"/>
      <c r="F1114" s="122"/>
      <c r="G1114" s="206" t="s">
        <v>62</v>
      </c>
      <c r="H1114" s="206"/>
      <c r="I1114" s="206" t="s">
        <v>62</v>
      </c>
      <c r="J1114" s="206"/>
      <c r="K1114" s="206" t="str">
        <f t="shared" si="465"/>
        <v>X</v>
      </c>
      <c r="L1114" s="206" t="s">
        <v>62</v>
      </c>
      <c r="M1114" s="206"/>
      <c r="N1114" s="206"/>
      <c r="O1114" s="206" t="s">
        <v>62</v>
      </c>
      <c r="P1114" s="206" t="s">
        <v>62</v>
      </c>
      <c r="Q1114" s="206" t="s">
        <v>62</v>
      </c>
      <c r="R1114" s="206" t="s">
        <v>62</v>
      </c>
    </row>
    <row r="1115" spans="1:19" s="85" customFormat="1" ht="38.65" customHeight="1" x14ac:dyDescent="0.2">
      <c r="A1115" s="321"/>
      <c r="B1115" s="148" t="s">
        <v>330</v>
      </c>
      <c r="C1115" s="122"/>
      <c r="D1115" s="122" t="s">
        <v>62</v>
      </c>
      <c r="E1115" s="122"/>
      <c r="F1115" s="122"/>
      <c r="G1115" s="206">
        <f>G1113</f>
        <v>0</v>
      </c>
      <c r="H1115" s="206">
        <f>H1113</f>
        <v>0</v>
      </c>
      <c r="I1115" s="206">
        <f>I1113</f>
        <v>0</v>
      </c>
      <c r="J1115" s="206">
        <f>J1113</f>
        <v>0</v>
      </c>
      <c r="K1115" s="206">
        <f t="shared" si="465"/>
        <v>0</v>
      </c>
      <c r="L1115" s="206" t="s">
        <v>62</v>
      </c>
      <c r="M1115" s="84">
        <v>46022</v>
      </c>
      <c r="N1115" s="84">
        <v>46022</v>
      </c>
      <c r="O1115" s="80"/>
      <c r="P1115" s="206" t="s">
        <v>62</v>
      </c>
      <c r="Q1115" s="80"/>
      <c r="R1115" s="80"/>
    </row>
    <row r="1116" spans="1:19" s="85" customFormat="1" ht="21" customHeight="1" x14ac:dyDescent="0.2">
      <c r="A1116" s="321"/>
      <c r="B1116" s="147" t="s">
        <v>71</v>
      </c>
      <c r="C1116" s="122"/>
      <c r="D1116" s="122"/>
      <c r="E1116" s="122"/>
      <c r="F1116" s="122"/>
      <c r="G1116" s="206" t="s">
        <v>62</v>
      </c>
      <c r="H1116" s="206"/>
      <c r="I1116" s="206" t="s">
        <v>62</v>
      </c>
      <c r="J1116" s="206"/>
      <c r="K1116" s="206" t="str">
        <f t="shared" si="465"/>
        <v>X</v>
      </c>
      <c r="L1116" s="206" t="s">
        <v>62</v>
      </c>
      <c r="M1116" s="206"/>
      <c r="N1116" s="206"/>
      <c r="O1116" s="206" t="s">
        <v>62</v>
      </c>
      <c r="P1116" s="206" t="s">
        <v>62</v>
      </c>
      <c r="Q1116" s="206" t="s">
        <v>62</v>
      </c>
      <c r="R1116" s="206" t="s">
        <v>62</v>
      </c>
    </row>
    <row r="1117" spans="1:19" s="85" customFormat="1" ht="21" customHeight="1" x14ac:dyDescent="0.2">
      <c r="A1117" s="322"/>
      <c r="B1117" s="148" t="s">
        <v>72</v>
      </c>
      <c r="C1117" s="122"/>
      <c r="D1117" s="122" t="s">
        <v>62</v>
      </c>
      <c r="E1117" s="122"/>
      <c r="F1117" s="122"/>
      <c r="G1117" s="206">
        <f>G1115</f>
        <v>0</v>
      </c>
      <c r="H1117" s="206">
        <f>H1115</f>
        <v>0</v>
      </c>
      <c r="I1117" s="206">
        <f>I1115</f>
        <v>0</v>
      </c>
      <c r="J1117" s="206">
        <f>J1115</f>
        <v>0</v>
      </c>
      <c r="K1117" s="206">
        <f t="shared" si="465"/>
        <v>0</v>
      </c>
      <c r="L1117" s="206" t="s">
        <v>62</v>
      </c>
      <c r="M1117" s="84">
        <v>46022</v>
      </c>
      <c r="N1117" s="84">
        <v>46022</v>
      </c>
      <c r="O1117" s="80"/>
      <c r="P1117" s="206" t="s">
        <v>62</v>
      </c>
      <c r="Q1117" s="80"/>
      <c r="R1117" s="80"/>
    </row>
    <row r="1118" spans="1:19" s="56" customFormat="1" ht="74.45" customHeight="1" x14ac:dyDescent="0.25">
      <c r="A1118" s="320" t="s">
        <v>140</v>
      </c>
      <c r="B1118" s="137" t="s">
        <v>346</v>
      </c>
      <c r="C1118" s="80" t="s">
        <v>59</v>
      </c>
      <c r="D1118" s="81" t="s">
        <v>60</v>
      </c>
      <c r="E1118" s="81" t="s">
        <v>61</v>
      </c>
      <c r="F1118" s="80">
        <v>642</v>
      </c>
      <c r="G1118" s="80">
        <v>1</v>
      </c>
      <c r="H1118" s="80">
        <v>1</v>
      </c>
      <c r="I1118" s="80"/>
      <c r="J1118" s="80"/>
      <c r="K1118" s="80">
        <f t="shared" si="465"/>
        <v>1</v>
      </c>
      <c r="L1118" s="80"/>
      <c r="M1118" s="80" t="s">
        <v>62</v>
      </c>
      <c r="N1118" s="80" t="s">
        <v>62</v>
      </c>
      <c r="O1118" s="80">
        <v>164720</v>
      </c>
      <c r="P1118" s="80"/>
      <c r="Q1118" s="80"/>
      <c r="R1118" s="80"/>
      <c r="S1118" s="85"/>
    </row>
    <row r="1119" spans="1:19" s="85" customFormat="1" ht="15.75" x14ac:dyDescent="0.2">
      <c r="A1119" s="321"/>
      <c r="B1119" s="146" t="s">
        <v>70</v>
      </c>
      <c r="C1119" s="122"/>
      <c r="D1119" s="122" t="s">
        <v>62</v>
      </c>
      <c r="E1119" s="122"/>
      <c r="F1119" s="122"/>
      <c r="G1119" s="206">
        <f>G1118</f>
        <v>1</v>
      </c>
      <c r="H1119" s="206">
        <f>H1118</f>
        <v>1</v>
      </c>
      <c r="I1119" s="206">
        <f>I1118</f>
        <v>0</v>
      </c>
      <c r="J1119" s="206">
        <f>J1118</f>
        <v>0</v>
      </c>
      <c r="K1119" s="206">
        <f t="shared" si="465"/>
        <v>1</v>
      </c>
      <c r="L1119" s="206" t="s">
        <v>62</v>
      </c>
      <c r="M1119" s="84">
        <v>46022</v>
      </c>
      <c r="N1119" s="84">
        <v>46022</v>
      </c>
      <c r="O1119" s="80"/>
      <c r="P1119" s="206" t="s">
        <v>62</v>
      </c>
      <c r="Q1119" s="80"/>
      <c r="R1119" s="80"/>
    </row>
    <row r="1120" spans="1:19" s="85" customFormat="1" ht="14.25" x14ac:dyDescent="0.2">
      <c r="A1120" s="321"/>
      <c r="B1120" s="147" t="s">
        <v>76</v>
      </c>
      <c r="C1120" s="122"/>
      <c r="D1120" s="122"/>
      <c r="E1120" s="122"/>
      <c r="F1120" s="122"/>
      <c r="G1120" s="206" t="s">
        <v>62</v>
      </c>
      <c r="H1120" s="206"/>
      <c r="I1120" s="206" t="s">
        <v>62</v>
      </c>
      <c r="J1120" s="206"/>
      <c r="K1120" s="206" t="str">
        <f t="shared" si="465"/>
        <v>X</v>
      </c>
      <c r="L1120" s="206" t="s">
        <v>62</v>
      </c>
      <c r="M1120" s="206"/>
      <c r="N1120" s="206"/>
      <c r="O1120" s="206" t="s">
        <v>62</v>
      </c>
      <c r="P1120" s="206" t="s">
        <v>62</v>
      </c>
      <c r="Q1120" s="206" t="s">
        <v>62</v>
      </c>
      <c r="R1120" s="206" t="s">
        <v>62</v>
      </c>
    </row>
    <row r="1121" spans="1:19" s="85" customFormat="1" ht="65.45" customHeight="1" x14ac:dyDescent="0.2">
      <c r="A1121" s="321"/>
      <c r="B1121" s="148" t="s">
        <v>192</v>
      </c>
      <c r="C1121" s="122"/>
      <c r="D1121" s="122" t="s">
        <v>62</v>
      </c>
      <c r="E1121" s="122"/>
      <c r="F1121" s="122"/>
      <c r="G1121" s="206">
        <f>G1119</f>
        <v>1</v>
      </c>
      <c r="H1121" s="206">
        <f>H1119</f>
        <v>1</v>
      </c>
      <c r="I1121" s="206">
        <f>I1119</f>
        <v>0</v>
      </c>
      <c r="J1121" s="206">
        <f>J1119</f>
        <v>0</v>
      </c>
      <c r="K1121" s="206">
        <f t="shared" si="465"/>
        <v>1</v>
      </c>
      <c r="L1121" s="206" t="s">
        <v>62</v>
      </c>
      <c r="M1121" s="84">
        <v>46022</v>
      </c>
      <c r="N1121" s="84">
        <v>46022</v>
      </c>
      <c r="O1121" s="80"/>
      <c r="P1121" s="206" t="s">
        <v>62</v>
      </c>
      <c r="Q1121" s="80"/>
      <c r="R1121" s="80"/>
    </row>
    <row r="1122" spans="1:19" s="85" customFormat="1" ht="15" customHeight="1" x14ac:dyDescent="0.2">
      <c r="A1122" s="321"/>
      <c r="B1122" s="147" t="s">
        <v>193</v>
      </c>
      <c r="C1122" s="122"/>
      <c r="D1122" s="122"/>
      <c r="E1122" s="122"/>
      <c r="F1122" s="122"/>
      <c r="G1122" s="206" t="s">
        <v>62</v>
      </c>
      <c r="H1122" s="206"/>
      <c r="I1122" s="206" t="s">
        <v>62</v>
      </c>
      <c r="J1122" s="206"/>
      <c r="K1122" s="206" t="str">
        <f t="shared" si="465"/>
        <v>X</v>
      </c>
      <c r="L1122" s="206" t="s">
        <v>62</v>
      </c>
      <c r="M1122" s="206"/>
      <c r="N1122" s="206"/>
      <c r="O1122" s="206" t="s">
        <v>62</v>
      </c>
      <c r="P1122" s="206" t="s">
        <v>62</v>
      </c>
      <c r="Q1122" s="206" t="s">
        <v>62</v>
      </c>
      <c r="R1122" s="206" t="s">
        <v>62</v>
      </c>
    </row>
    <row r="1123" spans="1:19" s="85" customFormat="1" ht="38.65" customHeight="1" x14ac:dyDescent="0.2">
      <c r="A1123" s="321"/>
      <c r="B1123" s="148" t="s">
        <v>330</v>
      </c>
      <c r="C1123" s="122"/>
      <c r="D1123" s="122" t="s">
        <v>62</v>
      </c>
      <c r="E1123" s="122"/>
      <c r="F1123" s="122"/>
      <c r="G1123" s="206">
        <f>G1121</f>
        <v>1</v>
      </c>
      <c r="H1123" s="206">
        <f>H1121</f>
        <v>1</v>
      </c>
      <c r="I1123" s="206">
        <f>I1121</f>
        <v>0</v>
      </c>
      <c r="J1123" s="206">
        <f>J1121</f>
        <v>0</v>
      </c>
      <c r="K1123" s="206">
        <f t="shared" si="465"/>
        <v>1</v>
      </c>
      <c r="L1123" s="206" t="s">
        <v>62</v>
      </c>
      <c r="M1123" s="84">
        <v>46022</v>
      </c>
      <c r="N1123" s="84">
        <v>46022</v>
      </c>
      <c r="O1123" s="80"/>
      <c r="P1123" s="206" t="s">
        <v>62</v>
      </c>
      <c r="Q1123" s="80"/>
      <c r="R1123" s="80"/>
    </row>
    <row r="1124" spans="1:19" s="85" customFormat="1" ht="21" customHeight="1" x14ac:dyDescent="0.2">
      <c r="A1124" s="321"/>
      <c r="B1124" s="147" t="s">
        <v>71</v>
      </c>
      <c r="C1124" s="122"/>
      <c r="D1124" s="122"/>
      <c r="E1124" s="122"/>
      <c r="F1124" s="122"/>
      <c r="G1124" s="206" t="s">
        <v>62</v>
      </c>
      <c r="H1124" s="206"/>
      <c r="I1124" s="206" t="s">
        <v>62</v>
      </c>
      <c r="J1124" s="206"/>
      <c r="K1124" s="206" t="str">
        <f t="shared" si="465"/>
        <v>X</v>
      </c>
      <c r="L1124" s="206" t="s">
        <v>62</v>
      </c>
      <c r="M1124" s="206"/>
      <c r="N1124" s="206"/>
      <c r="O1124" s="206" t="s">
        <v>62</v>
      </c>
      <c r="P1124" s="206" t="s">
        <v>62</v>
      </c>
      <c r="Q1124" s="206" t="s">
        <v>62</v>
      </c>
      <c r="R1124" s="206" t="s">
        <v>62</v>
      </c>
    </row>
    <row r="1125" spans="1:19" s="85" customFormat="1" ht="21" customHeight="1" x14ac:dyDescent="0.2">
      <c r="A1125" s="322"/>
      <c r="B1125" s="148" t="s">
        <v>72</v>
      </c>
      <c r="C1125" s="122"/>
      <c r="D1125" s="122" t="s">
        <v>62</v>
      </c>
      <c r="E1125" s="122"/>
      <c r="F1125" s="122"/>
      <c r="G1125" s="206">
        <f>G1123</f>
        <v>1</v>
      </c>
      <c r="H1125" s="206">
        <f>H1123</f>
        <v>1</v>
      </c>
      <c r="I1125" s="206">
        <f>I1123</f>
        <v>0</v>
      </c>
      <c r="J1125" s="206">
        <f>J1123</f>
        <v>0</v>
      </c>
      <c r="K1125" s="206">
        <f t="shared" si="465"/>
        <v>1</v>
      </c>
      <c r="L1125" s="206" t="s">
        <v>62</v>
      </c>
      <c r="M1125" s="84">
        <v>46022</v>
      </c>
      <c r="N1125" s="84">
        <v>46022</v>
      </c>
      <c r="O1125" s="80"/>
      <c r="P1125" s="206" t="s">
        <v>62</v>
      </c>
      <c r="Q1125" s="80"/>
      <c r="R1125" s="80"/>
    </row>
    <row r="1126" spans="1:19" s="56" customFormat="1" ht="74.45" customHeight="1" x14ac:dyDescent="0.25">
      <c r="A1126" s="320" t="s">
        <v>139</v>
      </c>
      <c r="B1126" s="137" t="s">
        <v>346</v>
      </c>
      <c r="C1126" s="80" t="s">
        <v>59</v>
      </c>
      <c r="D1126" s="81" t="s">
        <v>60</v>
      </c>
      <c r="E1126" s="81" t="s">
        <v>61</v>
      </c>
      <c r="F1126" s="80">
        <v>642</v>
      </c>
      <c r="G1126" s="80"/>
      <c r="H1126" s="80"/>
      <c r="I1126" s="80"/>
      <c r="J1126" s="80"/>
      <c r="K1126" s="80">
        <f t="shared" si="465"/>
        <v>0</v>
      </c>
      <c r="L1126" s="80"/>
      <c r="M1126" s="80" t="s">
        <v>62</v>
      </c>
      <c r="N1126" s="80" t="s">
        <v>62</v>
      </c>
      <c r="O1126" s="80"/>
      <c r="P1126" s="80"/>
      <c r="Q1126" s="80"/>
      <c r="R1126" s="80"/>
      <c r="S1126" s="85"/>
    </row>
    <row r="1127" spans="1:19" s="85" customFormat="1" ht="15.75" x14ac:dyDescent="0.2">
      <c r="A1127" s="321"/>
      <c r="B1127" s="146" t="s">
        <v>70</v>
      </c>
      <c r="C1127" s="122"/>
      <c r="D1127" s="122" t="s">
        <v>62</v>
      </c>
      <c r="E1127" s="122"/>
      <c r="F1127" s="122"/>
      <c r="G1127" s="206">
        <f>G1126</f>
        <v>0</v>
      </c>
      <c r="H1127" s="206">
        <f>H1126</f>
        <v>0</v>
      </c>
      <c r="I1127" s="206">
        <f>I1126</f>
        <v>0</v>
      </c>
      <c r="J1127" s="206">
        <f>J1126</f>
        <v>0</v>
      </c>
      <c r="K1127" s="206">
        <f t="shared" si="465"/>
        <v>0</v>
      </c>
      <c r="L1127" s="206" t="s">
        <v>62</v>
      </c>
      <c r="M1127" s="84">
        <v>46022</v>
      </c>
      <c r="N1127" s="84">
        <v>46022</v>
      </c>
      <c r="O1127" s="80"/>
      <c r="P1127" s="206" t="s">
        <v>62</v>
      </c>
      <c r="Q1127" s="80"/>
      <c r="R1127" s="80"/>
    </row>
    <row r="1128" spans="1:19" s="85" customFormat="1" ht="14.25" x14ac:dyDescent="0.2">
      <c r="A1128" s="321"/>
      <c r="B1128" s="147" t="s">
        <v>76</v>
      </c>
      <c r="C1128" s="122"/>
      <c r="D1128" s="122"/>
      <c r="E1128" s="122"/>
      <c r="F1128" s="122"/>
      <c r="G1128" s="206" t="s">
        <v>62</v>
      </c>
      <c r="H1128" s="206"/>
      <c r="I1128" s="206" t="s">
        <v>62</v>
      </c>
      <c r="J1128" s="206"/>
      <c r="K1128" s="206" t="str">
        <f t="shared" si="465"/>
        <v>X</v>
      </c>
      <c r="L1128" s="206" t="s">
        <v>62</v>
      </c>
      <c r="M1128" s="206"/>
      <c r="N1128" s="206"/>
      <c r="O1128" s="206" t="s">
        <v>62</v>
      </c>
      <c r="P1128" s="206" t="s">
        <v>62</v>
      </c>
      <c r="Q1128" s="206" t="s">
        <v>62</v>
      </c>
      <c r="R1128" s="206" t="s">
        <v>62</v>
      </c>
    </row>
    <row r="1129" spans="1:19" s="85" customFormat="1" ht="65.45" customHeight="1" x14ac:dyDescent="0.2">
      <c r="A1129" s="321"/>
      <c r="B1129" s="148" t="s">
        <v>192</v>
      </c>
      <c r="C1129" s="122"/>
      <c r="D1129" s="122" t="s">
        <v>62</v>
      </c>
      <c r="E1129" s="122"/>
      <c r="F1129" s="122"/>
      <c r="G1129" s="206">
        <f>G1127</f>
        <v>0</v>
      </c>
      <c r="H1129" s="206">
        <f>H1127</f>
        <v>0</v>
      </c>
      <c r="I1129" s="206">
        <f>I1127</f>
        <v>0</v>
      </c>
      <c r="J1129" s="206">
        <f>J1127</f>
        <v>0</v>
      </c>
      <c r="K1129" s="206">
        <f t="shared" si="465"/>
        <v>0</v>
      </c>
      <c r="L1129" s="206" t="s">
        <v>62</v>
      </c>
      <c r="M1129" s="84">
        <v>46022</v>
      </c>
      <c r="N1129" s="84">
        <v>46022</v>
      </c>
      <c r="O1129" s="80"/>
      <c r="P1129" s="206" t="s">
        <v>62</v>
      </c>
      <c r="Q1129" s="80"/>
      <c r="R1129" s="80"/>
    </row>
    <row r="1130" spans="1:19" s="85" customFormat="1" ht="15" customHeight="1" x14ac:dyDescent="0.2">
      <c r="A1130" s="321"/>
      <c r="B1130" s="147" t="s">
        <v>193</v>
      </c>
      <c r="C1130" s="122"/>
      <c r="D1130" s="122"/>
      <c r="E1130" s="122"/>
      <c r="F1130" s="122"/>
      <c r="G1130" s="206" t="s">
        <v>62</v>
      </c>
      <c r="H1130" s="206"/>
      <c r="I1130" s="206" t="s">
        <v>62</v>
      </c>
      <c r="J1130" s="206"/>
      <c r="K1130" s="206" t="str">
        <f t="shared" si="465"/>
        <v>X</v>
      </c>
      <c r="L1130" s="206" t="s">
        <v>62</v>
      </c>
      <c r="M1130" s="206"/>
      <c r="N1130" s="206"/>
      <c r="O1130" s="206" t="s">
        <v>62</v>
      </c>
      <c r="P1130" s="206" t="s">
        <v>62</v>
      </c>
      <c r="Q1130" s="206" t="s">
        <v>62</v>
      </c>
      <c r="R1130" s="206" t="s">
        <v>62</v>
      </c>
    </row>
    <row r="1131" spans="1:19" s="85" customFormat="1" ht="38.65" customHeight="1" x14ac:dyDescent="0.2">
      <c r="A1131" s="321"/>
      <c r="B1131" s="148" t="s">
        <v>330</v>
      </c>
      <c r="C1131" s="122"/>
      <c r="D1131" s="122" t="s">
        <v>62</v>
      </c>
      <c r="E1131" s="122"/>
      <c r="F1131" s="122"/>
      <c r="G1131" s="206">
        <f>G1129</f>
        <v>0</v>
      </c>
      <c r="H1131" s="206">
        <f>H1129</f>
        <v>0</v>
      </c>
      <c r="I1131" s="206">
        <f>I1129</f>
        <v>0</v>
      </c>
      <c r="J1131" s="206">
        <f>J1129</f>
        <v>0</v>
      </c>
      <c r="K1131" s="206">
        <f t="shared" si="465"/>
        <v>0</v>
      </c>
      <c r="L1131" s="206" t="s">
        <v>62</v>
      </c>
      <c r="M1131" s="84">
        <v>46022</v>
      </c>
      <c r="N1131" s="84">
        <v>46022</v>
      </c>
      <c r="O1131" s="80"/>
      <c r="P1131" s="206" t="s">
        <v>62</v>
      </c>
      <c r="Q1131" s="80"/>
      <c r="R1131" s="80"/>
    </row>
    <row r="1132" spans="1:19" s="85" customFormat="1" ht="21" customHeight="1" x14ac:dyDescent="0.2">
      <c r="A1132" s="321"/>
      <c r="B1132" s="147" t="s">
        <v>71</v>
      </c>
      <c r="C1132" s="122"/>
      <c r="D1132" s="122"/>
      <c r="E1132" s="122"/>
      <c r="F1132" s="122"/>
      <c r="G1132" s="206" t="s">
        <v>62</v>
      </c>
      <c r="H1132" s="206"/>
      <c r="I1132" s="206" t="s">
        <v>62</v>
      </c>
      <c r="J1132" s="206"/>
      <c r="K1132" s="206" t="str">
        <f t="shared" si="465"/>
        <v>X</v>
      </c>
      <c r="L1132" s="206" t="s">
        <v>62</v>
      </c>
      <c r="M1132" s="206"/>
      <c r="N1132" s="206"/>
      <c r="O1132" s="206" t="s">
        <v>62</v>
      </c>
      <c r="P1132" s="206" t="s">
        <v>62</v>
      </c>
      <c r="Q1132" s="206" t="s">
        <v>62</v>
      </c>
      <c r="R1132" s="206" t="s">
        <v>62</v>
      </c>
    </row>
    <row r="1133" spans="1:19" s="85" customFormat="1" ht="21" customHeight="1" x14ac:dyDescent="0.2">
      <c r="A1133" s="322"/>
      <c r="B1133" s="148" t="s">
        <v>72</v>
      </c>
      <c r="C1133" s="122"/>
      <c r="D1133" s="122" t="s">
        <v>62</v>
      </c>
      <c r="E1133" s="122"/>
      <c r="F1133" s="122"/>
      <c r="G1133" s="206">
        <f>G1131</f>
        <v>0</v>
      </c>
      <c r="H1133" s="206">
        <f>H1131</f>
        <v>0</v>
      </c>
      <c r="I1133" s="206">
        <f>I1131</f>
        <v>0</v>
      </c>
      <c r="J1133" s="206">
        <f>J1131</f>
        <v>0</v>
      </c>
      <c r="K1133" s="206">
        <f t="shared" si="465"/>
        <v>0</v>
      </c>
      <c r="L1133" s="206" t="s">
        <v>62</v>
      </c>
      <c r="M1133" s="84">
        <v>46022</v>
      </c>
      <c r="N1133" s="84">
        <v>46022</v>
      </c>
      <c r="O1133" s="80"/>
      <c r="P1133" s="206" t="s">
        <v>62</v>
      </c>
      <c r="Q1133" s="80"/>
      <c r="R1133" s="80"/>
    </row>
    <row r="1134" spans="1:19" s="56" customFormat="1" ht="74.45" customHeight="1" x14ac:dyDescent="0.25">
      <c r="A1134" s="320" t="s">
        <v>138</v>
      </c>
      <c r="B1134" s="137" t="s">
        <v>346</v>
      </c>
      <c r="C1134" s="80" t="s">
        <v>59</v>
      </c>
      <c r="D1134" s="81" t="s">
        <v>60</v>
      </c>
      <c r="E1134" s="81" t="s">
        <v>61</v>
      </c>
      <c r="F1134" s="80">
        <v>642</v>
      </c>
      <c r="G1134" s="80">
        <v>1</v>
      </c>
      <c r="H1134" s="80">
        <v>1</v>
      </c>
      <c r="I1134" s="80"/>
      <c r="J1134" s="80"/>
      <c r="K1134" s="80">
        <f t="shared" si="465"/>
        <v>1</v>
      </c>
      <c r="L1134" s="80"/>
      <c r="M1134" s="80" t="s">
        <v>62</v>
      </c>
      <c r="N1134" s="80" t="s">
        <v>62</v>
      </c>
      <c r="O1134" s="80">
        <v>210000</v>
      </c>
      <c r="P1134" s="80"/>
      <c r="Q1134" s="80">
        <v>139000</v>
      </c>
      <c r="R1134" s="80"/>
      <c r="S1134" s="85"/>
    </row>
    <row r="1135" spans="1:19" s="85" customFormat="1" ht="15.75" x14ac:dyDescent="0.2">
      <c r="A1135" s="321"/>
      <c r="B1135" s="146" t="s">
        <v>70</v>
      </c>
      <c r="C1135" s="122"/>
      <c r="D1135" s="122" t="s">
        <v>62</v>
      </c>
      <c r="E1135" s="122"/>
      <c r="F1135" s="122"/>
      <c r="G1135" s="206">
        <f>G1134</f>
        <v>1</v>
      </c>
      <c r="H1135" s="206">
        <f>H1134</f>
        <v>1</v>
      </c>
      <c r="I1135" s="206">
        <f>I1134</f>
        <v>0</v>
      </c>
      <c r="J1135" s="206">
        <f>J1134</f>
        <v>0</v>
      </c>
      <c r="K1135" s="206">
        <f t="shared" si="465"/>
        <v>1</v>
      </c>
      <c r="L1135" s="206" t="s">
        <v>62</v>
      </c>
      <c r="M1135" s="84">
        <v>46022</v>
      </c>
      <c r="N1135" s="84">
        <v>46022</v>
      </c>
      <c r="O1135" s="80"/>
      <c r="P1135" s="206" t="s">
        <v>62</v>
      </c>
      <c r="Q1135" s="80"/>
      <c r="R1135" s="80"/>
    </row>
    <row r="1136" spans="1:19" s="85" customFormat="1" ht="14.25" x14ac:dyDescent="0.2">
      <c r="A1136" s="321"/>
      <c r="B1136" s="147" t="s">
        <v>76</v>
      </c>
      <c r="C1136" s="122"/>
      <c r="D1136" s="122"/>
      <c r="E1136" s="122"/>
      <c r="F1136" s="122"/>
      <c r="G1136" s="206" t="s">
        <v>62</v>
      </c>
      <c r="H1136" s="206"/>
      <c r="I1136" s="206" t="s">
        <v>62</v>
      </c>
      <c r="J1136" s="206"/>
      <c r="K1136" s="206" t="str">
        <f t="shared" si="465"/>
        <v>X</v>
      </c>
      <c r="L1136" s="206" t="s">
        <v>62</v>
      </c>
      <c r="M1136" s="206"/>
      <c r="N1136" s="206"/>
      <c r="O1136" s="206" t="s">
        <v>62</v>
      </c>
      <c r="P1136" s="206" t="s">
        <v>62</v>
      </c>
      <c r="Q1136" s="206" t="s">
        <v>62</v>
      </c>
      <c r="R1136" s="206" t="s">
        <v>62</v>
      </c>
    </row>
    <row r="1137" spans="1:19" s="85" customFormat="1" ht="65.45" customHeight="1" x14ac:dyDescent="0.2">
      <c r="A1137" s="321"/>
      <c r="B1137" s="148" t="s">
        <v>192</v>
      </c>
      <c r="C1137" s="122"/>
      <c r="D1137" s="122" t="s">
        <v>62</v>
      </c>
      <c r="E1137" s="122"/>
      <c r="F1137" s="122"/>
      <c r="G1137" s="206">
        <f>G1135</f>
        <v>1</v>
      </c>
      <c r="H1137" s="206">
        <f>H1135</f>
        <v>1</v>
      </c>
      <c r="I1137" s="206">
        <f>I1135</f>
        <v>0</v>
      </c>
      <c r="J1137" s="206">
        <f>J1135</f>
        <v>0</v>
      </c>
      <c r="K1137" s="206">
        <f t="shared" si="465"/>
        <v>1</v>
      </c>
      <c r="L1137" s="206" t="s">
        <v>62</v>
      </c>
      <c r="M1137" s="84">
        <v>46022</v>
      </c>
      <c r="N1137" s="84">
        <v>46022</v>
      </c>
      <c r="O1137" s="80"/>
      <c r="P1137" s="206" t="s">
        <v>62</v>
      </c>
      <c r="Q1137" s="80"/>
      <c r="R1137" s="80"/>
    </row>
    <row r="1138" spans="1:19" s="85" customFormat="1" ht="15" customHeight="1" x14ac:dyDescent="0.2">
      <c r="A1138" s="321"/>
      <c r="B1138" s="147" t="s">
        <v>193</v>
      </c>
      <c r="C1138" s="122"/>
      <c r="D1138" s="122"/>
      <c r="E1138" s="122"/>
      <c r="F1138" s="122"/>
      <c r="G1138" s="206" t="s">
        <v>62</v>
      </c>
      <c r="H1138" s="206"/>
      <c r="I1138" s="206" t="s">
        <v>62</v>
      </c>
      <c r="J1138" s="206"/>
      <c r="K1138" s="206" t="str">
        <f t="shared" si="465"/>
        <v>X</v>
      </c>
      <c r="L1138" s="206" t="s">
        <v>62</v>
      </c>
      <c r="M1138" s="206"/>
      <c r="N1138" s="206"/>
      <c r="O1138" s="206" t="s">
        <v>62</v>
      </c>
      <c r="P1138" s="206" t="s">
        <v>62</v>
      </c>
      <c r="Q1138" s="206" t="s">
        <v>62</v>
      </c>
      <c r="R1138" s="206" t="s">
        <v>62</v>
      </c>
    </row>
    <row r="1139" spans="1:19" s="85" customFormat="1" ht="38.65" customHeight="1" x14ac:dyDescent="0.2">
      <c r="A1139" s="321"/>
      <c r="B1139" s="148" t="s">
        <v>330</v>
      </c>
      <c r="C1139" s="122"/>
      <c r="D1139" s="122" t="s">
        <v>62</v>
      </c>
      <c r="E1139" s="122"/>
      <c r="F1139" s="122"/>
      <c r="G1139" s="206">
        <f>G1137</f>
        <v>1</v>
      </c>
      <c r="H1139" s="206">
        <f>H1137</f>
        <v>1</v>
      </c>
      <c r="I1139" s="206">
        <f>I1137</f>
        <v>0</v>
      </c>
      <c r="J1139" s="206">
        <f>J1137</f>
        <v>0</v>
      </c>
      <c r="K1139" s="206">
        <f t="shared" si="465"/>
        <v>1</v>
      </c>
      <c r="L1139" s="206" t="s">
        <v>62</v>
      </c>
      <c r="M1139" s="84">
        <v>46022</v>
      </c>
      <c r="N1139" s="84">
        <v>46022</v>
      </c>
      <c r="O1139" s="80"/>
      <c r="P1139" s="206" t="s">
        <v>62</v>
      </c>
      <c r="Q1139" s="80"/>
      <c r="R1139" s="80"/>
    </row>
    <row r="1140" spans="1:19" s="85" customFormat="1" ht="21" customHeight="1" x14ac:dyDescent="0.2">
      <c r="A1140" s="321"/>
      <c r="B1140" s="147" t="s">
        <v>71</v>
      </c>
      <c r="C1140" s="122"/>
      <c r="D1140" s="122"/>
      <c r="E1140" s="122"/>
      <c r="F1140" s="122"/>
      <c r="G1140" s="206" t="s">
        <v>62</v>
      </c>
      <c r="H1140" s="206"/>
      <c r="I1140" s="206" t="s">
        <v>62</v>
      </c>
      <c r="J1140" s="206"/>
      <c r="K1140" s="206" t="str">
        <f t="shared" si="465"/>
        <v>X</v>
      </c>
      <c r="L1140" s="206" t="s">
        <v>62</v>
      </c>
      <c r="M1140" s="206"/>
      <c r="N1140" s="206"/>
      <c r="O1140" s="206" t="s">
        <v>62</v>
      </c>
      <c r="P1140" s="206" t="s">
        <v>62</v>
      </c>
      <c r="Q1140" s="206" t="s">
        <v>62</v>
      </c>
      <c r="R1140" s="206" t="s">
        <v>62</v>
      </c>
    </row>
    <row r="1141" spans="1:19" s="85" customFormat="1" ht="21" customHeight="1" x14ac:dyDescent="0.2">
      <c r="A1141" s="322"/>
      <c r="B1141" s="148" t="s">
        <v>72</v>
      </c>
      <c r="C1141" s="122"/>
      <c r="D1141" s="122" t="s">
        <v>62</v>
      </c>
      <c r="E1141" s="122"/>
      <c r="F1141" s="122"/>
      <c r="G1141" s="206">
        <f>G1139</f>
        <v>1</v>
      </c>
      <c r="H1141" s="206">
        <f>H1139</f>
        <v>1</v>
      </c>
      <c r="I1141" s="206">
        <f>I1139</f>
        <v>0</v>
      </c>
      <c r="J1141" s="206">
        <f>J1139</f>
        <v>0</v>
      </c>
      <c r="K1141" s="206">
        <f t="shared" si="465"/>
        <v>1</v>
      </c>
      <c r="L1141" s="206" t="s">
        <v>62</v>
      </c>
      <c r="M1141" s="84">
        <v>46022</v>
      </c>
      <c r="N1141" s="84">
        <v>46022</v>
      </c>
      <c r="O1141" s="80"/>
      <c r="P1141" s="206" t="s">
        <v>62</v>
      </c>
      <c r="Q1141" s="80"/>
      <c r="R1141" s="80"/>
    </row>
    <row r="1142" spans="1:19" s="56" customFormat="1" ht="74.45" customHeight="1" x14ac:dyDescent="0.25">
      <c r="A1142" s="320" t="s">
        <v>137</v>
      </c>
      <c r="B1142" s="137" t="s">
        <v>346</v>
      </c>
      <c r="C1142" s="80" t="s">
        <v>59</v>
      </c>
      <c r="D1142" s="81" t="s">
        <v>60</v>
      </c>
      <c r="E1142" s="81" t="s">
        <v>61</v>
      </c>
      <c r="F1142" s="80">
        <v>642</v>
      </c>
      <c r="G1142" s="80">
        <v>1</v>
      </c>
      <c r="H1142" s="80">
        <v>1</v>
      </c>
      <c r="I1142" s="80"/>
      <c r="J1142" s="80"/>
      <c r="K1142" s="80">
        <f t="shared" si="465"/>
        <v>1</v>
      </c>
      <c r="L1142" s="80"/>
      <c r="M1142" s="80" t="s">
        <v>62</v>
      </c>
      <c r="N1142" s="80" t="s">
        <v>62</v>
      </c>
      <c r="O1142" s="80">
        <v>250000</v>
      </c>
      <c r="P1142" s="80"/>
      <c r="Q1142" s="80"/>
      <c r="R1142" s="80"/>
      <c r="S1142" s="85"/>
    </row>
    <row r="1143" spans="1:19" s="85" customFormat="1" ht="15.75" x14ac:dyDescent="0.2">
      <c r="A1143" s="321"/>
      <c r="B1143" s="146" t="s">
        <v>70</v>
      </c>
      <c r="C1143" s="122"/>
      <c r="D1143" s="122" t="s">
        <v>62</v>
      </c>
      <c r="E1143" s="122"/>
      <c r="F1143" s="122"/>
      <c r="G1143" s="206">
        <f>G1142</f>
        <v>1</v>
      </c>
      <c r="H1143" s="206">
        <f>H1142</f>
        <v>1</v>
      </c>
      <c r="I1143" s="206">
        <f>I1142</f>
        <v>0</v>
      </c>
      <c r="J1143" s="206">
        <f>J1142</f>
        <v>0</v>
      </c>
      <c r="K1143" s="206">
        <f t="shared" si="465"/>
        <v>1</v>
      </c>
      <c r="L1143" s="206" t="s">
        <v>62</v>
      </c>
      <c r="M1143" s="84">
        <v>46022</v>
      </c>
      <c r="N1143" s="84">
        <v>46022</v>
      </c>
      <c r="O1143" s="80"/>
      <c r="P1143" s="206" t="s">
        <v>62</v>
      </c>
      <c r="Q1143" s="80"/>
      <c r="R1143" s="80"/>
    </row>
    <row r="1144" spans="1:19" s="85" customFormat="1" ht="14.25" x14ac:dyDescent="0.2">
      <c r="A1144" s="321"/>
      <c r="B1144" s="147" t="s">
        <v>76</v>
      </c>
      <c r="C1144" s="122"/>
      <c r="D1144" s="122"/>
      <c r="E1144" s="122"/>
      <c r="F1144" s="122"/>
      <c r="G1144" s="206" t="s">
        <v>62</v>
      </c>
      <c r="H1144" s="206"/>
      <c r="I1144" s="206" t="s">
        <v>62</v>
      </c>
      <c r="J1144" s="206"/>
      <c r="K1144" s="206" t="str">
        <f t="shared" si="465"/>
        <v>X</v>
      </c>
      <c r="L1144" s="206" t="s">
        <v>62</v>
      </c>
      <c r="M1144" s="206"/>
      <c r="N1144" s="206"/>
      <c r="O1144" s="206" t="s">
        <v>62</v>
      </c>
      <c r="P1144" s="206" t="s">
        <v>62</v>
      </c>
      <c r="Q1144" s="206" t="s">
        <v>62</v>
      </c>
      <c r="R1144" s="206" t="s">
        <v>62</v>
      </c>
    </row>
    <row r="1145" spans="1:19" s="85" customFormat="1" ht="65.45" customHeight="1" x14ac:dyDescent="0.2">
      <c r="A1145" s="321"/>
      <c r="B1145" s="148" t="s">
        <v>192</v>
      </c>
      <c r="C1145" s="122"/>
      <c r="D1145" s="122" t="s">
        <v>62</v>
      </c>
      <c r="E1145" s="122"/>
      <c r="F1145" s="122"/>
      <c r="G1145" s="206">
        <f>G1143</f>
        <v>1</v>
      </c>
      <c r="H1145" s="206">
        <f>H1143</f>
        <v>1</v>
      </c>
      <c r="I1145" s="206">
        <f>I1143</f>
        <v>0</v>
      </c>
      <c r="J1145" s="206">
        <f>J1143</f>
        <v>0</v>
      </c>
      <c r="K1145" s="206">
        <f t="shared" si="465"/>
        <v>1</v>
      </c>
      <c r="L1145" s="206" t="s">
        <v>62</v>
      </c>
      <c r="M1145" s="84">
        <v>46022</v>
      </c>
      <c r="N1145" s="84">
        <v>46022</v>
      </c>
      <c r="O1145" s="80"/>
      <c r="P1145" s="206" t="s">
        <v>62</v>
      </c>
      <c r="Q1145" s="80"/>
      <c r="R1145" s="80"/>
    </row>
    <row r="1146" spans="1:19" s="85" customFormat="1" ht="15" customHeight="1" x14ac:dyDescent="0.2">
      <c r="A1146" s="321"/>
      <c r="B1146" s="147" t="s">
        <v>193</v>
      </c>
      <c r="C1146" s="122"/>
      <c r="D1146" s="122"/>
      <c r="E1146" s="122"/>
      <c r="F1146" s="122"/>
      <c r="G1146" s="206" t="s">
        <v>62</v>
      </c>
      <c r="H1146" s="206"/>
      <c r="I1146" s="206" t="s">
        <v>62</v>
      </c>
      <c r="J1146" s="206"/>
      <c r="K1146" s="206" t="str">
        <f t="shared" si="465"/>
        <v>X</v>
      </c>
      <c r="L1146" s="206" t="s">
        <v>62</v>
      </c>
      <c r="M1146" s="206"/>
      <c r="N1146" s="206"/>
      <c r="O1146" s="206" t="s">
        <v>62</v>
      </c>
      <c r="P1146" s="206" t="s">
        <v>62</v>
      </c>
      <c r="Q1146" s="206" t="s">
        <v>62</v>
      </c>
      <c r="R1146" s="206" t="s">
        <v>62</v>
      </c>
    </row>
    <row r="1147" spans="1:19" s="85" customFormat="1" ht="38.65" customHeight="1" x14ac:dyDescent="0.2">
      <c r="A1147" s="321"/>
      <c r="B1147" s="148" t="s">
        <v>330</v>
      </c>
      <c r="C1147" s="122"/>
      <c r="D1147" s="122" t="s">
        <v>62</v>
      </c>
      <c r="E1147" s="122"/>
      <c r="F1147" s="122"/>
      <c r="G1147" s="206">
        <f>G1145</f>
        <v>1</v>
      </c>
      <c r="H1147" s="206">
        <f>H1145</f>
        <v>1</v>
      </c>
      <c r="I1147" s="206">
        <f>I1145</f>
        <v>0</v>
      </c>
      <c r="J1147" s="206">
        <f>J1145</f>
        <v>0</v>
      </c>
      <c r="K1147" s="206">
        <f t="shared" si="465"/>
        <v>1</v>
      </c>
      <c r="L1147" s="206" t="s">
        <v>62</v>
      </c>
      <c r="M1147" s="84">
        <v>46022</v>
      </c>
      <c r="N1147" s="84">
        <v>46022</v>
      </c>
      <c r="O1147" s="80"/>
      <c r="P1147" s="206" t="s">
        <v>62</v>
      </c>
      <c r="Q1147" s="80"/>
      <c r="R1147" s="80"/>
    </row>
    <row r="1148" spans="1:19" s="85" customFormat="1" ht="21" customHeight="1" x14ac:dyDescent="0.2">
      <c r="A1148" s="321"/>
      <c r="B1148" s="147" t="s">
        <v>71</v>
      </c>
      <c r="C1148" s="122"/>
      <c r="D1148" s="122"/>
      <c r="E1148" s="122"/>
      <c r="F1148" s="122"/>
      <c r="G1148" s="206" t="s">
        <v>62</v>
      </c>
      <c r="H1148" s="206"/>
      <c r="I1148" s="206" t="s">
        <v>62</v>
      </c>
      <c r="J1148" s="206"/>
      <c r="K1148" s="206" t="str">
        <f t="shared" si="465"/>
        <v>X</v>
      </c>
      <c r="L1148" s="206" t="s">
        <v>62</v>
      </c>
      <c r="M1148" s="206"/>
      <c r="N1148" s="206"/>
      <c r="O1148" s="206" t="s">
        <v>62</v>
      </c>
      <c r="P1148" s="206" t="s">
        <v>62</v>
      </c>
      <c r="Q1148" s="206" t="s">
        <v>62</v>
      </c>
      <c r="R1148" s="206" t="s">
        <v>62</v>
      </c>
    </row>
    <row r="1149" spans="1:19" s="85" customFormat="1" ht="21" customHeight="1" x14ac:dyDescent="0.2">
      <c r="A1149" s="322"/>
      <c r="B1149" s="148" t="s">
        <v>72</v>
      </c>
      <c r="C1149" s="122"/>
      <c r="D1149" s="122" t="s">
        <v>62</v>
      </c>
      <c r="E1149" s="122"/>
      <c r="F1149" s="122"/>
      <c r="G1149" s="206">
        <f>G1147</f>
        <v>1</v>
      </c>
      <c r="H1149" s="206">
        <f>H1147</f>
        <v>1</v>
      </c>
      <c r="I1149" s="206">
        <f>I1147</f>
        <v>0</v>
      </c>
      <c r="J1149" s="206">
        <f>J1147</f>
        <v>0</v>
      </c>
      <c r="K1149" s="206">
        <f t="shared" si="465"/>
        <v>1</v>
      </c>
      <c r="L1149" s="206" t="s">
        <v>62</v>
      </c>
      <c r="M1149" s="84">
        <v>46022</v>
      </c>
      <c r="N1149" s="84">
        <v>46022</v>
      </c>
      <c r="O1149" s="80"/>
      <c r="P1149" s="206" t="s">
        <v>62</v>
      </c>
      <c r="Q1149" s="80"/>
      <c r="R1149" s="80"/>
    </row>
    <row r="1150" spans="1:19" s="56" customFormat="1" ht="74.45" customHeight="1" x14ac:dyDescent="0.25">
      <c r="A1150" s="320" t="s">
        <v>136</v>
      </c>
      <c r="B1150" s="137" t="s">
        <v>346</v>
      </c>
      <c r="C1150" s="80" t="s">
        <v>59</v>
      </c>
      <c r="D1150" s="81" t="s">
        <v>60</v>
      </c>
      <c r="E1150" s="81" t="s">
        <v>61</v>
      </c>
      <c r="F1150" s="80">
        <v>642</v>
      </c>
      <c r="G1150" s="80"/>
      <c r="H1150" s="80"/>
      <c r="I1150" s="80"/>
      <c r="J1150" s="80"/>
      <c r="K1150" s="80">
        <f t="shared" si="465"/>
        <v>0</v>
      </c>
      <c r="L1150" s="80"/>
      <c r="M1150" s="80" t="s">
        <v>62</v>
      </c>
      <c r="N1150" s="80" t="s">
        <v>62</v>
      </c>
      <c r="O1150" s="80"/>
      <c r="P1150" s="80"/>
      <c r="Q1150" s="80"/>
      <c r="R1150" s="80"/>
      <c r="S1150" s="85"/>
    </row>
    <row r="1151" spans="1:19" s="85" customFormat="1" ht="15.75" x14ac:dyDescent="0.2">
      <c r="A1151" s="321"/>
      <c r="B1151" s="146" t="s">
        <v>70</v>
      </c>
      <c r="C1151" s="122"/>
      <c r="D1151" s="122" t="s">
        <v>62</v>
      </c>
      <c r="E1151" s="122"/>
      <c r="F1151" s="122"/>
      <c r="G1151" s="206">
        <f>G1150</f>
        <v>0</v>
      </c>
      <c r="H1151" s="206">
        <f>H1150</f>
        <v>0</v>
      </c>
      <c r="I1151" s="206">
        <f>I1150</f>
        <v>0</v>
      </c>
      <c r="J1151" s="206">
        <f>J1150</f>
        <v>0</v>
      </c>
      <c r="K1151" s="206">
        <f t="shared" si="465"/>
        <v>0</v>
      </c>
      <c r="L1151" s="206" t="s">
        <v>62</v>
      </c>
      <c r="M1151" s="84">
        <v>46022</v>
      </c>
      <c r="N1151" s="84">
        <v>46022</v>
      </c>
      <c r="O1151" s="80"/>
      <c r="P1151" s="206" t="s">
        <v>62</v>
      </c>
      <c r="Q1151" s="80"/>
      <c r="R1151" s="80"/>
    </row>
    <row r="1152" spans="1:19" s="85" customFormat="1" ht="14.25" x14ac:dyDescent="0.2">
      <c r="A1152" s="321"/>
      <c r="B1152" s="147" t="s">
        <v>76</v>
      </c>
      <c r="C1152" s="122"/>
      <c r="D1152" s="122"/>
      <c r="E1152" s="122"/>
      <c r="F1152" s="122"/>
      <c r="G1152" s="206" t="s">
        <v>62</v>
      </c>
      <c r="H1152" s="206"/>
      <c r="I1152" s="206" t="s">
        <v>62</v>
      </c>
      <c r="J1152" s="206"/>
      <c r="K1152" s="206" t="str">
        <f t="shared" si="465"/>
        <v>X</v>
      </c>
      <c r="L1152" s="206" t="s">
        <v>62</v>
      </c>
      <c r="M1152" s="206"/>
      <c r="N1152" s="206"/>
      <c r="O1152" s="206" t="s">
        <v>62</v>
      </c>
      <c r="P1152" s="206" t="s">
        <v>62</v>
      </c>
      <c r="Q1152" s="206" t="s">
        <v>62</v>
      </c>
      <c r="R1152" s="206" t="s">
        <v>62</v>
      </c>
    </row>
    <row r="1153" spans="1:19" s="85" customFormat="1" ht="65.45" customHeight="1" x14ac:dyDescent="0.2">
      <c r="A1153" s="321"/>
      <c r="B1153" s="148" t="s">
        <v>192</v>
      </c>
      <c r="C1153" s="122"/>
      <c r="D1153" s="122" t="s">
        <v>62</v>
      </c>
      <c r="E1153" s="122"/>
      <c r="F1153" s="122"/>
      <c r="G1153" s="206">
        <f>G1151</f>
        <v>0</v>
      </c>
      <c r="H1153" s="206">
        <f>H1151</f>
        <v>0</v>
      </c>
      <c r="I1153" s="206">
        <f>I1151</f>
        <v>0</v>
      </c>
      <c r="J1153" s="206">
        <f>J1151</f>
        <v>0</v>
      </c>
      <c r="K1153" s="206">
        <f t="shared" si="465"/>
        <v>0</v>
      </c>
      <c r="L1153" s="206" t="s">
        <v>62</v>
      </c>
      <c r="M1153" s="84">
        <v>46022</v>
      </c>
      <c r="N1153" s="84">
        <v>46022</v>
      </c>
      <c r="O1153" s="80"/>
      <c r="P1153" s="206" t="s">
        <v>62</v>
      </c>
      <c r="Q1153" s="80"/>
      <c r="R1153" s="80"/>
    </row>
    <row r="1154" spans="1:19" s="85" customFormat="1" ht="15" customHeight="1" x14ac:dyDescent="0.2">
      <c r="A1154" s="321"/>
      <c r="B1154" s="147" t="s">
        <v>193</v>
      </c>
      <c r="C1154" s="122"/>
      <c r="D1154" s="122"/>
      <c r="E1154" s="122"/>
      <c r="F1154" s="122"/>
      <c r="G1154" s="206" t="s">
        <v>62</v>
      </c>
      <c r="H1154" s="206"/>
      <c r="I1154" s="206" t="s">
        <v>62</v>
      </c>
      <c r="J1154" s="206"/>
      <c r="K1154" s="206" t="str">
        <f t="shared" si="465"/>
        <v>X</v>
      </c>
      <c r="L1154" s="206" t="s">
        <v>62</v>
      </c>
      <c r="M1154" s="206"/>
      <c r="N1154" s="206"/>
      <c r="O1154" s="206" t="s">
        <v>62</v>
      </c>
      <c r="P1154" s="206" t="s">
        <v>62</v>
      </c>
      <c r="Q1154" s="206" t="s">
        <v>62</v>
      </c>
      <c r="R1154" s="206" t="s">
        <v>62</v>
      </c>
    </row>
    <row r="1155" spans="1:19" s="85" customFormat="1" ht="38.65" customHeight="1" x14ac:dyDescent="0.2">
      <c r="A1155" s="321"/>
      <c r="B1155" s="148" t="s">
        <v>330</v>
      </c>
      <c r="C1155" s="122"/>
      <c r="D1155" s="122" t="s">
        <v>62</v>
      </c>
      <c r="E1155" s="122"/>
      <c r="F1155" s="122"/>
      <c r="G1155" s="206">
        <f>G1153</f>
        <v>0</v>
      </c>
      <c r="H1155" s="206">
        <f>H1153</f>
        <v>0</v>
      </c>
      <c r="I1155" s="206">
        <f>I1153</f>
        <v>0</v>
      </c>
      <c r="J1155" s="206">
        <f>J1153</f>
        <v>0</v>
      </c>
      <c r="K1155" s="206">
        <f t="shared" si="465"/>
        <v>0</v>
      </c>
      <c r="L1155" s="206" t="s">
        <v>62</v>
      </c>
      <c r="M1155" s="84">
        <v>46022</v>
      </c>
      <c r="N1155" s="84">
        <v>46022</v>
      </c>
      <c r="O1155" s="80"/>
      <c r="P1155" s="206" t="s">
        <v>62</v>
      </c>
      <c r="Q1155" s="80"/>
      <c r="R1155" s="80"/>
    </row>
    <row r="1156" spans="1:19" s="85" customFormat="1" ht="21" customHeight="1" x14ac:dyDescent="0.2">
      <c r="A1156" s="321"/>
      <c r="B1156" s="147" t="s">
        <v>71</v>
      </c>
      <c r="C1156" s="122"/>
      <c r="D1156" s="122"/>
      <c r="E1156" s="122"/>
      <c r="F1156" s="122"/>
      <c r="G1156" s="206" t="s">
        <v>62</v>
      </c>
      <c r="H1156" s="206"/>
      <c r="I1156" s="206" t="s">
        <v>62</v>
      </c>
      <c r="J1156" s="206"/>
      <c r="K1156" s="206" t="str">
        <f t="shared" si="465"/>
        <v>X</v>
      </c>
      <c r="L1156" s="206" t="s">
        <v>62</v>
      </c>
      <c r="M1156" s="206"/>
      <c r="N1156" s="206"/>
      <c r="O1156" s="206" t="s">
        <v>62</v>
      </c>
      <c r="P1156" s="206" t="s">
        <v>62</v>
      </c>
      <c r="Q1156" s="206" t="s">
        <v>62</v>
      </c>
      <c r="R1156" s="206" t="s">
        <v>62</v>
      </c>
    </row>
    <row r="1157" spans="1:19" s="85" customFormat="1" ht="21" customHeight="1" x14ac:dyDescent="0.2">
      <c r="A1157" s="322"/>
      <c r="B1157" s="148" t="s">
        <v>72</v>
      </c>
      <c r="C1157" s="122"/>
      <c r="D1157" s="122" t="s">
        <v>62</v>
      </c>
      <c r="E1157" s="122"/>
      <c r="F1157" s="122"/>
      <c r="G1157" s="206">
        <f>G1155</f>
        <v>0</v>
      </c>
      <c r="H1157" s="206">
        <f>H1155</f>
        <v>0</v>
      </c>
      <c r="I1157" s="206">
        <f>I1155</f>
        <v>0</v>
      </c>
      <c r="J1157" s="206">
        <f>J1155</f>
        <v>0</v>
      </c>
      <c r="K1157" s="206">
        <f t="shared" si="465"/>
        <v>0</v>
      </c>
      <c r="L1157" s="206" t="s">
        <v>62</v>
      </c>
      <c r="M1157" s="84">
        <v>46022</v>
      </c>
      <c r="N1157" s="84">
        <v>46022</v>
      </c>
      <c r="O1157" s="80"/>
      <c r="P1157" s="206" t="s">
        <v>62</v>
      </c>
      <c r="Q1157" s="80"/>
      <c r="R1157" s="80"/>
    </row>
    <row r="1158" spans="1:19" s="56" customFormat="1" ht="74.45" customHeight="1" x14ac:dyDescent="0.25">
      <c r="A1158" s="320" t="s">
        <v>135</v>
      </c>
      <c r="B1158" s="137" t="s">
        <v>346</v>
      </c>
      <c r="C1158" s="80" t="s">
        <v>59</v>
      </c>
      <c r="D1158" s="81" t="s">
        <v>60</v>
      </c>
      <c r="E1158" s="81" t="s">
        <v>61</v>
      </c>
      <c r="F1158" s="80">
        <v>642</v>
      </c>
      <c r="G1158" s="80">
        <v>1</v>
      </c>
      <c r="H1158" s="80">
        <v>1</v>
      </c>
      <c r="I1158" s="80"/>
      <c r="J1158" s="80"/>
      <c r="K1158" s="80">
        <f t="shared" si="465"/>
        <v>1</v>
      </c>
      <c r="L1158" s="80"/>
      <c r="M1158" s="80" t="s">
        <v>62</v>
      </c>
      <c r="N1158" s="80" t="s">
        <v>62</v>
      </c>
      <c r="O1158" s="80">
        <v>235000</v>
      </c>
      <c r="P1158" s="80"/>
      <c r="Q1158" s="80"/>
      <c r="R1158" s="80"/>
      <c r="S1158" s="85"/>
    </row>
    <row r="1159" spans="1:19" s="85" customFormat="1" ht="15.75" x14ac:dyDescent="0.2">
      <c r="A1159" s="321"/>
      <c r="B1159" s="146" t="s">
        <v>70</v>
      </c>
      <c r="C1159" s="122"/>
      <c r="D1159" s="122" t="s">
        <v>62</v>
      </c>
      <c r="E1159" s="122"/>
      <c r="F1159" s="122"/>
      <c r="G1159" s="206">
        <f>G1158</f>
        <v>1</v>
      </c>
      <c r="H1159" s="206">
        <f>H1158</f>
        <v>1</v>
      </c>
      <c r="I1159" s="206">
        <f>I1158</f>
        <v>0</v>
      </c>
      <c r="J1159" s="206">
        <f>J1158</f>
        <v>0</v>
      </c>
      <c r="K1159" s="206">
        <f t="shared" ref="K1159:K1222" si="466">G1159</f>
        <v>1</v>
      </c>
      <c r="L1159" s="206" t="s">
        <v>62</v>
      </c>
      <c r="M1159" s="84">
        <v>46022</v>
      </c>
      <c r="N1159" s="84">
        <v>46022</v>
      </c>
      <c r="O1159" s="80"/>
      <c r="P1159" s="206" t="s">
        <v>62</v>
      </c>
      <c r="Q1159" s="80"/>
      <c r="R1159" s="80"/>
    </row>
    <row r="1160" spans="1:19" s="85" customFormat="1" ht="14.25" x14ac:dyDescent="0.2">
      <c r="A1160" s="321"/>
      <c r="B1160" s="147" t="s">
        <v>76</v>
      </c>
      <c r="C1160" s="122"/>
      <c r="D1160" s="122"/>
      <c r="E1160" s="122"/>
      <c r="F1160" s="122"/>
      <c r="G1160" s="206" t="s">
        <v>62</v>
      </c>
      <c r="H1160" s="206"/>
      <c r="I1160" s="206" t="s">
        <v>62</v>
      </c>
      <c r="J1160" s="206"/>
      <c r="K1160" s="206" t="str">
        <f t="shared" si="466"/>
        <v>X</v>
      </c>
      <c r="L1160" s="206" t="s">
        <v>62</v>
      </c>
      <c r="M1160" s="206"/>
      <c r="N1160" s="206"/>
      <c r="O1160" s="206" t="s">
        <v>62</v>
      </c>
      <c r="P1160" s="206" t="s">
        <v>62</v>
      </c>
      <c r="Q1160" s="206" t="s">
        <v>62</v>
      </c>
      <c r="R1160" s="206" t="s">
        <v>62</v>
      </c>
    </row>
    <row r="1161" spans="1:19" s="85" customFormat="1" ht="65.45" customHeight="1" x14ac:dyDescent="0.2">
      <c r="A1161" s="321"/>
      <c r="B1161" s="148" t="s">
        <v>192</v>
      </c>
      <c r="C1161" s="122"/>
      <c r="D1161" s="122" t="s">
        <v>62</v>
      </c>
      <c r="E1161" s="122"/>
      <c r="F1161" s="122"/>
      <c r="G1161" s="206">
        <f>G1159</f>
        <v>1</v>
      </c>
      <c r="H1161" s="206">
        <f>H1159</f>
        <v>1</v>
      </c>
      <c r="I1161" s="206">
        <f>I1159</f>
        <v>0</v>
      </c>
      <c r="J1161" s="206">
        <f>J1159</f>
        <v>0</v>
      </c>
      <c r="K1161" s="206">
        <f t="shared" si="466"/>
        <v>1</v>
      </c>
      <c r="L1161" s="206" t="s">
        <v>62</v>
      </c>
      <c r="M1161" s="84">
        <v>46022</v>
      </c>
      <c r="N1161" s="84">
        <v>46022</v>
      </c>
      <c r="O1161" s="80"/>
      <c r="P1161" s="206" t="s">
        <v>62</v>
      </c>
      <c r="Q1161" s="80"/>
      <c r="R1161" s="80"/>
    </row>
    <row r="1162" spans="1:19" s="85" customFormat="1" ht="15" customHeight="1" x14ac:dyDescent="0.2">
      <c r="A1162" s="321"/>
      <c r="B1162" s="147" t="s">
        <v>193</v>
      </c>
      <c r="C1162" s="122"/>
      <c r="D1162" s="122"/>
      <c r="E1162" s="122"/>
      <c r="F1162" s="122"/>
      <c r="G1162" s="206" t="s">
        <v>62</v>
      </c>
      <c r="H1162" s="206"/>
      <c r="I1162" s="206" t="s">
        <v>62</v>
      </c>
      <c r="J1162" s="206"/>
      <c r="K1162" s="206" t="str">
        <f t="shared" si="466"/>
        <v>X</v>
      </c>
      <c r="L1162" s="206" t="s">
        <v>62</v>
      </c>
      <c r="M1162" s="206"/>
      <c r="N1162" s="206"/>
      <c r="O1162" s="206" t="s">
        <v>62</v>
      </c>
      <c r="P1162" s="206" t="s">
        <v>62</v>
      </c>
      <c r="Q1162" s="206" t="s">
        <v>62</v>
      </c>
      <c r="R1162" s="206" t="s">
        <v>62</v>
      </c>
    </row>
    <row r="1163" spans="1:19" s="85" customFormat="1" ht="38.65" customHeight="1" x14ac:dyDescent="0.2">
      <c r="A1163" s="321"/>
      <c r="B1163" s="148" t="s">
        <v>330</v>
      </c>
      <c r="C1163" s="122"/>
      <c r="D1163" s="122" t="s">
        <v>62</v>
      </c>
      <c r="E1163" s="122"/>
      <c r="F1163" s="122"/>
      <c r="G1163" s="206">
        <f>G1161</f>
        <v>1</v>
      </c>
      <c r="H1163" s="206">
        <f>H1161</f>
        <v>1</v>
      </c>
      <c r="I1163" s="206">
        <f>I1161</f>
        <v>0</v>
      </c>
      <c r="J1163" s="206">
        <f>J1161</f>
        <v>0</v>
      </c>
      <c r="K1163" s="206">
        <f t="shared" si="466"/>
        <v>1</v>
      </c>
      <c r="L1163" s="206" t="s">
        <v>62</v>
      </c>
      <c r="M1163" s="84">
        <v>46022</v>
      </c>
      <c r="N1163" s="84">
        <v>46022</v>
      </c>
      <c r="O1163" s="80"/>
      <c r="P1163" s="206" t="s">
        <v>62</v>
      </c>
      <c r="Q1163" s="80"/>
      <c r="R1163" s="80"/>
    </row>
    <row r="1164" spans="1:19" s="85" customFormat="1" ht="21" customHeight="1" x14ac:dyDescent="0.2">
      <c r="A1164" s="321"/>
      <c r="B1164" s="147" t="s">
        <v>71</v>
      </c>
      <c r="C1164" s="122"/>
      <c r="D1164" s="122"/>
      <c r="E1164" s="122"/>
      <c r="F1164" s="122"/>
      <c r="G1164" s="206" t="s">
        <v>62</v>
      </c>
      <c r="H1164" s="206"/>
      <c r="I1164" s="206" t="s">
        <v>62</v>
      </c>
      <c r="J1164" s="206"/>
      <c r="K1164" s="206" t="str">
        <f t="shared" si="466"/>
        <v>X</v>
      </c>
      <c r="L1164" s="206" t="s">
        <v>62</v>
      </c>
      <c r="M1164" s="206"/>
      <c r="N1164" s="206"/>
      <c r="O1164" s="206" t="s">
        <v>62</v>
      </c>
      <c r="P1164" s="206" t="s">
        <v>62</v>
      </c>
      <c r="Q1164" s="206" t="s">
        <v>62</v>
      </c>
      <c r="R1164" s="206" t="s">
        <v>62</v>
      </c>
    </row>
    <row r="1165" spans="1:19" s="85" customFormat="1" ht="21" customHeight="1" x14ac:dyDescent="0.2">
      <c r="A1165" s="322"/>
      <c r="B1165" s="148" t="s">
        <v>72</v>
      </c>
      <c r="C1165" s="122"/>
      <c r="D1165" s="122" t="s">
        <v>62</v>
      </c>
      <c r="E1165" s="122"/>
      <c r="F1165" s="122"/>
      <c r="G1165" s="206">
        <f>G1163</f>
        <v>1</v>
      </c>
      <c r="H1165" s="206">
        <f>H1163</f>
        <v>1</v>
      </c>
      <c r="I1165" s="206">
        <f>I1163</f>
        <v>0</v>
      </c>
      <c r="J1165" s="206">
        <f>J1163</f>
        <v>0</v>
      </c>
      <c r="K1165" s="206">
        <f t="shared" si="466"/>
        <v>1</v>
      </c>
      <c r="L1165" s="206" t="s">
        <v>62</v>
      </c>
      <c r="M1165" s="84">
        <v>46022</v>
      </c>
      <c r="N1165" s="84">
        <v>46022</v>
      </c>
      <c r="O1165" s="80"/>
      <c r="P1165" s="206" t="s">
        <v>62</v>
      </c>
      <c r="Q1165" s="80"/>
      <c r="R1165" s="80"/>
    </row>
    <row r="1166" spans="1:19" s="56" customFormat="1" ht="74.45" customHeight="1" x14ac:dyDescent="0.25">
      <c r="A1166" s="320" t="s">
        <v>134</v>
      </c>
      <c r="B1166" s="137" t="s">
        <v>346</v>
      </c>
      <c r="C1166" s="80" t="s">
        <v>59</v>
      </c>
      <c r="D1166" s="81" t="s">
        <v>60</v>
      </c>
      <c r="E1166" s="81" t="s">
        <v>61</v>
      </c>
      <c r="F1166" s="80">
        <v>642</v>
      </c>
      <c r="G1166" s="80"/>
      <c r="H1166" s="80"/>
      <c r="I1166" s="80"/>
      <c r="J1166" s="80"/>
      <c r="K1166" s="80">
        <f t="shared" si="466"/>
        <v>0</v>
      </c>
      <c r="L1166" s="80"/>
      <c r="M1166" s="80" t="s">
        <v>62</v>
      </c>
      <c r="N1166" s="80" t="s">
        <v>62</v>
      </c>
      <c r="O1166" s="80"/>
      <c r="P1166" s="80"/>
      <c r="Q1166" s="80"/>
      <c r="R1166" s="80"/>
      <c r="S1166" s="85"/>
    </row>
    <row r="1167" spans="1:19" s="85" customFormat="1" ht="15.75" x14ac:dyDescent="0.2">
      <c r="A1167" s="321"/>
      <c r="B1167" s="146" t="s">
        <v>70</v>
      </c>
      <c r="C1167" s="122"/>
      <c r="D1167" s="122" t="s">
        <v>62</v>
      </c>
      <c r="E1167" s="122"/>
      <c r="F1167" s="122"/>
      <c r="G1167" s="206">
        <f>G1166</f>
        <v>0</v>
      </c>
      <c r="H1167" s="206">
        <f>H1166</f>
        <v>0</v>
      </c>
      <c r="I1167" s="206">
        <f>I1166</f>
        <v>0</v>
      </c>
      <c r="J1167" s="206">
        <f>J1166</f>
        <v>0</v>
      </c>
      <c r="K1167" s="206">
        <f t="shared" si="466"/>
        <v>0</v>
      </c>
      <c r="L1167" s="206" t="s">
        <v>62</v>
      </c>
      <c r="M1167" s="84">
        <v>46022</v>
      </c>
      <c r="N1167" s="84">
        <v>46022</v>
      </c>
      <c r="O1167" s="80"/>
      <c r="P1167" s="206" t="s">
        <v>62</v>
      </c>
      <c r="Q1167" s="80"/>
      <c r="R1167" s="80"/>
    </row>
    <row r="1168" spans="1:19" s="85" customFormat="1" ht="14.25" x14ac:dyDescent="0.2">
      <c r="A1168" s="321"/>
      <c r="B1168" s="147" t="s">
        <v>76</v>
      </c>
      <c r="C1168" s="122"/>
      <c r="D1168" s="122"/>
      <c r="E1168" s="122"/>
      <c r="F1168" s="122"/>
      <c r="G1168" s="206" t="s">
        <v>62</v>
      </c>
      <c r="H1168" s="206"/>
      <c r="I1168" s="206" t="s">
        <v>62</v>
      </c>
      <c r="J1168" s="206"/>
      <c r="K1168" s="206" t="str">
        <f t="shared" si="466"/>
        <v>X</v>
      </c>
      <c r="L1168" s="206" t="s">
        <v>62</v>
      </c>
      <c r="M1168" s="206"/>
      <c r="N1168" s="206"/>
      <c r="O1168" s="206" t="s">
        <v>62</v>
      </c>
      <c r="P1168" s="206" t="s">
        <v>62</v>
      </c>
      <c r="Q1168" s="206" t="s">
        <v>62</v>
      </c>
      <c r="R1168" s="206" t="s">
        <v>62</v>
      </c>
    </row>
    <row r="1169" spans="1:19" s="85" customFormat="1" ht="65.45" customHeight="1" x14ac:dyDescent="0.2">
      <c r="A1169" s="321"/>
      <c r="B1169" s="148" t="s">
        <v>192</v>
      </c>
      <c r="C1169" s="122"/>
      <c r="D1169" s="122" t="s">
        <v>62</v>
      </c>
      <c r="E1169" s="122"/>
      <c r="F1169" s="122"/>
      <c r="G1169" s="206">
        <f>G1167</f>
        <v>0</v>
      </c>
      <c r="H1169" s="206">
        <f>H1167</f>
        <v>0</v>
      </c>
      <c r="I1169" s="206">
        <f>I1167</f>
        <v>0</v>
      </c>
      <c r="J1169" s="206">
        <f>J1167</f>
        <v>0</v>
      </c>
      <c r="K1169" s="206">
        <f t="shared" si="466"/>
        <v>0</v>
      </c>
      <c r="L1169" s="206" t="s">
        <v>62</v>
      </c>
      <c r="M1169" s="84">
        <v>46022</v>
      </c>
      <c r="N1169" s="84">
        <v>46022</v>
      </c>
      <c r="O1169" s="80"/>
      <c r="P1169" s="206" t="s">
        <v>62</v>
      </c>
      <c r="Q1169" s="80"/>
      <c r="R1169" s="80"/>
    </row>
    <row r="1170" spans="1:19" s="85" customFormat="1" ht="15" customHeight="1" x14ac:dyDescent="0.2">
      <c r="A1170" s="321"/>
      <c r="B1170" s="147" t="s">
        <v>193</v>
      </c>
      <c r="C1170" s="122"/>
      <c r="D1170" s="122"/>
      <c r="E1170" s="122"/>
      <c r="F1170" s="122"/>
      <c r="G1170" s="206" t="s">
        <v>62</v>
      </c>
      <c r="H1170" s="206"/>
      <c r="I1170" s="206" t="s">
        <v>62</v>
      </c>
      <c r="J1170" s="206"/>
      <c r="K1170" s="206" t="str">
        <f t="shared" si="466"/>
        <v>X</v>
      </c>
      <c r="L1170" s="206" t="s">
        <v>62</v>
      </c>
      <c r="M1170" s="206"/>
      <c r="N1170" s="206"/>
      <c r="O1170" s="206" t="s">
        <v>62</v>
      </c>
      <c r="P1170" s="206" t="s">
        <v>62</v>
      </c>
      <c r="Q1170" s="206" t="s">
        <v>62</v>
      </c>
      <c r="R1170" s="206" t="s">
        <v>62</v>
      </c>
    </row>
    <row r="1171" spans="1:19" s="85" customFormat="1" ht="38.65" customHeight="1" x14ac:dyDescent="0.2">
      <c r="A1171" s="321"/>
      <c r="B1171" s="148" t="s">
        <v>330</v>
      </c>
      <c r="C1171" s="122"/>
      <c r="D1171" s="122" t="s">
        <v>62</v>
      </c>
      <c r="E1171" s="122"/>
      <c r="F1171" s="122"/>
      <c r="G1171" s="206">
        <f>G1169</f>
        <v>0</v>
      </c>
      <c r="H1171" s="206">
        <f>H1169</f>
        <v>0</v>
      </c>
      <c r="I1171" s="206">
        <f>I1169</f>
        <v>0</v>
      </c>
      <c r="J1171" s="206">
        <f>J1169</f>
        <v>0</v>
      </c>
      <c r="K1171" s="206">
        <f t="shared" si="466"/>
        <v>0</v>
      </c>
      <c r="L1171" s="206" t="s">
        <v>62</v>
      </c>
      <c r="M1171" s="84">
        <v>46022</v>
      </c>
      <c r="N1171" s="84">
        <v>46022</v>
      </c>
      <c r="O1171" s="80"/>
      <c r="P1171" s="206" t="s">
        <v>62</v>
      </c>
      <c r="Q1171" s="80"/>
      <c r="R1171" s="80"/>
    </row>
    <row r="1172" spans="1:19" s="85" customFormat="1" ht="21" customHeight="1" x14ac:dyDescent="0.2">
      <c r="A1172" s="321"/>
      <c r="B1172" s="147" t="s">
        <v>71</v>
      </c>
      <c r="C1172" s="122"/>
      <c r="D1172" s="122"/>
      <c r="E1172" s="122"/>
      <c r="F1172" s="122"/>
      <c r="G1172" s="206" t="s">
        <v>62</v>
      </c>
      <c r="H1172" s="206"/>
      <c r="I1172" s="206" t="s">
        <v>62</v>
      </c>
      <c r="J1172" s="206"/>
      <c r="K1172" s="206" t="str">
        <f t="shared" si="466"/>
        <v>X</v>
      </c>
      <c r="L1172" s="206" t="s">
        <v>62</v>
      </c>
      <c r="M1172" s="206"/>
      <c r="N1172" s="206"/>
      <c r="O1172" s="206" t="s">
        <v>62</v>
      </c>
      <c r="P1172" s="206" t="s">
        <v>62</v>
      </c>
      <c r="Q1172" s="206" t="s">
        <v>62</v>
      </c>
      <c r="R1172" s="206" t="s">
        <v>62</v>
      </c>
    </row>
    <row r="1173" spans="1:19" s="85" customFormat="1" ht="21" customHeight="1" x14ac:dyDescent="0.2">
      <c r="A1173" s="322"/>
      <c r="B1173" s="148" t="s">
        <v>72</v>
      </c>
      <c r="C1173" s="122"/>
      <c r="D1173" s="122" t="s">
        <v>62</v>
      </c>
      <c r="E1173" s="122"/>
      <c r="F1173" s="122"/>
      <c r="G1173" s="206">
        <f>G1171</f>
        <v>0</v>
      </c>
      <c r="H1173" s="206">
        <f>H1171</f>
        <v>0</v>
      </c>
      <c r="I1173" s="206">
        <f>I1171</f>
        <v>0</v>
      </c>
      <c r="J1173" s="206">
        <f>J1171</f>
        <v>0</v>
      </c>
      <c r="K1173" s="206">
        <f t="shared" si="466"/>
        <v>0</v>
      </c>
      <c r="L1173" s="206" t="s">
        <v>62</v>
      </c>
      <c r="M1173" s="84">
        <v>46022</v>
      </c>
      <c r="N1173" s="84">
        <v>46022</v>
      </c>
      <c r="O1173" s="80"/>
      <c r="P1173" s="206" t="s">
        <v>62</v>
      </c>
      <c r="Q1173" s="80"/>
      <c r="R1173" s="80"/>
    </row>
    <row r="1174" spans="1:19" s="56" customFormat="1" ht="74.45" customHeight="1" x14ac:dyDescent="0.25">
      <c r="A1174" s="320" t="s">
        <v>133</v>
      </c>
      <c r="B1174" s="137" t="s">
        <v>346</v>
      </c>
      <c r="C1174" s="80" t="s">
        <v>59</v>
      </c>
      <c r="D1174" s="81" t="s">
        <v>60</v>
      </c>
      <c r="E1174" s="81" t="s">
        <v>61</v>
      </c>
      <c r="F1174" s="80">
        <v>642</v>
      </c>
      <c r="G1174" s="80">
        <v>1</v>
      </c>
      <c r="H1174" s="80">
        <v>1</v>
      </c>
      <c r="I1174" s="80"/>
      <c r="J1174" s="80"/>
      <c r="K1174" s="80">
        <f t="shared" si="466"/>
        <v>1</v>
      </c>
      <c r="L1174" s="80"/>
      <c r="M1174" s="80" t="s">
        <v>62</v>
      </c>
      <c r="N1174" s="80" t="s">
        <v>62</v>
      </c>
      <c r="O1174" s="80">
        <v>230000</v>
      </c>
      <c r="P1174" s="80"/>
      <c r="Q1174" s="80"/>
      <c r="R1174" s="80"/>
      <c r="S1174" s="85"/>
    </row>
    <row r="1175" spans="1:19" s="85" customFormat="1" ht="15.75" x14ac:dyDescent="0.2">
      <c r="A1175" s="321"/>
      <c r="B1175" s="146" t="s">
        <v>70</v>
      </c>
      <c r="C1175" s="122"/>
      <c r="D1175" s="122" t="s">
        <v>62</v>
      </c>
      <c r="E1175" s="122"/>
      <c r="F1175" s="122"/>
      <c r="G1175" s="206">
        <f>G1174</f>
        <v>1</v>
      </c>
      <c r="H1175" s="206">
        <f>H1174</f>
        <v>1</v>
      </c>
      <c r="I1175" s="206">
        <f>I1174</f>
        <v>0</v>
      </c>
      <c r="J1175" s="206">
        <f>J1174</f>
        <v>0</v>
      </c>
      <c r="K1175" s="206">
        <f t="shared" si="466"/>
        <v>1</v>
      </c>
      <c r="L1175" s="206" t="s">
        <v>62</v>
      </c>
      <c r="M1175" s="84">
        <v>46022</v>
      </c>
      <c r="N1175" s="84">
        <v>46022</v>
      </c>
      <c r="O1175" s="80"/>
      <c r="P1175" s="206" t="s">
        <v>62</v>
      </c>
      <c r="Q1175" s="80"/>
      <c r="R1175" s="80"/>
    </row>
    <row r="1176" spans="1:19" s="85" customFormat="1" ht="14.25" x14ac:dyDescent="0.2">
      <c r="A1176" s="321"/>
      <c r="B1176" s="147" t="s">
        <v>76</v>
      </c>
      <c r="C1176" s="122"/>
      <c r="D1176" s="122"/>
      <c r="E1176" s="122"/>
      <c r="F1176" s="122"/>
      <c r="G1176" s="206" t="s">
        <v>62</v>
      </c>
      <c r="H1176" s="206"/>
      <c r="I1176" s="206" t="s">
        <v>62</v>
      </c>
      <c r="J1176" s="206"/>
      <c r="K1176" s="206" t="str">
        <f t="shared" si="466"/>
        <v>X</v>
      </c>
      <c r="L1176" s="206" t="s">
        <v>62</v>
      </c>
      <c r="M1176" s="206"/>
      <c r="N1176" s="206"/>
      <c r="O1176" s="206" t="s">
        <v>62</v>
      </c>
      <c r="P1176" s="206" t="s">
        <v>62</v>
      </c>
      <c r="Q1176" s="206" t="s">
        <v>62</v>
      </c>
      <c r="R1176" s="206" t="s">
        <v>62</v>
      </c>
    </row>
    <row r="1177" spans="1:19" s="85" customFormat="1" ht="65.45" customHeight="1" x14ac:dyDescent="0.2">
      <c r="A1177" s="321"/>
      <c r="B1177" s="148" t="s">
        <v>192</v>
      </c>
      <c r="C1177" s="122"/>
      <c r="D1177" s="122" t="s">
        <v>62</v>
      </c>
      <c r="E1177" s="122"/>
      <c r="F1177" s="122"/>
      <c r="G1177" s="206">
        <f>G1175</f>
        <v>1</v>
      </c>
      <c r="H1177" s="206">
        <f>H1175</f>
        <v>1</v>
      </c>
      <c r="I1177" s="206">
        <f>I1175</f>
        <v>0</v>
      </c>
      <c r="J1177" s="206">
        <f>J1175</f>
        <v>0</v>
      </c>
      <c r="K1177" s="206">
        <f t="shared" si="466"/>
        <v>1</v>
      </c>
      <c r="L1177" s="206" t="s">
        <v>62</v>
      </c>
      <c r="M1177" s="84">
        <v>46022</v>
      </c>
      <c r="N1177" s="84">
        <v>46022</v>
      </c>
      <c r="O1177" s="80"/>
      <c r="P1177" s="206" t="s">
        <v>62</v>
      </c>
      <c r="Q1177" s="80"/>
      <c r="R1177" s="80"/>
    </row>
    <row r="1178" spans="1:19" s="85" customFormat="1" ht="15" customHeight="1" x14ac:dyDescent="0.2">
      <c r="A1178" s="321"/>
      <c r="B1178" s="147" t="s">
        <v>193</v>
      </c>
      <c r="C1178" s="122"/>
      <c r="D1178" s="122"/>
      <c r="E1178" s="122"/>
      <c r="F1178" s="122"/>
      <c r="G1178" s="206" t="s">
        <v>62</v>
      </c>
      <c r="H1178" s="206"/>
      <c r="I1178" s="206" t="s">
        <v>62</v>
      </c>
      <c r="J1178" s="206"/>
      <c r="K1178" s="206" t="str">
        <f t="shared" si="466"/>
        <v>X</v>
      </c>
      <c r="L1178" s="206" t="s">
        <v>62</v>
      </c>
      <c r="M1178" s="206"/>
      <c r="N1178" s="206"/>
      <c r="O1178" s="206" t="s">
        <v>62</v>
      </c>
      <c r="P1178" s="206" t="s">
        <v>62</v>
      </c>
      <c r="Q1178" s="206" t="s">
        <v>62</v>
      </c>
      <c r="R1178" s="206" t="s">
        <v>62</v>
      </c>
    </row>
    <row r="1179" spans="1:19" s="85" customFormat="1" ht="38.65" customHeight="1" x14ac:dyDescent="0.2">
      <c r="A1179" s="321"/>
      <c r="B1179" s="148" t="s">
        <v>330</v>
      </c>
      <c r="C1179" s="122"/>
      <c r="D1179" s="122" t="s">
        <v>62</v>
      </c>
      <c r="E1179" s="122"/>
      <c r="F1179" s="122"/>
      <c r="G1179" s="206">
        <f>G1177</f>
        <v>1</v>
      </c>
      <c r="H1179" s="206">
        <f>H1177</f>
        <v>1</v>
      </c>
      <c r="I1179" s="206">
        <f>I1177</f>
        <v>0</v>
      </c>
      <c r="J1179" s="206">
        <f>J1177</f>
        <v>0</v>
      </c>
      <c r="K1179" s="206">
        <f t="shared" si="466"/>
        <v>1</v>
      </c>
      <c r="L1179" s="206" t="s">
        <v>62</v>
      </c>
      <c r="M1179" s="84">
        <v>46022</v>
      </c>
      <c r="N1179" s="84">
        <v>46022</v>
      </c>
      <c r="O1179" s="80"/>
      <c r="P1179" s="206" t="s">
        <v>62</v>
      </c>
      <c r="Q1179" s="80"/>
      <c r="R1179" s="80"/>
    </row>
    <row r="1180" spans="1:19" s="85" customFormat="1" ht="21" customHeight="1" x14ac:dyDescent="0.2">
      <c r="A1180" s="321"/>
      <c r="B1180" s="147" t="s">
        <v>71</v>
      </c>
      <c r="C1180" s="122"/>
      <c r="D1180" s="122"/>
      <c r="E1180" s="122"/>
      <c r="F1180" s="122"/>
      <c r="G1180" s="206" t="s">
        <v>62</v>
      </c>
      <c r="H1180" s="206"/>
      <c r="I1180" s="206" t="s">
        <v>62</v>
      </c>
      <c r="J1180" s="206"/>
      <c r="K1180" s="206" t="str">
        <f t="shared" si="466"/>
        <v>X</v>
      </c>
      <c r="L1180" s="206" t="s">
        <v>62</v>
      </c>
      <c r="M1180" s="206"/>
      <c r="N1180" s="206"/>
      <c r="O1180" s="206" t="s">
        <v>62</v>
      </c>
      <c r="P1180" s="206" t="s">
        <v>62</v>
      </c>
      <c r="Q1180" s="206" t="s">
        <v>62</v>
      </c>
      <c r="R1180" s="206" t="s">
        <v>62</v>
      </c>
    </row>
    <row r="1181" spans="1:19" s="85" customFormat="1" ht="21" customHeight="1" x14ac:dyDescent="0.2">
      <c r="A1181" s="322"/>
      <c r="B1181" s="148" t="s">
        <v>72</v>
      </c>
      <c r="C1181" s="122"/>
      <c r="D1181" s="122" t="s">
        <v>62</v>
      </c>
      <c r="E1181" s="122"/>
      <c r="F1181" s="122"/>
      <c r="G1181" s="206">
        <f>G1179</f>
        <v>1</v>
      </c>
      <c r="H1181" s="206">
        <f>H1179</f>
        <v>1</v>
      </c>
      <c r="I1181" s="206">
        <f>I1179</f>
        <v>0</v>
      </c>
      <c r="J1181" s="206">
        <f>J1179</f>
        <v>0</v>
      </c>
      <c r="K1181" s="206">
        <f t="shared" si="466"/>
        <v>1</v>
      </c>
      <c r="L1181" s="206" t="s">
        <v>62</v>
      </c>
      <c r="M1181" s="84">
        <v>46022</v>
      </c>
      <c r="N1181" s="84">
        <v>46022</v>
      </c>
      <c r="O1181" s="80"/>
      <c r="P1181" s="206" t="s">
        <v>62</v>
      </c>
      <c r="Q1181" s="80"/>
      <c r="R1181" s="80"/>
    </row>
    <row r="1182" spans="1:19" s="56" customFormat="1" ht="74.45" customHeight="1" x14ac:dyDescent="0.25">
      <c r="A1182" s="320" t="s">
        <v>132</v>
      </c>
      <c r="B1182" s="137" t="s">
        <v>346</v>
      </c>
      <c r="C1182" s="80" t="s">
        <v>59</v>
      </c>
      <c r="D1182" s="81" t="s">
        <v>60</v>
      </c>
      <c r="E1182" s="81" t="s">
        <v>61</v>
      </c>
      <c r="F1182" s="80">
        <v>642</v>
      </c>
      <c r="G1182" s="80">
        <v>1</v>
      </c>
      <c r="H1182" s="80">
        <v>1</v>
      </c>
      <c r="I1182" s="80">
        <v>1</v>
      </c>
      <c r="J1182" s="80">
        <v>1</v>
      </c>
      <c r="K1182" s="80">
        <f t="shared" si="466"/>
        <v>1</v>
      </c>
      <c r="L1182" s="80"/>
      <c r="M1182" s="80" t="s">
        <v>62</v>
      </c>
      <c r="N1182" s="80" t="s">
        <v>62</v>
      </c>
      <c r="O1182" s="80">
        <v>100000</v>
      </c>
      <c r="P1182" s="80"/>
      <c r="Q1182" s="80">
        <v>100000</v>
      </c>
      <c r="R1182" s="80">
        <v>100000</v>
      </c>
      <c r="S1182" s="85"/>
    </row>
    <row r="1183" spans="1:19" s="85" customFormat="1" ht="15.75" x14ac:dyDescent="0.2">
      <c r="A1183" s="321"/>
      <c r="B1183" s="146" t="s">
        <v>70</v>
      </c>
      <c r="C1183" s="122"/>
      <c r="D1183" s="122" t="s">
        <v>62</v>
      </c>
      <c r="E1183" s="122"/>
      <c r="F1183" s="122"/>
      <c r="G1183" s="206">
        <f>G1182</f>
        <v>1</v>
      </c>
      <c r="H1183" s="206">
        <f>H1182</f>
        <v>1</v>
      </c>
      <c r="I1183" s="206">
        <f>I1182</f>
        <v>1</v>
      </c>
      <c r="J1183" s="206">
        <f>J1182</f>
        <v>1</v>
      </c>
      <c r="K1183" s="206">
        <f t="shared" si="466"/>
        <v>1</v>
      </c>
      <c r="L1183" s="206" t="s">
        <v>62</v>
      </c>
      <c r="M1183" s="84">
        <v>46022</v>
      </c>
      <c r="N1183" s="84">
        <v>46022</v>
      </c>
      <c r="O1183" s="80"/>
      <c r="P1183" s="206" t="s">
        <v>62</v>
      </c>
      <c r="Q1183" s="80"/>
      <c r="R1183" s="80"/>
    </row>
    <row r="1184" spans="1:19" s="85" customFormat="1" ht="14.25" x14ac:dyDescent="0.2">
      <c r="A1184" s="321"/>
      <c r="B1184" s="147" t="s">
        <v>76</v>
      </c>
      <c r="C1184" s="122"/>
      <c r="D1184" s="122"/>
      <c r="E1184" s="122"/>
      <c r="F1184" s="122"/>
      <c r="G1184" s="206" t="s">
        <v>62</v>
      </c>
      <c r="H1184" s="206"/>
      <c r="I1184" s="206" t="s">
        <v>62</v>
      </c>
      <c r="J1184" s="206"/>
      <c r="K1184" s="206" t="str">
        <f t="shared" si="466"/>
        <v>X</v>
      </c>
      <c r="L1184" s="206" t="s">
        <v>62</v>
      </c>
      <c r="M1184" s="206"/>
      <c r="N1184" s="206"/>
      <c r="O1184" s="206" t="s">
        <v>62</v>
      </c>
      <c r="P1184" s="206" t="s">
        <v>62</v>
      </c>
      <c r="Q1184" s="206" t="s">
        <v>62</v>
      </c>
      <c r="R1184" s="206" t="s">
        <v>62</v>
      </c>
    </row>
    <row r="1185" spans="1:19" s="85" customFormat="1" ht="65.45" customHeight="1" x14ac:dyDescent="0.2">
      <c r="A1185" s="321"/>
      <c r="B1185" s="148" t="s">
        <v>192</v>
      </c>
      <c r="C1185" s="122"/>
      <c r="D1185" s="122" t="s">
        <v>62</v>
      </c>
      <c r="E1185" s="122"/>
      <c r="F1185" s="122"/>
      <c r="G1185" s="206">
        <f>G1183</f>
        <v>1</v>
      </c>
      <c r="H1185" s="206">
        <f>H1183</f>
        <v>1</v>
      </c>
      <c r="I1185" s="206">
        <f>I1183</f>
        <v>1</v>
      </c>
      <c r="J1185" s="206">
        <f>J1183</f>
        <v>1</v>
      </c>
      <c r="K1185" s="206">
        <f t="shared" si="466"/>
        <v>1</v>
      </c>
      <c r="L1185" s="206" t="s">
        <v>62</v>
      </c>
      <c r="M1185" s="84">
        <v>46022</v>
      </c>
      <c r="N1185" s="84">
        <v>46022</v>
      </c>
      <c r="O1185" s="80"/>
      <c r="P1185" s="206" t="s">
        <v>62</v>
      </c>
      <c r="Q1185" s="80"/>
      <c r="R1185" s="80"/>
    </row>
    <row r="1186" spans="1:19" s="85" customFormat="1" ht="15" customHeight="1" x14ac:dyDescent="0.2">
      <c r="A1186" s="321"/>
      <c r="B1186" s="147" t="s">
        <v>193</v>
      </c>
      <c r="C1186" s="122"/>
      <c r="D1186" s="122"/>
      <c r="E1186" s="122"/>
      <c r="F1186" s="122"/>
      <c r="G1186" s="206" t="s">
        <v>62</v>
      </c>
      <c r="H1186" s="206"/>
      <c r="I1186" s="206" t="s">
        <v>62</v>
      </c>
      <c r="J1186" s="206"/>
      <c r="K1186" s="206" t="str">
        <f t="shared" si="466"/>
        <v>X</v>
      </c>
      <c r="L1186" s="206" t="s">
        <v>62</v>
      </c>
      <c r="M1186" s="206"/>
      <c r="N1186" s="206"/>
      <c r="O1186" s="206" t="s">
        <v>62</v>
      </c>
      <c r="P1186" s="206" t="s">
        <v>62</v>
      </c>
      <c r="Q1186" s="206" t="s">
        <v>62</v>
      </c>
      <c r="R1186" s="206" t="s">
        <v>62</v>
      </c>
    </row>
    <row r="1187" spans="1:19" s="85" customFormat="1" ht="38.65" customHeight="1" x14ac:dyDescent="0.2">
      <c r="A1187" s="321"/>
      <c r="B1187" s="148" t="s">
        <v>330</v>
      </c>
      <c r="C1187" s="122"/>
      <c r="D1187" s="122" t="s">
        <v>62</v>
      </c>
      <c r="E1187" s="122"/>
      <c r="F1187" s="122"/>
      <c r="G1187" s="206">
        <f>G1185</f>
        <v>1</v>
      </c>
      <c r="H1187" s="206">
        <f>H1185</f>
        <v>1</v>
      </c>
      <c r="I1187" s="206">
        <f>I1185</f>
        <v>1</v>
      </c>
      <c r="J1187" s="206">
        <f>J1185</f>
        <v>1</v>
      </c>
      <c r="K1187" s="206">
        <f t="shared" si="466"/>
        <v>1</v>
      </c>
      <c r="L1187" s="206" t="s">
        <v>62</v>
      </c>
      <c r="M1187" s="84">
        <v>46022</v>
      </c>
      <c r="N1187" s="84">
        <v>46022</v>
      </c>
      <c r="O1187" s="80"/>
      <c r="P1187" s="206" t="s">
        <v>62</v>
      </c>
      <c r="Q1187" s="80"/>
      <c r="R1187" s="80"/>
    </row>
    <row r="1188" spans="1:19" s="85" customFormat="1" ht="21" customHeight="1" x14ac:dyDescent="0.2">
      <c r="A1188" s="321"/>
      <c r="B1188" s="147" t="s">
        <v>71</v>
      </c>
      <c r="C1188" s="122"/>
      <c r="D1188" s="122"/>
      <c r="E1188" s="122"/>
      <c r="F1188" s="122"/>
      <c r="G1188" s="206" t="s">
        <v>62</v>
      </c>
      <c r="H1188" s="206"/>
      <c r="I1188" s="206" t="s">
        <v>62</v>
      </c>
      <c r="J1188" s="206"/>
      <c r="K1188" s="206" t="str">
        <f t="shared" si="466"/>
        <v>X</v>
      </c>
      <c r="L1188" s="206" t="s">
        <v>62</v>
      </c>
      <c r="M1188" s="206"/>
      <c r="N1188" s="206"/>
      <c r="O1188" s="206" t="s">
        <v>62</v>
      </c>
      <c r="P1188" s="206" t="s">
        <v>62</v>
      </c>
      <c r="Q1188" s="206" t="s">
        <v>62</v>
      </c>
      <c r="R1188" s="206" t="s">
        <v>62</v>
      </c>
    </row>
    <row r="1189" spans="1:19" s="85" customFormat="1" ht="21" customHeight="1" x14ac:dyDescent="0.2">
      <c r="A1189" s="322"/>
      <c r="B1189" s="148" t="s">
        <v>72</v>
      </c>
      <c r="C1189" s="122"/>
      <c r="D1189" s="122" t="s">
        <v>62</v>
      </c>
      <c r="E1189" s="122"/>
      <c r="F1189" s="122"/>
      <c r="G1189" s="206">
        <f>G1187</f>
        <v>1</v>
      </c>
      <c r="H1189" s="206">
        <f>H1187</f>
        <v>1</v>
      </c>
      <c r="I1189" s="206">
        <f>I1187</f>
        <v>1</v>
      </c>
      <c r="J1189" s="206">
        <f>J1187</f>
        <v>1</v>
      </c>
      <c r="K1189" s="206">
        <f t="shared" si="466"/>
        <v>1</v>
      </c>
      <c r="L1189" s="206" t="s">
        <v>62</v>
      </c>
      <c r="M1189" s="84">
        <v>46022</v>
      </c>
      <c r="N1189" s="84">
        <v>46022</v>
      </c>
      <c r="O1189" s="80"/>
      <c r="P1189" s="206" t="s">
        <v>62</v>
      </c>
      <c r="Q1189" s="80"/>
      <c r="R1189" s="80"/>
    </row>
    <row r="1190" spans="1:19" s="56" customFormat="1" ht="74.45" customHeight="1" x14ac:dyDescent="0.25">
      <c r="A1190" s="320" t="s">
        <v>131</v>
      </c>
      <c r="B1190" s="137" t="s">
        <v>346</v>
      </c>
      <c r="C1190" s="80" t="s">
        <v>59</v>
      </c>
      <c r="D1190" s="81" t="s">
        <v>60</v>
      </c>
      <c r="E1190" s="81" t="s">
        <v>61</v>
      </c>
      <c r="F1190" s="80">
        <v>642</v>
      </c>
      <c r="G1190" s="80">
        <v>1</v>
      </c>
      <c r="H1190" s="80">
        <v>1</v>
      </c>
      <c r="I1190" s="80"/>
      <c r="J1190" s="80"/>
      <c r="K1190" s="80">
        <f t="shared" si="466"/>
        <v>1</v>
      </c>
      <c r="L1190" s="80"/>
      <c r="M1190" s="80" t="s">
        <v>62</v>
      </c>
      <c r="N1190" s="80" t="s">
        <v>62</v>
      </c>
      <c r="O1190" s="78">
        <v>154600</v>
      </c>
      <c r="P1190" s="80"/>
      <c r="Q1190" s="80"/>
      <c r="R1190" s="80"/>
      <c r="S1190" s="85"/>
    </row>
    <row r="1191" spans="1:19" s="85" customFormat="1" ht="15.75" x14ac:dyDescent="0.2">
      <c r="A1191" s="321"/>
      <c r="B1191" s="146" t="s">
        <v>70</v>
      </c>
      <c r="C1191" s="122"/>
      <c r="D1191" s="122" t="s">
        <v>62</v>
      </c>
      <c r="E1191" s="122"/>
      <c r="F1191" s="122"/>
      <c r="G1191" s="206">
        <f t="shared" ref="G1191:J1191" si="467">G1190</f>
        <v>1</v>
      </c>
      <c r="H1191" s="206">
        <f t="shared" si="467"/>
        <v>1</v>
      </c>
      <c r="I1191" s="206">
        <f t="shared" si="467"/>
        <v>0</v>
      </c>
      <c r="J1191" s="206">
        <f t="shared" si="467"/>
        <v>0</v>
      </c>
      <c r="K1191" s="206">
        <f t="shared" si="466"/>
        <v>1</v>
      </c>
      <c r="L1191" s="206" t="s">
        <v>62</v>
      </c>
      <c r="M1191" s="84">
        <v>46022</v>
      </c>
      <c r="N1191" s="84">
        <v>46022</v>
      </c>
      <c r="O1191" s="80"/>
      <c r="P1191" s="206" t="s">
        <v>62</v>
      </c>
      <c r="Q1191" s="80"/>
      <c r="R1191" s="80"/>
    </row>
    <row r="1192" spans="1:19" s="85" customFormat="1" ht="14.25" x14ac:dyDescent="0.2">
      <c r="A1192" s="321"/>
      <c r="B1192" s="147" t="s">
        <v>76</v>
      </c>
      <c r="C1192" s="122"/>
      <c r="D1192" s="122"/>
      <c r="E1192" s="122"/>
      <c r="F1192" s="122"/>
      <c r="G1192" s="206" t="s">
        <v>62</v>
      </c>
      <c r="H1192" s="206"/>
      <c r="I1192" s="206" t="s">
        <v>62</v>
      </c>
      <c r="J1192" s="206"/>
      <c r="K1192" s="206" t="str">
        <f t="shared" si="466"/>
        <v>X</v>
      </c>
      <c r="L1192" s="206" t="s">
        <v>62</v>
      </c>
      <c r="M1192" s="206"/>
      <c r="N1192" s="206"/>
      <c r="O1192" s="206" t="s">
        <v>62</v>
      </c>
      <c r="P1192" s="206" t="s">
        <v>62</v>
      </c>
      <c r="Q1192" s="206" t="s">
        <v>62</v>
      </c>
      <c r="R1192" s="206" t="s">
        <v>62</v>
      </c>
    </row>
    <row r="1193" spans="1:19" s="85" customFormat="1" ht="65.45" customHeight="1" x14ac:dyDescent="0.2">
      <c r="A1193" s="321"/>
      <c r="B1193" s="148" t="s">
        <v>192</v>
      </c>
      <c r="C1193" s="122"/>
      <c r="D1193" s="122" t="s">
        <v>62</v>
      </c>
      <c r="E1193" s="122"/>
      <c r="F1193" s="122"/>
      <c r="G1193" s="206">
        <f t="shared" ref="G1193:J1193" si="468">G1191</f>
        <v>1</v>
      </c>
      <c r="H1193" s="206">
        <f t="shared" si="468"/>
        <v>1</v>
      </c>
      <c r="I1193" s="206">
        <f t="shared" si="468"/>
        <v>0</v>
      </c>
      <c r="J1193" s="206">
        <f t="shared" si="468"/>
        <v>0</v>
      </c>
      <c r="K1193" s="206">
        <f t="shared" si="466"/>
        <v>1</v>
      </c>
      <c r="L1193" s="206" t="s">
        <v>62</v>
      </c>
      <c r="M1193" s="84">
        <v>46022</v>
      </c>
      <c r="N1193" s="84">
        <v>46022</v>
      </c>
      <c r="O1193" s="80"/>
      <c r="P1193" s="206" t="s">
        <v>62</v>
      </c>
      <c r="Q1193" s="80"/>
      <c r="R1193" s="80"/>
    </row>
    <row r="1194" spans="1:19" s="85" customFormat="1" ht="15" customHeight="1" x14ac:dyDescent="0.2">
      <c r="A1194" s="321"/>
      <c r="B1194" s="147" t="s">
        <v>193</v>
      </c>
      <c r="C1194" s="122"/>
      <c r="D1194" s="122"/>
      <c r="E1194" s="122"/>
      <c r="F1194" s="122"/>
      <c r="G1194" s="206" t="s">
        <v>62</v>
      </c>
      <c r="H1194" s="206"/>
      <c r="I1194" s="206" t="s">
        <v>62</v>
      </c>
      <c r="J1194" s="206"/>
      <c r="K1194" s="206" t="str">
        <f t="shared" si="466"/>
        <v>X</v>
      </c>
      <c r="L1194" s="206" t="s">
        <v>62</v>
      </c>
      <c r="M1194" s="206"/>
      <c r="N1194" s="206"/>
      <c r="O1194" s="206" t="s">
        <v>62</v>
      </c>
      <c r="P1194" s="206" t="s">
        <v>62</v>
      </c>
      <c r="Q1194" s="206" t="s">
        <v>62</v>
      </c>
      <c r="R1194" s="206" t="s">
        <v>62</v>
      </c>
    </row>
    <row r="1195" spans="1:19" s="85" customFormat="1" ht="38.65" customHeight="1" x14ac:dyDescent="0.2">
      <c r="A1195" s="321"/>
      <c r="B1195" s="148" t="s">
        <v>330</v>
      </c>
      <c r="C1195" s="122"/>
      <c r="D1195" s="122" t="s">
        <v>62</v>
      </c>
      <c r="E1195" s="122"/>
      <c r="F1195" s="122"/>
      <c r="G1195" s="206">
        <f t="shared" ref="G1195:J1195" si="469">G1193</f>
        <v>1</v>
      </c>
      <c r="H1195" s="206">
        <f t="shared" si="469"/>
        <v>1</v>
      </c>
      <c r="I1195" s="206">
        <f t="shared" si="469"/>
        <v>0</v>
      </c>
      <c r="J1195" s="206">
        <f t="shared" si="469"/>
        <v>0</v>
      </c>
      <c r="K1195" s="206">
        <f t="shared" si="466"/>
        <v>1</v>
      </c>
      <c r="L1195" s="206" t="s">
        <v>62</v>
      </c>
      <c r="M1195" s="84">
        <v>46022</v>
      </c>
      <c r="N1195" s="84">
        <v>46022</v>
      </c>
      <c r="O1195" s="80"/>
      <c r="P1195" s="206" t="s">
        <v>62</v>
      </c>
      <c r="Q1195" s="80"/>
      <c r="R1195" s="80"/>
    </row>
    <row r="1196" spans="1:19" s="85" customFormat="1" ht="21" customHeight="1" x14ac:dyDescent="0.2">
      <c r="A1196" s="321"/>
      <c r="B1196" s="147" t="s">
        <v>71</v>
      </c>
      <c r="C1196" s="122"/>
      <c r="D1196" s="122"/>
      <c r="E1196" s="122"/>
      <c r="F1196" s="122"/>
      <c r="G1196" s="206" t="s">
        <v>62</v>
      </c>
      <c r="H1196" s="206"/>
      <c r="I1196" s="206" t="s">
        <v>62</v>
      </c>
      <c r="J1196" s="206"/>
      <c r="K1196" s="206" t="str">
        <f t="shared" si="466"/>
        <v>X</v>
      </c>
      <c r="L1196" s="206" t="s">
        <v>62</v>
      </c>
      <c r="M1196" s="206"/>
      <c r="N1196" s="206"/>
      <c r="O1196" s="206" t="s">
        <v>62</v>
      </c>
      <c r="P1196" s="206" t="s">
        <v>62</v>
      </c>
      <c r="Q1196" s="206" t="s">
        <v>62</v>
      </c>
      <c r="R1196" s="206" t="s">
        <v>62</v>
      </c>
    </row>
    <row r="1197" spans="1:19" s="85" customFormat="1" ht="21" customHeight="1" x14ac:dyDescent="0.2">
      <c r="A1197" s="322"/>
      <c r="B1197" s="148" t="s">
        <v>72</v>
      </c>
      <c r="C1197" s="122"/>
      <c r="D1197" s="122" t="s">
        <v>62</v>
      </c>
      <c r="E1197" s="122"/>
      <c r="F1197" s="122"/>
      <c r="G1197" s="206">
        <f t="shared" ref="G1197:J1197" si="470">G1195</f>
        <v>1</v>
      </c>
      <c r="H1197" s="206">
        <f t="shared" si="470"/>
        <v>1</v>
      </c>
      <c r="I1197" s="206">
        <f t="shared" si="470"/>
        <v>0</v>
      </c>
      <c r="J1197" s="206">
        <f t="shared" si="470"/>
        <v>0</v>
      </c>
      <c r="K1197" s="206">
        <f t="shared" si="466"/>
        <v>1</v>
      </c>
      <c r="L1197" s="206" t="s">
        <v>62</v>
      </c>
      <c r="M1197" s="84">
        <v>46022</v>
      </c>
      <c r="N1197" s="84">
        <v>46022</v>
      </c>
      <c r="O1197" s="80"/>
      <c r="P1197" s="206" t="s">
        <v>62</v>
      </c>
      <c r="Q1197" s="80"/>
      <c r="R1197" s="80"/>
    </row>
    <row r="1198" spans="1:19" s="56" customFormat="1" ht="74.45" customHeight="1" x14ac:dyDescent="0.25">
      <c r="A1198" s="320" t="s">
        <v>130</v>
      </c>
      <c r="B1198" s="137" t="s">
        <v>346</v>
      </c>
      <c r="C1198" s="80" t="s">
        <v>59</v>
      </c>
      <c r="D1198" s="81" t="s">
        <v>60</v>
      </c>
      <c r="E1198" s="81" t="s">
        <v>61</v>
      </c>
      <c r="F1198" s="80">
        <v>642</v>
      </c>
      <c r="G1198" s="80"/>
      <c r="H1198" s="80"/>
      <c r="I1198" s="80"/>
      <c r="J1198" s="80"/>
      <c r="K1198" s="80">
        <f t="shared" si="466"/>
        <v>0</v>
      </c>
      <c r="L1198" s="80"/>
      <c r="M1198" s="80" t="s">
        <v>62</v>
      </c>
      <c r="N1198" s="80" t="s">
        <v>62</v>
      </c>
      <c r="O1198" s="80"/>
      <c r="P1198" s="80"/>
      <c r="Q1198" s="80"/>
      <c r="R1198" s="80"/>
      <c r="S1198" s="85"/>
    </row>
    <row r="1199" spans="1:19" s="85" customFormat="1" ht="15.75" x14ac:dyDescent="0.2">
      <c r="A1199" s="321"/>
      <c r="B1199" s="146" t="s">
        <v>70</v>
      </c>
      <c r="C1199" s="122"/>
      <c r="D1199" s="122" t="s">
        <v>62</v>
      </c>
      <c r="E1199" s="122"/>
      <c r="F1199" s="122"/>
      <c r="G1199" s="206">
        <f>G1198</f>
        <v>0</v>
      </c>
      <c r="H1199" s="206">
        <f>H1198</f>
        <v>0</v>
      </c>
      <c r="I1199" s="206">
        <f>I1198</f>
        <v>0</v>
      </c>
      <c r="J1199" s="206">
        <f>J1198</f>
        <v>0</v>
      </c>
      <c r="K1199" s="206">
        <f t="shared" si="466"/>
        <v>0</v>
      </c>
      <c r="L1199" s="206" t="s">
        <v>62</v>
      </c>
      <c r="M1199" s="84">
        <v>46022</v>
      </c>
      <c r="N1199" s="84">
        <v>46022</v>
      </c>
      <c r="O1199" s="80"/>
      <c r="P1199" s="206" t="s">
        <v>62</v>
      </c>
      <c r="Q1199" s="80"/>
      <c r="R1199" s="80"/>
    </row>
    <row r="1200" spans="1:19" s="85" customFormat="1" ht="14.25" x14ac:dyDescent="0.2">
      <c r="A1200" s="321"/>
      <c r="B1200" s="147" t="s">
        <v>76</v>
      </c>
      <c r="C1200" s="122"/>
      <c r="D1200" s="122"/>
      <c r="E1200" s="122"/>
      <c r="F1200" s="122"/>
      <c r="G1200" s="206" t="s">
        <v>62</v>
      </c>
      <c r="H1200" s="206"/>
      <c r="I1200" s="206" t="s">
        <v>62</v>
      </c>
      <c r="J1200" s="206"/>
      <c r="K1200" s="206" t="str">
        <f t="shared" si="466"/>
        <v>X</v>
      </c>
      <c r="L1200" s="206" t="s">
        <v>62</v>
      </c>
      <c r="M1200" s="206"/>
      <c r="N1200" s="206"/>
      <c r="O1200" s="206" t="s">
        <v>62</v>
      </c>
      <c r="P1200" s="206" t="s">
        <v>62</v>
      </c>
      <c r="Q1200" s="206" t="s">
        <v>62</v>
      </c>
      <c r="R1200" s="206" t="s">
        <v>62</v>
      </c>
    </row>
    <row r="1201" spans="1:19" s="85" customFormat="1" ht="65.45" customHeight="1" x14ac:dyDescent="0.2">
      <c r="A1201" s="321"/>
      <c r="B1201" s="148" t="s">
        <v>192</v>
      </c>
      <c r="C1201" s="122"/>
      <c r="D1201" s="122" t="s">
        <v>62</v>
      </c>
      <c r="E1201" s="122"/>
      <c r="F1201" s="122"/>
      <c r="G1201" s="206">
        <f>G1199</f>
        <v>0</v>
      </c>
      <c r="H1201" s="206">
        <f>H1199</f>
        <v>0</v>
      </c>
      <c r="I1201" s="206">
        <f>I1199</f>
        <v>0</v>
      </c>
      <c r="J1201" s="206">
        <f>J1199</f>
        <v>0</v>
      </c>
      <c r="K1201" s="206">
        <f t="shared" si="466"/>
        <v>0</v>
      </c>
      <c r="L1201" s="206" t="s">
        <v>62</v>
      </c>
      <c r="M1201" s="84">
        <v>46022</v>
      </c>
      <c r="N1201" s="84">
        <v>46022</v>
      </c>
      <c r="O1201" s="80"/>
      <c r="P1201" s="206" t="s">
        <v>62</v>
      </c>
      <c r="Q1201" s="80"/>
      <c r="R1201" s="80"/>
    </row>
    <row r="1202" spans="1:19" s="85" customFormat="1" ht="15" customHeight="1" x14ac:dyDescent="0.2">
      <c r="A1202" s="321"/>
      <c r="B1202" s="147" t="s">
        <v>193</v>
      </c>
      <c r="C1202" s="122"/>
      <c r="D1202" s="122"/>
      <c r="E1202" s="122"/>
      <c r="F1202" s="122"/>
      <c r="G1202" s="206" t="s">
        <v>62</v>
      </c>
      <c r="H1202" s="206"/>
      <c r="I1202" s="206" t="s">
        <v>62</v>
      </c>
      <c r="J1202" s="206"/>
      <c r="K1202" s="206" t="str">
        <f t="shared" si="466"/>
        <v>X</v>
      </c>
      <c r="L1202" s="206" t="s">
        <v>62</v>
      </c>
      <c r="M1202" s="206"/>
      <c r="N1202" s="206"/>
      <c r="O1202" s="206" t="s">
        <v>62</v>
      </c>
      <c r="P1202" s="206" t="s">
        <v>62</v>
      </c>
      <c r="Q1202" s="206" t="s">
        <v>62</v>
      </c>
      <c r="R1202" s="206" t="s">
        <v>62</v>
      </c>
    </row>
    <row r="1203" spans="1:19" s="85" customFormat="1" ht="38.65" customHeight="1" x14ac:dyDescent="0.2">
      <c r="A1203" s="321"/>
      <c r="B1203" s="148" t="s">
        <v>330</v>
      </c>
      <c r="C1203" s="122"/>
      <c r="D1203" s="122" t="s">
        <v>62</v>
      </c>
      <c r="E1203" s="122"/>
      <c r="F1203" s="122"/>
      <c r="G1203" s="206">
        <f>G1201</f>
        <v>0</v>
      </c>
      <c r="H1203" s="206">
        <f>H1201</f>
        <v>0</v>
      </c>
      <c r="I1203" s="206">
        <f>I1201</f>
        <v>0</v>
      </c>
      <c r="J1203" s="206">
        <f>J1201</f>
        <v>0</v>
      </c>
      <c r="K1203" s="206">
        <f t="shared" si="466"/>
        <v>0</v>
      </c>
      <c r="L1203" s="206" t="s">
        <v>62</v>
      </c>
      <c r="M1203" s="84">
        <v>46022</v>
      </c>
      <c r="N1203" s="84">
        <v>46022</v>
      </c>
      <c r="O1203" s="80"/>
      <c r="P1203" s="206" t="s">
        <v>62</v>
      </c>
      <c r="Q1203" s="80"/>
      <c r="R1203" s="80"/>
    </row>
    <row r="1204" spans="1:19" s="85" customFormat="1" ht="21" customHeight="1" x14ac:dyDescent="0.2">
      <c r="A1204" s="321"/>
      <c r="B1204" s="147" t="s">
        <v>71</v>
      </c>
      <c r="C1204" s="122"/>
      <c r="D1204" s="122"/>
      <c r="E1204" s="122"/>
      <c r="F1204" s="122"/>
      <c r="G1204" s="206" t="s">
        <v>62</v>
      </c>
      <c r="H1204" s="206"/>
      <c r="I1204" s="206" t="s">
        <v>62</v>
      </c>
      <c r="J1204" s="206"/>
      <c r="K1204" s="206" t="str">
        <f t="shared" si="466"/>
        <v>X</v>
      </c>
      <c r="L1204" s="206" t="s">
        <v>62</v>
      </c>
      <c r="M1204" s="206"/>
      <c r="N1204" s="206"/>
      <c r="O1204" s="206" t="s">
        <v>62</v>
      </c>
      <c r="P1204" s="206" t="s">
        <v>62</v>
      </c>
      <c r="Q1204" s="206" t="s">
        <v>62</v>
      </c>
      <c r="R1204" s="206" t="s">
        <v>62</v>
      </c>
    </row>
    <row r="1205" spans="1:19" s="85" customFormat="1" ht="21" customHeight="1" x14ac:dyDescent="0.2">
      <c r="A1205" s="322"/>
      <c r="B1205" s="148" t="s">
        <v>72</v>
      </c>
      <c r="C1205" s="122"/>
      <c r="D1205" s="122" t="s">
        <v>62</v>
      </c>
      <c r="E1205" s="122"/>
      <c r="F1205" s="122"/>
      <c r="G1205" s="206">
        <f>G1203</f>
        <v>0</v>
      </c>
      <c r="H1205" s="206">
        <f>H1203</f>
        <v>0</v>
      </c>
      <c r="I1205" s="206">
        <f>I1203</f>
        <v>0</v>
      </c>
      <c r="J1205" s="206">
        <f>J1203</f>
        <v>0</v>
      </c>
      <c r="K1205" s="206">
        <f t="shared" si="466"/>
        <v>0</v>
      </c>
      <c r="L1205" s="206" t="s">
        <v>62</v>
      </c>
      <c r="M1205" s="84">
        <v>46022</v>
      </c>
      <c r="N1205" s="84">
        <v>46022</v>
      </c>
      <c r="O1205" s="80"/>
      <c r="P1205" s="206" t="s">
        <v>62</v>
      </c>
      <c r="Q1205" s="80"/>
      <c r="R1205" s="80"/>
    </row>
    <row r="1206" spans="1:19" s="56" customFormat="1" ht="74.45" customHeight="1" x14ac:dyDescent="0.25">
      <c r="A1206" s="320" t="s">
        <v>129</v>
      </c>
      <c r="B1206" s="137" t="s">
        <v>346</v>
      </c>
      <c r="C1206" s="80" t="s">
        <v>59</v>
      </c>
      <c r="D1206" s="81" t="s">
        <v>60</v>
      </c>
      <c r="E1206" s="81" t="s">
        <v>61</v>
      </c>
      <c r="F1206" s="80">
        <v>642</v>
      </c>
      <c r="G1206" s="80">
        <v>1</v>
      </c>
      <c r="H1206" s="80">
        <v>1</v>
      </c>
      <c r="I1206" s="80">
        <v>1</v>
      </c>
      <c r="J1206" s="80">
        <v>1</v>
      </c>
      <c r="K1206" s="80">
        <f t="shared" si="466"/>
        <v>1</v>
      </c>
      <c r="L1206" s="80"/>
      <c r="M1206" s="80" t="s">
        <v>62</v>
      </c>
      <c r="N1206" s="80" t="s">
        <v>62</v>
      </c>
      <c r="O1206" s="80">
        <f>80000+50000</f>
        <v>130000</v>
      </c>
      <c r="P1206" s="80"/>
      <c r="Q1206" s="80">
        <v>80000</v>
      </c>
      <c r="R1206" s="80">
        <v>80000</v>
      </c>
      <c r="S1206" s="85"/>
    </row>
    <row r="1207" spans="1:19" s="85" customFormat="1" ht="15.75" x14ac:dyDescent="0.2">
      <c r="A1207" s="321"/>
      <c r="B1207" s="146" t="s">
        <v>70</v>
      </c>
      <c r="C1207" s="122"/>
      <c r="D1207" s="122" t="s">
        <v>62</v>
      </c>
      <c r="E1207" s="122"/>
      <c r="F1207" s="122"/>
      <c r="G1207" s="206">
        <f>G1206</f>
        <v>1</v>
      </c>
      <c r="H1207" s="206">
        <f>H1206</f>
        <v>1</v>
      </c>
      <c r="I1207" s="206">
        <f>I1206</f>
        <v>1</v>
      </c>
      <c r="J1207" s="206">
        <f>J1206</f>
        <v>1</v>
      </c>
      <c r="K1207" s="206">
        <f t="shared" si="466"/>
        <v>1</v>
      </c>
      <c r="L1207" s="206" t="s">
        <v>62</v>
      </c>
      <c r="M1207" s="84">
        <v>46022</v>
      </c>
      <c r="N1207" s="84">
        <v>46022</v>
      </c>
      <c r="O1207" s="80"/>
      <c r="P1207" s="206" t="s">
        <v>62</v>
      </c>
      <c r="Q1207" s="80"/>
      <c r="R1207" s="80"/>
    </row>
    <row r="1208" spans="1:19" s="85" customFormat="1" ht="14.25" x14ac:dyDescent="0.2">
      <c r="A1208" s="321"/>
      <c r="B1208" s="147" t="s">
        <v>76</v>
      </c>
      <c r="C1208" s="122"/>
      <c r="D1208" s="122"/>
      <c r="E1208" s="122"/>
      <c r="F1208" s="122"/>
      <c r="G1208" s="206" t="s">
        <v>62</v>
      </c>
      <c r="H1208" s="206"/>
      <c r="I1208" s="206" t="s">
        <v>62</v>
      </c>
      <c r="J1208" s="206"/>
      <c r="K1208" s="206" t="str">
        <f t="shared" si="466"/>
        <v>X</v>
      </c>
      <c r="L1208" s="206" t="s">
        <v>62</v>
      </c>
      <c r="M1208" s="206"/>
      <c r="N1208" s="206"/>
      <c r="O1208" s="206" t="s">
        <v>62</v>
      </c>
      <c r="P1208" s="206" t="s">
        <v>62</v>
      </c>
      <c r="Q1208" s="206" t="s">
        <v>62</v>
      </c>
      <c r="R1208" s="206" t="s">
        <v>62</v>
      </c>
    </row>
    <row r="1209" spans="1:19" s="85" customFormat="1" ht="65.45" customHeight="1" x14ac:dyDescent="0.2">
      <c r="A1209" s="321"/>
      <c r="B1209" s="148" t="s">
        <v>192</v>
      </c>
      <c r="C1209" s="122"/>
      <c r="D1209" s="122" t="s">
        <v>62</v>
      </c>
      <c r="E1209" s="122"/>
      <c r="F1209" s="122"/>
      <c r="G1209" s="206">
        <f>G1207</f>
        <v>1</v>
      </c>
      <c r="H1209" s="206">
        <f>H1207</f>
        <v>1</v>
      </c>
      <c r="I1209" s="206">
        <f>I1207</f>
        <v>1</v>
      </c>
      <c r="J1209" s="206">
        <f>J1207</f>
        <v>1</v>
      </c>
      <c r="K1209" s="206">
        <f t="shared" si="466"/>
        <v>1</v>
      </c>
      <c r="L1209" s="206" t="s">
        <v>62</v>
      </c>
      <c r="M1209" s="84">
        <v>46022</v>
      </c>
      <c r="N1209" s="84">
        <v>46022</v>
      </c>
      <c r="O1209" s="80"/>
      <c r="P1209" s="206" t="s">
        <v>62</v>
      </c>
      <c r="Q1209" s="80"/>
      <c r="R1209" s="80"/>
    </row>
    <row r="1210" spans="1:19" s="85" customFormat="1" ht="15" customHeight="1" x14ac:dyDescent="0.2">
      <c r="A1210" s="321"/>
      <c r="B1210" s="147" t="s">
        <v>193</v>
      </c>
      <c r="C1210" s="122"/>
      <c r="D1210" s="122"/>
      <c r="E1210" s="122"/>
      <c r="F1210" s="122"/>
      <c r="G1210" s="206" t="s">
        <v>62</v>
      </c>
      <c r="H1210" s="206"/>
      <c r="I1210" s="206" t="s">
        <v>62</v>
      </c>
      <c r="J1210" s="206"/>
      <c r="K1210" s="206" t="str">
        <f t="shared" si="466"/>
        <v>X</v>
      </c>
      <c r="L1210" s="206" t="s">
        <v>62</v>
      </c>
      <c r="M1210" s="206"/>
      <c r="N1210" s="206"/>
      <c r="O1210" s="206" t="s">
        <v>62</v>
      </c>
      <c r="P1210" s="206" t="s">
        <v>62</v>
      </c>
      <c r="Q1210" s="206" t="s">
        <v>62</v>
      </c>
      <c r="R1210" s="206" t="s">
        <v>62</v>
      </c>
    </row>
    <row r="1211" spans="1:19" s="85" customFormat="1" ht="38.65" customHeight="1" x14ac:dyDescent="0.2">
      <c r="A1211" s="321"/>
      <c r="B1211" s="148" t="s">
        <v>330</v>
      </c>
      <c r="C1211" s="122"/>
      <c r="D1211" s="122" t="s">
        <v>62</v>
      </c>
      <c r="E1211" s="122"/>
      <c r="F1211" s="122"/>
      <c r="G1211" s="206">
        <f>G1209</f>
        <v>1</v>
      </c>
      <c r="H1211" s="206">
        <f>H1209</f>
        <v>1</v>
      </c>
      <c r="I1211" s="206">
        <f>I1209</f>
        <v>1</v>
      </c>
      <c r="J1211" s="206">
        <f>J1209</f>
        <v>1</v>
      </c>
      <c r="K1211" s="206">
        <f t="shared" si="466"/>
        <v>1</v>
      </c>
      <c r="L1211" s="206" t="s">
        <v>62</v>
      </c>
      <c r="M1211" s="84">
        <v>46022</v>
      </c>
      <c r="N1211" s="84">
        <v>46022</v>
      </c>
      <c r="O1211" s="80"/>
      <c r="P1211" s="206" t="s">
        <v>62</v>
      </c>
      <c r="Q1211" s="80"/>
      <c r="R1211" s="80"/>
    </row>
    <row r="1212" spans="1:19" s="85" customFormat="1" ht="21" customHeight="1" x14ac:dyDescent="0.2">
      <c r="A1212" s="321"/>
      <c r="B1212" s="147" t="s">
        <v>71</v>
      </c>
      <c r="C1212" s="122"/>
      <c r="D1212" s="122"/>
      <c r="E1212" s="122"/>
      <c r="F1212" s="122"/>
      <c r="G1212" s="206" t="s">
        <v>62</v>
      </c>
      <c r="H1212" s="206"/>
      <c r="I1212" s="206" t="s">
        <v>62</v>
      </c>
      <c r="J1212" s="206"/>
      <c r="K1212" s="206" t="str">
        <f t="shared" si="466"/>
        <v>X</v>
      </c>
      <c r="L1212" s="206" t="s">
        <v>62</v>
      </c>
      <c r="M1212" s="206"/>
      <c r="N1212" s="206"/>
      <c r="O1212" s="206" t="s">
        <v>62</v>
      </c>
      <c r="P1212" s="206" t="s">
        <v>62</v>
      </c>
      <c r="Q1212" s="206" t="s">
        <v>62</v>
      </c>
      <c r="R1212" s="206" t="s">
        <v>62</v>
      </c>
    </row>
    <row r="1213" spans="1:19" s="85" customFormat="1" ht="21" customHeight="1" x14ac:dyDescent="0.2">
      <c r="A1213" s="322"/>
      <c r="B1213" s="148" t="s">
        <v>72</v>
      </c>
      <c r="C1213" s="122"/>
      <c r="D1213" s="122" t="s">
        <v>62</v>
      </c>
      <c r="E1213" s="122"/>
      <c r="F1213" s="122"/>
      <c r="G1213" s="206">
        <f>G1211</f>
        <v>1</v>
      </c>
      <c r="H1213" s="206">
        <f>H1211</f>
        <v>1</v>
      </c>
      <c r="I1213" s="206">
        <f>I1211</f>
        <v>1</v>
      </c>
      <c r="J1213" s="206">
        <f>J1211</f>
        <v>1</v>
      </c>
      <c r="K1213" s="206">
        <f t="shared" si="466"/>
        <v>1</v>
      </c>
      <c r="L1213" s="206" t="s">
        <v>62</v>
      </c>
      <c r="M1213" s="84">
        <v>46022</v>
      </c>
      <c r="N1213" s="84">
        <v>46022</v>
      </c>
      <c r="O1213" s="80"/>
      <c r="P1213" s="206" t="s">
        <v>62</v>
      </c>
      <c r="Q1213" s="80"/>
      <c r="R1213" s="80"/>
    </row>
    <row r="1214" spans="1:19" s="56" customFormat="1" ht="74.45" customHeight="1" x14ac:dyDescent="0.25">
      <c r="A1214" s="320" t="s">
        <v>128</v>
      </c>
      <c r="B1214" s="137" t="s">
        <v>346</v>
      </c>
      <c r="C1214" s="80" t="s">
        <v>59</v>
      </c>
      <c r="D1214" s="81" t="s">
        <v>60</v>
      </c>
      <c r="E1214" s="81" t="s">
        <v>61</v>
      </c>
      <c r="F1214" s="80">
        <v>642</v>
      </c>
      <c r="G1214" s="80"/>
      <c r="H1214" s="80"/>
      <c r="I1214" s="80"/>
      <c r="J1214" s="80"/>
      <c r="K1214" s="80">
        <f t="shared" si="466"/>
        <v>0</v>
      </c>
      <c r="L1214" s="80"/>
      <c r="M1214" s="80" t="s">
        <v>62</v>
      </c>
      <c r="N1214" s="80" t="s">
        <v>62</v>
      </c>
      <c r="O1214" s="80"/>
      <c r="P1214" s="80"/>
      <c r="Q1214" s="80"/>
      <c r="R1214" s="80"/>
      <c r="S1214" s="85"/>
    </row>
    <row r="1215" spans="1:19" s="85" customFormat="1" ht="15.75" x14ac:dyDescent="0.2">
      <c r="A1215" s="321"/>
      <c r="B1215" s="146" t="s">
        <v>70</v>
      </c>
      <c r="C1215" s="122"/>
      <c r="D1215" s="122" t="s">
        <v>62</v>
      </c>
      <c r="E1215" s="122"/>
      <c r="F1215" s="122"/>
      <c r="G1215" s="206">
        <f>G1214</f>
        <v>0</v>
      </c>
      <c r="H1215" s="206">
        <f>H1214</f>
        <v>0</v>
      </c>
      <c r="I1215" s="206">
        <f>I1214</f>
        <v>0</v>
      </c>
      <c r="J1215" s="206">
        <f>J1214</f>
        <v>0</v>
      </c>
      <c r="K1215" s="206">
        <f t="shared" si="466"/>
        <v>0</v>
      </c>
      <c r="L1215" s="206" t="s">
        <v>62</v>
      </c>
      <c r="M1215" s="84">
        <v>46022</v>
      </c>
      <c r="N1215" s="84">
        <v>46022</v>
      </c>
      <c r="O1215" s="80"/>
      <c r="P1215" s="206" t="s">
        <v>62</v>
      </c>
      <c r="Q1215" s="80"/>
      <c r="R1215" s="80"/>
    </row>
    <row r="1216" spans="1:19" s="85" customFormat="1" ht="14.25" x14ac:dyDescent="0.2">
      <c r="A1216" s="321"/>
      <c r="B1216" s="147" t="s">
        <v>76</v>
      </c>
      <c r="C1216" s="122"/>
      <c r="D1216" s="122"/>
      <c r="E1216" s="122"/>
      <c r="F1216" s="122"/>
      <c r="G1216" s="206" t="s">
        <v>62</v>
      </c>
      <c r="H1216" s="206"/>
      <c r="I1216" s="206" t="s">
        <v>62</v>
      </c>
      <c r="J1216" s="206"/>
      <c r="K1216" s="206" t="str">
        <f t="shared" si="466"/>
        <v>X</v>
      </c>
      <c r="L1216" s="206" t="s">
        <v>62</v>
      </c>
      <c r="M1216" s="206"/>
      <c r="N1216" s="206"/>
      <c r="O1216" s="206" t="s">
        <v>62</v>
      </c>
      <c r="P1216" s="206" t="s">
        <v>62</v>
      </c>
      <c r="Q1216" s="206" t="s">
        <v>62</v>
      </c>
      <c r="R1216" s="206" t="s">
        <v>62</v>
      </c>
    </row>
    <row r="1217" spans="1:19" s="85" customFormat="1" ht="65.45" customHeight="1" x14ac:dyDescent="0.2">
      <c r="A1217" s="321"/>
      <c r="B1217" s="148" t="s">
        <v>192</v>
      </c>
      <c r="C1217" s="122"/>
      <c r="D1217" s="122" t="s">
        <v>62</v>
      </c>
      <c r="E1217" s="122"/>
      <c r="F1217" s="122"/>
      <c r="G1217" s="206">
        <f>G1215</f>
        <v>0</v>
      </c>
      <c r="H1217" s="206">
        <f>H1215</f>
        <v>0</v>
      </c>
      <c r="I1217" s="206">
        <f>I1215</f>
        <v>0</v>
      </c>
      <c r="J1217" s="206">
        <f>J1215</f>
        <v>0</v>
      </c>
      <c r="K1217" s="206">
        <f t="shared" si="466"/>
        <v>0</v>
      </c>
      <c r="L1217" s="206" t="s">
        <v>62</v>
      </c>
      <c r="M1217" s="84">
        <v>46022</v>
      </c>
      <c r="N1217" s="84">
        <v>46022</v>
      </c>
      <c r="O1217" s="80"/>
      <c r="P1217" s="206" t="s">
        <v>62</v>
      </c>
      <c r="Q1217" s="80"/>
      <c r="R1217" s="80"/>
    </row>
    <row r="1218" spans="1:19" s="85" customFormat="1" ht="15" customHeight="1" x14ac:dyDescent="0.2">
      <c r="A1218" s="321"/>
      <c r="B1218" s="147" t="s">
        <v>193</v>
      </c>
      <c r="C1218" s="122"/>
      <c r="D1218" s="122"/>
      <c r="E1218" s="122"/>
      <c r="F1218" s="122"/>
      <c r="G1218" s="206" t="s">
        <v>62</v>
      </c>
      <c r="H1218" s="206"/>
      <c r="I1218" s="206" t="s">
        <v>62</v>
      </c>
      <c r="J1218" s="206"/>
      <c r="K1218" s="206" t="str">
        <f t="shared" si="466"/>
        <v>X</v>
      </c>
      <c r="L1218" s="206" t="s">
        <v>62</v>
      </c>
      <c r="M1218" s="206"/>
      <c r="N1218" s="206"/>
      <c r="O1218" s="206" t="s">
        <v>62</v>
      </c>
      <c r="P1218" s="206" t="s">
        <v>62</v>
      </c>
      <c r="Q1218" s="206" t="s">
        <v>62</v>
      </c>
      <c r="R1218" s="206" t="s">
        <v>62</v>
      </c>
    </row>
    <row r="1219" spans="1:19" s="85" customFormat="1" ht="38.65" customHeight="1" x14ac:dyDescent="0.2">
      <c r="A1219" s="321"/>
      <c r="B1219" s="148" t="s">
        <v>330</v>
      </c>
      <c r="C1219" s="122"/>
      <c r="D1219" s="122" t="s">
        <v>62</v>
      </c>
      <c r="E1219" s="122"/>
      <c r="F1219" s="122"/>
      <c r="G1219" s="206">
        <f>G1217</f>
        <v>0</v>
      </c>
      <c r="H1219" s="206">
        <f>H1217</f>
        <v>0</v>
      </c>
      <c r="I1219" s="206">
        <f>I1217</f>
        <v>0</v>
      </c>
      <c r="J1219" s="206">
        <f>J1217</f>
        <v>0</v>
      </c>
      <c r="K1219" s="206">
        <f t="shared" si="466"/>
        <v>0</v>
      </c>
      <c r="L1219" s="206" t="s">
        <v>62</v>
      </c>
      <c r="M1219" s="84">
        <v>46022</v>
      </c>
      <c r="N1219" s="84">
        <v>46022</v>
      </c>
      <c r="O1219" s="80"/>
      <c r="P1219" s="206" t="s">
        <v>62</v>
      </c>
      <c r="Q1219" s="80"/>
      <c r="R1219" s="80"/>
    </row>
    <row r="1220" spans="1:19" s="85" customFormat="1" ht="21" customHeight="1" x14ac:dyDescent="0.2">
      <c r="A1220" s="321"/>
      <c r="B1220" s="147" t="s">
        <v>71</v>
      </c>
      <c r="C1220" s="122"/>
      <c r="D1220" s="122"/>
      <c r="E1220" s="122"/>
      <c r="F1220" s="122"/>
      <c r="G1220" s="206" t="s">
        <v>62</v>
      </c>
      <c r="H1220" s="206"/>
      <c r="I1220" s="206" t="s">
        <v>62</v>
      </c>
      <c r="J1220" s="206"/>
      <c r="K1220" s="206" t="str">
        <f t="shared" si="466"/>
        <v>X</v>
      </c>
      <c r="L1220" s="206" t="s">
        <v>62</v>
      </c>
      <c r="M1220" s="206"/>
      <c r="N1220" s="206"/>
      <c r="O1220" s="206" t="s">
        <v>62</v>
      </c>
      <c r="P1220" s="206" t="s">
        <v>62</v>
      </c>
      <c r="Q1220" s="206" t="s">
        <v>62</v>
      </c>
      <c r="R1220" s="206" t="s">
        <v>62</v>
      </c>
    </row>
    <row r="1221" spans="1:19" s="85" customFormat="1" ht="21" customHeight="1" x14ac:dyDescent="0.2">
      <c r="A1221" s="322"/>
      <c r="B1221" s="148" t="s">
        <v>72</v>
      </c>
      <c r="C1221" s="122"/>
      <c r="D1221" s="122" t="s">
        <v>62</v>
      </c>
      <c r="E1221" s="122"/>
      <c r="F1221" s="122"/>
      <c r="G1221" s="206">
        <f>G1219</f>
        <v>0</v>
      </c>
      <c r="H1221" s="206">
        <f>H1219</f>
        <v>0</v>
      </c>
      <c r="I1221" s="206">
        <f>I1219</f>
        <v>0</v>
      </c>
      <c r="J1221" s="206">
        <f>J1219</f>
        <v>0</v>
      </c>
      <c r="K1221" s="206">
        <f t="shared" si="466"/>
        <v>0</v>
      </c>
      <c r="L1221" s="206" t="s">
        <v>62</v>
      </c>
      <c r="M1221" s="84">
        <v>46022</v>
      </c>
      <c r="N1221" s="84">
        <v>46022</v>
      </c>
      <c r="O1221" s="80"/>
      <c r="P1221" s="206" t="s">
        <v>62</v>
      </c>
      <c r="Q1221" s="80"/>
      <c r="R1221" s="80"/>
    </row>
    <row r="1222" spans="1:19" s="56" customFormat="1" ht="74.45" customHeight="1" x14ac:dyDescent="0.25">
      <c r="A1222" s="320" t="s">
        <v>334</v>
      </c>
      <c r="B1222" s="137" t="s">
        <v>346</v>
      </c>
      <c r="C1222" s="80" t="s">
        <v>59</v>
      </c>
      <c r="D1222" s="81" t="s">
        <v>60</v>
      </c>
      <c r="E1222" s="81" t="s">
        <v>61</v>
      </c>
      <c r="F1222" s="80">
        <v>642</v>
      </c>
      <c r="G1222" s="80"/>
      <c r="H1222" s="80"/>
      <c r="I1222" s="80"/>
      <c r="J1222" s="80"/>
      <c r="K1222" s="80">
        <f t="shared" si="466"/>
        <v>0</v>
      </c>
      <c r="L1222" s="80"/>
      <c r="M1222" s="80" t="s">
        <v>62</v>
      </c>
      <c r="N1222" s="80" t="s">
        <v>62</v>
      </c>
      <c r="O1222" s="80"/>
      <c r="P1222" s="80"/>
      <c r="Q1222" s="80"/>
      <c r="R1222" s="80"/>
      <c r="S1222" s="85"/>
    </row>
    <row r="1223" spans="1:19" s="85" customFormat="1" ht="15.75" x14ac:dyDescent="0.2">
      <c r="A1223" s="321"/>
      <c r="B1223" s="146" t="s">
        <v>70</v>
      </c>
      <c r="C1223" s="122"/>
      <c r="D1223" s="122" t="s">
        <v>62</v>
      </c>
      <c r="E1223" s="122"/>
      <c r="F1223" s="122"/>
      <c r="G1223" s="206">
        <f>G1222</f>
        <v>0</v>
      </c>
      <c r="H1223" s="206">
        <f>H1222</f>
        <v>0</v>
      </c>
      <c r="I1223" s="206">
        <f>I1222</f>
        <v>0</v>
      </c>
      <c r="J1223" s="206">
        <f>J1222</f>
        <v>0</v>
      </c>
      <c r="K1223" s="206">
        <f t="shared" ref="K1223:K1277" si="471">G1223</f>
        <v>0</v>
      </c>
      <c r="L1223" s="206" t="s">
        <v>62</v>
      </c>
      <c r="M1223" s="84">
        <v>46022</v>
      </c>
      <c r="N1223" s="84">
        <v>46022</v>
      </c>
      <c r="O1223" s="80"/>
      <c r="P1223" s="206" t="s">
        <v>62</v>
      </c>
      <c r="Q1223" s="80"/>
      <c r="R1223" s="80"/>
    </row>
    <row r="1224" spans="1:19" s="85" customFormat="1" ht="14.25" x14ac:dyDescent="0.2">
      <c r="A1224" s="321"/>
      <c r="B1224" s="147" t="s">
        <v>76</v>
      </c>
      <c r="C1224" s="122"/>
      <c r="D1224" s="122"/>
      <c r="E1224" s="122"/>
      <c r="F1224" s="122"/>
      <c r="G1224" s="206" t="s">
        <v>62</v>
      </c>
      <c r="H1224" s="206"/>
      <c r="I1224" s="206" t="s">
        <v>62</v>
      </c>
      <c r="J1224" s="206"/>
      <c r="K1224" s="206" t="str">
        <f t="shared" si="471"/>
        <v>X</v>
      </c>
      <c r="L1224" s="206" t="s">
        <v>62</v>
      </c>
      <c r="M1224" s="206"/>
      <c r="N1224" s="206"/>
      <c r="O1224" s="206" t="s">
        <v>62</v>
      </c>
      <c r="P1224" s="206" t="s">
        <v>62</v>
      </c>
      <c r="Q1224" s="206" t="s">
        <v>62</v>
      </c>
      <c r="R1224" s="206" t="s">
        <v>62</v>
      </c>
    </row>
    <row r="1225" spans="1:19" s="85" customFormat="1" ht="65.45" customHeight="1" x14ac:dyDescent="0.2">
      <c r="A1225" s="321"/>
      <c r="B1225" s="148" t="s">
        <v>192</v>
      </c>
      <c r="C1225" s="122"/>
      <c r="D1225" s="122" t="s">
        <v>62</v>
      </c>
      <c r="E1225" s="122"/>
      <c r="F1225" s="122"/>
      <c r="G1225" s="206">
        <f>G1223</f>
        <v>0</v>
      </c>
      <c r="H1225" s="206">
        <f>H1223</f>
        <v>0</v>
      </c>
      <c r="I1225" s="206">
        <f>I1223</f>
        <v>0</v>
      </c>
      <c r="J1225" s="206">
        <f>J1223</f>
        <v>0</v>
      </c>
      <c r="K1225" s="206">
        <f t="shared" si="471"/>
        <v>0</v>
      </c>
      <c r="L1225" s="206" t="s">
        <v>62</v>
      </c>
      <c r="M1225" s="84">
        <v>46022</v>
      </c>
      <c r="N1225" s="84">
        <v>46022</v>
      </c>
      <c r="O1225" s="80"/>
      <c r="P1225" s="206" t="s">
        <v>62</v>
      </c>
      <c r="Q1225" s="80"/>
      <c r="R1225" s="80"/>
    </row>
    <row r="1226" spans="1:19" s="85" customFormat="1" ht="15" customHeight="1" x14ac:dyDescent="0.2">
      <c r="A1226" s="321"/>
      <c r="B1226" s="147" t="s">
        <v>193</v>
      </c>
      <c r="C1226" s="122"/>
      <c r="D1226" s="122"/>
      <c r="E1226" s="122"/>
      <c r="F1226" s="122"/>
      <c r="G1226" s="206" t="s">
        <v>62</v>
      </c>
      <c r="H1226" s="206"/>
      <c r="I1226" s="206" t="s">
        <v>62</v>
      </c>
      <c r="J1226" s="206"/>
      <c r="K1226" s="206" t="str">
        <f t="shared" si="471"/>
        <v>X</v>
      </c>
      <c r="L1226" s="206" t="s">
        <v>62</v>
      </c>
      <c r="M1226" s="206"/>
      <c r="N1226" s="206"/>
      <c r="O1226" s="206" t="s">
        <v>62</v>
      </c>
      <c r="P1226" s="206" t="s">
        <v>62</v>
      </c>
      <c r="Q1226" s="206" t="s">
        <v>62</v>
      </c>
      <c r="R1226" s="206" t="s">
        <v>62</v>
      </c>
    </row>
    <row r="1227" spans="1:19" s="85" customFormat="1" ht="38.65" customHeight="1" x14ac:dyDescent="0.2">
      <c r="A1227" s="321"/>
      <c r="B1227" s="148" t="s">
        <v>330</v>
      </c>
      <c r="C1227" s="122"/>
      <c r="D1227" s="122" t="s">
        <v>62</v>
      </c>
      <c r="E1227" s="122"/>
      <c r="F1227" s="122"/>
      <c r="G1227" s="206">
        <f>G1225</f>
        <v>0</v>
      </c>
      <c r="H1227" s="206">
        <f>H1225</f>
        <v>0</v>
      </c>
      <c r="I1227" s="206">
        <f>I1225</f>
        <v>0</v>
      </c>
      <c r="J1227" s="206">
        <f>J1225</f>
        <v>0</v>
      </c>
      <c r="K1227" s="206">
        <f t="shared" si="471"/>
        <v>0</v>
      </c>
      <c r="L1227" s="206" t="s">
        <v>62</v>
      </c>
      <c r="M1227" s="84">
        <v>46022</v>
      </c>
      <c r="N1227" s="84">
        <v>46022</v>
      </c>
      <c r="O1227" s="80"/>
      <c r="P1227" s="206" t="s">
        <v>62</v>
      </c>
      <c r="Q1227" s="80"/>
      <c r="R1227" s="80"/>
    </row>
    <row r="1228" spans="1:19" s="85" customFormat="1" ht="21" customHeight="1" x14ac:dyDescent="0.2">
      <c r="A1228" s="321"/>
      <c r="B1228" s="147" t="s">
        <v>71</v>
      </c>
      <c r="C1228" s="122"/>
      <c r="D1228" s="122"/>
      <c r="E1228" s="122"/>
      <c r="F1228" s="122"/>
      <c r="G1228" s="206" t="s">
        <v>62</v>
      </c>
      <c r="H1228" s="206"/>
      <c r="I1228" s="206" t="s">
        <v>62</v>
      </c>
      <c r="J1228" s="206"/>
      <c r="K1228" s="206" t="str">
        <f t="shared" si="471"/>
        <v>X</v>
      </c>
      <c r="L1228" s="206" t="s">
        <v>62</v>
      </c>
      <c r="M1228" s="206"/>
      <c r="N1228" s="206"/>
      <c r="O1228" s="206" t="s">
        <v>62</v>
      </c>
      <c r="P1228" s="206" t="s">
        <v>62</v>
      </c>
      <c r="Q1228" s="206" t="s">
        <v>62</v>
      </c>
      <c r="R1228" s="206" t="s">
        <v>62</v>
      </c>
    </row>
    <row r="1229" spans="1:19" s="85" customFormat="1" ht="21" customHeight="1" x14ac:dyDescent="0.2">
      <c r="A1229" s="322"/>
      <c r="B1229" s="148" t="s">
        <v>72</v>
      </c>
      <c r="C1229" s="122"/>
      <c r="D1229" s="122" t="s">
        <v>62</v>
      </c>
      <c r="E1229" s="122"/>
      <c r="F1229" s="122"/>
      <c r="G1229" s="206">
        <f>G1227</f>
        <v>0</v>
      </c>
      <c r="H1229" s="206">
        <f>H1227</f>
        <v>0</v>
      </c>
      <c r="I1229" s="206">
        <f>I1227</f>
        <v>0</v>
      </c>
      <c r="J1229" s="206">
        <f>J1227</f>
        <v>0</v>
      </c>
      <c r="K1229" s="206">
        <f t="shared" si="471"/>
        <v>0</v>
      </c>
      <c r="L1229" s="206" t="s">
        <v>62</v>
      </c>
      <c r="M1229" s="84">
        <v>46022</v>
      </c>
      <c r="N1229" s="84">
        <v>46022</v>
      </c>
      <c r="O1229" s="80"/>
      <c r="P1229" s="206" t="s">
        <v>62</v>
      </c>
      <c r="Q1229" s="80"/>
      <c r="R1229" s="80"/>
    </row>
    <row r="1230" spans="1:19" s="56" customFormat="1" ht="74.45" customHeight="1" x14ac:dyDescent="0.25">
      <c r="A1230" s="320" t="s">
        <v>335</v>
      </c>
      <c r="B1230" s="137" t="s">
        <v>346</v>
      </c>
      <c r="C1230" s="80" t="s">
        <v>59</v>
      </c>
      <c r="D1230" s="81" t="s">
        <v>60</v>
      </c>
      <c r="E1230" s="81" t="s">
        <v>61</v>
      </c>
      <c r="F1230" s="80">
        <v>642</v>
      </c>
      <c r="G1230" s="80"/>
      <c r="H1230" s="80"/>
      <c r="I1230" s="80"/>
      <c r="J1230" s="80"/>
      <c r="K1230" s="80">
        <f t="shared" si="471"/>
        <v>0</v>
      </c>
      <c r="L1230" s="80"/>
      <c r="M1230" s="80" t="s">
        <v>62</v>
      </c>
      <c r="N1230" s="80" t="s">
        <v>62</v>
      </c>
      <c r="O1230" s="80"/>
      <c r="P1230" s="80"/>
      <c r="Q1230" s="80"/>
      <c r="R1230" s="80"/>
      <c r="S1230" s="85"/>
    </row>
    <row r="1231" spans="1:19" s="85" customFormat="1" ht="15.75" x14ac:dyDescent="0.2">
      <c r="A1231" s="321"/>
      <c r="B1231" s="146" t="s">
        <v>70</v>
      </c>
      <c r="C1231" s="122"/>
      <c r="D1231" s="122" t="s">
        <v>62</v>
      </c>
      <c r="E1231" s="122"/>
      <c r="F1231" s="122"/>
      <c r="G1231" s="206">
        <f>G1230</f>
        <v>0</v>
      </c>
      <c r="H1231" s="206">
        <f>H1230</f>
        <v>0</v>
      </c>
      <c r="I1231" s="206">
        <f>I1230</f>
        <v>0</v>
      </c>
      <c r="J1231" s="206">
        <f>J1230</f>
        <v>0</v>
      </c>
      <c r="K1231" s="206">
        <f t="shared" si="471"/>
        <v>0</v>
      </c>
      <c r="L1231" s="206" t="s">
        <v>62</v>
      </c>
      <c r="M1231" s="84">
        <v>46022</v>
      </c>
      <c r="N1231" s="84">
        <v>46022</v>
      </c>
      <c r="O1231" s="80"/>
      <c r="P1231" s="206" t="s">
        <v>62</v>
      </c>
      <c r="Q1231" s="80"/>
      <c r="R1231" s="80"/>
    </row>
    <row r="1232" spans="1:19" s="85" customFormat="1" ht="14.25" x14ac:dyDescent="0.2">
      <c r="A1232" s="321"/>
      <c r="B1232" s="147" t="s">
        <v>76</v>
      </c>
      <c r="C1232" s="122"/>
      <c r="D1232" s="122"/>
      <c r="E1232" s="122"/>
      <c r="F1232" s="122"/>
      <c r="G1232" s="206" t="s">
        <v>62</v>
      </c>
      <c r="H1232" s="206"/>
      <c r="I1232" s="206" t="s">
        <v>62</v>
      </c>
      <c r="J1232" s="206"/>
      <c r="K1232" s="206" t="str">
        <f t="shared" si="471"/>
        <v>X</v>
      </c>
      <c r="L1232" s="206" t="s">
        <v>62</v>
      </c>
      <c r="M1232" s="206"/>
      <c r="N1232" s="206"/>
      <c r="O1232" s="206" t="s">
        <v>62</v>
      </c>
      <c r="P1232" s="206" t="s">
        <v>62</v>
      </c>
      <c r="Q1232" s="206" t="s">
        <v>62</v>
      </c>
      <c r="R1232" s="206" t="s">
        <v>62</v>
      </c>
    </row>
    <row r="1233" spans="1:19" s="85" customFormat="1" ht="65.45" customHeight="1" x14ac:dyDescent="0.2">
      <c r="A1233" s="321"/>
      <c r="B1233" s="148" t="s">
        <v>192</v>
      </c>
      <c r="C1233" s="122"/>
      <c r="D1233" s="122" t="s">
        <v>62</v>
      </c>
      <c r="E1233" s="122"/>
      <c r="F1233" s="122"/>
      <c r="G1233" s="206">
        <f>G1231</f>
        <v>0</v>
      </c>
      <c r="H1233" s="206">
        <f>H1231</f>
        <v>0</v>
      </c>
      <c r="I1233" s="206">
        <f>I1231</f>
        <v>0</v>
      </c>
      <c r="J1233" s="206">
        <f>J1231</f>
        <v>0</v>
      </c>
      <c r="K1233" s="206">
        <f t="shared" si="471"/>
        <v>0</v>
      </c>
      <c r="L1233" s="206" t="s">
        <v>62</v>
      </c>
      <c r="M1233" s="84">
        <v>46022</v>
      </c>
      <c r="N1233" s="84">
        <v>46022</v>
      </c>
      <c r="O1233" s="80"/>
      <c r="P1233" s="206" t="s">
        <v>62</v>
      </c>
      <c r="Q1233" s="80"/>
      <c r="R1233" s="80"/>
    </row>
    <row r="1234" spans="1:19" s="85" customFormat="1" ht="15" customHeight="1" x14ac:dyDescent="0.2">
      <c r="A1234" s="321"/>
      <c r="B1234" s="147" t="s">
        <v>193</v>
      </c>
      <c r="C1234" s="122"/>
      <c r="D1234" s="122"/>
      <c r="E1234" s="122"/>
      <c r="F1234" s="122"/>
      <c r="G1234" s="206" t="s">
        <v>62</v>
      </c>
      <c r="H1234" s="206"/>
      <c r="I1234" s="206" t="s">
        <v>62</v>
      </c>
      <c r="J1234" s="206"/>
      <c r="K1234" s="206" t="str">
        <f t="shared" si="471"/>
        <v>X</v>
      </c>
      <c r="L1234" s="206" t="s">
        <v>62</v>
      </c>
      <c r="M1234" s="206"/>
      <c r="N1234" s="206"/>
      <c r="O1234" s="206" t="s">
        <v>62</v>
      </c>
      <c r="P1234" s="206" t="s">
        <v>62</v>
      </c>
      <c r="Q1234" s="206" t="s">
        <v>62</v>
      </c>
      <c r="R1234" s="206" t="s">
        <v>62</v>
      </c>
    </row>
    <row r="1235" spans="1:19" s="85" customFormat="1" ht="38.65" customHeight="1" x14ac:dyDescent="0.2">
      <c r="A1235" s="321"/>
      <c r="B1235" s="148" t="s">
        <v>330</v>
      </c>
      <c r="C1235" s="122"/>
      <c r="D1235" s="122" t="s">
        <v>62</v>
      </c>
      <c r="E1235" s="122"/>
      <c r="F1235" s="122"/>
      <c r="G1235" s="206">
        <f>G1233</f>
        <v>0</v>
      </c>
      <c r="H1235" s="206">
        <f>H1233</f>
        <v>0</v>
      </c>
      <c r="I1235" s="206">
        <f>I1233</f>
        <v>0</v>
      </c>
      <c r="J1235" s="206">
        <f>J1233</f>
        <v>0</v>
      </c>
      <c r="K1235" s="206">
        <f t="shared" si="471"/>
        <v>0</v>
      </c>
      <c r="L1235" s="206" t="s">
        <v>62</v>
      </c>
      <c r="M1235" s="84">
        <v>46022</v>
      </c>
      <c r="N1235" s="84">
        <v>46022</v>
      </c>
      <c r="O1235" s="80"/>
      <c r="P1235" s="206" t="s">
        <v>62</v>
      </c>
      <c r="Q1235" s="80"/>
      <c r="R1235" s="80"/>
    </row>
    <row r="1236" spans="1:19" s="85" customFormat="1" ht="21" customHeight="1" x14ac:dyDescent="0.2">
      <c r="A1236" s="321"/>
      <c r="B1236" s="147" t="s">
        <v>71</v>
      </c>
      <c r="C1236" s="122"/>
      <c r="D1236" s="122"/>
      <c r="E1236" s="122"/>
      <c r="F1236" s="122"/>
      <c r="G1236" s="206" t="s">
        <v>62</v>
      </c>
      <c r="H1236" s="206"/>
      <c r="I1236" s="206" t="s">
        <v>62</v>
      </c>
      <c r="J1236" s="206"/>
      <c r="K1236" s="206" t="str">
        <f t="shared" si="471"/>
        <v>X</v>
      </c>
      <c r="L1236" s="206" t="s">
        <v>62</v>
      </c>
      <c r="M1236" s="206"/>
      <c r="N1236" s="206"/>
      <c r="O1236" s="206" t="s">
        <v>62</v>
      </c>
      <c r="P1236" s="206" t="s">
        <v>62</v>
      </c>
      <c r="Q1236" s="206" t="s">
        <v>62</v>
      </c>
      <c r="R1236" s="206" t="s">
        <v>62</v>
      </c>
    </row>
    <row r="1237" spans="1:19" s="85" customFormat="1" ht="21" customHeight="1" x14ac:dyDescent="0.2">
      <c r="A1237" s="322"/>
      <c r="B1237" s="148" t="s">
        <v>72</v>
      </c>
      <c r="C1237" s="122"/>
      <c r="D1237" s="122" t="s">
        <v>62</v>
      </c>
      <c r="E1237" s="122"/>
      <c r="F1237" s="122"/>
      <c r="G1237" s="206">
        <f>G1235</f>
        <v>0</v>
      </c>
      <c r="H1237" s="206">
        <f>H1235</f>
        <v>0</v>
      </c>
      <c r="I1237" s="206">
        <f>I1235</f>
        <v>0</v>
      </c>
      <c r="J1237" s="206">
        <f>J1235</f>
        <v>0</v>
      </c>
      <c r="K1237" s="206">
        <f t="shared" si="471"/>
        <v>0</v>
      </c>
      <c r="L1237" s="206" t="s">
        <v>62</v>
      </c>
      <c r="M1237" s="84">
        <v>46022</v>
      </c>
      <c r="N1237" s="84">
        <v>46022</v>
      </c>
      <c r="O1237" s="80"/>
      <c r="P1237" s="206" t="s">
        <v>62</v>
      </c>
      <c r="Q1237" s="80"/>
      <c r="R1237" s="80"/>
    </row>
    <row r="1238" spans="1:19" s="56" customFormat="1" ht="74.45" customHeight="1" x14ac:dyDescent="0.25">
      <c r="A1238" s="320" t="s">
        <v>336</v>
      </c>
      <c r="B1238" s="137" t="s">
        <v>346</v>
      </c>
      <c r="C1238" s="80" t="s">
        <v>59</v>
      </c>
      <c r="D1238" s="81" t="s">
        <v>60</v>
      </c>
      <c r="E1238" s="81" t="s">
        <v>61</v>
      </c>
      <c r="F1238" s="80">
        <v>642</v>
      </c>
      <c r="G1238" s="80">
        <v>1</v>
      </c>
      <c r="H1238" s="80">
        <v>1</v>
      </c>
      <c r="I1238" s="80"/>
      <c r="J1238" s="80"/>
      <c r="K1238" s="80">
        <f t="shared" si="471"/>
        <v>1</v>
      </c>
      <c r="L1238" s="80"/>
      <c r="M1238" s="80" t="s">
        <v>62</v>
      </c>
      <c r="N1238" s="80" t="s">
        <v>62</v>
      </c>
      <c r="O1238" s="80">
        <v>200000</v>
      </c>
      <c r="P1238" s="80"/>
      <c r="Q1238" s="80"/>
      <c r="R1238" s="80"/>
      <c r="S1238" s="85"/>
    </row>
    <row r="1239" spans="1:19" s="85" customFormat="1" ht="15.75" x14ac:dyDescent="0.2">
      <c r="A1239" s="321"/>
      <c r="B1239" s="146" t="s">
        <v>70</v>
      </c>
      <c r="C1239" s="122"/>
      <c r="D1239" s="122" t="s">
        <v>62</v>
      </c>
      <c r="E1239" s="122"/>
      <c r="F1239" s="122"/>
      <c r="G1239" s="206">
        <f>G1238</f>
        <v>1</v>
      </c>
      <c r="H1239" s="206">
        <f>H1238</f>
        <v>1</v>
      </c>
      <c r="I1239" s="206">
        <f>I1238</f>
        <v>0</v>
      </c>
      <c r="J1239" s="206">
        <f>J1238</f>
        <v>0</v>
      </c>
      <c r="K1239" s="206">
        <f t="shared" si="471"/>
        <v>1</v>
      </c>
      <c r="L1239" s="206" t="s">
        <v>62</v>
      </c>
      <c r="M1239" s="84">
        <v>46022</v>
      </c>
      <c r="N1239" s="84">
        <v>46022</v>
      </c>
      <c r="O1239" s="80"/>
      <c r="P1239" s="206" t="s">
        <v>62</v>
      </c>
      <c r="Q1239" s="80"/>
      <c r="R1239" s="80"/>
    </row>
    <row r="1240" spans="1:19" s="85" customFormat="1" ht="14.25" x14ac:dyDescent="0.2">
      <c r="A1240" s="321"/>
      <c r="B1240" s="147" t="s">
        <v>76</v>
      </c>
      <c r="C1240" s="122"/>
      <c r="D1240" s="122"/>
      <c r="E1240" s="122"/>
      <c r="F1240" s="122"/>
      <c r="G1240" s="206" t="s">
        <v>62</v>
      </c>
      <c r="H1240" s="206"/>
      <c r="I1240" s="206" t="s">
        <v>62</v>
      </c>
      <c r="J1240" s="206"/>
      <c r="K1240" s="206" t="str">
        <f t="shared" si="471"/>
        <v>X</v>
      </c>
      <c r="L1240" s="206" t="s">
        <v>62</v>
      </c>
      <c r="M1240" s="206"/>
      <c r="N1240" s="206"/>
      <c r="O1240" s="206" t="s">
        <v>62</v>
      </c>
      <c r="P1240" s="206" t="s">
        <v>62</v>
      </c>
      <c r="Q1240" s="206" t="s">
        <v>62</v>
      </c>
      <c r="R1240" s="206" t="s">
        <v>62</v>
      </c>
    </row>
    <row r="1241" spans="1:19" s="85" customFormat="1" ht="65.45" customHeight="1" x14ac:dyDescent="0.2">
      <c r="A1241" s="321"/>
      <c r="B1241" s="148" t="s">
        <v>192</v>
      </c>
      <c r="C1241" s="122"/>
      <c r="D1241" s="122" t="s">
        <v>62</v>
      </c>
      <c r="E1241" s="122"/>
      <c r="F1241" s="122"/>
      <c r="G1241" s="206">
        <f>G1239</f>
        <v>1</v>
      </c>
      <c r="H1241" s="206">
        <f>H1239</f>
        <v>1</v>
      </c>
      <c r="I1241" s="206">
        <f>I1239</f>
        <v>0</v>
      </c>
      <c r="J1241" s="206">
        <f>J1239</f>
        <v>0</v>
      </c>
      <c r="K1241" s="206">
        <f t="shared" si="471"/>
        <v>1</v>
      </c>
      <c r="L1241" s="206" t="s">
        <v>62</v>
      </c>
      <c r="M1241" s="84">
        <v>46022</v>
      </c>
      <c r="N1241" s="84">
        <v>46022</v>
      </c>
      <c r="O1241" s="80"/>
      <c r="P1241" s="206" t="s">
        <v>62</v>
      </c>
      <c r="Q1241" s="80"/>
      <c r="R1241" s="80"/>
    </row>
    <row r="1242" spans="1:19" s="85" customFormat="1" ht="15" customHeight="1" x14ac:dyDescent="0.2">
      <c r="A1242" s="321"/>
      <c r="B1242" s="147" t="s">
        <v>193</v>
      </c>
      <c r="C1242" s="122"/>
      <c r="D1242" s="122"/>
      <c r="E1242" s="122"/>
      <c r="F1242" s="122"/>
      <c r="G1242" s="206" t="s">
        <v>62</v>
      </c>
      <c r="H1242" s="206"/>
      <c r="I1242" s="206" t="s">
        <v>62</v>
      </c>
      <c r="J1242" s="206"/>
      <c r="K1242" s="206" t="str">
        <f t="shared" si="471"/>
        <v>X</v>
      </c>
      <c r="L1242" s="206" t="s">
        <v>62</v>
      </c>
      <c r="M1242" s="206"/>
      <c r="N1242" s="206"/>
      <c r="O1242" s="206" t="s">
        <v>62</v>
      </c>
      <c r="P1242" s="206" t="s">
        <v>62</v>
      </c>
      <c r="Q1242" s="206" t="s">
        <v>62</v>
      </c>
      <c r="R1242" s="206" t="s">
        <v>62</v>
      </c>
    </row>
    <row r="1243" spans="1:19" s="85" customFormat="1" ht="38.65" customHeight="1" x14ac:dyDescent="0.2">
      <c r="A1243" s="321"/>
      <c r="B1243" s="148" t="s">
        <v>330</v>
      </c>
      <c r="C1243" s="122"/>
      <c r="D1243" s="122" t="s">
        <v>62</v>
      </c>
      <c r="E1243" s="122"/>
      <c r="F1243" s="122"/>
      <c r="G1243" s="206">
        <f>G1241</f>
        <v>1</v>
      </c>
      <c r="H1243" s="206">
        <f>H1241</f>
        <v>1</v>
      </c>
      <c r="I1243" s="206">
        <f>I1241</f>
        <v>0</v>
      </c>
      <c r="J1243" s="206">
        <f>J1241</f>
        <v>0</v>
      </c>
      <c r="K1243" s="206">
        <f t="shared" si="471"/>
        <v>1</v>
      </c>
      <c r="L1243" s="206" t="s">
        <v>62</v>
      </c>
      <c r="M1243" s="84">
        <v>46022</v>
      </c>
      <c r="N1243" s="84">
        <v>46022</v>
      </c>
      <c r="O1243" s="80"/>
      <c r="P1243" s="206" t="s">
        <v>62</v>
      </c>
      <c r="Q1243" s="80"/>
      <c r="R1243" s="80"/>
    </row>
    <row r="1244" spans="1:19" s="85" customFormat="1" ht="21" customHeight="1" x14ac:dyDescent="0.2">
      <c r="A1244" s="321"/>
      <c r="B1244" s="147" t="s">
        <v>71</v>
      </c>
      <c r="C1244" s="122"/>
      <c r="D1244" s="122"/>
      <c r="E1244" s="122"/>
      <c r="F1244" s="122"/>
      <c r="G1244" s="206" t="s">
        <v>62</v>
      </c>
      <c r="H1244" s="206"/>
      <c r="I1244" s="206" t="s">
        <v>62</v>
      </c>
      <c r="J1244" s="206"/>
      <c r="K1244" s="206" t="str">
        <f t="shared" si="471"/>
        <v>X</v>
      </c>
      <c r="L1244" s="206" t="s">
        <v>62</v>
      </c>
      <c r="M1244" s="206"/>
      <c r="N1244" s="206"/>
      <c r="O1244" s="206" t="s">
        <v>62</v>
      </c>
      <c r="P1244" s="206" t="s">
        <v>62</v>
      </c>
      <c r="Q1244" s="206" t="s">
        <v>62</v>
      </c>
      <c r="R1244" s="206" t="s">
        <v>62</v>
      </c>
    </row>
    <row r="1245" spans="1:19" s="85" customFormat="1" ht="21" customHeight="1" x14ac:dyDescent="0.2">
      <c r="A1245" s="322"/>
      <c r="B1245" s="148" t="s">
        <v>72</v>
      </c>
      <c r="C1245" s="122"/>
      <c r="D1245" s="122" t="s">
        <v>62</v>
      </c>
      <c r="E1245" s="122"/>
      <c r="F1245" s="122"/>
      <c r="G1245" s="206">
        <f>G1243</f>
        <v>1</v>
      </c>
      <c r="H1245" s="206">
        <f>H1243</f>
        <v>1</v>
      </c>
      <c r="I1245" s="206">
        <f>I1243</f>
        <v>0</v>
      </c>
      <c r="J1245" s="206">
        <f>J1243</f>
        <v>0</v>
      </c>
      <c r="K1245" s="206">
        <f t="shared" si="471"/>
        <v>1</v>
      </c>
      <c r="L1245" s="206" t="s">
        <v>62</v>
      </c>
      <c r="M1245" s="84">
        <v>46022</v>
      </c>
      <c r="N1245" s="84">
        <v>46022</v>
      </c>
      <c r="O1245" s="80"/>
      <c r="P1245" s="206" t="s">
        <v>62</v>
      </c>
      <c r="Q1245" s="80"/>
      <c r="R1245" s="80"/>
    </row>
    <row r="1246" spans="1:19" s="56" customFormat="1" ht="74.45" customHeight="1" x14ac:dyDescent="0.25">
      <c r="A1246" s="320" t="s">
        <v>337</v>
      </c>
      <c r="B1246" s="137" t="s">
        <v>346</v>
      </c>
      <c r="C1246" s="80" t="s">
        <v>59</v>
      </c>
      <c r="D1246" s="81" t="s">
        <v>60</v>
      </c>
      <c r="E1246" s="81" t="s">
        <v>61</v>
      </c>
      <c r="F1246" s="80">
        <v>642</v>
      </c>
      <c r="G1246" s="80">
        <v>1</v>
      </c>
      <c r="H1246" s="80">
        <v>1</v>
      </c>
      <c r="I1246" s="80">
        <v>0</v>
      </c>
      <c r="J1246" s="80">
        <v>0</v>
      </c>
      <c r="K1246" s="80">
        <f t="shared" si="471"/>
        <v>1</v>
      </c>
      <c r="L1246" s="80"/>
      <c r="M1246" s="80" t="s">
        <v>62</v>
      </c>
      <c r="N1246" s="80" t="s">
        <v>62</v>
      </c>
      <c r="O1246" s="80">
        <v>60000</v>
      </c>
      <c r="P1246" s="80"/>
      <c r="Q1246" s="80">
        <v>60000</v>
      </c>
      <c r="R1246" s="80"/>
      <c r="S1246" s="85"/>
    </row>
    <row r="1247" spans="1:19" s="85" customFormat="1" ht="15.75" x14ac:dyDescent="0.2">
      <c r="A1247" s="321"/>
      <c r="B1247" s="146" t="s">
        <v>70</v>
      </c>
      <c r="C1247" s="122"/>
      <c r="D1247" s="122" t="s">
        <v>62</v>
      </c>
      <c r="E1247" s="122"/>
      <c r="F1247" s="122"/>
      <c r="G1247" s="206">
        <f>G1246</f>
        <v>1</v>
      </c>
      <c r="H1247" s="206">
        <f>H1246</f>
        <v>1</v>
      </c>
      <c r="I1247" s="206">
        <f>I1246</f>
        <v>0</v>
      </c>
      <c r="J1247" s="206">
        <f>J1246</f>
        <v>0</v>
      </c>
      <c r="K1247" s="206">
        <f t="shared" si="471"/>
        <v>1</v>
      </c>
      <c r="L1247" s="206" t="s">
        <v>62</v>
      </c>
      <c r="M1247" s="84">
        <v>46022</v>
      </c>
      <c r="N1247" s="84">
        <v>46022</v>
      </c>
      <c r="O1247" s="80"/>
      <c r="P1247" s="206" t="s">
        <v>62</v>
      </c>
      <c r="Q1247" s="80"/>
      <c r="R1247" s="80"/>
    </row>
    <row r="1248" spans="1:19" s="85" customFormat="1" ht="14.25" x14ac:dyDescent="0.2">
      <c r="A1248" s="321"/>
      <c r="B1248" s="147" t="s">
        <v>76</v>
      </c>
      <c r="C1248" s="122"/>
      <c r="D1248" s="122"/>
      <c r="E1248" s="122"/>
      <c r="F1248" s="122"/>
      <c r="G1248" s="206" t="s">
        <v>62</v>
      </c>
      <c r="H1248" s="206"/>
      <c r="I1248" s="206" t="s">
        <v>62</v>
      </c>
      <c r="J1248" s="206"/>
      <c r="K1248" s="206" t="str">
        <f t="shared" si="471"/>
        <v>X</v>
      </c>
      <c r="L1248" s="206" t="s">
        <v>62</v>
      </c>
      <c r="M1248" s="206"/>
      <c r="N1248" s="206"/>
      <c r="O1248" s="206" t="s">
        <v>62</v>
      </c>
      <c r="P1248" s="206" t="s">
        <v>62</v>
      </c>
      <c r="Q1248" s="206" t="s">
        <v>62</v>
      </c>
      <c r="R1248" s="206" t="s">
        <v>62</v>
      </c>
    </row>
    <row r="1249" spans="1:19" s="85" customFormat="1" ht="65.45" customHeight="1" x14ac:dyDescent="0.2">
      <c r="A1249" s="321"/>
      <c r="B1249" s="148" t="s">
        <v>192</v>
      </c>
      <c r="C1249" s="122"/>
      <c r="D1249" s="122" t="s">
        <v>62</v>
      </c>
      <c r="E1249" s="122"/>
      <c r="F1249" s="122"/>
      <c r="G1249" s="206">
        <f>G1247</f>
        <v>1</v>
      </c>
      <c r="H1249" s="206">
        <f>H1247</f>
        <v>1</v>
      </c>
      <c r="I1249" s="206">
        <f>I1247</f>
        <v>0</v>
      </c>
      <c r="J1249" s="206">
        <f>J1247</f>
        <v>0</v>
      </c>
      <c r="K1249" s="206">
        <f t="shared" si="471"/>
        <v>1</v>
      </c>
      <c r="L1249" s="206" t="s">
        <v>62</v>
      </c>
      <c r="M1249" s="84">
        <v>46022</v>
      </c>
      <c r="N1249" s="84">
        <v>46022</v>
      </c>
      <c r="O1249" s="80"/>
      <c r="P1249" s="206" t="s">
        <v>62</v>
      </c>
      <c r="Q1249" s="80"/>
      <c r="R1249" s="80"/>
    </row>
    <row r="1250" spans="1:19" s="85" customFormat="1" ht="15" customHeight="1" x14ac:dyDescent="0.2">
      <c r="A1250" s="321"/>
      <c r="B1250" s="147" t="s">
        <v>193</v>
      </c>
      <c r="C1250" s="122"/>
      <c r="D1250" s="122"/>
      <c r="E1250" s="122"/>
      <c r="F1250" s="122"/>
      <c r="G1250" s="206" t="s">
        <v>62</v>
      </c>
      <c r="H1250" s="206"/>
      <c r="I1250" s="206" t="s">
        <v>62</v>
      </c>
      <c r="J1250" s="206"/>
      <c r="K1250" s="206" t="str">
        <f t="shared" si="471"/>
        <v>X</v>
      </c>
      <c r="L1250" s="206" t="s">
        <v>62</v>
      </c>
      <c r="M1250" s="206"/>
      <c r="N1250" s="206"/>
      <c r="O1250" s="206" t="s">
        <v>62</v>
      </c>
      <c r="P1250" s="206" t="s">
        <v>62</v>
      </c>
      <c r="Q1250" s="206" t="s">
        <v>62</v>
      </c>
      <c r="R1250" s="206" t="s">
        <v>62</v>
      </c>
    </row>
    <row r="1251" spans="1:19" s="85" customFormat="1" ht="38.65" customHeight="1" x14ac:dyDescent="0.2">
      <c r="A1251" s="321"/>
      <c r="B1251" s="148" t="s">
        <v>330</v>
      </c>
      <c r="C1251" s="122"/>
      <c r="D1251" s="122" t="s">
        <v>62</v>
      </c>
      <c r="E1251" s="122"/>
      <c r="F1251" s="122"/>
      <c r="G1251" s="206">
        <f>G1249</f>
        <v>1</v>
      </c>
      <c r="H1251" s="206">
        <f>H1249</f>
        <v>1</v>
      </c>
      <c r="I1251" s="206">
        <f>I1249</f>
        <v>0</v>
      </c>
      <c r="J1251" s="206">
        <f>J1249</f>
        <v>0</v>
      </c>
      <c r="K1251" s="206">
        <f t="shared" si="471"/>
        <v>1</v>
      </c>
      <c r="L1251" s="206" t="s">
        <v>62</v>
      </c>
      <c r="M1251" s="84">
        <v>46022</v>
      </c>
      <c r="N1251" s="84">
        <v>46022</v>
      </c>
      <c r="O1251" s="80"/>
      <c r="P1251" s="206" t="s">
        <v>62</v>
      </c>
      <c r="Q1251" s="80"/>
      <c r="R1251" s="80"/>
    </row>
    <row r="1252" spans="1:19" s="85" customFormat="1" ht="21" customHeight="1" x14ac:dyDescent="0.2">
      <c r="A1252" s="321"/>
      <c r="B1252" s="147" t="s">
        <v>71</v>
      </c>
      <c r="C1252" s="122"/>
      <c r="D1252" s="122"/>
      <c r="E1252" s="122"/>
      <c r="F1252" s="122"/>
      <c r="G1252" s="206" t="s">
        <v>62</v>
      </c>
      <c r="H1252" s="206"/>
      <c r="I1252" s="206" t="s">
        <v>62</v>
      </c>
      <c r="J1252" s="206"/>
      <c r="K1252" s="206" t="str">
        <f t="shared" si="471"/>
        <v>X</v>
      </c>
      <c r="L1252" s="206" t="s">
        <v>62</v>
      </c>
      <c r="M1252" s="206"/>
      <c r="N1252" s="206"/>
      <c r="O1252" s="206" t="s">
        <v>62</v>
      </c>
      <c r="P1252" s="206" t="s">
        <v>62</v>
      </c>
      <c r="Q1252" s="206" t="s">
        <v>62</v>
      </c>
      <c r="R1252" s="206" t="s">
        <v>62</v>
      </c>
    </row>
    <row r="1253" spans="1:19" s="85" customFormat="1" ht="21" customHeight="1" x14ac:dyDescent="0.2">
      <c r="A1253" s="322"/>
      <c r="B1253" s="148" t="s">
        <v>72</v>
      </c>
      <c r="C1253" s="122"/>
      <c r="D1253" s="122" t="s">
        <v>62</v>
      </c>
      <c r="E1253" s="122"/>
      <c r="F1253" s="122"/>
      <c r="G1253" s="206">
        <f>G1251</f>
        <v>1</v>
      </c>
      <c r="H1253" s="206">
        <f>H1251</f>
        <v>1</v>
      </c>
      <c r="I1253" s="206">
        <f>I1251</f>
        <v>0</v>
      </c>
      <c r="J1253" s="206">
        <f>J1251</f>
        <v>0</v>
      </c>
      <c r="K1253" s="206">
        <f t="shared" si="471"/>
        <v>1</v>
      </c>
      <c r="L1253" s="206" t="s">
        <v>62</v>
      </c>
      <c r="M1253" s="84">
        <v>46022</v>
      </c>
      <c r="N1253" s="84">
        <v>46022</v>
      </c>
      <c r="O1253" s="80"/>
      <c r="P1253" s="206" t="s">
        <v>62</v>
      </c>
      <c r="Q1253" s="80"/>
      <c r="R1253" s="80"/>
    </row>
    <row r="1254" spans="1:19" s="56" customFormat="1" ht="74.45" customHeight="1" x14ac:dyDescent="0.25">
      <c r="A1254" s="320" t="s">
        <v>202</v>
      </c>
      <c r="B1254" s="137" t="s">
        <v>346</v>
      </c>
      <c r="C1254" s="80" t="s">
        <v>59</v>
      </c>
      <c r="D1254" s="81" t="s">
        <v>60</v>
      </c>
      <c r="E1254" s="81" t="s">
        <v>61</v>
      </c>
      <c r="F1254" s="80">
        <v>642</v>
      </c>
      <c r="G1254" s="80">
        <v>5</v>
      </c>
      <c r="H1254" s="80">
        <v>5</v>
      </c>
      <c r="I1254" s="80">
        <v>0</v>
      </c>
      <c r="J1254" s="80">
        <v>0</v>
      </c>
      <c r="K1254" s="80">
        <f t="shared" si="471"/>
        <v>5</v>
      </c>
      <c r="L1254" s="80"/>
      <c r="M1254" s="122" t="s">
        <v>62</v>
      </c>
      <c r="N1254" s="122" t="s">
        <v>62</v>
      </c>
      <c r="O1254" s="78">
        <v>290000</v>
      </c>
      <c r="P1254" s="78"/>
      <c r="Q1254" s="78"/>
      <c r="R1254" s="78">
        <v>0</v>
      </c>
      <c r="S1254" s="85"/>
    </row>
    <row r="1255" spans="1:19" s="85" customFormat="1" ht="15.75" x14ac:dyDescent="0.2">
      <c r="A1255" s="321"/>
      <c r="B1255" s="146" t="s">
        <v>70</v>
      </c>
      <c r="C1255" s="102"/>
      <c r="D1255" s="102" t="s">
        <v>62</v>
      </c>
      <c r="E1255" s="102"/>
      <c r="F1255" s="102"/>
      <c r="G1255" s="102"/>
      <c r="H1255" s="102"/>
      <c r="I1255" s="102"/>
      <c r="J1255" s="102"/>
      <c r="K1255" s="102">
        <f t="shared" si="471"/>
        <v>0</v>
      </c>
      <c r="L1255" s="102" t="s">
        <v>62</v>
      </c>
      <c r="M1255" s="84">
        <v>46022</v>
      </c>
      <c r="N1255" s="84">
        <v>46022</v>
      </c>
      <c r="O1255" s="78"/>
      <c r="P1255" s="74"/>
      <c r="Q1255" s="78"/>
      <c r="R1255" s="78"/>
    </row>
    <row r="1256" spans="1:19" s="85" customFormat="1" ht="14.25" x14ac:dyDescent="0.2">
      <c r="A1256" s="321"/>
      <c r="B1256" s="147" t="s">
        <v>76</v>
      </c>
      <c r="C1256" s="102"/>
      <c r="D1256" s="102"/>
      <c r="E1256" s="102"/>
      <c r="F1256" s="102"/>
      <c r="G1256" s="102" t="s">
        <v>62</v>
      </c>
      <c r="H1256" s="102"/>
      <c r="I1256" s="102" t="s">
        <v>62</v>
      </c>
      <c r="J1256" s="102"/>
      <c r="K1256" s="102" t="str">
        <f t="shared" si="471"/>
        <v>X</v>
      </c>
      <c r="L1256" s="102" t="s">
        <v>62</v>
      </c>
      <c r="M1256" s="122"/>
      <c r="N1256" s="122"/>
      <c r="O1256" s="74" t="s">
        <v>62</v>
      </c>
      <c r="P1256" s="74" t="s">
        <v>62</v>
      </c>
      <c r="Q1256" s="74" t="s">
        <v>62</v>
      </c>
      <c r="R1256" s="74" t="s">
        <v>62</v>
      </c>
    </row>
    <row r="1257" spans="1:19" s="85" customFormat="1" ht="65.45" customHeight="1" x14ac:dyDescent="0.2">
      <c r="A1257" s="321"/>
      <c r="B1257" s="148" t="s">
        <v>192</v>
      </c>
      <c r="C1257" s="102"/>
      <c r="D1257" s="102" t="s">
        <v>62</v>
      </c>
      <c r="E1257" s="102"/>
      <c r="F1257" s="102"/>
      <c r="G1257" s="102">
        <f>G1254</f>
        <v>5</v>
      </c>
      <c r="H1257" s="250">
        <f t="shared" ref="H1257:J1257" si="472">H1254</f>
        <v>5</v>
      </c>
      <c r="I1257" s="250">
        <f t="shared" si="472"/>
        <v>0</v>
      </c>
      <c r="J1257" s="250">
        <f t="shared" si="472"/>
        <v>0</v>
      </c>
      <c r="K1257" s="102">
        <f t="shared" si="471"/>
        <v>5</v>
      </c>
      <c r="L1257" s="102" t="s">
        <v>62</v>
      </c>
      <c r="M1257" s="84">
        <v>46022</v>
      </c>
      <c r="N1257" s="84">
        <v>46022</v>
      </c>
      <c r="O1257" s="78"/>
      <c r="P1257" s="74" t="s">
        <v>62</v>
      </c>
      <c r="Q1257" s="78"/>
      <c r="R1257" s="78"/>
    </row>
    <row r="1258" spans="1:19" s="85" customFormat="1" ht="15" customHeight="1" x14ac:dyDescent="0.2">
      <c r="A1258" s="321"/>
      <c r="B1258" s="147" t="s">
        <v>193</v>
      </c>
      <c r="C1258" s="102"/>
      <c r="D1258" s="102"/>
      <c r="E1258" s="102"/>
      <c r="F1258" s="102"/>
      <c r="G1258" s="102" t="s">
        <v>62</v>
      </c>
      <c r="H1258" s="102"/>
      <c r="I1258" s="102" t="s">
        <v>62</v>
      </c>
      <c r="J1258" s="102"/>
      <c r="K1258" s="102" t="str">
        <f t="shared" si="471"/>
        <v>X</v>
      </c>
      <c r="L1258" s="102" t="s">
        <v>62</v>
      </c>
      <c r="M1258" s="122"/>
      <c r="N1258" s="122"/>
      <c r="O1258" s="74" t="s">
        <v>62</v>
      </c>
      <c r="P1258" s="74" t="s">
        <v>62</v>
      </c>
      <c r="Q1258" s="74" t="s">
        <v>62</v>
      </c>
      <c r="R1258" s="74" t="s">
        <v>62</v>
      </c>
    </row>
    <row r="1259" spans="1:19" s="85" customFormat="1" ht="38.65" customHeight="1" x14ac:dyDescent="0.2">
      <c r="A1259" s="321"/>
      <c r="B1259" s="148" t="s">
        <v>330</v>
      </c>
      <c r="C1259" s="102"/>
      <c r="D1259" s="102" t="s">
        <v>62</v>
      </c>
      <c r="E1259" s="102"/>
      <c r="F1259" s="102"/>
      <c r="G1259" s="102">
        <f>G1254</f>
        <v>5</v>
      </c>
      <c r="H1259" s="250">
        <f t="shared" ref="H1259:J1259" si="473">H1254</f>
        <v>5</v>
      </c>
      <c r="I1259" s="250">
        <f t="shared" si="473"/>
        <v>0</v>
      </c>
      <c r="J1259" s="250">
        <f t="shared" si="473"/>
        <v>0</v>
      </c>
      <c r="K1259" s="102">
        <f t="shared" si="471"/>
        <v>5</v>
      </c>
      <c r="L1259" s="102" t="s">
        <v>62</v>
      </c>
      <c r="M1259" s="84">
        <v>46022</v>
      </c>
      <c r="N1259" s="84">
        <v>46022</v>
      </c>
      <c r="O1259" s="78"/>
      <c r="P1259" s="74" t="s">
        <v>62</v>
      </c>
      <c r="Q1259" s="78"/>
      <c r="R1259" s="78"/>
    </row>
    <row r="1260" spans="1:19" s="85" customFormat="1" ht="21" customHeight="1" x14ac:dyDescent="0.2">
      <c r="A1260" s="321"/>
      <c r="B1260" s="147" t="s">
        <v>71</v>
      </c>
      <c r="C1260" s="102"/>
      <c r="D1260" s="102"/>
      <c r="E1260" s="102"/>
      <c r="F1260" s="102"/>
      <c r="G1260" s="102" t="s">
        <v>62</v>
      </c>
      <c r="H1260" s="102"/>
      <c r="I1260" s="102" t="s">
        <v>62</v>
      </c>
      <c r="J1260" s="102"/>
      <c r="K1260" s="102" t="str">
        <f t="shared" si="471"/>
        <v>X</v>
      </c>
      <c r="L1260" s="102" t="s">
        <v>62</v>
      </c>
      <c r="M1260" s="122"/>
      <c r="N1260" s="122"/>
      <c r="O1260" s="74" t="s">
        <v>62</v>
      </c>
      <c r="P1260" s="74" t="s">
        <v>62</v>
      </c>
      <c r="Q1260" s="74" t="s">
        <v>62</v>
      </c>
      <c r="R1260" s="74" t="s">
        <v>62</v>
      </c>
    </row>
    <row r="1261" spans="1:19" s="85" customFormat="1" ht="21" customHeight="1" x14ac:dyDescent="0.2">
      <c r="A1261" s="322"/>
      <c r="B1261" s="148" t="s">
        <v>72</v>
      </c>
      <c r="C1261" s="102"/>
      <c r="D1261" s="102" t="s">
        <v>62</v>
      </c>
      <c r="E1261" s="102"/>
      <c r="F1261" s="102"/>
      <c r="G1261" s="102">
        <f>G1254</f>
        <v>5</v>
      </c>
      <c r="H1261" s="250">
        <f t="shared" ref="H1261:J1261" si="474">H1254</f>
        <v>5</v>
      </c>
      <c r="I1261" s="250">
        <f t="shared" si="474"/>
        <v>0</v>
      </c>
      <c r="J1261" s="250">
        <f t="shared" si="474"/>
        <v>0</v>
      </c>
      <c r="K1261" s="102">
        <f t="shared" si="471"/>
        <v>5</v>
      </c>
      <c r="L1261" s="102" t="s">
        <v>62</v>
      </c>
      <c r="M1261" s="84">
        <v>46022</v>
      </c>
      <c r="N1261" s="84">
        <v>46022</v>
      </c>
      <c r="O1261" s="78"/>
      <c r="P1261" s="74" t="s">
        <v>62</v>
      </c>
      <c r="Q1261" s="78"/>
      <c r="R1261" s="78"/>
    </row>
    <row r="1262" spans="1:19" s="56" customFormat="1" ht="74.45" customHeight="1" x14ac:dyDescent="0.25">
      <c r="A1262" s="320" t="s">
        <v>200</v>
      </c>
      <c r="B1262" s="137" t="s">
        <v>346</v>
      </c>
      <c r="C1262" s="80" t="s">
        <v>59</v>
      </c>
      <c r="D1262" s="81" t="s">
        <v>60</v>
      </c>
      <c r="E1262" s="81" t="s">
        <v>61</v>
      </c>
      <c r="F1262" s="80">
        <v>642</v>
      </c>
      <c r="G1262" s="80">
        <v>1</v>
      </c>
      <c r="H1262" s="80">
        <v>1</v>
      </c>
      <c r="I1262" s="80">
        <v>0</v>
      </c>
      <c r="J1262" s="80">
        <v>0</v>
      </c>
      <c r="K1262" s="80">
        <f t="shared" si="471"/>
        <v>1</v>
      </c>
      <c r="L1262" s="80"/>
      <c r="M1262" s="122" t="s">
        <v>62</v>
      </c>
      <c r="N1262" s="122" t="s">
        <v>62</v>
      </c>
      <c r="O1262" s="78">
        <v>65000</v>
      </c>
      <c r="P1262" s="78"/>
      <c r="Q1262" s="78"/>
      <c r="R1262" s="78"/>
      <c r="S1262" s="85"/>
    </row>
    <row r="1263" spans="1:19" s="85" customFormat="1" ht="15.75" x14ac:dyDescent="0.2">
      <c r="A1263" s="321"/>
      <c r="B1263" s="146" t="s">
        <v>70</v>
      </c>
      <c r="C1263" s="102"/>
      <c r="D1263" s="102" t="s">
        <v>62</v>
      </c>
      <c r="E1263" s="102"/>
      <c r="F1263" s="102"/>
      <c r="G1263" s="102"/>
      <c r="H1263" s="102"/>
      <c r="I1263" s="102"/>
      <c r="J1263" s="102"/>
      <c r="K1263" s="102">
        <f t="shared" si="471"/>
        <v>0</v>
      </c>
      <c r="L1263" s="102" t="s">
        <v>62</v>
      </c>
      <c r="M1263" s="84">
        <v>46022</v>
      </c>
      <c r="N1263" s="84">
        <v>46022</v>
      </c>
      <c r="O1263" s="78"/>
      <c r="P1263" s="74"/>
      <c r="Q1263" s="78"/>
      <c r="R1263" s="78"/>
    </row>
    <row r="1264" spans="1:19" s="85" customFormat="1" ht="14.25" x14ac:dyDescent="0.2">
      <c r="A1264" s="321"/>
      <c r="B1264" s="147" t="s">
        <v>76</v>
      </c>
      <c r="C1264" s="102"/>
      <c r="D1264" s="102"/>
      <c r="E1264" s="102"/>
      <c r="F1264" s="102"/>
      <c r="G1264" s="102" t="s">
        <v>62</v>
      </c>
      <c r="H1264" s="102"/>
      <c r="I1264" s="102" t="s">
        <v>62</v>
      </c>
      <c r="J1264" s="102"/>
      <c r="K1264" s="102" t="str">
        <f t="shared" si="471"/>
        <v>X</v>
      </c>
      <c r="L1264" s="102" t="s">
        <v>62</v>
      </c>
      <c r="M1264" s="122"/>
      <c r="N1264" s="122"/>
      <c r="O1264" s="74" t="s">
        <v>62</v>
      </c>
      <c r="P1264" s="74" t="s">
        <v>62</v>
      </c>
      <c r="Q1264" s="74" t="s">
        <v>62</v>
      </c>
      <c r="R1264" s="74" t="s">
        <v>62</v>
      </c>
    </row>
    <row r="1265" spans="1:19" s="85" customFormat="1" ht="65.45" customHeight="1" x14ac:dyDescent="0.2">
      <c r="A1265" s="321"/>
      <c r="B1265" s="148" t="s">
        <v>192</v>
      </c>
      <c r="C1265" s="102"/>
      <c r="D1265" s="102" t="s">
        <v>62</v>
      </c>
      <c r="E1265" s="102"/>
      <c r="F1265" s="102"/>
      <c r="G1265" s="102">
        <f>G1262</f>
        <v>1</v>
      </c>
      <c r="H1265" s="250">
        <f t="shared" ref="H1265:J1265" si="475">H1262</f>
        <v>1</v>
      </c>
      <c r="I1265" s="250">
        <f t="shared" si="475"/>
        <v>0</v>
      </c>
      <c r="J1265" s="250">
        <f t="shared" si="475"/>
        <v>0</v>
      </c>
      <c r="K1265" s="102">
        <f t="shared" si="471"/>
        <v>1</v>
      </c>
      <c r="L1265" s="102" t="s">
        <v>62</v>
      </c>
      <c r="M1265" s="84">
        <v>46022</v>
      </c>
      <c r="N1265" s="84">
        <v>46022</v>
      </c>
      <c r="O1265" s="78"/>
      <c r="P1265" s="74" t="s">
        <v>62</v>
      </c>
      <c r="Q1265" s="78"/>
      <c r="R1265" s="78"/>
    </row>
    <row r="1266" spans="1:19" s="85" customFormat="1" ht="15" customHeight="1" x14ac:dyDescent="0.2">
      <c r="A1266" s="321"/>
      <c r="B1266" s="147" t="s">
        <v>193</v>
      </c>
      <c r="C1266" s="102"/>
      <c r="D1266" s="102"/>
      <c r="E1266" s="102"/>
      <c r="F1266" s="102"/>
      <c r="G1266" s="102" t="s">
        <v>62</v>
      </c>
      <c r="H1266" s="102"/>
      <c r="I1266" s="102" t="s">
        <v>62</v>
      </c>
      <c r="J1266" s="102"/>
      <c r="K1266" s="102" t="str">
        <f t="shared" si="471"/>
        <v>X</v>
      </c>
      <c r="L1266" s="102" t="s">
        <v>62</v>
      </c>
      <c r="M1266" s="122"/>
      <c r="N1266" s="122"/>
      <c r="O1266" s="74" t="s">
        <v>62</v>
      </c>
      <c r="P1266" s="74" t="s">
        <v>62</v>
      </c>
      <c r="Q1266" s="74" t="s">
        <v>62</v>
      </c>
      <c r="R1266" s="74" t="s">
        <v>62</v>
      </c>
    </row>
    <row r="1267" spans="1:19" s="85" customFormat="1" ht="38.65" customHeight="1" x14ac:dyDescent="0.2">
      <c r="A1267" s="321"/>
      <c r="B1267" s="148" t="s">
        <v>330</v>
      </c>
      <c r="C1267" s="102"/>
      <c r="D1267" s="102" t="s">
        <v>62</v>
      </c>
      <c r="E1267" s="102"/>
      <c r="F1267" s="102"/>
      <c r="G1267" s="102">
        <f>G1262</f>
        <v>1</v>
      </c>
      <c r="H1267" s="250">
        <f t="shared" ref="H1267:J1267" si="476">H1262</f>
        <v>1</v>
      </c>
      <c r="I1267" s="250">
        <f t="shared" si="476"/>
        <v>0</v>
      </c>
      <c r="J1267" s="250">
        <f t="shared" si="476"/>
        <v>0</v>
      </c>
      <c r="K1267" s="102">
        <f t="shared" si="471"/>
        <v>1</v>
      </c>
      <c r="L1267" s="102" t="s">
        <v>62</v>
      </c>
      <c r="M1267" s="84">
        <v>46022</v>
      </c>
      <c r="N1267" s="84">
        <v>46022</v>
      </c>
      <c r="O1267" s="78"/>
      <c r="P1267" s="74" t="s">
        <v>62</v>
      </c>
      <c r="Q1267" s="78"/>
      <c r="R1267" s="78"/>
    </row>
    <row r="1268" spans="1:19" s="85" customFormat="1" ht="21" customHeight="1" x14ac:dyDescent="0.2">
      <c r="A1268" s="321"/>
      <c r="B1268" s="147" t="s">
        <v>71</v>
      </c>
      <c r="C1268" s="102"/>
      <c r="D1268" s="102"/>
      <c r="E1268" s="102"/>
      <c r="F1268" s="102"/>
      <c r="G1268" s="102" t="s">
        <v>62</v>
      </c>
      <c r="H1268" s="102"/>
      <c r="I1268" s="102" t="s">
        <v>62</v>
      </c>
      <c r="J1268" s="102"/>
      <c r="K1268" s="102" t="str">
        <f t="shared" si="471"/>
        <v>X</v>
      </c>
      <c r="L1268" s="102" t="s">
        <v>62</v>
      </c>
      <c r="M1268" s="122"/>
      <c r="N1268" s="122"/>
      <c r="O1268" s="74" t="s">
        <v>62</v>
      </c>
      <c r="P1268" s="74" t="s">
        <v>62</v>
      </c>
      <c r="Q1268" s="74" t="s">
        <v>62</v>
      </c>
      <c r="R1268" s="74" t="s">
        <v>62</v>
      </c>
    </row>
    <row r="1269" spans="1:19" s="85" customFormat="1" ht="21" customHeight="1" x14ac:dyDescent="0.2">
      <c r="A1269" s="322"/>
      <c r="B1269" s="148" t="s">
        <v>72</v>
      </c>
      <c r="C1269" s="102"/>
      <c r="D1269" s="102" t="s">
        <v>62</v>
      </c>
      <c r="E1269" s="102"/>
      <c r="F1269" s="102"/>
      <c r="G1269" s="102">
        <f>G1262</f>
        <v>1</v>
      </c>
      <c r="H1269" s="250">
        <f t="shared" ref="H1269:J1269" si="477">H1262</f>
        <v>1</v>
      </c>
      <c r="I1269" s="250">
        <f t="shared" si="477"/>
        <v>0</v>
      </c>
      <c r="J1269" s="250">
        <f t="shared" si="477"/>
        <v>0</v>
      </c>
      <c r="K1269" s="102">
        <f t="shared" si="471"/>
        <v>1</v>
      </c>
      <c r="L1269" s="102" t="s">
        <v>62</v>
      </c>
      <c r="M1269" s="84">
        <v>46022</v>
      </c>
      <c r="N1269" s="84">
        <v>46022</v>
      </c>
      <c r="O1269" s="78"/>
      <c r="P1269" s="74" t="s">
        <v>62</v>
      </c>
      <c r="Q1269" s="78"/>
      <c r="R1269" s="78"/>
    </row>
    <row r="1270" spans="1:19" s="56" customFormat="1" ht="74.45" customHeight="1" x14ac:dyDescent="0.25">
      <c r="A1270" s="320" t="s">
        <v>201</v>
      </c>
      <c r="B1270" s="137" t="s">
        <v>346</v>
      </c>
      <c r="C1270" s="80" t="s">
        <v>59</v>
      </c>
      <c r="D1270" s="81" t="s">
        <v>60</v>
      </c>
      <c r="E1270" s="81" t="s">
        <v>61</v>
      </c>
      <c r="F1270" s="80">
        <v>642</v>
      </c>
      <c r="G1270" s="80">
        <v>1</v>
      </c>
      <c r="H1270" s="80">
        <v>1</v>
      </c>
      <c r="I1270" s="80">
        <v>0</v>
      </c>
      <c r="J1270" s="80">
        <v>0</v>
      </c>
      <c r="K1270" s="80">
        <f t="shared" si="471"/>
        <v>1</v>
      </c>
      <c r="L1270" s="80"/>
      <c r="M1270" s="122" t="s">
        <v>62</v>
      </c>
      <c r="N1270" s="122" t="s">
        <v>62</v>
      </c>
      <c r="O1270" s="78">
        <v>71200</v>
      </c>
      <c r="P1270" s="78"/>
      <c r="Q1270" s="78">
        <v>0</v>
      </c>
      <c r="R1270" s="78">
        <v>0</v>
      </c>
      <c r="S1270" s="85"/>
    </row>
    <row r="1271" spans="1:19" s="85" customFormat="1" ht="15.75" x14ac:dyDescent="0.2">
      <c r="A1271" s="321"/>
      <c r="B1271" s="146" t="s">
        <v>70</v>
      </c>
      <c r="C1271" s="102"/>
      <c r="D1271" s="102" t="s">
        <v>62</v>
      </c>
      <c r="E1271" s="102"/>
      <c r="F1271" s="102"/>
      <c r="G1271" s="102"/>
      <c r="H1271" s="102"/>
      <c r="I1271" s="102"/>
      <c r="J1271" s="102"/>
      <c r="K1271" s="102">
        <f t="shared" si="471"/>
        <v>0</v>
      </c>
      <c r="L1271" s="102" t="s">
        <v>62</v>
      </c>
      <c r="M1271" s="84">
        <v>46022</v>
      </c>
      <c r="N1271" s="84">
        <v>46022</v>
      </c>
      <c r="O1271" s="78"/>
      <c r="P1271" s="74"/>
      <c r="Q1271" s="78"/>
      <c r="R1271" s="78"/>
    </row>
    <row r="1272" spans="1:19" s="85" customFormat="1" ht="14.25" x14ac:dyDescent="0.2">
      <c r="A1272" s="321"/>
      <c r="B1272" s="147" t="s">
        <v>76</v>
      </c>
      <c r="C1272" s="102"/>
      <c r="D1272" s="102"/>
      <c r="E1272" s="102"/>
      <c r="F1272" s="102"/>
      <c r="G1272" s="102" t="s">
        <v>62</v>
      </c>
      <c r="H1272" s="102"/>
      <c r="I1272" s="102" t="s">
        <v>62</v>
      </c>
      <c r="J1272" s="102"/>
      <c r="K1272" s="102" t="str">
        <f t="shared" si="471"/>
        <v>X</v>
      </c>
      <c r="L1272" s="102" t="s">
        <v>62</v>
      </c>
      <c r="M1272" s="122"/>
      <c r="N1272" s="122"/>
      <c r="O1272" s="74" t="s">
        <v>62</v>
      </c>
      <c r="P1272" s="74" t="s">
        <v>62</v>
      </c>
      <c r="Q1272" s="74" t="s">
        <v>62</v>
      </c>
      <c r="R1272" s="74" t="s">
        <v>62</v>
      </c>
    </row>
    <row r="1273" spans="1:19" s="85" customFormat="1" ht="65.45" customHeight="1" x14ac:dyDescent="0.2">
      <c r="A1273" s="321"/>
      <c r="B1273" s="148" t="s">
        <v>192</v>
      </c>
      <c r="C1273" s="102"/>
      <c r="D1273" s="102" t="s">
        <v>62</v>
      </c>
      <c r="E1273" s="102"/>
      <c r="F1273" s="102"/>
      <c r="G1273" s="102">
        <f>G1270</f>
        <v>1</v>
      </c>
      <c r="H1273" s="250">
        <f t="shared" ref="H1273:J1273" si="478">H1270</f>
        <v>1</v>
      </c>
      <c r="I1273" s="250">
        <f t="shared" si="478"/>
        <v>0</v>
      </c>
      <c r="J1273" s="250">
        <f t="shared" si="478"/>
        <v>0</v>
      </c>
      <c r="K1273" s="102">
        <f t="shared" si="471"/>
        <v>1</v>
      </c>
      <c r="L1273" s="102" t="s">
        <v>62</v>
      </c>
      <c r="M1273" s="84">
        <v>46022</v>
      </c>
      <c r="N1273" s="84">
        <v>46022</v>
      </c>
      <c r="O1273" s="78"/>
      <c r="P1273" s="74" t="s">
        <v>62</v>
      </c>
      <c r="Q1273" s="78"/>
      <c r="R1273" s="78"/>
    </row>
    <row r="1274" spans="1:19" s="85" customFormat="1" ht="15" customHeight="1" x14ac:dyDescent="0.2">
      <c r="A1274" s="321"/>
      <c r="B1274" s="147" t="s">
        <v>193</v>
      </c>
      <c r="C1274" s="102"/>
      <c r="D1274" s="102"/>
      <c r="E1274" s="102"/>
      <c r="F1274" s="102"/>
      <c r="G1274" s="102" t="s">
        <v>62</v>
      </c>
      <c r="H1274" s="102"/>
      <c r="I1274" s="102" t="s">
        <v>62</v>
      </c>
      <c r="J1274" s="102"/>
      <c r="K1274" s="102" t="str">
        <f t="shared" si="471"/>
        <v>X</v>
      </c>
      <c r="L1274" s="102" t="s">
        <v>62</v>
      </c>
      <c r="M1274" s="122"/>
      <c r="N1274" s="122"/>
      <c r="O1274" s="74" t="s">
        <v>62</v>
      </c>
      <c r="P1274" s="74" t="s">
        <v>62</v>
      </c>
      <c r="Q1274" s="74" t="s">
        <v>62</v>
      </c>
      <c r="R1274" s="74" t="s">
        <v>62</v>
      </c>
    </row>
    <row r="1275" spans="1:19" s="85" customFormat="1" ht="38.65" customHeight="1" x14ac:dyDescent="0.2">
      <c r="A1275" s="321"/>
      <c r="B1275" s="148" t="s">
        <v>330</v>
      </c>
      <c r="C1275" s="102"/>
      <c r="D1275" s="102" t="s">
        <v>62</v>
      </c>
      <c r="E1275" s="102"/>
      <c r="F1275" s="102"/>
      <c r="G1275" s="102">
        <f>G1270</f>
        <v>1</v>
      </c>
      <c r="H1275" s="250">
        <f t="shared" ref="H1275:J1275" si="479">H1270</f>
        <v>1</v>
      </c>
      <c r="I1275" s="250">
        <f t="shared" si="479"/>
        <v>0</v>
      </c>
      <c r="J1275" s="250">
        <f t="shared" si="479"/>
        <v>0</v>
      </c>
      <c r="K1275" s="102">
        <f t="shared" si="471"/>
        <v>1</v>
      </c>
      <c r="L1275" s="102" t="s">
        <v>62</v>
      </c>
      <c r="M1275" s="84">
        <v>46022</v>
      </c>
      <c r="N1275" s="84">
        <v>46022</v>
      </c>
      <c r="O1275" s="78"/>
      <c r="P1275" s="74" t="s">
        <v>62</v>
      </c>
      <c r="Q1275" s="78"/>
      <c r="R1275" s="78"/>
    </row>
    <row r="1276" spans="1:19" s="85" customFormat="1" ht="21" customHeight="1" x14ac:dyDescent="0.2">
      <c r="A1276" s="321"/>
      <c r="B1276" s="147" t="s">
        <v>71</v>
      </c>
      <c r="C1276" s="102"/>
      <c r="D1276" s="102"/>
      <c r="E1276" s="102"/>
      <c r="F1276" s="102"/>
      <c r="G1276" s="102" t="s">
        <v>62</v>
      </c>
      <c r="H1276" s="102"/>
      <c r="I1276" s="102" t="s">
        <v>62</v>
      </c>
      <c r="J1276" s="102"/>
      <c r="K1276" s="102" t="str">
        <f t="shared" si="471"/>
        <v>X</v>
      </c>
      <c r="L1276" s="102" t="s">
        <v>62</v>
      </c>
      <c r="M1276" s="122"/>
      <c r="N1276" s="122"/>
      <c r="O1276" s="74" t="s">
        <v>62</v>
      </c>
      <c r="P1276" s="74" t="s">
        <v>62</v>
      </c>
      <c r="Q1276" s="74" t="s">
        <v>62</v>
      </c>
      <c r="R1276" s="74" t="s">
        <v>62</v>
      </c>
    </row>
    <row r="1277" spans="1:19" s="85" customFormat="1" ht="21" customHeight="1" x14ac:dyDescent="0.2">
      <c r="A1277" s="322"/>
      <c r="B1277" s="148" t="s">
        <v>72</v>
      </c>
      <c r="C1277" s="102"/>
      <c r="D1277" s="102" t="s">
        <v>62</v>
      </c>
      <c r="E1277" s="102"/>
      <c r="F1277" s="102"/>
      <c r="G1277" s="102">
        <f>G1270</f>
        <v>1</v>
      </c>
      <c r="H1277" s="250">
        <f t="shared" ref="H1277:J1277" si="480">H1270</f>
        <v>1</v>
      </c>
      <c r="I1277" s="250">
        <f t="shared" si="480"/>
        <v>0</v>
      </c>
      <c r="J1277" s="250">
        <f t="shared" si="480"/>
        <v>0</v>
      </c>
      <c r="K1277" s="102">
        <f t="shared" si="471"/>
        <v>1</v>
      </c>
      <c r="L1277" s="102" t="s">
        <v>62</v>
      </c>
      <c r="M1277" s="84">
        <v>46022</v>
      </c>
      <c r="N1277" s="84">
        <v>46022</v>
      </c>
      <c r="O1277" s="78"/>
      <c r="P1277" s="74" t="s">
        <v>62</v>
      </c>
      <c r="Q1277" s="78"/>
      <c r="R1277" s="78"/>
    </row>
    <row r="1278" spans="1:19" s="93" customFormat="1" ht="18" customHeight="1" x14ac:dyDescent="0.2">
      <c r="A1278" s="89" t="s">
        <v>122</v>
      </c>
      <c r="B1278" s="90"/>
      <c r="C1278" s="91"/>
      <c r="D1278" s="91"/>
      <c r="E1278" s="91"/>
      <c r="F1278" s="91"/>
      <c r="G1278" s="107">
        <f>G6+G14+G22+G30+G46+G54+G62+G70+G78+G86+G94+G102+G110+G118+G126+G134+G142+G150+G158+G166+G174+G182+G190+G198+G206+G214+G222+G230+G238+G246+G254+G262+G270+G278+G286+G294+G302+G310+G318+G326+G334+G342+G350+G358+G366+G374+G382+G390+G398+G406+G414+G422+G430+G438+G446+G454+G462+G470+G478+G486+G494+G502+G510+G518+G526+G534+G542+G550++G558+G566+G574+G582+G590+G598+G606+G614+G622+G630+G638+G646+G654+G662+G670+G678+G686+G694+G702+G710+G718+G726+G734+G742+G750+G758+G766+G774+G782+G790+G798+G806+G814+G822+G830+G838+G846+G854+G862+G870+G878+G886+G894+G902+G910+G918+G926+G934+G942+G950+G958+G966+G974+G982+G990+G998+G1006+G1014+G1022+G1030+G1038+G1046+G1054+G1062+G1070+G1078+G1086+G1094+G1102+G1110+G1118+G1126+G1134+G1142+G1150+G1158+G1166+G1174+G1182+G1190+G1198+G1206+G1214+G1222+G1230+G1238+G1246+G1254+G1262+G1270</f>
        <v>94</v>
      </c>
      <c r="H1278" s="107">
        <f t="shared" ref="H1278:K1278" si="481">H6+H14+H22+H30+H46+H54+H62+H70+H78+H86+H94+H102+H110+H118+H126+H134+H142+H150+H158+H166+H174+H182+H190+H198+H206+H214+H222+H230+H238+H246+H254+H262+H270+H278+H286+H294+H302+H310+H318+H326+H334+H342+H350+H358+H366+H374+H382+H390+H398+H406+H414+H422+H430+H438+H446+H454+H462+H470+H478+H486+H494+H502+H510+H518+H526+H534+H542+H550++H558+H566+H574+H582+H590+H598+H606+H614+H622+H630+H638+H646+H654+H662+H670+H678+H686+H694+H702+H710+H718+H726+H734+H742+H750+H758+H766+H774+H782+H790+H798+H806+H814+H822+H830+H838+H846+H854+H862+H870+H878+H886+H894+H902+H910+H918+H926+H934+H942+H950+H958+H966+H974+H982+H990+H998+H1006+H1014+H1022+H1030+H1038+H1046+H1054+H1062+H1070+H1078+H1086+H1094+H1102+H1110+H1118+H1126+H1134+H1142+H1150+H1158+H1166+H1174+H1182+H1190+H1198+H1206+H1214+H1222+H1230+H1238+H1246+H1254+H1262+H1270</f>
        <v>94</v>
      </c>
      <c r="I1278" s="107">
        <f t="shared" si="481"/>
        <v>5</v>
      </c>
      <c r="J1278" s="107">
        <f t="shared" si="481"/>
        <v>5</v>
      </c>
      <c r="K1278" s="107">
        <f t="shared" si="481"/>
        <v>94</v>
      </c>
      <c r="L1278" s="91"/>
      <c r="M1278" s="94"/>
      <c r="N1278" s="94"/>
      <c r="O1278" s="135">
        <f>SUM(O6:O1277)</f>
        <v>10162900</v>
      </c>
      <c r="P1278" s="135"/>
      <c r="Q1278" s="135">
        <f t="shared" ref="Q1278:R1278" si="482">SUM(Q6:Q1277)</f>
        <v>720760.1</v>
      </c>
      <c r="R1278" s="135">
        <f t="shared" si="482"/>
        <v>296140.09999999998</v>
      </c>
      <c r="S1278" s="85"/>
    </row>
  </sheetData>
  <mergeCells count="181">
    <mergeCell ref="A1262:A1269"/>
    <mergeCell ref="A1270:A1277"/>
    <mergeCell ref="A1254:A1261"/>
    <mergeCell ref="M2:N2"/>
    <mergeCell ref="O2:P2"/>
    <mergeCell ref="A2:A4"/>
    <mergeCell ref="B2:B4"/>
    <mergeCell ref="C2:C4"/>
    <mergeCell ref="D2:D4"/>
    <mergeCell ref="A6:A13"/>
    <mergeCell ref="A14:A21"/>
    <mergeCell ref="A22:A29"/>
    <mergeCell ref="A30:A37"/>
    <mergeCell ref="A38:A45"/>
    <mergeCell ref="A46:A53"/>
    <mergeCell ref="A54:A61"/>
    <mergeCell ref="A102:A109"/>
    <mergeCell ref="A110:A117"/>
    <mergeCell ref="A118:A125"/>
    <mergeCell ref="A126:A133"/>
    <mergeCell ref="A134:A141"/>
    <mergeCell ref="A62:A69"/>
    <mergeCell ref="A70:A77"/>
    <mergeCell ref="A78:A85"/>
    <mergeCell ref="Q2:R2"/>
    <mergeCell ref="E3:E4"/>
    <mergeCell ref="F3:F4"/>
    <mergeCell ref="G3:H3"/>
    <mergeCell ref="I3:J3"/>
    <mergeCell ref="K3:K4"/>
    <mergeCell ref="L3:L4"/>
    <mergeCell ref="M3:M4"/>
    <mergeCell ref="R3:R4"/>
    <mergeCell ref="E2:F2"/>
    <mergeCell ref="N3:N4"/>
    <mergeCell ref="O3:O4"/>
    <mergeCell ref="P3:P4"/>
    <mergeCell ref="Q3:Q4"/>
    <mergeCell ref="G2:L2"/>
    <mergeCell ref="A222:A229"/>
    <mergeCell ref="A230:A237"/>
    <mergeCell ref="A238:A245"/>
    <mergeCell ref="A246:A253"/>
    <mergeCell ref="A254:A261"/>
    <mergeCell ref="A86:A93"/>
    <mergeCell ref="A94:A101"/>
    <mergeCell ref="A182:A189"/>
    <mergeCell ref="A190:A197"/>
    <mergeCell ref="A198:A205"/>
    <mergeCell ref="A206:A213"/>
    <mergeCell ref="A214:A221"/>
    <mergeCell ref="A142:A149"/>
    <mergeCell ref="A150:A157"/>
    <mergeCell ref="A158:A165"/>
    <mergeCell ref="A166:A173"/>
    <mergeCell ref="A174:A181"/>
    <mergeCell ref="A302:A309"/>
    <mergeCell ref="A310:A317"/>
    <mergeCell ref="A318:A325"/>
    <mergeCell ref="A326:A333"/>
    <mergeCell ref="A334:A341"/>
    <mergeCell ref="A262:A269"/>
    <mergeCell ref="A270:A277"/>
    <mergeCell ref="A278:A285"/>
    <mergeCell ref="A286:A293"/>
    <mergeCell ref="A294:A301"/>
    <mergeCell ref="A382:A389"/>
    <mergeCell ref="A390:A397"/>
    <mergeCell ref="A398:A405"/>
    <mergeCell ref="A406:A413"/>
    <mergeCell ref="A414:A421"/>
    <mergeCell ref="A342:A349"/>
    <mergeCell ref="A350:A357"/>
    <mergeCell ref="A358:A365"/>
    <mergeCell ref="A366:A373"/>
    <mergeCell ref="A374:A381"/>
    <mergeCell ref="A462:A469"/>
    <mergeCell ref="A470:A477"/>
    <mergeCell ref="A478:A485"/>
    <mergeCell ref="A486:A493"/>
    <mergeCell ref="A494:A501"/>
    <mergeCell ref="A422:A429"/>
    <mergeCell ref="A430:A437"/>
    <mergeCell ref="A438:A445"/>
    <mergeCell ref="A446:A453"/>
    <mergeCell ref="A454:A461"/>
    <mergeCell ref="A542:A549"/>
    <mergeCell ref="A550:A557"/>
    <mergeCell ref="A558:A565"/>
    <mergeCell ref="A566:A573"/>
    <mergeCell ref="A574:A581"/>
    <mergeCell ref="A502:A509"/>
    <mergeCell ref="A510:A517"/>
    <mergeCell ref="A518:A525"/>
    <mergeCell ref="A526:A533"/>
    <mergeCell ref="A534:A541"/>
    <mergeCell ref="A622:A629"/>
    <mergeCell ref="A630:A637"/>
    <mergeCell ref="A638:A645"/>
    <mergeCell ref="A646:A653"/>
    <mergeCell ref="A654:A661"/>
    <mergeCell ref="A582:A589"/>
    <mergeCell ref="A590:A597"/>
    <mergeCell ref="A598:A605"/>
    <mergeCell ref="A606:A613"/>
    <mergeCell ref="A614:A621"/>
    <mergeCell ref="A702:A709"/>
    <mergeCell ref="A710:A717"/>
    <mergeCell ref="A718:A725"/>
    <mergeCell ref="A726:A733"/>
    <mergeCell ref="A734:A741"/>
    <mergeCell ref="A662:A669"/>
    <mergeCell ref="A670:A677"/>
    <mergeCell ref="A678:A685"/>
    <mergeCell ref="A686:A693"/>
    <mergeCell ref="A694:A701"/>
    <mergeCell ref="A782:A789"/>
    <mergeCell ref="A790:A797"/>
    <mergeCell ref="A798:A805"/>
    <mergeCell ref="A806:A813"/>
    <mergeCell ref="A814:A821"/>
    <mergeCell ref="A742:A749"/>
    <mergeCell ref="A750:A757"/>
    <mergeCell ref="A758:A765"/>
    <mergeCell ref="A766:A773"/>
    <mergeCell ref="A774:A781"/>
    <mergeCell ref="A862:A869"/>
    <mergeCell ref="A870:A877"/>
    <mergeCell ref="A878:A885"/>
    <mergeCell ref="A886:A893"/>
    <mergeCell ref="A894:A901"/>
    <mergeCell ref="A822:A829"/>
    <mergeCell ref="A830:A837"/>
    <mergeCell ref="A838:A845"/>
    <mergeCell ref="A846:A853"/>
    <mergeCell ref="A854:A861"/>
    <mergeCell ref="A942:A949"/>
    <mergeCell ref="A950:A957"/>
    <mergeCell ref="A958:A965"/>
    <mergeCell ref="A966:A973"/>
    <mergeCell ref="A974:A981"/>
    <mergeCell ref="A902:A909"/>
    <mergeCell ref="A910:A917"/>
    <mergeCell ref="A918:A925"/>
    <mergeCell ref="A926:A933"/>
    <mergeCell ref="A934:A941"/>
    <mergeCell ref="A1094:A1101"/>
    <mergeCell ref="A1022:A1029"/>
    <mergeCell ref="A1030:A1037"/>
    <mergeCell ref="A1038:A1045"/>
    <mergeCell ref="A1046:A1053"/>
    <mergeCell ref="A1054:A1061"/>
    <mergeCell ref="A982:A989"/>
    <mergeCell ref="A990:A997"/>
    <mergeCell ref="A998:A1005"/>
    <mergeCell ref="A1006:A1013"/>
    <mergeCell ref="A1014:A1021"/>
    <mergeCell ref="A1:R1"/>
    <mergeCell ref="A1222:A1229"/>
    <mergeCell ref="A1230:A1237"/>
    <mergeCell ref="A1238:A1245"/>
    <mergeCell ref="A1246:A1253"/>
    <mergeCell ref="A1182:A1189"/>
    <mergeCell ref="A1190:A1197"/>
    <mergeCell ref="A1198:A1205"/>
    <mergeCell ref="A1206:A1213"/>
    <mergeCell ref="A1214:A1221"/>
    <mergeCell ref="A1142:A1149"/>
    <mergeCell ref="A1150:A1157"/>
    <mergeCell ref="A1158:A1165"/>
    <mergeCell ref="A1166:A1173"/>
    <mergeCell ref="A1174:A1181"/>
    <mergeCell ref="A1102:A1109"/>
    <mergeCell ref="A1110:A1117"/>
    <mergeCell ref="A1118:A1125"/>
    <mergeCell ref="A1126:A1133"/>
    <mergeCell ref="A1134:A1141"/>
    <mergeCell ref="A1062:A1069"/>
    <mergeCell ref="A1070:A1077"/>
    <mergeCell ref="A1078:A1085"/>
    <mergeCell ref="A1086:A1093"/>
  </mergeCells>
  <hyperlinks>
    <hyperlink ref="C2" location="sub_4555" display="#sub_4555"/>
    <hyperlink ref="F3" r:id="rId1" display="http://internet.garant.ru/document/redirect/179222/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T366"/>
  <sheetViews>
    <sheetView topLeftCell="A340" workbookViewId="0">
      <selection activeCell="I357" sqref="I357:J357"/>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9" width="10.28515625" style="3" customWidth="1"/>
    <col min="10" max="11" width="9.140625" style="3" customWidth="1"/>
    <col min="12" max="12" width="7.5703125" style="3" customWidth="1"/>
    <col min="13" max="13" width="11.42578125" style="3" customWidth="1"/>
    <col min="14" max="14" width="9.140625" style="3" customWidth="1"/>
    <col min="15" max="15" width="14.5703125" style="95" customWidth="1"/>
    <col min="16" max="16" width="9.140625" style="95" customWidth="1"/>
    <col min="17" max="17" width="15.28515625" style="95" customWidth="1"/>
    <col min="18" max="18" width="14.7109375" style="95" customWidth="1"/>
    <col min="19" max="19" width="9.140625" style="3" bestFit="1" customWidth="1"/>
    <col min="20" max="16384" width="9.140625" style="3"/>
  </cols>
  <sheetData>
    <row r="1" spans="1:20" ht="33" customHeight="1" x14ac:dyDescent="0.2">
      <c r="A1" s="319" t="s">
        <v>430</v>
      </c>
      <c r="B1" s="319"/>
      <c r="C1" s="319"/>
      <c r="D1" s="319"/>
      <c r="E1" s="319"/>
      <c r="F1" s="319"/>
      <c r="G1" s="319"/>
      <c r="H1" s="319"/>
      <c r="I1" s="319"/>
      <c r="J1" s="319"/>
      <c r="K1" s="319"/>
      <c r="L1" s="319"/>
      <c r="M1" s="319"/>
      <c r="N1" s="319"/>
      <c r="O1" s="319"/>
      <c r="P1" s="319"/>
      <c r="Q1" s="319"/>
      <c r="R1" s="319"/>
    </row>
    <row r="2" spans="1:20" ht="77.45" customHeight="1" x14ac:dyDescent="0.2">
      <c r="A2" s="308" t="s">
        <v>36</v>
      </c>
      <c r="B2" s="312" t="s">
        <v>37</v>
      </c>
      <c r="C2" s="306" t="s">
        <v>38</v>
      </c>
      <c r="D2" s="308" t="s">
        <v>39</v>
      </c>
      <c r="E2" s="308" t="s">
        <v>40</v>
      </c>
      <c r="F2" s="311"/>
      <c r="G2" s="308" t="s">
        <v>41</v>
      </c>
      <c r="H2" s="318"/>
      <c r="I2" s="318"/>
      <c r="J2" s="318"/>
      <c r="K2" s="318"/>
      <c r="L2" s="311"/>
      <c r="M2" s="308" t="s">
        <v>42</v>
      </c>
      <c r="N2" s="311"/>
      <c r="O2" s="349" t="s">
        <v>43</v>
      </c>
      <c r="P2" s="350"/>
      <c r="Q2" s="349" t="s">
        <v>44</v>
      </c>
      <c r="R2" s="350"/>
    </row>
    <row r="3" spans="1:20" ht="15" customHeight="1" x14ac:dyDescent="0.2">
      <c r="A3" s="309"/>
      <c r="B3" s="313"/>
      <c r="C3" s="307"/>
      <c r="D3" s="309"/>
      <c r="E3" s="308" t="s">
        <v>45</v>
      </c>
      <c r="F3" s="308" t="s">
        <v>46</v>
      </c>
      <c r="G3" s="308" t="s">
        <v>47</v>
      </c>
      <c r="H3" s="311"/>
      <c r="I3" s="308" t="s">
        <v>48</v>
      </c>
      <c r="J3" s="311"/>
      <c r="K3" s="308" t="s">
        <v>49</v>
      </c>
      <c r="L3" s="308" t="s">
        <v>50</v>
      </c>
      <c r="M3" s="308" t="s">
        <v>51</v>
      </c>
      <c r="N3" s="308" t="s">
        <v>52</v>
      </c>
      <c r="O3" s="349" t="s">
        <v>53</v>
      </c>
      <c r="P3" s="349" t="s">
        <v>54</v>
      </c>
      <c r="Q3" s="349" t="s">
        <v>55</v>
      </c>
      <c r="R3" s="349" t="s">
        <v>56</v>
      </c>
    </row>
    <row r="4" spans="1:20" ht="102"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51"/>
      <c r="P4" s="351"/>
      <c r="Q4" s="351"/>
      <c r="R4" s="351"/>
    </row>
    <row r="5" spans="1:20" x14ac:dyDescent="0.2">
      <c r="A5" s="4">
        <v>1</v>
      </c>
      <c r="B5" s="12">
        <v>2</v>
      </c>
      <c r="C5" s="11">
        <v>3</v>
      </c>
      <c r="D5" s="11">
        <v>4</v>
      </c>
      <c r="E5" s="11">
        <v>5</v>
      </c>
      <c r="F5" s="11">
        <v>6</v>
      </c>
      <c r="G5" s="11">
        <v>7</v>
      </c>
      <c r="H5" s="11">
        <v>8</v>
      </c>
      <c r="I5" s="11">
        <v>9</v>
      </c>
      <c r="J5" s="11">
        <v>10</v>
      </c>
      <c r="K5" s="11">
        <v>11</v>
      </c>
      <c r="L5" s="11">
        <v>12</v>
      </c>
      <c r="M5" s="11">
        <v>13</v>
      </c>
      <c r="N5" s="11">
        <v>14</v>
      </c>
      <c r="O5" s="121">
        <v>15</v>
      </c>
      <c r="P5" s="121">
        <v>16</v>
      </c>
      <c r="Q5" s="121">
        <v>17</v>
      </c>
      <c r="R5" s="121">
        <v>18</v>
      </c>
    </row>
    <row r="6" spans="1:20" s="56" customFormat="1" ht="74.25" customHeight="1" x14ac:dyDescent="0.25">
      <c r="A6" s="331" t="s">
        <v>171</v>
      </c>
      <c r="B6" s="137" t="s">
        <v>347</v>
      </c>
      <c r="C6" s="142" t="s">
        <v>191</v>
      </c>
      <c r="D6" s="141" t="s">
        <v>333</v>
      </c>
      <c r="E6" s="155" t="s">
        <v>75</v>
      </c>
      <c r="F6" s="149">
        <v>792</v>
      </c>
      <c r="G6" s="149">
        <v>282</v>
      </c>
      <c r="H6" s="149">
        <v>282</v>
      </c>
      <c r="I6" s="149">
        <v>282</v>
      </c>
      <c r="J6" s="149">
        <v>282</v>
      </c>
      <c r="K6" s="149">
        <v>282</v>
      </c>
      <c r="L6" s="142"/>
      <c r="M6" s="142" t="s">
        <v>62</v>
      </c>
      <c r="N6" s="142" t="s">
        <v>62</v>
      </c>
      <c r="O6" s="156">
        <v>2062223.98</v>
      </c>
      <c r="P6" s="156" t="s">
        <v>344</v>
      </c>
      <c r="Q6" s="156">
        <v>1039219.35</v>
      </c>
      <c r="R6" s="156">
        <v>802999.23</v>
      </c>
    </row>
    <row r="7" spans="1:20" s="85" customFormat="1" ht="12.75" customHeight="1" x14ac:dyDescent="0.25">
      <c r="A7" s="332"/>
      <c r="B7" s="146" t="s">
        <v>70</v>
      </c>
      <c r="C7" s="149"/>
      <c r="D7" s="149" t="s">
        <v>62</v>
      </c>
      <c r="E7" s="149"/>
      <c r="F7" s="149"/>
      <c r="G7" s="149">
        <f>G6</f>
        <v>282</v>
      </c>
      <c r="H7" s="149">
        <f t="shared" ref="H7:K7" si="0">H6</f>
        <v>282</v>
      </c>
      <c r="I7" s="149">
        <f t="shared" si="0"/>
        <v>282</v>
      </c>
      <c r="J7" s="149">
        <f t="shared" si="0"/>
        <v>282</v>
      </c>
      <c r="K7" s="149">
        <f t="shared" si="0"/>
        <v>282</v>
      </c>
      <c r="L7" s="149"/>
      <c r="M7" s="150">
        <v>46022</v>
      </c>
      <c r="N7" s="150">
        <v>46022</v>
      </c>
      <c r="O7" s="156"/>
      <c r="P7" s="157"/>
      <c r="Q7" s="156"/>
      <c r="R7" s="156"/>
      <c r="S7" s="56"/>
      <c r="T7" s="56"/>
    </row>
    <row r="8" spans="1:20" s="85" customFormat="1" ht="12.75" customHeight="1" x14ac:dyDescent="0.25">
      <c r="A8" s="332"/>
      <c r="B8" s="147" t="s">
        <v>76</v>
      </c>
      <c r="C8" s="149"/>
      <c r="D8" s="149"/>
      <c r="E8" s="149"/>
      <c r="F8" s="149"/>
      <c r="G8" s="149" t="s">
        <v>62</v>
      </c>
      <c r="H8" s="149"/>
      <c r="I8" s="149" t="s">
        <v>62</v>
      </c>
      <c r="J8" s="149"/>
      <c r="K8" s="149"/>
      <c r="L8" s="149" t="s">
        <v>62</v>
      </c>
      <c r="M8" s="150"/>
      <c r="N8" s="150"/>
      <c r="O8" s="157" t="s">
        <v>62</v>
      </c>
      <c r="P8" s="157" t="s">
        <v>62</v>
      </c>
      <c r="Q8" s="157" t="s">
        <v>62</v>
      </c>
      <c r="R8" s="157" t="s">
        <v>62</v>
      </c>
      <c r="S8" s="56"/>
      <c r="T8" s="56"/>
    </row>
    <row r="9" spans="1:20" s="85" customFormat="1" ht="12" customHeight="1" x14ac:dyDescent="0.25">
      <c r="A9" s="332"/>
      <c r="B9" s="148" t="s">
        <v>192</v>
      </c>
      <c r="C9" s="149"/>
      <c r="D9" s="149" t="s">
        <v>62</v>
      </c>
      <c r="E9" s="149"/>
      <c r="F9" s="149"/>
      <c r="G9" s="149">
        <f>G6</f>
        <v>282</v>
      </c>
      <c r="H9" s="149">
        <f t="shared" ref="H9:K9" si="1">H6</f>
        <v>282</v>
      </c>
      <c r="I9" s="149">
        <f t="shared" si="1"/>
        <v>282</v>
      </c>
      <c r="J9" s="149">
        <f t="shared" si="1"/>
        <v>282</v>
      </c>
      <c r="K9" s="149">
        <f t="shared" si="1"/>
        <v>282</v>
      </c>
      <c r="L9" s="149" t="s">
        <v>62</v>
      </c>
      <c r="M9" s="150">
        <v>46022</v>
      </c>
      <c r="N9" s="150">
        <v>46022</v>
      </c>
      <c r="O9" s="156"/>
      <c r="P9" s="157" t="s">
        <v>62</v>
      </c>
      <c r="Q9" s="156"/>
      <c r="R9" s="156"/>
      <c r="S9" s="56"/>
      <c r="T9" s="56"/>
    </row>
    <row r="10" spans="1:20" s="85" customFormat="1" ht="10.5" customHeight="1" x14ac:dyDescent="0.25">
      <c r="A10" s="332"/>
      <c r="B10" s="147" t="s">
        <v>193</v>
      </c>
      <c r="C10" s="149"/>
      <c r="D10" s="149"/>
      <c r="E10" s="149"/>
      <c r="F10" s="149"/>
      <c r="G10" s="149" t="s">
        <v>62</v>
      </c>
      <c r="H10" s="149"/>
      <c r="I10" s="149" t="s">
        <v>62</v>
      </c>
      <c r="J10" s="149"/>
      <c r="K10" s="149"/>
      <c r="L10" s="149" t="s">
        <v>62</v>
      </c>
      <c r="M10" s="150"/>
      <c r="N10" s="150"/>
      <c r="O10" s="157" t="s">
        <v>62</v>
      </c>
      <c r="P10" s="157" t="s">
        <v>62</v>
      </c>
      <c r="Q10" s="157" t="s">
        <v>62</v>
      </c>
      <c r="R10" s="157" t="s">
        <v>62</v>
      </c>
      <c r="S10" s="56"/>
      <c r="T10" s="56"/>
    </row>
    <row r="11" spans="1:20" s="85" customFormat="1" ht="14.25" customHeight="1" x14ac:dyDescent="0.25">
      <c r="A11" s="332"/>
      <c r="B11" s="148" t="s">
        <v>330</v>
      </c>
      <c r="C11" s="149"/>
      <c r="D11" s="149" t="s">
        <v>62</v>
      </c>
      <c r="E11" s="149"/>
      <c r="F11" s="149"/>
      <c r="G11" s="149">
        <f>G6</f>
        <v>282</v>
      </c>
      <c r="H11" s="149">
        <f t="shared" ref="H11:I11" si="2">H6</f>
        <v>282</v>
      </c>
      <c r="I11" s="149">
        <f t="shared" si="2"/>
        <v>282</v>
      </c>
      <c r="J11" s="149">
        <f>J6</f>
        <v>282</v>
      </c>
      <c r="K11" s="149">
        <f>K6</f>
        <v>282</v>
      </c>
      <c r="L11" s="149" t="s">
        <v>62</v>
      </c>
      <c r="M11" s="150">
        <v>46022</v>
      </c>
      <c r="N11" s="150">
        <v>46022</v>
      </c>
      <c r="O11" s="156"/>
      <c r="P11" s="157" t="s">
        <v>62</v>
      </c>
      <c r="Q11" s="156"/>
      <c r="R11" s="156"/>
      <c r="S11" s="56"/>
      <c r="T11" s="56"/>
    </row>
    <row r="12" spans="1:20" s="85" customFormat="1" ht="20.25" customHeight="1" x14ac:dyDescent="0.25">
      <c r="A12" s="332"/>
      <c r="B12" s="147" t="s">
        <v>71</v>
      </c>
      <c r="C12" s="149"/>
      <c r="D12" s="149"/>
      <c r="E12" s="149"/>
      <c r="F12" s="149"/>
      <c r="G12" s="149" t="s">
        <v>62</v>
      </c>
      <c r="H12" s="149"/>
      <c r="I12" s="149" t="s">
        <v>62</v>
      </c>
      <c r="J12" s="149"/>
      <c r="K12" s="149"/>
      <c r="L12" s="149" t="s">
        <v>62</v>
      </c>
      <c r="M12" s="150"/>
      <c r="N12" s="150"/>
      <c r="O12" s="157" t="s">
        <v>62</v>
      </c>
      <c r="P12" s="157" t="s">
        <v>62</v>
      </c>
      <c r="Q12" s="157" t="s">
        <v>62</v>
      </c>
      <c r="R12" s="157" t="s">
        <v>62</v>
      </c>
      <c r="S12" s="56"/>
      <c r="T12" s="56"/>
    </row>
    <row r="13" spans="1:20" s="85" customFormat="1" ht="21.75" customHeight="1" x14ac:dyDescent="0.25">
      <c r="A13" s="333"/>
      <c r="B13" s="148" t="s">
        <v>72</v>
      </c>
      <c r="C13" s="149"/>
      <c r="D13" s="149" t="s">
        <v>62</v>
      </c>
      <c r="E13" s="149"/>
      <c r="F13" s="149"/>
      <c r="G13" s="149">
        <f>G6</f>
        <v>282</v>
      </c>
      <c r="H13" s="149">
        <f t="shared" ref="H13:K13" si="3">H6</f>
        <v>282</v>
      </c>
      <c r="I13" s="149">
        <f t="shared" si="3"/>
        <v>282</v>
      </c>
      <c r="J13" s="149">
        <f t="shared" si="3"/>
        <v>282</v>
      </c>
      <c r="K13" s="149">
        <f t="shared" si="3"/>
        <v>282</v>
      </c>
      <c r="L13" s="149" t="s">
        <v>62</v>
      </c>
      <c r="M13" s="150">
        <v>46022</v>
      </c>
      <c r="N13" s="150">
        <v>46022</v>
      </c>
      <c r="O13" s="156"/>
      <c r="P13" s="157" t="s">
        <v>62</v>
      </c>
      <c r="Q13" s="156"/>
      <c r="R13" s="156"/>
      <c r="S13" s="56"/>
      <c r="T13" s="56"/>
    </row>
    <row r="14" spans="1:20" s="85" customFormat="1" ht="49.5" customHeight="1" x14ac:dyDescent="0.25">
      <c r="A14" s="331" t="s">
        <v>170</v>
      </c>
      <c r="B14" s="137" t="s">
        <v>347</v>
      </c>
      <c r="C14" s="142" t="s">
        <v>191</v>
      </c>
      <c r="D14" s="141" t="s">
        <v>333</v>
      </c>
      <c r="E14" s="155" t="s">
        <v>75</v>
      </c>
      <c r="F14" s="149">
        <v>792</v>
      </c>
      <c r="G14" s="149">
        <v>139</v>
      </c>
      <c r="H14" s="149">
        <v>139</v>
      </c>
      <c r="I14" s="149">
        <v>139</v>
      </c>
      <c r="J14" s="149">
        <v>139</v>
      </c>
      <c r="K14" s="149">
        <v>139</v>
      </c>
      <c r="L14" s="142"/>
      <c r="M14" s="142" t="s">
        <v>62</v>
      </c>
      <c r="N14" s="142" t="s">
        <v>62</v>
      </c>
      <c r="O14" s="156">
        <v>1011557.21</v>
      </c>
      <c r="P14" s="156" t="s">
        <v>344</v>
      </c>
      <c r="Q14" s="156">
        <v>504481.08</v>
      </c>
      <c r="R14" s="156">
        <v>370512.75</v>
      </c>
      <c r="S14" s="56"/>
      <c r="T14" s="56"/>
    </row>
    <row r="15" spans="1:20" s="85" customFormat="1" ht="41.45" customHeight="1" x14ac:dyDescent="0.2">
      <c r="A15" s="332"/>
      <c r="B15" s="146" t="s">
        <v>70</v>
      </c>
      <c r="C15" s="149"/>
      <c r="D15" s="149" t="s">
        <v>62</v>
      </c>
      <c r="E15" s="149"/>
      <c r="F15" s="149"/>
      <c r="G15" s="149">
        <f>G14</f>
        <v>139</v>
      </c>
      <c r="H15" s="149">
        <f t="shared" ref="H15:K15" si="4">H14</f>
        <v>139</v>
      </c>
      <c r="I15" s="149">
        <f t="shared" si="4"/>
        <v>139</v>
      </c>
      <c r="J15" s="149">
        <f t="shared" si="4"/>
        <v>139</v>
      </c>
      <c r="K15" s="149">
        <f t="shared" si="4"/>
        <v>139</v>
      </c>
      <c r="L15" s="149"/>
      <c r="M15" s="150">
        <v>46022</v>
      </c>
      <c r="N15" s="150">
        <v>46022</v>
      </c>
      <c r="O15" s="156"/>
      <c r="P15" s="157"/>
      <c r="Q15" s="156"/>
      <c r="R15" s="156"/>
    </row>
    <row r="16" spans="1:20" s="85" customFormat="1" ht="41.45" customHeight="1" x14ac:dyDescent="0.2">
      <c r="A16" s="332"/>
      <c r="B16" s="147" t="s">
        <v>76</v>
      </c>
      <c r="C16" s="149"/>
      <c r="D16" s="149"/>
      <c r="E16" s="149"/>
      <c r="F16" s="149"/>
      <c r="G16" s="149" t="s">
        <v>62</v>
      </c>
      <c r="H16" s="149"/>
      <c r="I16" s="149" t="s">
        <v>62</v>
      </c>
      <c r="J16" s="149"/>
      <c r="K16" s="149"/>
      <c r="L16" s="149" t="s">
        <v>62</v>
      </c>
      <c r="M16" s="150"/>
      <c r="N16" s="150"/>
      <c r="O16" s="157" t="s">
        <v>62</v>
      </c>
      <c r="P16" s="157" t="s">
        <v>62</v>
      </c>
      <c r="Q16" s="157" t="s">
        <v>62</v>
      </c>
      <c r="R16" s="157" t="s">
        <v>62</v>
      </c>
    </row>
    <row r="17" spans="1:20" s="85" customFormat="1" ht="41.45" customHeight="1" x14ac:dyDescent="0.2">
      <c r="A17" s="332"/>
      <c r="B17" s="148" t="s">
        <v>192</v>
      </c>
      <c r="C17" s="149"/>
      <c r="D17" s="149" t="s">
        <v>62</v>
      </c>
      <c r="E17" s="149"/>
      <c r="F17" s="149"/>
      <c r="G17" s="149">
        <f>G14</f>
        <v>139</v>
      </c>
      <c r="H17" s="149">
        <f t="shared" ref="H17:K17" si="5">H14</f>
        <v>139</v>
      </c>
      <c r="I17" s="149">
        <f t="shared" si="5"/>
        <v>139</v>
      </c>
      <c r="J17" s="149">
        <f t="shared" si="5"/>
        <v>139</v>
      </c>
      <c r="K17" s="149">
        <f t="shared" si="5"/>
        <v>139</v>
      </c>
      <c r="L17" s="149" t="s">
        <v>62</v>
      </c>
      <c r="M17" s="150">
        <v>46022</v>
      </c>
      <c r="N17" s="150">
        <v>46022</v>
      </c>
      <c r="O17" s="156"/>
      <c r="P17" s="157" t="s">
        <v>62</v>
      </c>
      <c r="Q17" s="156"/>
      <c r="R17" s="156"/>
    </row>
    <row r="18" spans="1:20" s="85" customFormat="1" ht="41.45" customHeight="1" x14ac:dyDescent="0.2">
      <c r="A18" s="332"/>
      <c r="B18" s="147" t="s">
        <v>193</v>
      </c>
      <c r="C18" s="149"/>
      <c r="D18" s="149"/>
      <c r="E18" s="149"/>
      <c r="F18" s="149"/>
      <c r="G18" s="149" t="s">
        <v>62</v>
      </c>
      <c r="H18" s="149"/>
      <c r="I18" s="149" t="s">
        <v>62</v>
      </c>
      <c r="J18" s="149"/>
      <c r="K18" s="149"/>
      <c r="L18" s="149" t="s">
        <v>62</v>
      </c>
      <c r="M18" s="150"/>
      <c r="N18" s="150"/>
      <c r="O18" s="157" t="s">
        <v>62</v>
      </c>
      <c r="P18" s="157" t="s">
        <v>62</v>
      </c>
      <c r="Q18" s="157" t="s">
        <v>62</v>
      </c>
      <c r="R18" s="157" t="s">
        <v>62</v>
      </c>
    </row>
    <row r="19" spans="1:20" s="85" customFormat="1" ht="41.45" customHeight="1" x14ac:dyDescent="0.2">
      <c r="A19" s="332"/>
      <c r="B19" s="148" t="s">
        <v>330</v>
      </c>
      <c r="C19" s="149"/>
      <c r="D19" s="149" t="s">
        <v>62</v>
      </c>
      <c r="E19" s="149"/>
      <c r="F19" s="149"/>
      <c r="G19" s="149">
        <f>G14</f>
        <v>139</v>
      </c>
      <c r="H19" s="149">
        <f t="shared" ref="H19:I19" si="6">H14</f>
        <v>139</v>
      </c>
      <c r="I19" s="149">
        <f t="shared" si="6"/>
        <v>139</v>
      </c>
      <c r="J19" s="149">
        <f>J14</f>
        <v>139</v>
      </c>
      <c r="K19" s="149">
        <f>K14</f>
        <v>139</v>
      </c>
      <c r="L19" s="149" t="s">
        <v>62</v>
      </c>
      <c r="M19" s="150">
        <v>46022</v>
      </c>
      <c r="N19" s="150">
        <v>46022</v>
      </c>
      <c r="O19" s="156"/>
      <c r="P19" s="157" t="s">
        <v>62</v>
      </c>
      <c r="Q19" s="156"/>
      <c r="R19" s="156"/>
    </row>
    <row r="20" spans="1:20" s="85" customFormat="1" ht="41.45" customHeight="1" x14ac:dyDescent="0.2">
      <c r="A20" s="332"/>
      <c r="B20" s="147" t="s">
        <v>71</v>
      </c>
      <c r="C20" s="149"/>
      <c r="D20" s="149"/>
      <c r="E20" s="149"/>
      <c r="F20" s="149"/>
      <c r="G20" s="149" t="s">
        <v>62</v>
      </c>
      <c r="H20" s="149"/>
      <c r="I20" s="149" t="s">
        <v>62</v>
      </c>
      <c r="J20" s="149"/>
      <c r="K20" s="149"/>
      <c r="L20" s="149" t="s">
        <v>62</v>
      </c>
      <c r="M20" s="150"/>
      <c r="N20" s="150"/>
      <c r="O20" s="157" t="s">
        <v>62</v>
      </c>
      <c r="P20" s="157" t="s">
        <v>62</v>
      </c>
      <c r="Q20" s="157" t="s">
        <v>62</v>
      </c>
      <c r="R20" s="157" t="s">
        <v>62</v>
      </c>
    </row>
    <row r="21" spans="1:20" s="85" customFormat="1" ht="41.45" customHeight="1" x14ac:dyDescent="0.2">
      <c r="A21" s="333"/>
      <c r="B21" s="148" t="s">
        <v>72</v>
      </c>
      <c r="C21" s="149"/>
      <c r="D21" s="149" t="s">
        <v>62</v>
      </c>
      <c r="E21" s="149"/>
      <c r="F21" s="149"/>
      <c r="G21" s="149">
        <f>G14</f>
        <v>139</v>
      </c>
      <c r="H21" s="149">
        <f t="shared" ref="H21:K21" si="7">H14</f>
        <v>139</v>
      </c>
      <c r="I21" s="149">
        <f t="shared" si="7"/>
        <v>139</v>
      </c>
      <c r="J21" s="149">
        <f t="shared" si="7"/>
        <v>139</v>
      </c>
      <c r="K21" s="149">
        <f t="shared" si="7"/>
        <v>139</v>
      </c>
      <c r="L21" s="149" t="s">
        <v>62</v>
      </c>
      <c r="M21" s="150">
        <v>46022</v>
      </c>
      <c r="N21" s="150">
        <v>46022</v>
      </c>
      <c r="O21" s="156"/>
      <c r="P21" s="157" t="s">
        <v>62</v>
      </c>
      <c r="Q21" s="156"/>
      <c r="R21" s="156"/>
    </row>
    <row r="22" spans="1:20" s="85" customFormat="1" ht="58.5" x14ac:dyDescent="0.25">
      <c r="A22" s="331" t="s">
        <v>169</v>
      </c>
      <c r="B22" s="137" t="s">
        <v>347</v>
      </c>
      <c r="C22" s="142" t="s">
        <v>191</v>
      </c>
      <c r="D22" s="141" t="s">
        <v>333</v>
      </c>
      <c r="E22" s="155" t="s">
        <v>75</v>
      </c>
      <c r="F22" s="149">
        <v>792</v>
      </c>
      <c r="G22" s="149">
        <v>61</v>
      </c>
      <c r="H22" s="149">
        <v>61</v>
      </c>
      <c r="I22" s="149">
        <v>61</v>
      </c>
      <c r="J22" s="149">
        <v>61</v>
      </c>
      <c r="K22" s="149">
        <v>61</v>
      </c>
      <c r="L22" s="142"/>
      <c r="M22" s="142" t="s">
        <v>62</v>
      </c>
      <c r="N22" s="142" t="s">
        <v>62</v>
      </c>
      <c r="O22" s="156">
        <v>501920.79</v>
      </c>
      <c r="P22" s="156" t="s">
        <v>344</v>
      </c>
      <c r="Q22" s="156">
        <v>260575.05</v>
      </c>
      <c r="R22" s="156">
        <v>244196.15</v>
      </c>
      <c r="S22" s="56"/>
      <c r="T22" s="56"/>
    </row>
    <row r="23" spans="1:20" s="85" customFormat="1" ht="15.75" x14ac:dyDescent="0.2">
      <c r="A23" s="332"/>
      <c r="B23" s="146" t="s">
        <v>70</v>
      </c>
      <c r="C23" s="149"/>
      <c r="D23" s="149" t="s">
        <v>62</v>
      </c>
      <c r="E23" s="149"/>
      <c r="F23" s="149"/>
      <c r="G23" s="149">
        <f>G22</f>
        <v>61</v>
      </c>
      <c r="H23" s="149">
        <f t="shared" ref="H23:K23" si="8">H22</f>
        <v>61</v>
      </c>
      <c r="I23" s="149">
        <f t="shared" si="8"/>
        <v>61</v>
      </c>
      <c r="J23" s="149">
        <f t="shared" si="8"/>
        <v>61</v>
      </c>
      <c r="K23" s="149">
        <f t="shared" si="8"/>
        <v>61</v>
      </c>
      <c r="L23" s="149"/>
      <c r="M23" s="150">
        <v>46022</v>
      </c>
      <c r="N23" s="150">
        <v>46022</v>
      </c>
      <c r="O23" s="156"/>
      <c r="P23" s="157"/>
      <c r="Q23" s="156"/>
      <c r="R23" s="156"/>
    </row>
    <row r="24" spans="1:20" s="85" customFormat="1" ht="14.25" x14ac:dyDescent="0.2">
      <c r="A24" s="332"/>
      <c r="B24" s="147" t="s">
        <v>76</v>
      </c>
      <c r="C24" s="149"/>
      <c r="D24" s="149"/>
      <c r="E24" s="149"/>
      <c r="F24" s="149"/>
      <c r="G24" s="149" t="s">
        <v>62</v>
      </c>
      <c r="H24" s="149"/>
      <c r="I24" s="149" t="s">
        <v>62</v>
      </c>
      <c r="J24" s="149"/>
      <c r="K24" s="149"/>
      <c r="L24" s="149" t="s">
        <v>62</v>
      </c>
      <c r="M24" s="150"/>
      <c r="N24" s="150"/>
      <c r="O24" s="157" t="s">
        <v>62</v>
      </c>
      <c r="P24" s="157" t="s">
        <v>62</v>
      </c>
      <c r="Q24" s="157" t="s">
        <v>62</v>
      </c>
      <c r="R24" s="157" t="s">
        <v>62</v>
      </c>
    </row>
    <row r="25" spans="1:20" s="85" customFormat="1" ht="45" x14ac:dyDescent="0.2">
      <c r="A25" s="332"/>
      <c r="B25" s="148" t="s">
        <v>192</v>
      </c>
      <c r="C25" s="149"/>
      <c r="D25" s="149" t="s">
        <v>62</v>
      </c>
      <c r="E25" s="149"/>
      <c r="F25" s="149"/>
      <c r="G25" s="149">
        <f>G22</f>
        <v>61</v>
      </c>
      <c r="H25" s="149">
        <f t="shared" ref="H25:K25" si="9">H22</f>
        <v>61</v>
      </c>
      <c r="I25" s="149">
        <f t="shared" si="9"/>
        <v>61</v>
      </c>
      <c r="J25" s="149">
        <f t="shared" si="9"/>
        <v>61</v>
      </c>
      <c r="K25" s="149">
        <f t="shared" si="9"/>
        <v>61</v>
      </c>
      <c r="L25" s="149" t="s">
        <v>62</v>
      </c>
      <c r="M25" s="150">
        <v>46022</v>
      </c>
      <c r="N25" s="150">
        <v>46022</v>
      </c>
      <c r="O25" s="156"/>
      <c r="P25" s="157" t="s">
        <v>62</v>
      </c>
      <c r="Q25" s="156"/>
      <c r="R25" s="156"/>
    </row>
    <row r="26" spans="1:20" s="85" customFormat="1" ht="14.25" x14ac:dyDescent="0.2">
      <c r="A26" s="332"/>
      <c r="B26" s="147" t="s">
        <v>193</v>
      </c>
      <c r="C26" s="149"/>
      <c r="D26" s="149"/>
      <c r="E26" s="149"/>
      <c r="F26" s="149"/>
      <c r="G26" s="149" t="s">
        <v>62</v>
      </c>
      <c r="H26" s="149"/>
      <c r="I26" s="149" t="s">
        <v>62</v>
      </c>
      <c r="J26" s="149"/>
      <c r="K26" s="149"/>
      <c r="L26" s="149" t="s">
        <v>62</v>
      </c>
      <c r="M26" s="150"/>
      <c r="N26" s="150"/>
      <c r="O26" s="157" t="s">
        <v>62</v>
      </c>
      <c r="P26" s="157" t="s">
        <v>62</v>
      </c>
      <c r="Q26" s="157" t="s">
        <v>62</v>
      </c>
      <c r="R26" s="157" t="s">
        <v>62</v>
      </c>
    </row>
    <row r="27" spans="1:20" s="85" customFormat="1" ht="45" x14ac:dyDescent="0.2">
      <c r="A27" s="332"/>
      <c r="B27" s="148" t="s">
        <v>330</v>
      </c>
      <c r="C27" s="149"/>
      <c r="D27" s="149" t="s">
        <v>62</v>
      </c>
      <c r="E27" s="149"/>
      <c r="F27" s="149"/>
      <c r="G27" s="149">
        <f>G22</f>
        <v>61</v>
      </c>
      <c r="H27" s="149">
        <f t="shared" ref="H27:I27" si="10">H22</f>
        <v>61</v>
      </c>
      <c r="I27" s="149">
        <f t="shared" si="10"/>
        <v>61</v>
      </c>
      <c r="J27" s="149">
        <f>J22</f>
        <v>61</v>
      </c>
      <c r="K27" s="149">
        <f>K22</f>
        <v>61</v>
      </c>
      <c r="L27" s="149" t="s">
        <v>62</v>
      </c>
      <c r="M27" s="150">
        <v>46022</v>
      </c>
      <c r="N27" s="150">
        <v>46022</v>
      </c>
      <c r="O27" s="156"/>
      <c r="P27" s="157" t="s">
        <v>62</v>
      </c>
      <c r="Q27" s="156"/>
      <c r="R27" s="156"/>
    </row>
    <row r="28" spans="1:20" s="85" customFormat="1" ht="14.25" x14ac:dyDescent="0.2">
      <c r="A28" s="332"/>
      <c r="B28" s="147" t="s">
        <v>71</v>
      </c>
      <c r="C28" s="149"/>
      <c r="D28" s="149"/>
      <c r="E28" s="149"/>
      <c r="F28" s="149"/>
      <c r="G28" s="149" t="s">
        <v>62</v>
      </c>
      <c r="H28" s="149"/>
      <c r="I28" s="149" t="s">
        <v>62</v>
      </c>
      <c r="J28" s="149"/>
      <c r="K28" s="149"/>
      <c r="L28" s="149" t="s">
        <v>62</v>
      </c>
      <c r="M28" s="150"/>
      <c r="N28" s="150"/>
      <c r="O28" s="157" t="s">
        <v>62</v>
      </c>
      <c r="P28" s="157" t="s">
        <v>62</v>
      </c>
      <c r="Q28" s="157" t="s">
        <v>62</v>
      </c>
      <c r="R28" s="157" t="s">
        <v>62</v>
      </c>
    </row>
    <row r="29" spans="1:20" s="85" customFormat="1" x14ac:dyDescent="0.2">
      <c r="A29" s="333"/>
      <c r="B29" s="148" t="s">
        <v>72</v>
      </c>
      <c r="C29" s="149"/>
      <c r="D29" s="149" t="s">
        <v>62</v>
      </c>
      <c r="E29" s="149"/>
      <c r="F29" s="149"/>
      <c r="G29" s="149">
        <f>G22</f>
        <v>61</v>
      </c>
      <c r="H29" s="149">
        <f t="shared" ref="H29:K29" si="11">H22</f>
        <v>61</v>
      </c>
      <c r="I29" s="149">
        <f t="shared" si="11"/>
        <v>61</v>
      </c>
      <c r="J29" s="149">
        <f t="shared" si="11"/>
        <v>61</v>
      </c>
      <c r="K29" s="149">
        <f t="shared" si="11"/>
        <v>61</v>
      </c>
      <c r="L29" s="149" t="s">
        <v>62</v>
      </c>
      <c r="M29" s="150">
        <v>46022</v>
      </c>
      <c r="N29" s="150">
        <v>46022</v>
      </c>
      <c r="O29" s="156"/>
      <c r="P29" s="157" t="s">
        <v>62</v>
      </c>
      <c r="Q29" s="156"/>
      <c r="R29" s="156"/>
    </row>
    <row r="30" spans="1:20" s="85" customFormat="1" ht="58.5" x14ac:dyDescent="0.25">
      <c r="A30" s="331" t="s">
        <v>168</v>
      </c>
      <c r="B30" s="137" t="s">
        <v>347</v>
      </c>
      <c r="C30" s="142" t="s">
        <v>191</v>
      </c>
      <c r="D30" s="141" t="s">
        <v>333</v>
      </c>
      <c r="E30" s="155" t="s">
        <v>75</v>
      </c>
      <c r="F30" s="149">
        <v>792</v>
      </c>
      <c r="G30" s="149">
        <v>113</v>
      </c>
      <c r="H30" s="149">
        <v>113</v>
      </c>
      <c r="I30" s="149">
        <v>113</v>
      </c>
      <c r="J30" s="149">
        <v>113</v>
      </c>
      <c r="K30" s="149">
        <v>113</v>
      </c>
      <c r="L30" s="142"/>
      <c r="M30" s="142" t="s">
        <v>62</v>
      </c>
      <c r="N30" s="142" t="s">
        <v>62</v>
      </c>
      <c r="O30" s="156">
        <v>822345.07</v>
      </c>
      <c r="P30" s="156" t="s">
        <v>344</v>
      </c>
      <c r="Q30" s="156">
        <v>398694.42</v>
      </c>
      <c r="R30" s="156">
        <v>254121.48</v>
      </c>
      <c r="S30" s="56"/>
      <c r="T30" s="56"/>
    </row>
    <row r="31" spans="1:20" s="85" customFormat="1" ht="15.75" x14ac:dyDescent="0.2">
      <c r="A31" s="332"/>
      <c r="B31" s="146" t="s">
        <v>70</v>
      </c>
      <c r="C31" s="149"/>
      <c r="D31" s="149" t="s">
        <v>62</v>
      </c>
      <c r="E31" s="149"/>
      <c r="F31" s="149"/>
      <c r="G31" s="149">
        <f>G30</f>
        <v>113</v>
      </c>
      <c r="H31" s="149">
        <f t="shared" ref="H31:K31" si="12">H30</f>
        <v>113</v>
      </c>
      <c r="I31" s="149">
        <f t="shared" si="12"/>
        <v>113</v>
      </c>
      <c r="J31" s="149">
        <f t="shared" si="12"/>
        <v>113</v>
      </c>
      <c r="K31" s="149">
        <f t="shared" si="12"/>
        <v>113</v>
      </c>
      <c r="L31" s="149"/>
      <c r="M31" s="150">
        <v>46022</v>
      </c>
      <c r="N31" s="150">
        <v>46022</v>
      </c>
      <c r="O31" s="156"/>
      <c r="P31" s="157"/>
      <c r="Q31" s="156"/>
      <c r="R31" s="156"/>
    </row>
    <row r="32" spans="1:20" s="85" customFormat="1" ht="14.25" x14ac:dyDescent="0.2">
      <c r="A32" s="332"/>
      <c r="B32" s="147" t="s">
        <v>76</v>
      </c>
      <c r="C32" s="149"/>
      <c r="D32" s="149"/>
      <c r="E32" s="149"/>
      <c r="F32" s="149"/>
      <c r="G32" s="149" t="s">
        <v>62</v>
      </c>
      <c r="H32" s="149"/>
      <c r="I32" s="149" t="s">
        <v>62</v>
      </c>
      <c r="J32" s="149"/>
      <c r="K32" s="149"/>
      <c r="L32" s="149" t="s">
        <v>62</v>
      </c>
      <c r="M32" s="150"/>
      <c r="N32" s="150"/>
      <c r="O32" s="157" t="s">
        <v>62</v>
      </c>
      <c r="P32" s="157" t="s">
        <v>62</v>
      </c>
      <c r="Q32" s="157" t="s">
        <v>62</v>
      </c>
      <c r="R32" s="157" t="s">
        <v>62</v>
      </c>
    </row>
    <row r="33" spans="1:20" s="85" customFormat="1" ht="45" x14ac:dyDescent="0.2">
      <c r="A33" s="332"/>
      <c r="B33" s="148" t="s">
        <v>192</v>
      </c>
      <c r="C33" s="149"/>
      <c r="D33" s="149" t="s">
        <v>62</v>
      </c>
      <c r="E33" s="149"/>
      <c r="F33" s="149"/>
      <c r="G33" s="149">
        <f>G30</f>
        <v>113</v>
      </c>
      <c r="H33" s="149">
        <f t="shared" ref="H33:K33" si="13">H30</f>
        <v>113</v>
      </c>
      <c r="I33" s="149">
        <f t="shared" si="13"/>
        <v>113</v>
      </c>
      <c r="J33" s="149">
        <f t="shared" si="13"/>
        <v>113</v>
      </c>
      <c r="K33" s="149">
        <f t="shared" si="13"/>
        <v>113</v>
      </c>
      <c r="L33" s="149" t="s">
        <v>62</v>
      </c>
      <c r="M33" s="150">
        <v>46022</v>
      </c>
      <c r="N33" s="150">
        <v>46022</v>
      </c>
      <c r="O33" s="156"/>
      <c r="P33" s="157" t="s">
        <v>62</v>
      </c>
      <c r="Q33" s="156"/>
      <c r="R33" s="156"/>
    </row>
    <row r="34" spans="1:20" s="85" customFormat="1" ht="14.25" x14ac:dyDescent="0.2">
      <c r="A34" s="332"/>
      <c r="B34" s="147" t="s">
        <v>193</v>
      </c>
      <c r="C34" s="149"/>
      <c r="D34" s="149"/>
      <c r="E34" s="149"/>
      <c r="F34" s="149"/>
      <c r="G34" s="149" t="s">
        <v>62</v>
      </c>
      <c r="H34" s="149"/>
      <c r="I34" s="149" t="s">
        <v>62</v>
      </c>
      <c r="J34" s="149"/>
      <c r="K34" s="149"/>
      <c r="L34" s="149" t="s">
        <v>62</v>
      </c>
      <c r="M34" s="150"/>
      <c r="N34" s="150"/>
      <c r="O34" s="157" t="s">
        <v>62</v>
      </c>
      <c r="P34" s="157" t="s">
        <v>62</v>
      </c>
      <c r="Q34" s="157" t="s">
        <v>62</v>
      </c>
      <c r="R34" s="157" t="s">
        <v>62</v>
      </c>
    </row>
    <row r="35" spans="1:20" s="85" customFormat="1" ht="45" x14ac:dyDescent="0.2">
      <c r="A35" s="332"/>
      <c r="B35" s="148" t="s">
        <v>330</v>
      </c>
      <c r="C35" s="149"/>
      <c r="D35" s="149" t="s">
        <v>62</v>
      </c>
      <c r="E35" s="149"/>
      <c r="F35" s="149"/>
      <c r="G35" s="149">
        <f>G30</f>
        <v>113</v>
      </c>
      <c r="H35" s="149">
        <f t="shared" ref="H35:I35" si="14">H30</f>
        <v>113</v>
      </c>
      <c r="I35" s="149">
        <f t="shared" si="14"/>
        <v>113</v>
      </c>
      <c r="J35" s="149">
        <f>J30</f>
        <v>113</v>
      </c>
      <c r="K35" s="149">
        <f>K30</f>
        <v>113</v>
      </c>
      <c r="L35" s="149" t="s">
        <v>62</v>
      </c>
      <c r="M35" s="150">
        <v>46022</v>
      </c>
      <c r="N35" s="150">
        <v>46022</v>
      </c>
      <c r="O35" s="156"/>
      <c r="P35" s="157" t="s">
        <v>62</v>
      </c>
      <c r="Q35" s="156"/>
      <c r="R35" s="156"/>
    </row>
    <row r="36" spans="1:20" s="85" customFormat="1" ht="14.25" x14ac:dyDescent="0.2">
      <c r="A36" s="332"/>
      <c r="B36" s="147" t="s">
        <v>71</v>
      </c>
      <c r="C36" s="149"/>
      <c r="D36" s="149"/>
      <c r="E36" s="149"/>
      <c r="F36" s="149"/>
      <c r="G36" s="149" t="s">
        <v>62</v>
      </c>
      <c r="H36" s="149"/>
      <c r="I36" s="149" t="s">
        <v>62</v>
      </c>
      <c r="J36" s="149"/>
      <c r="K36" s="149"/>
      <c r="L36" s="149" t="s">
        <v>62</v>
      </c>
      <c r="M36" s="150"/>
      <c r="N36" s="150"/>
      <c r="O36" s="157" t="s">
        <v>62</v>
      </c>
      <c r="P36" s="157" t="s">
        <v>62</v>
      </c>
      <c r="Q36" s="157" t="s">
        <v>62</v>
      </c>
      <c r="R36" s="157" t="s">
        <v>62</v>
      </c>
    </row>
    <row r="37" spans="1:20" s="85" customFormat="1" x14ac:dyDescent="0.2">
      <c r="A37" s="333"/>
      <c r="B37" s="148" t="s">
        <v>72</v>
      </c>
      <c r="C37" s="149"/>
      <c r="D37" s="149" t="s">
        <v>62</v>
      </c>
      <c r="E37" s="149"/>
      <c r="F37" s="149"/>
      <c r="G37" s="149">
        <f>G30</f>
        <v>113</v>
      </c>
      <c r="H37" s="149">
        <f t="shared" ref="H37:K37" si="15">H30</f>
        <v>113</v>
      </c>
      <c r="I37" s="149">
        <f t="shared" si="15"/>
        <v>113</v>
      </c>
      <c r="J37" s="149">
        <f t="shared" si="15"/>
        <v>113</v>
      </c>
      <c r="K37" s="149">
        <f t="shared" si="15"/>
        <v>113</v>
      </c>
      <c r="L37" s="149" t="s">
        <v>62</v>
      </c>
      <c r="M37" s="150">
        <v>46022</v>
      </c>
      <c r="N37" s="150">
        <v>46022</v>
      </c>
      <c r="O37" s="156"/>
      <c r="P37" s="157" t="s">
        <v>62</v>
      </c>
      <c r="Q37" s="156"/>
      <c r="R37" s="156"/>
    </row>
    <row r="38" spans="1:20" s="85" customFormat="1" ht="58.5" x14ac:dyDescent="0.25">
      <c r="A38" s="331" t="s">
        <v>167</v>
      </c>
      <c r="B38" s="137" t="s">
        <v>347</v>
      </c>
      <c r="C38" s="142" t="s">
        <v>191</v>
      </c>
      <c r="D38" s="141" t="s">
        <v>333</v>
      </c>
      <c r="E38" s="155" t="s">
        <v>75</v>
      </c>
      <c r="F38" s="149">
        <v>792</v>
      </c>
      <c r="G38" s="149">
        <v>255</v>
      </c>
      <c r="H38" s="149">
        <v>255</v>
      </c>
      <c r="I38" s="149">
        <v>255</v>
      </c>
      <c r="J38" s="149">
        <v>255</v>
      </c>
      <c r="K38" s="149">
        <v>255</v>
      </c>
      <c r="L38" s="142"/>
      <c r="M38" s="142" t="s">
        <v>62</v>
      </c>
      <c r="N38" s="142" t="s">
        <v>62</v>
      </c>
      <c r="O38" s="156">
        <v>1710734.45</v>
      </c>
      <c r="P38" s="156" t="s">
        <v>344</v>
      </c>
      <c r="Q38" s="156">
        <v>958454.84</v>
      </c>
      <c r="R38" s="156">
        <v>543624.09</v>
      </c>
      <c r="S38" s="56"/>
      <c r="T38" s="56"/>
    </row>
    <row r="39" spans="1:20" s="85" customFormat="1" ht="15.75" x14ac:dyDescent="0.2">
      <c r="A39" s="332"/>
      <c r="B39" s="146" t="s">
        <v>70</v>
      </c>
      <c r="C39" s="149"/>
      <c r="D39" s="149" t="s">
        <v>62</v>
      </c>
      <c r="E39" s="149"/>
      <c r="F39" s="149"/>
      <c r="G39" s="149">
        <f>G38</f>
        <v>255</v>
      </c>
      <c r="H39" s="149">
        <f t="shared" ref="H39:K39" si="16">H38</f>
        <v>255</v>
      </c>
      <c r="I39" s="149">
        <f t="shared" si="16"/>
        <v>255</v>
      </c>
      <c r="J39" s="149">
        <f t="shared" si="16"/>
        <v>255</v>
      </c>
      <c r="K39" s="149">
        <f t="shared" si="16"/>
        <v>255</v>
      </c>
      <c r="L39" s="149"/>
      <c r="M39" s="150">
        <v>46022</v>
      </c>
      <c r="N39" s="150">
        <v>46022</v>
      </c>
      <c r="O39" s="156"/>
      <c r="P39" s="157"/>
      <c r="Q39" s="156"/>
      <c r="R39" s="156"/>
    </row>
    <row r="40" spans="1:20" s="85" customFormat="1" ht="14.25" x14ac:dyDescent="0.2">
      <c r="A40" s="332"/>
      <c r="B40" s="147" t="s">
        <v>76</v>
      </c>
      <c r="C40" s="149"/>
      <c r="D40" s="149"/>
      <c r="E40" s="149"/>
      <c r="F40" s="149"/>
      <c r="G40" s="149" t="s">
        <v>62</v>
      </c>
      <c r="H40" s="149"/>
      <c r="I40" s="149" t="s">
        <v>62</v>
      </c>
      <c r="J40" s="149"/>
      <c r="K40" s="149"/>
      <c r="L40" s="149" t="s">
        <v>62</v>
      </c>
      <c r="M40" s="150"/>
      <c r="N40" s="150"/>
      <c r="O40" s="157" t="s">
        <v>62</v>
      </c>
      <c r="P40" s="157" t="s">
        <v>62</v>
      </c>
      <c r="Q40" s="157" t="s">
        <v>62</v>
      </c>
      <c r="R40" s="157" t="s">
        <v>62</v>
      </c>
    </row>
    <row r="41" spans="1:20" s="85" customFormat="1" ht="45" x14ac:dyDescent="0.2">
      <c r="A41" s="332"/>
      <c r="B41" s="148" t="s">
        <v>192</v>
      </c>
      <c r="C41" s="149"/>
      <c r="D41" s="149" t="s">
        <v>62</v>
      </c>
      <c r="E41" s="149"/>
      <c r="F41" s="149"/>
      <c r="G41" s="149">
        <f>G38</f>
        <v>255</v>
      </c>
      <c r="H41" s="149">
        <f t="shared" ref="H41:K41" si="17">H38</f>
        <v>255</v>
      </c>
      <c r="I41" s="149">
        <f t="shared" si="17"/>
        <v>255</v>
      </c>
      <c r="J41" s="149">
        <f t="shared" si="17"/>
        <v>255</v>
      </c>
      <c r="K41" s="149">
        <f t="shared" si="17"/>
        <v>255</v>
      </c>
      <c r="L41" s="149" t="s">
        <v>62</v>
      </c>
      <c r="M41" s="150">
        <v>46022</v>
      </c>
      <c r="N41" s="150">
        <v>46022</v>
      </c>
      <c r="O41" s="156"/>
      <c r="P41" s="157" t="s">
        <v>62</v>
      </c>
      <c r="Q41" s="156"/>
      <c r="R41" s="156"/>
    </row>
    <row r="42" spans="1:20" s="85" customFormat="1" ht="14.25" x14ac:dyDescent="0.2">
      <c r="A42" s="332"/>
      <c r="B42" s="147" t="s">
        <v>193</v>
      </c>
      <c r="C42" s="149"/>
      <c r="D42" s="149"/>
      <c r="E42" s="149"/>
      <c r="F42" s="149"/>
      <c r="G42" s="149" t="s">
        <v>62</v>
      </c>
      <c r="H42" s="149"/>
      <c r="I42" s="149" t="s">
        <v>62</v>
      </c>
      <c r="J42" s="149"/>
      <c r="K42" s="149"/>
      <c r="L42" s="149" t="s">
        <v>62</v>
      </c>
      <c r="M42" s="150"/>
      <c r="N42" s="150"/>
      <c r="O42" s="157" t="s">
        <v>62</v>
      </c>
      <c r="P42" s="157" t="s">
        <v>62</v>
      </c>
      <c r="Q42" s="157" t="s">
        <v>62</v>
      </c>
      <c r="R42" s="157" t="s">
        <v>62</v>
      </c>
    </row>
    <row r="43" spans="1:20" s="85" customFormat="1" ht="45" x14ac:dyDescent="0.2">
      <c r="A43" s="332"/>
      <c r="B43" s="148" t="s">
        <v>330</v>
      </c>
      <c r="C43" s="149"/>
      <c r="D43" s="149" t="s">
        <v>62</v>
      </c>
      <c r="E43" s="149"/>
      <c r="F43" s="149"/>
      <c r="G43" s="149">
        <f>G38</f>
        <v>255</v>
      </c>
      <c r="H43" s="149">
        <f t="shared" ref="H43:I43" si="18">H38</f>
        <v>255</v>
      </c>
      <c r="I43" s="149">
        <f t="shared" si="18"/>
        <v>255</v>
      </c>
      <c r="J43" s="149">
        <f>J38</f>
        <v>255</v>
      </c>
      <c r="K43" s="149">
        <f>K38</f>
        <v>255</v>
      </c>
      <c r="L43" s="149" t="s">
        <v>62</v>
      </c>
      <c r="M43" s="150">
        <v>46022</v>
      </c>
      <c r="N43" s="150">
        <v>46022</v>
      </c>
      <c r="O43" s="156"/>
      <c r="P43" s="157" t="s">
        <v>62</v>
      </c>
      <c r="Q43" s="156"/>
      <c r="R43" s="156"/>
    </row>
    <row r="44" spans="1:20" s="85" customFormat="1" ht="14.25" x14ac:dyDescent="0.2">
      <c r="A44" s="332"/>
      <c r="B44" s="147" t="s">
        <v>71</v>
      </c>
      <c r="C44" s="149"/>
      <c r="D44" s="149"/>
      <c r="E44" s="149"/>
      <c r="F44" s="149"/>
      <c r="G44" s="149" t="s">
        <v>62</v>
      </c>
      <c r="H44" s="149"/>
      <c r="I44" s="149" t="s">
        <v>62</v>
      </c>
      <c r="J44" s="149"/>
      <c r="K44" s="149"/>
      <c r="L44" s="149" t="s">
        <v>62</v>
      </c>
      <c r="M44" s="150"/>
      <c r="N44" s="150"/>
      <c r="O44" s="157" t="s">
        <v>62</v>
      </c>
      <c r="P44" s="157" t="s">
        <v>62</v>
      </c>
      <c r="Q44" s="157" t="s">
        <v>62</v>
      </c>
      <c r="R44" s="157" t="s">
        <v>62</v>
      </c>
    </row>
    <row r="45" spans="1:20" s="85" customFormat="1" x14ac:dyDescent="0.2">
      <c r="A45" s="333"/>
      <c r="B45" s="148" t="s">
        <v>72</v>
      </c>
      <c r="C45" s="149"/>
      <c r="D45" s="149" t="s">
        <v>62</v>
      </c>
      <c r="E45" s="149"/>
      <c r="F45" s="149"/>
      <c r="G45" s="149">
        <f>G38</f>
        <v>255</v>
      </c>
      <c r="H45" s="149">
        <f t="shared" ref="H45:K45" si="19">H38</f>
        <v>255</v>
      </c>
      <c r="I45" s="149">
        <f t="shared" si="19"/>
        <v>255</v>
      </c>
      <c r="J45" s="149">
        <f t="shared" si="19"/>
        <v>255</v>
      </c>
      <c r="K45" s="149">
        <f t="shared" si="19"/>
        <v>255</v>
      </c>
      <c r="L45" s="149" t="s">
        <v>62</v>
      </c>
      <c r="M45" s="150">
        <v>46022</v>
      </c>
      <c r="N45" s="150">
        <v>46022</v>
      </c>
      <c r="O45" s="156"/>
      <c r="P45" s="157" t="s">
        <v>62</v>
      </c>
      <c r="Q45" s="156"/>
      <c r="R45" s="156"/>
    </row>
    <row r="46" spans="1:20" s="85" customFormat="1" ht="58.5" x14ac:dyDescent="0.25">
      <c r="A46" s="331" t="s">
        <v>166</v>
      </c>
      <c r="B46" s="137" t="s">
        <v>347</v>
      </c>
      <c r="C46" s="142" t="s">
        <v>191</v>
      </c>
      <c r="D46" s="141" t="s">
        <v>333</v>
      </c>
      <c r="E46" s="155" t="s">
        <v>75</v>
      </c>
      <c r="F46" s="149">
        <v>792</v>
      </c>
      <c r="G46" s="149">
        <v>161</v>
      </c>
      <c r="H46" s="149">
        <v>161</v>
      </c>
      <c r="I46" s="149">
        <v>161</v>
      </c>
      <c r="J46" s="149">
        <v>161</v>
      </c>
      <c r="K46" s="149">
        <v>161</v>
      </c>
      <c r="L46" s="142"/>
      <c r="M46" s="142" t="s">
        <v>62</v>
      </c>
      <c r="N46" s="142" t="s">
        <v>62</v>
      </c>
      <c r="O46" s="156">
        <v>1171659.79</v>
      </c>
      <c r="P46" s="156" t="s">
        <v>344</v>
      </c>
      <c r="Q46" s="156">
        <v>574238.01</v>
      </c>
      <c r="R46" s="156">
        <v>416044.47</v>
      </c>
      <c r="S46" s="56"/>
      <c r="T46" s="56"/>
    </row>
    <row r="47" spans="1:20" s="85" customFormat="1" ht="15.75" x14ac:dyDescent="0.2">
      <c r="A47" s="332"/>
      <c r="B47" s="146" t="s">
        <v>70</v>
      </c>
      <c r="C47" s="149"/>
      <c r="D47" s="149" t="s">
        <v>62</v>
      </c>
      <c r="E47" s="149"/>
      <c r="F47" s="149"/>
      <c r="G47" s="149">
        <f>G46</f>
        <v>161</v>
      </c>
      <c r="H47" s="149">
        <f t="shared" ref="H47:K47" si="20">H46</f>
        <v>161</v>
      </c>
      <c r="I47" s="149">
        <f t="shared" si="20"/>
        <v>161</v>
      </c>
      <c r="J47" s="149">
        <f t="shared" si="20"/>
        <v>161</v>
      </c>
      <c r="K47" s="149">
        <f t="shared" si="20"/>
        <v>161</v>
      </c>
      <c r="L47" s="149"/>
      <c r="M47" s="150">
        <v>46022</v>
      </c>
      <c r="N47" s="150">
        <v>46022</v>
      </c>
      <c r="O47" s="156"/>
      <c r="P47" s="157"/>
      <c r="Q47" s="156"/>
      <c r="R47" s="156"/>
    </row>
    <row r="48" spans="1:20" s="85" customFormat="1" ht="14.25" x14ac:dyDescent="0.2">
      <c r="A48" s="332"/>
      <c r="B48" s="147" t="s">
        <v>76</v>
      </c>
      <c r="C48" s="149"/>
      <c r="D48" s="149"/>
      <c r="E48" s="149"/>
      <c r="F48" s="149"/>
      <c r="G48" s="149" t="s">
        <v>62</v>
      </c>
      <c r="H48" s="149"/>
      <c r="I48" s="149" t="s">
        <v>62</v>
      </c>
      <c r="J48" s="149"/>
      <c r="K48" s="149"/>
      <c r="L48" s="149" t="s">
        <v>62</v>
      </c>
      <c r="M48" s="150"/>
      <c r="N48" s="150"/>
      <c r="O48" s="157" t="s">
        <v>62</v>
      </c>
      <c r="P48" s="157" t="s">
        <v>62</v>
      </c>
      <c r="Q48" s="157" t="s">
        <v>62</v>
      </c>
      <c r="R48" s="157" t="s">
        <v>62</v>
      </c>
    </row>
    <row r="49" spans="1:20" s="85" customFormat="1" ht="45" x14ac:dyDescent="0.2">
      <c r="A49" s="332"/>
      <c r="B49" s="148" t="s">
        <v>192</v>
      </c>
      <c r="C49" s="149"/>
      <c r="D49" s="149" t="s">
        <v>62</v>
      </c>
      <c r="E49" s="149"/>
      <c r="F49" s="149"/>
      <c r="G49" s="149">
        <f>G46</f>
        <v>161</v>
      </c>
      <c r="H49" s="149">
        <f t="shared" ref="H49:K49" si="21">H46</f>
        <v>161</v>
      </c>
      <c r="I49" s="149">
        <f t="shared" si="21"/>
        <v>161</v>
      </c>
      <c r="J49" s="149">
        <f t="shared" si="21"/>
        <v>161</v>
      </c>
      <c r="K49" s="149">
        <f t="shared" si="21"/>
        <v>161</v>
      </c>
      <c r="L49" s="149" t="s">
        <v>62</v>
      </c>
      <c r="M49" s="150">
        <v>46022</v>
      </c>
      <c r="N49" s="150">
        <v>46022</v>
      </c>
      <c r="O49" s="156"/>
      <c r="P49" s="157" t="s">
        <v>62</v>
      </c>
      <c r="Q49" s="156"/>
      <c r="R49" s="156"/>
    </row>
    <row r="50" spans="1:20" s="85" customFormat="1" ht="14.25" x14ac:dyDescent="0.2">
      <c r="A50" s="332"/>
      <c r="B50" s="147" t="s">
        <v>193</v>
      </c>
      <c r="C50" s="149"/>
      <c r="D50" s="149"/>
      <c r="E50" s="149"/>
      <c r="F50" s="149"/>
      <c r="G50" s="149" t="s">
        <v>62</v>
      </c>
      <c r="H50" s="149"/>
      <c r="I50" s="149" t="s">
        <v>62</v>
      </c>
      <c r="J50" s="149"/>
      <c r="K50" s="149"/>
      <c r="L50" s="149" t="s">
        <v>62</v>
      </c>
      <c r="M50" s="150"/>
      <c r="N50" s="150"/>
      <c r="O50" s="157" t="s">
        <v>62</v>
      </c>
      <c r="P50" s="157" t="s">
        <v>62</v>
      </c>
      <c r="Q50" s="157" t="s">
        <v>62</v>
      </c>
      <c r="R50" s="157" t="s">
        <v>62</v>
      </c>
    </row>
    <row r="51" spans="1:20" s="85" customFormat="1" ht="45" x14ac:dyDescent="0.2">
      <c r="A51" s="332"/>
      <c r="B51" s="148" t="s">
        <v>330</v>
      </c>
      <c r="C51" s="149"/>
      <c r="D51" s="149" t="s">
        <v>62</v>
      </c>
      <c r="E51" s="149"/>
      <c r="F51" s="149"/>
      <c r="G51" s="149">
        <f>G46</f>
        <v>161</v>
      </c>
      <c r="H51" s="149">
        <f t="shared" ref="H51:I51" si="22">H46</f>
        <v>161</v>
      </c>
      <c r="I51" s="149">
        <f t="shared" si="22"/>
        <v>161</v>
      </c>
      <c r="J51" s="149">
        <f>J46</f>
        <v>161</v>
      </c>
      <c r="K51" s="149">
        <f>K46</f>
        <v>161</v>
      </c>
      <c r="L51" s="149" t="s">
        <v>62</v>
      </c>
      <c r="M51" s="150">
        <v>46022</v>
      </c>
      <c r="N51" s="150">
        <v>46022</v>
      </c>
      <c r="O51" s="156"/>
      <c r="P51" s="157" t="s">
        <v>62</v>
      </c>
      <c r="Q51" s="156"/>
      <c r="R51" s="156"/>
    </row>
    <row r="52" spans="1:20" s="85" customFormat="1" ht="14.25" x14ac:dyDescent="0.2">
      <c r="A52" s="332"/>
      <c r="B52" s="147" t="s">
        <v>71</v>
      </c>
      <c r="C52" s="149"/>
      <c r="D52" s="149"/>
      <c r="E52" s="149"/>
      <c r="F52" s="149"/>
      <c r="G52" s="149" t="s">
        <v>62</v>
      </c>
      <c r="H52" s="149"/>
      <c r="I52" s="149" t="s">
        <v>62</v>
      </c>
      <c r="J52" s="149"/>
      <c r="K52" s="149"/>
      <c r="L52" s="149" t="s">
        <v>62</v>
      </c>
      <c r="M52" s="150"/>
      <c r="N52" s="150"/>
      <c r="O52" s="157" t="s">
        <v>62</v>
      </c>
      <c r="P52" s="157" t="s">
        <v>62</v>
      </c>
      <c r="Q52" s="157" t="s">
        <v>62</v>
      </c>
      <c r="R52" s="157" t="s">
        <v>62</v>
      </c>
    </row>
    <row r="53" spans="1:20" s="85" customFormat="1" x14ac:dyDescent="0.2">
      <c r="A53" s="333"/>
      <c r="B53" s="148" t="s">
        <v>72</v>
      </c>
      <c r="C53" s="149"/>
      <c r="D53" s="149" t="s">
        <v>62</v>
      </c>
      <c r="E53" s="149"/>
      <c r="F53" s="149"/>
      <c r="G53" s="149">
        <f>G46</f>
        <v>161</v>
      </c>
      <c r="H53" s="149">
        <f t="shared" ref="H53:K53" si="23">H46</f>
        <v>161</v>
      </c>
      <c r="I53" s="149">
        <f t="shared" si="23"/>
        <v>161</v>
      </c>
      <c r="J53" s="149">
        <f t="shared" si="23"/>
        <v>161</v>
      </c>
      <c r="K53" s="149">
        <f t="shared" si="23"/>
        <v>161</v>
      </c>
      <c r="L53" s="149" t="s">
        <v>62</v>
      </c>
      <c r="M53" s="150">
        <v>46022</v>
      </c>
      <c r="N53" s="150">
        <v>46022</v>
      </c>
      <c r="O53" s="156"/>
      <c r="P53" s="157" t="s">
        <v>62</v>
      </c>
      <c r="Q53" s="156"/>
      <c r="R53" s="156"/>
    </row>
    <row r="54" spans="1:20" s="85" customFormat="1" ht="58.5" x14ac:dyDescent="0.25">
      <c r="A54" s="331" t="s">
        <v>165</v>
      </c>
      <c r="B54" s="137" t="s">
        <v>347</v>
      </c>
      <c r="C54" s="142" t="s">
        <v>191</v>
      </c>
      <c r="D54" s="141" t="s">
        <v>333</v>
      </c>
      <c r="E54" s="155" t="s">
        <v>75</v>
      </c>
      <c r="F54" s="149">
        <v>792</v>
      </c>
      <c r="G54" s="149">
        <v>341</v>
      </c>
      <c r="H54" s="149">
        <v>341</v>
      </c>
      <c r="I54" s="149">
        <v>341</v>
      </c>
      <c r="J54" s="149">
        <v>341</v>
      </c>
      <c r="K54" s="149">
        <v>341</v>
      </c>
      <c r="L54" s="142"/>
      <c r="M54" s="142" t="s">
        <v>62</v>
      </c>
      <c r="N54" s="142" t="s">
        <v>62</v>
      </c>
      <c r="O54" s="156">
        <v>2201589.9900000002</v>
      </c>
      <c r="P54" s="156" t="s">
        <v>344</v>
      </c>
      <c r="Q54" s="156">
        <v>1074820.74</v>
      </c>
      <c r="R54" s="156">
        <v>667279.68000000005</v>
      </c>
      <c r="S54" s="56"/>
      <c r="T54" s="56"/>
    </row>
    <row r="55" spans="1:20" s="85" customFormat="1" ht="15.75" x14ac:dyDescent="0.2">
      <c r="A55" s="332"/>
      <c r="B55" s="146" t="s">
        <v>70</v>
      </c>
      <c r="C55" s="149"/>
      <c r="D55" s="149" t="s">
        <v>62</v>
      </c>
      <c r="E55" s="149"/>
      <c r="F55" s="149"/>
      <c r="G55" s="149">
        <f>G54</f>
        <v>341</v>
      </c>
      <c r="H55" s="149">
        <f t="shared" ref="H55:K55" si="24">H54</f>
        <v>341</v>
      </c>
      <c r="I55" s="149">
        <f t="shared" si="24"/>
        <v>341</v>
      </c>
      <c r="J55" s="149">
        <f t="shared" si="24"/>
        <v>341</v>
      </c>
      <c r="K55" s="149">
        <f t="shared" si="24"/>
        <v>341</v>
      </c>
      <c r="L55" s="149"/>
      <c r="M55" s="150">
        <v>46022</v>
      </c>
      <c r="N55" s="150">
        <v>46022</v>
      </c>
      <c r="O55" s="156"/>
      <c r="P55" s="157"/>
      <c r="Q55" s="156"/>
      <c r="R55" s="156"/>
    </row>
    <row r="56" spans="1:20" s="85" customFormat="1" ht="14.25" x14ac:dyDescent="0.2">
      <c r="A56" s="332"/>
      <c r="B56" s="147" t="s">
        <v>76</v>
      </c>
      <c r="C56" s="149"/>
      <c r="D56" s="149"/>
      <c r="E56" s="149"/>
      <c r="F56" s="149"/>
      <c r="G56" s="149" t="s">
        <v>62</v>
      </c>
      <c r="H56" s="149"/>
      <c r="I56" s="149" t="s">
        <v>62</v>
      </c>
      <c r="J56" s="149"/>
      <c r="K56" s="149"/>
      <c r="L56" s="149" t="s">
        <v>62</v>
      </c>
      <c r="M56" s="150"/>
      <c r="N56" s="150"/>
      <c r="O56" s="157" t="s">
        <v>62</v>
      </c>
      <c r="P56" s="157" t="s">
        <v>62</v>
      </c>
      <c r="Q56" s="157" t="s">
        <v>62</v>
      </c>
      <c r="R56" s="157" t="s">
        <v>62</v>
      </c>
    </row>
    <row r="57" spans="1:20" s="85" customFormat="1" ht="45" x14ac:dyDescent="0.2">
      <c r="A57" s="332"/>
      <c r="B57" s="148" t="s">
        <v>192</v>
      </c>
      <c r="C57" s="149"/>
      <c r="D57" s="149" t="s">
        <v>62</v>
      </c>
      <c r="E57" s="149"/>
      <c r="F57" s="149"/>
      <c r="G57" s="149">
        <f>G54</f>
        <v>341</v>
      </c>
      <c r="H57" s="149">
        <f t="shared" ref="H57:K57" si="25">H54</f>
        <v>341</v>
      </c>
      <c r="I57" s="149">
        <f t="shared" si="25"/>
        <v>341</v>
      </c>
      <c r="J57" s="149">
        <f t="shared" si="25"/>
        <v>341</v>
      </c>
      <c r="K57" s="149">
        <f t="shared" si="25"/>
        <v>341</v>
      </c>
      <c r="L57" s="149" t="s">
        <v>62</v>
      </c>
      <c r="M57" s="150">
        <v>46022</v>
      </c>
      <c r="N57" s="150">
        <v>46022</v>
      </c>
      <c r="O57" s="156"/>
      <c r="P57" s="157" t="s">
        <v>62</v>
      </c>
      <c r="Q57" s="156"/>
      <c r="R57" s="156"/>
    </row>
    <row r="58" spans="1:20" s="85" customFormat="1" ht="14.25" x14ac:dyDescent="0.2">
      <c r="A58" s="332"/>
      <c r="B58" s="147" t="s">
        <v>193</v>
      </c>
      <c r="C58" s="149"/>
      <c r="D58" s="149"/>
      <c r="E58" s="149"/>
      <c r="F58" s="149"/>
      <c r="G58" s="149" t="s">
        <v>62</v>
      </c>
      <c r="H58" s="149"/>
      <c r="I58" s="149" t="s">
        <v>62</v>
      </c>
      <c r="J58" s="149"/>
      <c r="K58" s="149"/>
      <c r="L58" s="149" t="s">
        <v>62</v>
      </c>
      <c r="M58" s="150"/>
      <c r="N58" s="150"/>
      <c r="O58" s="157" t="s">
        <v>62</v>
      </c>
      <c r="P58" s="157" t="s">
        <v>62</v>
      </c>
      <c r="Q58" s="157" t="s">
        <v>62</v>
      </c>
      <c r="R58" s="157" t="s">
        <v>62</v>
      </c>
    </row>
    <row r="59" spans="1:20" s="85" customFormat="1" ht="45" x14ac:dyDescent="0.2">
      <c r="A59" s="332"/>
      <c r="B59" s="148" t="s">
        <v>330</v>
      </c>
      <c r="C59" s="149"/>
      <c r="D59" s="149" t="s">
        <v>62</v>
      </c>
      <c r="E59" s="149"/>
      <c r="F59" s="149"/>
      <c r="G59" s="149">
        <f>G54</f>
        <v>341</v>
      </c>
      <c r="H59" s="149">
        <f t="shared" ref="H59:I59" si="26">H54</f>
        <v>341</v>
      </c>
      <c r="I59" s="149">
        <f t="shared" si="26"/>
        <v>341</v>
      </c>
      <c r="J59" s="149">
        <f>J54</f>
        <v>341</v>
      </c>
      <c r="K59" s="149">
        <f>K54</f>
        <v>341</v>
      </c>
      <c r="L59" s="149" t="s">
        <v>62</v>
      </c>
      <c r="M59" s="150">
        <v>46022</v>
      </c>
      <c r="N59" s="150">
        <v>46022</v>
      </c>
      <c r="O59" s="156"/>
      <c r="P59" s="157" t="s">
        <v>62</v>
      </c>
      <c r="Q59" s="156"/>
      <c r="R59" s="156"/>
    </row>
    <row r="60" spans="1:20" s="85" customFormat="1" ht="14.25" x14ac:dyDescent="0.2">
      <c r="A60" s="332"/>
      <c r="B60" s="147" t="s">
        <v>71</v>
      </c>
      <c r="C60" s="149"/>
      <c r="D60" s="149"/>
      <c r="E60" s="149"/>
      <c r="F60" s="149"/>
      <c r="G60" s="149" t="s">
        <v>62</v>
      </c>
      <c r="H60" s="149"/>
      <c r="I60" s="149" t="s">
        <v>62</v>
      </c>
      <c r="J60" s="149"/>
      <c r="K60" s="149"/>
      <c r="L60" s="149" t="s">
        <v>62</v>
      </c>
      <c r="M60" s="150"/>
      <c r="N60" s="150"/>
      <c r="O60" s="157" t="s">
        <v>62</v>
      </c>
      <c r="P60" s="157" t="s">
        <v>62</v>
      </c>
      <c r="Q60" s="157" t="s">
        <v>62</v>
      </c>
      <c r="R60" s="157" t="s">
        <v>62</v>
      </c>
    </row>
    <row r="61" spans="1:20" s="85" customFormat="1" x14ac:dyDescent="0.2">
      <c r="A61" s="333"/>
      <c r="B61" s="148" t="s">
        <v>72</v>
      </c>
      <c r="C61" s="149"/>
      <c r="D61" s="149" t="s">
        <v>62</v>
      </c>
      <c r="E61" s="149"/>
      <c r="F61" s="149"/>
      <c r="G61" s="149">
        <f>G54</f>
        <v>341</v>
      </c>
      <c r="H61" s="149">
        <f t="shared" ref="H61:K61" si="27">H54</f>
        <v>341</v>
      </c>
      <c r="I61" s="149">
        <f t="shared" si="27"/>
        <v>341</v>
      </c>
      <c r="J61" s="149">
        <f t="shared" si="27"/>
        <v>341</v>
      </c>
      <c r="K61" s="149">
        <f t="shared" si="27"/>
        <v>341</v>
      </c>
      <c r="L61" s="149" t="s">
        <v>62</v>
      </c>
      <c r="M61" s="150">
        <v>46022</v>
      </c>
      <c r="N61" s="150">
        <v>46022</v>
      </c>
      <c r="O61" s="156"/>
      <c r="P61" s="157" t="s">
        <v>62</v>
      </c>
      <c r="Q61" s="156"/>
      <c r="R61" s="156"/>
    </row>
    <row r="62" spans="1:20" s="85" customFormat="1" ht="58.5" x14ac:dyDescent="0.25">
      <c r="A62" s="331" t="s">
        <v>164</v>
      </c>
      <c r="B62" s="137" t="s">
        <v>347</v>
      </c>
      <c r="C62" s="142" t="s">
        <v>191</v>
      </c>
      <c r="D62" s="141" t="s">
        <v>333</v>
      </c>
      <c r="E62" s="155" t="s">
        <v>75</v>
      </c>
      <c r="F62" s="149">
        <v>792</v>
      </c>
      <c r="G62" s="149">
        <v>47</v>
      </c>
      <c r="H62" s="149">
        <v>47</v>
      </c>
      <c r="I62" s="149">
        <v>47</v>
      </c>
      <c r="J62" s="149">
        <v>47</v>
      </c>
      <c r="K62" s="149">
        <v>47</v>
      </c>
      <c r="L62" s="142"/>
      <c r="M62" s="142" t="s">
        <v>62</v>
      </c>
      <c r="N62" s="142" t="s">
        <v>62</v>
      </c>
      <c r="O62" s="156">
        <v>535037.32999999996</v>
      </c>
      <c r="P62" s="156" t="s">
        <v>344</v>
      </c>
      <c r="Q62" s="156">
        <v>326959.26</v>
      </c>
      <c r="R62" s="156">
        <v>283886.53000000003</v>
      </c>
      <c r="S62" s="56"/>
      <c r="T62" s="56"/>
    </row>
    <row r="63" spans="1:20" s="85" customFormat="1" ht="15.75" x14ac:dyDescent="0.2">
      <c r="A63" s="332"/>
      <c r="B63" s="146" t="s">
        <v>70</v>
      </c>
      <c r="C63" s="149"/>
      <c r="D63" s="149" t="s">
        <v>62</v>
      </c>
      <c r="E63" s="149"/>
      <c r="F63" s="149"/>
      <c r="G63" s="149">
        <f>G62</f>
        <v>47</v>
      </c>
      <c r="H63" s="149">
        <f t="shared" ref="H63:K63" si="28">H62</f>
        <v>47</v>
      </c>
      <c r="I63" s="149">
        <f t="shared" si="28"/>
        <v>47</v>
      </c>
      <c r="J63" s="149">
        <f t="shared" si="28"/>
        <v>47</v>
      </c>
      <c r="K63" s="149">
        <f t="shared" si="28"/>
        <v>47</v>
      </c>
      <c r="L63" s="149"/>
      <c r="M63" s="150">
        <v>46022</v>
      </c>
      <c r="N63" s="150">
        <v>46022</v>
      </c>
      <c r="O63" s="156"/>
      <c r="P63" s="157"/>
      <c r="Q63" s="156"/>
      <c r="R63" s="156"/>
    </row>
    <row r="64" spans="1:20" s="85" customFormat="1" ht="14.25" x14ac:dyDescent="0.2">
      <c r="A64" s="332"/>
      <c r="B64" s="147" t="s">
        <v>76</v>
      </c>
      <c r="C64" s="149"/>
      <c r="D64" s="149"/>
      <c r="E64" s="149"/>
      <c r="F64" s="149"/>
      <c r="G64" s="149" t="s">
        <v>62</v>
      </c>
      <c r="H64" s="149"/>
      <c r="I64" s="149" t="s">
        <v>62</v>
      </c>
      <c r="J64" s="149"/>
      <c r="K64" s="149"/>
      <c r="L64" s="149" t="s">
        <v>62</v>
      </c>
      <c r="M64" s="150"/>
      <c r="N64" s="150"/>
      <c r="O64" s="157" t="s">
        <v>62</v>
      </c>
      <c r="P64" s="157" t="s">
        <v>62</v>
      </c>
      <c r="Q64" s="157" t="s">
        <v>62</v>
      </c>
      <c r="R64" s="157" t="s">
        <v>62</v>
      </c>
    </row>
    <row r="65" spans="1:20" s="85" customFormat="1" ht="45" x14ac:dyDescent="0.2">
      <c r="A65" s="332"/>
      <c r="B65" s="148" t="s">
        <v>192</v>
      </c>
      <c r="C65" s="149"/>
      <c r="D65" s="149" t="s">
        <v>62</v>
      </c>
      <c r="E65" s="149"/>
      <c r="F65" s="149"/>
      <c r="G65" s="149">
        <f>G62</f>
        <v>47</v>
      </c>
      <c r="H65" s="149">
        <f t="shared" ref="H65:K65" si="29">H62</f>
        <v>47</v>
      </c>
      <c r="I65" s="149">
        <f t="shared" si="29"/>
        <v>47</v>
      </c>
      <c r="J65" s="149">
        <f t="shared" si="29"/>
        <v>47</v>
      </c>
      <c r="K65" s="149">
        <f t="shared" si="29"/>
        <v>47</v>
      </c>
      <c r="L65" s="149" t="s">
        <v>62</v>
      </c>
      <c r="M65" s="150">
        <v>46022</v>
      </c>
      <c r="N65" s="150">
        <v>46022</v>
      </c>
      <c r="O65" s="156"/>
      <c r="P65" s="157" t="s">
        <v>62</v>
      </c>
      <c r="Q65" s="156"/>
      <c r="R65" s="156"/>
    </row>
    <row r="66" spans="1:20" s="85" customFormat="1" ht="14.25" x14ac:dyDescent="0.2">
      <c r="A66" s="332"/>
      <c r="B66" s="147" t="s">
        <v>193</v>
      </c>
      <c r="C66" s="149"/>
      <c r="D66" s="149"/>
      <c r="E66" s="149"/>
      <c r="F66" s="149"/>
      <c r="G66" s="149" t="s">
        <v>62</v>
      </c>
      <c r="H66" s="149"/>
      <c r="I66" s="149" t="s">
        <v>62</v>
      </c>
      <c r="J66" s="149"/>
      <c r="K66" s="149"/>
      <c r="L66" s="149" t="s">
        <v>62</v>
      </c>
      <c r="M66" s="150"/>
      <c r="N66" s="150"/>
      <c r="O66" s="157" t="s">
        <v>62</v>
      </c>
      <c r="P66" s="157" t="s">
        <v>62</v>
      </c>
      <c r="Q66" s="157" t="s">
        <v>62</v>
      </c>
      <c r="R66" s="157" t="s">
        <v>62</v>
      </c>
    </row>
    <row r="67" spans="1:20" s="85" customFormat="1" ht="45" x14ac:dyDescent="0.2">
      <c r="A67" s="332"/>
      <c r="B67" s="148" t="s">
        <v>330</v>
      </c>
      <c r="C67" s="149"/>
      <c r="D67" s="149" t="s">
        <v>62</v>
      </c>
      <c r="E67" s="149"/>
      <c r="F67" s="149"/>
      <c r="G67" s="149">
        <f>G62</f>
        <v>47</v>
      </c>
      <c r="H67" s="149">
        <f t="shared" ref="H67:I67" si="30">H62</f>
        <v>47</v>
      </c>
      <c r="I67" s="149">
        <f t="shared" si="30"/>
        <v>47</v>
      </c>
      <c r="J67" s="149">
        <f>J62</f>
        <v>47</v>
      </c>
      <c r="K67" s="149">
        <f>K62</f>
        <v>47</v>
      </c>
      <c r="L67" s="149" t="s">
        <v>62</v>
      </c>
      <c r="M67" s="150">
        <v>46022</v>
      </c>
      <c r="N67" s="150">
        <v>46022</v>
      </c>
      <c r="O67" s="156"/>
      <c r="P67" s="157" t="s">
        <v>62</v>
      </c>
      <c r="Q67" s="156"/>
      <c r="R67" s="156"/>
    </row>
    <row r="68" spans="1:20" s="85" customFormat="1" ht="14.25" x14ac:dyDescent="0.2">
      <c r="A68" s="332"/>
      <c r="B68" s="147" t="s">
        <v>71</v>
      </c>
      <c r="C68" s="149"/>
      <c r="D68" s="149"/>
      <c r="E68" s="149"/>
      <c r="F68" s="149"/>
      <c r="G68" s="149" t="s">
        <v>62</v>
      </c>
      <c r="H68" s="149"/>
      <c r="I68" s="149" t="s">
        <v>62</v>
      </c>
      <c r="J68" s="149"/>
      <c r="K68" s="149"/>
      <c r="L68" s="149" t="s">
        <v>62</v>
      </c>
      <c r="M68" s="150"/>
      <c r="N68" s="150"/>
      <c r="O68" s="157" t="s">
        <v>62</v>
      </c>
      <c r="P68" s="157" t="s">
        <v>62</v>
      </c>
      <c r="Q68" s="157" t="s">
        <v>62</v>
      </c>
      <c r="R68" s="157" t="s">
        <v>62</v>
      </c>
    </row>
    <row r="69" spans="1:20" s="85" customFormat="1" x14ac:dyDescent="0.2">
      <c r="A69" s="333"/>
      <c r="B69" s="148" t="s">
        <v>72</v>
      </c>
      <c r="C69" s="149"/>
      <c r="D69" s="149" t="s">
        <v>62</v>
      </c>
      <c r="E69" s="149"/>
      <c r="F69" s="149"/>
      <c r="G69" s="149">
        <f>G62</f>
        <v>47</v>
      </c>
      <c r="H69" s="149">
        <f t="shared" ref="H69:K69" si="31">H62</f>
        <v>47</v>
      </c>
      <c r="I69" s="149">
        <f t="shared" si="31"/>
        <v>47</v>
      </c>
      <c r="J69" s="149">
        <f t="shared" si="31"/>
        <v>47</v>
      </c>
      <c r="K69" s="149">
        <f t="shared" si="31"/>
        <v>47</v>
      </c>
      <c r="L69" s="149" t="s">
        <v>62</v>
      </c>
      <c r="M69" s="150">
        <v>46022</v>
      </c>
      <c r="N69" s="150">
        <v>46022</v>
      </c>
      <c r="O69" s="156"/>
      <c r="P69" s="157" t="s">
        <v>62</v>
      </c>
      <c r="Q69" s="156"/>
      <c r="R69" s="156"/>
    </row>
    <row r="70" spans="1:20" s="85" customFormat="1" ht="58.5" x14ac:dyDescent="0.25">
      <c r="A70" s="331" t="s">
        <v>163</v>
      </c>
      <c r="B70" s="137" t="s">
        <v>347</v>
      </c>
      <c r="C70" s="142" t="s">
        <v>191</v>
      </c>
      <c r="D70" s="141" t="s">
        <v>333</v>
      </c>
      <c r="E70" s="155" t="s">
        <v>75</v>
      </c>
      <c r="F70" s="149">
        <v>792</v>
      </c>
      <c r="G70" s="149">
        <v>126</v>
      </c>
      <c r="H70" s="149">
        <v>126</v>
      </c>
      <c r="I70" s="149">
        <v>126</v>
      </c>
      <c r="J70" s="149">
        <v>126</v>
      </c>
      <c r="K70" s="149">
        <v>126</v>
      </c>
      <c r="L70" s="142"/>
      <c r="M70" s="142" t="s">
        <v>62</v>
      </c>
      <c r="N70" s="142" t="s">
        <v>62</v>
      </c>
      <c r="O70" s="156">
        <v>1033951.14</v>
      </c>
      <c r="P70" s="156" t="s">
        <v>344</v>
      </c>
      <c r="Q70" s="156">
        <v>483401.58</v>
      </c>
      <c r="R70" s="156">
        <v>464489.85</v>
      </c>
      <c r="S70" s="56"/>
      <c r="T70" s="56"/>
    </row>
    <row r="71" spans="1:20" s="85" customFormat="1" ht="15.75" x14ac:dyDescent="0.2">
      <c r="A71" s="332"/>
      <c r="B71" s="146" t="s">
        <v>70</v>
      </c>
      <c r="C71" s="149"/>
      <c r="D71" s="149" t="s">
        <v>62</v>
      </c>
      <c r="E71" s="149"/>
      <c r="F71" s="149"/>
      <c r="G71" s="149">
        <f>G70</f>
        <v>126</v>
      </c>
      <c r="H71" s="149">
        <f t="shared" ref="H71:K71" si="32">H70</f>
        <v>126</v>
      </c>
      <c r="I71" s="149">
        <f t="shared" si="32"/>
        <v>126</v>
      </c>
      <c r="J71" s="149">
        <f t="shared" si="32"/>
        <v>126</v>
      </c>
      <c r="K71" s="149">
        <f t="shared" si="32"/>
        <v>126</v>
      </c>
      <c r="L71" s="149"/>
      <c r="M71" s="150">
        <v>46022</v>
      </c>
      <c r="N71" s="150">
        <v>46022</v>
      </c>
      <c r="O71" s="156"/>
      <c r="P71" s="157"/>
      <c r="Q71" s="156"/>
      <c r="R71" s="156"/>
    </row>
    <row r="72" spans="1:20" s="85" customFormat="1" ht="14.25" x14ac:dyDescent="0.2">
      <c r="A72" s="332"/>
      <c r="B72" s="147" t="s">
        <v>76</v>
      </c>
      <c r="C72" s="149"/>
      <c r="D72" s="149"/>
      <c r="E72" s="149"/>
      <c r="F72" s="149"/>
      <c r="G72" s="149" t="s">
        <v>62</v>
      </c>
      <c r="H72" s="149"/>
      <c r="I72" s="149" t="s">
        <v>62</v>
      </c>
      <c r="J72" s="149"/>
      <c r="K72" s="149"/>
      <c r="L72" s="149" t="s">
        <v>62</v>
      </c>
      <c r="M72" s="150"/>
      <c r="N72" s="150"/>
      <c r="O72" s="157" t="s">
        <v>62</v>
      </c>
      <c r="P72" s="157" t="s">
        <v>62</v>
      </c>
      <c r="Q72" s="157" t="s">
        <v>62</v>
      </c>
      <c r="R72" s="157" t="s">
        <v>62</v>
      </c>
    </row>
    <row r="73" spans="1:20" s="85" customFormat="1" ht="45" x14ac:dyDescent="0.2">
      <c r="A73" s="332"/>
      <c r="B73" s="148" t="s">
        <v>192</v>
      </c>
      <c r="C73" s="149"/>
      <c r="D73" s="149" t="s">
        <v>62</v>
      </c>
      <c r="E73" s="149"/>
      <c r="F73" s="149"/>
      <c r="G73" s="149">
        <f>G70</f>
        <v>126</v>
      </c>
      <c r="H73" s="149">
        <f t="shared" ref="H73:K73" si="33">H70</f>
        <v>126</v>
      </c>
      <c r="I73" s="149">
        <f t="shared" si="33"/>
        <v>126</v>
      </c>
      <c r="J73" s="149">
        <f t="shared" si="33"/>
        <v>126</v>
      </c>
      <c r="K73" s="149">
        <f t="shared" si="33"/>
        <v>126</v>
      </c>
      <c r="L73" s="149" t="s">
        <v>62</v>
      </c>
      <c r="M73" s="150">
        <v>46022</v>
      </c>
      <c r="N73" s="150">
        <v>46022</v>
      </c>
      <c r="O73" s="156"/>
      <c r="P73" s="157" t="s">
        <v>62</v>
      </c>
      <c r="Q73" s="156"/>
      <c r="R73" s="156"/>
    </row>
    <row r="74" spans="1:20" s="85" customFormat="1" ht="14.25" x14ac:dyDescent="0.2">
      <c r="A74" s="332"/>
      <c r="B74" s="147" t="s">
        <v>193</v>
      </c>
      <c r="C74" s="149"/>
      <c r="D74" s="149"/>
      <c r="E74" s="149"/>
      <c r="F74" s="149"/>
      <c r="G74" s="149" t="s">
        <v>62</v>
      </c>
      <c r="H74" s="149"/>
      <c r="I74" s="149" t="s">
        <v>62</v>
      </c>
      <c r="J74" s="149"/>
      <c r="K74" s="149"/>
      <c r="L74" s="149" t="s">
        <v>62</v>
      </c>
      <c r="M74" s="150"/>
      <c r="N74" s="150"/>
      <c r="O74" s="157" t="s">
        <v>62</v>
      </c>
      <c r="P74" s="157" t="s">
        <v>62</v>
      </c>
      <c r="Q74" s="157" t="s">
        <v>62</v>
      </c>
      <c r="R74" s="157" t="s">
        <v>62</v>
      </c>
    </row>
    <row r="75" spans="1:20" s="85" customFormat="1" ht="45" x14ac:dyDescent="0.2">
      <c r="A75" s="332"/>
      <c r="B75" s="148" t="s">
        <v>330</v>
      </c>
      <c r="C75" s="149"/>
      <c r="D75" s="149" t="s">
        <v>62</v>
      </c>
      <c r="E75" s="149"/>
      <c r="F75" s="149"/>
      <c r="G75" s="149">
        <f>G70</f>
        <v>126</v>
      </c>
      <c r="H75" s="149">
        <f t="shared" ref="H75:I75" si="34">H70</f>
        <v>126</v>
      </c>
      <c r="I75" s="149">
        <f t="shared" si="34"/>
        <v>126</v>
      </c>
      <c r="J75" s="149">
        <f>J70</f>
        <v>126</v>
      </c>
      <c r="K75" s="149">
        <f>K70</f>
        <v>126</v>
      </c>
      <c r="L75" s="149" t="s">
        <v>62</v>
      </c>
      <c r="M75" s="150">
        <v>46022</v>
      </c>
      <c r="N75" s="150">
        <v>46022</v>
      </c>
      <c r="O75" s="156"/>
      <c r="P75" s="157" t="s">
        <v>62</v>
      </c>
      <c r="Q75" s="156"/>
      <c r="R75" s="156"/>
    </row>
    <row r="76" spans="1:20" s="85" customFormat="1" ht="14.25" x14ac:dyDescent="0.2">
      <c r="A76" s="332"/>
      <c r="B76" s="147" t="s">
        <v>71</v>
      </c>
      <c r="C76" s="149"/>
      <c r="D76" s="149"/>
      <c r="E76" s="149"/>
      <c r="F76" s="149"/>
      <c r="G76" s="149" t="s">
        <v>62</v>
      </c>
      <c r="H76" s="149"/>
      <c r="I76" s="149" t="s">
        <v>62</v>
      </c>
      <c r="J76" s="149"/>
      <c r="K76" s="149"/>
      <c r="L76" s="149" t="s">
        <v>62</v>
      </c>
      <c r="M76" s="150"/>
      <c r="N76" s="150"/>
      <c r="O76" s="157" t="s">
        <v>62</v>
      </c>
      <c r="P76" s="157" t="s">
        <v>62</v>
      </c>
      <c r="Q76" s="157" t="s">
        <v>62</v>
      </c>
      <c r="R76" s="157" t="s">
        <v>62</v>
      </c>
    </row>
    <row r="77" spans="1:20" s="85" customFormat="1" x14ac:dyDescent="0.2">
      <c r="A77" s="333"/>
      <c r="B77" s="148" t="s">
        <v>72</v>
      </c>
      <c r="C77" s="149"/>
      <c r="D77" s="149" t="s">
        <v>62</v>
      </c>
      <c r="E77" s="149"/>
      <c r="F77" s="149"/>
      <c r="G77" s="149">
        <f>G70</f>
        <v>126</v>
      </c>
      <c r="H77" s="149">
        <f t="shared" ref="H77:K77" si="35">H70</f>
        <v>126</v>
      </c>
      <c r="I77" s="149">
        <f t="shared" si="35"/>
        <v>126</v>
      </c>
      <c r="J77" s="149">
        <f t="shared" si="35"/>
        <v>126</v>
      </c>
      <c r="K77" s="149">
        <f t="shared" si="35"/>
        <v>126</v>
      </c>
      <c r="L77" s="149" t="s">
        <v>62</v>
      </c>
      <c r="M77" s="150">
        <v>46022</v>
      </c>
      <c r="N77" s="150">
        <v>46022</v>
      </c>
      <c r="O77" s="156"/>
      <c r="P77" s="157" t="s">
        <v>62</v>
      </c>
      <c r="Q77" s="156"/>
      <c r="R77" s="156"/>
    </row>
    <row r="78" spans="1:20" s="85" customFormat="1" ht="58.5" x14ac:dyDescent="0.25">
      <c r="A78" s="331" t="s">
        <v>162</v>
      </c>
      <c r="B78" s="137" t="s">
        <v>347</v>
      </c>
      <c r="C78" s="142" t="s">
        <v>191</v>
      </c>
      <c r="D78" s="141" t="s">
        <v>333</v>
      </c>
      <c r="E78" s="155" t="s">
        <v>75</v>
      </c>
      <c r="F78" s="149">
        <v>792</v>
      </c>
      <c r="G78" s="149">
        <v>193</v>
      </c>
      <c r="H78" s="149">
        <v>193</v>
      </c>
      <c r="I78" s="149">
        <v>193</v>
      </c>
      <c r="J78" s="149">
        <v>193</v>
      </c>
      <c r="K78" s="149">
        <v>193</v>
      </c>
      <c r="L78" s="142"/>
      <c r="M78" s="142" t="s">
        <v>62</v>
      </c>
      <c r="N78" s="142" t="s">
        <v>62</v>
      </c>
      <c r="O78" s="156">
        <v>1571536.27</v>
      </c>
      <c r="P78" s="156" t="s">
        <v>344</v>
      </c>
      <c r="Q78" s="156">
        <v>752213.85</v>
      </c>
      <c r="R78" s="156">
        <v>705514.65</v>
      </c>
      <c r="S78" s="56"/>
      <c r="T78" s="56"/>
    </row>
    <row r="79" spans="1:20" s="85" customFormat="1" ht="15.75" x14ac:dyDescent="0.2">
      <c r="A79" s="332"/>
      <c r="B79" s="146" t="s">
        <v>70</v>
      </c>
      <c r="C79" s="149"/>
      <c r="D79" s="149" t="s">
        <v>62</v>
      </c>
      <c r="E79" s="149"/>
      <c r="F79" s="149"/>
      <c r="G79" s="149">
        <f>G78</f>
        <v>193</v>
      </c>
      <c r="H79" s="149">
        <f t="shared" ref="H79:K79" si="36">H78</f>
        <v>193</v>
      </c>
      <c r="I79" s="149">
        <f t="shared" si="36"/>
        <v>193</v>
      </c>
      <c r="J79" s="149">
        <f t="shared" si="36"/>
        <v>193</v>
      </c>
      <c r="K79" s="149">
        <f t="shared" si="36"/>
        <v>193</v>
      </c>
      <c r="L79" s="149"/>
      <c r="M79" s="150">
        <v>46022</v>
      </c>
      <c r="N79" s="150">
        <v>46022</v>
      </c>
      <c r="O79" s="156"/>
      <c r="P79" s="157"/>
      <c r="Q79" s="156"/>
      <c r="R79" s="156"/>
    </row>
    <row r="80" spans="1:20" s="85" customFormat="1" ht="14.25" x14ac:dyDescent="0.2">
      <c r="A80" s="332"/>
      <c r="B80" s="147" t="s">
        <v>76</v>
      </c>
      <c r="C80" s="149"/>
      <c r="D80" s="149"/>
      <c r="E80" s="149"/>
      <c r="F80" s="149"/>
      <c r="G80" s="149" t="s">
        <v>62</v>
      </c>
      <c r="H80" s="149"/>
      <c r="I80" s="149" t="s">
        <v>62</v>
      </c>
      <c r="J80" s="149"/>
      <c r="K80" s="149"/>
      <c r="L80" s="149" t="s">
        <v>62</v>
      </c>
      <c r="M80" s="150"/>
      <c r="N80" s="150"/>
      <c r="O80" s="157" t="s">
        <v>62</v>
      </c>
      <c r="P80" s="157" t="s">
        <v>62</v>
      </c>
      <c r="Q80" s="157" t="s">
        <v>62</v>
      </c>
      <c r="R80" s="157" t="s">
        <v>62</v>
      </c>
    </row>
    <row r="81" spans="1:20" s="85" customFormat="1" ht="45" x14ac:dyDescent="0.2">
      <c r="A81" s="332"/>
      <c r="B81" s="148" t="s">
        <v>192</v>
      </c>
      <c r="C81" s="149"/>
      <c r="D81" s="149" t="s">
        <v>62</v>
      </c>
      <c r="E81" s="149"/>
      <c r="F81" s="149"/>
      <c r="G81" s="149">
        <f>G78</f>
        <v>193</v>
      </c>
      <c r="H81" s="149">
        <f t="shared" ref="H81:K81" si="37">H78</f>
        <v>193</v>
      </c>
      <c r="I81" s="149">
        <f t="shared" si="37"/>
        <v>193</v>
      </c>
      <c r="J81" s="149">
        <f t="shared" si="37"/>
        <v>193</v>
      </c>
      <c r="K81" s="149">
        <f t="shared" si="37"/>
        <v>193</v>
      </c>
      <c r="L81" s="149" t="s">
        <v>62</v>
      </c>
      <c r="M81" s="150">
        <v>46022</v>
      </c>
      <c r="N81" s="150">
        <v>46022</v>
      </c>
      <c r="O81" s="156"/>
      <c r="P81" s="157" t="s">
        <v>62</v>
      </c>
      <c r="Q81" s="156"/>
      <c r="R81" s="156"/>
    </row>
    <row r="82" spans="1:20" s="85" customFormat="1" ht="14.25" x14ac:dyDescent="0.2">
      <c r="A82" s="332"/>
      <c r="B82" s="147" t="s">
        <v>193</v>
      </c>
      <c r="C82" s="149"/>
      <c r="D82" s="149"/>
      <c r="E82" s="149"/>
      <c r="F82" s="149"/>
      <c r="G82" s="149" t="s">
        <v>62</v>
      </c>
      <c r="H82" s="149"/>
      <c r="I82" s="149" t="s">
        <v>62</v>
      </c>
      <c r="J82" s="149"/>
      <c r="K82" s="149"/>
      <c r="L82" s="149" t="s">
        <v>62</v>
      </c>
      <c r="M82" s="150"/>
      <c r="N82" s="150"/>
      <c r="O82" s="157" t="s">
        <v>62</v>
      </c>
      <c r="P82" s="157" t="s">
        <v>62</v>
      </c>
      <c r="Q82" s="157" t="s">
        <v>62</v>
      </c>
      <c r="R82" s="157" t="s">
        <v>62</v>
      </c>
    </row>
    <row r="83" spans="1:20" s="85" customFormat="1" ht="45" x14ac:dyDescent="0.2">
      <c r="A83" s="332"/>
      <c r="B83" s="148" t="s">
        <v>330</v>
      </c>
      <c r="C83" s="149"/>
      <c r="D83" s="149" t="s">
        <v>62</v>
      </c>
      <c r="E83" s="149"/>
      <c r="F83" s="149"/>
      <c r="G83" s="149">
        <f>G78</f>
        <v>193</v>
      </c>
      <c r="H83" s="149">
        <f t="shared" ref="H83:I83" si="38">H78</f>
        <v>193</v>
      </c>
      <c r="I83" s="149">
        <f t="shared" si="38"/>
        <v>193</v>
      </c>
      <c r="J83" s="149">
        <f>J78</f>
        <v>193</v>
      </c>
      <c r="K83" s="149">
        <f>K78</f>
        <v>193</v>
      </c>
      <c r="L83" s="149" t="s">
        <v>62</v>
      </c>
      <c r="M83" s="150">
        <v>46022</v>
      </c>
      <c r="N83" s="150">
        <v>46022</v>
      </c>
      <c r="O83" s="156"/>
      <c r="P83" s="157" t="s">
        <v>62</v>
      </c>
      <c r="Q83" s="156"/>
      <c r="R83" s="156"/>
    </row>
    <row r="84" spans="1:20" s="85" customFormat="1" ht="14.25" x14ac:dyDescent="0.2">
      <c r="A84" s="332"/>
      <c r="B84" s="147" t="s">
        <v>71</v>
      </c>
      <c r="C84" s="149"/>
      <c r="D84" s="149"/>
      <c r="E84" s="149"/>
      <c r="F84" s="149"/>
      <c r="G84" s="149" t="s">
        <v>62</v>
      </c>
      <c r="H84" s="149"/>
      <c r="I84" s="149" t="s">
        <v>62</v>
      </c>
      <c r="J84" s="149"/>
      <c r="K84" s="149"/>
      <c r="L84" s="149" t="s">
        <v>62</v>
      </c>
      <c r="M84" s="150"/>
      <c r="N84" s="150"/>
      <c r="O84" s="157" t="s">
        <v>62</v>
      </c>
      <c r="P84" s="157" t="s">
        <v>62</v>
      </c>
      <c r="Q84" s="157" t="s">
        <v>62</v>
      </c>
      <c r="R84" s="157" t="s">
        <v>62</v>
      </c>
    </row>
    <row r="85" spans="1:20" s="85" customFormat="1" x14ac:dyDescent="0.2">
      <c r="A85" s="333"/>
      <c r="B85" s="148" t="s">
        <v>72</v>
      </c>
      <c r="C85" s="149"/>
      <c r="D85" s="149" t="s">
        <v>62</v>
      </c>
      <c r="E85" s="149"/>
      <c r="F85" s="149"/>
      <c r="G85" s="149">
        <f>G78</f>
        <v>193</v>
      </c>
      <c r="H85" s="149">
        <f t="shared" ref="H85:K85" si="39">H78</f>
        <v>193</v>
      </c>
      <c r="I85" s="149">
        <f t="shared" si="39"/>
        <v>193</v>
      </c>
      <c r="J85" s="149">
        <f t="shared" si="39"/>
        <v>193</v>
      </c>
      <c r="K85" s="149">
        <f t="shared" si="39"/>
        <v>193</v>
      </c>
      <c r="L85" s="149" t="s">
        <v>62</v>
      </c>
      <c r="M85" s="150">
        <v>46022</v>
      </c>
      <c r="N85" s="150">
        <v>46022</v>
      </c>
      <c r="O85" s="156"/>
      <c r="P85" s="157" t="s">
        <v>62</v>
      </c>
      <c r="Q85" s="156"/>
      <c r="R85" s="156"/>
    </row>
    <row r="86" spans="1:20" s="85" customFormat="1" ht="58.5" x14ac:dyDescent="0.25">
      <c r="A86" s="331" t="s">
        <v>161</v>
      </c>
      <c r="B86" s="137" t="s">
        <v>347</v>
      </c>
      <c r="C86" s="142" t="s">
        <v>191</v>
      </c>
      <c r="D86" s="141" t="s">
        <v>333</v>
      </c>
      <c r="E86" s="155" t="s">
        <v>75</v>
      </c>
      <c r="F86" s="149">
        <v>792</v>
      </c>
      <c r="G86" s="149">
        <v>48</v>
      </c>
      <c r="H86" s="149">
        <v>48</v>
      </c>
      <c r="I86" s="149">
        <v>48</v>
      </c>
      <c r="J86" s="149">
        <v>48</v>
      </c>
      <c r="K86" s="149">
        <v>48</v>
      </c>
      <c r="L86" s="142"/>
      <c r="M86" s="142" t="s">
        <v>62</v>
      </c>
      <c r="N86" s="142" t="s">
        <v>62</v>
      </c>
      <c r="O86" s="156">
        <v>444314.72</v>
      </c>
      <c r="P86" s="156" t="s">
        <v>344</v>
      </c>
      <c r="Q86" s="156">
        <v>209432.94</v>
      </c>
      <c r="R86" s="156">
        <v>202313.49</v>
      </c>
      <c r="S86" s="56"/>
      <c r="T86" s="56"/>
    </row>
    <row r="87" spans="1:20" s="85" customFormat="1" ht="15.75" x14ac:dyDescent="0.2">
      <c r="A87" s="332"/>
      <c r="B87" s="146" t="s">
        <v>70</v>
      </c>
      <c r="C87" s="149"/>
      <c r="D87" s="149" t="s">
        <v>62</v>
      </c>
      <c r="E87" s="149"/>
      <c r="F87" s="149"/>
      <c r="G87" s="149">
        <f>G86</f>
        <v>48</v>
      </c>
      <c r="H87" s="149">
        <f t="shared" ref="H87:K87" si="40">H86</f>
        <v>48</v>
      </c>
      <c r="I87" s="149">
        <f t="shared" si="40"/>
        <v>48</v>
      </c>
      <c r="J87" s="149">
        <f t="shared" si="40"/>
        <v>48</v>
      </c>
      <c r="K87" s="149">
        <f t="shared" si="40"/>
        <v>48</v>
      </c>
      <c r="L87" s="149"/>
      <c r="M87" s="150">
        <v>46022</v>
      </c>
      <c r="N87" s="150">
        <v>46022</v>
      </c>
      <c r="O87" s="156"/>
      <c r="P87" s="157"/>
      <c r="Q87" s="156"/>
      <c r="R87" s="156"/>
    </row>
    <row r="88" spans="1:20" s="85" customFormat="1" ht="14.25" x14ac:dyDescent="0.2">
      <c r="A88" s="332"/>
      <c r="B88" s="147" t="s">
        <v>76</v>
      </c>
      <c r="C88" s="149"/>
      <c r="D88" s="149"/>
      <c r="E88" s="149"/>
      <c r="F88" s="149"/>
      <c r="G88" s="149" t="s">
        <v>62</v>
      </c>
      <c r="H88" s="149"/>
      <c r="I88" s="149" t="s">
        <v>62</v>
      </c>
      <c r="J88" s="149"/>
      <c r="K88" s="149"/>
      <c r="L88" s="149" t="s">
        <v>62</v>
      </c>
      <c r="M88" s="150"/>
      <c r="N88" s="150"/>
      <c r="O88" s="157" t="s">
        <v>62</v>
      </c>
      <c r="P88" s="157" t="s">
        <v>62</v>
      </c>
      <c r="Q88" s="157" t="s">
        <v>62</v>
      </c>
      <c r="R88" s="157" t="s">
        <v>62</v>
      </c>
    </row>
    <row r="89" spans="1:20" s="85" customFormat="1" ht="45" x14ac:dyDescent="0.2">
      <c r="A89" s="332"/>
      <c r="B89" s="148" t="s">
        <v>192</v>
      </c>
      <c r="C89" s="149"/>
      <c r="D89" s="149" t="s">
        <v>62</v>
      </c>
      <c r="E89" s="149"/>
      <c r="F89" s="149"/>
      <c r="G89" s="149">
        <f>G86</f>
        <v>48</v>
      </c>
      <c r="H89" s="149">
        <f t="shared" ref="H89:K89" si="41">H86</f>
        <v>48</v>
      </c>
      <c r="I89" s="149">
        <f t="shared" si="41"/>
        <v>48</v>
      </c>
      <c r="J89" s="149">
        <f t="shared" si="41"/>
        <v>48</v>
      </c>
      <c r="K89" s="149">
        <f t="shared" si="41"/>
        <v>48</v>
      </c>
      <c r="L89" s="149" t="s">
        <v>62</v>
      </c>
      <c r="M89" s="150">
        <v>46022</v>
      </c>
      <c r="N89" s="150">
        <v>46022</v>
      </c>
      <c r="O89" s="156"/>
      <c r="P89" s="157" t="s">
        <v>62</v>
      </c>
      <c r="Q89" s="156"/>
      <c r="R89" s="156"/>
    </row>
    <row r="90" spans="1:20" s="85" customFormat="1" ht="14.25" x14ac:dyDescent="0.2">
      <c r="A90" s="332"/>
      <c r="B90" s="147" t="s">
        <v>193</v>
      </c>
      <c r="C90" s="149"/>
      <c r="D90" s="149"/>
      <c r="E90" s="149"/>
      <c r="F90" s="149"/>
      <c r="G90" s="149" t="s">
        <v>62</v>
      </c>
      <c r="H90" s="149"/>
      <c r="I90" s="149" t="s">
        <v>62</v>
      </c>
      <c r="J90" s="149"/>
      <c r="K90" s="149"/>
      <c r="L90" s="149" t="s">
        <v>62</v>
      </c>
      <c r="M90" s="150"/>
      <c r="N90" s="150"/>
      <c r="O90" s="157" t="s">
        <v>62</v>
      </c>
      <c r="P90" s="157" t="s">
        <v>62</v>
      </c>
      <c r="Q90" s="157" t="s">
        <v>62</v>
      </c>
      <c r="R90" s="157" t="s">
        <v>62</v>
      </c>
    </row>
    <row r="91" spans="1:20" s="85" customFormat="1" ht="45" x14ac:dyDescent="0.2">
      <c r="A91" s="332"/>
      <c r="B91" s="148" t="s">
        <v>330</v>
      </c>
      <c r="C91" s="149"/>
      <c r="D91" s="149" t="s">
        <v>62</v>
      </c>
      <c r="E91" s="149"/>
      <c r="F91" s="149"/>
      <c r="G91" s="149">
        <f>G86</f>
        <v>48</v>
      </c>
      <c r="H91" s="149">
        <f t="shared" ref="H91:I91" si="42">H86</f>
        <v>48</v>
      </c>
      <c r="I91" s="149">
        <f t="shared" si="42"/>
        <v>48</v>
      </c>
      <c r="J91" s="149">
        <f>J86</f>
        <v>48</v>
      </c>
      <c r="K91" s="149">
        <f>K86</f>
        <v>48</v>
      </c>
      <c r="L91" s="149" t="s">
        <v>62</v>
      </c>
      <c r="M91" s="150">
        <v>46022</v>
      </c>
      <c r="N91" s="150">
        <v>46022</v>
      </c>
      <c r="O91" s="156"/>
      <c r="P91" s="157" t="s">
        <v>62</v>
      </c>
      <c r="Q91" s="156"/>
      <c r="R91" s="156"/>
    </row>
    <row r="92" spans="1:20" s="85" customFormat="1" ht="14.25" x14ac:dyDescent="0.2">
      <c r="A92" s="332"/>
      <c r="B92" s="147" t="s">
        <v>71</v>
      </c>
      <c r="C92" s="149"/>
      <c r="D92" s="149"/>
      <c r="E92" s="149"/>
      <c r="F92" s="149"/>
      <c r="G92" s="149" t="s">
        <v>62</v>
      </c>
      <c r="H92" s="149"/>
      <c r="I92" s="149" t="s">
        <v>62</v>
      </c>
      <c r="J92" s="149"/>
      <c r="K92" s="149"/>
      <c r="L92" s="149" t="s">
        <v>62</v>
      </c>
      <c r="M92" s="150"/>
      <c r="N92" s="150"/>
      <c r="O92" s="157" t="s">
        <v>62</v>
      </c>
      <c r="P92" s="157" t="s">
        <v>62</v>
      </c>
      <c r="Q92" s="157" t="s">
        <v>62</v>
      </c>
      <c r="R92" s="157" t="s">
        <v>62</v>
      </c>
    </row>
    <row r="93" spans="1:20" s="85" customFormat="1" x14ac:dyDescent="0.2">
      <c r="A93" s="333"/>
      <c r="B93" s="148" t="s">
        <v>72</v>
      </c>
      <c r="C93" s="149"/>
      <c r="D93" s="149" t="s">
        <v>62</v>
      </c>
      <c r="E93" s="149"/>
      <c r="F93" s="149"/>
      <c r="G93" s="149">
        <f>G86</f>
        <v>48</v>
      </c>
      <c r="H93" s="149">
        <f t="shared" ref="H93:K93" si="43">H86</f>
        <v>48</v>
      </c>
      <c r="I93" s="149">
        <f t="shared" si="43"/>
        <v>48</v>
      </c>
      <c r="J93" s="149">
        <f t="shared" si="43"/>
        <v>48</v>
      </c>
      <c r="K93" s="149">
        <f t="shared" si="43"/>
        <v>48</v>
      </c>
      <c r="L93" s="149" t="s">
        <v>62</v>
      </c>
      <c r="M93" s="150">
        <v>46022</v>
      </c>
      <c r="N93" s="150">
        <v>46022</v>
      </c>
      <c r="O93" s="156"/>
      <c r="P93" s="157" t="s">
        <v>62</v>
      </c>
      <c r="Q93" s="156"/>
      <c r="R93" s="156"/>
    </row>
    <row r="94" spans="1:20" s="85" customFormat="1" ht="58.5" x14ac:dyDescent="0.25">
      <c r="A94" s="331" t="s">
        <v>160</v>
      </c>
      <c r="B94" s="137" t="s">
        <v>347</v>
      </c>
      <c r="C94" s="142" t="s">
        <v>191</v>
      </c>
      <c r="D94" s="141" t="s">
        <v>333</v>
      </c>
      <c r="E94" s="155" t="s">
        <v>75</v>
      </c>
      <c r="F94" s="149">
        <v>792</v>
      </c>
      <c r="G94" s="149">
        <v>113</v>
      </c>
      <c r="H94" s="149">
        <v>113</v>
      </c>
      <c r="I94" s="149">
        <v>113</v>
      </c>
      <c r="J94" s="149">
        <v>113</v>
      </c>
      <c r="K94" s="149">
        <v>113</v>
      </c>
      <c r="L94" s="142"/>
      <c r="M94" s="142" t="s">
        <v>62</v>
      </c>
      <c r="N94" s="142" t="s">
        <v>62</v>
      </c>
      <c r="O94" s="156">
        <v>855345.07</v>
      </c>
      <c r="P94" s="156" t="s">
        <v>344</v>
      </c>
      <c r="Q94" s="156">
        <v>420617.1</v>
      </c>
      <c r="R94" s="156">
        <v>344601.18</v>
      </c>
      <c r="S94" s="56"/>
      <c r="T94" s="56"/>
    </row>
    <row r="95" spans="1:20" s="85" customFormat="1" ht="15.75" x14ac:dyDescent="0.2">
      <c r="A95" s="332"/>
      <c r="B95" s="146" t="s">
        <v>70</v>
      </c>
      <c r="C95" s="149"/>
      <c r="D95" s="149" t="s">
        <v>62</v>
      </c>
      <c r="E95" s="149"/>
      <c r="F95" s="149"/>
      <c r="G95" s="149">
        <f>G94</f>
        <v>113</v>
      </c>
      <c r="H95" s="149">
        <f t="shared" ref="H95:K95" si="44">H94</f>
        <v>113</v>
      </c>
      <c r="I95" s="149">
        <f t="shared" si="44"/>
        <v>113</v>
      </c>
      <c r="J95" s="149">
        <f t="shared" si="44"/>
        <v>113</v>
      </c>
      <c r="K95" s="149">
        <f t="shared" si="44"/>
        <v>113</v>
      </c>
      <c r="L95" s="149"/>
      <c r="M95" s="150">
        <v>46022</v>
      </c>
      <c r="N95" s="150">
        <v>46022</v>
      </c>
      <c r="O95" s="156"/>
      <c r="P95" s="157"/>
      <c r="Q95" s="156"/>
      <c r="R95" s="156"/>
    </row>
    <row r="96" spans="1:20" s="85" customFormat="1" ht="14.25" x14ac:dyDescent="0.2">
      <c r="A96" s="332"/>
      <c r="B96" s="147" t="s">
        <v>76</v>
      </c>
      <c r="C96" s="149"/>
      <c r="D96" s="149"/>
      <c r="E96" s="149"/>
      <c r="F96" s="149"/>
      <c r="G96" s="149" t="s">
        <v>62</v>
      </c>
      <c r="H96" s="149"/>
      <c r="I96" s="149" t="s">
        <v>62</v>
      </c>
      <c r="J96" s="149"/>
      <c r="K96" s="149"/>
      <c r="L96" s="149" t="s">
        <v>62</v>
      </c>
      <c r="M96" s="150"/>
      <c r="N96" s="150"/>
      <c r="O96" s="157" t="s">
        <v>62</v>
      </c>
      <c r="P96" s="157" t="s">
        <v>62</v>
      </c>
      <c r="Q96" s="157" t="s">
        <v>62</v>
      </c>
      <c r="R96" s="157" t="s">
        <v>62</v>
      </c>
    </row>
    <row r="97" spans="1:20" s="85" customFormat="1" ht="45" x14ac:dyDescent="0.2">
      <c r="A97" s="332"/>
      <c r="B97" s="148" t="s">
        <v>192</v>
      </c>
      <c r="C97" s="149"/>
      <c r="D97" s="149" t="s">
        <v>62</v>
      </c>
      <c r="E97" s="149"/>
      <c r="F97" s="149"/>
      <c r="G97" s="149">
        <f>G94</f>
        <v>113</v>
      </c>
      <c r="H97" s="149">
        <f t="shared" ref="H97:K97" si="45">H94</f>
        <v>113</v>
      </c>
      <c r="I97" s="149">
        <f t="shared" si="45"/>
        <v>113</v>
      </c>
      <c r="J97" s="149">
        <f t="shared" si="45"/>
        <v>113</v>
      </c>
      <c r="K97" s="149">
        <f t="shared" si="45"/>
        <v>113</v>
      </c>
      <c r="L97" s="149" t="s">
        <v>62</v>
      </c>
      <c r="M97" s="150">
        <v>46022</v>
      </c>
      <c r="N97" s="150">
        <v>46022</v>
      </c>
      <c r="O97" s="156"/>
      <c r="P97" s="157" t="s">
        <v>62</v>
      </c>
      <c r="Q97" s="156"/>
      <c r="R97" s="156"/>
    </row>
    <row r="98" spans="1:20" s="85" customFormat="1" ht="14.25" x14ac:dyDescent="0.2">
      <c r="A98" s="332"/>
      <c r="B98" s="147" t="s">
        <v>193</v>
      </c>
      <c r="C98" s="149"/>
      <c r="D98" s="149"/>
      <c r="E98" s="149"/>
      <c r="F98" s="149"/>
      <c r="G98" s="149" t="s">
        <v>62</v>
      </c>
      <c r="H98" s="149"/>
      <c r="I98" s="149" t="s">
        <v>62</v>
      </c>
      <c r="J98" s="149"/>
      <c r="K98" s="149"/>
      <c r="L98" s="149" t="s">
        <v>62</v>
      </c>
      <c r="M98" s="150"/>
      <c r="N98" s="150"/>
      <c r="O98" s="157" t="s">
        <v>62</v>
      </c>
      <c r="P98" s="157" t="s">
        <v>62</v>
      </c>
      <c r="Q98" s="157" t="s">
        <v>62</v>
      </c>
      <c r="R98" s="157" t="s">
        <v>62</v>
      </c>
    </row>
    <row r="99" spans="1:20" s="85" customFormat="1" ht="45" x14ac:dyDescent="0.2">
      <c r="A99" s="332"/>
      <c r="B99" s="148" t="s">
        <v>330</v>
      </c>
      <c r="C99" s="149"/>
      <c r="D99" s="149" t="s">
        <v>62</v>
      </c>
      <c r="E99" s="149"/>
      <c r="F99" s="149"/>
      <c r="G99" s="149">
        <f>G94</f>
        <v>113</v>
      </c>
      <c r="H99" s="149">
        <f t="shared" ref="H99:I99" si="46">H94</f>
        <v>113</v>
      </c>
      <c r="I99" s="149">
        <f t="shared" si="46"/>
        <v>113</v>
      </c>
      <c r="J99" s="149">
        <f>J94</f>
        <v>113</v>
      </c>
      <c r="K99" s="149">
        <f>K94</f>
        <v>113</v>
      </c>
      <c r="L99" s="149" t="s">
        <v>62</v>
      </c>
      <c r="M99" s="150">
        <v>46022</v>
      </c>
      <c r="N99" s="150">
        <v>46022</v>
      </c>
      <c r="O99" s="156"/>
      <c r="P99" s="157" t="s">
        <v>62</v>
      </c>
      <c r="Q99" s="156"/>
      <c r="R99" s="156"/>
    </row>
    <row r="100" spans="1:20" s="85" customFormat="1" ht="14.25" x14ac:dyDescent="0.2">
      <c r="A100" s="332"/>
      <c r="B100" s="147" t="s">
        <v>71</v>
      </c>
      <c r="C100" s="149"/>
      <c r="D100" s="149"/>
      <c r="E100" s="149"/>
      <c r="F100" s="149"/>
      <c r="G100" s="149" t="s">
        <v>62</v>
      </c>
      <c r="H100" s="149"/>
      <c r="I100" s="149" t="s">
        <v>62</v>
      </c>
      <c r="J100" s="149"/>
      <c r="K100" s="149"/>
      <c r="L100" s="149" t="s">
        <v>62</v>
      </c>
      <c r="M100" s="150"/>
      <c r="N100" s="150"/>
      <c r="O100" s="157" t="s">
        <v>62</v>
      </c>
      <c r="P100" s="157" t="s">
        <v>62</v>
      </c>
      <c r="Q100" s="157" t="s">
        <v>62</v>
      </c>
      <c r="R100" s="157" t="s">
        <v>62</v>
      </c>
    </row>
    <row r="101" spans="1:20" s="85" customFormat="1" x14ac:dyDescent="0.2">
      <c r="A101" s="333"/>
      <c r="B101" s="148" t="s">
        <v>72</v>
      </c>
      <c r="C101" s="149"/>
      <c r="D101" s="149" t="s">
        <v>62</v>
      </c>
      <c r="E101" s="149"/>
      <c r="F101" s="149"/>
      <c r="G101" s="149">
        <f>G94</f>
        <v>113</v>
      </c>
      <c r="H101" s="149">
        <f t="shared" ref="H101:K101" si="47">H94</f>
        <v>113</v>
      </c>
      <c r="I101" s="149">
        <f t="shared" si="47"/>
        <v>113</v>
      </c>
      <c r="J101" s="149">
        <f t="shared" si="47"/>
        <v>113</v>
      </c>
      <c r="K101" s="149">
        <f t="shared" si="47"/>
        <v>113</v>
      </c>
      <c r="L101" s="149" t="s">
        <v>62</v>
      </c>
      <c r="M101" s="150">
        <v>46022</v>
      </c>
      <c r="N101" s="150">
        <v>46022</v>
      </c>
      <c r="O101" s="156"/>
      <c r="P101" s="157" t="s">
        <v>62</v>
      </c>
      <c r="Q101" s="156"/>
      <c r="R101" s="156"/>
    </row>
    <row r="102" spans="1:20" s="85" customFormat="1" ht="58.5" x14ac:dyDescent="0.25">
      <c r="A102" s="331" t="s">
        <v>159</v>
      </c>
      <c r="B102" s="137" t="s">
        <v>347</v>
      </c>
      <c r="C102" s="142" t="s">
        <v>191</v>
      </c>
      <c r="D102" s="141" t="s">
        <v>333</v>
      </c>
      <c r="E102" s="155" t="s">
        <v>75</v>
      </c>
      <c r="F102" s="149">
        <v>792</v>
      </c>
      <c r="G102" s="149">
        <v>145</v>
      </c>
      <c r="H102" s="149">
        <v>145</v>
      </c>
      <c r="I102" s="149">
        <v>145</v>
      </c>
      <c r="J102" s="149">
        <v>145</v>
      </c>
      <c r="K102" s="149">
        <v>145</v>
      </c>
      <c r="L102" s="142"/>
      <c r="M102" s="142" t="s">
        <v>62</v>
      </c>
      <c r="N102" s="142" t="s">
        <v>62</v>
      </c>
      <c r="O102" s="156">
        <v>1055221.55</v>
      </c>
      <c r="P102" s="156" t="s">
        <v>344</v>
      </c>
      <c r="Q102" s="156">
        <v>520987.95</v>
      </c>
      <c r="R102" s="156">
        <v>393213.75</v>
      </c>
      <c r="S102" s="56"/>
      <c r="T102" s="56"/>
    </row>
    <row r="103" spans="1:20" s="85" customFormat="1" ht="15.75" x14ac:dyDescent="0.2">
      <c r="A103" s="332"/>
      <c r="B103" s="146" t="s">
        <v>70</v>
      </c>
      <c r="C103" s="149"/>
      <c r="D103" s="149" t="s">
        <v>62</v>
      </c>
      <c r="E103" s="149"/>
      <c r="F103" s="149"/>
      <c r="G103" s="149">
        <f>G102</f>
        <v>145</v>
      </c>
      <c r="H103" s="149">
        <f t="shared" ref="H103:K103" si="48">H102</f>
        <v>145</v>
      </c>
      <c r="I103" s="149">
        <f t="shared" si="48"/>
        <v>145</v>
      </c>
      <c r="J103" s="149">
        <f t="shared" si="48"/>
        <v>145</v>
      </c>
      <c r="K103" s="149">
        <f t="shared" si="48"/>
        <v>145</v>
      </c>
      <c r="L103" s="149"/>
      <c r="M103" s="150">
        <v>46022</v>
      </c>
      <c r="N103" s="150">
        <v>46022</v>
      </c>
      <c r="O103" s="156"/>
      <c r="P103" s="157"/>
      <c r="Q103" s="156"/>
      <c r="R103" s="156"/>
    </row>
    <row r="104" spans="1:20" s="85" customFormat="1" ht="14.25" x14ac:dyDescent="0.2">
      <c r="A104" s="332"/>
      <c r="B104" s="147" t="s">
        <v>76</v>
      </c>
      <c r="C104" s="149"/>
      <c r="D104" s="149"/>
      <c r="E104" s="149"/>
      <c r="F104" s="149"/>
      <c r="G104" s="149" t="s">
        <v>62</v>
      </c>
      <c r="H104" s="149"/>
      <c r="I104" s="149" t="s">
        <v>62</v>
      </c>
      <c r="J104" s="149"/>
      <c r="K104" s="149"/>
      <c r="L104" s="149" t="s">
        <v>62</v>
      </c>
      <c r="M104" s="150"/>
      <c r="N104" s="150"/>
      <c r="O104" s="157" t="s">
        <v>62</v>
      </c>
      <c r="P104" s="157" t="s">
        <v>62</v>
      </c>
      <c r="Q104" s="157" t="s">
        <v>62</v>
      </c>
      <c r="R104" s="157" t="s">
        <v>62</v>
      </c>
    </row>
    <row r="105" spans="1:20" s="85" customFormat="1" ht="45" x14ac:dyDescent="0.2">
      <c r="A105" s="332"/>
      <c r="B105" s="148" t="s">
        <v>192</v>
      </c>
      <c r="C105" s="149"/>
      <c r="D105" s="149" t="s">
        <v>62</v>
      </c>
      <c r="E105" s="149"/>
      <c r="F105" s="149"/>
      <c r="G105" s="149">
        <f>G102</f>
        <v>145</v>
      </c>
      <c r="H105" s="149">
        <f t="shared" ref="H105:K105" si="49">H102</f>
        <v>145</v>
      </c>
      <c r="I105" s="149">
        <f t="shared" si="49"/>
        <v>145</v>
      </c>
      <c r="J105" s="149">
        <f t="shared" si="49"/>
        <v>145</v>
      </c>
      <c r="K105" s="149">
        <f t="shared" si="49"/>
        <v>145</v>
      </c>
      <c r="L105" s="149" t="s">
        <v>62</v>
      </c>
      <c r="M105" s="150">
        <v>46022</v>
      </c>
      <c r="N105" s="150">
        <v>46022</v>
      </c>
      <c r="O105" s="156"/>
      <c r="P105" s="157" t="s">
        <v>62</v>
      </c>
      <c r="Q105" s="156"/>
      <c r="R105" s="156"/>
    </row>
    <row r="106" spans="1:20" s="85" customFormat="1" ht="14.25" x14ac:dyDescent="0.2">
      <c r="A106" s="332"/>
      <c r="B106" s="147" t="s">
        <v>193</v>
      </c>
      <c r="C106" s="149"/>
      <c r="D106" s="149"/>
      <c r="E106" s="149"/>
      <c r="F106" s="149"/>
      <c r="G106" s="149" t="s">
        <v>62</v>
      </c>
      <c r="H106" s="149"/>
      <c r="I106" s="149" t="s">
        <v>62</v>
      </c>
      <c r="J106" s="149"/>
      <c r="K106" s="149"/>
      <c r="L106" s="149" t="s">
        <v>62</v>
      </c>
      <c r="M106" s="150"/>
      <c r="N106" s="150"/>
      <c r="O106" s="157" t="s">
        <v>62</v>
      </c>
      <c r="P106" s="157" t="s">
        <v>62</v>
      </c>
      <c r="Q106" s="157" t="s">
        <v>62</v>
      </c>
      <c r="R106" s="157" t="s">
        <v>62</v>
      </c>
    </row>
    <row r="107" spans="1:20" s="85" customFormat="1" ht="45" x14ac:dyDescent="0.2">
      <c r="A107" s="332"/>
      <c r="B107" s="148" t="s">
        <v>330</v>
      </c>
      <c r="C107" s="149"/>
      <c r="D107" s="149" t="s">
        <v>62</v>
      </c>
      <c r="E107" s="149"/>
      <c r="F107" s="149"/>
      <c r="G107" s="149">
        <f>G102</f>
        <v>145</v>
      </c>
      <c r="H107" s="149">
        <f t="shared" ref="H107:I107" si="50">H102</f>
        <v>145</v>
      </c>
      <c r="I107" s="149">
        <f t="shared" si="50"/>
        <v>145</v>
      </c>
      <c r="J107" s="149">
        <f>J102</f>
        <v>145</v>
      </c>
      <c r="K107" s="149">
        <f>K102</f>
        <v>145</v>
      </c>
      <c r="L107" s="149" t="s">
        <v>62</v>
      </c>
      <c r="M107" s="150">
        <v>46022</v>
      </c>
      <c r="N107" s="150">
        <v>46022</v>
      </c>
      <c r="O107" s="156"/>
      <c r="P107" s="157" t="s">
        <v>62</v>
      </c>
      <c r="Q107" s="156"/>
      <c r="R107" s="156"/>
    </row>
    <row r="108" spans="1:20" s="85" customFormat="1" ht="14.25" x14ac:dyDescent="0.2">
      <c r="A108" s="332"/>
      <c r="B108" s="147" t="s">
        <v>71</v>
      </c>
      <c r="C108" s="149"/>
      <c r="D108" s="149"/>
      <c r="E108" s="149"/>
      <c r="F108" s="149"/>
      <c r="G108" s="149" t="s">
        <v>62</v>
      </c>
      <c r="H108" s="149"/>
      <c r="I108" s="149" t="s">
        <v>62</v>
      </c>
      <c r="J108" s="149"/>
      <c r="K108" s="149"/>
      <c r="L108" s="149" t="s">
        <v>62</v>
      </c>
      <c r="M108" s="150"/>
      <c r="N108" s="150"/>
      <c r="O108" s="157" t="s">
        <v>62</v>
      </c>
      <c r="P108" s="157" t="s">
        <v>62</v>
      </c>
      <c r="Q108" s="157" t="s">
        <v>62</v>
      </c>
      <c r="R108" s="157" t="s">
        <v>62</v>
      </c>
    </row>
    <row r="109" spans="1:20" s="85" customFormat="1" x14ac:dyDescent="0.2">
      <c r="A109" s="333"/>
      <c r="B109" s="148" t="s">
        <v>72</v>
      </c>
      <c r="C109" s="149"/>
      <c r="D109" s="149" t="s">
        <v>62</v>
      </c>
      <c r="E109" s="149"/>
      <c r="F109" s="149"/>
      <c r="G109" s="149">
        <f>G102</f>
        <v>145</v>
      </c>
      <c r="H109" s="149">
        <f t="shared" ref="H109:K109" si="51">H102</f>
        <v>145</v>
      </c>
      <c r="I109" s="149">
        <f t="shared" si="51"/>
        <v>145</v>
      </c>
      <c r="J109" s="149">
        <f t="shared" si="51"/>
        <v>145</v>
      </c>
      <c r="K109" s="149">
        <f t="shared" si="51"/>
        <v>145</v>
      </c>
      <c r="L109" s="149" t="s">
        <v>62</v>
      </c>
      <c r="M109" s="150">
        <v>46022</v>
      </c>
      <c r="N109" s="150">
        <v>46022</v>
      </c>
      <c r="O109" s="156"/>
      <c r="P109" s="157" t="s">
        <v>62</v>
      </c>
      <c r="Q109" s="156"/>
      <c r="R109" s="156"/>
    </row>
    <row r="110" spans="1:20" s="85" customFormat="1" ht="58.5" x14ac:dyDescent="0.25">
      <c r="A110" s="331" t="s">
        <v>158</v>
      </c>
      <c r="B110" s="137" t="s">
        <v>347</v>
      </c>
      <c r="C110" s="142" t="s">
        <v>191</v>
      </c>
      <c r="D110" s="141" t="s">
        <v>333</v>
      </c>
      <c r="E110" s="155" t="s">
        <v>75</v>
      </c>
      <c r="F110" s="149">
        <v>792</v>
      </c>
      <c r="G110" s="149">
        <v>103</v>
      </c>
      <c r="H110" s="149">
        <v>103</v>
      </c>
      <c r="I110" s="149">
        <v>103</v>
      </c>
      <c r="J110" s="149">
        <v>103</v>
      </c>
      <c r="K110" s="149">
        <v>103</v>
      </c>
      <c r="L110" s="142"/>
      <c r="M110" s="142" t="s">
        <v>62</v>
      </c>
      <c r="N110" s="142" t="s">
        <v>62</v>
      </c>
      <c r="O110" s="156">
        <v>776571.17</v>
      </c>
      <c r="P110" s="156" t="s">
        <v>344</v>
      </c>
      <c r="Q110" s="156">
        <v>384976.53</v>
      </c>
      <c r="R110" s="156">
        <v>310646.96999999997</v>
      </c>
      <c r="S110" s="56"/>
      <c r="T110" s="56"/>
    </row>
    <row r="111" spans="1:20" s="85" customFormat="1" ht="15.75" x14ac:dyDescent="0.2">
      <c r="A111" s="332"/>
      <c r="B111" s="146" t="s">
        <v>70</v>
      </c>
      <c r="C111" s="149"/>
      <c r="D111" s="149" t="s">
        <v>62</v>
      </c>
      <c r="E111" s="149"/>
      <c r="F111" s="149"/>
      <c r="G111" s="149">
        <f>G110</f>
        <v>103</v>
      </c>
      <c r="H111" s="149">
        <f t="shared" ref="H111:K111" si="52">H110</f>
        <v>103</v>
      </c>
      <c r="I111" s="149">
        <f t="shared" si="52"/>
        <v>103</v>
      </c>
      <c r="J111" s="149">
        <f t="shared" si="52"/>
        <v>103</v>
      </c>
      <c r="K111" s="149">
        <f t="shared" si="52"/>
        <v>103</v>
      </c>
      <c r="L111" s="149"/>
      <c r="M111" s="150">
        <v>46022</v>
      </c>
      <c r="N111" s="150">
        <v>46022</v>
      </c>
      <c r="O111" s="156"/>
      <c r="P111" s="157"/>
      <c r="Q111" s="156"/>
      <c r="R111" s="156"/>
    </row>
    <row r="112" spans="1:20" s="85" customFormat="1" ht="14.25" x14ac:dyDescent="0.2">
      <c r="A112" s="332"/>
      <c r="B112" s="147" t="s">
        <v>76</v>
      </c>
      <c r="C112" s="149"/>
      <c r="D112" s="149"/>
      <c r="E112" s="149"/>
      <c r="F112" s="149"/>
      <c r="G112" s="149" t="s">
        <v>62</v>
      </c>
      <c r="H112" s="149"/>
      <c r="I112" s="149" t="s">
        <v>62</v>
      </c>
      <c r="J112" s="149"/>
      <c r="K112" s="149"/>
      <c r="L112" s="149" t="s">
        <v>62</v>
      </c>
      <c r="M112" s="150"/>
      <c r="N112" s="150"/>
      <c r="O112" s="157" t="s">
        <v>62</v>
      </c>
      <c r="P112" s="157" t="s">
        <v>62</v>
      </c>
      <c r="Q112" s="157" t="s">
        <v>62</v>
      </c>
      <c r="R112" s="157" t="s">
        <v>62</v>
      </c>
    </row>
    <row r="113" spans="1:20" s="85" customFormat="1" ht="45" x14ac:dyDescent="0.2">
      <c r="A113" s="332"/>
      <c r="B113" s="148" t="s">
        <v>192</v>
      </c>
      <c r="C113" s="149"/>
      <c r="D113" s="149" t="s">
        <v>62</v>
      </c>
      <c r="E113" s="149"/>
      <c r="F113" s="149"/>
      <c r="G113" s="149">
        <f>G110</f>
        <v>103</v>
      </c>
      <c r="H113" s="149">
        <f t="shared" ref="H113:K113" si="53">H110</f>
        <v>103</v>
      </c>
      <c r="I113" s="149">
        <f t="shared" si="53"/>
        <v>103</v>
      </c>
      <c r="J113" s="149">
        <f t="shared" si="53"/>
        <v>103</v>
      </c>
      <c r="K113" s="149">
        <f t="shared" si="53"/>
        <v>103</v>
      </c>
      <c r="L113" s="149" t="s">
        <v>62</v>
      </c>
      <c r="M113" s="150">
        <v>46022</v>
      </c>
      <c r="N113" s="150">
        <v>46022</v>
      </c>
      <c r="O113" s="156"/>
      <c r="P113" s="157" t="s">
        <v>62</v>
      </c>
      <c r="Q113" s="156"/>
      <c r="R113" s="156"/>
    </row>
    <row r="114" spans="1:20" s="85" customFormat="1" ht="14.25" x14ac:dyDescent="0.2">
      <c r="A114" s="332"/>
      <c r="B114" s="147" t="s">
        <v>193</v>
      </c>
      <c r="C114" s="149"/>
      <c r="D114" s="149"/>
      <c r="E114" s="149"/>
      <c r="F114" s="149"/>
      <c r="G114" s="149" t="s">
        <v>62</v>
      </c>
      <c r="H114" s="149"/>
      <c r="I114" s="149" t="s">
        <v>62</v>
      </c>
      <c r="J114" s="149"/>
      <c r="K114" s="149"/>
      <c r="L114" s="149" t="s">
        <v>62</v>
      </c>
      <c r="M114" s="150"/>
      <c r="N114" s="150"/>
      <c r="O114" s="157" t="s">
        <v>62</v>
      </c>
      <c r="P114" s="157" t="s">
        <v>62</v>
      </c>
      <c r="Q114" s="157" t="s">
        <v>62</v>
      </c>
      <c r="R114" s="157" t="s">
        <v>62</v>
      </c>
    </row>
    <row r="115" spans="1:20" s="85" customFormat="1" ht="45" x14ac:dyDescent="0.2">
      <c r="A115" s="332"/>
      <c r="B115" s="148" t="s">
        <v>330</v>
      </c>
      <c r="C115" s="149"/>
      <c r="D115" s="149" t="s">
        <v>62</v>
      </c>
      <c r="E115" s="149"/>
      <c r="F115" s="149"/>
      <c r="G115" s="149">
        <f>G110</f>
        <v>103</v>
      </c>
      <c r="H115" s="149">
        <f t="shared" ref="H115:I115" si="54">H110</f>
        <v>103</v>
      </c>
      <c r="I115" s="149">
        <f t="shared" si="54"/>
        <v>103</v>
      </c>
      <c r="J115" s="149">
        <f>J110</f>
        <v>103</v>
      </c>
      <c r="K115" s="149">
        <f>K110</f>
        <v>103</v>
      </c>
      <c r="L115" s="149" t="s">
        <v>62</v>
      </c>
      <c r="M115" s="150">
        <v>46022</v>
      </c>
      <c r="N115" s="150">
        <v>46022</v>
      </c>
      <c r="O115" s="156"/>
      <c r="P115" s="157" t="s">
        <v>62</v>
      </c>
      <c r="Q115" s="156"/>
      <c r="R115" s="156"/>
    </row>
    <row r="116" spans="1:20" s="85" customFormat="1" ht="14.25" x14ac:dyDescent="0.2">
      <c r="A116" s="332"/>
      <c r="B116" s="147" t="s">
        <v>71</v>
      </c>
      <c r="C116" s="149"/>
      <c r="D116" s="149"/>
      <c r="E116" s="149"/>
      <c r="F116" s="149"/>
      <c r="G116" s="149" t="s">
        <v>62</v>
      </c>
      <c r="H116" s="149"/>
      <c r="I116" s="149" t="s">
        <v>62</v>
      </c>
      <c r="J116" s="149"/>
      <c r="K116" s="149"/>
      <c r="L116" s="149" t="s">
        <v>62</v>
      </c>
      <c r="M116" s="150"/>
      <c r="N116" s="150"/>
      <c r="O116" s="157" t="s">
        <v>62</v>
      </c>
      <c r="P116" s="157" t="s">
        <v>62</v>
      </c>
      <c r="Q116" s="157" t="s">
        <v>62</v>
      </c>
      <c r="R116" s="157" t="s">
        <v>62</v>
      </c>
    </row>
    <row r="117" spans="1:20" s="85" customFormat="1" x14ac:dyDescent="0.2">
      <c r="A117" s="333"/>
      <c r="B117" s="148" t="s">
        <v>72</v>
      </c>
      <c r="C117" s="149"/>
      <c r="D117" s="149" t="s">
        <v>62</v>
      </c>
      <c r="E117" s="149"/>
      <c r="F117" s="149"/>
      <c r="G117" s="149">
        <f>G110</f>
        <v>103</v>
      </c>
      <c r="H117" s="149">
        <f t="shared" ref="H117:K117" si="55">H110</f>
        <v>103</v>
      </c>
      <c r="I117" s="149">
        <f t="shared" si="55"/>
        <v>103</v>
      </c>
      <c r="J117" s="149">
        <f t="shared" si="55"/>
        <v>103</v>
      </c>
      <c r="K117" s="149">
        <f t="shared" si="55"/>
        <v>103</v>
      </c>
      <c r="L117" s="149" t="s">
        <v>62</v>
      </c>
      <c r="M117" s="150">
        <v>46022</v>
      </c>
      <c r="N117" s="150">
        <v>46022</v>
      </c>
      <c r="O117" s="156"/>
      <c r="P117" s="157" t="s">
        <v>62</v>
      </c>
      <c r="Q117" s="156"/>
      <c r="R117" s="156"/>
    </row>
    <row r="118" spans="1:20" s="85" customFormat="1" ht="58.5" x14ac:dyDescent="0.25">
      <c r="A118" s="331" t="s">
        <v>157</v>
      </c>
      <c r="B118" s="137" t="s">
        <v>347</v>
      </c>
      <c r="C118" s="142" t="s">
        <v>191</v>
      </c>
      <c r="D118" s="141" t="s">
        <v>333</v>
      </c>
      <c r="E118" s="155" t="s">
        <v>75</v>
      </c>
      <c r="F118" s="149">
        <v>792</v>
      </c>
      <c r="G118" s="149">
        <v>116</v>
      </c>
      <c r="H118" s="149">
        <v>116</v>
      </c>
      <c r="I118" s="149">
        <v>116</v>
      </c>
      <c r="J118" s="149">
        <v>116</v>
      </c>
      <c r="K118" s="149">
        <v>116</v>
      </c>
      <c r="L118" s="142"/>
      <c r="M118" s="142" t="s">
        <v>62</v>
      </c>
      <c r="N118" s="142" t="s">
        <v>62</v>
      </c>
      <c r="O118" s="156">
        <v>871177.24</v>
      </c>
      <c r="P118" s="156" t="s">
        <v>344</v>
      </c>
      <c r="Q118" s="156">
        <v>432129.75</v>
      </c>
      <c r="R118" s="156">
        <v>347033.43</v>
      </c>
      <c r="S118" s="56"/>
      <c r="T118" s="56"/>
    </row>
    <row r="119" spans="1:20" s="85" customFormat="1" ht="15.75" x14ac:dyDescent="0.2">
      <c r="A119" s="332"/>
      <c r="B119" s="146" t="s">
        <v>70</v>
      </c>
      <c r="C119" s="149"/>
      <c r="D119" s="149" t="s">
        <v>62</v>
      </c>
      <c r="E119" s="149"/>
      <c r="F119" s="149"/>
      <c r="G119" s="149">
        <f>G118</f>
        <v>116</v>
      </c>
      <c r="H119" s="149">
        <f t="shared" ref="H119:K119" si="56">H118</f>
        <v>116</v>
      </c>
      <c r="I119" s="149">
        <f t="shared" si="56"/>
        <v>116</v>
      </c>
      <c r="J119" s="149">
        <f t="shared" si="56"/>
        <v>116</v>
      </c>
      <c r="K119" s="149">
        <f t="shared" si="56"/>
        <v>116</v>
      </c>
      <c r="L119" s="149"/>
      <c r="M119" s="150">
        <v>46022</v>
      </c>
      <c r="N119" s="150">
        <v>46022</v>
      </c>
      <c r="O119" s="156"/>
      <c r="P119" s="157"/>
      <c r="Q119" s="156"/>
      <c r="R119" s="156"/>
    </row>
    <row r="120" spans="1:20" s="85" customFormat="1" ht="14.25" x14ac:dyDescent="0.2">
      <c r="A120" s="332"/>
      <c r="B120" s="147" t="s">
        <v>76</v>
      </c>
      <c r="C120" s="149"/>
      <c r="D120" s="149"/>
      <c r="E120" s="149"/>
      <c r="F120" s="149"/>
      <c r="G120" s="149" t="s">
        <v>62</v>
      </c>
      <c r="H120" s="149"/>
      <c r="I120" s="149" t="s">
        <v>62</v>
      </c>
      <c r="J120" s="149"/>
      <c r="K120" s="149"/>
      <c r="L120" s="149" t="s">
        <v>62</v>
      </c>
      <c r="M120" s="150"/>
      <c r="N120" s="150"/>
      <c r="O120" s="157" t="s">
        <v>62</v>
      </c>
      <c r="P120" s="157" t="s">
        <v>62</v>
      </c>
      <c r="Q120" s="157" t="s">
        <v>62</v>
      </c>
      <c r="R120" s="157" t="s">
        <v>62</v>
      </c>
    </row>
    <row r="121" spans="1:20" s="85" customFormat="1" ht="45" x14ac:dyDescent="0.2">
      <c r="A121" s="332"/>
      <c r="B121" s="148" t="s">
        <v>192</v>
      </c>
      <c r="C121" s="149"/>
      <c r="D121" s="149" t="s">
        <v>62</v>
      </c>
      <c r="E121" s="149"/>
      <c r="F121" s="149"/>
      <c r="G121" s="149">
        <f>G118</f>
        <v>116</v>
      </c>
      <c r="H121" s="149">
        <f t="shared" ref="H121:K121" si="57">H118</f>
        <v>116</v>
      </c>
      <c r="I121" s="149">
        <f t="shared" si="57"/>
        <v>116</v>
      </c>
      <c r="J121" s="149">
        <f t="shared" si="57"/>
        <v>116</v>
      </c>
      <c r="K121" s="149">
        <f t="shared" si="57"/>
        <v>116</v>
      </c>
      <c r="L121" s="149" t="s">
        <v>62</v>
      </c>
      <c r="M121" s="150">
        <v>46022</v>
      </c>
      <c r="N121" s="150">
        <v>46022</v>
      </c>
      <c r="O121" s="156"/>
      <c r="P121" s="157" t="s">
        <v>62</v>
      </c>
      <c r="Q121" s="156"/>
      <c r="R121" s="156"/>
    </row>
    <row r="122" spans="1:20" s="85" customFormat="1" ht="14.25" x14ac:dyDescent="0.2">
      <c r="A122" s="332"/>
      <c r="B122" s="147" t="s">
        <v>193</v>
      </c>
      <c r="C122" s="149"/>
      <c r="D122" s="149"/>
      <c r="E122" s="149"/>
      <c r="F122" s="149"/>
      <c r="G122" s="149" t="s">
        <v>62</v>
      </c>
      <c r="H122" s="149"/>
      <c r="I122" s="149" t="s">
        <v>62</v>
      </c>
      <c r="J122" s="149"/>
      <c r="K122" s="149"/>
      <c r="L122" s="149" t="s">
        <v>62</v>
      </c>
      <c r="M122" s="150"/>
      <c r="N122" s="150"/>
      <c r="O122" s="157" t="s">
        <v>62</v>
      </c>
      <c r="P122" s="157" t="s">
        <v>62</v>
      </c>
      <c r="Q122" s="157" t="s">
        <v>62</v>
      </c>
      <c r="R122" s="157" t="s">
        <v>62</v>
      </c>
    </row>
    <row r="123" spans="1:20" s="85" customFormat="1" ht="45" x14ac:dyDescent="0.2">
      <c r="A123" s="332"/>
      <c r="B123" s="148" t="s">
        <v>330</v>
      </c>
      <c r="C123" s="149"/>
      <c r="D123" s="149" t="s">
        <v>62</v>
      </c>
      <c r="E123" s="149"/>
      <c r="F123" s="149"/>
      <c r="G123" s="149">
        <f>G118</f>
        <v>116</v>
      </c>
      <c r="H123" s="149">
        <f t="shared" ref="H123:I123" si="58">H118</f>
        <v>116</v>
      </c>
      <c r="I123" s="149">
        <f t="shared" si="58"/>
        <v>116</v>
      </c>
      <c r="J123" s="149">
        <f>J118</f>
        <v>116</v>
      </c>
      <c r="K123" s="149">
        <f>K118</f>
        <v>116</v>
      </c>
      <c r="L123" s="149" t="s">
        <v>62</v>
      </c>
      <c r="M123" s="150">
        <v>46022</v>
      </c>
      <c r="N123" s="150">
        <v>46022</v>
      </c>
      <c r="O123" s="156"/>
      <c r="P123" s="157" t="s">
        <v>62</v>
      </c>
      <c r="Q123" s="156"/>
      <c r="R123" s="156"/>
    </row>
    <row r="124" spans="1:20" s="85" customFormat="1" ht="14.25" x14ac:dyDescent="0.2">
      <c r="A124" s="332"/>
      <c r="B124" s="147" t="s">
        <v>71</v>
      </c>
      <c r="C124" s="149"/>
      <c r="D124" s="149"/>
      <c r="E124" s="149"/>
      <c r="F124" s="149"/>
      <c r="G124" s="149" t="s">
        <v>62</v>
      </c>
      <c r="H124" s="149"/>
      <c r="I124" s="149" t="s">
        <v>62</v>
      </c>
      <c r="J124" s="149"/>
      <c r="K124" s="149"/>
      <c r="L124" s="149" t="s">
        <v>62</v>
      </c>
      <c r="M124" s="150"/>
      <c r="N124" s="150"/>
      <c r="O124" s="157" t="s">
        <v>62</v>
      </c>
      <c r="P124" s="157" t="s">
        <v>62</v>
      </c>
      <c r="Q124" s="157" t="s">
        <v>62</v>
      </c>
      <c r="R124" s="157" t="s">
        <v>62</v>
      </c>
    </row>
    <row r="125" spans="1:20" s="85" customFormat="1" x14ac:dyDescent="0.2">
      <c r="A125" s="333"/>
      <c r="B125" s="148" t="s">
        <v>72</v>
      </c>
      <c r="C125" s="149"/>
      <c r="D125" s="149" t="s">
        <v>62</v>
      </c>
      <c r="E125" s="149"/>
      <c r="F125" s="149"/>
      <c r="G125" s="149">
        <f>G118</f>
        <v>116</v>
      </c>
      <c r="H125" s="149">
        <f t="shared" ref="H125:K125" si="59">H118</f>
        <v>116</v>
      </c>
      <c r="I125" s="149">
        <f t="shared" si="59"/>
        <v>116</v>
      </c>
      <c r="J125" s="149">
        <f t="shared" si="59"/>
        <v>116</v>
      </c>
      <c r="K125" s="149">
        <f t="shared" si="59"/>
        <v>116</v>
      </c>
      <c r="L125" s="149" t="s">
        <v>62</v>
      </c>
      <c r="M125" s="150">
        <v>46022</v>
      </c>
      <c r="N125" s="150">
        <v>46022</v>
      </c>
      <c r="O125" s="156"/>
      <c r="P125" s="157" t="s">
        <v>62</v>
      </c>
      <c r="Q125" s="156"/>
      <c r="R125" s="156"/>
    </row>
    <row r="126" spans="1:20" s="85" customFormat="1" ht="58.5" x14ac:dyDescent="0.25">
      <c r="A126" s="331" t="s">
        <v>156</v>
      </c>
      <c r="B126" s="137" t="s">
        <v>347</v>
      </c>
      <c r="C126" s="142" t="s">
        <v>191</v>
      </c>
      <c r="D126" s="141" t="s">
        <v>333</v>
      </c>
      <c r="E126" s="155" t="s">
        <v>75</v>
      </c>
      <c r="F126" s="149">
        <v>792</v>
      </c>
      <c r="G126" s="149">
        <v>122</v>
      </c>
      <c r="H126" s="149">
        <v>122</v>
      </c>
      <c r="I126" s="149">
        <v>122</v>
      </c>
      <c r="J126" s="149">
        <v>122</v>
      </c>
      <c r="K126" s="149">
        <v>122</v>
      </c>
      <c r="L126" s="142"/>
      <c r="M126" s="142" t="s">
        <v>62</v>
      </c>
      <c r="N126" s="142" t="s">
        <v>62</v>
      </c>
      <c r="O126" s="156">
        <v>1062841.58</v>
      </c>
      <c r="P126" s="156" t="s">
        <v>344</v>
      </c>
      <c r="Q126" s="156">
        <v>547061.67000000004</v>
      </c>
      <c r="R126" s="156">
        <v>514372.23</v>
      </c>
      <c r="S126" s="56"/>
      <c r="T126" s="56"/>
    </row>
    <row r="127" spans="1:20" s="85" customFormat="1" ht="15.75" x14ac:dyDescent="0.2">
      <c r="A127" s="332"/>
      <c r="B127" s="146" t="s">
        <v>70</v>
      </c>
      <c r="C127" s="149"/>
      <c r="D127" s="149" t="s">
        <v>62</v>
      </c>
      <c r="E127" s="149"/>
      <c r="F127" s="149"/>
      <c r="G127" s="149">
        <f>G126</f>
        <v>122</v>
      </c>
      <c r="H127" s="149">
        <f t="shared" ref="H127:K127" si="60">H126</f>
        <v>122</v>
      </c>
      <c r="I127" s="149">
        <f t="shared" si="60"/>
        <v>122</v>
      </c>
      <c r="J127" s="149">
        <f t="shared" si="60"/>
        <v>122</v>
      </c>
      <c r="K127" s="149">
        <f t="shared" si="60"/>
        <v>122</v>
      </c>
      <c r="L127" s="149"/>
      <c r="M127" s="150">
        <v>46022</v>
      </c>
      <c r="N127" s="150">
        <v>46022</v>
      </c>
      <c r="O127" s="156"/>
      <c r="P127" s="157"/>
      <c r="Q127" s="156"/>
      <c r="R127" s="156"/>
    </row>
    <row r="128" spans="1:20" s="85" customFormat="1" ht="14.25" x14ac:dyDescent="0.2">
      <c r="A128" s="332"/>
      <c r="B128" s="147" t="s">
        <v>76</v>
      </c>
      <c r="C128" s="149"/>
      <c r="D128" s="149"/>
      <c r="E128" s="149"/>
      <c r="F128" s="149"/>
      <c r="G128" s="149" t="s">
        <v>62</v>
      </c>
      <c r="H128" s="149"/>
      <c r="I128" s="149" t="s">
        <v>62</v>
      </c>
      <c r="J128" s="149"/>
      <c r="K128" s="149"/>
      <c r="L128" s="149" t="s">
        <v>62</v>
      </c>
      <c r="M128" s="150"/>
      <c r="N128" s="150"/>
      <c r="O128" s="157" t="s">
        <v>62</v>
      </c>
      <c r="P128" s="157" t="s">
        <v>62</v>
      </c>
      <c r="Q128" s="157" t="s">
        <v>62</v>
      </c>
      <c r="R128" s="157" t="s">
        <v>62</v>
      </c>
    </row>
    <row r="129" spans="1:20" s="85" customFormat="1" ht="45" x14ac:dyDescent="0.2">
      <c r="A129" s="332"/>
      <c r="B129" s="148" t="s">
        <v>192</v>
      </c>
      <c r="C129" s="149"/>
      <c r="D129" s="149" t="s">
        <v>62</v>
      </c>
      <c r="E129" s="149"/>
      <c r="F129" s="149"/>
      <c r="G129" s="149">
        <f>G126</f>
        <v>122</v>
      </c>
      <c r="H129" s="149">
        <f t="shared" ref="H129:K129" si="61">H126</f>
        <v>122</v>
      </c>
      <c r="I129" s="149">
        <f t="shared" si="61"/>
        <v>122</v>
      </c>
      <c r="J129" s="149">
        <f t="shared" si="61"/>
        <v>122</v>
      </c>
      <c r="K129" s="149">
        <f t="shared" si="61"/>
        <v>122</v>
      </c>
      <c r="L129" s="149" t="s">
        <v>62</v>
      </c>
      <c r="M129" s="150">
        <v>46022</v>
      </c>
      <c r="N129" s="150">
        <v>46022</v>
      </c>
      <c r="O129" s="156"/>
      <c r="P129" s="157" t="s">
        <v>62</v>
      </c>
      <c r="Q129" s="156"/>
      <c r="R129" s="156"/>
    </row>
    <row r="130" spans="1:20" s="85" customFormat="1" ht="14.25" x14ac:dyDescent="0.2">
      <c r="A130" s="332"/>
      <c r="B130" s="147" t="s">
        <v>193</v>
      </c>
      <c r="C130" s="149"/>
      <c r="D130" s="149"/>
      <c r="E130" s="149"/>
      <c r="F130" s="149"/>
      <c r="G130" s="149" t="s">
        <v>62</v>
      </c>
      <c r="H130" s="149"/>
      <c r="I130" s="149" t="s">
        <v>62</v>
      </c>
      <c r="J130" s="149"/>
      <c r="K130" s="149"/>
      <c r="L130" s="149" t="s">
        <v>62</v>
      </c>
      <c r="M130" s="150"/>
      <c r="N130" s="150"/>
      <c r="O130" s="157" t="s">
        <v>62</v>
      </c>
      <c r="P130" s="157" t="s">
        <v>62</v>
      </c>
      <c r="Q130" s="157" t="s">
        <v>62</v>
      </c>
      <c r="R130" s="157" t="s">
        <v>62</v>
      </c>
    </row>
    <row r="131" spans="1:20" s="85" customFormat="1" ht="45" x14ac:dyDescent="0.2">
      <c r="A131" s="332"/>
      <c r="B131" s="148" t="s">
        <v>330</v>
      </c>
      <c r="C131" s="149"/>
      <c r="D131" s="149" t="s">
        <v>62</v>
      </c>
      <c r="E131" s="149"/>
      <c r="F131" s="149"/>
      <c r="G131" s="149">
        <f>G126</f>
        <v>122</v>
      </c>
      <c r="H131" s="149">
        <f t="shared" ref="H131:I131" si="62">H126</f>
        <v>122</v>
      </c>
      <c r="I131" s="149">
        <f t="shared" si="62"/>
        <v>122</v>
      </c>
      <c r="J131" s="149">
        <f>J126</f>
        <v>122</v>
      </c>
      <c r="K131" s="149">
        <f>K126</f>
        <v>122</v>
      </c>
      <c r="L131" s="149" t="s">
        <v>62</v>
      </c>
      <c r="M131" s="150">
        <v>46022</v>
      </c>
      <c r="N131" s="150">
        <v>46022</v>
      </c>
      <c r="O131" s="156"/>
      <c r="P131" s="157" t="s">
        <v>62</v>
      </c>
      <c r="Q131" s="156"/>
      <c r="R131" s="156"/>
    </row>
    <row r="132" spans="1:20" s="85" customFormat="1" ht="14.25" x14ac:dyDescent="0.2">
      <c r="A132" s="332"/>
      <c r="B132" s="147" t="s">
        <v>71</v>
      </c>
      <c r="C132" s="149"/>
      <c r="D132" s="149"/>
      <c r="E132" s="149"/>
      <c r="F132" s="149"/>
      <c r="G132" s="149" t="s">
        <v>62</v>
      </c>
      <c r="H132" s="149"/>
      <c r="I132" s="149" t="s">
        <v>62</v>
      </c>
      <c r="J132" s="149"/>
      <c r="K132" s="149"/>
      <c r="L132" s="149" t="s">
        <v>62</v>
      </c>
      <c r="M132" s="150"/>
      <c r="N132" s="150"/>
      <c r="O132" s="157" t="s">
        <v>62</v>
      </c>
      <c r="P132" s="157" t="s">
        <v>62</v>
      </c>
      <c r="Q132" s="157" t="s">
        <v>62</v>
      </c>
      <c r="R132" s="157" t="s">
        <v>62</v>
      </c>
    </row>
    <row r="133" spans="1:20" s="85" customFormat="1" x14ac:dyDescent="0.2">
      <c r="A133" s="333"/>
      <c r="B133" s="148" t="s">
        <v>72</v>
      </c>
      <c r="C133" s="149"/>
      <c r="D133" s="149" t="s">
        <v>62</v>
      </c>
      <c r="E133" s="149"/>
      <c r="F133" s="149"/>
      <c r="G133" s="149">
        <f>G126</f>
        <v>122</v>
      </c>
      <c r="H133" s="149">
        <f t="shared" ref="H133:K133" si="63">H126</f>
        <v>122</v>
      </c>
      <c r="I133" s="149">
        <f t="shared" si="63"/>
        <v>122</v>
      </c>
      <c r="J133" s="149">
        <f t="shared" si="63"/>
        <v>122</v>
      </c>
      <c r="K133" s="149">
        <f t="shared" si="63"/>
        <v>122</v>
      </c>
      <c r="L133" s="149" t="s">
        <v>62</v>
      </c>
      <c r="M133" s="150">
        <v>46022</v>
      </c>
      <c r="N133" s="150">
        <v>46022</v>
      </c>
      <c r="O133" s="156"/>
      <c r="P133" s="157" t="s">
        <v>62</v>
      </c>
      <c r="Q133" s="156"/>
      <c r="R133" s="156"/>
    </row>
    <row r="134" spans="1:20" s="85" customFormat="1" ht="58.5" x14ac:dyDescent="0.25">
      <c r="A134" s="331" t="s">
        <v>155</v>
      </c>
      <c r="B134" s="137" t="s">
        <v>347</v>
      </c>
      <c r="C134" s="142" t="s">
        <v>191</v>
      </c>
      <c r="D134" s="141" t="s">
        <v>333</v>
      </c>
      <c r="E134" s="155" t="s">
        <v>75</v>
      </c>
      <c r="F134" s="149">
        <v>792</v>
      </c>
      <c r="G134" s="149">
        <v>135</v>
      </c>
      <c r="H134" s="149">
        <v>135</v>
      </c>
      <c r="I134" s="149">
        <v>135</v>
      </c>
      <c r="J134" s="149">
        <v>135</v>
      </c>
      <c r="K134" s="149">
        <v>135</v>
      </c>
      <c r="L134" s="142"/>
      <c r="M134" s="142" t="s">
        <v>62</v>
      </c>
      <c r="N134" s="142" t="s">
        <v>62</v>
      </c>
      <c r="O134" s="156">
        <v>982447.65</v>
      </c>
      <c r="P134" s="156" t="s">
        <v>344</v>
      </c>
      <c r="Q134" s="156">
        <v>558055.43999999994</v>
      </c>
      <c r="R134" s="156">
        <v>375993.42</v>
      </c>
      <c r="S134" s="56"/>
      <c r="T134" s="56"/>
    </row>
    <row r="135" spans="1:20" s="85" customFormat="1" ht="15.75" x14ac:dyDescent="0.2">
      <c r="A135" s="332"/>
      <c r="B135" s="146" t="s">
        <v>70</v>
      </c>
      <c r="C135" s="149"/>
      <c r="D135" s="149" t="s">
        <v>62</v>
      </c>
      <c r="E135" s="149"/>
      <c r="F135" s="149"/>
      <c r="G135" s="149">
        <f>G134</f>
        <v>135</v>
      </c>
      <c r="H135" s="149">
        <f t="shared" ref="H135:K135" si="64">H134</f>
        <v>135</v>
      </c>
      <c r="I135" s="149">
        <f t="shared" si="64"/>
        <v>135</v>
      </c>
      <c r="J135" s="149">
        <f t="shared" si="64"/>
        <v>135</v>
      </c>
      <c r="K135" s="149">
        <f t="shared" si="64"/>
        <v>135</v>
      </c>
      <c r="L135" s="149"/>
      <c r="M135" s="150">
        <v>46022</v>
      </c>
      <c r="N135" s="150">
        <v>46022</v>
      </c>
      <c r="O135" s="156"/>
      <c r="P135" s="157"/>
      <c r="Q135" s="156"/>
      <c r="R135" s="156"/>
    </row>
    <row r="136" spans="1:20" s="85" customFormat="1" ht="14.25" x14ac:dyDescent="0.2">
      <c r="A136" s="332"/>
      <c r="B136" s="147" t="s">
        <v>76</v>
      </c>
      <c r="C136" s="149"/>
      <c r="D136" s="149"/>
      <c r="E136" s="149"/>
      <c r="F136" s="149"/>
      <c r="G136" s="149" t="s">
        <v>62</v>
      </c>
      <c r="H136" s="149"/>
      <c r="I136" s="149" t="s">
        <v>62</v>
      </c>
      <c r="J136" s="149"/>
      <c r="K136" s="149"/>
      <c r="L136" s="149" t="s">
        <v>62</v>
      </c>
      <c r="M136" s="150"/>
      <c r="N136" s="150"/>
      <c r="O136" s="157" t="s">
        <v>62</v>
      </c>
      <c r="P136" s="157" t="s">
        <v>62</v>
      </c>
      <c r="Q136" s="157" t="s">
        <v>62</v>
      </c>
      <c r="R136" s="157" t="s">
        <v>62</v>
      </c>
    </row>
    <row r="137" spans="1:20" s="85" customFormat="1" ht="45" x14ac:dyDescent="0.2">
      <c r="A137" s="332"/>
      <c r="B137" s="148" t="s">
        <v>192</v>
      </c>
      <c r="C137" s="149"/>
      <c r="D137" s="149" t="s">
        <v>62</v>
      </c>
      <c r="E137" s="149"/>
      <c r="F137" s="149"/>
      <c r="G137" s="149">
        <f>G134</f>
        <v>135</v>
      </c>
      <c r="H137" s="149">
        <f t="shared" ref="H137:K137" si="65">H134</f>
        <v>135</v>
      </c>
      <c r="I137" s="149">
        <f t="shared" si="65"/>
        <v>135</v>
      </c>
      <c r="J137" s="149">
        <f t="shared" si="65"/>
        <v>135</v>
      </c>
      <c r="K137" s="149">
        <f t="shared" si="65"/>
        <v>135</v>
      </c>
      <c r="L137" s="149" t="s">
        <v>62</v>
      </c>
      <c r="M137" s="150">
        <v>46022</v>
      </c>
      <c r="N137" s="150">
        <v>46022</v>
      </c>
      <c r="O137" s="156"/>
      <c r="P137" s="157" t="s">
        <v>62</v>
      </c>
      <c r="Q137" s="156"/>
      <c r="R137" s="156"/>
    </row>
    <row r="138" spans="1:20" s="85" customFormat="1" ht="14.25" x14ac:dyDescent="0.2">
      <c r="A138" s="332"/>
      <c r="B138" s="147" t="s">
        <v>193</v>
      </c>
      <c r="C138" s="149"/>
      <c r="D138" s="149"/>
      <c r="E138" s="149"/>
      <c r="F138" s="149"/>
      <c r="G138" s="149" t="s">
        <v>62</v>
      </c>
      <c r="H138" s="149"/>
      <c r="I138" s="149" t="s">
        <v>62</v>
      </c>
      <c r="J138" s="149"/>
      <c r="K138" s="149"/>
      <c r="L138" s="149" t="s">
        <v>62</v>
      </c>
      <c r="M138" s="150"/>
      <c r="N138" s="150"/>
      <c r="O138" s="157" t="s">
        <v>62</v>
      </c>
      <c r="P138" s="157" t="s">
        <v>62</v>
      </c>
      <c r="Q138" s="157" t="s">
        <v>62</v>
      </c>
      <c r="R138" s="157" t="s">
        <v>62</v>
      </c>
    </row>
    <row r="139" spans="1:20" s="85" customFormat="1" ht="45" x14ac:dyDescent="0.2">
      <c r="A139" s="332"/>
      <c r="B139" s="148" t="s">
        <v>330</v>
      </c>
      <c r="C139" s="149"/>
      <c r="D139" s="149" t="s">
        <v>62</v>
      </c>
      <c r="E139" s="149"/>
      <c r="F139" s="149"/>
      <c r="G139" s="149">
        <f>G134</f>
        <v>135</v>
      </c>
      <c r="H139" s="149">
        <f t="shared" ref="H139:I139" si="66">H134</f>
        <v>135</v>
      </c>
      <c r="I139" s="149">
        <f t="shared" si="66"/>
        <v>135</v>
      </c>
      <c r="J139" s="149">
        <f>J134</f>
        <v>135</v>
      </c>
      <c r="K139" s="149">
        <f>K134</f>
        <v>135</v>
      </c>
      <c r="L139" s="149" t="s">
        <v>62</v>
      </c>
      <c r="M139" s="150">
        <v>46022</v>
      </c>
      <c r="N139" s="150">
        <v>46022</v>
      </c>
      <c r="O139" s="156"/>
      <c r="P139" s="157" t="s">
        <v>62</v>
      </c>
      <c r="Q139" s="156"/>
      <c r="R139" s="156"/>
    </row>
    <row r="140" spans="1:20" s="85" customFormat="1" ht="14.25" x14ac:dyDescent="0.2">
      <c r="A140" s="332"/>
      <c r="B140" s="147" t="s">
        <v>71</v>
      </c>
      <c r="C140" s="149"/>
      <c r="D140" s="149"/>
      <c r="E140" s="149"/>
      <c r="F140" s="149"/>
      <c r="G140" s="149" t="s">
        <v>62</v>
      </c>
      <c r="H140" s="149"/>
      <c r="I140" s="149" t="s">
        <v>62</v>
      </c>
      <c r="J140" s="149"/>
      <c r="K140" s="149"/>
      <c r="L140" s="149" t="s">
        <v>62</v>
      </c>
      <c r="M140" s="150"/>
      <c r="N140" s="150"/>
      <c r="O140" s="157" t="s">
        <v>62</v>
      </c>
      <c r="P140" s="157" t="s">
        <v>62</v>
      </c>
      <c r="Q140" s="157" t="s">
        <v>62</v>
      </c>
      <c r="R140" s="157" t="s">
        <v>62</v>
      </c>
    </row>
    <row r="141" spans="1:20" s="85" customFormat="1" x14ac:dyDescent="0.2">
      <c r="A141" s="333"/>
      <c r="B141" s="148" t="s">
        <v>72</v>
      </c>
      <c r="C141" s="149"/>
      <c r="D141" s="149" t="s">
        <v>62</v>
      </c>
      <c r="E141" s="149"/>
      <c r="F141" s="149"/>
      <c r="G141" s="149">
        <f>G134</f>
        <v>135</v>
      </c>
      <c r="H141" s="149">
        <f t="shared" ref="H141:K141" si="67">H134</f>
        <v>135</v>
      </c>
      <c r="I141" s="149">
        <f t="shared" si="67"/>
        <v>135</v>
      </c>
      <c r="J141" s="149">
        <f t="shared" si="67"/>
        <v>135</v>
      </c>
      <c r="K141" s="149">
        <f t="shared" si="67"/>
        <v>135</v>
      </c>
      <c r="L141" s="149" t="s">
        <v>62</v>
      </c>
      <c r="M141" s="150">
        <v>46022</v>
      </c>
      <c r="N141" s="150">
        <v>46022</v>
      </c>
      <c r="O141" s="156"/>
      <c r="P141" s="157" t="s">
        <v>62</v>
      </c>
      <c r="Q141" s="156"/>
      <c r="R141" s="156"/>
    </row>
    <row r="142" spans="1:20" s="85" customFormat="1" ht="58.5" x14ac:dyDescent="0.25">
      <c r="A142" s="331" t="s">
        <v>154</v>
      </c>
      <c r="B142" s="137" t="s">
        <v>347</v>
      </c>
      <c r="C142" s="142" t="s">
        <v>191</v>
      </c>
      <c r="D142" s="141" t="s">
        <v>333</v>
      </c>
      <c r="E142" s="155" t="s">
        <v>75</v>
      </c>
      <c r="F142" s="149">
        <v>792</v>
      </c>
      <c r="G142" s="149">
        <v>48</v>
      </c>
      <c r="H142" s="149">
        <v>48</v>
      </c>
      <c r="I142" s="149">
        <v>48</v>
      </c>
      <c r="J142" s="149">
        <v>48</v>
      </c>
      <c r="K142" s="149">
        <v>48</v>
      </c>
      <c r="L142" s="142"/>
      <c r="M142" s="142" t="s">
        <v>62</v>
      </c>
      <c r="N142" s="142" t="s">
        <v>62</v>
      </c>
      <c r="O142" s="156">
        <v>397314.72</v>
      </c>
      <c r="P142" s="156" t="s">
        <v>344</v>
      </c>
      <c r="Q142" s="156">
        <v>188969.61</v>
      </c>
      <c r="R142" s="156">
        <v>180245.94</v>
      </c>
      <c r="S142" s="56"/>
      <c r="T142" s="56"/>
    </row>
    <row r="143" spans="1:20" s="85" customFormat="1" ht="15.75" x14ac:dyDescent="0.2">
      <c r="A143" s="332"/>
      <c r="B143" s="146" t="s">
        <v>70</v>
      </c>
      <c r="C143" s="149"/>
      <c r="D143" s="149" t="s">
        <v>62</v>
      </c>
      <c r="E143" s="149"/>
      <c r="F143" s="149"/>
      <c r="G143" s="149">
        <f>G142</f>
        <v>48</v>
      </c>
      <c r="H143" s="149">
        <f t="shared" ref="H143:K143" si="68">H142</f>
        <v>48</v>
      </c>
      <c r="I143" s="149">
        <f t="shared" si="68"/>
        <v>48</v>
      </c>
      <c r="J143" s="149">
        <f t="shared" si="68"/>
        <v>48</v>
      </c>
      <c r="K143" s="149">
        <f t="shared" si="68"/>
        <v>48</v>
      </c>
      <c r="L143" s="149"/>
      <c r="M143" s="150">
        <v>46022</v>
      </c>
      <c r="N143" s="150">
        <v>46022</v>
      </c>
      <c r="O143" s="156"/>
      <c r="P143" s="157"/>
      <c r="Q143" s="156"/>
      <c r="R143" s="156"/>
    </row>
    <row r="144" spans="1:20" s="85" customFormat="1" ht="14.25" x14ac:dyDescent="0.2">
      <c r="A144" s="332"/>
      <c r="B144" s="147" t="s">
        <v>76</v>
      </c>
      <c r="C144" s="149"/>
      <c r="D144" s="149"/>
      <c r="E144" s="149"/>
      <c r="F144" s="149"/>
      <c r="G144" s="149" t="s">
        <v>62</v>
      </c>
      <c r="H144" s="149"/>
      <c r="I144" s="149" t="s">
        <v>62</v>
      </c>
      <c r="J144" s="149"/>
      <c r="K144" s="149"/>
      <c r="L144" s="149" t="s">
        <v>62</v>
      </c>
      <c r="M144" s="150"/>
      <c r="N144" s="150"/>
      <c r="O144" s="157" t="s">
        <v>62</v>
      </c>
      <c r="P144" s="157" t="s">
        <v>62</v>
      </c>
      <c r="Q144" s="157" t="s">
        <v>62</v>
      </c>
      <c r="R144" s="157" t="s">
        <v>62</v>
      </c>
    </row>
    <row r="145" spans="1:20" s="85" customFormat="1" ht="45" x14ac:dyDescent="0.2">
      <c r="A145" s="332"/>
      <c r="B145" s="148" t="s">
        <v>192</v>
      </c>
      <c r="C145" s="149"/>
      <c r="D145" s="149" t="s">
        <v>62</v>
      </c>
      <c r="E145" s="149"/>
      <c r="F145" s="149"/>
      <c r="G145" s="149">
        <f>G142</f>
        <v>48</v>
      </c>
      <c r="H145" s="149">
        <f t="shared" ref="H145:K145" si="69">H142</f>
        <v>48</v>
      </c>
      <c r="I145" s="149">
        <f t="shared" si="69"/>
        <v>48</v>
      </c>
      <c r="J145" s="149">
        <f t="shared" si="69"/>
        <v>48</v>
      </c>
      <c r="K145" s="149">
        <f t="shared" si="69"/>
        <v>48</v>
      </c>
      <c r="L145" s="149" t="s">
        <v>62</v>
      </c>
      <c r="M145" s="150">
        <v>46022</v>
      </c>
      <c r="N145" s="150">
        <v>46022</v>
      </c>
      <c r="O145" s="156"/>
      <c r="P145" s="157" t="s">
        <v>62</v>
      </c>
      <c r="Q145" s="156"/>
      <c r="R145" s="156"/>
    </row>
    <row r="146" spans="1:20" s="85" customFormat="1" ht="14.25" x14ac:dyDescent="0.2">
      <c r="A146" s="332"/>
      <c r="B146" s="147" t="s">
        <v>193</v>
      </c>
      <c r="C146" s="149"/>
      <c r="D146" s="149"/>
      <c r="E146" s="149"/>
      <c r="F146" s="149"/>
      <c r="G146" s="149" t="s">
        <v>62</v>
      </c>
      <c r="H146" s="149"/>
      <c r="I146" s="149" t="s">
        <v>62</v>
      </c>
      <c r="J146" s="149"/>
      <c r="K146" s="149"/>
      <c r="L146" s="149" t="s">
        <v>62</v>
      </c>
      <c r="M146" s="150"/>
      <c r="N146" s="150"/>
      <c r="O146" s="157" t="s">
        <v>62</v>
      </c>
      <c r="P146" s="157" t="s">
        <v>62</v>
      </c>
      <c r="Q146" s="157" t="s">
        <v>62</v>
      </c>
      <c r="R146" s="157" t="s">
        <v>62</v>
      </c>
    </row>
    <row r="147" spans="1:20" s="85" customFormat="1" ht="45" x14ac:dyDescent="0.2">
      <c r="A147" s="332"/>
      <c r="B147" s="148" t="s">
        <v>330</v>
      </c>
      <c r="C147" s="149"/>
      <c r="D147" s="149" t="s">
        <v>62</v>
      </c>
      <c r="E147" s="149"/>
      <c r="F147" s="149"/>
      <c r="G147" s="149">
        <f>G142</f>
        <v>48</v>
      </c>
      <c r="H147" s="149">
        <f t="shared" ref="H147:I147" si="70">H142</f>
        <v>48</v>
      </c>
      <c r="I147" s="149">
        <f t="shared" si="70"/>
        <v>48</v>
      </c>
      <c r="J147" s="149">
        <f>J142</f>
        <v>48</v>
      </c>
      <c r="K147" s="149">
        <f>K142</f>
        <v>48</v>
      </c>
      <c r="L147" s="149" t="s">
        <v>62</v>
      </c>
      <c r="M147" s="150">
        <v>46022</v>
      </c>
      <c r="N147" s="150">
        <v>46022</v>
      </c>
      <c r="O147" s="156"/>
      <c r="P147" s="157" t="s">
        <v>62</v>
      </c>
      <c r="Q147" s="156"/>
      <c r="R147" s="156"/>
    </row>
    <row r="148" spans="1:20" s="85" customFormat="1" ht="14.25" x14ac:dyDescent="0.2">
      <c r="A148" s="332"/>
      <c r="B148" s="147" t="s">
        <v>71</v>
      </c>
      <c r="C148" s="149"/>
      <c r="D148" s="149"/>
      <c r="E148" s="149"/>
      <c r="F148" s="149"/>
      <c r="G148" s="149" t="s">
        <v>62</v>
      </c>
      <c r="H148" s="149"/>
      <c r="I148" s="149" t="s">
        <v>62</v>
      </c>
      <c r="J148" s="149"/>
      <c r="K148" s="149"/>
      <c r="L148" s="149" t="s">
        <v>62</v>
      </c>
      <c r="M148" s="150"/>
      <c r="N148" s="150"/>
      <c r="O148" s="157" t="s">
        <v>62</v>
      </c>
      <c r="P148" s="157" t="s">
        <v>62</v>
      </c>
      <c r="Q148" s="157" t="s">
        <v>62</v>
      </c>
      <c r="R148" s="157" t="s">
        <v>62</v>
      </c>
    </row>
    <row r="149" spans="1:20" s="85" customFormat="1" x14ac:dyDescent="0.2">
      <c r="A149" s="333"/>
      <c r="B149" s="148" t="s">
        <v>72</v>
      </c>
      <c r="C149" s="149"/>
      <c r="D149" s="149" t="s">
        <v>62</v>
      </c>
      <c r="E149" s="149"/>
      <c r="F149" s="149"/>
      <c r="G149" s="149">
        <f>G142</f>
        <v>48</v>
      </c>
      <c r="H149" s="149">
        <f t="shared" ref="H149:K149" si="71">H142</f>
        <v>48</v>
      </c>
      <c r="I149" s="149">
        <f t="shared" si="71"/>
        <v>48</v>
      </c>
      <c r="J149" s="149">
        <f t="shared" si="71"/>
        <v>48</v>
      </c>
      <c r="K149" s="149">
        <f t="shared" si="71"/>
        <v>48</v>
      </c>
      <c r="L149" s="149" t="s">
        <v>62</v>
      </c>
      <c r="M149" s="150">
        <v>46022</v>
      </c>
      <c r="N149" s="150">
        <v>46022</v>
      </c>
      <c r="O149" s="156"/>
      <c r="P149" s="157" t="s">
        <v>62</v>
      </c>
      <c r="Q149" s="156"/>
      <c r="R149" s="156"/>
    </row>
    <row r="150" spans="1:20" s="85" customFormat="1" ht="58.5" x14ac:dyDescent="0.25">
      <c r="A150" s="331" t="s">
        <v>153</v>
      </c>
      <c r="B150" s="137" t="s">
        <v>347</v>
      </c>
      <c r="C150" s="142" t="s">
        <v>191</v>
      </c>
      <c r="D150" s="141" t="s">
        <v>333</v>
      </c>
      <c r="E150" s="155" t="s">
        <v>75</v>
      </c>
      <c r="F150" s="149">
        <v>792</v>
      </c>
      <c r="G150" s="149">
        <v>263</v>
      </c>
      <c r="H150" s="149">
        <v>263</v>
      </c>
      <c r="I150" s="149">
        <v>263</v>
      </c>
      <c r="J150" s="149">
        <v>263</v>
      </c>
      <c r="K150" s="149">
        <v>263</v>
      </c>
      <c r="L150" s="142"/>
      <c r="M150" s="142" t="s">
        <v>62</v>
      </c>
      <c r="N150" s="142" t="s">
        <v>62</v>
      </c>
      <c r="O150" s="156">
        <v>1683953.57</v>
      </c>
      <c r="P150" s="156" t="s">
        <v>62</v>
      </c>
      <c r="Q150" s="156">
        <v>824991.58</v>
      </c>
      <c r="R150" s="156">
        <v>481390.92</v>
      </c>
      <c r="S150" s="56"/>
      <c r="T150" s="56"/>
    </row>
    <row r="151" spans="1:20" s="85" customFormat="1" ht="15.75" x14ac:dyDescent="0.2">
      <c r="A151" s="332"/>
      <c r="B151" s="146" t="s">
        <v>70</v>
      </c>
      <c r="C151" s="149"/>
      <c r="D151" s="149" t="s">
        <v>62</v>
      </c>
      <c r="E151" s="149"/>
      <c r="F151" s="149"/>
      <c r="G151" s="149">
        <f>G150</f>
        <v>263</v>
      </c>
      <c r="H151" s="149">
        <f t="shared" ref="H151:K151" si="72">H150</f>
        <v>263</v>
      </c>
      <c r="I151" s="149">
        <f t="shared" si="72"/>
        <v>263</v>
      </c>
      <c r="J151" s="149">
        <f t="shared" si="72"/>
        <v>263</v>
      </c>
      <c r="K151" s="149">
        <f t="shared" si="72"/>
        <v>263</v>
      </c>
      <c r="L151" s="149"/>
      <c r="M151" s="150">
        <v>46022</v>
      </c>
      <c r="N151" s="150">
        <v>46022</v>
      </c>
      <c r="O151" s="156"/>
      <c r="P151" s="157"/>
      <c r="Q151" s="156"/>
      <c r="R151" s="156"/>
    </row>
    <row r="152" spans="1:20" s="85" customFormat="1" ht="14.25" x14ac:dyDescent="0.2">
      <c r="A152" s="332"/>
      <c r="B152" s="147" t="s">
        <v>76</v>
      </c>
      <c r="C152" s="149"/>
      <c r="D152" s="149"/>
      <c r="E152" s="149"/>
      <c r="F152" s="149"/>
      <c r="G152" s="149" t="s">
        <v>62</v>
      </c>
      <c r="H152" s="149"/>
      <c r="I152" s="149" t="s">
        <v>62</v>
      </c>
      <c r="J152" s="149"/>
      <c r="K152" s="149"/>
      <c r="L152" s="149" t="s">
        <v>62</v>
      </c>
      <c r="M152" s="150"/>
      <c r="N152" s="150"/>
      <c r="O152" s="157" t="s">
        <v>62</v>
      </c>
      <c r="P152" s="157" t="s">
        <v>62</v>
      </c>
      <c r="Q152" s="157" t="s">
        <v>62</v>
      </c>
      <c r="R152" s="157" t="s">
        <v>62</v>
      </c>
    </row>
    <row r="153" spans="1:20" s="85" customFormat="1" ht="45" x14ac:dyDescent="0.2">
      <c r="A153" s="332"/>
      <c r="B153" s="148" t="s">
        <v>192</v>
      </c>
      <c r="C153" s="149"/>
      <c r="D153" s="149" t="s">
        <v>62</v>
      </c>
      <c r="E153" s="149"/>
      <c r="F153" s="149"/>
      <c r="G153" s="149">
        <f>G150</f>
        <v>263</v>
      </c>
      <c r="H153" s="149">
        <f t="shared" ref="H153:K153" si="73">H150</f>
        <v>263</v>
      </c>
      <c r="I153" s="149">
        <f t="shared" si="73"/>
        <v>263</v>
      </c>
      <c r="J153" s="149">
        <f t="shared" si="73"/>
        <v>263</v>
      </c>
      <c r="K153" s="149">
        <f t="shared" si="73"/>
        <v>263</v>
      </c>
      <c r="L153" s="149" t="s">
        <v>62</v>
      </c>
      <c r="M153" s="150">
        <v>46022</v>
      </c>
      <c r="N153" s="150">
        <v>46022</v>
      </c>
      <c r="O153" s="156"/>
      <c r="P153" s="157" t="s">
        <v>62</v>
      </c>
      <c r="Q153" s="156"/>
      <c r="R153" s="156"/>
    </row>
    <row r="154" spans="1:20" s="85" customFormat="1" ht="14.25" x14ac:dyDescent="0.2">
      <c r="A154" s="332"/>
      <c r="B154" s="147" t="s">
        <v>193</v>
      </c>
      <c r="C154" s="149"/>
      <c r="D154" s="149"/>
      <c r="E154" s="149"/>
      <c r="F154" s="149"/>
      <c r="G154" s="149" t="s">
        <v>62</v>
      </c>
      <c r="H154" s="149"/>
      <c r="I154" s="149" t="s">
        <v>62</v>
      </c>
      <c r="J154" s="149"/>
      <c r="K154" s="149"/>
      <c r="L154" s="149" t="s">
        <v>62</v>
      </c>
      <c r="M154" s="150"/>
      <c r="N154" s="150"/>
      <c r="O154" s="157" t="s">
        <v>62</v>
      </c>
      <c r="P154" s="157" t="s">
        <v>62</v>
      </c>
      <c r="Q154" s="157" t="s">
        <v>62</v>
      </c>
      <c r="R154" s="157" t="s">
        <v>62</v>
      </c>
    </row>
    <row r="155" spans="1:20" s="85" customFormat="1" ht="45" x14ac:dyDescent="0.2">
      <c r="A155" s="332"/>
      <c r="B155" s="148" t="s">
        <v>330</v>
      </c>
      <c r="C155" s="149"/>
      <c r="D155" s="149" t="s">
        <v>62</v>
      </c>
      <c r="E155" s="149"/>
      <c r="F155" s="149"/>
      <c r="G155" s="149">
        <f>G150</f>
        <v>263</v>
      </c>
      <c r="H155" s="149">
        <f t="shared" ref="H155:I155" si="74">H150</f>
        <v>263</v>
      </c>
      <c r="I155" s="149">
        <f t="shared" si="74"/>
        <v>263</v>
      </c>
      <c r="J155" s="149">
        <f>J150</f>
        <v>263</v>
      </c>
      <c r="K155" s="149">
        <f>K150</f>
        <v>263</v>
      </c>
      <c r="L155" s="149" t="s">
        <v>62</v>
      </c>
      <c r="M155" s="150">
        <v>46022</v>
      </c>
      <c r="N155" s="150">
        <v>46022</v>
      </c>
      <c r="O155" s="156"/>
      <c r="P155" s="157" t="s">
        <v>62</v>
      </c>
      <c r="Q155" s="156"/>
      <c r="R155" s="156"/>
    </row>
    <row r="156" spans="1:20" s="85" customFormat="1" ht="14.25" x14ac:dyDescent="0.2">
      <c r="A156" s="332"/>
      <c r="B156" s="147" t="s">
        <v>71</v>
      </c>
      <c r="C156" s="149"/>
      <c r="D156" s="149"/>
      <c r="E156" s="149"/>
      <c r="F156" s="149"/>
      <c r="G156" s="149" t="s">
        <v>62</v>
      </c>
      <c r="H156" s="149"/>
      <c r="I156" s="149" t="s">
        <v>62</v>
      </c>
      <c r="J156" s="149"/>
      <c r="K156" s="149"/>
      <c r="L156" s="149" t="s">
        <v>62</v>
      </c>
      <c r="M156" s="150"/>
      <c r="N156" s="150"/>
      <c r="O156" s="157" t="s">
        <v>62</v>
      </c>
      <c r="P156" s="157" t="s">
        <v>62</v>
      </c>
      <c r="Q156" s="157" t="s">
        <v>62</v>
      </c>
      <c r="R156" s="157" t="s">
        <v>62</v>
      </c>
    </row>
    <row r="157" spans="1:20" s="85" customFormat="1" x14ac:dyDescent="0.2">
      <c r="A157" s="333"/>
      <c r="B157" s="148" t="s">
        <v>72</v>
      </c>
      <c r="C157" s="149"/>
      <c r="D157" s="149" t="s">
        <v>62</v>
      </c>
      <c r="E157" s="149"/>
      <c r="F157" s="149"/>
      <c r="G157" s="149">
        <f>G150</f>
        <v>263</v>
      </c>
      <c r="H157" s="149">
        <f t="shared" ref="H157:K157" si="75">H150</f>
        <v>263</v>
      </c>
      <c r="I157" s="149">
        <f t="shared" si="75"/>
        <v>263</v>
      </c>
      <c r="J157" s="149">
        <f t="shared" si="75"/>
        <v>263</v>
      </c>
      <c r="K157" s="149">
        <f t="shared" si="75"/>
        <v>263</v>
      </c>
      <c r="L157" s="149" t="s">
        <v>62</v>
      </c>
      <c r="M157" s="150">
        <v>46022</v>
      </c>
      <c r="N157" s="150">
        <v>46022</v>
      </c>
      <c r="O157" s="156"/>
      <c r="P157" s="157" t="s">
        <v>62</v>
      </c>
      <c r="Q157" s="156"/>
      <c r="R157" s="156"/>
    </row>
    <row r="158" spans="1:20" s="85" customFormat="1" ht="58.5" x14ac:dyDescent="0.25">
      <c r="A158" s="331" t="s">
        <v>152</v>
      </c>
      <c r="B158" s="137" t="s">
        <v>347</v>
      </c>
      <c r="C158" s="142" t="s">
        <v>191</v>
      </c>
      <c r="D158" s="141" t="s">
        <v>333</v>
      </c>
      <c r="E158" s="155" t="s">
        <v>75</v>
      </c>
      <c r="F158" s="149">
        <v>792</v>
      </c>
      <c r="G158" s="149">
        <v>58</v>
      </c>
      <c r="H158" s="149">
        <v>58</v>
      </c>
      <c r="I158" s="149">
        <v>58</v>
      </c>
      <c r="J158" s="149">
        <v>58</v>
      </c>
      <c r="K158" s="149">
        <v>58</v>
      </c>
      <c r="L158" s="142"/>
      <c r="M158" s="142" t="s">
        <v>62</v>
      </c>
      <c r="N158" s="142" t="s">
        <v>62</v>
      </c>
      <c r="O158" s="156">
        <v>457088.62</v>
      </c>
      <c r="P158" s="156"/>
      <c r="Q158" s="156">
        <v>257169.9</v>
      </c>
      <c r="R158" s="156">
        <v>187056.24</v>
      </c>
      <c r="S158" s="56"/>
      <c r="T158" s="56"/>
    </row>
    <row r="159" spans="1:20" s="85" customFormat="1" ht="15.75" x14ac:dyDescent="0.2">
      <c r="A159" s="332"/>
      <c r="B159" s="146" t="s">
        <v>70</v>
      </c>
      <c r="C159" s="149"/>
      <c r="D159" s="149" t="s">
        <v>62</v>
      </c>
      <c r="E159" s="149"/>
      <c r="F159" s="149"/>
      <c r="G159" s="149">
        <f>G158</f>
        <v>58</v>
      </c>
      <c r="H159" s="149">
        <f t="shared" ref="H159:K159" si="76">H158</f>
        <v>58</v>
      </c>
      <c r="I159" s="149">
        <f t="shared" si="76"/>
        <v>58</v>
      </c>
      <c r="J159" s="149">
        <f t="shared" si="76"/>
        <v>58</v>
      </c>
      <c r="K159" s="149">
        <f t="shared" si="76"/>
        <v>58</v>
      </c>
      <c r="L159" s="149"/>
      <c r="M159" s="150">
        <v>46022</v>
      </c>
      <c r="N159" s="150">
        <v>46022</v>
      </c>
      <c r="O159" s="156"/>
      <c r="P159" s="157"/>
      <c r="Q159" s="156"/>
      <c r="R159" s="156"/>
    </row>
    <row r="160" spans="1:20" s="85" customFormat="1" ht="14.25" x14ac:dyDescent="0.2">
      <c r="A160" s="332"/>
      <c r="B160" s="147" t="s">
        <v>76</v>
      </c>
      <c r="C160" s="149"/>
      <c r="D160" s="149"/>
      <c r="E160" s="149"/>
      <c r="F160" s="149"/>
      <c r="G160" s="149" t="s">
        <v>62</v>
      </c>
      <c r="H160" s="149"/>
      <c r="I160" s="149" t="s">
        <v>62</v>
      </c>
      <c r="J160" s="149"/>
      <c r="K160" s="149"/>
      <c r="L160" s="149" t="s">
        <v>62</v>
      </c>
      <c r="M160" s="150"/>
      <c r="N160" s="150"/>
      <c r="O160" s="157" t="s">
        <v>62</v>
      </c>
      <c r="P160" s="157" t="s">
        <v>62</v>
      </c>
      <c r="Q160" s="157" t="s">
        <v>62</v>
      </c>
      <c r="R160" s="157" t="s">
        <v>62</v>
      </c>
    </row>
    <row r="161" spans="1:20" s="85" customFormat="1" ht="45" x14ac:dyDescent="0.2">
      <c r="A161" s="332"/>
      <c r="B161" s="148" t="s">
        <v>192</v>
      </c>
      <c r="C161" s="149"/>
      <c r="D161" s="149" t="s">
        <v>62</v>
      </c>
      <c r="E161" s="149"/>
      <c r="F161" s="149"/>
      <c r="G161" s="149">
        <f>G158</f>
        <v>58</v>
      </c>
      <c r="H161" s="149">
        <f t="shared" ref="H161:K161" si="77">H158</f>
        <v>58</v>
      </c>
      <c r="I161" s="149">
        <f t="shared" si="77"/>
        <v>58</v>
      </c>
      <c r="J161" s="149">
        <f t="shared" si="77"/>
        <v>58</v>
      </c>
      <c r="K161" s="149">
        <f t="shared" si="77"/>
        <v>58</v>
      </c>
      <c r="L161" s="149" t="s">
        <v>62</v>
      </c>
      <c r="M161" s="150">
        <v>46022</v>
      </c>
      <c r="N161" s="150">
        <v>46022</v>
      </c>
      <c r="O161" s="156"/>
      <c r="P161" s="157" t="s">
        <v>62</v>
      </c>
      <c r="Q161" s="156"/>
      <c r="R161" s="156"/>
    </row>
    <row r="162" spans="1:20" s="85" customFormat="1" ht="14.25" x14ac:dyDescent="0.2">
      <c r="A162" s="332"/>
      <c r="B162" s="147" t="s">
        <v>193</v>
      </c>
      <c r="C162" s="149"/>
      <c r="D162" s="149"/>
      <c r="E162" s="149"/>
      <c r="F162" s="149"/>
      <c r="G162" s="149" t="s">
        <v>62</v>
      </c>
      <c r="H162" s="149"/>
      <c r="I162" s="149" t="s">
        <v>62</v>
      </c>
      <c r="J162" s="149"/>
      <c r="K162" s="149"/>
      <c r="L162" s="149" t="s">
        <v>62</v>
      </c>
      <c r="M162" s="150"/>
      <c r="N162" s="150"/>
      <c r="O162" s="157" t="s">
        <v>62</v>
      </c>
      <c r="P162" s="157" t="s">
        <v>62</v>
      </c>
      <c r="Q162" s="157" t="s">
        <v>62</v>
      </c>
      <c r="R162" s="157" t="s">
        <v>62</v>
      </c>
    </row>
    <row r="163" spans="1:20" s="85" customFormat="1" ht="45" x14ac:dyDescent="0.2">
      <c r="A163" s="332"/>
      <c r="B163" s="148" t="s">
        <v>330</v>
      </c>
      <c r="C163" s="149"/>
      <c r="D163" s="149" t="s">
        <v>62</v>
      </c>
      <c r="E163" s="149"/>
      <c r="F163" s="149"/>
      <c r="G163" s="149">
        <f>G158</f>
        <v>58</v>
      </c>
      <c r="H163" s="149">
        <f t="shared" ref="H163:I163" si="78">H158</f>
        <v>58</v>
      </c>
      <c r="I163" s="149">
        <f t="shared" si="78"/>
        <v>58</v>
      </c>
      <c r="J163" s="149">
        <f>J158</f>
        <v>58</v>
      </c>
      <c r="K163" s="149">
        <f>K158</f>
        <v>58</v>
      </c>
      <c r="L163" s="149" t="s">
        <v>62</v>
      </c>
      <c r="M163" s="150">
        <v>46022</v>
      </c>
      <c r="N163" s="150">
        <v>46022</v>
      </c>
      <c r="O163" s="156"/>
      <c r="P163" s="157" t="s">
        <v>62</v>
      </c>
      <c r="Q163" s="156"/>
      <c r="R163" s="156"/>
    </row>
    <row r="164" spans="1:20" s="85" customFormat="1" ht="14.25" x14ac:dyDescent="0.2">
      <c r="A164" s="332"/>
      <c r="B164" s="147" t="s">
        <v>71</v>
      </c>
      <c r="C164" s="149"/>
      <c r="D164" s="149"/>
      <c r="E164" s="149"/>
      <c r="F164" s="149"/>
      <c r="G164" s="149" t="s">
        <v>62</v>
      </c>
      <c r="H164" s="149"/>
      <c r="I164" s="149" t="s">
        <v>62</v>
      </c>
      <c r="J164" s="149"/>
      <c r="K164" s="149"/>
      <c r="L164" s="149" t="s">
        <v>62</v>
      </c>
      <c r="M164" s="150"/>
      <c r="N164" s="150"/>
      <c r="O164" s="157" t="s">
        <v>62</v>
      </c>
      <c r="P164" s="157" t="s">
        <v>62</v>
      </c>
      <c r="Q164" s="157" t="s">
        <v>62</v>
      </c>
      <c r="R164" s="157" t="s">
        <v>62</v>
      </c>
    </row>
    <row r="165" spans="1:20" s="85" customFormat="1" x14ac:dyDescent="0.2">
      <c r="A165" s="333"/>
      <c r="B165" s="148" t="s">
        <v>72</v>
      </c>
      <c r="C165" s="149"/>
      <c r="D165" s="149" t="s">
        <v>62</v>
      </c>
      <c r="E165" s="149"/>
      <c r="F165" s="149"/>
      <c r="G165" s="149">
        <f>G158</f>
        <v>58</v>
      </c>
      <c r="H165" s="149">
        <f t="shared" ref="H165:K165" si="79">H158</f>
        <v>58</v>
      </c>
      <c r="I165" s="149">
        <f t="shared" si="79"/>
        <v>58</v>
      </c>
      <c r="J165" s="149">
        <f t="shared" si="79"/>
        <v>58</v>
      </c>
      <c r="K165" s="149">
        <f t="shared" si="79"/>
        <v>58</v>
      </c>
      <c r="L165" s="149" t="s">
        <v>62</v>
      </c>
      <c r="M165" s="150">
        <v>46022</v>
      </c>
      <c r="N165" s="150">
        <v>46022</v>
      </c>
      <c r="O165" s="156"/>
      <c r="P165" s="157" t="s">
        <v>62</v>
      </c>
      <c r="Q165" s="156"/>
      <c r="R165" s="156"/>
    </row>
    <row r="166" spans="1:20" s="85" customFormat="1" ht="58.5" x14ac:dyDescent="0.25">
      <c r="A166" s="331" t="s">
        <v>151</v>
      </c>
      <c r="B166" s="137" t="s">
        <v>347</v>
      </c>
      <c r="C166" s="142" t="s">
        <v>191</v>
      </c>
      <c r="D166" s="141" t="s">
        <v>333</v>
      </c>
      <c r="E166" s="155" t="s">
        <v>75</v>
      </c>
      <c r="F166" s="149">
        <v>792</v>
      </c>
      <c r="G166" s="149">
        <v>112</v>
      </c>
      <c r="H166" s="149">
        <v>112</v>
      </c>
      <c r="I166" s="149">
        <v>112</v>
      </c>
      <c r="J166" s="149">
        <v>112</v>
      </c>
      <c r="K166" s="149">
        <v>112</v>
      </c>
      <c r="L166" s="142"/>
      <c r="M166" s="142" t="s">
        <v>62</v>
      </c>
      <c r="N166" s="142" t="s">
        <v>62</v>
      </c>
      <c r="O166" s="156">
        <v>775067.68</v>
      </c>
      <c r="P166" s="156"/>
      <c r="Q166" s="156">
        <v>355937.87</v>
      </c>
      <c r="R166" s="156">
        <v>249354.27</v>
      </c>
      <c r="S166" s="56"/>
      <c r="T166" s="56"/>
    </row>
    <row r="167" spans="1:20" s="85" customFormat="1" ht="15.75" x14ac:dyDescent="0.2">
      <c r="A167" s="332"/>
      <c r="B167" s="146" t="s">
        <v>70</v>
      </c>
      <c r="C167" s="149"/>
      <c r="D167" s="149" t="s">
        <v>62</v>
      </c>
      <c r="E167" s="149"/>
      <c r="F167" s="149"/>
      <c r="G167" s="149">
        <f>G166</f>
        <v>112</v>
      </c>
      <c r="H167" s="149">
        <f t="shared" ref="H167:K167" si="80">H166</f>
        <v>112</v>
      </c>
      <c r="I167" s="149">
        <f t="shared" si="80"/>
        <v>112</v>
      </c>
      <c r="J167" s="149">
        <f t="shared" si="80"/>
        <v>112</v>
      </c>
      <c r="K167" s="149">
        <f t="shared" si="80"/>
        <v>112</v>
      </c>
      <c r="L167" s="149"/>
      <c r="M167" s="150">
        <v>46022</v>
      </c>
      <c r="N167" s="150">
        <v>46022</v>
      </c>
      <c r="O167" s="156"/>
      <c r="P167" s="157"/>
      <c r="Q167" s="156"/>
      <c r="R167" s="156"/>
    </row>
    <row r="168" spans="1:20" s="85" customFormat="1" ht="14.25" x14ac:dyDescent="0.2">
      <c r="A168" s="332"/>
      <c r="B168" s="147" t="s">
        <v>76</v>
      </c>
      <c r="C168" s="149"/>
      <c r="D168" s="149"/>
      <c r="E168" s="149"/>
      <c r="F168" s="149"/>
      <c r="G168" s="149" t="s">
        <v>62</v>
      </c>
      <c r="H168" s="149"/>
      <c r="I168" s="149" t="s">
        <v>62</v>
      </c>
      <c r="J168" s="149"/>
      <c r="K168" s="149"/>
      <c r="L168" s="149" t="s">
        <v>62</v>
      </c>
      <c r="M168" s="150"/>
      <c r="N168" s="150"/>
      <c r="O168" s="157" t="s">
        <v>62</v>
      </c>
      <c r="P168" s="157" t="s">
        <v>62</v>
      </c>
      <c r="Q168" s="157" t="s">
        <v>62</v>
      </c>
      <c r="R168" s="157" t="s">
        <v>62</v>
      </c>
    </row>
    <row r="169" spans="1:20" s="85" customFormat="1" ht="45" x14ac:dyDescent="0.2">
      <c r="A169" s="332"/>
      <c r="B169" s="148" t="s">
        <v>192</v>
      </c>
      <c r="C169" s="149"/>
      <c r="D169" s="149" t="s">
        <v>62</v>
      </c>
      <c r="E169" s="149"/>
      <c r="F169" s="149"/>
      <c r="G169" s="149">
        <f>G166</f>
        <v>112</v>
      </c>
      <c r="H169" s="149">
        <f t="shared" ref="H169:K169" si="81">H166</f>
        <v>112</v>
      </c>
      <c r="I169" s="149">
        <f t="shared" si="81"/>
        <v>112</v>
      </c>
      <c r="J169" s="149">
        <f t="shared" si="81"/>
        <v>112</v>
      </c>
      <c r="K169" s="149">
        <f t="shared" si="81"/>
        <v>112</v>
      </c>
      <c r="L169" s="149" t="s">
        <v>62</v>
      </c>
      <c r="M169" s="150">
        <v>46022</v>
      </c>
      <c r="N169" s="150">
        <v>46022</v>
      </c>
      <c r="O169" s="156"/>
      <c r="P169" s="157" t="s">
        <v>62</v>
      </c>
      <c r="Q169" s="156"/>
      <c r="R169" s="156"/>
    </row>
    <row r="170" spans="1:20" s="85" customFormat="1" ht="14.25" x14ac:dyDescent="0.2">
      <c r="A170" s="332"/>
      <c r="B170" s="147" t="s">
        <v>193</v>
      </c>
      <c r="C170" s="149"/>
      <c r="D170" s="149"/>
      <c r="E170" s="149"/>
      <c r="F170" s="149"/>
      <c r="G170" s="149" t="s">
        <v>62</v>
      </c>
      <c r="H170" s="149"/>
      <c r="I170" s="149" t="s">
        <v>62</v>
      </c>
      <c r="J170" s="149"/>
      <c r="K170" s="149"/>
      <c r="L170" s="149" t="s">
        <v>62</v>
      </c>
      <c r="M170" s="150"/>
      <c r="N170" s="150"/>
      <c r="O170" s="157" t="s">
        <v>62</v>
      </c>
      <c r="P170" s="157" t="s">
        <v>62</v>
      </c>
      <c r="Q170" s="157" t="s">
        <v>62</v>
      </c>
      <c r="R170" s="157" t="s">
        <v>62</v>
      </c>
    </row>
    <row r="171" spans="1:20" s="85" customFormat="1" ht="45" x14ac:dyDescent="0.2">
      <c r="A171" s="332"/>
      <c r="B171" s="148" t="s">
        <v>330</v>
      </c>
      <c r="C171" s="149"/>
      <c r="D171" s="149" t="s">
        <v>62</v>
      </c>
      <c r="E171" s="149"/>
      <c r="F171" s="149"/>
      <c r="G171" s="149">
        <f>G166</f>
        <v>112</v>
      </c>
      <c r="H171" s="149">
        <f t="shared" ref="H171:I171" si="82">H166</f>
        <v>112</v>
      </c>
      <c r="I171" s="149">
        <f t="shared" si="82"/>
        <v>112</v>
      </c>
      <c r="J171" s="149">
        <f>J166</f>
        <v>112</v>
      </c>
      <c r="K171" s="149">
        <f>K166</f>
        <v>112</v>
      </c>
      <c r="L171" s="149" t="s">
        <v>62</v>
      </c>
      <c r="M171" s="150">
        <v>46022</v>
      </c>
      <c r="N171" s="150">
        <v>46022</v>
      </c>
      <c r="O171" s="156"/>
      <c r="P171" s="157" t="s">
        <v>62</v>
      </c>
      <c r="Q171" s="156"/>
      <c r="R171" s="156"/>
    </row>
    <row r="172" spans="1:20" s="85" customFormat="1" ht="14.25" x14ac:dyDescent="0.2">
      <c r="A172" s="332"/>
      <c r="B172" s="147" t="s">
        <v>71</v>
      </c>
      <c r="C172" s="149"/>
      <c r="D172" s="149"/>
      <c r="E172" s="149"/>
      <c r="F172" s="149"/>
      <c r="G172" s="149" t="s">
        <v>62</v>
      </c>
      <c r="H172" s="149"/>
      <c r="I172" s="149" t="s">
        <v>62</v>
      </c>
      <c r="J172" s="149"/>
      <c r="K172" s="149"/>
      <c r="L172" s="149" t="s">
        <v>62</v>
      </c>
      <c r="M172" s="150"/>
      <c r="N172" s="150"/>
      <c r="O172" s="157" t="s">
        <v>62</v>
      </c>
      <c r="P172" s="157" t="s">
        <v>62</v>
      </c>
      <c r="Q172" s="157" t="s">
        <v>62</v>
      </c>
      <c r="R172" s="157" t="s">
        <v>62</v>
      </c>
    </row>
    <row r="173" spans="1:20" s="85" customFormat="1" x14ac:dyDescent="0.2">
      <c r="A173" s="333"/>
      <c r="B173" s="148" t="s">
        <v>72</v>
      </c>
      <c r="C173" s="149"/>
      <c r="D173" s="149" t="s">
        <v>62</v>
      </c>
      <c r="E173" s="149"/>
      <c r="F173" s="149"/>
      <c r="G173" s="149">
        <f>G166</f>
        <v>112</v>
      </c>
      <c r="H173" s="149">
        <f t="shared" ref="H173:K173" si="83">H166</f>
        <v>112</v>
      </c>
      <c r="I173" s="149">
        <f t="shared" si="83"/>
        <v>112</v>
      </c>
      <c r="J173" s="149">
        <f t="shared" si="83"/>
        <v>112</v>
      </c>
      <c r="K173" s="149">
        <f t="shared" si="83"/>
        <v>112</v>
      </c>
      <c r="L173" s="149" t="s">
        <v>62</v>
      </c>
      <c r="M173" s="150">
        <v>46022</v>
      </c>
      <c r="N173" s="150">
        <v>46022</v>
      </c>
      <c r="O173" s="156"/>
      <c r="P173" s="157" t="s">
        <v>62</v>
      </c>
      <c r="Q173" s="156"/>
      <c r="R173" s="156"/>
    </row>
    <row r="174" spans="1:20" s="85" customFormat="1" ht="58.5" x14ac:dyDescent="0.25">
      <c r="A174" s="331" t="s">
        <v>150</v>
      </c>
      <c r="B174" s="137" t="s">
        <v>347</v>
      </c>
      <c r="C174" s="142" t="s">
        <v>191</v>
      </c>
      <c r="D174" s="141" t="s">
        <v>333</v>
      </c>
      <c r="E174" s="155" t="s">
        <v>75</v>
      </c>
      <c r="F174" s="149">
        <v>792</v>
      </c>
      <c r="G174" s="149">
        <v>118</v>
      </c>
      <c r="H174" s="149">
        <v>118</v>
      </c>
      <c r="I174" s="149">
        <v>118</v>
      </c>
      <c r="J174" s="149">
        <v>118</v>
      </c>
      <c r="K174" s="149">
        <v>118</v>
      </c>
      <c r="L174" s="142"/>
      <c r="M174" s="142" t="s">
        <v>62</v>
      </c>
      <c r="N174" s="142" t="s">
        <v>62</v>
      </c>
      <c r="O174" s="156">
        <v>828732.02</v>
      </c>
      <c r="P174" s="156" t="s">
        <v>344</v>
      </c>
      <c r="Q174" s="156">
        <v>387341.67</v>
      </c>
      <c r="R174" s="156">
        <v>254121.48</v>
      </c>
      <c r="S174" s="56"/>
      <c r="T174" s="56"/>
    </row>
    <row r="175" spans="1:20" s="85" customFormat="1" ht="15.75" x14ac:dyDescent="0.2">
      <c r="A175" s="332"/>
      <c r="B175" s="146" t="s">
        <v>70</v>
      </c>
      <c r="C175" s="149"/>
      <c r="D175" s="149" t="s">
        <v>62</v>
      </c>
      <c r="E175" s="149"/>
      <c r="F175" s="149"/>
      <c r="G175" s="149">
        <f>G174</f>
        <v>118</v>
      </c>
      <c r="H175" s="149">
        <f t="shared" ref="H175:K175" si="84">H174</f>
        <v>118</v>
      </c>
      <c r="I175" s="149">
        <f t="shared" si="84"/>
        <v>118</v>
      </c>
      <c r="J175" s="149">
        <f t="shared" si="84"/>
        <v>118</v>
      </c>
      <c r="K175" s="149">
        <f t="shared" si="84"/>
        <v>118</v>
      </c>
      <c r="L175" s="149"/>
      <c r="M175" s="150">
        <v>46022</v>
      </c>
      <c r="N175" s="150">
        <v>46022</v>
      </c>
      <c r="O175" s="156"/>
      <c r="P175" s="157"/>
      <c r="Q175" s="156"/>
      <c r="R175" s="156"/>
    </row>
    <row r="176" spans="1:20" s="85" customFormat="1" ht="14.25" x14ac:dyDescent="0.2">
      <c r="A176" s="332"/>
      <c r="B176" s="147" t="s">
        <v>76</v>
      </c>
      <c r="C176" s="149"/>
      <c r="D176" s="149"/>
      <c r="E176" s="149"/>
      <c r="F176" s="149"/>
      <c r="G176" s="149" t="s">
        <v>62</v>
      </c>
      <c r="H176" s="149"/>
      <c r="I176" s="149" t="s">
        <v>62</v>
      </c>
      <c r="J176" s="149"/>
      <c r="K176" s="149"/>
      <c r="L176" s="149" t="s">
        <v>62</v>
      </c>
      <c r="M176" s="150"/>
      <c r="N176" s="150"/>
      <c r="O176" s="157" t="s">
        <v>62</v>
      </c>
      <c r="P176" s="157" t="s">
        <v>62</v>
      </c>
      <c r="Q176" s="157" t="s">
        <v>62</v>
      </c>
      <c r="R176" s="157" t="s">
        <v>62</v>
      </c>
    </row>
    <row r="177" spans="1:20" s="85" customFormat="1" ht="45" x14ac:dyDescent="0.2">
      <c r="A177" s="332"/>
      <c r="B177" s="148" t="s">
        <v>192</v>
      </c>
      <c r="C177" s="149"/>
      <c r="D177" s="149" t="s">
        <v>62</v>
      </c>
      <c r="E177" s="149"/>
      <c r="F177" s="149"/>
      <c r="G177" s="149">
        <f>G174</f>
        <v>118</v>
      </c>
      <c r="H177" s="149">
        <f t="shared" ref="H177:K177" si="85">H174</f>
        <v>118</v>
      </c>
      <c r="I177" s="149">
        <f t="shared" si="85"/>
        <v>118</v>
      </c>
      <c r="J177" s="149">
        <f t="shared" si="85"/>
        <v>118</v>
      </c>
      <c r="K177" s="149">
        <f t="shared" si="85"/>
        <v>118</v>
      </c>
      <c r="L177" s="149" t="s">
        <v>62</v>
      </c>
      <c r="M177" s="150">
        <v>46022</v>
      </c>
      <c r="N177" s="150">
        <v>46022</v>
      </c>
      <c r="O177" s="156"/>
      <c r="P177" s="157" t="s">
        <v>62</v>
      </c>
      <c r="Q177" s="156"/>
      <c r="R177" s="156"/>
    </row>
    <row r="178" spans="1:20" s="85" customFormat="1" ht="14.25" x14ac:dyDescent="0.2">
      <c r="A178" s="332"/>
      <c r="B178" s="147" t="s">
        <v>193</v>
      </c>
      <c r="C178" s="149"/>
      <c r="D178" s="149"/>
      <c r="E178" s="149"/>
      <c r="F178" s="149"/>
      <c r="G178" s="149" t="s">
        <v>62</v>
      </c>
      <c r="H178" s="149"/>
      <c r="I178" s="149" t="s">
        <v>62</v>
      </c>
      <c r="J178" s="149"/>
      <c r="K178" s="149"/>
      <c r="L178" s="149" t="s">
        <v>62</v>
      </c>
      <c r="M178" s="150"/>
      <c r="N178" s="150"/>
      <c r="O178" s="157" t="s">
        <v>62</v>
      </c>
      <c r="P178" s="157" t="s">
        <v>62</v>
      </c>
      <c r="Q178" s="157" t="s">
        <v>62</v>
      </c>
      <c r="R178" s="157" t="s">
        <v>62</v>
      </c>
    </row>
    <row r="179" spans="1:20" s="85" customFormat="1" ht="45" x14ac:dyDescent="0.2">
      <c r="A179" s="332"/>
      <c r="B179" s="148" t="s">
        <v>330</v>
      </c>
      <c r="C179" s="149"/>
      <c r="D179" s="149" t="s">
        <v>62</v>
      </c>
      <c r="E179" s="149"/>
      <c r="F179" s="149"/>
      <c r="G179" s="149">
        <f>G174</f>
        <v>118</v>
      </c>
      <c r="H179" s="149">
        <f t="shared" ref="H179:I179" si="86">H174</f>
        <v>118</v>
      </c>
      <c r="I179" s="149">
        <f t="shared" si="86"/>
        <v>118</v>
      </c>
      <c r="J179" s="149">
        <f>J174</f>
        <v>118</v>
      </c>
      <c r="K179" s="149">
        <f>K174</f>
        <v>118</v>
      </c>
      <c r="L179" s="149" t="s">
        <v>62</v>
      </c>
      <c r="M179" s="150">
        <v>46022</v>
      </c>
      <c r="N179" s="150">
        <v>46022</v>
      </c>
      <c r="O179" s="156"/>
      <c r="P179" s="157" t="s">
        <v>62</v>
      </c>
      <c r="Q179" s="156"/>
      <c r="R179" s="156"/>
    </row>
    <row r="180" spans="1:20" s="85" customFormat="1" ht="14.25" x14ac:dyDescent="0.2">
      <c r="A180" s="332"/>
      <c r="B180" s="147" t="s">
        <v>71</v>
      </c>
      <c r="C180" s="149"/>
      <c r="D180" s="149"/>
      <c r="E180" s="149"/>
      <c r="F180" s="149"/>
      <c r="G180" s="149" t="s">
        <v>62</v>
      </c>
      <c r="H180" s="149"/>
      <c r="I180" s="149" t="s">
        <v>62</v>
      </c>
      <c r="J180" s="149"/>
      <c r="K180" s="149"/>
      <c r="L180" s="149" t="s">
        <v>62</v>
      </c>
      <c r="M180" s="150"/>
      <c r="N180" s="150"/>
      <c r="O180" s="157" t="s">
        <v>62</v>
      </c>
      <c r="P180" s="157" t="s">
        <v>62</v>
      </c>
      <c r="Q180" s="157" t="s">
        <v>62</v>
      </c>
      <c r="R180" s="157" t="s">
        <v>62</v>
      </c>
    </row>
    <row r="181" spans="1:20" s="85" customFormat="1" x14ac:dyDescent="0.2">
      <c r="A181" s="333"/>
      <c r="B181" s="148" t="s">
        <v>72</v>
      </c>
      <c r="C181" s="149"/>
      <c r="D181" s="149" t="s">
        <v>62</v>
      </c>
      <c r="E181" s="149"/>
      <c r="F181" s="149"/>
      <c r="G181" s="149">
        <f>G174</f>
        <v>118</v>
      </c>
      <c r="H181" s="149">
        <f t="shared" ref="H181:K181" si="87">H174</f>
        <v>118</v>
      </c>
      <c r="I181" s="149">
        <f t="shared" si="87"/>
        <v>118</v>
      </c>
      <c r="J181" s="149">
        <f t="shared" si="87"/>
        <v>118</v>
      </c>
      <c r="K181" s="149">
        <f t="shared" si="87"/>
        <v>118</v>
      </c>
      <c r="L181" s="149" t="s">
        <v>62</v>
      </c>
      <c r="M181" s="150">
        <v>46022</v>
      </c>
      <c r="N181" s="150">
        <v>46022</v>
      </c>
      <c r="O181" s="156"/>
      <c r="P181" s="157" t="s">
        <v>62</v>
      </c>
      <c r="Q181" s="156"/>
      <c r="R181" s="156"/>
    </row>
    <row r="182" spans="1:20" s="85" customFormat="1" ht="58.5" x14ac:dyDescent="0.25">
      <c r="A182" s="331" t="s">
        <v>149</v>
      </c>
      <c r="B182" s="137" t="s">
        <v>347</v>
      </c>
      <c r="C182" s="142" t="s">
        <v>191</v>
      </c>
      <c r="D182" s="141" t="s">
        <v>333</v>
      </c>
      <c r="E182" s="155" t="s">
        <v>75</v>
      </c>
      <c r="F182" s="149">
        <v>792</v>
      </c>
      <c r="G182" s="149">
        <v>278</v>
      </c>
      <c r="H182" s="149">
        <v>278</v>
      </c>
      <c r="I182" s="149">
        <v>278</v>
      </c>
      <c r="J182" s="149">
        <v>278</v>
      </c>
      <c r="K182" s="149">
        <v>278</v>
      </c>
      <c r="L182" s="142"/>
      <c r="M182" s="142" t="s">
        <v>62</v>
      </c>
      <c r="N182" s="142" t="s">
        <v>62</v>
      </c>
      <c r="O182" s="156">
        <v>1818114.42</v>
      </c>
      <c r="P182" s="156"/>
      <c r="Q182" s="156">
        <v>788752.49</v>
      </c>
      <c r="R182" s="156">
        <v>559839.09</v>
      </c>
      <c r="S182" s="56"/>
      <c r="T182" s="56"/>
    </row>
    <row r="183" spans="1:20" s="85" customFormat="1" ht="15.75" x14ac:dyDescent="0.2">
      <c r="A183" s="332"/>
      <c r="B183" s="146" t="s">
        <v>70</v>
      </c>
      <c r="C183" s="149"/>
      <c r="D183" s="149" t="s">
        <v>62</v>
      </c>
      <c r="E183" s="149"/>
      <c r="F183" s="149"/>
      <c r="G183" s="149">
        <f>G182</f>
        <v>278</v>
      </c>
      <c r="H183" s="149">
        <f t="shared" ref="H183:K183" si="88">H182</f>
        <v>278</v>
      </c>
      <c r="I183" s="149">
        <f t="shared" si="88"/>
        <v>278</v>
      </c>
      <c r="J183" s="149">
        <f t="shared" si="88"/>
        <v>278</v>
      </c>
      <c r="K183" s="149">
        <f t="shared" si="88"/>
        <v>278</v>
      </c>
      <c r="L183" s="149"/>
      <c r="M183" s="150">
        <v>46022</v>
      </c>
      <c r="N183" s="150">
        <v>46022</v>
      </c>
      <c r="O183" s="156"/>
      <c r="P183" s="157"/>
      <c r="Q183" s="156"/>
      <c r="R183" s="156"/>
    </row>
    <row r="184" spans="1:20" s="85" customFormat="1" ht="14.25" x14ac:dyDescent="0.2">
      <c r="A184" s="332"/>
      <c r="B184" s="147" t="s">
        <v>76</v>
      </c>
      <c r="C184" s="149"/>
      <c r="D184" s="149"/>
      <c r="E184" s="149"/>
      <c r="F184" s="149"/>
      <c r="G184" s="149" t="s">
        <v>62</v>
      </c>
      <c r="H184" s="149"/>
      <c r="I184" s="149" t="s">
        <v>62</v>
      </c>
      <c r="J184" s="149"/>
      <c r="K184" s="149"/>
      <c r="L184" s="149" t="s">
        <v>62</v>
      </c>
      <c r="M184" s="150"/>
      <c r="N184" s="150"/>
      <c r="O184" s="157" t="s">
        <v>62</v>
      </c>
      <c r="P184" s="157" t="s">
        <v>62</v>
      </c>
      <c r="Q184" s="157" t="s">
        <v>62</v>
      </c>
      <c r="R184" s="157" t="s">
        <v>62</v>
      </c>
    </row>
    <row r="185" spans="1:20" s="85" customFormat="1" ht="45" x14ac:dyDescent="0.2">
      <c r="A185" s="332"/>
      <c r="B185" s="148" t="s">
        <v>192</v>
      </c>
      <c r="C185" s="149"/>
      <c r="D185" s="149" t="s">
        <v>62</v>
      </c>
      <c r="E185" s="149"/>
      <c r="F185" s="149"/>
      <c r="G185" s="149">
        <f>G182</f>
        <v>278</v>
      </c>
      <c r="H185" s="149">
        <f t="shared" ref="H185:K185" si="89">H182</f>
        <v>278</v>
      </c>
      <c r="I185" s="149">
        <f t="shared" si="89"/>
        <v>278</v>
      </c>
      <c r="J185" s="149">
        <f t="shared" si="89"/>
        <v>278</v>
      </c>
      <c r="K185" s="149">
        <f t="shared" si="89"/>
        <v>278</v>
      </c>
      <c r="L185" s="149" t="s">
        <v>62</v>
      </c>
      <c r="M185" s="150">
        <v>46022</v>
      </c>
      <c r="N185" s="150">
        <v>46022</v>
      </c>
      <c r="O185" s="156"/>
      <c r="P185" s="157" t="s">
        <v>62</v>
      </c>
      <c r="Q185" s="156"/>
      <c r="R185" s="156"/>
    </row>
    <row r="186" spans="1:20" s="85" customFormat="1" ht="14.25" x14ac:dyDescent="0.2">
      <c r="A186" s="332"/>
      <c r="B186" s="147" t="s">
        <v>193</v>
      </c>
      <c r="C186" s="149"/>
      <c r="D186" s="149"/>
      <c r="E186" s="149"/>
      <c r="F186" s="149"/>
      <c r="G186" s="149" t="s">
        <v>62</v>
      </c>
      <c r="H186" s="149"/>
      <c r="I186" s="149" t="s">
        <v>62</v>
      </c>
      <c r="J186" s="149"/>
      <c r="K186" s="149"/>
      <c r="L186" s="149" t="s">
        <v>62</v>
      </c>
      <c r="M186" s="150"/>
      <c r="N186" s="150"/>
      <c r="O186" s="157" t="s">
        <v>62</v>
      </c>
      <c r="P186" s="157" t="s">
        <v>62</v>
      </c>
      <c r="Q186" s="157" t="s">
        <v>62</v>
      </c>
      <c r="R186" s="157" t="s">
        <v>62</v>
      </c>
    </row>
    <row r="187" spans="1:20" s="85" customFormat="1" ht="45" x14ac:dyDescent="0.2">
      <c r="A187" s="332"/>
      <c r="B187" s="148" t="s">
        <v>330</v>
      </c>
      <c r="C187" s="149"/>
      <c r="D187" s="149" t="s">
        <v>62</v>
      </c>
      <c r="E187" s="149"/>
      <c r="F187" s="149"/>
      <c r="G187" s="149">
        <f>G182</f>
        <v>278</v>
      </c>
      <c r="H187" s="149">
        <f t="shared" ref="H187:I187" si="90">H182</f>
        <v>278</v>
      </c>
      <c r="I187" s="149">
        <f t="shared" si="90"/>
        <v>278</v>
      </c>
      <c r="J187" s="149">
        <f>J182</f>
        <v>278</v>
      </c>
      <c r="K187" s="149">
        <f>K182</f>
        <v>278</v>
      </c>
      <c r="L187" s="149" t="s">
        <v>62</v>
      </c>
      <c r="M187" s="150">
        <v>46022</v>
      </c>
      <c r="N187" s="150">
        <v>46022</v>
      </c>
      <c r="O187" s="156"/>
      <c r="P187" s="157" t="s">
        <v>62</v>
      </c>
      <c r="Q187" s="156"/>
      <c r="R187" s="156"/>
    </row>
    <row r="188" spans="1:20" s="85" customFormat="1" ht="14.25" x14ac:dyDescent="0.2">
      <c r="A188" s="332"/>
      <c r="B188" s="147" t="s">
        <v>71</v>
      </c>
      <c r="C188" s="149"/>
      <c r="D188" s="149"/>
      <c r="E188" s="149"/>
      <c r="F188" s="149"/>
      <c r="G188" s="149" t="s">
        <v>62</v>
      </c>
      <c r="H188" s="149"/>
      <c r="I188" s="149" t="s">
        <v>62</v>
      </c>
      <c r="J188" s="149"/>
      <c r="K188" s="149"/>
      <c r="L188" s="149" t="s">
        <v>62</v>
      </c>
      <c r="M188" s="150"/>
      <c r="N188" s="150"/>
      <c r="O188" s="157" t="s">
        <v>62</v>
      </c>
      <c r="P188" s="157" t="s">
        <v>62</v>
      </c>
      <c r="Q188" s="157" t="s">
        <v>62</v>
      </c>
      <c r="R188" s="157" t="s">
        <v>62</v>
      </c>
    </row>
    <row r="189" spans="1:20" s="85" customFormat="1" x14ac:dyDescent="0.2">
      <c r="A189" s="333"/>
      <c r="B189" s="148" t="s">
        <v>72</v>
      </c>
      <c r="C189" s="149"/>
      <c r="D189" s="149" t="s">
        <v>62</v>
      </c>
      <c r="E189" s="149"/>
      <c r="F189" s="149"/>
      <c r="G189" s="149">
        <f>G182</f>
        <v>278</v>
      </c>
      <c r="H189" s="149">
        <f t="shared" ref="H189:K189" si="91">H182</f>
        <v>278</v>
      </c>
      <c r="I189" s="149">
        <f t="shared" si="91"/>
        <v>278</v>
      </c>
      <c r="J189" s="149">
        <f t="shared" si="91"/>
        <v>278</v>
      </c>
      <c r="K189" s="149">
        <f t="shared" si="91"/>
        <v>278</v>
      </c>
      <c r="L189" s="149" t="s">
        <v>62</v>
      </c>
      <c r="M189" s="150">
        <v>46022</v>
      </c>
      <c r="N189" s="150">
        <v>46022</v>
      </c>
      <c r="O189" s="156"/>
      <c r="P189" s="157" t="s">
        <v>62</v>
      </c>
      <c r="Q189" s="156"/>
      <c r="R189" s="156"/>
    </row>
    <row r="190" spans="1:20" s="85" customFormat="1" ht="58.5" x14ac:dyDescent="0.25">
      <c r="A190" s="331" t="s">
        <v>148</v>
      </c>
      <c r="B190" s="137" t="s">
        <v>347</v>
      </c>
      <c r="C190" s="142" t="s">
        <v>191</v>
      </c>
      <c r="D190" s="141" t="s">
        <v>333</v>
      </c>
      <c r="E190" s="155" t="s">
        <v>75</v>
      </c>
      <c r="F190" s="149">
        <v>792</v>
      </c>
      <c r="G190" s="149">
        <v>60</v>
      </c>
      <c r="H190" s="149">
        <v>60</v>
      </c>
      <c r="I190" s="149">
        <v>60</v>
      </c>
      <c r="J190" s="149">
        <v>60</v>
      </c>
      <c r="K190" s="149">
        <v>60</v>
      </c>
      <c r="L190" s="142"/>
      <c r="M190" s="142" t="s">
        <v>62</v>
      </c>
      <c r="N190" s="142" t="s">
        <v>62</v>
      </c>
      <c r="O190" s="156">
        <v>485643.4</v>
      </c>
      <c r="P190" s="156" t="s">
        <v>344</v>
      </c>
      <c r="Q190" s="156">
        <v>230998.89</v>
      </c>
      <c r="R190" s="156">
        <v>207487.14</v>
      </c>
      <c r="S190" s="56"/>
      <c r="T190" s="56"/>
    </row>
    <row r="191" spans="1:20" s="85" customFormat="1" ht="15.75" x14ac:dyDescent="0.2">
      <c r="A191" s="332"/>
      <c r="B191" s="146" t="s">
        <v>70</v>
      </c>
      <c r="C191" s="149"/>
      <c r="D191" s="149" t="s">
        <v>62</v>
      </c>
      <c r="E191" s="149"/>
      <c r="F191" s="149"/>
      <c r="G191" s="149">
        <f>G190</f>
        <v>60</v>
      </c>
      <c r="H191" s="149">
        <f t="shared" ref="H191:K191" si="92">H190</f>
        <v>60</v>
      </c>
      <c r="I191" s="149">
        <f t="shared" si="92"/>
        <v>60</v>
      </c>
      <c r="J191" s="149">
        <f t="shared" si="92"/>
        <v>60</v>
      </c>
      <c r="K191" s="149">
        <f t="shared" si="92"/>
        <v>60</v>
      </c>
      <c r="L191" s="149"/>
      <c r="M191" s="150">
        <v>46022</v>
      </c>
      <c r="N191" s="150">
        <v>46022</v>
      </c>
      <c r="O191" s="156"/>
      <c r="P191" s="157"/>
      <c r="Q191" s="156"/>
      <c r="R191" s="156"/>
    </row>
    <row r="192" spans="1:20" s="85" customFormat="1" ht="14.25" x14ac:dyDescent="0.2">
      <c r="A192" s="332"/>
      <c r="B192" s="147" t="s">
        <v>76</v>
      </c>
      <c r="C192" s="149"/>
      <c r="D192" s="149"/>
      <c r="E192" s="149"/>
      <c r="F192" s="149"/>
      <c r="G192" s="149" t="s">
        <v>62</v>
      </c>
      <c r="H192" s="149"/>
      <c r="I192" s="149" t="s">
        <v>62</v>
      </c>
      <c r="J192" s="149"/>
      <c r="K192" s="149"/>
      <c r="L192" s="149" t="s">
        <v>62</v>
      </c>
      <c r="M192" s="150"/>
      <c r="N192" s="150"/>
      <c r="O192" s="157" t="s">
        <v>62</v>
      </c>
      <c r="P192" s="157" t="s">
        <v>62</v>
      </c>
      <c r="Q192" s="157" t="s">
        <v>62</v>
      </c>
      <c r="R192" s="157" t="s">
        <v>62</v>
      </c>
    </row>
    <row r="193" spans="1:20" s="85" customFormat="1" ht="45" x14ac:dyDescent="0.2">
      <c r="A193" s="332"/>
      <c r="B193" s="148" t="s">
        <v>192</v>
      </c>
      <c r="C193" s="149"/>
      <c r="D193" s="149" t="s">
        <v>62</v>
      </c>
      <c r="E193" s="149"/>
      <c r="F193" s="149"/>
      <c r="G193" s="149">
        <f>G190</f>
        <v>60</v>
      </c>
      <c r="H193" s="149">
        <f t="shared" ref="H193:K193" si="93">H190</f>
        <v>60</v>
      </c>
      <c r="I193" s="149">
        <f t="shared" si="93"/>
        <v>60</v>
      </c>
      <c r="J193" s="149">
        <f t="shared" si="93"/>
        <v>60</v>
      </c>
      <c r="K193" s="149">
        <f t="shared" si="93"/>
        <v>60</v>
      </c>
      <c r="L193" s="149" t="s">
        <v>62</v>
      </c>
      <c r="M193" s="150">
        <v>46022</v>
      </c>
      <c r="N193" s="150">
        <v>46022</v>
      </c>
      <c r="O193" s="156"/>
      <c r="P193" s="157" t="s">
        <v>62</v>
      </c>
      <c r="Q193" s="156"/>
      <c r="R193" s="156"/>
    </row>
    <row r="194" spans="1:20" s="85" customFormat="1" ht="14.25" x14ac:dyDescent="0.2">
      <c r="A194" s="332"/>
      <c r="B194" s="147" t="s">
        <v>193</v>
      </c>
      <c r="C194" s="149"/>
      <c r="D194" s="149"/>
      <c r="E194" s="149"/>
      <c r="F194" s="149"/>
      <c r="G194" s="149" t="s">
        <v>62</v>
      </c>
      <c r="H194" s="149"/>
      <c r="I194" s="149" t="s">
        <v>62</v>
      </c>
      <c r="J194" s="149"/>
      <c r="K194" s="149"/>
      <c r="L194" s="149" t="s">
        <v>62</v>
      </c>
      <c r="M194" s="150"/>
      <c r="N194" s="150"/>
      <c r="O194" s="157" t="s">
        <v>62</v>
      </c>
      <c r="P194" s="157" t="s">
        <v>62</v>
      </c>
      <c r="Q194" s="157" t="s">
        <v>62</v>
      </c>
      <c r="R194" s="157" t="s">
        <v>62</v>
      </c>
    </row>
    <row r="195" spans="1:20" s="85" customFormat="1" ht="45" x14ac:dyDescent="0.2">
      <c r="A195" s="332"/>
      <c r="B195" s="148" t="s">
        <v>330</v>
      </c>
      <c r="C195" s="149"/>
      <c r="D195" s="149" t="s">
        <v>62</v>
      </c>
      <c r="E195" s="149"/>
      <c r="F195" s="149"/>
      <c r="G195" s="149">
        <f>G190</f>
        <v>60</v>
      </c>
      <c r="H195" s="149">
        <f t="shared" ref="H195:I195" si="94">H190</f>
        <v>60</v>
      </c>
      <c r="I195" s="149">
        <f t="shared" si="94"/>
        <v>60</v>
      </c>
      <c r="J195" s="149">
        <f>J190</f>
        <v>60</v>
      </c>
      <c r="K195" s="149">
        <f>K190</f>
        <v>60</v>
      </c>
      <c r="L195" s="149" t="s">
        <v>62</v>
      </c>
      <c r="M195" s="150">
        <v>46022</v>
      </c>
      <c r="N195" s="150">
        <v>46022</v>
      </c>
      <c r="O195" s="156"/>
      <c r="P195" s="157" t="s">
        <v>62</v>
      </c>
      <c r="Q195" s="156"/>
      <c r="R195" s="156"/>
    </row>
    <row r="196" spans="1:20" s="85" customFormat="1" ht="14.25" x14ac:dyDescent="0.2">
      <c r="A196" s="332"/>
      <c r="B196" s="147" t="s">
        <v>71</v>
      </c>
      <c r="C196" s="149"/>
      <c r="D196" s="149"/>
      <c r="E196" s="149"/>
      <c r="F196" s="149"/>
      <c r="G196" s="149" t="s">
        <v>62</v>
      </c>
      <c r="H196" s="149"/>
      <c r="I196" s="149" t="s">
        <v>62</v>
      </c>
      <c r="J196" s="149"/>
      <c r="K196" s="149"/>
      <c r="L196" s="149" t="s">
        <v>62</v>
      </c>
      <c r="M196" s="150"/>
      <c r="N196" s="150"/>
      <c r="O196" s="157" t="s">
        <v>62</v>
      </c>
      <c r="P196" s="157" t="s">
        <v>62</v>
      </c>
      <c r="Q196" s="157" t="s">
        <v>62</v>
      </c>
      <c r="R196" s="157" t="s">
        <v>62</v>
      </c>
    </row>
    <row r="197" spans="1:20" s="85" customFormat="1" x14ac:dyDescent="0.2">
      <c r="A197" s="333"/>
      <c r="B197" s="148" t="s">
        <v>72</v>
      </c>
      <c r="C197" s="149"/>
      <c r="D197" s="149" t="s">
        <v>62</v>
      </c>
      <c r="E197" s="149"/>
      <c r="F197" s="149"/>
      <c r="G197" s="149">
        <f>G190</f>
        <v>60</v>
      </c>
      <c r="H197" s="149">
        <f t="shared" ref="H197:K197" si="95">H190</f>
        <v>60</v>
      </c>
      <c r="I197" s="149">
        <f t="shared" si="95"/>
        <v>60</v>
      </c>
      <c r="J197" s="149">
        <f t="shared" si="95"/>
        <v>60</v>
      </c>
      <c r="K197" s="149">
        <f t="shared" si="95"/>
        <v>60</v>
      </c>
      <c r="L197" s="149" t="s">
        <v>62</v>
      </c>
      <c r="M197" s="150">
        <v>46022</v>
      </c>
      <c r="N197" s="150">
        <v>46022</v>
      </c>
      <c r="O197" s="156"/>
      <c r="P197" s="157" t="s">
        <v>62</v>
      </c>
      <c r="Q197" s="156"/>
      <c r="R197" s="156"/>
    </row>
    <row r="198" spans="1:20" s="85" customFormat="1" ht="58.5" x14ac:dyDescent="0.25">
      <c r="A198" s="331" t="s">
        <v>147</v>
      </c>
      <c r="B198" s="137" t="s">
        <v>347</v>
      </c>
      <c r="C198" s="142" t="s">
        <v>191</v>
      </c>
      <c r="D198" s="141" t="s">
        <v>333</v>
      </c>
      <c r="E198" s="155" t="s">
        <v>75</v>
      </c>
      <c r="F198" s="149">
        <v>792</v>
      </c>
      <c r="G198" s="149">
        <v>167</v>
      </c>
      <c r="H198" s="149">
        <v>167</v>
      </c>
      <c r="I198" s="149">
        <v>167</v>
      </c>
      <c r="J198" s="149">
        <v>167</v>
      </c>
      <c r="K198" s="149">
        <v>167</v>
      </c>
      <c r="L198" s="142"/>
      <c r="M198" s="142" t="s">
        <v>62</v>
      </c>
      <c r="N198" s="142" t="s">
        <v>62</v>
      </c>
      <c r="O198" s="156">
        <v>960324.13</v>
      </c>
      <c r="P198" s="156" t="s">
        <v>344</v>
      </c>
      <c r="Q198" s="156">
        <v>438877.75</v>
      </c>
      <c r="R198" s="156">
        <v>192115.32</v>
      </c>
      <c r="S198" s="56"/>
      <c r="T198" s="56"/>
    </row>
    <row r="199" spans="1:20" s="85" customFormat="1" ht="15.75" x14ac:dyDescent="0.2">
      <c r="A199" s="332"/>
      <c r="B199" s="146" t="s">
        <v>70</v>
      </c>
      <c r="C199" s="149"/>
      <c r="D199" s="149" t="s">
        <v>62</v>
      </c>
      <c r="E199" s="149"/>
      <c r="F199" s="149"/>
      <c r="G199" s="149">
        <f>G198</f>
        <v>167</v>
      </c>
      <c r="H199" s="149">
        <f t="shared" ref="H199:K199" si="96">H198</f>
        <v>167</v>
      </c>
      <c r="I199" s="149">
        <f t="shared" si="96"/>
        <v>167</v>
      </c>
      <c r="J199" s="149">
        <f t="shared" si="96"/>
        <v>167</v>
      </c>
      <c r="K199" s="149">
        <f t="shared" si="96"/>
        <v>167</v>
      </c>
      <c r="L199" s="149"/>
      <c r="M199" s="150">
        <v>46022</v>
      </c>
      <c r="N199" s="150">
        <v>46022</v>
      </c>
      <c r="O199" s="156"/>
      <c r="P199" s="157"/>
      <c r="Q199" s="156"/>
      <c r="R199" s="156"/>
    </row>
    <row r="200" spans="1:20" s="85" customFormat="1" ht="14.25" x14ac:dyDescent="0.2">
      <c r="A200" s="332"/>
      <c r="B200" s="147" t="s">
        <v>76</v>
      </c>
      <c r="C200" s="149"/>
      <c r="D200" s="149"/>
      <c r="E200" s="149"/>
      <c r="F200" s="149"/>
      <c r="G200" s="149" t="s">
        <v>62</v>
      </c>
      <c r="H200" s="149"/>
      <c r="I200" s="149" t="s">
        <v>62</v>
      </c>
      <c r="J200" s="149"/>
      <c r="K200" s="149"/>
      <c r="L200" s="149" t="s">
        <v>62</v>
      </c>
      <c r="M200" s="150"/>
      <c r="N200" s="150"/>
      <c r="O200" s="157" t="s">
        <v>62</v>
      </c>
      <c r="P200" s="157" t="s">
        <v>62</v>
      </c>
      <c r="Q200" s="157" t="s">
        <v>62</v>
      </c>
      <c r="R200" s="157" t="s">
        <v>62</v>
      </c>
    </row>
    <row r="201" spans="1:20" s="85" customFormat="1" ht="45" x14ac:dyDescent="0.2">
      <c r="A201" s="332"/>
      <c r="B201" s="148" t="s">
        <v>192</v>
      </c>
      <c r="C201" s="149"/>
      <c r="D201" s="149" t="s">
        <v>62</v>
      </c>
      <c r="E201" s="149"/>
      <c r="F201" s="149"/>
      <c r="G201" s="149">
        <f>G198</f>
        <v>167</v>
      </c>
      <c r="H201" s="149">
        <f t="shared" ref="H201:K201" si="97">H198</f>
        <v>167</v>
      </c>
      <c r="I201" s="149">
        <f t="shared" si="97"/>
        <v>167</v>
      </c>
      <c r="J201" s="149">
        <f t="shared" si="97"/>
        <v>167</v>
      </c>
      <c r="K201" s="149">
        <f t="shared" si="97"/>
        <v>167</v>
      </c>
      <c r="L201" s="149" t="s">
        <v>62</v>
      </c>
      <c r="M201" s="150">
        <v>46022</v>
      </c>
      <c r="N201" s="150">
        <v>46022</v>
      </c>
      <c r="O201" s="156"/>
      <c r="P201" s="157" t="s">
        <v>62</v>
      </c>
      <c r="Q201" s="156"/>
      <c r="R201" s="156"/>
    </row>
    <row r="202" spans="1:20" s="85" customFormat="1" ht="14.25" x14ac:dyDescent="0.2">
      <c r="A202" s="332"/>
      <c r="B202" s="147" t="s">
        <v>193</v>
      </c>
      <c r="C202" s="149"/>
      <c r="D202" s="149"/>
      <c r="E202" s="149"/>
      <c r="F202" s="149"/>
      <c r="G202" s="149" t="s">
        <v>62</v>
      </c>
      <c r="H202" s="149"/>
      <c r="I202" s="149" t="s">
        <v>62</v>
      </c>
      <c r="J202" s="149"/>
      <c r="K202" s="149"/>
      <c r="L202" s="149" t="s">
        <v>62</v>
      </c>
      <c r="M202" s="150"/>
      <c r="N202" s="150"/>
      <c r="O202" s="157" t="s">
        <v>62</v>
      </c>
      <c r="P202" s="157" t="s">
        <v>62</v>
      </c>
      <c r="Q202" s="157" t="s">
        <v>62</v>
      </c>
      <c r="R202" s="157" t="s">
        <v>62</v>
      </c>
    </row>
    <row r="203" spans="1:20" s="85" customFormat="1" ht="45" x14ac:dyDescent="0.2">
      <c r="A203" s="332"/>
      <c r="B203" s="148" t="s">
        <v>330</v>
      </c>
      <c r="C203" s="149"/>
      <c r="D203" s="149" t="s">
        <v>62</v>
      </c>
      <c r="E203" s="149"/>
      <c r="F203" s="149"/>
      <c r="G203" s="149">
        <f>G198</f>
        <v>167</v>
      </c>
      <c r="H203" s="149">
        <f t="shared" ref="H203:I203" si="98">H198</f>
        <v>167</v>
      </c>
      <c r="I203" s="149">
        <f t="shared" si="98"/>
        <v>167</v>
      </c>
      <c r="J203" s="149">
        <f>J198</f>
        <v>167</v>
      </c>
      <c r="K203" s="149">
        <f>K198</f>
        <v>167</v>
      </c>
      <c r="L203" s="149" t="s">
        <v>62</v>
      </c>
      <c r="M203" s="150">
        <v>46022</v>
      </c>
      <c r="N203" s="150">
        <v>46022</v>
      </c>
      <c r="O203" s="156"/>
      <c r="P203" s="157" t="s">
        <v>62</v>
      </c>
      <c r="Q203" s="156"/>
      <c r="R203" s="156"/>
    </row>
    <row r="204" spans="1:20" s="85" customFormat="1" ht="14.25" x14ac:dyDescent="0.2">
      <c r="A204" s="332"/>
      <c r="B204" s="147" t="s">
        <v>71</v>
      </c>
      <c r="C204" s="149"/>
      <c r="D204" s="149"/>
      <c r="E204" s="149"/>
      <c r="F204" s="149"/>
      <c r="G204" s="149" t="s">
        <v>62</v>
      </c>
      <c r="H204" s="149"/>
      <c r="I204" s="149" t="s">
        <v>62</v>
      </c>
      <c r="J204" s="149"/>
      <c r="K204" s="149"/>
      <c r="L204" s="149" t="s">
        <v>62</v>
      </c>
      <c r="M204" s="150"/>
      <c r="N204" s="150"/>
      <c r="O204" s="157" t="s">
        <v>62</v>
      </c>
      <c r="P204" s="157" t="s">
        <v>62</v>
      </c>
      <c r="Q204" s="157" t="s">
        <v>62</v>
      </c>
      <c r="R204" s="157" t="s">
        <v>62</v>
      </c>
    </row>
    <row r="205" spans="1:20" s="85" customFormat="1" x14ac:dyDescent="0.2">
      <c r="A205" s="333"/>
      <c r="B205" s="148" t="s">
        <v>72</v>
      </c>
      <c r="C205" s="149"/>
      <c r="D205" s="149" t="s">
        <v>62</v>
      </c>
      <c r="E205" s="149"/>
      <c r="F205" s="149"/>
      <c r="G205" s="149">
        <f>G198</f>
        <v>167</v>
      </c>
      <c r="H205" s="149">
        <f t="shared" ref="H205:K205" si="99">H198</f>
        <v>167</v>
      </c>
      <c r="I205" s="149">
        <f t="shared" si="99"/>
        <v>167</v>
      </c>
      <c r="J205" s="149">
        <f t="shared" si="99"/>
        <v>167</v>
      </c>
      <c r="K205" s="149">
        <f t="shared" si="99"/>
        <v>167</v>
      </c>
      <c r="L205" s="149" t="s">
        <v>62</v>
      </c>
      <c r="M205" s="150">
        <v>46022</v>
      </c>
      <c r="N205" s="150">
        <v>46022</v>
      </c>
      <c r="O205" s="156"/>
      <c r="P205" s="157" t="s">
        <v>62</v>
      </c>
      <c r="Q205" s="156"/>
      <c r="R205" s="156"/>
    </row>
    <row r="206" spans="1:20" s="85" customFormat="1" ht="58.5" x14ac:dyDescent="0.25">
      <c r="A206" s="331" t="s">
        <v>146</v>
      </c>
      <c r="B206" s="137" t="s">
        <v>347</v>
      </c>
      <c r="C206" s="142" t="s">
        <v>191</v>
      </c>
      <c r="D206" s="141" t="s">
        <v>333</v>
      </c>
      <c r="E206" s="155" t="s">
        <v>75</v>
      </c>
      <c r="F206" s="149">
        <v>792</v>
      </c>
      <c r="G206" s="149">
        <v>236</v>
      </c>
      <c r="H206" s="149">
        <v>236</v>
      </c>
      <c r="I206" s="149">
        <v>236</v>
      </c>
      <c r="J206" s="149">
        <v>236</v>
      </c>
      <c r="K206" s="149">
        <v>236</v>
      </c>
      <c r="L206" s="142"/>
      <c r="M206" s="142" t="s">
        <v>62</v>
      </c>
      <c r="N206" s="142" t="s">
        <v>62</v>
      </c>
      <c r="O206" s="156">
        <v>1717464.04</v>
      </c>
      <c r="P206" s="156"/>
      <c r="Q206" s="156">
        <v>862800.15</v>
      </c>
      <c r="R206" s="156">
        <v>636471.18000000005</v>
      </c>
      <c r="S206" s="56"/>
      <c r="T206" s="56"/>
    </row>
    <row r="207" spans="1:20" s="85" customFormat="1" ht="15.75" x14ac:dyDescent="0.2">
      <c r="A207" s="332"/>
      <c r="B207" s="146" t="s">
        <v>70</v>
      </c>
      <c r="C207" s="149"/>
      <c r="D207" s="149" t="s">
        <v>62</v>
      </c>
      <c r="E207" s="149"/>
      <c r="F207" s="149"/>
      <c r="G207" s="149">
        <f>G206</f>
        <v>236</v>
      </c>
      <c r="H207" s="149">
        <f t="shared" ref="H207:K207" si="100">H206</f>
        <v>236</v>
      </c>
      <c r="I207" s="149">
        <f t="shared" si="100"/>
        <v>236</v>
      </c>
      <c r="J207" s="149">
        <f t="shared" si="100"/>
        <v>236</v>
      </c>
      <c r="K207" s="149">
        <f t="shared" si="100"/>
        <v>236</v>
      </c>
      <c r="L207" s="149"/>
      <c r="M207" s="150">
        <v>46022</v>
      </c>
      <c r="N207" s="150">
        <v>46022</v>
      </c>
      <c r="O207" s="156"/>
      <c r="P207" s="157"/>
      <c r="Q207" s="156"/>
      <c r="R207" s="156"/>
    </row>
    <row r="208" spans="1:20" s="85" customFormat="1" ht="14.25" x14ac:dyDescent="0.2">
      <c r="A208" s="332"/>
      <c r="B208" s="147" t="s">
        <v>76</v>
      </c>
      <c r="C208" s="149"/>
      <c r="D208" s="149"/>
      <c r="E208" s="149"/>
      <c r="F208" s="149"/>
      <c r="G208" s="149" t="s">
        <v>62</v>
      </c>
      <c r="H208" s="149"/>
      <c r="I208" s="149" t="s">
        <v>62</v>
      </c>
      <c r="J208" s="149"/>
      <c r="K208" s="149"/>
      <c r="L208" s="149" t="s">
        <v>62</v>
      </c>
      <c r="M208" s="150"/>
      <c r="N208" s="150"/>
      <c r="O208" s="157" t="s">
        <v>62</v>
      </c>
      <c r="P208" s="157" t="s">
        <v>62</v>
      </c>
      <c r="Q208" s="157" t="s">
        <v>62</v>
      </c>
      <c r="R208" s="157" t="s">
        <v>62</v>
      </c>
    </row>
    <row r="209" spans="1:20" s="85" customFormat="1" ht="45" x14ac:dyDescent="0.2">
      <c r="A209" s="332"/>
      <c r="B209" s="148" t="s">
        <v>192</v>
      </c>
      <c r="C209" s="149"/>
      <c r="D209" s="149" t="s">
        <v>62</v>
      </c>
      <c r="E209" s="149"/>
      <c r="F209" s="149"/>
      <c r="G209" s="149">
        <f>G206</f>
        <v>236</v>
      </c>
      <c r="H209" s="149">
        <f t="shared" ref="H209:K209" si="101">H206</f>
        <v>236</v>
      </c>
      <c r="I209" s="149">
        <f t="shared" si="101"/>
        <v>236</v>
      </c>
      <c r="J209" s="149">
        <f t="shared" si="101"/>
        <v>236</v>
      </c>
      <c r="K209" s="149">
        <f t="shared" si="101"/>
        <v>236</v>
      </c>
      <c r="L209" s="149" t="s">
        <v>62</v>
      </c>
      <c r="M209" s="150">
        <v>46022</v>
      </c>
      <c r="N209" s="150">
        <v>46022</v>
      </c>
      <c r="O209" s="156"/>
      <c r="P209" s="157" t="s">
        <v>62</v>
      </c>
      <c r="Q209" s="156"/>
      <c r="R209" s="156"/>
    </row>
    <row r="210" spans="1:20" s="85" customFormat="1" ht="14.25" x14ac:dyDescent="0.2">
      <c r="A210" s="332"/>
      <c r="B210" s="147" t="s">
        <v>193</v>
      </c>
      <c r="C210" s="149"/>
      <c r="D210" s="149"/>
      <c r="E210" s="149"/>
      <c r="F210" s="149"/>
      <c r="G210" s="149" t="s">
        <v>62</v>
      </c>
      <c r="H210" s="149"/>
      <c r="I210" s="149" t="s">
        <v>62</v>
      </c>
      <c r="J210" s="149"/>
      <c r="K210" s="149"/>
      <c r="L210" s="149" t="s">
        <v>62</v>
      </c>
      <c r="M210" s="150"/>
      <c r="N210" s="150"/>
      <c r="O210" s="157" t="s">
        <v>62</v>
      </c>
      <c r="P210" s="157" t="s">
        <v>62</v>
      </c>
      <c r="Q210" s="157" t="s">
        <v>62</v>
      </c>
      <c r="R210" s="157" t="s">
        <v>62</v>
      </c>
    </row>
    <row r="211" spans="1:20" s="85" customFormat="1" ht="45" x14ac:dyDescent="0.2">
      <c r="A211" s="332"/>
      <c r="B211" s="148" t="s">
        <v>330</v>
      </c>
      <c r="C211" s="149"/>
      <c r="D211" s="149" t="s">
        <v>62</v>
      </c>
      <c r="E211" s="149"/>
      <c r="F211" s="149"/>
      <c r="G211" s="149">
        <f>G206</f>
        <v>236</v>
      </c>
      <c r="H211" s="149">
        <f t="shared" ref="H211:I211" si="102">H206</f>
        <v>236</v>
      </c>
      <c r="I211" s="149">
        <f t="shared" si="102"/>
        <v>236</v>
      </c>
      <c r="J211" s="149">
        <f>J206</f>
        <v>236</v>
      </c>
      <c r="K211" s="149">
        <f>K206</f>
        <v>236</v>
      </c>
      <c r="L211" s="149" t="s">
        <v>62</v>
      </c>
      <c r="M211" s="150">
        <v>46022</v>
      </c>
      <c r="N211" s="150">
        <v>46022</v>
      </c>
      <c r="O211" s="156"/>
      <c r="P211" s="157" t="s">
        <v>62</v>
      </c>
      <c r="Q211" s="156"/>
      <c r="R211" s="156"/>
    </row>
    <row r="212" spans="1:20" s="85" customFormat="1" ht="14.25" x14ac:dyDescent="0.2">
      <c r="A212" s="332"/>
      <c r="B212" s="147" t="s">
        <v>71</v>
      </c>
      <c r="C212" s="149"/>
      <c r="D212" s="149"/>
      <c r="E212" s="149"/>
      <c r="F212" s="149"/>
      <c r="G212" s="149" t="s">
        <v>62</v>
      </c>
      <c r="H212" s="149"/>
      <c r="I212" s="149" t="s">
        <v>62</v>
      </c>
      <c r="J212" s="149"/>
      <c r="K212" s="149"/>
      <c r="L212" s="149" t="s">
        <v>62</v>
      </c>
      <c r="M212" s="150"/>
      <c r="N212" s="150"/>
      <c r="O212" s="157" t="s">
        <v>62</v>
      </c>
      <c r="P212" s="157" t="s">
        <v>62</v>
      </c>
      <c r="Q212" s="157" t="s">
        <v>62</v>
      </c>
      <c r="R212" s="157" t="s">
        <v>62</v>
      </c>
    </row>
    <row r="213" spans="1:20" s="85" customFormat="1" x14ac:dyDescent="0.2">
      <c r="A213" s="333"/>
      <c r="B213" s="148" t="s">
        <v>72</v>
      </c>
      <c r="C213" s="149"/>
      <c r="D213" s="149" t="s">
        <v>62</v>
      </c>
      <c r="E213" s="149"/>
      <c r="F213" s="149"/>
      <c r="G213" s="149">
        <f>G206</f>
        <v>236</v>
      </c>
      <c r="H213" s="149">
        <f t="shared" ref="H213:K213" si="103">H206</f>
        <v>236</v>
      </c>
      <c r="I213" s="149">
        <f t="shared" si="103"/>
        <v>236</v>
      </c>
      <c r="J213" s="149">
        <f t="shared" si="103"/>
        <v>236</v>
      </c>
      <c r="K213" s="149">
        <f t="shared" si="103"/>
        <v>236</v>
      </c>
      <c r="L213" s="149" t="s">
        <v>62</v>
      </c>
      <c r="M213" s="150">
        <v>46022</v>
      </c>
      <c r="N213" s="150">
        <v>46022</v>
      </c>
      <c r="O213" s="156"/>
      <c r="P213" s="157" t="s">
        <v>62</v>
      </c>
      <c r="Q213" s="156"/>
      <c r="R213" s="156"/>
    </row>
    <row r="214" spans="1:20" s="85" customFormat="1" ht="58.5" x14ac:dyDescent="0.25">
      <c r="A214" s="331" t="s">
        <v>145</v>
      </c>
      <c r="B214" s="137" t="s">
        <v>347</v>
      </c>
      <c r="C214" s="142" t="s">
        <v>191</v>
      </c>
      <c r="D214" s="141" t="s">
        <v>333</v>
      </c>
      <c r="E214" s="155" t="s">
        <v>75</v>
      </c>
      <c r="F214" s="149">
        <v>792</v>
      </c>
      <c r="G214" s="149">
        <v>252</v>
      </c>
      <c r="H214" s="149">
        <v>252</v>
      </c>
      <c r="I214" s="149">
        <v>252</v>
      </c>
      <c r="J214" s="149">
        <v>252</v>
      </c>
      <c r="K214" s="149">
        <v>252</v>
      </c>
      <c r="L214" s="142"/>
      <c r="M214" s="142" t="s">
        <v>62</v>
      </c>
      <c r="N214" s="142" t="s">
        <v>62</v>
      </c>
      <c r="O214" s="156">
        <v>1408902.28</v>
      </c>
      <c r="P214" s="156" t="s">
        <v>344</v>
      </c>
      <c r="Q214" s="156">
        <v>645219.56000000006</v>
      </c>
      <c r="R214" s="156">
        <v>283762.5</v>
      </c>
      <c r="S214" s="56"/>
      <c r="T214" s="56"/>
    </row>
    <row r="215" spans="1:20" s="85" customFormat="1" ht="15.75" x14ac:dyDescent="0.2">
      <c r="A215" s="332"/>
      <c r="B215" s="146" t="s">
        <v>70</v>
      </c>
      <c r="C215" s="149"/>
      <c r="D215" s="149" t="s">
        <v>62</v>
      </c>
      <c r="E215" s="149"/>
      <c r="F215" s="149"/>
      <c r="G215" s="149">
        <f>G214</f>
        <v>252</v>
      </c>
      <c r="H215" s="149">
        <f t="shared" ref="H215:K215" si="104">H214</f>
        <v>252</v>
      </c>
      <c r="I215" s="149">
        <f t="shared" si="104"/>
        <v>252</v>
      </c>
      <c r="J215" s="149">
        <f t="shared" si="104"/>
        <v>252</v>
      </c>
      <c r="K215" s="149">
        <f t="shared" si="104"/>
        <v>252</v>
      </c>
      <c r="L215" s="149"/>
      <c r="M215" s="150">
        <v>46022</v>
      </c>
      <c r="N215" s="150">
        <v>46022</v>
      </c>
      <c r="O215" s="156"/>
      <c r="P215" s="157"/>
      <c r="Q215" s="156"/>
      <c r="R215" s="156"/>
    </row>
    <row r="216" spans="1:20" s="85" customFormat="1" ht="14.25" x14ac:dyDescent="0.2">
      <c r="A216" s="332"/>
      <c r="B216" s="147" t="s">
        <v>76</v>
      </c>
      <c r="C216" s="149"/>
      <c r="D216" s="149"/>
      <c r="E216" s="149"/>
      <c r="F216" s="149"/>
      <c r="G216" s="149" t="s">
        <v>62</v>
      </c>
      <c r="H216" s="149"/>
      <c r="I216" s="149" t="s">
        <v>62</v>
      </c>
      <c r="J216" s="149"/>
      <c r="K216" s="149"/>
      <c r="L216" s="149" t="s">
        <v>62</v>
      </c>
      <c r="M216" s="150"/>
      <c r="N216" s="150"/>
      <c r="O216" s="157" t="s">
        <v>62</v>
      </c>
      <c r="P216" s="157" t="s">
        <v>62</v>
      </c>
      <c r="Q216" s="157" t="s">
        <v>62</v>
      </c>
      <c r="R216" s="157" t="s">
        <v>62</v>
      </c>
    </row>
    <row r="217" spans="1:20" s="85" customFormat="1" ht="45" x14ac:dyDescent="0.2">
      <c r="A217" s="332"/>
      <c r="B217" s="148" t="s">
        <v>192</v>
      </c>
      <c r="C217" s="149"/>
      <c r="D217" s="149" t="s">
        <v>62</v>
      </c>
      <c r="E217" s="149"/>
      <c r="F217" s="149"/>
      <c r="G217" s="149">
        <f>G214</f>
        <v>252</v>
      </c>
      <c r="H217" s="149">
        <f t="shared" ref="H217:K217" si="105">H214</f>
        <v>252</v>
      </c>
      <c r="I217" s="149">
        <f t="shared" si="105"/>
        <v>252</v>
      </c>
      <c r="J217" s="149">
        <f t="shared" si="105"/>
        <v>252</v>
      </c>
      <c r="K217" s="149">
        <f t="shared" si="105"/>
        <v>252</v>
      </c>
      <c r="L217" s="149" t="s">
        <v>62</v>
      </c>
      <c r="M217" s="150">
        <v>46022</v>
      </c>
      <c r="N217" s="150">
        <v>46022</v>
      </c>
      <c r="O217" s="156"/>
      <c r="P217" s="157" t="s">
        <v>62</v>
      </c>
      <c r="Q217" s="156"/>
      <c r="R217" s="156"/>
    </row>
    <row r="218" spans="1:20" s="85" customFormat="1" ht="14.25" x14ac:dyDescent="0.2">
      <c r="A218" s="332"/>
      <c r="B218" s="147" t="s">
        <v>193</v>
      </c>
      <c r="C218" s="149"/>
      <c r="D218" s="149"/>
      <c r="E218" s="149"/>
      <c r="F218" s="149"/>
      <c r="G218" s="149" t="s">
        <v>62</v>
      </c>
      <c r="H218" s="149"/>
      <c r="I218" s="149" t="s">
        <v>62</v>
      </c>
      <c r="J218" s="149"/>
      <c r="K218" s="149"/>
      <c r="L218" s="149" t="s">
        <v>62</v>
      </c>
      <c r="M218" s="150"/>
      <c r="N218" s="150"/>
      <c r="O218" s="157" t="s">
        <v>62</v>
      </c>
      <c r="P218" s="157" t="s">
        <v>62</v>
      </c>
      <c r="Q218" s="157" t="s">
        <v>62</v>
      </c>
      <c r="R218" s="157" t="s">
        <v>62</v>
      </c>
    </row>
    <row r="219" spans="1:20" s="85" customFormat="1" ht="45" x14ac:dyDescent="0.2">
      <c r="A219" s="332"/>
      <c r="B219" s="148" t="s">
        <v>330</v>
      </c>
      <c r="C219" s="149"/>
      <c r="D219" s="149" t="s">
        <v>62</v>
      </c>
      <c r="E219" s="149"/>
      <c r="F219" s="149"/>
      <c r="G219" s="149">
        <f>G214</f>
        <v>252</v>
      </c>
      <c r="H219" s="149">
        <f t="shared" ref="H219:I219" si="106">H214</f>
        <v>252</v>
      </c>
      <c r="I219" s="149">
        <f t="shared" si="106"/>
        <v>252</v>
      </c>
      <c r="J219" s="149">
        <f>J214</f>
        <v>252</v>
      </c>
      <c r="K219" s="149">
        <f>K214</f>
        <v>252</v>
      </c>
      <c r="L219" s="149" t="s">
        <v>62</v>
      </c>
      <c r="M219" s="150">
        <v>46022</v>
      </c>
      <c r="N219" s="150">
        <v>46022</v>
      </c>
      <c r="O219" s="156"/>
      <c r="P219" s="157" t="s">
        <v>62</v>
      </c>
      <c r="Q219" s="156"/>
      <c r="R219" s="156"/>
    </row>
    <row r="220" spans="1:20" s="85" customFormat="1" ht="14.25" x14ac:dyDescent="0.2">
      <c r="A220" s="332"/>
      <c r="B220" s="147" t="s">
        <v>71</v>
      </c>
      <c r="C220" s="149"/>
      <c r="D220" s="149"/>
      <c r="E220" s="149"/>
      <c r="F220" s="149"/>
      <c r="G220" s="149" t="s">
        <v>62</v>
      </c>
      <c r="H220" s="149"/>
      <c r="I220" s="149" t="s">
        <v>62</v>
      </c>
      <c r="J220" s="149"/>
      <c r="K220" s="149"/>
      <c r="L220" s="149" t="s">
        <v>62</v>
      </c>
      <c r="M220" s="150"/>
      <c r="N220" s="150"/>
      <c r="O220" s="157" t="s">
        <v>62</v>
      </c>
      <c r="P220" s="157" t="s">
        <v>62</v>
      </c>
      <c r="Q220" s="157" t="s">
        <v>62</v>
      </c>
      <c r="R220" s="157" t="s">
        <v>62</v>
      </c>
    </row>
    <row r="221" spans="1:20" s="85" customFormat="1" x14ac:dyDescent="0.2">
      <c r="A221" s="333"/>
      <c r="B221" s="148" t="s">
        <v>72</v>
      </c>
      <c r="C221" s="149"/>
      <c r="D221" s="149" t="s">
        <v>62</v>
      </c>
      <c r="E221" s="149"/>
      <c r="F221" s="149"/>
      <c r="G221" s="149">
        <f>G214</f>
        <v>252</v>
      </c>
      <c r="H221" s="149">
        <f t="shared" ref="H221:K221" si="107">H214</f>
        <v>252</v>
      </c>
      <c r="I221" s="149">
        <f t="shared" si="107"/>
        <v>252</v>
      </c>
      <c r="J221" s="149">
        <f t="shared" si="107"/>
        <v>252</v>
      </c>
      <c r="K221" s="149">
        <f t="shared" si="107"/>
        <v>252</v>
      </c>
      <c r="L221" s="149" t="s">
        <v>62</v>
      </c>
      <c r="M221" s="150">
        <v>46022</v>
      </c>
      <c r="N221" s="150">
        <v>46022</v>
      </c>
      <c r="O221" s="156"/>
      <c r="P221" s="157" t="s">
        <v>62</v>
      </c>
      <c r="Q221" s="156"/>
      <c r="R221" s="156"/>
    </row>
    <row r="222" spans="1:20" s="85" customFormat="1" ht="58.5" x14ac:dyDescent="0.25">
      <c r="A222" s="331" t="s">
        <v>144</v>
      </c>
      <c r="B222" s="137" t="s">
        <v>347</v>
      </c>
      <c r="C222" s="142" t="s">
        <v>191</v>
      </c>
      <c r="D222" s="141" t="s">
        <v>333</v>
      </c>
      <c r="E222" s="155" t="s">
        <v>75</v>
      </c>
      <c r="F222" s="149">
        <v>792</v>
      </c>
      <c r="G222" s="149">
        <v>148</v>
      </c>
      <c r="H222" s="149">
        <v>148</v>
      </c>
      <c r="I222" s="149">
        <v>148</v>
      </c>
      <c r="J222" s="149">
        <v>148</v>
      </c>
      <c r="K222" s="149">
        <v>148</v>
      </c>
      <c r="L222" s="142"/>
      <c r="M222" s="142" t="s">
        <v>62</v>
      </c>
      <c r="N222" s="142" t="s">
        <v>62</v>
      </c>
      <c r="O222" s="156">
        <v>1000053.72</v>
      </c>
      <c r="P222" s="156" t="s">
        <v>344</v>
      </c>
      <c r="Q222" s="156">
        <v>487582.8</v>
      </c>
      <c r="R222" s="156">
        <v>314668.28999999998</v>
      </c>
      <c r="S222" s="56"/>
      <c r="T222" s="56"/>
    </row>
    <row r="223" spans="1:20" s="85" customFormat="1" ht="15.75" x14ac:dyDescent="0.2">
      <c r="A223" s="332"/>
      <c r="B223" s="146" t="s">
        <v>70</v>
      </c>
      <c r="C223" s="149"/>
      <c r="D223" s="149" t="s">
        <v>62</v>
      </c>
      <c r="E223" s="149"/>
      <c r="F223" s="149"/>
      <c r="G223" s="149">
        <f>G222</f>
        <v>148</v>
      </c>
      <c r="H223" s="149">
        <f t="shared" ref="H223:K223" si="108">H222</f>
        <v>148</v>
      </c>
      <c r="I223" s="149">
        <f t="shared" si="108"/>
        <v>148</v>
      </c>
      <c r="J223" s="149">
        <f t="shared" si="108"/>
        <v>148</v>
      </c>
      <c r="K223" s="149">
        <f t="shared" si="108"/>
        <v>148</v>
      </c>
      <c r="L223" s="149"/>
      <c r="M223" s="150">
        <v>46022</v>
      </c>
      <c r="N223" s="150">
        <v>46022</v>
      </c>
      <c r="O223" s="156"/>
      <c r="P223" s="157"/>
      <c r="Q223" s="156"/>
      <c r="R223" s="156"/>
    </row>
    <row r="224" spans="1:20" s="85" customFormat="1" ht="14.25" x14ac:dyDescent="0.2">
      <c r="A224" s="332"/>
      <c r="B224" s="147" t="s">
        <v>76</v>
      </c>
      <c r="C224" s="149"/>
      <c r="D224" s="149"/>
      <c r="E224" s="149"/>
      <c r="F224" s="149"/>
      <c r="G224" s="149" t="s">
        <v>62</v>
      </c>
      <c r="H224" s="149"/>
      <c r="I224" s="149" t="s">
        <v>62</v>
      </c>
      <c r="J224" s="149"/>
      <c r="K224" s="149"/>
      <c r="L224" s="149" t="s">
        <v>62</v>
      </c>
      <c r="M224" s="150"/>
      <c r="N224" s="150"/>
      <c r="O224" s="157" t="s">
        <v>62</v>
      </c>
      <c r="P224" s="157" t="s">
        <v>62</v>
      </c>
      <c r="Q224" s="157" t="s">
        <v>62</v>
      </c>
      <c r="R224" s="157" t="s">
        <v>62</v>
      </c>
    </row>
    <row r="225" spans="1:20" s="85" customFormat="1" ht="45" x14ac:dyDescent="0.2">
      <c r="A225" s="332"/>
      <c r="B225" s="148" t="s">
        <v>192</v>
      </c>
      <c r="C225" s="149"/>
      <c r="D225" s="149" t="s">
        <v>62</v>
      </c>
      <c r="E225" s="149"/>
      <c r="F225" s="149"/>
      <c r="G225" s="149">
        <f>G222</f>
        <v>148</v>
      </c>
      <c r="H225" s="149">
        <f t="shared" ref="H225:K225" si="109">H222</f>
        <v>148</v>
      </c>
      <c r="I225" s="149">
        <f t="shared" si="109"/>
        <v>148</v>
      </c>
      <c r="J225" s="149">
        <f t="shared" si="109"/>
        <v>148</v>
      </c>
      <c r="K225" s="149">
        <f t="shared" si="109"/>
        <v>148</v>
      </c>
      <c r="L225" s="149" t="s">
        <v>62</v>
      </c>
      <c r="M225" s="150">
        <v>46022</v>
      </c>
      <c r="N225" s="150">
        <v>46022</v>
      </c>
      <c r="O225" s="156"/>
      <c r="P225" s="157" t="s">
        <v>62</v>
      </c>
      <c r="Q225" s="156"/>
      <c r="R225" s="156"/>
    </row>
    <row r="226" spans="1:20" s="85" customFormat="1" ht="14.25" x14ac:dyDescent="0.2">
      <c r="A226" s="332"/>
      <c r="B226" s="147" t="s">
        <v>193</v>
      </c>
      <c r="C226" s="149"/>
      <c r="D226" s="149"/>
      <c r="E226" s="149"/>
      <c r="F226" s="149"/>
      <c r="G226" s="149" t="s">
        <v>62</v>
      </c>
      <c r="H226" s="149"/>
      <c r="I226" s="149" t="s">
        <v>62</v>
      </c>
      <c r="J226" s="149"/>
      <c r="K226" s="149"/>
      <c r="L226" s="149" t="s">
        <v>62</v>
      </c>
      <c r="M226" s="150"/>
      <c r="N226" s="150"/>
      <c r="O226" s="157" t="s">
        <v>62</v>
      </c>
      <c r="P226" s="157" t="s">
        <v>62</v>
      </c>
      <c r="Q226" s="157" t="s">
        <v>62</v>
      </c>
      <c r="R226" s="157" t="s">
        <v>62</v>
      </c>
    </row>
    <row r="227" spans="1:20" s="85" customFormat="1" ht="45" x14ac:dyDescent="0.2">
      <c r="A227" s="332"/>
      <c r="B227" s="148" t="s">
        <v>330</v>
      </c>
      <c r="C227" s="149"/>
      <c r="D227" s="149" t="s">
        <v>62</v>
      </c>
      <c r="E227" s="149"/>
      <c r="F227" s="149"/>
      <c r="G227" s="149">
        <f>G222</f>
        <v>148</v>
      </c>
      <c r="H227" s="149">
        <f t="shared" ref="H227:I227" si="110">H222</f>
        <v>148</v>
      </c>
      <c r="I227" s="149">
        <f t="shared" si="110"/>
        <v>148</v>
      </c>
      <c r="J227" s="149">
        <f>J222</f>
        <v>148</v>
      </c>
      <c r="K227" s="149">
        <f>K222</f>
        <v>148</v>
      </c>
      <c r="L227" s="149" t="s">
        <v>62</v>
      </c>
      <c r="M227" s="150">
        <v>46022</v>
      </c>
      <c r="N227" s="150">
        <v>46022</v>
      </c>
      <c r="O227" s="156"/>
      <c r="P227" s="157" t="s">
        <v>62</v>
      </c>
      <c r="Q227" s="156"/>
      <c r="R227" s="156"/>
    </row>
    <row r="228" spans="1:20" s="85" customFormat="1" ht="14.25" x14ac:dyDescent="0.2">
      <c r="A228" s="332"/>
      <c r="B228" s="147" t="s">
        <v>71</v>
      </c>
      <c r="C228" s="149"/>
      <c r="D228" s="149"/>
      <c r="E228" s="149"/>
      <c r="F228" s="149"/>
      <c r="G228" s="149" t="s">
        <v>62</v>
      </c>
      <c r="H228" s="149"/>
      <c r="I228" s="149" t="s">
        <v>62</v>
      </c>
      <c r="J228" s="149"/>
      <c r="K228" s="149"/>
      <c r="L228" s="149" t="s">
        <v>62</v>
      </c>
      <c r="M228" s="150"/>
      <c r="N228" s="150"/>
      <c r="O228" s="157" t="s">
        <v>62</v>
      </c>
      <c r="P228" s="157" t="s">
        <v>62</v>
      </c>
      <c r="Q228" s="157" t="s">
        <v>62</v>
      </c>
      <c r="R228" s="157" t="s">
        <v>62</v>
      </c>
    </row>
    <row r="229" spans="1:20" s="85" customFormat="1" x14ac:dyDescent="0.2">
      <c r="A229" s="333"/>
      <c r="B229" s="148" t="s">
        <v>72</v>
      </c>
      <c r="C229" s="149"/>
      <c r="D229" s="149" t="s">
        <v>62</v>
      </c>
      <c r="E229" s="149"/>
      <c r="F229" s="149"/>
      <c r="G229" s="149">
        <f>G222</f>
        <v>148</v>
      </c>
      <c r="H229" s="149">
        <f t="shared" ref="H229:K229" si="111">H222</f>
        <v>148</v>
      </c>
      <c r="I229" s="149">
        <f t="shared" si="111"/>
        <v>148</v>
      </c>
      <c r="J229" s="149">
        <f t="shared" si="111"/>
        <v>148</v>
      </c>
      <c r="K229" s="149">
        <f t="shared" si="111"/>
        <v>148</v>
      </c>
      <c r="L229" s="149" t="s">
        <v>62</v>
      </c>
      <c r="M229" s="150">
        <v>46022</v>
      </c>
      <c r="N229" s="150">
        <v>46022</v>
      </c>
      <c r="O229" s="156"/>
      <c r="P229" s="157" t="s">
        <v>62</v>
      </c>
      <c r="Q229" s="156"/>
      <c r="R229" s="156"/>
    </row>
    <row r="230" spans="1:20" s="85" customFormat="1" ht="58.5" x14ac:dyDescent="0.25">
      <c r="A230" s="331" t="s">
        <v>143</v>
      </c>
      <c r="B230" s="137" t="s">
        <v>347</v>
      </c>
      <c r="C230" s="142" t="s">
        <v>191</v>
      </c>
      <c r="D230" s="141" t="s">
        <v>333</v>
      </c>
      <c r="E230" s="155" t="s">
        <v>75</v>
      </c>
      <c r="F230" s="149">
        <v>792</v>
      </c>
      <c r="G230" s="149">
        <v>172</v>
      </c>
      <c r="H230" s="149">
        <v>172</v>
      </c>
      <c r="I230" s="149">
        <v>172</v>
      </c>
      <c r="J230" s="149">
        <v>172</v>
      </c>
      <c r="K230" s="149">
        <v>172</v>
      </c>
      <c r="L230" s="142"/>
      <c r="M230" s="142" t="s">
        <v>62</v>
      </c>
      <c r="N230" s="142" t="s">
        <v>62</v>
      </c>
      <c r="O230" s="156">
        <v>1106711.08</v>
      </c>
      <c r="P230" s="156" t="s">
        <v>344</v>
      </c>
      <c r="Q230" s="156">
        <v>567995.39</v>
      </c>
      <c r="R230" s="156">
        <v>357865.05</v>
      </c>
      <c r="S230" s="56"/>
      <c r="T230" s="56"/>
    </row>
    <row r="231" spans="1:20" s="85" customFormat="1" ht="15.75" x14ac:dyDescent="0.2">
      <c r="A231" s="332"/>
      <c r="B231" s="146" t="s">
        <v>70</v>
      </c>
      <c r="C231" s="149"/>
      <c r="D231" s="149" t="s">
        <v>62</v>
      </c>
      <c r="E231" s="149"/>
      <c r="F231" s="149"/>
      <c r="G231" s="149">
        <f>G230</f>
        <v>172</v>
      </c>
      <c r="H231" s="149">
        <f t="shared" ref="H231:K231" si="112">H230</f>
        <v>172</v>
      </c>
      <c r="I231" s="149">
        <f t="shared" si="112"/>
        <v>172</v>
      </c>
      <c r="J231" s="149">
        <f t="shared" si="112"/>
        <v>172</v>
      </c>
      <c r="K231" s="149">
        <f t="shared" si="112"/>
        <v>172</v>
      </c>
      <c r="L231" s="149"/>
      <c r="M231" s="150">
        <v>46022</v>
      </c>
      <c r="N231" s="150">
        <v>46022</v>
      </c>
      <c r="O231" s="156"/>
      <c r="P231" s="157"/>
      <c r="Q231" s="156"/>
      <c r="R231" s="156"/>
    </row>
    <row r="232" spans="1:20" s="85" customFormat="1" ht="14.25" x14ac:dyDescent="0.2">
      <c r="A232" s="332"/>
      <c r="B232" s="147" t="s">
        <v>76</v>
      </c>
      <c r="C232" s="149"/>
      <c r="D232" s="149"/>
      <c r="E232" s="149"/>
      <c r="F232" s="149"/>
      <c r="G232" s="149" t="s">
        <v>62</v>
      </c>
      <c r="H232" s="149"/>
      <c r="I232" s="149" t="s">
        <v>62</v>
      </c>
      <c r="J232" s="149"/>
      <c r="K232" s="149"/>
      <c r="L232" s="149" t="s">
        <v>62</v>
      </c>
      <c r="M232" s="150"/>
      <c r="N232" s="150"/>
      <c r="O232" s="157" t="s">
        <v>62</v>
      </c>
      <c r="P232" s="157" t="s">
        <v>62</v>
      </c>
      <c r="Q232" s="157" t="s">
        <v>62</v>
      </c>
      <c r="R232" s="157" t="s">
        <v>62</v>
      </c>
    </row>
    <row r="233" spans="1:20" s="85" customFormat="1" ht="45" x14ac:dyDescent="0.2">
      <c r="A233" s="332"/>
      <c r="B233" s="148" t="s">
        <v>192</v>
      </c>
      <c r="C233" s="149"/>
      <c r="D233" s="149" t="s">
        <v>62</v>
      </c>
      <c r="E233" s="149"/>
      <c r="F233" s="149"/>
      <c r="G233" s="149">
        <f>G230</f>
        <v>172</v>
      </c>
      <c r="H233" s="149">
        <f t="shared" ref="H233:K233" si="113">H230</f>
        <v>172</v>
      </c>
      <c r="I233" s="149">
        <f t="shared" si="113"/>
        <v>172</v>
      </c>
      <c r="J233" s="149">
        <f t="shared" si="113"/>
        <v>172</v>
      </c>
      <c r="K233" s="149">
        <f t="shared" si="113"/>
        <v>172</v>
      </c>
      <c r="L233" s="149" t="s">
        <v>62</v>
      </c>
      <c r="M233" s="150">
        <v>46022</v>
      </c>
      <c r="N233" s="150">
        <v>46022</v>
      </c>
      <c r="O233" s="156"/>
      <c r="P233" s="157" t="s">
        <v>62</v>
      </c>
      <c r="Q233" s="156"/>
      <c r="R233" s="156"/>
    </row>
    <row r="234" spans="1:20" s="85" customFormat="1" ht="14.25" x14ac:dyDescent="0.2">
      <c r="A234" s="332"/>
      <c r="B234" s="147" t="s">
        <v>193</v>
      </c>
      <c r="C234" s="149"/>
      <c r="D234" s="149"/>
      <c r="E234" s="149"/>
      <c r="F234" s="149"/>
      <c r="G234" s="149" t="s">
        <v>62</v>
      </c>
      <c r="H234" s="149"/>
      <c r="I234" s="149" t="s">
        <v>62</v>
      </c>
      <c r="J234" s="149"/>
      <c r="K234" s="149"/>
      <c r="L234" s="149" t="s">
        <v>62</v>
      </c>
      <c r="M234" s="150"/>
      <c r="N234" s="150"/>
      <c r="O234" s="157" t="s">
        <v>62</v>
      </c>
      <c r="P234" s="157" t="s">
        <v>62</v>
      </c>
      <c r="Q234" s="157" t="s">
        <v>62</v>
      </c>
      <c r="R234" s="157" t="s">
        <v>62</v>
      </c>
    </row>
    <row r="235" spans="1:20" s="85" customFormat="1" ht="45" x14ac:dyDescent="0.2">
      <c r="A235" s="332"/>
      <c r="B235" s="148" t="s">
        <v>330</v>
      </c>
      <c r="C235" s="149"/>
      <c r="D235" s="149" t="s">
        <v>62</v>
      </c>
      <c r="E235" s="149"/>
      <c r="F235" s="149"/>
      <c r="G235" s="149">
        <f>G230</f>
        <v>172</v>
      </c>
      <c r="H235" s="149">
        <f t="shared" ref="H235:I235" si="114">H230</f>
        <v>172</v>
      </c>
      <c r="I235" s="149">
        <f t="shared" si="114"/>
        <v>172</v>
      </c>
      <c r="J235" s="149">
        <f>J230</f>
        <v>172</v>
      </c>
      <c r="K235" s="149">
        <f>K230</f>
        <v>172</v>
      </c>
      <c r="L235" s="149" t="s">
        <v>62</v>
      </c>
      <c r="M235" s="150">
        <v>46022</v>
      </c>
      <c r="N235" s="150">
        <v>46022</v>
      </c>
      <c r="O235" s="156"/>
      <c r="P235" s="157" t="s">
        <v>62</v>
      </c>
      <c r="Q235" s="156"/>
      <c r="R235" s="156"/>
    </row>
    <row r="236" spans="1:20" s="85" customFormat="1" ht="14.25" x14ac:dyDescent="0.2">
      <c r="A236" s="332"/>
      <c r="B236" s="147" t="s">
        <v>71</v>
      </c>
      <c r="C236" s="149"/>
      <c r="D236" s="149"/>
      <c r="E236" s="149"/>
      <c r="F236" s="149"/>
      <c r="G236" s="149" t="s">
        <v>62</v>
      </c>
      <c r="H236" s="149"/>
      <c r="I236" s="149" t="s">
        <v>62</v>
      </c>
      <c r="J236" s="149"/>
      <c r="K236" s="149"/>
      <c r="L236" s="149" t="s">
        <v>62</v>
      </c>
      <c r="M236" s="150"/>
      <c r="N236" s="150"/>
      <c r="O236" s="157" t="s">
        <v>62</v>
      </c>
      <c r="P236" s="157" t="s">
        <v>62</v>
      </c>
      <c r="Q236" s="157" t="s">
        <v>62</v>
      </c>
      <c r="R236" s="157" t="s">
        <v>62</v>
      </c>
    </row>
    <row r="237" spans="1:20" s="85" customFormat="1" x14ac:dyDescent="0.2">
      <c r="A237" s="333"/>
      <c r="B237" s="148" t="s">
        <v>72</v>
      </c>
      <c r="C237" s="149"/>
      <c r="D237" s="149" t="s">
        <v>62</v>
      </c>
      <c r="E237" s="149"/>
      <c r="F237" s="149"/>
      <c r="G237" s="149">
        <f>G230</f>
        <v>172</v>
      </c>
      <c r="H237" s="149">
        <f t="shared" ref="H237:K237" si="115">H230</f>
        <v>172</v>
      </c>
      <c r="I237" s="149">
        <f t="shared" si="115"/>
        <v>172</v>
      </c>
      <c r="J237" s="149">
        <f t="shared" si="115"/>
        <v>172</v>
      </c>
      <c r="K237" s="149">
        <f t="shared" si="115"/>
        <v>172</v>
      </c>
      <c r="L237" s="149" t="s">
        <v>62</v>
      </c>
      <c r="M237" s="150">
        <v>46022</v>
      </c>
      <c r="N237" s="150">
        <v>46022</v>
      </c>
      <c r="O237" s="156"/>
      <c r="P237" s="157" t="s">
        <v>62</v>
      </c>
      <c r="Q237" s="156"/>
      <c r="R237" s="156"/>
    </row>
    <row r="238" spans="1:20" s="56" customFormat="1" ht="74.45" customHeight="1" x14ac:dyDescent="0.25">
      <c r="A238" s="331" t="s">
        <v>142</v>
      </c>
      <c r="B238" s="137" t="s">
        <v>347</v>
      </c>
      <c r="C238" s="142" t="s">
        <v>191</v>
      </c>
      <c r="D238" s="141" t="s">
        <v>333</v>
      </c>
      <c r="E238" s="155" t="s">
        <v>75</v>
      </c>
      <c r="F238" s="149">
        <v>792</v>
      </c>
      <c r="G238" s="149">
        <v>77</v>
      </c>
      <c r="H238" s="149">
        <v>77</v>
      </c>
      <c r="I238" s="149">
        <v>77</v>
      </c>
      <c r="J238" s="149">
        <v>77</v>
      </c>
      <c r="K238" s="149">
        <v>77</v>
      </c>
      <c r="L238" s="142"/>
      <c r="M238" s="142" t="s">
        <v>62</v>
      </c>
      <c r="N238" s="142" t="s">
        <v>62</v>
      </c>
      <c r="O238" s="156">
        <v>660359.03</v>
      </c>
      <c r="P238" s="156" t="s">
        <v>344</v>
      </c>
      <c r="Q238" s="156">
        <v>306106.77</v>
      </c>
      <c r="R238" s="156">
        <v>288108.12</v>
      </c>
    </row>
    <row r="239" spans="1:20" s="85" customFormat="1" ht="15.75" x14ac:dyDescent="0.2">
      <c r="A239" s="332"/>
      <c r="B239" s="146" t="s">
        <v>70</v>
      </c>
      <c r="C239" s="149"/>
      <c r="D239" s="149" t="s">
        <v>62</v>
      </c>
      <c r="E239" s="149"/>
      <c r="F239" s="149"/>
      <c r="G239" s="149">
        <f>G238</f>
        <v>77</v>
      </c>
      <c r="H239" s="149">
        <f t="shared" ref="H239:K239" si="116">H238</f>
        <v>77</v>
      </c>
      <c r="I239" s="149">
        <f t="shared" si="116"/>
        <v>77</v>
      </c>
      <c r="J239" s="149">
        <f t="shared" si="116"/>
        <v>77</v>
      </c>
      <c r="K239" s="149">
        <f t="shared" si="116"/>
        <v>77</v>
      </c>
      <c r="L239" s="149"/>
      <c r="M239" s="150">
        <v>46022</v>
      </c>
      <c r="N239" s="150">
        <v>46022</v>
      </c>
      <c r="O239" s="156"/>
      <c r="P239" s="157"/>
      <c r="Q239" s="156"/>
      <c r="R239" s="156"/>
    </row>
    <row r="240" spans="1:20" s="85" customFormat="1" ht="14.25" x14ac:dyDescent="0.2">
      <c r="A240" s="332"/>
      <c r="B240" s="147" t="s">
        <v>76</v>
      </c>
      <c r="C240" s="149"/>
      <c r="D240" s="149"/>
      <c r="E240" s="149"/>
      <c r="F240" s="149"/>
      <c r="G240" s="149" t="s">
        <v>62</v>
      </c>
      <c r="H240" s="149"/>
      <c r="I240" s="149" t="s">
        <v>62</v>
      </c>
      <c r="J240" s="149"/>
      <c r="K240" s="149"/>
      <c r="L240" s="149" t="s">
        <v>62</v>
      </c>
      <c r="M240" s="150"/>
      <c r="N240" s="150"/>
      <c r="O240" s="157" t="s">
        <v>62</v>
      </c>
      <c r="P240" s="157" t="s">
        <v>62</v>
      </c>
      <c r="Q240" s="157" t="s">
        <v>62</v>
      </c>
      <c r="R240" s="157" t="s">
        <v>62</v>
      </c>
    </row>
    <row r="241" spans="1:20" s="85" customFormat="1" ht="65.45" customHeight="1" x14ac:dyDescent="0.2">
      <c r="A241" s="332"/>
      <c r="B241" s="148" t="s">
        <v>192</v>
      </c>
      <c r="C241" s="149"/>
      <c r="D241" s="149" t="s">
        <v>62</v>
      </c>
      <c r="E241" s="149"/>
      <c r="F241" s="149"/>
      <c r="G241" s="149">
        <f>G238</f>
        <v>77</v>
      </c>
      <c r="H241" s="149">
        <f t="shared" ref="H241:K241" si="117">H238</f>
        <v>77</v>
      </c>
      <c r="I241" s="149">
        <f t="shared" si="117"/>
        <v>77</v>
      </c>
      <c r="J241" s="149">
        <f t="shared" si="117"/>
        <v>77</v>
      </c>
      <c r="K241" s="149">
        <f t="shared" si="117"/>
        <v>77</v>
      </c>
      <c r="L241" s="149" t="s">
        <v>62</v>
      </c>
      <c r="M241" s="150">
        <v>46022</v>
      </c>
      <c r="N241" s="150">
        <v>46022</v>
      </c>
      <c r="O241" s="156"/>
      <c r="P241" s="157" t="s">
        <v>62</v>
      </c>
      <c r="Q241" s="156"/>
      <c r="R241" s="156"/>
    </row>
    <row r="242" spans="1:20" s="85" customFormat="1" ht="15" customHeight="1" x14ac:dyDescent="0.2">
      <c r="A242" s="332"/>
      <c r="B242" s="147" t="s">
        <v>193</v>
      </c>
      <c r="C242" s="149"/>
      <c r="D242" s="149"/>
      <c r="E242" s="149"/>
      <c r="F242" s="149"/>
      <c r="G242" s="149" t="s">
        <v>62</v>
      </c>
      <c r="H242" s="149"/>
      <c r="I242" s="149" t="s">
        <v>62</v>
      </c>
      <c r="J242" s="149"/>
      <c r="K242" s="149"/>
      <c r="L242" s="149" t="s">
        <v>62</v>
      </c>
      <c r="M242" s="150"/>
      <c r="N242" s="150"/>
      <c r="O242" s="157" t="s">
        <v>62</v>
      </c>
      <c r="P242" s="157" t="s">
        <v>62</v>
      </c>
      <c r="Q242" s="157" t="s">
        <v>62</v>
      </c>
      <c r="R242" s="157" t="s">
        <v>62</v>
      </c>
    </row>
    <row r="243" spans="1:20" s="85" customFormat="1" ht="38.65" customHeight="1" x14ac:dyDescent="0.2">
      <c r="A243" s="332"/>
      <c r="B243" s="148" t="s">
        <v>330</v>
      </c>
      <c r="C243" s="149"/>
      <c r="D243" s="149" t="s">
        <v>62</v>
      </c>
      <c r="E243" s="149"/>
      <c r="F243" s="149"/>
      <c r="G243" s="149">
        <f>G238</f>
        <v>77</v>
      </c>
      <c r="H243" s="149">
        <f t="shared" ref="H243:I243" si="118">H238</f>
        <v>77</v>
      </c>
      <c r="I243" s="149">
        <f t="shared" si="118"/>
        <v>77</v>
      </c>
      <c r="J243" s="149">
        <f>J238</f>
        <v>77</v>
      </c>
      <c r="K243" s="149">
        <f>K238</f>
        <v>77</v>
      </c>
      <c r="L243" s="149" t="s">
        <v>62</v>
      </c>
      <c r="M243" s="150">
        <v>46022</v>
      </c>
      <c r="N243" s="150">
        <v>46022</v>
      </c>
      <c r="O243" s="156"/>
      <c r="P243" s="157" t="s">
        <v>62</v>
      </c>
      <c r="Q243" s="156"/>
      <c r="R243" s="156"/>
    </row>
    <row r="244" spans="1:20" s="85" customFormat="1" ht="21" customHeight="1" x14ac:dyDescent="0.2">
      <c r="A244" s="332"/>
      <c r="B244" s="147" t="s">
        <v>71</v>
      </c>
      <c r="C244" s="149"/>
      <c r="D244" s="149"/>
      <c r="E244" s="149"/>
      <c r="F244" s="149"/>
      <c r="G244" s="149" t="s">
        <v>62</v>
      </c>
      <c r="H244" s="149"/>
      <c r="I244" s="149" t="s">
        <v>62</v>
      </c>
      <c r="J244" s="149"/>
      <c r="K244" s="149"/>
      <c r="L244" s="149" t="s">
        <v>62</v>
      </c>
      <c r="M244" s="150"/>
      <c r="N244" s="150"/>
      <c r="O244" s="157" t="s">
        <v>62</v>
      </c>
      <c r="P244" s="157" t="s">
        <v>62</v>
      </c>
      <c r="Q244" s="157" t="s">
        <v>62</v>
      </c>
      <c r="R244" s="157" t="s">
        <v>62</v>
      </c>
    </row>
    <row r="245" spans="1:20" s="85" customFormat="1" ht="21" customHeight="1" x14ac:dyDescent="0.2">
      <c r="A245" s="333"/>
      <c r="B245" s="148" t="s">
        <v>72</v>
      </c>
      <c r="C245" s="149"/>
      <c r="D245" s="149" t="s">
        <v>62</v>
      </c>
      <c r="E245" s="149"/>
      <c r="F245" s="149"/>
      <c r="G245" s="149">
        <f>G238</f>
        <v>77</v>
      </c>
      <c r="H245" s="149">
        <f t="shared" ref="H245:K245" si="119">H238</f>
        <v>77</v>
      </c>
      <c r="I245" s="149">
        <f t="shared" si="119"/>
        <v>77</v>
      </c>
      <c r="J245" s="149">
        <f t="shared" si="119"/>
        <v>77</v>
      </c>
      <c r="K245" s="149">
        <f t="shared" si="119"/>
        <v>77</v>
      </c>
      <c r="L245" s="149" t="s">
        <v>62</v>
      </c>
      <c r="M245" s="150">
        <v>46022</v>
      </c>
      <c r="N245" s="150">
        <v>46022</v>
      </c>
      <c r="O245" s="156"/>
      <c r="P245" s="157" t="s">
        <v>62</v>
      </c>
      <c r="Q245" s="156"/>
      <c r="R245" s="156"/>
    </row>
    <row r="246" spans="1:20" s="85" customFormat="1" ht="26.45" customHeight="1" x14ac:dyDescent="0.25">
      <c r="A246" s="331" t="s">
        <v>141</v>
      </c>
      <c r="B246" s="137" t="s">
        <v>347</v>
      </c>
      <c r="C246" s="142" t="s">
        <v>191</v>
      </c>
      <c r="D246" s="141" t="s">
        <v>333</v>
      </c>
      <c r="E246" s="155" t="s">
        <v>75</v>
      </c>
      <c r="F246" s="149">
        <v>792</v>
      </c>
      <c r="G246" s="149">
        <v>147</v>
      </c>
      <c r="H246" s="149">
        <v>147</v>
      </c>
      <c r="I246" s="149">
        <v>147</v>
      </c>
      <c r="J246" s="149">
        <v>147</v>
      </c>
      <c r="K246" s="149">
        <v>147</v>
      </c>
      <c r="L246" s="142"/>
      <c r="M246" s="142" t="s">
        <v>62</v>
      </c>
      <c r="N246" s="142" t="s">
        <v>62</v>
      </c>
      <c r="O246" s="156">
        <v>1039776.33</v>
      </c>
      <c r="P246" s="156" t="s">
        <v>344</v>
      </c>
      <c r="Q246" s="156">
        <v>493063.47</v>
      </c>
      <c r="R246" s="156">
        <v>356762.43</v>
      </c>
      <c r="S246" s="56"/>
      <c r="T246" s="56"/>
    </row>
    <row r="247" spans="1:20" s="85" customFormat="1" ht="26.45" customHeight="1" x14ac:dyDescent="0.2">
      <c r="A247" s="332"/>
      <c r="B247" s="146" t="s">
        <v>70</v>
      </c>
      <c r="C247" s="149"/>
      <c r="D247" s="149" t="s">
        <v>62</v>
      </c>
      <c r="E247" s="149"/>
      <c r="F247" s="149"/>
      <c r="G247" s="149">
        <f>G246</f>
        <v>147</v>
      </c>
      <c r="H247" s="149">
        <f t="shared" ref="H247:K247" si="120">H246</f>
        <v>147</v>
      </c>
      <c r="I247" s="149">
        <f t="shared" si="120"/>
        <v>147</v>
      </c>
      <c r="J247" s="149">
        <f t="shared" si="120"/>
        <v>147</v>
      </c>
      <c r="K247" s="149">
        <f t="shared" si="120"/>
        <v>147</v>
      </c>
      <c r="L247" s="149"/>
      <c r="M247" s="150">
        <v>46022</v>
      </c>
      <c r="N247" s="150">
        <v>46022</v>
      </c>
      <c r="O247" s="156"/>
      <c r="P247" s="157"/>
      <c r="Q247" s="156"/>
      <c r="R247" s="156"/>
    </row>
    <row r="248" spans="1:20" s="85" customFormat="1" ht="26.45" customHeight="1" x14ac:dyDescent="0.2">
      <c r="A248" s="332"/>
      <c r="B248" s="147" t="s">
        <v>76</v>
      </c>
      <c r="C248" s="149"/>
      <c r="D248" s="149"/>
      <c r="E248" s="149"/>
      <c r="F248" s="149"/>
      <c r="G248" s="149" t="s">
        <v>62</v>
      </c>
      <c r="H248" s="149"/>
      <c r="I248" s="149" t="s">
        <v>62</v>
      </c>
      <c r="J248" s="149"/>
      <c r="K248" s="149"/>
      <c r="L248" s="149" t="s">
        <v>62</v>
      </c>
      <c r="M248" s="150"/>
      <c r="N248" s="150"/>
      <c r="O248" s="157" t="s">
        <v>62</v>
      </c>
      <c r="P248" s="157" t="s">
        <v>62</v>
      </c>
      <c r="Q248" s="157" t="s">
        <v>62</v>
      </c>
      <c r="R248" s="157" t="s">
        <v>62</v>
      </c>
    </row>
    <row r="249" spans="1:20" s="85" customFormat="1" ht="26.45" customHeight="1" x14ac:dyDescent="0.2">
      <c r="A249" s="332"/>
      <c r="B249" s="148" t="s">
        <v>192</v>
      </c>
      <c r="C249" s="149"/>
      <c r="D249" s="149" t="s">
        <v>62</v>
      </c>
      <c r="E249" s="149"/>
      <c r="F249" s="149"/>
      <c r="G249" s="149">
        <f>G246</f>
        <v>147</v>
      </c>
      <c r="H249" s="149">
        <f t="shared" ref="H249:K249" si="121">H246</f>
        <v>147</v>
      </c>
      <c r="I249" s="149">
        <f t="shared" si="121"/>
        <v>147</v>
      </c>
      <c r="J249" s="149">
        <f t="shared" si="121"/>
        <v>147</v>
      </c>
      <c r="K249" s="149">
        <f t="shared" si="121"/>
        <v>147</v>
      </c>
      <c r="L249" s="149" t="s">
        <v>62</v>
      </c>
      <c r="M249" s="150">
        <v>46022</v>
      </c>
      <c r="N249" s="150">
        <v>46022</v>
      </c>
      <c r="O249" s="156"/>
      <c r="P249" s="157" t="s">
        <v>62</v>
      </c>
      <c r="Q249" s="156"/>
      <c r="R249" s="156"/>
    </row>
    <row r="250" spans="1:20" s="85" customFormat="1" ht="26.45" customHeight="1" x14ac:dyDescent="0.2">
      <c r="A250" s="332"/>
      <c r="B250" s="147" t="s">
        <v>193</v>
      </c>
      <c r="C250" s="149"/>
      <c r="D250" s="149"/>
      <c r="E250" s="149"/>
      <c r="F250" s="149"/>
      <c r="G250" s="149" t="s">
        <v>62</v>
      </c>
      <c r="H250" s="149"/>
      <c r="I250" s="149" t="s">
        <v>62</v>
      </c>
      <c r="J250" s="149"/>
      <c r="K250" s="149"/>
      <c r="L250" s="149" t="s">
        <v>62</v>
      </c>
      <c r="M250" s="150"/>
      <c r="N250" s="150"/>
      <c r="O250" s="157" t="s">
        <v>62</v>
      </c>
      <c r="P250" s="157" t="s">
        <v>62</v>
      </c>
      <c r="Q250" s="157" t="s">
        <v>62</v>
      </c>
      <c r="R250" s="157" t="s">
        <v>62</v>
      </c>
    </row>
    <row r="251" spans="1:20" s="85" customFormat="1" ht="26.45" customHeight="1" x14ac:dyDescent="0.2">
      <c r="A251" s="332"/>
      <c r="B251" s="148" t="s">
        <v>330</v>
      </c>
      <c r="C251" s="149"/>
      <c r="D251" s="149" t="s">
        <v>62</v>
      </c>
      <c r="E251" s="149"/>
      <c r="F251" s="149"/>
      <c r="G251" s="149">
        <f>G246</f>
        <v>147</v>
      </c>
      <c r="H251" s="149">
        <f t="shared" ref="H251:I251" si="122">H246</f>
        <v>147</v>
      </c>
      <c r="I251" s="149">
        <f t="shared" si="122"/>
        <v>147</v>
      </c>
      <c r="J251" s="149">
        <f>J246</f>
        <v>147</v>
      </c>
      <c r="K251" s="149">
        <f>K246</f>
        <v>147</v>
      </c>
      <c r="L251" s="149" t="s">
        <v>62</v>
      </c>
      <c r="M251" s="150">
        <v>46022</v>
      </c>
      <c r="N251" s="150">
        <v>46022</v>
      </c>
      <c r="O251" s="156"/>
      <c r="P251" s="157" t="s">
        <v>62</v>
      </c>
      <c r="Q251" s="156"/>
      <c r="R251" s="156"/>
    </row>
    <row r="252" spans="1:20" s="85" customFormat="1" ht="26.45" customHeight="1" x14ac:dyDescent="0.2">
      <c r="A252" s="332"/>
      <c r="B252" s="147" t="s">
        <v>71</v>
      </c>
      <c r="C252" s="149"/>
      <c r="D252" s="149"/>
      <c r="E252" s="149"/>
      <c r="F252" s="149"/>
      <c r="G252" s="149" t="s">
        <v>62</v>
      </c>
      <c r="H252" s="149"/>
      <c r="I252" s="149" t="s">
        <v>62</v>
      </c>
      <c r="J252" s="149"/>
      <c r="K252" s="149"/>
      <c r="L252" s="149" t="s">
        <v>62</v>
      </c>
      <c r="M252" s="150"/>
      <c r="N252" s="150"/>
      <c r="O252" s="157" t="s">
        <v>62</v>
      </c>
      <c r="P252" s="157" t="s">
        <v>62</v>
      </c>
      <c r="Q252" s="157" t="s">
        <v>62</v>
      </c>
      <c r="R252" s="157" t="s">
        <v>62</v>
      </c>
    </row>
    <row r="253" spans="1:20" s="85" customFormat="1" ht="26.45" customHeight="1" x14ac:dyDescent="0.2">
      <c r="A253" s="333"/>
      <c r="B253" s="148" t="s">
        <v>72</v>
      </c>
      <c r="C253" s="149"/>
      <c r="D253" s="149" t="s">
        <v>62</v>
      </c>
      <c r="E253" s="149"/>
      <c r="F253" s="149"/>
      <c r="G253" s="149">
        <f>G246</f>
        <v>147</v>
      </c>
      <c r="H253" s="149">
        <f t="shared" ref="H253:K253" si="123">H246</f>
        <v>147</v>
      </c>
      <c r="I253" s="149">
        <f t="shared" si="123"/>
        <v>147</v>
      </c>
      <c r="J253" s="149">
        <f t="shared" si="123"/>
        <v>147</v>
      </c>
      <c r="K253" s="149">
        <f t="shared" si="123"/>
        <v>147</v>
      </c>
      <c r="L253" s="149" t="s">
        <v>62</v>
      </c>
      <c r="M253" s="150">
        <v>46022</v>
      </c>
      <c r="N253" s="150">
        <v>46022</v>
      </c>
      <c r="O253" s="156"/>
      <c r="P253" s="157" t="s">
        <v>62</v>
      </c>
      <c r="Q253" s="156"/>
      <c r="R253" s="156"/>
    </row>
    <row r="254" spans="1:20" s="85" customFormat="1" ht="58.5" x14ac:dyDescent="0.25">
      <c r="A254" s="331" t="s">
        <v>140</v>
      </c>
      <c r="B254" s="137" t="s">
        <v>347</v>
      </c>
      <c r="C254" s="142" t="s">
        <v>191</v>
      </c>
      <c r="D254" s="141" t="s">
        <v>333</v>
      </c>
      <c r="E254" s="155" t="s">
        <v>75</v>
      </c>
      <c r="F254" s="149">
        <v>792</v>
      </c>
      <c r="G254" s="149">
        <v>106</v>
      </c>
      <c r="H254" s="149">
        <v>106</v>
      </c>
      <c r="I254" s="149">
        <v>106</v>
      </c>
      <c r="J254" s="149">
        <v>106</v>
      </c>
      <c r="K254" s="149">
        <v>106</v>
      </c>
      <c r="L254" s="142"/>
      <c r="M254" s="142" t="s">
        <v>62</v>
      </c>
      <c r="N254" s="142" t="s">
        <v>62</v>
      </c>
      <c r="O254" s="156">
        <v>858403.34</v>
      </c>
      <c r="P254" s="156" t="s">
        <v>344</v>
      </c>
      <c r="Q254" s="156">
        <v>420973.83</v>
      </c>
      <c r="R254" s="156">
        <v>407991.6</v>
      </c>
      <c r="S254" s="56"/>
      <c r="T254" s="56"/>
    </row>
    <row r="255" spans="1:20" s="85" customFormat="1" ht="15.75" x14ac:dyDescent="0.2">
      <c r="A255" s="332"/>
      <c r="B255" s="146" t="s">
        <v>70</v>
      </c>
      <c r="C255" s="149"/>
      <c r="D255" s="149" t="s">
        <v>62</v>
      </c>
      <c r="E255" s="149"/>
      <c r="F255" s="149"/>
      <c r="G255" s="149">
        <f>G254</f>
        <v>106</v>
      </c>
      <c r="H255" s="149">
        <f t="shared" ref="H255:K255" si="124">H254</f>
        <v>106</v>
      </c>
      <c r="I255" s="149">
        <f t="shared" si="124"/>
        <v>106</v>
      </c>
      <c r="J255" s="149">
        <f t="shared" si="124"/>
        <v>106</v>
      </c>
      <c r="K255" s="149">
        <f t="shared" si="124"/>
        <v>106</v>
      </c>
      <c r="L255" s="149"/>
      <c r="M255" s="150">
        <v>46022</v>
      </c>
      <c r="N255" s="150">
        <v>46022</v>
      </c>
      <c r="O255" s="156"/>
      <c r="P255" s="157"/>
      <c r="Q255" s="156"/>
      <c r="R255" s="156"/>
    </row>
    <row r="256" spans="1:20" s="85" customFormat="1" ht="14.25" x14ac:dyDescent="0.2">
      <c r="A256" s="332"/>
      <c r="B256" s="147" t="s">
        <v>76</v>
      </c>
      <c r="C256" s="149"/>
      <c r="D256" s="149"/>
      <c r="E256" s="149"/>
      <c r="F256" s="149"/>
      <c r="G256" s="149" t="s">
        <v>62</v>
      </c>
      <c r="H256" s="149"/>
      <c r="I256" s="149" t="s">
        <v>62</v>
      </c>
      <c r="J256" s="149"/>
      <c r="K256" s="149"/>
      <c r="L256" s="149" t="s">
        <v>62</v>
      </c>
      <c r="M256" s="150"/>
      <c r="N256" s="150"/>
      <c r="O256" s="157" t="s">
        <v>62</v>
      </c>
      <c r="P256" s="157" t="s">
        <v>62</v>
      </c>
      <c r="Q256" s="157" t="s">
        <v>62</v>
      </c>
      <c r="R256" s="157" t="s">
        <v>62</v>
      </c>
    </row>
    <row r="257" spans="1:20" s="85" customFormat="1" ht="45" x14ac:dyDescent="0.2">
      <c r="A257" s="332"/>
      <c r="B257" s="148" t="s">
        <v>192</v>
      </c>
      <c r="C257" s="149"/>
      <c r="D257" s="149" t="s">
        <v>62</v>
      </c>
      <c r="E257" s="149"/>
      <c r="F257" s="149"/>
      <c r="G257" s="149">
        <f>G254</f>
        <v>106</v>
      </c>
      <c r="H257" s="149">
        <f t="shared" ref="H257:K257" si="125">H254</f>
        <v>106</v>
      </c>
      <c r="I257" s="149">
        <f t="shared" si="125"/>
        <v>106</v>
      </c>
      <c r="J257" s="149">
        <f t="shared" si="125"/>
        <v>106</v>
      </c>
      <c r="K257" s="149">
        <f t="shared" si="125"/>
        <v>106</v>
      </c>
      <c r="L257" s="149" t="s">
        <v>62</v>
      </c>
      <c r="M257" s="150">
        <v>46022</v>
      </c>
      <c r="N257" s="150">
        <v>46022</v>
      </c>
      <c r="O257" s="156"/>
      <c r="P257" s="157" t="s">
        <v>62</v>
      </c>
      <c r="Q257" s="156"/>
      <c r="R257" s="156"/>
    </row>
    <row r="258" spans="1:20" s="85" customFormat="1" ht="14.25" x14ac:dyDescent="0.2">
      <c r="A258" s="332"/>
      <c r="B258" s="147" t="s">
        <v>193</v>
      </c>
      <c r="C258" s="149"/>
      <c r="D258" s="149"/>
      <c r="E258" s="149"/>
      <c r="F258" s="149"/>
      <c r="G258" s="149" t="s">
        <v>62</v>
      </c>
      <c r="H258" s="149"/>
      <c r="I258" s="149" t="s">
        <v>62</v>
      </c>
      <c r="J258" s="149"/>
      <c r="K258" s="149"/>
      <c r="L258" s="149" t="s">
        <v>62</v>
      </c>
      <c r="M258" s="150"/>
      <c r="N258" s="150"/>
      <c r="O258" s="157" t="s">
        <v>62</v>
      </c>
      <c r="P258" s="157" t="s">
        <v>62</v>
      </c>
      <c r="Q258" s="157" t="s">
        <v>62</v>
      </c>
      <c r="R258" s="157" t="s">
        <v>62</v>
      </c>
    </row>
    <row r="259" spans="1:20" s="85" customFormat="1" ht="45" x14ac:dyDescent="0.2">
      <c r="A259" s="332"/>
      <c r="B259" s="148" t="s">
        <v>330</v>
      </c>
      <c r="C259" s="149"/>
      <c r="D259" s="149" t="s">
        <v>62</v>
      </c>
      <c r="E259" s="149"/>
      <c r="F259" s="149"/>
      <c r="G259" s="149">
        <f>G254</f>
        <v>106</v>
      </c>
      <c r="H259" s="149">
        <f t="shared" ref="H259:I259" si="126">H254</f>
        <v>106</v>
      </c>
      <c r="I259" s="149">
        <f t="shared" si="126"/>
        <v>106</v>
      </c>
      <c r="J259" s="149">
        <f>J254</f>
        <v>106</v>
      </c>
      <c r="K259" s="149">
        <f>K254</f>
        <v>106</v>
      </c>
      <c r="L259" s="149" t="s">
        <v>62</v>
      </c>
      <c r="M259" s="150">
        <v>46022</v>
      </c>
      <c r="N259" s="150">
        <v>46022</v>
      </c>
      <c r="O259" s="156"/>
      <c r="P259" s="157" t="s">
        <v>62</v>
      </c>
      <c r="Q259" s="156"/>
      <c r="R259" s="156"/>
    </row>
    <row r="260" spans="1:20" s="85" customFormat="1" ht="14.25" x14ac:dyDescent="0.2">
      <c r="A260" s="332"/>
      <c r="B260" s="147" t="s">
        <v>71</v>
      </c>
      <c r="C260" s="149"/>
      <c r="D260" s="149"/>
      <c r="E260" s="149"/>
      <c r="F260" s="149"/>
      <c r="G260" s="149" t="s">
        <v>62</v>
      </c>
      <c r="H260" s="149"/>
      <c r="I260" s="149" t="s">
        <v>62</v>
      </c>
      <c r="J260" s="149"/>
      <c r="K260" s="149"/>
      <c r="L260" s="149" t="s">
        <v>62</v>
      </c>
      <c r="M260" s="150"/>
      <c r="N260" s="150"/>
      <c r="O260" s="157" t="s">
        <v>62</v>
      </c>
      <c r="P260" s="157" t="s">
        <v>62</v>
      </c>
      <c r="Q260" s="157" t="s">
        <v>62</v>
      </c>
      <c r="R260" s="157" t="s">
        <v>62</v>
      </c>
    </row>
    <row r="261" spans="1:20" s="85" customFormat="1" x14ac:dyDescent="0.2">
      <c r="A261" s="333"/>
      <c r="B261" s="148" t="s">
        <v>72</v>
      </c>
      <c r="C261" s="149"/>
      <c r="D261" s="149" t="s">
        <v>62</v>
      </c>
      <c r="E261" s="149"/>
      <c r="F261" s="149"/>
      <c r="G261" s="149">
        <f>G254</f>
        <v>106</v>
      </c>
      <c r="H261" s="149">
        <f t="shared" ref="H261:K261" si="127">H254</f>
        <v>106</v>
      </c>
      <c r="I261" s="149">
        <f t="shared" si="127"/>
        <v>106</v>
      </c>
      <c r="J261" s="149">
        <f t="shared" si="127"/>
        <v>106</v>
      </c>
      <c r="K261" s="149">
        <f t="shared" si="127"/>
        <v>106</v>
      </c>
      <c r="L261" s="149" t="s">
        <v>62</v>
      </c>
      <c r="M261" s="150">
        <v>46022</v>
      </c>
      <c r="N261" s="150">
        <v>46022</v>
      </c>
      <c r="O261" s="156"/>
      <c r="P261" s="157" t="s">
        <v>62</v>
      </c>
      <c r="Q261" s="156"/>
      <c r="R261" s="156"/>
    </row>
    <row r="262" spans="1:20" s="85" customFormat="1" ht="58.5" x14ac:dyDescent="0.25">
      <c r="A262" s="334" t="s">
        <v>139</v>
      </c>
      <c r="B262" s="137" t="s">
        <v>347</v>
      </c>
      <c r="C262" s="142" t="s">
        <v>191</v>
      </c>
      <c r="D262" s="141" t="s">
        <v>333</v>
      </c>
      <c r="E262" s="155" t="s">
        <v>75</v>
      </c>
      <c r="F262" s="149">
        <v>792</v>
      </c>
      <c r="G262" s="149">
        <v>138</v>
      </c>
      <c r="H262" s="149">
        <v>138</v>
      </c>
      <c r="I262" s="149">
        <v>138</v>
      </c>
      <c r="J262" s="149">
        <v>138</v>
      </c>
      <c r="K262" s="149">
        <v>138</v>
      </c>
      <c r="L262" s="142"/>
      <c r="M262" s="142" t="s">
        <v>62</v>
      </c>
      <c r="N262" s="142" t="s">
        <v>62</v>
      </c>
      <c r="O262" s="156">
        <v>959279.82</v>
      </c>
      <c r="P262" s="156"/>
      <c r="Q262" s="156">
        <v>329780.67</v>
      </c>
      <c r="R262" s="156">
        <v>319240.92</v>
      </c>
      <c r="S262" s="56"/>
      <c r="T262" s="56"/>
    </row>
    <row r="263" spans="1:20" s="85" customFormat="1" ht="15.75" x14ac:dyDescent="0.2">
      <c r="A263" s="332"/>
      <c r="B263" s="146" t="s">
        <v>70</v>
      </c>
      <c r="C263" s="149"/>
      <c r="D263" s="149" t="s">
        <v>62</v>
      </c>
      <c r="E263" s="149"/>
      <c r="F263" s="149"/>
      <c r="G263" s="149">
        <f>G262</f>
        <v>138</v>
      </c>
      <c r="H263" s="149">
        <f t="shared" ref="H263:K263" si="128">H262</f>
        <v>138</v>
      </c>
      <c r="I263" s="149">
        <f t="shared" si="128"/>
        <v>138</v>
      </c>
      <c r="J263" s="149">
        <f t="shared" si="128"/>
        <v>138</v>
      </c>
      <c r="K263" s="149">
        <f t="shared" si="128"/>
        <v>138</v>
      </c>
      <c r="L263" s="149"/>
      <c r="M263" s="150">
        <v>46022</v>
      </c>
      <c r="N263" s="150">
        <v>46022</v>
      </c>
      <c r="O263" s="156"/>
      <c r="P263" s="157"/>
      <c r="Q263" s="156"/>
      <c r="R263" s="156"/>
    </row>
    <row r="264" spans="1:20" s="85" customFormat="1" ht="14.25" x14ac:dyDescent="0.2">
      <c r="A264" s="332"/>
      <c r="B264" s="147" t="s">
        <v>76</v>
      </c>
      <c r="C264" s="149"/>
      <c r="D264" s="149"/>
      <c r="E264" s="149"/>
      <c r="F264" s="149"/>
      <c r="G264" s="149" t="s">
        <v>62</v>
      </c>
      <c r="H264" s="149"/>
      <c r="I264" s="149" t="s">
        <v>62</v>
      </c>
      <c r="J264" s="149"/>
      <c r="K264" s="149"/>
      <c r="L264" s="149" t="s">
        <v>62</v>
      </c>
      <c r="M264" s="150"/>
      <c r="N264" s="150"/>
      <c r="O264" s="157" t="s">
        <v>62</v>
      </c>
      <c r="P264" s="157" t="s">
        <v>62</v>
      </c>
      <c r="Q264" s="157" t="s">
        <v>62</v>
      </c>
      <c r="R264" s="157" t="s">
        <v>62</v>
      </c>
    </row>
    <row r="265" spans="1:20" s="85" customFormat="1" ht="45" x14ac:dyDescent="0.2">
      <c r="A265" s="332"/>
      <c r="B265" s="148" t="s">
        <v>192</v>
      </c>
      <c r="C265" s="149"/>
      <c r="D265" s="149" t="s">
        <v>62</v>
      </c>
      <c r="E265" s="149"/>
      <c r="F265" s="149"/>
      <c r="G265" s="149">
        <f>G262</f>
        <v>138</v>
      </c>
      <c r="H265" s="149">
        <f t="shared" ref="H265:K265" si="129">H262</f>
        <v>138</v>
      </c>
      <c r="I265" s="149">
        <f t="shared" si="129"/>
        <v>138</v>
      </c>
      <c r="J265" s="149">
        <f t="shared" si="129"/>
        <v>138</v>
      </c>
      <c r="K265" s="149">
        <f t="shared" si="129"/>
        <v>138</v>
      </c>
      <c r="L265" s="149" t="s">
        <v>62</v>
      </c>
      <c r="M265" s="150">
        <v>46022</v>
      </c>
      <c r="N265" s="150">
        <v>46022</v>
      </c>
      <c r="O265" s="156"/>
      <c r="P265" s="157" t="s">
        <v>62</v>
      </c>
      <c r="Q265" s="156"/>
      <c r="R265" s="156"/>
    </row>
    <row r="266" spans="1:20" s="85" customFormat="1" ht="14.25" x14ac:dyDescent="0.2">
      <c r="A266" s="332"/>
      <c r="B266" s="147" t="s">
        <v>193</v>
      </c>
      <c r="C266" s="149"/>
      <c r="D266" s="149"/>
      <c r="E266" s="149"/>
      <c r="F266" s="149"/>
      <c r="G266" s="149" t="s">
        <v>62</v>
      </c>
      <c r="H266" s="149"/>
      <c r="I266" s="149" t="s">
        <v>62</v>
      </c>
      <c r="J266" s="149"/>
      <c r="K266" s="149"/>
      <c r="L266" s="149" t="s">
        <v>62</v>
      </c>
      <c r="M266" s="150"/>
      <c r="N266" s="150"/>
      <c r="O266" s="157" t="s">
        <v>62</v>
      </c>
      <c r="P266" s="157" t="s">
        <v>62</v>
      </c>
      <c r="Q266" s="157" t="s">
        <v>62</v>
      </c>
      <c r="R266" s="157" t="s">
        <v>62</v>
      </c>
    </row>
    <row r="267" spans="1:20" s="85" customFormat="1" ht="45" x14ac:dyDescent="0.2">
      <c r="A267" s="332"/>
      <c r="B267" s="148" t="s">
        <v>330</v>
      </c>
      <c r="C267" s="149"/>
      <c r="D267" s="149" t="s">
        <v>62</v>
      </c>
      <c r="E267" s="149"/>
      <c r="F267" s="149"/>
      <c r="G267" s="149">
        <f>G262</f>
        <v>138</v>
      </c>
      <c r="H267" s="149">
        <f t="shared" ref="H267:I267" si="130">H262</f>
        <v>138</v>
      </c>
      <c r="I267" s="149">
        <f t="shared" si="130"/>
        <v>138</v>
      </c>
      <c r="J267" s="149">
        <f>J262</f>
        <v>138</v>
      </c>
      <c r="K267" s="149">
        <f>K262</f>
        <v>138</v>
      </c>
      <c r="L267" s="149" t="s">
        <v>62</v>
      </c>
      <c r="M267" s="150">
        <v>46022</v>
      </c>
      <c r="N267" s="150">
        <v>46022</v>
      </c>
      <c r="O267" s="156"/>
      <c r="P267" s="157" t="s">
        <v>62</v>
      </c>
      <c r="Q267" s="156"/>
      <c r="R267" s="156"/>
    </row>
    <row r="268" spans="1:20" s="85" customFormat="1" ht="14.25" x14ac:dyDescent="0.2">
      <c r="A268" s="332"/>
      <c r="B268" s="147" t="s">
        <v>71</v>
      </c>
      <c r="C268" s="149"/>
      <c r="D268" s="149"/>
      <c r="E268" s="149"/>
      <c r="F268" s="149"/>
      <c r="G268" s="149" t="s">
        <v>62</v>
      </c>
      <c r="H268" s="149"/>
      <c r="I268" s="149" t="s">
        <v>62</v>
      </c>
      <c r="J268" s="149"/>
      <c r="K268" s="149"/>
      <c r="L268" s="149" t="s">
        <v>62</v>
      </c>
      <c r="M268" s="150"/>
      <c r="N268" s="150"/>
      <c r="O268" s="157" t="s">
        <v>62</v>
      </c>
      <c r="P268" s="157" t="s">
        <v>62</v>
      </c>
      <c r="Q268" s="157" t="s">
        <v>62</v>
      </c>
      <c r="R268" s="157" t="s">
        <v>62</v>
      </c>
    </row>
    <row r="269" spans="1:20" s="85" customFormat="1" x14ac:dyDescent="0.2">
      <c r="A269" s="333"/>
      <c r="B269" s="148" t="s">
        <v>72</v>
      </c>
      <c r="C269" s="149"/>
      <c r="D269" s="149" t="s">
        <v>62</v>
      </c>
      <c r="E269" s="149"/>
      <c r="F269" s="149"/>
      <c r="G269" s="149">
        <f>G262</f>
        <v>138</v>
      </c>
      <c r="H269" s="149">
        <f t="shared" ref="H269:K269" si="131">H262</f>
        <v>138</v>
      </c>
      <c r="I269" s="149">
        <f t="shared" si="131"/>
        <v>138</v>
      </c>
      <c r="J269" s="149">
        <f t="shared" si="131"/>
        <v>138</v>
      </c>
      <c r="K269" s="149">
        <f t="shared" si="131"/>
        <v>138</v>
      </c>
      <c r="L269" s="149" t="s">
        <v>62</v>
      </c>
      <c r="M269" s="150">
        <v>46022</v>
      </c>
      <c r="N269" s="150">
        <v>46022</v>
      </c>
      <c r="O269" s="156"/>
      <c r="P269" s="157" t="s">
        <v>62</v>
      </c>
      <c r="Q269" s="156"/>
      <c r="R269" s="156"/>
    </row>
    <row r="270" spans="1:20" s="85" customFormat="1" ht="58.5" x14ac:dyDescent="0.25">
      <c r="A270" s="334" t="s">
        <v>138</v>
      </c>
      <c r="B270" s="137" t="s">
        <v>347</v>
      </c>
      <c r="C270" s="142" t="s">
        <v>191</v>
      </c>
      <c r="D270" s="141" t="s">
        <v>333</v>
      </c>
      <c r="E270" s="155" t="s">
        <v>75</v>
      </c>
      <c r="F270" s="149">
        <v>792</v>
      </c>
      <c r="G270" s="149">
        <v>139</v>
      </c>
      <c r="H270" s="149">
        <v>139</v>
      </c>
      <c r="I270" s="149">
        <v>139</v>
      </c>
      <c r="J270" s="149">
        <v>139</v>
      </c>
      <c r="K270" s="149">
        <v>139</v>
      </c>
      <c r="L270" s="142"/>
      <c r="M270" s="142" t="s">
        <v>62</v>
      </c>
      <c r="N270" s="142" t="s">
        <v>62</v>
      </c>
      <c r="O270" s="156">
        <v>1079557.21</v>
      </c>
      <c r="P270" s="156" t="s">
        <v>344</v>
      </c>
      <c r="Q270" s="156">
        <v>509832.03</v>
      </c>
      <c r="R270" s="156">
        <v>393700.2</v>
      </c>
      <c r="S270" s="56"/>
      <c r="T270" s="56"/>
    </row>
    <row r="271" spans="1:20" s="85" customFormat="1" ht="15.75" x14ac:dyDescent="0.2">
      <c r="A271" s="332"/>
      <c r="B271" s="146" t="s">
        <v>70</v>
      </c>
      <c r="C271" s="149"/>
      <c r="D271" s="149" t="s">
        <v>62</v>
      </c>
      <c r="E271" s="149"/>
      <c r="F271" s="149"/>
      <c r="G271" s="149">
        <f>G270</f>
        <v>139</v>
      </c>
      <c r="H271" s="149">
        <f t="shared" ref="H271:K271" si="132">H270</f>
        <v>139</v>
      </c>
      <c r="I271" s="149">
        <f t="shared" si="132"/>
        <v>139</v>
      </c>
      <c r="J271" s="149">
        <f t="shared" si="132"/>
        <v>139</v>
      </c>
      <c r="K271" s="149">
        <f t="shared" si="132"/>
        <v>139</v>
      </c>
      <c r="L271" s="149"/>
      <c r="M271" s="150">
        <v>46022</v>
      </c>
      <c r="N271" s="150">
        <v>46022</v>
      </c>
      <c r="O271" s="156"/>
      <c r="P271" s="157"/>
      <c r="Q271" s="156"/>
      <c r="R271" s="156"/>
    </row>
    <row r="272" spans="1:20" s="85" customFormat="1" ht="14.25" x14ac:dyDescent="0.2">
      <c r="A272" s="332"/>
      <c r="B272" s="147" t="s">
        <v>76</v>
      </c>
      <c r="C272" s="149"/>
      <c r="D272" s="149"/>
      <c r="E272" s="149"/>
      <c r="F272" s="149"/>
      <c r="G272" s="149" t="s">
        <v>62</v>
      </c>
      <c r="H272" s="149"/>
      <c r="I272" s="149" t="s">
        <v>62</v>
      </c>
      <c r="J272" s="149"/>
      <c r="K272" s="149"/>
      <c r="L272" s="149" t="s">
        <v>62</v>
      </c>
      <c r="M272" s="150"/>
      <c r="N272" s="150"/>
      <c r="O272" s="157" t="s">
        <v>62</v>
      </c>
      <c r="P272" s="157" t="s">
        <v>62</v>
      </c>
      <c r="Q272" s="157" t="s">
        <v>62</v>
      </c>
      <c r="R272" s="157" t="s">
        <v>62</v>
      </c>
    </row>
    <row r="273" spans="1:20" s="85" customFormat="1" ht="45" x14ac:dyDescent="0.2">
      <c r="A273" s="332"/>
      <c r="B273" s="148" t="s">
        <v>192</v>
      </c>
      <c r="C273" s="149"/>
      <c r="D273" s="149" t="s">
        <v>62</v>
      </c>
      <c r="E273" s="149"/>
      <c r="F273" s="149"/>
      <c r="G273" s="149">
        <f>G270</f>
        <v>139</v>
      </c>
      <c r="H273" s="149">
        <f t="shared" ref="H273:K273" si="133">H270</f>
        <v>139</v>
      </c>
      <c r="I273" s="149">
        <f t="shared" si="133"/>
        <v>139</v>
      </c>
      <c r="J273" s="149">
        <f t="shared" si="133"/>
        <v>139</v>
      </c>
      <c r="K273" s="149">
        <f t="shared" si="133"/>
        <v>139</v>
      </c>
      <c r="L273" s="149" t="s">
        <v>62</v>
      </c>
      <c r="M273" s="150">
        <v>46022</v>
      </c>
      <c r="N273" s="150">
        <v>46022</v>
      </c>
      <c r="O273" s="156"/>
      <c r="P273" s="157" t="s">
        <v>62</v>
      </c>
      <c r="Q273" s="156"/>
      <c r="R273" s="156"/>
    </row>
    <row r="274" spans="1:20" s="85" customFormat="1" ht="14.25" x14ac:dyDescent="0.2">
      <c r="A274" s="332"/>
      <c r="B274" s="147" t="s">
        <v>193</v>
      </c>
      <c r="C274" s="149"/>
      <c r="D274" s="149"/>
      <c r="E274" s="149"/>
      <c r="F274" s="149"/>
      <c r="G274" s="149" t="s">
        <v>62</v>
      </c>
      <c r="H274" s="149"/>
      <c r="I274" s="149" t="s">
        <v>62</v>
      </c>
      <c r="J274" s="149"/>
      <c r="K274" s="149"/>
      <c r="L274" s="149" t="s">
        <v>62</v>
      </c>
      <c r="M274" s="150"/>
      <c r="N274" s="150"/>
      <c r="O274" s="157" t="s">
        <v>62</v>
      </c>
      <c r="P274" s="157" t="s">
        <v>62</v>
      </c>
      <c r="Q274" s="157" t="s">
        <v>62</v>
      </c>
      <c r="R274" s="157" t="s">
        <v>62</v>
      </c>
    </row>
    <row r="275" spans="1:20" s="85" customFormat="1" ht="45" x14ac:dyDescent="0.2">
      <c r="A275" s="332"/>
      <c r="B275" s="148" t="s">
        <v>330</v>
      </c>
      <c r="C275" s="149"/>
      <c r="D275" s="149" t="s">
        <v>62</v>
      </c>
      <c r="E275" s="149"/>
      <c r="F275" s="149"/>
      <c r="G275" s="149">
        <f>G270</f>
        <v>139</v>
      </c>
      <c r="H275" s="149">
        <f t="shared" ref="H275:I275" si="134">H270</f>
        <v>139</v>
      </c>
      <c r="I275" s="149">
        <f t="shared" si="134"/>
        <v>139</v>
      </c>
      <c r="J275" s="149">
        <f>J270</f>
        <v>139</v>
      </c>
      <c r="K275" s="149">
        <f>K270</f>
        <v>139</v>
      </c>
      <c r="L275" s="149" t="s">
        <v>62</v>
      </c>
      <c r="M275" s="150">
        <v>46022</v>
      </c>
      <c r="N275" s="150">
        <v>46022</v>
      </c>
      <c r="O275" s="156"/>
      <c r="P275" s="157" t="s">
        <v>62</v>
      </c>
      <c r="Q275" s="156"/>
      <c r="R275" s="156"/>
    </row>
    <row r="276" spans="1:20" s="85" customFormat="1" ht="14.25" x14ac:dyDescent="0.2">
      <c r="A276" s="332"/>
      <c r="B276" s="147" t="s">
        <v>71</v>
      </c>
      <c r="C276" s="149"/>
      <c r="D276" s="149"/>
      <c r="E276" s="149"/>
      <c r="F276" s="149"/>
      <c r="G276" s="149" t="s">
        <v>62</v>
      </c>
      <c r="H276" s="149"/>
      <c r="I276" s="149" t="s">
        <v>62</v>
      </c>
      <c r="J276" s="149"/>
      <c r="K276" s="149"/>
      <c r="L276" s="149" t="s">
        <v>62</v>
      </c>
      <c r="M276" s="150"/>
      <c r="N276" s="150"/>
      <c r="O276" s="157" t="s">
        <v>62</v>
      </c>
      <c r="P276" s="157" t="s">
        <v>62</v>
      </c>
      <c r="Q276" s="157" t="s">
        <v>62</v>
      </c>
      <c r="R276" s="157" t="s">
        <v>62</v>
      </c>
    </row>
    <row r="277" spans="1:20" s="85" customFormat="1" x14ac:dyDescent="0.2">
      <c r="A277" s="333"/>
      <c r="B277" s="148" t="s">
        <v>72</v>
      </c>
      <c r="C277" s="149"/>
      <c r="D277" s="149" t="s">
        <v>62</v>
      </c>
      <c r="E277" s="149"/>
      <c r="F277" s="149"/>
      <c r="G277" s="149">
        <f>G270</f>
        <v>139</v>
      </c>
      <c r="H277" s="149">
        <f t="shared" ref="H277:K277" si="135">H270</f>
        <v>139</v>
      </c>
      <c r="I277" s="149">
        <f t="shared" si="135"/>
        <v>139</v>
      </c>
      <c r="J277" s="149">
        <f t="shared" si="135"/>
        <v>139</v>
      </c>
      <c r="K277" s="149">
        <f t="shared" si="135"/>
        <v>139</v>
      </c>
      <c r="L277" s="149" t="s">
        <v>62</v>
      </c>
      <c r="M277" s="150">
        <v>46022</v>
      </c>
      <c r="N277" s="150">
        <v>46022</v>
      </c>
      <c r="O277" s="156"/>
      <c r="P277" s="157" t="s">
        <v>62</v>
      </c>
      <c r="Q277" s="156"/>
      <c r="R277" s="156"/>
    </row>
    <row r="278" spans="1:20" s="85" customFormat="1" ht="58.5" x14ac:dyDescent="0.25">
      <c r="A278" s="331" t="s">
        <v>137</v>
      </c>
      <c r="B278" s="137" t="s">
        <v>347</v>
      </c>
      <c r="C278" s="142" t="s">
        <v>191</v>
      </c>
      <c r="D278" s="141" t="s">
        <v>333</v>
      </c>
      <c r="E278" s="155" t="s">
        <v>75</v>
      </c>
      <c r="F278" s="149">
        <v>792</v>
      </c>
      <c r="G278" s="149">
        <v>115</v>
      </c>
      <c r="H278" s="149">
        <v>115</v>
      </c>
      <c r="I278" s="149">
        <v>115</v>
      </c>
      <c r="J278" s="149">
        <v>115</v>
      </c>
      <c r="K278" s="149">
        <v>115</v>
      </c>
      <c r="L278" s="142"/>
      <c r="M278" s="142" t="s">
        <v>62</v>
      </c>
      <c r="N278" s="142" t="s">
        <v>62</v>
      </c>
      <c r="O278" s="156">
        <v>899899.85</v>
      </c>
      <c r="P278" s="156" t="s">
        <v>344</v>
      </c>
      <c r="Q278" s="156">
        <v>447761.01</v>
      </c>
      <c r="R278" s="156">
        <v>378782.4</v>
      </c>
      <c r="S278" s="56"/>
      <c r="T278" s="56"/>
    </row>
    <row r="279" spans="1:20" s="85" customFormat="1" ht="15.75" x14ac:dyDescent="0.2">
      <c r="A279" s="332"/>
      <c r="B279" s="146" t="s">
        <v>70</v>
      </c>
      <c r="C279" s="149"/>
      <c r="D279" s="149" t="s">
        <v>62</v>
      </c>
      <c r="E279" s="149"/>
      <c r="F279" s="149"/>
      <c r="G279" s="149">
        <f>G278</f>
        <v>115</v>
      </c>
      <c r="H279" s="149">
        <f t="shared" ref="H279:K279" si="136">H278</f>
        <v>115</v>
      </c>
      <c r="I279" s="149">
        <f t="shared" si="136"/>
        <v>115</v>
      </c>
      <c r="J279" s="149">
        <f t="shared" si="136"/>
        <v>115</v>
      </c>
      <c r="K279" s="149">
        <f t="shared" si="136"/>
        <v>115</v>
      </c>
      <c r="L279" s="149"/>
      <c r="M279" s="150">
        <v>46022</v>
      </c>
      <c r="N279" s="150">
        <v>46022</v>
      </c>
      <c r="O279" s="156"/>
      <c r="P279" s="157"/>
      <c r="Q279" s="156"/>
      <c r="R279" s="156"/>
    </row>
    <row r="280" spans="1:20" s="85" customFormat="1" ht="14.25" x14ac:dyDescent="0.2">
      <c r="A280" s="332"/>
      <c r="B280" s="147" t="s">
        <v>76</v>
      </c>
      <c r="C280" s="149"/>
      <c r="D280" s="149"/>
      <c r="E280" s="149"/>
      <c r="F280" s="149"/>
      <c r="G280" s="149" t="s">
        <v>62</v>
      </c>
      <c r="H280" s="149"/>
      <c r="I280" s="149" t="s">
        <v>62</v>
      </c>
      <c r="J280" s="149"/>
      <c r="K280" s="149"/>
      <c r="L280" s="149" t="s">
        <v>62</v>
      </c>
      <c r="M280" s="150"/>
      <c r="N280" s="150"/>
      <c r="O280" s="157" t="s">
        <v>62</v>
      </c>
      <c r="P280" s="157" t="s">
        <v>62</v>
      </c>
      <c r="Q280" s="157" t="s">
        <v>62</v>
      </c>
      <c r="R280" s="157" t="s">
        <v>62</v>
      </c>
    </row>
    <row r="281" spans="1:20" s="85" customFormat="1" ht="45" x14ac:dyDescent="0.2">
      <c r="A281" s="332"/>
      <c r="B281" s="148" t="s">
        <v>192</v>
      </c>
      <c r="C281" s="149"/>
      <c r="D281" s="149" t="s">
        <v>62</v>
      </c>
      <c r="E281" s="149"/>
      <c r="F281" s="149"/>
      <c r="G281" s="149">
        <f>G278</f>
        <v>115</v>
      </c>
      <c r="H281" s="149">
        <f t="shared" ref="H281:K281" si="137">H278</f>
        <v>115</v>
      </c>
      <c r="I281" s="149">
        <f t="shared" si="137"/>
        <v>115</v>
      </c>
      <c r="J281" s="149">
        <f t="shared" si="137"/>
        <v>115</v>
      </c>
      <c r="K281" s="149">
        <f t="shared" si="137"/>
        <v>115</v>
      </c>
      <c r="L281" s="149" t="s">
        <v>62</v>
      </c>
      <c r="M281" s="150">
        <v>46022</v>
      </c>
      <c r="N281" s="150">
        <v>46022</v>
      </c>
      <c r="O281" s="156"/>
      <c r="P281" s="157" t="s">
        <v>62</v>
      </c>
      <c r="Q281" s="156"/>
      <c r="R281" s="156"/>
    </row>
    <row r="282" spans="1:20" s="85" customFormat="1" ht="14.25" x14ac:dyDescent="0.2">
      <c r="A282" s="332"/>
      <c r="B282" s="147" t="s">
        <v>193</v>
      </c>
      <c r="C282" s="149"/>
      <c r="D282" s="149"/>
      <c r="E282" s="149"/>
      <c r="F282" s="149"/>
      <c r="G282" s="149" t="s">
        <v>62</v>
      </c>
      <c r="H282" s="149"/>
      <c r="I282" s="149" t="s">
        <v>62</v>
      </c>
      <c r="J282" s="149"/>
      <c r="K282" s="149"/>
      <c r="L282" s="149" t="s">
        <v>62</v>
      </c>
      <c r="M282" s="150"/>
      <c r="N282" s="150"/>
      <c r="O282" s="157" t="s">
        <v>62</v>
      </c>
      <c r="P282" s="157" t="s">
        <v>62</v>
      </c>
      <c r="Q282" s="157" t="s">
        <v>62</v>
      </c>
      <c r="R282" s="157" t="s">
        <v>62</v>
      </c>
    </row>
    <row r="283" spans="1:20" s="85" customFormat="1" ht="45" x14ac:dyDescent="0.2">
      <c r="A283" s="332"/>
      <c r="B283" s="148" t="s">
        <v>330</v>
      </c>
      <c r="C283" s="149"/>
      <c r="D283" s="149" t="s">
        <v>62</v>
      </c>
      <c r="E283" s="149"/>
      <c r="F283" s="149"/>
      <c r="G283" s="149">
        <f>G278</f>
        <v>115</v>
      </c>
      <c r="H283" s="149">
        <f t="shared" ref="H283:I283" si="138">H278</f>
        <v>115</v>
      </c>
      <c r="I283" s="149">
        <f t="shared" si="138"/>
        <v>115</v>
      </c>
      <c r="J283" s="149">
        <f>J278</f>
        <v>115</v>
      </c>
      <c r="K283" s="149">
        <f>K278</f>
        <v>115</v>
      </c>
      <c r="L283" s="149" t="s">
        <v>62</v>
      </c>
      <c r="M283" s="150">
        <v>46022</v>
      </c>
      <c r="N283" s="150">
        <v>46022</v>
      </c>
      <c r="O283" s="156"/>
      <c r="P283" s="157" t="s">
        <v>62</v>
      </c>
      <c r="Q283" s="156"/>
      <c r="R283" s="156"/>
    </row>
    <row r="284" spans="1:20" s="85" customFormat="1" ht="14.25" x14ac:dyDescent="0.2">
      <c r="A284" s="332"/>
      <c r="B284" s="147" t="s">
        <v>71</v>
      </c>
      <c r="C284" s="149"/>
      <c r="D284" s="149"/>
      <c r="E284" s="149"/>
      <c r="F284" s="149"/>
      <c r="G284" s="149" t="s">
        <v>62</v>
      </c>
      <c r="H284" s="149"/>
      <c r="I284" s="149" t="s">
        <v>62</v>
      </c>
      <c r="J284" s="149"/>
      <c r="K284" s="149"/>
      <c r="L284" s="149" t="s">
        <v>62</v>
      </c>
      <c r="M284" s="150"/>
      <c r="N284" s="150"/>
      <c r="O284" s="157" t="s">
        <v>62</v>
      </c>
      <c r="P284" s="157" t="s">
        <v>62</v>
      </c>
      <c r="Q284" s="157" t="s">
        <v>62</v>
      </c>
      <c r="R284" s="157" t="s">
        <v>62</v>
      </c>
    </row>
    <row r="285" spans="1:20" s="85" customFormat="1" x14ac:dyDescent="0.2">
      <c r="A285" s="333"/>
      <c r="B285" s="148" t="s">
        <v>72</v>
      </c>
      <c r="C285" s="149"/>
      <c r="D285" s="149" t="s">
        <v>62</v>
      </c>
      <c r="E285" s="149"/>
      <c r="F285" s="149"/>
      <c r="G285" s="149">
        <f>G278</f>
        <v>115</v>
      </c>
      <c r="H285" s="149">
        <f t="shared" ref="H285:K285" si="139">H278</f>
        <v>115</v>
      </c>
      <c r="I285" s="149">
        <f t="shared" si="139"/>
        <v>115</v>
      </c>
      <c r="J285" s="149">
        <f t="shared" si="139"/>
        <v>115</v>
      </c>
      <c r="K285" s="149">
        <f t="shared" si="139"/>
        <v>115</v>
      </c>
      <c r="L285" s="149" t="s">
        <v>62</v>
      </c>
      <c r="M285" s="150">
        <v>46022</v>
      </c>
      <c r="N285" s="150">
        <v>46022</v>
      </c>
      <c r="O285" s="156"/>
      <c r="P285" s="157" t="s">
        <v>62</v>
      </c>
      <c r="Q285" s="156"/>
      <c r="R285" s="156"/>
    </row>
    <row r="286" spans="1:20" s="85" customFormat="1" ht="58.5" x14ac:dyDescent="0.25">
      <c r="A286" s="331" t="s">
        <v>136</v>
      </c>
      <c r="B286" s="137" t="s">
        <v>347</v>
      </c>
      <c r="C286" s="142" t="s">
        <v>191</v>
      </c>
      <c r="D286" s="141" t="s">
        <v>333</v>
      </c>
      <c r="E286" s="155" t="s">
        <v>75</v>
      </c>
      <c r="F286" s="149">
        <v>792</v>
      </c>
      <c r="G286" s="149">
        <v>60</v>
      </c>
      <c r="H286" s="149">
        <v>60</v>
      </c>
      <c r="I286" s="149">
        <v>60</v>
      </c>
      <c r="J286" s="149">
        <v>60</v>
      </c>
      <c r="K286" s="149">
        <v>60</v>
      </c>
      <c r="L286" s="142"/>
      <c r="M286" s="142" t="s">
        <v>62</v>
      </c>
      <c r="N286" s="142" t="s">
        <v>62</v>
      </c>
      <c r="O286" s="156">
        <v>436643.4</v>
      </c>
      <c r="P286" s="156" t="s">
        <v>344</v>
      </c>
      <c r="Q286" s="156">
        <v>210211.26</v>
      </c>
      <c r="R286" s="156">
        <v>127871.49</v>
      </c>
      <c r="S286" s="56"/>
      <c r="T286" s="56"/>
    </row>
    <row r="287" spans="1:20" s="85" customFormat="1" ht="15.75" x14ac:dyDescent="0.2">
      <c r="A287" s="332"/>
      <c r="B287" s="146" t="s">
        <v>70</v>
      </c>
      <c r="C287" s="149"/>
      <c r="D287" s="149" t="s">
        <v>62</v>
      </c>
      <c r="E287" s="149"/>
      <c r="F287" s="149"/>
      <c r="G287" s="149">
        <f>G286</f>
        <v>60</v>
      </c>
      <c r="H287" s="149">
        <f t="shared" ref="H287:K287" si="140">H286</f>
        <v>60</v>
      </c>
      <c r="I287" s="149">
        <f t="shared" si="140"/>
        <v>60</v>
      </c>
      <c r="J287" s="149">
        <f t="shared" si="140"/>
        <v>60</v>
      </c>
      <c r="K287" s="149">
        <f t="shared" si="140"/>
        <v>60</v>
      </c>
      <c r="L287" s="149"/>
      <c r="M287" s="150">
        <v>46022</v>
      </c>
      <c r="N287" s="150">
        <v>46022</v>
      </c>
      <c r="O287" s="156"/>
      <c r="P287" s="157"/>
      <c r="Q287" s="156"/>
      <c r="R287" s="156"/>
    </row>
    <row r="288" spans="1:20" s="85" customFormat="1" ht="14.25" x14ac:dyDescent="0.2">
      <c r="A288" s="332"/>
      <c r="B288" s="147" t="s">
        <v>76</v>
      </c>
      <c r="C288" s="149"/>
      <c r="D288" s="149"/>
      <c r="E288" s="149"/>
      <c r="F288" s="149"/>
      <c r="G288" s="149" t="s">
        <v>62</v>
      </c>
      <c r="H288" s="149"/>
      <c r="I288" s="149" t="s">
        <v>62</v>
      </c>
      <c r="J288" s="149"/>
      <c r="K288" s="149"/>
      <c r="L288" s="149" t="s">
        <v>62</v>
      </c>
      <c r="M288" s="150"/>
      <c r="N288" s="150"/>
      <c r="O288" s="157" t="s">
        <v>62</v>
      </c>
      <c r="P288" s="157" t="s">
        <v>62</v>
      </c>
      <c r="Q288" s="157" t="s">
        <v>62</v>
      </c>
      <c r="R288" s="157" t="s">
        <v>62</v>
      </c>
    </row>
    <row r="289" spans="1:20" s="85" customFormat="1" ht="45" x14ac:dyDescent="0.2">
      <c r="A289" s="332"/>
      <c r="B289" s="148" t="s">
        <v>192</v>
      </c>
      <c r="C289" s="149"/>
      <c r="D289" s="149" t="s">
        <v>62</v>
      </c>
      <c r="E289" s="149"/>
      <c r="F289" s="149"/>
      <c r="G289" s="149">
        <f>G286</f>
        <v>60</v>
      </c>
      <c r="H289" s="149">
        <f t="shared" ref="H289:K289" si="141">H286</f>
        <v>60</v>
      </c>
      <c r="I289" s="149">
        <f t="shared" si="141"/>
        <v>60</v>
      </c>
      <c r="J289" s="149">
        <f t="shared" si="141"/>
        <v>60</v>
      </c>
      <c r="K289" s="149">
        <f t="shared" si="141"/>
        <v>60</v>
      </c>
      <c r="L289" s="149" t="s">
        <v>62</v>
      </c>
      <c r="M289" s="150">
        <v>46022</v>
      </c>
      <c r="N289" s="150">
        <v>46022</v>
      </c>
      <c r="O289" s="156"/>
      <c r="P289" s="157" t="s">
        <v>62</v>
      </c>
      <c r="Q289" s="156"/>
      <c r="R289" s="156"/>
    </row>
    <row r="290" spans="1:20" s="85" customFormat="1" ht="14.25" x14ac:dyDescent="0.2">
      <c r="A290" s="332"/>
      <c r="B290" s="147" t="s">
        <v>193</v>
      </c>
      <c r="C290" s="149"/>
      <c r="D290" s="149"/>
      <c r="E290" s="149"/>
      <c r="F290" s="149"/>
      <c r="G290" s="149" t="s">
        <v>62</v>
      </c>
      <c r="H290" s="149"/>
      <c r="I290" s="149" t="s">
        <v>62</v>
      </c>
      <c r="J290" s="149"/>
      <c r="K290" s="149"/>
      <c r="L290" s="149" t="s">
        <v>62</v>
      </c>
      <c r="M290" s="150"/>
      <c r="N290" s="150"/>
      <c r="O290" s="157" t="s">
        <v>62</v>
      </c>
      <c r="P290" s="157" t="s">
        <v>62</v>
      </c>
      <c r="Q290" s="157" t="s">
        <v>62</v>
      </c>
      <c r="R290" s="157" t="s">
        <v>62</v>
      </c>
    </row>
    <row r="291" spans="1:20" s="85" customFormat="1" ht="45" x14ac:dyDescent="0.2">
      <c r="A291" s="332"/>
      <c r="B291" s="148" t="s">
        <v>330</v>
      </c>
      <c r="C291" s="149"/>
      <c r="D291" s="149" t="s">
        <v>62</v>
      </c>
      <c r="E291" s="149"/>
      <c r="F291" s="149"/>
      <c r="G291" s="149">
        <f>G286</f>
        <v>60</v>
      </c>
      <c r="H291" s="149">
        <f t="shared" ref="H291:I291" si="142">H286</f>
        <v>60</v>
      </c>
      <c r="I291" s="149">
        <f t="shared" si="142"/>
        <v>60</v>
      </c>
      <c r="J291" s="149">
        <f>J286</f>
        <v>60</v>
      </c>
      <c r="K291" s="149">
        <f>K286</f>
        <v>60</v>
      </c>
      <c r="L291" s="149" t="s">
        <v>62</v>
      </c>
      <c r="M291" s="150">
        <v>46022</v>
      </c>
      <c r="N291" s="150">
        <v>46022</v>
      </c>
      <c r="O291" s="156"/>
      <c r="P291" s="157" t="s">
        <v>62</v>
      </c>
      <c r="Q291" s="156"/>
      <c r="R291" s="156"/>
    </row>
    <row r="292" spans="1:20" s="85" customFormat="1" ht="14.25" x14ac:dyDescent="0.2">
      <c r="A292" s="332"/>
      <c r="B292" s="147" t="s">
        <v>71</v>
      </c>
      <c r="C292" s="149"/>
      <c r="D292" s="149"/>
      <c r="E292" s="149"/>
      <c r="F292" s="149"/>
      <c r="G292" s="149" t="s">
        <v>62</v>
      </c>
      <c r="H292" s="149"/>
      <c r="I292" s="149" t="s">
        <v>62</v>
      </c>
      <c r="J292" s="149"/>
      <c r="K292" s="149"/>
      <c r="L292" s="149" t="s">
        <v>62</v>
      </c>
      <c r="M292" s="150"/>
      <c r="N292" s="150"/>
      <c r="O292" s="157" t="s">
        <v>62</v>
      </c>
      <c r="P292" s="157" t="s">
        <v>62</v>
      </c>
      <c r="Q292" s="157" t="s">
        <v>62</v>
      </c>
      <c r="R292" s="157" t="s">
        <v>62</v>
      </c>
    </row>
    <row r="293" spans="1:20" s="85" customFormat="1" x14ac:dyDescent="0.2">
      <c r="A293" s="333"/>
      <c r="B293" s="148" t="s">
        <v>72</v>
      </c>
      <c r="C293" s="149"/>
      <c r="D293" s="149" t="s">
        <v>62</v>
      </c>
      <c r="E293" s="149"/>
      <c r="F293" s="149"/>
      <c r="G293" s="149">
        <f>G286</f>
        <v>60</v>
      </c>
      <c r="H293" s="149">
        <f t="shared" ref="H293:K293" si="143">H286</f>
        <v>60</v>
      </c>
      <c r="I293" s="149">
        <f t="shared" si="143"/>
        <v>60</v>
      </c>
      <c r="J293" s="149">
        <f t="shared" si="143"/>
        <v>60</v>
      </c>
      <c r="K293" s="149">
        <f t="shared" si="143"/>
        <v>60</v>
      </c>
      <c r="L293" s="149" t="s">
        <v>62</v>
      </c>
      <c r="M293" s="150">
        <v>46022</v>
      </c>
      <c r="N293" s="150">
        <v>46022</v>
      </c>
      <c r="O293" s="156"/>
      <c r="P293" s="157" t="s">
        <v>62</v>
      </c>
      <c r="Q293" s="156"/>
      <c r="R293" s="156"/>
    </row>
    <row r="294" spans="1:20" s="85" customFormat="1" ht="58.5" x14ac:dyDescent="0.25">
      <c r="A294" s="331" t="s">
        <v>135</v>
      </c>
      <c r="B294" s="137" t="s">
        <v>347</v>
      </c>
      <c r="C294" s="142" t="s">
        <v>191</v>
      </c>
      <c r="D294" s="141" t="s">
        <v>333</v>
      </c>
      <c r="E294" s="155" t="s">
        <v>75</v>
      </c>
      <c r="F294" s="149">
        <v>792</v>
      </c>
      <c r="G294" s="149">
        <v>88</v>
      </c>
      <c r="H294" s="149">
        <v>88</v>
      </c>
      <c r="I294" s="149">
        <v>88</v>
      </c>
      <c r="J294" s="149">
        <v>88</v>
      </c>
      <c r="K294" s="149">
        <v>88</v>
      </c>
      <c r="L294" s="142"/>
      <c r="M294" s="142" t="s">
        <v>62</v>
      </c>
      <c r="N294" s="142" t="s">
        <v>62</v>
      </c>
      <c r="O294" s="156">
        <v>690410.32</v>
      </c>
      <c r="P294" s="156" t="s">
        <v>344</v>
      </c>
      <c r="Q294" s="156">
        <v>335909.94</v>
      </c>
      <c r="R294" s="156">
        <v>296312.90999999997</v>
      </c>
      <c r="S294" s="56"/>
      <c r="T294" s="56"/>
    </row>
    <row r="295" spans="1:20" s="85" customFormat="1" ht="15.75" x14ac:dyDescent="0.2">
      <c r="A295" s="332"/>
      <c r="B295" s="146" t="s">
        <v>70</v>
      </c>
      <c r="C295" s="149"/>
      <c r="D295" s="149" t="s">
        <v>62</v>
      </c>
      <c r="E295" s="149"/>
      <c r="F295" s="149"/>
      <c r="G295" s="149">
        <f>G294</f>
        <v>88</v>
      </c>
      <c r="H295" s="149">
        <f t="shared" ref="H295:K295" si="144">H294</f>
        <v>88</v>
      </c>
      <c r="I295" s="149">
        <f t="shared" si="144"/>
        <v>88</v>
      </c>
      <c r="J295" s="149">
        <f t="shared" si="144"/>
        <v>88</v>
      </c>
      <c r="K295" s="149">
        <f t="shared" si="144"/>
        <v>88</v>
      </c>
      <c r="L295" s="149"/>
      <c r="M295" s="150">
        <v>46022</v>
      </c>
      <c r="N295" s="150">
        <v>46022</v>
      </c>
      <c r="O295" s="156"/>
      <c r="P295" s="157"/>
      <c r="Q295" s="156"/>
      <c r="R295" s="156"/>
    </row>
    <row r="296" spans="1:20" s="85" customFormat="1" ht="14.25" x14ac:dyDescent="0.2">
      <c r="A296" s="332"/>
      <c r="B296" s="147" t="s">
        <v>76</v>
      </c>
      <c r="C296" s="149"/>
      <c r="D296" s="149"/>
      <c r="E296" s="149"/>
      <c r="F296" s="149"/>
      <c r="G296" s="149" t="s">
        <v>62</v>
      </c>
      <c r="H296" s="149"/>
      <c r="I296" s="149" t="s">
        <v>62</v>
      </c>
      <c r="J296" s="149"/>
      <c r="K296" s="149"/>
      <c r="L296" s="149" t="s">
        <v>62</v>
      </c>
      <c r="M296" s="150"/>
      <c r="N296" s="150"/>
      <c r="O296" s="157" t="s">
        <v>62</v>
      </c>
      <c r="P296" s="157" t="s">
        <v>62</v>
      </c>
      <c r="Q296" s="157" t="s">
        <v>62</v>
      </c>
      <c r="R296" s="157" t="s">
        <v>62</v>
      </c>
    </row>
    <row r="297" spans="1:20" s="85" customFormat="1" ht="45" x14ac:dyDescent="0.2">
      <c r="A297" s="332"/>
      <c r="B297" s="148" t="s">
        <v>192</v>
      </c>
      <c r="C297" s="149"/>
      <c r="D297" s="149" t="s">
        <v>62</v>
      </c>
      <c r="E297" s="149"/>
      <c r="F297" s="149"/>
      <c r="G297" s="149">
        <f>G294</f>
        <v>88</v>
      </c>
      <c r="H297" s="149">
        <f t="shared" ref="H297:K297" si="145">H294</f>
        <v>88</v>
      </c>
      <c r="I297" s="149">
        <f t="shared" si="145"/>
        <v>88</v>
      </c>
      <c r="J297" s="149">
        <f t="shared" si="145"/>
        <v>88</v>
      </c>
      <c r="K297" s="149">
        <f t="shared" si="145"/>
        <v>88</v>
      </c>
      <c r="L297" s="149" t="s">
        <v>62</v>
      </c>
      <c r="M297" s="150">
        <v>46022</v>
      </c>
      <c r="N297" s="150">
        <v>46022</v>
      </c>
      <c r="O297" s="156"/>
      <c r="P297" s="157" t="s">
        <v>62</v>
      </c>
      <c r="Q297" s="156"/>
      <c r="R297" s="156"/>
    </row>
    <row r="298" spans="1:20" s="85" customFormat="1" ht="14.25" x14ac:dyDescent="0.2">
      <c r="A298" s="332"/>
      <c r="B298" s="147" t="s">
        <v>193</v>
      </c>
      <c r="C298" s="149"/>
      <c r="D298" s="149"/>
      <c r="E298" s="149"/>
      <c r="F298" s="149"/>
      <c r="G298" s="149" t="s">
        <v>62</v>
      </c>
      <c r="H298" s="149"/>
      <c r="I298" s="149" t="s">
        <v>62</v>
      </c>
      <c r="J298" s="149"/>
      <c r="K298" s="149"/>
      <c r="L298" s="149" t="s">
        <v>62</v>
      </c>
      <c r="M298" s="150"/>
      <c r="N298" s="150"/>
      <c r="O298" s="157" t="s">
        <v>62</v>
      </c>
      <c r="P298" s="157" t="s">
        <v>62</v>
      </c>
      <c r="Q298" s="157" t="s">
        <v>62</v>
      </c>
      <c r="R298" s="157" t="s">
        <v>62</v>
      </c>
    </row>
    <row r="299" spans="1:20" s="85" customFormat="1" ht="45" x14ac:dyDescent="0.2">
      <c r="A299" s="332"/>
      <c r="B299" s="148" t="s">
        <v>330</v>
      </c>
      <c r="C299" s="149"/>
      <c r="D299" s="149" t="s">
        <v>62</v>
      </c>
      <c r="E299" s="149"/>
      <c r="F299" s="149"/>
      <c r="G299" s="149">
        <f>G294</f>
        <v>88</v>
      </c>
      <c r="H299" s="149">
        <f t="shared" ref="H299:I299" si="146">H294</f>
        <v>88</v>
      </c>
      <c r="I299" s="149">
        <f t="shared" si="146"/>
        <v>88</v>
      </c>
      <c r="J299" s="149">
        <f>J294</f>
        <v>88</v>
      </c>
      <c r="K299" s="149">
        <f>K294</f>
        <v>88</v>
      </c>
      <c r="L299" s="149" t="s">
        <v>62</v>
      </c>
      <c r="M299" s="150">
        <v>46022</v>
      </c>
      <c r="N299" s="150">
        <v>46022</v>
      </c>
      <c r="O299" s="156"/>
      <c r="P299" s="157" t="s">
        <v>62</v>
      </c>
      <c r="Q299" s="156"/>
      <c r="R299" s="156"/>
    </row>
    <row r="300" spans="1:20" s="85" customFormat="1" ht="14.25" x14ac:dyDescent="0.2">
      <c r="A300" s="332"/>
      <c r="B300" s="147" t="s">
        <v>71</v>
      </c>
      <c r="C300" s="149"/>
      <c r="D300" s="149"/>
      <c r="E300" s="149"/>
      <c r="F300" s="149"/>
      <c r="G300" s="149" t="s">
        <v>62</v>
      </c>
      <c r="H300" s="149"/>
      <c r="I300" s="149" t="s">
        <v>62</v>
      </c>
      <c r="J300" s="149"/>
      <c r="K300" s="149"/>
      <c r="L300" s="149" t="s">
        <v>62</v>
      </c>
      <c r="M300" s="150"/>
      <c r="N300" s="150"/>
      <c r="O300" s="157" t="s">
        <v>62</v>
      </c>
      <c r="P300" s="157" t="s">
        <v>62</v>
      </c>
      <c r="Q300" s="157" t="s">
        <v>62</v>
      </c>
      <c r="R300" s="157" t="s">
        <v>62</v>
      </c>
    </row>
    <row r="301" spans="1:20" s="85" customFormat="1" x14ac:dyDescent="0.2">
      <c r="A301" s="333"/>
      <c r="B301" s="148" t="s">
        <v>72</v>
      </c>
      <c r="C301" s="149"/>
      <c r="D301" s="149" t="s">
        <v>62</v>
      </c>
      <c r="E301" s="149"/>
      <c r="F301" s="149"/>
      <c r="G301" s="149">
        <f>G294</f>
        <v>88</v>
      </c>
      <c r="H301" s="149">
        <f t="shared" ref="H301:K301" si="147">H294</f>
        <v>88</v>
      </c>
      <c r="I301" s="149">
        <f t="shared" si="147"/>
        <v>88</v>
      </c>
      <c r="J301" s="149">
        <f t="shared" si="147"/>
        <v>88</v>
      </c>
      <c r="K301" s="149">
        <f t="shared" si="147"/>
        <v>88</v>
      </c>
      <c r="L301" s="149" t="s">
        <v>62</v>
      </c>
      <c r="M301" s="150">
        <v>46022</v>
      </c>
      <c r="N301" s="150">
        <v>46022</v>
      </c>
      <c r="O301" s="156"/>
      <c r="P301" s="157" t="s">
        <v>62</v>
      </c>
      <c r="Q301" s="156"/>
      <c r="R301" s="156"/>
    </row>
    <row r="302" spans="1:20" s="85" customFormat="1" ht="58.5" x14ac:dyDescent="0.25">
      <c r="A302" s="331" t="s">
        <v>134</v>
      </c>
      <c r="B302" s="137" t="s">
        <v>347</v>
      </c>
      <c r="C302" s="142" t="s">
        <v>191</v>
      </c>
      <c r="D302" s="141" t="s">
        <v>333</v>
      </c>
      <c r="E302" s="155" t="s">
        <v>75</v>
      </c>
      <c r="F302" s="149">
        <v>792</v>
      </c>
      <c r="G302" s="149">
        <v>188</v>
      </c>
      <c r="H302" s="149">
        <v>188</v>
      </c>
      <c r="I302" s="149">
        <v>188</v>
      </c>
      <c r="J302" s="149">
        <v>188</v>
      </c>
      <c r="K302" s="149">
        <v>188</v>
      </c>
      <c r="L302" s="142"/>
      <c r="M302" s="142" t="s">
        <v>62</v>
      </c>
      <c r="N302" s="142" t="s">
        <v>62</v>
      </c>
      <c r="O302" s="156">
        <v>1248149.32</v>
      </c>
      <c r="P302" s="156" t="s">
        <v>344</v>
      </c>
      <c r="Q302" s="156">
        <v>618296.56999999995</v>
      </c>
      <c r="R302" s="156">
        <v>375377.25</v>
      </c>
      <c r="S302" s="56"/>
      <c r="T302" s="56"/>
    </row>
    <row r="303" spans="1:20" s="85" customFormat="1" ht="15.75" x14ac:dyDescent="0.2">
      <c r="A303" s="332"/>
      <c r="B303" s="146" t="s">
        <v>70</v>
      </c>
      <c r="C303" s="149"/>
      <c r="D303" s="149" t="s">
        <v>62</v>
      </c>
      <c r="E303" s="149"/>
      <c r="F303" s="149"/>
      <c r="G303" s="149">
        <f>G302</f>
        <v>188</v>
      </c>
      <c r="H303" s="149">
        <f t="shared" ref="H303:K303" si="148">H302</f>
        <v>188</v>
      </c>
      <c r="I303" s="149">
        <f t="shared" si="148"/>
        <v>188</v>
      </c>
      <c r="J303" s="149">
        <f t="shared" si="148"/>
        <v>188</v>
      </c>
      <c r="K303" s="149">
        <f t="shared" si="148"/>
        <v>188</v>
      </c>
      <c r="L303" s="149"/>
      <c r="M303" s="150">
        <v>46022</v>
      </c>
      <c r="N303" s="150">
        <v>46022</v>
      </c>
      <c r="O303" s="156"/>
      <c r="P303" s="157"/>
      <c r="Q303" s="156"/>
      <c r="R303" s="156"/>
    </row>
    <row r="304" spans="1:20" s="85" customFormat="1" ht="14.25" x14ac:dyDescent="0.2">
      <c r="A304" s="332"/>
      <c r="B304" s="147" t="s">
        <v>76</v>
      </c>
      <c r="C304" s="149"/>
      <c r="D304" s="149"/>
      <c r="E304" s="149"/>
      <c r="F304" s="149"/>
      <c r="G304" s="149" t="s">
        <v>62</v>
      </c>
      <c r="H304" s="149"/>
      <c r="I304" s="149" t="s">
        <v>62</v>
      </c>
      <c r="J304" s="149"/>
      <c r="K304" s="149"/>
      <c r="L304" s="149" t="s">
        <v>62</v>
      </c>
      <c r="M304" s="150"/>
      <c r="N304" s="150"/>
      <c r="O304" s="157" t="s">
        <v>62</v>
      </c>
      <c r="P304" s="157" t="s">
        <v>62</v>
      </c>
      <c r="Q304" s="157" t="s">
        <v>62</v>
      </c>
      <c r="R304" s="157" t="s">
        <v>62</v>
      </c>
    </row>
    <row r="305" spans="1:20" s="85" customFormat="1" ht="45" x14ac:dyDescent="0.2">
      <c r="A305" s="332"/>
      <c r="B305" s="148" t="s">
        <v>192</v>
      </c>
      <c r="C305" s="149"/>
      <c r="D305" s="149" t="s">
        <v>62</v>
      </c>
      <c r="E305" s="149"/>
      <c r="F305" s="149"/>
      <c r="G305" s="149">
        <f>G302</f>
        <v>188</v>
      </c>
      <c r="H305" s="149">
        <f t="shared" ref="H305:K305" si="149">H302</f>
        <v>188</v>
      </c>
      <c r="I305" s="149">
        <f t="shared" si="149"/>
        <v>188</v>
      </c>
      <c r="J305" s="149">
        <f t="shared" si="149"/>
        <v>188</v>
      </c>
      <c r="K305" s="149">
        <f t="shared" si="149"/>
        <v>188</v>
      </c>
      <c r="L305" s="149" t="s">
        <v>62</v>
      </c>
      <c r="M305" s="150">
        <v>46022</v>
      </c>
      <c r="N305" s="150">
        <v>46022</v>
      </c>
      <c r="O305" s="156"/>
      <c r="P305" s="157" t="s">
        <v>62</v>
      </c>
      <c r="Q305" s="156"/>
      <c r="R305" s="156"/>
    </row>
    <row r="306" spans="1:20" s="85" customFormat="1" ht="14.25" x14ac:dyDescent="0.2">
      <c r="A306" s="332"/>
      <c r="B306" s="147" t="s">
        <v>193</v>
      </c>
      <c r="C306" s="149"/>
      <c r="D306" s="149"/>
      <c r="E306" s="149"/>
      <c r="F306" s="149"/>
      <c r="G306" s="149" t="s">
        <v>62</v>
      </c>
      <c r="H306" s="149"/>
      <c r="I306" s="149" t="s">
        <v>62</v>
      </c>
      <c r="J306" s="149"/>
      <c r="K306" s="149"/>
      <c r="L306" s="149" t="s">
        <v>62</v>
      </c>
      <c r="M306" s="150"/>
      <c r="N306" s="150"/>
      <c r="O306" s="157" t="s">
        <v>62</v>
      </c>
      <c r="P306" s="157" t="s">
        <v>62</v>
      </c>
      <c r="Q306" s="157" t="s">
        <v>62</v>
      </c>
      <c r="R306" s="157" t="s">
        <v>62</v>
      </c>
    </row>
    <row r="307" spans="1:20" s="85" customFormat="1" ht="45" x14ac:dyDescent="0.2">
      <c r="A307" s="332"/>
      <c r="B307" s="148" t="s">
        <v>330</v>
      </c>
      <c r="C307" s="149"/>
      <c r="D307" s="149" t="s">
        <v>62</v>
      </c>
      <c r="E307" s="149"/>
      <c r="F307" s="149"/>
      <c r="G307" s="149">
        <f>G302</f>
        <v>188</v>
      </c>
      <c r="H307" s="149">
        <f t="shared" ref="H307:I307" si="150">H302</f>
        <v>188</v>
      </c>
      <c r="I307" s="149">
        <f t="shared" si="150"/>
        <v>188</v>
      </c>
      <c r="J307" s="149">
        <f>J302</f>
        <v>188</v>
      </c>
      <c r="K307" s="149">
        <f>K302</f>
        <v>188</v>
      </c>
      <c r="L307" s="149" t="s">
        <v>62</v>
      </c>
      <c r="M307" s="150">
        <v>46022</v>
      </c>
      <c r="N307" s="150">
        <v>46022</v>
      </c>
      <c r="O307" s="156"/>
      <c r="P307" s="157" t="s">
        <v>62</v>
      </c>
      <c r="Q307" s="156"/>
      <c r="R307" s="156"/>
    </row>
    <row r="308" spans="1:20" s="85" customFormat="1" ht="14.25" x14ac:dyDescent="0.2">
      <c r="A308" s="332"/>
      <c r="B308" s="147" t="s">
        <v>71</v>
      </c>
      <c r="C308" s="149"/>
      <c r="D308" s="149"/>
      <c r="E308" s="149"/>
      <c r="F308" s="149"/>
      <c r="G308" s="149" t="s">
        <v>62</v>
      </c>
      <c r="H308" s="149"/>
      <c r="I308" s="149" t="s">
        <v>62</v>
      </c>
      <c r="J308" s="149"/>
      <c r="K308" s="149"/>
      <c r="L308" s="149" t="s">
        <v>62</v>
      </c>
      <c r="M308" s="150"/>
      <c r="N308" s="150"/>
      <c r="O308" s="157" t="s">
        <v>62</v>
      </c>
      <c r="P308" s="157" t="s">
        <v>62</v>
      </c>
      <c r="Q308" s="157" t="s">
        <v>62</v>
      </c>
      <c r="R308" s="157" t="s">
        <v>62</v>
      </c>
    </row>
    <row r="309" spans="1:20" s="85" customFormat="1" x14ac:dyDescent="0.2">
      <c r="A309" s="333"/>
      <c r="B309" s="148" t="s">
        <v>72</v>
      </c>
      <c r="C309" s="149"/>
      <c r="D309" s="149" t="s">
        <v>62</v>
      </c>
      <c r="E309" s="149"/>
      <c r="F309" s="149"/>
      <c r="G309" s="149">
        <f>G302</f>
        <v>188</v>
      </c>
      <c r="H309" s="149">
        <f t="shared" ref="H309:K309" si="151">H302</f>
        <v>188</v>
      </c>
      <c r="I309" s="149">
        <f t="shared" si="151"/>
        <v>188</v>
      </c>
      <c r="J309" s="149">
        <f t="shared" si="151"/>
        <v>188</v>
      </c>
      <c r="K309" s="149">
        <f t="shared" si="151"/>
        <v>188</v>
      </c>
      <c r="L309" s="149" t="s">
        <v>62</v>
      </c>
      <c r="M309" s="150">
        <v>46022</v>
      </c>
      <c r="N309" s="150">
        <v>46022</v>
      </c>
      <c r="O309" s="156"/>
      <c r="P309" s="157" t="s">
        <v>62</v>
      </c>
      <c r="Q309" s="156"/>
      <c r="R309" s="156"/>
    </row>
    <row r="310" spans="1:20" s="85" customFormat="1" ht="58.5" x14ac:dyDescent="0.25">
      <c r="A310" s="331" t="s">
        <v>133</v>
      </c>
      <c r="B310" s="137" t="s">
        <v>347</v>
      </c>
      <c r="C310" s="142" t="s">
        <v>191</v>
      </c>
      <c r="D310" s="141" t="s">
        <v>333</v>
      </c>
      <c r="E310" s="155" t="s">
        <v>75</v>
      </c>
      <c r="F310" s="149">
        <v>792</v>
      </c>
      <c r="G310" s="149">
        <v>85</v>
      </c>
      <c r="H310" s="149">
        <v>85</v>
      </c>
      <c r="I310" s="149">
        <v>85</v>
      </c>
      <c r="J310" s="149">
        <v>85</v>
      </c>
      <c r="K310" s="149">
        <v>85</v>
      </c>
      <c r="L310" s="142"/>
      <c r="M310" s="142" t="s">
        <v>62</v>
      </c>
      <c r="N310" s="142" t="s">
        <v>62</v>
      </c>
      <c r="O310" s="156">
        <v>903578.15</v>
      </c>
      <c r="P310" s="156" t="s">
        <v>344</v>
      </c>
      <c r="Q310" s="156">
        <v>407774.82</v>
      </c>
      <c r="R310" s="156">
        <v>373723.32</v>
      </c>
      <c r="S310" s="56"/>
      <c r="T310" s="56"/>
    </row>
    <row r="311" spans="1:20" s="85" customFormat="1" ht="15.75" x14ac:dyDescent="0.2">
      <c r="A311" s="332"/>
      <c r="B311" s="146" t="s">
        <v>70</v>
      </c>
      <c r="C311" s="149"/>
      <c r="D311" s="149" t="s">
        <v>62</v>
      </c>
      <c r="E311" s="149"/>
      <c r="F311" s="149"/>
      <c r="G311" s="149">
        <f>G310</f>
        <v>85</v>
      </c>
      <c r="H311" s="149">
        <f t="shared" ref="H311:K311" si="152">H310</f>
        <v>85</v>
      </c>
      <c r="I311" s="149">
        <f t="shared" si="152"/>
        <v>85</v>
      </c>
      <c r="J311" s="149">
        <f t="shared" si="152"/>
        <v>85</v>
      </c>
      <c r="K311" s="149">
        <f t="shared" si="152"/>
        <v>85</v>
      </c>
      <c r="L311" s="149"/>
      <c r="M311" s="150">
        <v>46022</v>
      </c>
      <c r="N311" s="150">
        <v>46022</v>
      </c>
      <c r="O311" s="156"/>
      <c r="P311" s="157"/>
      <c r="Q311" s="156"/>
      <c r="R311" s="156"/>
    </row>
    <row r="312" spans="1:20" s="85" customFormat="1" ht="14.25" x14ac:dyDescent="0.2">
      <c r="A312" s="332"/>
      <c r="B312" s="147" t="s">
        <v>76</v>
      </c>
      <c r="C312" s="149"/>
      <c r="D312" s="149"/>
      <c r="E312" s="149"/>
      <c r="F312" s="149"/>
      <c r="G312" s="149" t="s">
        <v>62</v>
      </c>
      <c r="H312" s="149"/>
      <c r="I312" s="149" t="s">
        <v>62</v>
      </c>
      <c r="J312" s="149"/>
      <c r="K312" s="149"/>
      <c r="L312" s="149" t="s">
        <v>62</v>
      </c>
      <c r="M312" s="150"/>
      <c r="N312" s="150"/>
      <c r="O312" s="157" t="s">
        <v>62</v>
      </c>
      <c r="P312" s="157" t="s">
        <v>62</v>
      </c>
      <c r="Q312" s="157" t="s">
        <v>62</v>
      </c>
      <c r="R312" s="157" t="s">
        <v>62</v>
      </c>
    </row>
    <row r="313" spans="1:20" s="85" customFormat="1" ht="45" x14ac:dyDescent="0.2">
      <c r="A313" s="332"/>
      <c r="B313" s="148" t="s">
        <v>192</v>
      </c>
      <c r="C313" s="149"/>
      <c r="D313" s="149" t="s">
        <v>62</v>
      </c>
      <c r="E313" s="149"/>
      <c r="F313" s="149"/>
      <c r="G313" s="149">
        <f>G310</f>
        <v>85</v>
      </c>
      <c r="H313" s="149">
        <f t="shared" ref="H313:K313" si="153">H310</f>
        <v>85</v>
      </c>
      <c r="I313" s="149">
        <f t="shared" si="153"/>
        <v>85</v>
      </c>
      <c r="J313" s="149">
        <f t="shared" si="153"/>
        <v>85</v>
      </c>
      <c r="K313" s="149">
        <f t="shared" si="153"/>
        <v>85</v>
      </c>
      <c r="L313" s="149" t="s">
        <v>62</v>
      </c>
      <c r="M313" s="150">
        <v>46022</v>
      </c>
      <c r="N313" s="150">
        <v>46022</v>
      </c>
      <c r="O313" s="156"/>
      <c r="P313" s="157" t="s">
        <v>62</v>
      </c>
      <c r="Q313" s="156"/>
      <c r="R313" s="156"/>
    </row>
    <row r="314" spans="1:20" s="85" customFormat="1" ht="14.25" x14ac:dyDescent="0.2">
      <c r="A314" s="332"/>
      <c r="B314" s="147" t="s">
        <v>193</v>
      </c>
      <c r="C314" s="149"/>
      <c r="D314" s="149"/>
      <c r="E314" s="149"/>
      <c r="F314" s="149"/>
      <c r="G314" s="149" t="s">
        <v>62</v>
      </c>
      <c r="H314" s="149"/>
      <c r="I314" s="149" t="s">
        <v>62</v>
      </c>
      <c r="J314" s="149"/>
      <c r="K314" s="149"/>
      <c r="L314" s="149" t="s">
        <v>62</v>
      </c>
      <c r="M314" s="150"/>
      <c r="N314" s="150"/>
      <c r="O314" s="157" t="s">
        <v>62</v>
      </c>
      <c r="P314" s="157" t="s">
        <v>62</v>
      </c>
      <c r="Q314" s="157" t="s">
        <v>62</v>
      </c>
      <c r="R314" s="157" t="s">
        <v>62</v>
      </c>
    </row>
    <row r="315" spans="1:20" s="85" customFormat="1" ht="45" x14ac:dyDescent="0.2">
      <c r="A315" s="332"/>
      <c r="B315" s="148" t="s">
        <v>330</v>
      </c>
      <c r="C315" s="149"/>
      <c r="D315" s="149" t="s">
        <v>62</v>
      </c>
      <c r="E315" s="149"/>
      <c r="F315" s="149"/>
      <c r="G315" s="149">
        <f>G310</f>
        <v>85</v>
      </c>
      <c r="H315" s="149">
        <f t="shared" ref="H315:I315" si="154">H310</f>
        <v>85</v>
      </c>
      <c r="I315" s="149">
        <f t="shared" si="154"/>
        <v>85</v>
      </c>
      <c r="J315" s="149">
        <f>J310</f>
        <v>85</v>
      </c>
      <c r="K315" s="149">
        <f>K310</f>
        <v>85</v>
      </c>
      <c r="L315" s="149" t="s">
        <v>62</v>
      </c>
      <c r="M315" s="150">
        <v>46022</v>
      </c>
      <c r="N315" s="150">
        <v>46022</v>
      </c>
      <c r="O315" s="156"/>
      <c r="P315" s="157" t="s">
        <v>62</v>
      </c>
      <c r="Q315" s="156"/>
      <c r="R315" s="156"/>
    </row>
    <row r="316" spans="1:20" s="85" customFormat="1" ht="14.25" x14ac:dyDescent="0.2">
      <c r="A316" s="332"/>
      <c r="B316" s="147" t="s">
        <v>71</v>
      </c>
      <c r="C316" s="149"/>
      <c r="D316" s="149"/>
      <c r="E316" s="149"/>
      <c r="F316" s="149"/>
      <c r="G316" s="149" t="s">
        <v>62</v>
      </c>
      <c r="H316" s="149"/>
      <c r="I316" s="149" t="s">
        <v>62</v>
      </c>
      <c r="J316" s="149"/>
      <c r="K316" s="149"/>
      <c r="L316" s="149" t="s">
        <v>62</v>
      </c>
      <c r="M316" s="150"/>
      <c r="N316" s="150"/>
      <c r="O316" s="157" t="s">
        <v>62</v>
      </c>
      <c r="P316" s="157" t="s">
        <v>62</v>
      </c>
      <c r="Q316" s="157" t="s">
        <v>62</v>
      </c>
      <c r="R316" s="157" t="s">
        <v>62</v>
      </c>
    </row>
    <row r="317" spans="1:20" s="85" customFormat="1" x14ac:dyDescent="0.2">
      <c r="A317" s="333"/>
      <c r="B317" s="148" t="s">
        <v>72</v>
      </c>
      <c r="C317" s="149"/>
      <c r="D317" s="149" t="s">
        <v>62</v>
      </c>
      <c r="E317" s="149"/>
      <c r="F317" s="149"/>
      <c r="G317" s="149">
        <f>G310</f>
        <v>85</v>
      </c>
      <c r="H317" s="149">
        <f t="shared" ref="H317:K317" si="155">H310</f>
        <v>85</v>
      </c>
      <c r="I317" s="149">
        <f t="shared" si="155"/>
        <v>85</v>
      </c>
      <c r="J317" s="149">
        <f t="shared" si="155"/>
        <v>85</v>
      </c>
      <c r="K317" s="149">
        <f t="shared" si="155"/>
        <v>85</v>
      </c>
      <c r="L317" s="149" t="s">
        <v>62</v>
      </c>
      <c r="M317" s="150">
        <v>46022</v>
      </c>
      <c r="N317" s="150">
        <v>46022</v>
      </c>
      <c r="O317" s="156"/>
      <c r="P317" s="157" t="s">
        <v>62</v>
      </c>
      <c r="Q317" s="156"/>
      <c r="R317" s="156"/>
    </row>
    <row r="318" spans="1:20" s="85" customFormat="1" ht="58.5" x14ac:dyDescent="0.25">
      <c r="A318" s="331" t="s">
        <v>132</v>
      </c>
      <c r="B318" s="137" t="s">
        <v>347</v>
      </c>
      <c r="C318" s="142" t="s">
        <v>191</v>
      </c>
      <c r="D318" s="141" t="s">
        <v>333</v>
      </c>
      <c r="E318" s="155" t="s">
        <v>75</v>
      </c>
      <c r="F318" s="149">
        <v>792</v>
      </c>
      <c r="G318" s="149">
        <v>112</v>
      </c>
      <c r="H318" s="149">
        <v>112</v>
      </c>
      <c r="I318" s="149">
        <v>112</v>
      </c>
      <c r="J318" s="149">
        <v>112</v>
      </c>
      <c r="K318" s="149">
        <v>112</v>
      </c>
      <c r="L318" s="142"/>
      <c r="M318" s="142" t="s">
        <v>62</v>
      </c>
      <c r="N318" s="142" t="s">
        <v>62</v>
      </c>
      <c r="O318" s="156">
        <v>815067.68</v>
      </c>
      <c r="P318" s="156" t="s">
        <v>344</v>
      </c>
      <c r="Q318" s="156">
        <v>408001.83</v>
      </c>
      <c r="R318" s="156">
        <v>283340.90999999997</v>
      </c>
      <c r="S318" s="56"/>
      <c r="T318" s="56"/>
    </row>
    <row r="319" spans="1:20" s="85" customFormat="1" ht="15.75" x14ac:dyDescent="0.2">
      <c r="A319" s="332"/>
      <c r="B319" s="146" t="s">
        <v>70</v>
      </c>
      <c r="C319" s="149"/>
      <c r="D319" s="149" t="s">
        <v>62</v>
      </c>
      <c r="E319" s="149"/>
      <c r="F319" s="149"/>
      <c r="G319" s="149">
        <f>G318</f>
        <v>112</v>
      </c>
      <c r="H319" s="149">
        <f t="shared" ref="H319:K319" si="156">H318</f>
        <v>112</v>
      </c>
      <c r="I319" s="149">
        <f t="shared" si="156"/>
        <v>112</v>
      </c>
      <c r="J319" s="149">
        <f t="shared" si="156"/>
        <v>112</v>
      </c>
      <c r="K319" s="149">
        <f t="shared" si="156"/>
        <v>112</v>
      </c>
      <c r="L319" s="149"/>
      <c r="M319" s="150">
        <v>46022</v>
      </c>
      <c r="N319" s="150">
        <v>46022</v>
      </c>
      <c r="O319" s="156"/>
      <c r="P319" s="157"/>
      <c r="Q319" s="156"/>
      <c r="R319" s="156"/>
    </row>
    <row r="320" spans="1:20" s="85" customFormat="1" ht="14.25" x14ac:dyDescent="0.2">
      <c r="A320" s="332"/>
      <c r="B320" s="147" t="s">
        <v>76</v>
      </c>
      <c r="C320" s="149"/>
      <c r="D320" s="149"/>
      <c r="E320" s="149"/>
      <c r="F320" s="149"/>
      <c r="G320" s="149" t="s">
        <v>62</v>
      </c>
      <c r="H320" s="149"/>
      <c r="I320" s="149" t="s">
        <v>62</v>
      </c>
      <c r="J320" s="149"/>
      <c r="K320" s="149"/>
      <c r="L320" s="149" t="s">
        <v>62</v>
      </c>
      <c r="M320" s="150"/>
      <c r="N320" s="150"/>
      <c r="O320" s="157" t="s">
        <v>62</v>
      </c>
      <c r="P320" s="157" t="s">
        <v>62</v>
      </c>
      <c r="Q320" s="157" t="s">
        <v>62</v>
      </c>
      <c r="R320" s="157" t="s">
        <v>62</v>
      </c>
    </row>
    <row r="321" spans="1:20" s="85" customFormat="1" ht="45" x14ac:dyDescent="0.2">
      <c r="A321" s="332"/>
      <c r="B321" s="148" t="s">
        <v>192</v>
      </c>
      <c r="C321" s="149"/>
      <c r="D321" s="149" t="s">
        <v>62</v>
      </c>
      <c r="E321" s="149"/>
      <c r="F321" s="149"/>
      <c r="G321" s="149">
        <f>G318</f>
        <v>112</v>
      </c>
      <c r="H321" s="149">
        <f t="shared" ref="H321:K321" si="157">H318</f>
        <v>112</v>
      </c>
      <c r="I321" s="149">
        <f t="shared" si="157"/>
        <v>112</v>
      </c>
      <c r="J321" s="149">
        <f t="shared" si="157"/>
        <v>112</v>
      </c>
      <c r="K321" s="149">
        <f t="shared" si="157"/>
        <v>112</v>
      </c>
      <c r="L321" s="149" t="s">
        <v>62</v>
      </c>
      <c r="M321" s="150">
        <v>46022</v>
      </c>
      <c r="N321" s="150">
        <v>46022</v>
      </c>
      <c r="O321" s="156"/>
      <c r="P321" s="157" t="s">
        <v>62</v>
      </c>
      <c r="Q321" s="156"/>
      <c r="R321" s="156"/>
    </row>
    <row r="322" spans="1:20" s="85" customFormat="1" ht="14.25" x14ac:dyDescent="0.2">
      <c r="A322" s="332"/>
      <c r="B322" s="147" t="s">
        <v>193</v>
      </c>
      <c r="C322" s="149"/>
      <c r="D322" s="149"/>
      <c r="E322" s="149"/>
      <c r="F322" s="149"/>
      <c r="G322" s="149" t="s">
        <v>62</v>
      </c>
      <c r="H322" s="149"/>
      <c r="I322" s="149" t="s">
        <v>62</v>
      </c>
      <c r="J322" s="149"/>
      <c r="K322" s="149"/>
      <c r="L322" s="149" t="s">
        <v>62</v>
      </c>
      <c r="M322" s="150"/>
      <c r="N322" s="150"/>
      <c r="O322" s="157" t="s">
        <v>62</v>
      </c>
      <c r="P322" s="157" t="s">
        <v>62</v>
      </c>
      <c r="Q322" s="157" t="s">
        <v>62</v>
      </c>
      <c r="R322" s="157" t="s">
        <v>62</v>
      </c>
    </row>
    <row r="323" spans="1:20" s="85" customFormat="1" ht="45" x14ac:dyDescent="0.2">
      <c r="A323" s="332"/>
      <c r="B323" s="148" t="s">
        <v>330</v>
      </c>
      <c r="C323" s="149"/>
      <c r="D323" s="149" t="s">
        <v>62</v>
      </c>
      <c r="E323" s="149"/>
      <c r="F323" s="149"/>
      <c r="G323" s="149">
        <f>G318</f>
        <v>112</v>
      </c>
      <c r="H323" s="149">
        <f t="shared" ref="H323:I323" si="158">H318</f>
        <v>112</v>
      </c>
      <c r="I323" s="149">
        <f t="shared" si="158"/>
        <v>112</v>
      </c>
      <c r="J323" s="149">
        <f>J318</f>
        <v>112</v>
      </c>
      <c r="K323" s="149">
        <f>K318</f>
        <v>112</v>
      </c>
      <c r="L323" s="149" t="s">
        <v>62</v>
      </c>
      <c r="M323" s="150">
        <v>46022</v>
      </c>
      <c r="N323" s="150">
        <v>46022</v>
      </c>
      <c r="O323" s="156"/>
      <c r="P323" s="157" t="s">
        <v>62</v>
      </c>
      <c r="Q323" s="156"/>
      <c r="R323" s="156"/>
    </row>
    <row r="324" spans="1:20" s="85" customFormat="1" ht="14.25" x14ac:dyDescent="0.2">
      <c r="A324" s="332"/>
      <c r="B324" s="147" t="s">
        <v>71</v>
      </c>
      <c r="C324" s="149"/>
      <c r="D324" s="149"/>
      <c r="E324" s="149"/>
      <c r="F324" s="149"/>
      <c r="G324" s="149" t="s">
        <v>62</v>
      </c>
      <c r="H324" s="149"/>
      <c r="I324" s="149" t="s">
        <v>62</v>
      </c>
      <c r="J324" s="149"/>
      <c r="K324" s="149"/>
      <c r="L324" s="149" t="s">
        <v>62</v>
      </c>
      <c r="M324" s="150"/>
      <c r="N324" s="150"/>
      <c r="O324" s="157" t="s">
        <v>62</v>
      </c>
      <c r="P324" s="157" t="s">
        <v>62</v>
      </c>
      <c r="Q324" s="157" t="s">
        <v>62</v>
      </c>
      <c r="R324" s="157" t="s">
        <v>62</v>
      </c>
    </row>
    <row r="325" spans="1:20" s="85" customFormat="1" x14ac:dyDescent="0.2">
      <c r="A325" s="333"/>
      <c r="B325" s="148" t="s">
        <v>72</v>
      </c>
      <c r="C325" s="149"/>
      <c r="D325" s="149" t="s">
        <v>62</v>
      </c>
      <c r="E325" s="149"/>
      <c r="F325" s="149"/>
      <c r="G325" s="149">
        <f>G318</f>
        <v>112</v>
      </c>
      <c r="H325" s="149">
        <f t="shared" ref="H325:K325" si="159">H318</f>
        <v>112</v>
      </c>
      <c r="I325" s="149">
        <f t="shared" si="159"/>
        <v>112</v>
      </c>
      <c r="J325" s="149">
        <f t="shared" si="159"/>
        <v>112</v>
      </c>
      <c r="K325" s="149">
        <f t="shared" si="159"/>
        <v>112</v>
      </c>
      <c r="L325" s="149" t="s">
        <v>62</v>
      </c>
      <c r="M325" s="150">
        <v>46022</v>
      </c>
      <c r="N325" s="150">
        <v>46022</v>
      </c>
      <c r="O325" s="156"/>
      <c r="P325" s="157" t="s">
        <v>62</v>
      </c>
      <c r="Q325" s="156"/>
      <c r="R325" s="156"/>
    </row>
    <row r="326" spans="1:20" s="85" customFormat="1" ht="58.5" x14ac:dyDescent="0.25">
      <c r="A326" s="331" t="s">
        <v>131</v>
      </c>
      <c r="B326" s="137" t="s">
        <v>347</v>
      </c>
      <c r="C326" s="142" t="s">
        <v>191</v>
      </c>
      <c r="D326" s="141" t="s">
        <v>333</v>
      </c>
      <c r="E326" s="155" t="s">
        <v>75</v>
      </c>
      <c r="F326" s="149">
        <v>792</v>
      </c>
      <c r="G326" s="149">
        <v>102</v>
      </c>
      <c r="H326" s="149">
        <v>102</v>
      </c>
      <c r="I326" s="149">
        <v>102</v>
      </c>
      <c r="J326" s="149">
        <v>102</v>
      </c>
      <c r="K326" s="149">
        <v>102</v>
      </c>
      <c r="L326" s="142"/>
      <c r="M326" s="142" t="s">
        <v>62</v>
      </c>
      <c r="N326" s="142" t="s">
        <v>62</v>
      </c>
      <c r="O326" s="156">
        <v>917293.78</v>
      </c>
      <c r="P326" s="156" t="s">
        <v>62</v>
      </c>
      <c r="Q326" s="156">
        <v>445653.06</v>
      </c>
      <c r="R326" s="156">
        <v>414422.97</v>
      </c>
      <c r="S326" s="56"/>
      <c r="T326" s="56"/>
    </row>
    <row r="327" spans="1:20" s="85" customFormat="1" ht="15.75" x14ac:dyDescent="0.2">
      <c r="A327" s="332"/>
      <c r="B327" s="146" t="s">
        <v>70</v>
      </c>
      <c r="C327" s="149"/>
      <c r="D327" s="149" t="s">
        <v>62</v>
      </c>
      <c r="E327" s="149"/>
      <c r="F327" s="149"/>
      <c r="G327" s="149">
        <f>G326</f>
        <v>102</v>
      </c>
      <c r="H327" s="149">
        <f t="shared" ref="H327:K327" si="160">H326</f>
        <v>102</v>
      </c>
      <c r="I327" s="149">
        <f t="shared" si="160"/>
        <v>102</v>
      </c>
      <c r="J327" s="149">
        <f t="shared" si="160"/>
        <v>102</v>
      </c>
      <c r="K327" s="149">
        <f t="shared" si="160"/>
        <v>102</v>
      </c>
      <c r="L327" s="149"/>
      <c r="M327" s="150">
        <v>46022</v>
      </c>
      <c r="N327" s="150">
        <v>46022</v>
      </c>
      <c r="O327" s="156"/>
      <c r="P327" s="157"/>
      <c r="Q327" s="156"/>
      <c r="R327" s="156"/>
    </row>
    <row r="328" spans="1:20" s="85" customFormat="1" ht="14.25" x14ac:dyDescent="0.2">
      <c r="A328" s="332"/>
      <c r="B328" s="147" t="s">
        <v>76</v>
      </c>
      <c r="C328" s="149"/>
      <c r="D328" s="149"/>
      <c r="E328" s="149"/>
      <c r="F328" s="149"/>
      <c r="G328" s="149" t="s">
        <v>62</v>
      </c>
      <c r="H328" s="149"/>
      <c r="I328" s="149" t="s">
        <v>62</v>
      </c>
      <c r="J328" s="149"/>
      <c r="K328" s="149"/>
      <c r="L328" s="149" t="s">
        <v>62</v>
      </c>
      <c r="M328" s="150"/>
      <c r="N328" s="150"/>
      <c r="O328" s="157" t="s">
        <v>62</v>
      </c>
      <c r="P328" s="157" t="s">
        <v>62</v>
      </c>
      <c r="Q328" s="157" t="s">
        <v>62</v>
      </c>
      <c r="R328" s="157" t="s">
        <v>62</v>
      </c>
    </row>
    <row r="329" spans="1:20" s="85" customFormat="1" ht="45" x14ac:dyDescent="0.2">
      <c r="A329" s="332"/>
      <c r="B329" s="148" t="s">
        <v>192</v>
      </c>
      <c r="C329" s="149"/>
      <c r="D329" s="149" t="s">
        <v>62</v>
      </c>
      <c r="E329" s="149"/>
      <c r="F329" s="149"/>
      <c r="G329" s="149">
        <f>G326</f>
        <v>102</v>
      </c>
      <c r="H329" s="149">
        <f t="shared" ref="H329:K329" si="161">H326</f>
        <v>102</v>
      </c>
      <c r="I329" s="149">
        <f t="shared" si="161"/>
        <v>102</v>
      </c>
      <c r="J329" s="149">
        <f t="shared" si="161"/>
        <v>102</v>
      </c>
      <c r="K329" s="149">
        <f t="shared" si="161"/>
        <v>102</v>
      </c>
      <c r="L329" s="149" t="s">
        <v>62</v>
      </c>
      <c r="M329" s="150">
        <v>46022</v>
      </c>
      <c r="N329" s="150">
        <v>46022</v>
      </c>
      <c r="O329" s="156"/>
      <c r="P329" s="157" t="s">
        <v>62</v>
      </c>
      <c r="Q329" s="156"/>
      <c r="R329" s="156"/>
    </row>
    <row r="330" spans="1:20" s="85" customFormat="1" ht="14.25" x14ac:dyDescent="0.2">
      <c r="A330" s="332"/>
      <c r="B330" s="147" t="s">
        <v>193</v>
      </c>
      <c r="C330" s="149"/>
      <c r="D330" s="149"/>
      <c r="E330" s="149"/>
      <c r="F330" s="149"/>
      <c r="G330" s="149" t="s">
        <v>62</v>
      </c>
      <c r="H330" s="149"/>
      <c r="I330" s="149" t="s">
        <v>62</v>
      </c>
      <c r="J330" s="149"/>
      <c r="K330" s="149"/>
      <c r="L330" s="149" t="s">
        <v>62</v>
      </c>
      <c r="M330" s="150"/>
      <c r="N330" s="150"/>
      <c r="O330" s="157" t="s">
        <v>62</v>
      </c>
      <c r="P330" s="157" t="s">
        <v>62</v>
      </c>
      <c r="Q330" s="157" t="s">
        <v>62</v>
      </c>
      <c r="R330" s="157" t="s">
        <v>62</v>
      </c>
    </row>
    <row r="331" spans="1:20" s="85" customFormat="1" ht="45" x14ac:dyDescent="0.2">
      <c r="A331" s="332"/>
      <c r="B331" s="148" t="s">
        <v>330</v>
      </c>
      <c r="C331" s="149"/>
      <c r="D331" s="149" t="s">
        <v>62</v>
      </c>
      <c r="E331" s="149"/>
      <c r="F331" s="149"/>
      <c r="G331" s="149">
        <f>G326</f>
        <v>102</v>
      </c>
      <c r="H331" s="149">
        <f t="shared" ref="H331:I331" si="162">H326</f>
        <v>102</v>
      </c>
      <c r="I331" s="149">
        <f t="shared" si="162"/>
        <v>102</v>
      </c>
      <c r="J331" s="149">
        <f>J326</f>
        <v>102</v>
      </c>
      <c r="K331" s="149">
        <f>K326</f>
        <v>102</v>
      </c>
      <c r="L331" s="149" t="s">
        <v>62</v>
      </c>
      <c r="M331" s="150">
        <v>46022</v>
      </c>
      <c r="N331" s="150">
        <v>46022</v>
      </c>
      <c r="O331" s="156"/>
      <c r="P331" s="157" t="s">
        <v>62</v>
      </c>
      <c r="Q331" s="156"/>
      <c r="R331" s="156"/>
    </row>
    <row r="332" spans="1:20" s="85" customFormat="1" ht="14.25" x14ac:dyDescent="0.2">
      <c r="A332" s="332"/>
      <c r="B332" s="147" t="s">
        <v>71</v>
      </c>
      <c r="C332" s="149"/>
      <c r="D332" s="149"/>
      <c r="E332" s="149"/>
      <c r="F332" s="149"/>
      <c r="G332" s="149" t="s">
        <v>62</v>
      </c>
      <c r="H332" s="149"/>
      <c r="I332" s="149" t="s">
        <v>62</v>
      </c>
      <c r="J332" s="149"/>
      <c r="K332" s="149"/>
      <c r="L332" s="149" t="s">
        <v>62</v>
      </c>
      <c r="M332" s="150"/>
      <c r="N332" s="150"/>
      <c r="O332" s="157" t="s">
        <v>62</v>
      </c>
      <c r="P332" s="157" t="s">
        <v>62</v>
      </c>
      <c r="Q332" s="157" t="s">
        <v>62</v>
      </c>
      <c r="R332" s="157" t="s">
        <v>62</v>
      </c>
    </row>
    <row r="333" spans="1:20" s="85" customFormat="1" x14ac:dyDescent="0.2">
      <c r="A333" s="333"/>
      <c r="B333" s="148" t="s">
        <v>72</v>
      </c>
      <c r="C333" s="149"/>
      <c r="D333" s="149" t="s">
        <v>62</v>
      </c>
      <c r="E333" s="149"/>
      <c r="F333" s="149"/>
      <c r="G333" s="149">
        <f>G326</f>
        <v>102</v>
      </c>
      <c r="H333" s="149">
        <f t="shared" ref="H333:K333" si="163">H326</f>
        <v>102</v>
      </c>
      <c r="I333" s="149">
        <f t="shared" si="163"/>
        <v>102</v>
      </c>
      <c r="J333" s="149">
        <f t="shared" si="163"/>
        <v>102</v>
      </c>
      <c r="K333" s="149">
        <f t="shared" si="163"/>
        <v>102</v>
      </c>
      <c r="L333" s="149" t="s">
        <v>62</v>
      </c>
      <c r="M333" s="150">
        <v>46022</v>
      </c>
      <c r="N333" s="150">
        <v>46022</v>
      </c>
      <c r="O333" s="156"/>
      <c r="P333" s="157" t="s">
        <v>62</v>
      </c>
      <c r="Q333" s="156"/>
      <c r="R333" s="156"/>
    </row>
    <row r="334" spans="1:20" s="85" customFormat="1" ht="58.5" x14ac:dyDescent="0.25">
      <c r="A334" s="331" t="s">
        <v>130</v>
      </c>
      <c r="B334" s="137" t="s">
        <v>347</v>
      </c>
      <c r="C334" s="142" t="s">
        <v>191</v>
      </c>
      <c r="D334" s="141" t="s">
        <v>333</v>
      </c>
      <c r="E334" s="155" t="s">
        <v>75</v>
      </c>
      <c r="F334" s="149">
        <v>792</v>
      </c>
      <c r="G334" s="149">
        <v>88</v>
      </c>
      <c r="H334" s="149">
        <v>88</v>
      </c>
      <c r="I334" s="149">
        <v>88</v>
      </c>
      <c r="J334" s="149">
        <v>88</v>
      </c>
      <c r="K334" s="149">
        <v>88</v>
      </c>
      <c r="L334" s="142"/>
      <c r="M334" s="142" t="s">
        <v>62</v>
      </c>
      <c r="N334" s="142" t="s">
        <v>62</v>
      </c>
      <c r="O334" s="156">
        <v>693410.32</v>
      </c>
      <c r="P334" s="156" t="s">
        <v>62</v>
      </c>
      <c r="Q334" s="156">
        <v>401969.85</v>
      </c>
      <c r="R334" s="156">
        <v>304531.48</v>
      </c>
      <c r="S334" s="56"/>
      <c r="T334" s="56"/>
    </row>
    <row r="335" spans="1:20" s="85" customFormat="1" ht="15.75" x14ac:dyDescent="0.2">
      <c r="A335" s="332"/>
      <c r="B335" s="146" t="s">
        <v>70</v>
      </c>
      <c r="C335" s="149"/>
      <c r="D335" s="149" t="s">
        <v>62</v>
      </c>
      <c r="E335" s="149"/>
      <c r="F335" s="149"/>
      <c r="G335" s="149">
        <f>G334</f>
        <v>88</v>
      </c>
      <c r="H335" s="149">
        <f t="shared" ref="H335:K335" si="164">H334</f>
        <v>88</v>
      </c>
      <c r="I335" s="149">
        <f t="shared" si="164"/>
        <v>88</v>
      </c>
      <c r="J335" s="149">
        <f t="shared" si="164"/>
        <v>88</v>
      </c>
      <c r="K335" s="149">
        <f t="shared" si="164"/>
        <v>88</v>
      </c>
      <c r="L335" s="149"/>
      <c r="M335" s="150">
        <v>46022</v>
      </c>
      <c r="N335" s="150">
        <v>46022</v>
      </c>
      <c r="O335" s="156"/>
      <c r="P335" s="157"/>
      <c r="Q335" s="156"/>
      <c r="R335" s="156"/>
    </row>
    <row r="336" spans="1:20" s="85" customFormat="1" ht="14.25" x14ac:dyDescent="0.2">
      <c r="A336" s="332"/>
      <c r="B336" s="147" t="s">
        <v>76</v>
      </c>
      <c r="C336" s="149"/>
      <c r="D336" s="149"/>
      <c r="E336" s="149"/>
      <c r="F336" s="149"/>
      <c r="G336" s="149" t="s">
        <v>62</v>
      </c>
      <c r="H336" s="149"/>
      <c r="I336" s="149" t="s">
        <v>62</v>
      </c>
      <c r="J336" s="149"/>
      <c r="K336" s="149"/>
      <c r="L336" s="149" t="s">
        <v>62</v>
      </c>
      <c r="M336" s="150"/>
      <c r="N336" s="150"/>
      <c r="O336" s="157" t="s">
        <v>62</v>
      </c>
      <c r="P336" s="157" t="s">
        <v>62</v>
      </c>
      <c r="Q336" s="157" t="s">
        <v>62</v>
      </c>
      <c r="R336" s="157" t="s">
        <v>62</v>
      </c>
    </row>
    <row r="337" spans="1:20" s="85" customFormat="1" ht="45" x14ac:dyDescent="0.2">
      <c r="A337" s="332"/>
      <c r="B337" s="148" t="s">
        <v>192</v>
      </c>
      <c r="C337" s="149"/>
      <c r="D337" s="149" t="s">
        <v>62</v>
      </c>
      <c r="E337" s="149"/>
      <c r="F337" s="149"/>
      <c r="G337" s="149">
        <f>G334</f>
        <v>88</v>
      </c>
      <c r="H337" s="149">
        <f t="shared" ref="H337:K337" si="165">H334</f>
        <v>88</v>
      </c>
      <c r="I337" s="149">
        <f t="shared" si="165"/>
        <v>88</v>
      </c>
      <c r="J337" s="149">
        <f t="shared" si="165"/>
        <v>88</v>
      </c>
      <c r="K337" s="149">
        <f t="shared" si="165"/>
        <v>88</v>
      </c>
      <c r="L337" s="149" t="s">
        <v>62</v>
      </c>
      <c r="M337" s="150">
        <v>46022</v>
      </c>
      <c r="N337" s="150">
        <v>46022</v>
      </c>
      <c r="O337" s="156"/>
      <c r="P337" s="157" t="s">
        <v>62</v>
      </c>
      <c r="Q337" s="156"/>
      <c r="R337" s="156"/>
    </row>
    <row r="338" spans="1:20" s="85" customFormat="1" ht="14.25" x14ac:dyDescent="0.2">
      <c r="A338" s="332"/>
      <c r="B338" s="147" t="s">
        <v>193</v>
      </c>
      <c r="C338" s="149"/>
      <c r="D338" s="149"/>
      <c r="E338" s="149"/>
      <c r="F338" s="149"/>
      <c r="G338" s="149" t="s">
        <v>62</v>
      </c>
      <c r="H338" s="149"/>
      <c r="I338" s="149" t="s">
        <v>62</v>
      </c>
      <c r="J338" s="149"/>
      <c r="K338" s="149"/>
      <c r="L338" s="149" t="s">
        <v>62</v>
      </c>
      <c r="M338" s="150"/>
      <c r="N338" s="150"/>
      <c r="O338" s="157" t="s">
        <v>62</v>
      </c>
      <c r="P338" s="157" t="s">
        <v>62</v>
      </c>
      <c r="Q338" s="157" t="s">
        <v>62</v>
      </c>
      <c r="R338" s="157" t="s">
        <v>62</v>
      </c>
    </row>
    <row r="339" spans="1:20" s="85" customFormat="1" ht="45" x14ac:dyDescent="0.2">
      <c r="A339" s="332"/>
      <c r="B339" s="148" t="s">
        <v>330</v>
      </c>
      <c r="C339" s="149"/>
      <c r="D339" s="149" t="s">
        <v>62</v>
      </c>
      <c r="E339" s="149"/>
      <c r="F339" s="149"/>
      <c r="G339" s="149">
        <f>G334</f>
        <v>88</v>
      </c>
      <c r="H339" s="149">
        <f t="shared" ref="H339:I339" si="166">H334</f>
        <v>88</v>
      </c>
      <c r="I339" s="149">
        <f t="shared" si="166"/>
        <v>88</v>
      </c>
      <c r="J339" s="149">
        <f>J334</f>
        <v>88</v>
      </c>
      <c r="K339" s="149">
        <f>K334</f>
        <v>88</v>
      </c>
      <c r="L339" s="149" t="s">
        <v>62</v>
      </c>
      <c r="M339" s="150">
        <v>46022</v>
      </c>
      <c r="N339" s="150">
        <v>46022</v>
      </c>
      <c r="O339" s="156"/>
      <c r="P339" s="157" t="s">
        <v>62</v>
      </c>
      <c r="Q339" s="156"/>
      <c r="R339" s="156"/>
    </row>
    <row r="340" spans="1:20" s="85" customFormat="1" ht="14.25" x14ac:dyDescent="0.2">
      <c r="A340" s="332"/>
      <c r="B340" s="147" t="s">
        <v>71</v>
      </c>
      <c r="C340" s="149"/>
      <c r="D340" s="149"/>
      <c r="E340" s="149"/>
      <c r="F340" s="149"/>
      <c r="G340" s="149" t="s">
        <v>62</v>
      </c>
      <c r="H340" s="149"/>
      <c r="I340" s="149" t="s">
        <v>62</v>
      </c>
      <c r="J340" s="149"/>
      <c r="K340" s="149"/>
      <c r="L340" s="149" t="s">
        <v>62</v>
      </c>
      <c r="M340" s="150"/>
      <c r="N340" s="150"/>
      <c r="O340" s="157" t="s">
        <v>62</v>
      </c>
      <c r="P340" s="157" t="s">
        <v>62</v>
      </c>
      <c r="Q340" s="157" t="s">
        <v>62</v>
      </c>
      <c r="R340" s="157" t="s">
        <v>62</v>
      </c>
    </row>
    <row r="341" spans="1:20" s="85" customFormat="1" x14ac:dyDescent="0.2">
      <c r="A341" s="333"/>
      <c r="B341" s="148" t="s">
        <v>72</v>
      </c>
      <c r="C341" s="149"/>
      <c r="D341" s="149" t="s">
        <v>62</v>
      </c>
      <c r="E341" s="149"/>
      <c r="F341" s="149"/>
      <c r="G341" s="149">
        <f>G334</f>
        <v>88</v>
      </c>
      <c r="H341" s="149">
        <f t="shared" ref="H341:K341" si="167">H334</f>
        <v>88</v>
      </c>
      <c r="I341" s="149">
        <f t="shared" si="167"/>
        <v>88</v>
      </c>
      <c r="J341" s="149">
        <f t="shared" si="167"/>
        <v>88</v>
      </c>
      <c r="K341" s="149">
        <f t="shared" si="167"/>
        <v>88</v>
      </c>
      <c r="L341" s="149" t="s">
        <v>62</v>
      </c>
      <c r="M341" s="150">
        <v>46022</v>
      </c>
      <c r="N341" s="150">
        <v>46022</v>
      </c>
      <c r="O341" s="156"/>
      <c r="P341" s="157" t="s">
        <v>62</v>
      </c>
      <c r="Q341" s="156"/>
      <c r="R341" s="156"/>
    </row>
    <row r="342" spans="1:20" s="85" customFormat="1" ht="58.5" x14ac:dyDescent="0.25">
      <c r="A342" s="331" t="s">
        <v>129</v>
      </c>
      <c r="B342" s="137" t="s">
        <v>347</v>
      </c>
      <c r="C342" s="142" t="s">
        <v>191</v>
      </c>
      <c r="D342" s="141" t="s">
        <v>333</v>
      </c>
      <c r="E342" s="155" t="s">
        <v>75</v>
      </c>
      <c r="F342" s="149">
        <v>792</v>
      </c>
      <c r="G342" s="149">
        <v>92</v>
      </c>
      <c r="H342" s="149">
        <v>92</v>
      </c>
      <c r="I342" s="149">
        <v>92</v>
      </c>
      <c r="J342" s="149">
        <v>92</v>
      </c>
      <c r="K342" s="149">
        <v>92</v>
      </c>
      <c r="L342" s="142"/>
      <c r="M342" s="142" t="s">
        <v>62</v>
      </c>
      <c r="N342" s="142" t="s">
        <v>62</v>
      </c>
      <c r="O342" s="156">
        <v>739519.88</v>
      </c>
      <c r="P342" s="156" t="s">
        <v>62</v>
      </c>
      <c r="Q342" s="156">
        <v>351768.21</v>
      </c>
      <c r="R342" s="156">
        <v>340455.75</v>
      </c>
      <c r="S342" s="56"/>
      <c r="T342" s="56"/>
    </row>
    <row r="343" spans="1:20" s="85" customFormat="1" ht="15.75" x14ac:dyDescent="0.2">
      <c r="A343" s="332"/>
      <c r="B343" s="146" t="s">
        <v>70</v>
      </c>
      <c r="C343" s="149"/>
      <c r="D343" s="149" t="s">
        <v>62</v>
      </c>
      <c r="E343" s="149"/>
      <c r="F343" s="149"/>
      <c r="G343" s="149">
        <f>G342</f>
        <v>92</v>
      </c>
      <c r="H343" s="149">
        <f t="shared" ref="H343:K343" si="168">H342</f>
        <v>92</v>
      </c>
      <c r="I343" s="149">
        <f t="shared" si="168"/>
        <v>92</v>
      </c>
      <c r="J343" s="149">
        <f t="shared" si="168"/>
        <v>92</v>
      </c>
      <c r="K343" s="149">
        <f t="shared" si="168"/>
        <v>92</v>
      </c>
      <c r="L343" s="149"/>
      <c r="M343" s="150">
        <v>46022</v>
      </c>
      <c r="N343" s="150">
        <v>46022</v>
      </c>
      <c r="O343" s="156"/>
      <c r="P343" s="157"/>
      <c r="Q343" s="156"/>
      <c r="R343" s="156"/>
    </row>
    <row r="344" spans="1:20" s="85" customFormat="1" ht="14.25" x14ac:dyDescent="0.2">
      <c r="A344" s="332"/>
      <c r="B344" s="147" t="s">
        <v>76</v>
      </c>
      <c r="C344" s="149"/>
      <c r="D344" s="149"/>
      <c r="E344" s="149"/>
      <c r="F344" s="149"/>
      <c r="G344" s="149" t="s">
        <v>62</v>
      </c>
      <c r="H344" s="149"/>
      <c r="I344" s="149" t="s">
        <v>62</v>
      </c>
      <c r="J344" s="149"/>
      <c r="K344" s="149"/>
      <c r="L344" s="149" t="s">
        <v>62</v>
      </c>
      <c r="M344" s="150"/>
      <c r="N344" s="150"/>
      <c r="O344" s="157" t="s">
        <v>62</v>
      </c>
      <c r="P344" s="157" t="s">
        <v>62</v>
      </c>
      <c r="Q344" s="157" t="s">
        <v>62</v>
      </c>
      <c r="R344" s="157" t="s">
        <v>62</v>
      </c>
    </row>
    <row r="345" spans="1:20" s="85" customFormat="1" ht="45" x14ac:dyDescent="0.2">
      <c r="A345" s="332"/>
      <c r="B345" s="148" t="s">
        <v>192</v>
      </c>
      <c r="C345" s="149"/>
      <c r="D345" s="149" t="s">
        <v>62</v>
      </c>
      <c r="E345" s="149"/>
      <c r="F345" s="149"/>
      <c r="G345" s="149">
        <f>G342</f>
        <v>92</v>
      </c>
      <c r="H345" s="149">
        <f t="shared" ref="H345:K345" si="169">H342</f>
        <v>92</v>
      </c>
      <c r="I345" s="149">
        <f t="shared" si="169"/>
        <v>92</v>
      </c>
      <c r="J345" s="149">
        <f t="shared" si="169"/>
        <v>92</v>
      </c>
      <c r="K345" s="149">
        <f t="shared" si="169"/>
        <v>92</v>
      </c>
      <c r="L345" s="149" t="s">
        <v>62</v>
      </c>
      <c r="M345" s="150">
        <v>46022</v>
      </c>
      <c r="N345" s="150">
        <v>46022</v>
      </c>
      <c r="O345" s="156"/>
      <c r="P345" s="157" t="s">
        <v>62</v>
      </c>
      <c r="Q345" s="156"/>
      <c r="R345" s="156"/>
    </row>
    <row r="346" spans="1:20" s="85" customFormat="1" ht="14.25" x14ac:dyDescent="0.2">
      <c r="A346" s="332"/>
      <c r="B346" s="147" t="s">
        <v>193</v>
      </c>
      <c r="C346" s="149"/>
      <c r="D346" s="149"/>
      <c r="E346" s="149"/>
      <c r="F346" s="149"/>
      <c r="G346" s="149" t="s">
        <v>62</v>
      </c>
      <c r="H346" s="149"/>
      <c r="I346" s="149" t="s">
        <v>62</v>
      </c>
      <c r="J346" s="149"/>
      <c r="K346" s="149"/>
      <c r="L346" s="149" t="s">
        <v>62</v>
      </c>
      <c r="M346" s="150"/>
      <c r="N346" s="150"/>
      <c r="O346" s="157" t="s">
        <v>62</v>
      </c>
      <c r="P346" s="157" t="s">
        <v>62</v>
      </c>
      <c r="Q346" s="157" t="s">
        <v>62</v>
      </c>
      <c r="R346" s="157" t="s">
        <v>62</v>
      </c>
    </row>
    <row r="347" spans="1:20" s="85" customFormat="1" ht="45" x14ac:dyDescent="0.2">
      <c r="A347" s="332"/>
      <c r="B347" s="148" t="s">
        <v>330</v>
      </c>
      <c r="C347" s="149"/>
      <c r="D347" s="149" t="s">
        <v>62</v>
      </c>
      <c r="E347" s="149"/>
      <c r="F347" s="149"/>
      <c r="G347" s="149">
        <f>G342</f>
        <v>92</v>
      </c>
      <c r="H347" s="149">
        <f t="shared" ref="H347:I347" si="170">H342</f>
        <v>92</v>
      </c>
      <c r="I347" s="149">
        <f t="shared" si="170"/>
        <v>92</v>
      </c>
      <c r="J347" s="149">
        <f>J342</f>
        <v>92</v>
      </c>
      <c r="K347" s="149">
        <f>K342</f>
        <v>92</v>
      </c>
      <c r="L347" s="149" t="s">
        <v>62</v>
      </c>
      <c r="M347" s="150">
        <v>46022</v>
      </c>
      <c r="N347" s="150">
        <v>46022</v>
      </c>
      <c r="O347" s="156"/>
      <c r="P347" s="157" t="s">
        <v>62</v>
      </c>
      <c r="Q347" s="156"/>
      <c r="R347" s="156"/>
    </row>
    <row r="348" spans="1:20" s="85" customFormat="1" ht="14.25" x14ac:dyDescent="0.2">
      <c r="A348" s="332"/>
      <c r="B348" s="147" t="s">
        <v>71</v>
      </c>
      <c r="C348" s="149"/>
      <c r="D348" s="149"/>
      <c r="E348" s="149"/>
      <c r="F348" s="149"/>
      <c r="G348" s="149" t="s">
        <v>62</v>
      </c>
      <c r="H348" s="149"/>
      <c r="I348" s="149" t="s">
        <v>62</v>
      </c>
      <c r="J348" s="149"/>
      <c r="K348" s="149"/>
      <c r="L348" s="149" t="s">
        <v>62</v>
      </c>
      <c r="M348" s="150"/>
      <c r="N348" s="150"/>
      <c r="O348" s="157" t="s">
        <v>62</v>
      </c>
      <c r="P348" s="157" t="s">
        <v>62</v>
      </c>
      <c r="Q348" s="157" t="s">
        <v>62</v>
      </c>
      <c r="R348" s="157" t="s">
        <v>62</v>
      </c>
    </row>
    <row r="349" spans="1:20" s="85" customFormat="1" x14ac:dyDescent="0.2">
      <c r="A349" s="333"/>
      <c r="B349" s="148" t="s">
        <v>72</v>
      </c>
      <c r="C349" s="149"/>
      <c r="D349" s="149" t="s">
        <v>62</v>
      </c>
      <c r="E349" s="149"/>
      <c r="F349" s="149"/>
      <c r="G349" s="149">
        <f>G342</f>
        <v>92</v>
      </c>
      <c r="H349" s="149">
        <f t="shared" ref="H349:K349" si="171">H342</f>
        <v>92</v>
      </c>
      <c r="I349" s="149">
        <f t="shared" si="171"/>
        <v>92</v>
      </c>
      <c r="J349" s="149">
        <f t="shared" si="171"/>
        <v>92</v>
      </c>
      <c r="K349" s="149">
        <f t="shared" si="171"/>
        <v>92</v>
      </c>
      <c r="L349" s="149" t="s">
        <v>62</v>
      </c>
      <c r="M349" s="150">
        <v>46022</v>
      </c>
      <c r="N349" s="150">
        <v>46022</v>
      </c>
      <c r="O349" s="156"/>
      <c r="P349" s="157" t="s">
        <v>62</v>
      </c>
      <c r="Q349" s="156"/>
      <c r="R349" s="156"/>
    </row>
    <row r="350" spans="1:20" s="85" customFormat="1" ht="58.5" x14ac:dyDescent="0.25">
      <c r="A350" s="331" t="s">
        <v>128</v>
      </c>
      <c r="B350" s="137" t="s">
        <v>347</v>
      </c>
      <c r="C350" s="142" t="s">
        <v>191</v>
      </c>
      <c r="D350" s="141" t="s">
        <v>333</v>
      </c>
      <c r="E350" s="155" t="s">
        <v>75</v>
      </c>
      <c r="F350" s="149">
        <v>792</v>
      </c>
      <c r="G350" s="149">
        <v>50</v>
      </c>
      <c r="H350" s="149">
        <v>50</v>
      </c>
      <c r="I350" s="149">
        <v>50</v>
      </c>
      <c r="J350" s="149">
        <v>50</v>
      </c>
      <c r="K350" s="149">
        <v>50</v>
      </c>
      <c r="L350" s="142"/>
      <c r="M350" s="142" t="s">
        <v>62</v>
      </c>
      <c r="N350" s="142" t="s">
        <v>62</v>
      </c>
      <c r="O350" s="156">
        <v>405893.99</v>
      </c>
      <c r="P350" s="156" t="s">
        <v>344</v>
      </c>
      <c r="Q350" s="156">
        <v>193996.26</v>
      </c>
      <c r="R350" s="156">
        <v>180472.95</v>
      </c>
      <c r="S350" s="56"/>
      <c r="T350" s="56"/>
    </row>
    <row r="351" spans="1:20" s="85" customFormat="1" ht="15.75" x14ac:dyDescent="0.2">
      <c r="A351" s="332"/>
      <c r="B351" s="146" t="s">
        <v>70</v>
      </c>
      <c r="C351" s="149"/>
      <c r="D351" s="149" t="s">
        <v>62</v>
      </c>
      <c r="E351" s="149"/>
      <c r="F351" s="149"/>
      <c r="G351" s="149">
        <f>G350</f>
        <v>50</v>
      </c>
      <c r="H351" s="149">
        <f t="shared" ref="H351:K351" si="172">H350</f>
        <v>50</v>
      </c>
      <c r="I351" s="149">
        <f t="shared" si="172"/>
        <v>50</v>
      </c>
      <c r="J351" s="149">
        <f t="shared" si="172"/>
        <v>50</v>
      </c>
      <c r="K351" s="149">
        <f t="shared" si="172"/>
        <v>50</v>
      </c>
      <c r="L351" s="149"/>
      <c r="M351" s="150">
        <v>46022</v>
      </c>
      <c r="N351" s="150">
        <v>46022</v>
      </c>
      <c r="O351" s="156"/>
      <c r="P351" s="157"/>
      <c r="Q351" s="156"/>
      <c r="R351" s="156"/>
    </row>
    <row r="352" spans="1:20" s="85" customFormat="1" ht="14.25" x14ac:dyDescent="0.2">
      <c r="A352" s="332"/>
      <c r="B352" s="147" t="s">
        <v>76</v>
      </c>
      <c r="C352" s="149"/>
      <c r="D352" s="149"/>
      <c r="E352" s="149"/>
      <c r="F352" s="149"/>
      <c r="G352" s="149" t="s">
        <v>62</v>
      </c>
      <c r="H352" s="149"/>
      <c r="I352" s="149" t="s">
        <v>62</v>
      </c>
      <c r="J352" s="149"/>
      <c r="K352" s="149"/>
      <c r="L352" s="149" t="s">
        <v>62</v>
      </c>
      <c r="M352" s="150"/>
      <c r="N352" s="150"/>
      <c r="O352" s="157" t="s">
        <v>62</v>
      </c>
      <c r="P352" s="157" t="s">
        <v>62</v>
      </c>
      <c r="Q352" s="157" t="s">
        <v>62</v>
      </c>
      <c r="R352" s="157" t="s">
        <v>62</v>
      </c>
    </row>
    <row r="353" spans="1:20" s="85" customFormat="1" ht="45" x14ac:dyDescent="0.2">
      <c r="A353" s="332"/>
      <c r="B353" s="148" t="s">
        <v>192</v>
      </c>
      <c r="C353" s="149"/>
      <c r="D353" s="149" t="s">
        <v>62</v>
      </c>
      <c r="E353" s="149"/>
      <c r="F353" s="149"/>
      <c r="G353" s="149">
        <f>G350</f>
        <v>50</v>
      </c>
      <c r="H353" s="149">
        <f t="shared" ref="H353:K353" si="173">H350</f>
        <v>50</v>
      </c>
      <c r="I353" s="149">
        <f t="shared" si="173"/>
        <v>50</v>
      </c>
      <c r="J353" s="149">
        <f t="shared" si="173"/>
        <v>50</v>
      </c>
      <c r="K353" s="149">
        <f t="shared" si="173"/>
        <v>50</v>
      </c>
      <c r="L353" s="149" t="s">
        <v>62</v>
      </c>
      <c r="M353" s="150">
        <v>46022</v>
      </c>
      <c r="N353" s="150">
        <v>46022</v>
      </c>
      <c r="O353" s="156"/>
      <c r="P353" s="157" t="s">
        <v>62</v>
      </c>
      <c r="Q353" s="156"/>
      <c r="R353" s="156"/>
    </row>
    <row r="354" spans="1:20" s="85" customFormat="1" ht="14.25" x14ac:dyDescent="0.2">
      <c r="A354" s="332"/>
      <c r="B354" s="147" t="s">
        <v>193</v>
      </c>
      <c r="C354" s="149"/>
      <c r="D354" s="149"/>
      <c r="E354" s="149"/>
      <c r="F354" s="149"/>
      <c r="G354" s="149" t="s">
        <v>62</v>
      </c>
      <c r="H354" s="149"/>
      <c r="I354" s="149" t="s">
        <v>62</v>
      </c>
      <c r="J354" s="149"/>
      <c r="K354" s="149"/>
      <c r="L354" s="149" t="s">
        <v>62</v>
      </c>
      <c r="M354" s="150"/>
      <c r="N354" s="150"/>
      <c r="O354" s="157" t="s">
        <v>62</v>
      </c>
      <c r="P354" s="157" t="s">
        <v>62</v>
      </c>
      <c r="Q354" s="157" t="s">
        <v>62</v>
      </c>
      <c r="R354" s="157" t="s">
        <v>62</v>
      </c>
    </row>
    <row r="355" spans="1:20" s="85" customFormat="1" ht="45" x14ac:dyDescent="0.2">
      <c r="A355" s="332"/>
      <c r="B355" s="148" t="s">
        <v>330</v>
      </c>
      <c r="C355" s="149"/>
      <c r="D355" s="149" t="s">
        <v>62</v>
      </c>
      <c r="E355" s="149"/>
      <c r="F355" s="149"/>
      <c r="G355" s="149">
        <f>G350</f>
        <v>50</v>
      </c>
      <c r="H355" s="149">
        <f t="shared" ref="H355:I355" si="174">H350</f>
        <v>50</v>
      </c>
      <c r="I355" s="149">
        <f t="shared" si="174"/>
        <v>50</v>
      </c>
      <c r="J355" s="149">
        <f>J350</f>
        <v>50</v>
      </c>
      <c r="K355" s="149">
        <f>K350</f>
        <v>50</v>
      </c>
      <c r="L355" s="149" t="s">
        <v>62</v>
      </c>
      <c r="M355" s="150">
        <v>46022</v>
      </c>
      <c r="N355" s="150">
        <v>46022</v>
      </c>
      <c r="O355" s="156"/>
      <c r="P355" s="157" t="s">
        <v>62</v>
      </c>
      <c r="Q355" s="156"/>
      <c r="R355" s="156"/>
    </row>
    <row r="356" spans="1:20" s="85" customFormat="1" ht="14.25" x14ac:dyDescent="0.2">
      <c r="A356" s="332"/>
      <c r="B356" s="147" t="s">
        <v>71</v>
      </c>
      <c r="C356" s="149"/>
      <c r="D356" s="149"/>
      <c r="E356" s="149"/>
      <c r="F356" s="149"/>
      <c r="G356" s="149" t="s">
        <v>62</v>
      </c>
      <c r="H356" s="149"/>
      <c r="I356" s="149" t="s">
        <v>62</v>
      </c>
      <c r="J356" s="149"/>
      <c r="K356" s="149"/>
      <c r="L356" s="149" t="s">
        <v>62</v>
      </c>
      <c r="M356" s="150"/>
      <c r="N356" s="150"/>
      <c r="O356" s="157" t="s">
        <v>62</v>
      </c>
      <c r="P356" s="157" t="s">
        <v>62</v>
      </c>
      <c r="Q356" s="157" t="s">
        <v>62</v>
      </c>
      <c r="R356" s="157" t="s">
        <v>62</v>
      </c>
    </row>
    <row r="357" spans="1:20" s="85" customFormat="1" x14ac:dyDescent="0.2">
      <c r="A357" s="333"/>
      <c r="B357" s="148" t="s">
        <v>72</v>
      </c>
      <c r="C357" s="149"/>
      <c r="D357" s="149" t="s">
        <v>62</v>
      </c>
      <c r="E357" s="149"/>
      <c r="F357" s="149"/>
      <c r="G357" s="149">
        <f>G350</f>
        <v>50</v>
      </c>
      <c r="H357" s="149">
        <f t="shared" ref="H357:K357" si="175">H350</f>
        <v>50</v>
      </c>
      <c r="I357" s="149"/>
      <c r="J357" s="149"/>
      <c r="K357" s="149">
        <f t="shared" si="175"/>
        <v>50</v>
      </c>
      <c r="L357" s="149" t="s">
        <v>62</v>
      </c>
      <c r="M357" s="150">
        <v>46022</v>
      </c>
      <c r="N357" s="150">
        <v>46022</v>
      </c>
      <c r="O357" s="156"/>
      <c r="P357" s="157" t="s">
        <v>62</v>
      </c>
      <c r="Q357" s="156"/>
      <c r="R357" s="156"/>
    </row>
    <row r="358" spans="1:20" s="85" customFormat="1" ht="58.5" x14ac:dyDescent="0.25">
      <c r="A358" s="331" t="s">
        <v>83</v>
      </c>
      <c r="B358" s="137" t="s">
        <v>347</v>
      </c>
      <c r="C358" s="142" t="s">
        <v>191</v>
      </c>
      <c r="D358" s="141" t="s">
        <v>333</v>
      </c>
      <c r="E358" s="190" t="s">
        <v>75</v>
      </c>
      <c r="F358" s="189">
        <v>792</v>
      </c>
      <c r="G358" s="189">
        <v>113</v>
      </c>
      <c r="H358" s="189">
        <v>113</v>
      </c>
      <c r="I358" s="189">
        <v>113</v>
      </c>
      <c r="J358" s="189">
        <v>113</v>
      </c>
      <c r="K358" s="189">
        <v>113</v>
      </c>
      <c r="L358" s="142"/>
      <c r="M358" s="142" t="s">
        <v>62</v>
      </c>
      <c r="N358" s="142" t="s">
        <v>62</v>
      </c>
      <c r="O358" s="156">
        <v>800512.89999999106</v>
      </c>
      <c r="P358" s="156" t="s">
        <v>344</v>
      </c>
      <c r="Q358" s="156">
        <v>367788.63</v>
      </c>
      <c r="R358" s="156">
        <v>367788.63</v>
      </c>
      <c r="S358" s="56"/>
      <c r="T358" s="56"/>
    </row>
    <row r="359" spans="1:20" s="85" customFormat="1" ht="15.75" x14ac:dyDescent="0.2">
      <c r="A359" s="332"/>
      <c r="B359" s="146" t="s">
        <v>70</v>
      </c>
      <c r="C359" s="189"/>
      <c r="D359" s="189" t="s">
        <v>62</v>
      </c>
      <c r="E359" s="189"/>
      <c r="F359" s="189"/>
      <c r="G359" s="189">
        <f>G358</f>
        <v>113</v>
      </c>
      <c r="H359" s="189">
        <f t="shared" ref="H359:K359" si="176">H358</f>
        <v>113</v>
      </c>
      <c r="I359" s="189"/>
      <c r="J359" s="189"/>
      <c r="K359" s="189">
        <f t="shared" si="176"/>
        <v>113</v>
      </c>
      <c r="L359" s="189"/>
      <c r="M359" s="150">
        <v>46022</v>
      </c>
      <c r="N359" s="150">
        <v>46022</v>
      </c>
      <c r="O359" s="156"/>
      <c r="P359" s="191"/>
      <c r="Q359" s="156"/>
      <c r="R359" s="156"/>
    </row>
    <row r="360" spans="1:20" s="85" customFormat="1" ht="14.25" x14ac:dyDescent="0.2">
      <c r="A360" s="332"/>
      <c r="B360" s="147" t="s">
        <v>76</v>
      </c>
      <c r="C360" s="189"/>
      <c r="D360" s="189"/>
      <c r="E360" s="189"/>
      <c r="F360" s="189"/>
      <c r="G360" s="189" t="s">
        <v>62</v>
      </c>
      <c r="H360" s="189"/>
      <c r="I360" s="189" t="s">
        <v>62</v>
      </c>
      <c r="J360" s="189"/>
      <c r="K360" s="189"/>
      <c r="L360" s="189" t="s">
        <v>62</v>
      </c>
      <c r="M360" s="150"/>
      <c r="N360" s="150"/>
      <c r="O360" s="191" t="s">
        <v>62</v>
      </c>
      <c r="P360" s="191" t="s">
        <v>62</v>
      </c>
      <c r="Q360" s="191" t="s">
        <v>62</v>
      </c>
      <c r="R360" s="191" t="s">
        <v>62</v>
      </c>
    </row>
    <row r="361" spans="1:20" s="85" customFormat="1" ht="45" x14ac:dyDescent="0.2">
      <c r="A361" s="332"/>
      <c r="B361" s="148" t="s">
        <v>192</v>
      </c>
      <c r="C361" s="189"/>
      <c r="D361" s="189" t="s">
        <v>62</v>
      </c>
      <c r="E361" s="189"/>
      <c r="F361" s="189"/>
      <c r="G361" s="189">
        <f>G358</f>
        <v>113</v>
      </c>
      <c r="H361" s="189">
        <f t="shared" ref="H361:K361" si="177">H358</f>
        <v>113</v>
      </c>
      <c r="I361" s="189">
        <f t="shared" si="177"/>
        <v>113</v>
      </c>
      <c r="J361" s="189">
        <f t="shared" si="177"/>
        <v>113</v>
      </c>
      <c r="K361" s="189">
        <f t="shared" si="177"/>
        <v>113</v>
      </c>
      <c r="L361" s="189" t="s">
        <v>62</v>
      </c>
      <c r="M361" s="150">
        <v>46022</v>
      </c>
      <c r="N361" s="150">
        <v>46022</v>
      </c>
      <c r="O361" s="156"/>
      <c r="P361" s="191" t="s">
        <v>62</v>
      </c>
      <c r="Q361" s="156"/>
      <c r="R361" s="156"/>
    </row>
    <row r="362" spans="1:20" s="85" customFormat="1" ht="14.25" x14ac:dyDescent="0.2">
      <c r="A362" s="332"/>
      <c r="B362" s="147" t="s">
        <v>193</v>
      </c>
      <c r="C362" s="189"/>
      <c r="D362" s="189"/>
      <c r="E362" s="189"/>
      <c r="F362" s="189"/>
      <c r="G362" s="189" t="s">
        <v>62</v>
      </c>
      <c r="H362" s="189"/>
      <c r="I362" s="189" t="s">
        <v>62</v>
      </c>
      <c r="J362" s="189"/>
      <c r="K362" s="189"/>
      <c r="L362" s="189" t="s">
        <v>62</v>
      </c>
      <c r="M362" s="150"/>
      <c r="N362" s="150"/>
      <c r="O362" s="191" t="s">
        <v>62</v>
      </c>
      <c r="P362" s="191" t="s">
        <v>62</v>
      </c>
      <c r="Q362" s="191" t="s">
        <v>62</v>
      </c>
      <c r="R362" s="191" t="s">
        <v>62</v>
      </c>
    </row>
    <row r="363" spans="1:20" s="85" customFormat="1" ht="45" x14ac:dyDescent="0.2">
      <c r="A363" s="332"/>
      <c r="B363" s="148" t="s">
        <v>330</v>
      </c>
      <c r="C363" s="189"/>
      <c r="D363" s="189" t="s">
        <v>62</v>
      </c>
      <c r="E363" s="189"/>
      <c r="F363" s="189"/>
      <c r="G363" s="189">
        <f>G358</f>
        <v>113</v>
      </c>
      <c r="H363" s="189">
        <f t="shared" ref="H363:I363" si="178">H358</f>
        <v>113</v>
      </c>
      <c r="I363" s="189">
        <f t="shared" si="178"/>
        <v>113</v>
      </c>
      <c r="J363" s="189">
        <f>J358</f>
        <v>113</v>
      </c>
      <c r="K363" s="189">
        <f>K358</f>
        <v>113</v>
      </c>
      <c r="L363" s="189" t="s">
        <v>62</v>
      </c>
      <c r="M363" s="150">
        <v>46022</v>
      </c>
      <c r="N363" s="150">
        <v>46022</v>
      </c>
      <c r="O363" s="156"/>
      <c r="P363" s="191" t="s">
        <v>62</v>
      </c>
      <c r="Q363" s="156"/>
      <c r="R363" s="156"/>
    </row>
    <row r="364" spans="1:20" s="85" customFormat="1" ht="14.25" x14ac:dyDescent="0.2">
      <c r="A364" s="332"/>
      <c r="B364" s="147" t="s">
        <v>71</v>
      </c>
      <c r="C364" s="189"/>
      <c r="D364" s="189"/>
      <c r="E364" s="189"/>
      <c r="F364" s="189"/>
      <c r="G364" s="189" t="s">
        <v>62</v>
      </c>
      <c r="H364" s="189"/>
      <c r="I364" s="189" t="s">
        <v>62</v>
      </c>
      <c r="J364" s="189"/>
      <c r="K364" s="189"/>
      <c r="L364" s="189" t="s">
        <v>62</v>
      </c>
      <c r="M364" s="150"/>
      <c r="N364" s="150"/>
      <c r="O364" s="191" t="s">
        <v>62</v>
      </c>
      <c r="P364" s="191" t="s">
        <v>62</v>
      </c>
      <c r="Q364" s="191" t="s">
        <v>62</v>
      </c>
      <c r="R364" s="191" t="s">
        <v>62</v>
      </c>
    </row>
    <row r="365" spans="1:20" s="85" customFormat="1" x14ac:dyDescent="0.2">
      <c r="A365" s="333"/>
      <c r="B365" s="148" t="s">
        <v>72</v>
      </c>
      <c r="C365" s="189"/>
      <c r="D365" s="189" t="s">
        <v>62</v>
      </c>
      <c r="E365" s="189"/>
      <c r="F365" s="189"/>
      <c r="G365" s="189">
        <f>G358</f>
        <v>113</v>
      </c>
      <c r="H365" s="189">
        <f t="shared" ref="H365:K365" si="179">H358</f>
        <v>113</v>
      </c>
      <c r="I365" s="189"/>
      <c r="J365" s="189"/>
      <c r="K365" s="189">
        <f t="shared" si="179"/>
        <v>113</v>
      </c>
      <c r="L365" s="189" t="s">
        <v>62</v>
      </c>
      <c r="M365" s="150">
        <v>46022</v>
      </c>
      <c r="N365" s="150">
        <v>46022</v>
      </c>
      <c r="O365" s="156"/>
      <c r="P365" s="191" t="s">
        <v>62</v>
      </c>
      <c r="Q365" s="156"/>
      <c r="R365" s="156"/>
    </row>
    <row r="366" spans="1:20" s="93" customFormat="1" ht="18" customHeight="1" x14ac:dyDescent="0.2">
      <c r="A366" s="89" t="s">
        <v>122</v>
      </c>
      <c r="B366" s="90"/>
      <c r="C366" s="91"/>
      <c r="D366" s="91"/>
      <c r="E366" s="91"/>
      <c r="F366" s="91"/>
      <c r="G366" s="108">
        <f>G6+G14+G22+G30+G38+G46+G54+G62+G70+G78+G86+G94+G102+G110+G118+G126+G134+G142+G150+G158+G166+G174+G182+G190+G198+G206+G214+G222+G230+G238+G246+G254+G262+G270+G278+G286+G294+G302+G310+G318+G326+G334+G342+G350+G358</f>
        <v>6112</v>
      </c>
      <c r="H366" s="108">
        <f t="shared" ref="H366:K366" si="180">H6+H14+H22+H30+H38+H46+H54+H62+H70+H78+H86+H94+H102+H110+H118+H126+H134+H142+H150+H158+H166+H174+H182+H190+H198+H206+H214+H222+H230+H238+H246+H254+H262+H270+H278+H286+H294+H302+H310+H318+H326+H334+H342+H350+H358</f>
        <v>6112</v>
      </c>
      <c r="I366" s="108">
        <f t="shared" si="180"/>
        <v>6112</v>
      </c>
      <c r="J366" s="108">
        <f t="shared" si="180"/>
        <v>6112</v>
      </c>
      <c r="K366" s="108">
        <f t="shared" si="180"/>
        <v>6112</v>
      </c>
      <c r="L366" s="91"/>
      <c r="M366" s="94"/>
      <c r="N366" s="94"/>
      <c r="O366" s="135">
        <f>SUM(O6:O365)</f>
        <v>44457600</v>
      </c>
      <c r="P366" s="135"/>
      <c r="Q366" s="135">
        <f t="shared" ref="Q366:R366" si="181">SUM(Q6:Q365)</f>
        <v>21731845.430000011</v>
      </c>
      <c r="R366" s="135">
        <f t="shared" si="181"/>
        <v>16354104.1</v>
      </c>
      <c r="S366" s="3"/>
    </row>
  </sheetData>
  <mergeCells count="67">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E2:F2"/>
    <mergeCell ref="N3:N4"/>
    <mergeCell ref="O3:O4"/>
    <mergeCell ref="P3:P4"/>
    <mergeCell ref="Q3:Q4"/>
    <mergeCell ref="G2:L2"/>
    <mergeCell ref="A14:A21"/>
    <mergeCell ref="A22:A29"/>
    <mergeCell ref="A30:A37"/>
    <mergeCell ref="A38:A45"/>
    <mergeCell ref="A46:A53"/>
    <mergeCell ref="A54:A61"/>
    <mergeCell ref="A62:A69"/>
    <mergeCell ref="A70:A77"/>
    <mergeCell ref="A78:A85"/>
    <mergeCell ref="A86:A93"/>
    <mergeCell ref="A94:A101"/>
    <mergeCell ref="A102:A109"/>
    <mergeCell ref="A110:A117"/>
    <mergeCell ref="A118:A125"/>
    <mergeCell ref="A126:A133"/>
    <mergeCell ref="A134:A141"/>
    <mergeCell ref="A142:A149"/>
    <mergeCell ref="A150:A157"/>
    <mergeCell ref="A158:A165"/>
    <mergeCell ref="A166:A173"/>
    <mergeCell ref="A222:A229"/>
    <mergeCell ref="A230:A237"/>
    <mergeCell ref="A238:A245"/>
    <mergeCell ref="A246:A253"/>
    <mergeCell ref="A174:A181"/>
    <mergeCell ref="A182:A189"/>
    <mergeCell ref="A190:A197"/>
    <mergeCell ref="A198:A205"/>
    <mergeCell ref="A206:A213"/>
    <mergeCell ref="A1:R1"/>
    <mergeCell ref="A358:A365"/>
    <mergeCell ref="A334:A341"/>
    <mergeCell ref="A342:A349"/>
    <mergeCell ref="A350:A357"/>
    <mergeCell ref="A294:A301"/>
    <mergeCell ref="A302:A309"/>
    <mergeCell ref="A310:A317"/>
    <mergeCell ref="A318:A325"/>
    <mergeCell ref="A326:A333"/>
    <mergeCell ref="A254:A261"/>
    <mergeCell ref="A262:A269"/>
    <mergeCell ref="A270:A277"/>
    <mergeCell ref="A278:A285"/>
    <mergeCell ref="A286:A293"/>
    <mergeCell ref="A214:A221"/>
  </mergeCells>
  <hyperlinks>
    <hyperlink ref="C2" location="sub_4555" display="#sub_4555"/>
    <hyperlink ref="F3" r:id="rId1" display="http://internet.garant.ru/document/redirect/179222/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342"/>
  <sheetViews>
    <sheetView view="pageBreakPreview" topLeftCell="A326" zoomScale="90" zoomScaleNormal="90" zoomScaleSheetLayoutView="90" workbookViewId="0">
      <selection activeCell="J207" sqref="J207"/>
    </sheetView>
  </sheetViews>
  <sheetFormatPr defaultColWidth="9.140625" defaultRowHeight="15" x14ac:dyDescent="0.25"/>
  <cols>
    <col min="1" max="1" width="12.85546875" style="101" customWidth="1"/>
    <col min="2" max="2" width="34.28515625" style="134" customWidth="1"/>
    <col min="3" max="3" width="11.140625" style="85" customWidth="1"/>
    <col min="4" max="4" width="16" style="85" customWidth="1"/>
    <col min="5" max="5" width="7.28515625" style="85" customWidth="1"/>
    <col min="6" max="6" width="5.85546875" style="85" customWidth="1"/>
    <col min="7" max="11" width="12.42578125" style="85" customWidth="1"/>
    <col min="12" max="12" width="7.5703125" style="85" customWidth="1"/>
    <col min="13" max="13" width="10.28515625" style="85" customWidth="1"/>
    <col min="14" max="14" width="12" style="85" customWidth="1"/>
    <col min="15" max="15" width="14.140625" style="138" customWidth="1"/>
    <col min="16" max="16" width="9.140625" style="138" customWidth="1"/>
    <col min="17" max="17" width="14.7109375" style="138" customWidth="1"/>
    <col min="18" max="18" width="14.5703125" style="138" customWidth="1"/>
    <col min="19" max="19" width="9.140625" style="85" bestFit="1" customWidth="1"/>
    <col min="20" max="16384" width="9.140625" style="85"/>
  </cols>
  <sheetData>
    <row r="1" spans="1:19" ht="31.5" customHeight="1" x14ac:dyDescent="0.2">
      <c r="A1" s="319" t="s">
        <v>431</v>
      </c>
      <c r="B1" s="319"/>
      <c r="C1" s="319"/>
      <c r="D1" s="319"/>
      <c r="E1" s="319"/>
      <c r="F1" s="319"/>
      <c r="G1" s="319"/>
      <c r="H1" s="319"/>
      <c r="I1" s="319"/>
      <c r="J1" s="319"/>
      <c r="K1" s="319"/>
      <c r="L1" s="319"/>
      <c r="M1" s="319"/>
      <c r="N1" s="319"/>
      <c r="O1" s="319"/>
      <c r="P1" s="319"/>
      <c r="Q1" s="319"/>
      <c r="R1" s="319"/>
    </row>
    <row r="2" spans="1:19" ht="77.45" customHeight="1" x14ac:dyDescent="0.2">
      <c r="A2" s="324" t="s">
        <v>36</v>
      </c>
      <c r="B2" s="358" t="s">
        <v>37</v>
      </c>
      <c r="C2" s="327" t="s">
        <v>38</v>
      </c>
      <c r="D2" s="324" t="s">
        <v>39</v>
      </c>
      <c r="E2" s="324" t="s">
        <v>40</v>
      </c>
      <c r="F2" s="329"/>
      <c r="G2" s="324" t="s">
        <v>41</v>
      </c>
      <c r="H2" s="330"/>
      <c r="I2" s="330"/>
      <c r="J2" s="330"/>
      <c r="K2" s="330"/>
      <c r="L2" s="329"/>
      <c r="M2" s="324" t="s">
        <v>42</v>
      </c>
      <c r="N2" s="329"/>
      <c r="O2" s="355" t="s">
        <v>43</v>
      </c>
      <c r="P2" s="357"/>
      <c r="Q2" s="355" t="s">
        <v>44</v>
      </c>
      <c r="R2" s="357"/>
    </row>
    <row r="3" spans="1:19" ht="15" customHeight="1" x14ac:dyDescent="0.2">
      <c r="A3" s="326"/>
      <c r="B3" s="359"/>
      <c r="C3" s="328"/>
      <c r="D3" s="326"/>
      <c r="E3" s="324" t="s">
        <v>45</v>
      </c>
      <c r="F3" s="324" t="s">
        <v>46</v>
      </c>
      <c r="G3" s="324" t="s">
        <v>47</v>
      </c>
      <c r="H3" s="329"/>
      <c r="I3" s="324" t="s">
        <v>48</v>
      </c>
      <c r="J3" s="329"/>
      <c r="K3" s="324" t="s">
        <v>49</v>
      </c>
      <c r="L3" s="324" t="s">
        <v>50</v>
      </c>
      <c r="M3" s="324" t="s">
        <v>51</v>
      </c>
      <c r="N3" s="324" t="s">
        <v>52</v>
      </c>
      <c r="O3" s="355" t="s">
        <v>53</v>
      </c>
      <c r="P3" s="355" t="s">
        <v>54</v>
      </c>
      <c r="Q3" s="355" t="s">
        <v>55</v>
      </c>
      <c r="R3" s="355" t="s">
        <v>56</v>
      </c>
    </row>
    <row r="4" spans="1:19" ht="63.75" x14ac:dyDescent="0.2">
      <c r="A4" s="325"/>
      <c r="B4" s="360"/>
      <c r="C4" s="328"/>
      <c r="D4" s="325"/>
      <c r="E4" s="325"/>
      <c r="F4" s="325"/>
      <c r="G4" s="188" t="s">
        <v>57</v>
      </c>
      <c r="H4" s="188" t="s">
        <v>58</v>
      </c>
      <c r="I4" s="188" t="str">
        <f>G4</f>
        <v>с даты заключения соглашения о предоставлении субсидии</v>
      </c>
      <c r="J4" s="188" t="s">
        <v>58</v>
      </c>
      <c r="K4" s="325"/>
      <c r="L4" s="325"/>
      <c r="M4" s="325"/>
      <c r="N4" s="325"/>
      <c r="O4" s="356"/>
      <c r="P4" s="356"/>
      <c r="Q4" s="356"/>
      <c r="R4" s="356"/>
    </row>
    <row r="5" spans="1:19" x14ac:dyDescent="0.2">
      <c r="A5" s="103">
        <v>1</v>
      </c>
      <c r="B5" s="192">
        <v>2</v>
      </c>
      <c r="C5" s="188">
        <v>3</v>
      </c>
      <c r="D5" s="188">
        <v>4</v>
      </c>
      <c r="E5" s="188">
        <v>5</v>
      </c>
      <c r="F5" s="188">
        <v>6</v>
      </c>
      <c r="G5" s="188">
        <v>7</v>
      </c>
      <c r="H5" s="188">
        <v>8</v>
      </c>
      <c r="I5" s="188">
        <v>9</v>
      </c>
      <c r="J5" s="188">
        <v>10</v>
      </c>
      <c r="K5" s="188">
        <v>11</v>
      </c>
      <c r="L5" s="188">
        <v>12</v>
      </c>
      <c r="M5" s="188">
        <v>13</v>
      </c>
      <c r="N5" s="188">
        <v>14</v>
      </c>
      <c r="O5" s="188">
        <v>15</v>
      </c>
      <c r="P5" s="188">
        <v>16</v>
      </c>
      <c r="Q5" s="188">
        <v>17</v>
      </c>
      <c r="R5" s="188">
        <v>18</v>
      </c>
    </row>
    <row r="6" spans="1:19" s="56" customFormat="1" ht="74.45" customHeight="1" x14ac:dyDescent="0.25">
      <c r="A6" s="320" t="s">
        <v>290</v>
      </c>
      <c r="B6" s="137" t="s">
        <v>348</v>
      </c>
      <c r="C6" s="80" t="s">
        <v>59</v>
      </c>
      <c r="D6" s="81" t="s">
        <v>60</v>
      </c>
      <c r="E6" s="81" t="s">
        <v>61</v>
      </c>
      <c r="F6" s="80">
        <v>642</v>
      </c>
      <c r="G6" s="80">
        <v>1</v>
      </c>
      <c r="H6" s="80">
        <f>G6</f>
        <v>1</v>
      </c>
      <c r="I6" s="80">
        <v>0</v>
      </c>
      <c r="J6" s="80">
        <v>0</v>
      </c>
      <c r="K6" s="80">
        <f>G6</f>
        <v>1</v>
      </c>
      <c r="L6" s="80"/>
      <c r="M6" s="188" t="s">
        <v>62</v>
      </c>
      <c r="N6" s="188" t="s">
        <v>62</v>
      </c>
      <c r="O6" s="78">
        <v>369800</v>
      </c>
      <c r="P6" s="78"/>
      <c r="Q6" s="78"/>
      <c r="R6" s="78"/>
    </row>
    <row r="7" spans="1:19" ht="15.75" x14ac:dyDescent="0.2">
      <c r="A7" s="321"/>
      <c r="B7" s="185" t="s">
        <v>70</v>
      </c>
      <c r="C7" s="188"/>
      <c r="D7" s="188" t="s">
        <v>62</v>
      </c>
      <c r="E7" s="188"/>
      <c r="F7" s="188"/>
      <c r="G7" s="188">
        <f>G6</f>
        <v>1</v>
      </c>
      <c r="H7" s="188">
        <f t="shared" ref="H7:K7" si="0">H6</f>
        <v>1</v>
      </c>
      <c r="I7" s="188">
        <f t="shared" si="0"/>
        <v>0</v>
      </c>
      <c r="J7" s="188">
        <f t="shared" si="0"/>
        <v>0</v>
      </c>
      <c r="K7" s="188">
        <f t="shared" si="0"/>
        <v>1</v>
      </c>
      <c r="L7" s="188" t="s">
        <v>62</v>
      </c>
      <c r="M7" s="84">
        <v>46022</v>
      </c>
      <c r="N7" s="84">
        <v>46022</v>
      </c>
      <c r="O7" s="78"/>
      <c r="P7" s="193" t="s">
        <v>62</v>
      </c>
      <c r="Q7" s="78"/>
      <c r="R7" s="78"/>
    </row>
    <row r="8" spans="1:19" ht="14.25" x14ac:dyDescent="0.2">
      <c r="A8" s="321"/>
      <c r="B8" s="86" t="s">
        <v>63</v>
      </c>
      <c r="C8" s="188"/>
      <c r="D8" s="188"/>
      <c r="E8" s="188"/>
      <c r="F8" s="188"/>
      <c r="G8" s="188" t="s">
        <v>62</v>
      </c>
      <c r="H8" s="188"/>
      <c r="I8" s="188" t="s">
        <v>62</v>
      </c>
      <c r="J8" s="188"/>
      <c r="K8" s="188"/>
      <c r="L8" s="188" t="s">
        <v>62</v>
      </c>
      <c r="M8" s="188"/>
      <c r="N8" s="188"/>
      <c r="O8" s="193" t="s">
        <v>62</v>
      </c>
      <c r="P8" s="193" t="s">
        <v>62</v>
      </c>
      <c r="Q8" s="193" t="s">
        <v>62</v>
      </c>
      <c r="R8" s="193" t="s">
        <v>62</v>
      </c>
    </row>
    <row r="9" spans="1:19" ht="65.45" customHeight="1" x14ac:dyDescent="0.2">
      <c r="A9" s="321"/>
      <c r="B9" s="186" t="s">
        <v>64</v>
      </c>
      <c r="C9" s="188"/>
      <c r="D9" s="188" t="s">
        <v>62</v>
      </c>
      <c r="E9" s="188"/>
      <c r="F9" s="188"/>
      <c r="G9" s="188">
        <f>G6</f>
        <v>1</v>
      </c>
      <c r="H9" s="188">
        <f t="shared" ref="H9:J9" si="1">H6</f>
        <v>1</v>
      </c>
      <c r="I9" s="188">
        <f t="shared" si="1"/>
        <v>0</v>
      </c>
      <c r="J9" s="188">
        <f t="shared" si="1"/>
        <v>0</v>
      </c>
      <c r="K9" s="188">
        <f>K6</f>
        <v>1</v>
      </c>
      <c r="L9" s="188" t="s">
        <v>62</v>
      </c>
      <c r="M9" s="84">
        <v>46022</v>
      </c>
      <c r="N9" s="84">
        <v>46022</v>
      </c>
      <c r="O9" s="78"/>
      <c r="P9" s="193" t="s">
        <v>62</v>
      </c>
      <c r="Q9" s="78"/>
      <c r="R9" s="78"/>
    </row>
    <row r="10" spans="1:19" ht="15" customHeight="1" x14ac:dyDescent="0.2">
      <c r="A10" s="321"/>
      <c r="B10" s="86" t="s">
        <v>65</v>
      </c>
      <c r="C10" s="188"/>
      <c r="D10" s="188"/>
      <c r="E10" s="188"/>
      <c r="F10" s="188"/>
      <c r="G10" s="188" t="s">
        <v>62</v>
      </c>
      <c r="H10" s="188"/>
      <c r="I10" s="188" t="s">
        <v>62</v>
      </c>
      <c r="J10" s="188"/>
      <c r="K10" s="188"/>
      <c r="L10" s="188" t="s">
        <v>62</v>
      </c>
      <c r="M10" s="188"/>
      <c r="N10" s="188"/>
      <c r="O10" s="193" t="s">
        <v>62</v>
      </c>
      <c r="P10" s="193" t="s">
        <v>62</v>
      </c>
      <c r="Q10" s="193" t="s">
        <v>62</v>
      </c>
      <c r="R10" s="193" t="s">
        <v>62</v>
      </c>
    </row>
    <row r="11" spans="1:19" ht="38.65" customHeight="1" x14ac:dyDescent="0.2">
      <c r="A11" s="321"/>
      <c r="B11" s="186" t="s">
        <v>66</v>
      </c>
      <c r="C11" s="188"/>
      <c r="D11" s="188" t="s">
        <v>62</v>
      </c>
      <c r="E11" s="188"/>
      <c r="F11" s="188"/>
      <c r="G11" s="188">
        <f>G7</f>
        <v>1</v>
      </c>
      <c r="H11" s="188">
        <f t="shared" ref="H11:K11" si="2">H7</f>
        <v>1</v>
      </c>
      <c r="I11" s="188">
        <f t="shared" si="2"/>
        <v>0</v>
      </c>
      <c r="J11" s="188">
        <f t="shared" si="2"/>
        <v>0</v>
      </c>
      <c r="K11" s="188">
        <f t="shared" si="2"/>
        <v>1</v>
      </c>
      <c r="L11" s="188" t="s">
        <v>62</v>
      </c>
      <c r="M11" s="84">
        <v>46022</v>
      </c>
      <c r="N11" s="84">
        <v>46022</v>
      </c>
      <c r="O11" s="78"/>
      <c r="P11" s="193" t="s">
        <v>62</v>
      </c>
      <c r="Q11" s="78"/>
      <c r="R11" s="78"/>
    </row>
    <row r="12" spans="1:19" ht="21" customHeight="1" x14ac:dyDescent="0.2">
      <c r="A12" s="321"/>
      <c r="B12" s="86" t="s">
        <v>71</v>
      </c>
      <c r="C12" s="188"/>
      <c r="D12" s="188"/>
      <c r="E12" s="188"/>
      <c r="F12" s="188"/>
      <c r="G12" s="188" t="s">
        <v>62</v>
      </c>
      <c r="H12" s="188"/>
      <c r="I12" s="188" t="s">
        <v>62</v>
      </c>
      <c r="J12" s="188"/>
      <c r="K12" s="188"/>
      <c r="L12" s="188" t="s">
        <v>62</v>
      </c>
      <c r="M12" s="188"/>
      <c r="N12" s="188"/>
      <c r="O12" s="193" t="s">
        <v>62</v>
      </c>
      <c r="P12" s="193" t="s">
        <v>62</v>
      </c>
      <c r="Q12" s="193" t="s">
        <v>62</v>
      </c>
      <c r="R12" s="193" t="s">
        <v>62</v>
      </c>
    </row>
    <row r="13" spans="1:19" ht="21" customHeight="1" x14ac:dyDescent="0.2">
      <c r="A13" s="322"/>
      <c r="B13" s="186" t="s">
        <v>72</v>
      </c>
      <c r="C13" s="188"/>
      <c r="D13" s="188" t="s">
        <v>62</v>
      </c>
      <c r="E13" s="188"/>
      <c r="F13" s="188"/>
      <c r="G13" s="188">
        <f>G11</f>
        <v>1</v>
      </c>
      <c r="H13" s="188">
        <f t="shared" ref="H13:K13" si="3">H11</f>
        <v>1</v>
      </c>
      <c r="I13" s="188">
        <f t="shared" si="3"/>
        <v>0</v>
      </c>
      <c r="J13" s="188">
        <f t="shared" si="3"/>
        <v>0</v>
      </c>
      <c r="K13" s="188">
        <f t="shared" si="3"/>
        <v>1</v>
      </c>
      <c r="L13" s="188" t="s">
        <v>62</v>
      </c>
      <c r="M13" s="84">
        <v>46022</v>
      </c>
      <c r="N13" s="84">
        <v>46022</v>
      </c>
      <c r="O13" s="78"/>
      <c r="P13" s="193" t="s">
        <v>62</v>
      </c>
      <c r="Q13" s="78"/>
      <c r="R13" s="78"/>
    </row>
    <row r="14" spans="1:19" s="56" customFormat="1" ht="74.45" customHeight="1" x14ac:dyDescent="0.25">
      <c r="A14" s="331" t="s">
        <v>170</v>
      </c>
      <c r="B14" s="137" t="s">
        <v>348</v>
      </c>
      <c r="C14" s="142" t="s">
        <v>191</v>
      </c>
      <c r="D14" s="141" t="s">
        <v>333</v>
      </c>
      <c r="E14" s="141" t="s">
        <v>320</v>
      </c>
      <c r="F14" s="142">
        <v>642</v>
      </c>
      <c r="G14" s="142">
        <v>1</v>
      </c>
      <c r="H14" s="142">
        <v>1</v>
      </c>
      <c r="I14" s="142"/>
      <c r="J14" s="142"/>
      <c r="K14" s="142">
        <f t="shared" ref="K14" si="4">G14</f>
        <v>1</v>
      </c>
      <c r="L14" s="142"/>
      <c r="M14" s="142" t="s">
        <v>62</v>
      </c>
      <c r="N14" s="142" t="s">
        <v>62</v>
      </c>
      <c r="O14" s="156">
        <v>150000</v>
      </c>
      <c r="P14" s="156"/>
      <c r="Q14" s="156"/>
      <c r="R14" s="156"/>
    </row>
    <row r="15" spans="1:19" ht="15.75" x14ac:dyDescent="0.2">
      <c r="A15" s="332"/>
      <c r="B15" s="146" t="s">
        <v>70</v>
      </c>
      <c r="C15" s="189"/>
      <c r="D15" s="189" t="s">
        <v>62</v>
      </c>
      <c r="E15" s="189"/>
      <c r="F15" s="189"/>
      <c r="G15" s="189">
        <f t="shared" ref="G15:K15" si="5">G14</f>
        <v>1</v>
      </c>
      <c r="H15" s="189">
        <f t="shared" si="5"/>
        <v>1</v>
      </c>
      <c r="I15" s="189">
        <f t="shared" si="5"/>
        <v>0</v>
      </c>
      <c r="J15" s="189">
        <f t="shared" si="5"/>
        <v>0</v>
      </c>
      <c r="K15" s="189">
        <f t="shared" si="5"/>
        <v>1</v>
      </c>
      <c r="L15" s="189" t="s">
        <v>62</v>
      </c>
      <c r="M15" s="150">
        <v>46022</v>
      </c>
      <c r="N15" s="150">
        <v>46022</v>
      </c>
      <c r="O15" s="156"/>
      <c r="P15" s="191" t="s">
        <v>62</v>
      </c>
      <c r="Q15" s="156"/>
      <c r="R15" s="156"/>
    </row>
    <row r="16" spans="1:19" x14ac:dyDescent="0.25">
      <c r="A16" s="332"/>
      <c r="B16" s="147" t="s">
        <v>76</v>
      </c>
      <c r="C16" s="189"/>
      <c r="D16" s="189"/>
      <c r="E16" s="189"/>
      <c r="F16" s="189"/>
      <c r="G16" s="189" t="s">
        <v>62</v>
      </c>
      <c r="H16" s="189"/>
      <c r="I16" s="189" t="s">
        <v>62</v>
      </c>
      <c r="J16" s="189"/>
      <c r="K16" s="189"/>
      <c r="L16" s="189" t="s">
        <v>62</v>
      </c>
      <c r="M16" s="150"/>
      <c r="N16" s="150"/>
      <c r="O16" s="191" t="s">
        <v>62</v>
      </c>
      <c r="P16" s="191" t="s">
        <v>62</v>
      </c>
      <c r="Q16" s="191" t="s">
        <v>62</v>
      </c>
      <c r="R16" s="191" t="s">
        <v>62</v>
      </c>
      <c r="S16" s="56"/>
    </row>
    <row r="17" spans="1:19" ht="65.45" customHeight="1" x14ac:dyDescent="0.2">
      <c r="A17" s="332"/>
      <c r="B17" s="148" t="s">
        <v>192</v>
      </c>
      <c r="C17" s="189"/>
      <c r="D17" s="189" t="s">
        <v>62</v>
      </c>
      <c r="E17" s="189"/>
      <c r="F17" s="189"/>
      <c r="G17" s="189">
        <f t="shared" ref="G17:K17" si="6">G14</f>
        <v>1</v>
      </c>
      <c r="H17" s="189">
        <f t="shared" si="6"/>
        <v>1</v>
      </c>
      <c r="I17" s="189">
        <f t="shared" si="6"/>
        <v>0</v>
      </c>
      <c r="J17" s="189">
        <f t="shared" si="6"/>
        <v>0</v>
      </c>
      <c r="K17" s="189">
        <f t="shared" si="6"/>
        <v>1</v>
      </c>
      <c r="L17" s="189" t="s">
        <v>62</v>
      </c>
      <c r="M17" s="150">
        <v>46022</v>
      </c>
      <c r="N17" s="150">
        <v>46022</v>
      </c>
      <c r="O17" s="156"/>
      <c r="P17" s="191" t="s">
        <v>62</v>
      </c>
      <c r="Q17" s="156"/>
      <c r="R17" s="156"/>
    </row>
    <row r="18" spans="1:19" ht="15" customHeight="1" x14ac:dyDescent="0.25">
      <c r="A18" s="332"/>
      <c r="B18" s="147" t="s">
        <v>193</v>
      </c>
      <c r="C18" s="189"/>
      <c r="D18" s="189"/>
      <c r="E18" s="189"/>
      <c r="F18" s="189"/>
      <c r="G18" s="189" t="s">
        <v>62</v>
      </c>
      <c r="H18" s="189"/>
      <c r="I18" s="189" t="s">
        <v>62</v>
      </c>
      <c r="J18" s="189"/>
      <c r="K18" s="189"/>
      <c r="L18" s="189" t="s">
        <v>62</v>
      </c>
      <c r="M18" s="150"/>
      <c r="N18" s="150"/>
      <c r="O18" s="191" t="s">
        <v>62</v>
      </c>
      <c r="P18" s="191" t="s">
        <v>62</v>
      </c>
      <c r="Q18" s="191" t="s">
        <v>62</v>
      </c>
      <c r="R18" s="191" t="s">
        <v>62</v>
      </c>
      <c r="S18" s="56"/>
    </row>
    <row r="19" spans="1:19" ht="38.65" customHeight="1" x14ac:dyDescent="0.2">
      <c r="A19" s="332"/>
      <c r="B19" s="148" t="s">
        <v>330</v>
      </c>
      <c r="C19" s="189"/>
      <c r="D19" s="189" t="s">
        <v>62</v>
      </c>
      <c r="E19" s="189"/>
      <c r="F19" s="189"/>
      <c r="G19" s="189">
        <f t="shared" ref="G19:K19" si="7">G14</f>
        <v>1</v>
      </c>
      <c r="H19" s="189">
        <f t="shared" si="7"/>
        <v>1</v>
      </c>
      <c r="I19" s="189">
        <f t="shared" si="7"/>
        <v>0</v>
      </c>
      <c r="J19" s="189">
        <f t="shared" si="7"/>
        <v>0</v>
      </c>
      <c r="K19" s="189">
        <f t="shared" si="7"/>
        <v>1</v>
      </c>
      <c r="L19" s="189" t="s">
        <v>62</v>
      </c>
      <c r="M19" s="150">
        <v>46022</v>
      </c>
      <c r="N19" s="150">
        <v>46022</v>
      </c>
      <c r="O19" s="156"/>
      <c r="P19" s="191" t="s">
        <v>62</v>
      </c>
      <c r="Q19" s="156"/>
      <c r="R19" s="156"/>
    </row>
    <row r="20" spans="1:19" ht="21" customHeight="1" x14ac:dyDescent="0.25">
      <c r="A20" s="332"/>
      <c r="B20" s="147" t="s">
        <v>71</v>
      </c>
      <c r="C20" s="189"/>
      <c r="D20" s="189"/>
      <c r="E20" s="189"/>
      <c r="F20" s="189"/>
      <c r="G20" s="189" t="s">
        <v>62</v>
      </c>
      <c r="H20" s="189"/>
      <c r="I20" s="189" t="s">
        <v>62</v>
      </c>
      <c r="J20" s="189"/>
      <c r="K20" s="189"/>
      <c r="L20" s="189" t="s">
        <v>62</v>
      </c>
      <c r="M20" s="150"/>
      <c r="N20" s="150"/>
      <c r="O20" s="191" t="s">
        <v>62</v>
      </c>
      <c r="P20" s="191" t="s">
        <v>62</v>
      </c>
      <c r="Q20" s="191" t="s">
        <v>62</v>
      </c>
      <c r="R20" s="191" t="s">
        <v>62</v>
      </c>
      <c r="S20" s="56"/>
    </row>
    <row r="21" spans="1:19" ht="21" customHeight="1" x14ac:dyDescent="0.2">
      <c r="A21" s="333"/>
      <c r="B21" s="148" t="s">
        <v>72</v>
      </c>
      <c r="C21" s="189"/>
      <c r="D21" s="189" t="s">
        <v>62</v>
      </c>
      <c r="E21" s="189"/>
      <c r="F21" s="189"/>
      <c r="G21" s="189">
        <f t="shared" ref="G21:K21" si="8">G14</f>
        <v>1</v>
      </c>
      <c r="H21" s="189">
        <f t="shared" si="8"/>
        <v>1</v>
      </c>
      <c r="I21" s="189">
        <f t="shared" si="8"/>
        <v>0</v>
      </c>
      <c r="J21" s="189">
        <f t="shared" si="8"/>
        <v>0</v>
      </c>
      <c r="K21" s="189">
        <f t="shared" si="8"/>
        <v>1</v>
      </c>
      <c r="L21" s="189" t="s">
        <v>62</v>
      </c>
      <c r="M21" s="150">
        <v>46022</v>
      </c>
      <c r="N21" s="150">
        <v>46022</v>
      </c>
      <c r="O21" s="156"/>
      <c r="P21" s="191" t="s">
        <v>62</v>
      </c>
      <c r="Q21" s="156"/>
      <c r="R21" s="156"/>
    </row>
    <row r="22" spans="1:19" s="56" customFormat="1" ht="74.45" hidden="1" customHeight="1" x14ac:dyDescent="0.25">
      <c r="A22" s="331" t="s">
        <v>169</v>
      </c>
      <c r="B22" s="137" t="s">
        <v>348</v>
      </c>
      <c r="C22" s="142" t="s">
        <v>191</v>
      </c>
      <c r="D22" s="141" t="s">
        <v>333</v>
      </c>
      <c r="E22" s="141" t="s">
        <v>320</v>
      </c>
      <c r="F22" s="142">
        <v>642</v>
      </c>
      <c r="G22" s="142"/>
      <c r="H22" s="142"/>
      <c r="I22" s="142"/>
      <c r="J22" s="142"/>
      <c r="K22" s="142">
        <f t="shared" ref="K22" si="9">G22</f>
        <v>0</v>
      </c>
      <c r="L22" s="142"/>
      <c r="M22" s="142" t="s">
        <v>62</v>
      </c>
      <c r="N22" s="142" t="s">
        <v>62</v>
      </c>
      <c r="O22" s="156"/>
      <c r="P22" s="156"/>
      <c r="Q22" s="156"/>
      <c r="R22" s="156"/>
    </row>
    <row r="23" spans="1:19" ht="15.75" hidden="1" x14ac:dyDescent="0.2">
      <c r="A23" s="332"/>
      <c r="B23" s="146" t="s">
        <v>70</v>
      </c>
      <c r="C23" s="189"/>
      <c r="D23" s="189" t="s">
        <v>62</v>
      </c>
      <c r="E23" s="189"/>
      <c r="F23" s="189"/>
      <c r="G23" s="189">
        <f t="shared" ref="G23:K23" si="10">G22</f>
        <v>0</v>
      </c>
      <c r="H23" s="189">
        <f t="shared" si="10"/>
        <v>0</v>
      </c>
      <c r="I23" s="189">
        <f t="shared" si="10"/>
        <v>0</v>
      </c>
      <c r="J23" s="189">
        <f t="shared" si="10"/>
        <v>0</v>
      </c>
      <c r="K23" s="189">
        <f t="shared" si="10"/>
        <v>0</v>
      </c>
      <c r="L23" s="189" t="s">
        <v>62</v>
      </c>
      <c r="M23" s="150">
        <v>46022</v>
      </c>
      <c r="N23" s="150">
        <v>46022</v>
      </c>
      <c r="O23" s="156"/>
      <c r="P23" s="191" t="s">
        <v>62</v>
      </c>
      <c r="Q23" s="156"/>
      <c r="R23" s="156"/>
    </row>
    <row r="24" spans="1:19" hidden="1" x14ac:dyDescent="0.25">
      <c r="A24" s="332"/>
      <c r="B24" s="147" t="s">
        <v>76</v>
      </c>
      <c r="C24" s="189"/>
      <c r="D24" s="189"/>
      <c r="E24" s="189"/>
      <c r="F24" s="189"/>
      <c r="G24" s="189" t="s">
        <v>62</v>
      </c>
      <c r="H24" s="189"/>
      <c r="I24" s="189" t="s">
        <v>62</v>
      </c>
      <c r="J24" s="189"/>
      <c r="K24" s="189"/>
      <c r="L24" s="189" t="s">
        <v>62</v>
      </c>
      <c r="M24" s="150"/>
      <c r="N24" s="150"/>
      <c r="O24" s="191" t="s">
        <v>62</v>
      </c>
      <c r="P24" s="191" t="s">
        <v>62</v>
      </c>
      <c r="Q24" s="191" t="s">
        <v>62</v>
      </c>
      <c r="R24" s="191" t="s">
        <v>62</v>
      </c>
      <c r="S24" s="56"/>
    </row>
    <row r="25" spans="1:19" ht="65.45" hidden="1" customHeight="1" x14ac:dyDescent="0.2">
      <c r="A25" s="332"/>
      <c r="B25" s="148" t="s">
        <v>192</v>
      </c>
      <c r="C25" s="189"/>
      <c r="D25" s="189" t="s">
        <v>62</v>
      </c>
      <c r="E25" s="189"/>
      <c r="F25" s="189"/>
      <c r="G25" s="189">
        <f t="shared" ref="G25:K25" si="11">G22</f>
        <v>0</v>
      </c>
      <c r="H25" s="189">
        <f t="shared" si="11"/>
        <v>0</v>
      </c>
      <c r="I25" s="189">
        <f t="shared" si="11"/>
        <v>0</v>
      </c>
      <c r="J25" s="189">
        <f t="shared" si="11"/>
        <v>0</v>
      </c>
      <c r="K25" s="189">
        <f t="shared" si="11"/>
        <v>0</v>
      </c>
      <c r="L25" s="189" t="s">
        <v>62</v>
      </c>
      <c r="M25" s="150">
        <v>46022</v>
      </c>
      <c r="N25" s="150">
        <v>46022</v>
      </c>
      <c r="O25" s="156"/>
      <c r="P25" s="191" t="s">
        <v>62</v>
      </c>
      <c r="Q25" s="156"/>
      <c r="R25" s="156"/>
    </row>
    <row r="26" spans="1:19" ht="15" hidden="1" customHeight="1" x14ac:dyDescent="0.25">
      <c r="A26" s="332"/>
      <c r="B26" s="147" t="s">
        <v>193</v>
      </c>
      <c r="C26" s="189"/>
      <c r="D26" s="189"/>
      <c r="E26" s="189"/>
      <c r="F26" s="189"/>
      <c r="G26" s="189" t="s">
        <v>62</v>
      </c>
      <c r="H26" s="189"/>
      <c r="I26" s="189" t="s">
        <v>62</v>
      </c>
      <c r="J26" s="189"/>
      <c r="K26" s="189"/>
      <c r="L26" s="189" t="s">
        <v>62</v>
      </c>
      <c r="M26" s="150"/>
      <c r="N26" s="150"/>
      <c r="O26" s="191" t="s">
        <v>62</v>
      </c>
      <c r="P26" s="191" t="s">
        <v>62</v>
      </c>
      <c r="Q26" s="191" t="s">
        <v>62</v>
      </c>
      <c r="R26" s="191" t="s">
        <v>62</v>
      </c>
      <c r="S26" s="56"/>
    </row>
    <row r="27" spans="1:19" ht="38.65" hidden="1" customHeight="1" x14ac:dyDescent="0.2">
      <c r="A27" s="332"/>
      <c r="B27" s="148" t="s">
        <v>330</v>
      </c>
      <c r="C27" s="189"/>
      <c r="D27" s="189" t="s">
        <v>62</v>
      </c>
      <c r="E27" s="189"/>
      <c r="F27" s="189"/>
      <c r="G27" s="189">
        <f t="shared" ref="G27:K27" si="12">G22</f>
        <v>0</v>
      </c>
      <c r="H27" s="189">
        <f t="shared" si="12"/>
        <v>0</v>
      </c>
      <c r="I27" s="189">
        <f t="shared" si="12"/>
        <v>0</v>
      </c>
      <c r="J27" s="189">
        <f t="shared" si="12"/>
        <v>0</v>
      </c>
      <c r="K27" s="189">
        <f t="shared" si="12"/>
        <v>0</v>
      </c>
      <c r="L27" s="189" t="s">
        <v>62</v>
      </c>
      <c r="M27" s="150">
        <v>46022</v>
      </c>
      <c r="N27" s="150">
        <v>46022</v>
      </c>
      <c r="O27" s="156"/>
      <c r="P27" s="191" t="s">
        <v>62</v>
      </c>
      <c r="Q27" s="156"/>
      <c r="R27" s="156"/>
    </row>
    <row r="28" spans="1:19" ht="21" hidden="1" customHeight="1" x14ac:dyDescent="0.25">
      <c r="A28" s="332"/>
      <c r="B28" s="147" t="s">
        <v>71</v>
      </c>
      <c r="C28" s="189"/>
      <c r="D28" s="189"/>
      <c r="E28" s="189"/>
      <c r="F28" s="189"/>
      <c r="G28" s="189" t="s">
        <v>62</v>
      </c>
      <c r="H28" s="189"/>
      <c r="I28" s="189" t="s">
        <v>62</v>
      </c>
      <c r="J28" s="189"/>
      <c r="K28" s="189"/>
      <c r="L28" s="189" t="s">
        <v>62</v>
      </c>
      <c r="M28" s="150"/>
      <c r="N28" s="150"/>
      <c r="O28" s="191" t="s">
        <v>62</v>
      </c>
      <c r="P28" s="191" t="s">
        <v>62</v>
      </c>
      <c r="Q28" s="191" t="s">
        <v>62</v>
      </c>
      <c r="R28" s="191" t="s">
        <v>62</v>
      </c>
      <c r="S28" s="56"/>
    </row>
    <row r="29" spans="1:19" ht="21" hidden="1" customHeight="1" x14ac:dyDescent="0.2">
      <c r="A29" s="333"/>
      <c r="B29" s="148" t="s">
        <v>72</v>
      </c>
      <c r="C29" s="189"/>
      <c r="D29" s="189" t="s">
        <v>62</v>
      </c>
      <c r="E29" s="189"/>
      <c r="F29" s="189"/>
      <c r="G29" s="189">
        <f t="shared" ref="G29:K29" si="13">G22</f>
        <v>0</v>
      </c>
      <c r="H29" s="189">
        <f t="shared" si="13"/>
        <v>0</v>
      </c>
      <c r="I29" s="189">
        <f t="shared" si="13"/>
        <v>0</v>
      </c>
      <c r="J29" s="189">
        <f t="shared" si="13"/>
        <v>0</v>
      </c>
      <c r="K29" s="189">
        <f t="shared" si="13"/>
        <v>0</v>
      </c>
      <c r="L29" s="189" t="s">
        <v>62</v>
      </c>
      <c r="M29" s="150">
        <v>46022</v>
      </c>
      <c r="N29" s="150">
        <v>46022</v>
      </c>
      <c r="O29" s="156"/>
      <c r="P29" s="191" t="s">
        <v>62</v>
      </c>
      <c r="Q29" s="156"/>
      <c r="R29" s="156"/>
    </row>
    <row r="30" spans="1:19" s="56" customFormat="1" ht="74.45" hidden="1" customHeight="1" x14ac:dyDescent="0.25">
      <c r="A30" s="331" t="s">
        <v>168</v>
      </c>
      <c r="B30" s="137" t="s">
        <v>348</v>
      </c>
      <c r="C30" s="142" t="s">
        <v>191</v>
      </c>
      <c r="D30" s="141" t="s">
        <v>333</v>
      </c>
      <c r="E30" s="141" t="s">
        <v>320</v>
      </c>
      <c r="F30" s="142">
        <v>642</v>
      </c>
      <c r="G30" s="142"/>
      <c r="H30" s="142"/>
      <c r="I30" s="142"/>
      <c r="J30" s="142"/>
      <c r="K30" s="142">
        <f t="shared" ref="K30" si="14">G30</f>
        <v>0</v>
      </c>
      <c r="L30" s="142"/>
      <c r="M30" s="142" t="s">
        <v>62</v>
      </c>
      <c r="N30" s="142" t="s">
        <v>62</v>
      </c>
      <c r="O30" s="156"/>
      <c r="P30" s="156"/>
      <c r="Q30" s="156"/>
      <c r="R30" s="156"/>
    </row>
    <row r="31" spans="1:19" ht="15.75" hidden="1" x14ac:dyDescent="0.2">
      <c r="A31" s="332"/>
      <c r="B31" s="146" t="s">
        <v>70</v>
      </c>
      <c r="C31" s="189"/>
      <c r="D31" s="189" t="s">
        <v>62</v>
      </c>
      <c r="E31" s="189"/>
      <c r="F31" s="189"/>
      <c r="G31" s="189">
        <f t="shared" ref="G31:K31" si="15">G30</f>
        <v>0</v>
      </c>
      <c r="H31" s="189">
        <f t="shared" si="15"/>
        <v>0</v>
      </c>
      <c r="I31" s="189">
        <f t="shared" si="15"/>
        <v>0</v>
      </c>
      <c r="J31" s="189">
        <f t="shared" si="15"/>
        <v>0</v>
      </c>
      <c r="K31" s="189">
        <f t="shared" si="15"/>
        <v>0</v>
      </c>
      <c r="L31" s="189" t="s">
        <v>62</v>
      </c>
      <c r="M31" s="150">
        <v>46022</v>
      </c>
      <c r="N31" s="150">
        <v>46022</v>
      </c>
      <c r="O31" s="156"/>
      <c r="P31" s="191" t="s">
        <v>62</v>
      </c>
      <c r="Q31" s="156"/>
      <c r="R31" s="156"/>
    </row>
    <row r="32" spans="1:19" hidden="1" x14ac:dyDescent="0.25">
      <c r="A32" s="332"/>
      <c r="B32" s="147" t="s">
        <v>76</v>
      </c>
      <c r="C32" s="189"/>
      <c r="D32" s="189"/>
      <c r="E32" s="189"/>
      <c r="F32" s="189"/>
      <c r="G32" s="189" t="s">
        <v>62</v>
      </c>
      <c r="H32" s="189"/>
      <c r="I32" s="189" t="s">
        <v>62</v>
      </c>
      <c r="J32" s="189"/>
      <c r="K32" s="189"/>
      <c r="L32" s="189" t="s">
        <v>62</v>
      </c>
      <c r="M32" s="150"/>
      <c r="N32" s="150"/>
      <c r="O32" s="191" t="s">
        <v>62</v>
      </c>
      <c r="P32" s="191" t="s">
        <v>62</v>
      </c>
      <c r="Q32" s="191" t="s">
        <v>62</v>
      </c>
      <c r="R32" s="191" t="s">
        <v>62</v>
      </c>
      <c r="S32" s="56"/>
    </row>
    <row r="33" spans="1:19" ht="65.45" hidden="1" customHeight="1" x14ac:dyDescent="0.2">
      <c r="A33" s="332"/>
      <c r="B33" s="148" t="s">
        <v>192</v>
      </c>
      <c r="C33" s="189"/>
      <c r="D33" s="189" t="s">
        <v>62</v>
      </c>
      <c r="E33" s="189"/>
      <c r="F33" s="189"/>
      <c r="G33" s="189">
        <f t="shared" ref="G33:K33" si="16">G30</f>
        <v>0</v>
      </c>
      <c r="H33" s="189">
        <f t="shared" si="16"/>
        <v>0</v>
      </c>
      <c r="I33" s="189">
        <f t="shared" si="16"/>
        <v>0</v>
      </c>
      <c r="J33" s="189">
        <f t="shared" si="16"/>
        <v>0</v>
      </c>
      <c r="K33" s="189">
        <f t="shared" si="16"/>
        <v>0</v>
      </c>
      <c r="L33" s="189" t="s">
        <v>62</v>
      </c>
      <c r="M33" s="150">
        <v>46022</v>
      </c>
      <c r="N33" s="150">
        <v>46022</v>
      </c>
      <c r="O33" s="156"/>
      <c r="P33" s="191" t="s">
        <v>62</v>
      </c>
      <c r="Q33" s="156"/>
      <c r="R33" s="156"/>
    </row>
    <row r="34" spans="1:19" ht="15" hidden="1" customHeight="1" x14ac:dyDescent="0.25">
      <c r="A34" s="332"/>
      <c r="B34" s="147" t="s">
        <v>193</v>
      </c>
      <c r="C34" s="189"/>
      <c r="D34" s="189"/>
      <c r="E34" s="189"/>
      <c r="F34" s="189"/>
      <c r="G34" s="189" t="s">
        <v>62</v>
      </c>
      <c r="H34" s="189"/>
      <c r="I34" s="189" t="s">
        <v>62</v>
      </c>
      <c r="J34" s="189"/>
      <c r="K34" s="189"/>
      <c r="L34" s="189" t="s">
        <v>62</v>
      </c>
      <c r="M34" s="150"/>
      <c r="N34" s="150"/>
      <c r="O34" s="191" t="s">
        <v>62</v>
      </c>
      <c r="P34" s="191" t="s">
        <v>62</v>
      </c>
      <c r="Q34" s="191" t="s">
        <v>62</v>
      </c>
      <c r="R34" s="191" t="s">
        <v>62</v>
      </c>
      <c r="S34" s="56"/>
    </row>
    <row r="35" spans="1:19" ht="38.65" hidden="1" customHeight="1" x14ac:dyDescent="0.2">
      <c r="A35" s="332"/>
      <c r="B35" s="148" t="s">
        <v>330</v>
      </c>
      <c r="C35" s="189"/>
      <c r="D35" s="189" t="s">
        <v>62</v>
      </c>
      <c r="E35" s="189"/>
      <c r="F35" s="189"/>
      <c r="G35" s="189">
        <f t="shared" ref="G35:K35" si="17">G30</f>
        <v>0</v>
      </c>
      <c r="H35" s="189">
        <f t="shared" si="17"/>
        <v>0</v>
      </c>
      <c r="I35" s="189">
        <f t="shared" si="17"/>
        <v>0</v>
      </c>
      <c r="J35" s="189">
        <f t="shared" si="17"/>
        <v>0</v>
      </c>
      <c r="K35" s="189">
        <f t="shared" si="17"/>
        <v>0</v>
      </c>
      <c r="L35" s="189" t="s">
        <v>62</v>
      </c>
      <c r="M35" s="150">
        <v>46022</v>
      </c>
      <c r="N35" s="150">
        <v>46022</v>
      </c>
      <c r="O35" s="156"/>
      <c r="P35" s="191" t="s">
        <v>62</v>
      </c>
      <c r="Q35" s="156"/>
      <c r="R35" s="156"/>
    </row>
    <row r="36" spans="1:19" ht="21" hidden="1" customHeight="1" x14ac:dyDescent="0.25">
      <c r="A36" s="332"/>
      <c r="B36" s="147" t="s">
        <v>71</v>
      </c>
      <c r="C36" s="189"/>
      <c r="D36" s="189"/>
      <c r="E36" s="189"/>
      <c r="F36" s="189"/>
      <c r="G36" s="189" t="s">
        <v>62</v>
      </c>
      <c r="H36" s="189"/>
      <c r="I36" s="189" t="s">
        <v>62</v>
      </c>
      <c r="J36" s="189"/>
      <c r="K36" s="189"/>
      <c r="L36" s="189" t="s">
        <v>62</v>
      </c>
      <c r="M36" s="150"/>
      <c r="N36" s="150"/>
      <c r="O36" s="191" t="s">
        <v>62</v>
      </c>
      <c r="P36" s="191" t="s">
        <v>62</v>
      </c>
      <c r="Q36" s="191" t="s">
        <v>62</v>
      </c>
      <c r="R36" s="191" t="s">
        <v>62</v>
      </c>
      <c r="S36" s="56"/>
    </row>
    <row r="37" spans="1:19" ht="21" hidden="1" customHeight="1" x14ac:dyDescent="0.2">
      <c r="A37" s="333"/>
      <c r="B37" s="148" t="s">
        <v>72</v>
      </c>
      <c r="C37" s="189"/>
      <c r="D37" s="189" t="s">
        <v>62</v>
      </c>
      <c r="E37" s="189"/>
      <c r="F37" s="189"/>
      <c r="G37" s="189">
        <f t="shared" ref="G37:K37" si="18">G30</f>
        <v>0</v>
      </c>
      <c r="H37" s="189">
        <f t="shared" si="18"/>
        <v>0</v>
      </c>
      <c r="I37" s="189">
        <f t="shared" si="18"/>
        <v>0</v>
      </c>
      <c r="J37" s="189">
        <f t="shared" si="18"/>
        <v>0</v>
      </c>
      <c r="K37" s="189">
        <f t="shared" si="18"/>
        <v>0</v>
      </c>
      <c r="L37" s="189" t="s">
        <v>62</v>
      </c>
      <c r="M37" s="150">
        <v>46022</v>
      </c>
      <c r="N37" s="150">
        <v>46022</v>
      </c>
      <c r="O37" s="156"/>
      <c r="P37" s="191" t="s">
        <v>62</v>
      </c>
      <c r="Q37" s="156"/>
      <c r="R37" s="156"/>
    </row>
    <row r="38" spans="1:19" s="56" customFormat="1" ht="74.45" hidden="1" customHeight="1" x14ac:dyDescent="0.25">
      <c r="A38" s="331" t="s">
        <v>167</v>
      </c>
      <c r="B38" s="137" t="s">
        <v>348</v>
      </c>
      <c r="C38" s="142" t="s">
        <v>191</v>
      </c>
      <c r="D38" s="141" t="s">
        <v>333</v>
      </c>
      <c r="E38" s="141" t="s">
        <v>320</v>
      </c>
      <c r="F38" s="142">
        <v>642</v>
      </c>
      <c r="G38" s="142"/>
      <c r="H38" s="142"/>
      <c r="I38" s="142"/>
      <c r="J38" s="142"/>
      <c r="K38" s="142">
        <f t="shared" ref="K38" si="19">G38</f>
        <v>0</v>
      </c>
      <c r="L38" s="142"/>
      <c r="M38" s="142" t="s">
        <v>62</v>
      </c>
      <c r="N38" s="142" t="s">
        <v>62</v>
      </c>
      <c r="O38" s="156"/>
      <c r="P38" s="156"/>
      <c r="Q38" s="156"/>
      <c r="R38" s="156"/>
    </row>
    <row r="39" spans="1:19" ht="15.75" hidden="1" x14ac:dyDescent="0.2">
      <c r="A39" s="332"/>
      <c r="B39" s="146" t="s">
        <v>70</v>
      </c>
      <c r="C39" s="189"/>
      <c r="D39" s="189" t="s">
        <v>62</v>
      </c>
      <c r="E39" s="189"/>
      <c r="F39" s="189"/>
      <c r="G39" s="189">
        <f t="shared" ref="G39:K39" si="20">G38</f>
        <v>0</v>
      </c>
      <c r="H39" s="189">
        <f t="shared" si="20"/>
        <v>0</v>
      </c>
      <c r="I39" s="189">
        <f t="shared" si="20"/>
        <v>0</v>
      </c>
      <c r="J39" s="189">
        <f t="shared" si="20"/>
        <v>0</v>
      </c>
      <c r="K39" s="189">
        <f t="shared" si="20"/>
        <v>0</v>
      </c>
      <c r="L39" s="189" t="s">
        <v>62</v>
      </c>
      <c r="M39" s="150">
        <v>46022</v>
      </c>
      <c r="N39" s="150">
        <v>46022</v>
      </c>
      <c r="O39" s="156"/>
      <c r="P39" s="191" t="s">
        <v>62</v>
      </c>
      <c r="Q39" s="156"/>
      <c r="R39" s="156"/>
    </row>
    <row r="40" spans="1:19" hidden="1" x14ac:dyDescent="0.25">
      <c r="A40" s="332"/>
      <c r="B40" s="147" t="s">
        <v>76</v>
      </c>
      <c r="C40" s="189"/>
      <c r="D40" s="189"/>
      <c r="E40" s="189"/>
      <c r="F40" s="189"/>
      <c r="G40" s="189" t="s">
        <v>62</v>
      </c>
      <c r="H40" s="189"/>
      <c r="I40" s="189" t="s">
        <v>62</v>
      </c>
      <c r="J40" s="189"/>
      <c r="K40" s="189"/>
      <c r="L40" s="189" t="s">
        <v>62</v>
      </c>
      <c r="M40" s="150"/>
      <c r="N40" s="150"/>
      <c r="O40" s="191" t="s">
        <v>62</v>
      </c>
      <c r="P40" s="191" t="s">
        <v>62</v>
      </c>
      <c r="Q40" s="191" t="s">
        <v>62</v>
      </c>
      <c r="R40" s="191" t="s">
        <v>62</v>
      </c>
      <c r="S40" s="56"/>
    </row>
    <row r="41" spans="1:19" ht="65.45" hidden="1" customHeight="1" x14ac:dyDescent="0.2">
      <c r="A41" s="332"/>
      <c r="B41" s="148" t="s">
        <v>192</v>
      </c>
      <c r="C41" s="189"/>
      <c r="D41" s="189" t="s">
        <v>62</v>
      </c>
      <c r="E41" s="189"/>
      <c r="F41" s="189"/>
      <c r="G41" s="189">
        <f t="shared" ref="G41:K41" si="21">G38</f>
        <v>0</v>
      </c>
      <c r="H41" s="189">
        <f t="shared" si="21"/>
        <v>0</v>
      </c>
      <c r="I41" s="189">
        <f t="shared" si="21"/>
        <v>0</v>
      </c>
      <c r="J41" s="189">
        <f t="shared" si="21"/>
        <v>0</v>
      </c>
      <c r="K41" s="189">
        <f t="shared" si="21"/>
        <v>0</v>
      </c>
      <c r="L41" s="189" t="s">
        <v>62</v>
      </c>
      <c r="M41" s="150">
        <v>46022</v>
      </c>
      <c r="N41" s="150">
        <v>46022</v>
      </c>
      <c r="O41" s="156"/>
      <c r="P41" s="191" t="s">
        <v>62</v>
      </c>
      <c r="Q41" s="156"/>
      <c r="R41" s="156"/>
    </row>
    <row r="42" spans="1:19" ht="15" hidden="1" customHeight="1" x14ac:dyDescent="0.25">
      <c r="A42" s="332"/>
      <c r="B42" s="147" t="s">
        <v>193</v>
      </c>
      <c r="C42" s="189"/>
      <c r="D42" s="189"/>
      <c r="E42" s="189"/>
      <c r="F42" s="189"/>
      <c r="G42" s="189" t="s">
        <v>62</v>
      </c>
      <c r="H42" s="189"/>
      <c r="I42" s="189" t="s">
        <v>62</v>
      </c>
      <c r="J42" s="189"/>
      <c r="K42" s="189"/>
      <c r="L42" s="189" t="s">
        <v>62</v>
      </c>
      <c r="M42" s="150"/>
      <c r="N42" s="150"/>
      <c r="O42" s="191" t="s">
        <v>62</v>
      </c>
      <c r="P42" s="191" t="s">
        <v>62</v>
      </c>
      <c r="Q42" s="191" t="s">
        <v>62</v>
      </c>
      <c r="R42" s="191" t="s">
        <v>62</v>
      </c>
      <c r="S42" s="56"/>
    </row>
    <row r="43" spans="1:19" ht="38.65" hidden="1" customHeight="1" x14ac:dyDescent="0.2">
      <c r="A43" s="332"/>
      <c r="B43" s="148" t="s">
        <v>330</v>
      </c>
      <c r="C43" s="189"/>
      <c r="D43" s="189" t="s">
        <v>62</v>
      </c>
      <c r="E43" s="189"/>
      <c r="F43" s="189"/>
      <c r="G43" s="189">
        <f t="shared" ref="G43:K43" si="22">G38</f>
        <v>0</v>
      </c>
      <c r="H43" s="189">
        <f t="shared" si="22"/>
        <v>0</v>
      </c>
      <c r="I43" s="189">
        <f t="shared" si="22"/>
        <v>0</v>
      </c>
      <c r="J43" s="189">
        <f t="shared" si="22"/>
        <v>0</v>
      </c>
      <c r="K43" s="189">
        <f t="shared" si="22"/>
        <v>0</v>
      </c>
      <c r="L43" s="189" t="s">
        <v>62</v>
      </c>
      <c r="M43" s="150">
        <v>46022</v>
      </c>
      <c r="N43" s="150">
        <v>46022</v>
      </c>
      <c r="O43" s="156"/>
      <c r="P43" s="191" t="s">
        <v>62</v>
      </c>
      <c r="Q43" s="156"/>
      <c r="R43" s="156"/>
    </row>
    <row r="44" spans="1:19" ht="21" hidden="1" customHeight="1" x14ac:dyDescent="0.25">
      <c r="A44" s="332"/>
      <c r="B44" s="147" t="s">
        <v>71</v>
      </c>
      <c r="C44" s="189"/>
      <c r="D44" s="189"/>
      <c r="E44" s="189"/>
      <c r="F44" s="189"/>
      <c r="G44" s="189" t="s">
        <v>62</v>
      </c>
      <c r="H44" s="189"/>
      <c r="I44" s="189" t="s">
        <v>62</v>
      </c>
      <c r="J44" s="189"/>
      <c r="K44" s="189"/>
      <c r="L44" s="189" t="s">
        <v>62</v>
      </c>
      <c r="M44" s="150"/>
      <c r="N44" s="150"/>
      <c r="O44" s="191" t="s">
        <v>62</v>
      </c>
      <c r="P44" s="191" t="s">
        <v>62</v>
      </c>
      <c r="Q44" s="191" t="s">
        <v>62</v>
      </c>
      <c r="R44" s="191" t="s">
        <v>62</v>
      </c>
      <c r="S44" s="56"/>
    </row>
    <row r="45" spans="1:19" ht="21" hidden="1" customHeight="1" x14ac:dyDescent="0.2">
      <c r="A45" s="333"/>
      <c r="B45" s="148" t="s">
        <v>72</v>
      </c>
      <c r="C45" s="189"/>
      <c r="D45" s="189" t="s">
        <v>62</v>
      </c>
      <c r="E45" s="189"/>
      <c r="F45" s="189"/>
      <c r="G45" s="189">
        <f t="shared" ref="G45:K45" si="23">G38</f>
        <v>0</v>
      </c>
      <c r="H45" s="189">
        <f t="shared" si="23"/>
        <v>0</v>
      </c>
      <c r="I45" s="189">
        <f t="shared" si="23"/>
        <v>0</v>
      </c>
      <c r="J45" s="189">
        <f t="shared" si="23"/>
        <v>0</v>
      </c>
      <c r="K45" s="189">
        <f t="shared" si="23"/>
        <v>0</v>
      </c>
      <c r="L45" s="189" t="s">
        <v>62</v>
      </c>
      <c r="M45" s="150">
        <v>46022</v>
      </c>
      <c r="N45" s="150">
        <v>46022</v>
      </c>
      <c r="O45" s="156"/>
      <c r="P45" s="191" t="s">
        <v>62</v>
      </c>
      <c r="Q45" s="156"/>
      <c r="R45" s="156"/>
    </row>
    <row r="46" spans="1:19" s="56" customFormat="1" ht="74.45" customHeight="1" x14ac:dyDescent="0.25">
      <c r="A46" s="331" t="s">
        <v>166</v>
      </c>
      <c r="B46" s="137" t="s">
        <v>348</v>
      </c>
      <c r="C46" s="142" t="s">
        <v>191</v>
      </c>
      <c r="D46" s="141" t="s">
        <v>333</v>
      </c>
      <c r="E46" s="141" t="s">
        <v>320</v>
      </c>
      <c r="F46" s="142">
        <v>642</v>
      </c>
      <c r="G46" s="142">
        <v>1</v>
      </c>
      <c r="H46" s="142">
        <v>1</v>
      </c>
      <c r="I46" s="142"/>
      <c r="J46" s="142"/>
      <c r="K46" s="142">
        <f t="shared" ref="K46" si="24">G46</f>
        <v>1</v>
      </c>
      <c r="L46" s="142"/>
      <c r="M46" s="142" t="s">
        <v>62</v>
      </c>
      <c r="N46" s="142" t="s">
        <v>62</v>
      </c>
      <c r="O46" s="156">
        <v>150000</v>
      </c>
      <c r="P46" s="156"/>
      <c r="Q46" s="156"/>
      <c r="R46" s="156"/>
    </row>
    <row r="47" spans="1:19" ht="15.75" x14ac:dyDescent="0.2">
      <c r="A47" s="332"/>
      <c r="B47" s="146" t="s">
        <v>70</v>
      </c>
      <c r="C47" s="189"/>
      <c r="D47" s="189" t="s">
        <v>62</v>
      </c>
      <c r="E47" s="189"/>
      <c r="F47" s="189"/>
      <c r="G47" s="189">
        <f t="shared" ref="G47:K47" si="25">G46</f>
        <v>1</v>
      </c>
      <c r="H47" s="189">
        <f t="shared" si="25"/>
        <v>1</v>
      </c>
      <c r="I47" s="189">
        <f t="shared" si="25"/>
        <v>0</v>
      </c>
      <c r="J47" s="189">
        <f t="shared" si="25"/>
        <v>0</v>
      </c>
      <c r="K47" s="189">
        <f t="shared" si="25"/>
        <v>1</v>
      </c>
      <c r="L47" s="189" t="s">
        <v>62</v>
      </c>
      <c r="M47" s="150">
        <v>46022</v>
      </c>
      <c r="N47" s="150">
        <v>46022</v>
      </c>
      <c r="O47" s="156"/>
      <c r="P47" s="191" t="s">
        <v>62</v>
      </c>
      <c r="Q47" s="156"/>
      <c r="R47" s="156"/>
    </row>
    <row r="48" spans="1:19" x14ac:dyDescent="0.25">
      <c r="A48" s="332"/>
      <c r="B48" s="147" t="s">
        <v>76</v>
      </c>
      <c r="C48" s="189"/>
      <c r="D48" s="189"/>
      <c r="E48" s="189"/>
      <c r="F48" s="189"/>
      <c r="G48" s="189" t="s">
        <v>62</v>
      </c>
      <c r="H48" s="189"/>
      <c r="I48" s="189" t="s">
        <v>62</v>
      </c>
      <c r="J48" s="189"/>
      <c r="K48" s="189"/>
      <c r="L48" s="189" t="s">
        <v>62</v>
      </c>
      <c r="M48" s="150"/>
      <c r="N48" s="150"/>
      <c r="O48" s="191" t="s">
        <v>62</v>
      </c>
      <c r="P48" s="191" t="s">
        <v>62</v>
      </c>
      <c r="Q48" s="191" t="s">
        <v>62</v>
      </c>
      <c r="R48" s="191" t="s">
        <v>62</v>
      </c>
      <c r="S48" s="56"/>
    </row>
    <row r="49" spans="1:19" ht="65.45" customHeight="1" x14ac:dyDescent="0.2">
      <c r="A49" s="332"/>
      <c r="B49" s="148" t="s">
        <v>192</v>
      </c>
      <c r="C49" s="189"/>
      <c r="D49" s="189" t="s">
        <v>62</v>
      </c>
      <c r="E49" s="189"/>
      <c r="F49" s="189"/>
      <c r="G49" s="189">
        <f t="shared" ref="G49:K49" si="26">G46</f>
        <v>1</v>
      </c>
      <c r="H49" s="189">
        <f t="shared" si="26"/>
        <v>1</v>
      </c>
      <c r="I49" s="189">
        <f t="shared" si="26"/>
        <v>0</v>
      </c>
      <c r="J49" s="189">
        <f t="shared" si="26"/>
        <v>0</v>
      </c>
      <c r="K49" s="189">
        <f t="shared" si="26"/>
        <v>1</v>
      </c>
      <c r="L49" s="189" t="s">
        <v>62</v>
      </c>
      <c r="M49" s="150">
        <v>46022</v>
      </c>
      <c r="N49" s="150">
        <v>46022</v>
      </c>
      <c r="O49" s="156"/>
      <c r="P49" s="191" t="s">
        <v>62</v>
      </c>
      <c r="Q49" s="156"/>
      <c r="R49" s="156"/>
    </row>
    <row r="50" spans="1:19" ht="15" customHeight="1" x14ac:dyDescent="0.25">
      <c r="A50" s="332"/>
      <c r="B50" s="147" t="s">
        <v>193</v>
      </c>
      <c r="C50" s="189"/>
      <c r="D50" s="189"/>
      <c r="E50" s="189"/>
      <c r="F50" s="189"/>
      <c r="G50" s="189" t="s">
        <v>62</v>
      </c>
      <c r="H50" s="189"/>
      <c r="I50" s="189" t="s">
        <v>62</v>
      </c>
      <c r="J50" s="189"/>
      <c r="K50" s="189"/>
      <c r="L50" s="189" t="s">
        <v>62</v>
      </c>
      <c r="M50" s="150"/>
      <c r="N50" s="150"/>
      <c r="O50" s="191" t="s">
        <v>62</v>
      </c>
      <c r="P50" s="191" t="s">
        <v>62</v>
      </c>
      <c r="Q50" s="191" t="s">
        <v>62</v>
      </c>
      <c r="R50" s="191" t="s">
        <v>62</v>
      </c>
      <c r="S50" s="56"/>
    </row>
    <row r="51" spans="1:19" ht="38.65" customHeight="1" x14ac:dyDescent="0.2">
      <c r="A51" s="332"/>
      <c r="B51" s="148" t="s">
        <v>330</v>
      </c>
      <c r="C51" s="189"/>
      <c r="D51" s="189" t="s">
        <v>62</v>
      </c>
      <c r="E51" s="189"/>
      <c r="F51" s="189"/>
      <c r="G51" s="189">
        <f t="shared" ref="G51:K51" si="27">G46</f>
        <v>1</v>
      </c>
      <c r="H51" s="189">
        <f t="shared" si="27"/>
        <v>1</v>
      </c>
      <c r="I51" s="189">
        <f t="shared" si="27"/>
        <v>0</v>
      </c>
      <c r="J51" s="189">
        <f t="shared" si="27"/>
        <v>0</v>
      </c>
      <c r="K51" s="189">
        <f t="shared" si="27"/>
        <v>1</v>
      </c>
      <c r="L51" s="189" t="s">
        <v>62</v>
      </c>
      <c r="M51" s="150">
        <v>46022</v>
      </c>
      <c r="N51" s="150">
        <v>46022</v>
      </c>
      <c r="O51" s="156"/>
      <c r="P51" s="191" t="s">
        <v>62</v>
      </c>
      <c r="Q51" s="156"/>
      <c r="R51" s="156"/>
    </row>
    <row r="52" spans="1:19" ht="21" customHeight="1" x14ac:dyDescent="0.25">
      <c r="A52" s="332"/>
      <c r="B52" s="147" t="s">
        <v>71</v>
      </c>
      <c r="C52" s="189"/>
      <c r="D52" s="189"/>
      <c r="E52" s="189"/>
      <c r="F52" s="189"/>
      <c r="G52" s="189" t="s">
        <v>62</v>
      </c>
      <c r="H52" s="189"/>
      <c r="I52" s="189" t="s">
        <v>62</v>
      </c>
      <c r="J52" s="189"/>
      <c r="K52" s="189"/>
      <c r="L52" s="189" t="s">
        <v>62</v>
      </c>
      <c r="M52" s="150"/>
      <c r="N52" s="150"/>
      <c r="O52" s="191" t="s">
        <v>62</v>
      </c>
      <c r="P52" s="191" t="s">
        <v>62</v>
      </c>
      <c r="Q52" s="191" t="s">
        <v>62</v>
      </c>
      <c r="R52" s="191" t="s">
        <v>62</v>
      </c>
      <c r="S52" s="56"/>
    </row>
    <row r="53" spans="1:19" ht="21" customHeight="1" x14ac:dyDescent="0.2">
      <c r="A53" s="333"/>
      <c r="B53" s="148" t="s">
        <v>72</v>
      </c>
      <c r="C53" s="189"/>
      <c r="D53" s="189" t="s">
        <v>62</v>
      </c>
      <c r="E53" s="189"/>
      <c r="F53" s="189"/>
      <c r="G53" s="189">
        <f t="shared" ref="G53:K53" si="28">G46</f>
        <v>1</v>
      </c>
      <c r="H53" s="189">
        <f t="shared" si="28"/>
        <v>1</v>
      </c>
      <c r="I53" s="189">
        <f t="shared" si="28"/>
        <v>0</v>
      </c>
      <c r="J53" s="189">
        <f t="shared" si="28"/>
        <v>0</v>
      </c>
      <c r="K53" s="189">
        <f t="shared" si="28"/>
        <v>1</v>
      </c>
      <c r="L53" s="189" t="s">
        <v>62</v>
      </c>
      <c r="M53" s="150">
        <v>46022</v>
      </c>
      <c r="N53" s="150">
        <v>46022</v>
      </c>
      <c r="O53" s="156"/>
      <c r="P53" s="191" t="s">
        <v>62</v>
      </c>
      <c r="Q53" s="156"/>
      <c r="R53" s="156"/>
    </row>
    <row r="54" spans="1:19" s="56" customFormat="1" ht="74.45" hidden="1" customHeight="1" x14ac:dyDescent="0.25">
      <c r="A54" s="331" t="s">
        <v>165</v>
      </c>
      <c r="B54" s="137" t="s">
        <v>348</v>
      </c>
      <c r="C54" s="142" t="s">
        <v>191</v>
      </c>
      <c r="D54" s="141" t="s">
        <v>333</v>
      </c>
      <c r="E54" s="141" t="s">
        <v>320</v>
      </c>
      <c r="F54" s="142">
        <v>642</v>
      </c>
      <c r="G54" s="142"/>
      <c r="H54" s="142"/>
      <c r="I54" s="142"/>
      <c r="J54" s="142"/>
      <c r="K54" s="142">
        <f t="shared" ref="K54" si="29">G54</f>
        <v>0</v>
      </c>
      <c r="L54" s="142"/>
      <c r="M54" s="142" t="s">
        <v>62</v>
      </c>
      <c r="N54" s="142" t="s">
        <v>62</v>
      </c>
      <c r="O54" s="156"/>
      <c r="P54" s="156"/>
      <c r="Q54" s="156"/>
      <c r="R54" s="156"/>
    </row>
    <row r="55" spans="1:19" ht="15.75" hidden="1" x14ac:dyDescent="0.2">
      <c r="A55" s="332"/>
      <c r="B55" s="146" t="s">
        <v>70</v>
      </c>
      <c r="C55" s="189"/>
      <c r="D55" s="189" t="s">
        <v>62</v>
      </c>
      <c r="E55" s="189"/>
      <c r="F55" s="189"/>
      <c r="G55" s="189">
        <f t="shared" ref="G55:K55" si="30">G54</f>
        <v>0</v>
      </c>
      <c r="H55" s="189">
        <f t="shared" si="30"/>
        <v>0</v>
      </c>
      <c r="I55" s="189">
        <f t="shared" si="30"/>
        <v>0</v>
      </c>
      <c r="J55" s="189">
        <f t="shared" si="30"/>
        <v>0</v>
      </c>
      <c r="K55" s="189">
        <f t="shared" si="30"/>
        <v>0</v>
      </c>
      <c r="L55" s="189" t="s">
        <v>62</v>
      </c>
      <c r="M55" s="150">
        <v>46022</v>
      </c>
      <c r="N55" s="150">
        <v>46022</v>
      </c>
      <c r="O55" s="156"/>
      <c r="P55" s="191" t="s">
        <v>62</v>
      </c>
      <c r="Q55" s="156"/>
      <c r="R55" s="156"/>
    </row>
    <row r="56" spans="1:19" hidden="1" x14ac:dyDescent="0.25">
      <c r="A56" s="332"/>
      <c r="B56" s="147" t="s">
        <v>76</v>
      </c>
      <c r="C56" s="189"/>
      <c r="D56" s="189"/>
      <c r="E56" s="189"/>
      <c r="F56" s="189"/>
      <c r="G56" s="189" t="s">
        <v>62</v>
      </c>
      <c r="H56" s="189"/>
      <c r="I56" s="189" t="s">
        <v>62</v>
      </c>
      <c r="J56" s="189"/>
      <c r="K56" s="189"/>
      <c r="L56" s="189" t="s">
        <v>62</v>
      </c>
      <c r="M56" s="150"/>
      <c r="N56" s="150"/>
      <c r="O56" s="191" t="s">
        <v>62</v>
      </c>
      <c r="P56" s="191" t="s">
        <v>62</v>
      </c>
      <c r="Q56" s="191" t="s">
        <v>62</v>
      </c>
      <c r="R56" s="191" t="s">
        <v>62</v>
      </c>
      <c r="S56" s="56"/>
    </row>
    <row r="57" spans="1:19" ht="65.45" hidden="1" customHeight="1" x14ac:dyDescent="0.2">
      <c r="A57" s="332"/>
      <c r="B57" s="148" t="s">
        <v>192</v>
      </c>
      <c r="C57" s="189"/>
      <c r="D57" s="189" t="s">
        <v>62</v>
      </c>
      <c r="E57" s="189"/>
      <c r="F57" s="189"/>
      <c r="G57" s="189">
        <f t="shared" ref="G57:K57" si="31">G54</f>
        <v>0</v>
      </c>
      <c r="H57" s="189">
        <f t="shared" si="31"/>
        <v>0</v>
      </c>
      <c r="I57" s="189">
        <f t="shared" si="31"/>
        <v>0</v>
      </c>
      <c r="J57" s="189">
        <f t="shared" si="31"/>
        <v>0</v>
      </c>
      <c r="K57" s="189">
        <f t="shared" si="31"/>
        <v>0</v>
      </c>
      <c r="L57" s="189" t="s">
        <v>62</v>
      </c>
      <c r="M57" s="150">
        <v>46022</v>
      </c>
      <c r="N57" s="150">
        <v>46022</v>
      </c>
      <c r="O57" s="156"/>
      <c r="P57" s="191" t="s">
        <v>62</v>
      </c>
      <c r="Q57" s="156"/>
      <c r="R57" s="156"/>
    </row>
    <row r="58" spans="1:19" ht="15" hidden="1" customHeight="1" x14ac:dyDescent="0.25">
      <c r="A58" s="332"/>
      <c r="B58" s="147" t="s">
        <v>193</v>
      </c>
      <c r="C58" s="189"/>
      <c r="D58" s="189"/>
      <c r="E58" s="189"/>
      <c r="F58" s="189"/>
      <c r="G58" s="189" t="s">
        <v>62</v>
      </c>
      <c r="H58" s="189"/>
      <c r="I58" s="189" t="s">
        <v>62</v>
      </c>
      <c r="J58" s="189"/>
      <c r="K58" s="189"/>
      <c r="L58" s="189" t="s">
        <v>62</v>
      </c>
      <c r="M58" s="150"/>
      <c r="N58" s="150"/>
      <c r="O58" s="191" t="s">
        <v>62</v>
      </c>
      <c r="P58" s="191" t="s">
        <v>62</v>
      </c>
      <c r="Q58" s="191" t="s">
        <v>62</v>
      </c>
      <c r="R58" s="191" t="s">
        <v>62</v>
      </c>
      <c r="S58" s="56"/>
    </row>
    <row r="59" spans="1:19" ht="38.65" hidden="1" customHeight="1" x14ac:dyDescent="0.2">
      <c r="A59" s="332"/>
      <c r="B59" s="148" t="s">
        <v>330</v>
      </c>
      <c r="C59" s="189"/>
      <c r="D59" s="189" t="s">
        <v>62</v>
      </c>
      <c r="E59" s="189"/>
      <c r="F59" s="189"/>
      <c r="G59" s="189">
        <f t="shared" ref="G59:K59" si="32">G54</f>
        <v>0</v>
      </c>
      <c r="H59" s="189">
        <f t="shared" si="32"/>
        <v>0</v>
      </c>
      <c r="I59" s="189">
        <f t="shared" si="32"/>
        <v>0</v>
      </c>
      <c r="J59" s="189">
        <f t="shared" si="32"/>
        <v>0</v>
      </c>
      <c r="K59" s="189">
        <f t="shared" si="32"/>
        <v>0</v>
      </c>
      <c r="L59" s="189" t="s">
        <v>62</v>
      </c>
      <c r="M59" s="150">
        <v>46022</v>
      </c>
      <c r="N59" s="150">
        <v>46022</v>
      </c>
      <c r="O59" s="156"/>
      <c r="P59" s="191" t="s">
        <v>62</v>
      </c>
      <c r="Q59" s="156"/>
      <c r="R59" s="156"/>
    </row>
    <row r="60" spans="1:19" ht="21" hidden="1" customHeight="1" x14ac:dyDescent="0.25">
      <c r="A60" s="332"/>
      <c r="B60" s="147" t="s">
        <v>71</v>
      </c>
      <c r="C60" s="189"/>
      <c r="D60" s="189"/>
      <c r="E60" s="189"/>
      <c r="F60" s="189"/>
      <c r="G60" s="189" t="s">
        <v>62</v>
      </c>
      <c r="H60" s="189"/>
      <c r="I60" s="189" t="s">
        <v>62</v>
      </c>
      <c r="J60" s="189"/>
      <c r="K60" s="189"/>
      <c r="L60" s="189" t="s">
        <v>62</v>
      </c>
      <c r="M60" s="150"/>
      <c r="N60" s="150"/>
      <c r="O60" s="191" t="s">
        <v>62</v>
      </c>
      <c r="P60" s="191" t="s">
        <v>62</v>
      </c>
      <c r="Q60" s="191" t="s">
        <v>62</v>
      </c>
      <c r="R60" s="191" t="s">
        <v>62</v>
      </c>
      <c r="S60" s="56"/>
    </row>
    <row r="61" spans="1:19" ht="21" hidden="1" customHeight="1" x14ac:dyDescent="0.2">
      <c r="A61" s="333"/>
      <c r="B61" s="148" t="s">
        <v>72</v>
      </c>
      <c r="C61" s="189"/>
      <c r="D61" s="189" t="s">
        <v>62</v>
      </c>
      <c r="E61" s="189"/>
      <c r="F61" s="189"/>
      <c r="G61" s="189">
        <f t="shared" ref="G61:K61" si="33">G54</f>
        <v>0</v>
      </c>
      <c r="H61" s="189">
        <f t="shared" si="33"/>
        <v>0</v>
      </c>
      <c r="I61" s="189">
        <f t="shared" si="33"/>
        <v>0</v>
      </c>
      <c r="J61" s="189">
        <f t="shared" si="33"/>
        <v>0</v>
      </c>
      <c r="K61" s="189">
        <f t="shared" si="33"/>
        <v>0</v>
      </c>
      <c r="L61" s="189" t="s">
        <v>62</v>
      </c>
      <c r="M61" s="150">
        <v>46022</v>
      </c>
      <c r="N61" s="150">
        <v>46022</v>
      </c>
      <c r="O61" s="156"/>
      <c r="P61" s="191" t="s">
        <v>62</v>
      </c>
      <c r="Q61" s="156"/>
      <c r="R61" s="156"/>
    </row>
    <row r="62" spans="1:19" s="56" customFormat="1" ht="74.45" customHeight="1" x14ac:dyDescent="0.25">
      <c r="A62" s="331" t="s">
        <v>164</v>
      </c>
      <c r="B62" s="137" t="s">
        <v>348</v>
      </c>
      <c r="C62" s="142" t="s">
        <v>191</v>
      </c>
      <c r="D62" s="141" t="s">
        <v>333</v>
      </c>
      <c r="E62" s="141" t="s">
        <v>320</v>
      </c>
      <c r="F62" s="142">
        <v>642</v>
      </c>
      <c r="G62" s="142">
        <v>1</v>
      </c>
      <c r="H62" s="142">
        <v>1</v>
      </c>
      <c r="I62" s="142"/>
      <c r="J62" s="142"/>
      <c r="K62" s="142">
        <f t="shared" ref="K62" si="34">G62</f>
        <v>1</v>
      </c>
      <c r="L62" s="142"/>
      <c r="M62" s="142" t="s">
        <v>62</v>
      </c>
      <c r="N62" s="142" t="s">
        <v>62</v>
      </c>
      <c r="O62" s="156">
        <v>150000</v>
      </c>
      <c r="P62" s="156"/>
      <c r="Q62" s="156"/>
      <c r="R62" s="156"/>
    </row>
    <row r="63" spans="1:19" ht="15.75" x14ac:dyDescent="0.2">
      <c r="A63" s="332"/>
      <c r="B63" s="146" t="s">
        <v>70</v>
      </c>
      <c r="C63" s="189"/>
      <c r="D63" s="189" t="s">
        <v>62</v>
      </c>
      <c r="E63" s="189"/>
      <c r="F63" s="189"/>
      <c r="G63" s="189">
        <f t="shared" ref="G63:K63" si="35">G62</f>
        <v>1</v>
      </c>
      <c r="H63" s="189">
        <f t="shared" si="35"/>
        <v>1</v>
      </c>
      <c r="I63" s="189">
        <f t="shared" si="35"/>
        <v>0</v>
      </c>
      <c r="J63" s="189">
        <f t="shared" si="35"/>
        <v>0</v>
      </c>
      <c r="K63" s="189">
        <f t="shared" si="35"/>
        <v>1</v>
      </c>
      <c r="L63" s="189" t="s">
        <v>62</v>
      </c>
      <c r="M63" s="150">
        <v>46022</v>
      </c>
      <c r="N63" s="150">
        <v>46022</v>
      </c>
      <c r="O63" s="156"/>
      <c r="P63" s="191" t="s">
        <v>62</v>
      </c>
      <c r="Q63" s="156"/>
      <c r="R63" s="156"/>
    </row>
    <row r="64" spans="1:19" x14ac:dyDescent="0.25">
      <c r="A64" s="332"/>
      <c r="B64" s="147" t="s">
        <v>76</v>
      </c>
      <c r="C64" s="189"/>
      <c r="D64" s="189"/>
      <c r="E64" s="189"/>
      <c r="F64" s="189"/>
      <c r="G64" s="189" t="s">
        <v>62</v>
      </c>
      <c r="H64" s="189"/>
      <c r="I64" s="189" t="s">
        <v>62</v>
      </c>
      <c r="J64" s="189"/>
      <c r="K64" s="189"/>
      <c r="L64" s="189" t="s">
        <v>62</v>
      </c>
      <c r="M64" s="150"/>
      <c r="N64" s="150"/>
      <c r="O64" s="191" t="s">
        <v>62</v>
      </c>
      <c r="P64" s="191" t="s">
        <v>62</v>
      </c>
      <c r="Q64" s="191" t="s">
        <v>62</v>
      </c>
      <c r="R64" s="191" t="s">
        <v>62</v>
      </c>
      <c r="S64" s="56"/>
    </row>
    <row r="65" spans="1:19" ht="65.45" customHeight="1" x14ac:dyDescent="0.2">
      <c r="A65" s="332"/>
      <c r="B65" s="148" t="s">
        <v>192</v>
      </c>
      <c r="C65" s="189"/>
      <c r="D65" s="189" t="s">
        <v>62</v>
      </c>
      <c r="E65" s="189"/>
      <c r="F65" s="189"/>
      <c r="G65" s="189">
        <f t="shared" ref="G65:K65" si="36">G62</f>
        <v>1</v>
      </c>
      <c r="H65" s="189">
        <f t="shared" si="36"/>
        <v>1</v>
      </c>
      <c r="I65" s="189">
        <f t="shared" si="36"/>
        <v>0</v>
      </c>
      <c r="J65" s="189">
        <f t="shared" si="36"/>
        <v>0</v>
      </c>
      <c r="K65" s="189">
        <f t="shared" si="36"/>
        <v>1</v>
      </c>
      <c r="L65" s="189" t="s">
        <v>62</v>
      </c>
      <c r="M65" s="150">
        <v>46022</v>
      </c>
      <c r="N65" s="150">
        <v>46022</v>
      </c>
      <c r="O65" s="156"/>
      <c r="P65" s="191" t="s">
        <v>62</v>
      </c>
      <c r="Q65" s="156"/>
      <c r="R65" s="156"/>
    </row>
    <row r="66" spans="1:19" ht="15" customHeight="1" x14ac:dyDescent="0.25">
      <c r="A66" s="332"/>
      <c r="B66" s="147" t="s">
        <v>193</v>
      </c>
      <c r="C66" s="189"/>
      <c r="D66" s="189"/>
      <c r="E66" s="189"/>
      <c r="F66" s="189"/>
      <c r="G66" s="189" t="s">
        <v>62</v>
      </c>
      <c r="H66" s="189"/>
      <c r="I66" s="189" t="s">
        <v>62</v>
      </c>
      <c r="J66" s="189"/>
      <c r="K66" s="189"/>
      <c r="L66" s="189" t="s">
        <v>62</v>
      </c>
      <c r="M66" s="150"/>
      <c r="N66" s="150"/>
      <c r="O66" s="191" t="s">
        <v>62</v>
      </c>
      <c r="P66" s="191" t="s">
        <v>62</v>
      </c>
      <c r="Q66" s="191" t="s">
        <v>62</v>
      </c>
      <c r="R66" s="191" t="s">
        <v>62</v>
      </c>
      <c r="S66" s="56"/>
    </row>
    <row r="67" spans="1:19" ht="38.65" customHeight="1" x14ac:dyDescent="0.2">
      <c r="A67" s="332"/>
      <c r="B67" s="148" t="s">
        <v>330</v>
      </c>
      <c r="C67" s="189"/>
      <c r="D67" s="189" t="s">
        <v>62</v>
      </c>
      <c r="E67" s="189"/>
      <c r="F67" s="189"/>
      <c r="G67" s="189">
        <f t="shared" ref="G67:K67" si="37">G62</f>
        <v>1</v>
      </c>
      <c r="H67" s="189">
        <f t="shared" si="37"/>
        <v>1</v>
      </c>
      <c r="I67" s="189">
        <f t="shared" si="37"/>
        <v>0</v>
      </c>
      <c r="J67" s="189">
        <f t="shared" si="37"/>
        <v>0</v>
      </c>
      <c r="K67" s="189">
        <f t="shared" si="37"/>
        <v>1</v>
      </c>
      <c r="L67" s="189" t="s">
        <v>62</v>
      </c>
      <c r="M67" s="150">
        <v>46022</v>
      </c>
      <c r="N67" s="150">
        <v>46022</v>
      </c>
      <c r="O67" s="156"/>
      <c r="P67" s="191" t="s">
        <v>62</v>
      </c>
      <c r="Q67" s="156"/>
      <c r="R67" s="156"/>
    </row>
    <row r="68" spans="1:19" ht="21" customHeight="1" x14ac:dyDescent="0.25">
      <c r="A68" s="332"/>
      <c r="B68" s="147" t="s">
        <v>71</v>
      </c>
      <c r="C68" s="189"/>
      <c r="D68" s="189"/>
      <c r="E68" s="189"/>
      <c r="F68" s="189"/>
      <c r="G68" s="189" t="s">
        <v>62</v>
      </c>
      <c r="H68" s="189"/>
      <c r="I68" s="189" t="s">
        <v>62</v>
      </c>
      <c r="J68" s="189"/>
      <c r="K68" s="189"/>
      <c r="L68" s="189" t="s">
        <v>62</v>
      </c>
      <c r="M68" s="150"/>
      <c r="N68" s="150"/>
      <c r="O68" s="191" t="s">
        <v>62</v>
      </c>
      <c r="P68" s="191" t="s">
        <v>62</v>
      </c>
      <c r="Q68" s="191" t="s">
        <v>62</v>
      </c>
      <c r="R68" s="191" t="s">
        <v>62</v>
      </c>
      <c r="S68" s="56"/>
    </row>
    <row r="69" spans="1:19" ht="21" customHeight="1" x14ac:dyDescent="0.2">
      <c r="A69" s="333"/>
      <c r="B69" s="148" t="s">
        <v>72</v>
      </c>
      <c r="C69" s="189"/>
      <c r="D69" s="189" t="s">
        <v>62</v>
      </c>
      <c r="E69" s="189"/>
      <c r="F69" s="189"/>
      <c r="G69" s="189">
        <f t="shared" ref="G69:K69" si="38">G62</f>
        <v>1</v>
      </c>
      <c r="H69" s="189">
        <f t="shared" si="38"/>
        <v>1</v>
      </c>
      <c r="I69" s="189">
        <f t="shared" si="38"/>
        <v>0</v>
      </c>
      <c r="J69" s="189">
        <f t="shared" si="38"/>
        <v>0</v>
      </c>
      <c r="K69" s="189">
        <f t="shared" si="38"/>
        <v>1</v>
      </c>
      <c r="L69" s="189" t="s">
        <v>62</v>
      </c>
      <c r="M69" s="150">
        <v>46022</v>
      </c>
      <c r="N69" s="150">
        <v>46022</v>
      </c>
      <c r="O69" s="156"/>
      <c r="P69" s="191" t="s">
        <v>62</v>
      </c>
      <c r="Q69" s="156"/>
      <c r="R69" s="156"/>
    </row>
    <row r="70" spans="1:19" s="56" customFormat="1" ht="74.45" hidden="1" customHeight="1" x14ac:dyDescent="0.25">
      <c r="A70" s="331" t="s">
        <v>163</v>
      </c>
      <c r="B70" s="137" t="s">
        <v>348</v>
      </c>
      <c r="C70" s="142" t="s">
        <v>191</v>
      </c>
      <c r="D70" s="141" t="s">
        <v>333</v>
      </c>
      <c r="E70" s="141" t="s">
        <v>320</v>
      </c>
      <c r="F70" s="142">
        <v>642</v>
      </c>
      <c r="G70" s="142"/>
      <c r="H70" s="142"/>
      <c r="I70" s="142"/>
      <c r="J70" s="142"/>
      <c r="K70" s="142">
        <f t="shared" ref="K70" si="39">G70</f>
        <v>0</v>
      </c>
      <c r="L70" s="142"/>
      <c r="M70" s="142" t="s">
        <v>62</v>
      </c>
      <c r="N70" s="142" t="s">
        <v>62</v>
      </c>
      <c r="O70" s="156"/>
      <c r="P70" s="156"/>
      <c r="Q70" s="156"/>
      <c r="R70" s="156"/>
    </row>
    <row r="71" spans="1:19" ht="15.75" hidden="1" x14ac:dyDescent="0.2">
      <c r="A71" s="332"/>
      <c r="B71" s="146" t="s">
        <v>70</v>
      </c>
      <c r="C71" s="189"/>
      <c r="D71" s="189" t="s">
        <v>62</v>
      </c>
      <c r="E71" s="189"/>
      <c r="F71" s="189"/>
      <c r="G71" s="189">
        <f t="shared" ref="G71:K71" si="40">G70</f>
        <v>0</v>
      </c>
      <c r="H71" s="189">
        <f t="shared" si="40"/>
        <v>0</v>
      </c>
      <c r="I71" s="189">
        <f t="shared" si="40"/>
        <v>0</v>
      </c>
      <c r="J71" s="189">
        <f t="shared" si="40"/>
        <v>0</v>
      </c>
      <c r="K71" s="189">
        <f t="shared" si="40"/>
        <v>0</v>
      </c>
      <c r="L71" s="189" t="s">
        <v>62</v>
      </c>
      <c r="M71" s="150">
        <v>46022</v>
      </c>
      <c r="N71" s="150">
        <v>46022</v>
      </c>
      <c r="O71" s="156"/>
      <c r="P71" s="191" t="s">
        <v>62</v>
      </c>
      <c r="Q71" s="156"/>
      <c r="R71" s="156"/>
    </row>
    <row r="72" spans="1:19" hidden="1" x14ac:dyDescent="0.25">
      <c r="A72" s="332"/>
      <c r="B72" s="147" t="s">
        <v>76</v>
      </c>
      <c r="C72" s="189"/>
      <c r="D72" s="189"/>
      <c r="E72" s="189"/>
      <c r="F72" s="189"/>
      <c r="G72" s="189" t="s">
        <v>62</v>
      </c>
      <c r="H72" s="189"/>
      <c r="I72" s="189" t="s">
        <v>62</v>
      </c>
      <c r="J72" s="189"/>
      <c r="K72" s="189"/>
      <c r="L72" s="189" t="s">
        <v>62</v>
      </c>
      <c r="M72" s="150"/>
      <c r="N72" s="150"/>
      <c r="O72" s="191" t="s">
        <v>62</v>
      </c>
      <c r="P72" s="191" t="s">
        <v>62</v>
      </c>
      <c r="Q72" s="191" t="s">
        <v>62</v>
      </c>
      <c r="R72" s="191" t="s">
        <v>62</v>
      </c>
      <c r="S72" s="56"/>
    </row>
    <row r="73" spans="1:19" ht="65.45" hidden="1" customHeight="1" x14ac:dyDescent="0.2">
      <c r="A73" s="332"/>
      <c r="B73" s="148" t="s">
        <v>192</v>
      </c>
      <c r="C73" s="189"/>
      <c r="D73" s="189" t="s">
        <v>62</v>
      </c>
      <c r="E73" s="189"/>
      <c r="F73" s="189"/>
      <c r="G73" s="189">
        <f t="shared" ref="G73:K73" si="41">G70</f>
        <v>0</v>
      </c>
      <c r="H73" s="189">
        <f t="shared" si="41"/>
        <v>0</v>
      </c>
      <c r="I73" s="189">
        <f t="shared" si="41"/>
        <v>0</v>
      </c>
      <c r="J73" s="189">
        <f t="shared" si="41"/>
        <v>0</v>
      </c>
      <c r="K73" s="189">
        <f t="shared" si="41"/>
        <v>0</v>
      </c>
      <c r="L73" s="189" t="s">
        <v>62</v>
      </c>
      <c r="M73" s="150">
        <v>46022</v>
      </c>
      <c r="N73" s="150">
        <v>46022</v>
      </c>
      <c r="O73" s="156"/>
      <c r="P73" s="191" t="s">
        <v>62</v>
      </c>
      <c r="Q73" s="156"/>
      <c r="R73" s="156"/>
    </row>
    <row r="74" spans="1:19" ht="15" hidden="1" customHeight="1" x14ac:dyDescent="0.25">
      <c r="A74" s="332"/>
      <c r="B74" s="147" t="s">
        <v>193</v>
      </c>
      <c r="C74" s="189"/>
      <c r="D74" s="189"/>
      <c r="E74" s="189"/>
      <c r="F74" s="189"/>
      <c r="G74" s="189" t="s">
        <v>62</v>
      </c>
      <c r="H74" s="189"/>
      <c r="I74" s="189" t="s">
        <v>62</v>
      </c>
      <c r="J74" s="189"/>
      <c r="K74" s="189"/>
      <c r="L74" s="189" t="s">
        <v>62</v>
      </c>
      <c r="M74" s="150"/>
      <c r="N74" s="150"/>
      <c r="O74" s="191" t="s">
        <v>62</v>
      </c>
      <c r="P74" s="191" t="s">
        <v>62</v>
      </c>
      <c r="Q74" s="191" t="s">
        <v>62</v>
      </c>
      <c r="R74" s="191" t="s">
        <v>62</v>
      </c>
      <c r="S74" s="56"/>
    </row>
    <row r="75" spans="1:19" ht="38.65" hidden="1" customHeight="1" x14ac:dyDescent="0.2">
      <c r="A75" s="332"/>
      <c r="B75" s="148" t="s">
        <v>330</v>
      </c>
      <c r="C75" s="189"/>
      <c r="D75" s="189" t="s">
        <v>62</v>
      </c>
      <c r="E75" s="189"/>
      <c r="F75" s="189"/>
      <c r="G75" s="189">
        <f t="shared" ref="G75:K75" si="42">G70</f>
        <v>0</v>
      </c>
      <c r="H75" s="189">
        <f t="shared" si="42"/>
        <v>0</v>
      </c>
      <c r="I75" s="189">
        <f t="shared" si="42"/>
        <v>0</v>
      </c>
      <c r="J75" s="189">
        <f t="shared" si="42"/>
        <v>0</v>
      </c>
      <c r="K75" s="189">
        <f t="shared" si="42"/>
        <v>0</v>
      </c>
      <c r="L75" s="189" t="s">
        <v>62</v>
      </c>
      <c r="M75" s="150">
        <v>46022</v>
      </c>
      <c r="N75" s="150">
        <v>46022</v>
      </c>
      <c r="O75" s="156"/>
      <c r="P75" s="191" t="s">
        <v>62</v>
      </c>
      <c r="Q75" s="156"/>
      <c r="R75" s="156"/>
    </row>
    <row r="76" spans="1:19" ht="21" hidden="1" customHeight="1" x14ac:dyDescent="0.25">
      <c r="A76" s="332"/>
      <c r="B76" s="147" t="s">
        <v>71</v>
      </c>
      <c r="C76" s="189"/>
      <c r="D76" s="189"/>
      <c r="E76" s="189"/>
      <c r="F76" s="189"/>
      <c r="G76" s="189" t="s">
        <v>62</v>
      </c>
      <c r="H76" s="189"/>
      <c r="I76" s="189" t="s">
        <v>62</v>
      </c>
      <c r="J76" s="189"/>
      <c r="K76" s="189"/>
      <c r="L76" s="189" t="s">
        <v>62</v>
      </c>
      <c r="M76" s="150"/>
      <c r="N76" s="150"/>
      <c r="O76" s="191" t="s">
        <v>62</v>
      </c>
      <c r="P76" s="191" t="s">
        <v>62</v>
      </c>
      <c r="Q76" s="191" t="s">
        <v>62</v>
      </c>
      <c r="R76" s="191" t="s">
        <v>62</v>
      </c>
      <c r="S76" s="56"/>
    </row>
    <row r="77" spans="1:19" ht="21" hidden="1" customHeight="1" x14ac:dyDescent="0.2">
      <c r="A77" s="333"/>
      <c r="B77" s="148" t="s">
        <v>72</v>
      </c>
      <c r="C77" s="189"/>
      <c r="D77" s="189" t="s">
        <v>62</v>
      </c>
      <c r="E77" s="189"/>
      <c r="F77" s="189"/>
      <c r="G77" s="189">
        <f t="shared" ref="G77:K77" si="43">G70</f>
        <v>0</v>
      </c>
      <c r="H77" s="189">
        <f t="shared" si="43"/>
        <v>0</v>
      </c>
      <c r="I77" s="189">
        <f t="shared" si="43"/>
        <v>0</v>
      </c>
      <c r="J77" s="189">
        <f t="shared" si="43"/>
        <v>0</v>
      </c>
      <c r="K77" s="189">
        <f t="shared" si="43"/>
        <v>0</v>
      </c>
      <c r="L77" s="189" t="s">
        <v>62</v>
      </c>
      <c r="M77" s="150">
        <v>46022</v>
      </c>
      <c r="N77" s="150">
        <v>46022</v>
      </c>
      <c r="O77" s="156"/>
      <c r="P77" s="191" t="s">
        <v>62</v>
      </c>
      <c r="Q77" s="156"/>
      <c r="R77" s="156"/>
    </row>
    <row r="78" spans="1:19" s="56" customFormat="1" ht="74.45" hidden="1" customHeight="1" x14ac:dyDescent="0.25">
      <c r="A78" s="331" t="s">
        <v>162</v>
      </c>
      <c r="B78" s="137" t="s">
        <v>348</v>
      </c>
      <c r="C78" s="142" t="s">
        <v>191</v>
      </c>
      <c r="D78" s="141" t="s">
        <v>333</v>
      </c>
      <c r="E78" s="141" t="s">
        <v>320</v>
      </c>
      <c r="F78" s="142">
        <v>642</v>
      </c>
      <c r="G78" s="142"/>
      <c r="H78" s="142"/>
      <c r="I78" s="142"/>
      <c r="J78" s="142"/>
      <c r="K78" s="142">
        <f t="shared" ref="K78" si="44">G78</f>
        <v>0</v>
      </c>
      <c r="L78" s="142"/>
      <c r="M78" s="142" t="s">
        <v>62</v>
      </c>
      <c r="N78" s="142" t="s">
        <v>62</v>
      </c>
      <c r="O78" s="156"/>
      <c r="P78" s="156"/>
      <c r="Q78" s="156"/>
      <c r="R78" s="156"/>
    </row>
    <row r="79" spans="1:19" ht="15.75" hidden="1" x14ac:dyDescent="0.2">
      <c r="A79" s="332"/>
      <c r="B79" s="146" t="s">
        <v>70</v>
      </c>
      <c r="C79" s="189"/>
      <c r="D79" s="189" t="s">
        <v>62</v>
      </c>
      <c r="E79" s="189"/>
      <c r="F79" s="189"/>
      <c r="G79" s="189">
        <f t="shared" ref="G79:K79" si="45">G78</f>
        <v>0</v>
      </c>
      <c r="H79" s="189">
        <f t="shared" si="45"/>
        <v>0</v>
      </c>
      <c r="I79" s="189">
        <f t="shared" si="45"/>
        <v>0</v>
      </c>
      <c r="J79" s="189">
        <f t="shared" si="45"/>
        <v>0</v>
      </c>
      <c r="K79" s="189">
        <f t="shared" si="45"/>
        <v>0</v>
      </c>
      <c r="L79" s="189" t="s">
        <v>62</v>
      </c>
      <c r="M79" s="150">
        <v>46022</v>
      </c>
      <c r="N79" s="150">
        <v>46022</v>
      </c>
      <c r="O79" s="156"/>
      <c r="P79" s="191" t="s">
        <v>62</v>
      </c>
      <c r="Q79" s="156"/>
      <c r="R79" s="156"/>
    </row>
    <row r="80" spans="1:19" hidden="1" x14ac:dyDescent="0.25">
      <c r="A80" s="332"/>
      <c r="B80" s="147" t="s">
        <v>76</v>
      </c>
      <c r="C80" s="189"/>
      <c r="D80" s="189"/>
      <c r="E80" s="189"/>
      <c r="F80" s="189"/>
      <c r="G80" s="189" t="s">
        <v>62</v>
      </c>
      <c r="H80" s="189"/>
      <c r="I80" s="189" t="s">
        <v>62</v>
      </c>
      <c r="J80" s="189"/>
      <c r="K80" s="189"/>
      <c r="L80" s="189" t="s">
        <v>62</v>
      </c>
      <c r="M80" s="150"/>
      <c r="N80" s="150"/>
      <c r="O80" s="191" t="s">
        <v>62</v>
      </c>
      <c r="P80" s="191" t="s">
        <v>62</v>
      </c>
      <c r="Q80" s="191" t="s">
        <v>62</v>
      </c>
      <c r="R80" s="191" t="s">
        <v>62</v>
      </c>
      <c r="S80" s="56"/>
    </row>
    <row r="81" spans="1:19" ht="65.45" hidden="1" customHeight="1" x14ac:dyDescent="0.2">
      <c r="A81" s="332"/>
      <c r="B81" s="148" t="s">
        <v>192</v>
      </c>
      <c r="C81" s="189"/>
      <c r="D81" s="189" t="s">
        <v>62</v>
      </c>
      <c r="E81" s="189"/>
      <c r="F81" s="189"/>
      <c r="G81" s="189">
        <f t="shared" ref="G81:K81" si="46">G78</f>
        <v>0</v>
      </c>
      <c r="H81" s="189">
        <f t="shared" si="46"/>
        <v>0</v>
      </c>
      <c r="I81" s="189">
        <f t="shared" si="46"/>
        <v>0</v>
      </c>
      <c r="J81" s="189">
        <f t="shared" si="46"/>
        <v>0</v>
      </c>
      <c r="K81" s="189">
        <f t="shared" si="46"/>
        <v>0</v>
      </c>
      <c r="L81" s="189" t="s">
        <v>62</v>
      </c>
      <c r="M81" s="150">
        <v>46022</v>
      </c>
      <c r="N81" s="150">
        <v>46022</v>
      </c>
      <c r="O81" s="156"/>
      <c r="P81" s="191" t="s">
        <v>62</v>
      </c>
      <c r="Q81" s="156"/>
      <c r="R81" s="156"/>
    </row>
    <row r="82" spans="1:19" ht="15" hidden="1" customHeight="1" x14ac:dyDescent="0.25">
      <c r="A82" s="332"/>
      <c r="B82" s="147" t="s">
        <v>193</v>
      </c>
      <c r="C82" s="189"/>
      <c r="D82" s="189"/>
      <c r="E82" s="189"/>
      <c r="F82" s="189"/>
      <c r="G82" s="189" t="s">
        <v>62</v>
      </c>
      <c r="H82" s="189"/>
      <c r="I82" s="189" t="s">
        <v>62</v>
      </c>
      <c r="J82" s="189"/>
      <c r="K82" s="189"/>
      <c r="L82" s="189" t="s">
        <v>62</v>
      </c>
      <c r="M82" s="150"/>
      <c r="N82" s="150"/>
      <c r="O82" s="191" t="s">
        <v>62</v>
      </c>
      <c r="P82" s="191" t="s">
        <v>62</v>
      </c>
      <c r="Q82" s="191" t="s">
        <v>62</v>
      </c>
      <c r="R82" s="191" t="s">
        <v>62</v>
      </c>
      <c r="S82" s="56"/>
    </row>
    <row r="83" spans="1:19" ht="38.65" hidden="1" customHeight="1" x14ac:dyDescent="0.2">
      <c r="A83" s="332"/>
      <c r="B83" s="148" t="s">
        <v>330</v>
      </c>
      <c r="C83" s="189"/>
      <c r="D83" s="189" t="s">
        <v>62</v>
      </c>
      <c r="E83" s="189"/>
      <c r="F83" s="189"/>
      <c r="G83" s="189">
        <f t="shared" ref="G83:K83" si="47">G78</f>
        <v>0</v>
      </c>
      <c r="H83" s="189">
        <f t="shared" si="47"/>
        <v>0</v>
      </c>
      <c r="I83" s="189">
        <f t="shared" si="47"/>
        <v>0</v>
      </c>
      <c r="J83" s="189">
        <f t="shared" si="47"/>
        <v>0</v>
      </c>
      <c r="K83" s="189">
        <f t="shared" si="47"/>
        <v>0</v>
      </c>
      <c r="L83" s="189" t="s">
        <v>62</v>
      </c>
      <c r="M83" s="150">
        <v>46022</v>
      </c>
      <c r="N83" s="150">
        <v>46022</v>
      </c>
      <c r="O83" s="156"/>
      <c r="P83" s="191" t="s">
        <v>62</v>
      </c>
      <c r="Q83" s="156"/>
      <c r="R83" s="156"/>
    </row>
    <row r="84" spans="1:19" ht="21" hidden="1" customHeight="1" x14ac:dyDescent="0.25">
      <c r="A84" s="332"/>
      <c r="B84" s="147" t="s">
        <v>71</v>
      </c>
      <c r="C84" s="189"/>
      <c r="D84" s="189"/>
      <c r="E84" s="189"/>
      <c r="F84" s="189"/>
      <c r="G84" s="189" t="s">
        <v>62</v>
      </c>
      <c r="H84" s="189"/>
      <c r="I84" s="189" t="s">
        <v>62</v>
      </c>
      <c r="J84" s="189"/>
      <c r="K84" s="189"/>
      <c r="L84" s="189" t="s">
        <v>62</v>
      </c>
      <c r="M84" s="150"/>
      <c r="N84" s="150"/>
      <c r="O84" s="191" t="s">
        <v>62</v>
      </c>
      <c r="P84" s="191" t="s">
        <v>62</v>
      </c>
      <c r="Q84" s="191" t="s">
        <v>62</v>
      </c>
      <c r="R84" s="191" t="s">
        <v>62</v>
      </c>
      <c r="S84" s="56"/>
    </row>
    <row r="85" spans="1:19" ht="21" hidden="1" customHeight="1" x14ac:dyDescent="0.2">
      <c r="A85" s="333"/>
      <c r="B85" s="148" t="s">
        <v>72</v>
      </c>
      <c r="C85" s="189"/>
      <c r="D85" s="189" t="s">
        <v>62</v>
      </c>
      <c r="E85" s="189"/>
      <c r="F85" s="189"/>
      <c r="G85" s="189">
        <f t="shared" ref="G85:K85" si="48">G78</f>
        <v>0</v>
      </c>
      <c r="H85" s="189">
        <f t="shared" si="48"/>
        <v>0</v>
      </c>
      <c r="I85" s="189">
        <f t="shared" si="48"/>
        <v>0</v>
      </c>
      <c r="J85" s="189">
        <f t="shared" si="48"/>
        <v>0</v>
      </c>
      <c r="K85" s="189">
        <f t="shared" si="48"/>
        <v>0</v>
      </c>
      <c r="L85" s="189" t="s">
        <v>62</v>
      </c>
      <c r="M85" s="150">
        <v>46022</v>
      </c>
      <c r="N85" s="150">
        <v>46022</v>
      </c>
      <c r="O85" s="156"/>
      <c r="P85" s="191" t="s">
        <v>62</v>
      </c>
      <c r="Q85" s="156"/>
      <c r="R85" s="156"/>
    </row>
    <row r="86" spans="1:19" s="56" customFormat="1" ht="74.45" hidden="1" customHeight="1" x14ac:dyDescent="0.25">
      <c r="A86" s="331" t="s">
        <v>161</v>
      </c>
      <c r="B86" s="137" t="s">
        <v>348</v>
      </c>
      <c r="C86" s="142" t="s">
        <v>191</v>
      </c>
      <c r="D86" s="141" t="s">
        <v>333</v>
      </c>
      <c r="E86" s="141" t="s">
        <v>320</v>
      </c>
      <c r="F86" s="142">
        <v>642</v>
      </c>
      <c r="G86" s="142"/>
      <c r="H86" s="142"/>
      <c r="I86" s="142"/>
      <c r="J86" s="142"/>
      <c r="K86" s="142">
        <f t="shared" ref="K86" si="49">G86</f>
        <v>0</v>
      </c>
      <c r="L86" s="142"/>
      <c r="M86" s="142" t="s">
        <v>62</v>
      </c>
      <c r="N86" s="142" t="s">
        <v>62</v>
      </c>
      <c r="O86" s="156"/>
      <c r="P86" s="156"/>
      <c r="Q86" s="156"/>
      <c r="R86" s="156"/>
    </row>
    <row r="87" spans="1:19" ht="15.75" hidden="1" x14ac:dyDescent="0.2">
      <c r="A87" s="332"/>
      <c r="B87" s="146" t="s">
        <v>70</v>
      </c>
      <c r="C87" s="189"/>
      <c r="D87" s="189" t="s">
        <v>62</v>
      </c>
      <c r="E87" s="189"/>
      <c r="F87" s="189"/>
      <c r="G87" s="189">
        <f t="shared" ref="G87:K87" si="50">G86</f>
        <v>0</v>
      </c>
      <c r="H87" s="189">
        <f t="shared" si="50"/>
        <v>0</v>
      </c>
      <c r="I87" s="189">
        <f t="shared" si="50"/>
        <v>0</v>
      </c>
      <c r="J87" s="189">
        <f t="shared" si="50"/>
        <v>0</v>
      </c>
      <c r="K87" s="189">
        <f t="shared" si="50"/>
        <v>0</v>
      </c>
      <c r="L87" s="189" t="s">
        <v>62</v>
      </c>
      <c r="M87" s="150">
        <v>46022</v>
      </c>
      <c r="N87" s="150">
        <v>46022</v>
      </c>
      <c r="O87" s="156"/>
      <c r="P87" s="191" t="s">
        <v>62</v>
      </c>
      <c r="Q87" s="156"/>
      <c r="R87" s="156"/>
    </row>
    <row r="88" spans="1:19" hidden="1" x14ac:dyDescent="0.25">
      <c r="A88" s="332"/>
      <c r="B88" s="147" t="s">
        <v>76</v>
      </c>
      <c r="C88" s="189"/>
      <c r="D88" s="189"/>
      <c r="E88" s="189"/>
      <c r="F88" s="189"/>
      <c r="G88" s="189" t="s">
        <v>62</v>
      </c>
      <c r="H88" s="189"/>
      <c r="I88" s="189" t="s">
        <v>62</v>
      </c>
      <c r="J88" s="189"/>
      <c r="K88" s="189"/>
      <c r="L88" s="189" t="s">
        <v>62</v>
      </c>
      <c r="M88" s="150"/>
      <c r="N88" s="150"/>
      <c r="O88" s="191" t="s">
        <v>62</v>
      </c>
      <c r="P88" s="191" t="s">
        <v>62</v>
      </c>
      <c r="Q88" s="191" t="s">
        <v>62</v>
      </c>
      <c r="R88" s="191" t="s">
        <v>62</v>
      </c>
      <c r="S88" s="56"/>
    </row>
    <row r="89" spans="1:19" ht="65.45" hidden="1" customHeight="1" x14ac:dyDescent="0.2">
      <c r="A89" s="332"/>
      <c r="B89" s="148" t="s">
        <v>192</v>
      </c>
      <c r="C89" s="189"/>
      <c r="D89" s="189" t="s">
        <v>62</v>
      </c>
      <c r="E89" s="189"/>
      <c r="F89" s="189"/>
      <c r="G89" s="189">
        <f t="shared" ref="G89:K89" si="51">G86</f>
        <v>0</v>
      </c>
      <c r="H89" s="189">
        <f t="shared" si="51"/>
        <v>0</v>
      </c>
      <c r="I89" s="189">
        <f t="shared" si="51"/>
        <v>0</v>
      </c>
      <c r="J89" s="189">
        <f t="shared" si="51"/>
        <v>0</v>
      </c>
      <c r="K89" s="189">
        <f t="shared" si="51"/>
        <v>0</v>
      </c>
      <c r="L89" s="189" t="s">
        <v>62</v>
      </c>
      <c r="M89" s="150">
        <v>46022</v>
      </c>
      <c r="N89" s="150">
        <v>46022</v>
      </c>
      <c r="O89" s="156"/>
      <c r="P89" s="191" t="s">
        <v>62</v>
      </c>
      <c r="Q89" s="156"/>
      <c r="R89" s="156"/>
    </row>
    <row r="90" spans="1:19" ht="15" hidden="1" customHeight="1" x14ac:dyDescent="0.25">
      <c r="A90" s="332"/>
      <c r="B90" s="147" t="s">
        <v>193</v>
      </c>
      <c r="C90" s="189"/>
      <c r="D90" s="189"/>
      <c r="E90" s="189"/>
      <c r="F90" s="189"/>
      <c r="G90" s="189" t="s">
        <v>62</v>
      </c>
      <c r="H90" s="189"/>
      <c r="I90" s="189" t="s">
        <v>62</v>
      </c>
      <c r="J90" s="189"/>
      <c r="K90" s="189"/>
      <c r="L90" s="189" t="s">
        <v>62</v>
      </c>
      <c r="M90" s="150"/>
      <c r="N90" s="150"/>
      <c r="O90" s="191" t="s">
        <v>62</v>
      </c>
      <c r="P90" s="191" t="s">
        <v>62</v>
      </c>
      <c r="Q90" s="191" t="s">
        <v>62</v>
      </c>
      <c r="R90" s="191" t="s">
        <v>62</v>
      </c>
      <c r="S90" s="56"/>
    </row>
    <row r="91" spans="1:19" ht="38.65" hidden="1" customHeight="1" x14ac:dyDescent="0.2">
      <c r="A91" s="332"/>
      <c r="B91" s="148" t="s">
        <v>330</v>
      </c>
      <c r="C91" s="189"/>
      <c r="D91" s="189" t="s">
        <v>62</v>
      </c>
      <c r="E91" s="189"/>
      <c r="F91" s="189"/>
      <c r="G91" s="189">
        <f t="shared" ref="G91:K91" si="52">G86</f>
        <v>0</v>
      </c>
      <c r="H91" s="189">
        <f t="shared" si="52"/>
        <v>0</v>
      </c>
      <c r="I91" s="189">
        <f t="shared" si="52"/>
        <v>0</v>
      </c>
      <c r="J91" s="189">
        <f t="shared" si="52"/>
        <v>0</v>
      </c>
      <c r="K91" s="189">
        <f t="shared" si="52"/>
        <v>0</v>
      </c>
      <c r="L91" s="189" t="s">
        <v>62</v>
      </c>
      <c r="M91" s="150">
        <v>46022</v>
      </c>
      <c r="N91" s="150">
        <v>46022</v>
      </c>
      <c r="O91" s="156"/>
      <c r="P91" s="191" t="s">
        <v>62</v>
      </c>
      <c r="Q91" s="156"/>
      <c r="R91" s="156"/>
    </row>
    <row r="92" spans="1:19" ht="21" hidden="1" customHeight="1" x14ac:dyDescent="0.25">
      <c r="A92" s="332"/>
      <c r="B92" s="147" t="s">
        <v>71</v>
      </c>
      <c r="C92" s="189"/>
      <c r="D92" s="189"/>
      <c r="E92" s="189"/>
      <c r="F92" s="189"/>
      <c r="G92" s="189" t="s">
        <v>62</v>
      </c>
      <c r="H92" s="189"/>
      <c r="I92" s="189" t="s">
        <v>62</v>
      </c>
      <c r="J92" s="189"/>
      <c r="K92" s="189"/>
      <c r="L92" s="189" t="s">
        <v>62</v>
      </c>
      <c r="M92" s="150"/>
      <c r="N92" s="150"/>
      <c r="O92" s="191" t="s">
        <v>62</v>
      </c>
      <c r="P92" s="191" t="s">
        <v>62</v>
      </c>
      <c r="Q92" s="191" t="s">
        <v>62</v>
      </c>
      <c r="R92" s="191" t="s">
        <v>62</v>
      </c>
      <c r="S92" s="56"/>
    </row>
    <row r="93" spans="1:19" ht="21" hidden="1" customHeight="1" x14ac:dyDescent="0.2">
      <c r="A93" s="333"/>
      <c r="B93" s="148" t="s">
        <v>72</v>
      </c>
      <c r="C93" s="189"/>
      <c r="D93" s="189" t="s">
        <v>62</v>
      </c>
      <c r="E93" s="189"/>
      <c r="F93" s="189"/>
      <c r="G93" s="189">
        <f t="shared" ref="G93:K93" si="53">G86</f>
        <v>0</v>
      </c>
      <c r="H93" s="189">
        <f t="shared" si="53"/>
        <v>0</v>
      </c>
      <c r="I93" s="189">
        <f t="shared" si="53"/>
        <v>0</v>
      </c>
      <c r="J93" s="189">
        <f t="shared" si="53"/>
        <v>0</v>
      </c>
      <c r="K93" s="189">
        <f t="shared" si="53"/>
        <v>0</v>
      </c>
      <c r="L93" s="189" t="s">
        <v>62</v>
      </c>
      <c r="M93" s="150">
        <v>46022</v>
      </c>
      <c r="N93" s="150">
        <v>46022</v>
      </c>
      <c r="O93" s="156"/>
      <c r="P93" s="191" t="s">
        <v>62</v>
      </c>
      <c r="Q93" s="156"/>
      <c r="R93" s="156"/>
    </row>
    <row r="94" spans="1:19" s="56" customFormat="1" ht="74.45" hidden="1" customHeight="1" x14ac:dyDescent="0.25">
      <c r="A94" s="331" t="s">
        <v>160</v>
      </c>
      <c r="B94" s="137" t="s">
        <v>348</v>
      </c>
      <c r="C94" s="142" t="s">
        <v>191</v>
      </c>
      <c r="D94" s="141" t="s">
        <v>333</v>
      </c>
      <c r="E94" s="141" t="s">
        <v>320</v>
      </c>
      <c r="F94" s="142">
        <v>642</v>
      </c>
      <c r="G94" s="142"/>
      <c r="H94" s="142"/>
      <c r="I94" s="142"/>
      <c r="J94" s="142"/>
      <c r="K94" s="142">
        <f t="shared" ref="K94" si="54">G94</f>
        <v>0</v>
      </c>
      <c r="L94" s="142"/>
      <c r="M94" s="142" t="s">
        <v>62</v>
      </c>
      <c r="N94" s="142" t="s">
        <v>62</v>
      </c>
      <c r="O94" s="156"/>
      <c r="P94" s="156"/>
      <c r="Q94" s="156"/>
      <c r="R94" s="156"/>
    </row>
    <row r="95" spans="1:19" ht="15.75" hidden="1" x14ac:dyDescent="0.2">
      <c r="A95" s="332"/>
      <c r="B95" s="146" t="s">
        <v>70</v>
      </c>
      <c r="C95" s="189"/>
      <c r="D95" s="189" t="s">
        <v>62</v>
      </c>
      <c r="E95" s="189"/>
      <c r="F95" s="189"/>
      <c r="G95" s="189">
        <f t="shared" ref="G95:K95" si="55">G94</f>
        <v>0</v>
      </c>
      <c r="H95" s="189">
        <f t="shared" si="55"/>
        <v>0</v>
      </c>
      <c r="I95" s="189">
        <f t="shared" si="55"/>
        <v>0</v>
      </c>
      <c r="J95" s="189">
        <f t="shared" si="55"/>
        <v>0</v>
      </c>
      <c r="K95" s="189">
        <f t="shared" si="55"/>
        <v>0</v>
      </c>
      <c r="L95" s="189" t="s">
        <v>62</v>
      </c>
      <c r="M95" s="150">
        <v>46022</v>
      </c>
      <c r="N95" s="150">
        <v>46022</v>
      </c>
      <c r="O95" s="156"/>
      <c r="P95" s="191" t="s">
        <v>62</v>
      </c>
      <c r="Q95" s="156"/>
      <c r="R95" s="156"/>
    </row>
    <row r="96" spans="1:19" hidden="1" x14ac:dyDescent="0.25">
      <c r="A96" s="332"/>
      <c r="B96" s="147" t="s">
        <v>76</v>
      </c>
      <c r="C96" s="189"/>
      <c r="D96" s="189"/>
      <c r="E96" s="189"/>
      <c r="F96" s="189"/>
      <c r="G96" s="189" t="s">
        <v>62</v>
      </c>
      <c r="H96" s="189"/>
      <c r="I96" s="189" t="s">
        <v>62</v>
      </c>
      <c r="J96" s="189"/>
      <c r="K96" s="189"/>
      <c r="L96" s="189" t="s">
        <v>62</v>
      </c>
      <c r="M96" s="150"/>
      <c r="N96" s="150"/>
      <c r="O96" s="191" t="s">
        <v>62</v>
      </c>
      <c r="P96" s="191" t="s">
        <v>62</v>
      </c>
      <c r="Q96" s="191" t="s">
        <v>62</v>
      </c>
      <c r="R96" s="191" t="s">
        <v>62</v>
      </c>
      <c r="S96" s="56"/>
    </row>
    <row r="97" spans="1:19" ht="65.45" hidden="1" customHeight="1" x14ac:dyDescent="0.2">
      <c r="A97" s="332"/>
      <c r="B97" s="148" t="s">
        <v>192</v>
      </c>
      <c r="C97" s="189"/>
      <c r="D97" s="189" t="s">
        <v>62</v>
      </c>
      <c r="E97" s="189"/>
      <c r="F97" s="189"/>
      <c r="G97" s="189">
        <f t="shared" ref="G97:K97" si="56">G94</f>
        <v>0</v>
      </c>
      <c r="H97" s="189">
        <f t="shared" si="56"/>
        <v>0</v>
      </c>
      <c r="I97" s="189">
        <f t="shared" si="56"/>
        <v>0</v>
      </c>
      <c r="J97" s="189">
        <f t="shared" si="56"/>
        <v>0</v>
      </c>
      <c r="K97" s="189">
        <f t="shared" si="56"/>
        <v>0</v>
      </c>
      <c r="L97" s="189" t="s">
        <v>62</v>
      </c>
      <c r="M97" s="150">
        <v>46022</v>
      </c>
      <c r="N97" s="150">
        <v>46022</v>
      </c>
      <c r="O97" s="156"/>
      <c r="P97" s="191" t="s">
        <v>62</v>
      </c>
      <c r="Q97" s="156"/>
      <c r="R97" s="156"/>
    </row>
    <row r="98" spans="1:19" ht="15" hidden="1" customHeight="1" x14ac:dyDescent="0.25">
      <c r="A98" s="332"/>
      <c r="B98" s="147" t="s">
        <v>193</v>
      </c>
      <c r="C98" s="189"/>
      <c r="D98" s="189"/>
      <c r="E98" s="189"/>
      <c r="F98" s="189"/>
      <c r="G98" s="189" t="s">
        <v>62</v>
      </c>
      <c r="H98" s="189"/>
      <c r="I98" s="189" t="s">
        <v>62</v>
      </c>
      <c r="J98" s="189"/>
      <c r="K98" s="189"/>
      <c r="L98" s="189" t="s">
        <v>62</v>
      </c>
      <c r="M98" s="150"/>
      <c r="N98" s="150"/>
      <c r="O98" s="191" t="s">
        <v>62</v>
      </c>
      <c r="P98" s="191" t="s">
        <v>62</v>
      </c>
      <c r="Q98" s="191" t="s">
        <v>62</v>
      </c>
      <c r="R98" s="191" t="s">
        <v>62</v>
      </c>
      <c r="S98" s="56"/>
    </row>
    <row r="99" spans="1:19" ht="38.65" hidden="1" customHeight="1" x14ac:dyDescent="0.2">
      <c r="A99" s="332"/>
      <c r="B99" s="148" t="s">
        <v>330</v>
      </c>
      <c r="C99" s="189"/>
      <c r="D99" s="189" t="s">
        <v>62</v>
      </c>
      <c r="E99" s="189"/>
      <c r="F99" s="189"/>
      <c r="G99" s="189">
        <f t="shared" ref="G99:K99" si="57">G94</f>
        <v>0</v>
      </c>
      <c r="H99" s="189">
        <f t="shared" si="57"/>
        <v>0</v>
      </c>
      <c r="I99" s="189">
        <f t="shared" si="57"/>
        <v>0</v>
      </c>
      <c r="J99" s="189">
        <f t="shared" si="57"/>
        <v>0</v>
      </c>
      <c r="K99" s="189">
        <f t="shared" si="57"/>
        <v>0</v>
      </c>
      <c r="L99" s="189" t="s">
        <v>62</v>
      </c>
      <c r="M99" s="150">
        <v>46022</v>
      </c>
      <c r="N99" s="150">
        <v>46022</v>
      </c>
      <c r="O99" s="156"/>
      <c r="P99" s="191" t="s">
        <v>62</v>
      </c>
      <c r="Q99" s="156"/>
      <c r="R99" s="156"/>
    </row>
    <row r="100" spans="1:19" ht="21" hidden="1" customHeight="1" x14ac:dyDescent="0.25">
      <c r="A100" s="332"/>
      <c r="B100" s="147" t="s">
        <v>71</v>
      </c>
      <c r="C100" s="189"/>
      <c r="D100" s="189"/>
      <c r="E100" s="189"/>
      <c r="F100" s="189"/>
      <c r="G100" s="189" t="s">
        <v>62</v>
      </c>
      <c r="H100" s="189"/>
      <c r="I100" s="189" t="s">
        <v>62</v>
      </c>
      <c r="J100" s="189"/>
      <c r="K100" s="189"/>
      <c r="L100" s="189" t="s">
        <v>62</v>
      </c>
      <c r="M100" s="150"/>
      <c r="N100" s="150"/>
      <c r="O100" s="191" t="s">
        <v>62</v>
      </c>
      <c r="P100" s="191" t="s">
        <v>62</v>
      </c>
      <c r="Q100" s="191" t="s">
        <v>62</v>
      </c>
      <c r="R100" s="191" t="s">
        <v>62</v>
      </c>
      <c r="S100" s="56"/>
    </row>
    <row r="101" spans="1:19" ht="21" hidden="1" customHeight="1" x14ac:dyDescent="0.2">
      <c r="A101" s="333"/>
      <c r="B101" s="148" t="s">
        <v>72</v>
      </c>
      <c r="C101" s="189"/>
      <c r="D101" s="189" t="s">
        <v>62</v>
      </c>
      <c r="E101" s="189"/>
      <c r="F101" s="189"/>
      <c r="G101" s="189">
        <f t="shared" ref="G101:K101" si="58">G94</f>
        <v>0</v>
      </c>
      <c r="H101" s="189">
        <f t="shared" si="58"/>
        <v>0</v>
      </c>
      <c r="I101" s="189">
        <f t="shared" si="58"/>
        <v>0</v>
      </c>
      <c r="J101" s="189">
        <f t="shared" si="58"/>
        <v>0</v>
      </c>
      <c r="K101" s="189">
        <f t="shared" si="58"/>
        <v>0</v>
      </c>
      <c r="L101" s="189" t="s">
        <v>62</v>
      </c>
      <c r="M101" s="150">
        <v>46022</v>
      </c>
      <c r="N101" s="150">
        <v>46022</v>
      </c>
      <c r="O101" s="156"/>
      <c r="P101" s="191" t="s">
        <v>62</v>
      </c>
      <c r="Q101" s="156"/>
      <c r="R101" s="156"/>
    </row>
    <row r="102" spans="1:19" s="56" customFormat="1" ht="74.45" hidden="1" customHeight="1" x14ac:dyDescent="0.25">
      <c r="A102" s="331" t="s">
        <v>159</v>
      </c>
      <c r="B102" s="137" t="s">
        <v>348</v>
      </c>
      <c r="C102" s="142" t="s">
        <v>191</v>
      </c>
      <c r="D102" s="141" t="s">
        <v>333</v>
      </c>
      <c r="E102" s="141" t="s">
        <v>320</v>
      </c>
      <c r="F102" s="142">
        <v>642</v>
      </c>
      <c r="G102" s="142"/>
      <c r="H102" s="142"/>
      <c r="I102" s="142"/>
      <c r="J102" s="142"/>
      <c r="K102" s="142">
        <f t="shared" ref="K102" si="59">G102</f>
        <v>0</v>
      </c>
      <c r="L102" s="142"/>
      <c r="M102" s="142" t="s">
        <v>62</v>
      </c>
      <c r="N102" s="142" t="s">
        <v>62</v>
      </c>
      <c r="O102" s="156"/>
      <c r="P102" s="156"/>
      <c r="Q102" s="156"/>
      <c r="R102" s="156"/>
    </row>
    <row r="103" spans="1:19" ht="15.75" hidden="1" x14ac:dyDescent="0.2">
      <c r="A103" s="332"/>
      <c r="B103" s="146" t="s">
        <v>70</v>
      </c>
      <c r="C103" s="189"/>
      <c r="D103" s="189" t="s">
        <v>62</v>
      </c>
      <c r="E103" s="189"/>
      <c r="F103" s="189"/>
      <c r="G103" s="189">
        <f t="shared" ref="G103:K103" si="60">G102</f>
        <v>0</v>
      </c>
      <c r="H103" s="189">
        <f t="shared" si="60"/>
        <v>0</v>
      </c>
      <c r="I103" s="189">
        <f t="shared" si="60"/>
        <v>0</v>
      </c>
      <c r="J103" s="189">
        <f t="shared" si="60"/>
        <v>0</v>
      </c>
      <c r="K103" s="189">
        <f t="shared" si="60"/>
        <v>0</v>
      </c>
      <c r="L103" s="189" t="s">
        <v>62</v>
      </c>
      <c r="M103" s="150">
        <v>46022</v>
      </c>
      <c r="N103" s="150">
        <v>46022</v>
      </c>
      <c r="O103" s="156"/>
      <c r="P103" s="191" t="s">
        <v>62</v>
      </c>
      <c r="Q103" s="156"/>
      <c r="R103" s="156"/>
    </row>
    <row r="104" spans="1:19" hidden="1" x14ac:dyDescent="0.25">
      <c r="A104" s="332"/>
      <c r="B104" s="147" t="s">
        <v>76</v>
      </c>
      <c r="C104" s="189"/>
      <c r="D104" s="189"/>
      <c r="E104" s="189"/>
      <c r="F104" s="189"/>
      <c r="G104" s="189" t="s">
        <v>62</v>
      </c>
      <c r="H104" s="189"/>
      <c r="I104" s="189" t="s">
        <v>62</v>
      </c>
      <c r="J104" s="189"/>
      <c r="K104" s="189"/>
      <c r="L104" s="189" t="s">
        <v>62</v>
      </c>
      <c r="M104" s="150"/>
      <c r="N104" s="150"/>
      <c r="O104" s="191" t="s">
        <v>62</v>
      </c>
      <c r="P104" s="191" t="s">
        <v>62</v>
      </c>
      <c r="Q104" s="191" t="s">
        <v>62</v>
      </c>
      <c r="R104" s="191" t="s">
        <v>62</v>
      </c>
      <c r="S104" s="56"/>
    </row>
    <row r="105" spans="1:19" ht="65.45" hidden="1" customHeight="1" x14ac:dyDescent="0.2">
      <c r="A105" s="332"/>
      <c r="B105" s="148" t="s">
        <v>192</v>
      </c>
      <c r="C105" s="189"/>
      <c r="D105" s="189" t="s">
        <v>62</v>
      </c>
      <c r="E105" s="189"/>
      <c r="F105" s="189"/>
      <c r="G105" s="189">
        <f t="shared" ref="G105:K105" si="61">G102</f>
        <v>0</v>
      </c>
      <c r="H105" s="189">
        <f t="shared" si="61"/>
        <v>0</v>
      </c>
      <c r="I105" s="189">
        <f t="shared" si="61"/>
        <v>0</v>
      </c>
      <c r="J105" s="189">
        <f t="shared" si="61"/>
        <v>0</v>
      </c>
      <c r="K105" s="189">
        <f t="shared" si="61"/>
        <v>0</v>
      </c>
      <c r="L105" s="189" t="s">
        <v>62</v>
      </c>
      <c r="M105" s="150">
        <v>46022</v>
      </c>
      <c r="N105" s="150">
        <v>46022</v>
      </c>
      <c r="O105" s="156"/>
      <c r="P105" s="191" t="s">
        <v>62</v>
      </c>
      <c r="Q105" s="156"/>
      <c r="R105" s="156"/>
    </row>
    <row r="106" spans="1:19" ht="15" hidden="1" customHeight="1" x14ac:dyDescent="0.25">
      <c r="A106" s="332"/>
      <c r="B106" s="147" t="s">
        <v>193</v>
      </c>
      <c r="C106" s="189"/>
      <c r="D106" s="189"/>
      <c r="E106" s="189"/>
      <c r="F106" s="189"/>
      <c r="G106" s="189" t="s">
        <v>62</v>
      </c>
      <c r="H106" s="189"/>
      <c r="I106" s="189" t="s">
        <v>62</v>
      </c>
      <c r="J106" s="189"/>
      <c r="K106" s="189"/>
      <c r="L106" s="189" t="s">
        <v>62</v>
      </c>
      <c r="M106" s="150"/>
      <c r="N106" s="150"/>
      <c r="O106" s="191" t="s">
        <v>62</v>
      </c>
      <c r="P106" s="191" t="s">
        <v>62</v>
      </c>
      <c r="Q106" s="191" t="s">
        <v>62</v>
      </c>
      <c r="R106" s="191" t="s">
        <v>62</v>
      </c>
      <c r="S106" s="56"/>
    </row>
    <row r="107" spans="1:19" ht="38.65" hidden="1" customHeight="1" x14ac:dyDescent="0.2">
      <c r="A107" s="332"/>
      <c r="B107" s="148" t="s">
        <v>330</v>
      </c>
      <c r="C107" s="189"/>
      <c r="D107" s="189" t="s">
        <v>62</v>
      </c>
      <c r="E107" s="189"/>
      <c r="F107" s="189"/>
      <c r="G107" s="189">
        <f t="shared" ref="G107:K107" si="62">G102</f>
        <v>0</v>
      </c>
      <c r="H107" s="189">
        <f t="shared" si="62"/>
        <v>0</v>
      </c>
      <c r="I107" s="189">
        <f t="shared" si="62"/>
        <v>0</v>
      </c>
      <c r="J107" s="189">
        <f t="shared" si="62"/>
        <v>0</v>
      </c>
      <c r="K107" s="189">
        <f t="shared" si="62"/>
        <v>0</v>
      </c>
      <c r="L107" s="189" t="s">
        <v>62</v>
      </c>
      <c r="M107" s="150">
        <v>46022</v>
      </c>
      <c r="N107" s="150">
        <v>46022</v>
      </c>
      <c r="O107" s="156"/>
      <c r="P107" s="191" t="s">
        <v>62</v>
      </c>
      <c r="Q107" s="156"/>
      <c r="R107" s="156"/>
    </row>
    <row r="108" spans="1:19" ht="21" hidden="1" customHeight="1" x14ac:dyDescent="0.25">
      <c r="A108" s="332"/>
      <c r="B108" s="147" t="s">
        <v>71</v>
      </c>
      <c r="C108" s="189"/>
      <c r="D108" s="189"/>
      <c r="E108" s="189"/>
      <c r="F108" s="189"/>
      <c r="G108" s="189" t="s">
        <v>62</v>
      </c>
      <c r="H108" s="189"/>
      <c r="I108" s="189" t="s">
        <v>62</v>
      </c>
      <c r="J108" s="189"/>
      <c r="K108" s="189"/>
      <c r="L108" s="189" t="s">
        <v>62</v>
      </c>
      <c r="M108" s="150"/>
      <c r="N108" s="150"/>
      <c r="O108" s="191" t="s">
        <v>62</v>
      </c>
      <c r="P108" s="191" t="s">
        <v>62</v>
      </c>
      <c r="Q108" s="191" t="s">
        <v>62</v>
      </c>
      <c r="R108" s="191" t="s">
        <v>62</v>
      </c>
      <c r="S108" s="56"/>
    </row>
    <row r="109" spans="1:19" ht="21" hidden="1" customHeight="1" x14ac:dyDescent="0.2">
      <c r="A109" s="333"/>
      <c r="B109" s="148" t="s">
        <v>72</v>
      </c>
      <c r="C109" s="189"/>
      <c r="D109" s="189" t="s">
        <v>62</v>
      </c>
      <c r="E109" s="189"/>
      <c r="F109" s="189"/>
      <c r="G109" s="189">
        <f t="shared" ref="G109:K109" si="63">G102</f>
        <v>0</v>
      </c>
      <c r="H109" s="189">
        <f t="shared" si="63"/>
        <v>0</v>
      </c>
      <c r="I109" s="189">
        <f t="shared" si="63"/>
        <v>0</v>
      </c>
      <c r="J109" s="189">
        <f t="shared" si="63"/>
        <v>0</v>
      </c>
      <c r="K109" s="189">
        <f t="shared" si="63"/>
        <v>0</v>
      </c>
      <c r="L109" s="189" t="s">
        <v>62</v>
      </c>
      <c r="M109" s="150">
        <v>46022</v>
      </c>
      <c r="N109" s="150">
        <v>46022</v>
      </c>
      <c r="O109" s="156"/>
      <c r="P109" s="191" t="s">
        <v>62</v>
      </c>
      <c r="Q109" s="156"/>
      <c r="R109" s="156"/>
    </row>
    <row r="110" spans="1:19" s="56" customFormat="1" ht="74.45" hidden="1" customHeight="1" x14ac:dyDescent="0.25">
      <c r="A110" s="331" t="s">
        <v>158</v>
      </c>
      <c r="B110" s="137" t="s">
        <v>348</v>
      </c>
      <c r="C110" s="142" t="s">
        <v>191</v>
      </c>
      <c r="D110" s="141" t="s">
        <v>333</v>
      </c>
      <c r="E110" s="141" t="s">
        <v>320</v>
      </c>
      <c r="F110" s="142">
        <v>642</v>
      </c>
      <c r="G110" s="142"/>
      <c r="H110" s="142"/>
      <c r="I110" s="142"/>
      <c r="J110" s="142"/>
      <c r="K110" s="142">
        <f t="shared" ref="K110" si="64">G110</f>
        <v>0</v>
      </c>
      <c r="L110" s="142"/>
      <c r="M110" s="142" t="s">
        <v>62</v>
      </c>
      <c r="N110" s="142" t="s">
        <v>62</v>
      </c>
      <c r="O110" s="156"/>
      <c r="P110" s="156"/>
      <c r="Q110" s="156"/>
      <c r="R110" s="156"/>
    </row>
    <row r="111" spans="1:19" ht="15.75" hidden="1" x14ac:dyDescent="0.2">
      <c r="A111" s="332"/>
      <c r="B111" s="146" t="s">
        <v>70</v>
      </c>
      <c r="C111" s="189"/>
      <c r="D111" s="189" t="s">
        <v>62</v>
      </c>
      <c r="E111" s="189"/>
      <c r="F111" s="189"/>
      <c r="G111" s="189">
        <f t="shared" ref="G111:K111" si="65">G110</f>
        <v>0</v>
      </c>
      <c r="H111" s="189">
        <f t="shared" si="65"/>
        <v>0</v>
      </c>
      <c r="I111" s="189">
        <f t="shared" si="65"/>
        <v>0</v>
      </c>
      <c r="J111" s="189">
        <f t="shared" si="65"/>
        <v>0</v>
      </c>
      <c r="K111" s="189">
        <f t="shared" si="65"/>
        <v>0</v>
      </c>
      <c r="L111" s="189" t="s">
        <v>62</v>
      </c>
      <c r="M111" s="150">
        <v>46022</v>
      </c>
      <c r="N111" s="150">
        <v>46022</v>
      </c>
      <c r="O111" s="156"/>
      <c r="P111" s="191" t="s">
        <v>62</v>
      </c>
      <c r="Q111" s="156"/>
      <c r="R111" s="156"/>
    </row>
    <row r="112" spans="1:19" hidden="1" x14ac:dyDescent="0.25">
      <c r="A112" s="332"/>
      <c r="B112" s="147" t="s">
        <v>76</v>
      </c>
      <c r="C112" s="189"/>
      <c r="D112" s="189"/>
      <c r="E112" s="189"/>
      <c r="F112" s="189"/>
      <c r="G112" s="189" t="s">
        <v>62</v>
      </c>
      <c r="H112" s="189"/>
      <c r="I112" s="189" t="s">
        <v>62</v>
      </c>
      <c r="J112" s="189"/>
      <c r="K112" s="189"/>
      <c r="L112" s="189" t="s">
        <v>62</v>
      </c>
      <c r="M112" s="150"/>
      <c r="N112" s="150"/>
      <c r="O112" s="191" t="s">
        <v>62</v>
      </c>
      <c r="P112" s="191" t="s">
        <v>62</v>
      </c>
      <c r="Q112" s="191" t="s">
        <v>62</v>
      </c>
      <c r="R112" s="191" t="s">
        <v>62</v>
      </c>
      <c r="S112" s="56"/>
    </row>
    <row r="113" spans="1:19" ht="65.45" hidden="1" customHeight="1" x14ac:dyDescent="0.2">
      <c r="A113" s="332"/>
      <c r="B113" s="148" t="s">
        <v>192</v>
      </c>
      <c r="C113" s="189"/>
      <c r="D113" s="189" t="s">
        <v>62</v>
      </c>
      <c r="E113" s="189"/>
      <c r="F113" s="189"/>
      <c r="G113" s="189">
        <f t="shared" ref="G113:K113" si="66">G110</f>
        <v>0</v>
      </c>
      <c r="H113" s="189">
        <f t="shared" si="66"/>
        <v>0</v>
      </c>
      <c r="I113" s="189">
        <f t="shared" si="66"/>
        <v>0</v>
      </c>
      <c r="J113" s="189">
        <f t="shared" si="66"/>
        <v>0</v>
      </c>
      <c r="K113" s="189">
        <f t="shared" si="66"/>
        <v>0</v>
      </c>
      <c r="L113" s="189" t="s">
        <v>62</v>
      </c>
      <c r="M113" s="150">
        <v>46022</v>
      </c>
      <c r="N113" s="150">
        <v>46022</v>
      </c>
      <c r="O113" s="156"/>
      <c r="P113" s="191" t="s">
        <v>62</v>
      </c>
      <c r="Q113" s="156"/>
      <c r="R113" s="156"/>
    </row>
    <row r="114" spans="1:19" ht="15" hidden="1" customHeight="1" x14ac:dyDescent="0.25">
      <c r="A114" s="332"/>
      <c r="B114" s="147" t="s">
        <v>193</v>
      </c>
      <c r="C114" s="189"/>
      <c r="D114" s="189"/>
      <c r="E114" s="189"/>
      <c r="F114" s="189"/>
      <c r="G114" s="189" t="s">
        <v>62</v>
      </c>
      <c r="H114" s="189"/>
      <c r="I114" s="189" t="s">
        <v>62</v>
      </c>
      <c r="J114" s="189"/>
      <c r="K114" s="189"/>
      <c r="L114" s="189" t="s">
        <v>62</v>
      </c>
      <c r="M114" s="150"/>
      <c r="N114" s="150"/>
      <c r="O114" s="191" t="s">
        <v>62</v>
      </c>
      <c r="P114" s="191" t="s">
        <v>62</v>
      </c>
      <c r="Q114" s="191" t="s">
        <v>62</v>
      </c>
      <c r="R114" s="191" t="s">
        <v>62</v>
      </c>
      <c r="S114" s="56"/>
    </row>
    <row r="115" spans="1:19" ht="38.65" hidden="1" customHeight="1" x14ac:dyDescent="0.2">
      <c r="A115" s="332"/>
      <c r="B115" s="148" t="s">
        <v>330</v>
      </c>
      <c r="C115" s="189"/>
      <c r="D115" s="189" t="s">
        <v>62</v>
      </c>
      <c r="E115" s="189"/>
      <c r="F115" s="189"/>
      <c r="G115" s="189">
        <f t="shared" ref="G115:K115" si="67">G110</f>
        <v>0</v>
      </c>
      <c r="H115" s="189">
        <f t="shared" si="67"/>
        <v>0</v>
      </c>
      <c r="I115" s="189">
        <f t="shared" si="67"/>
        <v>0</v>
      </c>
      <c r="J115" s="189">
        <f t="shared" si="67"/>
        <v>0</v>
      </c>
      <c r="K115" s="189">
        <f t="shared" si="67"/>
        <v>0</v>
      </c>
      <c r="L115" s="189" t="s">
        <v>62</v>
      </c>
      <c r="M115" s="150">
        <v>46022</v>
      </c>
      <c r="N115" s="150">
        <v>46022</v>
      </c>
      <c r="O115" s="156"/>
      <c r="P115" s="191" t="s">
        <v>62</v>
      </c>
      <c r="Q115" s="156"/>
      <c r="R115" s="156"/>
    </row>
    <row r="116" spans="1:19" ht="21" hidden="1" customHeight="1" x14ac:dyDescent="0.25">
      <c r="A116" s="332"/>
      <c r="B116" s="147" t="s">
        <v>71</v>
      </c>
      <c r="C116" s="189"/>
      <c r="D116" s="189"/>
      <c r="E116" s="189"/>
      <c r="F116" s="189"/>
      <c r="G116" s="189" t="s">
        <v>62</v>
      </c>
      <c r="H116" s="189"/>
      <c r="I116" s="189" t="s">
        <v>62</v>
      </c>
      <c r="J116" s="189"/>
      <c r="K116" s="189"/>
      <c r="L116" s="189" t="s">
        <v>62</v>
      </c>
      <c r="M116" s="150"/>
      <c r="N116" s="150"/>
      <c r="O116" s="191" t="s">
        <v>62</v>
      </c>
      <c r="P116" s="191" t="s">
        <v>62</v>
      </c>
      <c r="Q116" s="191" t="s">
        <v>62</v>
      </c>
      <c r="R116" s="191" t="s">
        <v>62</v>
      </c>
      <c r="S116" s="56"/>
    </row>
    <row r="117" spans="1:19" ht="21" hidden="1" customHeight="1" x14ac:dyDescent="0.2">
      <c r="A117" s="333"/>
      <c r="B117" s="148" t="s">
        <v>72</v>
      </c>
      <c r="C117" s="189"/>
      <c r="D117" s="189" t="s">
        <v>62</v>
      </c>
      <c r="E117" s="189"/>
      <c r="F117" s="189"/>
      <c r="G117" s="189">
        <f t="shared" ref="G117:K117" si="68">G110</f>
        <v>0</v>
      </c>
      <c r="H117" s="189">
        <f t="shared" si="68"/>
        <v>0</v>
      </c>
      <c r="I117" s="189">
        <f t="shared" si="68"/>
        <v>0</v>
      </c>
      <c r="J117" s="189">
        <f t="shared" si="68"/>
        <v>0</v>
      </c>
      <c r="K117" s="189">
        <f t="shared" si="68"/>
        <v>0</v>
      </c>
      <c r="L117" s="189" t="s">
        <v>62</v>
      </c>
      <c r="M117" s="150">
        <v>46022</v>
      </c>
      <c r="N117" s="150">
        <v>46022</v>
      </c>
      <c r="O117" s="156"/>
      <c r="P117" s="191" t="s">
        <v>62</v>
      </c>
      <c r="Q117" s="156"/>
      <c r="R117" s="156"/>
    </row>
    <row r="118" spans="1:19" s="56" customFormat="1" ht="74.45" hidden="1" customHeight="1" x14ac:dyDescent="0.25">
      <c r="A118" s="331" t="s">
        <v>157</v>
      </c>
      <c r="B118" s="137" t="s">
        <v>348</v>
      </c>
      <c r="C118" s="142" t="s">
        <v>191</v>
      </c>
      <c r="D118" s="141" t="s">
        <v>333</v>
      </c>
      <c r="E118" s="141" t="s">
        <v>320</v>
      </c>
      <c r="F118" s="142">
        <v>642</v>
      </c>
      <c r="G118" s="142"/>
      <c r="H118" s="142"/>
      <c r="I118" s="142"/>
      <c r="J118" s="142"/>
      <c r="K118" s="142">
        <f t="shared" ref="K118" si="69">G118</f>
        <v>0</v>
      </c>
      <c r="L118" s="142"/>
      <c r="M118" s="142" t="s">
        <v>62</v>
      </c>
      <c r="N118" s="142" t="s">
        <v>62</v>
      </c>
      <c r="O118" s="156"/>
      <c r="P118" s="156"/>
      <c r="Q118" s="156"/>
      <c r="R118" s="156"/>
    </row>
    <row r="119" spans="1:19" ht="15.75" hidden="1" x14ac:dyDescent="0.2">
      <c r="A119" s="332"/>
      <c r="B119" s="146" t="s">
        <v>70</v>
      </c>
      <c r="C119" s="189"/>
      <c r="D119" s="189" t="s">
        <v>62</v>
      </c>
      <c r="E119" s="189"/>
      <c r="F119" s="189"/>
      <c r="G119" s="189">
        <f t="shared" ref="G119:K119" si="70">G118</f>
        <v>0</v>
      </c>
      <c r="H119" s="189">
        <f t="shared" si="70"/>
        <v>0</v>
      </c>
      <c r="I119" s="189">
        <f t="shared" si="70"/>
        <v>0</v>
      </c>
      <c r="J119" s="189">
        <f t="shared" si="70"/>
        <v>0</v>
      </c>
      <c r="K119" s="189">
        <f t="shared" si="70"/>
        <v>0</v>
      </c>
      <c r="L119" s="189" t="s">
        <v>62</v>
      </c>
      <c r="M119" s="150">
        <v>46022</v>
      </c>
      <c r="N119" s="150">
        <v>46022</v>
      </c>
      <c r="O119" s="156"/>
      <c r="P119" s="191" t="s">
        <v>62</v>
      </c>
      <c r="Q119" s="156"/>
      <c r="R119" s="156"/>
    </row>
    <row r="120" spans="1:19" hidden="1" x14ac:dyDescent="0.25">
      <c r="A120" s="332"/>
      <c r="B120" s="147" t="s">
        <v>76</v>
      </c>
      <c r="C120" s="189"/>
      <c r="D120" s="189"/>
      <c r="E120" s="189"/>
      <c r="F120" s="189"/>
      <c r="G120" s="189" t="s">
        <v>62</v>
      </c>
      <c r="H120" s="189"/>
      <c r="I120" s="189" t="s">
        <v>62</v>
      </c>
      <c r="J120" s="189"/>
      <c r="K120" s="189"/>
      <c r="L120" s="189" t="s">
        <v>62</v>
      </c>
      <c r="M120" s="150"/>
      <c r="N120" s="150"/>
      <c r="O120" s="191" t="s">
        <v>62</v>
      </c>
      <c r="P120" s="191" t="s">
        <v>62</v>
      </c>
      <c r="Q120" s="191" t="s">
        <v>62</v>
      </c>
      <c r="R120" s="191" t="s">
        <v>62</v>
      </c>
      <c r="S120" s="56"/>
    </row>
    <row r="121" spans="1:19" ht="65.45" hidden="1" customHeight="1" x14ac:dyDescent="0.2">
      <c r="A121" s="332"/>
      <c r="B121" s="148" t="s">
        <v>192</v>
      </c>
      <c r="C121" s="189"/>
      <c r="D121" s="189" t="s">
        <v>62</v>
      </c>
      <c r="E121" s="189"/>
      <c r="F121" s="189"/>
      <c r="G121" s="189">
        <f t="shared" ref="G121:K121" si="71">G118</f>
        <v>0</v>
      </c>
      <c r="H121" s="189">
        <f t="shared" si="71"/>
        <v>0</v>
      </c>
      <c r="I121" s="189">
        <f t="shared" si="71"/>
        <v>0</v>
      </c>
      <c r="J121" s="189">
        <f t="shared" si="71"/>
        <v>0</v>
      </c>
      <c r="K121" s="189">
        <f t="shared" si="71"/>
        <v>0</v>
      </c>
      <c r="L121" s="189" t="s">
        <v>62</v>
      </c>
      <c r="M121" s="150">
        <v>46022</v>
      </c>
      <c r="N121" s="150">
        <v>46022</v>
      </c>
      <c r="O121" s="156"/>
      <c r="P121" s="191" t="s">
        <v>62</v>
      </c>
      <c r="Q121" s="156"/>
      <c r="R121" s="156"/>
    </row>
    <row r="122" spans="1:19" ht="15" hidden="1" customHeight="1" x14ac:dyDescent="0.25">
      <c r="A122" s="332"/>
      <c r="B122" s="147" t="s">
        <v>193</v>
      </c>
      <c r="C122" s="189"/>
      <c r="D122" s="189"/>
      <c r="E122" s="189"/>
      <c r="F122" s="189"/>
      <c r="G122" s="189" t="s">
        <v>62</v>
      </c>
      <c r="H122" s="189"/>
      <c r="I122" s="189" t="s">
        <v>62</v>
      </c>
      <c r="J122" s="189"/>
      <c r="K122" s="189"/>
      <c r="L122" s="189" t="s">
        <v>62</v>
      </c>
      <c r="M122" s="150"/>
      <c r="N122" s="150"/>
      <c r="O122" s="191" t="s">
        <v>62</v>
      </c>
      <c r="P122" s="191" t="s">
        <v>62</v>
      </c>
      <c r="Q122" s="191" t="s">
        <v>62</v>
      </c>
      <c r="R122" s="191" t="s">
        <v>62</v>
      </c>
      <c r="S122" s="56"/>
    </row>
    <row r="123" spans="1:19" ht="38.65" hidden="1" customHeight="1" x14ac:dyDescent="0.2">
      <c r="A123" s="332"/>
      <c r="B123" s="148" t="s">
        <v>330</v>
      </c>
      <c r="C123" s="189"/>
      <c r="D123" s="189" t="s">
        <v>62</v>
      </c>
      <c r="E123" s="189"/>
      <c r="F123" s="189"/>
      <c r="G123" s="189">
        <f t="shared" ref="G123:K123" si="72">G118</f>
        <v>0</v>
      </c>
      <c r="H123" s="189">
        <f t="shared" si="72"/>
        <v>0</v>
      </c>
      <c r="I123" s="189">
        <f t="shared" si="72"/>
        <v>0</v>
      </c>
      <c r="J123" s="189">
        <f t="shared" si="72"/>
        <v>0</v>
      </c>
      <c r="K123" s="189">
        <f t="shared" si="72"/>
        <v>0</v>
      </c>
      <c r="L123" s="189" t="s">
        <v>62</v>
      </c>
      <c r="M123" s="150">
        <v>46022</v>
      </c>
      <c r="N123" s="150">
        <v>46022</v>
      </c>
      <c r="O123" s="156"/>
      <c r="P123" s="191" t="s">
        <v>62</v>
      </c>
      <c r="Q123" s="156"/>
      <c r="R123" s="156"/>
    </row>
    <row r="124" spans="1:19" ht="21" hidden="1" customHeight="1" x14ac:dyDescent="0.25">
      <c r="A124" s="332"/>
      <c r="B124" s="147" t="s">
        <v>71</v>
      </c>
      <c r="C124" s="189"/>
      <c r="D124" s="189"/>
      <c r="E124" s="189"/>
      <c r="F124" s="189"/>
      <c r="G124" s="189" t="s">
        <v>62</v>
      </c>
      <c r="H124" s="189"/>
      <c r="I124" s="189" t="s">
        <v>62</v>
      </c>
      <c r="J124" s="189"/>
      <c r="K124" s="189"/>
      <c r="L124" s="189" t="s">
        <v>62</v>
      </c>
      <c r="M124" s="150"/>
      <c r="N124" s="150"/>
      <c r="O124" s="191" t="s">
        <v>62</v>
      </c>
      <c r="P124" s="191" t="s">
        <v>62</v>
      </c>
      <c r="Q124" s="191" t="s">
        <v>62</v>
      </c>
      <c r="R124" s="191" t="s">
        <v>62</v>
      </c>
      <c r="S124" s="56"/>
    </row>
    <row r="125" spans="1:19" ht="21" hidden="1" customHeight="1" x14ac:dyDescent="0.2">
      <c r="A125" s="333"/>
      <c r="B125" s="148" t="s">
        <v>72</v>
      </c>
      <c r="C125" s="189"/>
      <c r="D125" s="189" t="s">
        <v>62</v>
      </c>
      <c r="E125" s="189"/>
      <c r="F125" s="189"/>
      <c r="G125" s="189">
        <f t="shared" ref="G125:K125" si="73">G118</f>
        <v>0</v>
      </c>
      <c r="H125" s="189">
        <f t="shared" si="73"/>
        <v>0</v>
      </c>
      <c r="I125" s="189">
        <f t="shared" si="73"/>
        <v>0</v>
      </c>
      <c r="J125" s="189">
        <f t="shared" si="73"/>
        <v>0</v>
      </c>
      <c r="K125" s="189">
        <f t="shared" si="73"/>
        <v>0</v>
      </c>
      <c r="L125" s="189" t="s">
        <v>62</v>
      </c>
      <c r="M125" s="150">
        <v>46022</v>
      </c>
      <c r="N125" s="150">
        <v>46022</v>
      </c>
      <c r="O125" s="156"/>
      <c r="P125" s="191" t="s">
        <v>62</v>
      </c>
      <c r="Q125" s="156"/>
      <c r="R125" s="156"/>
    </row>
    <row r="126" spans="1:19" s="56" customFormat="1" ht="74.45" hidden="1" customHeight="1" x14ac:dyDescent="0.25">
      <c r="A126" s="331" t="s">
        <v>156</v>
      </c>
      <c r="B126" s="137" t="s">
        <v>348</v>
      </c>
      <c r="C126" s="142" t="s">
        <v>191</v>
      </c>
      <c r="D126" s="141" t="s">
        <v>333</v>
      </c>
      <c r="E126" s="141" t="s">
        <v>320</v>
      </c>
      <c r="F126" s="142">
        <v>642</v>
      </c>
      <c r="G126" s="142"/>
      <c r="H126" s="142"/>
      <c r="I126" s="142"/>
      <c r="J126" s="142"/>
      <c r="K126" s="142">
        <f t="shared" ref="K126" si="74">G126</f>
        <v>0</v>
      </c>
      <c r="L126" s="142"/>
      <c r="M126" s="142" t="s">
        <v>62</v>
      </c>
      <c r="N126" s="142" t="s">
        <v>62</v>
      </c>
      <c r="O126" s="156"/>
      <c r="P126" s="156"/>
      <c r="Q126" s="156"/>
      <c r="R126" s="156"/>
    </row>
    <row r="127" spans="1:19" ht="15.75" hidden="1" x14ac:dyDescent="0.2">
      <c r="A127" s="332"/>
      <c r="B127" s="146" t="s">
        <v>70</v>
      </c>
      <c r="C127" s="189"/>
      <c r="D127" s="189" t="s">
        <v>62</v>
      </c>
      <c r="E127" s="189"/>
      <c r="F127" s="189"/>
      <c r="G127" s="189">
        <f t="shared" ref="G127:K127" si="75">G126</f>
        <v>0</v>
      </c>
      <c r="H127" s="189">
        <f t="shared" si="75"/>
        <v>0</v>
      </c>
      <c r="I127" s="189">
        <f t="shared" si="75"/>
        <v>0</v>
      </c>
      <c r="J127" s="189">
        <f t="shared" si="75"/>
        <v>0</v>
      </c>
      <c r="K127" s="189">
        <f t="shared" si="75"/>
        <v>0</v>
      </c>
      <c r="L127" s="189" t="s">
        <v>62</v>
      </c>
      <c r="M127" s="150">
        <v>46022</v>
      </c>
      <c r="N127" s="150">
        <v>46022</v>
      </c>
      <c r="O127" s="156"/>
      <c r="P127" s="191" t="s">
        <v>62</v>
      </c>
      <c r="Q127" s="156"/>
      <c r="R127" s="156"/>
    </row>
    <row r="128" spans="1:19" hidden="1" x14ac:dyDescent="0.25">
      <c r="A128" s="332"/>
      <c r="B128" s="147" t="s">
        <v>76</v>
      </c>
      <c r="C128" s="189"/>
      <c r="D128" s="189"/>
      <c r="E128" s="189"/>
      <c r="F128" s="189"/>
      <c r="G128" s="189" t="s">
        <v>62</v>
      </c>
      <c r="H128" s="189"/>
      <c r="I128" s="189" t="s">
        <v>62</v>
      </c>
      <c r="J128" s="189"/>
      <c r="K128" s="189"/>
      <c r="L128" s="189" t="s">
        <v>62</v>
      </c>
      <c r="M128" s="150"/>
      <c r="N128" s="150"/>
      <c r="O128" s="191" t="s">
        <v>62</v>
      </c>
      <c r="P128" s="191" t="s">
        <v>62</v>
      </c>
      <c r="Q128" s="191" t="s">
        <v>62</v>
      </c>
      <c r="R128" s="191" t="s">
        <v>62</v>
      </c>
      <c r="S128" s="56"/>
    </row>
    <row r="129" spans="1:19" ht="65.45" hidden="1" customHeight="1" x14ac:dyDescent="0.2">
      <c r="A129" s="332"/>
      <c r="B129" s="148" t="s">
        <v>192</v>
      </c>
      <c r="C129" s="189"/>
      <c r="D129" s="189" t="s">
        <v>62</v>
      </c>
      <c r="E129" s="189"/>
      <c r="F129" s="189"/>
      <c r="G129" s="189">
        <f t="shared" ref="G129:K129" si="76">G126</f>
        <v>0</v>
      </c>
      <c r="H129" s="189">
        <f t="shared" si="76"/>
        <v>0</v>
      </c>
      <c r="I129" s="189">
        <f t="shared" si="76"/>
        <v>0</v>
      </c>
      <c r="J129" s="189">
        <f t="shared" si="76"/>
        <v>0</v>
      </c>
      <c r="K129" s="189">
        <f t="shared" si="76"/>
        <v>0</v>
      </c>
      <c r="L129" s="189" t="s">
        <v>62</v>
      </c>
      <c r="M129" s="150">
        <v>46022</v>
      </c>
      <c r="N129" s="150">
        <v>46022</v>
      </c>
      <c r="O129" s="156"/>
      <c r="P129" s="191" t="s">
        <v>62</v>
      </c>
      <c r="Q129" s="156"/>
      <c r="R129" s="156"/>
    </row>
    <row r="130" spans="1:19" ht="15" hidden="1" customHeight="1" x14ac:dyDescent="0.25">
      <c r="A130" s="332"/>
      <c r="B130" s="147" t="s">
        <v>193</v>
      </c>
      <c r="C130" s="189"/>
      <c r="D130" s="189"/>
      <c r="E130" s="189"/>
      <c r="F130" s="189"/>
      <c r="G130" s="189" t="s">
        <v>62</v>
      </c>
      <c r="H130" s="189"/>
      <c r="I130" s="189" t="s">
        <v>62</v>
      </c>
      <c r="J130" s="189"/>
      <c r="K130" s="189"/>
      <c r="L130" s="189" t="s">
        <v>62</v>
      </c>
      <c r="M130" s="150"/>
      <c r="N130" s="150"/>
      <c r="O130" s="191" t="s">
        <v>62</v>
      </c>
      <c r="P130" s="191" t="s">
        <v>62</v>
      </c>
      <c r="Q130" s="191" t="s">
        <v>62</v>
      </c>
      <c r="R130" s="191" t="s">
        <v>62</v>
      </c>
      <c r="S130" s="56"/>
    </row>
    <row r="131" spans="1:19" ht="38.65" hidden="1" customHeight="1" x14ac:dyDescent="0.2">
      <c r="A131" s="332"/>
      <c r="B131" s="148" t="s">
        <v>330</v>
      </c>
      <c r="C131" s="189"/>
      <c r="D131" s="189" t="s">
        <v>62</v>
      </c>
      <c r="E131" s="189"/>
      <c r="F131" s="189"/>
      <c r="G131" s="189">
        <f t="shared" ref="G131:K131" si="77">G126</f>
        <v>0</v>
      </c>
      <c r="H131" s="189">
        <f t="shared" si="77"/>
        <v>0</v>
      </c>
      <c r="I131" s="189">
        <f t="shared" si="77"/>
        <v>0</v>
      </c>
      <c r="J131" s="189">
        <f t="shared" si="77"/>
        <v>0</v>
      </c>
      <c r="K131" s="189">
        <f t="shared" si="77"/>
        <v>0</v>
      </c>
      <c r="L131" s="189" t="s">
        <v>62</v>
      </c>
      <c r="M131" s="150">
        <v>46022</v>
      </c>
      <c r="N131" s="150">
        <v>46022</v>
      </c>
      <c r="O131" s="156"/>
      <c r="P131" s="191" t="s">
        <v>62</v>
      </c>
      <c r="Q131" s="156"/>
      <c r="R131" s="156"/>
    </row>
    <row r="132" spans="1:19" ht="21" hidden="1" customHeight="1" x14ac:dyDescent="0.25">
      <c r="A132" s="332"/>
      <c r="B132" s="147" t="s">
        <v>71</v>
      </c>
      <c r="C132" s="189"/>
      <c r="D132" s="189"/>
      <c r="E132" s="189"/>
      <c r="F132" s="189"/>
      <c r="G132" s="189" t="s">
        <v>62</v>
      </c>
      <c r="H132" s="189"/>
      <c r="I132" s="189" t="s">
        <v>62</v>
      </c>
      <c r="J132" s="189"/>
      <c r="K132" s="189"/>
      <c r="L132" s="189" t="s">
        <v>62</v>
      </c>
      <c r="M132" s="150"/>
      <c r="N132" s="150"/>
      <c r="O132" s="191" t="s">
        <v>62</v>
      </c>
      <c r="P132" s="191" t="s">
        <v>62</v>
      </c>
      <c r="Q132" s="191" t="s">
        <v>62</v>
      </c>
      <c r="R132" s="191" t="s">
        <v>62</v>
      </c>
      <c r="S132" s="56"/>
    </row>
    <row r="133" spans="1:19" ht="21" hidden="1" customHeight="1" x14ac:dyDescent="0.2">
      <c r="A133" s="333"/>
      <c r="B133" s="148" t="s">
        <v>72</v>
      </c>
      <c r="C133" s="189"/>
      <c r="D133" s="189" t="s">
        <v>62</v>
      </c>
      <c r="E133" s="189"/>
      <c r="F133" s="189"/>
      <c r="G133" s="189">
        <f t="shared" ref="G133:K133" si="78">G126</f>
        <v>0</v>
      </c>
      <c r="H133" s="189">
        <f t="shared" si="78"/>
        <v>0</v>
      </c>
      <c r="I133" s="189">
        <f t="shared" si="78"/>
        <v>0</v>
      </c>
      <c r="J133" s="189">
        <f t="shared" si="78"/>
        <v>0</v>
      </c>
      <c r="K133" s="189">
        <f t="shared" si="78"/>
        <v>0</v>
      </c>
      <c r="L133" s="189" t="s">
        <v>62</v>
      </c>
      <c r="M133" s="150">
        <v>46022</v>
      </c>
      <c r="N133" s="150">
        <v>46022</v>
      </c>
      <c r="O133" s="156"/>
      <c r="P133" s="191" t="s">
        <v>62</v>
      </c>
      <c r="Q133" s="156"/>
      <c r="R133" s="156"/>
    </row>
    <row r="134" spans="1:19" s="56" customFormat="1" ht="74.45" hidden="1" customHeight="1" x14ac:dyDescent="0.25">
      <c r="A134" s="331" t="s">
        <v>155</v>
      </c>
      <c r="B134" s="137" t="s">
        <v>348</v>
      </c>
      <c r="C134" s="142" t="s">
        <v>191</v>
      </c>
      <c r="D134" s="141" t="s">
        <v>333</v>
      </c>
      <c r="E134" s="141" t="s">
        <v>320</v>
      </c>
      <c r="F134" s="142">
        <v>642</v>
      </c>
      <c r="G134" s="142"/>
      <c r="H134" s="142"/>
      <c r="I134" s="142"/>
      <c r="J134" s="142"/>
      <c r="K134" s="142">
        <f t="shared" ref="K134" si="79">G134</f>
        <v>0</v>
      </c>
      <c r="L134" s="142"/>
      <c r="M134" s="142" t="s">
        <v>62</v>
      </c>
      <c r="N134" s="142" t="s">
        <v>62</v>
      </c>
      <c r="O134" s="156"/>
      <c r="P134" s="156"/>
      <c r="Q134" s="156"/>
      <c r="R134" s="156"/>
    </row>
    <row r="135" spans="1:19" ht="15.75" hidden="1" x14ac:dyDescent="0.2">
      <c r="A135" s="332"/>
      <c r="B135" s="146" t="s">
        <v>70</v>
      </c>
      <c r="C135" s="189"/>
      <c r="D135" s="189" t="s">
        <v>62</v>
      </c>
      <c r="E135" s="189"/>
      <c r="F135" s="189"/>
      <c r="G135" s="189">
        <f t="shared" ref="G135:K135" si="80">G134</f>
        <v>0</v>
      </c>
      <c r="H135" s="189">
        <f t="shared" si="80"/>
        <v>0</v>
      </c>
      <c r="I135" s="189">
        <f t="shared" si="80"/>
        <v>0</v>
      </c>
      <c r="J135" s="189">
        <f t="shared" si="80"/>
        <v>0</v>
      </c>
      <c r="K135" s="189">
        <f t="shared" si="80"/>
        <v>0</v>
      </c>
      <c r="L135" s="189" t="s">
        <v>62</v>
      </c>
      <c r="M135" s="150">
        <v>46022</v>
      </c>
      <c r="N135" s="150">
        <v>46022</v>
      </c>
      <c r="O135" s="156"/>
      <c r="P135" s="191" t="s">
        <v>62</v>
      </c>
      <c r="Q135" s="156"/>
      <c r="R135" s="156"/>
    </row>
    <row r="136" spans="1:19" hidden="1" x14ac:dyDescent="0.25">
      <c r="A136" s="332"/>
      <c r="B136" s="147" t="s">
        <v>76</v>
      </c>
      <c r="C136" s="189"/>
      <c r="D136" s="189"/>
      <c r="E136" s="189"/>
      <c r="F136" s="189"/>
      <c r="G136" s="189" t="s">
        <v>62</v>
      </c>
      <c r="H136" s="189"/>
      <c r="I136" s="189" t="s">
        <v>62</v>
      </c>
      <c r="J136" s="189"/>
      <c r="K136" s="189"/>
      <c r="L136" s="189" t="s">
        <v>62</v>
      </c>
      <c r="M136" s="150"/>
      <c r="N136" s="150"/>
      <c r="O136" s="191" t="s">
        <v>62</v>
      </c>
      <c r="P136" s="191" t="s">
        <v>62</v>
      </c>
      <c r="Q136" s="191" t="s">
        <v>62</v>
      </c>
      <c r="R136" s="191" t="s">
        <v>62</v>
      </c>
      <c r="S136" s="56"/>
    </row>
    <row r="137" spans="1:19" ht="65.45" hidden="1" customHeight="1" x14ac:dyDescent="0.2">
      <c r="A137" s="332"/>
      <c r="B137" s="148" t="s">
        <v>192</v>
      </c>
      <c r="C137" s="189"/>
      <c r="D137" s="189" t="s">
        <v>62</v>
      </c>
      <c r="E137" s="189"/>
      <c r="F137" s="189"/>
      <c r="G137" s="189">
        <f t="shared" ref="G137:K137" si="81">G134</f>
        <v>0</v>
      </c>
      <c r="H137" s="189">
        <f t="shared" si="81"/>
        <v>0</v>
      </c>
      <c r="I137" s="189">
        <f t="shared" si="81"/>
        <v>0</v>
      </c>
      <c r="J137" s="189">
        <f t="shared" si="81"/>
        <v>0</v>
      </c>
      <c r="K137" s="189">
        <f t="shared" si="81"/>
        <v>0</v>
      </c>
      <c r="L137" s="189" t="s">
        <v>62</v>
      </c>
      <c r="M137" s="150">
        <v>46022</v>
      </c>
      <c r="N137" s="150">
        <v>46022</v>
      </c>
      <c r="O137" s="156"/>
      <c r="P137" s="191" t="s">
        <v>62</v>
      </c>
      <c r="Q137" s="156"/>
      <c r="R137" s="156"/>
    </row>
    <row r="138" spans="1:19" ht="15" hidden="1" customHeight="1" x14ac:dyDescent="0.25">
      <c r="A138" s="332"/>
      <c r="B138" s="147" t="s">
        <v>193</v>
      </c>
      <c r="C138" s="189"/>
      <c r="D138" s="189"/>
      <c r="E138" s="189"/>
      <c r="F138" s="189"/>
      <c r="G138" s="189" t="s">
        <v>62</v>
      </c>
      <c r="H138" s="189"/>
      <c r="I138" s="189" t="s">
        <v>62</v>
      </c>
      <c r="J138" s="189"/>
      <c r="K138" s="189"/>
      <c r="L138" s="189" t="s">
        <v>62</v>
      </c>
      <c r="M138" s="150"/>
      <c r="N138" s="150"/>
      <c r="O138" s="191" t="s">
        <v>62</v>
      </c>
      <c r="P138" s="191" t="s">
        <v>62</v>
      </c>
      <c r="Q138" s="191" t="s">
        <v>62</v>
      </c>
      <c r="R138" s="191" t="s">
        <v>62</v>
      </c>
      <c r="S138" s="56"/>
    </row>
    <row r="139" spans="1:19" ht="38.65" hidden="1" customHeight="1" x14ac:dyDescent="0.2">
      <c r="A139" s="332"/>
      <c r="B139" s="148" t="s">
        <v>330</v>
      </c>
      <c r="C139" s="189"/>
      <c r="D139" s="189" t="s">
        <v>62</v>
      </c>
      <c r="E139" s="189"/>
      <c r="F139" s="189"/>
      <c r="G139" s="189">
        <f t="shared" ref="G139:K139" si="82">G134</f>
        <v>0</v>
      </c>
      <c r="H139" s="189">
        <f t="shared" si="82"/>
        <v>0</v>
      </c>
      <c r="I139" s="189">
        <f t="shared" si="82"/>
        <v>0</v>
      </c>
      <c r="J139" s="189">
        <f t="shared" si="82"/>
        <v>0</v>
      </c>
      <c r="K139" s="189">
        <f t="shared" si="82"/>
        <v>0</v>
      </c>
      <c r="L139" s="189" t="s">
        <v>62</v>
      </c>
      <c r="M139" s="150">
        <v>46022</v>
      </c>
      <c r="N139" s="150">
        <v>46022</v>
      </c>
      <c r="O139" s="156"/>
      <c r="P139" s="191" t="s">
        <v>62</v>
      </c>
      <c r="Q139" s="156"/>
      <c r="R139" s="156"/>
    </row>
    <row r="140" spans="1:19" ht="21" hidden="1" customHeight="1" x14ac:dyDescent="0.25">
      <c r="A140" s="332"/>
      <c r="B140" s="147" t="s">
        <v>71</v>
      </c>
      <c r="C140" s="189"/>
      <c r="D140" s="189"/>
      <c r="E140" s="189"/>
      <c r="F140" s="189"/>
      <c r="G140" s="189" t="s">
        <v>62</v>
      </c>
      <c r="H140" s="189"/>
      <c r="I140" s="189" t="s">
        <v>62</v>
      </c>
      <c r="J140" s="189"/>
      <c r="K140" s="189"/>
      <c r="L140" s="189" t="s">
        <v>62</v>
      </c>
      <c r="M140" s="150"/>
      <c r="N140" s="150"/>
      <c r="O140" s="191" t="s">
        <v>62</v>
      </c>
      <c r="P140" s="191" t="s">
        <v>62</v>
      </c>
      <c r="Q140" s="191" t="s">
        <v>62</v>
      </c>
      <c r="R140" s="191" t="s">
        <v>62</v>
      </c>
      <c r="S140" s="56"/>
    </row>
    <row r="141" spans="1:19" ht="21" hidden="1" customHeight="1" x14ac:dyDescent="0.2">
      <c r="A141" s="333"/>
      <c r="B141" s="148" t="s">
        <v>72</v>
      </c>
      <c r="C141" s="189"/>
      <c r="D141" s="189" t="s">
        <v>62</v>
      </c>
      <c r="E141" s="189"/>
      <c r="F141" s="189"/>
      <c r="G141" s="189">
        <f t="shared" ref="G141:K141" si="83">G134</f>
        <v>0</v>
      </c>
      <c r="H141" s="189">
        <f t="shared" si="83"/>
        <v>0</v>
      </c>
      <c r="I141" s="189">
        <f t="shared" si="83"/>
        <v>0</v>
      </c>
      <c r="J141" s="189">
        <f t="shared" si="83"/>
        <v>0</v>
      </c>
      <c r="K141" s="189">
        <f t="shared" si="83"/>
        <v>0</v>
      </c>
      <c r="L141" s="189" t="s">
        <v>62</v>
      </c>
      <c r="M141" s="150">
        <v>46022</v>
      </c>
      <c r="N141" s="150">
        <v>46022</v>
      </c>
      <c r="O141" s="156"/>
      <c r="P141" s="191" t="s">
        <v>62</v>
      </c>
      <c r="Q141" s="156"/>
      <c r="R141" s="156"/>
    </row>
    <row r="142" spans="1:19" s="56" customFormat="1" ht="74.45" hidden="1" customHeight="1" x14ac:dyDescent="0.25">
      <c r="A142" s="331" t="s">
        <v>154</v>
      </c>
      <c r="B142" s="137" t="s">
        <v>348</v>
      </c>
      <c r="C142" s="142" t="s">
        <v>191</v>
      </c>
      <c r="D142" s="141" t="s">
        <v>333</v>
      </c>
      <c r="E142" s="141" t="s">
        <v>320</v>
      </c>
      <c r="F142" s="142">
        <v>642</v>
      </c>
      <c r="G142" s="142"/>
      <c r="H142" s="142"/>
      <c r="I142" s="142"/>
      <c r="J142" s="142"/>
      <c r="K142" s="142">
        <f t="shared" ref="K142" si="84">G142</f>
        <v>0</v>
      </c>
      <c r="L142" s="142"/>
      <c r="M142" s="142" t="s">
        <v>62</v>
      </c>
      <c r="N142" s="142" t="s">
        <v>62</v>
      </c>
      <c r="O142" s="156"/>
      <c r="P142" s="156"/>
      <c r="Q142" s="156"/>
      <c r="R142" s="156"/>
    </row>
    <row r="143" spans="1:19" ht="15.75" hidden="1" x14ac:dyDescent="0.2">
      <c r="A143" s="332"/>
      <c r="B143" s="146" t="s">
        <v>70</v>
      </c>
      <c r="C143" s="189"/>
      <c r="D143" s="189" t="s">
        <v>62</v>
      </c>
      <c r="E143" s="189"/>
      <c r="F143" s="189"/>
      <c r="G143" s="189">
        <f t="shared" ref="G143:K143" si="85">G142</f>
        <v>0</v>
      </c>
      <c r="H143" s="189">
        <f t="shared" si="85"/>
        <v>0</v>
      </c>
      <c r="I143" s="189">
        <f t="shared" si="85"/>
        <v>0</v>
      </c>
      <c r="J143" s="189">
        <f t="shared" si="85"/>
        <v>0</v>
      </c>
      <c r="K143" s="189">
        <f t="shared" si="85"/>
        <v>0</v>
      </c>
      <c r="L143" s="189" t="s">
        <v>62</v>
      </c>
      <c r="M143" s="150">
        <v>46022</v>
      </c>
      <c r="N143" s="150">
        <v>46022</v>
      </c>
      <c r="O143" s="156"/>
      <c r="P143" s="191" t="s">
        <v>62</v>
      </c>
      <c r="Q143" s="156"/>
      <c r="R143" s="156"/>
    </row>
    <row r="144" spans="1:19" hidden="1" x14ac:dyDescent="0.25">
      <c r="A144" s="332"/>
      <c r="B144" s="147" t="s">
        <v>76</v>
      </c>
      <c r="C144" s="189"/>
      <c r="D144" s="189"/>
      <c r="E144" s="189"/>
      <c r="F144" s="189"/>
      <c r="G144" s="189" t="s">
        <v>62</v>
      </c>
      <c r="H144" s="189"/>
      <c r="I144" s="189" t="s">
        <v>62</v>
      </c>
      <c r="J144" s="189"/>
      <c r="K144" s="189"/>
      <c r="L144" s="189" t="s">
        <v>62</v>
      </c>
      <c r="M144" s="150"/>
      <c r="N144" s="150"/>
      <c r="O144" s="191" t="s">
        <v>62</v>
      </c>
      <c r="P144" s="191" t="s">
        <v>62</v>
      </c>
      <c r="Q144" s="191" t="s">
        <v>62</v>
      </c>
      <c r="R144" s="191" t="s">
        <v>62</v>
      </c>
      <c r="S144" s="56"/>
    </row>
    <row r="145" spans="1:19" ht="65.45" hidden="1" customHeight="1" x14ac:dyDescent="0.2">
      <c r="A145" s="332"/>
      <c r="B145" s="148" t="s">
        <v>192</v>
      </c>
      <c r="C145" s="189"/>
      <c r="D145" s="189" t="s">
        <v>62</v>
      </c>
      <c r="E145" s="189"/>
      <c r="F145" s="189"/>
      <c r="G145" s="189">
        <f t="shared" ref="G145:K145" si="86">G142</f>
        <v>0</v>
      </c>
      <c r="H145" s="189">
        <f t="shared" si="86"/>
        <v>0</v>
      </c>
      <c r="I145" s="189">
        <f t="shared" si="86"/>
        <v>0</v>
      </c>
      <c r="J145" s="189">
        <f t="shared" si="86"/>
        <v>0</v>
      </c>
      <c r="K145" s="189">
        <f t="shared" si="86"/>
        <v>0</v>
      </c>
      <c r="L145" s="189" t="s">
        <v>62</v>
      </c>
      <c r="M145" s="150">
        <v>46022</v>
      </c>
      <c r="N145" s="150">
        <v>46022</v>
      </c>
      <c r="O145" s="156"/>
      <c r="P145" s="191" t="s">
        <v>62</v>
      </c>
      <c r="Q145" s="156"/>
      <c r="R145" s="156"/>
    </row>
    <row r="146" spans="1:19" ht="15" hidden="1" customHeight="1" x14ac:dyDescent="0.25">
      <c r="A146" s="332"/>
      <c r="B146" s="147" t="s">
        <v>193</v>
      </c>
      <c r="C146" s="189"/>
      <c r="D146" s="189"/>
      <c r="E146" s="189"/>
      <c r="F146" s="189"/>
      <c r="G146" s="189" t="s">
        <v>62</v>
      </c>
      <c r="H146" s="189"/>
      <c r="I146" s="189" t="s">
        <v>62</v>
      </c>
      <c r="J146" s="189"/>
      <c r="K146" s="189"/>
      <c r="L146" s="189" t="s">
        <v>62</v>
      </c>
      <c r="M146" s="150"/>
      <c r="N146" s="150"/>
      <c r="O146" s="191" t="s">
        <v>62</v>
      </c>
      <c r="P146" s="191" t="s">
        <v>62</v>
      </c>
      <c r="Q146" s="191" t="s">
        <v>62</v>
      </c>
      <c r="R146" s="191" t="s">
        <v>62</v>
      </c>
      <c r="S146" s="56"/>
    </row>
    <row r="147" spans="1:19" ht="38.65" hidden="1" customHeight="1" x14ac:dyDescent="0.2">
      <c r="A147" s="332"/>
      <c r="B147" s="148" t="s">
        <v>330</v>
      </c>
      <c r="C147" s="189"/>
      <c r="D147" s="189" t="s">
        <v>62</v>
      </c>
      <c r="E147" s="189"/>
      <c r="F147" s="189"/>
      <c r="G147" s="189">
        <f t="shared" ref="G147:K147" si="87">G142</f>
        <v>0</v>
      </c>
      <c r="H147" s="189">
        <f t="shared" si="87"/>
        <v>0</v>
      </c>
      <c r="I147" s="189">
        <f t="shared" si="87"/>
        <v>0</v>
      </c>
      <c r="J147" s="189">
        <f t="shared" si="87"/>
        <v>0</v>
      </c>
      <c r="K147" s="189">
        <f t="shared" si="87"/>
        <v>0</v>
      </c>
      <c r="L147" s="189" t="s">
        <v>62</v>
      </c>
      <c r="M147" s="150">
        <v>46022</v>
      </c>
      <c r="N147" s="150">
        <v>46022</v>
      </c>
      <c r="O147" s="156"/>
      <c r="P147" s="191" t="s">
        <v>62</v>
      </c>
      <c r="Q147" s="156"/>
      <c r="R147" s="156"/>
    </row>
    <row r="148" spans="1:19" ht="21" hidden="1" customHeight="1" x14ac:dyDescent="0.25">
      <c r="A148" s="332"/>
      <c r="B148" s="147" t="s">
        <v>71</v>
      </c>
      <c r="C148" s="189"/>
      <c r="D148" s="189"/>
      <c r="E148" s="189"/>
      <c r="F148" s="189"/>
      <c r="G148" s="189" t="s">
        <v>62</v>
      </c>
      <c r="H148" s="189"/>
      <c r="I148" s="189" t="s">
        <v>62</v>
      </c>
      <c r="J148" s="189"/>
      <c r="K148" s="189"/>
      <c r="L148" s="189" t="s">
        <v>62</v>
      </c>
      <c r="M148" s="150"/>
      <c r="N148" s="150"/>
      <c r="O148" s="191" t="s">
        <v>62</v>
      </c>
      <c r="P148" s="191" t="s">
        <v>62</v>
      </c>
      <c r="Q148" s="191" t="s">
        <v>62</v>
      </c>
      <c r="R148" s="191" t="s">
        <v>62</v>
      </c>
      <c r="S148" s="56"/>
    </row>
    <row r="149" spans="1:19" ht="21" hidden="1" customHeight="1" x14ac:dyDescent="0.2">
      <c r="A149" s="333"/>
      <c r="B149" s="148" t="s">
        <v>72</v>
      </c>
      <c r="C149" s="189"/>
      <c r="D149" s="189" t="s">
        <v>62</v>
      </c>
      <c r="E149" s="189"/>
      <c r="F149" s="189"/>
      <c r="G149" s="189">
        <f t="shared" ref="G149:K149" si="88">G142</f>
        <v>0</v>
      </c>
      <c r="H149" s="189">
        <f t="shared" si="88"/>
        <v>0</v>
      </c>
      <c r="I149" s="189">
        <f t="shared" si="88"/>
        <v>0</v>
      </c>
      <c r="J149" s="189">
        <f t="shared" si="88"/>
        <v>0</v>
      </c>
      <c r="K149" s="189">
        <f t="shared" si="88"/>
        <v>0</v>
      </c>
      <c r="L149" s="189" t="s">
        <v>62</v>
      </c>
      <c r="M149" s="150">
        <v>46022</v>
      </c>
      <c r="N149" s="150">
        <v>46022</v>
      </c>
      <c r="O149" s="156"/>
      <c r="P149" s="191" t="s">
        <v>62</v>
      </c>
      <c r="Q149" s="156"/>
      <c r="R149" s="156"/>
    </row>
    <row r="150" spans="1:19" s="56" customFormat="1" ht="74.45" hidden="1" customHeight="1" x14ac:dyDescent="0.25">
      <c r="A150" s="331" t="s">
        <v>153</v>
      </c>
      <c r="B150" s="137" t="s">
        <v>348</v>
      </c>
      <c r="C150" s="142" t="s">
        <v>191</v>
      </c>
      <c r="D150" s="141" t="s">
        <v>333</v>
      </c>
      <c r="E150" s="141" t="s">
        <v>320</v>
      </c>
      <c r="F150" s="142">
        <v>642</v>
      </c>
      <c r="G150" s="142"/>
      <c r="H150" s="142"/>
      <c r="I150" s="142"/>
      <c r="J150" s="142"/>
      <c r="K150" s="142">
        <f t="shared" ref="K150" si="89">G150</f>
        <v>0</v>
      </c>
      <c r="L150" s="142"/>
      <c r="M150" s="142" t="s">
        <v>62</v>
      </c>
      <c r="N150" s="142" t="s">
        <v>62</v>
      </c>
      <c r="O150" s="156"/>
      <c r="P150" s="156"/>
      <c r="Q150" s="156"/>
      <c r="R150" s="156"/>
    </row>
    <row r="151" spans="1:19" ht="15.75" hidden="1" x14ac:dyDescent="0.2">
      <c r="A151" s="332"/>
      <c r="B151" s="146" t="s">
        <v>70</v>
      </c>
      <c r="C151" s="189"/>
      <c r="D151" s="189" t="s">
        <v>62</v>
      </c>
      <c r="E151" s="189"/>
      <c r="F151" s="189"/>
      <c r="G151" s="189">
        <f t="shared" ref="G151:K151" si="90">G150</f>
        <v>0</v>
      </c>
      <c r="H151" s="189">
        <f t="shared" si="90"/>
        <v>0</v>
      </c>
      <c r="I151" s="189">
        <f t="shared" si="90"/>
        <v>0</v>
      </c>
      <c r="J151" s="189">
        <f t="shared" si="90"/>
        <v>0</v>
      </c>
      <c r="K151" s="189">
        <f t="shared" si="90"/>
        <v>0</v>
      </c>
      <c r="L151" s="189" t="s">
        <v>62</v>
      </c>
      <c r="M151" s="150">
        <v>46022</v>
      </c>
      <c r="N151" s="150">
        <v>46022</v>
      </c>
      <c r="O151" s="156"/>
      <c r="P151" s="191" t="s">
        <v>62</v>
      </c>
      <c r="Q151" s="156"/>
      <c r="R151" s="156"/>
    </row>
    <row r="152" spans="1:19" hidden="1" x14ac:dyDescent="0.25">
      <c r="A152" s="332"/>
      <c r="B152" s="147" t="s">
        <v>76</v>
      </c>
      <c r="C152" s="189"/>
      <c r="D152" s="189"/>
      <c r="E152" s="189"/>
      <c r="F152" s="189"/>
      <c r="G152" s="189" t="s">
        <v>62</v>
      </c>
      <c r="H152" s="189"/>
      <c r="I152" s="189" t="s">
        <v>62</v>
      </c>
      <c r="J152" s="189"/>
      <c r="K152" s="189"/>
      <c r="L152" s="189" t="s">
        <v>62</v>
      </c>
      <c r="M152" s="150"/>
      <c r="N152" s="150"/>
      <c r="O152" s="191" t="s">
        <v>62</v>
      </c>
      <c r="P152" s="191" t="s">
        <v>62</v>
      </c>
      <c r="Q152" s="191" t="s">
        <v>62</v>
      </c>
      <c r="R152" s="191" t="s">
        <v>62</v>
      </c>
      <c r="S152" s="56"/>
    </row>
    <row r="153" spans="1:19" ht="65.45" hidden="1" customHeight="1" x14ac:dyDescent="0.2">
      <c r="A153" s="332"/>
      <c r="B153" s="148" t="s">
        <v>192</v>
      </c>
      <c r="C153" s="189"/>
      <c r="D153" s="189" t="s">
        <v>62</v>
      </c>
      <c r="E153" s="189"/>
      <c r="F153" s="189"/>
      <c r="G153" s="189">
        <f t="shared" ref="G153:K153" si="91">G150</f>
        <v>0</v>
      </c>
      <c r="H153" s="189">
        <f t="shared" si="91"/>
        <v>0</v>
      </c>
      <c r="I153" s="189">
        <f t="shared" si="91"/>
        <v>0</v>
      </c>
      <c r="J153" s="189">
        <f t="shared" si="91"/>
        <v>0</v>
      </c>
      <c r="K153" s="189">
        <f t="shared" si="91"/>
        <v>0</v>
      </c>
      <c r="L153" s="189" t="s">
        <v>62</v>
      </c>
      <c r="M153" s="150">
        <v>46022</v>
      </c>
      <c r="N153" s="150">
        <v>46022</v>
      </c>
      <c r="O153" s="156"/>
      <c r="P153" s="191" t="s">
        <v>62</v>
      </c>
      <c r="Q153" s="156"/>
      <c r="R153" s="156"/>
    </row>
    <row r="154" spans="1:19" ht="15" hidden="1" customHeight="1" x14ac:dyDescent="0.25">
      <c r="A154" s="332"/>
      <c r="B154" s="147" t="s">
        <v>193</v>
      </c>
      <c r="C154" s="189"/>
      <c r="D154" s="189"/>
      <c r="E154" s="189"/>
      <c r="F154" s="189"/>
      <c r="G154" s="189" t="s">
        <v>62</v>
      </c>
      <c r="H154" s="189"/>
      <c r="I154" s="189" t="s">
        <v>62</v>
      </c>
      <c r="J154" s="189"/>
      <c r="K154" s="189"/>
      <c r="L154" s="189" t="s">
        <v>62</v>
      </c>
      <c r="M154" s="150"/>
      <c r="N154" s="150"/>
      <c r="O154" s="191" t="s">
        <v>62</v>
      </c>
      <c r="P154" s="191" t="s">
        <v>62</v>
      </c>
      <c r="Q154" s="191" t="s">
        <v>62</v>
      </c>
      <c r="R154" s="191" t="s">
        <v>62</v>
      </c>
      <c r="S154" s="56"/>
    </row>
    <row r="155" spans="1:19" ht="38.65" hidden="1" customHeight="1" x14ac:dyDescent="0.2">
      <c r="A155" s="332"/>
      <c r="B155" s="148" t="s">
        <v>330</v>
      </c>
      <c r="C155" s="189"/>
      <c r="D155" s="189" t="s">
        <v>62</v>
      </c>
      <c r="E155" s="189"/>
      <c r="F155" s="189"/>
      <c r="G155" s="189">
        <f t="shared" ref="G155:K155" si="92">G150</f>
        <v>0</v>
      </c>
      <c r="H155" s="189">
        <f t="shared" si="92"/>
        <v>0</v>
      </c>
      <c r="I155" s="189">
        <f t="shared" si="92"/>
        <v>0</v>
      </c>
      <c r="J155" s="189">
        <f t="shared" si="92"/>
        <v>0</v>
      </c>
      <c r="K155" s="189">
        <f t="shared" si="92"/>
        <v>0</v>
      </c>
      <c r="L155" s="189" t="s">
        <v>62</v>
      </c>
      <c r="M155" s="150">
        <v>46022</v>
      </c>
      <c r="N155" s="150">
        <v>46022</v>
      </c>
      <c r="O155" s="156"/>
      <c r="P155" s="191" t="s">
        <v>62</v>
      </c>
      <c r="Q155" s="156"/>
      <c r="R155" s="156"/>
    </row>
    <row r="156" spans="1:19" ht="21" hidden="1" customHeight="1" x14ac:dyDescent="0.25">
      <c r="A156" s="332"/>
      <c r="B156" s="147" t="s">
        <v>71</v>
      </c>
      <c r="C156" s="189"/>
      <c r="D156" s="189"/>
      <c r="E156" s="189"/>
      <c r="F156" s="189"/>
      <c r="G156" s="189" t="s">
        <v>62</v>
      </c>
      <c r="H156" s="189"/>
      <c r="I156" s="189" t="s">
        <v>62</v>
      </c>
      <c r="J156" s="189"/>
      <c r="K156" s="189"/>
      <c r="L156" s="189" t="s">
        <v>62</v>
      </c>
      <c r="M156" s="150"/>
      <c r="N156" s="150"/>
      <c r="O156" s="191" t="s">
        <v>62</v>
      </c>
      <c r="P156" s="191" t="s">
        <v>62</v>
      </c>
      <c r="Q156" s="191" t="s">
        <v>62</v>
      </c>
      <c r="R156" s="191" t="s">
        <v>62</v>
      </c>
      <c r="S156" s="56"/>
    </row>
    <row r="157" spans="1:19" ht="21" hidden="1" customHeight="1" x14ac:dyDescent="0.2">
      <c r="A157" s="333"/>
      <c r="B157" s="148" t="s">
        <v>72</v>
      </c>
      <c r="C157" s="189"/>
      <c r="D157" s="189" t="s">
        <v>62</v>
      </c>
      <c r="E157" s="189"/>
      <c r="F157" s="189"/>
      <c r="G157" s="189">
        <f t="shared" ref="G157:K157" si="93">G150</f>
        <v>0</v>
      </c>
      <c r="H157" s="189">
        <f t="shared" si="93"/>
        <v>0</v>
      </c>
      <c r="I157" s="189">
        <f t="shared" si="93"/>
        <v>0</v>
      </c>
      <c r="J157" s="189">
        <f t="shared" si="93"/>
        <v>0</v>
      </c>
      <c r="K157" s="189">
        <f t="shared" si="93"/>
        <v>0</v>
      </c>
      <c r="L157" s="189" t="s">
        <v>62</v>
      </c>
      <c r="M157" s="150">
        <v>46022</v>
      </c>
      <c r="N157" s="150">
        <v>46022</v>
      </c>
      <c r="O157" s="156"/>
      <c r="P157" s="191" t="s">
        <v>62</v>
      </c>
      <c r="Q157" s="156"/>
      <c r="R157" s="156"/>
    </row>
    <row r="158" spans="1:19" s="56" customFormat="1" ht="74.45" hidden="1" customHeight="1" x14ac:dyDescent="0.25">
      <c r="A158" s="331" t="s">
        <v>152</v>
      </c>
      <c r="B158" s="137" t="s">
        <v>348</v>
      </c>
      <c r="C158" s="142" t="s">
        <v>191</v>
      </c>
      <c r="D158" s="141" t="s">
        <v>333</v>
      </c>
      <c r="E158" s="141" t="s">
        <v>320</v>
      </c>
      <c r="F158" s="142">
        <v>642</v>
      </c>
      <c r="G158" s="142"/>
      <c r="H158" s="142"/>
      <c r="I158" s="142"/>
      <c r="J158" s="142"/>
      <c r="K158" s="142">
        <f t="shared" ref="K158" si="94">G158</f>
        <v>0</v>
      </c>
      <c r="L158" s="142"/>
      <c r="M158" s="142" t="s">
        <v>62</v>
      </c>
      <c r="N158" s="142" t="s">
        <v>62</v>
      </c>
      <c r="O158" s="156"/>
      <c r="P158" s="156"/>
      <c r="Q158" s="156"/>
      <c r="R158" s="156"/>
    </row>
    <row r="159" spans="1:19" ht="15.75" hidden="1" x14ac:dyDescent="0.2">
      <c r="A159" s="332"/>
      <c r="B159" s="146" t="s">
        <v>70</v>
      </c>
      <c r="C159" s="189"/>
      <c r="D159" s="189" t="s">
        <v>62</v>
      </c>
      <c r="E159" s="189"/>
      <c r="F159" s="189"/>
      <c r="G159" s="189">
        <f t="shared" ref="G159:K159" si="95">G158</f>
        <v>0</v>
      </c>
      <c r="H159" s="189">
        <f t="shared" si="95"/>
        <v>0</v>
      </c>
      <c r="I159" s="189">
        <f t="shared" si="95"/>
        <v>0</v>
      </c>
      <c r="J159" s="189">
        <f t="shared" si="95"/>
        <v>0</v>
      </c>
      <c r="K159" s="189">
        <f t="shared" si="95"/>
        <v>0</v>
      </c>
      <c r="L159" s="189" t="s">
        <v>62</v>
      </c>
      <c r="M159" s="150">
        <v>46022</v>
      </c>
      <c r="N159" s="150">
        <v>46022</v>
      </c>
      <c r="O159" s="156"/>
      <c r="P159" s="191" t="s">
        <v>62</v>
      </c>
      <c r="Q159" s="156"/>
      <c r="R159" s="156"/>
    </row>
    <row r="160" spans="1:19" hidden="1" x14ac:dyDescent="0.25">
      <c r="A160" s="332"/>
      <c r="B160" s="147" t="s">
        <v>76</v>
      </c>
      <c r="C160" s="189"/>
      <c r="D160" s="189"/>
      <c r="E160" s="189"/>
      <c r="F160" s="189"/>
      <c r="G160" s="189" t="s">
        <v>62</v>
      </c>
      <c r="H160" s="189"/>
      <c r="I160" s="189" t="s">
        <v>62</v>
      </c>
      <c r="J160" s="189"/>
      <c r="K160" s="189"/>
      <c r="L160" s="189" t="s">
        <v>62</v>
      </c>
      <c r="M160" s="150"/>
      <c r="N160" s="150"/>
      <c r="O160" s="191" t="s">
        <v>62</v>
      </c>
      <c r="P160" s="191" t="s">
        <v>62</v>
      </c>
      <c r="Q160" s="191" t="s">
        <v>62</v>
      </c>
      <c r="R160" s="191" t="s">
        <v>62</v>
      </c>
      <c r="S160" s="56"/>
    </row>
    <row r="161" spans="1:19" ht="65.45" hidden="1" customHeight="1" x14ac:dyDescent="0.2">
      <c r="A161" s="332"/>
      <c r="B161" s="148" t="s">
        <v>192</v>
      </c>
      <c r="C161" s="189"/>
      <c r="D161" s="189" t="s">
        <v>62</v>
      </c>
      <c r="E161" s="189"/>
      <c r="F161" s="189"/>
      <c r="G161" s="189">
        <f t="shared" ref="G161:K161" si="96">G158</f>
        <v>0</v>
      </c>
      <c r="H161" s="189">
        <f t="shared" si="96"/>
        <v>0</v>
      </c>
      <c r="I161" s="189">
        <f t="shared" si="96"/>
        <v>0</v>
      </c>
      <c r="J161" s="189">
        <f t="shared" si="96"/>
        <v>0</v>
      </c>
      <c r="K161" s="189">
        <f t="shared" si="96"/>
        <v>0</v>
      </c>
      <c r="L161" s="189" t="s">
        <v>62</v>
      </c>
      <c r="M161" s="150">
        <v>46022</v>
      </c>
      <c r="N161" s="150">
        <v>46022</v>
      </c>
      <c r="O161" s="156"/>
      <c r="P161" s="191" t="s">
        <v>62</v>
      </c>
      <c r="Q161" s="156"/>
      <c r="R161" s="156"/>
    </row>
    <row r="162" spans="1:19" ht="15" hidden="1" customHeight="1" x14ac:dyDescent="0.25">
      <c r="A162" s="332"/>
      <c r="B162" s="147" t="s">
        <v>193</v>
      </c>
      <c r="C162" s="189"/>
      <c r="D162" s="189"/>
      <c r="E162" s="189"/>
      <c r="F162" s="189"/>
      <c r="G162" s="189" t="s">
        <v>62</v>
      </c>
      <c r="H162" s="189"/>
      <c r="I162" s="189" t="s">
        <v>62</v>
      </c>
      <c r="J162" s="189"/>
      <c r="K162" s="189"/>
      <c r="L162" s="189" t="s">
        <v>62</v>
      </c>
      <c r="M162" s="150"/>
      <c r="N162" s="150"/>
      <c r="O162" s="191" t="s">
        <v>62</v>
      </c>
      <c r="P162" s="191" t="s">
        <v>62</v>
      </c>
      <c r="Q162" s="191" t="s">
        <v>62</v>
      </c>
      <c r="R162" s="191" t="s">
        <v>62</v>
      </c>
      <c r="S162" s="56"/>
    </row>
    <row r="163" spans="1:19" ht="38.65" hidden="1" customHeight="1" x14ac:dyDescent="0.2">
      <c r="A163" s="332"/>
      <c r="B163" s="148" t="s">
        <v>330</v>
      </c>
      <c r="C163" s="189"/>
      <c r="D163" s="189" t="s">
        <v>62</v>
      </c>
      <c r="E163" s="189"/>
      <c r="F163" s="189"/>
      <c r="G163" s="189">
        <f t="shared" ref="G163:K163" si="97">G158</f>
        <v>0</v>
      </c>
      <c r="H163" s="189">
        <f t="shared" si="97"/>
        <v>0</v>
      </c>
      <c r="I163" s="189">
        <f t="shared" si="97"/>
        <v>0</v>
      </c>
      <c r="J163" s="189">
        <f t="shared" si="97"/>
        <v>0</v>
      </c>
      <c r="K163" s="189">
        <f t="shared" si="97"/>
        <v>0</v>
      </c>
      <c r="L163" s="189" t="s">
        <v>62</v>
      </c>
      <c r="M163" s="150">
        <v>46022</v>
      </c>
      <c r="N163" s="150">
        <v>46022</v>
      </c>
      <c r="O163" s="156"/>
      <c r="P163" s="191" t="s">
        <v>62</v>
      </c>
      <c r="Q163" s="156"/>
      <c r="R163" s="156"/>
    </row>
    <row r="164" spans="1:19" ht="21" hidden="1" customHeight="1" x14ac:dyDescent="0.25">
      <c r="A164" s="332"/>
      <c r="B164" s="147" t="s">
        <v>71</v>
      </c>
      <c r="C164" s="189"/>
      <c r="D164" s="189"/>
      <c r="E164" s="189"/>
      <c r="F164" s="189"/>
      <c r="G164" s="189" t="s">
        <v>62</v>
      </c>
      <c r="H164" s="189"/>
      <c r="I164" s="189" t="s">
        <v>62</v>
      </c>
      <c r="J164" s="189"/>
      <c r="K164" s="189"/>
      <c r="L164" s="189" t="s">
        <v>62</v>
      </c>
      <c r="M164" s="150"/>
      <c r="N164" s="150"/>
      <c r="O164" s="191" t="s">
        <v>62</v>
      </c>
      <c r="P164" s="191" t="s">
        <v>62</v>
      </c>
      <c r="Q164" s="191" t="s">
        <v>62</v>
      </c>
      <c r="R164" s="191" t="s">
        <v>62</v>
      </c>
      <c r="S164" s="56"/>
    </row>
    <row r="165" spans="1:19" ht="21" hidden="1" customHeight="1" x14ac:dyDescent="0.2">
      <c r="A165" s="333"/>
      <c r="B165" s="148" t="s">
        <v>72</v>
      </c>
      <c r="C165" s="189"/>
      <c r="D165" s="189" t="s">
        <v>62</v>
      </c>
      <c r="E165" s="189"/>
      <c r="F165" s="189"/>
      <c r="G165" s="189">
        <f t="shared" ref="G165:K165" si="98">G158</f>
        <v>0</v>
      </c>
      <c r="H165" s="189">
        <f t="shared" si="98"/>
        <v>0</v>
      </c>
      <c r="I165" s="189">
        <f t="shared" si="98"/>
        <v>0</v>
      </c>
      <c r="J165" s="189">
        <f t="shared" si="98"/>
        <v>0</v>
      </c>
      <c r="K165" s="189">
        <f t="shared" si="98"/>
        <v>0</v>
      </c>
      <c r="L165" s="189" t="s">
        <v>62</v>
      </c>
      <c r="M165" s="150">
        <v>46022</v>
      </c>
      <c r="N165" s="150">
        <v>46022</v>
      </c>
      <c r="O165" s="156"/>
      <c r="P165" s="191" t="s">
        <v>62</v>
      </c>
      <c r="Q165" s="156"/>
      <c r="R165" s="156"/>
    </row>
    <row r="166" spans="1:19" s="56" customFormat="1" ht="74.45" customHeight="1" x14ac:dyDescent="0.25">
      <c r="A166" s="331" t="s">
        <v>151</v>
      </c>
      <c r="B166" s="137" t="s">
        <v>348</v>
      </c>
      <c r="C166" s="142" t="s">
        <v>191</v>
      </c>
      <c r="D166" s="141" t="s">
        <v>333</v>
      </c>
      <c r="E166" s="141" t="s">
        <v>320</v>
      </c>
      <c r="F166" s="142">
        <v>642</v>
      </c>
      <c r="G166" s="142">
        <v>1</v>
      </c>
      <c r="H166" s="142">
        <v>1</v>
      </c>
      <c r="I166" s="142"/>
      <c r="J166" s="142"/>
      <c r="K166" s="142">
        <f t="shared" ref="K166" si="99">G166</f>
        <v>1</v>
      </c>
      <c r="L166" s="142"/>
      <c r="M166" s="142" t="s">
        <v>62</v>
      </c>
      <c r="N166" s="142" t="s">
        <v>62</v>
      </c>
      <c r="O166" s="156">
        <v>150000</v>
      </c>
      <c r="P166" s="156"/>
      <c r="Q166" s="156"/>
      <c r="R166" s="156"/>
    </row>
    <row r="167" spans="1:19" ht="15.75" x14ac:dyDescent="0.2">
      <c r="A167" s="332"/>
      <c r="B167" s="146" t="s">
        <v>70</v>
      </c>
      <c r="C167" s="189"/>
      <c r="D167" s="189" t="s">
        <v>62</v>
      </c>
      <c r="E167" s="189"/>
      <c r="F167" s="189"/>
      <c r="G167" s="189">
        <f t="shared" ref="G167:K167" si="100">G166</f>
        <v>1</v>
      </c>
      <c r="H167" s="189">
        <f t="shared" si="100"/>
        <v>1</v>
      </c>
      <c r="I167" s="189">
        <f t="shared" si="100"/>
        <v>0</v>
      </c>
      <c r="J167" s="189">
        <f t="shared" si="100"/>
        <v>0</v>
      </c>
      <c r="K167" s="189">
        <f t="shared" si="100"/>
        <v>1</v>
      </c>
      <c r="L167" s="189" t="s">
        <v>62</v>
      </c>
      <c r="M167" s="150">
        <v>46022</v>
      </c>
      <c r="N167" s="150">
        <v>46022</v>
      </c>
      <c r="O167" s="156"/>
      <c r="P167" s="191" t="s">
        <v>62</v>
      </c>
      <c r="Q167" s="156"/>
      <c r="R167" s="156"/>
    </row>
    <row r="168" spans="1:19" x14ac:dyDescent="0.25">
      <c r="A168" s="332"/>
      <c r="B168" s="147" t="s">
        <v>76</v>
      </c>
      <c r="C168" s="189"/>
      <c r="D168" s="189"/>
      <c r="E168" s="189"/>
      <c r="F168" s="189"/>
      <c r="G168" s="189" t="s">
        <v>62</v>
      </c>
      <c r="H168" s="189"/>
      <c r="I168" s="189" t="s">
        <v>62</v>
      </c>
      <c r="J168" s="189"/>
      <c r="K168" s="189"/>
      <c r="L168" s="189" t="s">
        <v>62</v>
      </c>
      <c r="M168" s="150"/>
      <c r="N168" s="150"/>
      <c r="O168" s="191" t="s">
        <v>62</v>
      </c>
      <c r="P168" s="191" t="s">
        <v>62</v>
      </c>
      <c r="Q168" s="191" t="s">
        <v>62</v>
      </c>
      <c r="R168" s="191" t="s">
        <v>62</v>
      </c>
      <c r="S168" s="56"/>
    </row>
    <row r="169" spans="1:19" ht="65.45" customHeight="1" x14ac:dyDescent="0.2">
      <c r="A169" s="332"/>
      <c r="B169" s="148" t="s">
        <v>192</v>
      </c>
      <c r="C169" s="189"/>
      <c r="D169" s="189" t="s">
        <v>62</v>
      </c>
      <c r="E169" s="189"/>
      <c r="F169" s="189"/>
      <c r="G169" s="189">
        <f t="shared" ref="G169:K169" si="101">G166</f>
        <v>1</v>
      </c>
      <c r="H169" s="189">
        <f t="shared" si="101"/>
        <v>1</v>
      </c>
      <c r="I169" s="189">
        <f t="shared" si="101"/>
        <v>0</v>
      </c>
      <c r="J169" s="189">
        <f t="shared" si="101"/>
        <v>0</v>
      </c>
      <c r="K169" s="189">
        <f t="shared" si="101"/>
        <v>1</v>
      </c>
      <c r="L169" s="189" t="s">
        <v>62</v>
      </c>
      <c r="M169" s="150">
        <v>46022</v>
      </c>
      <c r="N169" s="150">
        <v>46022</v>
      </c>
      <c r="O169" s="156"/>
      <c r="P169" s="191" t="s">
        <v>62</v>
      </c>
      <c r="Q169" s="156"/>
      <c r="R169" s="156"/>
    </row>
    <row r="170" spans="1:19" ht="15" customHeight="1" x14ac:dyDescent="0.25">
      <c r="A170" s="332"/>
      <c r="B170" s="147" t="s">
        <v>193</v>
      </c>
      <c r="C170" s="189"/>
      <c r="D170" s="189"/>
      <c r="E170" s="189"/>
      <c r="F170" s="189"/>
      <c r="G170" s="189" t="s">
        <v>62</v>
      </c>
      <c r="H170" s="189"/>
      <c r="I170" s="189" t="s">
        <v>62</v>
      </c>
      <c r="J170" s="189"/>
      <c r="K170" s="189"/>
      <c r="L170" s="189" t="s">
        <v>62</v>
      </c>
      <c r="M170" s="150"/>
      <c r="N170" s="150"/>
      <c r="O170" s="191" t="s">
        <v>62</v>
      </c>
      <c r="P170" s="191" t="s">
        <v>62</v>
      </c>
      <c r="Q170" s="191" t="s">
        <v>62</v>
      </c>
      <c r="R170" s="191" t="s">
        <v>62</v>
      </c>
      <c r="S170" s="56"/>
    </row>
    <row r="171" spans="1:19" ht="38.65" customHeight="1" x14ac:dyDescent="0.2">
      <c r="A171" s="332"/>
      <c r="B171" s="148" t="s">
        <v>330</v>
      </c>
      <c r="C171" s="189"/>
      <c r="D171" s="189" t="s">
        <v>62</v>
      </c>
      <c r="E171" s="189"/>
      <c r="F171" s="189"/>
      <c r="G171" s="189">
        <f t="shared" ref="G171:K171" si="102">G166</f>
        <v>1</v>
      </c>
      <c r="H171" s="189">
        <f t="shared" si="102"/>
        <v>1</v>
      </c>
      <c r="I171" s="189">
        <f t="shared" si="102"/>
        <v>0</v>
      </c>
      <c r="J171" s="189">
        <f t="shared" si="102"/>
        <v>0</v>
      </c>
      <c r="K171" s="189">
        <f t="shared" si="102"/>
        <v>1</v>
      </c>
      <c r="L171" s="189" t="s">
        <v>62</v>
      </c>
      <c r="M171" s="150">
        <v>46022</v>
      </c>
      <c r="N171" s="150">
        <v>46022</v>
      </c>
      <c r="O171" s="156"/>
      <c r="P171" s="191" t="s">
        <v>62</v>
      </c>
      <c r="Q171" s="156"/>
      <c r="R171" s="156"/>
    </row>
    <row r="172" spans="1:19" ht="21" customHeight="1" x14ac:dyDescent="0.25">
      <c r="A172" s="332"/>
      <c r="B172" s="147" t="s">
        <v>71</v>
      </c>
      <c r="C172" s="189"/>
      <c r="D172" s="189"/>
      <c r="E172" s="189"/>
      <c r="F172" s="189"/>
      <c r="G172" s="189" t="s">
        <v>62</v>
      </c>
      <c r="H172" s="189"/>
      <c r="I172" s="189" t="s">
        <v>62</v>
      </c>
      <c r="J172" s="189"/>
      <c r="K172" s="189"/>
      <c r="L172" s="189" t="s">
        <v>62</v>
      </c>
      <c r="M172" s="150"/>
      <c r="N172" s="150"/>
      <c r="O172" s="191" t="s">
        <v>62</v>
      </c>
      <c r="P172" s="191" t="s">
        <v>62</v>
      </c>
      <c r="Q172" s="191" t="s">
        <v>62</v>
      </c>
      <c r="R172" s="191" t="s">
        <v>62</v>
      </c>
      <c r="S172" s="56"/>
    </row>
    <row r="173" spans="1:19" ht="21" customHeight="1" x14ac:dyDescent="0.2">
      <c r="A173" s="333"/>
      <c r="B173" s="148" t="s">
        <v>72</v>
      </c>
      <c r="C173" s="189"/>
      <c r="D173" s="189" t="s">
        <v>62</v>
      </c>
      <c r="E173" s="189"/>
      <c r="F173" s="189"/>
      <c r="G173" s="189">
        <f t="shared" ref="G173:K173" si="103">G166</f>
        <v>1</v>
      </c>
      <c r="H173" s="189">
        <f t="shared" si="103"/>
        <v>1</v>
      </c>
      <c r="I173" s="189">
        <f t="shared" si="103"/>
        <v>0</v>
      </c>
      <c r="J173" s="189">
        <f t="shared" si="103"/>
        <v>0</v>
      </c>
      <c r="K173" s="189">
        <f t="shared" si="103"/>
        <v>1</v>
      </c>
      <c r="L173" s="189" t="s">
        <v>62</v>
      </c>
      <c r="M173" s="150">
        <v>46022</v>
      </c>
      <c r="N173" s="150">
        <v>46022</v>
      </c>
      <c r="O173" s="156"/>
      <c r="P173" s="191" t="s">
        <v>62</v>
      </c>
      <c r="Q173" s="156"/>
      <c r="R173" s="156"/>
    </row>
    <row r="174" spans="1:19" s="56" customFormat="1" ht="74.45" hidden="1" customHeight="1" x14ac:dyDescent="0.25">
      <c r="A174" s="331" t="s">
        <v>150</v>
      </c>
      <c r="B174" s="137" t="s">
        <v>348</v>
      </c>
      <c r="C174" s="142" t="s">
        <v>191</v>
      </c>
      <c r="D174" s="141" t="s">
        <v>333</v>
      </c>
      <c r="E174" s="141" t="s">
        <v>320</v>
      </c>
      <c r="F174" s="142">
        <v>642</v>
      </c>
      <c r="G174" s="142"/>
      <c r="H174" s="142"/>
      <c r="I174" s="142"/>
      <c r="J174" s="142"/>
      <c r="K174" s="142">
        <f t="shared" ref="K174" si="104">G174</f>
        <v>0</v>
      </c>
      <c r="L174" s="142"/>
      <c r="M174" s="142" t="s">
        <v>62</v>
      </c>
      <c r="N174" s="142" t="s">
        <v>62</v>
      </c>
      <c r="O174" s="156"/>
      <c r="P174" s="156"/>
      <c r="Q174" s="156"/>
      <c r="R174" s="156"/>
    </row>
    <row r="175" spans="1:19" ht="15.75" hidden="1" x14ac:dyDescent="0.2">
      <c r="A175" s="332"/>
      <c r="B175" s="146" t="s">
        <v>70</v>
      </c>
      <c r="C175" s="189"/>
      <c r="D175" s="189" t="s">
        <v>62</v>
      </c>
      <c r="E175" s="189"/>
      <c r="F175" s="189"/>
      <c r="G175" s="189">
        <f t="shared" ref="G175:K175" si="105">G174</f>
        <v>0</v>
      </c>
      <c r="H175" s="189">
        <f t="shared" si="105"/>
        <v>0</v>
      </c>
      <c r="I175" s="189">
        <f t="shared" si="105"/>
        <v>0</v>
      </c>
      <c r="J175" s="189">
        <f t="shared" si="105"/>
        <v>0</v>
      </c>
      <c r="K175" s="189">
        <f t="shared" si="105"/>
        <v>0</v>
      </c>
      <c r="L175" s="189" t="s">
        <v>62</v>
      </c>
      <c r="M175" s="150">
        <v>46022</v>
      </c>
      <c r="N175" s="150">
        <v>46022</v>
      </c>
      <c r="O175" s="156"/>
      <c r="P175" s="191" t="s">
        <v>62</v>
      </c>
      <c r="Q175" s="156"/>
      <c r="R175" s="156"/>
    </row>
    <row r="176" spans="1:19" hidden="1" x14ac:dyDescent="0.25">
      <c r="A176" s="332"/>
      <c r="B176" s="147" t="s">
        <v>76</v>
      </c>
      <c r="C176" s="189"/>
      <c r="D176" s="189"/>
      <c r="E176" s="189"/>
      <c r="F176" s="189"/>
      <c r="G176" s="189" t="s">
        <v>62</v>
      </c>
      <c r="H176" s="189"/>
      <c r="I176" s="189" t="s">
        <v>62</v>
      </c>
      <c r="J176" s="189"/>
      <c r="K176" s="189"/>
      <c r="L176" s="189" t="s">
        <v>62</v>
      </c>
      <c r="M176" s="150"/>
      <c r="N176" s="150"/>
      <c r="O176" s="191" t="s">
        <v>62</v>
      </c>
      <c r="P176" s="191" t="s">
        <v>62</v>
      </c>
      <c r="Q176" s="191" t="s">
        <v>62</v>
      </c>
      <c r="R176" s="191" t="s">
        <v>62</v>
      </c>
      <c r="S176" s="56"/>
    </row>
    <row r="177" spans="1:19" ht="65.45" hidden="1" customHeight="1" x14ac:dyDescent="0.2">
      <c r="A177" s="332"/>
      <c r="B177" s="148" t="s">
        <v>192</v>
      </c>
      <c r="C177" s="189"/>
      <c r="D177" s="189" t="s">
        <v>62</v>
      </c>
      <c r="E177" s="189"/>
      <c r="F177" s="189"/>
      <c r="G177" s="189">
        <f t="shared" ref="G177:K177" si="106">G174</f>
        <v>0</v>
      </c>
      <c r="H177" s="189">
        <f t="shared" si="106"/>
        <v>0</v>
      </c>
      <c r="I177" s="189">
        <f t="shared" si="106"/>
        <v>0</v>
      </c>
      <c r="J177" s="189">
        <f t="shared" si="106"/>
        <v>0</v>
      </c>
      <c r="K177" s="189">
        <f t="shared" si="106"/>
        <v>0</v>
      </c>
      <c r="L177" s="189" t="s">
        <v>62</v>
      </c>
      <c r="M177" s="150">
        <v>46022</v>
      </c>
      <c r="N177" s="150">
        <v>46022</v>
      </c>
      <c r="O177" s="156"/>
      <c r="P177" s="191" t="s">
        <v>62</v>
      </c>
      <c r="Q177" s="156"/>
      <c r="R177" s="156"/>
    </row>
    <row r="178" spans="1:19" ht="15" hidden="1" customHeight="1" x14ac:dyDescent="0.25">
      <c r="A178" s="332"/>
      <c r="B178" s="147" t="s">
        <v>193</v>
      </c>
      <c r="C178" s="189"/>
      <c r="D178" s="189"/>
      <c r="E178" s="189"/>
      <c r="F178" s="189"/>
      <c r="G178" s="189" t="s">
        <v>62</v>
      </c>
      <c r="H178" s="189"/>
      <c r="I178" s="189" t="s">
        <v>62</v>
      </c>
      <c r="J178" s="189"/>
      <c r="K178" s="189"/>
      <c r="L178" s="189" t="s">
        <v>62</v>
      </c>
      <c r="M178" s="150"/>
      <c r="N178" s="150"/>
      <c r="O178" s="191" t="s">
        <v>62</v>
      </c>
      <c r="P178" s="191" t="s">
        <v>62</v>
      </c>
      <c r="Q178" s="191" t="s">
        <v>62</v>
      </c>
      <c r="R178" s="191" t="s">
        <v>62</v>
      </c>
      <c r="S178" s="56"/>
    </row>
    <row r="179" spans="1:19" ht="38.65" hidden="1" customHeight="1" x14ac:dyDescent="0.2">
      <c r="A179" s="332"/>
      <c r="B179" s="148" t="s">
        <v>330</v>
      </c>
      <c r="C179" s="189"/>
      <c r="D179" s="189" t="s">
        <v>62</v>
      </c>
      <c r="E179" s="189"/>
      <c r="F179" s="189"/>
      <c r="G179" s="189">
        <f t="shared" ref="G179:K179" si="107">G174</f>
        <v>0</v>
      </c>
      <c r="H179" s="189">
        <f t="shared" si="107"/>
        <v>0</v>
      </c>
      <c r="I179" s="189">
        <f t="shared" si="107"/>
        <v>0</v>
      </c>
      <c r="J179" s="189">
        <f t="shared" si="107"/>
        <v>0</v>
      </c>
      <c r="K179" s="189">
        <f t="shared" si="107"/>
        <v>0</v>
      </c>
      <c r="L179" s="189" t="s">
        <v>62</v>
      </c>
      <c r="M179" s="150">
        <v>46022</v>
      </c>
      <c r="N179" s="150">
        <v>46022</v>
      </c>
      <c r="O179" s="156"/>
      <c r="P179" s="191" t="s">
        <v>62</v>
      </c>
      <c r="Q179" s="156"/>
      <c r="R179" s="156"/>
    </row>
    <row r="180" spans="1:19" ht="21" hidden="1" customHeight="1" x14ac:dyDescent="0.25">
      <c r="A180" s="332"/>
      <c r="B180" s="147" t="s">
        <v>71</v>
      </c>
      <c r="C180" s="189"/>
      <c r="D180" s="189"/>
      <c r="E180" s="189"/>
      <c r="F180" s="189"/>
      <c r="G180" s="189" t="s">
        <v>62</v>
      </c>
      <c r="H180" s="189"/>
      <c r="I180" s="189" t="s">
        <v>62</v>
      </c>
      <c r="J180" s="189"/>
      <c r="K180" s="189"/>
      <c r="L180" s="189" t="s">
        <v>62</v>
      </c>
      <c r="M180" s="150"/>
      <c r="N180" s="150"/>
      <c r="O180" s="191" t="s">
        <v>62</v>
      </c>
      <c r="P180" s="191" t="s">
        <v>62</v>
      </c>
      <c r="Q180" s="191" t="s">
        <v>62</v>
      </c>
      <c r="R180" s="191" t="s">
        <v>62</v>
      </c>
      <c r="S180" s="56"/>
    </row>
    <row r="181" spans="1:19" ht="21" hidden="1" customHeight="1" x14ac:dyDescent="0.2">
      <c r="A181" s="333"/>
      <c r="B181" s="148" t="s">
        <v>72</v>
      </c>
      <c r="C181" s="189"/>
      <c r="D181" s="189" t="s">
        <v>62</v>
      </c>
      <c r="E181" s="189"/>
      <c r="F181" s="189"/>
      <c r="G181" s="189">
        <f t="shared" ref="G181:K181" si="108">G174</f>
        <v>0</v>
      </c>
      <c r="H181" s="189">
        <f t="shared" si="108"/>
        <v>0</v>
      </c>
      <c r="I181" s="189">
        <f t="shared" si="108"/>
        <v>0</v>
      </c>
      <c r="J181" s="189">
        <f t="shared" si="108"/>
        <v>0</v>
      </c>
      <c r="K181" s="189">
        <f t="shared" si="108"/>
        <v>0</v>
      </c>
      <c r="L181" s="189" t="s">
        <v>62</v>
      </c>
      <c r="M181" s="150">
        <v>46022</v>
      </c>
      <c r="N181" s="150">
        <v>46022</v>
      </c>
      <c r="O181" s="156"/>
      <c r="P181" s="191" t="s">
        <v>62</v>
      </c>
      <c r="Q181" s="156"/>
      <c r="R181" s="156"/>
    </row>
    <row r="182" spans="1:19" s="56" customFormat="1" ht="74.45" hidden="1" customHeight="1" x14ac:dyDescent="0.25">
      <c r="A182" s="331" t="s">
        <v>149</v>
      </c>
      <c r="B182" s="137" t="s">
        <v>348</v>
      </c>
      <c r="C182" s="142" t="s">
        <v>191</v>
      </c>
      <c r="D182" s="141" t="s">
        <v>333</v>
      </c>
      <c r="E182" s="141" t="s">
        <v>320</v>
      </c>
      <c r="F182" s="142">
        <v>642</v>
      </c>
      <c r="G182" s="142"/>
      <c r="H182" s="142"/>
      <c r="I182" s="142"/>
      <c r="J182" s="142"/>
      <c r="K182" s="142">
        <f t="shared" ref="K182" si="109">G182</f>
        <v>0</v>
      </c>
      <c r="L182" s="142"/>
      <c r="M182" s="142" t="s">
        <v>62</v>
      </c>
      <c r="N182" s="142" t="s">
        <v>62</v>
      </c>
      <c r="O182" s="156"/>
      <c r="P182" s="156"/>
      <c r="Q182" s="156"/>
      <c r="R182" s="156"/>
    </row>
    <row r="183" spans="1:19" ht="15.75" hidden="1" x14ac:dyDescent="0.2">
      <c r="A183" s="332"/>
      <c r="B183" s="146" t="s">
        <v>70</v>
      </c>
      <c r="C183" s="189"/>
      <c r="D183" s="189" t="s">
        <v>62</v>
      </c>
      <c r="E183" s="189"/>
      <c r="F183" s="189"/>
      <c r="G183" s="189">
        <f t="shared" ref="G183:K183" si="110">G182</f>
        <v>0</v>
      </c>
      <c r="H183" s="189">
        <f t="shared" si="110"/>
        <v>0</v>
      </c>
      <c r="I183" s="189">
        <f t="shared" si="110"/>
        <v>0</v>
      </c>
      <c r="J183" s="189">
        <f t="shared" si="110"/>
        <v>0</v>
      </c>
      <c r="K183" s="189">
        <f t="shared" si="110"/>
        <v>0</v>
      </c>
      <c r="L183" s="189" t="s">
        <v>62</v>
      </c>
      <c r="M183" s="150">
        <v>46022</v>
      </c>
      <c r="N183" s="150">
        <v>46022</v>
      </c>
      <c r="O183" s="156"/>
      <c r="P183" s="191" t="s">
        <v>62</v>
      </c>
      <c r="Q183" s="156"/>
      <c r="R183" s="156"/>
    </row>
    <row r="184" spans="1:19" hidden="1" x14ac:dyDescent="0.25">
      <c r="A184" s="332"/>
      <c r="B184" s="147" t="s">
        <v>76</v>
      </c>
      <c r="C184" s="189"/>
      <c r="D184" s="189"/>
      <c r="E184" s="189"/>
      <c r="F184" s="189"/>
      <c r="G184" s="189" t="s">
        <v>62</v>
      </c>
      <c r="H184" s="189"/>
      <c r="I184" s="189" t="s">
        <v>62</v>
      </c>
      <c r="J184" s="189"/>
      <c r="K184" s="189"/>
      <c r="L184" s="189" t="s">
        <v>62</v>
      </c>
      <c r="M184" s="150"/>
      <c r="N184" s="150"/>
      <c r="O184" s="191" t="s">
        <v>62</v>
      </c>
      <c r="P184" s="191" t="s">
        <v>62</v>
      </c>
      <c r="Q184" s="191" t="s">
        <v>62</v>
      </c>
      <c r="R184" s="191" t="s">
        <v>62</v>
      </c>
      <c r="S184" s="56"/>
    </row>
    <row r="185" spans="1:19" ht="65.45" hidden="1" customHeight="1" x14ac:dyDescent="0.2">
      <c r="A185" s="332"/>
      <c r="B185" s="148" t="s">
        <v>192</v>
      </c>
      <c r="C185" s="189"/>
      <c r="D185" s="189" t="s">
        <v>62</v>
      </c>
      <c r="E185" s="189"/>
      <c r="F185" s="189"/>
      <c r="G185" s="189">
        <f t="shared" ref="G185:K185" si="111">G182</f>
        <v>0</v>
      </c>
      <c r="H185" s="189">
        <f t="shared" si="111"/>
        <v>0</v>
      </c>
      <c r="I185" s="189">
        <f t="shared" si="111"/>
        <v>0</v>
      </c>
      <c r="J185" s="189">
        <f t="shared" si="111"/>
        <v>0</v>
      </c>
      <c r="K185" s="189">
        <f t="shared" si="111"/>
        <v>0</v>
      </c>
      <c r="L185" s="189" t="s">
        <v>62</v>
      </c>
      <c r="M185" s="150">
        <v>46022</v>
      </c>
      <c r="N185" s="150">
        <v>46022</v>
      </c>
      <c r="O185" s="156"/>
      <c r="P185" s="191" t="s">
        <v>62</v>
      </c>
      <c r="Q185" s="156"/>
      <c r="R185" s="156"/>
    </row>
    <row r="186" spans="1:19" ht="15" hidden="1" customHeight="1" x14ac:dyDescent="0.25">
      <c r="A186" s="332"/>
      <c r="B186" s="147" t="s">
        <v>193</v>
      </c>
      <c r="C186" s="189"/>
      <c r="D186" s="189"/>
      <c r="E186" s="189"/>
      <c r="F186" s="189"/>
      <c r="G186" s="189" t="s">
        <v>62</v>
      </c>
      <c r="H186" s="189"/>
      <c r="I186" s="189" t="s">
        <v>62</v>
      </c>
      <c r="J186" s="189"/>
      <c r="K186" s="189"/>
      <c r="L186" s="189" t="s">
        <v>62</v>
      </c>
      <c r="M186" s="150"/>
      <c r="N186" s="150"/>
      <c r="O186" s="191" t="s">
        <v>62</v>
      </c>
      <c r="P186" s="191" t="s">
        <v>62</v>
      </c>
      <c r="Q186" s="191" t="s">
        <v>62</v>
      </c>
      <c r="R186" s="191" t="s">
        <v>62</v>
      </c>
      <c r="S186" s="56"/>
    </row>
    <row r="187" spans="1:19" ht="38.65" hidden="1" customHeight="1" x14ac:dyDescent="0.2">
      <c r="A187" s="332"/>
      <c r="B187" s="148" t="s">
        <v>330</v>
      </c>
      <c r="C187" s="189"/>
      <c r="D187" s="189" t="s">
        <v>62</v>
      </c>
      <c r="E187" s="189"/>
      <c r="F187" s="189"/>
      <c r="G187" s="189">
        <f t="shared" ref="G187:K187" si="112">G182</f>
        <v>0</v>
      </c>
      <c r="H187" s="189">
        <f t="shared" si="112"/>
        <v>0</v>
      </c>
      <c r="I187" s="189">
        <f t="shared" si="112"/>
        <v>0</v>
      </c>
      <c r="J187" s="189">
        <f t="shared" si="112"/>
        <v>0</v>
      </c>
      <c r="K187" s="189">
        <f t="shared" si="112"/>
        <v>0</v>
      </c>
      <c r="L187" s="189" t="s">
        <v>62</v>
      </c>
      <c r="M187" s="150">
        <v>46022</v>
      </c>
      <c r="N187" s="150">
        <v>46022</v>
      </c>
      <c r="O187" s="156"/>
      <c r="P187" s="191" t="s">
        <v>62</v>
      </c>
      <c r="Q187" s="156"/>
      <c r="R187" s="156"/>
    </row>
    <row r="188" spans="1:19" ht="21" hidden="1" customHeight="1" x14ac:dyDescent="0.25">
      <c r="A188" s="332"/>
      <c r="B188" s="147" t="s">
        <v>71</v>
      </c>
      <c r="C188" s="189"/>
      <c r="D188" s="189"/>
      <c r="E188" s="189"/>
      <c r="F188" s="189"/>
      <c r="G188" s="189" t="s">
        <v>62</v>
      </c>
      <c r="H188" s="189"/>
      <c r="I188" s="189" t="s">
        <v>62</v>
      </c>
      <c r="J188" s="189"/>
      <c r="K188" s="189"/>
      <c r="L188" s="189" t="s">
        <v>62</v>
      </c>
      <c r="M188" s="150"/>
      <c r="N188" s="150"/>
      <c r="O188" s="191" t="s">
        <v>62</v>
      </c>
      <c r="P188" s="191" t="s">
        <v>62</v>
      </c>
      <c r="Q188" s="191" t="s">
        <v>62</v>
      </c>
      <c r="R188" s="191" t="s">
        <v>62</v>
      </c>
      <c r="S188" s="56"/>
    </row>
    <row r="189" spans="1:19" ht="21" hidden="1" customHeight="1" x14ac:dyDescent="0.2">
      <c r="A189" s="333"/>
      <c r="B189" s="148" t="s">
        <v>72</v>
      </c>
      <c r="C189" s="189"/>
      <c r="D189" s="189" t="s">
        <v>62</v>
      </c>
      <c r="E189" s="189"/>
      <c r="F189" s="189"/>
      <c r="G189" s="189">
        <f t="shared" ref="G189:K189" si="113">G182</f>
        <v>0</v>
      </c>
      <c r="H189" s="189">
        <f t="shared" si="113"/>
        <v>0</v>
      </c>
      <c r="I189" s="189">
        <f t="shared" si="113"/>
        <v>0</v>
      </c>
      <c r="J189" s="189">
        <f t="shared" si="113"/>
        <v>0</v>
      </c>
      <c r="K189" s="189">
        <f t="shared" si="113"/>
        <v>0</v>
      </c>
      <c r="L189" s="189" t="s">
        <v>62</v>
      </c>
      <c r="M189" s="150">
        <v>46022</v>
      </c>
      <c r="N189" s="150">
        <v>46022</v>
      </c>
      <c r="O189" s="156"/>
      <c r="P189" s="191" t="s">
        <v>62</v>
      </c>
      <c r="Q189" s="156"/>
      <c r="R189" s="156"/>
    </row>
    <row r="190" spans="1:19" s="56" customFormat="1" ht="74.45" customHeight="1" x14ac:dyDescent="0.25">
      <c r="A190" s="331" t="s">
        <v>148</v>
      </c>
      <c r="B190" s="137" t="s">
        <v>348</v>
      </c>
      <c r="C190" s="142" t="s">
        <v>191</v>
      </c>
      <c r="D190" s="141" t="s">
        <v>333</v>
      </c>
      <c r="E190" s="141" t="s">
        <v>320</v>
      </c>
      <c r="F190" s="142">
        <v>642</v>
      </c>
      <c r="G190" s="142">
        <v>1</v>
      </c>
      <c r="H190" s="142">
        <v>1</v>
      </c>
      <c r="I190" s="142"/>
      <c r="J190" s="142"/>
      <c r="K190" s="142">
        <f t="shared" ref="K190" si="114">G190</f>
        <v>1</v>
      </c>
      <c r="L190" s="142"/>
      <c r="M190" s="142" t="s">
        <v>62</v>
      </c>
      <c r="N190" s="142" t="s">
        <v>62</v>
      </c>
      <c r="O190" s="156">
        <v>150000</v>
      </c>
      <c r="P190" s="156"/>
      <c r="Q190" s="156"/>
      <c r="R190" s="156"/>
    </row>
    <row r="191" spans="1:19" ht="15.75" x14ac:dyDescent="0.2">
      <c r="A191" s="332"/>
      <c r="B191" s="146" t="s">
        <v>70</v>
      </c>
      <c r="C191" s="189"/>
      <c r="D191" s="189" t="s">
        <v>62</v>
      </c>
      <c r="E191" s="189"/>
      <c r="F191" s="189"/>
      <c r="G191" s="189">
        <f t="shared" ref="G191:K191" si="115">G190</f>
        <v>1</v>
      </c>
      <c r="H191" s="189">
        <f t="shared" si="115"/>
        <v>1</v>
      </c>
      <c r="I191" s="189">
        <f t="shared" si="115"/>
        <v>0</v>
      </c>
      <c r="J191" s="189">
        <f t="shared" si="115"/>
        <v>0</v>
      </c>
      <c r="K191" s="189">
        <f t="shared" si="115"/>
        <v>1</v>
      </c>
      <c r="L191" s="189" t="s">
        <v>62</v>
      </c>
      <c r="M191" s="150">
        <v>46022</v>
      </c>
      <c r="N191" s="150">
        <v>46022</v>
      </c>
      <c r="O191" s="156"/>
      <c r="P191" s="191" t="s">
        <v>62</v>
      </c>
      <c r="Q191" s="156"/>
      <c r="R191" s="156"/>
    </row>
    <row r="192" spans="1:19" x14ac:dyDescent="0.25">
      <c r="A192" s="332"/>
      <c r="B192" s="147" t="s">
        <v>76</v>
      </c>
      <c r="C192" s="189"/>
      <c r="D192" s="189"/>
      <c r="E192" s="189"/>
      <c r="F192" s="189"/>
      <c r="G192" s="189" t="s">
        <v>62</v>
      </c>
      <c r="H192" s="189"/>
      <c r="I192" s="189" t="s">
        <v>62</v>
      </c>
      <c r="J192" s="189"/>
      <c r="K192" s="189"/>
      <c r="L192" s="189" t="s">
        <v>62</v>
      </c>
      <c r="M192" s="150"/>
      <c r="N192" s="150"/>
      <c r="O192" s="191" t="s">
        <v>62</v>
      </c>
      <c r="P192" s="191" t="s">
        <v>62</v>
      </c>
      <c r="Q192" s="191" t="s">
        <v>62</v>
      </c>
      <c r="R192" s="191" t="s">
        <v>62</v>
      </c>
      <c r="S192" s="56"/>
    </row>
    <row r="193" spans="1:19" ht="65.45" customHeight="1" x14ac:dyDescent="0.2">
      <c r="A193" s="332"/>
      <c r="B193" s="148" t="s">
        <v>192</v>
      </c>
      <c r="C193" s="189"/>
      <c r="D193" s="189" t="s">
        <v>62</v>
      </c>
      <c r="E193" s="189"/>
      <c r="F193" s="189"/>
      <c r="G193" s="189">
        <f t="shared" ref="G193:K193" si="116">G190</f>
        <v>1</v>
      </c>
      <c r="H193" s="189">
        <f t="shared" si="116"/>
        <v>1</v>
      </c>
      <c r="I193" s="189">
        <f t="shared" si="116"/>
        <v>0</v>
      </c>
      <c r="J193" s="189">
        <f t="shared" si="116"/>
        <v>0</v>
      </c>
      <c r="K193" s="189">
        <f t="shared" si="116"/>
        <v>1</v>
      </c>
      <c r="L193" s="189" t="s">
        <v>62</v>
      </c>
      <c r="M193" s="150">
        <v>46022</v>
      </c>
      <c r="N193" s="150">
        <v>46022</v>
      </c>
      <c r="O193" s="156"/>
      <c r="P193" s="191" t="s">
        <v>62</v>
      </c>
      <c r="Q193" s="156"/>
      <c r="R193" s="156"/>
    </row>
    <row r="194" spans="1:19" ht="15" customHeight="1" x14ac:dyDescent="0.25">
      <c r="A194" s="332"/>
      <c r="B194" s="147" t="s">
        <v>193</v>
      </c>
      <c r="C194" s="189"/>
      <c r="D194" s="189"/>
      <c r="E194" s="189"/>
      <c r="F194" s="189"/>
      <c r="G194" s="189" t="s">
        <v>62</v>
      </c>
      <c r="H194" s="189"/>
      <c r="I194" s="189" t="s">
        <v>62</v>
      </c>
      <c r="J194" s="189"/>
      <c r="K194" s="189"/>
      <c r="L194" s="189" t="s">
        <v>62</v>
      </c>
      <c r="M194" s="150"/>
      <c r="N194" s="150"/>
      <c r="O194" s="191" t="s">
        <v>62</v>
      </c>
      <c r="P194" s="191" t="s">
        <v>62</v>
      </c>
      <c r="Q194" s="191" t="s">
        <v>62</v>
      </c>
      <c r="R194" s="191" t="s">
        <v>62</v>
      </c>
      <c r="S194" s="56"/>
    </row>
    <row r="195" spans="1:19" ht="38.65" customHeight="1" x14ac:dyDescent="0.2">
      <c r="A195" s="332"/>
      <c r="B195" s="148" t="s">
        <v>330</v>
      </c>
      <c r="C195" s="189"/>
      <c r="D195" s="189" t="s">
        <v>62</v>
      </c>
      <c r="E195" s="189"/>
      <c r="F195" s="189"/>
      <c r="G195" s="189">
        <f t="shared" ref="G195:K195" si="117">G190</f>
        <v>1</v>
      </c>
      <c r="H195" s="189">
        <f t="shared" si="117"/>
        <v>1</v>
      </c>
      <c r="I195" s="189">
        <f t="shared" si="117"/>
        <v>0</v>
      </c>
      <c r="J195" s="189">
        <f t="shared" si="117"/>
        <v>0</v>
      </c>
      <c r="K195" s="189">
        <f t="shared" si="117"/>
        <v>1</v>
      </c>
      <c r="L195" s="189" t="s">
        <v>62</v>
      </c>
      <c r="M195" s="150">
        <v>46022</v>
      </c>
      <c r="N195" s="150">
        <v>46022</v>
      </c>
      <c r="O195" s="156"/>
      <c r="P195" s="191" t="s">
        <v>62</v>
      </c>
      <c r="Q195" s="156"/>
      <c r="R195" s="156"/>
    </row>
    <row r="196" spans="1:19" ht="21" customHeight="1" x14ac:dyDescent="0.25">
      <c r="A196" s="332"/>
      <c r="B196" s="147" t="s">
        <v>71</v>
      </c>
      <c r="C196" s="189"/>
      <c r="D196" s="189"/>
      <c r="E196" s="189"/>
      <c r="F196" s="189"/>
      <c r="G196" s="189" t="s">
        <v>62</v>
      </c>
      <c r="H196" s="189"/>
      <c r="I196" s="189" t="s">
        <v>62</v>
      </c>
      <c r="J196" s="189"/>
      <c r="K196" s="189"/>
      <c r="L196" s="189" t="s">
        <v>62</v>
      </c>
      <c r="M196" s="150"/>
      <c r="N196" s="150"/>
      <c r="O196" s="191" t="s">
        <v>62</v>
      </c>
      <c r="P196" s="191" t="s">
        <v>62</v>
      </c>
      <c r="Q196" s="191" t="s">
        <v>62</v>
      </c>
      <c r="R196" s="191" t="s">
        <v>62</v>
      </c>
      <c r="S196" s="56"/>
    </row>
    <row r="197" spans="1:19" ht="21" customHeight="1" x14ac:dyDescent="0.2">
      <c r="A197" s="333"/>
      <c r="B197" s="148" t="s">
        <v>72</v>
      </c>
      <c r="C197" s="189"/>
      <c r="D197" s="189" t="s">
        <v>62</v>
      </c>
      <c r="E197" s="189"/>
      <c r="F197" s="189"/>
      <c r="G197" s="189">
        <f t="shared" ref="G197:K197" si="118">G190</f>
        <v>1</v>
      </c>
      <c r="H197" s="189">
        <f t="shared" si="118"/>
        <v>1</v>
      </c>
      <c r="I197" s="189">
        <f t="shared" si="118"/>
        <v>0</v>
      </c>
      <c r="J197" s="189">
        <f t="shared" si="118"/>
        <v>0</v>
      </c>
      <c r="K197" s="189">
        <f t="shared" si="118"/>
        <v>1</v>
      </c>
      <c r="L197" s="189" t="s">
        <v>62</v>
      </c>
      <c r="M197" s="150">
        <v>46022</v>
      </c>
      <c r="N197" s="150">
        <v>46022</v>
      </c>
      <c r="O197" s="156"/>
      <c r="P197" s="191" t="s">
        <v>62</v>
      </c>
      <c r="Q197" s="156"/>
      <c r="R197" s="156"/>
    </row>
    <row r="198" spans="1:19" s="56" customFormat="1" ht="74.45" customHeight="1" x14ac:dyDescent="0.25">
      <c r="A198" s="331" t="s">
        <v>147</v>
      </c>
      <c r="B198" s="137" t="s">
        <v>348</v>
      </c>
      <c r="C198" s="142" t="s">
        <v>191</v>
      </c>
      <c r="D198" s="141" t="s">
        <v>333</v>
      </c>
      <c r="E198" s="141" t="s">
        <v>320</v>
      </c>
      <c r="F198" s="142">
        <v>642</v>
      </c>
      <c r="G198" s="142">
        <v>1</v>
      </c>
      <c r="H198" s="142">
        <v>1</v>
      </c>
      <c r="I198" s="142"/>
      <c r="J198" s="142"/>
      <c r="K198" s="142">
        <f t="shared" ref="K198" si="119">G198</f>
        <v>1</v>
      </c>
      <c r="L198" s="142"/>
      <c r="M198" s="142" t="s">
        <v>62</v>
      </c>
      <c r="N198" s="142" t="s">
        <v>62</v>
      </c>
      <c r="O198" s="156">
        <v>150000</v>
      </c>
      <c r="P198" s="156"/>
      <c r="Q198" s="156"/>
      <c r="R198" s="156"/>
    </row>
    <row r="199" spans="1:19" ht="15.75" x14ac:dyDescent="0.2">
      <c r="A199" s="332"/>
      <c r="B199" s="146" t="s">
        <v>70</v>
      </c>
      <c r="C199" s="189"/>
      <c r="D199" s="189" t="s">
        <v>62</v>
      </c>
      <c r="E199" s="189"/>
      <c r="F199" s="189"/>
      <c r="G199" s="189">
        <f t="shared" ref="G199:K199" si="120">G198</f>
        <v>1</v>
      </c>
      <c r="H199" s="189">
        <f t="shared" si="120"/>
        <v>1</v>
      </c>
      <c r="I199" s="189">
        <f t="shared" si="120"/>
        <v>0</v>
      </c>
      <c r="J199" s="189">
        <f t="shared" si="120"/>
        <v>0</v>
      </c>
      <c r="K199" s="189">
        <f t="shared" si="120"/>
        <v>1</v>
      </c>
      <c r="L199" s="189" t="s">
        <v>62</v>
      </c>
      <c r="M199" s="150">
        <v>46022</v>
      </c>
      <c r="N199" s="150">
        <v>46022</v>
      </c>
      <c r="O199" s="156"/>
      <c r="P199" s="191" t="s">
        <v>62</v>
      </c>
      <c r="Q199" s="156"/>
      <c r="R199" s="156"/>
    </row>
    <row r="200" spans="1:19" x14ac:dyDescent="0.25">
      <c r="A200" s="332"/>
      <c r="B200" s="147" t="s">
        <v>76</v>
      </c>
      <c r="C200" s="189"/>
      <c r="D200" s="189"/>
      <c r="E200" s="189"/>
      <c r="F200" s="189"/>
      <c r="G200" s="189" t="s">
        <v>62</v>
      </c>
      <c r="H200" s="189"/>
      <c r="I200" s="189" t="s">
        <v>62</v>
      </c>
      <c r="J200" s="189"/>
      <c r="K200" s="189"/>
      <c r="L200" s="189" t="s">
        <v>62</v>
      </c>
      <c r="M200" s="150"/>
      <c r="N200" s="150"/>
      <c r="O200" s="191" t="s">
        <v>62</v>
      </c>
      <c r="P200" s="191" t="s">
        <v>62</v>
      </c>
      <c r="Q200" s="191" t="s">
        <v>62</v>
      </c>
      <c r="R200" s="191" t="s">
        <v>62</v>
      </c>
      <c r="S200" s="56"/>
    </row>
    <row r="201" spans="1:19" ht="65.45" customHeight="1" x14ac:dyDescent="0.2">
      <c r="A201" s="332"/>
      <c r="B201" s="148" t="s">
        <v>192</v>
      </c>
      <c r="C201" s="189"/>
      <c r="D201" s="189" t="s">
        <v>62</v>
      </c>
      <c r="E201" s="189"/>
      <c r="F201" s="189"/>
      <c r="G201" s="189">
        <f t="shared" ref="G201:K201" si="121">G198</f>
        <v>1</v>
      </c>
      <c r="H201" s="189">
        <f t="shared" si="121"/>
        <v>1</v>
      </c>
      <c r="I201" s="189">
        <f t="shared" si="121"/>
        <v>0</v>
      </c>
      <c r="J201" s="189">
        <f t="shared" si="121"/>
        <v>0</v>
      </c>
      <c r="K201" s="189">
        <f t="shared" si="121"/>
        <v>1</v>
      </c>
      <c r="L201" s="189" t="s">
        <v>62</v>
      </c>
      <c r="M201" s="150">
        <v>46022</v>
      </c>
      <c r="N201" s="150">
        <v>46022</v>
      </c>
      <c r="O201" s="156"/>
      <c r="P201" s="191" t="s">
        <v>62</v>
      </c>
      <c r="Q201" s="156"/>
      <c r="R201" s="156"/>
    </row>
    <row r="202" spans="1:19" ht="15" customHeight="1" x14ac:dyDescent="0.25">
      <c r="A202" s="332"/>
      <c r="B202" s="147" t="s">
        <v>193</v>
      </c>
      <c r="C202" s="189"/>
      <c r="D202" s="189"/>
      <c r="E202" s="189"/>
      <c r="F202" s="189"/>
      <c r="G202" s="189" t="s">
        <v>62</v>
      </c>
      <c r="H202" s="189"/>
      <c r="I202" s="189" t="s">
        <v>62</v>
      </c>
      <c r="J202" s="189"/>
      <c r="K202" s="189"/>
      <c r="L202" s="189" t="s">
        <v>62</v>
      </c>
      <c r="M202" s="150"/>
      <c r="N202" s="150"/>
      <c r="O202" s="191" t="s">
        <v>62</v>
      </c>
      <c r="P202" s="191" t="s">
        <v>62</v>
      </c>
      <c r="Q202" s="191" t="s">
        <v>62</v>
      </c>
      <c r="R202" s="191" t="s">
        <v>62</v>
      </c>
      <c r="S202" s="56"/>
    </row>
    <row r="203" spans="1:19" ht="38.65" customHeight="1" x14ac:dyDescent="0.2">
      <c r="A203" s="332"/>
      <c r="B203" s="148" t="s">
        <v>330</v>
      </c>
      <c r="C203" s="189"/>
      <c r="D203" s="189" t="s">
        <v>62</v>
      </c>
      <c r="E203" s="189"/>
      <c r="F203" s="189"/>
      <c r="G203" s="189">
        <f t="shared" ref="G203:K203" si="122">G198</f>
        <v>1</v>
      </c>
      <c r="H203" s="189">
        <f t="shared" si="122"/>
        <v>1</v>
      </c>
      <c r="I203" s="189">
        <f t="shared" si="122"/>
        <v>0</v>
      </c>
      <c r="J203" s="189">
        <f t="shared" si="122"/>
        <v>0</v>
      </c>
      <c r="K203" s="189">
        <f t="shared" si="122"/>
        <v>1</v>
      </c>
      <c r="L203" s="189" t="s">
        <v>62</v>
      </c>
      <c r="M203" s="150">
        <v>46022</v>
      </c>
      <c r="N203" s="150">
        <v>46022</v>
      </c>
      <c r="O203" s="156"/>
      <c r="P203" s="191" t="s">
        <v>62</v>
      </c>
      <c r="Q203" s="156"/>
      <c r="R203" s="156"/>
    </row>
    <row r="204" spans="1:19" ht="21" customHeight="1" x14ac:dyDescent="0.25">
      <c r="A204" s="332"/>
      <c r="B204" s="147" t="s">
        <v>71</v>
      </c>
      <c r="C204" s="189"/>
      <c r="D204" s="189"/>
      <c r="E204" s="189"/>
      <c r="F204" s="189"/>
      <c r="G204" s="189" t="s">
        <v>62</v>
      </c>
      <c r="H204" s="189"/>
      <c r="I204" s="189" t="s">
        <v>62</v>
      </c>
      <c r="J204" s="189"/>
      <c r="K204" s="189"/>
      <c r="L204" s="189" t="s">
        <v>62</v>
      </c>
      <c r="M204" s="150"/>
      <c r="N204" s="150"/>
      <c r="O204" s="191" t="s">
        <v>62</v>
      </c>
      <c r="P204" s="191" t="s">
        <v>62</v>
      </c>
      <c r="Q204" s="191" t="s">
        <v>62</v>
      </c>
      <c r="R204" s="191" t="s">
        <v>62</v>
      </c>
      <c r="S204" s="56"/>
    </row>
    <row r="205" spans="1:19" ht="21" customHeight="1" x14ac:dyDescent="0.2">
      <c r="A205" s="333"/>
      <c r="B205" s="148" t="s">
        <v>72</v>
      </c>
      <c r="C205" s="189"/>
      <c r="D205" s="189" t="s">
        <v>62</v>
      </c>
      <c r="E205" s="189"/>
      <c r="F205" s="189"/>
      <c r="G205" s="189">
        <f t="shared" ref="G205:K205" si="123">G198</f>
        <v>1</v>
      </c>
      <c r="H205" s="189">
        <f t="shared" si="123"/>
        <v>1</v>
      </c>
      <c r="I205" s="189">
        <f t="shared" si="123"/>
        <v>0</v>
      </c>
      <c r="J205" s="189">
        <f t="shared" si="123"/>
        <v>0</v>
      </c>
      <c r="K205" s="189">
        <f t="shared" si="123"/>
        <v>1</v>
      </c>
      <c r="L205" s="189" t="s">
        <v>62</v>
      </c>
      <c r="M205" s="150">
        <v>46022</v>
      </c>
      <c r="N205" s="150">
        <v>46022</v>
      </c>
      <c r="O205" s="156"/>
      <c r="P205" s="191" t="s">
        <v>62</v>
      </c>
      <c r="Q205" s="156"/>
      <c r="R205" s="156"/>
    </row>
    <row r="206" spans="1:19" s="56" customFormat="1" ht="74.45" customHeight="1" x14ac:dyDescent="0.25">
      <c r="A206" s="331" t="s">
        <v>146</v>
      </c>
      <c r="B206" s="137" t="s">
        <v>348</v>
      </c>
      <c r="C206" s="142" t="s">
        <v>191</v>
      </c>
      <c r="D206" s="141" t="s">
        <v>333</v>
      </c>
      <c r="E206" s="141" t="s">
        <v>320</v>
      </c>
      <c r="F206" s="142">
        <v>642</v>
      </c>
      <c r="G206" s="142">
        <v>1</v>
      </c>
      <c r="H206" s="142">
        <v>1</v>
      </c>
      <c r="I206" s="142">
        <v>0</v>
      </c>
      <c r="J206" s="142">
        <v>0</v>
      </c>
      <c r="K206" s="142">
        <f t="shared" ref="K206" si="124">G206</f>
        <v>1</v>
      </c>
      <c r="L206" s="142"/>
      <c r="M206" s="142" t="s">
        <v>62</v>
      </c>
      <c r="N206" s="142" t="s">
        <v>62</v>
      </c>
      <c r="O206" s="156">
        <v>150000</v>
      </c>
      <c r="P206" s="156"/>
      <c r="Q206" s="156"/>
      <c r="R206" s="156"/>
    </row>
    <row r="207" spans="1:19" ht="15.75" x14ac:dyDescent="0.2">
      <c r="A207" s="332"/>
      <c r="B207" s="146" t="s">
        <v>70</v>
      </c>
      <c r="C207" s="189"/>
      <c r="D207" s="189" t="s">
        <v>62</v>
      </c>
      <c r="E207" s="189"/>
      <c r="F207" s="189"/>
      <c r="G207" s="189">
        <f t="shared" ref="G207:K207" si="125">G206</f>
        <v>1</v>
      </c>
      <c r="H207" s="189">
        <f t="shared" si="125"/>
        <v>1</v>
      </c>
      <c r="I207" s="189">
        <f t="shared" si="125"/>
        <v>0</v>
      </c>
      <c r="J207" s="189">
        <f t="shared" si="125"/>
        <v>0</v>
      </c>
      <c r="K207" s="189">
        <f t="shared" si="125"/>
        <v>1</v>
      </c>
      <c r="L207" s="189" t="s">
        <v>62</v>
      </c>
      <c r="M207" s="150">
        <v>46022</v>
      </c>
      <c r="N207" s="150">
        <v>46022</v>
      </c>
      <c r="O207" s="156"/>
      <c r="P207" s="191" t="s">
        <v>62</v>
      </c>
      <c r="Q207" s="156"/>
      <c r="R207" s="156"/>
    </row>
    <row r="208" spans="1:19" x14ac:dyDescent="0.25">
      <c r="A208" s="332"/>
      <c r="B208" s="147" t="s">
        <v>76</v>
      </c>
      <c r="C208" s="189"/>
      <c r="D208" s="189"/>
      <c r="E208" s="189"/>
      <c r="F208" s="189"/>
      <c r="G208" s="189" t="s">
        <v>62</v>
      </c>
      <c r="H208" s="189"/>
      <c r="I208" s="189" t="s">
        <v>62</v>
      </c>
      <c r="J208" s="189"/>
      <c r="K208" s="189"/>
      <c r="L208" s="189" t="s">
        <v>62</v>
      </c>
      <c r="M208" s="150"/>
      <c r="N208" s="150"/>
      <c r="O208" s="191" t="s">
        <v>62</v>
      </c>
      <c r="P208" s="191" t="s">
        <v>62</v>
      </c>
      <c r="Q208" s="191" t="s">
        <v>62</v>
      </c>
      <c r="R208" s="191" t="s">
        <v>62</v>
      </c>
      <c r="S208" s="56"/>
    </row>
    <row r="209" spans="1:19" ht="65.45" customHeight="1" x14ac:dyDescent="0.2">
      <c r="A209" s="332"/>
      <c r="B209" s="148" t="s">
        <v>192</v>
      </c>
      <c r="C209" s="189"/>
      <c r="D209" s="189" t="s">
        <v>62</v>
      </c>
      <c r="E209" s="189"/>
      <c r="F209" s="189"/>
      <c r="G209" s="189">
        <f t="shared" ref="G209:K209" si="126">G206</f>
        <v>1</v>
      </c>
      <c r="H209" s="189">
        <f t="shared" si="126"/>
        <v>1</v>
      </c>
      <c r="I209" s="189">
        <f t="shared" si="126"/>
        <v>0</v>
      </c>
      <c r="J209" s="189">
        <f t="shared" si="126"/>
        <v>0</v>
      </c>
      <c r="K209" s="189">
        <f t="shared" si="126"/>
        <v>1</v>
      </c>
      <c r="L209" s="189" t="s">
        <v>62</v>
      </c>
      <c r="M209" s="150">
        <v>46022</v>
      </c>
      <c r="N209" s="150">
        <v>46022</v>
      </c>
      <c r="O209" s="156"/>
      <c r="P209" s="191" t="s">
        <v>62</v>
      </c>
      <c r="Q209" s="156"/>
      <c r="R209" s="156"/>
    </row>
    <row r="210" spans="1:19" ht="15" customHeight="1" x14ac:dyDescent="0.25">
      <c r="A210" s="332"/>
      <c r="B210" s="147" t="s">
        <v>193</v>
      </c>
      <c r="C210" s="189"/>
      <c r="D210" s="189"/>
      <c r="E210" s="189"/>
      <c r="F210" s="189"/>
      <c r="G210" s="189" t="s">
        <v>62</v>
      </c>
      <c r="H210" s="189"/>
      <c r="I210" s="189" t="s">
        <v>62</v>
      </c>
      <c r="J210" s="189"/>
      <c r="K210" s="189"/>
      <c r="L210" s="189" t="s">
        <v>62</v>
      </c>
      <c r="M210" s="150"/>
      <c r="N210" s="150"/>
      <c r="O210" s="191" t="s">
        <v>62</v>
      </c>
      <c r="P210" s="191" t="s">
        <v>62</v>
      </c>
      <c r="Q210" s="191" t="s">
        <v>62</v>
      </c>
      <c r="R210" s="191" t="s">
        <v>62</v>
      </c>
      <c r="S210" s="56"/>
    </row>
    <row r="211" spans="1:19" ht="38.65" customHeight="1" x14ac:dyDescent="0.2">
      <c r="A211" s="332"/>
      <c r="B211" s="148" t="s">
        <v>330</v>
      </c>
      <c r="C211" s="189"/>
      <c r="D211" s="189" t="s">
        <v>62</v>
      </c>
      <c r="E211" s="189"/>
      <c r="F211" s="189"/>
      <c r="G211" s="189">
        <f t="shared" ref="G211:K211" si="127">G206</f>
        <v>1</v>
      </c>
      <c r="H211" s="189">
        <f t="shared" si="127"/>
        <v>1</v>
      </c>
      <c r="I211" s="189">
        <f t="shared" si="127"/>
        <v>0</v>
      </c>
      <c r="J211" s="189">
        <f t="shared" si="127"/>
        <v>0</v>
      </c>
      <c r="K211" s="189">
        <f t="shared" si="127"/>
        <v>1</v>
      </c>
      <c r="L211" s="189" t="s">
        <v>62</v>
      </c>
      <c r="M211" s="150">
        <v>46022</v>
      </c>
      <c r="N211" s="150">
        <v>46022</v>
      </c>
      <c r="O211" s="156"/>
      <c r="P211" s="191" t="s">
        <v>62</v>
      </c>
      <c r="Q211" s="156"/>
      <c r="R211" s="156"/>
    </row>
    <row r="212" spans="1:19" ht="21" customHeight="1" x14ac:dyDescent="0.25">
      <c r="A212" s="332"/>
      <c r="B212" s="147" t="s">
        <v>71</v>
      </c>
      <c r="C212" s="189"/>
      <c r="D212" s="189"/>
      <c r="E212" s="189"/>
      <c r="F212" s="189"/>
      <c r="G212" s="189" t="s">
        <v>62</v>
      </c>
      <c r="H212" s="189"/>
      <c r="I212" s="189" t="s">
        <v>62</v>
      </c>
      <c r="J212" s="189"/>
      <c r="K212" s="189"/>
      <c r="L212" s="189" t="s">
        <v>62</v>
      </c>
      <c r="M212" s="150"/>
      <c r="N212" s="150"/>
      <c r="O212" s="191" t="s">
        <v>62</v>
      </c>
      <c r="P212" s="191" t="s">
        <v>62</v>
      </c>
      <c r="Q212" s="191" t="s">
        <v>62</v>
      </c>
      <c r="R212" s="191" t="s">
        <v>62</v>
      </c>
      <c r="S212" s="56"/>
    </row>
    <row r="213" spans="1:19" ht="21" customHeight="1" x14ac:dyDescent="0.2">
      <c r="A213" s="333"/>
      <c r="B213" s="148" t="s">
        <v>72</v>
      </c>
      <c r="C213" s="189"/>
      <c r="D213" s="189" t="s">
        <v>62</v>
      </c>
      <c r="E213" s="189"/>
      <c r="F213" s="189"/>
      <c r="G213" s="189">
        <f t="shared" ref="G213:K213" si="128">G206</f>
        <v>1</v>
      </c>
      <c r="H213" s="189">
        <f t="shared" si="128"/>
        <v>1</v>
      </c>
      <c r="I213" s="189">
        <f t="shared" si="128"/>
        <v>0</v>
      </c>
      <c r="J213" s="189">
        <f t="shared" si="128"/>
        <v>0</v>
      </c>
      <c r="K213" s="189">
        <f t="shared" si="128"/>
        <v>1</v>
      </c>
      <c r="L213" s="189" t="s">
        <v>62</v>
      </c>
      <c r="M213" s="150">
        <v>46022</v>
      </c>
      <c r="N213" s="150">
        <v>46022</v>
      </c>
      <c r="O213" s="156"/>
      <c r="P213" s="191" t="s">
        <v>62</v>
      </c>
      <c r="Q213" s="156"/>
      <c r="R213" s="156"/>
    </row>
    <row r="214" spans="1:19" s="56" customFormat="1" ht="74.45" customHeight="1" x14ac:dyDescent="0.25">
      <c r="A214" s="331" t="s">
        <v>145</v>
      </c>
      <c r="B214" s="137" t="s">
        <v>348</v>
      </c>
      <c r="C214" s="142" t="s">
        <v>191</v>
      </c>
      <c r="D214" s="141" t="s">
        <v>333</v>
      </c>
      <c r="E214" s="141" t="s">
        <v>320</v>
      </c>
      <c r="F214" s="142">
        <v>642</v>
      </c>
      <c r="G214" s="142">
        <v>1</v>
      </c>
      <c r="H214" s="142">
        <v>1</v>
      </c>
      <c r="I214" s="142">
        <v>0</v>
      </c>
      <c r="J214" s="142">
        <v>0</v>
      </c>
      <c r="K214" s="142">
        <f t="shared" ref="K214" si="129">G214</f>
        <v>1</v>
      </c>
      <c r="L214" s="142"/>
      <c r="M214" s="142" t="s">
        <v>62</v>
      </c>
      <c r="N214" s="142" t="s">
        <v>62</v>
      </c>
      <c r="O214" s="156">
        <v>150000</v>
      </c>
      <c r="P214" s="156"/>
      <c r="Q214" s="156"/>
      <c r="R214" s="156"/>
    </row>
    <row r="215" spans="1:19" ht="15.75" x14ac:dyDescent="0.2">
      <c r="A215" s="332"/>
      <c r="B215" s="146" t="s">
        <v>70</v>
      </c>
      <c r="C215" s="189"/>
      <c r="D215" s="189" t="s">
        <v>62</v>
      </c>
      <c r="E215" s="189"/>
      <c r="F215" s="189"/>
      <c r="G215" s="189">
        <f t="shared" ref="G215:K215" si="130">G214</f>
        <v>1</v>
      </c>
      <c r="H215" s="189">
        <f t="shared" si="130"/>
        <v>1</v>
      </c>
      <c r="I215" s="189">
        <f t="shared" si="130"/>
        <v>0</v>
      </c>
      <c r="J215" s="189">
        <f t="shared" si="130"/>
        <v>0</v>
      </c>
      <c r="K215" s="189">
        <f t="shared" si="130"/>
        <v>1</v>
      </c>
      <c r="L215" s="189" t="s">
        <v>62</v>
      </c>
      <c r="M215" s="150">
        <v>46022</v>
      </c>
      <c r="N215" s="150">
        <v>46022</v>
      </c>
      <c r="O215" s="156"/>
      <c r="P215" s="191" t="s">
        <v>62</v>
      </c>
      <c r="Q215" s="156"/>
      <c r="R215" s="156"/>
    </row>
    <row r="216" spans="1:19" x14ac:dyDescent="0.25">
      <c r="A216" s="332"/>
      <c r="B216" s="147" t="s">
        <v>76</v>
      </c>
      <c r="C216" s="189"/>
      <c r="D216" s="189"/>
      <c r="E216" s="189"/>
      <c r="F216" s="189"/>
      <c r="G216" s="189" t="s">
        <v>62</v>
      </c>
      <c r="H216" s="189"/>
      <c r="I216" s="189" t="s">
        <v>62</v>
      </c>
      <c r="J216" s="189"/>
      <c r="K216" s="189"/>
      <c r="L216" s="189" t="s">
        <v>62</v>
      </c>
      <c r="M216" s="150"/>
      <c r="N216" s="150"/>
      <c r="O216" s="191" t="s">
        <v>62</v>
      </c>
      <c r="P216" s="191" t="s">
        <v>62</v>
      </c>
      <c r="Q216" s="191" t="s">
        <v>62</v>
      </c>
      <c r="R216" s="191" t="s">
        <v>62</v>
      </c>
      <c r="S216" s="56"/>
    </row>
    <row r="217" spans="1:19" ht="65.45" customHeight="1" x14ac:dyDescent="0.2">
      <c r="A217" s="332"/>
      <c r="B217" s="148" t="s">
        <v>192</v>
      </c>
      <c r="C217" s="189"/>
      <c r="D217" s="189" t="s">
        <v>62</v>
      </c>
      <c r="E217" s="189"/>
      <c r="F217" s="189"/>
      <c r="G217" s="189">
        <f t="shared" ref="G217:K217" si="131">G214</f>
        <v>1</v>
      </c>
      <c r="H217" s="189">
        <f t="shared" si="131"/>
        <v>1</v>
      </c>
      <c r="I217" s="189">
        <f t="shared" si="131"/>
        <v>0</v>
      </c>
      <c r="J217" s="189">
        <f t="shared" si="131"/>
        <v>0</v>
      </c>
      <c r="K217" s="189">
        <f t="shared" si="131"/>
        <v>1</v>
      </c>
      <c r="L217" s="189" t="s">
        <v>62</v>
      </c>
      <c r="M217" s="150">
        <v>46022</v>
      </c>
      <c r="N217" s="150">
        <v>46022</v>
      </c>
      <c r="O217" s="156"/>
      <c r="P217" s="191" t="s">
        <v>62</v>
      </c>
      <c r="Q217" s="156"/>
      <c r="R217" s="156"/>
    </row>
    <row r="218" spans="1:19" ht="15" customHeight="1" x14ac:dyDescent="0.25">
      <c r="A218" s="332"/>
      <c r="B218" s="147" t="s">
        <v>193</v>
      </c>
      <c r="C218" s="189"/>
      <c r="D218" s="189"/>
      <c r="E218" s="189"/>
      <c r="F218" s="189"/>
      <c r="G218" s="189" t="s">
        <v>62</v>
      </c>
      <c r="H218" s="189"/>
      <c r="I218" s="189" t="s">
        <v>62</v>
      </c>
      <c r="J218" s="189"/>
      <c r="K218" s="189"/>
      <c r="L218" s="189" t="s">
        <v>62</v>
      </c>
      <c r="M218" s="150"/>
      <c r="N218" s="150"/>
      <c r="O218" s="191" t="s">
        <v>62</v>
      </c>
      <c r="P218" s="191" t="s">
        <v>62</v>
      </c>
      <c r="Q218" s="191" t="s">
        <v>62</v>
      </c>
      <c r="R218" s="191" t="s">
        <v>62</v>
      </c>
      <c r="S218" s="56"/>
    </row>
    <row r="219" spans="1:19" ht="38.65" customHeight="1" x14ac:dyDescent="0.2">
      <c r="A219" s="332"/>
      <c r="B219" s="148" t="s">
        <v>330</v>
      </c>
      <c r="C219" s="189"/>
      <c r="D219" s="189" t="s">
        <v>62</v>
      </c>
      <c r="E219" s="189"/>
      <c r="F219" s="189"/>
      <c r="G219" s="189">
        <f t="shared" ref="G219:K219" si="132">G214</f>
        <v>1</v>
      </c>
      <c r="H219" s="189">
        <f t="shared" si="132"/>
        <v>1</v>
      </c>
      <c r="I219" s="189">
        <f t="shared" si="132"/>
        <v>0</v>
      </c>
      <c r="J219" s="189">
        <f t="shared" si="132"/>
        <v>0</v>
      </c>
      <c r="K219" s="189">
        <f t="shared" si="132"/>
        <v>1</v>
      </c>
      <c r="L219" s="189" t="s">
        <v>62</v>
      </c>
      <c r="M219" s="150">
        <v>46022</v>
      </c>
      <c r="N219" s="150">
        <v>46022</v>
      </c>
      <c r="O219" s="156"/>
      <c r="P219" s="191" t="s">
        <v>62</v>
      </c>
      <c r="Q219" s="156"/>
      <c r="R219" s="156"/>
    </row>
    <row r="220" spans="1:19" ht="21" customHeight="1" x14ac:dyDescent="0.25">
      <c r="A220" s="332"/>
      <c r="B220" s="147" t="s">
        <v>71</v>
      </c>
      <c r="C220" s="189"/>
      <c r="D220" s="189"/>
      <c r="E220" s="189"/>
      <c r="F220" s="189"/>
      <c r="G220" s="189" t="s">
        <v>62</v>
      </c>
      <c r="H220" s="189"/>
      <c r="I220" s="189" t="s">
        <v>62</v>
      </c>
      <c r="J220" s="189"/>
      <c r="K220" s="189"/>
      <c r="L220" s="189" t="s">
        <v>62</v>
      </c>
      <c r="M220" s="150"/>
      <c r="N220" s="150"/>
      <c r="O220" s="191" t="s">
        <v>62</v>
      </c>
      <c r="P220" s="191" t="s">
        <v>62</v>
      </c>
      <c r="Q220" s="191" t="s">
        <v>62</v>
      </c>
      <c r="R220" s="191" t="s">
        <v>62</v>
      </c>
      <c r="S220" s="56"/>
    </row>
    <row r="221" spans="1:19" ht="21" customHeight="1" x14ac:dyDescent="0.2">
      <c r="A221" s="333"/>
      <c r="B221" s="148" t="s">
        <v>72</v>
      </c>
      <c r="C221" s="189"/>
      <c r="D221" s="189" t="s">
        <v>62</v>
      </c>
      <c r="E221" s="189"/>
      <c r="F221" s="189"/>
      <c r="G221" s="189">
        <f t="shared" ref="G221:K221" si="133">G214</f>
        <v>1</v>
      </c>
      <c r="H221" s="189">
        <f t="shared" si="133"/>
        <v>1</v>
      </c>
      <c r="I221" s="189">
        <f t="shared" si="133"/>
        <v>0</v>
      </c>
      <c r="J221" s="189">
        <f t="shared" si="133"/>
        <v>0</v>
      </c>
      <c r="K221" s="189">
        <f t="shared" si="133"/>
        <v>1</v>
      </c>
      <c r="L221" s="189" t="s">
        <v>62</v>
      </c>
      <c r="M221" s="150">
        <v>46022</v>
      </c>
      <c r="N221" s="150">
        <v>46022</v>
      </c>
      <c r="O221" s="156"/>
      <c r="P221" s="191" t="s">
        <v>62</v>
      </c>
      <c r="Q221" s="156"/>
      <c r="R221" s="156"/>
    </row>
    <row r="222" spans="1:19" s="56" customFormat="1" ht="74.45" hidden="1" customHeight="1" x14ac:dyDescent="0.25">
      <c r="A222" s="331" t="s">
        <v>144</v>
      </c>
      <c r="B222" s="137" t="s">
        <v>348</v>
      </c>
      <c r="C222" s="142" t="s">
        <v>191</v>
      </c>
      <c r="D222" s="141" t="s">
        <v>333</v>
      </c>
      <c r="E222" s="141" t="s">
        <v>320</v>
      </c>
      <c r="F222" s="142">
        <v>642</v>
      </c>
      <c r="G222" s="142"/>
      <c r="H222" s="142"/>
      <c r="I222" s="142"/>
      <c r="J222" s="142"/>
      <c r="K222" s="142">
        <f t="shared" ref="K222" si="134">G222</f>
        <v>0</v>
      </c>
      <c r="L222" s="142"/>
      <c r="M222" s="142" t="s">
        <v>62</v>
      </c>
      <c r="N222" s="142" t="s">
        <v>62</v>
      </c>
      <c r="O222" s="156"/>
      <c r="P222" s="156"/>
      <c r="Q222" s="156"/>
      <c r="R222" s="156"/>
    </row>
    <row r="223" spans="1:19" ht="15.75" hidden="1" x14ac:dyDescent="0.2">
      <c r="A223" s="332"/>
      <c r="B223" s="146" t="s">
        <v>70</v>
      </c>
      <c r="C223" s="189"/>
      <c r="D223" s="189" t="s">
        <v>62</v>
      </c>
      <c r="E223" s="189"/>
      <c r="F223" s="189"/>
      <c r="G223" s="189">
        <f t="shared" ref="G223:K223" si="135">G222</f>
        <v>0</v>
      </c>
      <c r="H223" s="189">
        <f t="shared" si="135"/>
        <v>0</v>
      </c>
      <c r="I223" s="189">
        <f t="shared" si="135"/>
        <v>0</v>
      </c>
      <c r="J223" s="189">
        <f t="shared" si="135"/>
        <v>0</v>
      </c>
      <c r="K223" s="189">
        <f t="shared" si="135"/>
        <v>0</v>
      </c>
      <c r="L223" s="189" t="s">
        <v>62</v>
      </c>
      <c r="M223" s="150">
        <v>46022</v>
      </c>
      <c r="N223" s="150">
        <v>46022</v>
      </c>
      <c r="O223" s="156"/>
      <c r="P223" s="191" t="s">
        <v>62</v>
      </c>
      <c r="Q223" s="156"/>
      <c r="R223" s="156"/>
    </row>
    <row r="224" spans="1:19" hidden="1" x14ac:dyDescent="0.25">
      <c r="A224" s="332"/>
      <c r="B224" s="147" t="s">
        <v>76</v>
      </c>
      <c r="C224" s="189"/>
      <c r="D224" s="189"/>
      <c r="E224" s="189"/>
      <c r="F224" s="189"/>
      <c r="G224" s="189" t="s">
        <v>62</v>
      </c>
      <c r="H224" s="189"/>
      <c r="I224" s="189" t="s">
        <v>62</v>
      </c>
      <c r="J224" s="189"/>
      <c r="K224" s="189"/>
      <c r="L224" s="189" t="s">
        <v>62</v>
      </c>
      <c r="M224" s="150"/>
      <c r="N224" s="150"/>
      <c r="O224" s="191" t="s">
        <v>62</v>
      </c>
      <c r="P224" s="191" t="s">
        <v>62</v>
      </c>
      <c r="Q224" s="191" t="s">
        <v>62</v>
      </c>
      <c r="R224" s="191" t="s">
        <v>62</v>
      </c>
      <c r="S224" s="56"/>
    </row>
    <row r="225" spans="1:19" ht="65.45" hidden="1" customHeight="1" x14ac:dyDescent="0.2">
      <c r="A225" s="332"/>
      <c r="B225" s="148" t="s">
        <v>192</v>
      </c>
      <c r="C225" s="189"/>
      <c r="D225" s="189" t="s">
        <v>62</v>
      </c>
      <c r="E225" s="189"/>
      <c r="F225" s="189"/>
      <c r="G225" s="189">
        <f t="shared" ref="G225:K225" si="136">G222</f>
        <v>0</v>
      </c>
      <c r="H225" s="189">
        <f t="shared" si="136"/>
        <v>0</v>
      </c>
      <c r="I225" s="189">
        <f t="shared" si="136"/>
        <v>0</v>
      </c>
      <c r="J225" s="189">
        <f t="shared" si="136"/>
        <v>0</v>
      </c>
      <c r="K225" s="189">
        <f t="shared" si="136"/>
        <v>0</v>
      </c>
      <c r="L225" s="189" t="s">
        <v>62</v>
      </c>
      <c r="M225" s="150">
        <v>46022</v>
      </c>
      <c r="N225" s="150">
        <v>46022</v>
      </c>
      <c r="O225" s="156"/>
      <c r="P225" s="191" t="s">
        <v>62</v>
      </c>
      <c r="Q225" s="156"/>
      <c r="R225" s="156"/>
    </row>
    <row r="226" spans="1:19" ht="15" hidden="1" customHeight="1" x14ac:dyDescent="0.25">
      <c r="A226" s="332"/>
      <c r="B226" s="147" t="s">
        <v>193</v>
      </c>
      <c r="C226" s="189"/>
      <c r="D226" s="189"/>
      <c r="E226" s="189"/>
      <c r="F226" s="189"/>
      <c r="G226" s="189" t="s">
        <v>62</v>
      </c>
      <c r="H226" s="189"/>
      <c r="I226" s="189" t="s">
        <v>62</v>
      </c>
      <c r="J226" s="189"/>
      <c r="K226" s="189"/>
      <c r="L226" s="189" t="s">
        <v>62</v>
      </c>
      <c r="M226" s="150"/>
      <c r="N226" s="150"/>
      <c r="O226" s="191" t="s">
        <v>62</v>
      </c>
      <c r="P226" s="191" t="s">
        <v>62</v>
      </c>
      <c r="Q226" s="191" t="s">
        <v>62</v>
      </c>
      <c r="R226" s="191" t="s">
        <v>62</v>
      </c>
      <c r="S226" s="56"/>
    </row>
    <row r="227" spans="1:19" ht="38.65" hidden="1" customHeight="1" x14ac:dyDescent="0.2">
      <c r="A227" s="332"/>
      <c r="B227" s="148" t="s">
        <v>330</v>
      </c>
      <c r="C227" s="189"/>
      <c r="D227" s="189" t="s">
        <v>62</v>
      </c>
      <c r="E227" s="189"/>
      <c r="F227" s="189"/>
      <c r="G227" s="189">
        <f t="shared" ref="G227:K227" si="137">G222</f>
        <v>0</v>
      </c>
      <c r="H227" s="189">
        <f t="shared" si="137"/>
        <v>0</v>
      </c>
      <c r="I227" s="189">
        <f t="shared" si="137"/>
        <v>0</v>
      </c>
      <c r="J227" s="189">
        <f t="shared" si="137"/>
        <v>0</v>
      </c>
      <c r="K227" s="189">
        <f t="shared" si="137"/>
        <v>0</v>
      </c>
      <c r="L227" s="189" t="s">
        <v>62</v>
      </c>
      <c r="M227" s="150">
        <v>46022</v>
      </c>
      <c r="N227" s="150">
        <v>46022</v>
      </c>
      <c r="O227" s="156"/>
      <c r="P227" s="191" t="s">
        <v>62</v>
      </c>
      <c r="Q227" s="156"/>
      <c r="R227" s="156"/>
    </row>
    <row r="228" spans="1:19" ht="21" hidden="1" customHeight="1" x14ac:dyDescent="0.25">
      <c r="A228" s="332"/>
      <c r="B228" s="147" t="s">
        <v>71</v>
      </c>
      <c r="C228" s="189"/>
      <c r="D228" s="189"/>
      <c r="E228" s="189"/>
      <c r="F228" s="189"/>
      <c r="G228" s="189" t="s">
        <v>62</v>
      </c>
      <c r="H228" s="189"/>
      <c r="I228" s="189" t="s">
        <v>62</v>
      </c>
      <c r="J228" s="189"/>
      <c r="K228" s="189"/>
      <c r="L228" s="189" t="s">
        <v>62</v>
      </c>
      <c r="M228" s="150"/>
      <c r="N228" s="150"/>
      <c r="O228" s="191" t="s">
        <v>62</v>
      </c>
      <c r="P228" s="191" t="s">
        <v>62</v>
      </c>
      <c r="Q228" s="191" t="s">
        <v>62</v>
      </c>
      <c r="R228" s="191" t="s">
        <v>62</v>
      </c>
      <c r="S228" s="56"/>
    </row>
    <row r="229" spans="1:19" ht="21" hidden="1" customHeight="1" x14ac:dyDescent="0.2">
      <c r="A229" s="333"/>
      <c r="B229" s="148" t="s">
        <v>72</v>
      </c>
      <c r="C229" s="189"/>
      <c r="D229" s="189" t="s">
        <v>62</v>
      </c>
      <c r="E229" s="189"/>
      <c r="F229" s="189"/>
      <c r="G229" s="189">
        <f t="shared" ref="G229:K229" si="138">G222</f>
        <v>0</v>
      </c>
      <c r="H229" s="189">
        <f t="shared" si="138"/>
        <v>0</v>
      </c>
      <c r="I229" s="189">
        <f t="shared" si="138"/>
        <v>0</v>
      </c>
      <c r="J229" s="189">
        <f t="shared" si="138"/>
        <v>0</v>
      </c>
      <c r="K229" s="189">
        <f t="shared" si="138"/>
        <v>0</v>
      </c>
      <c r="L229" s="189" t="s">
        <v>62</v>
      </c>
      <c r="M229" s="150">
        <v>46022</v>
      </c>
      <c r="N229" s="150">
        <v>46022</v>
      </c>
      <c r="O229" s="156"/>
      <c r="P229" s="191" t="s">
        <v>62</v>
      </c>
      <c r="Q229" s="156"/>
      <c r="R229" s="156"/>
    </row>
    <row r="230" spans="1:19" s="56" customFormat="1" ht="74.45" hidden="1" customHeight="1" x14ac:dyDescent="0.25">
      <c r="A230" s="331" t="s">
        <v>143</v>
      </c>
      <c r="B230" s="137" t="s">
        <v>348</v>
      </c>
      <c r="C230" s="142" t="s">
        <v>191</v>
      </c>
      <c r="D230" s="141" t="s">
        <v>333</v>
      </c>
      <c r="E230" s="141" t="s">
        <v>320</v>
      </c>
      <c r="F230" s="142">
        <v>642</v>
      </c>
      <c r="G230" s="142"/>
      <c r="H230" s="142"/>
      <c r="I230" s="142"/>
      <c r="J230" s="142"/>
      <c r="K230" s="142">
        <f t="shared" ref="K230" si="139">G230</f>
        <v>0</v>
      </c>
      <c r="L230" s="142"/>
      <c r="M230" s="142" t="s">
        <v>62</v>
      </c>
      <c r="N230" s="142" t="s">
        <v>62</v>
      </c>
      <c r="O230" s="156"/>
      <c r="P230" s="156"/>
      <c r="Q230" s="156"/>
      <c r="R230" s="156"/>
    </row>
    <row r="231" spans="1:19" ht="15.75" hidden="1" x14ac:dyDescent="0.2">
      <c r="A231" s="332"/>
      <c r="B231" s="146" t="s">
        <v>70</v>
      </c>
      <c r="C231" s="189"/>
      <c r="D231" s="189" t="s">
        <v>62</v>
      </c>
      <c r="E231" s="189"/>
      <c r="F231" s="189"/>
      <c r="G231" s="189">
        <f t="shared" ref="G231:K231" si="140">G230</f>
        <v>0</v>
      </c>
      <c r="H231" s="189">
        <f t="shared" si="140"/>
        <v>0</v>
      </c>
      <c r="I231" s="189">
        <f t="shared" si="140"/>
        <v>0</v>
      </c>
      <c r="J231" s="189">
        <f t="shared" si="140"/>
        <v>0</v>
      </c>
      <c r="K231" s="189">
        <f t="shared" si="140"/>
        <v>0</v>
      </c>
      <c r="L231" s="189" t="s">
        <v>62</v>
      </c>
      <c r="M231" s="150">
        <v>46022</v>
      </c>
      <c r="N231" s="150">
        <v>46022</v>
      </c>
      <c r="O231" s="156"/>
      <c r="P231" s="191" t="s">
        <v>62</v>
      </c>
      <c r="Q231" s="156"/>
      <c r="R231" s="156"/>
    </row>
    <row r="232" spans="1:19" hidden="1" x14ac:dyDescent="0.25">
      <c r="A232" s="332"/>
      <c r="B232" s="147" t="s">
        <v>76</v>
      </c>
      <c r="C232" s="189"/>
      <c r="D232" s="189"/>
      <c r="E232" s="189"/>
      <c r="F232" s="189"/>
      <c r="G232" s="189" t="s">
        <v>62</v>
      </c>
      <c r="H232" s="189"/>
      <c r="I232" s="189" t="s">
        <v>62</v>
      </c>
      <c r="J232" s="189"/>
      <c r="K232" s="189"/>
      <c r="L232" s="189" t="s">
        <v>62</v>
      </c>
      <c r="M232" s="150"/>
      <c r="N232" s="150"/>
      <c r="O232" s="191" t="s">
        <v>62</v>
      </c>
      <c r="P232" s="191" t="s">
        <v>62</v>
      </c>
      <c r="Q232" s="191" t="s">
        <v>62</v>
      </c>
      <c r="R232" s="191" t="s">
        <v>62</v>
      </c>
      <c r="S232" s="56"/>
    </row>
    <row r="233" spans="1:19" ht="65.45" hidden="1" customHeight="1" x14ac:dyDescent="0.2">
      <c r="A233" s="332"/>
      <c r="B233" s="148" t="s">
        <v>192</v>
      </c>
      <c r="C233" s="189"/>
      <c r="D233" s="189" t="s">
        <v>62</v>
      </c>
      <c r="E233" s="189"/>
      <c r="F233" s="189"/>
      <c r="G233" s="189">
        <f t="shared" ref="G233:K233" si="141">G230</f>
        <v>0</v>
      </c>
      <c r="H233" s="189">
        <f t="shared" si="141"/>
        <v>0</v>
      </c>
      <c r="I233" s="189">
        <f t="shared" si="141"/>
        <v>0</v>
      </c>
      <c r="J233" s="189">
        <f t="shared" si="141"/>
        <v>0</v>
      </c>
      <c r="K233" s="189">
        <f t="shared" si="141"/>
        <v>0</v>
      </c>
      <c r="L233" s="189" t="s">
        <v>62</v>
      </c>
      <c r="M233" s="150">
        <v>46022</v>
      </c>
      <c r="N233" s="150">
        <v>46022</v>
      </c>
      <c r="O233" s="156"/>
      <c r="P233" s="191" t="s">
        <v>62</v>
      </c>
      <c r="Q233" s="156"/>
      <c r="R233" s="156"/>
    </row>
    <row r="234" spans="1:19" ht="15" hidden="1" customHeight="1" x14ac:dyDescent="0.25">
      <c r="A234" s="332"/>
      <c r="B234" s="147" t="s">
        <v>193</v>
      </c>
      <c r="C234" s="189"/>
      <c r="D234" s="189"/>
      <c r="E234" s="189"/>
      <c r="F234" s="189"/>
      <c r="G234" s="189" t="s">
        <v>62</v>
      </c>
      <c r="H234" s="189"/>
      <c r="I234" s="189" t="s">
        <v>62</v>
      </c>
      <c r="J234" s="189"/>
      <c r="K234" s="189"/>
      <c r="L234" s="189" t="s">
        <v>62</v>
      </c>
      <c r="M234" s="150"/>
      <c r="N234" s="150"/>
      <c r="O234" s="191" t="s">
        <v>62</v>
      </c>
      <c r="P234" s="191" t="s">
        <v>62</v>
      </c>
      <c r="Q234" s="191" t="s">
        <v>62</v>
      </c>
      <c r="R234" s="191" t="s">
        <v>62</v>
      </c>
      <c r="S234" s="56"/>
    </row>
    <row r="235" spans="1:19" ht="38.65" hidden="1" customHeight="1" x14ac:dyDescent="0.2">
      <c r="A235" s="332"/>
      <c r="B235" s="148" t="s">
        <v>330</v>
      </c>
      <c r="C235" s="189"/>
      <c r="D235" s="189" t="s">
        <v>62</v>
      </c>
      <c r="E235" s="189"/>
      <c r="F235" s="189"/>
      <c r="G235" s="189">
        <f t="shared" ref="G235:K235" si="142">G230</f>
        <v>0</v>
      </c>
      <c r="H235" s="189">
        <f t="shared" si="142"/>
        <v>0</v>
      </c>
      <c r="I235" s="189">
        <f t="shared" si="142"/>
        <v>0</v>
      </c>
      <c r="J235" s="189">
        <f t="shared" si="142"/>
        <v>0</v>
      </c>
      <c r="K235" s="189">
        <f t="shared" si="142"/>
        <v>0</v>
      </c>
      <c r="L235" s="189" t="s">
        <v>62</v>
      </c>
      <c r="M235" s="150">
        <v>46022</v>
      </c>
      <c r="N235" s="150">
        <v>46022</v>
      </c>
      <c r="O235" s="156"/>
      <c r="P235" s="191" t="s">
        <v>62</v>
      </c>
      <c r="Q235" s="156"/>
      <c r="R235" s="156"/>
    </row>
    <row r="236" spans="1:19" ht="21" hidden="1" customHeight="1" x14ac:dyDescent="0.25">
      <c r="A236" s="332"/>
      <c r="B236" s="147" t="s">
        <v>71</v>
      </c>
      <c r="C236" s="189"/>
      <c r="D236" s="189"/>
      <c r="E236" s="189"/>
      <c r="F236" s="189"/>
      <c r="G236" s="189" t="s">
        <v>62</v>
      </c>
      <c r="H236" s="189"/>
      <c r="I236" s="189" t="s">
        <v>62</v>
      </c>
      <c r="J236" s="189"/>
      <c r="K236" s="189"/>
      <c r="L236" s="189" t="s">
        <v>62</v>
      </c>
      <c r="M236" s="150"/>
      <c r="N236" s="150"/>
      <c r="O236" s="191" t="s">
        <v>62</v>
      </c>
      <c r="P236" s="191" t="s">
        <v>62</v>
      </c>
      <c r="Q236" s="191" t="s">
        <v>62</v>
      </c>
      <c r="R236" s="191" t="s">
        <v>62</v>
      </c>
      <c r="S236" s="56"/>
    </row>
    <row r="237" spans="1:19" ht="21" hidden="1" customHeight="1" x14ac:dyDescent="0.2">
      <c r="A237" s="333"/>
      <c r="B237" s="148" t="s">
        <v>72</v>
      </c>
      <c r="C237" s="189"/>
      <c r="D237" s="189" t="s">
        <v>62</v>
      </c>
      <c r="E237" s="189"/>
      <c r="F237" s="189"/>
      <c r="G237" s="189">
        <f t="shared" ref="G237:K237" si="143">G230</f>
        <v>0</v>
      </c>
      <c r="H237" s="189">
        <f t="shared" si="143"/>
        <v>0</v>
      </c>
      <c r="I237" s="189">
        <f t="shared" si="143"/>
        <v>0</v>
      </c>
      <c r="J237" s="189">
        <f t="shared" si="143"/>
        <v>0</v>
      </c>
      <c r="K237" s="189">
        <f t="shared" si="143"/>
        <v>0</v>
      </c>
      <c r="L237" s="189" t="s">
        <v>62</v>
      </c>
      <c r="M237" s="150">
        <v>46022</v>
      </c>
      <c r="N237" s="150">
        <v>46022</v>
      </c>
      <c r="O237" s="156"/>
      <c r="P237" s="191" t="s">
        <v>62</v>
      </c>
      <c r="Q237" s="156"/>
      <c r="R237" s="156"/>
    </row>
    <row r="238" spans="1:19" s="56" customFormat="1" ht="74.45" hidden="1" customHeight="1" x14ac:dyDescent="0.25">
      <c r="A238" s="331" t="s">
        <v>142</v>
      </c>
      <c r="B238" s="137" t="s">
        <v>348</v>
      </c>
      <c r="C238" s="142" t="s">
        <v>191</v>
      </c>
      <c r="D238" s="141" t="s">
        <v>333</v>
      </c>
      <c r="E238" s="141" t="s">
        <v>320</v>
      </c>
      <c r="F238" s="142">
        <v>642</v>
      </c>
      <c r="G238" s="142"/>
      <c r="H238" s="142"/>
      <c r="I238" s="142"/>
      <c r="J238" s="142"/>
      <c r="K238" s="142">
        <f t="shared" ref="K238" si="144">G238</f>
        <v>0</v>
      </c>
      <c r="L238" s="142"/>
      <c r="M238" s="142" t="s">
        <v>62</v>
      </c>
      <c r="N238" s="142" t="s">
        <v>62</v>
      </c>
      <c r="O238" s="156"/>
      <c r="P238" s="156"/>
      <c r="Q238" s="156"/>
      <c r="R238" s="156"/>
    </row>
    <row r="239" spans="1:19" ht="15.75" hidden="1" x14ac:dyDescent="0.2">
      <c r="A239" s="332"/>
      <c r="B239" s="146" t="s">
        <v>70</v>
      </c>
      <c r="C239" s="189"/>
      <c r="D239" s="189" t="s">
        <v>62</v>
      </c>
      <c r="E239" s="189"/>
      <c r="F239" s="189"/>
      <c r="G239" s="189">
        <f t="shared" ref="G239:K239" si="145">G238</f>
        <v>0</v>
      </c>
      <c r="H239" s="189">
        <f t="shared" si="145"/>
        <v>0</v>
      </c>
      <c r="I239" s="189">
        <f t="shared" si="145"/>
        <v>0</v>
      </c>
      <c r="J239" s="189">
        <f t="shared" si="145"/>
        <v>0</v>
      </c>
      <c r="K239" s="189">
        <f t="shared" si="145"/>
        <v>0</v>
      </c>
      <c r="L239" s="189" t="s">
        <v>62</v>
      </c>
      <c r="M239" s="150">
        <v>46022</v>
      </c>
      <c r="N239" s="150">
        <v>46022</v>
      </c>
      <c r="O239" s="156"/>
      <c r="P239" s="191" t="s">
        <v>62</v>
      </c>
      <c r="Q239" s="156"/>
      <c r="R239" s="156"/>
    </row>
    <row r="240" spans="1:19" hidden="1" x14ac:dyDescent="0.25">
      <c r="A240" s="332"/>
      <c r="B240" s="147" t="s">
        <v>76</v>
      </c>
      <c r="C240" s="189"/>
      <c r="D240" s="189"/>
      <c r="E240" s="189"/>
      <c r="F240" s="189"/>
      <c r="G240" s="189" t="s">
        <v>62</v>
      </c>
      <c r="H240" s="189"/>
      <c r="I240" s="189" t="s">
        <v>62</v>
      </c>
      <c r="J240" s="189"/>
      <c r="K240" s="189"/>
      <c r="L240" s="189" t="s">
        <v>62</v>
      </c>
      <c r="M240" s="150"/>
      <c r="N240" s="150"/>
      <c r="O240" s="191" t="s">
        <v>62</v>
      </c>
      <c r="P240" s="191" t="s">
        <v>62</v>
      </c>
      <c r="Q240" s="191" t="s">
        <v>62</v>
      </c>
      <c r="R240" s="191" t="s">
        <v>62</v>
      </c>
      <c r="S240" s="56"/>
    </row>
    <row r="241" spans="1:19" ht="65.45" hidden="1" customHeight="1" x14ac:dyDescent="0.2">
      <c r="A241" s="332"/>
      <c r="B241" s="148" t="s">
        <v>192</v>
      </c>
      <c r="C241" s="189"/>
      <c r="D241" s="189" t="s">
        <v>62</v>
      </c>
      <c r="E241" s="189"/>
      <c r="F241" s="189"/>
      <c r="G241" s="189">
        <f t="shared" ref="G241:K241" si="146">G238</f>
        <v>0</v>
      </c>
      <c r="H241" s="189">
        <f t="shared" si="146"/>
        <v>0</v>
      </c>
      <c r="I241" s="189">
        <f t="shared" si="146"/>
        <v>0</v>
      </c>
      <c r="J241" s="189">
        <f t="shared" si="146"/>
        <v>0</v>
      </c>
      <c r="K241" s="189">
        <f t="shared" si="146"/>
        <v>0</v>
      </c>
      <c r="L241" s="189" t="s">
        <v>62</v>
      </c>
      <c r="M241" s="150">
        <v>46022</v>
      </c>
      <c r="N241" s="150">
        <v>46022</v>
      </c>
      <c r="O241" s="156"/>
      <c r="P241" s="191" t="s">
        <v>62</v>
      </c>
      <c r="Q241" s="156"/>
      <c r="R241" s="156"/>
    </row>
    <row r="242" spans="1:19" ht="15" hidden="1" customHeight="1" x14ac:dyDescent="0.25">
      <c r="A242" s="332"/>
      <c r="B242" s="147" t="s">
        <v>193</v>
      </c>
      <c r="C242" s="189"/>
      <c r="D242" s="189"/>
      <c r="E242" s="189"/>
      <c r="F242" s="189"/>
      <c r="G242" s="189" t="s">
        <v>62</v>
      </c>
      <c r="H242" s="189"/>
      <c r="I242" s="189" t="s">
        <v>62</v>
      </c>
      <c r="J242" s="189"/>
      <c r="K242" s="189"/>
      <c r="L242" s="189" t="s">
        <v>62</v>
      </c>
      <c r="M242" s="150"/>
      <c r="N242" s="150"/>
      <c r="O242" s="191" t="s">
        <v>62</v>
      </c>
      <c r="P242" s="191" t="s">
        <v>62</v>
      </c>
      <c r="Q242" s="191" t="s">
        <v>62</v>
      </c>
      <c r="R242" s="191" t="s">
        <v>62</v>
      </c>
      <c r="S242" s="56"/>
    </row>
    <row r="243" spans="1:19" ht="38.65" hidden="1" customHeight="1" x14ac:dyDescent="0.2">
      <c r="A243" s="332"/>
      <c r="B243" s="148" t="s">
        <v>330</v>
      </c>
      <c r="C243" s="189"/>
      <c r="D243" s="189" t="s">
        <v>62</v>
      </c>
      <c r="E243" s="189"/>
      <c r="F243" s="189"/>
      <c r="G243" s="189">
        <f t="shared" ref="G243:K243" si="147">G238</f>
        <v>0</v>
      </c>
      <c r="H243" s="189">
        <f t="shared" si="147"/>
        <v>0</v>
      </c>
      <c r="I243" s="189">
        <f t="shared" si="147"/>
        <v>0</v>
      </c>
      <c r="J243" s="189">
        <f t="shared" si="147"/>
        <v>0</v>
      </c>
      <c r="K243" s="189">
        <f t="shared" si="147"/>
        <v>0</v>
      </c>
      <c r="L243" s="189" t="s">
        <v>62</v>
      </c>
      <c r="M243" s="150">
        <v>46022</v>
      </c>
      <c r="N243" s="150">
        <v>46022</v>
      </c>
      <c r="O243" s="156"/>
      <c r="P243" s="191" t="s">
        <v>62</v>
      </c>
      <c r="Q243" s="156"/>
      <c r="R243" s="156"/>
    </row>
    <row r="244" spans="1:19" ht="21" hidden="1" customHeight="1" x14ac:dyDescent="0.25">
      <c r="A244" s="332"/>
      <c r="B244" s="147" t="s">
        <v>71</v>
      </c>
      <c r="C244" s="189"/>
      <c r="D244" s="189"/>
      <c r="E244" s="189"/>
      <c r="F244" s="189"/>
      <c r="G244" s="189" t="s">
        <v>62</v>
      </c>
      <c r="H244" s="189"/>
      <c r="I244" s="189" t="s">
        <v>62</v>
      </c>
      <c r="J244" s="189"/>
      <c r="K244" s="189"/>
      <c r="L244" s="189" t="s">
        <v>62</v>
      </c>
      <c r="M244" s="150"/>
      <c r="N244" s="150"/>
      <c r="O244" s="191" t="s">
        <v>62</v>
      </c>
      <c r="P244" s="191" t="s">
        <v>62</v>
      </c>
      <c r="Q244" s="191" t="s">
        <v>62</v>
      </c>
      <c r="R244" s="191" t="s">
        <v>62</v>
      </c>
      <c r="S244" s="56"/>
    </row>
    <row r="245" spans="1:19" ht="21" hidden="1" customHeight="1" x14ac:dyDescent="0.2">
      <c r="A245" s="333"/>
      <c r="B245" s="148" t="s">
        <v>72</v>
      </c>
      <c r="C245" s="189"/>
      <c r="D245" s="189" t="s">
        <v>62</v>
      </c>
      <c r="E245" s="189"/>
      <c r="F245" s="189"/>
      <c r="G245" s="189">
        <f t="shared" ref="G245:K245" si="148">G238</f>
        <v>0</v>
      </c>
      <c r="H245" s="189">
        <f t="shared" si="148"/>
        <v>0</v>
      </c>
      <c r="I245" s="189">
        <f t="shared" si="148"/>
        <v>0</v>
      </c>
      <c r="J245" s="189">
        <f t="shared" si="148"/>
        <v>0</v>
      </c>
      <c r="K245" s="189">
        <f t="shared" si="148"/>
        <v>0</v>
      </c>
      <c r="L245" s="189" t="s">
        <v>62</v>
      </c>
      <c r="M245" s="150">
        <v>46022</v>
      </c>
      <c r="N245" s="150">
        <v>46022</v>
      </c>
      <c r="O245" s="156"/>
      <c r="P245" s="191" t="s">
        <v>62</v>
      </c>
      <c r="Q245" s="156"/>
      <c r="R245" s="156"/>
    </row>
    <row r="246" spans="1:19" s="56" customFormat="1" ht="74.45" customHeight="1" x14ac:dyDescent="0.25">
      <c r="A246" s="331" t="s">
        <v>141</v>
      </c>
      <c r="B246" s="137" t="s">
        <v>348</v>
      </c>
      <c r="C246" s="142" t="s">
        <v>191</v>
      </c>
      <c r="D246" s="141" t="s">
        <v>333</v>
      </c>
      <c r="E246" s="141" t="s">
        <v>320</v>
      </c>
      <c r="F246" s="142">
        <v>642</v>
      </c>
      <c r="G246" s="142">
        <v>1</v>
      </c>
      <c r="H246" s="142">
        <v>1</v>
      </c>
      <c r="I246" s="142">
        <v>0</v>
      </c>
      <c r="J246" s="142">
        <v>0</v>
      </c>
      <c r="K246" s="142">
        <f t="shared" ref="K246" si="149">G246</f>
        <v>1</v>
      </c>
      <c r="L246" s="142"/>
      <c r="M246" s="142" t="s">
        <v>62</v>
      </c>
      <c r="N246" s="142" t="s">
        <v>62</v>
      </c>
      <c r="O246" s="156">
        <v>150000</v>
      </c>
      <c r="P246" s="156"/>
      <c r="Q246" s="156"/>
      <c r="R246" s="156"/>
    </row>
    <row r="247" spans="1:19" ht="15.75" x14ac:dyDescent="0.2">
      <c r="A247" s="332"/>
      <c r="B247" s="146" t="s">
        <v>70</v>
      </c>
      <c r="C247" s="189"/>
      <c r="D247" s="189" t="s">
        <v>62</v>
      </c>
      <c r="E247" s="189"/>
      <c r="F247" s="189"/>
      <c r="G247" s="189">
        <f t="shared" ref="G247:K247" si="150">G246</f>
        <v>1</v>
      </c>
      <c r="H247" s="189">
        <f t="shared" si="150"/>
        <v>1</v>
      </c>
      <c r="I247" s="189">
        <f t="shared" si="150"/>
        <v>0</v>
      </c>
      <c r="J247" s="189">
        <f t="shared" si="150"/>
        <v>0</v>
      </c>
      <c r="K247" s="189">
        <f t="shared" si="150"/>
        <v>1</v>
      </c>
      <c r="L247" s="189" t="s">
        <v>62</v>
      </c>
      <c r="M247" s="150">
        <v>46022</v>
      </c>
      <c r="N247" s="150">
        <v>46022</v>
      </c>
      <c r="O247" s="156"/>
      <c r="P247" s="191" t="s">
        <v>62</v>
      </c>
      <c r="Q247" s="156"/>
      <c r="R247" s="156"/>
    </row>
    <row r="248" spans="1:19" x14ac:dyDescent="0.25">
      <c r="A248" s="332"/>
      <c r="B248" s="147" t="s">
        <v>76</v>
      </c>
      <c r="C248" s="189"/>
      <c r="D248" s="189"/>
      <c r="E248" s="189"/>
      <c r="F248" s="189"/>
      <c r="G248" s="189" t="s">
        <v>62</v>
      </c>
      <c r="H248" s="189"/>
      <c r="I248" s="189" t="s">
        <v>62</v>
      </c>
      <c r="J248" s="189"/>
      <c r="K248" s="189"/>
      <c r="L248" s="189" t="s">
        <v>62</v>
      </c>
      <c r="M248" s="150"/>
      <c r="N248" s="150"/>
      <c r="O248" s="191" t="s">
        <v>62</v>
      </c>
      <c r="P248" s="191" t="s">
        <v>62</v>
      </c>
      <c r="Q248" s="191" t="s">
        <v>62</v>
      </c>
      <c r="R248" s="191" t="s">
        <v>62</v>
      </c>
      <c r="S248" s="56"/>
    </row>
    <row r="249" spans="1:19" ht="65.45" customHeight="1" x14ac:dyDescent="0.2">
      <c r="A249" s="332"/>
      <c r="B249" s="148" t="s">
        <v>192</v>
      </c>
      <c r="C249" s="189"/>
      <c r="D249" s="189" t="s">
        <v>62</v>
      </c>
      <c r="E249" s="189"/>
      <c r="F249" s="189"/>
      <c r="G249" s="189">
        <f t="shared" ref="G249:K249" si="151">G246</f>
        <v>1</v>
      </c>
      <c r="H249" s="189">
        <f t="shared" si="151"/>
        <v>1</v>
      </c>
      <c r="I249" s="189">
        <f t="shared" si="151"/>
        <v>0</v>
      </c>
      <c r="J249" s="189">
        <f t="shared" si="151"/>
        <v>0</v>
      </c>
      <c r="K249" s="189">
        <f t="shared" si="151"/>
        <v>1</v>
      </c>
      <c r="L249" s="189" t="s">
        <v>62</v>
      </c>
      <c r="M249" s="150">
        <v>46022</v>
      </c>
      <c r="N249" s="150">
        <v>46022</v>
      </c>
      <c r="O249" s="156"/>
      <c r="P249" s="191" t="s">
        <v>62</v>
      </c>
      <c r="Q249" s="156"/>
      <c r="R249" s="156"/>
    </row>
    <row r="250" spans="1:19" ht="15" customHeight="1" x14ac:dyDescent="0.25">
      <c r="A250" s="332"/>
      <c r="B250" s="147" t="s">
        <v>193</v>
      </c>
      <c r="C250" s="189"/>
      <c r="D250" s="189"/>
      <c r="E250" s="189"/>
      <c r="F250" s="189"/>
      <c r="G250" s="189" t="s">
        <v>62</v>
      </c>
      <c r="H250" s="189"/>
      <c r="I250" s="189" t="s">
        <v>62</v>
      </c>
      <c r="J250" s="189"/>
      <c r="K250" s="189"/>
      <c r="L250" s="189" t="s">
        <v>62</v>
      </c>
      <c r="M250" s="150"/>
      <c r="N250" s="150"/>
      <c r="O250" s="191" t="s">
        <v>62</v>
      </c>
      <c r="P250" s="191" t="s">
        <v>62</v>
      </c>
      <c r="Q250" s="191" t="s">
        <v>62</v>
      </c>
      <c r="R250" s="191" t="s">
        <v>62</v>
      </c>
      <c r="S250" s="56"/>
    </row>
    <row r="251" spans="1:19" ht="38.65" customHeight="1" x14ac:dyDescent="0.2">
      <c r="A251" s="332"/>
      <c r="B251" s="148" t="s">
        <v>330</v>
      </c>
      <c r="C251" s="189"/>
      <c r="D251" s="189" t="s">
        <v>62</v>
      </c>
      <c r="E251" s="189"/>
      <c r="F251" s="189"/>
      <c r="G251" s="189">
        <f t="shared" ref="G251:K251" si="152">G246</f>
        <v>1</v>
      </c>
      <c r="H251" s="189">
        <f t="shared" si="152"/>
        <v>1</v>
      </c>
      <c r="I251" s="189">
        <f t="shared" si="152"/>
        <v>0</v>
      </c>
      <c r="J251" s="189">
        <f t="shared" si="152"/>
        <v>0</v>
      </c>
      <c r="K251" s="189">
        <f t="shared" si="152"/>
        <v>1</v>
      </c>
      <c r="L251" s="189" t="s">
        <v>62</v>
      </c>
      <c r="M251" s="150">
        <v>46022</v>
      </c>
      <c r="N251" s="150">
        <v>46022</v>
      </c>
      <c r="O251" s="156"/>
      <c r="P251" s="191" t="s">
        <v>62</v>
      </c>
      <c r="Q251" s="156"/>
      <c r="R251" s="156"/>
    </row>
    <row r="252" spans="1:19" ht="21" customHeight="1" x14ac:dyDescent="0.25">
      <c r="A252" s="332"/>
      <c r="B252" s="147" t="s">
        <v>71</v>
      </c>
      <c r="C252" s="189"/>
      <c r="D252" s="189"/>
      <c r="E252" s="189"/>
      <c r="F252" s="189"/>
      <c r="G252" s="189" t="s">
        <v>62</v>
      </c>
      <c r="H252" s="189"/>
      <c r="I252" s="189" t="s">
        <v>62</v>
      </c>
      <c r="J252" s="189"/>
      <c r="K252" s="189"/>
      <c r="L252" s="189" t="s">
        <v>62</v>
      </c>
      <c r="M252" s="150"/>
      <c r="N252" s="150"/>
      <c r="O252" s="191" t="s">
        <v>62</v>
      </c>
      <c r="P252" s="191" t="s">
        <v>62</v>
      </c>
      <c r="Q252" s="191" t="s">
        <v>62</v>
      </c>
      <c r="R252" s="191" t="s">
        <v>62</v>
      </c>
      <c r="S252" s="56"/>
    </row>
    <row r="253" spans="1:19" ht="21" customHeight="1" x14ac:dyDescent="0.2">
      <c r="A253" s="333"/>
      <c r="B253" s="148" t="s">
        <v>72</v>
      </c>
      <c r="C253" s="189"/>
      <c r="D253" s="189" t="s">
        <v>62</v>
      </c>
      <c r="E253" s="189"/>
      <c r="F253" s="189"/>
      <c r="G253" s="189">
        <f t="shared" ref="G253:K253" si="153">G246</f>
        <v>1</v>
      </c>
      <c r="H253" s="189">
        <f t="shared" si="153"/>
        <v>1</v>
      </c>
      <c r="I253" s="189">
        <f t="shared" si="153"/>
        <v>0</v>
      </c>
      <c r="J253" s="189">
        <f t="shared" si="153"/>
        <v>0</v>
      </c>
      <c r="K253" s="189">
        <f t="shared" si="153"/>
        <v>1</v>
      </c>
      <c r="L253" s="189" t="s">
        <v>62</v>
      </c>
      <c r="M253" s="150">
        <v>46022</v>
      </c>
      <c r="N253" s="150">
        <v>46022</v>
      </c>
      <c r="O253" s="156"/>
      <c r="P253" s="191" t="s">
        <v>62</v>
      </c>
      <c r="Q253" s="156"/>
      <c r="R253" s="156"/>
    </row>
    <row r="254" spans="1:19" s="56" customFormat="1" ht="74.45" hidden="1" customHeight="1" x14ac:dyDescent="0.25">
      <c r="A254" s="331" t="s">
        <v>140</v>
      </c>
      <c r="B254" s="137" t="s">
        <v>348</v>
      </c>
      <c r="C254" s="142" t="s">
        <v>191</v>
      </c>
      <c r="D254" s="141" t="s">
        <v>333</v>
      </c>
      <c r="E254" s="141" t="s">
        <v>320</v>
      </c>
      <c r="F254" s="142">
        <v>642</v>
      </c>
      <c r="G254" s="142"/>
      <c r="H254" s="142"/>
      <c r="I254" s="142"/>
      <c r="J254" s="142"/>
      <c r="K254" s="142">
        <f t="shared" ref="K254" si="154">G254</f>
        <v>0</v>
      </c>
      <c r="L254" s="142"/>
      <c r="M254" s="142" t="s">
        <v>62</v>
      </c>
      <c r="N254" s="142" t="s">
        <v>62</v>
      </c>
      <c r="O254" s="156"/>
      <c r="P254" s="156"/>
      <c r="Q254" s="156"/>
      <c r="R254" s="156"/>
    </row>
    <row r="255" spans="1:19" ht="15.75" hidden="1" x14ac:dyDescent="0.2">
      <c r="A255" s="332"/>
      <c r="B255" s="146" t="s">
        <v>70</v>
      </c>
      <c r="C255" s="189"/>
      <c r="D255" s="189" t="s">
        <v>62</v>
      </c>
      <c r="E255" s="189"/>
      <c r="F255" s="189"/>
      <c r="G255" s="189">
        <f t="shared" ref="G255:K255" si="155">G254</f>
        <v>0</v>
      </c>
      <c r="H255" s="189">
        <f t="shared" si="155"/>
        <v>0</v>
      </c>
      <c r="I255" s="189">
        <f t="shared" si="155"/>
        <v>0</v>
      </c>
      <c r="J255" s="189">
        <f t="shared" si="155"/>
        <v>0</v>
      </c>
      <c r="K255" s="189">
        <f t="shared" si="155"/>
        <v>0</v>
      </c>
      <c r="L255" s="189" t="s">
        <v>62</v>
      </c>
      <c r="M255" s="150">
        <v>46022</v>
      </c>
      <c r="N255" s="150">
        <v>46022</v>
      </c>
      <c r="O255" s="156"/>
      <c r="P255" s="191" t="s">
        <v>62</v>
      </c>
      <c r="Q255" s="156"/>
      <c r="R255" s="156"/>
    </row>
    <row r="256" spans="1:19" hidden="1" x14ac:dyDescent="0.25">
      <c r="A256" s="332"/>
      <c r="B256" s="147" t="s">
        <v>76</v>
      </c>
      <c r="C256" s="189"/>
      <c r="D256" s="189"/>
      <c r="E256" s="189"/>
      <c r="F256" s="189"/>
      <c r="G256" s="189" t="s">
        <v>62</v>
      </c>
      <c r="H256" s="189"/>
      <c r="I256" s="189" t="s">
        <v>62</v>
      </c>
      <c r="J256" s="189"/>
      <c r="K256" s="189"/>
      <c r="L256" s="189" t="s">
        <v>62</v>
      </c>
      <c r="M256" s="150"/>
      <c r="N256" s="150"/>
      <c r="O256" s="191" t="s">
        <v>62</v>
      </c>
      <c r="P256" s="191" t="s">
        <v>62</v>
      </c>
      <c r="Q256" s="191" t="s">
        <v>62</v>
      </c>
      <c r="R256" s="191" t="s">
        <v>62</v>
      </c>
      <c r="S256" s="56"/>
    </row>
    <row r="257" spans="1:19" ht="65.45" hidden="1" customHeight="1" x14ac:dyDescent="0.2">
      <c r="A257" s="332"/>
      <c r="B257" s="148" t="s">
        <v>192</v>
      </c>
      <c r="C257" s="189"/>
      <c r="D257" s="189" t="s">
        <v>62</v>
      </c>
      <c r="E257" s="189"/>
      <c r="F257" s="189"/>
      <c r="G257" s="189">
        <f t="shared" ref="G257:K257" si="156">G254</f>
        <v>0</v>
      </c>
      <c r="H257" s="189">
        <f t="shared" si="156"/>
        <v>0</v>
      </c>
      <c r="I257" s="189">
        <f t="shared" si="156"/>
        <v>0</v>
      </c>
      <c r="J257" s="189">
        <f t="shared" si="156"/>
        <v>0</v>
      </c>
      <c r="K257" s="189">
        <f t="shared" si="156"/>
        <v>0</v>
      </c>
      <c r="L257" s="189" t="s">
        <v>62</v>
      </c>
      <c r="M257" s="150">
        <v>46022</v>
      </c>
      <c r="N257" s="150">
        <v>46022</v>
      </c>
      <c r="O257" s="156"/>
      <c r="P257" s="191" t="s">
        <v>62</v>
      </c>
      <c r="Q257" s="156"/>
      <c r="R257" s="156"/>
    </row>
    <row r="258" spans="1:19" ht="15" hidden="1" customHeight="1" x14ac:dyDescent="0.25">
      <c r="A258" s="332"/>
      <c r="B258" s="147" t="s">
        <v>193</v>
      </c>
      <c r="C258" s="189"/>
      <c r="D258" s="189"/>
      <c r="E258" s="189"/>
      <c r="F258" s="189"/>
      <c r="G258" s="189" t="s">
        <v>62</v>
      </c>
      <c r="H258" s="189"/>
      <c r="I258" s="189" t="s">
        <v>62</v>
      </c>
      <c r="J258" s="189"/>
      <c r="K258" s="189"/>
      <c r="L258" s="189" t="s">
        <v>62</v>
      </c>
      <c r="M258" s="150"/>
      <c r="N258" s="150"/>
      <c r="O258" s="191" t="s">
        <v>62</v>
      </c>
      <c r="P258" s="191" t="s">
        <v>62</v>
      </c>
      <c r="Q258" s="191" t="s">
        <v>62</v>
      </c>
      <c r="R258" s="191" t="s">
        <v>62</v>
      </c>
      <c r="S258" s="56"/>
    </row>
    <row r="259" spans="1:19" ht="38.65" hidden="1" customHeight="1" x14ac:dyDescent="0.2">
      <c r="A259" s="332"/>
      <c r="B259" s="148" t="s">
        <v>330</v>
      </c>
      <c r="C259" s="189"/>
      <c r="D259" s="189" t="s">
        <v>62</v>
      </c>
      <c r="E259" s="189"/>
      <c r="F259" s="189"/>
      <c r="G259" s="189">
        <f t="shared" ref="G259:K259" si="157">G254</f>
        <v>0</v>
      </c>
      <c r="H259" s="189">
        <f t="shared" si="157"/>
        <v>0</v>
      </c>
      <c r="I259" s="189">
        <f t="shared" si="157"/>
        <v>0</v>
      </c>
      <c r="J259" s="189">
        <f t="shared" si="157"/>
        <v>0</v>
      </c>
      <c r="K259" s="189">
        <f t="shared" si="157"/>
        <v>0</v>
      </c>
      <c r="L259" s="189" t="s">
        <v>62</v>
      </c>
      <c r="M259" s="150">
        <v>46022</v>
      </c>
      <c r="N259" s="150">
        <v>46022</v>
      </c>
      <c r="O259" s="156"/>
      <c r="P259" s="191" t="s">
        <v>62</v>
      </c>
      <c r="Q259" s="156"/>
      <c r="R259" s="156"/>
    </row>
    <row r="260" spans="1:19" ht="21" hidden="1" customHeight="1" x14ac:dyDescent="0.25">
      <c r="A260" s="332"/>
      <c r="B260" s="147" t="s">
        <v>71</v>
      </c>
      <c r="C260" s="189"/>
      <c r="D260" s="189"/>
      <c r="E260" s="189"/>
      <c r="F260" s="189"/>
      <c r="G260" s="189" t="s">
        <v>62</v>
      </c>
      <c r="H260" s="189"/>
      <c r="I260" s="189" t="s">
        <v>62</v>
      </c>
      <c r="J260" s="189"/>
      <c r="K260" s="189"/>
      <c r="L260" s="189" t="s">
        <v>62</v>
      </c>
      <c r="M260" s="150"/>
      <c r="N260" s="150"/>
      <c r="O260" s="191" t="s">
        <v>62</v>
      </c>
      <c r="P260" s="191" t="s">
        <v>62</v>
      </c>
      <c r="Q260" s="191" t="s">
        <v>62</v>
      </c>
      <c r="R260" s="191" t="s">
        <v>62</v>
      </c>
      <c r="S260" s="56"/>
    </row>
    <row r="261" spans="1:19" ht="21" hidden="1" customHeight="1" x14ac:dyDescent="0.2">
      <c r="A261" s="333"/>
      <c r="B261" s="148" t="s">
        <v>72</v>
      </c>
      <c r="C261" s="189"/>
      <c r="D261" s="189" t="s">
        <v>62</v>
      </c>
      <c r="E261" s="189"/>
      <c r="F261" s="189"/>
      <c r="G261" s="189">
        <f t="shared" ref="G261:K261" si="158">G254</f>
        <v>0</v>
      </c>
      <c r="H261" s="189">
        <f t="shared" si="158"/>
        <v>0</v>
      </c>
      <c r="I261" s="189">
        <f t="shared" si="158"/>
        <v>0</v>
      </c>
      <c r="J261" s="189">
        <f t="shared" si="158"/>
        <v>0</v>
      </c>
      <c r="K261" s="189">
        <f t="shared" si="158"/>
        <v>0</v>
      </c>
      <c r="L261" s="189" t="s">
        <v>62</v>
      </c>
      <c r="M261" s="150">
        <v>46022</v>
      </c>
      <c r="N261" s="150">
        <v>46022</v>
      </c>
      <c r="O261" s="156"/>
      <c r="P261" s="191" t="s">
        <v>62</v>
      </c>
      <c r="Q261" s="156"/>
      <c r="R261" s="156"/>
    </row>
    <row r="262" spans="1:19" s="56" customFormat="1" ht="74.45" hidden="1" customHeight="1" x14ac:dyDescent="0.25">
      <c r="A262" s="334" t="s">
        <v>139</v>
      </c>
      <c r="B262" s="137" t="s">
        <v>348</v>
      </c>
      <c r="C262" s="142" t="s">
        <v>191</v>
      </c>
      <c r="D262" s="141" t="s">
        <v>333</v>
      </c>
      <c r="E262" s="141" t="s">
        <v>320</v>
      </c>
      <c r="F262" s="142">
        <v>642</v>
      </c>
      <c r="G262" s="142"/>
      <c r="H262" s="142"/>
      <c r="I262" s="142"/>
      <c r="J262" s="142"/>
      <c r="K262" s="142">
        <f t="shared" ref="K262" si="159">G262</f>
        <v>0</v>
      </c>
      <c r="L262" s="142"/>
      <c r="M262" s="142" t="s">
        <v>62</v>
      </c>
      <c r="N262" s="142" t="s">
        <v>62</v>
      </c>
      <c r="O262" s="156"/>
      <c r="P262" s="156"/>
      <c r="Q262" s="156"/>
      <c r="R262" s="156"/>
    </row>
    <row r="263" spans="1:19" ht="15.75" hidden="1" x14ac:dyDescent="0.2">
      <c r="A263" s="332"/>
      <c r="B263" s="146" t="s">
        <v>70</v>
      </c>
      <c r="C263" s="189"/>
      <c r="D263" s="189" t="s">
        <v>62</v>
      </c>
      <c r="E263" s="189"/>
      <c r="F263" s="189"/>
      <c r="G263" s="189">
        <f t="shared" ref="G263:K263" si="160">G262</f>
        <v>0</v>
      </c>
      <c r="H263" s="189">
        <f t="shared" si="160"/>
        <v>0</v>
      </c>
      <c r="I263" s="189">
        <f t="shared" si="160"/>
        <v>0</v>
      </c>
      <c r="J263" s="189">
        <f t="shared" si="160"/>
        <v>0</v>
      </c>
      <c r="K263" s="189">
        <f t="shared" si="160"/>
        <v>0</v>
      </c>
      <c r="L263" s="189" t="s">
        <v>62</v>
      </c>
      <c r="M263" s="150">
        <v>46022</v>
      </c>
      <c r="N263" s="150">
        <v>46022</v>
      </c>
      <c r="O263" s="156"/>
      <c r="P263" s="191" t="s">
        <v>62</v>
      </c>
      <c r="Q263" s="156"/>
      <c r="R263" s="156"/>
    </row>
    <row r="264" spans="1:19" hidden="1" x14ac:dyDescent="0.25">
      <c r="A264" s="332"/>
      <c r="B264" s="147" t="s">
        <v>76</v>
      </c>
      <c r="C264" s="189"/>
      <c r="D264" s="189"/>
      <c r="E264" s="189"/>
      <c r="F264" s="189"/>
      <c r="G264" s="189" t="s">
        <v>62</v>
      </c>
      <c r="H264" s="189"/>
      <c r="I264" s="189" t="s">
        <v>62</v>
      </c>
      <c r="J264" s="189"/>
      <c r="K264" s="189"/>
      <c r="L264" s="189" t="s">
        <v>62</v>
      </c>
      <c r="M264" s="150"/>
      <c r="N264" s="150"/>
      <c r="O264" s="191" t="s">
        <v>62</v>
      </c>
      <c r="P264" s="191" t="s">
        <v>62</v>
      </c>
      <c r="Q264" s="191" t="s">
        <v>62</v>
      </c>
      <c r="R264" s="191" t="s">
        <v>62</v>
      </c>
      <c r="S264" s="56"/>
    </row>
    <row r="265" spans="1:19" ht="65.45" hidden="1" customHeight="1" x14ac:dyDescent="0.2">
      <c r="A265" s="332"/>
      <c r="B265" s="148" t="s">
        <v>192</v>
      </c>
      <c r="C265" s="189"/>
      <c r="D265" s="189" t="s">
        <v>62</v>
      </c>
      <c r="E265" s="189"/>
      <c r="F265" s="189"/>
      <c r="G265" s="189">
        <f t="shared" ref="G265:K265" si="161">G262</f>
        <v>0</v>
      </c>
      <c r="H265" s="189">
        <f t="shared" si="161"/>
        <v>0</v>
      </c>
      <c r="I265" s="189">
        <f t="shared" si="161"/>
        <v>0</v>
      </c>
      <c r="J265" s="189">
        <f t="shared" si="161"/>
        <v>0</v>
      </c>
      <c r="K265" s="189">
        <f t="shared" si="161"/>
        <v>0</v>
      </c>
      <c r="L265" s="189" t="s">
        <v>62</v>
      </c>
      <c r="M265" s="150">
        <v>46022</v>
      </c>
      <c r="N265" s="150">
        <v>46022</v>
      </c>
      <c r="O265" s="156"/>
      <c r="P265" s="191" t="s">
        <v>62</v>
      </c>
      <c r="Q265" s="156"/>
      <c r="R265" s="156"/>
    </row>
    <row r="266" spans="1:19" ht="15" hidden="1" customHeight="1" x14ac:dyDescent="0.25">
      <c r="A266" s="332"/>
      <c r="B266" s="147" t="s">
        <v>193</v>
      </c>
      <c r="C266" s="189"/>
      <c r="D266" s="189"/>
      <c r="E266" s="189"/>
      <c r="F266" s="189"/>
      <c r="G266" s="189" t="s">
        <v>62</v>
      </c>
      <c r="H266" s="189"/>
      <c r="I266" s="189" t="s">
        <v>62</v>
      </c>
      <c r="J266" s="189"/>
      <c r="K266" s="189"/>
      <c r="L266" s="189" t="s">
        <v>62</v>
      </c>
      <c r="M266" s="150"/>
      <c r="N266" s="150"/>
      <c r="O266" s="191" t="s">
        <v>62</v>
      </c>
      <c r="P266" s="191" t="s">
        <v>62</v>
      </c>
      <c r="Q266" s="191" t="s">
        <v>62</v>
      </c>
      <c r="R266" s="191" t="s">
        <v>62</v>
      </c>
      <c r="S266" s="56"/>
    </row>
    <row r="267" spans="1:19" ht="38.65" hidden="1" customHeight="1" x14ac:dyDescent="0.2">
      <c r="A267" s="332"/>
      <c r="B267" s="148" t="s">
        <v>330</v>
      </c>
      <c r="C267" s="189"/>
      <c r="D267" s="189" t="s">
        <v>62</v>
      </c>
      <c r="E267" s="189"/>
      <c r="F267" s="189"/>
      <c r="G267" s="189">
        <f t="shared" ref="G267:K267" si="162">G262</f>
        <v>0</v>
      </c>
      <c r="H267" s="189">
        <f t="shared" si="162"/>
        <v>0</v>
      </c>
      <c r="I267" s="189">
        <f t="shared" si="162"/>
        <v>0</v>
      </c>
      <c r="J267" s="189">
        <f t="shared" si="162"/>
        <v>0</v>
      </c>
      <c r="K267" s="189">
        <f t="shared" si="162"/>
        <v>0</v>
      </c>
      <c r="L267" s="189" t="s">
        <v>62</v>
      </c>
      <c r="M267" s="150">
        <v>46022</v>
      </c>
      <c r="N267" s="150">
        <v>46022</v>
      </c>
      <c r="O267" s="156"/>
      <c r="P267" s="191" t="s">
        <v>62</v>
      </c>
      <c r="Q267" s="156"/>
      <c r="R267" s="156"/>
    </row>
    <row r="268" spans="1:19" ht="21" hidden="1" customHeight="1" x14ac:dyDescent="0.25">
      <c r="A268" s="332"/>
      <c r="B268" s="147" t="s">
        <v>71</v>
      </c>
      <c r="C268" s="189"/>
      <c r="D268" s="189"/>
      <c r="E268" s="189"/>
      <c r="F268" s="189"/>
      <c r="G268" s="189" t="s">
        <v>62</v>
      </c>
      <c r="H268" s="189"/>
      <c r="I268" s="189" t="s">
        <v>62</v>
      </c>
      <c r="J268" s="189"/>
      <c r="K268" s="189"/>
      <c r="L268" s="189" t="s">
        <v>62</v>
      </c>
      <c r="M268" s="150"/>
      <c r="N268" s="150"/>
      <c r="O268" s="191" t="s">
        <v>62</v>
      </c>
      <c r="P268" s="191" t="s">
        <v>62</v>
      </c>
      <c r="Q268" s="191" t="s">
        <v>62</v>
      </c>
      <c r="R268" s="191" t="s">
        <v>62</v>
      </c>
      <c r="S268" s="56"/>
    </row>
    <row r="269" spans="1:19" ht="21" hidden="1" customHeight="1" x14ac:dyDescent="0.2">
      <c r="A269" s="333"/>
      <c r="B269" s="148" t="s">
        <v>72</v>
      </c>
      <c r="C269" s="189"/>
      <c r="D269" s="189" t="s">
        <v>62</v>
      </c>
      <c r="E269" s="189"/>
      <c r="F269" s="189"/>
      <c r="G269" s="189">
        <f t="shared" ref="G269:K269" si="163">G262</f>
        <v>0</v>
      </c>
      <c r="H269" s="189">
        <f t="shared" si="163"/>
        <v>0</v>
      </c>
      <c r="I269" s="189">
        <f t="shared" si="163"/>
        <v>0</v>
      </c>
      <c r="J269" s="189">
        <f t="shared" si="163"/>
        <v>0</v>
      </c>
      <c r="K269" s="189">
        <f t="shared" si="163"/>
        <v>0</v>
      </c>
      <c r="L269" s="189" t="s">
        <v>62</v>
      </c>
      <c r="M269" s="150">
        <v>46022</v>
      </c>
      <c r="N269" s="150">
        <v>46022</v>
      </c>
      <c r="O269" s="156"/>
      <c r="P269" s="191" t="s">
        <v>62</v>
      </c>
      <c r="Q269" s="156"/>
      <c r="R269" s="156"/>
    </row>
    <row r="270" spans="1:19" s="56" customFormat="1" ht="74.45" hidden="1" customHeight="1" x14ac:dyDescent="0.25">
      <c r="A270" s="334" t="s">
        <v>138</v>
      </c>
      <c r="B270" s="137" t="s">
        <v>348</v>
      </c>
      <c r="C270" s="142" t="s">
        <v>191</v>
      </c>
      <c r="D270" s="141" t="s">
        <v>333</v>
      </c>
      <c r="E270" s="141" t="s">
        <v>320</v>
      </c>
      <c r="F270" s="142">
        <v>642</v>
      </c>
      <c r="G270" s="142"/>
      <c r="H270" s="142"/>
      <c r="I270" s="142"/>
      <c r="J270" s="142"/>
      <c r="K270" s="142">
        <f t="shared" ref="K270" si="164">G270</f>
        <v>0</v>
      </c>
      <c r="L270" s="142"/>
      <c r="M270" s="142" t="s">
        <v>62</v>
      </c>
      <c r="N270" s="142" t="s">
        <v>62</v>
      </c>
      <c r="O270" s="156"/>
      <c r="P270" s="156"/>
      <c r="Q270" s="156"/>
      <c r="R270" s="156"/>
    </row>
    <row r="271" spans="1:19" ht="15.75" hidden="1" x14ac:dyDescent="0.2">
      <c r="A271" s="332"/>
      <c r="B271" s="146" t="s">
        <v>70</v>
      </c>
      <c r="C271" s="189"/>
      <c r="D271" s="189" t="s">
        <v>62</v>
      </c>
      <c r="E271" s="189"/>
      <c r="F271" s="189"/>
      <c r="G271" s="189">
        <f t="shared" ref="G271:K271" si="165">G270</f>
        <v>0</v>
      </c>
      <c r="H271" s="189">
        <f t="shared" si="165"/>
        <v>0</v>
      </c>
      <c r="I271" s="189">
        <f t="shared" si="165"/>
        <v>0</v>
      </c>
      <c r="J271" s="189">
        <f t="shared" si="165"/>
        <v>0</v>
      </c>
      <c r="K271" s="189">
        <f t="shared" si="165"/>
        <v>0</v>
      </c>
      <c r="L271" s="189" t="s">
        <v>62</v>
      </c>
      <c r="M271" s="150">
        <v>46022</v>
      </c>
      <c r="N271" s="150">
        <v>46022</v>
      </c>
      <c r="O271" s="156"/>
      <c r="P271" s="191" t="s">
        <v>62</v>
      </c>
      <c r="Q271" s="156"/>
      <c r="R271" s="156"/>
    </row>
    <row r="272" spans="1:19" hidden="1" x14ac:dyDescent="0.25">
      <c r="A272" s="332"/>
      <c r="B272" s="147" t="s">
        <v>76</v>
      </c>
      <c r="C272" s="189"/>
      <c r="D272" s="189"/>
      <c r="E272" s="189"/>
      <c r="F272" s="189"/>
      <c r="G272" s="189" t="s">
        <v>62</v>
      </c>
      <c r="H272" s="189"/>
      <c r="I272" s="189" t="s">
        <v>62</v>
      </c>
      <c r="J272" s="189"/>
      <c r="K272" s="189"/>
      <c r="L272" s="189" t="s">
        <v>62</v>
      </c>
      <c r="M272" s="150"/>
      <c r="N272" s="150"/>
      <c r="O272" s="191" t="s">
        <v>62</v>
      </c>
      <c r="P272" s="191" t="s">
        <v>62</v>
      </c>
      <c r="Q272" s="191" t="s">
        <v>62</v>
      </c>
      <c r="R272" s="191" t="s">
        <v>62</v>
      </c>
      <c r="S272" s="56"/>
    </row>
    <row r="273" spans="1:19" ht="65.45" hidden="1" customHeight="1" x14ac:dyDescent="0.2">
      <c r="A273" s="332"/>
      <c r="B273" s="148" t="s">
        <v>192</v>
      </c>
      <c r="C273" s="189"/>
      <c r="D273" s="189" t="s">
        <v>62</v>
      </c>
      <c r="E273" s="189"/>
      <c r="F273" s="189"/>
      <c r="G273" s="189">
        <f t="shared" ref="G273:K273" si="166">G270</f>
        <v>0</v>
      </c>
      <c r="H273" s="189">
        <f t="shared" si="166"/>
        <v>0</v>
      </c>
      <c r="I273" s="189">
        <f t="shared" si="166"/>
        <v>0</v>
      </c>
      <c r="J273" s="189">
        <f t="shared" si="166"/>
        <v>0</v>
      </c>
      <c r="K273" s="189">
        <f t="shared" si="166"/>
        <v>0</v>
      </c>
      <c r="L273" s="189" t="s">
        <v>62</v>
      </c>
      <c r="M273" s="150">
        <v>46022</v>
      </c>
      <c r="N273" s="150">
        <v>46022</v>
      </c>
      <c r="O273" s="156"/>
      <c r="P273" s="191" t="s">
        <v>62</v>
      </c>
      <c r="Q273" s="156"/>
      <c r="R273" s="156"/>
    </row>
    <row r="274" spans="1:19" ht="15" hidden="1" customHeight="1" x14ac:dyDescent="0.25">
      <c r="A274" s="332"/>
      <c r="B274" s="147" t="s">
        <v>193</v>
      </c>
      <c r="C274" s="189"/>
      <c r="D274" s="189"/>
      <c r="E274" s="189"/>
      <c r="F274" s="189"/>
      <c r="G274" s="189" t="s">
        <v>62</v>
      </c>
      <c r="H274" s="189"/>
      <c r="I274" s="189" t="s">
        <v>62</v>
      </c>
      <c r="J274" s="189"/>
      <c r="K274" s="189"/>
      <c r="L274" s="189" t="s">
        <v>62</v>
      </c>
      <c r="M274" s="150"/>
      <c r="N274" s="150"/>
      <c r="O274" s="191" t="s">
        <v>62</v>
      </c>
      <c r="P274" s="191" t="s">
        <v>62</v>
      </c>
      <c r="Q274" s="191" t="s">
        <v>62</v>
      </c>
      <c r="R274" s="191" t="s">
        <v>62</v>
      </c>
      <c r="S274" s="56"/>
    </row>
    <row r="275" spans="1:19" ht="38.65" hidden="1" customHeight="1" x14ac:dyDescent="0.2">
      <c r="A275" s="332"/>
      <c r="B275" s="148" t="s">
        <v>330</v>
      </c>
      <c r="C275" s="189"/>
      <c r="D275" s="189" t="s">
        <v>62</v>
      </c>
      <c r="E275" s="189"/>
      <c r="F275" s="189"/>
      <c r="G275" s="189">
        <f t="shared" ref="G275:K275" si="167">G270</f>
        <v>0</v>
      </c>
      <c r="H275" s="189">
        <f t="shared" si="167"/>
        <v>0</v>
      </c>
      <c r="I275" s="189">
        <f t="shared" si="167"/>
        <v>0</v>
      </c>
      <c r="J275" s="189">
        <f t="shared" si="167"/>
        <v>0</v>
      </c>
      <c r="K275" s="189">
        <f t="shared" si="167"/>
        <v>0</v>
      </c>
      <c r="L275" s="189" t="s">
        <v>62</v>
      </c>
      <c r="M275" s="150">
        <v>46022</v>
      </c>
      <c r="N275" s="150">
        <v>46022</v>
      </c>
      <c r="O275" s="156"/>
      <c r="P275" s="191" t="s">
        <v>62</v>
      </c>
      <c r="Q275" s="156"/>
      <c r="R275" s="156"/>
    </row>
    <row r="276" spans="1:19" ht="21" hidden="1" customHeight="1" x14ac:dyDescent="0.25">
      <c r="A276" s="332"/>
      <c r="B276" s="147" t="s">
        <v>71</v>
      </c>
      <c r="C276" s="189"/>
      <c r="D276" s="189"/>
      <c r="E276" s="189"/>
      <c r="F276" s="189"/>
      <c r="G276" s="189" t="s">
        <v>62</v>
      </c>
      <c r="H276" s="189"/>
      <c r="I276" s="189" t="s">
        <v>62</v>
      </c>
      <c r="J276" s="189"/>
      <c r="K276" s="189"/>
      <c r="L276" s="189" t="s">
        <v>62</v>
      </c>
      <c r="M276" s="150"/>
      <c r="N276" s="150"/>
      <c r="O276" s="191" t="s">
        <v>62</v>
      </c>
      <c r="P276" s="191" t="s">
        <v>62</v>
      </c>
      <c r="Q276" s="191" t="s">
        <v>62</v>
      </c>
      <c r="R276" s="191" t="s">
        <v>62</v>
      </c>
      <c r="S276" s="56"/>
    </row>
    <row r="277" spans="1:19" ht="21" hidden="1" customHeight="1" x14ac:dyDescent="0.2">
      <c r="A277" s="333"/>
      <c r="B277" s="148" t="s">
        <v>72</v>
      </c>
      <c r="C277" s="189"/>
      <c r="D277" s="189" t="s">
        <v>62</v>
      </c>
      <c r="E277" s="189"/>
      <c r="F277" s="189"/>
      <c r="G277" s="189">
        <f t="shared" ref="G277:K277" si="168">G270</f>
        <v>0</v>
      </c>
      <c r="H277" s="189">
        <f t="shared" si="168"/>
        <v>0</v>
      </c>
      <c r="I277" s="189">
        <f t="shared" si="168"/>
        <v>0</v>
      </c>
      <c r="J277" s="189">
        <f t="shared" si="168"/>
        <v>0</v>
      </c>
      <c r="K277" s="189">
        <f t="shared" si="168"/>
        <v>0</v>
      </c>
      <c r="L277" s="189" t="s">
        <v>62</v>
      </c>
      <c r="M277" s="150">
        <v>46022</v>
      </c>
      <c r="N277" s="150">
        <v>46022</v>
      </c>
      <c r="O277" s="156"/>
      <c r="P277" s="191" t="s">
        <v>62</v>
      </c>
      <c r="Q277" s="156"/>
      <c r="R277" s="156"/>
    </row>
    <row r="278" spans="1:19" s="56" customFormat="1" ht="74.45" hidden="1" customHeight="1" x14ac:dyDescent="0.25">
      <c r="A278" s="331" t="s">
        <v>137</v>
      </c>
      <c r="B278" s="137" t="s">
        <v>348</v>
      </c>
      <c r="C278" s="142" t="s">
        <v>191</v>
      </c>
      <c r="D278" s="141" t="s">
        <v>333</v>
      </c>
      <c r="E278" s="141" t="s">
        <v>320</v>
      </c>
      <c r="F278" s="142">
        <v>642</v>
      </c>
      <c r="G278" s="142"/>
      <c r="H278" s="142"/>
      <c r="I278" s="142"/>
      <c r="J278" s="142"/>
      <c r="K278" s="142">
        <f t="shared" ref="K278" si="169">G278</f>
        <v>0</v>
      </c>
      <c r="L278" s="142"/>
      <c r="M278" s="142" t="s">
        <v>62</v>
      </c>
      <c r="N278" s="142" t="s">
        <v>62</v>
      </c>
      <c r="O278" s="156"/>
      <c r="P278" s="156"/>
      <c r="Q278" s="156"/>
      <c r="R278" s="156"/>
    </row>
    <row r="279" spans="1:19" ht="15.75" hidden="1" x14ac:dyDescent="0.2">
      <c r="A279" s="332"/>
      <c r="B279" s="146" t="s">
        <v>70</v>
      </c>
      <c r="C279" s="189"/>
      <c r="D279" s="189" t="s">
        <v>62</v>
      </c>
      <c r="E279" s="189"/>
      <c r="F279" s="189"/>
      <c r="G279" s="189">
        <f t="shared" ref="G279:K279" si="170">G278</f>
        <v>0</v>
      </c>
      <c r="H279" s="189">
        <f t="shared" si="170"/>
        <v>0</v>
      </c>
      <c r="I279" s="189">
        <f t="shared" si="170"/>
        <v>0</v>
      </c>
      <c r="J279" s="189">
        <f t="shared" si="170"/>
        <v>0</v>
      </c>
      <c r="K279" s="189">
        <f t="shared" si="170"/>
        <v>0</v>
      </c>
      <c r="L279" s="189" t="s">
        <v>62</v>
      </c>
      <c r="M279" s="150">
        <v>46022</v>
      </c>
      <c r="N279" s="150">
        <v>46022</v>
      </c>
      <c r="O279" s="156"/>
      <c r="P279" s="191" t="s">
        <v>62</v>
      </c>
      <c r="Q279" s="156"/>
      <c r="R279" s="156"/>
    </row>
    <row r="280" spans="1:19" hidden="1" x14ac:dyDescent="0.25">
      <c r="A280" s="332"/>
      <c r="B280" s="147" t="s">
        <v>76</v>
      </c>
      <c r="C280" s="189"/>
      <c r="D280" s="189"/>
      <c r="E280" s="189"/>
      <c r="F280" s="189"/>
      <c r="G280" s="189" t="s">
        <v>62</v>
      </c>
      <c r="H280" s="189"/>
      <c r="I280" s="189" t="s">
        <v>62</v>
      </c>
      <c r="J280" s="189"/>
      <c r="K280" s="189"/>
      <c r="L280" s="189" t="s">
        <v>62</v>
      </c>
      <c r="M280" s="150"/>
      <c r="N280" s="150"/>
      <c r="O280" s="191" t="s">
        <v>62</v>
      </c>
      <c r="P280" s="191" t="s">
        <v>62</v>
      </c>
      <c r="Q280" s="191" t="s">
        <v>62</v>
      </c>
      <c r="R280" s="191" t="s">
        <v>62</v>
      </c>
      <c r="S280" s="56"/>
    </row>
    <row r="281" spans="1:19" ht="65.45" hidden="1" customHeight="1" x14ac:dyDescent="0.2">
      <c r="A281" s="332"/>
      <c r="B281" s="148" t="s">
        <v>192</v>
      </c>
      <c r="C281" s="189"/>
      <c r="D281" s="189" t="s">
        <v>62</v>
      </c>
      <c r="E281" s="189"/>
      <c r="F281" s="189"/>
      <c r="G281" s="189">
        <f t="shared" ref="G281:K281" si="171">G278</f>
        <v>0</v>
      </c>
      <c r="H281" s="189">
        <f t="shared" si="171"/>
        <v>0</v>
      </c>
      <c r="I281" s="189">
        <f t="shared" si="171"/>
        <v>0</v>
      </c>
      <c r="J281" s="189">
        <f t="shared" si="171"/>
        <v>0</v>
      </c>
      <c r="K281" s="189">
        <f t="shared" si="171"/>
        <v>0</v>
      </c>
      <c r="L281" s="189" t="s">
        <v>62</v>
      </c>
      <c r="M281" s="150">
        <v>46022</v>
      </c>
      <c r="N281" s="150">
        <v>46022</v>
      </c>
      <c r="O281" s="156"/>
      <c r="P281" s="191" t="s">
        <v>62</v>
      </c>
      <c r="Q281" s="156"/>
      <c r="R281" s="156"/>
    </row>
    <row r="282" spans="1:19" ht="15" hidden="1" customHeight="1" x14ac:dyDescent="0.25">
      <c r="A282" s="332"/>
      <c r="B282" s="147" t="s">
        <v>193</v>
      </c>
      <c r="C282" s="189"/>
      <c r="D282" s="189"/>
      <c r="E282" s="189"/>
      <c r="F282" s="189"/>
      <c r="G282" s="189" t="s">
        <v>62</v>
      </c>
      <c r="H282" s="189"/>
      <c r="I282" s="189" t="s">
        <v>62</v>
      </c>
      <c r="J282" s="189"/>
      <c r="K282" s="189"/>
      <c r="L282" s="189" t="s">
        <v>62</v>
      </c>
      <c r="M282" s="150"/>
      <c r="N282" s="150"/>
      <c r="O282" s="191" t="s">
        <v>62</v>
      </c>
      <c r="P282" s="191" t="s">
        <v>62</v>
      </c>
      <c r="Q282" s="191" t="s">
        <v>62</v>
      </c>
      <c r="R282" s="191" t="s">
        <v>62</v>
      </c>
      <c r="S282" s="56"/>
    </row>
    <row r="283" spans="1:19" ht="38.65" hidden="1" customHeight="1" x14ac:dyDescent="0.2">
      <c r="A283" s="332"/>
      <c r="B283" s="148" t="s">
        <v>330</v>
      </c>
      <c r="C283" s="189"/>
      <c r="D283" s="189" t="s">
        <v>62</v>
      </c>
      <c r="E283" s="189"/>
      <c r="F283" s="189"/>
      <c r="G283" s="189">
        <f t="shared" ref="G283:K283" si="172">G278</f>
        <v>0</v>
      </c>
      <c r="H283" s="189">
        <f t="shared" si="172"/>
        <v>0</v>
      </c>
      <c r="I283" s="189">
        <f t="shared" si="172"/>
        <v>0</v>
      </c>
      <c r="J283" s="189">
        <f t="shared" si="172"/>
        <v>0</v>
      </c>
      <c r="K283" s="189">
        <f t="shared" si="172"/>
        <v>0</v>
      </c>
      <c r="L283" s="189" t="s">
        <v>62</v>
      </c>
      <c r="M283" s="150">
        <v>46022</v>
      </c>
      <c r="N283" s="150">
        <v>46022</v>
      </c>
      <c r="O283" s="156"/>
      <c r="P283" s="191" t="s">
        <v>62</v>
      </c>
      <c r="Q283" s="156"/>
      <c r="R283" s="156"/>
    </row>
    <row r="284" spans="1:19" ht="21" hidden="1" customHeight="1" x14ac:dyDescent="0.25">
      <c r="A284" s="332"/>
      <c r="B284" s="147" t="s">
        <v>71</v>
      </c>
      <c r="C284" s="189"/>
      <c r="D284" s="189"/>
      <c r="E284" s="189"/>
      <c r="F284" s="189"/>
      <c r="G284" s="189" t="s">
        <v>62</v>
      </c>
      <c r="H284" s="189"/>
      <c r="I284" s="189" t="s">
        <v>62</v>
      </c>
      <c r="J284" s="189"/>
      <c r="K284" s="189"/>
      <c r="L284" s="189" t="s">
        <v>62</v>
      </c>
      <c r="M284" s="150"/>
      <c r="N284" s="150"/>
      <c r="O284" s="191" t="s">
        <v>62</v>
      </c>
      <c r="P284" s="191" t="s">
        <v>62</v>
      </c>
      <c r="Q284" s="191" t="s">
        <v>62</v>
      </c>
      <c r="R284" s="191" t="s">
        <v>62</v>
      </c>
      <c r="S284" s="56"/>
    </row>
    <row r="285" spans="1:19" ht="21" hidden="1" customHeight="1" x14ac:dyDescent="0.2">
      <c r="A285" s="333"/>
      <c r="B285" s="148" t="s">
        <v>72</v>
      </c>
      <c r="C285" s="189"/>
      <c r="D285" s="189" t="s">
        <v>62</v>
      </c>
      <c r="E285" s="189"/>
      <c r="F285" s="189"/>
      <c r="G285" s="189">
        <f t="shared" ref="G285:K285" si="173">G278</f>
        <v>0</v>
      </c>
      <c r="H285" s="189">
        <f t="shared" si="173"/>
        <v>0</v>
      </c>
      <c r="I285" s="189">
        <f t="shared" si="173"/>
        <v>0</v>
      </c>
      <c r="J285" s="189">
        <f t="shared" si="173"/>
        <v>0</v>
      </c>
      <c r="K285" s="189">
        <f t="shared" si="173"/>
        <v>0</v>
      </c>
      <c r="L285" s="189" t="s">
        <v>62</v>
      </c>
      <c r="M285" s="150">
        <v>46022</v>
      </c>
      <c r="N285" s="150">
        <v>46022</v>
      </c>
      <c r="O285" s="156"/>
      <c r="P285" s="191" t="s">
        <v>62</v>
      </c>
      <c r="Q285" s="156"/>
      <c r="R285" s="156"/>
    </row>
    <row r="286" spans="1:19" s="56" customFormat="1" ht="74.45" hidden="1" customHeight="1" x14ac:dyDescent="0.25">
      <c r="A286" s="331" t="s">
        <v>136</v>
      </c>
      <c r="B286" s="137" t="s">
        <v>348</v>
      </c>
      <c r="C286" s="142" t="s">
        <v>191</v>
      </c>
      <c r="D286" s="141" t="s">
        <v>333</v>
      </c>
      <c r="E286" s="141" t="s">
        <v>320</v>
      </c>
      <c r="F286" s="142">
        <v>642</v>
      </c>
      <c r="G286" s="142"/>
      <c r="H286" s="142"/>
      <c r="I286" s="142"/>
      <c r="J286" s="142"/>
      <c r="K286" s="142">
        <f t="shared" ref="K286" si="174">G286</f>
        <v>0</v>
      </c>
      <c r="L286" s="142"/>
      <c r="M286" s="142" t="s">
        <v>62</v>
      </c>
      <c r="N286" s="142" t="s">
        <v>62</v>
      </c>
      <c r="O286" s="156"/>
      <c r="P286" s="156"/>
      <c r="Q286" s="156"/>
      <c r="R286" s="156"/>
    </row>
    <row r="287" spans="1:19" ht="15.75" hidden="1" x14ac:dyDescent="0.2">
      <c r="A287" s="332"/>
      <c r="B287" s="146" t="s">
        <v>70</v>
      </c>
      <c r="C287" s="189"/>
      <c r="D287" s="189" t="s">
        <v>62</v>
      </c>
      <c r="E287" s="189"/>
      <c r="F287" s="189"/>
      <c r="G287" s="189">
        <f t="shared" ref="G287:K287" si="175">G286</f>
        <v>0</v>
      </c>
      <c r="H287" s="189">
        <f t="shared" si="175"/>
        <v>0</v>
      </c>
      <c r="I287" s="189">
        <f t="shared" si="175"/>
        <v>0</v>
      </c>
      <c r="J287" s="189">
        <f t="shared" si="175"/>
        <v>0</v>
      </c>
      <c r="K287" s="189">
        <f t="shared" si="175"/>
        <v>0</v>
      </c>
      <c r="L287" s="189" t="s">
        <v>62</v>
      </c>
      <c r="M287" s="150">
        <v>46022</v>
      </c>
      <c r="N287" s="150">
        <v>46022</v>
      </c>
      <c r="O287" s="156"/>
      <c r="P287" s="191" t="s">
        <v>62</v>
      </c>
      <c r="Q287" s="156"/>
      <c r="R287" s="156"/>
    </row>
    <row r="288" spans="1:19" hidden="1" x14ac:dyDescent="0.25">
      <c r="A288" s="332"/>
      <c r="B288" s="147" t="s">
        <v>76</v>
      </c>
      <c r="C288" s="189"/>
      <c r="D288" s="189"/>
      <c r="E288" s="189"/>
      <c r="F288" s="189"/>
      <c r="G288" s="189" t="s">
        <v>62</v>
      </c>
      <c r="H288" s="189"/>
      <c r="I288" s="189" t="s">
        <v>62</v>
      </c>
      <c r="J288" s="189"/>
      <c r="K288" s="189"/>
      <c r="L288" s="189" t="s">
        <v>62</v>
      </c>
      <c r="M288" s="150"/>
      <c r="N288" s="150"/>
      <c r="O288" s="191" t="s">
        <v>62</v>
      </c>
      <c r="P288" s="191" t="s">
        <v>62</v>
      </c>
      <c r="Q288" s="191" t="s">
        <v>62</v>
      </c>
      <c r="R288" s="191" t="s">
        <v>62</v>
      </c>
      <c r="S288" s="56"/>
    </row>
    <row r="289" spans="1:19" ht="65.45" hidden="1" customHeight="1" x14ac:dyDescent="0.2">
      <c r="A289" s="332"/>
      <c r="B289" s="148" t="s">
        <v>192</v>
      </c>
      <c r="C289" s="189"/>
      <c r="D289" s="189" t="s">
        <v>62</v>
      </c>
      <c r="E289" s="189"/>
      <c r="F289" s="189"/>
      <c r="G289" s="189">
        <f t="shared" ref="G289:K289" si="176">G286</f>
        <v>0</v>
      </c>
      <c r="H289" s="189">
        <f t="shared" si="176"/>
        <v>0</v>
      </c>
      <c r="I289" s="189">
        <f t="shared" si="176"/>
        <v>0</v>
      </c>
      <c r="J289" s="189">
        <f t="shared" si="176"/>
        <v>0</v>
      </c>
      <c r="K289" s="189">
        <f t="shared" si="176"/>
        <v>0</v>
      </c>
      <c r="L289" s="189" t="s">
        <v>62</v>
      </c>
      <c r="M289" s="150">
        <v>46022</v>
      </c>
      <c r="N289" s="150">
        <v>46022</v>
      </c>
      <c r="O289" s="156"/>
      <c r="P289" s="191" t="s">
        <v>62</v>
      </c>
      <c r="Q289" s="156"/>
      <c r="R289" s="156"/>
    </row>
    <row r="290" spans="1:19" ht="15" hidden="1" customHeight="1" x14ac:dyDescent="0.25">
      <c r="A290" s="332"/>
      <c r="B290" s="147" t="s">
        <v>193</v>
      </c>
      <c r="C290" s="189"/>
      <c r="D290" s="189"/>
      <c r="E290" s="189"/>
      <c r="F290" s="189"/>
      <c r="G290" s="189" t="s">
        <v>62</v>
      </c>
      <c r="H290" s="189"/>
      <c r="I290" s="189" t="s">
        <v>62</v>
      </c>
      <c r="J290" s="189"/>
      <c r="K290" s="189"/>
      <c r="L290" s="189" t="s">
        <v>62</v>
      </c>
      <c r="M290" s="150"/>
      <c r="N290" s="150"/>
      <c r="O290" s="191" t="s">
        <v>62</v>
      </c>
      <c r="P290" s="191" t="s">
        <v>62</v>
      </c>
      <c r="Q290" s="191" t="s">
        <v>62</v>
      </c>
      <c r="R290" s="191" t="s">
        <v>62</v>
      </c>
      <c r="S290" s="56"/>
    </row>
    <row r="291" spans="1:19" ht="38.65" hidden="1" customHeight="1" x14ac:dyDescent="0.2">
      <c r="A291" s="332"/>
      <c r="B291" s="148" t="s">
        <v>330</v>
      </c>
      <c r="C291" s="189"/>
      <c r="D291" s="189" t="s">
        <v>62</v>
      </c>
      <c r="E291" s="189"/>
      <c r="F291" s="189"/>
      <c r="G291" s="189">
        <f t="shared" ref="G291:K291" si="177">G286</f>
        <v>0</v>
      </c>
      <c r="H291" s="189">
        <f t="shared" si="177"/>
        <v>0</v>
      </c>
      <c r="I291" s="189">
        <f t="shared" si="177"/>
        <v>0</v>
      </c>
      <c r="J291" s="189">
        <f t="shared" si="177"/>
        <v>0</v>
      </c>
      <c r="K291" s="189">
        <f t="shared" si="177"/>
        <v>0</v>
      </c>
      <c r="L291" s="189" t="s">
        <v>62</v>
      </c>
      <c r="M291" s="150">
        <v>46022</v>
      </c>
      <c r="N291" s="150">
        <v>46022</v>
      </c>
      <c r="O291" s="156"/>
      <c r="P291" s="191" t="s">
        <v>62</v>
      </c>
      <c r="Q291" s="156"/>
      <c r="R291" s="156"/>
    </row>
    <row r="292" spans="1:19" ht="21" hidden="1" customHeight="1" x14ac:dyDescent="0.25">
      <c r="A292" s="332"/>
      <c r="B292" s="147" t="s">
        <v>71</v>
      </c>
      <c r="C292" s="189"/>
      <c r="D292" s="189"/>
      <c r="E292" s="189"/>
      <c r="F292" s="189"/>
      <c r="G292" s="189" t="s">
        <v>62</v>
      </c>
      <c r="H292" s="189"/>
      <c r="I292" s="189" t="s">
        <v>62</v>
      </c>
      <c r="J292" s="189"/>
      <c r="K292" s="189"/>
      <c r="L292" s="189" t="s">
        <v>62</v>
      </c>
      <c r="M292" s="150"/>
      <c r="N292" s="150"/>
      <c r="O292" s="191" t="s">
        <v>62</v>
      </c>
      <c r="P292" s="191" t="s">
        <v>62</v>
      </c>
      <c r="Q292" s="191" t="s">
        <v>62</v>
      </c>
      <c r="R292" s="191" t="s">
        <v>62</v>
      </c>
      <c r="S292" s="56"/>
    </row>
    <row r="293" spans="1:19" ht="21" hidden="1" customHeight="1" x14ac:dyDescent="0.2">
      <c r="A293" s="333"/>
      <c r="B293" s="148" t="s">
        <v>72</v>
      </c>
      <c r="C293" s="189"/>
      <c r="D293" s="189" t="s">
        <v>62</v>
      </c>
      <c r="E293" s="189"/>
      <c r="F293" s="189"/>
      <c r="G293" s="189">
        <f t="shared" ref="G293:K293" si="178">G286</f>
        <v>0</v>
      </c>
      <c r="H293" s="189">
        <f t="shared" si="178"/>
        <v>0</v>
      </c>
      <c r="I293" s="189">
        <f t="shared" si="178"/>
        <v>0</v>
      </c>
      <c r="J293" s="189">
        <f t="shared" si="178"/>
        <v>0</v>
      </c>
      <c r="K293" s="189">
        <f t="shared" si="178"/>
        <v>0</v>
      </c>
      <c r="L293" s="189" t="s">
        <v>62</v>
      </c>
      <c r="M293" s="150">
        <v>46022</v>
      </c>
      <c r="N293" s="150">
        <v>46022</v>
      </c>
      <c r="O293" s="156"/>
      <c r="P293" s="191" t="s">
        <v>62</v>
      </c>
      <c r="Q293" s="156"/>
      <c r="R293" s="156"/>
    </row>
    <row r="294" spans="1:19" s="56" customFormat="1" ht="74.45" hidden="1" customHeight="1" x14ac:dyDescent="0.25">
      <c r="A294" s="331" t="s">
        <v>135</v>
      </c>
      <c r="B294" s="137" t="s">
        <v>348</v>
      </c>
      <c r="C294" s="142" t="s">
        <v>191</v>
      </c>
      <c r="D294" s="141" t="s">
        <v>333</v>
      </c>
      <c r="E294" s="141" t="s">
        <v>320</v>
      </c>
      <c r="F294" s="142">
        <v>642</v>
      </c>
      <c r="G294" s="142"/>
      <c r="H294" s="142"/>
      <c r="I294" s="142"/>
      <c r="J294" s="142"/>
      <c r="K294" s="142">
        <f t="shared" ref="K294" si="179">G294</f>
        <v>0</v>
      </c>
      <c r="L294" s="142"/>
      <c r="M294" s="142" t="s">
        <v>62</v>
      </c>
      <c r="N294" s="142" t="s">
        <v>62</v>
      </c>
      <c r="O294" s="156"/>
      <c r="P294" s="156"/>
      <c r="Q294" s="156"/>
      <c r="R294" s="156"/>
    </row>
    <row r="295" spans="1:19" ht="15.75" hidden="1" x14ac:dyDescent="0.2">
      <c r="A295" s="332"/>
      <c r="B295" s="146" t="s">
        <v>70</v>
      </c>
      <c r="C295" s="189"/>
      <c r="D295" s="189" t="s">
        <v>62</v>
      </c>
      <c r="E295" s="189"/>
      <c r="F295" s="189"/>
      <c r="G295" s="189">
        <f t="shared" ref="G295:K295" si="180">G294</f>
        <v>0</v>
      </c>
      <c r="H295" s="189">
        <f t="shared" si="180"/>
        <v>0</v>
      </c>
      <c r="I295" s="189">
        <f t="shared" si="180"/>
        <v>0</v>
      </c>
      <c r="J295" s="189">
        <f t="shared" si="180"/>
        <v>0</v>
      </c>
      <c r="K295" s="189">
        <f t="shared" si="180"/>
        <v>0</v>
      </c>
      <c r="L295" s="189" t="s">
        <v>62</v>
      </c>
      <c r="M295" s="150">
        <v>46022</v>
      </c>
      <c r="N295" s="150">
        <v>46022</v>
      </c>
      <c r="O295" s="156"/>
      <c r="P295" s="191" t="s">
        <v>62</v>
      </c>
      <c r="Q295" s="156"/>
      <c r="R295" s="156"/>
    </row>
    <row r="296" spans="1:19" hidden="1" x14ac:dyDescent="0.25">
      <c r="A296" s="332"/>
      <c r="B296" s="147" t="s">
        <v>76</v>
      </c>
      <c r="C296" s="189"/>
      <c r="D296" s="189"/>
      <c r="E296" s="189"/>
      <c r="F296" s="189"/>
      <c r="G296" s="189" t="s">
        <v>62</v>
      </c>
      <c r="H296" s="189"/>
      <c r="I296" s="189" t="s">
        <v>62</v>
      </c>
      <c r="J296" s="189"/>
      <c r="K296" s="189"/>
      <c r="L296" s="189" t="s">
        <v>62</v>
      </c>
      <c r="M296" s="150"/>
      <c r="N296" s="150"/>
      <c r="O296" s="191" t="s">
        <v>62</v>
      </c>
      <c r="P296" s="191" t="s">
        <v>62</v>
      </c>
      <c r="Q296" s="191" t="s">
        <v>62</v>
      </c>
      <c r="R296" s="191" t="s">
        <v>62</v>
      </c>
      <c r="S296" s="56"/>
    </row>
    <row r="297" spans="1:19" ht="65.45" hidden="1" customHeight="1" x14ac:dyDescent="0.2">
      <c r="A297" s="332"/>
      <c r="B297" s="148" t="s">
        <v>192</v>
      </c>
      <c r="C297" s="189"/>
      <c r="D297" s="189" t="s">
        <v>62</v>
      </c>
      <c r="E297" s="189"/>
      <c r="F297" s="189"/>
      <c r="G297" s="189">
        <f t="shared" ref="G297:K297" si="181">G294</f>
        <v>0</v>
      </c>
      <c r="H297" s="189">
        <f t="shared" si="181"/>
        <v>0</v>
      </c>
      <c r="I297" s="189">
        <f t="shared" si="181"/>
        <v>0</v>
      </c>
      <c r="J297" s="189">
        <f t="shared" si="181"/>
        <v>0</v>
      </c>
      <c r="K297" s="189">
        <f t="shared" si="181"/>
        <v>0</v>
      </c>
      <c r="L297" s="189" t="s">
        <v>62</v>
      </c>
      <c r="M297" s="150">
        <v>46022</v>
      </c>
      <c r="N297" s="150">
        <v>46022</v>
      </c>
      <c r="O297" s="156"/>
      <c r="P297" s="191" t="s">
        <v>62</v>
      </c>
      <c r="Q297" s="156"/>
      <c r="R297" s="156"/>
    </row>
    <row r="298" spans="1:19" ht="15" hidden="1" customHeight="1" x14ac:dyDescent="0.25">
      <c r="A298" s="332"/>
      <c r="B298" s="147" t="s">
        <v>193</v>
      </c>
      <c r="C298" s="189"/>
      <c r="D298" s="189"/>
      <c r="E298" s="189"/>
      <c r="F298" s="189"/>
      <c r="G298" s="189" t="s">
        <v>62</v>
      </c>
      <c r="H298" s="189"/>
      <c r="I298" s="189" t="s">
        <v>62</v>
      </c>
      <c r="J298" s="189"/>
      <c r="K298" s="189"/>
      <c r="L298" s="189" t="s">
        <v>62</v>
      </c>
      <c r="M298" s="150"/>
      <c r="N298" s="150"/>
      <c r="O298" s="191" t="s">
        <v>62</v>
      </c>
      <c r="P298" s="191" t="s">
        <v>62</v>
      </c>
      <c r="Q298" s="191" t="s">
        <v>62</v>
      </c>
      <c r="R298" s="191" t="s">
        <v>62</v>
      </c>
      <c r="S298" s="56"/>
    </row>
    <row r="299" spans="1:19" ht="38.65" hidden="1" customHeight="1" x14ac:dyDescent="0.2">
      <c r="A299" s="332"/>
      <c r="B299" s="148" t="s">
        <v>330</v>
      </c>
      <c r="C299" s="189"/>
      <c r="D299" s="189" t="s">
        <v>62</v>
      </c>
      <c r="E299" s="189"/>
      <c r="F299" s="189"/>
      <c r="G299" s="189">
        <f t="shared" ref="G299:K299" si="182">G294</f>
        <v>0</v>
      </c>
      <c r="H299" s="189">
        <f t="shared" si="182"/>
        <v>0</v>
      </c>
      <c r="I299" s="189">
        <f t="shared" si="182"/>
        <v>0</v>
      </c>
      <c r="J299" s="189">
        <f t="shared" si="182"/>
        <v>0</v>
      </c>
      <c r="K299" s="189">
        <f t="shared" si="182"/>
        <v>0</v>
      </c>
      <c r="L299" s="189" t="s">
        <v>62</v>
      </c>
      <c r="M299" s="150">
        <v>46022</v>
      </c>
      <c r="N299" s="150">
        <v>46022</v>
      </c>
      <c r="O299" s="156"/>
      <c r="P299" s="191" t="s">
        <v>62</v>
      </c>
      <c r="Q299" s="156"/>
      <c r="R299" s="156"/>
    </row>
    <row r="300" spans="1:19" ht="21" hidden="1" customHeight="1" x14ac:dyDescent="0.25">
      <c r="A300" s="332"/>
      <c r="B300" s="147" t="s">
        <v>71</v>
      </c>
      <c r="C300" s="189"/>
      <c r="D300" s="189"/>
      <c r="E300" s="189"/>
      <c r="F300" s="189"/>
      <c r="G300" s="189" t="s">
        <v>62</v>
      </c>
      <c r="H300" s="189"/>
      <c r="I300" s="189" t="s">
        <v>62</v>
      </c>
      <c r="J300" s="189"/>
      <c r="K300" s="189"/>
      <c r="L300" s="189" t="s">
        <v>62</v>
      </c>
      <c r="M300" s="150"/>
      <c r="N300" s="150"/>
      <c r="O300" s="191" t="s">
        <v>62</v>
      </c>
      <c r="P300" s="191" t="s">
        <v>62</v>
      </c>
      <c r="Q300" s="191" t="s">
        <v>62</v>
      </c>
      <c r="R300" s="191" t="s">
        <v>62</v>
      </c>
      <c r="S300" s="56"/>
    </row>
    <row r="301" spans="1:19" ht="21" hidden="1" customHeight="1" x14ac:dyDescent="0.2">
      <c r="A301" s="333"/>
      <c r="B301" s="148" t="s">
        <v>72</v>
      </c>
      <c r="C301" s="189"/>
      <c r="D301" s="189" t="s">
        <v>62</v>
      </c>
      <c r="E301" s="189"/>
      <c r="F301" s="189"/>
      <c r="G301" s="189">
        <f t="shared" ref="G301:K301" si="183">G294</f>
        <v>0</v>
      </c>
      <c r="H301" s="189">
        <f t="shared" si="183"/>
        <v>0</v>
      </c>
      <c r="I301" s="189">
        <f t="shared" si="183"/>
        <v>0</v>
      </c>
      <c r="J301" s="189">
        <f t="shared" si="183"/>
        <v>0</v>
      </c>
      <c r="K301" s="189">
        <f t="shared" si="183"/>
        <v>0</v>
      </c>
      <c r="L301" s="189" t="s">
        <v>62</v>
      </c>
      <c r="M301" s="150">
        <v>46022</v>
      </c>
      <c r="N301" s="150">
        <v>46022</v>
      </c>
      <c r="O301" s="156"/>
      <c r="P301" s="191" t="s">
        <v>62</v>
      </c>
      <c r="Q301" s="156"/>
      <c r="R301" s="156"/>
    </row>
    <row r="302" spans="1:19" s="56" customFormat="1" ht="74.45" hidden="1" customHeight="1" x14ac:dyDescent="0.25">
      <c r="A302" s="331" t="s">
        <v>134</v>
      </c>
      <c r="B302" s="137" t="s">
        <v>348</v>
      </c>
      <c r="C302" s="142" t="s">
        <v>191</v>
      </c>
      <c r="D302" s="141" t="s">
        <v>333</v>
      </c>
      <c r="E302" s="141" t="s">
        <v>320</v>
      </c>
      <c r="F302" s="142">
        <v>642</v>
      </c>
      <c r="G302" s="142"/>
      <c r="H302" s="142"/>
      <c r="I302" s="142"/>
      <c r="J302" s="142"/>
      <c r="K302" s="142">
        <f t="shared" ref="K302" si="184">G302</f>
        <v>0</v>
      </c>
      <c r="L302" s="142"/>
      <c r="M302" s="142" t="s">
        <v>62</v>
      </c>
      <c r="N302" s="142" t="s">
        <v>62</v>
      </c>
      <c r="O302" s="156"/>
      <c r="P302" s="156"/>
      <c r="Q302" s="156"/>
      <c r="R302" s="156"/>
    </row>
    <row r="303" spans="1:19" ht="15.75" hidden="1" x14ac:dyDescent="0.2">
      <c r="A303" s="332"/>
      <c r="B303" s="146" t="s">
        <v>70</v>
      </c>
      <c r="C303" s="189"/>
      <c r="D303" s="189" t="s">
        <v>62</v>
      </c>
      <c r="E303" s="189"/>
      <c r="F303" s="189"/>
      <c r="G303" s="189">
        <f t="shared" ref="G303:K303" si="185">G302</f>
        <v>0</v>
      </c>
      <c r="H303" s="189">
        <f t="shared" si="185"/>
        <v>0</v>
      </c>
      <c r="I303" s="189">
        <f t="shared" si="185"/>
        <v>0</v>
      </c>
      <c r="J303" s="189">
        <f t="shared" si="185"/>
        <v>0</v>
      </c>
      <c r="K303" s="189">
        <f t="shared" si="185"/>
        <v>0</v>
      </c>
      <c r="L303" s="189" t="s">
        <v>62</v>
      </c>
      <c r="M303" s="150">
        <v>46022</v>
      </c>
      <c r="N303" s="150">
        <v>46022</v>
      </c>
      <c r="O303" s="156"/>
      <c r="P303" s="191" t="s">
        <v>62</v>
      </c>
      <c r="Q303" s="156"/>
      <c r="R303" s="156"/>
    </row>
    <row r="304" spans="1:19" hidden="1" x14ac:dyDescent="0.25">
      <c r="A304" s="332"/>
      <c r="B304" s="147" t="s">
        <v>76</v>
      </c>
      <c r="C304" s="189"/>
      <c r="D304" s="189"/>
      <c r="E304" s="189"/>
      <c r="F304" s="189"/>
      <c r="G304" s="189" t="s">
        <v>62</v>
      </c>
      <c r="H304" s="189"/>
      <c r="I304" s="189" t="s">
        <v>62</v>
      </c>
      <c r="J304" s="189"/>
      <c r="K304" s="189"/>
      <c r="L304" s="189" t="s">
        <v>62</v>
      </c>
      <c r="M304" s="150"/>
      <c r="N304" s="150"/>
      <c r="O304" s="191" t="s">
        <v>62</v>
      </c>
      <c r="P304" s="191" t="s">
        <v>62</v>
      </c>
      <c r="Q304" s="191" t="s">
        <v>62</v>
      </c>
      <c r="R304" s="191" t="s">
        <v>62</v>
      </c>
      <c r="S304" s="56"/>
    </row>
    <row r="305" spans="1:19" ht="65.45" hidden="1" customHeight="1" x14ac:dyDescent="0.2">
      <c r="A305" s="332"/>
      <c r="B305" s="148" t="s">
        <v>192</v>
      </c>
      <c r="C305" s="189"/>
      <c r="D305" s="189" t="s">
        <v>62</v>
      </c>
      <c r="E305" s="189"/>
      <c r="F305" s="189"/>
      <c r="G305" s="189">
        <f t="shared" ref="G305:K305" si="186">G302</f>
        <v>0</v>
      </c>
      <c r="H305" s="189">
        <f t="shared" si="186"/>
        <v>0</v>
      </c>
      <c r="I305" s="189">
        <f t="shared" si="186"/>
        <v>0</v>
      </c>
      <c r="J305" s="189">
        <f t="shared" si="186"/>
        <v>0</v>
      </c>
      <c r="K305" s="189">
        <f t="shared" si="186"/>
        <v>0</v>
      </c>
      <c r="L305" s="189" t="s">
        <v>62</v>
      </c>
      <c r="M305" s="150">
        <v>46022</v>
      </c>
      <c r="N305" s="150">
        <v>46022</v>
      </c>
      <c r="O305" s="156"/>
      <c r="P305" s="191" t="s">
        <v>62</v>
      </c>
      <c r="Q305" s="156"/>
      <c r="R305" s="156"/>
    </row>
    <row r="306" spans="1:19" ht="15" hidden="1" customHeight="1" x14ac:dyDescent="0.25">
      <c r="A306" s="332"/>
      <c r="B306" s="147" t="s">
        <v>193</v>
      </c>
      <c r="C306" s="189"/>
      <c r="D306" s="189"/>
      <c r="E306" s="189"/>
      <c r="F306" s="189"/>
      <c r="G306" s="189" t="s">
        <v>62</v>
      </c>
      <c r="H306" s="189"/>
      <c r="I306" s="189" t="s">
        <v>62</v>
      </c>
      <c r="J306" s="189"/>
      <c r="K306" s="189"/>
      <c r="L306" s="189" t="s">
        <v>62</v>
      </c>
      <c r="M306" s="150"/>
      <c r="N306" s="150"/>
      <c r="O306" s="191" t="s">
        <v>62</v>
      </c>
      <c r="P306" s="191" t="s">
        <v>62</v>
      </c>
      <c r="Q306" s="191" t="s">
        <v>62</v>
      </c>
      <c r="R306" s="191" t="s">
        <v>62</v>
      </c>
      <c r="S306" s="56"/>
    </row>
    <row r="307" spans="1:19" ht="38.65" hidden="1" customHeight="1" x14ac:dyDescent="0.2">
      <c r="A307" s="332"/>
      <c r="B307" s="148" t="s">
        <v>330</v>
      </c>
      <c r="C307" s="189"/>
      <c r="D307" s="189" t="s">
        <v>62</v>
      </c>
      <c r="E307" s="189"/>
      <c r="F307" s="189"/>
      <c r="G307" s="189">
        <f t="shared" ref="G307:K307" si="187">G302</f>
        <v>0</v>
      </c>
      <c r="H307" s="189">
        <f t="shared" si="187"/>
        <v>0</v>
      </c>
      <c r="I307" s="189">
        <f t="shared" si="187"/>
        <v>0</v>
      </c>
      <c r="J307" s="189">
        <f t="shared" si="187"/>
        <v>0</v>
      </c>
      <c r="K307" s="189">
        <f t="shared" si="187"/>
        <v>0</v>
      </c>
      <c r="L307" s="189" t="s">
        <v>62</v>
      </c>
      <c r="M307" s="150">
        <v>46022</v>
      </c>
      <c r="N307" s="150">
        <v>46022</v>
      </c>
      <c r="O307" s="156"/>
      <c r="P307" s="191" t="s">
        <v>62</v>
      </c>
      <c r="Q307" s="156"/>
      <c r="R307" s="156"/>
    </row>
    <row r="308" spans="1:19" ht="21" hidden="1" customHeight="1" x14ac:dyDescent="0.25">
      <c r="A308" s="332"/>
      <c r="B308" s="147" t="s">
        <v>71</v>
      </c>
      <c r="C308" s="189"/>
      <c r="D308" s="189"/>
      <c r="E308" s="189"/>
      <c r="F308" s="189"/>
      <c r="G308" s="189" t="s">
        <v>62</v>
      </c>
      <c r="H308" s="189"/>
      <c r="I308" s="189" t="s">
        <v>62</v>
      </c>
      <c r="J308" s="189"/>
      <c r="K308" s="189"/>
      <c r="L308" s="189" t="s">
        <v>62</v>
      </c>
      <c r="M308" s="150"/>
      <c r="N308" s="150"/>
      <c r="O308" s="191" t="s">
        <v>62</v>
      </c>
      <c r="P308" s="191" t="s">
        <v>62</v>
      </c>
      <c r="Q308" s="191" t="s">
        <v>62</v>
      </c>
      <c r="R308" s="191" t="s">
        <v>62</v>
      </c>
      <c r="S308" s="56"/>
    </row>
    <row r="309" spans="1:19" ht="21" hidden="1" customHeight="1" x14ac:dyDescent="0.2">
      <c r="A309" s="333"/>
      <c r="B309" s="148" t="s">
        <v>72</v>
      </c>
      <c r="C309" s="189"/>
      <c r="D309" s="189" t="s">
        <v>62</v>
      </c>
      <c r="E309" s="189"/>
      <c r="F309" s="189"/>
      <c r="G309" s="189">
        <f t="shared" ref="G309:K309" si="188">G302</f>
        <v>0</v>
      </c>
      <c r="H309" s="189">
        <f t="shared" si="188"/>
        <v>0</v>
      </c>
      <c r="I309" s="189">
        <f t="shared" si="188"/>
        <v>0</v>
      </c>
      <c r="J309" s="189">
        <f t="shared" si="188"/>
        <v>0</v>
      </c>
      <c r="K309" s="189">
        <f t="shared" si="188"/>
        <v>0</v>
      </c>
      <c r="L309" s="189" t="s">
        <v>62</v>
      </c>
      <c r="M309" s="150">
        <v>46022</v>
      </c>
      <c r="N309" s="150">
        <v>46022</v>
      </c>
      <c r="O309" s="156"/>
      <c r="P309" s="191" t="s">
        <v>62</v>
      </c>
      <c r="Q309" s="156"/>
      <c r="R309" s="156"/>
    </row>
    <row r="310" spans="1:19" s="56" customFormat="1" ht="74.45" hidden="1" customHeight="1" x14ac:dyDescent="0.25">
      <c r="A310" s="331" t="s">
        <v>133</v>
      </c>
      <c r="B310" s="137" t="s">
        <v>348</v>
      </c>
      <c r="C310" s="142" t="s">
        <v>191</v>
      </c>
      <c r="D310" s="141" t="s">
        <v>333</v>
      </c>
      <c r="E310" s="141" t="s">
        <v>320</v>
      </c>
      <c r="F310" s="142">
        <v>642</v>
      </c>
      <c r="G310" s="142"/>
      <c r="H310" s="142"/>
      <c r="I310" s="142"/>
      <c r="J310" s="142"/>
      <c r="K310" s="142">
        <f t="shared" ref="K310" si="189">G310</f>
        <v>0</v>
      </c>
      <c r="L310" s="142"/>
      <c r="M310" s="142" t="s">
        <v>62</v>
      </c>
      <c r="N310" s="142" t="s">
        <v>62</v>
      </c>
      <c r="O310" s="156"/>
      <c r="P310" s="156"/>
      <c r="Q310" s="156"/>
      <c r="R310" s="156"/>
    </row>
    <row r="311" spans="1:19" ht="15.75" hidden="1" x14ac:dyDescent="0.2">
      <c r="A311" s="332"/>
      <c r="B311" s="146" t="s">
        <v>70</v>
      </c>
      <c r="C311" s="189"/>
      <c r="D311" s="189" t="s">
        <v>62</v>
      </c>
      <c r="E311" s="189"/>
      <c r="F311" s="189"/>
      <c r="G311" s="189">
        <f t="shared" ref="G311:K311" si="190">G310</f>
        <v>0</v>
      </c>
      <c r="H311" s="189">
        <f t="shared" si="190"/>
        <v>0</v>
      </c>
      <c r="I311" s="189">
        <f t="shared" si="190"/>
        <v>0</v>
      </c>
      <c r="J311" s="189">
        <f t="shared" si="190"/>
        <v>0</v>
      </c>
      <c r="K311" s="189">
        <f t="shared" si="190"/>
        <v>0</v>
      </c>
      <c r="L311" s="189" t="s">
        <v>62</v>
      </c>
      <c r="M311" s="150">
        <v>46022</v>
      </c>
      <c r="N311" s="150">
        <v>46022</v>
      </c>
      <c r="O311" s="156"/>
      <c r="P311" s="191" t="s">
        <v>62</v>
      </c>
      <c r="Q311" s="156"/>
      <c r="R311" s="156"/>
    </row>
    <row r="312" spans="1:19" hidden="1" x14ac:dyDescent="0.25">
      <c r="A312" s="332"/>
      <c r="B312" s="147" t="s">
        <v>76</v>
      </c>
      <c r="C312" s="189"/>
      <c r="D312" s="189"/>
      <c r="E312" s="189"/>
      <c r="F312" s="189"/>
      <c r="G312" s="189" t="s">
        <v>62</v>
      </c>
      <c r="H312" s="189"/>
      <c r="I312" s="189" t="s">
        <v>62</v>
      </c>
      <c r="J312" s="189"/>
      <c r="K312" s="189"/>
      <c r="L312" s="189" t="s">
        <v>62</v>
      </c>
      <c r="M312" s="150"/>
      <c r="N312" s="150"/>
      <c r="O312" s="191" t="s">
        <v>62</v>
      </c>
      <c r="P312" s="191" t="s">
        <v>62</v>
      </c>
      <c r="Q312" s="191" t="s">
        <v>62</v>
      </c>
      <c r="R312" s="191" t="s">
        <v>62</v>
      </c>
      <c r="S312" s="56"/>
    </row>
    <row r="313" spans="1:19" ht="65.45" hidden="1" customHeight="1" x14ac:dyDescent="0.2">
      <c r="A313" s="332"/>
      <c r="B313" s="148" t="s">
        <v>192</v>
      </c>
      <c r="C313" s="189"/>
      <c r="D313" s="189" t="s">
        <v>62</v>
      </c>
      <c r="E313" s="189"/>
      <c r="F313" s="189"/>
      <c r="G313" s="189">
        <f t="shared" ref="G313:K313" si="191">G310</f>
        <v>0</v>
      </c>
      <c r="H313" s="189">
        <f t="shared" si="191"/>
        <v>0</v>
      </c>
      <c r="I313" s="189">
        <f t="shared" si="191"/>
        <v>0</v>
      </c>
      <c r="J313" s="189">
        <f t="shared" si="191"/>
        <v>0</v>
      </c>
      <c r="K313" s="189">
        <f t="shared" si="191"/>
        <v>0</v>
      </c>
      <c r="L313" s="189" t="s">
        <v>62</v>
      </c>
      <c r="M313" s="150">
        <v>46022</v>
      </c>
      <c r="N313" s="150">
        <v>46022</v>
      </c>
      <c r="O313" s="156"/>
      <c r="P313" s="191" t="s">
        <v>62</v>
      </c>
      <c r="Q313" s="156"/>
      <c r="R313" s="156"/>
    </row>
    <row r="314" spans="1:19" ht="15" hidden="1" customHeight="1" x14ac:dyDescent="0.25">
      <c r="A314" s="332"/>
      <c r="B314" s="147" t="s">
        <v>193</v>
      </c>
      <c r="C314" s="189"/>
      <c r="D314" s="189"/>
      <c r="E314" s="189"/>
      <c r="F314" s="189"/>
      <c r="G314" s="189" t="s">
        <v>62</v>
      </c>
      <c r="H314" s="189"/>
      <c r="I314" s="189" t="s">
        <v>62</v>
      </c>
      <c r="J314" s="189"/>
      <c r="K314" s="189"/>
      <c r="L314" s="189" t="s">
        <v>62</v>
      </c>
      <c r="M314" s="150"/>
      <c r="N314" s="150"/>
      <c r="O314" s="191" t="s">
        <v>62</v>
      </c>
      <c r="P314" s="191" t="s">
        <v>62</v>
      </c>
      <c r="Q314" s="191" t="s">
        <v>62</v>
      </c>
      <c r="R314" s="191" t="s">
        <v>62</v>
      </c>
      <c r="S314" s="56"/>
    </row>
    <row r="315" spans="1:19" ht="38.65" hidden="1" customHeight="1" x14ac:dyDescent="0.2">
      <c r="A315" s="332"/>
      <c r="B315" s="148" t="s">
        <v>330</v>
      </c>
      <c r="C315" s="189"/>
      <c r="D315" s="189" t="s">
        <v>62</v>
      </c>
      <c r="E315" s="189"/>
      <c r="F315" s="189"/>
      <c r="G315" s="189">
        <f t="shared" ref="G315:K315" si="192">G310</f>
        <v>0</v>
      </c>
      <c r="H315" s="189">
        <f t="shared" si="192"/>
        <v>0</v>
      </c>
      <c r="I315" s="189">
        <f t="shared" si="192"/>
        <v>0</v>
      </c>
      <c r="J315" s="189">
        <f t="shared" si="192"/>
        <v>0</v>
      </c>
      <c r="K315" s="189">
        <f t="shared" si="192"/>
        <v>0</v>
      </c>
      <c r="L315" s="189" t="s">
        <v>62</v>
      </c>
      <c r="M315" s="150">
        <v>46022</v>
      </c>
      <c r="N315" s="150">
        <v>46022</v>
      </c>
      <c r="O315" s="156"/>
      <c r="P315" s="191" t="s">
        <v>62</v>
      </c>
      <c r="Q315" s="156"/>
      <c r="R315" s="156"/>
    </row>
    <row r="316" spans="1:19" ht="21" hidden="1" customHeight="1" x14ac:dyDescent="0.25">
      <c r="A316" s="332"/>
      <c r="B316" s="147" t="s">
        <v>71</v>
      </c>
      <c r="C316" s="189"/>
      <c r="D316" s="189"/>
      <c r="E316" s="189"/>
      <c r="F316" s="189"/>
      <c r="G316" s="189" t="s">
        <v>62</v>
      </c>
      <c r="H316" s="189"/>
      <c r="I316" s="189" t="s">
        <v>62</v>
      </c>
      <c r="J316" s="189"/>
      <c r="K316" s="189"/>
      <c r="L316" s="189" t="s">
        <v>62</v>
      </c>
      <c r="M316" s="150"/>
      <c r="N316" s="150"/>
      <c r="O316" s="191" t="s">
        <v>62</v>
      </c>
      <c r="P316" s="191" t="s">
        <v>62</v>
      </c>
      <c r="Q316" s="191" t="s">
        <v>62</v>
      </c>
      <c r="R316" s="191" t="s">
        <v>62</v>
      </c>
      <c r="S316" s="56"/>
    </row>
    <row r="317" spans="1:19" ht="21" hidden="1" customHeight="1" x14ac:dyDescent="0.2">
      <c r="A317" s="333"/>
      <c r="B317" s="148" t="s">
        <v>72</v>
      </c>
      <c r="C317" s="189"/>
      <c r="D317" s="189" t="s">
        <v>62</v>
      </c>
      <c r="E317" s="189"/>
      <c r="F317" s="189"/>
      <c r="G317" s="189">
        <f t="shared" ref="G317:K317" si="193">G310</f>
        <v>0</v>
      </c>
      <c r="H317" s="189">
        <f t="shared" si="193"/>
        <v>0</v>
      </c>
      <c r="I317" s="189">
        <f t="shared" si="193"/>
        <v>0</v>
      </c>
      <c r="J317" s="189">
        <f t="shared" si="193"/>
        <v>0</v>
      </c>
      <c r="K317" s="189">
        <f t="shared" si="193"/>
        <v>0</v>
      </c>
      <c r="L317" s="189" t="s">
        <v>62</v>
      </c>
      <c r="M317" s="150">
        <v>46022</v>
      </c>
      <c r="N317" s="150">
        <v>46022</v>
      </c>
      <c r="O317" s="156"/>
      <c r="P317" s="191" t="s">
        <v>62</v>
      </c>
      <c r="Q317" s="156"/>
      <c r="R317" s="156"/>
    </row>
    <row r="318" spans="1:19" s="56" customFormat="1" ht="74.45" hidden="1" customHeight="1" x14ac:dyDescent="0.25">
      <c r="A318" s="331" t="s">
        <v>132</v>
      </c>
      <c r="B318" s="137" t="s">
        <v>348</v>
      </c>
      <c r="C318" s="142" t="s">
        <v>191</v>
      </c>
      <c r="D318" s="141" t="s">
        <v>333</v>
      </c>
      <c r="E318" s="141" t="s">
        <v>320</v>
      </c>
      <c r="F318" s="142">
        <v>642</v>
      </c>
      <c r="G318" s="142"/>
      <c r="H318" s="142"/>
      <c r="I318" s="142"/>
      <c r="J318" s="142"/>
      <c r="K318" s="142">
        <f t="shared" ref="K318" si="194">G318</f>
        <v>0</v>
      </c>
      <c r="L318" s="142"/>
      <c r="M318" s="142" t="s">
        <v>62</v>
      </c>
      <c r="N318" s="142" t="s">
        <v>62</v>
      </c>
      <c r="O318" s="156"/>
      <c r="P318" s="156"/>
      <c r="Q318" s="156"/>
      <c r="R318" s="156"/>
    </row>
    <row r="319" spans="1:19" ht="15.75" hidden="1" x14ac:dyDescent="0.2">
      <c r="A319" s="332"/>
      <c r="B319" s="146" t="s">
        <v>70</v>
      </c>
      <c r="C319" s="189"/>
      <c r="D319" s="189" t="s">
        <v>62</v>
      </c>
      <c r="E319" s="189"/>
      <c r="F319" s="189"/>
      <c r="G319" s="189">
        <f t="shared" ref="G319:K319" si="195">G318</f>
        <v>0</v>
      </c>
      <c r="H319" s="189">
        <f t="shared" si="195"/>
        <v>0</v>
      </c>
      <c r="I319" s="189">
        <f t="shared" si="195"/>
        <v>0</v>
      </c>
      <c r="J319" s="189">
        <f t="shared" si="195"/>
        <v>0</v>
      </c>
      <c r="K319" s="189">
        <f t="shared" si="195"/>
        <v>0</v>
      </c>
      <c r="L319" s="189" t="s">
        <v>62</v>
      </c>
      <c r="M319" s="150">
        <v>46022</v>
      </c>
      <c r="N319" s="150">
        <v>46022</v>
      </c>
      <c r="O319" s="156"/>
      <c r="P319" s="191" t="s">
        <v>62</v>
      </c>
      <c r="Q319" s="156"/>
      <c r="R319" s="156"/>
    </row>
    <row r="320" spans="1:19" hidden="1" x14ac:dyDescent="0.25">
      <c r="A320" s="332"/>
      <c r="B320" s="147" t="s">
        <v>76</v>
      </c>
      <c r="C320" s="189"/>
      <c r="D320" s="189"/>
      <c r="E320" s="189"/>
      <c r="F320" s="189"/>
      <c r="G320" s="189" t="s">
        <v>62</v>
      </c>
      <c r="H320" s="189"/>
      <c r="I320" s="189" t="s">
        <v>62</v>
      </c>
      <c r="J320" s="189"/>
      <c r="K320" s="189"/>
      <c r="L320" s="189" t="s">
        <v>62</v>
      </c>
      <c r="M320" s="150"/>
      <c r="N320" s="150"/>
      <c r="O320" s="191" t="s">
        <v>62</v>
      </c>
      <c r="P320" s="191" t="s">
        <v>62</v>
      </c>
      <c r="Q320" s="191" t="s">
        <v>62</v>
      </c>
      <c r="R320" s="191" t="s">
        <v>62</v>
      </c>
      <c r="S320" s="56"/>
    </row>
    <row r="321" spans="1:19" ht="65.45" hidden="1" customHeight="1" x14ac:dyDescent="0.2">
      <c r="A321" s="332"/>
      <c r="B321" s="148" t="s">
        <v>192</v>
      </c>
      <c r="C321" s="189"/>
      <c r="D321" s="189" t="s">
        <v>62</v>
      </c>
      <c r="E321" s="189"/>
      <c r="F321" s="189"/>
      <c r="G321" s="189">
        <f t="shared" ref="G321:K321" si="196">G318</f>
        <v>0</v>
      </c>
      <c r="H321" s="189">
        <f t="shared" si="196"/>
        <v>0</v>
      </c>
      <c r="I321" s="189">
        <f t="shared" si="196"/>
        <v>0</v>
      </c>
      <c r="J321" s="189">
        <f t="shared" si="196"/>
        <v>0</v>
      </c>
      <c r="K321" s="189">
        <f t="shared" si="196"/>
        <v>0</v>
      </c>
      <c r="L321" s="189" t="s">
        <v>62</v>
      </c>
      <c r="M321" s="150">
        <v>46022</v>
      </c>
      <c r="N321" s="150">
        <v>46022</v>
      </c>
      <c r="O321" s="156"/>
      <c r="P321" s="191" t="s">
        <v>62</v>
      </c>
      <c r="Q321" s="156"/>
      <c r="R321" s="156"/>
    </row>
    <row r="322" spans="1:19" ht="15" hidden="1" customHeight="1" x14ac:dyDescent="0.25">
      <c r="A322" s="332"/>
      <c r="B322" s="147" t="s">
        <v>193</v>
      </c>
      <c r="C322" s="189"/>
      <c r="D322" s="189"/>
      <c r="E322" s="189"/>
      <c r="F322" s="189"/>
      <c r="G322" s="189" t="s">
        <v>62</v>
      </c>
      <c r="H322" s="189"/>
      <c r="I322" s="189" t="s">
        <v>62</v>
      </c>
      <c r="J322" s="189"/>
      <c r="K322" s="189"/>
      <c r="L322" s="189" t="s">
        <v>62</v>
      </c>
      <c r="M322" s="150"/>
      <c r="N322" s="150"/>
      <c r="O322" s="191" t="s">
        <v>62</v>
      </c>
      <c r="P322" s="191" t="s">
        <v>62</v>
      </c>
      <c r="Q322" s="191" t="s">
        <v>62</v>
      </c>
      <c r="R322" s="191" t="s">
        <v>62</v>
      </c>
      <c r="S322" s="56"/>
    </row>
    <row r="323" spans="1:19" ht="38.65" hidden="1" customHeight="1" x14ac:dyDescent="0.2">
      <c r="A323" s="332"/>
      <c r="B323" s="148" t="s">
        <v>330</v>
      </c>
      <c r="C323" s="189"/>
      <c r="D323" s="189" t="s">
        <v>62</v>
      </c>
      <c r="E323" s="189"/>
      <c r="F323" s="189"/>
      <c r="G323" s="189">
        <f t="shared" ref="G323:K323" si="197">G318</f>
        <v>0</v>
      </c>
      <c r="H323" s="189">
        <f t="shared" si="197"/>
        <v>0</v>
      </c>
      <c r="I323" s="189">
        <f t="shared" si="197"/>
        <v>0</v>
      </c>
      <c r="J323" s="189">
        <f t="shared" si="197"/>
        <v>0</v>
      </c>
      <c r="K323" s="189">
        <f t="shared" si="197"/>
        <v>0</v>
      </c>
      <c r="L323" s="189" t="s">
        <v>62</v>
      </c>
      <c r="M323" s="150">
        <v>46022</v>
      </c>
      <c r="N323" s="150">
        <v>46022</v>
      </c>
      <c r="O323" s="156"/>
      <c r="P323" s="191" t="s">
        <v>62</v>
      </c>
      <c r="Q323" s="156"/>
      <c r="R323" s="156"/>
    </row>
    <row r="324" spans="1:19" ht="21" hidden="1" customHeight="1" x14ac:dyDescent="0.25">
      <c r="A324" s="332"/>
      <c r="B324" s="147" t="s">
        <v>71</v>
      </c>
      <c r="C324" s="189"/>
      <c r="D324" s="189"/>
      <c r="E324" s="189"/>
      <c r="F324" s="189"/>
      <c r="G324" s="189" t="s">
        <v>62</v>
      </c>
      <c r="H324" s="189"/>
      <c r="I324" s="189" t="s">
        <v>62</v>
      </c>
      <c r="J324" s="189"/>
      <c r="K324" s="189"/>
      <c r="L324" s="189" t="s">
        <v>62</v>
      </c>
      <c r="M324" s="150"/>
      <c r="N324" s="150"/>
      <c r="O324" s="191" t="s">
        <v>62</v>
      </c>
      <c r="P324" s="191" t="s">
        <v>62</v>
      </c>
      <c r="Q324" s="191" t="s">
        <v>62</v>
      </c>
      <c r="R324" s="191" t="s">
        <v>62</v>
      </c>
      <c r="S324" s="56"/>
    </row>
    <row r="325" spans="1:19" ht="21" hidden="1" customHeight="1" x14ac:dyDescent="0.2">
      <c r="A325" s="333"/>
      <c r="B325" s="148" t="s">
        <v>72</v>
      </c>
      <c r="C325" s="189"/>
      <c r="D325" s="189" t="s">
        <v>62</v>
      </c>
      <c r="E325" s="189"/>
      <c r="F325" s="189"/>
      <c r="G325" s="189">
        <f t="shared" ref="G325:K325" si="198">G318</f>
        <v>0</v>
      </c>
      <c r="H325" s="189">
        <f t="shared" si="198"/>
        <v>0</v>
      </c>
      <c r="I325" s="189">
        <f t="shared" si="198"/>
        <v>0</v>
      </c>
      <c r="J325" s="189">
        <f t="shared" si="198"/>
        <v>0</v>
      </c>
      <c r="K325" s="189">
        <f t="shared" si="198"/>
        <v>0</v>
      </c>
      <c r="L325" s="189" t="s">
        <v>62</v>
      </c>
      <c r="M325" s="150">
        <v>46022</v>
      </c>
      <c r="N325" s="150">
        <v>46022</v>
      </c>
      <c r="O325" s="156"/>
      <c r="P325" s="191" t="s">
        <v>62</v>
      </c>
      <c r="Q325" s="156"/>
      <c r="R325" s="156"/>
    </row>
    <row r="326" spans="1:19" s="56" customFormat="1" ht="74.45" customHeight="1" x14ac:dyDescent="0.25">
      <c r="A326" s="331" t="s">
        <v>131</v>
      </c>
      <c r="B326" s="137" t="s">
        <v>348</v>
      </c>
      <c r="C326" s="142" t="s">
        <v>191</v>
      </c>
      <c r="D326" s="141" t="s">
        <v>333</v>
      </c>
      <c r="E326" s="141" t="s">
        <v>320</v>
      </c>
      <c r="F326" s="142">
        <v>642</v>
      </c>
      <c r="G326" s="142">
        <v>1</v>
      </c>
      <c r="H326" s="142">
        <v>1</v>
      </c>
      <c r="I326" s="142">
        <v>0</v>
      </c>
      <c r="J326" s="142">
        <v>0</v>
      </c>
      <c r="K326" s="142">
        <f t="shared" ref="K326" si="199">G326</f>
        <v>1</v>
      </c>
      <c r="L326" s="142"/>
      <c r="M326" s="142" t="s">
        <v>62</v>
      </c>
      <c r="N326" s="142" t="s">
        <v>62</v>
      </c>
      <c r="O326" s="156">
        <v>150000</v>
      </c>
      <c r="P326" s="156"/>
      <c r="Q326" s="156"/>
      <c r="R326" s="156"/>
    </row>
    <row r="327" spans="1:19" ht="15.75" x14ac:dyDescent="0.2">
      <c r="A327" s="332"/>
      <c r="B327" s="146" t="s">
        <v>70</v>
      </c>
      <c r="C327" s="189"/>
      <c r="D327" s="189" t="s">
        <v>62</v>
      </c>
      <c r="E327" s="189"/>
      <c r="F327" s="189"/>
      <c r="G327" s="189">
        <f t="shared" ref="G327:K327" si="200">G326</f>
        <v>1</v>
      </c>
      <c r="H327" s="189">
        <f t="shared" si="200"/>
        <v>1</v>
      </c>
      <c r="I327" s="189">
        <f t="shared" si="200"/>
        <v>0</v>
      </c>
      <c r="J327" s="189">
        <f t="shared" si="200"/>
        <v>0</v>
      </c>
      <c r="K327" s="189">
        <f t="shared" si="200"/>
        <v>1</v>
      </c>
      <c r="L327" s="189" t="s">
        <v>62</v>
      </c>
      <c r="M327" s="150">
        <v>46022</v>
      </c>
      <c r="N327" s="150">
        <v>46022</v>
      </c>
      <c r="O327" s="156"/>
      <c r="P327" s="191" t="s">
        <v>62</v>
      </c>
      <c r="Q327" s="156"/>
      <c r="R327" s="156"/>
    </row>
    <row r="328" spans="1:19" x14ac:dyDescent="0.25">
      <c r="A328" s="332"/>
      <c r="B328" s="147" t="s">
        <v>76</v>
      </c>
      <c r="C328" s="189"/>
      <c r="D328" s="189"/>
      <c r="E328" s="189"/>
      <c r="F328" s="189"/>
      <c r="G328" s="189" t="s">
        <v>62</v>
      </c>
      <c r="H328" s="189"/>
      <c r="I328" s="189" t="s">
        <v>62</v>
      </c>
      <c r="J328" s="189"/>
      <c r="K328" s="189"/>
      <c r="L328" s="189" t="s">
        <v>62</v>
      </c>
      <c r="M328" s="150"/>
      <c r="N328" s="150"/>
      <c r="O328" s="191" t="s">
        <v>62</v>
      </c>
      <c r="P328" s="191" t="s">
        <v>62</v>
      </c>
      <c r="Q328" s="191" t="s">
        <v>62</v>
      </c>
      <c r="R328" s="191" t="s">
        <v>62</v>
      </c>
      <c r="S328" s="56"/>
    </row>
    <row r="329" spans="1:19" ht="65.45" customHeight="1" x14ac:dyDescent="0.2">
      <c r="A329" s="332"/>
      <c r="B329" s="148" t="s">
        <v>192</v>
      </c>
      <c r="C329" s="189"/>
      <c r="D329" s="189" t="s">
        <v>62</v>
      </c>
      <c r="E329" s="189"/>
      <c r="F329" s="189"/>
      <c r="G329" s="189">
        <f t="shared" ref="G329:K329" si="201">G326</f>
        <v>1</v>
      </c>
      <c r="H329" s="189">
        <f t="shared" si="201"/>
        <v>1</v>
      </c>
      <c r="I329" s="189">
        <f t="shared" si="201"/>
        <v>0</v>
      </c>
      <c r="J329" s="189">
        <f t="shared" si="201"/>
        <v>0</v>
      </c>
      <c r="K329" s="189">
        <f t="shared" si="201"/>
        <v>1</v>
      </c>
      <c r="L329" s="189" t="s">
        <v>62</v>
      </c>
      <c r="M329" s="150">
        <v>46022</v>
      </c>
      <c r="N329" s="150">
        <v>46022</v>
      </c>
      <c r="O329" s="156"/>
      <c r="P329" s="191" t="s">
        <v>62</v>
      </c>
      <c r="Q329" s="156"/>
      <c r="R329" s="156"/>
    </row>
    <row r="330" spans="1:19" ht="15" customHeight="1" x14ac:dyDescent="0.25">
      <c r="A330" s="332"/>
      <c r="B330" s="147" t="s">
        <v>193</v>
      </c>
      <c r="C330" s="189"/>
      <c r="D330" s="189"/>
      <c r="E330" s="189"/>
      <c r="F330" s="189"/>
      <c r="G330" s="189" t="s">
        <v>62</v>
      </c>
      <c r="H330" s="189"/>
      <c r="I330" s="189" t="s">
        <v>62</v>
      </c>
      <c r="J330" s="189"/>
      <c r="K330" s="189"/>
      <c r="L330" s="189" t="s">
        <v>62</v>
      </c>
      <c r="M330" s="150"/>
      <c r="N330" s="150"/>
      <c r="O330" s="191" t="s">
        <v>62</v>
      </c>
      <c r="P330" s="191" t="s">
        <v>62</v>
      </c>
      <c r="Q330" s="191" t="s">
        <v>62</v>
      </c>
      <c r="R330" s="191" t="s">
        <v>62</v>
      </c>
      <c r="S330" s="56"/>
    </row>
    <row r="331" spans="1:19" ht="38.65" customHeight="1" x14ac:dyDescent="0.2">
      <c r="A331" s="332"/>
      <c r="B331" s="148" t="s">
        <v>330</v>
      </c>
      <c r="C331" s="189"/>
      <c r="D331" s="189" t="s">
        <v>62</v>
      </c>
      <c r="E331" s="189"/>
      <c r="F331" s="189"/>
      <c r="G331" s="189">
        <f t="shared" ref="G331:K331" si="202">G326</f>
        <v>1</v>
      </c>
      <c r="H331" s="189">
        <f t="shared" si="202"/>
        <v>1</v>
      </c>
      <c r="I331" s="189">
        <f t="shared" si="202"/>
        <v>0</v>
      </c>
      <c r="J331" s="189">
        <f t="shared" si="202"/>
        <v>0</v>
      </c>
      <c r="K331" s="189">
        <f t="shared" si="202"/>
        <v>1</v>
      </c>
      <c r="L331" s="189" t="s">
        <v>62</v>
      </c>
      <c r="M331" s="150">
        <v>46022</v>
      </c>
      <c r="N331" s="150">
        <v>46022</v>
      </c>
      <c r="O331" s="156"/>
      <c r="P331" s="191" t="s">
        <v>62</v>
      </c>
      <c r="Q331" s="156"/>
      <c r="R331" s="156"/>
    </row>
    <row r="332" spans="1:19" ht="21" customHeight="1" x14ac:dyDescent="0.25">
      <c r="A332" s="332"/>
      <c r="B332" s="147" t="s">
        <v>71</v>
      </c>
      <c r="C332" s="189"/>
      <c r="D332" s="189"/>
      <c r="E332" s="189"/>
      <c r="F332" s="189"/>
      <c r="G332" s="189" t="s">
        <v>62</v>
      </c>
      <c r="H332" s="189"/>
      <c r="I332" s="189" t="s">
        <v>62</v>
      </c>
      <c r="J332" s="189"/>
      <c r="K332" s="189"/>
      <c r="L332" s="189" t="s">
        <v>62</v>
      </c>
      <c r="M332" s="150"/>
      <c r="N332" s="150"/>
      <c r="O332" s="191" t="s">
        <v>62</v>
      </c>
      <c r="P332" s="191" t="s">
        <v>62</v>
      </c>
      <c r="Q332" s="191" t="s">
        <v>62</v>
      </c>
      <c r="R332" s="191" t="s">
        <v>62</v>
      </c>
      <c r="S332" s="56"/>
    </row>
    <row r="333" spans="1:19" ht="21" customHeight="1" x14ac:dyDescent="0.2">
      <c r="A333" s="333"/>
      <c r="B333" s="148" t="s">
        <v>72</v>
      </c>
      <c r="C333" s="189"/>
      <c r="D333" s="189" t="s">
        <v>62</v>
      </c>
      <c r="E333" s="189"/>
      <c r="F333" s="189"/>
      <c r="G333" s="189">
        <f t="shared" ref="G333:K333" si="203">G326</f>
        <v>1</v>
      </c>
      <c r="H333" s="189">
        <f t="shared" si="203"/>
        <v>1</v>
      </c>
      <c r="I333" s="189">
        <f t="shared" si="203"/>
        <v>0</v>
      </c>
      <c r="J333" s="189">
        <f t="shared" si="203"/>
        <v>0</v>
      </c>
      <c r="K333" s="189">
        <f t="shared" si="203"/>
        <v>1</v>
      </c>
      <c r="L333" s="189" t="s">
        <v>62</v>
      </c>
      <c r="M333" s="150">
        <v>46022</v>
      </c>
      <c r="N333" s="150">
        <v>46022</v>
      </c>
      <c r="O333" s="156"/>
      <c r="P333" s="191" t="s">
        <v>62</v>
      </c>
      <c r="Q333" s="156"/>
      <c r="R333" s="156"/>
    </row>
    <row r="334" spans="1:19" s="56" customFormat="1" ht="74.45" customHeight="1" x14ac:dyDescent="0.25">
      <c r="A334" s="331" t="s">
        <v>414</v>
      </c>
      <c r="B334" s="137" t="s">
        <v>348</v>
      </c>
      <c r="C334" s="142" t="s">
        <v>191</v>
      </c>
      <c r="D334" s="141" t="s">
        <v>333</v>
      </c>
      <c r="E334" s="141" t="s">
        <v>320</v>
      </c>
      <c r="F334" s="142">
        <v>642</v>
      </c>
      <c r="G334" s="142">
        <v>1</v>
      </c>
      <c r="H334" s="142">
        <v>1</v>
      </c>
      <c r="I334" s="142">
        <v>0</v>
      </c>
      <c r="J334" s="142">
        <v>0</v>
      </c>
      <c r="K334" s="142">
        <f t="shared" ref="K334" si="204">G334</f>
        <v>1</v>
      </c>
      <c r="L334" s="142"/>
      <c r="M334" s="142" t="s">
        <v>62</v>
      </c>
      <c r="N334" s="142" t="s">
        <v>62</v>
      </c>
      <c r="O334" s="156">
        <v>150000</v>
      </c>
      <c r="P334" s="156"/>
      <c r="Q334" s="156"/>
      <c r="R334" s="156"/>
    </row>
    <row r="335" spans="1:19" ht="15.75" x14ac:dyDescent="0.2">
      <c r="A335" s="332"/>
      <c r="B335" s="146" t="s">
        <v>70</v>
      </c>
      <c r="C335" s="189"/>
      <c r="D335" s="189" t="s">
        <v>62</v>
      </c>
      <c r="E335" s="189"/>
      <c r="F335" s="189"/>
      <c r="G335" s="189">
        <f t="shared" ref="G335:K335" si="205">G334</f>
        <v>1</v>
      </c>
      <c r="H335" s="189">
        <f t="shared" si="205"/>
        <v>1</v>
      </c>
      <c r="I335" s="189">
        <f t="shared" si="205"/>
        <v>0</v>
      </c>
      <c r="J335" s="189">
        <f t="shared" si="205"/>
        <v>0</v>
      </c>
      <c r="K335" s="189">
        <f t="shared" si="205"/>
        <v>1</v>
      </c>
      <c r="L335" s="189" t="s">
        <v>62</v>
      </c>
      <c r="M335" s="150">
        <v>46022</v>
      </c>
      <c r="N335" s="150">
        <v>46022</v>
      </c>
      <c r="O335" s="156"/>
      <c r="P335" s="191" t="s">
        <v>62</v>
      </c>
      <c r="Q335" s="156"/>
      <c r="R335" s="156"/>
    </row>
    <row r="336" spans="1:19" x14ac:dyDescent="0.25">
      <c r="A336" s="332"/>
      <c r="B336" s="147" t="s">
        <v>76</v>
      </c>
      <c r="C336" s="189"/>
      <c r="D336" s="189"/>
      <c r="E336" s="189"/>
      <c r="F336" s="189"/>
      <c r="G336" s="189" t="s">
        <v>62</v>
      </c>
      <c r="H336" s="189"/>
      <c r="I336" s="189" t="s">
        <v>62</v>
      </c>
      <c r="J336" s="189"/>
      <c r="K336" s="189"/>
      <c r="L336" s="189" t="s">
        <v>62</v>
      </c>
      <c r="M336" s="150"/>
      <c r="N336" s="150"/>
      <c r="O336" s="191" t="s">
        <v>62</v>
      </c>
      <c r="P336" s="191" t="s">
        <v>62</v>
      </c>
      <c r="Q336" s="191" t="s">
        <v>62</v>
      </c>
      <c r="R336" s="191" t="s">
        <v>62</v>
      </c>
      <c r="S336" s="56"/>
    </row>
    <row r="337" spans="1:19" ht="65.45" customHeight="1" x14ac:dyDescent="0.2">
      <c r="A337" s="332"/>
      <c r="B337" s="148" t="s">
        <v>192</v>
      </c>
      <c r="C337" s="189"/>
      <c r="D337" s="189" t="s">
        <v>62</v>
      </c>
      <c r="E337" s="189"/>
      <c r="F337" s="189"/>
      <c r="G337" s="189">
        <f t="shared" ref="G337:K337" si="206">G334</f>
        <v>1</v>
      </c>
      <c r="H337" s="189">
        <f t="shared" si="206"/>
        <v>1</v>
      </c>
      <c r="I337" s="189">
        <f t="shared" si="206"/>
        <v>0</v>
      </c>
      <c r="J337" s="189">
        <f t="shared" si="206"/>
        <v>0</v>
      </c>
      <c r="K337" s="189">
        <f t="shared" si="206"/>
        <v>1</v>
      </c>
      <c r="L337" s="189" t="s">
        <v>62</v>
      </c>
      <c r="M337" s="150">
        <v>46022</v>
      </c>
      <c r="N337" s="150">
        <v>46022</v>
      </c>
      <c r="O337" s="156"/>
      <c r="P337" s="191" t="s">
        <v>62</v>
      </c>
      <c r="Q337" s="156"/>
      <c r="R337" s="156"/>
    </row>
    <row r="338" spans="1:19" ht="15" customHeight="1" x14ac:dyDescent="0.25">
      <c r="A338" s="332"/>
      <c r="B338" s="147" t="s">
        <v>193</v>
      </c>
      <c r="C338" s="189"/>
      <c r="D338" s="189"/>
      <c r="E338" s="189"/>
      <c r="F338" s="189"/>
      <c r="G338" s="189" t="s">
        <v>62</v>
      </c>
      <c r="H338" s="189"/>
      <c r="I338" s="189" t="s">
        <v>62</v>
      </c>
      <c r="J338" s="189"/>
      <c r="K338" s="189"/>
      <c r="L338" s="189" t="s">
        <v>62</v>
      </c>
      <c r="M338" s="150"/>
      <c r="N338" s="150"/>
      <c r="O338" s="191" t="s">
        <v>62</v>
      </c>
      <c r="P338" s="191" t="s">
        <v>62</v>
      </c>
      <c r="Q338" s="191" t="s">
        <v>62</v>
      </c>
      <c r="R338" s="191" t="s">
        <v>62</v>
      </c>
      <c r="S338" s="56"/>
    </row>
    <row r="339" spans="1:19" ht="38.65" customHeight="1" x14ac:dyDescent="0.2">
      <c r="A339" s="332"/>
      <c r="B339" s="148" t="s">
        <v>330</v>
      </c>
      <c r="C339" s="189"/>
      <c r="D339" s="189" t="s">
        <v>62</v>
      </c>
      <c r="E339" s="189"/>
      <c r="F339" s="189"/>
      <c r="G339" s="189">
        <f t="shared" ref="G339:K339" si="207">G334</f>
        <v>1</v>
      </c>
      <c r="H339" s="189">
        <f t="shared" si="207"/>
        <v>1</v>
      </c>
      <c r="I339" s="189">
        <f t="shared" si="207"/>
        <v>0</v>
      </c>
      <c r="J339" s="189">
        <f t="shared" si="207"/>
        <v>0</v>
      </c>
      <c r="K339" s="189">
        <f t="shared" si="207"/>
        <v>1</v>
      </c>
      <c r="L339" s="189" t="s">
        <v>62</v>
      </c>
      <c r="M339" s="150">
        <v>46022</v>
      </c>
      <c r="N339" s="150">
        <v>46022</v>
      </c>
      <c r="O339" s="156"/>
      <c r="P339" s="191" t="s">
        <v>62</v>
      </c>
      <c r="Q339" s="156"/>
      <c r="R339" s="156"/>
    </row>
    <row r="340" spans="1:19" ht="21" customHeight="1" x14ac:dyDescent="0.25">
      <c r="A340" s="332"/>
      <c r="B340" s="147" t="s">
        <v>71</v>
      </c>
      <c r="C340" s="189"/>
      <c r="D340" s="189"/>
      <c r="E340" s="189"/>
      <c r="F340" s="189"/>
      <c r="G340" s="189" t="s">
        <v>62</v>
      </c>
      <c r="H340" s="189"/>
      <c r="I340" s="189" t="s">
        <v>62</v>
      </c>
      <c r="J340" s="189"/>
      <c r="K340" s="189"/>
      <c r="L340" s="189" t="s">
        <v>62</v>
      </c>
      <c r="M340" s="150"/>
      <c r="N340" s="150"/>
      <c r="O340" s="191" t="s">
        <v>62</v>
      </c>
      <c r="P340" s="191" t="s">
        <v>62</v>
      </c>
      <c r="Q340" s="191" t="s">
        <v>62</v>
      </c>
      <c r="R340" s="191" t="s">
        <v>62</v>
      </c>
      <c r="S340" s="56"/>
    </row>
    <row r="341" spans="1:19" ht="21" customHeight="1" x14ac:dyDescent="0.2">
      <c r="A341" s="333"/>
      <c r="B341" s="148" t="s">
        <v>72</v>
      </c>
      <c r="C341" s="189"/>
      <c r="D341" s="189" t="s">
        <v>62</v>
      </c>
      <c r="E341" s="189"/>
      <c r="F341" s="189"/>
      <c r="G341" s="189">
        <f t="shared" ref="G341:K341" si="208">G334</f>
        <v>1</v>
      </c>
      <c r="H341" s="189">
        <f t="shared" si="208"/>
        <v>1</v>
      </c>
      <c r="I341" s="189">
        <f t="shared" si="208"/>
        <v>0</v>
      </c>
      <c r="J341" s="189">
        <f t="shared" si="208"/>
        <v>0</v>
      </c>
      <c r="K341" s="189">
        <f t="shared" si="208"/>
        <v>1</v>
      </c>
      <c r="L341" s="189" t="s">
        <v>62</v>
      </c>
      <c r="M341" s="150">
        <v>46022</v>
      </c>
      <c r="N341" s="150">
        <v>46022</v>
      </c>
      <c r="O341" s="156"/>
      <c r="P341" s="191" t="s">
        <v>62</v>
      </c>
      <c r="Q341" s="156"/>
      <c r="R341" s="156"/>
    </row>
    <row r="342" spans="1:19" s="109" customFormat="1" ht="18" customHeight="1" x14ac:dyDescent="0.25">
      <c r="A342" s="106" t="s">
        <v>122</v>
      </c>
      <c r="B342" s="151"/>
      <c r="C342" s="107"/>
      <c r="D342" s="107"/>
      <c r="E342" s="107"/>
      <c r="F342" s="107"/>
      <c r="G342" s="108">
        <f>G6+G14+G22+G30+G38+G46+G54+G62+G70+G78+G86+G94+G102+G110+G118+G126+G134+G142+G150+G158+G166+G174+G182+G190+G198+G206+G214+G222+G230+G238+G246+G254+G262+G270+G278+G286+G294+G302+G310+G318+G326+G334</f>
        <v>12</v>
      </c>
      <c r="H342" s="108">
        <f t="shared" ref="H342:K342" si="209">H6+H14+H22+H30+H38+H46+H54+H62+H70+H78+H86+H94+H102+H110+H118+H126+H134+H142+H150+H158+H166+H174+H182+H190+H198+H206+H214+H222+H230+H238+H246+H254+H262+H270+H278+H286+H294+H302+H310+H318+H326+H334</f>
        <v>12</v>
      </c>
      <c r="I342" s="108">
        <f t="shared" si="209"/>
        <v>0</v>
      </c>
      <c r="J342" s="108">
        <f t="shared" si="209"/>
        <v>0</v>
      </c>
      <c r="K342" s="108">
        <f t="shared" si="209"/>
        <v>12</v>
      </c>
      <c r="L342" s="107"/>
      <c r="M342" s="152"/>
      <c r="N342" s="152"/>
      <c r="O342" s="159">
        <f>SUM(O6:O341)</f>
        <v>2019800</v>
      </c>
      <c r="P342" s="159"/>
      <c r="Q342" s="159">
        <f t="shared" ref="Q342:R342" si="210">SUM(Q6:Q341)</f>
        <v>0</v>
      </c>
      <c r="R342" s="159">
        <f t="shared" si="210"/>
        <v>0</v>
      </c>
      <c r="S342" s="56"/>
    </row>
  </sheetData>
  <mergeCells count="64">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E2:F2"/>
    <mergeCell ref="N3:N4"/>
    <mergeCell ref="O3:O4"/>
    <mergeCell ref="P3:P4"/>
    <mergeCell ref="Q3:Q4"/>
    <mergeCell ref="G2:L2"/>
    <mergeCell ref="A14:A21"/>
    <mergeCell ref="A22:A29"/>
    <mergeCell ref="A30:A37"/>
    <mergeCell ref="A38:A45"/>
    <mergeCell ref="A46:A53"/>
    <mergeCell ref="A54:A61"/>
    <mergeCell ref="A62:A69"/>
    <mergeCell ref="A70:A77"/>
    <mergeCell ref="A78:A85"/>
    <mergeCell ref="A86:A93"/>
    <mergeCell ref="A94:A101"/>
    <mergeCell ref="A102:A109"/>
    <mergeCell ref="A110:A117"/>
    <mergeCell ref="A118:A125"/>
    <mergeCell ref="A126:A133"/>
    <mergeCell ref="A134:A141"/>
    <mergeCell ref="A142:A149"/>
    <mergeCell ref="A150:A157"/>
    <mergeCell ref="A158:A165"/>
    <mergeCell ref="A166:A173"/>
    <mergeCell ref="A246:A253"/>
    <mergeCell ref="A174:A181"/>
    <mergeCell ref="A182:A189"/>
    <mergeCell ref="A190:A197"/>
    <mergeCell ref="A198:A205"/>
    <mergeCell ref="A206:A213"/>
    <mergeCell ref="A1:R1"/>
    <mergeCell ref="A334:A341"/>
    <mergeCell ref="A294:A301"/>
    <mergeCell ref="A302:A309"/>
    <mergeCell ref="A310:A317"/>
    <mergeCell ref="A318:A325"/>
    <mergeCell ref="A326:A333"/>
    <mergeCell ref="A254:A261"/>
    <mergeCell ref="A262:A269"/>
    <mergeCell ref="A270:A277"/>
    <mergeCell ref="A278:A285"/>
    <mergeCell ref="A286:A293"/>
    <mergeCell ref="A214:A221"/>
    <mergeCell ref="A222:A229"/>
    <mergeCell ref="A230:A237"/>
    <mergeCell ref="A238:A245"/>
  </mergeCells>
  <hyperlinks>
    <hyperlink ref="C2" location="sub_4555" display="#sub_4555"/>
    <hyperlink ref="F3" r:id="rId1" display="http://internet.garant.ru/document/redirect/179222/0"/>
  </hyperlinks>
  <pageMargins left="0.70866141732283472" right="0.70866141732283472" top="0.74803149606299213" bottom="0.74803149606299213" header="0.31496062992125984" footer="0.31496062992125984"/>
  <pageSetup paperSize="9" scale="22"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374"/>
  <sheetViews>
    <sheetView zoomScale="90" zoomScaleNormal="90" workbookViewId="0">
      <selection activeCell="A342" sqref="A6:A349"/>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10.5703125" style="3" customWidth="1"/>
    <col min="14" max="14" width="11.85546875" style="3" customWidth="1"/>
    <col min="15" max="15" width="12.85546875" style="95" customWidth="1"/>
    <col min="16" max="16" width="9.140625" style="95" customWidth="1"/>
    <col min="17" max="17" width="13.28515625" style="95" customWidth="1"/>
    <col min="18" max="18" width="14.5703125" style="95" customWidth="1"/>
    <col min="19" max="19" width="9.140625" style="3" bestFit="1" customWidth="1"/>
    <col min="20" max="16384" width="9.140625" style="3"/>
  </cols>
  <sheetData>
    <row r="1" spans="1:19" ht="53.45" customHeight="1" x14ac:dyDescent="0.2">
      <c r="A1" s="319" t="s">
        <v>432</v>
      </c>
      <c r="B1" s="319"/>
      <c r="C1" s="319"/>
      <c r="D1" s="319"/>
      <c r="E1" s="319"/>
      <c r="F1" s="319"/>
      <c r="G1" s="319"/>
      <c r="H1" s="319"/>
      <c r="I1" s="319"/>
      <c r="J1" s="319"/>
      <c r="K1" s="319"/>
      <c r="L1" s="319"/>
      <c r="M1" s="319"/>
      <c r="N1" s="319"/>
      <c r="O1" s="319"/>
      <c r="P1" s="319"/>
      <c r="Q1" s="319"/>
      <c r="R1" s="319"/>
    </row>
    <row r="2" spans="1:19" ht="77.45" customHeight="1" x14ac:dyDescent="0.2">
      <c r="A2" s="308" t="s">
        <v>36</v>
      </c>
      <c r="B2" s="312" t="s">
        <v>37</v>
      </c>
      <c r="C2" s="306" t="s">
        <v>38</v>
      </c>
      <c r="D2" s="308" t="s">
        <v>39</v>
      </c>
      <c r="E2" s="308" t="s">
        <v>40</v>
      </c>
      <c r="F2" s="311"/>
      <c r="G2" s="308" t="s">
        <v>41</v>
      </c>
      <c r="H2" s="318"/>
      <c r="I2" s="318"/>
      <c r="J2" s="318"/>
      <c r="K2" s="318"/>
      <c r="L2" s="311"/>
      <c r="M2" s="308" t="s">
        <v>42</v>
      </c>
      <c r="N2" s="311"/>
      <c r="O2" s="349" t="s">
        <v>43</v>
      </c>
      <c r="P2" s="350"/>
      <c r="Q2" s="349" t="s">
        <v>44</v>
      </c>
      <c r="R2" s="350"/>
    </row>
    <row r="3" spans="1:19" ht="15" customHeight="1" x14ac:dyDescent="0.2">
      <c r="A3" s="309"/>
      <c r="B3" s="313"/>
      <c r="C3" s="307"/>
      <c r="D3" s="309"/>
      <c r="E3" s="308" t="s">
        <v>45</v>
      </c>
      <c r="F3" s="308" t="s">
        <v>46</v>
      </c>
      <c r="G3" s="308" t="s">
        <v>47</v>
      </c>
      <c r="H3" s="311"/>
      <c r="I3" s="308" t="s">
        <v>48</v>
      </c>
      <c r="J3" s="311"/>
      <c r="K3" s="308" t="s">
        <v>49</v>
      </c>
      <c r="L3" s="308" t="s">
        <v>50</v>
      </c>
      <c r="M3" s="308" t="s">
        <v>51</v>
      </c>
      <c r="N3" s="308" t="s">
        <v>52</v>
      </c>
      <c r="O3" s="349" t="s">
        <v>53</v>
      </c>
      <c r="P3" s="349" t="s">
        <v>54</v>
      </c>
      <c r="Q3" s="349" t="s">
        <v>55</v>
      </c>
      <c r="R3" s="349" t="s">
        <v>56</v>
      </c>
    </row>
    <row r="4" spans="1:19"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51"/>
      <c r="P4" s="351"/>
      <c r="Q4" s="351"/>
      <c r="R4" s="351"/>
    </row>
    <row r="5" spans="1:19" x14ac:dyDescent="0.2">
      <c r="A5" s="4">
        <v>1</v>
      </c>
      <c r="B5" s="12">
        <v>2</v>
      </c>
      <c r="C5" s="11">
        <v>3</v>
      </c>
      <c r="D5" s="11">
        <v>4</v>
      </c>
      <c r="E5" s="11">
        <v>5</v>
      </c>
      <c r="F5" s="11">
        <v>6</v>
      </c>
      <c r="G5" s="11">
        <v>7</v>
      </c>
      <c r="H5" s="11">
        <v>8</v>
      </c>
      <c r="I5" s="11">
        <v>9</v>
      </c>
      <c r="J5" s="11">
        <v>10</v>
      </c>
      <c r="K5" s="11">
        <v>11</v>
      </c>
      <c r="L5" s="11">
        <v>12</v>
      </c>
      <c r="M5" s="11">
        <v>13</v>
      </c>
      <c r="N5" s="11">
        <v>14</v>
      </c>
      <c r="O5" s="121">
        <v>15</v>
      </c>
      <c r="P5" s="121">
        <v>16</v>
      </c>
      <c r="Q5" s="121">
        <v>17</v>
      </c>
      <c r="R5" s="121">
        <v>18</v>
      </c>
    </row>
    <row r="6" spans="1:19" s="56" customFormat="1" ht="74.45" customHeight="1" x14ac:dyDescent="0.25">
      <c r="A6" s="331" t="s">
        <v>171</v>
      </c>
      <c r="B6" s="137" t="s">
        <v>349</v>
      </c>
      <c r="C6" s="142" t="s">
        <v>191</v>
      </c>
      <c r="D6" s="141" t="s">
        <v>333</v>
      </c>
      <c r="E6" s="141" t="s">
        <v>320</v>
      </c>
      <c r="F6" s="142">
        <v>642</v>
      </c>
      <c r="G6" s="142">
        <v>1</v>
      </c>
      <c r="H6" s="142">
        <v>1</v>
      </c>
      <c r="I6" s="142">
        <v>1</v>
      </c>
      <c r="J6" s="142">
        <v>1</v>
      </c>
      <c r="K6" s="142">
        <f>G6</f>
        <v>1</v>
      </c>
      <c r="L6" s="142"/>
      <c r="M6" s="142" t="s">
        <v>62</v>
      </c>
      <c r="N6" s="142" t="s">
        <v>62</v>
      </c>
      <c r="O6" s="156">
        <v>6900</v>
      </c>
      <c r="P6" s="156"/>
      <c r="Q6" s="156">
        <v>6458.37</v>
      </c>
      <c r="R6" s="156">
        <v>6458.37</v>
      </c>
    </row>
    <row r="7" spans="1:19" s="85" customFormat="1" ht="15.75" x14ac:dyDescent="0.2">
      <c r="A7" s="332"/>
      <c r="B7" s="146" t="s">
        <v>70</v>
      </c>
      <c r="C7" s="149"/>
      <c r="D7" s="149" t="s">
        <v>62</v>
      </c>
      <c r="E7" s="149"/>
      <c r="F7" s="149"/>
      <c r="G7" s="149">
        <f>G6</f>
        <v>1</v>
      </c>
      <c r="H7" s="149">
        <f t="shared" ref="H7:K7" si="0">H6</f>
        <v>1</v>
      </c>
      <c r="I7" s="149">
        <f t="shared" si="0"/>
        <v>1</v>
      </c>
      <c r="J7" s="149">
        <f t="shared" si="0"/>
        <v>1</v>
      </c>
      <c r="K7" s="149">
        <f t="shared" si="0"/>
        <v>1</v>
      </c>
      <c r="L7" s="149" t="s">
        <v>62</v>
      </c>
      <c r="M7" s="150">
        <v>46022</v>
      </c>
      <c r="N7" s="150">
        <v>46022</v>
      </c>
      <c r="O7" s="156"/>
      <c r="P7" s="157" t="s">
        <v>62</v>
      </c>
      <c r="Q7" s="156"/>
      <c r="R7" s="156"/>
    </row>
    <row r="8" spans="1:19" s="85" customFormat="1" ht="14.25" x14ac:dyDescent="0.2">
      <c r="A8" s="332"/>
      <c r="B8" s="147" t="s">
        <v>76</v>
      </c>
      <c r="C8" s="149"/>
      <c r="D8" s="149"/>
      <c r="E8" s="149"/>
      <c r="F8" s="149"/>
      <c r="G8" s="149" t="s">
        <v>62</v>
      </c>
      <c r="H8" s="149"/>
      <c r="I8" s="149" t="s">
        <v>62</v>
      </c>
      <c r="J8" s="149"/>
      <c r="K8" s="149"/>
      <c r="L8" s="149" t="s">
        <v>62</v>
      </c>
      <c r="M8" s="150"/>
      <c r="N8" s="150"/>
      <c r="O8" s="157" t="s">
        <v>62</v>
      </c>
      <c r="P8" s="157" t="s">
        <v>62</v>
      </c>
      <c r="Q8" s="157" t="s">
        <v>62</v>
      </c>
      <c r="R8" s="157" t="s">
        <v>62</v>
      </c>
    </row>
    <row r="9" spans="1:19" s="85" customFormat="1" ht="65.45" customHeight="1" x14ac:dyDescent="0.25">
      <c r="A9" s="332"/>
      <c r="B9" s="148" t="s">
        <v>192</v>
      </c>
      <c r="C9" s="149"/>
      <c r="D9" s="149" t="s">
        <v>62</v>
      </c>
      <c r="E9" s="149"/>
      <c r="F9" s="149"/>
      <c r="G9" s="149">
        <f>G6</f>
        <v>1</v>
      </c>
      <c r="H9" s="149">
        <f t="shared" ref="H9:K9" si="1">H6</f>
        <v>1</v>
      </c>
      <c r="I9" s="149">
        <f t="shared" si="1"/>
        <v>1</v>
      </c>
      <c r="J9" s="149">
        <f t="shared" si="1"/>
        <v>1</v>
      </c>
      <c r="K9" s="149">
        <f t="shared" si="1"/>
        <v>1</v>
      </c>
      <c r="L9" s="149" t="s">
        <v>62</v>
      </c>
      <c r="M9" s="150">
        <v>46022</v>
      </c>
      <c r="N9" s="150">
        <v>46022</v>
      </c>
      <c r="O9" s="156"/>
      <c r="P9" s="157" t="s">
        <v>62</v>
      </c>
      <c r="Q9" s="156"/>
      <c r="R9" s="156"/>
      <c r="S9" s="56"/>
    </row>
    <row r="10" spans="1:19" s="85" customFormat="1" ht="15" customHeight="1" x14ac:dyDescent="0.2">
      <c r="A10" s="332"/>
      <c r="B10" s="147" t="s">
        <v>193</v>
      </c>
      <c r="C10" s="149"/>
      <c r="D10" s="149"/>
      <c r="E10" s="149"/>
      <c r="F10" s="149"/>
      <c r="G10" s="149" t="s">
        <v>62</v>
      </c>
      <c r="H10" s="149"/>
      <c r="I10" s="149" t="s">
        <v>62</v>
      </c>
      <c r="J10" s="149"/>
      <c r="K10" s="149"/>
      <c r="L10" s="149" t="s">
        <v>62</v>
      </c>
      <c r="M10" s="150"/>
      <c r="N10" s="150"/>
      <c r="O10" s="157" t="s">
        <v>62</v>
      </c>
      <c r="P10" s="157" t="s">
        <v>62</v>
      </c>
      <c r="Q10" s="157" t="s">
        <v>62</v>
      </c>
      <c r="R10" s="157" t="s">
        <v>62</v>
      </c>
    </row>
    <row r="11" spans="1:19" s="85" customFormat="1" ht="38.65" customHeight="1" x14ac:dyDescent="0.2">
      <c r="A11" s="332"/>
      <c r="B11" s="148" t="s">
        <v>330</v>
      </c>
      <c r="C11" s="149"/>
      <c r="D11" s="149" t="s">
        <v>62</v>
      </c>
      <c r="E11" s="149"/>
      <c r="F11" s="149"/>
      <c r="G11" s="149">
        <f>G6</f>
        <v>1</v>
      </c>
      <c r="H11" s="149">
        <f t="shared" ref="H11:K11" si="2">H6</f>
        <v>1</v>
      </c>
      <c r="I11" s="149">
        <f t="shared" si="2"/>
        <v>1</v>
      </c>
      <c r="J11" s="149">
        <f t="shared" si="2"/>
        <v>1</v>
      </c>
      <c r="K11" s="149">
        <f t="shared" si="2"/>
        <v>1</v>
      </c>
      <c r="L11" s="149" t="s">
        <v>62</v>
      </c>
      <c r="M11" s="150">
        <v>46022</v>
      </c>
      <c r="N11" s="150">
        <v>46022</v>
      </c>
      <c r="O11" s="156"/>
      <c r="P11" s="157" t="s">
        <v>62</v>
      </c>
      <c r="Q11" s="156"/>
      <c r="R11" s="156"/>
    </row>
    <row r="12" spans="1:19" s="85" customFormat="1" ht="21" customHeight="1" x14ac:dyDescent="0.25">
      <c r="A12" s="332"/>
      <c r="B12" s="147" t="s">
        <v>71</v>
      </c>
      <c r="C12" s="149"/>
      <c r="D12" s="149"/>
      <c r="E12" s="149"/>
      <c r="F12" s="149"/>
      <c r="G12" s="149" t="s">
        <v>62</v>
      </c>
      <c r="H12" s="149"/>
      <c r="I12" s="149" t="s">
        <v>62</v>
      </c>
      <c r="J12" s="149"/>
      <c r="K12" s="149"/>
      <c r="L12" s="149" t="s">
        <v>62</v>
      </c>
      <c r="M12" s="150"/>
      <c r="N12" s="150"/>
      <c r="O12" s="157" t="s">
        <v>62</v>
      </c>
      <c r="P12" s="157" t="s">
        <v>62</v>
      </c>
      <c r="Q12" s="157" t="s">
        <v>62</v>
      </c>
      <c r="R12" s="157" t="s">
        <v>62</v>
      </c>
      <c r="S12" s="56"/>
    </row>
    <row r="13" spans="1:19" s="85" customFormat="1" ht="21" customHeight="1" x14ac:dyDescent="0.2">
      <c r="A13" s="333"/>
      <c r="B13" s="148" t="s">
        <v>72</v>
      </c>
      <c r="C13" s="149"/>
      <c r="D13" s="149" t="s">
        <v>62</v>
      </c>
      <c r="E13" s="149"/>
      <c r="F13" s="149"/>
      <c r="G13" s="149">
        <f>G6</f>
        <v>1</v>
      </c>
      <c r="H13" s="149">
        <f t="shared" ref="H13:K13" si="3">H6</f>
        <v>1</v>
      </c>
      <c r="I13" s="149">
        <f t="shared" si="3"/>
        <v>1</v>
      </c>
      <c r="J13" s="149">
        <f t="shared" si="3"/>
        <v>1</v>
      </c>
      <c r="K13" s="149">
        <f t="shared" si="3"/>
        <v>1</v>
      </c>
      <c r="L13" s="149" t="s">
        <v>62</v>
      </c>
      <c r="M13" s="150">
        <v>46022</v>
      </c>
      <c r="N13" s="150">
        <v>46022</v>
      </c>
      <c r="O13" s="156"/>
      <c r="P13" s="157" t="s">
        <v>62</v>
      </c>
      <c r="Q13" s="156"/>
      <c r="R13" s="156"/>
    </row>
    <row r="14" spans="1:19" s="56" customFormat="1" ht="74.45" customHeight="1" x14ac:dyDescent="0.25">
      <c r="A14" s="331" t="s">
        <v>170</v>
      </c>
      <c r="B14" s="137" t="s">
        <v>349</v>
      </c>
      <c r="C14" s="142" t="s">
        <v>191</v>
      </c>
      <c r="D14" s="141" t="s">
        <v>333</v>
      </c>
      <c r="E14" s="141" t="s">
        <v>320</v>
      </c>
      <c r="F14" s="142">
        <v>642</v>
      </c>
      <c r="G14" s="142">
        <v>1</v>
      </c>
      <c r="H14" s="142">
        <v>1</v>
      </c>
      <c r="I14" s="142"/>
      <c r="J14" s="142"/>
      <c r="K14" s="142">
        <f t="shared" ref="K14" si="4">G14</f>
        <v>1</v>
      </c>
      <c r="L14" s="142"/>
      <c r="M14" s="142" t="s">
        <v>62</v>
      </c>
      <c r="N14" s="142" t="s">
        <v>62</v>
      </c>
      <c r="O14" s="156">
        <v>133524.56</v>
      </c>
      <c r="P14" s="156"/>
      <c r="Q14" s="156">
        <v>133524.56</v>
      </c>
      <c r="R14" s="156">
        <v>128798.06</v>
      </c>
      <c r="S14" s="85"/>
    </row>
    <row r="15" spans="1:19" s="85" customFormat="1" ht="15.75" x14ac:dyDescent="0.25">
      <c r="A15" s="332"/>
      <c r="B15" s="146" t="s">
        <v>70</v>
      </c>
      <c r="C15" s="149"/>
      <c r="D15" s="149" t="s">
        <v>62</v>
      </c>
      <c r="E15" s="149"/>
      <c r="F15" s="149"/>
      <c r="G15" s="149">
        <f t="shared" ref="G15:K15" si="5">G14</f>
        <v>1</v>
      </c>
      <c r="H15" s="149">
        <f t="shared" si="5"/>
        <v>1</v>
      </c>
      <c r="I15" s="149">
        <f t="shared" si="5"/>
        <v>0</v>
      </c>
      <c r="J15" s="149">
        <f t="shared" si="5"/>
        <v>0</v>
      </c>
      <c r="K15" s="149">
        <f t="shared" si="5"/>
        <v>1</v>
      </c>
      <c r="L15" s="149" t="s">
        <v>62</v>
      </c>
      <c r="M15" s="150">
        <v>46022</v>
      </c>
      <c r="N15" s="150">
        <v>46022</v>
      </c>
      <c r="O15" s="156"/>
      <c r="P15" s="157" t="s">
        <v>62</v>
      </c>
      <c r="Q15" s="156"/>
      <c r="R15" s="156"/>
      <c r="S15" s="56"/>
    </row>
    <row r="16" spans="1:19" s="85" customFormat="1" ht="14.25" x14ac:dyDescent="0.2">
      <c r="A16" s="332"/>
      <c r="B16" s="147" t="s">
        <v>76</v>
      </c>
      <c r="C16" s="149"/>
      <c r="D16" s="149"/>
      <c r="E16" s="149"/>
      <c r="F16" s="149"/>
      <c r="G16" s="149" t="s">
        <v>62</v>
      </c>
      <c r="H16" s="149"/>
      <c r="I16" s="149" t="s">
        <v>62</v>
      </c>
      <c r="J16" s="149"/>
      <c r="K16" s="149"/>
      <c r="L16" s="149" t="s">
        <v>62</v>
      </c>
      <c r="M16" s="150"/>
      <c r="N16" s="150"/>
      <c r="O16" s="157" t="s">
        <v>62</v>
      </c>
      <c r="P16" s="157" t="s">
        <v>62</v>
      </c>
      <c r="Q16" s="157" t="s">
        <v>62</v>
      </c>
      <c r="R16" s="157" t="s">
        <v>62</v>
      </c>
    </row>
    <row r="17" spans="1:19" s="85" customFormat="1" ht="65.45" customHeight="1" x14ac:dyDescent="0.2">
      <c r="A17" s="332"/>
      <c r="B17" s="148" t="s">
        <v>192</v>
      </c>
      <c r="C17" s="149"/>
      <c r="D17" s="149" t="s">
        <v>62</v>
      </c>
      <c r="E17" s="149"/>
      <c r="F17" s="149"/>
      <c r="G17" s="149">
        <f t="shared" ref="G17:K17" si="6">G14</f>
        <v>1</v>
      </c>
      <c r="H17" s="149">
        <f t="shared" si="6"/>
        <v>1</v>
      </c>
      <c r="I17" s="149">
        <f t="shared" si="6"/>
        <v>0</v>
      </c>
      <c r="J17" s="149">
        <f t="shared" si="6"/>
        <v>0</v>
      </c>
      <c r="K17" s="149">
        <f t="shared" si="6"/>
        <v>1</v>
      </c>
      <c r="L17" s="149" t="s">
        <v>62</v>
      </c>
      <c r="M17" s="150">
        <v>46022</v>
      </c>
      <c r="N17" s="150">
        <v>46022</v>
      </c>
      <c r="O17" s="156"/>
      <c r="P17" s="157" t="s">
        <v>62</v>
      </c>
      <c r="Q17" s="156"/>
      <c r="R17" s="156"/>
    </row>
    <row r="18" spans="1:19" s="85" customFormat="1" ht="15" customHeight="1" x14ac:dyDescent="0.25">
      <c r="A18" s="332"/>
      <c r="B18" s="147" t="s">
        <v>193</v>
      </c>
      <c r="C18" s="149"/>
      <c r="D18" s="149"/>
      <c r="E18" s="149"/>
      <c r="F18" s="149"/>
      <c r="G18" s="149" t="s">
        <v>62</v>
      </c>
      <c r="H18" s="149"/>
      <c r="I18" s="149" t="s">
        <v>62</v>
      </c>
      <c r="J18" s="149"/>
      <c r="K18" s="149"/>
      <c r="L18" s="149" t="s">
        <v>62</v>
      </c>
      <c r="M18" s="150"/>
      <c r="N18" s="150"/>
      <c r="O18" s="157" t="s">
        <v>62</v>
      </c>
      <c r="P18" s="157" t="s">
        <v>62</v>
      </c>
      <c r="Q18" s="157" t="s">
        <v>62</v>
      </c>
      <c r="R18" s="157" t="s">
        <v>62</v>
      </c>
      <c r="S18" s="56"/>
    </row>
    <row r="19" spans="1:19" s="85" customFormat="1" ht="38.65" customHeight="1" x14ac:dyDescent="0.2">
      <c r="A19" s="332"/>
      <c r="B19" s="148" t="s">
        <v>330</v>
      </c>
      <c r="C19" s="149"/>
      <c r="D19" s="149" t="s">
        <v>62</v>
      </c>
      <c r="E19" s="149"/>
      <c r="F19" s="149"/>
      <c r="G19" s="149">
        <f t="shared" ref="G19:K19" si="7">G14</f>
        <v>1</v>
      </c>
      <c r="H19" s="149">
        <f t="shared" si="7"/>
        <v>1</v>
      </c>
      <c r="I19" s="149">
        <f t="shared" si="7"/>
        <v>0</v>
      </c>
      <c r="J19" s="149">
        <f t="shared" si="7"/>
        <v>0</v>
      </c>
      <c r="K19" s="149">
        <f t="shared" si="7"/>
        <v>1</v>
      </c>
      <c r="L19" s="149" t="s">
        <v>62</v>
      </c>
      <c r="M19" s="150">
        <v>46022</v>
      </c>
      <c r="N19" s="150">
        <v>46022</v>
      </c>
      <c r="O19" s="156"/>
      <c r="P19" s="157" t="s">
        <v>62</v>
      </c>
      <c r="Q19" s="156"/>
      <c r="R19" s="156"/>
    </row>
    <row r="20" spans="1:19" s="85" customFormat="1" ht="21" customHeight="1" x14ac:dyDescent="0.2">
      <c r="A20" s="332"/>
      <c r="B20" s="147" t="s">
        <v>71</v>
      </c>
      <c r="C20" s="149"/>
      <c r="D20" s="149"/>
      <c r="E20" s="149"/>
      <c r="F20" s="149"/>
      <c r="G20" s="149" t="s">
        <v>62</v>
      </c>
      <c r="H20" s="149"/>
      <c r="I20" s="149" t="s">
        <v>62</v>
      </c>
      <c r="J20" s="149"/>
      <c r="K20" s="149"/>
      <c r="L20" s="149" t="s">
        <v>62</v>
      </c>
      <c r="M20" s="150"/>
      <c r="N20" s="150"/>
      <c r="O20" s="157" t="s">
        <v>62</v>
      </c>
      <c r="P20" s="157" t="s">
        <v>62</v>
      </c>
      <c r="Q20" s="157" t="s">
        <v>62</v>
      </c>
      <c r="R20" s="157" t="s">
        <v>62</v>
      </c>
    </row>
    <row r="21" spans="1:19" s="85" customFormat="1" ht="21" customHeight="1" x14ac:dyDescent="0.25">
      <c r="A21" s="333"/>
      <c r="B21" s="148" t="s">
        <v>72</v>
      </c>
      <c r="C21" s="149"/>
      <c r="D21" s="149" t="s">
        <v>62</v>
      </c>
      <c r="E21" s="149"/>
      <c r="F21" s="149"/>
      <c r="G21" s="149">
        <f t="shared" ref="G21:K21" si="8">G14</f>
        <v>1</v>
      </c>
      <c r="H21" s="149">
        <f t="shared" si="8"/>
        <v>1</v>
      </c>
      <c r="I21" s="149">
        <f t="shared" si="8"/>
        <v>0</v>
      </c>
      <c r="J21" s="149">
        <f t="shared" si="8"/>
        <v>0</v>
      </c>
      <c r="K21" s="149">
        <f t="shared" si="8"/>
        <v>1</v>
      </c>
      <c r="L21" s="149" t="s">
        <v>62</v>
      </c>
      <c r="M21" s="150">
        <v>46022</v>
      </c>
      <c r="N21" s="150">
        <v>46022</v>
      </c>
      <c r="O21" s="156"/>
      <c r="P21" s="157" t="s">
        <v>62</v>
      </c>
      <c r="Q21" s="156"/>
      <c r="R21" s="156"/>
      <c r="S21" s="56"/>
    </row>
    <row r="22" spans="1:19" s="56" customFormat="1" ht="74.45" hidden="1" customHeight="1" x14ac:dyDescent="0.25">
      <c r="A22" s="331" t="s">
        <v>169</v>
      </c>
      <c r="B22" s="137" t="s">
        <v>349</v>
      </c>
      <c r="C22" s="142" t="s">
        <v>191</v>
      </c>
      <c r="D22" s="141" t="s">
        <v>333</v>
      </c>
      <c r="E22" s="141" t="s">
        <v>320</v>
      </c>
      <c r="F22" s="142">
        <v>642</v>
      </c>
      <c r="G22" s="142"/>
      <c r="H22" s="142"/>
      <c r="I22" s="142"/>
      <c r="J22" s="142"/>
      <c r="K22" s="142">
        <f t="shared" ref="K22" si="9">G22</f>
        <v>0</v>
      </c>
      <c r="L22" s="142"/>
      <c r="M22" s="142" t="s">
        <v>62</v>
      </c>
      <c r="N22" s="142" t="s">
        <v>62</v>
      </c>
      <c r="O22" s="156"/>
      <c r="P22" s="156"/>
      <c r="Q22" s="156"/>
      <c r="R22" s="156"/>
      <c r="S22" s="85"/>
    </row>
    <row r="23" spans="1:19" s="85" customFormat="1" ht="15.75" hidden="1" x14ac:dyDescent="0.2">
      <c r="A23" s="332"/>
      <c r="B23" s="146" t="s">
        <v>70</v>
      </c>
      <c r="C23" s="149"/>
      <c r="D23" s="149" t="s">
        <v>62</v>
      </c>
      <c r="E23" s="149"/>
      <c r="F23" s="149"/>
      <c r="G23" s="149">
        <f t="shared" ref="G23:K23" si="10">G22</f>
        <v>0</v>
      </c>
      <c r="H23" s="149">
        <f t="shared" si="10"/>
        <v>0</v>
      </c>
      <c r="I23" s="149">
        <f t="shared" si="10"/>
        <v>0</v>
      </c>
      <c r="J23" s="149">
        <f t="shared" si="10"/>
        <v>0</v>
      </c>
      <c r="K23" s="149">
        <f t="shared" si="10"/>
        <v>0</v>
      </c>
      <c r="L23" s="149" t="s">
        <v>62</v>
      </c>
      <c r="M23" s="150">
        <v>46022</v>
      </c>
      <c r="N23" s="150">
        <v>46022</v>
      </c>
      <c r="O23" s="156"/>
      <c r="P23" s="157" t="s">
        <v>62</v>
      </c>
      <c r="Q23" s="156"/>
      <c r="R23" s="156"/>
    </row>
    <row r="24" spans="1:19" s="85" customFormat="1" hidden="1" x14ac:dyDescent="0.25">
      <c r="A24" s="332"/>
      <c r="B24" s="147" t="s">
        <v>76</v>
      </c>
      <c r="C24" s="149"/>
      <c r="D24" s="149"/>
      <c r="E24" s="149"/>
      <c r="F24" s="149"/>
      <c r="G24" s="149" t="s">
        <v>62</v>
      </c>
      <c r="H24" s="149"/>
      <c r="I24" s="149" t="s">
        <v>62</v>
      </c>
      <c r="J24" s="149"/>
      <c r="K24" s="149"/>
      <c r="L24" s="149" t="s">
        <v>62</v>
      </c>
      <c r="M24" s="150"/>
      <c r="N24" s="150"/>
      <c r="O24" s="157" t="s">
        <v>62</v>
      </c>
      <c r="P24" s="157" t="s">
        <v>62</v>
      </c>
      <c r="Q24" s="157" t="s">
        <v>62</v>
      </c>
      <c r="R24" s="157" t="s">
        <v>62</v>
      </c>
      <c r="S24" s="56"/>
    </row>
    <row r="25" spans="1:19" s="85" customFormat="1" ht="65.45" hidden="1" customHeight="1" x14ac:dyDescent="0.2">
      <c r="A25" s="332"/>
      <c r="B25" s="148" t="s">
        <v>192</v>
      </c>
      <c r="C25" s="149"/>
      <c r="D25" s="149" t="s">
        <v>62</v>
      </c>
      <c r="E25" s="149"/>
      <c r="F25" s="149"/>
      <c r="G25" s="149">
        <f t="shared" ref="G25:K25" si="11">G22</f>
        <v>0</v>
      </c>
      <c r="H25" s="149">
        <f t="shared" si="11"/>
        <v>0</v>
      </c>
      <c r="I25" s="149">
        <f t="shared" si="11"/>
        <v>0</v>
      </c>
      <c r="J25" s="149">
        <f t="shared" si="11"/>
        <v>0</v>
      </c>
      <c r="K25" s="149">
        <f t="shared" si="11"/>
        <v>0</v>
      </c>
      <c r="L25" s="149" t="s">
        <v>62</v>
      </c>
      <c r="M25" s="150">
        <v>46022</v>
      </c>
      <c r="N25" s="150">
        <v>46022</v>
      </c>
      <c r="O25" s="156"/>
      <c r="P25" s="157" t="s">
        <v>62</v>
      </c>
      <c r="Q25" s="156"/>
      <c r="R25" s="156"/>
    </row>
    <row r="26" spans="1:19" s="85" customFormat="1" ht="15" hidden="1" customHeight="1" x14ac:dyDescent="0.2">
      <c r="A26" s="332"/>
      <c r="B26" s="147" t="s">
        <v>193</v>
      </c>
      <c r="C26" s="149"/>
      <c r="D26" s="149"/>
      <c r="E26" s="149"/>
      <c r="F26" s="149"/>
      <c r="G26" s="149" t="s">
        <v>62</v>
      </c>
      <c r="H26" s="149"/>
      <c r="I26" s="149" t="s">
        <v>62</v>
      </c>
      <c r="J26" s="149"/>
      <c r="K26" s="149"/>
      <c r="L26" s="149" t="s">
        <v>62</v>
      </c>
      <c r="M26" s="150"/>
      <c r="N26" s="150"/>
      <c r="O26" s="157" t="s">
        <v>62</v>
      </c>
      <c r="P26" s="157" t="s">
        <v>62</v>
      </c>
      <c r="Q26" s="157" t="s">
        <v>62</v>
      </c>
      <c r="R26" s="157" t="s">
        <v>62</v>
      </c>
    </row>
    <row r="27" spans="1:19" s="85" customFormat="1" ht="38.65" hidden="1" customHeight="1" x14ac:dyDescent="0.25">
      <c r="A27" s="332"/>
      <c r="B27" s="148" t="s">
        <v>330</v>
      </c>
      <c r="C27" s="149"/>
      <c r="D27" s="149" t="s">
        <v>62</v>
      </c>
      <c r="E27" s="149"/>
      <c r="F27" s="149"/>
      <c r="G27" s="149">
        <f t="shared" ref="G27:K27" si="12">G22</f>
        <v>0</v>
      </c>
      <c r="H27" s="149">
        <f t="shared" si="12"/>
        <v>0</v>
      </c>
      <c r="I27" s="149">
        <f t="shared" si="12"/>
        <v>0</v>
      </c>
      <c r="J27" s="149">
        <f t="shared" si="12"/>
        <v>0</v>
      </c>
      <c r="K27" s="149">
        <f t="shared" si="12"/>
        <v>0</v>
      </c>
      <c r="L27" s="149" t="s">
        <v>62</v>
      </c>
      <c r="M27" s="150">
        <v>46022</v>
      </c>
      <c r="N27" s="150">
        <v>46022</v>
      </c>
      <c r="O27" s="156"/>
      <c r="P27" s="157" t="s">
        <v>62</v>
      </c>
      <c r="Q27" s="156"/>
      <c r="R27" s="156"/>
      <c r="S27" s="56"/>
    </row>
    <row r="28" spans="1:19" s="85" customFormat="1" ht="21" hidden="1" customHeight="1" x14ac:dyDescent="0.2">
      <c r="A28" s="332"/>
      <c r="B28" s="147" t="s">
        <v>71</v>
      </c>
      <c r="C28" s="149"/>
      <c r="D28" s="149"/>
      <c r="E28" s="149"/>
      <c r="F28" s="149"/>
      <c r="G28" s="149" t="s">
        <v>62</v>
      </c>
      <c r="H28" s="149"/>
      <c r="I28" s="149" t="s">
        <v>62</v>
      </c>
      <c r="J28" s="149"/>
      <c r="K28" s="149"/>
      <c r="L28" s="149" t="s">
        <v>62</v>
      </c>
      <c r="M28" s="150"/>
      <c r="N28" s="150"/>
      <c r="O28" s="157" t="s">
        <v>62</v>
      </c>
      <c r="P28" s="157" t="s">
        <v>62</v>
      </c>
      <c r="Q28" s="157" t="s">
        <v>62</v>
      </c>
      <c r="R28" s="157" t="s">
        <v>62</v>
      </c>
    </row>
    <row r="29" spans="1:19" s="85" customFormat="1" ht="21" hidden="1" customHeight="1" x14ac:dyDescent="0.2">
      <c r="A29" s="333"/>
      <c r="B29" s="148" t="s">
        <v>72</v>
      </c>
      <c r="C29" s="149"/>
      <c r="D29" s="149" t="s">
        <v>62</v>
      </c>
      <c r="E29" s="149"/>
      <c r="F29" s="149"/>
      <c r="G29" s="149">
        <f t="shared" ref="G29:K29" si="13">G22</f>
        <v>0</v>
      </c>
      <c r="H29" s="149">
        <f t="shared" si="13"/>
        <v>0</v>
      </c>
      <c r="I29" s="149">
        <f t="shared" si="13"/>
        <v>0</v>
      </c>
      <c r="J29" s="149">
        <f t="shared" si="13"/>
        <v>0</v>
      </c>
      <c r="K29" s="149">
        <f t="shared" si="13"/>
        <v>0</v>
      </c>
      <c r="L29" s="149" t="s">
        <v>62</v>
      </c>
      <c r="M29" s="150">
        <v>46022</v>
      </c>
      <c r="N29" s="150">
        <v>46022</v>
      </c>
      <c r="O29" s="156"/>
      <c r="P29" s="157" t="s">
        <v>62</v>
      </c>
      <c r="Q29" s="156"/>
      <c r="R29" s="156"/>
    </row>
    <row r="30" spans="1:19" s="56" customFormat="1" ht="74.45" customHeight="1" x14ac:dyDescent="0.25">
      <c r="A30" s="331" t="s">
        <v>168</v>
      </c>
      <c r="B30" s="137" t="s">
        <v>349</v>
      </c>
      <c r="C30" s="142" t="s">
        <v>191</v>
      </c>
      <c r="D30" s="141" t="s">
        <v>333</v>
      </c>
      <c r="E30" s="141" t="s">
        <v>320</v>
      </c>
      <c r="F30" s="142">
        <v>642</v>
      </c>
      <c r="G30" s="142">
        <v>1</v>
      </c>
      <c r="H30" s="142">
        <v>1</v>
      </c>
      <c r="I30" s="142">
        <v>1</v>
      </c>
      <c r="J30" s="142">
        <v>1</v>
      </c>
      <c r="K30" s="142">
        <f t="shared" ref="K30" si="14">G30</f>
        <v>1</v>
      </c>
      <c r="L30" s="142"/>
      <c r="M30" s="142" t="s">
        <v>62</v>
      </c>
      <c r="N30" s="142" t="s">
        <v>62</v>
      </c>
      <c r="O30" s="156">
        <v>36098.239999999998</v>
      </c>
      <c r="P30" s="156"/>
      <c r="Q30" s="156">
        <v>25492.06</v>
      </c>
      <c r="R30" s="156">
        <v>25492.06</v>
      </c>
    </row>
    <row r="31" spans="1:19" s="85" customFormat="1" ht="15.75" x14ac:dyDescent="0.2">
      <c r="A31" s="332"/>
      <c r="B31" s="146" t="s">
        <v>70</v>
      </c>
      <c r="C31" s="149"/>
      <c r="D31" s="149" t="s">
        <v>62</v>
      </c>
      <c r="E31" s="149"/>
      <c r="F31" s="149"/>
      <c r="G31" s="149">
        <f t="shared" ref="G31:K31" si="15">G30</f>
        <v>1</v>
      </c>
      <c r="H31" s="149">
        <f t="shared" si="15"/>
        <v>1</v>
      </c>
      <c r="I31" s="149">
        <f t="shared" si="15"/>
        <v>1</v>
      </c>
      <c r="J31" s="149">
        <f t="shared" si="15"/>
        <v>1</v>
      </c>
      <c r="K31" s="149">
        <f t="shared" si="15"/>
        <v>1</v>
      </c>
      <c r="L31" s="149" t="s">
        <v>62</v>
      </c>
      <c r="M31" s="150">
        <v>46022</v>
      </c>
      <c r="N31" s="150">
        <v>46022</v>
      </c>
      <c r="O31" s="156"/>
      <c r="P31" s="157" t="s">
        <v>62</v>
      </c>
      <c r="Q31" s="156"/>
      <c r="R31" s="156"/>
    </row>
    <row r="32" spans="1:19" s="85" customFormat="1" ht="14.25" x14ac:dyDescent="0.2">
      <c r="A32" s="332"/>
      <c r="B32" s="147" t="s">
        <v>76</v>
      </c>
      <c r="C32" s="149"/>
      <c r="D32" s="149"/>
      <c r="E32" s="149"/>
      <c r="F32" s="149"/>
      <c r="G32" s="149" t="s">
        <v>62</v>
      </c>
      <c r="H32" s="149"/>
      <c r="I32" s="149" t="s">
        <v>62</v>
      </c>
      <c r="J32" s="149"/>
      <c r="K32" s="149"/>
      <c r="L32" s="149" t="s">
        <v>62</v>
      </c>
      <c r="M32" s="150"/>
      <c r="N32" s="150"/>
      <c r="O32" s="157" t="s">
        <v>62</v>
      </c>
      <c r="P32" s="157" t="s">
        <v>62</v>
      </c>
      <c r="Q32" s="157" t="s">
        <v>62</v>
      </c>
      <c r="R32" s="157" t="s">
        <v>62</v>
      </c>
    </row>
    <row r="33" spans="1:19" s="85" customFormat="1" ht="65.45" customHeight="1" x14ac:dyDescent="0.25">
      <c r="A33" s="332"/>
      <c r="B33" s="148" t="s">
        <v>192</v>
      </c>
      <c r="C33" s="149"/>
      <c r="D33" s="149" t="s">
        <v>62</v>
      </c>
      <c r="E33" s="149"/>
      <c r="F33" s="149"/>
      <c r="G33" s="149">
        <f t="shared" ref="G33:K33" si="16">G30</f>
        <v>1</v>
      </c>
      <c r="H33" s="149">
        <f t="shared" si="16"/>
        <v>1</v>
      </c>
      <c r="I33" s="149">
        <f t="shared" si="16"/>
        <v>1</v>
      </c>
      <c r="J33" s="149">
        <f t="shared" si="16"/>
        <v>1</v>
      </c>
      <c r="K33" s="149">
        <f t="shared" si="16"/>
        <v>1</v>
      </c>
      <c r="L33" s="149" t="s">
        <v>62</v>
      </c>
      <c r="M33" s="150">
        <v>46022</v>
      </c>
      <c r="N33" s="150">
        <v>46022</v>
      </c>
      <c r="O33" s="156"/>
      <c r="P33" s="157" t="s">
        <v>62</v>
      </c>
      <c r="Q33" s="156"/>
      <c r="R33" s="156"/>
      <c r="S33" s="56"/>
    </row>
    <row r="34" spans="1:19" s="85" customFormat="1" ht="15" customHeight="1" x14ac:dyDescent="0.2">
      <c r="A34" s="332"/>
      <c r="B34" s="147" t="s">
        <v>193</v>
      </c>
      <c r="C34" s="149"/>
      <c r="D34" s="149"/>
      <c r="E34" s="149"/>
      <c r="F34" s="149"/>
      <c r="G34" s="149" t="s">
        <v>62</v>
      </c>
      <c r="H34" s="149"/>
      <c r="I34" s="149" t="s">
        <v>62</v>
      </c>
      <c r="J34" s="149"/>
      <c r="K34" s="149"/>
      <c r="L34" s="149" t="s">
        <v>62</v>
      </c>
      <c r="M34" s="150"/>
      <c r="N34" s="150"/>
      <c r="O34" s="157" t="s">
        <v>62</v>
      </c>
      <c r="P34" s="157" t="s">
        <v>62</v>
      </c>
      <c r="Q34" s="157" t="s">
        <v>62</v>
      </c>
      <c r="R34" s="157" t="s">
        <v>62</v>
      </c>
    </row>
    <row r="35" spans="1:19" s="85" customFormat="1" ht="38.65" customHeight="1" x14ac:dyDescent="0.2">
      <c r="A35" s="332"/>
      <c r="B35" s="148" t="s">
        <v>330</v>
      </c>
      <c r="C35" s="149"/>
      <c r="D35" s="149" t="s">
        <v>62</v>
      </c>
      <c r="E35" s="149"/>
      <c r="F35" s="149"/>
      <c r="G35" s="149">
        <f t="shared" ref="G35:K35" si="17">G30</f>
        <v>1</v>
      </c>
      <c r="H35" s="149">
        <f t="shared" si="17"/>
        <v>1</v>
      </c>
      <c r="I35" s="149">
        <f t="shared" si="17"/>
        <v>1</v>
      </c>
      <c r="J35" s="149">
        <f t="shared" si="17"/>
        <v>1</v>
      </c>
      <c r="K35" s="149">
        <f t="shared" si="17"/>
        <v>1</v>
      </c>
      <c r="L35" s="149" t="s">
        <v>62</v>
      </c>
      <c r="M35" s="150">
        <v>46022</v>
      </c>
      <c r="N35" s="150">
        <v>46022</v>
      </c>
      <c r="O35" s="156"/>
      <c r="P35" s="157" t="s">
        <v>62</v>
      </c>
      <c r="Q35" s="156"/>
      <c r="R35" s="156"/>
    </row>
    <row r="36" spans="1:19" s="85" customFormat="1" ht="21" customHeight="1" x14ac:dyDescent="0.25">
      <c r="A36" s="332"/>
      <c r="B36" s="147" t="s">
        <v>71</v>
      </c>
      <c r="C36" s="149"/>
      <c r="D36" s="149"/>
      <c r="E36" s="149"/>
      <c r="F36" s="149"/>
      <c r="G36" s="149" t="s">
        <v>62</v>
      </c>
      <c r="H36" s="149"/>
      <c r="I36" s="149" t="s">
        <v>62</v>
      </c>
      <c r="J36" s="149"/>
      <c r="K36" s="149"/>
      <c r="L36" s="149" t="s">
        <v>62</v>
      </c>
      <c r="M36" s="150"/>
      <c r="N36" s="150"/>
      <c r="O36" s="157" t="s">
        <v>62</v>
      </c>
      <c r="P36" s="157" t="s">
        <v>62</v>
      </c>
      <c r="Q36" s="157" t="s">
        <v>62</v>
      </c>
      <c r="R36" s="157" t="s">
        <v>62</v>
      </c>
      <c r="S36" s="56"/>
    </row>
    <row r="37" spans="1:19" s="85" customFormat="1" ht="21" customHeight="1" x14ac:dyDescent="0.2">
      <c r="A37" s="333"/>
      <c r="B37" s="148" t="s">
        <v>72</v>
      </c>
      <c r="C37" s="149"/>
      <c r="D37" s="149" t="s">
        <v>62</v>
      </c>
      <c r="E37" s="149"/>
      <c r="F37" s="149"/>
      <c r="G37" s="149">
        <f t="shared" ref="G37:K37" si="18">G30</f>
        <v>1</v>
      </c>
      <c r="H37" s="149">
        <f t="shared" si="18"/>
        <v>1</v>
      </c>
      <c r="I37" s="149">
        <f t="shared" si="18"/>
        <v>1</v>
      </c>
      <c r="J37" s="149">
        <f t="shared" si="18"/>
        <v>1</v>
      </c>
      <c r="K37" s="149">
        <f t="shared" si="18"/>
        <v>1</v>
      </c>
      <c r="L37" s="149" t="s">
        <v>62</v>
      </c>
      <c r="M37" s="150">
        <v>46022</v>
      </c>
      <c r="N37" s="150">
        <v>46022</v>
      </c>
      <c r="O37" s="156"/>
      <c r="P37" s="157" t="s">
        <v>62</v>
      </c>
      <c r="Q37" s="156"/>
      <c r="R37" s="156"/>
    </row>
    <row r="38" spans="1:19" s="56" customFormat="1" ht="74.45" hidden="1" customHeight="1" x14ac:dyDescent="0.25">
      <c r="A38" s="331" t="s">
        <v>167</v>
      </c>
      <c r="B38" s="137" t="s">
        <v>349</v>
      </c>
      <c r="C38" s="142" t="s">
        <v>191</v>
      </c>
      <c r="D38" s="141" t="s">
        <v>333</v>
      </c>
      <c r="E38" s="141" t="s">
        <v>320</v>
      </c>
      <c r="F38" s="142">
        <v>642</v>
      </c>
      <c r="G38" s="142"/>
      <c r="H38" s="142"/>
      <c r="I38" s="142"/>
      <c r="J38" s="142"/>
      <c r="K38" s="142">
        <f t="shared" ref="K38" si="19">G38</f>
        <v>0</v>
      </c>
      <c r="L38" s="142"/>
      <c r="M38" s="142" t="s">
        <v>62</v>
      </c>
      <c r="N38" s="142" t="s">
        <v>62</v>
      </c>
      <c r="O38" s="156"/>
      <c r="P38" s="156"/>
      <c r="Q38" s="156"/>
      <c r="R38" s="156"/>
      <c r="S38" s="85"/>
    </row>
    <row r="39" spans="1:19" s="85" customFormat="1" ht="15.75" hidden="1" x14ac:dyDescent="0.25">
      <c r="A39" s="332"/>
      <c r="B39" s="146" t="s">
        <v>70</v>
      </c>
      <c r="C39" s="149"/>
      <c r="D39" s="149" t="s">
        <v>62</v>
      </c>
      <c r="E39" s="149"/>
      <c r="F39" s="149"/>
      <c r="G39" s="149">
        <f t="shared" ref="G39:K39" si="20">G38</f>
        <v>0</v>
      </c>
      <c r="H39" s="149">
        <f t="shared" si="20"/>
        <v>0</v>
      </c>
      <c r="I39" s="149">
        <f t="shared" si="20"/>
        <v>0</v>
      </c>
      <c r="J39" s="149">
        <f t="shared" si="20"/>
        <v>0</v>
      </c>
      <c r="K39" s="149">
        <f t="shared" si="20"/>
        <v>0</v>
      </c>
      <c r="L39" s="149" t="s">
        <v>62</v>
      </c>
      <c r="M39" s="150">
        <v>46022</v>
      </c>
      <c r="N39" s="150">
        <v>46022</v>
      </c>
      <c r="O39" s="156"/>
      <c r="P39" s="157" t="s">
        <v>62</v>
      </c>
      <c r="Q39" s="156"/>
      <c r="R39" s="156"/>
      <c r="S39" s="56"/>
    </row>
    <row r="40" spans="1:19" s="85" customFormat="1" ht="14.25" hidden="1" x14ac:dyDescent="0.2">
      <c r="A40" s="332"/>
      <c r="B40" s="147" t="s">
        <v>76</v>
      </c>
      <c r="C40" s="149"/>
      <c r="D40" s="149"/>
      <c r="E40" s="149"/>
      <c r="F40" s="149"/>
      <c r="G40" s="149" t="s">
        <v>62</v>
      </c>
      <c r="H40" s="149"/>
      <c r="I40" s="149" t="s">
        <v>62</v>
      </c>
      <c r="J40" s="149"/>
      <c r="K40" s="149"/>
      <c r="L40" s="149" t="s">
        <v>62</v>
      </c>
      <c r="M40" s="150"/>
      <c r="N40" s="150"/>
      <c r="O40" s="157" t="s">
        <v>62</v>
      </c>
      <c r="P40" s="157" t="s">
        <v>62</v>
      </c>
      <c r="Q40" s="157" t="s">
        <v>62</v>
      </c>
      <c r="R40" s="157" t="s">
        <v>62</v>
      </c>
    </row>
    <row r="41" spans="1:19" s="85" customFormat="1" ht="65.45" hidden="1" customHeight="1" x14ac:dyDescent="0.2">
      <c r="A41" s="332"/>
      <c r="B41" s="148" t="s">
        <v>192</v>
      </c>
      <c r="C41" s="149"/>
      <c r="D41" s="149" t="s">
        <v>62</v>
      </c>
      <c r="E41" s="149"/>
      <c r="F41" s="149"/>
      <c r="G41" s="149">
        <f t="shared" ref="G41:K41" si="21">G38</f>
        <v>0</v>
      </c>
      <c r="H41" s="149">
        <f t="shared" si="21"/>
        <v>0</v>
      </c>
      <c r="I41" s="149">
        <f t="shared" si="21"/>
        <v>0</v>
      </c>
      <c r="J41" s="149">
        <f t="shared" si="21"/>
        <v>0</v>
      </c>
      <c r="K41" s="149">
        <f t="shared" si="21"/>
        <v>0</v>
      </c>
      <c r="L41" s="149" t="s">
        <v>62</v>
      </c>
      <c r="M41" s="150">
        <v>46022</v>
      </c>
      <c r="N41" s="150">
        <v>46022</v>
      </c>
      <c r="O41" s="156"/>
      <c r="P41" s="157" t="s">
        <v>62</v>
      </c>
      <c r="Q41" s="156"/>
      <c r="R41" s="156"/>
    </row>
    <row r="42" spans="1:19" s="85" customFormat="1" ht="15" hidden="1" customHeight="1" x14ac:dyDescent="0.25">
      <c r="A42" s="332"/>
      <c r="B42" s="147" t="s">
        <v>193</v>
      </c>
      <c r="C42" s="149"/>
      <c r="D42" s="149"/>
      <c r="E42" s="149"/>
      <c r="F42" s="149"/>
      <c r="G42" s="149" t="s">
        <v>62</v>
      </c>
      <c r="H42" s="149"/>
      <c r="I42" s="149" t="s">
        <v>62</v>
      </c>
      <c r="J42" s="149"/>
      <c r="K42" s="149"/>
      <c r="L42" s="149" t="s">
        <v>62</v>
      </c>
      <c r="M42" s="150"/>
      <c r="N42" s="150"/>
      <c r="O42" s="157" t="s">
        <v>62</v>
      </c>
      <c r="P42" s="157" t="s">
        <v>62</v>
      </c>
      <c r="Q42" s="157" t="s">
        <v>62</v>
      </c>
      <c r="R42" s="157" t="s">
        <v>62</v>
      </c>
      <c r="S42" s="56"/>
    </row>
    <row r="43" spans="1:19" s="85" customFormat="1" ht="38.65" hidden="1" customHeight="1" x14ac:dyDescent="0.2">
      <c r="A43" s="332"/>
      <c r="B43" s="148" t="s">
        <v>330</v>
      </c>
      <c r="C43" s="149"/>
      <c r="D43" s="149" t="s">
        <v>62</v>
      </c>
      <c r="E43" s="149"/>
      <c r="F43" s="149"/>
      <c r="G43" s="149">
        <f t="shared" ref="G43:K43" si="22">G38</f>
        <v>0</v>
      </c>
      <c r="H43" s="149">
        <f t="shared" si="22"/>
        <v>0</v>
      </c>
      <c r="I43" s="149">
        <f t="shared" si="22"/>
        <v>0</v>
      </c>
      <c r="J43" s="149">
        <f t="shared" si="22"/>
        <v>0</v>
      </c>
      <c r="K43" s="149">
        <f t="shared" si="22"/>
        <v>0</v>
      </c>
      <c r="L43" s="149" t="s">
        <v>62</v>
      </c>
      <c r="M43" s="150">
        <v>46022</v>
      </c>
      <c r="N43" s="150">
        <v>46022</v>
      </c>
      <c r="O43" s="156"/>
      <c r="P43" s="157" t="s">
        <v>62</v>
      </c>
      <c r="Q43" s="156"/>
      <c r="R43" s="156"/>
    </row>
    <row r="44" spans="1:19" s="85" customFormat="1" ht="21" hidden="1" customHeight="1" x14ac:dyDescent="0.2">
      <c r="A44" s="332"/>
      <c r="B44" s="147" t="s">
        <v>71</v>
      </c>
      <c r="C44" s="149"/>
      <c r="D44" s="149"/>
      <c r="E44" s="149"/>
      <c r="F44" s="149"/>
      <c r="G44" s="149" t="s">
        <v>62</v>
      </c>
      <c r="H44" s="149"/>
      <c r="I44" s="149" t="s">
        <v>62</v>
      </c>
      <c r="J44" s="149"/>
      <c r="K44" s="149"/>
      <c r="L44" s="149" t="s">
        <v>62</v>
      </c>
      <c r="M44" s="150"/>
      <c r="N44" s="150"/>
      <c r="O44" s="157" t="s">
        <v>62</v>
      </c>
      <c r="P44" s="157" t="s">
        <v>62</v>
      </c>
      <c r="Q44" s="157" t="s">
        <v>62</v>
      </c>
      <c r="R44" s="157" t="s">
        <v>62</v>
      </c>
    </row>
    <row r="45" spans="1:19" s="85" customFormat="1" ht="21" hidden="1" customHeight="1" x14ac:dyDescent="0.25">
      <c r="A45" s="333"/>
      <c r="B45" s="148" t="s">
        <v>72</v>
      </c>
      <c r="C45" s="149"/>
      <c r="D45" s="149" t="s">
        <v>62</v>
      </c>
      <c r="E45" s="149"/>
      <c r="F45" s="149"/>
      <c r="G45" s="149">
        <f t="shared" ref="G45:K45" si="23">G38</f>
        <v>0</v>
      </c>
      <c r="H45" s="149">
        <f t="shared" si="23"/>
        <v>0</v>
      </c>
      <c r="I45" s="149">
        <f t="shared" si="23"/>
        <v>0</v>
      </c>
      <c r="J45" s="149">
        <f t="shared" si="23"/>
        <v>0</v>
      </c>
      <c r="K45" s="149">
        <f t="shared" si="23"/>
        <v>0</v>
      </c>
      <c r="L45" s="149" t="s">
        <v>62</v>
      </c>
      <c r="M45" s="150">
        <v>46022</v>
      </c>
      <c r="N45" s="150">
        <v>46022</v>
      </c>
      <c r="O45" s="156"/>
      <c r="P45" s="157" t="s">
        <v>62</v>
      </c>
      <c r="Q45" s="156"/>
      <c r="R45" s="156"/>
      <c r="S45" s="56"/>
    </row>
    <row r="46" spans="1:19" s="56" customFormat="1" ht="74.45" hidden="1" customHeight="1" x14ac:dyDescent="0.25">
      <c r="A46" s="331" t="s">
        <v>166</v>
      </c>
      <c r="B46" s="137" t="s">
        <v>349</v>
      </c>
      <c r="C46" s="142" t="s">
        <v>191</v>
      </c>
      <c r="D46" s="141" t="s">
        <v>333</v>
      </c>
      <c r="E46" s="141" t="s">
        <v>320</v>
      </c>
      <c r="F46" s="142">
        <v>642</v>
      </c>
      <c r="G46" s="142"/>
      <c r="H46" s="142"/>
      <c r="I46" s="142"/>
      <c r="J46" s="142"/>
      <c r="K46" s="142">
        <f t="shared" ref="K46" si="24">G46</f>
        <v>0</v>
      </c>
      <c r="L46" s="142"/>
      <c r="M46" s="142" t="s">
        <v>62</v>
      </c>
      <c r="N46" s="142" t="s">
        <v>62</v>
      </c>
      <c r="O46" s="156"/>
      <c r="P46" s="156"/>
      <c r="Q46" s="156"/>
      <c r="R46" s="156"/>
      <c r="S46" s="85"/>
    </row>
    <row r="47" spans="1:19" s="85" customFormat="1" ht="15.75" hidden="1" x14ac:dyDescent="0.2">
      <c r="A47" s="332"/>
      <c r="B47" s="146" t="s">
        <v>70</v>
      </c>
      <c r="C47" s="149"/>
      <c r="D47" s="149" t="s">
        <v>62</v>
      </c>
      <c r="E47" s="149"/>
      <c r="F47" s="149"/>
      <c r="G47" s="149">
        <f t="shared" ref="G47:K47" si="25">G46</f>
        <v>0</v>
      </c>
      <c r="H47" s="149">
        <f t="shared" si="25"/>
        <v>0</v>
      </c>
      <c r="I47" s="149">
        <f t="shared" si="25"/>
        <v>0</v>
      </c>
      <c r="J47" s="149">
        <f t="shared" si="25"/>
        <v>0</v>
      </c>
      <c r="K47" s="149">
        <f t="shared" si="25"/>
        <v>0</v>
      </c>
      <c r="L47" s="149" t="s">
        <v>62</v>
      </c>
      <c r="M47" s="150">
        <v>46022</v>
      </c>
      <c r="N47" s="150">
        <v>46022</v>
      </c>
      <c r="O47" s="156"/>
      <c r="P47" s="157" t="s">
        <v>62</v>
      </c>
      <c r="Q47" s="156"/>
      <c r="R47" s="156"/>
    </row>
    <row r="48" spans="1:19" s="85" customFormat="1" hidden="1" x14ac:dyDescent="0.25">
      <c r="A48" s="332"/>
      <c r="B48" s="147" t="s">
        <v>76</v>
      </c>
      <c r="C48" s="149"/>
      <c r="D48" s="149"/>
      <c r="E48" s="149"/>
      <c r="F48" s="149"/>
      <c r="G48" s="149" t="s">
        <v>62</v>
      </c>
      <c r="H48" s="149"/>
      <c r="I48" s="149" t="s">
        <v>62</v>
      </c>
      <c r="J48" s="149"/>
      <c r="K48" s="149"/>
      <c r="L48" s="149" t="s">
        <v>62</v>
      </c>
      <c r="M48" s="150"/>
      <c r="N48" s="150"/>
      <c r="O48" s="157" t="s">
        <v>62</v>
      </c>
      <c r="P48" s="157" t="s">
        <v>62</v>
      </c>
      <c r="Q48" s="157" t="s">
        <v>62</v>
      </c>
      <c r="R48" s="157" t="s">
        <v>62</v>
      </c>
      <c r="S48" s="56"/>
    </row>
    <row r="49" spans="1:19" s="85" customFormat="1" ht="65.45" hidden="1" customHeight="1" x14ac:dyDescent="0.2">
      <c r="A49" s="332"/>
      <c r="B49" s="148" t="s">
        <v>192</v>
      </c>
      <c r="C49" s="149"/>
      <c r="D49" s="149" t="s">
        <v>62</v>
      </c>
      <c r="E49" s="149"/>
      <c r="F49" s="149"/>
      <c r="G49" s="149">
        <f t="shared" ref="G49:K49" si="26">G46</f>
        <v>0</v>
      </c>
      <c r="H49" s="149">
        <f t="shared" si="26"/>
        <v>0</v>
      </c>
      <c r="I49" s="149">
        <f t="shared" si="26"/>
        <v>0</v>
      </c>
      <c r="J49" s="149">
        <f t="shared" si="26"/>
        <v>0</v>
      </c>
      <c r="K49" s="149">
        <f t="shared" si="26"/>
        <v>0</v>
      </c>
      <c r="L49" s="149" t="s">
        <v>62</v>
      </c>
      <c r="M49" s="150">
        <v>46022</v>
      </c>
      <c r="N49" s="150">
        <v>46022</v>
      </c>
      <c r="O49" s="156"/>
      <c r="P49" s="157" t="s">
        <v>62</v>
      </c>
      <c r="Q49" s="156"/>
      <c r="R49" s="156"/>
    </row>
    <row r="50" spans="1:19" s="85" customFormat="1" ht="15" hidden="1" customHeight="1" x14ac:dyDescent="0.2">
      <c r="A50" s="332"/>
      <c r="B50" s="147" t="s">
        <v>193</v>
      </c>
      <c r="C50" s="149"/>
      <c r="D50" s="149"/>
      <c r="E50" s="149"/>
      <c r="F50" s="149"/>
      <c r="G50" s="149" t="s">
        <v>62</v>
      </c>
      <c r="H50" s="149"/>
      <c r="I50" s="149" t="s">
        <v>62</v>
      </c>
      <c r="J50" s="149"/>
      <c r="K50" s="149"/>
      <c r="L50" s="149" t="s">
        <v>62</v>
      </c>
      <c r="M50" s="150"/>
      <c r="N50" s="150"/>
      <c r="O50" s="157" t="s">
        <v>62</v>
      </c>
      <c r="P50" s="157" t="s">
        <v>62</v>
      </c>
      <c r="Q50" s="157" t="s">
        <v>62</v>
      </c>
      <c r="R50" s="157" t="s">
        <v>62</v>
      </c>
    </row>
    <row r="51" spans="1:19" s="85" customFormat="1" ht="38.65" hidden="1" customHeight="1" x14ac:dyDescent="0.25">
      <c r="A51" s="332"/>
      <c r="B51" s="148" t="s">
        <v>330</v>
      </c>
      <c r="C51" s="149"/>
      <c r="D51" s="149" t="s">
        <v>62</v>
      </c>
      <c r="E51" s="149"/>
      <c r="F51" s="149"/>
      <c r="G51" s="149">
        <f t="shared" ref="G51:K51" si="27">G46</f>
        <v>0</v>
      </c>
      <c r="H51" s="149">
        <f t="shared" si="27"/>
        <v>0</v>
      </c>
      <c r="I51" s="149">
        <f t="shared" si="27"/>
        <v>0</v>
      </c>
      <c r="J51" s="149">
        <f t="shared" si="27"/>
        <v>0</v>
      </c>
      <c r="K51" s="149">
        <f t="shared" si="27"/>
        <v>0</v>
      </c>
      <c r="L51" s="149" t="s">
        <v>62</v>
      </c>
      <c r="M51" s="150">
        <v>46022</v>
      </c>
      <c r="N51" s="150">
        <v>46022</v>
      </c>
      <c r="O51" s="156"/>
      <c r="P51" s="157" t="s">
        <v>62</v>
      </c>
      <c r="Q51" s="156"/>
      <c r="R51" s="156"/>
      <c r="S51" s="56"/>
    </row>
    <row r="52" spans="1:19" s="85" customFormat="1" ht="21" hidden="1" customHeight="1" x14ac:dyDescent="0.2">
      <c r="A52" s="332"/>
      <c r="B52" s="147" t="s">
        <v>71</v>
      </c>
      <c r="C52" s="149"/>
      <c r="D52" s="149"/>
      <c r="E52" s="149"/>
      <c r="F52" s="149"/>
      <c r="G52" s="149" t="s">
        <v>62</v>
      </c>
      <c r="H52" s="149"/>
      <c r="I52" s="149" t="s">
        <v>62</v>
      </c>
      <c r="J52" s="149"/>
      <c r="K52" s="149"/>
      <c r="L52" s="149" t="s">
        <v>62</v>
      </c>
      <c r="M52" s="150"/>
      <c r="N52" s="150"/>
      <c r="O52" s="157" t="s">
        <v>62</v>
      </c>
      <c r="P52" s="157" t="s">
        <v>62</v>
      </c>
      <c r="Q52" s="157" t="s">
        <v>62</v>
      </c>
      <c r="R52" s="157" t="s">
        <v>62</v>
      </c>
    </row>
    <row r="53" spans="1:19" s="85" customFormat="1" ht="21" hidden="1" customHeight="1" x14ac:dyDescent="0.2">
      <c r="A53" s="333"/>
      <c r="B53" s="148" t="s">
        <v>72</v>
      </c>
      <c r="C53" s="149"/>
      <c r="D53" s="149" t="s">
        <v>62</v>
      </c>
      <c r="E53" s="149"/>
      <c r="F53" s="149"/>
      <c r="G53" s="149">
        <f t="shared" ref="G53:K53" si="28">G46</f>
        <v>0</v>
      </c>
      <c r="H53" s="149">
        <f t="shared" si="28"/>
        <v>0</v>
      </c>
      <c r="I53" s="149">
        <f t="shared" si="28"/>
        <v>0</v>
      </c>
      <c r="J53" s="149">
        <f t="shared" si="28"/>
        <v>0</v>
      </c>
      <c r="K53" s="149">
        <f t="shared" si="28"/>
        <v>0</v>
      </c>
      <c r="L53" s="149" t="s">
        <v>62</v>
      </c>
      <c r="M53" s="150">
        <v>46022</v>
      </c>
      <c r="N53" s="150">
        <v>46022</v>
      </c>
      <c r="O53" s="156"/>
      <c r="P53" s="157" t="s">
        <v>62</v>
      </c>
      <c r="Q53" s="156"/>
      <c r="R53" s="156"/>
    </row>
    <row r="54" spans="1:19" s="56" customFormat="1" ht="74.45" customHeight="1" x14ac:dyDescent="0.25">
      <c r="A54" s="331" t="s">
        <v>165</v>
      </c>
      <c r="B54" s="137" t="s">
        <v>349</v>
      </c>
      <c r="C54" s="142" t="s">
        <v>191</v>
      </c>
      <c r="D54" s="141" t="s">
        <v>333</v>
      </c>
      <c r="E54" s="141" t="s">
        <v>320</v>
      </c>
      <c r="F54" s="142">
        <v>642</v>
      </c>
      <c r="G54" s="142">
        <v>1</v>
      </c>
      <c r="H54" s="142">
        <v>1</v>
      </c>
      <c r="I54" s="142">
        <v>1</v>
      </c>
      <c r="J54" s="142">
        <v>1</v>
      </c>
      <c r="K54" s="142">
        <f t="shared" ref="K54" si="29">G54</f>
        <v>1</v>
      </c>
      <c r="L54" s="142"/>
      <c r="M54" s="142" t="s">
        <v>62</v>
      </c>
      <c r="N54" s="142" t="s">
        <v>62</v>
      </c>
      <c r="O54" s="156">
        <v>313456.36</v>
      </c>
      <c r="P54" s="156"/>
      <c r="Q54" s="156">
        <v>234420.92</v>
      </c>
      <c r="R54" s="156">
        <v>234420.92</v>
      </c>
    </row>
    <row r="55" spans="1:19" s="85" customFormat="1" ht="15.75" x14ac:dyDescent="0.2">
      <c r="A55" s="332"/>
      <c r="B55" s="146" t="s">
        <v>70</v>
      </c>
      <c r="C55" s="149"/>
      <c r="D55" s="149" t="s">
        <v>62</v>
      </c>
      <c r="E55" s="149"/>
      <c r="F55" s="149"/>
      <c r="G55" s="149">
        <f t="shared" ref="G55:K55" si="30">G54</f>
        <v>1</v>
      </c>
      <c r="H55" s="149">
        <f t="shared" si="30"/>
        <v>1</v>
      </c>
      <c r="I55" s="149">
        <f t="shared" si="30"/>
        <v>1</v>
      </c>
      <c r="J55" s="149">
        <f t="shared" si="30"/>
        <v>1</v>
      </c>
      <c r="K55" s="149">
        <f t="shared" si="30"/>
        <v>1</v>
      </c>
      <c r="L55" s="149" t="s">
        <v>62</v>
      </c>
      <c r="M55" s="150">
        <v>46022</v>
      </c>
      <c r="N55" s="150">
        <v>46022</v>
      </c>
      <c r="O55" s="156"/>
      <c r="P55" s="157" t="s">
        <v>62</v>
      </c>
      <c r="Q55" s="156"/>
      <c r="R55" s="156"/>
    </row>
    <row r="56" spans="1:19" s="85" customFormat="1" ht="14.25" x14ac:dyDescent="0.2">
      <c r="A56" s="332"/>
      <c r="B56" s="147" t="s">
        <v>76</v>
      </c>
      <c r="C56" s="149"/>
      <c r="D56" s="149"/>
      <c r="E56" s="149"/>
      <c r="F56" s="149"/>
      <c r="G56" s="149" t="s">
        <v>62</v>
      </c>
      <c r="H56" s="149"/>
      <c r="I56" s="149" t="s">
        <v>62</v>
      </c>
      <c r="J56" s="149"/>
      <c r="K56" s="149"/>
      <c r="L56" s="149" t="s">
        <v>62</v>
      </c>
      <c r="M56" s="150"/>
      <c r="N56" s="150"/>
      <c r="O56" s="157" t="s">
        <v>62</v>
      </c>
      <c r="P56" s="157" t="s">
        <v>62</v>
      </c>
      <c r="Q56" s="157" t="s">
        <v>62</v>
      </c>
      <c r="R56" s="157" t="s">
        <v>62</v>
      </c>
    </row>
    <row r="57" spans="1:19" s="85" customFormat="1" ht="65.45" customHeight="1" x14ac:dyDescent="0.25">
      <c r="A57" s="332"/>
      <c r="B57" s="148" t="s">
        <v>192</v>
      </c>
      <c r="C57" s="149"/>
      <c r="D57" s="149" t="s">
        <v>62</v>
      </c>
      <c r="E57" s="149"/>
      <c r="F57" s="149"/>
      <c r="G57" s="149">
        <f t="shared" ref="G57:K57" si="31">G54</f>
        <v>1</v>
      </c>
      <c r="H57" s="149">
        <f t="shared" si="31"/>
        <v>1</v>
      </c>
      <c r="I57" s="149">
        <f t="shared" si="31"/>
        <v>1</v>
      </c>
      <c r="J57" s="149">
        <f t="shared" si="31"/>
        <v>1</v>
      </c>
      <c r="K57" s="149">
        <f t="shared" si="31"/>
        <v>1</v>
      </c>
      <c r="L57" s="149" t="s">
        <v>62</v>
      </c>
      <c r="M57" s="150">
        <v>46022</v>
      </c>
      <c r="N57" s="150">
        <v>46022</v>
      </c>
      <c r="O57" s="156"/>
      <c r="P57" s="157" t="s">
        <v>62</v>
      </c>
      <c r="Q57" s="156"/>
      <c r="R57" s="156"/>
      <c r="S57" s="56"/>
    </row>
    <row r="58" spans="1:19" s="85" customFormat="1" ht="15" customHeight="1" x14ac:dyDescent="0.2">
      <c r="A58" s="332"/>
      <c r="B58" s="147" t="s">
        <v>193</v>
      </c>
      <c r="C58" s="149"/>
      <c r="D58" s="149"/>
      <c r="E58" s="149"/>
      <c r="F58" s="149"/>
      <c r="G58" s="149" t="s">
        <v>62</v>
      </c>
      <c r="H58" s="149"/>
      <c r="I58" s="149" t="s">
        <v>62</v>
      </c>
      <c r="J58" s="149"/>
      <c r="K58" s="149"/>
      <c r="L58" s="149" t="s">
        <v>62</v>
      </c>
      <c r="M58" s="150"/>
      <c r="N58" s="150"/>
      <c r="O58" s="157" t="s">
        <v>62</v>
      </c>
      <c r="P58" s="157" t="s">
        <v>62</v>
      </c>
      <c r="Q58" s="157" t="s">
        <v>62</v>
      </c>
      <c r="R58" s="157" t="s">
        <v>62</v>
      </c>
    </row>
    <row r="59" spans="1:19" s="85" customFormat="1" ht="38.65" customHeight="1" x14ac:dyDescent="0.2">
      <c r="A59" s="332"/>
      <c r="B59" s="148" t="s">
        <v>330</v>
      </c>
      <c r="C59" s="149"/>
      <c r="D59" s="149" t="s">
        <v>62</v>
      </c>
      <c r="E59" s="149"/>
      <c r="F59" s="149"/>
      <c r="G59" s="149">
        <f t="shared" ref="G59:K59" si="32">G54</f>
        <v>1</v>
      </c>
      <c r="H59" s="149">
        <f t="shared" si="32"/>
        <v>1</v>
      </c>
      <c r="I59" s="149">
        <f t="shared" si="32"/>
        <v>1</v>
      </c>
      <c r="J59" s="149">
        <f t="shared" si="32"/>
        <v>1</v>
      </c>
      <c r="K59" s="149">
        <f t="shared" si="32"/>
        <v>1</v>
      </c>
      <c r="L59" s="149" t="s">
        <v>62</v>
      </c>
      <c r="M59" s="150">
        <v>46022</v>
      </c>
      <c r="N59" s="150">
        <v>46022</v>
      </c>
      <c r="O59" s="156"/>
      <c r="P59" s="157" t="s">
        <v>62</v>
      </c>
      <c r="Q59" s="156"/>
      <c r="R59" s="156"/>
    </row>
    <row r="60" spans="1:19" s="85" customFormat="1" ht="21" customHeight="1" x14ac:dyDescent="0.25">
      <c r="A60" s="332"/>
      <c r="B60" s="147" t="s">
        <v>71</v>
      </c>
      <c r="C60" s="149"/>
      <c r="D60" s="149"/>
      <c r="E60" s="149"/>
      <c r="F60" s="149"/>
      <c r="G60" s="149" t="s">
        <v>62</v>
      </c>
      <c r="H60" s="149"/>
      <c r="I60" s="149" t="s">
        <v>62</v>
      </c>
      <c r="J60" s="149"/>
      <c r="K60" s="149"/>
      <c r="L60" s="149" t="s">
        <v>62</v>
      </c>
      <c r="M60" s="150"/>
      <c r="N60" s="150"/>
      <c r="O60" s="157" t="s">
        <v>62</v>
      </c>
      <c r="P60" s="157" t="s">
        <v>62</v>
      </c>
      <c r="Q60" s="157" t="s">
        <v>62</v>
      </c>
      <c r="R60" s="157" t="s">
        <v>62</v>
      </c>
      <c r="S60" s="56"/>
    </row>
    <row r="61" spans="1:19" s="85" customFormat="1" ht="21" customHeight="1" x14ac:dyDescent="0.2">
      <c r="A61" s="333"/>
      <c r="B61" s="148" t="s">
        <v>72</v>
      </c>
      <c r="C61" s="149"/>
      <c r="D61" s="149" t="s">
        <v>62</v>
      </c>
      <c r="E61" s="149"/>
      <c r="F61" s="149"/>
      <c r="G61" s="149">
        <f t="shared" ref="G61:K61" si="33">G54</f>
        <v>1</v>
      </c>
      <c r="H61" s="149">
        <f t="shared" si="33"/>
        <v>1</v>
      </c>
      <c r="I61" s="149">
        <f t="shared" si="33"/>
        <v>1</v>
      </c>
      <c r="J61" s="149">
        <f t="shared" si="33"/>
        <v>1</v>
      </c>
      <c r="K61" s="149">
        <f t="shared" si="33"/>
        <v>1</v>
      </c>
      <c r="L61" s="149" t="s">
        <v>62</v>
      </c>
      <c r="M61" s="150">
        <v>46022</v>
      </c>
      <c r="N61" s="150">
        <v>46022</v>
      </c>
      <c r="O61" s="156"/>
      <c r="P61" s="157" t="s">
        <v>62</v>
      </c>
      <c r="Q61" s="156"/>
      <c r="R61" s="156"/>
    </row>
    <row r="62" spans="1:19" s="56" customFormat="1" ht="74.45" hidden="1" customHeight="1" x14ac:dyDescent="0.25">
      <c r="A62" s="331" t="s">
        <v>164</v>
      </c>
      <c r="B62" s="137" t="s">
        <v>349</v>
      </c>
      <c r="C62" s="142" t="s">
        <v>191</v>
      </c>
      <c r="D62" s="141" t="s">
        <v>333</v>
      </c>
      <c r="E62" s="141" t="s">
        <v>320</v>
      </c>
      <c r="F62" s="142">
        <v>642</v>
      </c>
      <c r="G62" s="142"/>
      <c r="H62" s="142"/>
      <c r="I62" s="142"/>
      <c r="J62" s="142"/>
      <c r="K62" s="142">
        <f t="shared" ref="K62" si="34">G62</f>
        <v>0</v>
      </c>
      <c r="L62" s="142"/>
      <c r="M62" s="142" t="s">
        <v>62</v>
      </c>
      <c r="N62" s="142" t="s">
        <v>62</v>
      </c>
      <c r="O62" s="156"/>
      <c r="P62" s="156"/>
      <c r="Q62" s="156"/>
      <c r="R62" s="156"/>
      <c r="S62" s="85"/>
    </row>
    <row r="63" spans="1:19" s="85" customFormat="1" ht="15.75" hidden="1" x14ac:dyDescent="0.25">
      <c r="A63" s="332"/>
      <c r="B63" s="146" t="s">
        <v>70</v>
      </c>
      <c r="C63" s="149"/>
      <c r="D63" s="149" t="s">
        <v>62</v>
      </c>
      <c r="E63" s="149"/>
      <c r="F63" s="149"/>
      <c r="G63" s="149">
        <f t="shared" ref="G63:K63" si="35">G62</f>
        <v>0</v>
      </c>
      <c r="H63" s="149">
        <f t="shared" si="35"/>
        <v>0</v>
      </c>
      <c r="I63" s="149">
        <f t="shared" si="35"/>
        <v>0</v>
      </c>
      <c r="J63" s="149">
        <f t="shared" si="35"/>
        <v>0</v>
      </c>
      <c r="K63" s="149">
        <f t="shared" si="35"/>
        <v>0</v>
      </c>
      <c r="L63" s="149" t="s">
        <v>62</v>
      </c>
      <c r="M63" s="150">
        <v>46022</v>
      </c>
      <c r="N63" s="150">
        <v>46022</v>
      </c>
      <c r="O63" s="156"/>
      <c r="P63" s="157" t="s">
        <v>62</v>
      </c>
      <c r="Q63" s="156"/>
      <c r="R63" s="156"/>
      <c r="S63" s="56"/>
    </row>
    <row r="64" spans="1:19" s="85" customFormat="1" ht="14.25" hidden="1" x14ac:dyDescent="0.2">
      <c r="A64" s="332"/>
      <c r="B64" s="147" t="s">
        <v>76</v>
      </c>
      <c r="C64" s="149"/>
      <c r="D64" s="149"/>
      <c r="E64" s="149"/>
      <c r="F64" s="149"/>
      <c r="G64" s="149" t="s">
        <v>62</v>
      </c>
      <c r="H64" s="149"/>
      <c r="I64" s="149" t="s">
        <v>62</v>
      </c>
      <c r="J64" s="149"/>
      <c r="K64" s="149"/>
      <c r="L64" s="149" t="s">
        <v>62</v>
      </c>
      <c r="M64" s="150"/>
      <c r="N64" s="150"/>
      <c r="O64" s="157" t="s">
        <v>62</v>
      </c>
      <c r="P64" s="157" t="s">
        <v>62</v>
      </c>
      <c r="Q64" s="157" t="s">
        <v>62</v>
      </c>
      <c r="R64" s="157" t="s">
        <v>62</v>
      </c>
    </row>
    <row r="65" spans="1:19" s="85" customFormat="1" ht="65.45" hidden="1" customHeight="1" x14ac:dyDescent="0.2">
      <c r="A65" s="332"/>
      <c r="B65" s="148" t="s">
        <v>192</v>
      </c>
      <c r="C65" s="149"/>
      <c r="D65" s="149" t="s">
        <v>62</v>
      </c>
      <c r="E65" s="149"/>
      <c r="F65" s="149"/>
      <c r="G65" s="149">
        <f t="shared" ref="G65:K65" si="36">G62</f>
        <v>0</v>
      </c>
      <c r="H65" s="149">
        <f t="shared" si="36"/>
        <v>0</v>
      </c>
      <c r="I65" s="149">
        <f t="shared" si="36"/>
        <v>0</v>
      </c>
      <c r="J65" s="149">
        <f t="shared" si="36"/>
        <v>0</v>
      </c>
      <c r="K65" s="149">
        <f t="shared" si="36"/>
        <v>0</v>
      </c>
      <c r="L65" s="149" t="s">
        <v>62</v>
      </c>
      <c r="M65" s="150">
        <v>46022</v>
      </c>
      <c r="N65" s="150">
        <v>46022</v>
      </c>
      <c r="O65" s="156"/>
      <c r="P65" s="157" t="s">
        <v>62</v>
      </c>
      <c r="Q65" s="156"/>
      <c r="R65" s="156"/>
    </row>
    <row r="66" spans="1:19" s="85" customFormat="1" ht="15" hidden="1" customHeight="1" x14ac:dyDescent="0.25">
      <c r="A66" s="332"/>
      <c r="B66" s="147" t="s">
        <v>193</v>
      </c>
      <c r="C66" s="149"/>
      <c r="D66" s="149"/>
      <c r="E66" s="149"/>
      <c r="F66" s="149"/>
      <c r="G66" s="149" t="s">
        <v>62</v>
      </c>
      <c r="H66" s="149"/>
      <c r="I66" s="149" t="s">
        <v>62</v>
      </c>
      <c r="J66" s="149"/>
      <c r="K66" s="149"/>
      <c r="L66" s="149" t="s">
        <v>62</v>
      </c>
      <c r="M66" s="150"/>
      <c r="N66" s="150"/>
      <c r="O66" s="157" t="s">
        <v>62</v>
      </c>
      <c r="P66" s="157" t="s">
        <v>62</v>
      </c>
      <c r="Q66" s="157" t="s">
        <v>62</v>
      </c>
      <c r="R66" s="157" t="s">
        <v>62</v>
      </c>
      <c r="S66" s="56"/>
    </row>
    <row r="67" spans="1:19" s="85" customFormat="1" ht="38.65" hidden="1" customHeight="1" x14ac:dyDescent="0.2">
      <c r="A67" s="332"/>
      <c r="B67" s="148" t="s">
        <v>330</v>
      </c>
      <c r="C67" s="149"/>
      <c r="D67" s="149" t="s">
        <v>62</v>
      </c>
      <c r="E67" s="149"/>
      <c r="F67" s="149"/>
      <c r="G67" s="149">
        <f t="shared" ref="G67:K67" si="37">G62</f>
        <v>0</v>
      </c>
      <c r="H67" s="149">
        <f t="shared" si="37"/>
        <v>0</v>
      </c>
      <c r="I67" s="149">
        <f t="shared" si="37"/>
        <v>0</v>
      </c>
      <c r="J67" s="149">
        <f t="shared" si="37"/>
        <v>0</v>
      </c>
      <c r="K67" s="149">
        <f t="shared" si="37"/>
        <v>0</v>
      </c>
      <c r="L67" s="149" t="s">
        <v>62</v>
      </c>
      <c r="M67" s="150">
        <v>46022</v>
      </c>
      <c r="N67" s="150">
        <v>46022</v>
      </c>
      <c r="O67" s="156"/>
      <c r="P67" s="157" t="s">
        <v>62</v>
      </c>
      <c r="Q67" s="156"/>
      <c r="R67" s="156"/>
    </row>
    <row r="68" spans="1:19" s="85" customFormat="1" ht="21" hidden="1" customHeight="1" x14ac:dyDescent="0.2">
      <c r="A68" s="332"/>
      <c r="B68" s="147" t="s">
        <v>71</v>
      </c>
      <c r="C68" s="149"/>
      <c r="D68" s="149"/>
      <c r="E68" s="149"/>
      <c r="F68" s="149"/>
      <c r="G68" s="149" t="s">
        <v>62</v>
      </c>
      <c r="H68" s="149"/>
      <c r="I68" s="149" t="s">
        <v>62</v>
      </c>
      <c r="J68" s="149"/>
      <c r="K68" s="149"/>
      <c r="L68" s="149" t="s">
        <v>62</v>
      </c>
      <c r="M68" s="150"/>
      <c r="N68" s="150"/>
      <c r="O68" s="157" t="s">
        <v>62</v>
      </c>
      <c r="P68" s="157" t="s">
        <v>62</v>
      </c>
      <c r="Q68" s="157" t="s">
        <v>62</v>
      </c>
      <c r="R68" s="157" t="s">
        <v>62</v>
      </c>
    </row>
    <row r="69" spans="1:19" s="85" customFormat="1" ht="21" hidden="1" customHeight="1" x14ac:dyDescent="0.25">
      <c r="A69" s="333"/>
      <c r="B69" s="148" t="s">
        <v>72</v>
      </c>
      <c r="C69" s="149"/>
      <c r="D69" s="149" t="s">
        <v>62</v>
      </c>
      <c r="E69" s="149"/>
      <c r="F69" s="149"/>
      <c r="G69" s="149">
        <f t="shared" ref="G69:K69" si="38">G62</f>
        <v>0</v>
      </c>
      <c r="H69" s="149">
        <f t="shared" si="38"/>
        <v>0</v>
      </c>
      <c r="I69" s="149">
        <f t="shared" si="38"/>
        <v>0</v>
      </c>
      <c r="J69" s="149">
        <f t="shared" si="38"/>
        <v>0</v>
      </c>
      <c r="K69" s="149">
        <f t="shared" si="38"/>
        <v>0</v>
      </c>
      <c r="L69" s="149" t="s">
        <v>62</v>
      </c>
      <c r="M69" s="150">
        <v>46022</v>
      </c>
      <c r="N69" s="150">
        <v>46022</v>
      </c>
      <c r="O69" s="156"/>
      <c r="P69" s="157" t="s">
        <v>62</v>
      </c>
      <c r="Q69" s="156"/>
      <c r="R69" s="156"/>
      <c r="S69" s="56"/>
    </row>
    <row r="70" spans="1:19" s="56" customFormat="1" ht="74.45" customHeight="1" x14ac:dyDescent="0.25">
      <c r="A70" s="331" t="s">
        <v>163</v>
      </c>
      <c r="B70" s="137" t="s">
        <v>349</v>
      </c>
      <c r="C70" s="142" t="s">
        <v>191</v>
      </c>
      <c r="D70" s="141" t="s">
        <v>333</v>
      </c>
      <c r="E70" s="141" t="s">
        <v>320</v>
      </c>
      <c r="F70" s="142">
        <v>642</v>
      </c>
      <c r="G70" s="142">
        <v>1</v>
      </c>
      <c r="H70" s="142">
        <v>1</v>
      </c>
      <c r="I70" s="142">
        <v>1</v>
      </c>
      <c r="J70" s="142">
        <v>1</v>
      </c>
      <c r="K70" s="142">
        <f t="shared" ref="K70" si="39">G70</f>
        <v>1</v>
      </c>
      <c r="L70" s="142"/>
      <c r="M70" s="142" t="s">
        <v>62</v>
      </c>
      <c r="N70" s="142" t="s">
        <v>62</v>
      </c>
      <c r="O70" s="156">
        <v>632982.38</v>
      </c>
      <c r="P70" s="156"/>
      <c r="Q70" s="156">
        <v>494370.03</v>
      </c>
      <c r="R70" s="156">
        <v>494370.03</v>
      </c>
      <c r="S70" s="85"/>
    </row>
    <row r="71" spans="1:19" s="85" customFormat="1" ht="15.75" x14ac:dyDescent="0.2">
      <c r="A71" s="332"/>
      <c r="B71" s="146" t="s">
        <v>70</v>
      </c>
      <c r="C71" s="149"/>
      <c r="D71" s="149" t="s">
        <v>62</v>
      </c>
      <c r="E71" s="149"/>
      <c r="F71" s="149"/>
      <c r="G71" s="149">
        <f t="shared" ref="G71:K71" si="40">G70</f>
        <v>1</v>
      </c>
      <c r="H71" s="149">
        <f t="shared" si="40"/>
        <v>1</v>
      </c>
      <c r="I71" s="149">
        <f t="shared" si="40"/>
        <v>1</v>
      </c>
      <c r="J71" s="149">
        <f t="shared" si="40"/>
        <v>1</v>
      </c>
      <c r="K71" s="149">
        <f t="shared" si="40"/>
        <v>1</v>
      </c>
      <c r="L71" s="149" t="s">
        <v>62</v>
      </c>
      <c r="M71" s="150">
        <v>46022</v>
      </c>
      <c r="N71" s="150">
        <v>46022</v>
      </c>
      <c r="O71" s="156"/>
      <c r="P71" s="157" t="s">
        <v>62</v>
      </c>
      <c r="Q71" s="156"/>
      <c r="R71" s="156"/>
    </row>
    <row r="72" spans="1:19" s="85" customFormat="1" x14ac:dyDescent="0.25">
      <c r="A72" s="332"/>
      <c r="B72" s="147" t="s">
        <v>76</v>
      </c>
      <c r="C72" s="149"/>
      <c r="D72" s="149"/>
      <c r="E72" s="149"/>
      <c r="F72" s="149"/>
      <c r="G72" s="149" t="s">
        <v>62</v>
      </c>
      <c r="H72" s="149"/>
      <c r="I72" s="149" t="s">
        <v>62</v>
      </c>
      <c r="J72" s="149"/>
      <c r="K72" s="149"/>
      <c r="L72" s="149" t="s">
        <v>62</v>
      </c>
      <c r="M72" s="150"/>
      <c r="N72" s="150"/>
      <c r="O72" s="157" t="s">
        <v>62</v>
      </c>
      <c r="P72" s="157" t="s">
        <v>62</v>
      </c>
      <c r="Q72" s="157" t="s">
        <v>62</v>
      </c>
      <c r="R72" s="157" t="s">
        <v>62</v>
      </c>
      <c r="S72" s="56"/>
    </row>
    <row r="73" spans="1:19" s="85" customFormat="1" ht="65.45" customHeight="1" x14ac:dyDescent="0.2">
      <c r="A73" s="332"/>
      <c r="B73" s="148" t="s">
        <v>192</v>
      </c>
      <c r="C73" s="149"/>
      <c r="D73" s="149" t="s">
        <v>62</v>
      </c>
      <c r="E73" s="149"/>
      <c r="F73" s="149"/>
      <c r="G73" s="149">
        <f t="shared" ref="G73:K73" si="41">G70</f>
        <v>1</v>
      </c>
      <c r="H73" s="149">
        <f t="shared" si="41"/>
        <v>1</v>
      </c>
      <c r="I73" s="149">
        <f t="shared" si="41"/>
        <v>1</v>
      </c>
      <c r="J73" s="149">
        <f t="shared" si="41"/>
        <v>1</v>
      </c>
      <c r="K73" s="149">
        <f t="shared" si="41"/>
        <v>1</v>
      </c>
      <c r="L73" s="149" t="s">
        <v>62</v>
      </c>
      <c r="M73" s="150">
        <v>46022</v>
      </c>
      <c r="N73" s="150">
        <v>46022</v>
      </c>
      <c r="O73" s="156"/>
      <c r="P73" s="157" t="s">
        <v>62</v>
      </c>
      <c r="Q73" s="156"/>
      <c r="R73" s="156"/>
    </row>
    <row r="74" spans="1:19" s="85" customFormat="1" ht="15" customHeight="1" x14ac:dyDescent="0.2">
      <c r="A74" s="332"/>
      <c r="B74" s="147" t="s">
        <v>193</v>
      </c>
      <c r="C74" s="149"/>
      <c r="D74" s="149"/>
      <c r="E74" s="149"/>
      <c r="F74" s="149"/>
      <c r="G74" s="149" t="s">
        <v>62</v>
      </c>
      <c r="H74" s="149"/>
      <c r="I74" s="149" t="s">
        <v>62</v>
      </c>
      <c r="J74" s="149"/>
      <c r="K74" s="149"/>
      <c r="L74" s="149" t="s">
        <v>62</v>
      </c>
      <c r="M74" s="150"/>
      <c r="N74" s="150"/>
      <c r="O74" s="157" t="s">
        <v>62</v>
      </c>
      <c r="P74" s="157" t="s">
        <v>62</v>
      </c>
      <c r="Q74" s="157" t="s">
        <v>62</v>
      </c>
      <c r="R74" s="157" t="s">
        <v>62</v>
      </c>
    </row>
    <row r="75" spans="1:19" s="85" customFormat="1" ht="38.65" customHeight="1" x14ac:dyDescent="0.25">
      <c r="A75" s="332"/>
      <c r="B75" s="148" t="s">
        <v>330</v>
      </c>
      <c r="C75" s="149"/>
      <c r="D75" s="149" t="s">
        <v>62</v>
      </c>
      <c r="E75" s="149"/>
      <c r="F75" s="149"/>
      <c r="G75" s="149">
        <f t="shared" ref="G75:K75" si="42">G70</f>
        <v>1</v>
      </c>
      <c r="H75" s="149">
        <f t="shared" si="42"/>
        <v>1</v>
      </c>
      <c r="I75" s="149">
        <f t="shared" si="42"/>
        <v>1</v>
      </c>
      <c r="J75" s="149">
        <f t="shared" si="42"/>
        <v>1</v>
      </c>
      <c r="K75" s="149">
        <f t="shared" si="42"/>
        <v>1</v>
      </c>
      <c r="L75" s="149" t="s">
        <v>62</v>
      </c>
      <c r="M75" s="150">
        <v>46022</v>
      </c>
      <c r="N75" s="150">
        <v>46022</v>
      </c>
      <c r="O75" s="156"/>
      <c r="P75" s="157" t="s">
        <v>62</v>
      </c>
      <c r="Q75" s="156"/>
      <c r="R75" s="156"/>
      <c r="S75" s="56"/>
    </row>
    <row r="76" spans="1:19" s="85" customFormat="1" ht="21" customHeight="1" x14ac:dyDescent="0.2">
      <c r="A76" s="332"/>
      <c r="B76" s="147" t="s">
        <v>71</v>
      </c>
      <c r="C76" s="149"/>
      <c r="D76" s="149"/>
      <c r="E76" s="149"/>
      <c r="F76" s="149"/>
      <c r="G76" s="149" t="s">
        <v>62</v>
      </c>
      <c r="H76" s="149"/>
      <c r="I76" s="149" t="s">
        <v>62</v>
      </c>
      <c r="J76" s="149"/>
      <c r="K76" s="149"/>
      <c r="L76" s="149" t="s">
        <v>62</v>
      </c>
      <c r="M76" s="150"/>
      <c r="N76" s="150"/>
      <c r="O76" s="157" t="s">
        <v>62</v>
      </c>
      <c r="P76" s="157" t="s">
        <v>62</v>
      </c>
      <c r="Q76" s="157" t="s">
        <v>62</v>
      </c>
      <c r="R76" s="157" t="s">
        <v>62</v>
      </c>
    </row>
    <row r="77" spans="1:19" s="85" customFormat="1" ht="21" customHeight="1" x14ac:dyDescent="0.2">
      <c r="A77" s="333"/>
      <c r="B77" s="148" t="s">
        <v>72</v>
      </c>
      <c r="C77" s="149"/>
      <c r="D77" s="149" t="s">
        <v>62</v>
      </c>
      <c r="E77" s="149"/>
      <c r="F77" s="149"/>
      <c r="G77" s="149">
        <f t="shared" ref="G77:K77" si="43">G70</f>
        <v>1</v>
      </c>
      <c r="H77" s="149">
        <f t="shared" si="43"/>
        <v>1</v>
      </c>
      <c r="I77" s="149">
        <f t="shared" si="43"/>
        <v>1</v>
      </c>
      <c r="J77" s="149">
        <f t="shared" si="43"/>
        <v>1</v>
      </c>
      <c r="K77" s="149">
        <f t="shared" si="43"/>
        <v>1</v>
      </c>
      <c r="L77" s="149" t="s">
        <v>62</v>
      </c>
      <c r="M77" s="150">
        <v>46022</v>
      </c>
      <c r="N77" s="150">
        <v>46022</v>
      </c>
      <c r="O77" s="156"/>
      <c r="P77" s="157" t="s">
        <v>62</v>
      </c>
      <c r="Q77" s="156"/>
      <c r="R77" s="156"/>
    </row>
    <row r="78" spans="1:19" s="56" customFormat="1" ht="74.45" hidden="1" customHeight="1" x14ac:dyDescent="0.25">
      <c r="A78" s="331" t="s">
        <v>162</v>
      </c>
      <c r="B78" s="137" t="s">
        <v>349</v>
      </c>
      <c r="C78" s="142" t="s">
        <v>191</v>
      </c>
      <c r="D78" s="141" t="s">
        <v>333</v>
      </c>
      <c r="E78" s="141" t="s">
        <v>320</v>
      </c>
      <c r="F78" s="142">
        <v>642</v>
      </c>
      <c r="G78" s="142"/>
      <c r="H78" s="142"/>
      <c r="I78" s="142"/>
      <c r="J78" s="142"/>
      <c r="K78" s="142">
        <f t="shared" ref="K78" si="44">G78</f>
        <v>0</v>
      </c>
      <c r="L78" s="142"/>
      <c r="M78" s="142" t="s">
        <v>62</v>
      </c>
      <c r="N78" s="142" t="s">
        <v>62</v>
      </c>
      <c r="O78" s="156"/>
      <c r="P78" s="156"/>
      <c r="Q78" s="156"/>
      <c r="R78" s="156"/>
    </row>
    <row r="79" spans="1:19" s="85" customFormat="1" ht="15.75" hidden="1" x14ac:dyDescent="0.2">
      <c r="A79" s="332"/>
      <c r="B79" s="146" t="s">
        <v>70</v>
      </c>
      <c r="C79" s="149"/>
      <c r="D79" s="149" t="s">
        <v>62</v>
      </c>
      <c r="E79" s="149"/>
      <c r="F79" s="149"/>
      <c r="G79" s="149">
        <f t="shared" ref="G79:K79" si="45">G78</f>
        <v>0</v>
      </c>
      <c r="H79" s="149">
        <f t="shared" si="45"/>
        <v>0</v>
      </c>
      <c r="I79" s="149">
        <f t="shared" si="45"/>
        <v>0</v>
      </c>
      <c r="J79" s="149">
        <f t="shared" si="45"/>
        <v>0</v>
      </c>
      <c r="K79" s="149">
        <f t="shared" si="45"/>
        <v>0</v>
      </c>
      <c r="L79" s="149" t="s">
        <v>62</v>
      </c>
      <c r="M79" s="150">
        <v>46022</v>
      </c>
      <c r="N79" s="150">
        <v>46022</v>
      </c>
      <c r="O79" s="156"/>
      <c r="P79" s="157" t="s">
        <v>62</v>
      </c>
      <c r="Q79" s="156"/>
      <c r="R79" s="156"/>
    </row>
    <row r="80" spans="1:19" s="85" customFormat="1" ht="14.25" hidden="1" x14ac:dyDescent="0.2">
      <c r="A80" s="332"/>
      <c r="B80" s="147" t="s">
        <v>76</v>
      </c>
      <c r="C80" s="149"/>
      <c r="D80" s="149"/>
      <c r="E80" s="149"/>
      <c r="F80" s="149"/>
      <c r="G80" s="149" t="s">
        <v>62</v>
      </c>
      <c r="H80" s="149"/>
      <c r="I80" s="149" t="s">
        <v>62</v>
      </c>
      <c r="J80" s="149"/>
      <c r="K80" s="149"/>
      <c r="L80" s="149" t="s">
        <v>62</v>
      </c>
      <c r="M80" s="150"/>
      <c r="N80" s="150"/>
      <c r="O80" s="157" t="s">
        <v>62</v>
      </c>
      <c r="P80" s="157" t="s">
        <v>62</v>
      </c>
      <c r="Q80" s="157" t="s">
        <v>62</v>
      </c>
      <c r="R80" s="157" t="s">
        <v>62</v>
      </c>
    </row>
    <row r="81" spans="1:19" s="85" customFormat="1" ht="65.45" hidden="1" customHeight="1" x14ac:dyDescent="0.25">
      <c r="A81" s="332"/>
      <c r="B81" s="148" t="s">
        <v>192</v>
      </c>
      <c r="C81" s="149"/>
      <c r="D81" s="149" t="s">
        <v>62</v>
      </c>
      <c r="E81" s="149"/>
      <c r="F81" s="149"/>
      <c r="G81" s="149">
        <f t="shared" ref="G81:K81" si="46">G78</f>
        <v>0</v>
      </c>
      <c r="H81" s="149">
        <f t="shared" si="46"/>
        <v>0</v>
      </c>
      <c r="I81" s="149">
        <f t="shared" si="46"/>
        <v>0</v>
      </c>
      <c r="J81" s="149">
        <f t="shared" si="46"/>
        <v>0</v>
      </c>
      <c r="K81" s="149">
        <f t="shared" si="46"/>
        <v>0</v>
      </c>
      <c r="L81" s="149" t="s">
        <v>62</v>
      </c>
      <c r="M81" s="150">
        <v>46022</v>
      </c>
      <c r="N81" s="150">
        <v>46022</v>
      </c>
      <c r="O81" s="156"/>
      <c r="P81" s="157" t="s">
        <v>62</v>
      </c>
      <c r="Q81" s="156"/>
      <c r="R81" s="156"/>
      <c r="S81" s="56"/>
    </row>
    <row r="82" spans="1:19" s="85" customFormat="1" ht="15" hidden="1" customHeight="1" x14ac:dyDescent="0.2">
      <c r="A82" s="332"/>
      <c r="B82" s="147" t="s">
        <v>193</v>
      </c>
      <c r="C82" s="149"/>
      <c r="D82" s="149"/>
      <c r="E82" s="149"/>
      <c r="F82" s="149"/>
      <c r="G82" s="149" t="s">
        <v>62</v>
      </c>
      <c r="H82" s="149"/>
      <c r="I82" s="149" t="s">
        <v>62</v>
      </c>
      <c r="J82" s="149"/>
      <c r="K82" s="149"/>
      <c r="L82" s="149" t="s">
        <v>62</v>
      </c>
      <c r="M82" s="150"/>
      <c r="N82" s="150"/>
      <c r="O82" s="157" t="s">
        <v>62</v>
      </c>
      <c r="P82" s="157" t="s">
        <v>62</v>
      </c>
      <c r="Q82" s="157" t="s">
        <v>62</v>
      </c>
      <c r="R82" s="157" t="s">
        <v>62</v>
      </c>
    </row>
    <row r="83" spans="1:19" s="85" customFormat="1" ht="38.65" hidden="1" customHeight="1" x14ac:dyDescent="0.2">
      <c r="A83" s="332"/>
      <c r="B83" s="148" t="s">
        <v>330</v>
      </c>
      <c r="C83" s="149"/>
      <c r="D83" s="149" t="s">
        <v>62</v>
      </c>
      <c r="E83" s="149"/>
      <c r="F83" s="149"/>
      <c r="G83" s="149">
        <f t="shared" ref="G83:K83" si="47">G78</f>
        <v>0</v>
      </c>
      <c r="H83" s="149">
        <f t="shared" si="47"/>
        <v>0</v>
      </c>
      <c r="I83" s="149">
        <f t="shared" si="47"/>
        <v>0</v>
      </c>
      <c r="J83" s="149">
        <f t="shared" si="47"/>
        <v>0</v>
      </c>
      <c r="K83" s="149">
        <f t="shared" si="47"/>
        <v>0</v>
      </c>
      <c r="L83" s="149" t="s">
        <v>62</v>
      </c>
      <c r="M83" s="150">
        <v>46022</v>
      </c>
      <c r="N83" s="150">
        <v>46022</v>
      </c>
      <c r="O83" s="156"/>
      <c r="P83" s="157" t="s">
        <v>62</v>
      </c>
      <c r="Q83" s="156"/>
      <c r="R83" s="156"/>
    </row>
    <row r="84" spans="1:19" s="85" customFormat="1" ht="21" hidden="1" customHeight="1" x14ac:dyDescent="0.25">
      <c r="A84" s="332"/>
      <c r="B84" s="147" t="s">
        <v>71</v>
      </c>
      <c r="C84" s="149"/>
      <c r="D84" s="149"/>
      <c r="E84" s="149"/>
      <c r="F84" s="149"/>
      <c r="G84" s="149" t="s">
        <v>62</v>
      </c>
      <c r="H84" s="149"/>
      <c r="I84" s="149" t="s">
        <v>62</v>
      </c>
      <c r="J84" s="149"/>
      <c r="K84" s="149"/>
      <c r="L84" s="149" t="s">
        <v>62</v>
      </c>
      <c r="M84" s="150"/>
      <c r="N84" s="150"/>
      <c r="O84" s="157" t="s">
        <v>62</v>
      </c>
      <c r="P84" s="157" t="s">
        <v>62</v>
      </c>
      <c r="Q84" s="157" t="s">
        <v>62</v>
      </c>
      <c r="R84" s="157" t="s">
        <v>62</v>
      </c>
      <c r="S84" s="56"/>
    </row>
    <row r="85" spans="1:19" s="85" customFormat="1" ht="21" hidden="1" customHeight="1" x14ac:dyDescent="0.2">
      <c r="A85" s="333"/>
      <c r="B85" s="148" t="s">
        <v>72</v>
      </c>
      <c r="C85" s="149"/>
      <c r="D85" s="149" t="s">
        <v>62</v>
      </c>
      <c r="E85" s="149"/>
      <c r="F85" s="149"/>
      <c r="G85" s="149">
        <f t="shared" ref="G85:K85" si="48">G78</f>
        <v>0</v>
      </c>
      <c r="H85" s="149">
        <f t="shared" si="48"/>
        <v>0</v>
      </c>
      <c r="I85" s="149">
        <f t="shared" si="48"/>
        <v>0</v>
      </c>
      <c r="J85" s="149">
        <f t="shared" si="48"/>
        <v>0</v>
      </c>
      <c r="K85" s="149">
        <f t="shared" si="48"/>
        <v>0</v>
      </c>
      <c r="L85" s="149" t="s">
        <v>62</v>
      </c>
      <c r="M85" s="150">
        <v>46022</v>
      </c>
      <c r="N85" s="150">
        <v>46022</v>
      </c>
      <c r="O85" s="156"/>
      <c r="P85" s="157" t="s">
        <v>62</v>
      </c>
      <c r="Q85" s="156"/>
      <c r="R85" s="156"/>
    </row>
    <row r="86" spans="1:19" s="56" customFormat="1" ht="74.45" hidden="1" customHeight="1" x14ac:dyDescent="0.25">
      <c r="A86" s="331" t="s">
        <v>161</v>
      </c>
      <c r="B86" s="137" t="s">
        <v>349</v>
      </c>
      <c r="C86" s="142" t="s">
        <v>191</v>
      </c>
      <c r="D86" s="141" t="s">
        <v>333</v>
      </c>
      <c r="E86" s="141" t="s">
        <v>320</v>
      </c>
      <c r="F86" s="142">
        <v>642</v>
      </c>
      <c r="G86" s="142"/>
      <c r="H86" s="142"/>
      <c r="I86" s="142"/>
      <c r="J86" s="142"/>
      <c r="K86" s="142">
        <f t="shared" ref="K86" si="49">G86</f>
        <v>0</v>
      </c>
      <c r="L86" s="142"/>
      <c r="M86" s="142" t="s">
        <v>62</v>
      </c>
      <c r="N86" s="142" t="s">
        <v>62</v>
      </c>
      <c r="O86" s="156"/>
      <c r="P86" s="156"/>
      <c r="Q86" s="156"/>
      <c r="R86" s="156"/>
      <c r="S86" s="85"/>
    </row>
    <row r="87" spans="1:19" s="85" customFormat="1" ht="15.75" hidden="1" x14ac:dyDescent="0.25">
      <c r="A87" s="332"/>
      <c r="B87" s="146" t="s">
        <v>70</v>
      </c>
      <c r="C87" s="149"/>
      <c r="D87" s="149" t="s">
        <v>62</v>
      </c>
      <c r="E87" s="149"/>
      <c r="F87" s="149"/>
      <c r="G87" s="149">
        <f t="shared" ref="G87:K87" si="50">G86</f>
        <v>0</v>
      </c>
      <c r="H87" s="149">
        <f t="shared" si="50"/>
        <v>0</v>
      </c>
      <c r="I87" s="149">
        <f t="shared" si="50"/>
        <v>0</v>
      </c>
      <c r="J87" s="149">
        <f t="shared" si="50"/>
        <v>0</v>
      </c>
      <c r="K87" s="149">
        <f t="shared" si="50"/>
        <v>0</v>
      </c>
      <c r="L87" s="149" t="s">
        <v>62</v>
      </c>
      <c r="M87" s="150">
        <v>46022</v>
      </c>
      <c r="N87" s="150">
        <v>46022</v>
      </c>
      <c r="O87" s="156"/>
      <c r="P87" s="157" t="s">
        <v>62</v>
      </c>
      <c r="Q87" s="156"/>
      <c r="R87" s="156"/>
      <c r="S87" s="56"/>
    </row>
    <row r="88" spans="1:19" s="85" customFormat="1" ht="14.25" hidden="1" x14ac:dyDescent="0.2">
      <c r="A88" s="332"/>
      <c r="B88" s="147" t="s">
        <v>76</v>
      </c>
      <c r="C88" s="149"/>
      <c r="D88" s="149"/>
      <c r="E88" s="149"/>
      <c r="F88" s="149"/>
      <c r="G88" s="149" t="s">
        <v>62</v>
      </c>
      <c r="H88" s="149"/>
      <c r="I88" s="149" t="s">
        <v>62</v>
      </c>
      <c r="J88" s="149"/>
      <c r="K88" s="149"/>
      <c r="L88" s="149" t="s">
        <v>62</v>
      </c>
      <c r="M88" s="150"/>
      <c r="N88" s="150"/>
      <c r="O88" s="157" t="s">
        <v>62</v>
      </c>
      <c r="P88" s="157" t="s">
        <v>62</v>
      </c>
      <c r="Q88" s="157" t="s">
        <v>62</v>
      </c>
      <c r="R88" s="157" t="s">
        <v>62</v>
      </c>
    </row>
    <row r="89" spans="1:19" s="85" customFormat="1" ht="65.45" hidden="1" customHeight="1" x14ac:dyDescent="0.2">
      <c r="A89" s="332"/>
      <c r="B89" s="148" t="s">
        <v>192</v>
      </c>
      <c r="C89" s="149"/>
      <c r="D89" s="149" t="s">
        <v>62</v>
      </c>
      <c r="E89" s="149"/>
      <c r="F89" s="149"/>
      <c r="G89" s="149">
        <f t="shared" ref="G89:K89" si="51">G86</f>
        <v>0</v>
      </c>
      <c r="H89" s="149">
        <f t="shared" si="51"/>
        <v>0</v>
      </c>
      <c r="I89" s="149">
        <f t="shared" si="51"/>
        <v>0</v>
      </c>
      <c r="J89" s="149">
        <f t="shared" si="51"/>
        <v>0</v>
      </c>
      <c r="K89" s="149">
        <f t="shared" si="51"/>
        <v>0</v>
      </c>
      <c r="L89" s="149" t="s">
        <v>62</v>
      </c>
      <c r="M89" s="150">
        <v>46022</v>
      </c>
      <c r="N89" s="150">
        <v>46022</v>
      </c>
      <c r="O89" s="156"/>
      <c r="P89" s="157" t="s">
        <v>62</v>
      </c>
      <c r="Q89" s="156"/>
      <c r="R89" s="156"/>
    </row>
    <row r="90" spans="1:19" s="85" customFormat="1" ht="15" hidden="1" customHeight="1" x14ac:dyDescent="0.25">
      <c r="A90" s="332"/>
      <c r="B90" s="147" t="s">
        <v>193</v>
      </c>
      <c r="C90" s="149"/>
      <c r="D90" s="149"/>
      <c r="E90" s="149"/>
      <c r="F90" s="149"/>
      <c r="G90" s="149" t="s">
        <v>62</v>
      </c>
      <c r="H90" s="149"/>
      <c r="I90" s="149" t="s">
        <v>62</v>
      </c>
      <c r="J90" s="149"/>
      <c r="K90" s="149"/>
      <c r="L90" s="149" t="s">
        <v>62</v>
      </c>
      <c r="M90" s="150"/>
      <c r="N90" s="150"/>
      <c r="O90" s="157" t="s">
        <v>62</v>
      </c>
      <c r="P90" s="157" t="s">
        <v>62</v>
      </c>
      <c r="Q90" s="157" t="s">
        <v>62</v>
      </c>
      <c r="R90" s="157" t="s">
        <v>62</v>
      </c>
      <c r="S90" s="56"/>
    </row>
    <row r="91" spans="1:19" s="85" customFormat="1" ht="38.65" hidden="1" customHeight="1" x14ac:dyDescent="0.2">
      <c r="A91" s="332"/>
      <c r="B91" s="148" t="s">
        <v>330</v>
      </c>
      <c r="C91" s="149"/>
      <c r="D91" s="149" t="s">
        <v>62</v>
      </c>
      <c r="E91" s="149"/>
      <c r="F91" s="149"/>
      <c r="G91" s="149">
        <f t="shared" ref="G91:K91" si="52">G86</f>
        <v>0</v>
      </c>
      <c r="H91" s="149">
        <f t="shared" si="52"/>
        <v>0</v>
      </c>
      <c r="I91" s="149">
        <f t="shared" si="52"/>
        <v>0</v>
      </c>
      <c r="J91" s="149">
        <f t="shared" si="52"/>
        <v>0</v>
      </c>
      <c r="K91" s="149">
        <f t="shared" si="52"/>
        <v>0</v>
      </c>
      <c r="L91" s="149" t="s">
        <v>62</v>
      </c>
      <c r="M91" s="150">
        <v>46022</v>
      </c>
      <c r="N91" s="150">
        <v>46022</v>
      </c>
      <c r="O91" s="156"/>
      <c r="P91" s="157" t="s">
        <v>62</v>
      </c>
      <c r="Q91" s="156"/>
      <c r="R91" s="156"/>
    </row>
    <row r="92" spans="1:19" s="85" customFormat="1" ht="21" hidden="1" customHeight="1" x14ac:dyDescent="0.2">
      <c r="A92" s="332"/>
      <c r="B92" s="147" t="s">
        <v>71</v>
      </c>
      <c r="C92" s="149"/>
      <c r="D92" s="149"/>
      <c r="E92" s="149"/>
      <c r="F92" s="149"/>
      <c r="G92" s="149" t="s">
        <v>62</v>
      </c>
      <c r="H92" s="149"/>
      <c r="I92" s="149" t="s">
        <v>62</v>
      </c>
      <c r="J92" s="149"/>
      <c r="K92" s="149"/>
      <c r="L92" s="149" t="s">
        <v>62</v>
      </c>
      <c r="M92" s="150"/>
      <c r="N92" s="150"/>
      <c r="O92" s="157" t="s">
        <v>62</v>
      </c>
      <c r="P92" s="157" t="s">
        <v>62</v>
      </c>
      <c r="Q92" s="157" t="s">
        <v>62</v>
      </c>
      <c r="R92" s="157" t="s">
        <v>62</v>
      </c>
    </row>
    <row r="93" spans="1:19" s="85" customFormat="1" ht="21" hidden="1" customHeight="1" x14ac:dyDescent="0.25">
      <c r="A93" s="333"/>
      <c r="B93" s="148" t="s">
        <v>72</v>
      </c>
      <c r="C93" s="149"/>
      <c r="D93" s="149" t="s">
        <v>62</v>
      </c>
      <c r="E93" s="149"/>
      <c r="F93" s="149"/>
      <c r="G93" s="149">
        <f t="shared" ref="G93:K93" si="53">G86</f>
        <v>0</v>
      </c>
      <c r="H93" s="149">
        <f t="shared" si="53"/>
        <v>0</v>
      </c>
      <c r="I93" s="149">
        <f t="shared" si="53"/>
        <v>0</v>
      </c>
      <c r="J93" s="149">
        <f t="shared" si="53"/>
        <v>0</v>
      </c>
      <c r="K93" s="149">
        <f t="shared" si="53"/>
        <v>0</v>
      </c>
      <c r="L93" s="149" t="s">
        <v>62</v>
      </c>
      <c r="M93" s="150">
        <v>46022</v>
      </c>
      <c r="N93" s="150">
        <v>46022</v>
      </c>
      <c r="O93" s="156"/>
      <c r="P93" s="157" t="s">
        <v>62</v>
      </c>
      <c r="Q93" s="156"/>
      <c r="R93" s="156"/>
      <c r="S93" s="56"/>
    </row>
    <row r="94" spans="1:19" s="56" customFormat="1" ht="74.45" customHeight="1" x14ac:dyDescent="0.25">
      <c r="A94" s="331" t="s">
        <v>160</v>
      </c>
      <c r="B94" s="137" t="s">
        <v>349</v>
      </c>
      <c r="C94" s="142" t="s">
        <v>191</v>
      </c>
      <c r="D94" s="141" t="s">
        <v>333</v>
      </c>
      <c r="E94" s="141" t="s">
        <v>320</v>
      </c>
      <c r="F94" s="142">
        <v>642</v>
      </c>
      <c r="G94" s="142">
        <v>1</v>
      </c>
      <c r="H94" s="142">
        <v>1</v>
      </c>
      <c r="I94" s="142">
        <v>1</v>
      </c>
      <c r="J94" s="142">
        <v>1</v>
      </c>
      <c r="K94" s="142">
        <f t="shared" ref="K94" si="54">G94</f>
        <v>1</v>
      </c>
      <c r="L94" s="142"/>
      <c r="M94" s="142" t="s">
        <v>62</v>
      </c>
      <c r="N94" s="142" t="s">
        <v>62</v>
      </c>
      <c r="O94" s="156">
        <v>26616.5</v>
      </c>
      <c r="P94" s="156"/>
      <c r="Q94" s="156">
        <v>22321.62</v>
      </c>
      <c r="R94" s="156">
        <v>10695.12</v>
      </c>
      <c r="S94" s="85"/>
    </row>
    <row r="95" spans="1:19" s="85" customFormat="1" ht="15.75" x14ac:dyDescent="0.2">
      <c r="A95" s="332"/>
      <c r="B95" s="146" t="s">
        <v>70</v>
      </c>
      <c r="C95" s="149"/>
      <c r="D95" s="149" t="s">
        <v>62</v>
      </c>
      <c r="E95" s="149"/>
      <c r="F95" s="149"/>
      <c r="G95" s="149">
        <f t="shared" ref="G95:K95" si="55">G94</f>
        <v>1</v>
      </c>
      <c r="H95" s="149">
        <f t="shared" si="55"/>
        <v>1</v>
      </c>
      <c r="I95" s="149">
        <f t="shared" si="55"/>
        <v>1</v>
      </c>
      <c r="J95" s="149">
        <f t="shared" si="55"/>
        <v>1</v>
      </c>
      <c r="K95" s="149">
        <f t="shared" si="55"/>
        <v>1</v>
      </c>
      <c r="L95" s="149" t="s">
        <v>62</v>
      </c>
      <c r="M95" s="150">
        <v>46022</v>
      </c>
      <c r="N95" s="150">
        <v>46022</v>
      </c>
      <c r="O95" s="156"/>
      <c r="P95" s="157" t="s">
        <v>62</v>
      </c>
      <c r="Q95" s="156"/>
      <c r="R95" s="156"/>
    </row>
    <row r="96" spans="1:19" s="85" customFormat="1" x14ac:dyDescent="0.25">
      <c r="A96" s="332"/>
      <c r="B96" s="147" t="s">
        <v>76</v>
      </c>
      <c r="C96" s="149"/>
      <c r="D96" s="149"/>
      <c r="E96" s="149"/>
      <c r="F96" s="149"/>
      <c r="G96" s="149" t="s">
        <v>62</v>
      </c>
      <c r="H96" s="149"/>
      <c r="I96" s="149" t="s">
        <v>62</v>
      </c>
      <c r="J96" s="149"/>
      <c r="K96" s="149"/>
      <c r="L96" s="149" t="s">
        <v>62</v>
      </c>
      <c r="M96" s="150"/>
      <c r="N96" s="150"/>
      <c r="O96" s="157" t="s">
        <v>62</v>
      </c>
      <c r="P96" s="157" t="s">
        <v>62</v>
      </c>
      <c r="Q96" s="157" t="s">
        <v>62</v>
      </c>
      <c r="R96" s="157" t="s">
        <v>62</v>
      </c>
      <c r="S96" s="56"/>
    </row>
    <row r="97" spans="1:19" s="85" customFormat="1" ht="65.45" customHeight="1" x14ac:dyDescent="0.2">
      <c r="A97" s="332"/>
      <c r="B97" s="148" t="s">
        <v>192</v>
      </c>
      <c r="C97" s="149"/>
      <c r="D97" s="149" t="s">
        <v>62</v>
      </c>
      <c r="E97" s="149"/>
      <c r="F97" s="149"/>
      <c r="G97" s="149">
        <f t="shared" ref="G97:K97" si="56">G94</f>
        <v>1</v>
      </c>
      <c r="H97" s="149">
        <f t="shared" si="56"/>
        <v>1</v>
      </c>
      <c r="I97" s="149">
        <f t="shared" si="56"/>
        <v>1</v>
      </c>
      <c r="J97" s="149">
        <f t="shared" si="56"/>
        <v>1</v>
      </c>
      <c r="K97" s="149">
        <f t="shared" si="56"/>
        <v>1</v>
      </c>
      <c r="L97" s="149" t="s">
        <v>62</v>
      </c>
      <c r="M97" s="150">
        <v>46022</v>
      </c>
      <c r="N97" s="150">
        <v>46022</v>
      </c>
      <c r="O97" s="156"/>
      <c r="P97" s="157" t="s">
        <v>62</v>
      </c>
      <c r="Q97" s="156"/>
      <c r="R97" s="156"/>
    </row>
    <row r="98" spans="1:19" s="85" customFormat="1" ht="15" customHeight="1" x14ac:dyDescent="0.2">
      <c r="A98" s="332"/>
      <c r="B98" s="147" t="s">
        <v>193</v>
      </c>
      <c r="C98" s="149"/>
      <c r="D98" s="149"/>
      <c r="E98" s="149"/>
      <c r="F98" s="149"/>
      <c r="G98" s="149" t="s">
        <v>62</v>
      </c>
      <c r="H98" s="149"/>
      <c r="I98" s="149" t="s">
        <v>62</v>
      </c>
      <c r="J98" s="149"/>
      <c r="K98" s="149"/>
      <c r="L98" s="149" t="s">
        <v>62</v>
      </c>
      <c r="M98" s="150"/>
      <c r="N98" s="150"/>
      <c r="O98" s="157" t="s">
        <v>62</v>
      </c>
      <c r="P98" s="157" t="s">
        <v>62</v>
      </c>
      <c r="Q98" s="157" t="s">
        <v>62</v>
      </c>
      <c r="R98" s="157" t="s">
        <v>62</v>
      </c>
    </row>
    <row r="99" spans="1:19" s="85" customFormat="1" ht="38.65" customHeight="1" x14ac:dyDescent="0.25">
      <c r="A99" s="332"/>
      <c r="B99" s="148" t="s">
        <v>330</v>
      </c>
      <c r="C99" s="149"/>
      <c r="D99" s="149" t="s">
        <v>62</v>
      </c>
      <c r="E99" s="149"/>
      <c r="F99" s="149"/>
      <c r="G99" s="149">
        <f t="shared" ref="G99:K99" si="57">G94</f>
        <v>1</v>
      </c>
      <c r="H99" s="149">
        <f t="shared" si="57"/>
        <v>1</v>
      </c>
      <c r="I99" s="149">
        <f t="shared" si="57"/>
        <v>1</v>
      </c>
      <c r="J99" s="149">
        <f t="shared" si="57"/>
        <v>1</v>
      </c>
      <c r="K99" s="149">
        <f t="shared" si="57"/>
        <v>1</v>
      </c>
      <c r="L99" s="149" t="s">
        <v>62</v>
      </c>
      <c r="M99" s="150">
        <v>46022</v>
      </c>
      <c r="N99" s="150">
        <v>46022</v>
      </c>
      <c r="O99" s="156"/>
      <c r="P99" s="157" t="s">
        <v>62</v>
      </c>
      <c r="Q99" s="156"/>
      <c r="R99" s="156"/>
      <c r="S99" s="56"/>
    </row>
    <row r="100" spans="1:19" s="85" customFormat="1" ht="21" customHeight="1" x14ac:dyDescent="0.2">
      <c r="A100" s="332"/>
      <c r="B100" s="147" t="s">
        <v>71</v>
      </c>
      <c r="C100" s="149"/>
      <c r="D100" s="149"/>
      <c r="E100" s="149"/>
      <c r="F100" s="149"/>
      <c r="G100" s="149" t="s">
        <v>62</v>
      </c>
      <c r="H100" s="149"/>
      <c r="I100" s="149" t="s">
        <v>62</v>
      </c>
      <c r="J100" s="149"/>
      <c r="K100" s="149"/>
      <c r="L100" s="149" t="s">
        <v>62</v>
      </c>
      <c r="M100" s="150"/>
      <c r="N100" s="150"/>
      <c r="O100" s="157" t="s">
        <v>62</v>
      </c>
      <c r="P100" s="157" t="s">
        <v>62</v>
      </c>
      <c r="Q100" s="157" t="s">
        <v>62</v>
      </c>
      <c r="R100" s="157" t="s">
        <v>62</v>
      </c>
    </row>
    <row r="101" spans="1:19" s="85" customFormat="1" ht="21" customHeight="1" x14ac:dyDescent="0.2">
      <c r="A101" s="333"/>
      <c r="B101" s="148" t="s">
        <v>72</v>
      </c>
      <c r="C101" s="149"/>
      <c r="D101" s="149" t="s">
        <v>62</v>
      </c>
      <c r="E101" s="149"/>
      <c r="F101" s="149"/>
      <c r="G101" s="149">
        <f t="shared" ref="G101:K101" si="58">G94</f>
        <v>1</v>
      </c>
      <c r="H101" s="149">
        <f t="shared" si="58"/>
        <v>1</v>
      </c>
      <c r="I101" s="149">
        <f t="shared" si="58"/>
        <v>1</v>
      </c>
      <c r="J101" s="149">
        <f t="shared" si="58"/>
        <v>1</v>
      </c>
      <c r="K101" s="149">
        <f t="shared" si="58"/>
        <v>1</v>
      </c>
      <c r="L101" s="149" t="s">
        <v>62</v>
      </c>
      <c r="M101" s="150">
        <v>46022</v>
      </c>
      <c r="N101" s="150">
        <v>46022</v>
      </c>
      <c r="O101" s="156"/>
      <c r="P101" s="157" t="s">
        <v>62</v>
      </c>
      <c r="Q101" s="156"/>
      <c r="R101" s="156"/>
    </row>
    <row r="102" spans="1:19" s="56" customFormat="1" ht="74.45" customHeight="1" x14ac:dyDescent="0.25">
      <c r="A102" s="331" t="s">
        <v>159</v>
      </c>
      <c r="B102" s="137" t="s">
        <v>349</v>
      </c>
      <c r="C102" s="142" t="s">
        <v>191</v>
      </c>
      <c r="D102" s="141" t="s">
        <v>333</v>
      </c>
      <c r="E102" s="141" t="s">
        <v>320</v>
      </c>
      <c r="F102" s="142">
        <v>642</v>
      </c>
      <c r="G102" s="142">
        <v>1</v>
      </c>
      <c r="H102" s="142">
        <v>1</v>
      </c>
      <c r="I102" s="142">
        <v>1</v>
      </c>
      <c r="J102" s="142">
        <v>1</v>
      </c>
      <c r="K102" s="142">
        <f t="shared" ref="K102" si="59">G102</f>
        <v>1</v>
      </c>
      <c r="L102" s="142"/>
      <c r="M102" s="142" t="s">
        <v>62</v>
      </c>
      <c r="N102" s="142" t="s">
        <v>62</v>
      </c>
      <c r="O102" s="156">
        <v>21883.06</v>
      </c>
      <c r="P102" s="156"/>
      <c r="Q102" s="156">
        <v>19424.560000000001</v>
      </c>
      <c r="R102" s="156">
        <v>19424.55</v>
      </c>
    </row>
    <row r="103" spans="1:19" s="85" customFormat="1" ht="15.75" x14ac:dyDescent="0.2">
      <c r="A103" s="332"/>
      <c r="B103" s="146" t="s">
        <v>70</v>
      </c>
      <c r="C103" s="149"/>
      <c r="D103" s="149" t="s">
        <v>62</v>
      </c>
      <c r="E103" s="149"/>
      <c r="F103" s="149"/>
      <c r="G103" s="149">
        <f t="shared" ref="G103:K103" si="60">G102</f>
        <v>1</v>
      </c>
      <c r="H103" s="149">
        <f t="shared" si="60"/>
        <v>1</v>
      </c>
      <c r="I103" s="149">
        <f t="shared" si="60"/>
        <v>1</v>
      </c>
      <c r="J103" s="149">
        <f t="shared" si="60"/>
        <v>1</v>
      </c>
      <c r="K103" s="149">
        <f t="shared" si="60"/>
        <v>1</v>
      </c>
      <c r="L103" s="149" t="s">
        <v>62</v>
      </c>
      <c r="M103" s="150">
        <v>46022</v>
      </c>
      <c r="N103" s="150">
        <v>46022</v>
      </c>
      <c r="O103" s="156"/>
      <c r="P103" s="157" t="s">
        <v>62</v>
      </c>
      <c r="Q103" s="156"/>
      <c r="R103" s="156"/>
    </row>
    <row r="104" spans="1:19" s="85" customFormat="1" ht="14.25" x14ac:dyDescent="0.2">
      <c r="A104" s="332"/>
      <c r="B104" s="147" t="s">
        <v>76</v>
      </c>
      <c r="C104" s="149"/>
      <c r="D104" s="149"/>
      <c r="E104" s="149"/>
      <c r="F104" s="149"/>
      <c r="G104" s="149" t="s">
        <v>62</v>
      </c>
      <c r="H104" s="149"/>
      <c r="I104" s="149" t="s">
        <v>62</v>
      </c>
      <c r="J104" s="149"/>
      <c r="K104" s="149"/>
      <c r="L104" s="149" t="s">
        <v>62</v>
      </c>
      <c r="M104" s="150"/>
      <c r="N104" s="150"/>
      <c r="O104" s="157" t="s">
        <v>62</v>
      </c>
      <c r="P104" s="157" t="s">
        <v>62</v>
      </c>
      <c r="Q104" s="157" t="s">
        <v>62</v>
      </c>
      <c r="R104" s="157" t="s">
        <v>62</v>
      </c>
    </row>
    <row r="105" spans="1:19" s="85" customFormat="1" ht="65.45" customHeight="1" x14ac:dyDescent="0.25">
      <c r="A105" s="332"/>
      <c r="B105" s="148" t="s">
        <v>192</v>
      </c>
      <c r="C105" s="149"/>
      <c r="D105" s="149" t="s">
        <v>62</v>
      </c>
      <c r="E105" s="149"/>
      <c r="F105" s="149"/>
      <c r="G105" s="149">
        <f t="shared" ref="G105:K105" si="61">G102</f>
        <v>1</v>
      </c>
      <c r="H105" s="149">
        <f t="shared" si="61"/>
        <v>1</v>
      </c>
      <c r="I105" s="149">
        <f t="shared" si="61"/>
        <v>1</v>
      </c>
      <c r="J105" s="149">
        <f t="shared" si="61"/>
        <v>1</v>
      </c>
      <c r="K105" s="149">
        <f t="shared" si="61"/>
        <v>1</v>
      </c>
      <c r="L105" s="149" t="s">
        <v>62</v>
      </c>
      <c r="M105" s="150">
        <v>46022</v>
      </c>
      <c r="N105" s="150">
        <v>46022</v>
      </c>
      <c r="O105" s="156"/>
      <c r="P105" s="157" t="s">
        <v>62</v>
      </c>
      <c r="Q105" s="156"/>
      <c r="R105" s="156"/>
      <c r="S105" s="56"/>
    </row>
    <row r="106" spans="1:19" s="85" customFormat="1" ht="15" customHeight="1" x14ac:dyDescent="0.2">
      <c r="A106" s="332"/>
      <c r="B106" s="147" t="s">
        <v>193</v>
      </c>
      <c r="C106" s="149"/>
      <c r="D106" s="149"/>
      <c r="E106" s="149"/>
      <c r="F106" s="149"/>
      <c r="G106" s="149" t="s">
        <v>62</v>
      </c>
      <c r="H106" s="149"/>
      <c r="I106" s="149" t="s">
        <v>62</v>
      </c>
      <c r="J106" s="149"/>
      <c r="K106" s="149"/>
      <c r="L106" s="149" t="s">
        <v>62</v>
      </c>
      <c r="M106" s="150"/>
      <c r="N106" s="150"/>
      <c r="O106" s="157" t="s">
        <v>62</v>
      </c>
      <c r="P106" s="157" t="s">
        <v>62</v>
      </c>
      <c r="Q106" s="157" t="s">
        <v>62</v>
      </c>
      <c r="R106" s="157" t="s">
        <v>62</v>
      </c>
    </row>
    <row r="107" spans="1:19" s="85" customFormat="1" ht="38.65" customHeight="1" x14ac:dyDescent="0.2">
      <c r="A107" s="332"/>
      <c r="B107" s="148" t="s">
        <v>330</v>
      </c>
      <c r="C107" s="149"/>
      <c r="D107" s="149" t="s">
        <v>62</v>
      </c>
      <c r="E107" s="149"/>
      <c r="F107" s="149"/>
      <c r="G107" s="149">
        <f t="shared" ref="G107:K107" si="62">G102</f>
        <v>1</v>
      </c>
      <c r="H107" s="149">
        <f t="shared" si="62"/>
        <v>1</v>
      </c>
      <c r="I107" s="149">
        <f t="shared" si="62"/>
        <v>1</v>
      </c>
      <c r="J107" s="149">
        <f t="shared" si="62"/>
        <v>1</v>
      </c>
      <c r="K107" s="149">
        <f t="shared" si="62"/>
        <v>1</v>
      </c>
      <c r="L107" s="149" t="s">
        <v>62</v>
      </c>
      <c r="M107" s="150">
        <v>46022</v>
      </c>
      <c r="N107" s="150">
        <v>46022</v>
      </c>
      <c r="O107" s="156"/>
      <c r="P107" s="157" t="s">
        <v>62</v>
      </c>
      <c r="Q107" s="156"/>
      <c r="R107" s="156"/>
    </row>
    <row r="108" spans="1:19" s="85" customFormat="1" ht="21" customHeight="1" x14ac:dyDescent="0.25">
      <c r="A108" s="332"/>
      <c r="B108" s="147" t="s">
        <v>71</v>
      </c>
      <c r="C108" s="149"/>
      <c r="D108" s="149"/>
      <c r="E108" s="149"/>
      <c r="F108" s="149"/>
      <c r="G108" s="149" t="s">
        <v>62</v>
      </c>
      <c r="H108" s="149"/>
      <c r="I108" s="149" t="s">
        <v>62</v>
      </c>
      <c r="J108" s="149"/>
      <c r="K108" s="149"/>
      <c r="L108" s="149" t="s">
        <v>62</v>
      </c>
      <c r="M108" s="150"/>
      <c r="N108" s="150"/>
      <c r="O108" s="157" t="s">
        <v>62</v>
      </c>
      <c r="P108" s="157" t="s">
        <v>62</v>
      </c>
      <c r="Q108" s="157" t="s">
        <v>62</v>
      </c>
      <c r="R108" s="157" t="s">
        <v>62</v>
      </c>
      <c r="S108" s="56"/>
    </row>
    <row r="109" spans="1:19" s="85" customFormat="1" ht="21" customHeight="1" x14ac:dyDescent="0.2">
      <c r="A109" s="333"/>
      <c r="B109" s="148" t="s">
        <v>72</v>
      </c>
      <c r="C109" s="149"/>
      <c r="D109" s="149" t="s">
        <v>62</v>
      </c>
      <c r="E109" s="149"/>
      <c r="F109" s="149"/>
      <c r="G109" s="149">
        <f t="shared" ref="G109:K109" si="63">G102</f>
        <v>1</v>
      </c>
      <c r="H109" s="149">
        <f t="shared" si="63"/>
        <v>1</v>
      </c>
      <c r="I109" s="149">
        <f t="shared" si="63"/>
        <v>1</v>
      </c>
      <c r="J109" s="149">
        <f t="shared" si="63"/>
        <v>1</v>
      </c>
      <c r="K109" s="149">
        <f t="shared" si="63"/>
        <v>1</v>
      </c>
      <c r="L109" s="149" t="s">
        <v>62</v>
      </c>
      <c r="M109" s="150">
        <v>46022</v>
      </c>
      <c r="N109" s="150">
        <v>46022</v>
      </c>
      <c r="O109" s="156"/>
      <c r="P109" s="157" t="s">
        <v>62</v>
      </c>
      <c r="Q109" s="156"/>
      <c r="R109" s="156"/>
    </row>
    <row r="110" spans="1:19" s="56" customFormat="1" ht="74.45" hidden="1" customHeight="1" x14ac:dyDescent="0.25">
      <c r="A110" s="331" t="s">
        <v>158</v>
      </c>
      <c r="B110" s="137" t="s">
        <v>349</v>
      </c>
      <c r="C110" s="142" t="s">
        <v>191</v>
      </c>
      <c r="D110" s="141" t="s">
        <v>333</v>
      </c>
      <c r="E110" s="141" t="s">
        <v>320</v>
      </c>
      <c r="F110" s="142">
        <v>642</v>
      </c>
      <c r="G110" s="142"/>
      <c r="H110" s="142"/>
      <c r="I110" s="142"/>
      <c r="J110" s="142"/>
      <c r="K110" s="142">
        <f t="shared" ref="K110" si="64">G110</f>
        <v>0</v>
      </c>
      <c r="L110" s="142"/>
      <c r="M110" s="142" t="s">
        <v>62</v>
      </c>
      <c r="N110" s="142" t="s">
        <v>62</v>
      </c>
      <c r="O110" s="156"/>
      <c r="P110" s="156"/>
      <c r="Q110" s="156"/>
      <c r="R110" s="156"/>
      <c r="S110" s="85"/>
    </row>
    <row r="111" spans="1:19" s="85" customFormat="1" ht="15.75" hidden="1" x14ac:dyDescent="0.25">
      <c r="A111" s="332"/>
      <c r="B111" s="146" t="s">
        <v>70</v>
      </c>
      <c r="C111" s="149"/>
      <c r="D111" s="149" t="s">
        <v>62</v>
      </c>
      <c r="E111" s="149"/>
      <c r="F111" s="149"/>
      <c r="G111" s="149">
        <f t="shared" ref="G111:K111" si="65">G110</f>
        <v>0</v>
      </c>
      <c r="H111" s="149">
        <f t="shared" si="65"/>
        <v>0</v>
      </c>
      <c r="I111" s="149">
        <f t="shared" si="65"/>
        <v>0</v>
      </c>
      <c r="J111" s="149">
        <f t="shared" si="65"/>
        <v>0</v>
      </c>
      <c r="K111" s="149">
        <f t="shared" si="65"/>
        <v>0</v>
      </c>
      <c r="L111" s="149" t="s">
        <v>62</v>
      </c>
      <c r="M111" s="150">
        <v>46022</v>
      </c>
      <c r="N111" s="150">
        <v>46022</v>
      </c>
      <c r="O111" s="156"/>
      <c r="P111" s="157" t="s">
        <v>62</v>
      </c>
      <c r="Q111" s="156"/>
      <c r="R111" s="156"/>
      <c r="S111" s="56"/>
    </row>
    <row r="112" spans="1:19" s="85" customFormat="1" ht="14.25" hidden="1" x14ac:dyDescent="0.2">
      <c r="A112" s="332"/>
      <c r="B112" s="147" t="s">
        <v>76</v>
      </c>
      <c r="C112" s="149"/>
      <c r="D112" s="149"/>
      <c r="E112" s="149"/>
      <c r="F112" s="149"/>
      <c r="G112" s="149" t="s">
        <v>62</v>
      </c>
      <c r="H112" s="149"/>
      <c r="I112" s="149" t="s">
        <v>62</v>
      </c>
      <c r="J112" s="149"/>
      <c r="K112" s="149"/>
      <c r="L112" s="149" t="s">
        <v>62</v>
      </c>
      <c r="M112" s="150"/>
      <c r="N112" s="150"/>
      <c r="O112" s="157" t="s">
        <v>62</v>
      </c>
      <c r="P112" s="157" t="s">
        <v>62</v>
      </c>
      <c r="Q112" s="157" t="s">
        <v>62</v>
      </c>
      <c r="R112" s="157" t="s">
        <v>62</v>
      </c>
    </row>
    <row r="113" spans="1:19" s="85" customFormat="1" ht="65.45" hidden="1" customHeight="1" x14ac:dyDescent="0.2">
      <c r="A113" s="332"/>
      <c r="B113" s="148" t="s">
        <v>192</v>
      </c>
      <c r="C113" s="149"/>
      <c r="D113" s="149" t="s">
        <v>62</v>
      </c>
      <c r="E113" s="149"/>
      <c r="F113" s="149"/>
      <c r="G113" s="149">
        <f t="shared" ref="G113:K113" si="66">G110</f>
        <v>0</v>
      </c>
      <c r="H113" s="149">
        <f t="shared" si="66"/>
        <v>0</v>
      </c>
      <c r="I113" s="149">
        <f t="shared" si="66"/>
        <v>0</v>
      </c>
      <c r="J113" s="149">
        <f t="shared" si="66"/>
        <v>0</v>
      </c>
      <c r="K113" s="149">
        <f t="shared" si="66"/>
        <v>0</v>
      </c>
      <c r="L113" s="149" t="s">
        <v>62</v>
      </c>
      <c r="M113" s="150">
        <v>46022</v>
      </c>
      <c r="N113" s="150">
        <v>46022</v>
      </c>
      <c r="O113" s="156"/>
      <c r="P113" s="157" t="s">
        <v>62</v>
      </c>
      <c r="Q113" s="156"/>
      <c r="R113" s="156"/>
    </row>
    <row r="114" spans="1:19" s="85" customFormat="1" ht="15" hidden="1" customHeight="1" x14ac:dyDescent="0.25">
      <c r="A114" s="332"/>
      <c r="B114" s="147" t="s">
        <v>193</v>
      </c>
      <c r="C114" s="149"/>
      <c r="D114" s="149"/>
      <c r="E114" s="149"/>
      <c r="F114" s="149"/>
      <c r="G114" s="149" t="s">
        <v>62</v>
      </c>
      <c r="H114" s="149"/>
      <c r="I114" s="149" t="s">
        <v>62</v>
      </c>
      <c r="J114" s="149"/>
      <c r="K114" s="149"/>
      <c r="L114" s="149" t="s">
        <v>62</v>
      </c>
      <c r="M114" s="150"/>
      <c r="N114" s="150"/>
      <c r="O114" s="157" t="s">
        <v>62</v>
      </c>
      <c r="P114" s="157" t="s">
        <v>62</v>
      </c>
      <c r="Q114" s="157" t="s">
        <v>62</v>
      </c>
      <c r="R114" s="157" t="s">
        <v>62</v>
      </c>
      <c r="S114" s="56"/>
    </row>
    <row r="115" spans="1:19" s="85" customFormat="1" ht="38.65" hidden="1" customHeight="1" x14ac:dyDescent="0.2">
      <c r="A115" s="332"/>
      <c r="B115" s="148" t="s">
        <v>330</v>
      </c>
      <c r="C115" s="149"/>
      <c r="D115" s="149" t="s">
        <v>62</v>
      </c>
      <c r="E115" s="149"/>
      <c r="F115" s="149"/>
      <c r="G115" s="149">
        <f t="shared" ref="G115:K115" si="67">G110</f>
        <v>0</v>
      </c>
      <c r="H115" s="149">
        <f t="shared" si="67"/>
        <v>0</v>
      </c>
      <c r="I115" s="149">
        <f t="shared" si="67"/>
        <v>0</v>
      </c>
      <c r="J115" s="149">
        <f t="shared" si="67"/>
        <v>0</v>
      </c>
      <c r="K115" s="149">
        <f t="shared" si="67"/>
        <v>0</v>
      </c>
      <c r="L115" s="149" t="s">
        <v>62</v>
      </c>
      <c r="M115" s="150">
        <v>46022</v>
      </c>
      <c r="N115" s="150">
        <v>46022</v>
      </c>
      <c r="O115" s="156"/>
      <c r="P115" s="157" t="s">
        <v>62</v>
      </c>
      <c r="Q115" s="156"/>
      <c r="R115" s="156"/>
    </row>
    <row r="116" spans="1:19" s="85" customFormat="1" ht="21" hidden="1" customHeight="1" x14ac:dyDescent="0.2">
      <c r="A116" s="332"/>
      <c r="B116" s="147" t="s">
        <v>71</v>
      </c>
      <c r="C116" s="149"/>
      <c r="D116" s="149"/>
      <c r="E116" s="149"/>
      <c r="F116" s="149"/>
      <c r="G116" s="149" t="s">
        <v>62</v>
      </c>
      <c r="H116" s="149"/>
      <c r="I116" s="149" t="s">
        <v>62</v>
      </c>
      <c r="J116" s="149"/>
      <c r="K116" s="149"/>
      <c r="L116" s="149" t="s">
        <v>62</v>
      </c>
      <c r="M116" s="150"/>
      <c r="N116" s="150"/>
      <c r="O116" s="157" t="s">
        <v>62</v>
      </c>
      <c r="P116" s="157" t="s">
        <v>62</v>
      </c>
      <c r="Q116" s="157" t="s">
        <v>62</v>
      </c>
      <c r="R116" s="157" t="s">
        <v>62</v>
      </c>
    </row>
    <row r="117" spans="1:19" s="85" customFormat="1" ht="21" hidden="1" customHeight="1" x14ac:dyDescent="0.25">
      <c r="A117" s="333"/>
      <c r="B117" s="148" t="s">
        <v>72</v>
      </c>
      <c r="C117" s="149"/>
      <c r="D117" s="149" t="s">
        <v>62</v>
      </c>
      <c r="E117" s="149"/>
      <c r="F117" s="149"/>
      <c r="G117" s="149">
        <f t="shared" ref="G117:K117" si="68">G110</f>
        <v>0</v>
      </c>
      <c r="H117" s="149">
        <f t="shared" si="68"/>
        <v>0</v>
      </c>
      <c r="I117" s="149">
        <f t="shared" si="68"/>
        <v>0</v>
      </c>
      <c r="J117" s="149">
        <f t="shared" si="68"/>
        <v>0</v>
      </c>
      <c r="K117" s="149">
        <f t="shared" si="68"/>
        <v>0</v>
      </c>
      <c r="L117" s="149" t="s">
        <v>62</v>
      </c>
      <c r="M117" s="150">
        <v>46022</v>
      </c>
      <c r="N117" s="150">
        <v>46022</v>
      </c>
      <c r="O117" s="156"/>
      <c r="P117" s="157" t="s">
        <v>62</v>
      </c>
      <c r="Q117" s="156"/>
      <c r="R117" s="156"/>
      <c r="S117" s="56"/>
    </row>
    <row r="118" spans="1:19" s="56" customFormat="1" ht="74.45" customHeight="1" x14ac:dyDescent="0.25">
      <c r="A118" s="331" t="s">
        <v>157</v>
      </c>
      <c r="B118" s="137" t="s">
        <v>349</v>
      </c>
      <c r="C118" s="142" t="s">
        <v>191</v>
      </c>
      <c r="D118" s="141" t="s">
        <v>333</v>
      </c>
      <c r="E118" s="141" t="s">
        <v>320</v>
      </c>
      <c r="F118" s="142">
        <v>642</v>
      </c>
      <c r="G118" s="142">
        <v>1</v>
      </c>
      <c r="H118" s="142">
        <v>1</v>
      </c>
      <c r="I118" s="142">
        <v>1</v>
      </c>
      <c r="J118" s="142">
        <v>1</v>
      </c>
      <c r="K118" s="142">
        <f t="shared" ref="K118" si="69">G118</f>
        <v>1</v>
      </c>
      <c r="L118" s="142"/>
      <c r="M118" s="142" t="s">
        <v>62</v>
      </c>
      <c r="N118" s="142" t="s">
        <v>62</v>
      </c>
      <c r="O118" s="156">
        <v>274780.59999999998</v>
      </c>
      <c r="P118" s="156"/>
      <c r="Q118" s="156">
        <v>217202.52</v>
      </c>
      <c r="R118" s="156">
        <v>217202.52</v>
      </c>
      <c r="S118" s="85"/>
    </row>
    <row r="119" spans="1:19" s="85" customFormat="1" ht="15.75" x14ac:dyDescent="0.2">
      <c r="A119" s="332"/>
      <c r="B119" s="146" t="s">
        <v>70</v>
      </c>
      <c r="C119" s="149"/>
      <c r="D119" s="149" t="s">
        <v>62</v>
      </c>
      <c r="E119" s="149"/>
      <c r="F119" s="149"/>
      <c r="G119" s="149">
        <f t="shared" ref="G119:K119" si="70">G118</f>
        <v>1</v>
      </c>
      <c r="H119" s="149">
        <f t="shared" si="70"/>
        <v>1</v>
      </c>
      <c r="I119" s="149">
        <f t="shared" si="70"/>
        <v>1</v>
      </c>
      <c r="J119" s="149">
        <f t="shared" si="70"/>
        <v>1</v>
      </c>
      <c r="K119" s="149">
        <f t="shared" si="70"/>
        <v>1</v>
      </c>
      <c r="L119" s="149" t="s">
        <v>62</v>
      </c>
      <c r="M119" s="150">
        <v>46022</v>
      </c>
      <c r="N119" s="150">
        <v>46022</v>
      </c>
      <c r="O119" s="156"/>
      <c r="P119" s="157" t="s">
        <v>62</v>
      </c>
      <c r="Q119" s="156"/>
      <c r="R119" s="156"/>
    </row>
    <row r="120" spans="1:19" s="85" customFormat="1" x14ac:dyDescent="0.25">
      <c r="A120" s="332"/>
      <c r="B120" s="147" t="s">
        <v>76</v>
      </c>
      <c r="C120" s="149"/>
      <c r="D120" s="149"/>
      <c r="E120" s="149"/>
      <c r="F120" s="149"/>
      <c r="G120" s="149" t="s">
        <v>62</v>
      </c>
      <c r="H120" s="149"/>
      <c r="I120" s="149" t="s">
        <v>62</v>
      </c>
      <c r="J120" s="149"/>
      <c r="K120" s="149"/>
      <c r="L120" s="149" t="s">
        <v>62</v>
      </c>
      <c r="M120" s="150"/>
      <c r="N120" s="150"/>
      <c r="O120" s="157" t="s">
        <v>62</v>
      </c>
      <c r="P120" s="157" t="s">
        <v>62</v>
      </c>
      <c r="Q120" s="157" t="s">
        <v>62</v>
      </c>
      <c r="R120" s="157" t="s">
        <v>62</v>
      </c>
      <c r="S120" s="56"/>
    </row>
    <row r="121" spans="1:19" s="85" customFormat="1" ht="65.45" customHeight="1" x14ac:dyDescent="0.2">
      <c r="A121" s="332"/>
      <c r="B121" s="148" t="s">
        <v>192</v>
      </c>
      <c r="C121" s="149"/>
      <c r="D121" s="149" t="s">
        <v>62</v>
      </c>
      <c r="E121" s="149"/>
      <c r="F121" s="149"/>
      <c r="G121" s="149">
        <f t="shared" ref="G121:K121" si="71">G118</f>
        <v>1</v>
      </c>
      <c r="H121" s="149">
        <f t="shared" si="71"/>
        <v>1</v>
      </c>
      <c r="I121" s="149">
        <f t="shared" si="71"/>
        <v>1</v>
      </c>
      <c r="J121" s="149">
        <f t="shared" si="71"/>
        <v>1</v>
      </c>
      <c r="K121" s="149">
        <f t="shared" si="71"/>
        <v>1</v>
      </c>
      <c r="L121" s="149" t="s">
        <v>62</v>
      </c>
      <c r="M121" s="150">
        <v>46022</v>
      </c>
      <c r="N121" s="150">
        <v>46022</v>
      </c>
      <c r="O121" s="156"/>
      <c r="P121" s="157" t="s">
        <v>62</v>
      </c>
      <c r="Q121" s="156"/>
      <c r="R121" s="156"/>
    </row>
    <row r="122" spans="1:19" s="85" customFormat="1" ht="15" customHeight="1" x14ac:dyDescent="0.2">
      <c r="A122" s="332"/>
      <c r="B122" s="147" t="s">
        <v>193</v>
      </c>
      <c r="C122" s="149"/>
      <c r="D122" s="149"/>
      <c r="E122" s="149"/>
      <c r="F122" s="149"/>
      <c r="G122" s="149" t="s">
        <v>62</v>
      </c>
      <c r="H122" s="149"/>
      <c r="I122" s="149" t="s">
        <v>62</v>
      </c>
      <c r="J122" s="149"/>
      <c r="K122" s="149"/>
      <c r="L122" s="149" t="s">
        <v>62</v>
      </c>
      <c r="M122" s="150"/>
      <c r="N122" s="150"/>
      <c r="O122" s="157" t="s">
        <v>62</v>
      </c>
      <c r="P122" s="157" t="s">
        <v>62</v>
      </c>
      <c r="Q122" s="157" t="s">
        <v>62</v>
      </c>
      <c r="R122" s="157" t="s">
        <v>62</v>
      </c>
    </row>
    <row r="123" spans="1:19" s="85" customFormat="1" ht="38.65" customHeight="1" x14ac:dyDescent="0.25">
      <c r="A123" s="332"/>
      <c r="B123" s="148" t="s">
        <v>330</v>
      </c>
      <c r="C123" s="149"/>
      <c r="D123" s="149" t="s">
        <v>62</v>
      </c>
      <c r="E123" s="149"/>
      <c r="F123" s="149"/>
      <c r="G123" s="149">
        <f t="shared" ref="G123:K123" si="72">G118</f>
        <v>1</v>
      </c>
      <c r="H123" s="149">
        <f t="shared" si="72"/>
        <v>1</v>
      </c>
      <c r="I123" s="149">
        <f t="shared" si="72"/>
        <v>1</v>
      </c>
      <c r="J123" s="149">
        <f t="shared" si="72"/>
        <v>1</v>
      </c>
      <c r="K123" s="149">
        <f t="shared" si="72"/>
        <v>1</v>
      </c>
      <c r="L123" s="149" t="s">
        <v>62</v>
      </c>
      <c r="M123" s="150">
        <v>46022</v>
      </c>
      <c r="N123" s="150">
        <v>46022</v>
      </c>
      <c r="O123" s="156"/>
      <c r="P123" s="157" t="s">
        <v>62</v>
      </c>
      <c r="Q123" s="156"/>
      <c r="R123" s="156"/>
      <c r="S123" s="56"/>
    </row>
    <row r="124" spans="1:19" s="85" customFormat="1" ht="21" customHeight="1" x14ac:dyDescent="0.2">
      <c r="A124" s="332"/>
      <c r="B124" s="147" t="s">
        <v>71</v>
      </c>
      <c r="C124" s="149"/>
      <c r="D124" s="149"/>
      <c r="E124" s="149"/>
      <c r="F124" s="149"/>
      <c r="G124" s="149" t="s">
        <v>62</v>
      </c>
      <c r="H124" s="149"/>
      <c r="I124" s="149" t="s">
        <v>62</v>
      </c>
      <c r="J124" s="149"/>
      <c r="K124" s="149"/>
      <c r="L124" s="149" t="s">
        <v>62</v>
      </c>
      <c r="M124" s="150"/>
      <c r="N124" s="150"/>
      <c r="O124" s="157" t="s">
        <v>62</v>
      </c>
      <c r="P124" s="157" t="s">
        <v>62</v>
      </c>
      <c r="Q124" s="157" t="s">
        <v>62</v>
      </c>
      <c r="R124" s="157" t="s">
        <v>62</v>
      </c>
    </row>
    <row r="125" spans="1:19" s="85" customFormat="1" ht="21" customHeight="1" x14ac:dyDescent="0.2">
      <c r="A125" s="333"/>
      <c r="B125" s="148" t="s">
        <v>72</v>
      </c>
      <c r="C125" s="149"/>
      <c r="D125" s="149" t="s">
        <v>62</v>
      </c>
      <c r="E125" s="149"/>
      <c r="F125" s="149"/>
      <c r="G125" s="149">
        <f t="shared" ref="G125:K125" si="73">G118</f>
        <v>1</v>
      </c>
      <c r="H125" s="149">
        <f t="shared" si="73"/>
        <v>1</v>
      </c>
      <c r="I125" s="149">
        <f t="shared" si="73"/>
        <v>1</v>
      </c>
      <c r="J125" s="149">
        <f t="shared" si="73"/>
        <v>1</v>
      </c>
      <c r="K125" s="149">
        <f t="shared" si="73"/>
        <v>1</v>
      </c>
      <c r="L125" s="149" t="s">
        <v>62</v>
      </c>
      <c r="M125" s="150">
        <v>46022</v>
      </c>
      <c r="N125" s="150">
        <v>46022</v>
      </c>
      <c r="O125" s="156"/>
      <c r="P125" s="157" t="s">
        <v>62</v>
      </c>
      <c r="Q125" s="156"/>
      <c r="R125" s="156"/>
    </row>
    <row r="126" spans="1:19" s="56" customFormat="1" ht="74.45" customHeight="1" x14ac:dyDescent="0.25">
      <c r="A126" s="331" t="s">
        <v>156</v>
      </c>
      <c r="B126" s="137" t="s">
        <v>349</v>
      </c>
      <c r="C126" s="142" t="s">
        <v>191</v>
      </c>
      <c r="D126" s="141" t="s">
        <v>333</v>
      </c>
      <c r="E126" s="141" t="s">
        <v>320</v>
      </c>
      <c r="F126" s="142">
        <v>642</v>
      </c>
      <c r="G126" s="142">
        <v>1</v>
      </c>
      <c r="H126" s="142">
        <v>1</v>
      </c>
      <c r="I126" s="142">
        <v>1</v>
      </c>
      <c r="J126" s="142">
        <v>1</v>
      </c>
      <c r="K126" s="142">
        <f t="shared" ref="K126" si="74">G126</f>
        <v>1</v>
      </c>
      <c r="L126" s="142"/>
      <c r="M126" s="142" t="s">
        <v>62</v>
      </c>
      <c r="N126" s="142" t="s">
        <v>62</v>
      </c>
      <c r="O126" s="156">
        <v>125954.06</v>
      </c>
      <c r="P126" s="156"/>
      <c r="Q126" s="156">
        <v>107730.71</v>
      </c>
      <c r="R126" s="156">
        <v>107730.71</v>
      </c>
    </row>
    <row r="127" spans="1:19" s="85" customFormat="1" ht="15.75" x14ac:dyDescent="0.2">
      <c r="A127" s="332"/>
      <c r="B127" s="146" t="s">
        <v>70</v>
      </c>
      <c r="C127" s="149"/>
      <c r="D127" s="149" t="s">
        <v>62</v>
      </c>
      <c r="E127" s="149"/>
      <c r="F127" s="149"/>
      <c r="G127" s="149">
        <f t="shared" ref="G127:K127" si="75">G126</f>
        <v>1</v>
      </c>
      <c r="H127" s="149">
        <f t="shared" si="75"/>
        <v>1</v>
      </c>
      <c r="I127" s="149">
        <f t="shared" si="75"/>
        <v>1</v>
      </c>
      <c r="J127" s="149">
        <f t="shared" si="75"/>
        <v>1</v>
      </c>
      <c r="K127" s="149">
        <f t="shared" si="75"/>
        <v>1</v>
      </c>
      <c r="L127" s="149" t="s">
        <v>62</v>
      </c>
      <c r="M127" s="150">
        <v>46022</v>
      </c>
      <c r="N127" s="150">
        <v>46022</v>
      </c>
      <c r="O127" s="156"/>
      <c r="P127" s="157" t="s">
        <v>62</v>
      </c>
      <c r="Q127" s="156"/>
      <c r="R127" s="156"/>
    </row>
    <row r="128" spans="1:19" s="85" customFormat="1" ht="14.25" x14ac:dyDescent="0.2">
      <c r="A128" s="332"/>
      <c r="B128" s="147" t="s">
        <v>76</v>
      </c>
      <c r="C128" s="149"/>
      <c r="D128" s="149"/>
      <c r="E128" s="149"/>
      <c r="F128" s="149"/>
      <c r="G128" s="149" t="s">
        <v>62</v>
      </c>
      <c r="H128" s="149"/>
      <c r="I128" s="149" t="s">
        <v>62</v>
      </c>
      <c r="J128" s="149"/>
      <c r="K128" s="149"/>
      <c r="L128" s="149" t="s">
        <v>62</v>
      </c>
      <c r="M128" s="150"/>
      <c r="N128" s="150"/>
      <c r="O128" s="157" t="s">
        <v>62</v>
      </c>
      <c r="P128" s="157" t="s">
        <v>62</v>
      </c>
      <c r="Q128" s="157" t="s">
        <v>62</v>
      </c>
      <c r="R128" s="157" t="s">
        <v>62</v>
      </c>
    </row>
    <row r="129" spans="1:19" s="85" customFormat="1" ht="65.45" customHeight="1" x14ac:dyDescent="0.25">
      <c r="A129" s="332"/>
      <c r="B129" s="148" t="s">
        <v>192</v>
      </c>
      <c r="C129" s="149"/>
      <c r="D129" s="149" t="s">
        <v>62</v>
      </c>
      <c r="E129" s="149"/>
      <c r="F129" s="149"/>
      <c r="G129" s="149">
        <f t="shared" ref="G129:K129" si="76">G126</f>
        <v>1</v>
      </c>
      <c r="H129" s="149">
        <f t="shared" si="76"/>
        <v>1</v>
      </c>
      <c r="I129" s="149">
        <f t="shared" si="76"/>
        <v>1</v>
      </c>
      <c r="J129" s="149">
        <f t="shared" si="76"/>
        <v>1</v>
      </c>
      <c r="K129" s="149">
        <f t="shared" si="76"/>
        <v>1</v>
      </c>
      <c r="L129" s="149" t="s">
        <v>62</v>
      </c>
      <c r="M129" s="150">
        <v>46022</v>
      </c>
      <c r="N129" s="150">
        <v>46022</v>
      </c>
      <c r="O129" s="156"/>
      <c r="P129" s="157" t="s">
        <v>62</v>
      </c>
      <c r="Q129" s="156"/>
      <c r="R129" s="156"/>
      <c r="S129" s="56"/>
    </row>
    <row r="130" spans="1:19" s="85" customFormat="1" ht="15" customHeight="1" x14ac:dyDescent="0.2">
      <c r="A130" s="332"/>
      <c r="B130" s="147" t="s">
        <v>193</v>
      </c>
      <c r="C130" s="149"/>
      <c r="D130" s="149"/>
      <c r="E130" s="149"/>
      <c r="F130" s="149"/>
      <c r="G130" s="149" t="s">
        <v>62</v>
      </c>
      <c r="H130" s="149"/>
      <c r="I130" s="149" t="s">
        <v>62</v>
      </c>
      <c r="J130" s="149"/>
      <c r="K130" s="149"/>
      <c r="L130" s="149" t="s">
        <v>62</v>
      </c>
      <c r="M130" s="150"/>
      <c r="N130" s="150"/>
      <c r="O130" s="157" t="s">
        <v>62</v>
      </c>
      <c r="P130" s="157" t="s">
        <v>62</v>
      </c>
      <c r="Q130" s="157" t="s">
        <v>62</v>
      </c>
      <c r="R130" s="157" t="s">
        <v>62</v>
      </c>
    </row>
    <row r="131" spans="1:19" s="85" customFormat="1" ht="38.65" customHeight="1" x14ac:dyDescent="0.2">
      <c r="A131" s="332"/>
      <c r="B131" s="148" t="s">
        <v>330</v>
      </c>
      <c r="C131" s="149"/>
      <c r="D131" s="149" t="s">
        <v>62</v>
      </c>
      <c r="E131" s="149"/>
      <c r="F131" s="149"/>
      <c r="G131" s="149">
        <f t="shared" ref="G131:K131" si="77">G126</f>
        <v>1</v>
      </c>
      <c r="H131" s="149">
        <f t="shared" si="77"/>
        <v>1</v>
      </c>
      <c r="I131" s="149">
        <f t="shared" si="77"/>
        <v>1</v>
      </c>
      <c r="J131" s="149">
        <f t="shared" si="77"/>
        <v>1</v>
      </c>
      <c r="K131" s="149">
        <f t="shared" si="77"/>
        <v>1</v>
      </c>
      <c r="L131" s="149" t="s">
        <v>62</v>
      </c>
      <c r="M131" s="150">
        <v>46022</v>
      </c>
      <c r="N131" s="150">
        <v>46022</v>
      </c>
      <c r="O131" s="156"/>
      <c r="P131" s="157" t="s">
        <v>62</v>
      </c>
      <c r="Q131" s="156"/>
      <c r="R131" s="156"/>
    </row>
    <row r="132" spans="1:19" s="85" customFormat="1" ht="21" customHeight="1" x14ac:dyDescent="0.25">
      <c r="A132" s="332"/>
      <c r="B132" s="147" t="s">
        <v>71</v>
      </c>
      <c r="C132" s="149"/>
      <c r="D132" s="149"/>
      <c r="E132" s="149"/>
      <c r="F132" s="149"/>
      <c r="G132" s="149" t="s">
        <v>62</v>
      </c>
      <c r="H132" s="149"/>
      <c r="I132" s="149" t="s">
        <v>62</v>
      </c>
      <c r="J132" s="149"/>
      <c r="K132" s="149"/>
      <c r="L132" s="149" t="s">
        <v>62</v>
      </c>
      <c r="M132" s="150"/>
      <c r="N132" s="150"/>
      <c r="O132" s="157" t="s">
        <v>62</v>
      </c>
      <c r="P132" s="157" t="s">
        <v>62</v>
      </c>
      <c r="Q132" s="157" t="s">
        <v>62</v>
      </c>
      <c r="R132" s="157" t="s">
        <v>62</v>
      </c>
      <c r="S132" s="56"/>
    </row>
    <row r="133" spans="1:19" s="85" customFormat="1" ht="21" customHeight="1" x14ac:dyDescent="0.2">
      <c r="A133" s="333"/>
      <c r="B133" s="148" t="s">
        <v>72</v>
      </c>
      <c r="C133" s="149"/>
      <c r="D133" s="149" t="s">
        <v>62</v>
      </c>
      <c r="E133" s="149"/>
      <c r="F133" s="149"/>
      <c r="G133" s="149">
        <f t="shared" ref="G133:K133" si="78">G126</f>
        <v>1</v>
      </c>
      <c r="H133" s="149">
        <f t="shared" si="78"/>
        <v>1</v>
      </c>
      <c r="I133" s="149">
        <f t="shared" si="78"/>
        <v>1</v>
      </c>
      <c r="J133" s="149">
        <f t="shared" si="78"/>
        <v>1</v>
      </c>
      <c r="K133" s="149">
        <f t="shared" si="78"/>
        <v>1</v>
      </c>
      <c r="L133" s="149" t="s">
        <v>62</v>
      </c>
      <c r="M133" s="150">
        <v>46022</v>
      </c>
      <c r="N133" s="150">
        <v>46022</v>
      </c>
      <c r="O133" s="156"/>
      <c r="P133" s="157" t="s">
        <v>62</v>
      </c>
      <c r="Q133" s="156"/>
      <c r="R133" s="156"/>
    </row>
    <row r="134" spans="1:19" s="56" customFormat="1" ht="74.45" customHeight="1" x14ac:dyDescent="0.25">
      <c r="A134" s="331" t="s">
        <v>155</v>
      </c>
      <c r="B134" s="137" t="s">
        <v>349</v>
      </c>
      <c r="C134" s="142" t="s">
        <v>191</v>
      </c>
      <c r="D134" s="141" t="s">
        <v>333</v>
      </c>
      <c r="E134" s="141" t="s">
        <v>320</v>
      </c>
      <c r="F134" s="142">
        <v>642</v>
      </c>
      <c r="G134" s="142">
        <v>1</v>
      </c>
      <c r="H134" s="142">
        <v>1</v>
      </c>
      <c r="I134" s="142">
        <v>1</v>
      </c>
      <c r="J134" s="142">
        <v>1</v>
      </c>
      <c r="K134" s="142">
        <f t="shared" ref="K134" si="79">G134</f>
        <v>1</v>
      </c>
      <c r="L134" s="142"/>
      <c r="M134" s="142" t="s">
        <v>62</v>
      </c>
      <c r="N134" s="142" t="s">
        <v>62</v>
      </c>
      <c r="O134" s="156">
        <v>578692.43999999994</v>
      </c>
      <c r="P134" s="156"/>
      <c r="Q134" s="156">
        <v>437817.03</v>
      </c>
      <c r="R134" s="156">
        <v>437817.03</v>
      </c>
      <c r="S134" s="85"/>
    </row>
    <row r="135" spans="1:19" s="85" customFormat="1" ht="15.75" x14ac:dyDescent="0.25">
      <c r="A135" s="332"/>
      <c r="B135" s="146" t="s">
        <v>70</v>
      </c>
      <c r="C135" s="149"/>
      <c r="D135" s="149" t="s">
        <v>62</v>
      </c>
      <c r="E135" s="149"/>
      <c r="F135" s="149"/>
      <c r="G135" s="149">
        <f t="shared" ref="G135:K135" si="80">G134</f>
        <v>1</v>
      </c>
      <c r="H135" s="149">
        <f t="shared" si="80"/>
        <v>1</v>
      </c>
      <c r="I135" s="149">
        <f t="shared" si="80"/>
        <v>1</v>
      </c>
      <c r="J135" s="149">
        <f t="shared" si="80"/>
        <v>1</v>
      </c>
      <c r="K135" s="149">
        <f t="shared" si="80"/>
        <v>1</v>
      </c>
      <c r="L135" s="149" t="s">
        <v>62</v>
      </c>
      <c r="M135" s="150">
        <v>46022</v>
      </c>
      <c r="N135" s="150">
        <v>46022</v>
      </c>
      <c r="O135" s="156"/>
      <c r="P135" s="157" t="s">
        <v>62</v>
      </c>
      <c r="Q135" s="156"/>
      <c r="R135" s="156"/>
      <c r="S135" s="56"/>
    </row>
    <row r="136" spans="1:19" s="85" customFormat="1" ht="14.25" x14ac:dyDescent="0.2">
      <c r="A136" s="332"/>
      <c r="B136" s="147" t="s">
        <v>76</v>
      </c>
      <c r="C136" s="149"/>
      <c r="D136" s="149"/>
      <c r="E136" s="149"/>
      <c r="F136" s="149"/>
      <c r="G136" s="149" t="s">
        <v>62</v>
      </c>
      <c r="H136" s="149"/>
      <c r="I136" s="149" t="s">
        <v>62</v>
      </c>
      <c r="J136" s="149"/>
      <c r="K136" s="149"/>
      <c r="L136" s="149" t="s">
        <v>62</v>
      </c>
      <c r="M136" s="150"/>
      <c r="N136" s="150"/>
      <c r="O136" s="157" t="s">
        <v>62</v>
      </c>
      <c r="P136" s="157" t="s">
        <v>62</v>
      </c>
      <c r="Q136" s="157" t="s">
        <v>62</v>
      </c>
      <c r="R136" s="157" t="s">
        <v>62</v>
      </c>
    </row>
    <row r="137" spans="1:19" s="85" customFormat="1" ht="65.45" customHeight="1" x14ac:dyDescent="0.2">
      <c r="A137" s="332"/>
      <c r="B137" s="148" t="s">
        <v>192</v>
      </c>
      <c r="C137" s="149"/>
      <c r="D137" s="149" t="s">
        <v>62</v>
      </c>
      <c r="E137" s="149"/>
      <c r="F137" s="149"/>
      <c r="G137" s="149">
        <f t="shared" ref="G137:K137" si="81">G134</f>
        <v>1</v>
      </c>
      <c r="H137" s="149">
        <f t="shared" si="81"/>
        <v>1</v>
      </c>
      <c r="I137" s="149">
        <f t="shared" si="81"/>
        <v>1</v>
      </c>
      <c r="J137" s="149">
        <f t="shared" si="81"/>
        <v>1</v>
      </c>
      <c r="K137" s="149">
        <f t="shared" si="81"/>
        <v>1</v>
      </c>
      <c r="L137" s="149" t="s">
        <v>62</v>
      </c>
      <c r="M137" s="150">
        <v>46022</v>
      </c>
      <c r="N137" s="150">
        <v>46022</v>
      </c>
      <c r="O137" s="156"/>
      <c r="P137" s="157" t="s">
        <v>62</v>
      </c>
      <c r="Q137" s="156"/>
      <c r="R137" s="156"/>
    </row>
    <row r="138" spans="1:19" s="85" customFormat="1" ht="15" customHeight="1" x14ac:dyDescent="0.25">
      <c r="A138" s="332"/>
      <c r="B138" s="147" t="s">
        <v>193</v>
      </c>
      <c r="C138" s="149"/>
      <c r="D138" s="149"/>
      <c r="E138" s="149"/>
      <c r="F138" s="149"/>
      <c r="G138" s="149" t="s">
        <v>62</v>
      </c>
      <c r="H138" s="149"/>
      <c r="I138" s="149" t="s">
        <v>62</v>
      </c>
      <c r="J138" s="149"/>
      <c r="K138" s="149"/>
      <c r="L138" s="149" t="s">
        <v>62</v>
      </c>
      <c r="M138" s="150"/>
      <c r="N138" s="150"/>
      <c r="O138" s="157" t="s">
        <v>62</v>
      </c>
      <c r="P138" s="157" t="s">
        <v>62</v>
      </c>
      <c r="Q138" s="157" t="s">
        <v>62</v>
      </c>
      <c r="R138" s="157" t="s">
        <v>62</v>
      </c>
      <c r="S138" s="56"/>
    </row>
    <row r="139" spans="1:19" s="85" customFormat="1" ht="38.65" customHeight="1" x14ac:dyDescent="0.2">
      <c r="A139" s="332"/>
      <c r="B139" s="148" t="s">
        <v>330</v>
      </c>
      <c r="C139" s="149"/>
      <c r="D139" s="149" t="s">
        <v>62</v>
      </c>
      <c r="E139" s="149"/>
      <c r="F139" s="149"/>
      <c r="G139" s="149">
        <f t="shared" ref="G139:K139" si="82">G134</f>
        <v>1</v>
      </c>
      <c r="H139" s="149">
        <f t="shared" si="82"/>
        <v>1</v>
      </c>
      <c r="I139" s="149">
        <f t="shared" si="82"/>
        <v>1</v>
      </c>
      <c r="J139" s="149">
        <f t="shared" si="82"/>
        <v>1</v>
      </c>
      <c r="K139" s="149">
        <f t="shared" si="82"/>
        <v>1</v>
      </c>
      <c r="L139" s="149" t="s">
        <v>62</v>
      </c>
      <c r="M139" s="150">
        <v>46022</v>
      </c>
      <c r="N139" s="150">
        <v>46022</v>
      </c>
      <c r="O139" s="156"/>
      <c r="P139" s="157" t="s">
        <v>62</v>
      </c>
      <c r="Q139" s="156"/>
      <c r="R139" s="156"/>
    </row>
    <row r="140" spans="1:19" s="85" customFormat="1" ht="21" customHeight="1" x14ac:dyDescent="0.2">
      <c r="A140" s="332"/>
      <c r="B140" s="147" t="s">
        <v>71</v>
      </c>
      <c r="C140" s="149"/>
      <c r="D140" s="149"/>
      <c r="E140" s="149"/>
      <c r="F140" s="149"/>
      <c r="G140" s="149" t="s">
        <v>62</v>
      </c>
      <c r="H140" s="149"/>
      <c r="I140" s="149" t="s">
        <v>62</v>
      </c>
      <c r="J140" s="149"/>
      <c r="K140" s="149"/>
      <c r="L140" s="149" t="s">
        <v>62</v>
      </c>
      <c r="M140" s="150"/>
      <c r="N140" s="150"/>
      <c r="O140" s="157" t="s">
        <v>62</v>
      </c>
      <c r="P140" s="157" t="s">
        <v>62</v>
      </c>
      <c r="Q140" s="157" t="s">
        <v>62</v>
      </c>
      <c r="R140" s="157" t="s">
        <v>62</v>
      </c>
    </row>
    <row r="141" spans="1:19" s="85" customFormat="1" ht="21" customHeight="1" x14ac:dyDescent="0.25">
      <c r="A141" s="333"/>
      <c r="B141" s="148" t="s">
        <v>72</v>
      </c>
      <c r="C141" s="149"/>
      <c r="D141" s="149" t="s">
        <v>62</v>
      </c>
      <c r="E141" s="149"/>
      <c r="F141" s="149"/>
      <c r="G141" s="149">
        <f t="shared" ref="G141:K141" si="83">G134</f>
        <v>1</v>
      </c>
      <c r="H141" s="149">
        <f t="shared" si="83"/>
        <v>1</v>
      </c>
      <c r="I141" s="149">
        <f t="shared" si="83"/>
        <v>1</v>
      </c>
      <c r="J141" s="149">
        <f t="shared" si="83"/>
        <v>1</v>
      </c>
      <c r="K141" s="149">
        <f t="shared" si="83"/>
        <v>1</v>
      </c>
      <c r="L141" s="149" t="s">
        <v>62</v>
      </c>
      <c r="M141" s="150">
        <v>46022</v>
      </c>
      <c r="N141" s="150">
        <v>46022</v>
      </c>
      <c r="O141" s="156"/>
      <c r="P141" s="157" t="s">
        <v>62</v>
      </c>
      <c r="Q141" s="156"/>
      <c r="R141" s="156"/>
      <c r="S141" s="56"/>
    </row>
    <row r="142" spans="1:19" s="56" customFormat="1" ht="74.45" hidden="1" customHeight="1" x14ac:dyDescent="0.25">
      <c r="A142" s="331" t="s">
        <v>154</v>
      </c>
      <c r="B142" s="137" t="s">
        <v>349</v>
      </c>
      <c r="C142" s="142" t="s">
        <v>191</v>
      </c>
      <c r="D142" s="141" t="s">
        <v>333</v>
      </c>
      <c r="E142" s="141" t="s">
        <v>320</v>
      </c>
      <c r="F142" s="142">
        <v>642</v>
      </c>
      <c r="G142" s="142"/>
      <c r="H142" s="142"/>
      <c r="I142" s="142"/>
      <c r="J142" s="142"/>
      <c r="K142" s="142">
        <f t="shared" ref="K142" si="84">G142</f>
        <v>0</v>
      </c>
      <c r="L142" s="142"/>
      <c r="M142" s="142" t="s">
        <v>62</v>
      </c>
      <c r="N142" s="142" t="s">
        <v>62</v>
      </c>
      <c r="O142" s="156"/>
      <c r="P142" s="156"/>
      <c r="Q142" s="156"/>
      <c r="R142" s="156"/>
      <c r="S142" s="85"/>
    </row>
    <row r="143" spans="1:19" s="85" customFormat="1" ht="15.75" hidden="1" x14ac:dyDescent="0.2">
      <c r="A143" s="332"/>
      <c r="B143" s="146" t="s">
        <v>70</v>
      </c>
      <c r="C143" s="149"/>
      <c r="D143" s="149" t="s">
        <v>62</v>
      </c>
      <c r="E143" s="149"/>
      <c r="F143" s="149"/>
      <c r="G143" s="149">
        <f t="shared" ref="G143:K143" si="85">G142</f>
        <v>0</v>
      </c>
      <c r="H143" s="149">
        <f t="shared" si="85"/>
        <v>0</v>
      </c>
      <c r="I143" s="149">
        <f t="shared" si="85"/>
        <v>0</v>
      </c>
      <c r="J143" s="149">
        <f t="shared" si="85"/>
        <v>0</v>
      </c>
      <c r="K143" s="149">
        <f t="shared" si="85"/>
        <v>0</v>
      </c>
      <c r="L143" s="149" t="s">
        <v>62</v>
      </c>
      <c r="M143" s="150">
        <v>46022</v>
      </c>
      <c r="N143" s="150">
        <v>46022</v>
      </c>
      <c r="O143" s="156"/>
      <c r="P143" s="157" t="s">
        <v>62</v>
      </c>
      <c r="Q143" s="156"/>
      <c r="R143" s="156"/>
    </row>
    <row r="144" spans="1:19" s="85" customFormat="1" hidden="1" x14ac:dyDescent="0.25">
      <c r="A144" s="332"/>
      <c r="B144" s="147" t="s">
        <v>76</v>
      </c>
      <c r="C144" s="149"/>
      <c r="D144" s="149"/>
      <c r="E144" s="149"/>
      <c r="F144" s="149"/>
      <c r="G144" s="149" t="s">
        <v>62</v>
      </c>
      <c r="H144" s="149"/>
      <c r="I144" s="149" t="s">
        <v>62</v>
      </c>
      <c r="J144" s="149"/>
      <c r="K144" s="149"/>
      <c r="L144" s="149" t="s">
        <v>62</v>
      </c>
      <c r="M144" s="150"/>
      <c r="N144" s="150"/>
      <c r="O144" s="157" t="s">
        <v>62</v>
      </c>
      <c r="P144" s="157" t="s">
        <v>62</v>
      </c>
      <c r="Q144" s="157" t="s">
        <v>62</v>
      </c>
      <c r="R144" s="157" t="s">
        <v>62</v>
      </c>
      <c r="S144" s="56"/>
    </row>
    <row r="145" spans="1:19" s="85" customFormat="1" ht="65.45" hidden="1" customHeight="1" x14ac:dyDescent="0.2">
      <c r="A145" s="332"/>
      <c r="B145" s="148" t="s">
        <v>192</v>
      </c>
      <c r="C145" s="149"/>
      <c r="D145" s="149" t="s">
        <v>62</v>
      </c>
      <c r="E145" s="149"/>
      <c r="F145" s="149"/>
      <c r="G145" s="149">
        <f t="shared" ref="G145:K145" si="86">G142</f>
        <v>0</v>
      </c>
      <c r="H145" s="149">
        <f t="shared" si="86"/>
        <v>0</v>
      </c>
      <c r="I145" s="149">
        <f t="shared" si="86"/>
        <v>0</v>
      </c>
      <c r="J145" s="149">
        <f t="shared" si="86"/>
        <v>0</v>
      </c>
      <c r="K145" s="149">
        <f t="shared" si="86"/>
        <v>0</v>
      </c>
      <c r="L145" s="149" t="s">
        <v>62</v>
      </c>
      <c r="M145" s="150">
        <v>46022</v>
      </c>
      <c r="N145" s="150">
        <v>46022</v>
      </c>
      <c r="O145" s="156"/>
      <c r="P145" s="157" t="s">
        <v>62</v>
      </c>
      <c r="Q145" s="156"/>
      <c r="R145" s="156"/>
    </row>
    <row r="146" spans="1:19" s="85" customFormat="1" ht="15" hidden="1" customHeight="1" x14ac:dyDescent="0.2">
      <c r="A146" s="332"/>
      <c r="B146" s="147" t="s">
        <v>193</v>
      </c>
      <c r="C146" s="149"/>
      <c r="D146" s="149"/>
      <c r="E146" s="149"/>
      <c r="F146" s="149"/>
      <c r="G146" s="149" t="s">
        <v>62</v>
      </c>
      <c r="H146" s="149"/>
      <c r="I146" s="149" t="s">
        <v>62</v>
      </c>
      <c r="J146" s="149"/>
      <c r="K146" s="149"/>
      <c r="L146" s="149" t="s">
        <v>62</v>
      </c>
      <c r="M146" s="150"/>
      <c r="N146" s="150"/>
      <c r="O146" s="157" t="s">
        <v>62</v>
      </c>
      <c r="P146" s="157" t="s">
        <v>62</v>
      </c>
      <c r="Q146" s="157" t="s">
        <v>62</v>
      </c>
      <c r="R146" s="157" t="s">
        <v>62</v>
      </c>
    </row>
    <row r="147" spans="1:19" s="85" customFormat="1" ht="38.65" hidden="1" customHeight="1" x14ac:dyDescent="0.25">
      <c r="A147" s="332"/>
      <c r="B147" s="148" t="s">
        <v>330</v>
      </c>
      <c r="C147" s="149"/>
      <c r="D147" s="149" t="s">
        <v>62</v>
      </c>
      <c r="E147" s="149"/>
      <c r="F147" s="149"/>
      <c r="G147" s="149">
        <f t="shared" ref="G147:K147" si="87">G142</f>
        <v>0</v>
      </c>
      <c r="H147" s="149">
        <f t="shared" si="87"/>
        <v>0</v>
      </c>
      <c r="I147" s="149">
        <f t="shared" si="87"/>
        <v>0</v>
      </c>
      <c r="J147" s="149">
        <f t="shared" si="87"/>
        <v>0</v>
      </c>
      <c r="K147" s="149">
        <f t="shared" si="87"/>
        <v>0</v>
      </c>
      <c r="L147" s="149" t="s">
        <v>62</v>
      </c>
      <c r="M147" s="150">
        <v>46022</v>
      </c>
      <c r="N147" s="150">
        <v>46022</v>
      </c>
      <c r="O147" s="156"/>
      <c r="P147" s="157" t="s">
        <v>62</v>
      </c>
      <c r="Q147" s="156"/>
      <c r="R147" s="156"/>
      <c r="S147" s="56"/>
    </row>
    <row r="148" spans="1:19" s="85" customFormat="1" ht="21" hidden="1" customHeight="1" x14ac:dyDescent="0.2">
      <c r="A148" s="332"/>
      <c r="B148" s="147" t="s">
        <v>71</v>
      </c>
      <c r="C148" s="149"/>
      <c r="D148" s="149"/>
      <c r="E148" s="149"/>
      <c r="F148" s="149"/>
      <c r="G148" s="149" t="s">
        <v>62</v>
      </c>
      <c r="H148" s="149"/>
      <c r="I148" s="149" t="s">
        <v>62</v>
      </c>
      <c r="J148" s="149"/>
      <c r="K148" s="149"/>
      <c r="L148" s="149" t="s">
        <v>62</v>
      </c>
      <c r="M148" s="150"/>
      <c r="N148" s="150"/>
      <c r="O148" s="157" t="s">
        <v>62</v>
      </c>
      <c r="P148" s="157" t="s">
        <v>62</v>
      </c>
      <c r="Q148" s="157" t="s">
        <v>62</v>
      </c>
      <c r="R148" s="157" t="s">
        <v>62</v>
      </c>
    </row>
    <row r="149" spans="1:19" s="85" customFormat="1" ht="21" hidden="1" customHeight="1" x14ac:dyDescent="0.2">
      <c r="A149" s="333"/>
      <c r="B149" s="148" t="s">
        <v>72</v>
      </c>
      <c r="C149" s="149"/>
      <c r="D149" s="149" t="s">
        <v>62</v>
      </c>
      <c r="E149" s="149"/>
      <c r="F149" s="149"/>
      <c r="G149" s="149">
        <f t="shared" ref="G149:K149" si="88">G142</f>
        <v>0</v>
      </c>
      <c r="H149" s="149">
        <f t="shared" si="88"/>
        <v>0</v>
      </c>
      <c r="I149" s="149">
        <f t="shared" si="88"/>
        <v>0</v>
      </c>
      <c r="J149" s="149">
        <f t="shared" si="88"/>
        <v>0</v>
      </c>
      <c r="K149" s="149">
        <f t="shared" si="88"/>
        <v>0</v>
      </c>
      <c r="L149" s="149" t="s">
        <v>62</v>
      </c>
      <c r="M149" s="150">
        <v>46022</v>
      </c>
      <c r="N149" s="150">
        <v>46022</v>
      </c>
      <c r="O149" s="156"/>
      <c r="P149" s="157" t="s">
        <v>62</v>
      </c>
      <c r="Q149" s="156"/>
      <c r="R149" s="156"/>
    </row>
    <row r="150" spans="1:19" s="56" customFormat="1" ht="74.45" hidden="1" customHeight="1" x14ac:dyDescent="0.25">
      <c r="A150" s="331" t="s">
        <v>153</v>
      </c>
      <c r="B150" s="137" t="s">
        <v>349</v>
      </c>
      <c r="C150" s="142" t="s">
        <v>191</v>
      </c>
      <c r="D150" s="141" t="s">
        <v>333</v>
      </c>
      <c r="E150" s="141" t="s">
        <v>320</v>
      </c>
      <c r="F150" s="142">
        <v>642</v>
      </c>
      <c r="G150" s="142"/>
      <c r="H150" s="142"/>
      <c r="I150" s="142"/>
      <c r="J150" s="142"/>
      <c r="K150" s="142">
        <f t="shared" ref="K150" si="89">G150</f>
        <v>0</v>
      </c>
      <c r="L150" s="142"/>
      <c r="M150" s="142" t="s">
        <v>62</v>
      </c>
      <c r="N150" s="142" t="s">
        <v>62</v>
      </c>
      <c r="O150" s="156"/>
      <c r="P150" s="156"/>
      <c r="Q150" s="156"/>
      <c r="R150" s="156"/>
    </row>
    <row r="151" spans="1:19" s="85" customFormat="1" ht="15.75" hidden="1" x14ac:dyDescent="0.2">
      <c r="A151" s="332"/>
      <c r="B151" s="146" t="s">
        <v>70</v>
      </c>
      <c r="C151" s="149"/>
      <c r="D151" s="149" t="s">
        <v>62</v>
      </c>
      <c r="E151" s="149"/>
      <c r="F151" s="149"/>
      <c r="G151" s="149">
        <f t="shared" ref="G151:K151" si="90">G150</f>
        <v>0</v>
      </c>
      <c r="H151" s="149">
        <f t="shared" si="90"/>
        <v>0</v>
      </c>
      <c r="I151" s="149">
        <f t="shared" si="90"/>
        <v>0</v>
      </c>
      <c r="J151" s="149">
        <f t="shared" si="90"/>
        <v>0</v>
      </c>
      <c r="K151" s="149">
        <f t="shared" si="90"/>
        <v>0</v>
      </c>
      <c r="L151" s="149" t="s">
        <v>62</v>
      </c>
      <c r="M151" s="150">
        <v>46022</v>
      </c>
      <c r="N151" s="150">
        <v>46022</v>
      </c>
      <c r="O151" s="156"/>
      <c r="P151" s="157" t="s">
        <v>62</v>
      </c>
      <c r="Q151" s="156"/>
      <c r="R151" s="156"/>
    </row>
    <row r="152" spans="1:19" s="85" customFormat="1" ht="14.25" hidden="1" x14ac:dyDescent="0.2">
      <c r="A152" s="332"/>
      <c r="B152" s="147" t="s">
        <v>76</v>
      </c>
      <c r="C152" s="149"/>
      <c r="D152" s="149"/>
      <c r="E152" s="149"/>
      <c r="F152" s="149"/>
      <c r="G152" s="149" t="s">
        <v>62</v>
      </c>
      <c r="H152" s="149"/>
      <c r="I152" s="149" t="s">
        <v>62</v>
      </c>
      <c r="J152" s="149"/>
      <c r="K152" s="149"/>
      <c r="L152" s="149" t="s">
        <v>62</v>
      </c>
      <c r="M152" s="150"/>
      <c r="N152" s="150"/>
      <c r="O152" s="157" t="s">
        <v>62</v>
      </c>
      <c r="P152" s="157" t="s">
        <v>62</v>
      </c>
      <c r="Q152" s="157" t="s">
        <v>62</v>
      </c>
      <c r="R152" s="157" t="s">
        <v>62</v>
      </c>
    </row>
    <row r="153" spans="1:19" s="85" customFormat="1" ht="65.45" hidden="1" customHeight="1" x14ac:dyDescent="0.25">
      <c r="A153" s="332"/>
      <c r="B153" s="148" t="s">
        <v>192</v>
      </c>
      <c r="C153" s="149"/>
      <c r="D153" s="149" t="s">
        <v>62</v>
      </c>
      <c r="E153" s="149"/>
      <c r="F153" s="149"/>
      <c r="G153" s="149">
        <f t="shared" ref="G153:K153" si="91">G150</f>
        <v>0</v>
      </c>
      <c r="H153" s="149">
        <f t="shared" si="91"/>
        <v>0</v>
      </c>
      <c r="I153" s="149">
        <f t="shared" si="91"/>
        <v>0</v>
      </c>
      <c r="J153" s="149">
        <f t="shared" si="91"/>
        <v>0</v>
      </c>
      <c r="K153" s="149">
        <f t="shared" si="91"/>
        <v>0</v>
      </c>
      <c r="L153" s="149" t="s">
        <v>62</v>
      </c>
      <c r="M153" s="150">
        <v>46022</v>
      </c>
      <c r="N153" s="150">
        <v>46022</v>
      </c>
      <c r="O153" s="156"/>
      <c r="P153" s="157" t="s">
        <v>62</v>
      </c>
      <c r="Q153" s="156"/>
      <c r="R153" s="156"/>
      <c r="S153" s="56"/>
    </row>
    <row r="154" spans="1:19" s="85" customFormat="1" ht="15" hidden="1" customHeight="1" x14ac:dyDescent="0.2">
      <c r="A154" s="332"/>
      <c r="B154" s="147" t="s">
        <v>193</v>
      </c>
      <c r="C154" s="149"/>
      <c r="D154" s="149"/>
      <c r="E154" s="149"/>
      <c r="F154" s="149"/>
      <c r="G154" s="149" t="s">
        <v>62</v>
      </c>
      <c r="H154" s="149"/>
      <c r="I154" s="149" t="s">
        <v>62</v>
      </c>
      <c r="J154" s="149"/>
      <c r="K154" s="149"/>
      <c r="L154" s="149" t="s">
        <v>62</v>
      </c>
      <c r="M154" s="150"/>
      <c r="N154" s="150"/>
      <c r="O154" s="157" t="s">
        <v>62</v>
      </c>
      <c r="P154" s="157" t="s">
        <v>62</v>
      </c>
      <c r="Q154" s="157" t="s">
        <v>62</v>
      </c>
      <c r="R154" s="157" t="s">
        <v>62</v>
      </c>
    </row>
    <row r="155" spans="1:19" s="85" customFormat="1" ht="38.65" hidden="1" customHeight="1" x14ac:dyDescent="0.2">
      <c r="A155" s="332"/>
      <c r="B155" s="148" t="s">
        <v>330</v>
      </c>
      <c r="C155" s="149"/>
      <c r="D155" s="149" t="s">
        <v>62</v>
      </c>
      <c r="E155" s="149"/>
      <c r="F155" s="149"/>
      <c r="G155" s="149">
        <f t="shared" ref="G155:K155" si="92">G150</f>
        <v>0</v>
      </c>
      <c r="H155" s="149">
        <f t="shared" si="92"/>
        <v>0</v>
      </c>
      <c r="I155" s="149">
        <f t="shared" si="92"/>
        <v>0</v>
      </c>
      <c r="J155" s="149">
        <f t="shared" si="92"/>
        <v>0</v>
      </c>
      <c r="K155" s="149">
        <f t="shared" si="92"/>
        <v>0</v>
      </c>
      <c r="L155" s="149" t="s">
        <v>62</v>
      </c>
      <c r="M155" s="150">
        <v>46022</v>
      </c>
      <c r="N155" s="150">
        <v>46022</v>
      </c>
      <c r="O155" s="156"/>
      <c r="P155" s="157" t="s">
        <v>62</v>
      </c>
      <c r="Q155" s="156"/>
      <c r="R155" s="156"/>
    </row>
    <row r="156" spans="1:19" s="85" customFormat="1" ht="21" hidden="1" customHeight="1" x14ac:dyDescent="0.25">
      <c r="A156" s="332"/>
      <c r="B156" s="147" t="s">
        <v>71</v>
      </c>
      <c r="C156" s="149"/>
      <c r="D156" s="149"/>
      <c r="E156" s="149"/>
      <c r="F156" s="149"/>
      <c r="G156" s="149" t="s">
        <v>62</v>
      </c>
      <c r="H156" s="149"/>
      <c r="I156" s="149" t="s">
        <v>62</v>
      </c>
      <c r="J156" s="149"/>
      <c r="K156" s="149"/>
      <c r="L156" s="149" t="s">
        <v>62</v>
      </c>
      <c r="M156" s="150"/>
      <c r="N156" s="150"/>
      <c r="O156" s="157" t="s">
        <v>62</v>
      </c>
      <c r="P156" s="157" t="s">
        <v>62</v>
      </c>
      <c r="Q156" s="157" t="s">
        <v>62</v>
      </c>
      <c r="R156" s="157" t="s">
        <v>62</v>
      </c>
      <c r="S156" s="56"/>
    </row>
    <row r="157" spans="1:19" s="85" customFormat="1" ht="21" hidden="1" customHeight="1" x14ac:dyDescent="0.2">
      <c r="A157" s="333"/>
      <c r="B157" s="148" t="s">
        <v>72</v>
      </c>
      <c r="C157" s="149"/>
      <c r="D157" s="149" t="s">
        <v>62</v>
      </c>
      <c r="E157" s="149"/>
      <c r="F157" s="149"/>
      <c r="G157" s="149">
        <f t="shared" ref="G157:K157" si="93">G150</f>
        <v>0</v>
      </c>
      <c r="H157" s="149">
        <f t="shared" si="93"/>
        <v>0</v>
      </c>
      <c r="I157" s="149">
        <f t="shared" si="93"/>
        <v>0</v>
      </c>
      <c r="J157" s="149">
        <f t="shared" si="93"/>
        <v>0</v>
      </c>
      <c r="K157" s="149">
        <f t="shared" si="93"/>
        <v>0</v>
      </c>
      <c r="L157" s="149" t="s">
        <v>62</v>
      </c>
      <c r="M157" s="150">
        <v>46022</v>
      </c>
      <c r="N157" s="150">
        <v>46022</v>
      </c>
      <c r="O157" s="156"/>
      <c r="P157" s="157" t="s">
        <v>62</v>
      </c>
      <c r="Q157" s="156"/>
      <c r="R157" s="156"/>
    </row>
    <row r="158" spans="1:19" s="56" customFormat="1" ht="74.45" hidden="1" customHeight="1" x14ac:dyDescent="0.25">
      <c r="A158" s="331" t="s">
        <v>152</v>
      </c>
      <c r="B158" s="137" t="s">
        <v>349</v>
      </c>
      <c r="C158" s="142" t="s">
        <v>191</v>
      </c>
      <c r="D158" s="141" t="s">
        <v>333</v>
      </c>
      <c r="E158" s="141" t="s">
        <v>320</v>
      </c>
      <c r="F158" s="142">
        <v>642</v>
      </c>
      <c r="G158" s="142"/>
      <c r="H158" s="142"/>
      <c r="I158" s="142"/>
      <c r="J158" s="142"/>
      <c r="K158" s="142">
        <f t="shared" ref="K158" si="94">G158</f>
        <v>0</v>
      </c>
      <c r="L158" s="142"/>
      <c r="M158" s="142" t="s">
        <v>62</v>
      </c>
      <c r="N158" s="142" t="s">
        <v>62</v>
      </c>
      <c r="O158" s="156"/>
      <c r="P158" s="156"/>
      <c r="Q158" s="156"/>
      <c r="R158" s="156"/>
      <c r="S158" s="85"/>
    </row>
    <row r="159" spans="1:19" s="85" customFormat="1" ht="15.75" hidden="1" x14ac:dyDescent="0.25">
      <c r="A159" s="332"/>
      <c r="B159" s="146" t="s">
        <v>70</v>
      </c>
      <c r="C159" s="149"/>
      <c r="D159" s="149" t="s">
        <v>62</v>
      </c>
      <c r="E159" s="149"/>
      <c r="F159" s="149"/>
      <c r="G159" s="149">
        <f t="shared" ref="G159:K159" si="95">G158</f>
        <v>0</v>
      </c>
      <c r="H159" s="149">
        <f t="shared" si="95"/>
        <v>0</v>
      </c>
      <c r="I159" s="149">
        <f t="shared" si="95"/>
        <v>0</v>
      </c>
      <c r="J159" s="149">
        <f t="shared" si="95"/>
        <v>0</v>
      </c>
      <c r="K159" s="149">
        <f t="shared" si="95"/>
        <v>0</v>
      </c>
      <c r="L159" s="149" t="s">
        <v>62</v>
      </c>
      <c r="M159" s="150">
        <v>46022</v>
      </c>
      <c r="N159" s="150">
        <v>46022</v>
      </c>
      <c r="O159" s="156"/>
      <c r="P159" s="157" t="s">
        <v>62</v>
      </c>
      <c r="Q159" s="156"/>
      <c r="R159" s="156"/>
      <c r="S159" s="56"/>
    </row>
    <row r="160" spans="1:19" s="85" customFormat="1" ht="14.25" hidden="1" x14ac:dyDescent="0.2">
      <c r="A160" s="332"/>
      <c r="B160" s="147" t="s">
        <v>76</v>
      </c>
      <c r="C160" s="149"/>
      <c r="D160" s="149"/>
      <c r="E160" s="149"/>
      <c r="F160" s="149"/>
      <c r="G160" s="149" t="s">
        <v>62</v>
      </c>
      <c r="H160" s="149"/>
      <c r="I160" s="149" t="s">
        <v>62</v>
      </c>
      <c r="J160" s="149"/>
      <c r="K160" s="149"/>
      <c r="L160" s="149" t="s">
        <v>62</v>
      </c>
      <c r="M160" s="150"/>
      <c r="N160" s="150"/>
      <c r="O160" s="157" t="s">
        <v>62</v>
      </c>
      <c r="P160" s="157" t="s">
        <v>62</v>
      </c>
      <c r="Q160" s="157" t="s">
        <v>62</v>
      </c>
      <c r="R160" s="157" t="s">
        <v>62</v>
      </c>
    </row>
    <row r="161" spans="1:19" s="85" customFormat="1" ht="65.45" hidden="1" customHeight="1" x14ac:dyDescent="0.2">
      <c r="A161" s="332"/>
      <c r="B161" s="148" t="s">
        <v>192</v>
      </c>
      <c r="C161" s="149"/>
      <c r="D161" s="149" t="s">
        <v>62</v>
      </c>
      <c r="E161" s="149"/>
      <c r="F161" s="149"/>
      <c r="G161" s="149">
        <f t="shared" ref="G161:K161" si="96">G158</f>
        <v>0</v>
      </c>
      <c r="H161" s="149">
        <f t="shared" si="96"/>
        <v>0</v>
      </c>
      <c r="I161" s="149">
        <f t="shared" si="96"/>
        <v>0</v>
      </c>
      <c r="J161" s="149">
        <f t="shared" si="96"/>
        <v>0</v>
      </c>
      <c r="K161" s="149">
        <f t="shared" si="96"/>
        <v>0</v>
      </c>
      <c r="L161" s="149" t="s">
        <v>62</v>
      </c>
      <c r="M161" s="150">
        <v>46022</v>
      </c>
      <c r="N161" s="150">
        <v>46022</v>
      </c>
      <c r="O161" s="156"/>
      <c r="P161" s="157" t="s">
        <v>62</v>
      </c>
      <c r="Q161" s="156"/>
      <c r="R161" s="156"/>
    </row>
    <row r="162" spans="1:19" s="85" customFormat="1" ht="15" hidden="1" customHeight="1" x14ac:dyDescent="0.25">
      <c r="A162" s="332"/>
      <c r="B162" s="147" t="s">
        <v>193</v>
      </c>
      <c r="C162" s="149"/>
      <c r="D162" s="149"/>
      <c r="E162" s="149"/>
      <c r="F162" s="149"/>
      <c r="G162" s="149" t="s">
        <v>62</v>
      </c>
      <c r="H162" s="149"/>
      <c r="I162" s="149" t="s">
        <v>62</v>
      </c>
      <c r="J162" s="149"/>
      <c r="K162" s="149"/>
      <c r="L162" s="149" t="s">
        <v>62</v>
      </c>
      <c r="M162" s="150"/>
      <c r="N162" s="150"/>
      <c r="O162" s="157" t="s">
        <v>62</v>
      </c>
      <c r="P162" s="157" t="s">
        <v>62</v>
      </c>
      <c r="Q162" s="157" t="s">
        <v>62</v>
      </c>
      <c r="R162" s="157" t="s">
        <v>62</v>
      </c>
      <c r="S162" s="56"/>
    </row>
    <row r="163" spans="1:19" s="85" customFormat="1" ht="38.65" hidden="1" customHeight="1" x14ac:dyDescent="0.2">
      <c r="A163" s="332"/>
      <c r="B163" s="148" t="s">
        <v>330</v>
      </c>
      <c r="C163" s="149"/>
      <c r="D163" s="149" t="s">
        <v>62</v>
      </c>
      <c r="E163" s="149"/>
      <c r="F163" s="149"/>
      <c r="G163" s="149">
        <f t="shared" ref="G163:K163" si="97">G158</f>
        <v>0</v>
      </c>
      <c r="H163" s="149">
        <f t="shared" si="97"/>
        <v>0</v>
      </c>
      <c r="I163" s="149">
        <f t="shared" si="97"/>
        <v>0</v>
      </c>
      <c r="J163" s="149">
        <f t="shared" si="97"/>
        <v>0</v>
      </c>
      <c r="K163" s="149">
        <f t="shared" si="97"/>
        <v>0</v>
      </c>
      <c r="L163" s="149" t="s">
        <v>62</v>
      </c>
      <c r="M163" s="150">
        <v>46022</v>
      </c>
      <c r="N163" s="150">
        <v>46022</v>
      </c>
      <c r="O163" s="156"/>
      <c r="P163" s="157" t="s">
        <v>62</v>
      </c>
      <c r="Q163" s="156"/>
      <c r="R163" s="156"/>
    </row>
    <row r="164" spans="1:19" s="85" customFormat="1" ht="21" hidden="1" customHeight="1" x14ac:dyDescent="0.2">
      <c r="A164" s="332"/>
      <c r="B164" s="147" t="s">
        <v>71</v>
      </c>
      <c r="C164" s="149"/>
      <c r="D164" s="149"/>
      <c r="E164" s="149"/>
      <c r="F164" s="149"/>
      <c r="G164" s="149" t="s">
        <v>62</v>
      </c>
      <c r="H164" s="149"/>
      <c r="I164" s="149" t="s">
        <v>62</v>
      </c>
      <c r="J164" s="149"/>
      <c r="K164" s="149"/>
      <c r="L164" s="149" t="s">
        <v>62</v>
      </c>
      <c r="M164" s="150"/>
      <c r="N164" s="150"/>
      <c r="O164" s="157" t="s">
        <v>62</v>
      </c>
      <c r="P164" s="157" t="s">
        <v>62</v>
      </c>
      <c r="Q164" s="157" t="s">
        <v>62</v>
      </c>
      <c r="R164" s="157" t="s">
        <v>62</v>
      </c>
    </row>
    <row r="165" spans="1:19" s="85" customFormat="1" ht="21" hidden="1" customHeight="1" x14ac:dyDescent="0.25">
      <c r="A165" s="333"/>
      <c r="B165" s="148" t="s">
        <v>72</v>
      </c>
      <c r="C165" s="149"/>
      <c r="D165" s="149" t="s">
        <v>62</v>
      </c>
      <c r="E165" s="149"/>
      <c r="F165" s="149"/>
      <c r="G165" s="149">
        <f t="shared" ref="G165:K165" si="98">G158</f>
        <v>0</v>
      </c>
      <c r="H165" s="149">
        <f t="shared" si="98"/>
        <v>0</v>
      </c>
      <c r="I165" s="149">
        <f t="shared" si="98"/>
        <v>0</v>
      </c>
      <c r="J165" s="149">
        <f t="shared" si="98"/>
        <v>0</v>
      </c>
      <c r="K165" s="149">
        <f t="shared" si="98"/>
        <v>0</v>
      </c>
      <c r="L165" s="149" t="s">
        <v>62</v>
      </c>
      <c r="M165" s="150">
        <v>46022</v>
      </c>
      <c r="N165" s="150">
        <v>46022</v>
      </c>
      <c r="O165" s="156"/>
      <c r="P165" s="157" t="s">
        <v>62</v>
      </c>
      <c r="Q165" s="156"/>
      <c r="R165" s="156"/>
      <c r="S165" s="56"/>
    </row>
    <row r="166" spans="1:19" s="56" customFormat="1" ht="74.45" hidden="1" customHeight="1" x14ac:dyDescent="0.25">
      <c r="A166" s="331" t="s">
        <v>151</v>
      </c>
      <c r="B166" s="137" t="s">
        <v>349</v>
      </c>
      <c r="C166" s="142" t="s">
        <v>191</v>
      </c>
      <c r="D166" s="141" t="s">
        <v>333</v>
      </c>
      <c r="E166" s="141" t="s">
        <v>320</v>
      </c>
      <c r="F166" s="142">
        <v>642</v>
      </c>
      <c r="G166" s="142"/>
      <c r="H166" s="142"/>
      <c r="I166" s="142"/>
      <c r="J166" s="142"/>
      <c r="K166" s="142">
        <f t="shared" ref="K166" si="99">G166</f>
        <v>0</v>
      </c>
      <c r="L166" s="142"/>
      <c r="M166" s="142" t="s">
        <v>62</v>
      </c>
      <c r="N166" s="142" t="s">
        <v>62</v>
      </c>
      <c r="O166" s="156"/>
      <c r="P166" s="156"/>
      <c r="Q166" s="156"/>
      <c r="R166" s="156"/>
      <c r="S166" s="85"/>
    </row>
    <row r="167" spans="1:19" s="85" customFormat="1" ht="15.75" hidden="1" x14ac:dyDescent="0.2">
      <c r="A167" s="332"/>
      <c r="B167" s="146" t="s">
        <v>70</v>
      </c>
      <c r="C167" s="149"/>
      <c r="D167" s="149" t="s">
        <v>62</v>
      </c>
      <c r="E167" s="149"/>
      <c r="F167" s="149"/>
      <c r="G167" s="149">
        <f t="shared" ref="G167:K167" si="100">G166</f>
        <v>0</v>
      </c>
      <c r="H167" s="149">
        <f t="shared" si="100"/>
        <v>0</v>
      </c>
      <c r="I167" s="149">
        <f t="shared" si="100"/>
        <v>0</v>
      </c>
      <c r="J167" s="149">
        <f t="shared" si="100"/>
        <v>0</v>
      </c>
      <c r="K167" s="149">
        <f t="shared" si="100"/>
        <v>0</v>
      </c>
      <c r="L167" s="149" t="s">
        <v>62</v>
      </c>
      <c r="M167" s="150">
        <v>46022</v>
      </c>
      <c r="N167" s="150">
        <v>46022</v>
      </c>
      <c r="O167" s="156"/>
      <c r="P167" s="157" t="s">
        <v>62</v>
      </c>
      <c r="Q167" s="156"/>
      <c r="R167" s="156"/>
    </row>
    <row r="168" spans="1:19" s="85" customFormat="1" hidden="1" x14ac:dyDescent="0.25">
      <c r="A168" s="332"/>
      <c r="B168" s="147" t="s">
        <v>76</v>
      </c>
      <c r="C168" s="149"/>
      <c r="D168" s="149"/>
      <c r="E168" s="149"/>
      <c r="F168" s="149"/>
      <c r="G168" s="149" t="s">
        <v>62</v>
      </c>
      <c r="H168" s="149"/>
      <c r="I168" s="149" t="s">
        <v>62</v>
      </c>
      <c r="J168" s="149"/>
      <c r="K168" s="149"/>
      <c r="L168" s="149" t="s">
        <v>62</v>
      </c>
      <c r="M168" s="150"/>
      <c r="N168" s="150"/>
      <c r="O168" s="157" t="s">
        <v>62</v>
      </c>
      <c r="P168" s="157" t="s">
        <v>62</v>
      </c>
      <c r="Q168" s="157" t="s">
        <v>62</v>
      </c>
      <c r="R168" s="157" t="s">
        <v>62</v>
      </c>
      <c r="S168" s="56"/>
    </row>
    <row r="169" spans="1:19" s="85" customFormat="1" ht="65.45" hidden="1" customHeight="1" x14ac:dyDescent="0.2">
      <c r="A169" s="332"/>
      <c r="B169" s="148" t="s">
        <v>192</v>
      </c>
      <c r="C169" s="149"/>
      <c r="D169" s="149" t="s">
        <v>62</v>
      </c>
      <c r="E169" s="149"/>
      <c r="F169" s="149"/>
      <c r="G169" s="149">
        <f t="shared" ref="G169:K169" si="101">G166</f>
        <v>0</v>
      </c>
      <c r="H169" s="149">
        <f t="shared" si="101"/>
        <v>0</v>
      </c>
      <c r="I169" s="149">
        <f t="shared" si="101"/>
        <v>0</v>
      </c>
      <c r="J169" s="149">
        <f t="shared" si="101"/>
        <v>0</v>
      </c>
      <c r="K169" s="149">
        <f t="shared" si="101"/>
        <v>0</v>
      </c>
      <c r="L169" s="149" t="s">
        <v>62</v>
      </c>
      <c r="M169" s="150">
        <v>46022</v>
      </c>
      <c r="N169" s="150">
        <v>46022</v>
      </c>
      <c r="O169" s="156"/>
      <c r="P169" s="157" t="s">
        <v>62</v>
      </c>
      <c r="Q169" s="156"/>
      <c r="R169" s="156"/>
    </row>
    <row r="170" spans="1:19" s="85" customFormat="1" ht="15" hidden="1" customHeight="1" x14ac:dyDescent="0.2">
      <c r="A170" s="332"/>
      <c r="B170" s="147" t="s">
        <v>193</v>
      </c>
      <c r="C170" s="149"/>
      <c r="D170" s="149"/>
      <c r="E170" s="149"/>
      <c r="F170" s="149"/>
      <c r="G170" s="149" t="s">
        <v>62</v>
      </c>
      <c r="H170" s="149"/>
      <c r="I170" s="149" t="s">
        <v>62</v>
      </c>
      <c r="J170" s="149"/>
      <c r="K170" s="149"/>
      <c r="L170" s="149" t="s">
        <v>62</v>
      </c>
      <c r="M170" s="150"/>
      <c r="N170" s="150"/>
      <c r="O170" s="157" t="s">
        <v>62</v>
      </c>
      <c r="P170" s="157" t="s">
        <v>62</v>
      </c>
      <c r="Q170" s="157" t="s">
        <v>62</v>
      </c>
      <c r="R170" s="157" t="s">
        <v>62</v>
      </c>
    </row>
    <row r="171" spans="1:19" s="85" customFormat="1" ht="38.65" hidden="1" customHeight="1" x14ac:dyDescent="0.25">
      <c r="A171" s="332"/>
      <c r="B171" s="148" t="s">
        <v>330</v>
      </c>
      <c r="C171" s="149"/>
      <c r="D171" s="149" t="s">
        <v>62</v>
      </c>
      <c r="E171" s="149"/>
      <c r="F171" s="149"/>
      <c r="G171" s="149">
        <f t="shared" ref="G171:K171" si="102">G166</f>
        <v>0</v>
      </c>
      <c r="H171" s="149">
        <f t="shared" si="102"/>
        <v>0</v>
      </c>
      <c r="I171" s="149">
        <f t="shared" si="102"/>
        <v>0</v>
      </c>
      <c r="J171" s="149">
        <f t="shared" si="102"/>
        <v>0</v>
      </c>
      <c r="K171" s="149">
        <f t="shared" si="102"/>
        <v>0</v>
      </c>
      <c r="L171" s="149" t="s">
        <v>62</v>
      </c>
      <c r="M171" s="150">
        <v>46022</v>
      </c>
      <c r="N171" s="150">
        <v>46022</v>
      </c>
      <c r="O171" s="156"/>
      <c r="P171" s="157" t="s">
        <v>62</v>
      </c>
      <c r="Q171" s="156"/>
      <c r="R171" s="156"/>
      <c r="S171" s="56"/>
    </row>
    <row r="172" spans="1:19" s="85" customFormat="1" ht="21" hidden="1" customHeight="1" x14ac:dyDescent="0.2">
      <c r="A172" s="332"/>
      <c r="B172" s="147" t="s">
        <v>71</v>
      </c>
      <c r="C172" s="149"/>
      <c r="D172" s="149"/>
      <c r="E172" s="149"/>
      <c r="F172" s="149"/>
      <c r="G172" s="149" t="s">
        <v>62</v>
      </c>
      <c r="H172" s="149"/>
      <c r="I172" s="149" t="s">
        <v>62</v>
      </c>
      <c r="J172" s="149"/>
      <c r="K172" s="149"/>
      <c r="L172" s="149" t="s">
        <v>62</v>
      </c>
      <c r="M172" s="150"/>
      <c r="N172" s="150"/>
      <c r="O172" s="157" t="s">
        <v>62</v>
      </c>
      <c r="P172" s="157" t="s">
        <v>62</v>
      </c>
      <c r="Q172" s="157" t="s">
        <v>62</v>
      </c>
      <c r="R172" s="157" t="s">
        <v>62</v>
      </c>
    </row>
    <row r="173" spans="1:19" s="85" customFormat="1" ht="21" hidden="1" customHeight="1" x14ac:dyDescent="0.2">
      <c r="A173" s="333"/>
      <c r="B173" s="148" t="s">
        <v>72</v>
      </c>
      <c r="C173" s="149"/>
      <c r="D173" s="149" t="s">
        <v>62</v>
      </c>
      <c r="E173" s="149"/>
      <c r="F173" s="149"/>
      <c r="G173" s="149">
        <f t="shared" ref="G173:K173" si="103">G166</f>
        <v>0</v>
      </c>
      <c r="H173" s="149">
        <f t="shared" si="103"/>
        <v>0</v>
      </c>
      <c r="I173" s="149">
        <f t="shared" si="103"/>
        <v>0</v>
      </c>
      <c r="J173" s="149">
        <f t="shared" si="103"/>
        <v>0</v>
      </c>
      <c r="K173" s="149">
        <f t="shared" si="103"/>
        <v>0</v>
      </c>
      <c r="L173" s="149" t="s">
        <v>62</v>
      </c>
      <c r="M173" s="150">
        <v>46022</v>
      </c>
      <c r="N173" s="150">
        <v>46022</v>
      </c>
      <c r="O173" s="156"/>
      <c r="P173" s="157" t="s">
        <v>62</v>
      </c>
      <c r="Q173" s="156"/>
      <c r="R173" s="156"/>
    </row>
    <row r="174" spans="1:19" s="56" customFormat="1" ht="74.45" customHeight="1" x14ac:dyDescent="0.25">
      <c r="A174" s="331" t="s">
        <v>150</v>
      </c>
      <c r="B174" s="137" t="s">
        <v>349</v>
      </c>
      <c r="C174" s="142" t="s">
        <v>191</v>
      </c>
      <c r="D174" s="141" t="s">
        <v>333</v>
      </c>
      <c r="E174" s="141" t="s">
        <v>320</v>
      </c>
      <c r="F174" s="142">
        <v>642</v>
      </c>
      <c r="G174" s="142">
        <v>1</v>
      </c>
      <c r="H174" s="142">
        <v>1</v>
      </c>
      <c r="I174" s="142">
        <v>1</v>
      </c>
      <c r="J174" s="142">
        <v>1</v>
      </c>
      <c r="K174" s="142">
        <f t="shared" ref="K174" si="104">G174</f>
        <v>1</v>
      </c>
      <c r="L174" s="142"/>
      <c r="M174" s="142" t="s">
        <v>62</v>
      </c>
      <c r="N174" s="142" t="s">
        <v>62</v>
      </c>
      <c r="O174" s="156">
        <v>26616.5</v>
      </c>
      <c r="P174" s="156"/>
      <c r="Q174" s="156">
        <v>26616.5</v>
      </c>
      <c r="R174" s="156">
        <v>26616.5</v>
      </c>
    </row>
    <row r="175" spans="1:19" s="85" customFormat="1" ht="15.75" x14ac:dyDescent="0.2">
      <c r="A175" s="332"/>
      <c r="B175" s="146" t="s">
        <v>70</v>
      </c>
      <c r="C175" s="149"/>
      <c r="D175" s="149" t="s">
        <v>62</v>
      </c>
      <c r="E175" s="149"/>
      <c r="F175" s="149"/>
      <c r="G175" s="149">
        <f t="shared" ref="G175:K175" si="105">G174</f>
        <v>1</v>
      </c>
      <c r="H175" s="149">
        <f t="shared" si="105"/>
        <v>1</v>
      </c>
      <c r="I175" s="149">
        <f t="shared" si="105"/>
        <v>1</v>
      </c>
      <c r="J175" s="149">
        <f t="shared" si="105"/>
        <v>1</v>
      </c>
      <c r="K175" s="149">
        <f t="shared" si="105"/>
        <v>1</v>
      </c>
      <c r="L175" s="149" t="s">
        <v>62</v>
      </c>
      <c r="M175" s="150">
        <v>46022</v>
      </c>
      <c r="N175" s="150">
        <v>46022</v>
      </c>
      <c r="O175" s="156"/>
      <c r="P175" s="157" t="s">
        <v>62</v>
      </c>
      <c r="Q175" s="156"/>
      <c r="R175" s="156"/>
    </row>
    <row r="176" spans="1:19" s="85" customFormat="1" ht="14.25" x14ac:dyDescent="0.2">
      <c r="A176" s="332"/>
      <c r="B176" s="147" t="s">
        <v>76</v>
      </c>
      <c r="C176" s="149"/>
      <c r="D176" s="149"/>
      <c r="E176" s="149"/>
      <c r="F176" s="149"/>
      <c r="G176" s="149" t="s">
        <v>62</v>
      </c>
      <c r="H176" s="149"/>
      <c r="I176" s="149" t="s">
        <v>62</v>
      </c>
      <c r="J176" s="149"/>
      <c r="K176" s="149"/>
      <c r="L176" s="149" t="s">
        <v>62</v>
      </c>
      <c r="M176" s="150"/>
      <c r="N176" s="150"/>
      <c r="O176" s="157" t="s">
        <v>62</v>
      </c>
      <c r="P176" s="157" t="s">
        <v>62</v>
      </c>
      <c r="Q176" s="157" t="s">
        <v>62</v>
      </c>
      <c r="R176" s="157" t="s">
        <v>62</v>
      </c>
    </row>
    <row r="177" spans="1:19" s="85" customFormat="1" ht="65.45" customHeight="1" x14ac:dyDescent="0.25">
      <c r="A177" s="332"/>
      <c r="B177" s="148" t="s">
        <v>192</v>
      </c>
      <c r="C177" s="149"/>
      <c r="D177" s="149" t="s">
        <v>62</v>
      </c>
      <c r="E177" s="149"/>
      <c r="F177" s="149"/>
      <c r="G177" s="149">
        <f t="shared" ref="G177:K177" si="106">G174</f>
        <v>1</v>
      </c>
      <c r="H177" s="149">
        <f t="shared" si="106"/>
        <v>1</v>
      </c>
      <c r="I177" s="149">
        <f t="shared" si="106"/>
        <v>1</v>
      </c>
      <c r="J177" s="149">
        <f t="shared" si="106"/>
        <v>1</v>
      </c>
      <c r="K177" s="149">
        <f t="shared" si="106"/>
        <v>1</v>
      </c>
      <c r="L177" s="149" t="s">
        <v>62</v>
      </c>
      <c r="M177" s="150">
        <v>46022</v>
      </c>
      <c r="N177" s="150">
        <v>46022</v>
      </c>
      <c r="O177" s="156"/>
      <c r="P177" s="157" t="s">
        <v>62</v>
      </c>
      <c r="Q177" s="156"/>
      <c r="R177" s="156"/>
      <c r="S177" s="56"/>
    </row>
    <row r="178" spans="1:19" s="85" customFormat="1" ht="15" customHeight="1" x14ac:dyDescent="0.2">
      <c r="A178" s="332"/>
      <c r="B178" s="147" t="s">
        <v>193</v>
      </c>
      <c r="C178" s="149"/>
      <c r="D178" s="149"/>
      <c r="E178" s="149"/>
      <c r="F178" s="149"/>
      <c r="G178" s="149" t="s">
        <v>62</v>
      </c>
      <c r="H178" s="149"/>
      <c r="I178" s="149" t="s">
        <v>62</v>
      </c>
      <c r="J178" s="149"/>
      <c r="K178" s="149"/>
      <c r="L178" s="149" t="s">
        <v>62</v>
      </c>
      <c r="M178" s="150"/>
      <c r="N178" s="150"/>
      <c r="O178" s="157" t="s">
        <v>62</v>
      </c>
      <c r="P178" s="157" t="s">
        <v>62</v>
      </c>
      <c r="Q178" s="157" t="s">
        <v>62</v>
      </c>
      <c r="R178" s="157" t="s">
        <v>62</v>
      </c>
    </row>
    <row r="179" spans="1:19" s="85" customFormat="1" ht="38.65" customHeight="1" x14ac:dyDescent="0.2">
      <c r="A179" s="332"/>
      <c r="B179" s="148" t="s">
        <v>330</v>
      </c>
      <c r="C179" s="149"/>
      <c r="D179" s="149" t="s">
        <v>62</v>
      </c>
      <c r="E179" s="149"/>
      <c r="F179" s="149"/>
      <c r="G179" s="149">
        <f t="shared" ref="G179:K179" si="107">G174</f>
        <v>1</v>
      </c>
      <c r="H179" s="149">
        <f t="shared" si="107"/>
        <v>1</v>
      </c>
      <c r="I179" s="149">
        <f t="shared" si="107"/>
        <v>1</v>
      </c>
      <c r="J179" s="149">
        <f t="shared" si="107"/>
        <v>1</v>
      </c>
      <c r="K179" s="149">
        <f t="shared" si="107"/>
        <v>1</v>
      </c>
      <c r="L179" s="149" t="s">
        <v>62</v>
      </c>
      <c r="M179" s="150">
        <v>46022</v>
      </c>
      <c r="N179" s="150">
        <v>46022</v>
      </c>
      <c r="O179" s="156"/>
      <c r="P179" s="157" t="s">
        <v>62</v>
      </c>
      <c r="Q179" s="156"/>
      <c r="R179" s="156"/>
    </row>
    <row r="180" spans="1:19" s="85" customFormat="1" ht="21" customHeight="1" x14ac:dyDescent="0.25">
      <c r="A180" s="332"/>
      <c r="B180" s="147" t="s">
        <v>71</v>
      </c>
      <c r="C180" s="149"/>
      <c r="D180" s="149"/>
      <c r="E180" s="149"/>
      <c r="F180" s="149"/>
      <c r="G180" s="149" t="s">
        <v>62</v>
      </c>
      <c r="H180" s="149"/>
      <c r="I180" s="149" t="s">
        <v>62</v>
      </c>
      <c r="J180" s="149"/>
      <c r="K180" s="149"/>
      <c r="L180" s="149" t="s">
        <v>62</v>
      </c>
      <c r="M180" s="150"/>
      <c r="N180" s="150"/>
      <c r="O180" s="157" t="s">
        <v>62</v>
      </c>
      <c r="P180" s="157" t="s">
        <v>62</v>
      </c>
      <c r="Q180" s="157" t="s">
        <v>62</v>
      </c>
      <c r="R180" s="157" t="s">
        <v>62</v>
      </c>
      <c r="S180" s="56"/>
    </row>
    <row r="181" spans="1:19" s="85" customFormat="1" ht="21" customHeight="1" x14ac:dyDescent="0.2">
      <c r="A181" s="333"/>
      <c r="B181" s="148" t="s">
        <v>72</v>
      </c>
      <c r="C181" s="149"/>
      <c r="D181" s="149" t="s">
        <v>62</v>
      </c>
      <c r="E181" s="149"/>
      <c r="F181" s="149"/>
      <c r="G181" s="149">
        <f t="shared" ref="G181:K181" si="108">G174</f>
        <v>1</v>
      </c>
      <c r="H181" s="149">
        <f t="shared" si="108"/>
        <v>1</v>
      </c>
      <c r="I181" s="149">
        <f t="shared" si="108"/>
        <v>1</v>
      </c>
      <c r="J181" s="149">
        <f t="shared" si="108"/>
        <v>1</v>
      </c>
      <c r="K181" s="149">
        <f t="shared" si="108"/>
        <v>1</v>
      </c>
      <c r="L181" s="149" t="s">
        <v>62</v>
      </c>
      <c r="M181" s="150">
        <v>46022</v>
      </c>
      <c r="N181" s="150">
        <v>46022</v>
      </c>
      <c r="O181" s="156"/>
      <c r="P181" s="157" t="s">
        <v>62</v>
      </c>
      <c r="Q181" s="156"/>
      <c r="R181" s="156"/>
    </row>
    <row r="182" spans="1:19" s="56" customFormat="1" ht="74.45" customHeight="1" x14ac:dyDescent="0.25">
      <c r="A182" s="331" t="s">
        <v>149</v>
      </c>
      <c r="B182" s="137" t="s">
        <v>349</v>
      </c>
      <c r="C182" s="142" t="s">
        <v>191</v>
      </c>
      <c r="D182" s="141" t="s">
        <v>333</v>
      </c>
      <c r="E182" s="141" t="s">
        <v>320</v>
      </c>
      <c r="F182" s="142">
        <v>642</v>
      </c>
      <c r="G182" s="142">
        <v>1</v>
      </c>
      <c r="H182" s="142">
        <v>1</v>
      </c>
      <c r="I182" s="142">
        <v>1</v>
      </c>
      <c r="J182" s="142">
        <v>1</v>
      </c>
      <c r="K182" s="142">
        <f t="shared" ref="K182" si="109">G182</f>
        <v>1</v>
      </c>
      <c r="L182" s="142"/>
      <c r="M182" s="142" t="s">
        <v>62</v>
      </c>
      <c r="N182" s="142" t="s">
        <v>62</v>
      </c>
      <c r="O182" s="156">
        <v>272847.25</v>
      </c>
      <c r="P182" s="156"/>
      <c r="Q182" s="156">
        <v>216968.95</v>
      </c>
      <c r="R182" s="156">
        <v>216968.95</v>
      </c>
      <c r="S182" s="85"/>
    </row>
    <row r="183" spans="1:19" s="85" customFormat="1" ht="15.75" x14ac:dyDescent="0.25">
      <c r="A183" s="332"/>
      <c r="B183" s="146" t="s">
        <v>70</v>
      </c>
      <c r="C183" s="149"/>
      <c r="D183" s="149" t="s">
        <v>62</v>
      </c>
      <c r="E183" s="149"/>
      <c r="F183" s="149"/>
      <c r="G183" s="149">
        <f t="shared" ref="G183:K183" si="110">G182</f>
        <v>1</v>
      </c>
      <c r="H183" s="149">
        <f t="shared" si="110"/>
        <v>1</v>
      </c>
      <c r="I183" s="149">
        <f t="shared" si="110"/>
        <v>1</v>
      </c>
      <c r="J183" s="149">
        <f t="shared" si="110"/>
        <v>1</v>
      </c>
      <c r="K183" s="149">
        <f t="shared" si="110"/>
        <v>1</v>
      </c>
      <c r="L183" s="149" t="s">
        <v>62</v>
      </c>
      <c r="M183" s="150">
        <v>46022</v>
      </c>
      <c r="N183" s="150">
        <v>46022</v>
      </c>
      <c r="O183" s="156"/>
      <c r="P183" s="157" t="s">
        <v>62</v>
      </c>
      <c r="Q183" s="156"/>
      <c r="R183" s="156"/>
      <c r="S183" s="56"/>
    </row>
    <row r="184" spans="1:19" s="85" customFormat="1" ht="14.25" x14ac:dyDescent="0.2">
      <c r="A184" s="332"/>
      <c r="B184" s="147" t="s">
        <v>76</v>
      </c>
      <c r="C184" s="149"/>
      <c r="D184" s="149"/>
      <c r="E184" s="149"/>
      <c r="F184" s="149"/>
      <c r="G184" s="149" t="s">
        <v>62</v>
      </c>
      <c r="H184" s="149"/>
      <c r="I184" s="149" t="s">
        <v>62</v>
      </c>
      <c r="J184" s="149"/>
      <c r="K184" s="149"/>
      <c r="L184" s="149" t="s">
        <v>62</v>
      </c>
      <c r="M184" s="150"/>
      <c r="N184" s="150"/>
      <c r="O184" s="157" t="s">
        <v>62</v>
      </c>
      <c r="P184" s="157" t="s">
        <v>62</v>
      </c>
      <c r="Q184" s="157" t="s">
        <v>62</v>
      </c>
      <c r="R184" s="157" t="s">
        <v>62</v>
      </c>
    </row>
    <row r="185" spans="1:19" s="85" customFormat="1" ht="65.45" customHeight="1" x14ac:dyDescent="0.2">
      <c r="A185" s="332"/>
      <c r="B185" s="148" t="s">
        <v>192</v>
      </c>
      <c r="C185" s="149"/>
      <c r="D185" s="149" t="s">
        <v>62</v>
      </c>
      <c r="E185" s="149"/>
      <c r="F185" s="149"/>
      <c r="G185" s="149">
        <f t="shared" ref="G185:K185" si="111">G182</f>
        <v>1</v>
      </c>
      <c r="H185" s="149">
        <f t="shared" si="111"/>
        <v>1</v>
      </c>
      <c r="I185" s="149">
        <f t="shared" si="111"/>
        <v>1</v>
      </c>
      <c r="J185" s="149">
        <f t="shared" si="111"/>
        <v>1</v>
      </c>
      <c r="K185" s="149">
        <f t="shared" si="111"/>
        <v>1</v>
      </c>
      <c r="L185" s="149" t="s">
        <v>62</v>
      </c>
      <c r="M185" s="150">
        <v>46022</v>
      </c>
      <c r="N185" s="150">
        <v>46022</v>
      </c>
      <c r="O185" s="156"/>
      <c r="P185" s="157" t="s">
        <v>62</v>
      </c>
      <c r="Q185" s="156"/>
      <c r="R185" s="156"/>
    </row>
    <row r="186" spans="1:19" s="85" customFormat="1" ht="15" customHeight="1" x14ac:dyDescent="0.25">
      <c r="A186" s="332"/>
      <c r="B186" s="147" t="s">
        <v>193</v>
      </c>
      <c r="C186" s="149"/>
      <c r="D186" s="149"/>
      <c r="E186" s="149"/>
      <c r="F186" s="149"/>
      <c r="G186" s="149" t="s">
        <v>62</v>
      </c>
      <c r="H186" s="149"/>
      <c r="I186" s="149" t="s">
        <v>62</v>
      </c>
      <c r="J186" s="149"/>
      <c r="K186" s="149"/>
      <c r="L186" s="149" t="s">
        <v>62</v>
      </c>
      <c r="M186" s="150"/>
      <c r="N186" s="150"/>
      <c r="O186" s="157" t="s">
        <v>62</v>
      </c>
      <c r="P186" s="157" t="s">
        <v>62</v>
      </c>
      <c r="Q186" s="157" t="s">
        <v>62</v>
      </c>
      <c r="R186" s="157" t="s">
        <v>62</v>
      </c>
      <c r="S186" s="56"/>
    </row>
    <row r="187" spans="1:19" s="85" customFormat="1" ht="38.65" customHeight="1" x14ac:dyDescent="0.2">
      <c r="A187" s="332"/>
      <c r="B187" s="148" t="s">
        <v>330</v>
      </c>
      <c r="C187" s="149"/>
      <c r="D187" s="149" t="s">
        <v>62</v>
      </c>
      <c r="E187" s="149"/>
      <c r="F187" s="149"/>
      <c r="G187" s="149">
        <f t="shared" ref="G187:K187" si="112">G182</f>
        <v>1</v>
      </c>
      <c r="H187" s="149">
        <f t="shared" si="112"/>
        <v>1</v>
      </c>
      <c r="I187" s="149">
        <f t="shared" si="112"/>
        <v>1</v>
      </c>
      <c r="J187" s="149">
        <f t="shared" si="112"/>
        <v>1</v>
      </c>
      <c r="K187" s="149">
        <f t="shared" si="112"/>
        <v>1</v>
      </c>
      <c r="L187" s="149" t="s">
        <v>62</v>
      </c>
      <c r="M187" s="150">
        <v>46022</v>
      </c>
      <c r="N187" s="150">
        <v>46022</v>
      </c>
      <c r="O187" s="156"/>
      <c r="P187" s="157" t="s">
        <v>62</v>
      </c>
      <c r="Q187" s="156"/>
      <c r="R187" s="156"/>
    </row>
    <row r="188" spans="1:19" s="85" customFormat="1" ht="21" customHeight="1" x14ac:dyDescent="0.2">
      <c r="A188" s="332"/>
      <c r="B188" s="147" t="s">
        <v>71</v>
      </c>
      <c r="C188" s="149"/>
      <c r="D188" s="149"/>
      <c r="E188" s="149"/>
      <c r="F188" s="149"/>
      <c r="G188" s="149" t="s">
        <v>62</v>
      </c>
      <c r="H188" s="149"/>
      <c r="I188" s="149" t="s">
        <v>62</v>
      </c>
      <c r="J188" s="149"/>
      <c r="K188" s="149"/>
      <c r="L188" s="149" t="s">
        <v>62</v>
      </c>
      <c r="M188" s="150"/>
      <c r="N188" s="150"/>
      <c r="O188" s="157" t="s">
        <v>62</v>
      </c>
      <c r="P188" s="157" t="s">
        <v>62</v>
      </c>
      <c r="Q188" s="157" t="s">
        <v>62</v>
      </c>
      <c r="R188" s="157" t="s">
        <v>62</v>
      </c>
    </row>
    <row r="189" spans="1:19" s="85" customFormat="1" ht="21" customHeight="1" x14ac:dyDescent="0.25">
      <c r="A189" s="333"/>
      <c r="B189" s="148" t="s">
        <v>72</v>
      </c>
      <c r="C189" s="149"/>
      <c r="D189" s="149" t="s">
        <v>62</v>
      </c>
      <c r="E189" s="149"/>
      <c r="F189" s="149"/>
      <c r="G189" s="149">
        <f t="shared" ref="G189:K189" si="113">G182</f>
        <v>1</v>
      </c>
      <c r="H189" s="149">
        <f t="shared" si="113"/>
        <v>1</v>
      </c>
      <c r="I189" s="149">
        <f t="shared" si="113"/>
        <v>1</v>
      </c>
      <c r="J189" s="149">
        <f t="shared" si="113"/>
        <v>1</v>
      </c>
      <c r="K189" s="149">
        <f t="shared" si="113"/>
        <v>1</v>
      </c>
      <c r="L189" s="149" t="s">
        <v>62</v>
      </c>
      <c r="M189" s="150">
        <v>46022</v>
      </c>
      <c r="N189" s="150">
        <v>46022</v>
      </c>
      <c r="O189" s="156"/>
      <c r="P189" s="157" t="s">
        <v>62</v>
      </c>
      <c r="Q189" s="156"/>
      <c r="R189" s="156"/>
      <c r="S189" s="56"/>
    </row>
    <row r="190" spans="1:19" s="56" customFormat="1" ht="74.45" hidden="1" customHeight="1" x14ac:dyDescent="0.25">
      <c r="A190" s="331" t="s">
        <v>148</v>
      </c>
      <c r="B190" s="137" t="s">
        <v>349</v>
      </c>
      <c r="C190" s="142" t="s">
        <v>191</v>
      </c>
      <c r="D190" s="141" t="s">
        <v>333</v>
      </c>
      <c r="E190" s="141" t="s">
        <v>320</v>
      </c>
      <c r="F190" s="142">
        <v>642</v>
      </c>
      <c r="G190" s="142"/>
      <c r="H190" s="142"/>
      <c r="I190" s="142"/>
      <c r="J190" s="142"/>
      <c r="K190" s="142">
        <f t="shared" ref="K190" si="114">G190</f>
        <v>0</v>
      </c>
      <c r="L190" s="142"/>
      <c r="M190" s="142" t="s">
        <v>62</v>
      </c>
      <c r="N190" s="142" t="s">
        <v>62</v>
      </c>
      <c r="O190" s="156"/>
      <c r="P190" s="156"/>
      <c r="Q190" s="156"/>
      <c r="R190" s="156"/>
      <c r="S190" s="85"/>
    </row>
    <row r="191" spans="1:19" s="85" customFormat="1" ht="15.75" hidden="1" x14ac:dyDescent="0.2">
      <c r="A191" s="332"/>
      <c r="B191" s="146" t="s">
        <v>70</v>
      </c>
      <c r="C191" s="149"/>
      <c r="D191" s="149" t="s">
        <v>62</v>
      </c>
      <c r="E191" s="149"/>
      <c r="F191" s="149"/>
      <c r="G191" s="149">
        <f t="shared" ref="G191:K191" si="115">G190</f>
        <v>0</v>
      </c>
      <c r="H191" s="149">
        <f t="shared" si="115"/>
        <v>0</v>
      </c>
      <c r="I191" s="149">
        <f t="shared" si="115"/>
        <v>0</v>
      </c>
      <c r="J191" s="149">
        <f t="shared" si="115"/>
        <v>0</v>
      </c>
      <c r="K191" s="149">
        <f t="shared" si="115"/>
        <v>0</v>
      </c>
      <c r="L191" s="149" t="s">
        <v>62</v>
      </c>
      <c r="M191" s="150">
        <v>46022</v>
      </c>
      <c r="N191" s="150">
        <v>46022</v>
      </c>
      <c r="O191" s="156"/>
      <c r="P191" s="157" t="s">
        <v>62</v>
      </c>
      <c r="Q191" s="156"/>
      <c r="R191" s="156"/>
    </row>
    <row r="192" spans="1:19" s="85" customFormat="1" hidden="1" x14ac:dyDescent="0.25">
      <c r="A192" s="332"/>
      <c r="B192" s="147" t="s">
        <v>76</v>
      </c>
      <c r="C192" s="149"/>
      <c r="D192" s="149"/>
      <c r="E192" s="149"/>
      <c r="F192" s="149"/>
      <c r="G192" s="149" t="s">
        <v>62</v>
      </c>
      <c r="H192" s="149"/>
      <c r="I192" s="149" t="s">
        <v>62</v>
      </c>
      <c r="J192" s="149"/>
      <c r="K192" s="149"/>
      <c r="L192" s="149" t="s">
        <v>62</v>
      </c>
      <c r="M192" s="150"/>
      <c r="N192" s="150"/>
      <c r="O192" s="157" t="s">
        <v>62</v>
      </c>
      <c r="P192" s="157" t="s">
        <v>62</v>
      </c>
      <c r="Q192" s="157" t="s">
        <v>62</v>
      </c>
      <c r="R192" s="157" t="s">
        <v>62</v>
      </c>
      <c r="S192" s="56"/>
    </row>
    <row r="193" spans="1:19" s="85" customFormat="1" ht="65.45" hidden="1" customHeight="1" x14ac:dyDescent="0.2">
      <c r="A193" s="332"/>
      <c r="B193" s="148" t="s">
        <v>192</v>
      </c>
      <c r="C193" s="149"/>
      <c r="D193" s="149" t="s">
        <v>62</v>
      </c>
      <c r="E193" s="149"/>
      <c r="F193" s="149"/>
      <c r="G193" s="149">
        <f t="shared" ref="G193:K193" si="116">G190</f>
        <v>0</v>
      </c>
      <c r="H193" s="149">
        <f t="shared" si="116"/>
        <v>0</v>
      </c>
      <c r="I193" s="149">
        <f t="shared" si="116"/>
        <v>0</v>
      </c>
      <c r="J193" s="149">
        <f t="shared" si="116"/>
        <v>0</v>
      </c>
      <c r="K193" s="149">
        <f t="shared" si="116"/>
        <v>0</v>
      </c>
      <c r="L193" s="149" t="s">
        <v>62</v>
      </c>
      <c r="M193" s="150">
        <v>46022</v>
      </c>
      <c r="N193" s="150">
        <v>46022</v>
      </c>
      <c r="O193" s="156"/>
      <c r="P193" s="157" t="s">
        <v>62</v>
      </c>
      <c r="Q193" s="156"/>
      <c r="R193" s="156"/>
    </row>
    <row r="194" spans="1:19" s="85" customFormat="1" ht="15" hidden="1" customHeight="1" x14ac:dyDescent="0.2">
      <c r="A194" s="332"/>
      <c r="B194" s="147" t="s">
        <v>193</v>
      </c>
      <c r="C194" s="149"/>
      <c r="D194" s="149"/>
      <c r="E194" s="149"/>
      <c r="F194" s="149"/>
      <c r="G194" s="149" t="s">
        <v>62</v>
      </c>
      <c r="H194" s="149"/>
      <c r="I194" s="149" t="s">
        <v>62</v>
      </c>
      <c r="J194" s="149"/>
      <c r="K194" s="149"/>
      <c r="L194" s="149" t="s">
        <v>62</v>
      </c>
      <c r="M194" s="150"/>
      <c r="N194" s="150"/>
      <c r="O194" s="157" t="s">
        <v>62</v>
      </c>
      <c r="P194" s="157" t="s">
        <v>62</v>
      </c>
      <c r="Q194" s="157" t="s">
        <v>62</v>
      </c>
      <c r="R194" s="157" t="s">
        <v>62</v>
      </c>
    </row>
    <row r="195" spans="1:19" s="85" customFormat="1" ht="38.65" hidden="1" customHeight="1" x14ac:dyDescent="0.25">
      <c r="A195" s="332"/>
      <c r="B195" s="148" t="s">
        <v>330</v>
      </c>
      <c r="C195" s="149"/>
      <c r="D195" s="149" t="s">
        <v>62</v>
      </c>
      <c r="E195" s="149"/>
      <c r="F195" s="149"/>
      <c r="G195" s="149">
        <f t="shared" ref="G195:K195" si="117">G190</f>
        <v>0</v>
      </c>
      <c r="H195" s="149">
        <f t="shared" si="117"/>
        <v>0</v>
      </c>
      <c r="I195" s="149">
        <f t="shared" si="117"/>
        <v>0</v>
      </c>
      <c r="J195" s="149">
        <f t="shared" si="117"/>
        <v>0</v>
      </c>
      <c r="K195" s="149">
        <f t="shared" si="117"/>
        <v>0</v>
      </c>
      <c r="L195" s="149" t="s">
        <v>62</v>
      </c>
      <c r="M195" s="150">
        <v>46022</v>
      </c>
      <c r="N195" s="150">
        <v>46022</v>
      </c>
      <c r="O195" s="156"/>
      <c r="P195" s="157" t="s">
        <v>62</v>
      </c>
      <c r="Q195" s="156"/>
      <c r="R195" s="156"/>
      <c r="S195" s="56"/>
    </row>
    <row r="196" spans="1:19" s="85" customFormat="1" ht="21" hidden="1" customHeight="1" x14ac:dyDescent="0.2">
      <c r="A196" s="332"/>
      <c r="B196" s="147" t="s">
        <v>71</v>
      </c>
      <c r="C196" s="149"/>
      <c r="D196" s="149"/>
      <c r="E196" s="149"/>
      <c r="F196" s="149"/>
      <c r="G196" s="149" t="s">
        <v>62</v>
      </c>
      <c r="H196" s="149"/>
      <c r="I196" s="149" t="s">
        <v>62</v>
      </c>
      <c r="J196" s="149"/>
      <c r="K196" s="149"/>
      <c r="L196" s="149" t="s">
        <v>62</v>
      </c>
      <c r="M196" s="150"/>
      <c r="N196" s="150"/>
      <c r="O196" s="157" t="s">
        <v>62</v>
      </c>
      <c r="P196" s="157" t="s">
        <v>62</v>
      </c>
      <c r="Q196" s="157" t="s">
        <v>62</v>
      </c>
      <c r="R196" s="157" t="s">
        <v>62</v>
      </c>
    </row>
    <row r="197" spans="1:19" s="85" customFormat="1" ht="21" hidden="1" customHeight="1" x14ac:dyDescent="0.2">
      <c r="A197" s="333"/>
      <c r="B197" s="148" t="s">
        <v>72</v>
      </c>
      <c r="C197" s="149"/>
      <c r="D197" s="149" t="s">
        <v>62</v>
      </c>
      <c r="E197" s="149"/>
      <c r="F197" s="149"/>
      <c r="G197" s="149">
        <f t="shared" ref="G197:K197" si="118">G190</f>
        <v>0</v>
      </c>
      <c r="H197" s="149">
        <f t="shared" si="118"/>
        <v>0</v>
      </c>
      <c r="I197" s="149">
        <f t="shared" si="118"/>
        <v>0</v>
      </c>
      <c r="J197" s="149">
        <f t="shared" si="118"/>
        <v>0</v>
      </c>
      <c r="K197" s="149">
        <f t="shared" si="118"/>
        <v>0</v>
      </c>
      <c r="L197" s="149" t="s">
        <v>62</v>
      </c>
      <c r="M197" s="150">
        <v>46022</v>
      </c>
      <c r="N197" s="150">
        <v>46022</v>
      </c>
      <c r="O197" s="156"/>
      <c r="P197" s="157" t="s">
        <v>62</v>
      </c>
      <c r="Q197" s="156"/>
      <c r="R197" s="156"/>
    </row>
    <row r="198" spans="1:19" s="56" customFormat="1" ht="74.45" hidden="1" customHeight="1" x14ac:dyDescent="0.25">
      <c r="A198" s="331" t="s">
        <v>147</v>
      </c>
      <c r="B198" s="137" t="s">
        <v>349</v>
      </c>
      <c r="C198" s="142" t="s">
        <v>191</v>
      </c>
      <c r="D198" s="141" t="s">
        <v>333</v>
      </c>
      <c r="E198" s="141" t="s">
        <v>320</v>
      </c>
      <c r="F198" s="142">
        <v>642</v>
      </c>
      <c r="G198" s="142"/>
      <c r="H198" s="142"/>
      <c r="I198" s="142"/>
      <c r="J198" s="142"/>
      <c r="K198" s="142">
        <f t="shared" ref="K198" si="119">G198</f>
        <v>0</v>
      </c>
      <c r="L198" s="142"/>
      <c r="M198" s="142" t="s">
        <v>62</v>
      </c>
      <c r="N198" s="142" t="s">
        <v>62</v>
      </c>
      <c r="O198" s="156"/>
      <c r="P198" s="156"/>
      <c r="Q198" s="156"/>
      <c r="R198" s="156"/>
    </row>
    <row r="199" spans="1:19" s="85" customFormat="1" ht="15.75" hidden="1" x14ac:dyDescent="0.2">
      <c r="A199" s="332"/>
      <c r="B199" s="146" t="s">
        <v>70</v>
      </c>
      <c r="C199" s="149"/>
      <c r="D199" s="149" t="s">
        <v>62</v>
      </c>
      <c r="E199" s="149"/>
      <c r="F199" s="149"/>
      <c r="G199" s="149">
        <f t="shared" ref="G199:K199" si="120">G198</f>
        <v>0</v>
      </c>
      <c r="H199" s="149">
        <f t="shared" si="120"/>
        <v>0</v>
      </c>
      <c r="I199" s="149">
        <f t="shared" si="120"/>
        <v>0</v>
      </c>
      <c r="J199" s="149">
        <f t="shared" si="120"/>
        <v>0</v>
      </c>
      <c r="K199" s="149">
        <f t="shared" si="120"/>
        <v>0</v>
      </c>
      <c r="L199" s="149" t="s">
        <v>62</v>
      </c>
      <c r="M199" s="150">
        <v>46022</v>
      </c>
      <c r="N199" s="150">
        <v>46022</v>
      </c>
      <c r="O199" s="156"/>
      <c r="P199" s="157" t="s">
        <v>62</v>
      </c>
      <c r="Q199" s="156"/>
      <c r="R199" s="156"/>
    </row>
    <row r="200" spans="1:19" s="85" customFormat="1" ht="14.25" hidden="1" x14ac:dyDescent="0.2">
      <c r="A200" s="332"/>
      <c r="B200" s="147" t="s">
        <v>76</v>
      </c>
      <c r="C200" s="149"/>
      <c r="D200" s="149"/>
      <c r="E200" s="149"/>
      <c r="F200" s="149"/>
      <c r="G200" s="149" t="s">
        <v>62</v>
      </c>
      <c r="H200" s="149"/>
      <c r="I200" s="149" t="s">
        <v>62</v>
      </c>
      <c r="J200" s="149"/>
      <c r="K200" s="149"/>
      <c r="L200" s="149" t="s">
        <v>62</v>
      </c>
      <c r="M200" s="150"/>
      <c r="N200" s="150"/>
      <c r="O200" s="157" t="s">
        <v>62</v>
      </c>
      <c r="P200" s="157" t="s">
        <v>62</v>
      </c>
      <c r="Q200" s="157" t="s">
        <v>62</v>
      </c>
      <c r="R200" s="157" t="s">
        <v>62</v>
      </c>
    </row>
    <row r="201" spans="1:19" s="85" customFormat="1" ht="65.45" hidden="1" customHeight="1" x14ac:dyDescent="0.25">
      <c r="A201" s="332"/>
      <c r="B201" s="148" t="s">
        <v>192</v>
      </c>
      <c r="C201" s="149"/>
      <c r="D201" s="149" t="s">
        <v>62</v>
      </c>
      <c r="E201" s="149"/>
      <c r="F201" s="149"/>
      <c r="G201" s="149">
        <f t="shared" ref="G201:K201" si="121">G198</f>
        <v>0</v>
      </c>
      <c r="H201" s="149">
        <f t="shared" si="121"/>
        <v>0</v>
      </c>
      <c r="I201" s="149">
        <f t="shared" si="121"/>
        <v>0</v>
      </c>
      <c r="J201" s="149">
        <f t="shared" si="121"/>
        <v>0</v>
      </c>
      <c r="K201" s="149">
        <f t="shared" si="121"/>
        <v>0</v>
      </c>
      <c r="L201" s="149" t="s">
        <v>62</v>
      </c>
      <c r="M201" s="150">
        <v>46022</v>
      </c>
      <c r="N201" s="150">
        <v>46022</v>
      </c>
      <c r="O201" s="156"/>
      <c r="P201" s="157" t="s">
        <v>62</v>
      </c>
      <c r="Q201" s="156"/>
      <c r="R201" s="156"/>
      <c r="S201" s="56"/>
    </row>
    <row r="202" spans="1:19" s="85" customFormat="1" ht="15" hidden="1" customHeight="1" x14ac:dyDescent="0.2">
      <c r="A202" s="332"/>
      <c r="B202" s="147" t="s">
        <v>193</v>
      </c>
      <c r="C202" s="149"/>
      <c r="D202" s="149"/>
      <c r="E202" s="149"/>
      <c r="F202" s="149"/>
      <c r="G202" s="149" t="s">
        <v>62</v>
      </c>
      <c r="H202" s="149"/>
      <c r="I202" s="149" t="s">
        <v>62</v>
      </c>
      <c r="J202" s="149"/>
      <c r="K202" s="149"/>
      <c r="L202" s="149" t="s">
        <v>62</v>
      </c>
      <c r="M202" s="150"/>
      <c r="N202" s="150"/>
      <c r="O202" s="157" t="s">
        <v>62</v>
      </c>
      <c r="P202" s="157" t="s">
        <v>62</v>
      </c>
      <c r="Q202" s="157" t="s">
        <v>62</v>
      </c>
      <c r="R202" s="157" t="s">
        <v>62</v>
      </c>
    </row>
    <row r="203" spans="1:19" s="85" customFormat="1" ht="38.65" hidden="1" customHeight="1" x14ac:dyDescent="0.2">
      <c r="A203" s="332"/>
      <c r="B203" s="148" t="s">
        <v>330</v>
      </c>
      <c r="C203" s="149"/>
      <c r="D203" s="149" t="s">
        <v>62</v>
      </c>
      <c r="E203" s="149"/>
      <c r="F203" s="149"/>
      <c r="G203" s="149">
        <f t="shared" ref="G203:K203" si="122">G198</f>
        <v>0</v>
      </c>
      <c r="H203" s="149">
        <f t="shared" si="122"/>
        <v>0</v>
      </c>
      <c r="I203" s="149">
        <f t="shared" si="122"/>
        <v>0</v>
      </c>
      <c r="J203" s="149">
        <f t="shared" si="122"/>
        <v>0</v>
      </c>
      <c r="K203" s="149">
        <f t="shared" si="122"/>
        <v>0</v>
      </c>
      <c r="L203" s="149" t="s">
        <v>62</v>
      </c>
      <c r="M203" s="150">
        <v>46022</v>
      </c>
      <c r="N203" s="150">
        <v>46022</v>
      </c>
      <c r="O203" s="156"/>
      <c r="P203" s="157" t="s">
        <v>62</v>
      </c>
      <c r="Q203" s="156"/>
      <c r="R203" s="156"/>
    </row>
    <row r="204" spans="1:19" s="85" customFormat="1" ht="21" hidden="1" customHeight="1" x14ac:dyDescent="0.25">
      <c r="A204" s="332"/>
      <c r="B204" s="147" t="s">
        <v>71</v>
      </c>
      <c r="C204" s="149"/>
      <c r="D204" s="149"/>
      <c r="E204" s="149"/>
      <c r="F204" s="149"/>
      <c r="G204" s="149" t="s">
        <v>62</v>
      </c>
      <c r="H204" s="149"/>
      <c r="I204" s="149" t="s">
        <v>62</v>
      </c>
      <c r="J204" s="149"/>
      <c r="K204" s="149"/>
      <c r="L204" s="149" t="s">
        <v>62</v>
      </c>
      <c r="M204" s="150"/>
      <c r="N204" s="150"/>
      <c r="O204" s="157" t="s">
        <v>62</v>
      </c>
      <c r="P204" s="157" t="s">
        <v>62</v>
      </c>
      <c r="Q204" s="157" t="s">
        <v>62</v>
      </c>
      <c r="R204" s="157" t="s">
        <v>62</v>
      </c>
      <c r="S204" s="56"/>
    </row>
    <row r="205" spans="1:19" s="85" customFormat="1" ht="21" hidden="1" customHeight="1" x14ac:dyDescent="0.2">
      <c r="A205" s="333"/>
      <c r="B205" s="148" t="s">
        <v>72</v>
      </c>
      <c r="C205" s="149"/>
      <c r="D205" s="149" t="s">
        <v>62</v>
      </c>
      <c r="E205" s="149"/>
      <c r="F205" s="149"/>
      <c r="G205" s="149">
        <f t="shared" ref="G205:K205" si="123">G198</f>
        <v>0</v>
      </c>
      <c r="H205" s="149">
        <f t="shared" si="123"/>
        <v>0</v>
      </c>
      <c r="I205" s="149">
        <f t="shared" si="123"/>
        <v>0</v>
      </c>
      <c r="J205" s="149">
        <f t="shared" si="123"/>
        <v>0</v>
      </c>
      <c r="K205" s="149">
        <f t="shared" si="123"/>
        <v>0</v>
      </c>
      <c r="L205" s="149" t="s">
        <v>62</v>
      </c>
      <c r="M205" s="150">
        <v>46022</v>
      </c>
      <c r="N205" s="150">
        <v>46022</v>
      </c>
      <c r="O205" s="156"/>
      <c r="P205" s="157" t="s">
        <v>62</v>
      </c>
      <c r="Q205" s="156"/>
      <c r="R205" s="156"/>
    </row>
    <row r="206" spans="1:19" s="56" customFormat="1" ht="74.45" hidden="1" customHeight="1" x14ac:dyDescent="0.25">
      <c r="A206" s="331" t="s">
        <v>146</v>
      </c>
      <c r="B206" s="137" t="s">
        <v>349</v>
      </c>
      <c r="C206" s="142" t="s">
        <v>191</v>
      </c>
      <c r="D206" s="141" t="s">
        <v>333</v>
      </c>
      <c r="E206" s="141" t="s">
        <v>320</v>
      </c>
      <c r="F206" s="142">
        <v>642</v>
      </c>
      <c r="G206" s="142"/>
      <c r="H206" s="142"/>
      <c r="I206" s="142"/>
      <c r="J206" s="142"/>
      <c r="K206" s="142">
        <f t="shared" ref="K206" si="124">G206</f>
        <v>0</v>
      </c>
      <c r="L206" s="142"/>
      <c r="M206" s="142" t="s">
        <v>62</v>
      </c>
      <c r="N206" s="142" t="s">
        <v>62</v>
      </c>
      <c r="O206" s="156"/>
      <c r="P206" s="156"/>
      <c r="Q206" s="156"/>
      <c r="R206" s="156"/>
      <c r="S206" s="85"/>
    </row>
    <row r="207" spans="1:19" s="85" customFormat="1" ht="15.75" hidden="1" x14ac:dyDescent="0.25">
      <c r="A207" s="332"/>
      <c r="B207" s="146" t="s">
        <v>70</v>
      </c>
      <c r="C207" s="149"/>
      <c r="D207" s="149" t="s">
        <v>62</v>
      </c>
      <c r="E207" s="149"/>
      <c r="F207" s="149"/>
      <c r="G207" s="149">
        <f t="shared" ref="G207:K207" si="125">G206</f>
        <v>0</v>
      </c>
      <c r="H207" s="149">
        <f t="shared" si="125"/>
        <v>0</v>
      </c>
      <c r="I207" s="149">
        <f t="shared" si="125"/>
        <v>0</v>
      </c>
      <c r="J207" s="149">
        <f t="shared" si="125"/>
        <v>0</v>
      </c>
      <c r="K207" s="149">
        <f t="shared" si="125"/>
        <v>0</v>
      </c>
      <c r="L207" s="149" t="s">
        <v>62</v>
      </c>
      <c r="M207" s="150">
        <v>46022</v>
      </c>
      <c r="N207" s="150">
        <v>46022</v>
      </c>
      <c r="O207" s="156"/>
      <c r="P207" s="157" t="s">
        <v>62</v>
      </c>
      <c r="Q207" s="156"/>
      <c r="R207" s="156"/>
      <c r="S207" s="56"/>
    </row>
    <row r="208" spans="1:19" s="85" customFormat="1" ht="14.25" hidden="1" x14ac:dyDescent="0.2">
      <c r="A208" s="332"/>
      <c r="B208" s="147" t="s">
        <v>76</v>
      </c>
      <c r="C208" s="149"/>
      <c r="D208" s="149"/>
      <c r="E208" s="149"/>
      <c r="F208" s="149"/>
      <c r="G208" s="149" t="s">
        <v>62</v>
      </c>
      <c r="H208" s="149"/>
      <c r="I208" s="149" t="s">
        <v>62</v>
      </c>
      <c r="J208" s="149"/>
      <c r="K208" s="149"/>
      <c r="L208" s="149" t="s">
        <v>62</v>
      </c>
      <c r="M208" s="150"/>
      <c r="N208" s="150"/>
      <c r="O208" s="157" t="s">
        <v>62</v>
      </c>
      <c r="P208" s="157" t="s">
        <v>62</v>
      </c>
      <c r="Q208" s="157" t="s">
        <v>62</v>
      </c>
      <c r="R208" s="157" t="s">
        <v>62</v>
      </c>
    </row>
    <row r="209" spans="1:19" s="85" customFormat="1" ht="65.45" hidden="1" customHeight="1" x14ac:dyDescent="0.2">
      <c r="A209" s="332"/>
      <c r="B209" s="148" t="s">
        <v>192</v>
      </c>
      <c r="C209" s="149"/>
      <c r="D209" s="149" t="s">
        <v>62</v>
      </c>
      <c r="E209" s="149"/>
      <c r="F209" s="149"/>
      <c r="G209" s="149">
        <f t="shared" ref="G209:K209" si="126">G206</f>
        <v>0</v>
      </c>
      <c r="H209" s="149">
        <f t="shared" si="126"/>
        <v>0</v>
      </c>
      <c r="I209" s="149">
        <f t="shared" si="126"/>
        <v>0</v>
      </c>
      <c r="J209" s="149">
        <f t="shared" si="126"/>
        <v>0</v>
      </c>
      <c r="K209" s="149">
        <f t="shared" si="126"/>
        <v>0</v>
      </c>
      <c r="L209" s="149" t="s">
        <v>62</v>
      </c>
      <c r="M209" s="150">
        <v>46022</v>
      </c>
      <c r="N209" s="150">
        <v>46022</v>
      </c>
      <c r="O209" s="156"/>
      <c r="P209" s="157" t="s">
        <v>62</v>
      </c>
      <c r="Q209" s="156"/>
      <c r="R209" s="156"/>
    </row>
    <row r="210" spans="1:19" s="85" customFormat="1" ht="15" hidden="1" customHeight="1" x14ac:dyDescent="0.25">
      <c r="A210" s="332"/>
      <c r="B210" s="147" t="s">
        <v>193</v>
      </c>
      <c r="C210" s="149"/>
      <c r="D210" s="149"/>
      <c r="E210" s="149"/>
      <c r="F210" s="149"/>
      <c r="G210" s="149" t="s">
        <v>62</v>
      </c>
      <c r="H210" s="149"/>
      <c r="I210" s="149" t="s">
        <v>62</v>
      </c>
      <c r="J210" s="149"/>
      <c r="K210" s="149"/>
      <c r="L210" s="149" t="s">
        <v>62</v>
      </c>
      <c r="M210" s="150"/>
      <c r="N210" s="150"/>
      <c r="O210" s="157" t="s">
        <v>62</v>
      </c>
      <c r="P210" s="157" t="s">
        <v>62</v>
      </c>
      <c r="Q210" s="157" t="s">
        <v>62</v>
      </c>
      <c r="R210" s="157" t="s">
        <v>62</v>
      </c>
      <c r="S210" s="56"/>
    </row>
    <row r="211" spans="1:19" s="85" customFormat="1" ht="38.65" hidden="1" customHeight="1" x14ac:dyDescent="0.2">
      <c r="A211" s="332"/>
      <c r="B211" s="148" t="s">
        <v>330</v>
      </c>
      <c r="C211" s="149"/>
      <c r="D211" s="149" t="s">
        <v>62</v>
      </c>
      <c r="E211" s="149"/>
      <c r="F211" s="149"/>
      <c r="G211" s="149">
        <f t="shared" ref="G211:K211" si="127">G206</f>
        <v>0</v>
      </c>
      <c r="H211" s="149">
        <f t="shared" si="127"/>
        <v>0</v>
      </c>
      <c r="I211" s="149">
        <f t="shared" si="127"/>
        <v>0</v>
      </c>
      <c r="J211" s="149">
        <f t="shared" si="127"/>
        <v>0</v>
      </c>
      <c r="K211" s="149">
        <f t="shared" si="127"/>
        <v>0</v>
      </c>
      <c r="L211" s="149" t="s">
        <v>62</v>
      </c>
      <c r="M211" s="150">
        <v>46022</v>
      </c>
      <c r="N211" s="150">
        <v>46022</v>
      </c>
      <c r="O211" s="156"/>
      <c r="P211" s="157" t="s">
        <v>62</v>
      </c>
      <c r="Q211" s="156"/>
      <c r="R211" s="156"/>
    </row>
    <row r="212" spans="1:19" s="85" customFormat="1" ht="21" hidden="1" customHeight="1" x14ac:dyDescent="0.2">
      <c r="A212" s="332"/>
      <c r="B212" s="147" t="s">
        <v>71</v>
      </c>
      <c r="C212" s="149"/>
      <c r="D212" s="149"/>
      <c r="E212" s="149"/>
      <c r="F212" s="149"/>
      <c r="G212" s="149" t="s">
        <v>62</v>
      </c>
      <c r="H212" s="149"/>
      <c r="I212" s="149" t="s">
        <v>62</v>
      </c>
      <c r="J212" s="149"/>
      <c r="K212" s="149"/>
      <c r="L212" s="149" t="s">
        <v>62</v>
      </c>
      <c r="M212" s="150"/>
      <c r="N212" s="150"/>
      <c r="O212" s="157" t="s">
        <v>62</v>
      </c>
      <c r="P212" s="157" t="s">
        <v>62</v>
      </c>
      <c r="Q212" s="157" t="s">
        <v>62</v>
      </c>
      <c r="R212" s="157" t="s">
        <v>62</v>
      </c>
    </row>
    <row r="213" spans="1:19" s="85" customFormat="1" ht="21" hidden="1" customHeight="1" x14ac:dyDescent="0.25">
      <c r="A213" s="333"/>
      <c r="B213" s="148" t="s">
        <v>72</v>
      </c>
      <c r="C213" s="149"/>
      <c r="D213" s="149" t="s">
        <v>62</v>
      </c>
      <c r="E213" s="149"/>
      <c r="F213" s="149"/>
      <c r="G213" s="149">
        <f t="shared" ref="G213:K213" si="128">G206</f>
        <v>0</v>
      </c>
      <c r="H213" s="149">
        <f t="shared" si="128"/>
        <v>0</v>
      </c>
      <c r="I213" s="149">
        <f t="shared" si="128"/>
        <v>0</v>
      </c>
      <c r="J213" s="149">
        <f t="shared" si="128"/>
        <v>0</v>
      </c>
      <c r="K213" s="149">
        <f t="shared" si="128"/>
        <v>0</v>
      </c>
      <c r="L213" s="149" t="s">
        <v>62</v>
      </c>
      <c r="M213" s="150">
        <v>46022</v>
      </c>
      <c r="N213" s="150">
        <v>46022</v>
      </c>
      <c r="O213" s="156"/>
      <c r="P213" s="157" t="s">
        <v>62</v>
      </c>
      <c r="Q213" s="156"/>
      <c r="R213" s="156"/>
      <c r="S213" s="56"/>
    </row>
    <row r="214" spans="1:19" s="56" customFormat="1" ht="74.45" hidden="1" customHeight="1" x14ac:dyDescent="0.25">
      <c r="A214" s="331" t="s">
        <v>145</v>
      </c>
      <c r="B214" s="137" t="s">
        <v>349</v>
      </c>
      <c r="C214" s="142" t="s">
        <v>191</v>
      </c>
      <c r="D214" s="141" t="s">
        <v>333</v>
      </c>
      <c r="E214" s="141" t="s">
        <v>320</v>
      </c>
      <c r="F214" s="142">
        <v>642</v>
      </c>
      <c r="G214" s="142"/>
      <c r="H214" s="142"/>
      <c r="I214" s="142"/>
      <c r="J214" s="142"/>
      <c r="K214" s="142">
        <f t="shared" ref="K214" si="129">G214</f>
        <v>0</v>
      </c>
      <c r="L214" s="142"/>
      <c r="M214" s="142" t="s">
        <v>62</v>
      </c>
      <c r="N214" s="142" t="s">
        <v>62</v>
      </c>
      <c r="O214" s="156"/>
      <c r="P214" s="156"/>
      <c r="Q214" s="156"/>
      <c r="R214" s="156"/>
      <c r="S214" s="85"/>
    </row>
    <row r="215" spans="1:19" s="85" customFormat="1" ht="15.75" hidden="1" x14ac:dyDescent="0.2">
      <c r="A215" s="332"/>
      <c r="B215" s="146" t="s">
        <v>70</v>
      </c>
      <c r="C215" s="149"/>
      <c r="D215" s="149" t="s">
        <v>62</v>
      </c>
      <c r="E215" s="149"/>
      <c r="F215" s="149"/>
      <c r="G215" s="149">
        <f t="shared" ref="G215:K215" si="130">G214</f>
        <v>0</v>
      </c>
      <c r="H215" s="149">
        <f t="shared" si="130"/>
        <v>0</v>
      </c>
      <c r="I215" s="149">
        <f t="shared" si="130"/>
        <v>0</v>
      </c>
      <c r="J215" s="149">
        <f t="shared" si="130"/>
        <v>0</v>
      </c>
      <c r="K215" s="149">
        <f t="shared" si="130"/>
        <v>0</v>
      </c>
      <c r="L215" s="149" t="s">
        <v>62</v>
      </c>
      <c r="M215" s="150">
        <v>46022</v>
      </c>
      <c r="N215" s="150">
        <v>46022</v>
      </c>
      <c r="O215" s="156"/>
      <c r="P215" s="157" t="s">
        <v>62</v>
      </c>
      <c r="Q215" s="156"/>
      <c r="R215" s="156"/>
    </row>
    <row r="216" spans="1:19" s="85" customFormat="1" hidden="1" x14ac:dyDescent="0.25">
      <c r="A216" s="332"/>
      <c r="B216" s="147" t="s">
        <v>76</v>
      </c>
      <c r="C216" s="149"/>
      <c r="D216" s="149"/>
      <c r="E216" s="149"/>
      <c r="F216" s="149"/>
      <c r="G216" s="149" t="s">
        <v>62</v>
      </c>
      <c r="H216" s="149"/>
      <c r="I216" s="149" t="s">
        <v>62</v>
      </c>
      <c r="J216" s="149"/>
      <c r="K216" s="149"/>
      <c r="L216" s="149" t="s">
        <v>62</v>
      </c>
      <c r="M216" s="150"/>
      <c r="N216" s="150"/>
      <c r="O216" s="157" t="s">
        <v>62</v>
      </c>
      <c r="P216" s="157" t="s">
        <v>62</v>
      </c>
      <c r="Q216" s="157" t="s">
        <v>62</v>
      </c>
      <c r="R216" s="157" t="s">
        <v>62</v>
      </c>
      <c r="S216" s="56"/>
    </row>
    <row r="217" spans="1:19" s="85" customFormat="1" ht="65.45" hidden="1" customHeight="1" x14ac:dyDescent="0.2">
      <c r="A217" s="332"/>
      <c r="B217" s="148" t="s">
        <v>192</v>
      </c>
      <c r="C217" s="149"/>
      <c r="D217" s="149" t="s">
        <v>62</v>
      </c>
      <c r="E217" s="149"/>
      <c r="F217" s="149"/>
      <c r="G217" s="149">
        <f t="shared" ref="G217:K217" si="131">G214</f>
        <v>0</v>
      </c>
      <c r="H217" s="149">
        <f t="shared" si="131"/>
        <v>0</v>
      </c>
      <c r="I217" s="149">
        <f t="shared" si="131"/>
        <v>0</v>
      </c>
      <c r="J217" s="149">
        <f t="shared" si="131"/>
        <v>0</v>
      </c>
      <c r="K217" s="149">
        <f t="shared" si="131"/>
        <v>0</v>
      </c>
      <c r="L217" s="149" t="s">
        <v>62</v>
      </c>
      <c r="M217" s="150">
        <v>46022</v>
      </c>
      <c r="N217" s="150">
        <v>46022</v>
      </c>
      <c r="O217" s="156"/>
      <c r="P217" s="157" t="s">
        <v>62</v>
      </c>
      <c r="Q217" s="156"/>
      <c r="R217" s="156"/>
    </row>
    <row r="218" spans="1:19" s="85" customFormat="1" ht="15" hidden="1" customHeight="1" x14ac:dyDescent="0.2">
      <c r="A218" s="332"/>
      <c r="B218" s="147" t="s">
        <v>193</v>
      </c>
      <c r="C218" s="149"/>
      <c r="D218" s="149"/>
      <c r="E218" s="149"/>
      <c r="F218" s="149"/>
      <c r="G218" s="149" t="s">
        <v>62</v>
      </c>
      <c r="H218" s="149"/>
      <c r="I218" s="149" t="s">
        <v>62</v>
      </c>
      <c r="J218" s="149"/>
      <c r="K218" s="149"/>
      <c r="L218" s="149" t="s">
        <v>62</v>
      </c>
      <c r="M218" s="150"/>
      <c r="N218" s="150"/>
      <c r="O218" s="157" t="s">
        <v>62</v>
      </c>
      <c r="P218" s="157" t="s">
        <v>62</v>
      </c>
      <c r="Q218" s="157" t="s">
        <v>62</v>
      </c>
      <c r="R218" s="157" t="s">
        <v>62</v>
      </c>
    </row>
    <row r="219" spans="1:19" s="85" customFormat="1" ht="38.65" hidden="1" customHeight="1" x14ac:dyDescent="0.25">
      <c r="A219" s="332"/>
      <c r="B219" s="148" t="s">
        <v>330</v>
      </c>
      <c r="C219" s="149"/>
      <c r="D219" s="149" t="s">
        <v>62</v>
      </c>
      <c r="E219" s="149"/>
      <c r="F219" s="149"/>
      <c r="G219" s="149">
        <f t="shared" ref="G219:K219" si="132">G214</f>
        <v>0</v>
      </c>
      <c r="H219" s="149">
        <f t="shared" si="132"/>
        <v>0</v>
      </c>
      <c r="I219" s="149">
        <f t="shared" si="132"/>
        <v>0</v>
      </c>
      <c r="J219" s="149">
        <f t="shared" si="132"/>
        <v>0</v>
      </c>
      <c r="K219" s="149">
        <f t="shared" si="132"/>
        <v>0</v>
      </c>
      <c r="L219" s="149" t="s">
        <v>62</v>
      </c>
      <c r="M219" s="150">
        <v>46022</v>
      </c>
      <c r="N219" s="150">
        <v>46022</v>
      </c>
      <c r="O219" s="156"/>
      <c r="P219" s="157" t="s">
        <v>62</v>
      </c>
      <c r="Q219" s="156"/>
      <c r="R219" s="156"/>
      <c r="S219" s="56"/>
    </row>
    <row r="220" spans="1:19" s="85" customFormat="1" ht="21" hidden="1" customHeight="1" x14ac:dyDescent="0.2">
      <c r="A220" s="332"/>
      <c r="B220" s="147" t="s">
        <v>71</v>
      </c>
      <c r="C220" s="149"/>
      <c r="D220" s="149"/>
      <c r="E220" s="149"/>
      <c r="F220" s="149"/>
      <c r="G220" s="149" t="s">
        <v>62</v>
      </c>
      <c r="H220" s="149"/>
      <c r="I220" s="149" t="s">
        <v>62</v>
      </c>
      <c r="J220" s="149"/>
      <c r="K220" s="149"/>
      <c r="L220" s="149" t="s">
        <v>62</v>
      </c>
      <c r="M220" s="150"/>
      <c r="N220" s="150"/>
      <c r="O220" s="157" t="s">
        <v>62</v>
      </c>
      <c r="P220" s="157" t="s">
        <v>62</v>
      </c>
      <c r="Q220" s="157" t="s">
        <v>62</v>
      </c>
      <c r="R220" s="157" t="s">
        <v>62</v>
      </c>
    </row>
    <row r="221" spans="1:19" s="85" customFormat="1" ht="21" hidden="1" customHeight="1" x14ac:dyDescent="0.2">
      <c r="A221" s="333"/>
      <c r="B221" s="148" t="s">
        <v>72</v>
      </c>
      <c r="C221" s="149"/>
      <c r="D221" s="149" t="s">
        <v>62</v>
      </c>
      <c r="E221" s="149"/>
      <c r="F221" s="149"/>
      <c r="G221" s="149">
        <f t="shared" ref="G221:K221" si="133">G214</f>
        <v>0</v>
      </c>
      <c r="H221" s="149">
        <f t="shared" si="133"/>
        <v>0</v>
      </c>
      <c r="I221" s="149">
        <f t="shared" si="133"/>
        <v>0</v>
      </c>
      <c r="J221" s="149">
        <f t="shared" si="133"/>
        <v>0</v>
      </c>
      <c r="K221" s="149">
        <f t="shared" si="133"/>
        <v>0</v>
      </c>
      <c r="L221" s="149" t="s">
        <v>62</v>
      </c>
      <c r="M221" s="150">
        <v>46022</v>
      </c>
      <c r="N221" s="150">
        <v>46022</v>
      </c>
      <c r="O221" s="156"/>
      <c r="P221" s="157" t="s">
        <v>62</v>
      </c>
      <c r="Q221" s="156"/>
      <c r="R221" s="156"/>
    </row>
    <row r="222" spans="1:19" s="56" customFormat="1" ht="74.45" hidden="1" customHeight="1" x14ac:dyDescent="0.25">
      <c r="A222" s="331" t="s">
        <v>144</v>
      </c>
      <c r="B222" s="137" t="s">
        <v>349</v>
      </c>
      <c r="C222" s="142" t="s">
        <v>191</v>
      </c>
      <c r="D222" s="141" t="s">
        <v>333</v>
      </c>
      <c r="E222" s="141" t="s">
        <v>320</v>
      </c>
      <c r="F222" s="142">
        <v>642</v>
      </c>
      <c r="G222" s="142"/>
      <c r="H222" s="142"/>
      <c r="I222" s="142"/>
      <c r="J222" s="142"/>
      <c r="K222" s="142">
        <f t="shared" ref="K222" si="134">G222</f>
        <v>0</v>
      </c>
      <c r="L222" s="142"/>
      <c r="M222" s="142" t="s">
        <v>62</v>
      </c>
      <c r="N222" s="142" t="s">
        <v>62</v>
      </c>
      <c r="O222" s="156"/>
      <c r="P222" s="156"/>
      <c r="Q222" s="156"/>
      <c r="R222" s="156"/>
    </row>
    <row r="223" spans="1:19" s="85" customFormat="1" ht="15.75" hidden="1" x14ac:dyDescent="0.2">
      <c r="A223" s="332"/>
      <c r="B223" s="146" t="s">
        <v>70</v>
      </c>
      <c r="C223" s="149"/>
      <c r="D223" s="149" t="s">
        <v>62</v>
      </c>
      <c r="E223" s="149"/>
      <c r="F223" s="149"/>
      <c r="G223" s="149">
        <f t="shared" ref="G223:K223" si="135">G222</f>
        <v>0</v>
      </c>
      <c r="H223" s="149">
        <f t="shared" si="135"/>
        <v>0</v>
      </c>
      <c r="I223" s="149">
        <f t="shared" si="135"/>
        <v>0</v>
      </c>
      <c r="J223" s="149">
        <f t="shared" si="135"/>
        <v>0</v>
      </c>
      <c r="K223" s="149">
        <f t="shared" si="135"/>
        <v>0</v>
      </c>
      <c r="L223" s="149" t="s">
        <v>62</v>
      </c>
      <c r="M223" s="150">
        <v>46022</v>
      </c>
      <c r="N223" s="150">
        <v>46022</v>
      </c>
      <c r="O223" s="156"/>
      <c r="P223" s="157" t="s">
        <v>62</v>
      </c>
      <c r="Q223" s="156"/>
      <c r="R223" s="156"/>
    </row>
    <row r="224" spans="1:19" s="85" customFormat="1" ht="14.25" hidden="1" x14ac:dyDescent="0.2">
      <c r="A224" s="332"/>
      <c r="B224" s="147" t="s">
        <v>76</v>
      </c>
      <c r="C224" s="149"/>
      <c r="D224" s="149"/>
      <c r="E224" s="149"/>
      <c r="F224" s="149"/>
      <c r="G224" s="149" t="s">
        <v>62</v>
      </c>
      <c r="H224" s="149"/>
      <c r="I224" s="149" t="s">
        <v>62</v>
      </c>
      <c r="J224" s="149"/>
      <c r="K224" s="149"/>
      <c r="L224" s="149" t="s">
        <v>62</v>
      </c>
      <c r="M224" s="150"/>
      <c r="N224" s="150"/>
      <c r="O224" s="157" t="s">
        <v>62</v>
      </c>
      <c r="P224" s="157" t="s">
        <v>62</v>
      </c>
      <c r="Q224" s="157" t="s">
        <v>62</v>
      </c>
      <c r="R224" s="157" t="s">
        <v>62</v>
      </c>
    </row>
    <row r="225" spans="1:19" s="85" customFormat="1" ht="65.45" hidden="1" customHeight="1" x14ac:dyDescent="0.25">
      <c r="A225" s="332"/>
      <c r="B225" s="148" t="s">
        <v>192</v>
      </c>
      <c r="C225" s="149"/>
      <c r="D225" s="149" t="s">
        <v>62</v>
      </c>
      <c r="E225" s="149"/>
      <c r="F225" s="149"/>
      <c r="G225" s="149">
        <f t="shared" ref="G225:K225" si="136">G222</f>
        <v>0</v>
      </c>
      <c r="H225" s="149">
        <f t="shared" si="136"/>
        <v>0</v>
      </c>
      <c r="I225" s="149">
        <f t="shared" si="136"/>
        <v>0</v>
      </c>
      <c r="J225" s="149">
        <f t="shared" si="136"/>
        <v>0</v>
      </c>
      <c r="K225" s="149">
        <f t="shared" si="136"/>
        <v>0</v>
      </c>
      <c r="L225" s="149" t="s">
        <v>62</v>
      </c>
      <c r="M225" s="150">
        <v>46022</v>
      </c>
      <c r="N225" s="150">
        <v>46022</v>
      </c>
      <c r="O225" s="156"/>
      <c r="P225" s="157" t="s">
        <v>62</v>
      </c>
      <c r="Q225" s="156"/>
      <c r="R225" s="156"/>
      <c r="S225" s="56"/>
    </row>
    <row r="226" spans="1:19" s="85" customFormat="1" ht="15" hidden="1" customHeight="1" x14ac:dyDescent="0.2">
      <c r="A226" s="332"/>
      <c r="B226" s="147" t="s">
        <v>193</v>
      </c>
      <c r="C226" s="149"/>
      <c r="D226" s="149"/>
      <c r="E226" s="149"/>
      <c r="F226" s="149"/>
      <c r="G226" s="149" t="s">
        <v>62</v>
      </c>
      <c r="H226" s="149"/>
      <c r="I226" s="149" t="s">
        <v>62</v>
      </c>
      <c r="J226" s="149"/>
      <c r="K226" s="149"/>
      <c r="L226" s="149" t="s">
        <v>62</v>
      </c>
      <c r="M226" s="150"/>
      <c r="N226" s="150"/>
      <c r="O226" s="157" t="s">
        <v>62</v>
      </c>
      <c r="P226" s="157" t="s">
        <v>62</v>
      </c>
      <c r="Q226" s="157" t="s">
        <v>62</v>
      </c>
      <c r="R226" s="157" t="s">
        <v>62</v>
      </c>
    </row>
    <row r="227" spans="1:19" s="85" customFormat="1" ht="38.65" hidden="1" customHeight="1" x14ac:dyDescent="0.2">
      <c r="A227" s="332"/>
      <c r="B227" s="148" t="s">
        <v>330</v>
      </c>
      <c r="C227" s="149"/>
      <c r="D227" s="149" t="s">
        <v>62</v>
      </c>
      <c r="E227" s="149"/>
      <c r="F227" s="149"/>
      <c r="G227" s="149">
        <f t="shared" ref="G227:K227" si="137">G222</f>
        <v>0</v>
      </c>
      <c r="H227" s="149">
        <f t="shared" si="137"/>
        <v>0</v>
      </c>
      <c r="I227" s="149">
        <f t="shared" si="137"/>
        <v>0</v>
      </c>
      <c r="J227" s="149">
        <f t="shared" si="137"/>
        <v>0</v>
      </c>
      <c r="K227" s="149">
        <f t="shared" si="137"/>
        <v>0</v>
      </c>
      <c r="L227" s="149" t="s">
        <v>62</v>
      </c>
      <c r="M227" s="150">
        <v>46022</v>
      </c>
      <c r="N227" s="150">
        <v>46022</v>
      </c>
      <c r="O227" s="156"/>
      <c r="P227" s="157" t="s">
        <v>62</v>
      </c>
      <c r="Q227" s="156"/>
      <c r="R227" s="156"/>
    </row>
    <row r="228" spans="1:19" s="85" customFormat="1" ht="21" hidden="1" customHeight="1" x14ac:dyDescent="0.25">
      <c r="A228" s="332"/>
      <c r="B228" s="147" t="s">
        <v>71</v>
      </c>
      <c r="C228" s="149"/>
      <c r="D228" s="149"/>
      <c r="E228" s="149"/>
      <c r="F228" s="149"/>
      <c r="G228" s="149" t="s">
        <v>62</v>
      </c>
      <c r="H228" s="149"/>
      <c r="I228" s="149" t="s">
        <v>62</v>
      </c>
      <c r="J228" s="149"/>
      <c r="K228" s="149"/>
      <c r="L228" s="149" t="s">
        <v>62</v>
      </c>
      <c r="M228" s="150"/>
      <c r="N228" s="150"/>
      <c r="O228" s="157" t="s">
        <v>62</v>
      </c>
      <c r="P228" s="157" t="s">
        <v>62</v>
      </c>
      <c r="Q228" s="157" t="s">
        <v>62</v>
      </c>
      <c r="R228" s="157" t="s">
        <v>62</v>
      </c>
      <c r="S228" s="56"/>
    </row>
    <row r="229" spans="1:19" s="85" customFormat="1" ht="21" hidden="1" customHeight="1" x14ac:dyDescent="0.2">
      <c r="A229" s="333"/>
      <c r="B229" s="148" t="s">
        <v>72</v>
      </c>
      <c r="C229" s="149"/>
      <c r="D229" s="149" t="s">
        <v>62</v>
      </c>
      <c r="E229" s="149"/>
      <c r="F229" s="149"/>
      <c r="G229" s="149">
        <f t="shared" ref="G229:K229" si="138">G222</f>
        <v>0</v>
      </c>
      <c r="H229" s="149">
        <f t="shared" si="138"/>
        <v>0</v>
      </c>
      <c r="I229" s="149">
        <f t="shared" si="138"/>
        <v>0</v>
      </c>
      <c r="J229" s="149">
        <f t="shared" si="138"/>
        <v>0</v>
      </c>
      <c r="K229" s="149">
        <f t="shared" si="138"/>
        <v>0</v>
      </c>
      <c r="L229" s="149" t="s">
        <v>62</v>
      </c>
      <c r="M229" s="150">
        <v>46022</v>
      </c>
      <c r="N229" s="150">
        <v>46022</v>
      </c>
      <c r="O229" s="156"/>
      <c r="P229" s="157" t="s">
        <v>62</v>
      </c>
      <c r="Q229" s="156"/>
      <c r="R229" s="156"/>
    </row>
    <row r="230" spans="1:19" s="56" customFormat="1" ht="74.45" hidden="1" customHeight="1" x14ac:dyDescent="0.25">
      <c r="A230" s="331" t="s">
        <v>143</v>
      </c>
      <c r="B230" s="137" t="s">
        <v>349</v>
      </c>
      <c r="C230" s="142" t="s">
        <v>191</v>
      </c>
      <c r="D230" s="141" t="s">
        <v>333</v>
      </c>
      <c r="E230" s="141" t="s">
        <v>320</v>
      </c>
      <c r="F230" s="142">
        <v>642</v>
      </c>
      <c r="G230" s="142"/>
      <c r="H230" s="142"/>
      <c r="I230" s="142"/>
      <c r="J230" s="142"/>
      <c r="K230" s="142">
        <f t="shared" ref="K230" si="139">G230</f>
        <v>0</v>
      </c>
      <c r="L230" s="142"/>
      <c r="M230" s="142" t="s">
        <v>62</v>
      </c>
      <c r="N230" s="142" t="s">
        <v>62</v>
      </c>
      <c r="O230" s="156"/>
      <c r="P230" s="156"/>
      <c r="Q230" s="156"/>
      <c r="R230" s="156"/>
      <c r="S230" s="85"/>
    </row>
    <row r="231" spans="1:19" s="85" customFormat="1" ht="15.75" hidden="1" x14ac:dyDescent="0.25">
      <c r="A231" s="332"/>
      <c r="B231" s="146" t="s">
        <v>70</v>
      </c>
      <c r="C231" s="149"/>
      <c r="D231" s="149" t="s">
        <v>62</v>
      </c>
      <c r="E231" s="149"/>
      <c r="F231" s="149"/>
      <c r="G231" s="149">
        <f t="shared" ref="G231:K231" si="140">G230</f>
        <v>0</v>
      </c>
      <c r="H231" s="149">
        <f t="shared" si="140"/>
        <v>0</v>
      </c>
      <c r="I231" s="149">
        <f t="shared" si="140"/>
        <v>0</v>
      </c>
      <c r="J231" s="149">
        <f t="shared" si="140"/>
        <v>0</v>
      </c>
      <c r="K231" s="149">
        <f t="shared" si="140"/>
        <v>0</v>
      </c>
      <c r="L231" s="149" t="s">
        <v>62</v>
      </c>
      <c r="M231" s="150">
        <v>46022</v>
      </c>
      <c r="N231" s="150">
        <v>46022</v>
      </c>
      <c r="O231" s="156"/>
      <c r="P231" s="157" t="s">
        <v>62</v>
      </c>
      <c r="Q231" s="156"/>
      <c r="R231" s="156"/>
      <c r="S231" s="56"/>
    </row>
    <row r="232" spans="1:19" s="85" customFormat="1" ht="14.25" hidden="1" x14ac:dyDescent="0.2">
      <c r="A232" s="332"/>
      <c r="B232" s="147" t="s">
        <v>76</v>
      </c>
      <c r="C232" s="149"/>
      <c r="D232" s="149"/>
      <c r="E232" s="149"/>
      <c r="F232" s="149"/>
      <c r="G232" s="149" t="s">
        <v>62</v>
      </c>
      <c r="H232" s="149"/>
      <c r="I232" s="149" t="s">
        <v>62</v>
      </c>
      <c r="J232" s="149"/>
      <c r="K232" s="149"/>
      <c r="L232" s="149" t="s">
        <v>62</v>
      </c>
      <c r="M232" s="150"/>
      <c r="N232" s="150"/>
      <c r="O232" s="157" t="s">
        <v>62</v>
      </c>
      <c r="P232" s="157" t="s">
        <v>62</v>
      </c>
      <c r="Q232" s="157" t="s">
        <v>62</v>
      </c>
      <c r="R232" s="157" t="s">
        <v>62</v>
      </c>
    </row>
    <row r="233" spans="1:19" s="85" customFormat="1" ht="65.45" hidden="1" customHeight="1" x14ac:dyDescent="0.2">
      <c r="A233" s="332"/>
      <c r="B233" s="148" t="s">
        <v>192</v>
      </c>
      <c r="C233" s="149"/>
      <c r="D233" s="149" t="s">
        <v>62</v>
      </c>
      <c r="E233" s="149"/>
      <c r="F233" s="149"/>
      <c r="G233" s="149">
        <f t="shared" ref="G233:K233" si="141">G230</f>
        <v>0</v>
      </c>
      <c r="H233" s="149">
        <f t="shared" si="141"/>
        <v>0</v>
      </c>
      <c r="I233" s="149">
        <f t="shared" si="141"/>
        <v>0</v>
      </c>
      <c r="J233" s="149">
        <f t="shared" si="141"/>
        <v>0</v>
      </c>
      <c r="K233" s="149">
        <f t="shared" si="141"/>
        <v>0</v>
      </c>
      <c r="L233" s="149" t="s">
        <v>62</v>
      </c>
      <c r="M233" s="150">
        <v>46022</v>
      </c>
      <c r="N233" s="150">
        <v>46022</v>
      </c>
      <c r="O233" s="156"/>
      <c r="P233" s="157" t="s">
        <v>62</v>
      </c>
      <c r="Q233" s="156"/>
      <c r="R233" s="156"/>
    </row>
    <row r="234" spans="1:19" s="85" customFormat="1" ht="15" hidden="1" customHeight="1" x14ac:dyDescent="0.25">
      <c r="A234" s="332"/>
      <c r="B234" s="147" t="s">
        <v>193</v>
      </c>
      <c r="C234" s="149"/>
      <c r="D234" s="149"/>
      <c r="E234" s="149"/>
      <c r="F234" s="149"/>
      <c r="G234" s="149" t="s">
        <v>62</v>
      </c>
      <c r="H234" s="149"/>
      <c r="I234" s="149" t="s">
        <v>62</v>
      </c>
      <c r="J234" s="149"/>
      <c r="K234" s="149"/>
      <c r="L234" s="149" t="s">
        <v>62</v>
      </c>
      <c r="M234" s="150"/>
      <c r="N234" s="150"/>
      <c r="O234" s="157" t="s">
        <v>62</v>
      </c>
      <c r="P234" s="157" t="s">
        <v>62</v>
      </c>
      <c r="Q234" s="157" t="s">
        <v>62</v>
      </c>
      <c r="R234" s="157" t="s">
        <v>62</v>
      </c>
      <c r="S234" s="56"/>
    </row>
    <row r="235" spans="1:19" s="85" customFormat="1" ht="38.65" hidden="1" customHeight="1" x14ac:dyDescent="0.2">
      <c r="A235" s="332"/>
      <c r="B235" s="148" t="s">
        <v>330</v>
      </c>
      <c r="C235" s="149"/>
      <c r="D235" s="149" t="s">
        <v>62</v>
      </c>
      <c r="E235" s="149"/>
      <c r="F235" s="149"/>
      <c r="G235" s="149">
        <f t="shared" ref="G235:K235" si="142">G230</f>
        <v>0</v>
      </c>
      <c r="H235" s="149">
        <f t="shared" si="142"/>
        <v>0</v>
      </c>
      <c r="I235" s="149">
        <f t="shared" si="142"/>
        <v>0</v>
      </c>
      <c r="J235" s="149">
        <f t="shared" si="142"/>
        <v>0</v>
      </c>
      <c r="K235" s="149">
        <f t="shared" si="142"/>
        <v>0</v>
      </c>
      <c r="L235" s="149" t="s">
        <v>62</v>
      </c>
      <c r="M235" s="150">
        <v>46022</v>
      </c>
      <c r="N235" s="150">
        <v>46022</v>
      </c>
      <c r="O235" s="156"/>
      <c r="P235" s="157" t="s">
        <v>62</v>
      </c>
      <c r="Q235" s="156"/>
      <c r="R235" s="156"/>
    </row>
    <row r="236" spans="1:19" s="85" customFormat="1" ht="21" hidden="1" customHeight="1" x14ac:dyDescent="0.2">
      <c r="A236" s="332"/>
      <c r="B236" s="147" t="s">
        <v>71</v>
      </c>
      <c r="C236" s="149"/>
      <c r="D236" s="149"/>
      <c r="E236" s="149"/>
      <c r="F236" s="149"/>
      <c r="G236" s="149" t="s">
        <v>62</v>
      </c>
      <c r="H236" s="149"/>
      <c r="I236" s="149" t="s">
        <v>62</v>
      </c>
      <c r="J236" s="149"/>
      <c r="K236" s="149"/>
      <c r="L236" s="149" t="s">
        <v>62</v>
      </c>
      <c r="M236" s="150"/>
      <c r="N236" s="150"/>
      <c r="O236" s="157" t="s">
        <v>62</v>
      </c>
      <c r="P236" s="157" t="s">
        <v>62</v>
      </c>
      <c r="Q236" s="157" t="s">
        <v>62</v>
      </c>
      <c r="R236" s="157" t="s">
        <v>62</v>
      </c>
    </row>
    <row r="237" spans="1:19" s="85" customFormat="1" ht="21" hidden="1" customHeight="1" x14ac:dyDescent="0.25">
      <c r="A237" s="333"/>
      <c r="B237" s="148" t="s">
        <v>72</v>
      </c>
      <c r="C237" s="149"/>
      <c r="D237" s="149" t="s">
        <v>62</v>
      </c>
      <c r="E237" s="149"/>
      <c r="F237" s="149"/>
      <c r="G237" s="149">
        <f t="shared" ref="G237:K237" si="143">G230</f>
        <v>0</v>
      </c>
      <c r="H237" s="149">
        <f t="shared" si="143"/>
        <v>0</v>
      </c>
      <c r="I237" s="149">
        <f t="shared" si="143"/>
        <v>0</v>
      </c>
      <c r="J237" s="149">
        <f t="shared" si="143"/>
        <v>0</v>
      </c>
      <c r="K237" s="149">
        <f t="shared" si="143"/>
        <v>0</v>
      </c>
      <c r="L237" s="149" t="s">
        <v>62</v>
      </c>
      <c r="M237" s="150">
        <v>46022</v>
      </c>
      <c r="N237" s="150">
        <v>46022</v>
      </c>
      <c r="O237" s="156"/>
      <c r="P237" s="157" t="s">
        <v>62</v>
      </c>
      <c r="Q237" s="156"/>
      <c r="R237" s="156"/>
      <c r="S237" s="56"/>
    </row>
    <row r="238" spans="1:19" s="56" customFormat="1" ht="74.45" hidden="1" customHeight="1" x14ac:dyDescent="0.25">
      <c r="A238" s="331" t="s">
        <v>142</v>
      </c>
      <c r="B238" s="137" t="s">
        <v>349</v>
      </c>
      <c r="C238" s="142" t="s">
        <v>191</v>
      </c>
      <c r="D238" s="141" t="s">
        <v>333</v>
      </c>
      <c r="E238" s="141" t="s">
        <v>320</v>
      </c>
      <c r="F238" s="142">
        <v>642</v>
      </c>
      <c r="G238" s="142"/>
      <c r="H238" s="142"/>
      <c r="I238" s="142"/>
      <c r="J238" s="142"/>
      <c r="K238" s="142">
        <f t="shared" ref="K238" si="144">G238</f>
        <v>0</v>
      </c>
      <c r="L238" s="142"/>
      <c r="M238" s="142" t="s">
        <v>62</v>
      </c>
      <c r="N238" s="142" t="s">
        <v>62</v>
      </c>
      <c r="O238" s="156"/>
      <c r="P238" s="156"/>
      <c r="Q238" s="156"/>
      <c r="R238" s="156"/>
      <c r="S238" s="85"/>
    </row>
    <row r="239" spans="1:19" s="85" customFormat="1" ht="15.75" hidden="1" x14ac:dyDescent="0.2">
      <c r="A239" s="332"/>
      <c r="B239" s="146" t="s">
        <v>70</v>
      </c>
      <c r="C239" s="149"/>
      <c r="D239" s="149" t="s">
        <v>62</v>
      </c>
      <c r="E239" s="149"/>
      <c r="F239" s="149"/>
      <c r="G239" s="149">
        <f t="shared" ref="G239:K239" si="145">G238</f>
        <v>0</v>
      </c>
      <c r="H239" s="149">
        <f t="shared" si="145"/>
        <v>0</v>
      </c>
      <c r="I239" s="149">
        <f t="shared" si="145"/>
        <v>0</v>
      </c>
      <c r="J239" s="149">
        <f t="shared" si="145"/>
        <v>0</v>
      </c>
      <c r="K239" s="149">
        <f t="shared" si="145"/>
        <v>0</v>
      </c>
      <c r="L239" s="149" t="s">
        <v>62</v>
      </c>
      <c r="M239" s="150">
        <v>46022</v>
      </c>
      <c r="N239" s="150">
        <v>46022</v>
      </c>
      <c r="O239" s="156"/>
      <c r="P239" s="157" t="s">
        <v>62</v>
      </c>
      <c r="Q239" s="156"/>
      <c r="R239" s="156"/>
    </row>
    <row r="240" spans="1:19" s="85" customFormat="1" hidden="1" x14ac:dyDescent="0.25">
      <c r="A240" s="332"/>
      <c r="B240" s="147" t="s">
        <v>76</v>
      </c>
      <c r="C240" s="149"/>
      <c r="D240" s="149"/>
      <c r="E240" s="149"/>
      <c r="F240" s="149"/>
      <c r="G240" s="149" t="s">
        <v>62</v>
      </c>
      <c r="H240" s="149"/>
      <c r="I240" s="149" t="s">
        <v>62</v>
      </c>
      <c r="J240" s="149"/>
      <c r="K240" s="149"/>
      <c r="L240" s="149" t="s">
        <v>62</v>
      </c>
      <c r="M240" s="150"/>
      <c r="N240" s="150"/>
      <c r="O240" s="157" t="s">
        <v>62</v>
      </c>
      <c r="P240" s="157" t="s">
        <v>62</v>
      </c>
      <c r="Q240" s="157" t="s">
        <v>62</v>
      </c>
      <c r="R240" s="157" t="s">
        <v>62</v>
      </c>
      <c r="S240" s="56"/>
    </row>
    <row r="241" spans="1:19" s="85" customFormat="1" ht="65.45" hidden="1" customHeight="1" x14ac:dyDescent="0.2">
      <c r="A241" s="332"/>
      <c r="B241" s="148" t="s">
        <v>192</v>
      </c>
      <c r="C241" s="149"/>
      <c r="D241" s="149" t="s">
        <v>62</v>
      </c>
      <c r="E241" s="149"/>
      <c r="F241" s="149"/>
      <c r="G241" s="149">
        <f t="shared" ref="G241:K241" si="146">G238</f>
        <v>0</v>
      </c>
      <c r="H241" s="149">
        <f t="shared" si="146"/>
        <v>0</v>
      </c>
      <c r="I241" s="149">
        <f t="shared" si="146"/>
        <v>0</v>
      </c>
      <c r="J241" s="149">
        <f t="shared" si="146"/>
        <v>0</v>
      </c>
      <c r="K241" s="149">
        <f t="shared" si="146"/>
        <v>0</v>
      </c>
      <c r="L241" s="149" t="s">
        <v>62</v>
      </c>
      <c r="M241" s="150">
        <v>46022</v>
      </c>
      <c r="N241" s="150">
        <v>46022</v>
      </c>
      <c r="O241" s="156"/>
      <c r="P241" s="157" t="s">
        <v>62</v>
      </c>
      <c r="Q241" s="156"/>
      <c r="R241" s="156"/>
    </row>
    <row r="242" spans="1:19" s="85" customFormat="1" ht="15" hidden="1" customHeight="1" x14ac:dyDescent="0.2">
      <c r="A242" s="332"/>
      <c r="B242" s="147" t="s">
        <v>193</v>
      </c>
      <c r="C242" s="149"/>
      <c r="D242" s="149"/>
      <c r="E242" s="149"/>
      <c r="F242" s="149"/>
      <c r="G242" s="149" t="s">
        <v>62</v>
      </c>
      <c r="H242" s="149"/>
      <c r="I242" s="149" t="s">
        <v>62</v>
      </c>
      <c r="J242" s="149"/>
      <c r="K242" s="149"/>
      <c r="L242" s="149" t="s">
        <v>62</v>
      </c>
      <c r="M242" s="150"/>
      <c r="N242" s="150"/>
      <c r="O242" s="157" t="s">
        <v>62</v>
      </c>
      <c r="P242" s="157" t="s">
        <v>62</v>
      </c>
      <c r="Q242" s="157" t="s">
        <v>62</v>
      </c>
      <c r="R242" s="157" t="s">
        <v>62</v>
      </c>
    </row>
    <row r="243" spans="1:19" s="85" customFormat="1" ht="38.65" hidden="1" customHeight="1" x14ac:dyDescent="0.25">
      <c r="A243" s="332"/>
      <c r="B243" s="148" t="s">
        <v>330</v>
      </c>
      <c r="C243" s="149"/>
      <c r="D243" s="149" t="s">
        <v>62</v>
      </c>
      <c r="E243" s="149"/>
      <c r="F243" s="149"/>
      <c r="G243" s="149">
        <f t="shared" ref="G243:K243" si="147">G238</f>
        <v>0</v>
      </c>
      <c r="H243" s="149">
        <f t="shared" si="147"/>
        <v>0</v>
      </c>
      <c r="I243" s="149">
        <f t="shared" si="147"/>
        <v>0</v>
      </c>
      <c r="J243" s="149">
        <f t="shared" si="147"/>
        <v>0</v>
      </c>
      <c r="K243" s="149">
        <f t="shared" si="147"/>
        <v>0</v>
      </c>
      <c r="L243" s="149" t="s">
        <v>62</v>
      </c>
      <c r="M243" s="150">
        <v>46022</v>
      </c>
      <c r="N243" s="150">
        <v>46022</v>
      </c>
      <c r="O243" s="156"/>
      <c r="P243" s="157" t="s">
        <v>62</v>
      </c>
      <c r="Q243" s="156"/>
      <c r="R243" s="156"/>
      <c r="S243" s="56"/>
    </row>
    <row r="244" spans="1:19" s="85" customFormat="1" ht="21" hidden="1" customHeight="1" x14ac:dyDescent="0.2">
      <c r="A244" s="332"/>
      <c r="B244" s="147" t="s">
        <v>71</v>
      </c>
      <c r="C244" s="149"/>
      <c r="D244" s="149"/>
      <c r="E244" s="149"/>
      <c r="F244" s="149"/>
      <c r="G244" s="149" t="s">
        <v>62</v>
      </c>
      <c r="H244" s="149"/>
      <c r="I244" s="149" t="s">
        <v>62</v>
      </c>
      <c r="J244" s="149"/>
      <c r="K244" s="149"/>
      <c r="L244" s="149" t="s">
        <v>62</v>
      </c>
      <c r="M244" s="150"/>
      <c r="N244" s="150"/>
      <c r="O244" s="157" t="s">
        <v>62</v>
      </c>
      <c r="P244" s="157" t="s">
        <v>62</v>
      </c>
      <c r="Q244" s="157" t="s">
        <v>62</v>
      </c>
      <c r="R244" s="157" t="s">
        <v>62</v>
      </c>
    </row>
    <row r="245" spans="1:19" s="85" customFormat="1" ht="21" hidden="1" customHeight="1" x14ac:dyDescent="0.2">
      <c r="A245" s="333"/>
      <c r="B245" s="148" t="s">
        <v>72</v>
      </c>
      <c r="C245" s="149"/>
      <c r="D245" s="149" t="s">
        <v>62</v>
      </c>
      <c r="E245" s="149"/>
      <c r="F245" s="149"/>
      <c r="G245" s="149">
        <f t="shared" ref="G245:K245" si="148">G238</f>
        <v>0</v>
      </c>
      <c r="H245" s="149">
        <f t="shared" si="148"/>
        <v>0</v>
      </c>
      <c r="I245" s="149">
        <f t="shared" si="148"/>
        <v>0</v>
      </c>
      <c r="J245" s="149">
        <f t="shared" si="148"/>
        <v>0</v>
      </c>
      <c r="K245" s="149">
        <f t="shared" si="148"/>
        <v>0</v>
      </c>
      <c r="L245" s="149" t="s">
        <v>62</v>
      </c>
      <c r="M245" s="150">
        <v>46022</v>
      </c>
      <c r="N245" s="150">
        <v>46022</v>
      </c>
      <c r="O245" s="156"/>
      <c r="P245" s="157" t="s">
        <v>62</v>
      </c>
      <c r="Q245" s="156"/>
      <c r="R245" s="156"/>
    </row>
    <row r="246" spans="1:19" s="56" customFormat="1" ht="74.45" customHeight="1" x14ac:dyDescent="0.25">
      <c r="A246" s="331" t="s">
        <v>141</v>
      </c>
      <c r="B246" s="137" t="s">
        <v>349</v>
      </c>
      <c r="C246" s="142" t="s">
        <v>191</v>
      </c>
      <c r="D246" s="141" t="s">
        <v>333</v>
      </c>
      <c r="E246" s="141" t="s">
        <v>320</v>
      </c>
      <c r="F246" s="142">
        <v>642</v>
      </c>
      <c r="G246" s="142">
        <v>1</v>
      </c>
      <c r="H246" s="142">
        <v>1</v>
      </c>
      <c r="I246" s="142">
        <v>1</v>
      </c>
      <c r="J246" s="142">
        <v>1</v>
      </c>
      <c r="K246" s="142">
        <f t="shared" ref="K246" si="149">G246</f>
        <v>1</v>
      </c>
      <c r="L246" s="142"/>
      <c r="M246" s="142" t="s">
        <v>62</v>
      </c>
      <c r="N246" s="142" t="s">
        <v>62</v>
      </c>
      <c r="O246" s="156">
        <v>18969.150000000001</v>
      </c>
      <c r="P246" s="156"/>
      <c r="Q246" s="156">
        <v>16063.19</v>
      </c>
      <c r="R246" s="156">
        <v>16063.19</v>
      </c>
    </row>
    <row r="247" spans="1:19" s="85" customFormat="1" ht="15.75" x14ac:dyDescent="0.2">
      <c r="A247" s="332"/>
      <c r="B247" s="146" t="s">
        <v>70</v>
      </c>
      <c r="C247" s="149"/>
      <c r="D247" s="149" t="s">
        <v>62</v>
      </c>
      <c r="E247" s="149"/>
      <c r="F247" s="149"/>
      <c r="G247" s="149">
        <f t="shared" ref="G247:K247" si="150">G246</f>
        <v>1</v>
      </c>
      <c r="H247" s="149">
        <f t="shared" si="150"/>
        <v>1</v>
      </c>
      <c r="I247" s="149">
        <f t="shared" si="150"/>
        <v>1</v>
      </c>
      <c r="J247" s="149">
        <f t="shared" si="150"/>
        <v>1</v>
      </c>
      <c r="K247" s="149">
        <f t="shared" si="150"/>
        <v>1</v>
      </c>
      <c r="L247" s="149" t="s">
        <v>62</v>
      </c>
      <c r="M247" s="150">
        <v>46022</v>
      </c>
      <c r="N247" s="150">
        <v>46022</v>
      </c>
      <c r="O247" s="156"/>
      <c r="P247" s="157" t="s">
        <v>62</v>
      </c>
      <c r="Q247" s="156"/>
      <c r="R247" s="156"/>
    </row>
    <row r="248" spans="1:19" s="85" customFormat="1" ht="14.25" x14ac:dyDescent="0.2">
      <c r="A248" s="332"/>
      <c r="B248" s="147" t="s">
        <v>76</v>
      </c>
      <c r="C248" s="149"/>
      <c r="D248" s="149"/>
      <c r="E248" s="149"/>
      <c r="F248" s="149"/>
      <c r="G248" s="149" t="s">
        <v>62</v>
      </c>
      <c r="H248" s="149"/>
      <c r="I248" s="149" t="s">
        <v>62</v>
      </c>
      <c r="J248" s="149"/>
      <c r="K248" s="149"/>
      <c r="L248" s="149" t="s">
        <v>62</v>
      </c>
      <c r="M248" s="150"/>
      <c r="N248" s="150"/>
      <c r="O248" s="157" t="s">
        <v>62</v>
      </c>
      <c r="P248" s="157" t="s">
        <v>62</v>
      </c>
      <c r="Q248" s="157" t="s">
        <v>62</v>
      </c>
      <c r="R248" s="157" t="s">
        <v>62</v>
      </c>
    </row>
    <row r="249" spans="1:19" s="85" customFormat="1" ht="65.45" customHeight="1" x14ac:dyDescent="0.25">
      <c r="A249" s="332"/>
      <c r="B249" s="148" t="s">
        <v>192</v>
      </c>
      <c r="C249" s="149"/>
      <c r="D249" s="149" t="s">
        <v>62</v>
      </c>
      <c r="E249" s="149"/>
      <c r="F249" s="149"/>
      <c r="G249" s="149">
        <f t="shared" ref="G249:K249" si="151">G246</f>
        <v>1</v>
      </c>
      <c r="H249" s="149">
        <f t="shared" si="151"/>
        <v>1</v>
      </c>
      <c r="I249" s="149">
        <f t="shared" si="151"/>
        <v>1</v>
      </c>
      <c r="J249" s="149">
        <f t="shared" si="151"/>
        <v>1</v>
      </c>
      <c r="K249" s="149">
        <f t="shared" si="151"/>
        <v>1</v>
      </c>
      <c r="L249" s="149" t="s">
        <v>62</v>
      </c>
      <c r="M249" s="150">
        <v>46022</v>
      </c>
      <c r="N249" s="150">
        <v>46022</v>
      </c>
      <c r="O249" s="156"/>
      <c r="P249" s="157" t="s">
        <v>62</v>
      </c>
      <c r="Q249" s="156"/>
      <c r="R249" s="156"/>
      <c r="S249" s="56"/>
    </row>
    <row r="250" spans="1:19" s="85" customFormat="1" ht="15" customHeight="1" x14ac:dyDescent="0.2">
      <c r="A250" s="332"/>
      <c r="B250" s="147" t="s">
        <v>193</v>
      </c>
      <c r="C250" s="149"/>
      <c r="D250" s="149"/>
      <c r="E250" s="149"/>
      <c r="F250" s="149"/>
      <c r="G250" s="149" t="s">
        <v>62</v>
      </c>
      <c r="H250" s="149"/>
      <c r="I250" s="149" t="s">
        <v>62</v>
      </c>
      <c r="J250" s="149"/>
      <c r="K250" s="149"/>
      <c r="L250" s="149" t="s">
        <v>62</v>
      </c>
      <c r="M250" s="150"/>
      <c r="N250" s="150"/>
      <c r="O250" s="157" t="s">
        <v>62</v>
      </c>
      <c r="P250" s="157" t="s">
        <v>62</v>
      </c>
      <c r="Q250" s="157" t="s">
        <v>62</v>
      </c>
      <c r="R250" s="157" t="s">
        <v>62</v>
      </c>
    </row>
    <row r="251" spans="1:19" s="85" customFormat="1" ht="38.65" customHeight="1" x14ac:dyDescent="0.2">
      <c r="A251" s="332"/>
      <c r="B251" s="148" t="s">
        <v>330</v>
      </c>
      <c r="C251" s="149"/>
      <c r="D251" s="149" t="s">
        <v>62</v>
      </c>
      <c r="E251" s="149"/>
      <c r="F251" s="149"/>
      <c r="G251" s="149">
        <f t="shared" ref="G251:K251" si="152">G246</f>
        <v>1</v>
      </c>
      <c r="H251" s="149">
        <f t="shared" si="152"/>
        <v>1</v>
      </c>
      <c r="I251" s="149">
        <f t="shared" si="152"/>
        <v>1</v>
      </c>
      <c r="J251" s="149">
        <f t="shared" si="152"/>
        <v>1</v>
      </c>
      <c r="K251" s="149">
        <f t="shared" si="152"/>
        <v>1</v>
      </c>
      <c r="L251" s="149" t="s">
        <v>62</v>
      </c>
      <c r="M251" s="150">
        <v>46022</v>
      </c>
      <c r="N251" s="150">
        <v>46022</v>
      </c>
      <c r="O251" s="156"/>
      <c r="P251" s="157" t="s">
        <v>62</v>
      </c>
      <c r="Q251" s="156"/>
      <c r="R251" s="156"/>
    </row>
    <row r="252" spans="1:19" s="85" customFormat="1" ht="21" customHeight="1" x14ac:dyDescent="0.25">
      <c r="A252" s="332"/>
      <c r="B252" s="147" t="s">
        <v>71</v>
      </c>
      <c r="C252" s="149"/>
      <c r="D252" s="149"/>
      <c r="E252" s="149"/>
      <c r="F252" s="149"/>
      <c r="G252" s="149" t="s">
        <v>62</v>
      </c>
      <c r="H252" s="149"/>
      <c r="I252" s="149" t="s">
        <v>62</v>
      </c>
      <c r="J252" s="149"/>
      <c r="K252" s="149"/>
      <c r="L252" s="149" t="s">
        <v>62</v>
      </c>
      <c r="M252" s="150"/>
      <c r="N252" s="150"/>
      <c r="O252" s="157" t="s">
        <v>62</v>
      </c>
      <c r="P252" s="157" t="s">
        <v>62</v>
      </c>
      <c r="Q252" s="157" t="s">
        <v>62</v>
      </c>
      <c r="R252" s="157" t="s">
        <v>62</v>
      </c>
      <c r="S252" s="56"/>
    </row>
    <row r="253" spans="1:19" s="85" customFormat="1" ht="21" customHeight="1" x14ac:dyDescent="0.2">
      <c r="A253" s="333"/>
      <c r="B253" s="148" t="s">
        <v>72</v>
      </c>
      <c r="C253" s="149"/>
      <c r="D253" s="149" t="s">
        <v>62</v>
      </c>
      <c r="E253" s="149"/>
      <c r="F253" s="149"/>
      <c r="G253" s="149">
        <f t="shared" ref="G253:K253" si="153">G246</f>
        <v>1</v>
      </c>
      <c r="H253" s="149">
        <f t="shared" si="153"/>
        <v>1</v>
      </c>
      <c r="I253" s="149">
        <f t="shared" si="153"/>
        <v>1</v>
      </c>
      <c r="J253" s="149">
        <f t="shared" si="153"/>
        <v>1</v>
      </c>
      <c r="K253" s="149">
        <f t="shared" si="153"/>
        <v>1</v>
      </c>
      <c r="L253" s="149" t="s">
        <v>62</v>
      </c>
      <c r="M253" s="150">
        <v>46022</v>
      </c>
      <c r="N253" s="150">
        <v>46022</v>
      </c>
      <c r="O253" s="156"/>
      <c r="P253" s="157" t="s">
        <v>62</v>
      </c>
      <c r="Q253" s="156"/>
      <c r="R253" s="156"/>
    </row>
    <row r="254" spans="1:19" s="56" customFormat="1" ht="74.45" hidden="1" customHeight="1" x14ac:dyDescent="0.25">
      <c r="A254" s="331" t="s">
        <v>140</v>
      </c>
      <c r="B254" s="137" t="s">
        <v>349</v>
      </c>
      <c r="C254" s="142" t="s">
        <v>191</v>
      </c>
      <c r="D254" s="141" t="s">
        <v>333</v>
      </c>
      <c r="E254" s="141" t="s">
        <v>320</v>
      </c>
      <c r="F254" s="142">
        <v>642</v>
      </c>
      <c r="G254" s="142"/>
      <c r="H254" s="142"/>
      <c r="I254" s="142"/>
      <c r="J254" s="142"/>
      <c r="K254" s="142">
        <f t="shared" ref="K254" si="154">G254</f>
        <v>0</v>
      </c>
      <c r="L254" s="142"/>
      <c r="M254" s="142" t="s">
        <v>62</v>
      </c>
      <c r="N254" s="142" t="s">
        <v>62</v>
      </c>
      <c r="O254" s="156"/>
      <c r="P254" s="156"/>
      <c r="Q254" s="156"/>
      <c r="R254" s="156"/>
      <c r="S254" s="85"/>
    </row>
    <row r="255" spans="1:19" s="85" customFormat="1" ht="15.75" hidden="1" x14ac:dyDescent="0.25">
      <c r="A255" s="332"/>
      <c r="B255" s="146" t="s">
        <v>70</v>
      </c>
      <c r="C255" s="149"/>
      <c r="D255" s="149" t="s">
        <v>62</v>
      </c>
      <c r="E255" s="149"/>
      <c r="F255" s="149"/>
      <c r="G255" s="149">
        <f t="shared" ref="G255:K255" si="155">G254</f>
        <v>0</v>
      </c>
      <c r="H255" s="149">
        <f t="shared" si="155"/>
        <v>0</v>
      </c>
      <c r="I255" s="149">
        <f t="shared" si="155"/>
        <v>0</v>
      </c>
      <c r="J255" s="149">
        <f t="shared" si="155"/>
        <v>0</v>
      </c>
      <c r="K255" s="149">
        <f t="shared" si="155"/>
        <v>0</v>
      </c>
      <c r="L255" s="149" t="s">
        <v>62</v>
      </c>
      <c r="M255" s="150">
        <v>46022</v>
      </c>
      <c r="N255" s="150">
        <v>46022</v>
      </c>
      <c r="O255" s="156"/>
      <c r="P255" s="157" t="s">
        <v>62</v>
      </c>
      <c r="Q255" s="156"/>
      <c r="R255" s="156"/>
      <c r="S255" s="56"/>
    </row>
    <row r="256" spans="1:19" s="85" customFormat="1" ht="14.25" hidden="1" x14ac:dyDescent="0.2">
      <c r="A256" s="332"/>
      <c r="B256" s="147" t="s">
        <v>76</v>
      </c>
      <c r="C256" s="149"/>
      <c r="D256" s="149"/>
      <c r="E256" s="149"/>
      <c r="F256" s="149"/>
      <c r="G256" s="149" t="s">
        <v>62</v>
      </c>
      <c r="H256" s="149"/>
      <c r="I256" s="149" t="s">
        <v>62</v>
      </c>
      <c r="J256" s="149"/>
      <c r="K256" s="149"/>
      <c r="L256" s="149" t="s">
        <v>62</v>
      </c>
      <c r="M256" s="150"/>
      <c r="N256" s="150"/>
      <c r="O256" s="157" t="s">
        <v>62</v>
      </c>
      <c r="P256" s="157" t="s">
        <v>62</v>
      </c>
      <c r="Q256" s="157" t="s">
        <v>62</v>
      </c>
      <c r="R256" s="157" t="s">
        <v>62</v>
      </c>
    </row>
    <row r="257" spans="1:19" s="85" customFormat="1" ht="65.45" hidden="1" customHeight="1" x14ac:dyDescent="0.2">
      <c r="A257" s="332"/>
      <c r="B257" s="148" t="s">
        <v>192</v>
      </c>
      <c r="C257" s="149"/>
      <c r="D257" s="149" t="s">
        <v>62</v>
      </c>
      <c r="E257" s="149"/>
      <c r="F257" s="149"/>
      <c r="G257" s="149">
        <f t="shared" ref="G257:K257" si="156">G254</f>
        <v>0</v>
      </c>
      <c r="H257" s="149">
        <f t="shared" si="156"/>
        <v>0</v>
      </c>
      <c r="I257" s="149">
        <f t="shared" si="156"/>
        <v>0</v>
      </c>
      <c r="J257" s="149">
        <f t="shared" si="156"/>
        <v>0</v>
      </c>
      <c r="K257" s="149">
        <f t="shared" si="156"/>
        <v>0</v>
      </c>
      <c r="L257" s="149" t="s">
        <v>62</v>
      </c>
      <c r="M257" s="150">
        <v>46022</v>
      </c>
      <c r="N257" s="150">
        <v>46022</v>
      </c>
      <c r="O257" s="156"/>
      <c r="P257" s="157" t="s">
        <v>62</v>
      </c>
      <c r="Q257" s="156"/>
      <c r="R257" s="156"/>
    </row>
    <row r="258" spans="1:19" s="85" customFormat="1" ht="15" hidden="1" customHeight="1" x14ac:dyDescent="0.25">
      <c r="A258" s="332"/>
      <c r="B258" s="147" t="s">
        <v>193</v>
      </c>
      <c r="C258" s="149"/>
      <c r="D258" s="149"/>
      <c r="E258" s="149"/>
      <c r="F258" s="149"/>
      <c r="G258" s="149" t="s">
        <v>62</v>
      </c>
      <c r="H258" s="149"/>
      <c r="I258" s="149" t="s">
        <v>62</v>
      </c>
      <c r="J258" s="149"/>
      <c r="K258" s="149"/>
      <c r="L258" s="149" t="s">
        <v>62</v>
      </c>
      <c r="M258" s="150"/>
      <c r="N258" s="150"/>
      <c r="O258" s="157" t="s">
        <v>62</v>
      </c>
      <c r="P258" s="157" t="s">
        <v>62</v>
      </c>
      <c r="Q258" s="157" t="s">
        <v>62</v>
      </c>
      <c r="R258" s="157" t="s">
        <v>62</v>
      </c>
      <c r="S258" s="56"/>
    </row>
    <row r="259" spans="1:19" s="85" customFormat="1" ht="38.65" hidden="1" customHeight="1" x14ac:dyDescent="0.2">
      <c r="A259" s="332"/>
      <c r="B259" s="148" t="s">
        <v>330</v>
      </c>
      <c r="C259" s="149"/>
      <c r="D259" s="149" t="s">
        <v>62</v>
      </c>
      <c r="E259" s="149"/>
      <c r="F259" s="149"/>
      <c r="G259" s="149">
        <f t="shared" ref="G259:K259" si="157">G254</f>
        <v>0</v>
      </c>
      <c r="H259" s="149">
        <f t="shared" si="157"/>
        <v>0</v>
      </c>
      <c r="I259" s="149">
        <f t="shared" si="157"/>
        <v>0</v>
      </c>
      <c r="J259" s="149">
        <f t="shared" si="157"/>
        <v>0</v>
      </c>
      <c r="K259" s="149">
        <f t="shared" si="157"/>
        <v>0</v>
      </c>
      <c r="L259" s="149" t="s">
        <v>62</v>
      </c>
      <c r="M259" s="150">
        <v>46022</v>
      </c>
      <c r="N259" s="150">
        <v>46022</v>
      </c>
      <c r="O259" s="156"/>
      <c r="P259" s="157" t="s">
        <v>62</v>
      </c>
      <c r="Q259" s="156"/>
      <c r="R259" s="156"/>
    </row>
    <row r="260" spans="1:19" s="85" customFormat="1" ht="21" hidden="1" customHeight="1" x14ac:dyDescent="0.2">
      <c r="A260" s="332"/>
      <c r="B260" s="147" t="s">
        <v>71</v>
      </c>
      <c r="C260" s="149"/>
      <c r="D260" s="149"/>
      <c r="E260" s="149"/>
      <c r="F260" s="149"/>
      <c r="G260" s="149" t="s">
        <v>62</v>
      </c>
      <c r="H260" s="149"/>
      <c r="I260" s="149" t="s">
        <v>62</v>
      </c>
      <c r="J260" s="149"/>
      <c r="K260" s="149"/>
      <c r="L260" s="149" t="s">
        <v>62</v>
      </c>
      <c r="M260" s="150"/>
      <c r="N260" s="150"/>
      <c r="O260" s="157" t="s">
        <v>62</v>
      </c>
      <c r="P260" s="157" t="s">
        <v>62</v>
      </c>
      <c r="Q260" s="157" t="s">
        <v>62</v>
      </c>
      <c r="R260" s="157" t="s">
        <v>62</v>
      </c>
    </row>
    <row r="261" spans="1:19" s="85" customFormat="1" ht="21" hidden="1" customHeight="1" x14ac:dyDescent="0.25">
      <c r="A261" s="333"/>
      <c r="B261" s="148" t="s">
        <v>72</v>
      </c>
      <c r="C261" s="149"/>
      <c r="D261" s="149" t="s">
        <v>62</v>
      </c>
      <c r="E261" s="149"/>
      <c r="F261" s="149"/>
      <c r="G261" s="149">
        <f t="shared" ref="G261:K261" si="158">G254</f>
        <v>0</v>
      </c>
      <c r="H261" s="149">
        <f t="shared" si="158"/>
        <v>0</v>
      </c>
      <c r="I261" s="149">
        <f t="shared" si="158"/>
        <v>0</v>
      </c>
      <c r="J261" s="149">
        <f t="shared" si="158"/>
        <v>0</v>
      </c>
      <c r="K261" s="149">
        <f t="shared" si="158"/>
        <v>0</v>
      </c>
      <c r="L261" s="149" t="s">
        <v>62</v>
      </c>
      <c r="M261" s="150">
        <v>46022</v>
      </c>
      <c r="N261" s="150">
        <v>46022</v>
      </c>
      <c r="O261" s="156"/>
      <c r="P261" s="157" t="s">
        <v>62</v>
      </c>
      <c r="Q261" s="156"/>
      <c r="R261" s="156"/>
      <c r="S261" s="56"/>
    </row>
    <row r="262" spans="1:19" s="56" customFormat="1" ht="74.45" customHeight="1" x14ac:dyDescent="0.25">
      <c r="A262" s="334" t="s">
        <v>139</v>
      </c>
      <c r="B262" s="137" t="s">
        <v>349</v>
      </c>
      <c r="C262" s="142" t="s">
        <v>191</v>
      </c>
      <c r="D262" s="141" t="s">
        <v>333</v>
      </c>
      <c r="E262" s="141" t="s">
        <v>320</v>
      </c>
      <c r="F262" s="142">
        <v>642</v>
      </c>
      <c r="G262" s="142">
        <v>1</v>
      </c>
      <c r="H262" s="142">
        <v>1</v>
      </c>
      <c r="I262" s="142">
        <v>1</v>
      </c>
      <c r="J262" s="142">
        <v>1</v>
      </c>
      <c r="K262" s="142">
        <f t="shared" ref="K262" si="159">G262</f>
        <v>1</v>
      </c>
      <c r="L262" s="142"/>
      <c r="M262" s="142" t="s">
        <v>62</v>
      </c>
      <c r="N262" s="142" t="s">
        <v>62</v>
      </c>
      <c r="O262" s="156">
        <v>26616.5</v>
      </c>
      <c r="P262" s="156"/>
      <c r="Q262" s="156">
        <v>26616.5</v>
      </c>
      <c r="R262" s="156">
        <v>26616.5</v>
      </c>
      <c r="S262" s="85"/>
    </row>
    <row r="263" spans="1:19" s="85" customFormat="1" ht="15.75" x14ac:dyDescent="0.2">
      <c r="A263" s="332"/>
      <c r="B263" s="146" t="s">
        <v>70</v>
      </c>
      <c r="C263" s="149"/>
      <c r="D263" s="149" t="s">
        <v>62</v>
      </c>
      <c r="E263" s="149"/>
      <c r="F263" s="149"/>
      <c r="G263" s="149">
        <f t="shared" ref="G263:K263" si="160">G262</f>
        <v>1</v>
      </c>
      <c r="H263" s="149">
        <f t="shared" si="160"/>
        <v>1</v>
      </c>
      <c r="I263" s="149">
        <f t="shared" si="160"/>
        <v>1</v>
      </c>
      <c r="J263" s="149">
        <f t="shared" si="160"/>
        <v>1</v>
      </c>
      <c r="K263" s="149">
        <f t="shared" si="160"/>
        <v>1</v>
      </c>
      <c r="L263" s="149" t="s">
        <v>62</v>
      </c>
      <c r="M263" s="150">
        <v>46022</v>
      </c>
      <c r="N263" s="150">
        <v>46022</v>
      </c>
      <c r="O263" s="156"/>
      <c r="P263" s="157" t="s">
        <v>62</v>
      </c>
      <c r="Q263" s="156"/>
      <c r="R263" s="156"/>
    </row>
    <row r="264" spans="1:19" s="85" customFormat="1" x14ac:dyDescent="0.25">
      <c r="A264" s="332"/>
      <c r="B264" s="147" t="s">
        <v>76</v>
      </c>
      <c r="C264" s="149"/>
      <c r="D264" s="149"/>
      <c r="E264" s="149"/>
      <c r="F264" s="149"/>
      <c r="G264" s="149" t="s">
        <v>62</v>
      </c>
      <c r="H264" s="149"/>
      <c r="I264" s="149" t="s">
        <v>62</v>
      </c>
      <c r="J264" s="149"/>
      <c r="K264" s="149"/>
      <c r="L264" s="149" t="s">
        <v>62</v>
      </c>
      <c r="M264" s="150"/>
      <c r="N264" s="150"/>
      <c r="O264" s="157" t="s">
        <v>62</v>
      </c>
      <c r="P264" s="157" t="s">
        <v>62</v>
      </c>
      <c r="Q264" s="157" t="s">
        <v>62</v>
      </c>
      <c r="R264" s="157" t="s">
        <v>62</v>
      </c>
      <c r="S264" s="56"/>
    </row>
    <row r="265" spans="1:19" s="85" customFormat="1" ht="65.45" customHeight="1" x14ac:dyDescent="0.2">
      <c r="A265" s="332"/>
      <c r="B265" s="148" t="s">
        <v>192</v>
      </c>
      <c r="C265" s="149"/>
      <c r="D265" s="149" t="s">
        <v>62</v>
      </c>
      <c r="E265" s="149"/>
      <c r="F265" s="149"/>
      <c r="G265" s="149">
        <f t="shared" ref="G265:K265" si="161">G262</f>
        <v>1</v>
      </c>
      <c r="H265" s="149">
        <f t="shared" si="161"/>
        <v>1</v>
      </c>
      <c r="I265" s="149">
        <f t="shared" si="161"/>
        <v>1</v>
      </c>
      <c r="J265" s="149">
        <f t="shared" si="161"/>
        <v>1</v>
      </c>
      <c r="K265" s="149">
        <f t="shared" si="161"/>
        <v>1</v>
      </c>
      <c r="L265" s="149" t="s">
        <v>62</v>
      </c>
      <c r="M265" s="150">
        <v>46022</v>
      </c>
      <c r="N265" s="150">
        <v>46022</v>
      </c>
      <c r="O265" s="156"/>
      <c r="P265" s="157" t="s">
        <v>62</v>
      </c>
      <c r="Q265" s="156"/>
      <c r="R265" s="156"/>
    </row>
    <row r="266" spans="1:19" s="85" customFormat="1" ht="15" customHeight="1" x14ac:dyDescent="0.2">
      <c r="A266" s="332"/>
      <c r="B266" s="147" t="s">
        <v>193</v>
      </c>
      <c r="C266" s="149"/>
      <c r="D266" s="149"/>
      <c r="E266" s="149"/>
      <c r="F266" s="149"/>
      <c r="G266" s="149" t="s">
        <v>62</v>
      </c>
      <c r="H266" s="149"/>
      <c r="I266" s="149" t="s">
        <v>62</v>
      </c>
      <c r="J266" s="149"/>
      <c r="K266" s="149"/>
      <c r="L266" s="149" t="s">
        <v>62</v>
      </c>
      <c r="M266" s="150"/>
      <c r="N266" s="150"/>
      <c r="O266" s="157" t="s">
        <v>62</v>
      </c>
      <c r="P266" s="157" t="s">
        <v>62</v>
      </c>
      <c r="Q266" s="157" t="s">
        <v>62</v>
      </c>
      <c r="R266" s="157" t="s">
        <v>62</v>
      </c>
    </row>
    <row r="267" spans="1:19" s="85" customFormat="1" ht="38.65" customHeight="1" x14ac:dyDescent="0.25">
      <c r="A267" s="332"/>
      <c r="B267" s="148" t="s">
        <v>330</v>
      </c>
      <c r="C267" s="149"/>
      <c r="D267" s="149" t="s">
        <v>62</v>
      </c>
      <c r="E267" s="149"/>
      <c r="F267" s="149"/>
      <c r="G267" s="149">
        <f t="shared" ref="G267:K267" si="162">G262</f>
        <v>1</v>
      </c>
      <c r="H267" s="149">
        <f t="shared" si="162"/>
        <v>1</v>
      </c>
      <c r="I267" s="149">
        <f t="shared" si="162"/>
        <v>1</v>
      </c>
      <c r="J267" s="149">
        <f t="shared" si="162"/>
        <v>1</v>
      </c>
      <c r="K267" s="149">
        <f t="shared" si="162"/>
        <v>1</v>
      </c>
      <c r="L267" s="149" t="s">
        <v>62</v>
      </c>
      <c r="M267" s="150">
        <v>46022</v>
      </c>
      <c r="N267" s="150">
        <v>46022</v>
      </c>
      <c r="O267" s="156"/>
      <c r="P267" s="157" t="s">
        <v>62</v>
      </c>
      <c r="Q267" s="156"/>
      <c r="R267" s="156"/>
      <c r="S267" s="56"/>
    </row>
    <row r="268" spans="1:19" s="85" customFormat="1" ht="21" customHeight="1" x14ac:dyDescent="0.2">
      <c r="A268" s="332"/>
      <c r="B268" s="147" t="s">
        <v>71</v>
      </c>
      <c r="C268" s="149"/>
      <c r="D268" s="149"/>
      <c r="E268" s="149"/>
      <c r="F268" s="149"/>
      <c r="G268" s="149" t="s">
        <v>62</v>
      </c>
      <c r="H268" s="149"/>
      <c r="I268" s="149" t="s">
        <v>62</v>
      </c>
      <c r="J268" s="149"/>
      <c r="K268" s="149"/>
      <c r="L268" s="149" t="s">
        <v>62</v>
      </c>
      <c r="M268" s="150"/>
      <c r="N268" s="150"/>
      <c r="O268" s="157" t="s">
        <v>62</v>
      </c>
      <c r="P268" s="157" t="s">
        <v>62</v>
      </c>
      <c r="Q268" s="157" t="s">
        <v>62</v>
      </c>
      <c r="R268" s="157" t="s">
        <v>62</v>
      </c>
    </row>
    <row r="269" spans="1:19" s="85" customFormat="1" ht="21" customHeight="1" x14ac:dyDescent="0.2">
      <c r="A269" s="333"/>
      <c r="B269" s="148" t="s">
        <v>72</v>
      </c>
      <c r="C269" s="149"/>
      <c r="D269" s="149" t="s">
        <v>62</v>
      </c>
      <c r="E269" s="149"/>
      <c r="F269" s="149"/>
      <c r="G269" s="149">
        <f t="shared" ref="G269:K269" si="163">G262</f>
        <v>1</v>
      </c>
      <c r="H269" s="149">
        <f t="shared" si="163"/>
        <v>1</v>
      </c>
      <c r="I269" s="149">
        <f t="shared" si="163"/>
        <v>1</v>
      </c>
      <c r="J269" s="149">
        <f t="shared" si="163"/>
        <v>1</v>
      </c>
      <c r="K269" s="149">
        <f t="shared" si="163"/>
        <v>1</v>
      </c>
      <c r="L269" s="149" t="s">
        <v>62</v>
      </c>
      <c r="M269" s="150">
        <v>46022</v>
      </c>
      <c r="N269" s="150">
        <v>46022</v>
      </c>
      <c r="O269" s="156"/>
      <c r="P269" s="157" t="s">
        <v>62</v>
      </c>
      <c r="Q269" s="156"/>
      <c r="R269" s="156"/>
    </row>
    <row r="270" spans="1:19" s="56" customFormat="1" ht="74.45" hidden="1" customHeight="1" x14ac:dyDescent="0.25">
      <c r="A270" s="334" t="s">
        <v>138</v>
      </c>
      <c r="B270" s="137" t="s">
        <v>349</v>
      </c>
      <c r="C270" s="142" t="s">
        <v>191</v>
      </c>
      <c r="D270" s="141" t="s">
        <v>333</v>
      </c>
      <c r="E270" s="141" t="s">
        <v>320</v>
      </c>
      <c r="F270" s="142">
        <v>642</v>
      </c>
      <c r="G270" s="142"/>
      <c r="H270" s="142"/>
      <c r="I270" s="142"/>
      <c r="J270" s="142"/>
      <c r="K270" s="142">
        <f t="shared" ref="K270" si="164">G270</f>
        <v>0</v>
      </c>
      <c r="L270" s="142"/>
      <c r="M270" s="142" t="s">
        <v>62</v>
      </c>
      <c r="N270" s="142" t="s">
        <v>62</v>
      </c>
      <c r="O270" s="156"/>
      <c r="P270" s="156"/>
      <c r="Q270" s="156"/>
      <c r="R270" s="156"/>
    </row>
    <row r="271" spans="1:19" s="85" customFormat="1" ht="15.75" hidden="1" x14ac:dyDescent="0.2">
      <c r="A271" s="332"/>
      <c r="B271" s="146" t="s">
        <v>70</v>
      </c>
      <c r="C271" s="149"/>
      <c r="D271" s="149" t="s">
        <v>62</v>
      </c>
      <c r="E271" s="149"/>
      <c r="F271" s="149"/>
      <c r="G271" s="149">
        <f t="shared" ref="G271:K271" si="165">G270</f>
        <v>0</v>
      </c>
      <c r="H271" s="149">
        <f t="shared" si="165"/>
        <v>0</v>
      </c>
      <c r="I271" s="149">
        <f t="shared" si="165"/>
        <v>0</v>
      </c>
      <c r="J271" s="149">
        <f t="shared" si="165"/>
        <v>0</v>
      </c>
      <c r="K271" s="149">
        <f t="shared" si="165"/>
        <v>0</v>
      </c>
      <c r="L271" s="149" t="s">
        <v>62</v>
      </c>
      <c r="M271" s="150">
        <v>46022</v>
      </c>
      <c r="N271" s="150">
        <v>46022</v>
      </c>
      <c r="O271" s="156"/>
      <c r="P271" s="157" t="s">
        <v>62</v>
      </c>
      <c r="Q271" s="156"/>
      <c r="R271" s="156"/>
    </row>
    <row r="272" spans="1:19" s="85" customFormat="1" ht="14.25" hidden="1" x14ac:dyDescent="0.2">
      <c r="A272" s="332"/>
      <c r="B272" s="147" t="s">
        <v>76</v>
      </c>
      <c r="C272" s="149"/>
      <c r="D272" s="149"/>
      <c r="E272" s="149"/>
      <c r="F272" s="149"/>
      <c r="G272" s="149" t="s">
        <v>62</v>
      </c>
      <c r="H272" s="149"/>
      <c r="I272" s="149" t="s">
        <v>62</v>
      </c>
      <c r="J272" s="149"/>
      <c r="K272" s="149"/>
      <c r="L272" s="149" t="s">
        <v>62</v>
      </c>
      <c r="M272" s="150"/>
      <c r="N272" s="150"/>
      <c r="O272" s="157" t="s">
        <v>62</v>
      </c>
      <c r="P272" s="157" t="s">
        <v>62</v>
      </c>
      <c r="Q272" s="157" t="s">
        <v>62</v>
      </c>
      <c r="R272" s="157" t="s">
        <v>62</v>
      </c>
    </row>
    <row r="273" spans="1:19" s="85" customFormat="1" ht="65.45" hidden="1" customHeight="1" x14ac:dyDescent="0.25">
      <c r="A273" s="332"/>
      <c r="B273" s="148" t="s">
        <v>192</v>
      </c>
      <c r="C273" s="149"/>
      <c r="D273" s="149" t="s">
        <v>62</v>
      </c>
      <c r="E273" s="149"/>
      <c r="F273" s="149"/>
      <c r="G273" s="149">
        <f t="shared" ref="G273:K273" si="166">G270</f>
        <v>0</v>
      </c>
      <c r="H273" s="149">
        <f t="shared" si="166"/>
        <v>0</v>
      </c>
      <c r="I273" s="149">
        <f t="shared" si="166"/>
        <v>0</v>
      </c>
      <c r="J273" s="149">
        <f t="shared" si="166"/>
        <v>0</v>
      </c>
      <c r="K273" s="149">
        <f t="shared" si="166"/>
        <v>0</v>
      </c>
      <c r="L273" s="149" t="s">
        <v>62</v>
      </c>
      <c r="M273" s="150">
        <v>46022</v>
      </c>
      <c r="N273" s="150">
        <v>46022</v>
      </c>
      <c r="O273" s="156"/>
      <c r="P273" s="157" t="s">
        <v>62</v>
      </c>
      <c r="Q273" s="156"/>
      <c r="R273" s="156"/>
      <c r="S273" s="56"/>
    </row>
    <row r="274" spans="1:19" s="85" customFormat="1" ht="15" hidden="1" customHeight="1" x14ac:dyDescent="0.2">
      <c r="A274" s="332"/>
      <c r="B274" s="147" t="s">
        <v>193</v>
      </c>
      <c r="C274" s="149"/>
      <c r="D274" s="149"/>
      <c r="E274" s="149"/>
      <c r="F274" s="149"/>
      <c r="G274" s="149" t="s">
        <v>62</v>
      </c>
      <c r="H274" s="149"/>
      <c r="I274" s="149" t="s">
        <v>62</v>
      </c>
      <c r="J274" s="149"/>
      <c r="K274" s="149"/>
      <c r="L274" s="149" t="s">
        <v>62</v>
      </c>
      <c r="M274" s="150"/>
      <c r="N274" s="150"/>
      <c r="O274" s="157" t="s">
        <v>62</v>
      </c>
      <c r="P274" s="157" t="s">
        <v>62</v>
      </c>
      <c r="Q274" s="157" t="s">
        <v>62</v>
      </c>
      <c r="R274" s="157" t="s">
        <v>62</v>
      </c>
    </row>
    <row r="275" spans="1:19" s="85" customFormat="1" ht="38.65" hidden="1" customHeight="1" x14ac:dyDescent="0.2">
      <c r="A275" s="332"/>
      <c r="B275" s="148" t="s">
        <v>330</v>
      </c>
      <c r="C275" s="149"/>
      <c r="D275" s="149" t="s">
        <v>62</v>
      </c>
      <c r="E275" s="149"/>
      <c r="F275" s="149"/>
      <c r="G275" s="149">
        <f t="shared" ref="G275:K275" si="167">G270</f>
        <v>0</v>
      </c>
      <c r="H275" s="149">
        <f t="shared" si="167"/>
        <v>0</v>
      </c>
      <c r="I275" s="149">
        <f t="shared" si="167"/>
        <v>0</v>
      </c>
      <c r="J275" s="149">
        <f t="shared" si="167"/>
        <v>0</v>
      </c>
      <c r="K275" s="149">
        <f t="shared" si="167"/>
        <v>0</v>
      </c>
      <c r="L275" s="149" t="s">
        <v>62</v>
      </c>
      <c r="M275" s="150">
        <v>46022</v>
      </c>
      <c r="N275" s="150">
        <v>46022</v>
      </c>
      <c r="O275" s="156"/>
      <c r="P275" s="157" t="s">
        <v>62</v>
      </c>
      <c r="Q275" s="156"/>
      <c r="R275" s="156"/>
    </row>
    <row r="276" spans="1:19" s="85" customFormat="1" ht="21" hidden="1" customHeight="1" x14ac:dyDescent="0.25">
      <c r="A276" s="332"/>
      <c r="B276" s="147" t="s">
        <v>71</v>
      </c>
      <c r="C276" s="149"/>
      <c r="D276" s="149"/>
      <c r="E276" s="149"/>
      <c r="F276" s="149"/>
      <c r="G276" s="149" t="s">
        <v>62</v>
      </c>
      <c r="H276" s="149"/>
      <c r="I276" s="149" t="s">
        <v>62</v>
      </c>
      <c r="J276" s="149"/>
      <c r="K276" s="149"/>
      <c r="L276" s="149" t="s">
        <v>62</v>
      </c>
      <c r="M276" s="150"/>
      <c r="N276" s="150"/>
      <c r="O276" s="157" t="s">
        <v>62</v>
      </c>
      <c r="P276" s="157" t="s">
        <v>62</v>
      </c>
      <c r="Q276" s="157" t="s">
        <v>62</v>
      </c>
      <c r="R276" s="157" t="s">
        <v>62</v>
      </c>
      <c r="S276" s="56"/>
    </row>
    <row r="277" spans="1:19" s="85" customFormat="1" ht="21" hidden="1" customHeight="1" x14ac:dyDescent="0.2">
      <c r="A277" s="333"/>
      <c r="B277" s="148" t="s">
        <v>72</v>
      </c>
      <c r="C277" s="149"/>
      <c r="D277" s="149" t="s">
        <v>62</v>
      </c>
      <c r="E277" s="149"/>
      <c r="F277" s="149"/>
      <c r="G277" s="149">
        <f t="shared" ref="G277:K277" si="168">G270</f>
        <v>0</v>
      </c>
      <c r="H277" s="149">
        <f t="shared" si="168"/>
        <v>0</v>
      </c>
      <c r="I277" s="149">
        <f t="shared" si="168"/>
        <v>0</v>
      </c>
      <c r="J277" s="149">
        <f t="shared" si="168"/>
        <v>0</v>
      </c>
      <c r="K277" s="149">
        <f t="shared" si="168"/>
        <v>0</v>
      </c>
      <c r="L277" s="149" t="s">
        <v>62</v>
      </c>
      <c r="M277" s="150">
        <v>46022</v>
      </c>
      <c r="N277" s="150">
        <v>46022</v>
      </c>
      <c r="O277" s="156"/>
      <c r="P277" s="157" t="s">
        <v>62</v>
      </c>
      <c r="Q277" s="156"/>
      <c r="R277" s="156"/>
    </row>
    <row r="278" spans="1:19" s="56" customFormat="1" ht="74.45" hidden="1" customHeight="1" x14ac:dyDescent="0.25">
      <c r="A278" s="331" t="s">
        <v>137</v>
      </c>
      <c r="B278" s="137" t="s">
        <v>349</v>
      </c>
      <c r="C278" s="142" t="s">
        <v>191</v>
      </c>
      <c r="D278" s="141" t="s">
        <v>333</v>
      </c>
      <c r="E278" s="141" t="s">
        <v>320</v>
      </c>
      <c r="F278" s="142">
        <v>642</v>
      </c>
      <c r="G278" s="142"/>
      <c r="H278" s="142"/>
      <c r="I278" s="142"/>
      <c r="J278" s="142"/>
      <c r="K278" s="142">
        <f t="shared" ref="K278" si="169">G278</f>
        <v>0</v>
      </c>
      <c r="L278" s="142"/>
      <c r="M278" s="142" t="s">
        <v>62</v>
      </c>
      <c r="N278" s="142" t="s">
        <v>62</v>
      </c>
      <c r="O278" s="156"/>
      <c r="P278" s="156"/>
      <c r="Q278" s="156"/>
      <c r="R278" s="156"/>
      <c r="S278" s="85"/>
    </row>
    <row r="279" spans="1:19" s="85" customFormat="1" ht="15.75" hidden="1" x14ac:dyDescent="0.25">
      <c r="A279" s="332"/>
      <c r="B279" s="146" t="s">
        <v>70</v>
      </c>
      <c r="C279" s="149"/>
      <c r="D279" s="149" t="s">
        <v>62</v>
      </c>
      <c r="E279" s="149"/>
      <c r="F279" s="149"/>
      <c r="G279" s="149">
        <f t="shared" ref="G279:K279" si="170">G278</f>
        <v>0</v>
      </c>
      <c r="H279" s="149">
        <f t="shared" si="170"/>
        <v>0</v>
      </c>
      <c r="I279" s="149">
        <f t="shared" si="170"/>
        <v>0</v>
      </c>
      <c r="J279" s="149">
        <f t="shared" si="170"/>
        <v>0</v>
      </c>
      <c r="K279" s="149">
        <f t="shared" si="170"/>
        <v>0</v>
      </c>
      <c r="L279" s="149" t="s">
        <v>62</v>
      </c>
      <c r="M279" s="150">
        <v>46022</v>
      </c>
      <c r="N279" s="150">
        <v>46022</v>
      </c>
      <c r="O279" s="156"/>
      <c r="P279" s="157" t="s">
        <v>62</v>
      </c>
      <c r="Q279" s="156"/>
      <c r="R279" s="156"/>
      <c r="S279" s="56"/>
    </row>
    <row r="280" spans="1:19" s="85" customFormat="1" ht="14.25" hidden="1" x14ac:dyDescent="0.2">
      <c r="A280" s="332"/>
      <c r="B280" s="147" t="s">
        <v>76</v>
      </c>
      <c r="C280" s="149"/>
      <c r="D280" s="149"/>
      <c r="E280" s="149"/>
      <c r="F280" s="149"/>
      <c r="G280" s="149" t="s">
        <v>62</v>
      </c>
      <c r="H280" s="149"/>
      <c r="I280" s="149" t="s">
        <v>62</v>
      </c>
      <c r="J280" s="149"/>
      <c r="K280" s="149"/>
      <c r="L280" s="149" t="s">
        <v>62</v>
      </c>
      <c r="M280" s="150"/>
      <c r="N280" s="150"/>
      <c r="O280" s="157" t="s">
        <v>62</v>
      </c>
      <c r="P280" s="157" t="s">
        <v>62</v>
      </c>
      <c r="Q280" s="157" t="s">
        <v>62</v>
      </c>
      <c r="R280" s="157" t="s">
        <v>62</v>
      </c>
    </row>
    <row r="281" spans="1:19" s="85" customFormat="1" ht="65.45" hidden="1" customHeight="1" x14ac:dyDescent="0.2">
      <c r="A281" s="332"/>
      <c r="B281" s="148" t="s">
        <v>192</v>
      </c>
      <c r="C281" s="149"/>
      <c r="D281" s="149" t="s">
        <v>62</v>
      </c>
      <c r="E281" s="149"/>
      <c r="F281" s="149"/>
      <c r="G281" s="149">
        <f t="shared" ref="G281:K281" si="171">G278</f>
        <v>0</v>
      </c>
      <c r="H281" s="149">
        <f t="shared" si="171"/>
        <v>0</v>
      </c>
      <c r="I281" s="149">
        <f t="shared" si="171"/>
        <v>0</v>
      </c>
      <c r="J281" s="149">
        <f t="shared" si="171"/>
        <v>0</v>
      </c>
      <c r="K281" s="149">
        <f t="shared" si="171"/>
        <v>0</v>
      </c>
      <c r="L281" s="149" t="s">
        <v>62</v>
      </c>
      <c r="M281" s="150">
        <v>46022</v>
      </c>
      <c r="N281" s="150">
        <v>46022</v>
      </c>
      <c r="O281" s="156"/>
      <c r="P281" s="157" t="s">
        <v>62</v>
      </c>
      <c r="Q281" s="156"/>
      <c r="R281" s="156"/>
    </row>
    <row r="282" spans="1:19" s="85" customFormat="1" ht="15" hidden="1" customHeight="1" x14ac:dyDescent="0.25">
      <c r="A282" s="332"/>
      <c r="B282" s="147" t="s">
        <v>193</v>
      </c>
      <c r="C282" s="149"/>
      <c r="D282" s="149"/>
      <c r="E282" s="149"/>
      <c r="F282" s="149"/>
      <c r="G282" s="149" t="s">
        <v>62</v>
      </c>
      <c r="H282" s="149"/>
      <c r="I282" s="149" t="s">
        <v>62</v>
      </c>
      <c r="J282" s="149"/>
      <c r="K282" s="149"/>
      <c r="L282" s="149" t="s">
        <v>62</v>
      </c>
      <c r="M282" s="150"/>
      <c r="N282" s="150"/>
      <c r="O282" s="157" t="s">
        <v>62</v>
      </c>
      <c r="P282" s="157" t="s">
        <v>62</v>
      </c>
      <c r="Q282" s="157" t="s">
        <v>62</v>
      </c>
      <c r="R282" s="157" t="s">
        <v>62</v>
      </c>
      <c r="S282" s="56"/>
    </row>
    <row r="283" spans="1:19" s="85" customFormat="1" ht="38.65" hidden="1" customHeight="1" x14ac:dyDescent="0.2">
      <c r="A283" s="332"/>
      <c r="B283" s="148" t="s">
        <v>330</v>
      </c>
      <c r="C283" s="149"/>
      <c r="D283" s="149" t="s">
        <v>62</v>
      </c>
      <c r="E283" s="149"/>
      <c r="F283" s="149"/>
      <c r="G283" s="149">
        <f t="shared" ref="G283:K283" si="172">G278</f>
        <v>0</v>
      </c>
      <c r="H283" s="149">
        <f t="shared" si="172"/>
        <v>0</v>
      </c>
      <c r="I283" s="149">
        <f t="shared" si="172"/>
        <v>0</v>
      </c>
      <c r="J283" s="149">
        <f t="shared" si="172"/>
        <v>0</v>
      </c>
      <c r="K283" s="149">
        <f t="shared" si="172"/>
        <v>0</v>
      </c>
      <c r="L283" s="149" t="s">
        <v>62</v>
      </c>
      <c r="M283" s="150">
        <v>46022</v>
      </c>
      <c r="N283" s="150">
        <v>46022</v>
      </c>
      <c r="O283" s="156"/>
      <c r="P283" s="157" t="s">
        <v>62</v>
      </c>
      <c r="Q283" s="156"/>
      <c r="R283" s="156"/>
    </row>
    <row r="284" spans="1:19" s="85" customFormat="1" ht="21" hidden="1" customHeight="1" x14ac:dyDescent="0.2">
      <c r="A284" s="332"/>
      <c r="B284" s="147" t="s">
        <v>71</v>
      </c>
      <c r="C284" s="149"/>
      <c r="D284" s="149"/>
      <c r="E284" s="149"/>
      <c r="F284" s="149"/>
      <c r="G284" s="149" t="s">
        <v>62</v>
      </c>
      <c r="H284" s="149"/>
      <c r="I284" s="149" t="s">
        <v>62</v>
      </c>
      <c r="J284" s="149"/>
      <c r="K284" s="149"/>
      <c r="L284" s="149" t="s">
        <v>62</v>
      </c>
      <c r="M284" s="150"/>
      <c r="N284" s="150"/>
      <c r="O284" s="157" t="s">
        <v>62</v>
      </c>
      <c r="P284" s="157" t="s">
        <v>62</v>
      </c>
      <c r="Q284" s="157" t="s">
        <v>62</v>
      </c>
      <c r="R284" s="157" t="s">
        <v>62</v>
      </c>
    </row>
    <row r="285" spans="1:19" s="85" customFormat="1" ht="21" hidden="1" customHeight="1" x14ac:dyDescent="0.25">
      <c r="A285" s="333"/>
      <c r="B285" s="148" t="s">
        <v>72</v>
      </c>
      <c r="C285" s="149"/>
      <c r="D285" s="149" t="s">
        <v>62</v>
      </c>
      <c r="E285" s="149"/>
      <c r="F285" s="149"/>
      <c r="G285" s="149">
        <f t="shared" ref="G285:K285" si="173">G278</f>
        <v>0</v>
      </c>
      <c r="H285" s="149">
        <f t="shared" si="173"/>
        <v>0</v>
      </c>
      <c r="I285" s="149">
        <f t="shared" si="173"/>
        <v>0</v>
      </c>
      <c r="J285" s="149">
        <f t="shared" si="173"/>
        <v>0</v>
      </c>
      <c r="K285" s="149">
        <f t="shared" si="173"/>
        <v>0</v>
      </c>
      <c r="L285" s="149" t="s">
        <v>62</v>
      </c>
      <c r="M285" s="150">
        <v>46022</v>
      </c>
      <c r="N285" s="150">
        <v>46022</v>
      </c>
      <c r="O285" s="156"/>
      <c r="P285" s="157" t="s">
        <v>62</v>
      </c>
      <c r="Q285" s="156"/>
      <c r="R285" s="156"/>
      <c r="S285" s="56"/>
    </row>
    <row r="286" spans="1:19" s="56" customFormat="1" ht="74.45" hidden="1" customHeight="1" x14ac:dyDescent="0.25">
      <c r="A286" s="331" t="s">
        <v>136</v>
      </c>
      <c r="B286" s="137" t="s">
        <v>349</v>
      </c>
      <c r="C286" s="142" t="s">
        <v>191</v>
      </c>
      <c r="D286" s="141" t="s">
        <v>333</v>
      </c>
      <c r="E286" s="141" t="s">
        <v>320</v>
      </c>
      <c r="F286" s="142">
        <v>642</v>
      </c>
      <c r="G286" s="142"/>
      <c r="H286" s="142"/>
      <c r="I286" s="142"/>
      <c r="J286" s="142"/>
      <c r="K286" s="142">
        <f t="shared" ref="K286" si="174">G286</f>
        <v>0</v>
      </c>
      <c r="L286" s="142"/>
      <c r="M286" s="142" t="s">
        <v>62</v>
      </c>
      <c r="N286" s="142" t="s">
        <v>62</v>
      </c>
      <c r="O286" s="156"/>
      <c r="P286" s="156"/>
      <c r="Q286" s="156"/>
      <c r="R286" s="156"/>
      <c r="S286" s="85"/>
    </row>
    <row r="287" spans="1:19" s="85" customFormat="1" ht="15.75" hidden="1" x14ac:dyDescent="0.2">
      <c r="A287" s="332"/>
      <c r="B287" s="146" t="s">
        <v>70</v>
      </c>
      <c r="C287" s="149"/>
      <c r="D287" s="149" t="s">
        <v>62</v>
      </c>
      <c r="E287" s="149"/>
      <c r="F287" s="149"/>
      <c r="G287" s="149">
        <f t="shared" ref="G287:K287" si="175">G286</f>
        <v>0</v>
      </c>
      <c r="H287" s="149">
        <f t="shared" si="175"/>
        <v>0</v>
      </c>
      <c r="I287" s="149">
        <f t="shared" si="175"/>
        <v>0</v>
      </c>
      <c r="J287" s="149">
        <f t="shared" si="175"/>
        <v>0</v>
      </c>
      <c r="K287" s="149">
        <f t="shared" si="175"/>
        <v>0</v>
      </c>
      <c r="L287" s="149" t="s">
        <v>62</v>
      </c>
      <c r="M287" s="150">
        <v>46022</v>
      </c>
      <c r="N287" s="150">
        <v>46022</v>
      </c>
      <c r="O287" s="156"/>
      <c r="P287" s="157" t="s">
        <v>62</v>
      </c>
      <c r="Q287" s="156"/>
      <c r="R287" s="156"/>
    </row>
    <row r="288" spans="1:19" s="85" customFormat="1" hidden="1" x14ac:dyDescent="0.25">
      <c r="A288" s="332"/>
      <c r="B288" s="147" t="s">
        <v>76</v>
      </c>
      <c r="C288" s="149"/>
      <c r="D288" s="149"/>
      <c r="E288" s="149"/>
      <c r="F288" s="149"/>
      <c r="G288" s="149" t="s">
        <v>62</v>
      </c>
      <c r="H288" s="149"/>
      <c r="I288" s="149" t="s">
        <v>62</v>
      </c>
      <c r="J288" s="149"/>
      <c r="K288" s="149"/>
      <c r="L288" s="149" t="s">
        <v>62</v>
      </c>
      <c r="M288" s="150"/>
      <c r="N288" s="150"/>
      <c r="O288" s="157" t="s">
        <v>62</v>
      </c>
      <c r="P288" s="157" t="s">
        <v>62</v>
      </c>
      <c r="Q288" s="157" t="s">
        <v>62</v>
      </c>
      <c r="R288" s="157" t="s">
        <v>62</v>
      </c>
      <c r="S288" s="56"/>
    </row>
    <row r="289" spans="1:19" s="85" customFormat="1" ht="65.45" hidden="1" customHeight="1" x14ac:dyDescent="0.2">
      <c r="A289" s="332"/>
      <c r="B289" s="148" t="s">
        <v>192</v>
      </c>
      <c r="C289" s="149"/>
      <c r="D289" s="149" t="s">
        <v>62</v>
      </c>
      <c r="E289" s="149"/>
      <c r="F289" s="149"/>
      <c r="G289" s="149">
        <f t="shared" ref="G289:K289" si="176">G286</f>
        <v>0</v>
      </c>
      <c r="H289" s="149">
        <f t="shared" si="176"/>
        <v>0</v>
      </c>
      <c r="I289" s="149">
        <f t="shared" si="176"/>
        <v>0</v>
      </c>
      <c r="J289" s="149">
        <f t="shared" si="176"/>
        <v>0</v>
      </c>
      <c r="K289" s="149">
        <f t="shared" si="176"/>
        <v>0</v>
      </c>
      <c r="L289" s="149" t="s">
        <v>62</v>
      </c>
      <c r="M289" s="150">
        <v>46022</v>
      </c>
      <c r="N289" s="150">
        <v>46022</v>
      </c>
      <c r="O289" s="156"/>
      <c r="P289" s="157" t="s">
        <v>62</v>
      </c>
      <c r="Q289" s="156"/>
      <c r="R289" s="156"/>
    </row>
    <row r="290" spans="1:19" s="85" customFormat="1" ht="15" hidden="1" customHeight="1" x14ac:dyDescent="0.2">
      <c r="A290" s="332"/>
      <c r="B290" s="147" t="s">
        <v>193</v>
      </c>
      <c r="C290" s="149"/>
      <c r="D290" s="149"/>
      <c r="E290" s="149"/>
      <c r="F290" s="149"/>
      <c r="G290" s="149" t="s">
        <v>62</v>
      </c>
      <c r="H290" s="149"/>
      <c r="I290" s="149" t="s">
        <v>62</v>
      </c>
      <c r="J290" s="149"/>
      <c r="K290" s="149"/>
      <c r="L290" s="149" t="s">
        <v>62</v>
      </c>
      <c r="M290" s="150"/>
      <c r="N290" s="150"/>
      <c r="O290" s="157" t="s">
        <v>62</v>
      </c>
      <c r="P290" s="157" t="s">
        <v>62</v>
      </c>
      <c r="Q290" s="157" t="s">
        <v>62</v>
      </c>
      <c r="R290" s="157" t="s">
        <v>62</v>
      </c>
    </row>
    <row r="291" spans="1:19" s="85" customFormat="1" ht="38.65" hidden="1" customHeight="1" x14ac:dyDescent="0.25">
      <c r="A291" s="332"/>
      <c r="B291" s="148" t="s">
        <v>330</v>
      </c>
      <c r="C291" s="149"/>
      <c r="D291" s="149" t="s">
        <v>62</v>
      </c>
      <c r="E291" s="149"/>
      <c r="F291" s="149"/>
      <c r="G291" s="149">
        <f t="shared" ref="G291:K291" si="177">G286</f>
        <v>0</v>
      </c>
      <c r="H291" s="149">
        <f t="shared" si="177"/>
        <v>0</v>
      </c>
      <c r="I291" s="149">
        <f t="shared" si="177"/>
        <v>0</v>
      </c>
      <c r="J291" s="149">
        <f t="shared" si="177"/>
        <v>0</v>
      </c>
      <c r="K291" s="149">
        <f t="shared" si="177"/>
        <v>0</v>
      </c>
      <c r="L291" s="149" t="s">
        <v>62</v>
      </c>
      <c r="M291" s="150">
        <v>46022</v>
      </c>
      <c r="N291" s="150">
        <v>46022</v>
      </c>
      <c r="O291" s="156"/>
      <c r="P291" s="157" t="s">
        <v>62</v>
      </c>
      <c r="Q291" s="156"/>
      <c r="R291" s="156"/>
      <c r="S291" s="56"/>
    </row>
    <row r="292" spans="1:19" s="85" customFormat="1" ht="21" hidden="1" customHeight="1" x14ac:dyDescent="0.2">
      <c r="A292" s="332"/>
      <c r="B292" s="147" t="s">
        <v>71</v>
      </c>
      <c r="C292" s="149"/>
      <c r="D292" s="149"/>
      <c r="E292" s="149"/>
      <c r="F292" s="149"/>
      <c r="G292" s="149" t="s">
        <v>62</v>
      </c>
      <c r="H292" s="149"/>
      <c r="I292" s="149" t="s">
        <v>62</v>
      </c>
      <c r="J292" s="149"/>
      <c r="K292" s="149"/>
      <c r="L292" s="149" t="s">
        <v>62</v>
      </c>
      <c r="M292" s="150"/>
      <c r="N292" s="150"/>
      <c r="O292" s="157" t="s">
        <v>62</v>
      </c>
      <c r="P292" s="157" t="s">
        <v>62</v>
      </c>
      <c r="Q292" s="157" t="s">
        <v>62</v>
      </c>
      <c r="R292" s="157" t="s">
        <v>62</v>
      </c>
    </row>
    <row r="293" spans="1:19" s="85" customFormat="1" ht="21" hidden="1" customHeight="1" x14ac:dyDescent="0.2">
      <c r="A293" s="333"/>
      <c r="B293" s="148" t="s">
        <v>72</v>
      </c>
      <c r="C293" s="149"/>
      <c r="D293" s="149" t="s">
        <v>62</v>
      </c>
      <c r="E293" s="149"/>
      <c r="F293" s="149"/>
      <c r="G293" s="149">
        <f t="shared" ref="G293:K293" si="178">G286</f>
        <v>0</v>
      </c>
      <c r="H293" s="149">
        <f t="shared" si="178"/>
        <v>0</v>
      </c>
      <c r="I293" s="149">
        <f t="shared" si="178"/>
        <v>0</v>
      </c>
      <c r="J293" s="149">
        <f t="shared" si="178"/>
        <v>0</v>
      </c>
      <c r="K293" s="149">
        <f t="shared" si="178"/>
        <v>0</v>
      </c>
      <c r="L293" s="149" t="s">
        <v>62</v>
      </c>
      <c r="M293" s="150">
        <v>46022</v>
      </c>
      <c r="N293" s="150">
        <v>46022</v>
      </c>
      <c r="O293" s="156"/>
      <c r="P293" s="157" t="s">
        <v>62</v>
      </c>
      <c r="Q293" s="156"/>
      <c r="R293" s="156"/>
    </row>
    <row r="294" spans="1:19" s="56" customFormat="1" ht="74.45" customHeight="1" x14ac:dyDescent="0.25">
      <c r="A294" s="331" t="s">
        <v>135</v>
      </c>
      <c r="B294" s="137" t="s">
        <v>349</v>
      </c>
      <c r="C294" s="142" t="s">
        <v>191</v>
      </c>
      <c r="D294" s="141" t="s">
        <v>333</v>
      </c>
      <c r="E294" s="141" t="s">
        <v>320</v>
      </c>
      <c r="F294" s="142">
        <v>642</v>
      </c>
      <c r="G294" s="142">
        <v>1</v>
      </c>
      <c r="H294" s="142">
        <v>1</v>
      </c>
      <c r="I294" s="142">
        <v>1</v>
      </c>
      <c r="J294" s="142">
        <v>1</v>
      </c>
      <c r="K294" s="142">
        <f t="shared" ref="K294" si="179">G294</f>
        <v>1</v>
      </c>
      <c r="L294" s="142"/>
      <c r="M294" s="142" t="s">
        <v>62</v>
      </c>
      <c r="N294" s="142" t="s">
        <v>62</v>
      </c>
      <c r="O294" s="156">
        <v>133229.37</v>
      </c>
      <c r="P294" s="156"/>
      <c r="Q294" s="156">
        <v>118346.08</v>
      </c>
      <c r="R294" s="156">
        <v>118346.08</v>
      </c>
    </row>
    <row r="295" spans="1:19" s="85" customFormat="1" ht="15.75" x14ac:dyDescent="0.2">
      <c r="A295" s="332"/>
      <c r="B295" s="146" t="s">
        <v>70</v>
      </c>
      <c r="C295" s="149"/>
      <c r="D295" s="149" t="s">
        <v>62</v>
      </c>
      <c r="E295" s="149"/>
      <c r="F295" s="149"/>
      <c r="G295" s="149">
        <f t="shared" ref="G295:K295" si="180">G294</f>
        <v>1</v>
      </c>
      <c r="H295" s="149">
        <f t="shared" si="180"/>
        <v>1</v>
      </c>
      <c r="I295" s="149">
        <f t="shared" si="180"/>
        <v>1</v>
      </c>
      <c r="J295" s="149">
        <f t="shared" si="180"/>
        <v>1</v>
      </c>
      <c r="K295" s="149">
        <f t="shared" si="180"/>
        <v>1</v>
      </c>
      <c r="L295" s="149" t="s">
        <v>62</v>
      </c>
      <c r="M295" s="150">
        <v>46022</v>
      </c>
      <c r="N295" s="150">
        <v>46022</v>
      </c>
      <c r="O295" s="156"/>
      <c r="P295" s="157" t="s">
        <v>62</v>
      </c>
      <c r="Q295" s="156"/>
      <c r="R295" s="156"/>
    </row>
    <row r="296" spans="1:19" s="85" customFormat="1" ht="14.25" x14ac:dyDescent="0.2">
      <c r="A296" s="332"/>
      <c r="B296" s="147" t="s">
        <v>76</v>
      </c>
      <c r="C296" s="149"/>
      <c r="D296" s="149"/>
      <c r="E296" s="149"/>
      <c r="F296" s="149"/>
      <c r="G296" s="149" t="s">
        <v>62</v>
      </c>
      <c r="H296" s="149"/>
      <c r="I296" s="149" t="s">
        <v>62</v>
      </c>
      <c r="J296" s="149"/>
      <c r="K296" s="149"/>
      <c r="L296" s="149" t="s">
        <v>62</v>
      </c>
      <c r="M296" s="150"/>
      <c r="N296" s="150"/>
      <c r="O296" s="157" t="s">
        <v>62</v>
      </c>
      <c r="P296" s="157" t="s">
        <v>62</v>
      </c>
      <c r="Q296" s="157" t="s">
        <v>62</v>
      </c>
      <c r="R296" s="157" t="s">
        <v>62</v>
      </c>
    </row>
    <row r="297" spans="1:19" s="85" customFormat="1" ht="65.45" customHeight="1" x14ac:dyDescent="0.25">
      <c r="A297" s="332"/>
      <c r="B297" s="148" t="s">
        <v>192</v>
      </c>
      <c r="C297" s="149"/>
      <c r="D297" s="149" t="s">
        <v>62</v>
      </c>
      <c r="E297" s="149"/>
      <c r="F297" s="149"/>
      <c r="G297" s="149">
        <f t="shared" ref="G297:K297" si="181">G294</f>
        <v>1</v>
      </c>
      <c r="H297" s="149">
        <f t="shared" si="181"/>
        <v>1</v>
      </c>
      <c r="I297" s="149">
        <f t="shared" si="181"/>
        <v>1</v>
      </c>
      <c r="J297" s="149">
        <f t="shared" si="181"/>
        <v>1</v>
      </c>
      <c r="K297" s="149">
        <f t="shared" si="181"/>
        <v>1</v>
      </c>
      <c r="L297" s="149" t="s">
        <v>62</v>
      </c>
      <c r="M297" s="150">
        <v>46022</v>
      </c>
      <c r="N297" s="150">
        <v>46022</v>
      </c>
      <c r="O297" s="156"/>
      <c r="P297" s="157" t="s">
        <v>62</v>
      </c>
      <c r="Q297" s="156"/>
      <c r="R297" s="156"/>
      <c r="S297" s="56"/>
    </row>
    <row r="298" spans="1:19" s="85" customFormat="1" ht="15" customHeight="1" x14ac:dyDescent="0.2">
      <c r="A298" s="332"/>
      <c r="B298" s="147" t="s">
        <v>193</v>
      </c>
      <c r="C298" s="149"/>
      <c r="D298" s="149"/>
      <c r="E298" s="149"/>
      <c r="F298" s="149"/>
      <c r="G298" s="149" t="s">
        <v>62</v>
      </c>
      <c r="H298" s="149"/>
      <c r="I298" s="149" t="s">
        <v>62</v>
      </c>
      <c r="J298" s="149"/>
      <c r="K298" s="149"/>
      <c r="L298" s="149" t="s">
        <v>62</v>
      </c>
      <c r="M298" s="150"/>
      <c r="N298" s="150"/>
      <c r="O298" s="157" t="s">
        <v>62</v>
      </c>
      <c r="P298" s="157" t="s">
        <v>62</v>
      </c>
      <c r="Q298" s="157" t="s">
        <v>62</v>
      </c>
      <c r="R298" s="157" t="s">
        <v>62</v>
      </c>
    </row>
    <row r="299" spans="1:19" s="85" customFormat="1" ht="38.65" customHeight="1" x14ac:dyDescent="0.2">
      <c r="A299" s="332"/>
      <c r="B299" s="148" t="s">
        <v>330</v>
      </c>
      <c r="C299" s="149"/>
      <c r="D299" s="149" t="s">
        <v>62</v>
      </c>
      <c r="E299" s="149"/>
      <c r="F299" s="149"/>
      <c r="G299" s="149">
        <f t="shared" ref="G299:K299" si="182">G294</f>
        <v>1</v>
      </c>
      <c r="H299" s="149">
        <f t="shared" si="182"/>
        <v>1</v>
      </c>
      <c r="I299" s="149">
        <f t="shared" si="182"/>
        <v>1</v>
      </c>
      <c r="J299" s="149">
        <f t="shared" si="182"/>
        <v>1</v>
      </c>
      <c r="K299" s="149">
        <f t="shared" si="182"/>
        <v>1</v>
      </c>
      <c r="L299" s="149" t="s">
        <v>62</v>
      </c>
      <c r="M299" s="150">
        <v>46022</v>
      </c>
      <c r="N299" s="150">
        <v>46022</v>
      </c>
      <c r="O299" s="156"/>
      <c r="P299" s="157" t="s">
        <v>62</v>
      </c>
      <c r="Q299" s="156"/>
      <c r="R299" s="156"/>
    </row>
    <row r="300" spans="1:19" s="85" customFormat="1" ht="21" customHeight="1" x14ac:dyDescent="0.25">
      <c r="A300" s="332"/>
      <c r="B300" s="147" t="s">
        <v>71</v>
      </c>
      <c r="C300" s="149"/>
      <c r="D300" s="149"/>
      <c r="E300" s="149"/>
      <c r="F300" s="149"/>
      <c r="G300" s="149" t="s">
        <v>62</v>
      </c>
      <c r="H300" s="149"/>
      <c r="I300" s="149" t="s">
        <v>62</v>
      </c>
      <c r="J300" s="149"/>
      <c r="K300" s="149"/>
      <c r="L300" s="149" t="s">
        <v>62</v>
      </c>
      <c r="M300" s="150"/>
      <c r="N300" s="150"/>
      <c r="O300" s="157" t="s">
        <v>62</v>
      </c>
      <c r="P300" s="157" t="s">
        <v>62</v>
      </c>
      <c r="Q300" s="157" t="s">
        <v>62</v>
      </c>
      <c r="R300" s="157" t="s">
        <v>62</v>
      </c>
      <c r="S300" s="56"/>
    </row>
    <row r="301" spans="1:19" s="85" customFormat="1" ht="21" customHeight="1" x14ac:dyDescent="0.2">
      <c r="A301" s="333"/>
      <c r="B301" s="148" t="s">
        <v>72</v>
      </c>
      <c r="C301" s="149"/>
      <c r="D301" s="149" t="s">
        <v>62</v>
      </c>
      <c r="E301" s="149"/>
      <c r="F301" s="149"/>
      <c r="G301" s="149">
        <f t="shared" ref="G301:K301" si="183">G294</f>
        <v>1</v>
      </c>
      <c r="H301" s="149">
        <f t="shared" si="183"/>
        <v>1</v>
      </c>
      <c r="I301" s="149">
        <f t="shared" si="183"/>
        <v>1</v>
      </c>
      <c r="J301" s="149">
        <f t="shared" si="183"/>
        <v>1</v>
      </c>
      <c r="K301" s="149">
        <f t="shared" si="183"/>
        <v>1</v>
      </c>
      <c r="L301" s="149" t="s">
        <v>62</v>
      </c>
      <c r="M301" s="150">
        <v>46022</v>
      </c>
      <c r="N301" s="150">
        <v>46022</v>
      </c>
      <c r="O301" s="156"/>
      <c r="P301" s="157" t="s">
        <v>62</v>
      </c>
      <c r="Q301" s="156"/>
      <c r="R301" s="156"/>
    </row>
    <row r="302" spans="1:19" s="56" customFormat="1" ht="74.45" customHeight="1" x14ac:dyDescent="0.25">
      <c r="A302" s="331" t="s">
        <v>134</v>
      </c>
      <c r="B302" s="137" t="s">
        <v>349</v>
      </c>
      <c r="C302" s="142" t="s">
        <v>191</v>
      </c>
      <c r="D302" s="141" t="s">
        <v>333</v>
      </c>
      <c r="E302" s="141" t="s">
        <v>320</v>
      </c>
      <c r="F302" s="142">
        <v>642</v>
      </c>
      <c r="G302" s="142">
        <v>1</v>
      </c>
      <c r="H302" s="142">
        <v>1</v>
      </c>
      <c r="I302" s="142">
        <v>1</v>
      </c>
      <c r="J302" s="142">
        <v>1</v>
      </c>
      <c r="K302" s="142">
        <f t="shared" ref="K302" si="184">G302</f>
        <v>1</v>
      </c>
      <c r="L302" s="142"/>
      <c r="M302" s="142" t="s">
        <v>62</v>
      </c>
      <c r="N302" s="142" t="s">
        <v>62</v>
      </c>
      <c r="O302" s="156">
        <v>254596.03</v>
      </c>
      <c r="P302" s="156"/>
      <c r="Q302" s="156">
        <v>220379.88</v>
      </c>
      <c r="R302" s="156">
        <v>187973.47</v>
      </c>
      <c r="S302" s="85"/>
    </row>
    <row r="303" spans="1:19" s="85" customFormat="1" ht="15.75" x14ac:dyDescent="0.25">
      <c r="A303" s="332"/>
      <c r="B303" s="146" t="s">
        <v>70</v>
      </c>
      <c r="C303" s="149"/>
      <c r="D303" s="149" t="s">
        <v>62</v>
      </c>
      <c r="E303" s="149"/>
      <c r="F303" s="149"/>
      <c r="G303" s="149">
        <f t="shared" ref="G303:K303" si="185">G302</f>
        <v>1</v>
      </c>
      <c r="H303" s="149">
        <f t="shared" si="185"/>
        <v>1</v>
      </c>
      <c r="I303" s="149">
        <f t="shared" si="185"/>
        <v>1</v>
      </c>
      <c r="J303" s="149">
        <f t="shared" si="185"/>
        <v>1</v>
      </c>
      <c r="K303" s="149">
        <f t="shared" si="185"/>
        <v>1</v>
      </c>
      <c r="L303" s="149" t="s">
        <v>62</v>
      </c>
      <c r="M303" s="150">
        <v>46022</v>
      </c>
      <c r="N303" s="150">
        <v>46022</v>
      </c>
      <c r="O303" s="156"/>
      <c r="P303" s="157" t="s">
        <v>62</v>
      </c>
      <c r="Q303" s="156"/>
      <c r="R303" s="156"/>
      <c r="S303" s="56"/>
    </row>
    <row r="304" spans="1:19" s="85" customFormat="1" ht="14.25" x14ac:dyDescent="0.2">
      <c r="A304" s="332"/>
      <c r="B304" s="147" t="s">
        <v>76</v>
      </c>
      <c r="C304" s="149"/>
      <c r="D304" s="149"/>
      <c r="E304" s="149"/>
      <c r="F304" s="149"/>
      <c r="G304" s="149" t="s">
        <v>62</v>
      </c>
      <c r="H304" s="149"/>
      <c r="I304" s="149" t="s">
        <v>62</v>
      </c>
      <c r="J304" s="149"/>
      <c r="K304" s="149"/>
      <c r="L304" s="149" t="s">
        <v>62</v>
      </c>
      <c r="M304" s="150"/>
      <c r="N304" s="150"/>
      <c r="O304" s="157" t="s">
        <v>62</v>
      </c>
      <c r="P304" s="157" t="s">
        <v>62</v>
      </c>
      <c r="Q304" s="157" t="s">
        <v>62</v>
      </c>
      <c r="R304" s="157" t="s">
        <v>62</v>
      </c>
    </row>
    <row r="305" spans="1:19" s="85" customFormat="1" ht="65.45" customHeight="1" x14ac:dyDescent="0.2">
      <c r="A305" s="332"/>
      <c r="B305" s="148" t="s">
        <v>192</v>
      </c>
      <c r="C305" s="149"/>
      <c r="D305" s="149" t="s">
        <v>62</v>
      </c>
      <c r="E305" s="149"/>
      <c r="F305" s="149"/>
      <c r="G305" s="149">
        <f t="shared" ref="G305:K305" si="186">G302</f>
        <v>1</v>
      </c>
      <c r="H305" s="149">
        <f t="shared" si="186"/>
        <v>1</v>
      </c>
      <c r="I305" s="149">
        <f t="shared" si="186"/>
        <v>1</v>
      </c>
      <c r="J305" s="149">
        <f t="shared" si="186"/>
        <v>1</v>
      </c>
      <c r="K305" s="149">
        <f t="shared" si="186"/>
        <v>1</v>
      </c>
      <c r="L305" s="149" t="s">
        <v>62</v>
      </c>
      <c r="M305" s="150">
        <v>46022</v>
      </c>
      <c r="N305" s="150">
        <v>46022</v>
      </c>
      <c r="O305" s="156"/>
      <c r="P305" s="157" t="s">
        <v>62</v>
      </c>
      <c r="Q305" s="156"/>
      <c r="R305" s="156"/>
    </row>
    <row r="306" spans="1:19" s="85" customFormat="1" ht="15" customHeight="1" x14ac:dyDescent="0.25">
      <c r="A306" s="332"/>
      <c r="B306" s="147" t="s">
        <v>193</v>
      </c>
      <c r="C306" s="149"/>
      <c r="D306" s="149"/>
      <c r="E306" s="149"/>
      <c r="F306" s="149"/>
      <c r="G306" s="149" t="s">
        <v>62</v>
      </c>
      <c r="H306" s="149"/>
      <c r="I306" s="149" t="s">
        <v>62</v>
      </c>
      <c r="J306" s="149"/>
      <c r="K306" s="149"/>
      <c r="L306" s="149" t="s">
        <v>62</v>
      </c>
      <c r="M306" s="150"/>
      <c r="N306" s="150"/>
      <c r="O306" s="157" t="s">
        <v>62</v>
      </c>
      <c r="P306" s="157" t="s">
        <v>62</v>
      </c>
      <c r="Q306" s="157" t="s">
        <v>62</v>
      </c>
      <c r="R306" s="157" t="s">
        <v>62</v>
      </c>
      <c r="S306" s="56"/>
    </row>
    <row r="307" spans="1:19" s="85" customFormat="1" ht="38.65" customHeight="1" x14ac:dyDescent="0.2">
      <c r="A307" s="332"/>
      <c r="B307" s="148" t="s">
        <v>330</v>
      </c>
      <c r="C307" s="149"/>
      <c r="D307" s="149" t="s">
        <v>62</v>
      </c>
      <c r="E307" s="149"/>
      <c r="F307" s="149"/>
      <c r="G307" s="149">
        <f t="shared" ref="G307:K307" si="187">G302</f>
        <v>1</v>
      </c>
      <c r="H307" s="149">
        <f t="shared" si="187"/>
        <v>1</v>
      </c>
      <c r="I307" s="149">
        <f t="shared" si="187"/>
        <v>1</v>
      </c>
      <c r="J307" s="149">
        <f t="shared" si="187"/>
        <v>1</v>
      </c>
      <c r="K307" s="149">
        <f t="shared" si="187"/>
        <v>1</v>
      </c>
      <c r="L307" s="149" t="s">
        <v>62</v>
      </c>
      <c r="M307" s="150">
        <v>46022</v>
      </c>
      <c r="N307" s="150">
        <v>46022</v>
      </c>
      <c r="O307" s="156"/>
      <c r="P307" s="157" t="s">
        <v>62</v>
      </c>
      <c r="Q307" s="156"/>
      <c r="R307" s="156"/>
    </row>
    <row r="308" spans="1:19" s="85" customFormat="1" ht="21" customHeight="1" x14ac:dyDescent="0.2">
      <c r="A308" s="332"/>
      <c r="B308" s="147" t="s">
        <v>71</v>
      </c>
      <c r="C308" s="149"/>
      <c r="D308" s="149"/>
      <c r="E308" s="149"/>
      <c r="F308" s="149"/>
      <c r="G308" s="149" t="s">
        <v>62</v>
      </c>
      <c r="H308" s="149"/>
      <c r="I308" s="149" t="s">
        <v>62</v>
      </c>
      <c r="J308" s="149"/>
      <c r="K308" s="149"/>
      <c r="L308" s="149" t="s">
        <v>62</v>
      </c>
      <c r="M308" s="150"/>
      <c r="N308" s="150"/>
      <c r="O308" s="157" t="s">
        <v>62</v>
      </c>
      <c r="P308" s="157" t="s">
        <v>62</v>
      </c>
      <c r="Q308" s="157" t="s">
        <v>62</v>
      </c>
      <c r="R308" s="157" t="s">
        <v>62</v>
      </c>
    </row>
    <row r="309" spans="1:19" s="85" customFormat="1" ht="21" customHeight="1" x14ac:dyDescent="0.25">
      <c r="A309" s="333"/>
      <c r="B309" s="148" t="s">
        <v>72</v>
      </c>
      <c r="C309" s="149"/>
      <c r="D309" s="149" t="s">
        <v>62</v>
      </c>
      <c r="E309" s="149"/>
      <c r="F309" s="149"/>
      <c r="G309" s="149">
        <f t="shared" ref="G309:K309" si="188">G302</f>
        <v>1</v>
      </c>
      <c r="H309" s="149">
        <f t="shared" si="188"/>
        <v>1</v>
      </c>
      <c r="I309" s="149">
        <f t="shared" si="188"/>
        <v>1</v>
      </c>
      <c r="J309" s="149">
        <f t="shared" si="188"/>
        <v>1</v>
      </c>
      <c r="K309" s="149">
        <f t="shared" si="188"/>
        <v>1</v>
      </c>
      <c r="L309" s="149" t="s">
        <v>62</v>
      </c>
      <c r="M309" s="150">
        <v>46022</v>
      </c>
      <c r="N309" s="150">
        <v>46022</v>
      </c>
      <c r="O309" s="156"/>
      <c r="P309" s="157" t="s">
        <v>62</v>
      </c>
      <c r="Q309" s="156"/>
      <c r="R309" s="156"/>
      <c r="S309" s="56"/>
    </row>
    <row r="310" spans="1:19" s="56" customFormat="1" ht="74.45" customHeight="1" x14ac:dyDescent="0.25">
      <c r="A310" s="331" t="s">
        <v>133</v>
      </c>
      <c r="B310" s="137" t="s">
        <v>349</v>
      </c>
      <c r="C310" s="142" t="s">
        <v>191</v>
      </c>
      <c r="D310" s="141" t="s">
        <v>333</v>
      </c>
      <c r="E310" s="141" t="s">
        <v>320</v>
      </c>
      <c r="F310" s="142">
        <v>642</v>
      </c>
      <c r="G310" s="142">
        <v>1</v>
      </c>
      <c r="H310" s="142">
        <v>1</v>
      </c>
      <c r="I310" s="142">
        <v>1</v>
      </c>
      <c r="J310" s="142">
        <v>1</v>
      </c>
      <c r="K310" s="142">
        <f t="shared" ref="K310" si="189">G310</f>
        <v>1</v>
      </c>
      <c r="L310" s="142"/>
      <c r="M310" s="142" t="s">
        <v>62</v>
      </c>
      <c r="N310" s="142" t="s">
        <v>62</v>
      </c>
      <c r="O310" s="156">
        <v>638923.22</v>
      </c>
      <c r="P310" s="156"/>
      <c r="Q310" s="156">
        <v>374035.31</v>
      </c>
      <c r="R310" s="156">
        <v>364808.77</v>
      </c>
      <c r="S310" s="85"/>
    </row>
    <row r="311" spans="1:19" s="85" customFormat="1" ht="15.75" x14ac:dyDescent="0.2">
      <c r="A311" s="332"/>
      <c r="B311" s="146" t="s">
        <v>70</v>
      </c>
      <c r="C311" s="149"/>
      <c r="D311" s="149" t="s">
        <v>62</v>
      </c>
      <c r="E311" s="149"/>
      <c r="F311" s="149"/>
      <c r="G311" s="149">
        <f t="shared" ref="G311:K311" si="190">G310</f>
        <v>1</v>
      </c>
      <c r="H311" s="149">
        <f t="shared" si="190"/>
        <v>1</v>
      </c>
      <c r="I311" s="149">
        <f t="shared" si="190"/>
        <v>1</v>
      </c>
      <c r="J311" s="149">
        <f t="shared" si="190"/>
        <v>1</v>
      </c>
      <c r="K311" s="149">
        <f t="shared" si="190"/>
        <v>1</v>
      </c>
      <c r="L311" s="149" t="s">
        <v>62</v>
      </c>
      <c r="M311" s="150">
        <v>46022</v>
      </c>
      <c r="N311" s="150">
        <v>46022</v>
      </c>
      <c r="O311" s="156"/>
      <c r="P311" s="157" t="s">
        <v>62</v>
      </c>
      <c r="Q311" s="156"/>
      <c r="R311" s="156"/>
    </row>
    <row r="312" spans="1:19" s="85" customFormat="1" x14ac:dyDescent="0.25">
      <c r="A312" s="332"/>
      <c r="B312" s="147" t="s">
        <v>76</v>
      </c>
      <c r="C312" s="149"/>
      <c r="D312" s="149"/>
      <c r="E312" s="149"/>
      <c r="F312" s="149"/>
      <c r="G312" s="149" t="s">
        <v>62</v>
      </c>
      <c r="H312" s="149"/>
      <c r="I312" s="149" t="s">
        <v>62</v>
      </c>
      <c r="J312" s="149"/>
      <c r="K312" s="149"/>
      <c r="L312" s="149" t="s">
        <v>62</v>
      </c>
      <c r="M312" s="150"/>
      <c r="N312" s="150"/>
      <c r="O312" s="157" t="s">
        <v>62</v>
      </c>
      <c r="P312" s="157" t="s">
        <v>62</v>
      </c>
      <c r="Q312" s="157" t="s">
        <v>62</v>
      </c>
      <c r="R312" s="157" t="s">
        <v>62</v>
      </c>
      <c r="S312" s="56"/>
    </row>
    <row r="313" spans="1:19" s="85" customFormat="1" ht="65.45" customHeight="1" x14ac:dyDescent="0.2">
      <c r="A313" s="332"/>
      <c r="B313" s="148" t="s">
        <v>192</v>
      </c>
      <c r="C313" s="149"/>
      <c r="D313" s="149" t="s">
        <v>62</v>
      </c>
      <c r="E313" s="149"/>
      <c r="F313" s="149"/>
      <c r="G313" s="149">
        <f t="shared" ref="G313:K313" si="191">G310</f>
        <v>1</v>
      </c>
      <c r="H313" s="149">
        <f t="shared" si="191"/>
        <v>1</v>
      </c>
      <c r="I313" s="149">
        <f t="shared" si="191"/>
        <v>1</v>
      </c>
      <c r="J313" s="149">
        <f t="shared" si="191"/>
        <v>1</v>
      </c>
      <c r="K313" s="149">
        <f t="shared" si="191"/>
        <v>1</v>
      </c>
      <c r="L313" s="149" t="s">
        <v>62</v>
      </c>
      <c r="M313" s="150">
        <v>46022</v>
      </c>
      <c r="N313" s="150">
        <v>46022</v>
      </c>
      <c r="O313" s="156"/>
      <c r="P313" s="157" t="s">
        <v>62</v>
      </c>
      <c r="Q313" s="156"/>
      <c r="R313" s="156"/>
    </row>
    <row r="314" spans="1:19" s="85" customFormat="1" ht="15" customHeight="1" x14ac:dyDescent="0.2">
      <c r="A314" s="332"/>
      <c r="B314" s="147" t="s">
        <v>193</v>
      </c>
      <c r="C314" s="149"/>
      <c r="D314" s="149"/>
      <c r="E314" s="149"/>
      <c r="F314" s="149"/>
      <c r="G314" s="149" t="s">
        <v>62</v>
      </c>
      <c r="H314" s="149"/>
      <c r="I314" s="149" t="s">
        <v>62</v>
      </c>
      <c r="J314" s="149"/>
      <c r="K314" s="149"/>
      <c r="L314" s="149" t="s">
        <v>62</v>
      </c>
      <c r="M314" s="150"/>
      <c r="N314" s="150"/>
      <c r="O314" s="157" t="s">
        <v>62</v>
      </c>
      <c r="P314" s="157" t="s">
        <v>62</v>
      </c>
      <c r="Q314" s="157" t="s">
        <v>62</v>
      </c>
      <c r="R314" s="157" t="s">
        <v>62</v>
      </c>
    </row>
    <row r="315" spans="1:19" s="85" customFormat="1" ht="38.65" customHeight="1" x14ac:dyDescent="0.25">
      <c r="A315" s="332"/>
      <c r="B315" s="148" t="s">
        <v>330</v>
      </c>
      <c r="C315" s="149"/>
      <c r="D315" s="149" t="s">
        <v>62</v>
      </c>
      <c r="E315" s="149"/>
      <c r="F315" s="149"/>
      <c r="G315" s="149">
        <f t="shared" ref="G315:K315" si="192">G310</f>
        <v>1</v>
      </c>
      <c r="H315" s="149">
        <f t="shared" si="192"/>
        <v>1</v>
      </c>
      <c r="I315" s="149">
        <f t="shared" si="192"/>
        <v>1</v>
      </c>
      <c r="J315" s="149">
        <f t="shared" si="192"/>
        <v>1</v>
      </c>
      <c r="K315" s="149">
        <f t="shared" si="192"/>
        <v>1</v>
      </c>
      <c r="L315" s="149" t="s">
        <v>62</v>
      </c>
      <c r="M315" s="150">
        <v>46022</v>
      </c>
      <c r="N315" s="150">
        <v>46022</v>
      </c>
      <c r="O315" s="156"/>
      <c r="P315" s="157" t="s">
        <v>62</v>
      </c>
      <c r="Q315" s="156"/>
      <c r="R315" s="156"/>
      <c r="S315" s="56"/>
    </row>
    <row r="316" spans="1:19" s="85" customFormat="1" ht="21" customHeight="1" x14ac:dyDescent="0.2">
      <c r="A316" s="332"/>
      <c r="B316" s="147" t="s">
        <v>71</v>
      </c>
      <c r="C316" s="149"/>
      <c r="D316" s="149"/>
      <c r="E316" s="149"/>
      <c r="F316" s="149"/>
      <c r="G316" s="149" t="s">
        <v>62</v>
      </c>
      <c r="H316" s="149"/>
      <c r="I316" s="149" t="s">
        <v>62</v>
      </c>
      <c r="J316" s="149"/>
      <c r="K316" s="149"/>
      <c r="L316" s="149" t="s">
        <v>62</v>
      </c>
      <c r="M316" s="150"/>
      <c r="N316" s="150"/>
      <c r="O316" s="157" t="s">
        <v>62</v>
      </c>
      <c r="P316" s="157" t="s">
        <v>62</v>
      </c>
      <c r="Q316" s="157" t="s">
        <v>62</v>
      </c>
      <c r="R316" s="157" t="s">
        <v>62</v>
      </c>
    </row>
    <row r="317" spans="1:19" s="85" customFormat="1" ht="21" customHeight="1" x14ac:dyDescent="0.2">
      <c r="A317" s="333"/>
      <c r="B317" s="148" t="s">
        <v>72</v>
      </c>
      <c r="C317" s="149"/>
      <c r="D317" s="149" t="s">
        <v>62</v>
      </c>
      <c r="E317" s="149"/>
      <c r="F317" s="149"/>
      <c r="G317" s="149">
        <f t="shared" ref="G317:K317" si="193">G310</f>
        <v>1</v>
      </c>
      <c r="H317" s="149">
        <f t="shared" si="193"/>
        <v>1</v>
      </c>
      <c r="I317" s="149">
        <f t="shared" si="193"/>
        <v>1</v>
      </c>
      <c r="J317" s="149">
        <f t="shared" si="193"/>
        <v>1</v>
      </c>
      <c r="K317" s="149">
        <f t="shared" si="193"/>
        <v>1</v>
      </c>
      <c r="L317" s="149" t="s">
        <v>62</v>
      </c>
      <c r="M317" s="150">
        <v>46022</v>
      </c>
      <c r="N317" s="150">
        <v>46022</v>
      </c>
      <c r="O317" s="156"/>
      <c r="P317" s="157" t="s">
        <v>62</v>
      </c>
      <c r="Q317" s="156"/>
      <c r="R317" s="156"/>
    </row>
    <row r="318" spans="1:19" s="56" customFormat="1" ht="74.45" hidden="1" customHeight="1" x14ac:dyDescent="0.25">
      <c r="A318" s="331" t="s">
        <v>132</v>
      </c>
      <c r="B318" s="137" t="s">
        <v>349</v>
      </c>
      <c r="C318" s="142" t="s">
        <v>191</v>
      </c>
      <c r="D318" s="141" t="s">
        <v>333</v>
      </c>
      <c r="E318" s="141" t="s">
        <v>320</v>
      </c>
      <c r="F318" s="142">
        <v>642</v>
      </c>
      <c r="G318" s="142"/>
      <c r="H318" s="142"/>
      <c r="I318" s="142"/>
      <c r="J318" s="142"/>
      <c r="K318" s="142">
        <f t="shared" ref="K318" si="194">G318</f>
        <v>0</v>
      </c>
      <c r="L318" s="142"/>
      <c r="M318" s="142" t="s">
        <v>62</v>
      </c>
      <c r="N318" s="142" t="s">
        <v>62</v>
      </c>
      <c r="O318" s="156"/>
      <c r="P318" s="156"/>
      <c r="Q318" s="156"/>
      <c r="R318" s="156"/>
    </row>
    <row r="319" spans="1:19" s="85" customFormat="1" ht="15.75" hidden="1" x14ac:dyDescent="0.2">
      <c r="A319" s="332"/>
      <c r="B319" s="146" t="s">
        <v>70</v>
      </c>
      <c r="C319" s="149"/>
      <c r="D319" s="149" t="s">
        <v>62</v>
      </c>
      <c r="E319" s="149"/>
      <c r="F319" s="149"/>
      <c r="G319" s="149">
        <f t="shared" ref="G319:K319" si="195">G318</f>
        <v>0</v>
      </c>
      <c r="H319" s="149">
        <f t="shared" si="195"/>
        <v>0</v>
      </c>
      <c r="I319" s="149">
        <f t="shared" si="195"/>
        <v>0</v>
      </c>
      <c r="J319" s="149">
        <f t="shared" si="195"/>
        <v>0</v>
      </c>
      <c r="K319" s="149">
        <f t="shared" si="195"/>
        <v>0</v>
      </c>
      <c r="L319" s="149" t="s">
        <v>62</v>
      </c>
      <c r="M319" s="150">
        <v>46022</v>
      </c>
      <c r="N319" s="150">
        <v>46022</v>
      </c>
      <c r="O319" s="156"/>
      <c r="P319" s="157" t="s">
        <v>62</v>
      </c>
      <c r="Q319" s="156"/>
      <c r="R319" s="156"/>
    </row>
    <row r="320" spans="1:19" s="85" customFormat="1" ht="14.25" hidden="1" x14ac:dyDescent="0.2">
      <c r="A320" s="332"/>
      <c r="B320" s="147" t="s">
        <v>76</v>
      </c>
      <c r="C320" s="149"/>
      <c r="D320" s="149"/>
      <c r="E320" s="149"/>
      <c r="F320" s="149"/>
      <c r="G320" s="149" t="s">
        <v>62</v>
      </c>
      <c r="H320" s="149"/>
      <c r="I320" s="149" t="s">
        <v>62</v>
      </c>
      <c r="J320" s="149"/>
      <c r="K320" s="149"/>
      <c r="L320" s="149" t="s">
        <v>62</v>
      </c>
      <c r="M320" s="150"/>
      <c r="N320" s="150"/>
      <c r="O320" s="157" t="s">
        <v>62</v>
      </c>
      <c r="P320" s="157" t="s">
        <v>62</v>
      </c>
      <c r="Q320" s="157" t="s">
        <v>62</v>
      </c>
      <c r="R320" s="157" t="s">
        <v>62</v>
      </c>
    </row>
    <row r="321" spans="1:19" s="85" customFormat="1" ht="65.45" hidden="1" customHeight="1" x14ac:dyDescent="0.25">
      <c r="A321" s="332"/>
      <c r="B321" s="148" t="s">
        <v>192</v>
      </c>
      <c r="C321" s="149"/>
      <c r="D321" s="149" t="s">
        <v>62</v>
      </c>
      <c r="E321" s="149"/>
      <c r="F321" s="149"/>
      <c r="G321" s="149">
        <f t="shared" ref="G321:K321" si="196">G318</f>
        <v>0</v>
      </c>
      <c r="H321" s="149">
        <f t="shared" si="196"/>
        <v>0</v>
      </c>
      <c r="I321" s="149">
        <f t="shared" si="196"/>
        <v>0</v>
      </c>
      <c r="J321" s="149">
        <f t="shared" si="196"/>
        <v>0</v>
      </c>
      <c r="K321" s="149">
        <f t="shared" si="196"/>
        <v>0</v>
      </c>
      <c r="L321" s="149" t="s">
        <v>62</v>
      </c>
      <c r="M321" s="150">
        <v>46022</v>
      </c>
      <c r="N321" s="150">
        <v>46022</v>
      </c>
      <c r="O321" s="156"/>
      <c r="P321" s="157" t="s">
        <v>62</v>
      </c>
      <c r="Q321" s="156"/>
      <c r="R321" s="156"/>
      <c r="S321" s="56"/>
    </row>
    <row r="322" spans="1:19" s="85" customFormat="1" ht="15" hidden="1" customHeight="1" x14ac:dyDescent="0.2">
      <c r="A322" s="332"/>
      <c r="B322" s="147" t="s">
        <v>193</v>
      </c>
      <c r="C322" s="149"/>
      <c r="D322" s="149"/>
      <c r="E322" s="149"/>
      <c r="F322" s="149"/>
      <c r="G322" s="149" t="s">
        <v>62</v>
      </c>
      <c r="H322" s="149"/>
      <c r="I322" s="149" t="s">
        <v>62</v>
      </c>
      <c r="J322" s="149"/>
      <c r="K322" s="149"/>
      <c r="L322" s="149" t="s">
        <v>62</v>
      </c>
      <c r="M322" s="150"/>
      <c r="N322" s="150"/>
      <c r="O322" s="157" t="s">
        <v>62</v>
      </c>
      <c r="P322" s="157" t="s">
        <v>62</v>
      </c>
      <c r="Q322" s="157" t="s">
        <v>62</v>
      </c>
      <c r="R322" s="157" t="s">
        <v>62</v>
      </c>
    </row>
    <row r="323" spans="1:19" s="85" customFormat="1" ht="38.65" hidden="1" customHeight="1" x14ac:dyDescent="0.2">
      <c r="A323" s="332"/>
      <c r="B323" s="148" t="s">
        <v>330</v>
      </c>
      <c r="C323" s="149"/>
      <c r="D323" s="149" t="s">
        <v>62</v>
      </c>
      <c r="E323" s="149"/>
      <c r="F323" s="149"/>
      <c r="G323" s="149">
        <f t="shared" ref="G323:K323" si="197">G318</f>
        <v>0</v>
      </c>
      <c r="H323" s="149">
        <f t="shared" si="197"/>
        <v>0</v>
      </c>
      <c r="I323" s="149">
        <f t="shared" si="197"/>
        <v>0</v>
      </c>
      <c r="J323" s="149">
        <f t="shared" si="197"/>
        <v>0</v>
      </c>
      <c r="K323" s="149">
        <f t="shared" si="197"/>
        <v>0</v>
      </c>
      <c r="L323" s="149" t="s">
        <v>62</v>
      </c>
      <c r="M323" s="150">
        <v>46022</v>
      </c>
      <c r="N323" s="150">
        <v>46022</v>
      </c>
      <c r="O323" s="156"/>
      <c r="P323" s="157" t="s">
        <v>62</v>
      </c>
      <c r="Q323" s="156"/>
      <c r="R323" s="156"/>
    </row>
    <row r="324" spans="1:19" s="85" customFormat="1" ht="21" hidden="1" customHeight="1" x14ac:dyDescent="0.25">
      <c r="A324" s="332"/>
      <c r="B324" s="147" t="s">
        <v>71</v>
      </c>
      <c r="C324" s="149"/>
      <c r="D324" s="149"/>
      <c r="E324" s="149"/>
      <c r="F324" s="149"/>
      <c r="G324" s="149" t="s">
        <v>62</v>
      </c>
      <c r="H324" s="149"/>
      <c r="I324" s="149" t="s">
        <v>62</v>
      </c>
      <c r="J324" s="149"/>
      <c r="K324" s="149"/>
      <c r="L324" s="149" t="s">
        <v>62</v>
      </c>
      <c r="M324" s="150"/>
      <c r="N324" s="150"/>
      <c r="O324" s="157" t="s">
        <v>62</v>
      </c>
      <c r="P324" s="157" t="s">
        <v>62</v>
      </c>
      <c r="Q324" s="157" t="s">
        <v>62</v>
      </c>
      <c r="R324" s="157" t="s">
        <v>62</v>
      </c>
      <c r="S324" s="56"/>
    </row>
    <row r="325" spans="1:19" s="85" customFormat="1" ht="21" hidden="1" customHeight="1" x14ac:dyDescent="0.2">
      <c r="A325" s="333"/>
      <c r="B325" s="148" t="s">
        <v>72</v>
      </c>
      <c r="C325" s="149"/>
      <c r="D325" s="149" t="s">
        <v>62</v>
      </c>
      <c r="E325" s="149"/>
      <c r="F325" s="149"/>
      <c r="G325" s="149">
        <f t="shared" ref="G325:K325" si="198">G318</f>
        <v>0</v>
      </c>
      <c r="H325" s="149">
        <f t="shared" si="198"/>
        <v>0</v>
      </c>
      <c r="I325" s="149">
        <f t="shared" si="198"/>
        <v>0</v>
      </c>
      <c r="J325" s="149">
        <f t="shared" si="198"/>
        <v>0</v>
      </c>
      <c r="K325" s="149">
        <f t="shared" si="198"/>
        <v>0</v>
      </c>
      <c r="L325" s="149" t="s">
        <v>62</v>
      </c>
      <c r="M325" s="150">
        <v>46022</v>
      </c>
      <c r="N325" s="150">
        <v>46022</v>
      </c>
      <c r="O325" s="156"/>
      <c r="P325" s="157" t="s">
        <v>62</v>
      </c>
      <c r="Q325" s="156"/>
      <c r="R325" s="156"/>
    </row>
    <row r="326" spans="1:19" s="56" customFormat="1" ht="74.45" hidden="1" customHeight="1" x14ac:dyDescent="0.25">
      <c r="A326" s="331" t="s">
        <v>131</v>
      </c>
      <c r="B326" s="137" t="s">
        <v>349</v>
      </c>
      <c r="C326" s="142" t="s">
        <v>191</v>
      </c>
      <c r="D326" s="141" t="s">
        <v>333</v>
      </c>
      <c r="E326" s="141" t="s">
        <v>320</v>
      </c>
      <c r="F326" s="142">
        <v>642</v>
      </c>
      <c r="G326" s="142"/>
      <c r="H326" s="142"/>
      <c r="I326" s="142"/>
      <c r="J326" s="142"/>
      <c r="K326" s="142">
        <f t="shared" ref="K326" si="199">G326</f>
        <v>0</v>
      </c>
      <c r="L326" s="142"/>
      <c r="M326" s="142" t="s">
        <v>62</v>
      </c>
      <c r="N326" s="142" t="s">
        <v>62</v>
      </c>
      <c r="O326" s="156"/>
      <c r="P326" s="156"/>
      <c r="Q326" s="156"/>
      <c r="R326" s="156"/>
      <c r="S326" s="85"/>
    </row>
    <row r="327" spans="1:19" s="85" customFormat="1" ht="15.75" hidden="1" x14ac:dyDescent="0.25">
      <c r="A327" s="332"/>
      <c r="B327" s="146" t="s">
        <v>70</v>
      </c>
      <c r="C327" s="149"/>
      <c r="D327" s="149" t="s">
        <v>62</v>
      </c>
      <c r="E327" s="149"/>
      <c r="F327" s="149"/>
      <c r="G327" s="149">
        <f t="shared" ref="G327:K327" si="200">G326</f>
        <v>0</v>
      </c>
      <c r="H327" s="149">
        <f t="shared" si="200"/>
        <v>0</v>
      </c>
      <c r="I327" s="149">
        <f t="shared" si="200"/>
        <v>0</v>
      </c>
      <c r="J327" s="149">
        <f t="shared" si="200"/>
        <v>0</v>
      </c>
      <c r="K327" s="149">
        <f t="shared" si="200"/>
        <v>0</v>
      </c>
      <c r="L327" s="149" t="s">
        <v>62</v>
      </c>
      <c r="M327" s="150">
        <v>46022</v>
      </c>
      <c r="N327" s="150">
        <v>46022</v>
      </c>
      <c r="O327" s="156"/>
      <c r="P327" s="157" t="s">
        <v>62</v>
      </c>
      <c r="Q327" s="156"/>
      <c r="R327" s="156"/>
      <c r="S327" s="56"/>
    </row>
    <row r="328" spans="1:19" s="85" customFormat="1" ht="14.25" hidden="1" x14ac:dyDescent="0.2">
      <c r="A328" s="332"/>
      <c r="B328" s="147" t="s">
        <v>76</v>
      </c>
      <c r="C328" s="149"/>
      <c r="D328" s="149"/>
      <c r="E328" s="149"/>
      <c r="F328" s="149"/>
      <c r="G328" s="149" t="s">
        <v>62</v>
      </c>
      <c r="H328" s="149"/>
      <c r="I328" s="149" t="s">
        <v>62</v>
      </c>
      <c r="J328" s="149"/>
      <c r="K328" s="149"/>
      <c r="L328" s="149" t="s">
        <v>62</v>
      </c>
      <c r="M328" s="150"/>
      <c r="N328" s="150"/>
      <c r="O328" s="157" t="s">
        <v>62</v>
      </c>
      <c r="P328" s="157" t="s">
        <v>62</v>
      </c>
      <c r="Q328" s="157" t="s">
        <v>62</v>
      </c>
      <c r="R328" s="157" t="s">
        <v>62</v>
      </c>
    </row>
    <row r="329" spans="1:19" s="85" customFormat="1" ht="65.45" hidden="1" customHeight="1" x14ac:dyDescent="0.2">
      <c r="A329" s="332"/>
      <c r="B329" s="148" t="s">
        <v>192</v>
      </c>
      <c r="C329" s="149"/>
      <c r="D329" s="149" t="s">
        <v>62</v>
      </c>
      <c r="E329" s="149"/>
      <c r="F329" s="149"/>
      <c r="G329" s="149">
        <f t="shared" ref="G329:K329" si="201">G326</f>
        <v>0</v>
      </c>
      <c r="H329" s="149">
        <f t="shared" si="201"/>
        <v>0</v>
      </c>
      <c r="I329" s="149">
        <f t="shared" si="201"/>
        <v>0</v>
      </c>
      <c r="J329" s="149">
        <f t="shared" si="201"/>
        <v>0</v>
      </c>
      <c r="K329" s="149">
        <f t="shared" si="201"/>
        <v>0</v>
      </c>
      <c r="L329" s="149" t="s">
        <v>62</v>
      </c>
      <c r="M329" s="150">
        <v>46022</v>
      </c>
      <c r="N329" s="150">
        <v>46022</v>
      </c>
      <c r="O329" s="156"/>
      <c r="P329" s="157" t="s">
        <v>62</v>
      </c>
      <c r="Q329" s="156"/>
      <c r="R329" s="156"/>
    </row>
    <row r="330" spans="1:19" s="85" customFormat="1" ht="15" hidden="1" customHeight="1" x14ac:dyDescent="0.25">
      <c r="A330" s="332"/>
      <c r="B330" s="147" t="s">
        <v>193</v>
      </c>
      <c r="C330" s="149"/>
      <c r="D330" s="149"/>
      <c r="E330" s="149"/>
      <c r="F330" s="149"/>
      <c r="G330" s="149" t="s">
        <v>62</v>
      </c>
      <c r="H330" s="149"/>
      <c r="I330" s="149" t="s">
        <v>62</v>
      </c>
      <c r="J330" s="149"/>
      <c r="K330" s="149"/>
      <c r="L330" s="149" t="s">
        <v>62</v>
      </c>
      <c r="M330" s="150"/>
      <c r="N330" s="150"/>
      <c r="O330" s="157" t="s">
        <v>62</v>
      </c>
      <c r="P330" s="157" t="s">
        <v>62</v>
      </c>
      <c r="Q330" s="157" t="s">
        <v>62</v>
      </c>
      <c r="R330" s="157" t="s">
        <v>62</v>
      </c>
      <c r="S330" s="56"/>
    </row>
    <row r="331" spans="1:19" s="85" customFormat="1" ht="38.65" hidden="1" customHeight="1" x14ac:dyDescent="0.2">
      <c r="A331" s="332"/>
      <c r="B331" s="148" t="s">
        <v>330</v>
      </c>
      <c r="C331" s="149"/>
      <c r="D331" s="149" t="s">
        <v>62</v>
      </c>
      <c r="E331" s="149"/>
      <c r="F331" s="149"/>
      <c r="G331" s="149">
        <f t="shared" ref="G331:K331" si="202">G326</f>
        <v>0</v>
      </c>
      <c r="H331" s="149">
        <f t="shared" si="202"/>
        <v>0</v>
      </c>
      <c r="I331" s="149">
        <f t="shared" si="202"/>
        <v>0</v>
      </c>
      <c r="J331" s="149">
        <f t="shared" si="202"/>
        <v>0</v>
      </c>
      <c r="K331" s="149">
        <f t="shared" si="202"/>
        <v>0</v>
      </c>
      <c r="L331" s="149" t="s">
        <v>62</v>
      </c>
      <c r="M331" s="150">
        <v>46022</v>
      </c>
      <c r="N331" s="150">
        <v>46022</v>
      </c>
      <c r="O331" s="156"/>
      <c r="P331" s="157" t="s">
        <v>62</v>
      </c>
      <c r="Q331" s="156"/>
      <c r="R331" s="156"/>
    </row>
    <row r="332" spans="1:19" s="85" customFormat="1" ht="21" hidden="1" customHeight="1" x14ac:dyDescent="0.2">
      <c r="A332" s="332"/>
      <c r="B332" s="147" t="s">
        <v>71</v>
      </c>
      <c r="C332" s="149"/>
      <c r="D332" s="149"/>
      <c r="E332" s="149"/>
      <c r="F332" s="149"/>
      <c r="G332" s="149" t="s">
        <v>62</v>
      </c>
      <c r="H332" s="149"/>
      <c r="I332" s="149" t="s">
        <v>62</v>
      </c>
      <c r="J332" s="149"/>
      <c r="K332" s="149"/>
      <c r="L332" s="149" t="s">
        <v>62</v>
      </c>
      <c r="M332" s="150"/>
      <c r="N332" s="150"/>
      <c r="O332" s="157" t="s">
        <v>62</v>
      </c>
      <c r="P332" s="157" t="s">
        <v>62</v>
      </c>
      <c r="Q332" s="157" t="s">
        <v>62</v>
      </c>
      <c r="R332" s="157" t="s">
        <v>62</v>
      </c>
    </row>
    <row r="333" spans="1:19" s="85" customFormat="1" ht="21" hidden="1" customHeight="1" x14ac:dyDescent="0.25">
      <c r="A333" s="333"/>
      <c r="B333" s="148" t="s">
        <v>72</v>
      </c>
      <c r="C333" s="149"/>
      <c r="D333" s="149" t="s">
        <v>62</v>
      </c>
      <c r="E333" s="149"/>
      <c r="F333" s="149"/>
      <c r="G333" s="149">
        <f t="shared" ref="G333:K333" si="203">G326</f>
        <v>0</v>
      </c>
      <c r="H333" s="149">
        <f t="shared" si="203"/>
        <v>0</v>
      </c>
      <c r="I333" s="149">
        <f t="shared" si="203"/>
        <v>0</v>
      </c>
      <c r="J333" s="149">
        <f t="shared" si="203"/>
        <v>0</v>
      </c>
      <c r="K333" s="149">
        <f t="shared" si="203"/>
        <v>0</v>
      </c>
      <c r="L333" s="149" t="s">
        <v>62</v>
      </c>
      <c r="M333" s="150">
        <v>46022</v>
      </c>
      <c r="N333" s="150">
        <v>46022</v>
      </c>
      <c r="O333" s="156"/>
      <c r="P333" s="157" t="s">
        <v>62</v>
      </c>
      <c r="Q333" s="156"/>
      <c r="R333" s="156"/>
      <c r="S333" s="56"/>
    </row>
    <row r="334" spans="1:19" s="56" customFormat="1" ht="74.45" customHeight="1" x14ac:dyDescent="0.25">
      <c r="A334" s="331" t="s">
        <v>130</v>
      </c>
      <c r="B334" s="137" t="s">
        <v>349</v>
      </c>
      <c r="C334" s="142" t="s">
        <v>191</v>
      </c>
      <c r="D334" s="141" t="s">
        <v>333</v>
      </c>
      <c r="E334" s="141" t="s">
        <v>320</v>
      </c>
      <c r="F334" s="142">
        <v>642</v>
      </c>
      <c r="G334" s="142">
        <v>1</v>
      </c>
      <c r="H334" s="142">
        <v>1</v>
      </c>
      <c r="I334" s="142">
        <v>1</v>
      </c>
      <c r="J334" s="142">
        <v>1</v>
      </c>
      <c r="K334" s="142">
        <f t="shared" ref="K334" si="204">G334</f>
        <v>1</v>
      </c>
      <c r="L334" s="142"/>
      <c r="M334" s="142" t="s">
        <v>62</v>
      </c>
      <c r="N334" s="142" t="s">
        <v>62</v>
      </c>
      <c r="O334" s="156">
        <v>20885.39</v>
      </c>
      <c r="P334" s="156"/>
      <c r="Q334" s="156">
        <v>18407.27</v>
      </c>
      <c r="R334" s="156">
        <v>18407.27</v>
      </c>
      <c r="S334" s="85"/>
    </row>
    <row r="335" spans="1:19" s="85" customFormat="1" ht="15.75" x14ac:dyDescent="0.2">
      <c r="A335" s="332"/>
      <c r="B335" s="146" t="s">
        <v>70</v>
      </c>
      <c r="C335" s="149"/>
      <c r="D335" s="149" t="s">
        <v>62</v>
      </c>
      <c r="E335" s="149"/>
      <c r="F335" s="149"/>
      <c r="G335" s="149">
        <f t="shared" ref="G335:K335" si="205">G334</f>
        <v>1</v>
      </c>
      <c r="H335" s="149">
        <f t="shared" si="205"/>
        <v>1</v>
      </c>
      <c r="I335" s="149">
        <f t="shared" si="205"/>
        <v>1</v>
      </c>
      <c r="J335" s="149">
        <f t="shared" si="205"/>
        <v>1</v>
      </c>
      <c r="K335" s="149">
        <f t="shared" si="205"/>
        <v>1</v>
      </c>
      <c r="L335" s="149" t="s">
        <v>62</v>
      </c>
      <c r="M335" s="150">
        <v>46022</v>
      </c>
      <c r="N335" s="150">
        <v>46022</v>
      </c>
      <c r="O335" s="156"/>
      <c r="P335" s="157" t="s">
        <v>62</v>
      </c>
      <c r="Q335" s="156"/>
      <c r="R335" s="156"/>
    </row>
    <row r="336" spans="1:19" s="85" customFormat="1" x14ac:dyDescent="0.25">
      <c r="A336" s="332"/>
      <c r="B336" s="147" t="s">
        <v>76</v>
      </c>
      <c r="C336" s="149"/>
      <c r="D336" s="149"/>
      <c r="E336" s="149"/>
      <c r="F336" s="149"/>
      <c r="G336" s="149" t="s">
        <v>62</v>
      </c>
      <c r="H336" s="149"/>
      <c r="I336" s="149" t="s">
        <v>62</v>
      </c>
      <c r="J336" s="149"/>
      <c r="K336" s="149"/>
      <c r="L336" s="149" t="s">
        <v>62</v>
      </c>
      <c r="M336" s="150"/>
      <c r="N336" s="150"/>
      <c r="O336" s="157" t="s">
        <v>62</v>
      </c>
      <c r="P336" s="157" t="s">
        <v>62</v>
      </c>
      <c r="Q336" s="157" t="s">
        <v>62</v>
      </c>
      <c r="R336" s="157" t="s">
        <v>62</v>
      </c>
      <c r="S336" s="56"/>
    </row>
    <row r="337" spans="1:19" s="85" customFormat="1" ht="65.45" customHeight="1" x14ac:dyDescent="0.2">
      <c r="A337" s="332"/>
      <c r="B337" s="148" t="s">
        <v>192</v>
      </c>
      <c r="C337" s="149"/>
      <c r="D337" s="149" t="s">
        <v>62</v>
      </c>
      <c r="E337" s="149"/>
      <c r="F337" s="149"/>
      <c r="G337" s="149">
        <f t="shared" ref="G337:K337" si="206">G334</f>
        <v>1</v>
      </c>
      <c r="H337" s="149">
        <f t="shared" si="206"/>
        <v>1</v>
      </c>
      <c r="I337" s="149">
        <f t="shared" si="206"/>
        <v>1</v>
      </c>
      <c r="J337" s="149">
        <f t="shared" si="206"/>
        <v>1</v>
      </c>
      <c r="K337" s="149">
        <f t="shared" si="206"/>
        <v>1</v>
      </c>
      <c r="L337" s="149" t="s">
        <v>62</v>
      </c>
      <c r="M337" s="150">
        <v>46022</v>
      </c>
      <c r="N337" s="150">
        <v>46022</v>
      </c>
      <c r="O337" s="156"/>
      <c r="P337" s="157" t="s">
        <v>62</v>
      </c>
      <c r="Q337" s="156"/>
      <c r="R337" s="156"/>
    </row>
    <row r="338" spans="1:19" s="85" customFormat="1" ht="15" customHeight="1" x14ac:dyDescent="0.2">
      <c r="A338" s="332"/>
      <c r="B338" s="147" t="s">
        <v>193</v>
      </c>
      <c r="C338" s="149"/>
      <c r="D338" s="149"/>
      <c r="E338" s="149"/>
      <c r="F338" s="149"/>
      <c r="G338" s="149" t="s">
        <v>62</v>
      </c>
      <c r="H338" s="149"/>
      <c r="I338" s="149" t="s">
        <v>62</v>
      </c>
      <c r="J338" s="149"/>
      <c r="K338" s="149"/>
      <c r="L338" s="149" t="s">
        <v>62</v>
      </c>
      <c r="M338" s="150"/>
      <c r="N338" s="150"/>
      <c r="O338" s="157" t="s">
        <v>62</v>
      </c>
      <c r="P338" s="157" t="s">
        <v>62</v>
      </c>
      <c r="Q338" s="157" t="s">
        <v>62</v>
      </c>
      <c r="R338" s="157" t="s">
        <v>62</v>
      </c>
    </row>
    <row r="339" spans="1:19" s="85" customFormat="1" ht="38.65" customHeight="1" x14ac:dyDescent="0.25">
      <c r="A339" s="332"/>
      <c r="B339" s="148" t="s">
        <v>330</v>
      </c>
      <c r="C339" s="149"/>
      <c r="D339" s="149" t="s">
        <v>62</v>
      </c>
      <c r="E339" s="149"/>
      <c r="F339" s="149"/>
      <c r="G339" s="149">
        <f t="shared" ref="G339:K339" si="207">G334</f>
        <v>1</v>
      </c>
      <c r="H339" s="149">
        <f t="shared" si="207"/>
        <v>1</v>
      </c>
      <c r="I339" s="149">
        <f t="shared" si="207"/>
        <v>1</v>
      </c>
      <c r="J339" s="149">
        <f t="shared" si="207"/>
        <v>1</v>
      </c>
      <c r="K339" s="149">
        <f t="shared" si="207"/>
        <v>1</v>
      </c>
      <c r="L339" s="149" t="s">
        <v>62</v>
      </c>
      <c r="M339" s="150">
        <v>46022</v>
      </c>
      <c r="N339" s="150">
        <v>46022</v>
      </c>
      <c r="O339" s="156"/>
      <c r="P339" s="157" t="s">
        <v>62</v>
      </c>
      <c r="Q339" s="156"/>
      <c r="R339" s="156"/>
      <c r="S339" s="56"/>
    </row>
    <row r="340" spans="1:19" s="85" customFormat="1" ht="21" customHeight="1" x14ac:dyDescent="0.2">
      <c r="A340" s="332"/>
      <c r="B340" s="147" t="s">
        <v>71</v>
      </c>
      <c r="C340" s="149"/>
      <c r="D340" s="149"/>
      <c r="E340" s="149"/>
      <c r="F340" s="149"/>
      <c r="G340" s="149" t="s">
        <v>62</v>
      </c>
      <c r="H340" s="149"/>
      <c r="I340" s="149" t="s">
        <v>62</v>
      </c>
      <c r="J340" s="149"/>
      <c r="K340" s="149"/>
      <c r="L340" s="149" t="s">
        <v>62</v>
      </c>
      <c r="M340" s="150"/>
      <c r="N340" s="150"/>
      <c r="O340" s="157" t="s">
        <v>62</v>
      </c>
      <c r="P340" s="157" t="s">
        <v>62</v>
      </c>
      <c r="Q340" s="157" t="s">
        <v>62</v>
      </c>
      <c r="R340" s="157" t="s">
        <v>62</v>
      </c>
    </row>
    <row r="341" spans="1:19" s="85" customFormat="1" ht="21" customHeight="1" x14ac:dyDescent="0.2">
      <c r="A341" s="333"/>
      <c r="B341" s="148" t="s">
        <v>72</v>
      </c>
      <c r="C341" s="149"/>
      <c r="D341" s="149" t="s">
        <v>62</v>
      </c>
      <c r="E341" s="149"/>
      <c r="F341" s="149"/>
      <c r="G341" s="149">
        <f t="shared" ref="G341:K341" si="208">G334</f>
        <v>1</v>
      </c>
      <c r="H341" s="149">
        <f t="shared" si="208"/>
        <v>1</v>
      </c>
      <c r="I341" s="149">
        <f t="shared" si="208"/>
        <v>1</v>
      </c>
      <c r="J341" s="149">
        <f t="shared" si="208"/>
        <v>1</v>
      </c>
      <c r="K341" s="149">
        <f t="shared" si="208"/>
        <v>1</v>
      </c>
      <c r="L341" s="149" t="s">
        <v>62</v>
      </c>
      <c r="M341" s="150">
        <v>46022</v>
      </c>
      <c r="N341" s="150">
        <v>46022</v>
      </c>
      <c r="O341" s="156"/>
      <c r="P341" s="157" t="s">
        <v>62</v>
      </c>
      <c r="Q341" s="156"/>
      <c r="R341" s="156"/>
    </row>
    <row r="342" spans="1:19" s="56" customFormat="1" ht="74.45" customHeight="1" x14ac:dyDescent="0.25">
      <c r="A342" s="331" t="s">
        <v>129</v>
      </c>
      <c r="B342" s="137" t="s">
        <v>349</v>
      </c>
      <c r="C342" s="142" t="s">
        <v>191</v>
      </c>
      <c r="D342" s="141" t="s">
        <v>333</v>
      </c>
      <c r="E342" s="141" t="s">
        <v>320</v>
      </c>
      <c r="F342" s="142">
        <v>642</v>
      </c>
      <c r="G342" s="142">
        <v>1</v>
      </c>
      <c r="H342" s="142">
        <v>1</v>
      </c>
      <c r="I342" s="142">
        <v>1</v>
      </c>
      <c r="J342" s="142">
        <v>1</v>
      </c>
      <c r="K342" s="142">
        <f t="shared" ref="K342" si="209">G342</f>
        <v>1</v>
      </c>
      <c r="L342" s="142"/>
      <c r="M342" s="142" t="s">
        <v>62</v>
      </c>
      <c r="N342" s="142" t="s">
        <v>62</v>
      </c>
      <c r="O342" s="156">
        <v>1419536</v>
      </c>
      <c r="P342" s="156"/>
      <c r="Q342" s="156">
        <v>1419536</v>
      </c>
      <c r="R342" s="156">
        <v>1419536</v>
      </c>
    </row>
    <row r="343" spans="1:19" s="85" customFormat="1" ht="15.75" x14ac:dyDescent="0.2">
      <c r="A343" s="332"/>
      <c r="B343" s="146" t="s">
        <v>70</v>
      </c>
      <c r="C343" s="149"/>
      <c r="D343" s="149" t="s">
        <v>62</v>
      </c>
      <c r="E343" s="149"/>
      <c r="F343" s="149"/>
      <c r="G343" s="149">
        <f t="shared" ref="G343:K343" si="210">G342</f>
        <v>1</v>
      </c>
      <c r="H343" s="149">
        <f t="shared" si="210"/>
        <v>1</v>
      </c>
      <c r="I343" s="149">
        <f t="shared" si="210"/>
        <v>1</v>
      </c>
      <c r="J343" s="149">
        <f t="shared" si="210"/>
        <v>1</v>
      </c>
      <c r="K343" s="149">
        <f t="shared" si="210"/>
        <v>1</v>
      </c>
      <c r="L343" s="149" t="s">
        <v>62</v>
      </c>
      <c r="M343" s="150">
        <v>46022</v>
      </c>
      <c r="N343" s="150">
        <v>46022</v>
      </c>
      <c r="O343" s="156"/>
      <c r="P343" s="157" t="s">
        <v>62</v>
      </c>
      <c r="Q343" s="156"/>
      <c r="R343" s="156"/>
    </row>
    <row r="344" spans="1:19" s="85" customFormat="1" ht="14.25" x14ac:dyDescent="0.2">
      <c r="A344" s="332"/>
      <c r="B344" s="147" t="s">
        <v>76</v>
      </c>
      <c r="C344" s="149"/>
      <c r="D344" s="149"/>
      <c r="E344" s="149"/>
      <c r="F344" s="149"/>
      <c r="G344" s="149" t="s">
        <v>62</v>
      </c>
      <c r="H344" s="149"/>
      <c r="I344" s="149" t="s">
        <v>62</v>
      </c>
      <c r="J344" s="149"/>
      <c r="K344" s="149"/>
      <c r="L344" s="149" t="s">
        <v>62</v>
      </c>
      <c r="M344" s="150"/>
      <c r="N344" s="150"/>
      <c r="O344" s="157" t="s">
        <v>62</v>
      </c>
      <c r="P344" s="157" t="s">
        <v>62</v>
      </c>
      <c r="Q344" s="157" t="s">
        <v>62</v>
      </c>
      <c r="R344" s="157" t="s">
        <v>62</v>
      </c>
    </row>
    <row r="345" spans="1:19" s="85" customFormat="1" ht="65.45" customHeight="1" x14ac:dyDescent="0.25">
      <c r="A345" s="332"/>
      <c r="B345" s="148" t="s">
        <v>192</v>
      </c>
      <c r="C345" s="149"/>
      <c r="D345" s="149" t="s">
        <v>62</v>
      </c>
      <c r="E345" s="149"/>
      <c r="F345" s="149"/>
      <c r="G345" s="149">
        <f t="shared" ref="G345:K345" si="211">G342</f>
        <v>1</v>
      </c>
      <c r="H345" s="149">
        <f t="shared" si="211"/>
        <v>1</v>
      </c>
      <c r="I345" s="149">
        <f t="shared" si="211"/>
        <v>1</v>
      </c>
      <c r="J345" s="149">
        <f t="shared" si="211"/>
        <v>1</v>
      </c>
      <c r="K345" s="149">
        <f t="shared" si="211"/>
        <v>1</v>
      </c>
      <c r="L345" s="149" t="s">
        <v>62</v>
      </c>
      <c r="M345" s="150">
        <v>46022</v>
      </c>
      <c r="N345" s="150">
        <v>46022</v>
      </c>
      <c r="O345" s="156"/>
      <c r="P345" s="157" t="s">
        <v>62</v>
      </c>
      <c r="Q345" s="156"/>
      <c r="R345" s="156"/>
      <c r="S345" s="56"/>
    </row>
    <row r="346" spans="1:19" s="85" customFormat="1" ht="15" customHeight="1" x14ac:dyDescent="0.2">
      <c r="A346" s="332"/>
      <c r="B346" s="147" t="s">
        <v>193</v>
      </c>
      <c r="C346" s="149"/>
      <c r="D346" s="149"/>
      <c r="E346" s="149"/>
      <c r="F346" s="149"/>
      <c r="G346" s="149" t="s">
        <v>62</v>
      </c>
      <c r="H346" s="149"/>
      <c r="I346" s="149" t="s">
        <v>62</v>
      </c>
      <c r="J346" s="149"/>
      <c r="K346" s="149"/>
      <c r="L346" s="149" t="s">
        <v>62</v>
      </c>
      <c r="M346" s="150"/>
      <c r="N346" s="150"/>
      <c r="O346" s="157" t="s">
        <v>62</v>
      </c>
      <c r="P346" s="157" t="s">
        <v>62</v>
      </c>
      <c r="Q346" s="157" t="s">
        <v>62</v>
      </c>
      <c r="R346" s="157" t="s">
        <v>62</v>
      </c>
    </row>
    <row r="347" spans="1:19" s="85" customFormat="1" ht="38.65" customHeight="1" x14ac:dyDescent="0.2">
      <c r="A347" s="332"/>
      <c r="B347" s="148" t="s">
        <v>330</v>
      </c>
      <c r="C347" s="149"/>
      <c r="D347" s="149" t="s">
        <v>62</v>
      </c>
      <c r="E347" s="149"/>
      <c r="F347" s="149"/>
      <c r="G347" s="149">
        <f t="shared" ref="G347:K347" si="212">G342</f>
        <v>1</v>
      </c>
      <c r="H347" s="149">
        <f t="shared" si="212"/>
        <v>1</v>
      </c>
      <c r="I347" s="149">
        <f t="shared" si="212"/>
        <v>1</v>
      </c>
      <c r="J347" s="149">
        <f t="shared" si="212"/>
        <v>1</v>
      </c>
      <c r="K347" s="149">
        <f t="shared" si="212"/>
        <v>1</v>
      </c>
      <c r="L347" s="149" t="s">
        <v>62</v>
      </c>
      <c r="M347" s="150">
        <v>46022</v>
      </c>
      <c r="N347" s="150">
        <v>46022</v>
      </c>
      <c r="O347" s="156"/>
      <c r="P347" s="157" t="s">
        <v>62</v>
      </c>
      <c r="Q347" s="156"/>
      <c r="R347" s="156"/>
    </row>
    <row r="348" spans="1:19" s="85" customFormat="1" ht="21" customHeight="1" x14ac:dyDescent="0.25">
      <c r="A348" s="332"/>
      <c r="B348" s="147" t="s">
        <v>71</v>
      </c>
      <c r="C348" s="149"/>
      <c r="D348" s="149"/>
      <c r="E348" s="149"/>
      <c r="F348" s="149"/>
      <c r="G348" s="149" t="s">
        <v>62</v>
      </c>
      <c r="H348" s="149"/>
      <c r="I348" s="149" t="s">
        <v>62</v>
      </c>
      <c r="J348" s="149"/>
      <c r="K348" s="149"/>
      <c r="L348" s="149" t="s">
        <v>62</v>
      </c>
      <c r="M348" s="150"/>
      <c r="N348" s="150"/>
      <c r="O348" s="157" t="s">
        <v>62</v>
      </c>
      <c r="P348" s="157" t="s">
        <v>62</v>
      </c>
      <c r="Q348" s="157" t="s">
        <v>62</v>
      </c>
      <c r="R348" s="157" t="s">
        <v>62</v>
      </c>
      <c r="S348" s="56"/>
    </row>
    <row r="349" spans="1:19" s="85" customFormat="1" ht="21" customHeight="1" x14ac:dyDescent="0.2">
      <c r="A349" s="333"/>
      <c r="B349" s="148" t="s">
        <v>72</v>
      </c>
      <c r="C349" s="149"/>
      <c r="D349" s="149" t="s">
        <v>62</v>
      </c>
      <c r="E349" s="149"/>
      <c r="F349" s="149"/>
      <c r="G349" s="149">
        <f t="shared" ref="G349:K349" si="213">G342</f>
        <v>1</v>
      </c>
      <c r="H349" s="149">
        <f t="shared" si="213"/>
        <v>1</v>
      </c>
      <c r="I349" s="149">
        <f t="shared" si="213"/>
        <v>1</v>
      </c>
      <c r="J349" s="149">
        <f t="shared" si="213"/>
        <v>1</v>
      </c>
      <c r="K349" s="149">
        <f t="shared" si="213"/>
        <v>1</v>
      </c>
      <c r="L349" s="149" t="s">
        <v>62</v>
      </c>
      <c r="M349" s="150">
        <v>46022</v>
      </c>
      <c r="N349" s="150">
        <v>46022</v>
      </c>
      <c r="O349" s="156"/>
      <c r="P349" s="157" t="s">
        <v>62</v>
      </c>
      <c r="Q349" s="156"/>
      <c r="R349" s="156"/>
    </row>
    <row r="350" spans="1:19" s="56" customFormat="1" ht="74.45" customHeight="1" x14ac:dyDescent="0.25">
      <c r="A350" s="320" t="s">
        <v>202</v>
      </c>
      <c r="B350" s="98" t="s">
        <v>205</v>
      </c>
      <c r="C350" s="80" t="s">
        <v>59</v>
      </c>
      <c r="D350" s="81" t="s">
        <v>60</v>
      </c>
      <c r="E350" s="81" t="s">
        <v>61</v>
      </c>
      <c r="F350" s="80">
        <v>642</v>
      </c>
      <c r="G350" s="80">
        <v>3</v>
      </c>
      <c r="H350" s="80">
        <v>3</v>
      </c>
      <c r="I350" s="80">
        <v>0</v>
      </c>
      <c r="J350" s="80">
        <v>0</v>
      </c>
      <c r="K350" s="80">
        <f>G350</f>
        <v>3</v>
      </c>
      <c r="L350" s="80"/>
      <c r="M350" s="80" t="s">
        <v>62</v>
      </c>
      <c r="N350" s="80" t="s">
        <v>62</v>
      </c>
      <c r="O350" s="78">
        <v>1364610</v>
      </c>
      <c r="P350" s="78"/>
      <c r="Q350" s="78"/>
      <c r="R350" s="78">
        <v>0</v>
      </c>
      <c r="S350" s="85"/>
    </row>
    <row r="351" spans="1:19" s="85" customFormat="1" ht="15.75" x14ac:dyDescent="0.25">
      <c r="A351" s="321"/>
      <c r="B351" s="97" t="s">
        <v>70</v>
      </c>
      <c r="C351" s="102"/>
      <c r="D351" s="102" t="s">
        <v>62</v>
      </c>
      <c r="E351" s="102"/>
      <c r="F351" s="102"/>
      <c r="G351" s="102"/>
      <c r="H351" s="102"/>
      <c r="I351" s="102"/>
      <c r="J351" s="102"/>
      <c r="K351" s="102"/>
      <c r="L351" s="102" t="s">
        <v>62</v>
      </c>
      <c r="M351" s="80"/>
      <c r="N351" s="80"/>
      <c r="O351" s="78"/>
      <c r="P351" s="74"/>
      <c r="Q351" s="78"/>
      <c r="R351" s="78"/>
      <c r="S351" s="56"/>
    </row>
    <row r="352" spans="1:19" s="85" customFormat="1" ht="14.25" x14ac:dyDescent="0.2">
      <c r="A352" s="321"/>
      <c r="B352" s="86" t="s">
        <v>63</v>
      </c>
      <c r="C352" s="102"/>
      <c r="D352" s="102"/>
      <c r="E352" s="102"/>
      <c r="F352" s="102"/>
      <c r="G352" s="102" t="s">
        <v>62</v>
      </c>
      <c r="H352" s="102"/>
      <c r="I352" s="102" t="s">
        <v>62</v>
      </c>
      <c r="J352" s="102"/>
      <c r="K352" s="102"/>
      <c r="L352" s="102" t="s">
        <v>62</v>
      </c>
      <c r="M352" s="102"/>
      <c r="N352" s="102"/>
      <c r="O352" s="74" t="s">
        <v>62</v>
      </c>
      <c r="P352" s="74" t="s">
        <v>62</v>
      </c>
      <c r="Q352" s="74" t="s">
        <v>62</v>
      </c>
      <c r="R352" s="74" t="s">
        <v>62</v>
      </c>
    </row>
    <row r="353" spans="1:19" s="85" customFormat="1" ht="65.45" customHeight="1" x14ac:dyDescent="0.2">
      <c r="A353" s="321"/>
      <c r="B353" s="99" t="s">
        <v>64</v>
      </c>
      <c r="C353" s="102"/>
      <c r="D353" s="102" t="s">
        <v>62</v>
      </c>
      <c r="E353" s="102"/>
      <c r="F353" s="102"/>
      <c r="G353" s="102">
        <f>G350</f>
        <v>3</v>
      </c>
      <c r="H353" s="250">
        <f t="shared" ref="H353:K353" si="214">H350</f>
        <v>3</v>
      </c>
      <c r="I353" s="250">
        <f t="shared" si="214"/>
        <v>0</v>
      </c>
      <c r="J353" s="250">
        <f t="shared" si="214"/>
        <v>0</v>
      </c>
      <c r="K353" s="250">
        <f t="shared" si="214"/>
        <v>3</v>
      </c>
      <c r="L353" s="102" t="s">
        <v>62</v>
      </c>
      <c r="M353" s="80"/>
      <c r="N353" s="80"/>
      <c r="O353" s="78"/>
      <c r="P353" s="74" t="s">
        <v>62</v>
      </c>
      <c r="Q353" s="78"/>
      <c r="R353" s="78"/>
    </row>
    <row r="354" spans="1:19" s="85" customFormat="1" ht="15" customHeight="1" x14ac:dyDescent="0.25">
      <c r="A354" s="321"/>
      <c r="B354" s="86" t="s">
        <v>65</v>
      </c>
      <c r="C354" s="102"/>
      <c r="D354" s="102"/>
      <c r="E354" s="102"/>
      <c r="F354" s="102"/>
      <c r="G354" s="102" t="s">
        <v>62</v>
      </c>
      <c r="H354" s="102"/>
      <c r="I354" s="102" t="s">
        <v>62</v>
      </c>
      <c r="J354" s="102"/>
      <c r="K354" s="102"/>
      <c r="L354" s="102" t="s">
        <v>62</v>
      </c>
      <c r="M354" s="102"/>
      <c r="N354" s="102"/>
      <c r="O354" s="74" t="s">
        <v>62</v>
      </c>
      <c r="P354" s="74" t="s">
        <v>62</v>
      </c>
      <c r="Q354" s="74" t="s">
        <v>62</v>
      </c>
      <c r="R354" s="74" t="s">
        <v>62</v>
      </c>
      <c r="S354" s="56"/>
    </row>
    <row r="355" spans="1:19" s="85" customFormat="1" ht="38.65" customHeight="1" x14ac:dyDescent="0.2">
      <c r="A355" s="321"/>
      <c r="B355" s="99" t="s">
        <v>66</v>
      </c>
      <c r="C355" s="102"/>
      <c r="D355" s="102" t="s">
        <v>62</v>
      </c>
      <c r="E355" s="102"/>
      <c r="F355" s="102"/>
      <c r="G355" s="102">
        <f>G350</f>
        <v>3</v>
      </c>
      <c r="H355" s="250">
        <f t="shared" ref="H355:K355" si="215">H350</f>
        <v>3</v>
      </c>
      <c r="I355" s="250">
        <f t="shared" si="215"/>
        <v>0</v>
      </c>
      <c r="J355" s="250">
        <f t="shared" si="215"/>
        <v>0</v>
      </c>
      <c r="K355" s="250">
        <f t="shared" si="215"/>
        <v>3</v>
      </c>
      <c r="L355" s="102" t="s">
        <v>62</v>
      </c>
      <c r="M355" s="80"/>
      <c r="N355" s="80"/>
      <c r="O355" s="78"/>
      <c r="P355" s="74" t="s">
        <v>62</v>
      </c>
      <c r="Q355" s="78"/>
      <c r="R355" s="78"/>
    </row>
    <row r="356" spans="1:19" s="85" customFormat="1" ht="21" customHeight="1" x14ac:dyDescent="0.2">
      <c r="A356" s="321"/>
      <c r="B356" s="86" t="s">
        <v>71</v>
      </c>
      <c r="C356" s="102"/>
      <c r="D356" s="102"/>
      <c r="E356" s="102"/>
      <c r="F356" s="102"/>
      <c r="G356" s="102" t="s">
        <v>62</v>
      </c>
      <c r="H356" s="102"/>
      <c r="I356" s="102" t="s">
        <v>62</v>
      </c>
      <c r="J356" s="102"/>
      <c r="K356" s="102"/>
      <c r="L356" s="102" t="s">
        <v>62</v>
      </c>
      <c r="M356" s="102"/>
      <c r="N356" s="102"/>
      <c r="O356" s="74" t="s">
        <v>62</v>
      </c>
      <c r="P356" s="74" t="s">
        <v>62</v>
      </c>
      <c r="Q356" s="74" t="s">
        <v>62</v>
      </c>
      <c r="R356" s="74" t="s">
        <v>62</v>
      </c>
    </row>
    <row r="357" spans="1:19" s="85" customFormat="1" ht="21" customHeight="1" x14ac:dyDescent="0.25">
      <c r="A357" s="322"/>
      <c r="B357" s="99" t="s">
        <v>72</v>
      </c>
      <c r="C357" s="102"/>
      <c r="D357" s="102" t="s">
        <v>62</v>
      </c>
      <c r="E357" s="102"/>
      <c r="F357" s="102"/>
      <c r="G357" s="102">
        <f>G350</f>
        <v>3</v>
      </c>
      <c r="H357" s="250">
        <f t="shared" ref="H357:J357" si="216">H350</f>
        <v>3</v>
      </c>
      <c r="I357" s="250">
        <f t="shared" si="216"/>
        <v>0</v>
      </c>
      <c r="J357" s="250">
        <f t="shared" si="216"/>
        <v>0</v>
      </c>
      <c r="K357" s="250">
        <f>K350</f>
        <v>3</v>
      </c>
      <c r="L357" s="102" t="s">
        <v>62</v>
      </c>
      <c r="M357" s="80"/>
      <c r="N357" s="80"/>
      <c r="O357" s="78"/>
      <c r="P357" s="74" t="s">
        <v>62</v>
      </c>
      <c r="Q357" s="78"/>
      <c r="R357" s="78"/>
      <c r="S357" s="56"/>
    </row>
    <row r="358" spans="1:19" s="56" customFormat="1" ht="74.45" customHeight="1" x14ac:dyDescent="0.25">
      <c r="A358" s="320" t="s">
        <v>200</v>
      </c>
      <c r="B358" s="98" t="s">
        <v>205</v>
      </c>
      <c r="C358" s="80" t="s">
        <v>59</v>
      </c>
      <c r="D358" s="81" t="s">
        <v>60</v>
      </c>
      <c r="E358" s="81" t="s">
        <v>61</v>
      </c>
      <c r="F358" s="80">
        <v>642</v>
      </c>
      <c r="G358" s="80">
        <v>30</v>
      </c>
      <c r="H358" s="80">
        <v>30</v>
      </c>
      <c r="I358" s="80">
        <v>0</v>
      </c>
      <c r="J358" s="80">
        <v>0</v>
      </c>
      <c r="K358" s="80">
        <f>G358</f>
        <v>30</v>
      </c>
      <c r="L358" s="80"/>
      <c r="M358" s="80" t="s">
        <v>62</v>
      </c>
      <c r="N358" s="80" t="s">
        <v>62</v>
      </c>
      <c r="O358" s="78">
        <v>845580</v>
      </c>
      <c r="P358" s="78"/>
      <c r="Q358" s="78"/>
      <c r="R358" s="78">
        <v>0</v>
      </c>
      <c r="S358" s="85"/>
    </row>
    <row r="359" spans="1:19" s="85" customFormat="1" ht="15.75" x14ac:dyDescent="0.2">
      <c r="A359" s="321"/>
      <c r="B359" s="97" t="s">
        <v>70</v>
      </c>
      <c r="C359" s="102"/>
      <c r="D359" s="102" t="s">
        <v>62</v>
      </c>
      <c r="E359" s="102"/>
      <c r="F359" s="102"/>
      <c r="G359" s="102"/>
      <c r="H359" s="102"/>
      <c r="I359" s="102"/>
      <c r="J359" s="102"/>
      <c r="K359" s="102"/>
      <c r="L359" s="102" t="s">
        <v>62</v>
      </c>
      <c r="M359" s="80"/>
      <c r="N359" s="80"/>
      <c r="O359" s="78"/>
      <c r="P359" s="74"/>
      <c r="Q359" s="78"/>
      <c r="R359" s="78"/>
    </row>
    <row r="360" spans="1:19" s="85" customFormat="1" x14ac:dyDescent="0.25">
      <c r="A360" s="321"/>
      <c r="B360" s="86" t="s">
        <v>63</v>
      </c>
      <c r="C360" s="102"/>
      <c r="D360" s="102"/>
      <c r="E360" s="102"/>
      <c r="F360" s="102"/>
      <c r="G360" s="102" t="s">
        <v>62</v>
      </c>
      <c r="H360" s="102"/>
      <c r="I360" s="102" t="s">
        <v>62</v>
      </c>
      <c r="J360" s="102"/>
      <c r="K360" s="102"/>
      <c r="L360" s="102" t="s">
        <v>62</v>
      </c>
      <c r="M360" s="102"/>
      <c r="N360" s="102"/>
      <c r="O360" s="74" t="s">
        <v>62</v>
      </c>
      <c r="P360" s="74" t="s">
        <v>62</v>
      </c>
      <c r="Q360" s="74" t="s">
        <v>62</v>
      </c>
      <c r="R360" s="74" t="s">
        <v>62</v>
      </c>
      <c r="S360" s="56"/>
    </row>
    <row r="361" spans="1:19" s="85" customFormat="1" ht="65.45" customHeight="1" x14ac:dyDescent="0.2">
      <c r="A361" s="321"/>
      <c r="B361" s="99" t="s">
        <v>64</v>
      </c>
      <c r="C361" s="102"/>
      <c r="D361" s="102" t="s">
        <v>62</v>
      </c>
      <c r="E361" s="102"/>
      <c r="F361" s="102"/>
      <c r="G361" s="102">
        <f>G358</f>
        <v>30</v>
      </c>
      <c r="H361" s="250">
        <f t="shared" ref="H361:K361" si="217">H358</f>
        <v>30</v>
      </c>
      <c r="I361" s="250">
        <f t="shared" si="217"/>
        <v>0</v>
      </c>
      <c r="J361" s="250">
        <f t="shared" si="217"/>
        <v>0</v>
      </c>
      <c r="K361" s="250">
        <f t="shared" si="217"/>
        <v>30</v>
      </c>
      <c r="L361" s="102" t="s">
        <v>62</v>
      </c>
      <c r="M361" s="80"/>
      <c r="N361" s="80"/>
      <c r="O361" s="78"/>
      <c r="P361" s="74" t="s">
        <v>62</v>
      </c>
      <c r="Q361" s="78"/>
      <c r="R361" s="78"/>
    </row>
    <row r="362" spans="1:19" s="85" customFormat="1" ht="15" customHeight="1" x14ac:dyDescent="0.2">
      <c r="A362" s="321"/>
      <c r="B362" s="86" t="s">
        <v>65</v>
      </c>
      <c r="C362" s="102"/>
      <c r="D362" s="102"/>
      <c r="E362" s="102"/>
      <c r="F362" s="102"/>
      <c r="G362" s="102" t="s">
        <v>62</v>
      </c>
      <c r="H362" s="102"/>
      <c r="I362" s="102" t="s">
        <v>62</v>
      </c>
      <c r="J362" s="102"/>
      <c r="K362" s="102"/>
      <c r="L362" s="102" t="s">
        <v>62</v>
      </c>
      <c r="M362" s="102"/>
      <c r="N362" s="102"/>
      <c r="O362" s="74" t="s">
        <v>62</v>
      </c>
      <c r="P362" s="74" t="s">
        <v>62</v>
      </c>
      <c r="Q362" s="74" t="s">
        <v>62</v>
      </c>
      <c r="R362" s="74" t="s">
        <v>62</v>
      </c>
    </row>
    <row r="363" spans="1:19" s="85" customFormat="1" ht="38.65" customHeight="1" x14ac:dyDescent="0.25">
      <c r="A363" s="321"/>
      <c r="B363" s="99" t="s">
        <v>66</v>
      </c>
      <c r="C363" s="102"/>
      <c r="D363" s="102" t="s">
        <v>62</v>
      </c>
      <c r="E363" s="102"/>
      <c r="F363" s="102"/>
      <c r="G363" s="102">
        <f>G358</f>
        <v>30</v>
      </c>
      <c r="H363" s="250">
        <f t="shared" ref="H363:K363" si="218">H358</f>
        <v>30</v>
      </c>
      <c r="I363" s="250">
        <f t="shared" si="218"/>
        <v>0</v>
      </c>
      <c r="J363" s="250">
        <f t="shared" si="218"/>
        <v>0</v>
      </c>
      <c r="K363" s="250">
        <f t="shared" si="218"/>
        <v>30</v>
      </c>
      <c r="L363" s="102" t="s">
        <v>62</v>
      </c>
      <c r="M363" s="80"/>
      <c r="N363" s="80"/>
      <c r="O363" s="78"/>
      <c r="P363" s="74" t="s">
        <v>62</v>
      </c>
      <c r="Q363" s="78"/>
      <c r="R363" s="78"/>
      <c r="S363" s="56"/>
    </row>
    <row r="364" spans="1:19" s="85" customFormat="1" ht="21" customHeight="1" x14ac:dyDescent="0.2">
      <c r="A364" s="321"/>
      <c r="B364" s="86" t="s">
        <v>71</v>
      </c>
      <c r="C364" s="102"/>
      <c r="D364" s="102"/>
      <c r="E364" s="102"/>
      <c r="F364" s="102"/>
      <c r="G364" s="102" t="s">
        <v>62</v>
      </c>
      <c r="H364" s="102"/>
      <c r="I364" s="102" t="s">
        <v>62</v>
      </c>
      <c r="J364" s="102"/>
      <c r="K364" s="102"/>
      <c r="L364" s="102" t="s">
        <v>62</v>
      </c>
      <c r="M364" s="102"/>
      <c r="N364" s="102"/>
      <c r="O364" s="74" t="s">
        <v>62</v>
      </c>
      <c r="P364" s="74" t="s">
        <v>62</v>
      </c>
      <c r="Q364" s="74" t="s">
        <v>62</v>
      </c>
      <c r="R364" s="74" t="s">
        <v>62</v>
      </c>
    </row>
    <row r="365" spans="1:19" s="85" customFormat="1" ht="21" customHeight="1" x14ac:dyDescent="0.2">
      <c r="A365" s="322"/>
      <c r="B365" s="99" t="s">
        <v>72</v>
      </c>
      <c r="C365" s="102"/>
      <c r="D365" s="102" t="s">
        <v>62</v>
      </c>
      <c r="E365" s="102"/>
      <c r="F365" s="102"/>
      <c r="G365" s="102">
        <f>G358</f>
        <v>30</v>
      </c>
      <c r="H365" s="250">
        <f t="shared" ref="H365:K365" si="219">H358</f>
        <v>30</v>
      </c>
      <c r="I365" s="250">
        <f t="shared" si="219"/>
        <v>0</v>
      </c>
      <c r="J365" s="250">
        <f t="shared" si="219"/>
        <v>0</v>
      </c>
      <c r="K365" s="250">
        <f t="shared" si="219"/>
        <v>30</v>
      </c>
      <c r="L365" s="102" t="s">
        <v>62</v>
      </c>
      <c r="M365" s="80"/>
      <c r="N365" s="80"/>
      <c r="O365" s="78"/>
      <c r="P365" s="74" t="s">
        <v>62</v>
      </c>
      <c r="Q365" s="78"/>
      <c r="R365" s="78"/>
    </row>
    <row r="366" spans="1:19" s="56" customFormat="1" ht="74.45" customHeight="1" x14ac:dyDescent="0.25">
      <c r="A366" s="320" t="s">
        <v>203</v>
      </c>
      <c r="B366" s="98" t="s">
        <v>205</v>
      </c>
      <c r="C366" s="80" t="s">
        <v>59</v>
      </c>
      <c r="D366" s="81" t="s">
        <v>60</v>
      </c>
      <c r="E366" s="81" t="s">
        <v>61</v>
      </c>
      <c r="F366" s="80">
        <v>642</v>
      </c>
      <c r="G366" s="80">
        <v>148</v>
      </c>
      <c r="H366" s="80">
        <v>148</v>
      </c>
      <c r="I366" s="80">
        <v>11</v>
      </c>
      <c r="J366" s="80">
        <v>11</v>
      </c>
      <c r="K366" s="80">
        <f>G366</f>
        <v>148</v>
      </c>
      <c r="L366" s="80"/>
      <c r="M366" s="80" t="s">
        <v>62</v>
      </c>
      <c r="N366" s="80" t="s">
        <v>62</v>
      </c>
      <c r="O366" s="78">
        <v>795409</v>
      </c>
      <c r="P366" s="78"/>
      <c r="Q366" s="78">
        <f>R366</f>
        <v>11382.93</v>
      </c>
      <c r="R366" s="78">
        <v>11382.93</v>
      </c>
    </row>
    <row r="367" spans="1:19" s="85" customFormat="1" ht="15.75" x14ac:dyDescent="0.2">
      <c r="A367" s="321"/>
      <c r="B367" s="97" t="s">
        <v>70</v>
      </c>
      <c r="C367" s="102"/>
      <c r="D367" s="102" t="s">
        <v>62</v>
      </c>
      <c r="E367" s="102"/>
      <c r="F367" s="102"/>
      <c r="G367" s="102"/>
      <c r="H367" s="102"/>
      <c r="I367" s="102"/>
      <c r="J367" s="102"/>
      <c r="K367" s="102"/>
      <c r="L367" s="102" t="s">
        <v>62</v>
      </c>
      <c r="M367" s="80"/>
      <c r="N367" s="80"/>
      <c r="O367" s="78"/>
      <c r="P367" s="74"/>
      <c r="Q367" s="78"/>
      <c r="R367" s="78"/>
    </row>
    <row r="368" spans="1:19" s="85" customFormat="1" ht="14.25" x14ac:dyDescent="0.2">
      <c r="A368" s="321"/>
      <c r="B368" s="86" t="s">
        <v>63</v>
      </c>
      <c r="C368" s="102"/>
      <c r="D368" s="102"/>
      <c r="E368" s="102"/>
      <c r="F368" s="102"/>
      <c r="G368" s="102" t="s">
        <v>62</v>
      </c>
      <c r="H368" s="102"/>
      <c r="I368" s="102" t="s">
        <v>62</v>
      </c>
      <c r="J368" s="102"/>
      <c r="K368" s="102"/>
      <c r="L368" s="102" t="s">
        <v>62</v>
      </c>
      <c r="M368" s="102"/>
      <c r="N368" s="102"/>
      <c r="O368" s="74" t="s">
        <v>62</v>
      </c>
      <c r="P368" s="74" t="s">
        <v>62</v>
      </c>
      <c r="Q368" s="74" t="s">
        <v>62</v>
      </c>
      <c r="R368" s="74" t="s">
        <v>62</v>
      </c>
    </row>
    <row r="369" spans="1:19" s="85" customFormat="1" ht="65.45" customHeight="1" x14ac:dyDescent="0.25">
      <c r="A369" s="321"/>
      <c r="B369" s="99" t="s">
        <v>64</v>
      </c>
      <c r="C369" s="102"/>
      <c r="D369" s="102" t="s">
        <v>62</v>
      </c>
      <c r="E369" s="102"/>
      <c r="F369" s="102"/>
      <c r="G369" s="102">
        <f>G366</f>
        <v>148</v>
      </c>
      <c r="H369" s="250">
        <f t="shared" ref="H369:K369" si="220">H366</f>
        <v>148</v>
      </c>
      <c r="I369" s="250">
        <f t="shared" si="220"/>
        <v>11</v>
      </c>
      <c r="J369" s="250">
        <f t="shared" si="220"/>
        <v>11</v>
      </c>
      <c r="K369" s="250">
        <f t="shared" si="220"/>
        <v>148</v>
      </c>
      <c r="L369" s="102" t="s">
        <v>62</v>
      </c>
      <c r="M369" s="80"/>
      <c r="N369" s="80"/>
      <c r="O369" s="78"/>
      <c r="P369" s="74" t="s">
        <v>62</v>
      </c>
      <c r="Q369" s="78"/>
      <c r="R369" s="78"/>
      <c r="S369" s="56"/>
    </row>
    <row r="370" spans="1:19" s="85" customFormat="1" ht="15" customHeight="1" x14ac:dyDescent="0.2">
      <c r="A370" s="321"/>
      <c r="B370" s="86" t="s">
        <v>65</v>
      </c>
      <c r="C370" s="102"/>
      <c r="D370" s="102"/>
      <c r="E370" s="102"/>
      <c r="F370" s="102"/>
      <c r="G370" s="102" t="s">
        <v>62</v>
      </c>
      <c r="H370" s="102"/>
      <c r="I370" s="102" t="s">
        <v>62</v>
      </c>
      <c r="J370" s="102"/>
      <c r="K370" s="102"/>
      <c r="L370" s="102" t="s">
        <v>62</v>
      </c>
      <c r="M370" s="102"/>
      <c r="N370" s="102"/>
      <c r="O370" s="74" t="s">
        <v>62</v>
      </c>
      <c r="P370" s="74" t="s">
        <v>62</v>
      </c>
      <c r="Q370" s="74" t="s">
        <v>62</v>
      </c>
      <c r="R370" s="74" t="s">
        <v>62</v>
      </c>
    </row>
    <row r="371" spans="1:19" s="85" customFormat="1" ht="38.65" customHeight="1" x14ac:dyDescent="0.2">
      <c r="A371" s="321"/>
      <c r="B371" s="99" t="s">
        <v>66</v>
      </c>
      <c r="C371" s="102"/>
      <c r="D371" s="102" t="s">
        <v>62</v>
      </c>
      <c r="E371" s="102"/>
      <c r="F371" s="102"/>
      <c r="G371" s="102">
        <f>G366</f>
        <v>148</v>
      </c>
      <c r="H371" s="250">
        <f t="shared" ref="H371:K371" si="221">H366</f>
        <v>148</v>
      </c>
      <c r="I371" s="250">
        <f t="shared" si="221"/>
        <v>11</v>
      </c>
      <c r="J371" s="250">
        <f t="shared" si="221"/>
        <v>11</v>
      </c>
      <c r="K371" s="250">
        <f t="shared" si="221"/>
        <v>148</v>
      </c>
      <c r="L371" s="102" t="s">
        <v>62</v>
      </c>
      <c r="M371" s="80"/>
      <c r="N371" s="80"/>
      <c r="O371" s="78"/>
      <c r="P371" s="74" t="s">
        <v>62</v>
      </c>
      <c r="Q371" s="78"/>
      <c r="R371" s="78"/>
    </row>
    <row r="372" spans="1:19" s="85" customFormat="1" ht="21" customHeight="1" x14ac:dyDescent="0.25">
      <c r="A372" s="321"/>
      <c r="B372" s="86" t="s">
        <v>71</v>
      </c>
      <c r="C372" s="102"/>
      <c r="D372" s="102"/>
      <c r="E372" s="102"/>
      <c r="F372" s="102"/>
      <c r="G372" s="102" t="s">
        <v>62</v>
      </c>
      <c r="H372" s="102"/>
      <c r="I372" s="102" t="s">
        <v>62</v>
      </c>
      <c r="J372" s="102"/>
      <c r="K372" s="102"/>
      <c r="L372" s="102" t="s">
        <v>62</v>
      </c>
      <c r="M372" s="102"/>
      <c r="N372" s="102"/>
      <c r="O372" s="74" t="s">
        <v>62</v>
      </c>
      <c r="P372" s="74" t="s">
        <v>62</v>
      </c>
      <c r="Q372" s="74" t="s">
        <v>62</v>
      </c>
      <c r="R372" s="74" t="s">
        <v>62</v>
      </c>
      <c r="S372" s="56"/>
    </row>
    <row r="373" spans="1:19" s="85" customFormat="1" ht="21" customHeight="1" x14ac:dyDescent="0.2">
      <c r="A373" s="322"/>
      <c r="B373" s="99" t="s">
        <v>72</v>
      </c>
      <c r="C373" s="102"/>
      <c r="D373" s="102" t="s">
        <v>62</v>
      </c>
      <c r="E373" s="102"/>
      <c r="F373" s="102"/>
      <c r="G373" s="102">
        <f>G366</f>
        <v>148</v>
      </c>
      <c r="H373" s="250">
        <f t="shared" ref="H373:K373" si="222">H366</f>
        <v>148</v>
      </c>
      <c r="I373" s="250">
        <v>0</v>
      </c>
      <c r="J373" s="250">
        <v>0</v>
      </c>
      <c r="K373" s="250">
        <f t="shared" si="222"/>
        <v>148</v>
      </c>
      <c r="L373" s="102" t="s">
        <v>62</v>
      </c>
      <c r="M373" s="80"/>
      <c r="N373" s="80"/>
      <c r="O373" s="78"/>
      <c r="P373" s="74" t="s">
        <v>62</v>
      </c>
      <c r="Q373" s="78"/>
      <c r="R373" s="78"/>
    </row>
    <row r="374" spans="1:19" s="93" customFormat="1" ht="18" customHeight="1" x14ac:dyDescent="0.25">
      <c r="A374" s="89" t="s">
        <v>122</v>
      </c>
      <c r="B374" s="90"/>
      <c r="C374" s="91"/>
      <c r="D374" s="91"/>
      <c r="E374" s="91"/>
      <c r="F374" s="91"/>
      <c r="G374" s="108">
        <f>G38+G46+G54+G62+G70+G78+G86+G94+G102+G110+G118+G126+G134+G142+G150+G158+G166+G174+G182+G190+G198+G206+G214+G222+G230+G238+G246+G254+G262+G270+G278+G286+G294+G302+G310+G318+G326+G334+G342+G350+G358+G366</f>
        <v>197</v>
      </c>
      <c r="H374" s="108">
        <f t="shared" ref="H374:K374" si="223">H38+H46+H54+H62+H70+H78+H86+H94+H102+H110+H118+H126+H134+H142+H150+H158+H166+H174+H182+H190+H198+H206+H214+H222+H230+H238+H246+H254+H262+H270+H278+H286+H294+H302+H310+H318+H326+H334+H342+H350+H358+H366</f>
        <v>197</v>
      </c>
      <c r="I374" s="108">
        <f t="shared" si="223"/>
        <v>27</v>
      </c>
      <c r="J374" s="108">
        <f t="shared" si="223"/>
        <v>27</v>
      </c>
      <c r="K374" s="108">
        <f t="shared" si="223"/>
        <v>197</v>
      </c>
      <c r="L374" s="91"/>
      <c r="M374" s="94"/>
      <c r="N374" s="94"/>
      <c r="O374" s="135">
        <f>SUM(O6:O373)</f>
        <v>7968706.6099999994</v>
      </c>
      <c r="P374" s="135"/>
      <c r="Q374" s="135">
        <f t="shared" ref="Q374:R374" si="224">SUM(Q6:Q373)</f>
        <v>4147114.99</v>
      </c>
      <c r="R374" s="135">
        <f t="shared" si="224"/>
        <v>4089129.0300000003</v>
      </c>
    </row>
  </sheetData>
  <mergeCells count="68">
    <mergeCell ref="A358:A365"/>
    <mergeCell ref="A366:A373"/>
    <mergeCell ref="A350:A357"/>
    <mergeCell ref="M2:N2"/>
    <mergeCell ref="O2:P2"/>
    <mergeCell ref="A2:A4"/>
    <mergeCell ref="B2:B4"/>
    <mergeCell ref="C2:C4"/>
    <mergeCell ref="D2:D4"/>
    <mergeCell ref="A6:A13"/>
    <mergeCell ref="A14:A21"/>
    <mergeCell ref="A22:A29"/>
    <mergeCell ref="A30:A37"/>
    <mergeCell ref="A38:A45"/>
    <mergeCell ref="A46:A53"/>
    <mergeCell ref="A54:A61"/>
    <mergeCell ref="Q2:R2"/>
    <mergeCell ref="E3:E4"/>
    <mergeCell ref="F3:F4"/>
    <mergeCell ref="G3:H3"/>
    <mergeCell ref="I3:J3"/>
    <mergeCell ref="K3:K4"/>
    <mergeCell ref="L3:L4"/>
    <mergeCell ref="M3:M4"/>
    <mergeCell ref="R3:R4"/>
    <mergeCell ref="E2:F2"/>
    <mergeCell ref="N3:N4"/>
    <mergeCell ref="O3:O4"/>
    <mergeCell ref="P3:P4"/>
    <mergeCell ref="Q3:Q4"/>
    <mergeCell ref="G2:L2"/>
    <mergeCell ref="A62:A69"/>
    <mergeCell ref="A70:A77"/>
    <mergeCell ref="A78:A85"/>
    <mergeCell ref="A86:A93"/>
    <mergeCell ref="A94:A101"/>
    <mergeCell ref="A102:A109"/>
    <mergeCell ref="A110:A117"/>
    <mergeCell ref="A118:A125"/>
    <mergeCell ref="A126:A133"/>
    <mergeCell ref="A134:A141"/>
    <mergeCell ref="A142:A149"/>
    <mergeCell ref="A150:A157"/>
    <mergeCell ref="A158:A165"/>
    <mergeCell ref="A166:A173"/>
    <mergeCell ref="A174:A181"/>
    <mergeCell ref="A254:A261"/>
    <mergeCell ref="A182:A189"/>
    <mergeCell ref="A190:A197"/>
    <mergeCell ref="A198:A205"/>
    <mergeCell ref="A206:A213"/>
    <mergeCell ref="A214:A221"/>
    <mergeCell ref="A1:R1"/>
    <mergeCell ref="A342:A349"/>
    <mergeCell ref="A302:A309"/>
    <mergeCell ref="A310:A317"/>
    <mergeCell ref="A318:A325"/>
    <mergeCell ref="A326:A333"/>
    <mergeCell ref="A334:A341"/>
    <mergeCell ref="A262:A269"/>
    <mergeCell ref="A270:A277"/>
    <mergeCell ref="A278:A285"/>
    <mergeCell ref="A286:A293"/>
    <mergeCell ref="A294:A301"/>
    <mergeCell ref="A222:A229"/>
    <mergeCell ref="A230:A237"/>
    <mergeCell ref="A238:A245"/>
    <mergeCell ref="A246:A253"/>
  </mergeCells>
  <hyperlinks>
    <hyperlink ref="C2" location="sub_4555" display="#sub_4555"/>
    <hyperlink ref="F3" r:id="rId1" display="http://internet.garant.ru/document/redirect/179222/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7"/>
  <sheetViews>
    <sheetView workbookViewId="0">
      <selection activeCell="J14" sqref="J14"/>
    </sheetView>
  </sheetViews>
  <sheetFormatPr defaultColWidth="9.140625" defaultRowHeight="15" x14ac:dyDescent="0.25"/>
  <cols>
    <col min="1" max="1" width="14.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8.28515625" style="3" customWidth="1"/>
    <col min="14" max="14" width="9.140625" style="3" customWidth="1"/>
    <col min="15" max="15" width="13" style="3" customWidth="1"/>
    <col min="16" max="16" width="9.140625" style="3" customWidth="1"/>
    <col min="17" max="17" width="13" style="3" customWidth="1"/>
    <col min="18" max="18" width="13.140625" style="3" customWidth="1"/>
    <col min="19" max="19" width="9.140625" style="3" bestFit="1" customWidth="1"/>
    <col min="20" max="16384" width="9.140625" style="3"/>
  </cols>
  <sheetData>
    <row r="1" spans="1:18" ht="36" customHeight="1" x14ac:dyDescent="0.2">
      <c r="A1" s="319" t="s">
        <v>433</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42</v>
      </c>
      <c r="N2" s="311"/>
      <c r="O2" s="308" t="s">
        <v>43</v>
      </c>
      <c r="P2" s="311"/>
      <c r="Q2" s="308" t="s">
        <v>44</v>
      </c>
      <c r="R2" s="311"/>
    </row>
    <row r="3" spans="1:18" ht="15" customHeight="1" x14ac:dyDescent="0.2">
      <c r="A3" s="309"/>
      <c r="B3" s="313"/>
      <c r="C3" s="307"/>
      <c r="D3" s="309"/>
      <c r="E3" s="308" t="s">
        <v>45</v>
      </c>
      <c r="F3" s="308" t="s">
        <v>46</v>
      </c>
      <c r="G3" s="308" t="s">
        <v>47</v>
      </c>
      <c r="H3" s="311"/>
      <c r="I3" s="308" t="s">
        <v>48</v>
      </c>
      <c r="J3" s="311"/>
      <c r="K3" s="308" t="s">
        <v>49</v>
      </c>
      <c r="L3" s="308" t="s">
        <v>50</v>
      </c>
      <c r="M3" s="308" t="s">
        <v>51</v>
      </c>
      <c r="N3" s="308" t="s">
        <v>52</v>
      </c>
      <c r="O3" s="308" t="s">
        <v>53</v>
      </c>
      <c r="P3" s="308" t="s">
        <v>54</v>
      </c>
      <c r="Q3" s="308" t="s">
        <v>55</v>
      </c>
      <c r="R3" s="308"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10"/>
      <c r="P4" s="310"/>
      <c r="Q4" s="310"/>
      <c r="R4" s="310"/>
    </row>
    <row r="5" spans="1:18" x14ac:dyDescent="0.2">
      <c r="A5" s="4">
        <v>1</v>
      </c>
      <c r="B5" s="12">
        <v>2</v>
      </c>
      <c r="C5" s="11">
        <v>3</v>
      </c>
      <c r="D5" s="11">
        <v>4</v>
      </c>
      <c r="E5" s="11">
        <v>5</v>
      </c>
      <c r="F5" s="11">
        <v>6</v>
      </c>
      <c r="G5" s="11">
        <v>7</v>
      </c>
      <c r="H5" s="11">
        <v>8</v>
      </c>
      <c r="I5" s="11">
        <v>9</v>
      </c>
      <c r="J5" s="11">
        <v>10</v>
      </c>
      <c r="K5" s="11">
        <v>11</v>
      </c>
      <c r="L5" s="11">
        <v>12</v>
      </c>
      <c r="M5" s="11">
        <v>13</v>
      </c>
      <c r="N5" s="11">
        <v>14</v>
      </c>
      <c r="O5" s="11">
        <v>15</v>
      </c>
      <c r="P5" s="11">
        <v>16</v>
      </c>
      <c r="Q5" s="11">
        <v>17</v>
      </c>
      <c r="R5" s="11">
        <v>18</v>
      </c>
    </row>
    <row r="6" spans="1:18" s="56" customFormat="1" ht="54.95" customHeight="1" x14ac:dyDescent="0.25">
      <c r="A6" s="320" t="s">
        <v>203</v>
      </c>
      <c r="B6" s="137" t="s">
        <v>206</v>
      </c>
      <c r="C6" s="80" t="s">
        <v>59</v>
      </c>
      <c r="D6" s="81" t="s">
        <v>60</v>
      </c>
      <c r="E6" s="81" t="s">
        <v>61</v>
      </c>
      <c r="F6" s="80">
        <v>642</v>
      </c>
      <c r="G6" s="80">
        <v>1</v>
      </c>
      <c r="H6" s="80">
        <v>1</v>
      </c>
      <c r="I6" s="80">
        <v>1</v>
      </c>
      <c r="J6" s="80">
        <v>1</v>
      </c>
      <c r="K6" s="80">
        <v>1</v>
      </c>
      <c r="L6" s="80"/>
      <c r="M6" s="80" t="s">
        <v>62</v>
      </c>
      <c r="N6" s="80" t="s">
        <v>62</v>
      </c>
      <c r="O6" s="78">
        <v>100296</v>
      </c>
      <c r="P6" s="78"/>
      <c r="Q6" s="78">
        <f>R6</f>
        <v>50148</v>
      </c>
      <c r="R6" s="78">
        <v>50148</v>
      </c>
    </row>
    <row r="7" spans="1:18" s="85" customFormat="1" ht="15.75" x14ac:dyDescent="0.2">
      <c r="A7" s="321"/>
      <c r="B7" s="97" t="s">
        <v>70</v>
      </c>
      <c r="C7" s="102"/>
      <c r="D7" s="102" t="s">
        <v>62</v>
      </c>
      <c r="E7" s="102"/>
      <c r="F7" s="102"/>
      <c r="G7" s="102"/>
      <c r="H7" s="102"/>
      <c r="I7" s="102"/>
      <c r="J7" s="102"/>
      <c r="K7" s="102"/>
      <c r="L7" s="102" t="s">
        <v>62</v>
      </c>
      <c r="M7" s="80"/>
      <c r="N7" s="80"/>
      <c r="O7" s="78"/>
      <c r="P7" s="74"/>
      <c r="Q7" s="78"/>
      <c r="R7" s="78"/>
    </row>
    <row r="8" spans="1:18" s="85" customFormat="1" ht="14.25" x14ac:dyDescent="0.2">
      <c r="A8" s="321"/>
      <c r="B8" s="86" t="s">
        <v>63</v>
      </c>
      <c r="C8" s="102"/>
      <c r="D8" s="102"/>
      <c r="E8" s="102"/>
      <c r="F8" s="102"/>
      <c r="G8" s="102" t="s">
        <v>62</v>
      </c>
      <c r="H8" s="102"/>
      <c r="I8" s="102" t="s">
        <v>62</v>
      </c>
      <c r="J8" s="102"/>
      <c r="K8" s="102"/>
      <c r="L8" s="102" t="s">
        <v>62</v>
      </c>
      <c r="M8" s="102"/>
      <c r="N8" s="102"/>
      <c r="O8" s="74" t="s">
        <v>62</v>
      </c>
      <c r="P8" s="74" t="s">
        <v>62</v>
      </c>
      <c r="Q8" s="74" t="s">
        <v>62</v>
      </c>
      <c r="R8" s="74" t="s">
        <v>62</v>
      </c>
    </row>
    <row r="9" spans="1:18" s="85" customFormat="1" ht="65.45" customHeight="1" x14ac:dyDescent="0.2">
      <c r="A9" s="321"/>
      <c r="B9" s="99" t="s">
        <v>64</v>
      </c>
      <c r="C9" s="102"/>
      <c r="D9" s="102" t="s">
        <v>62</v>
      </c>
      <c r="E9" s="102"/>
      <c r="F9" s="102"/>
      <c r="G9" s="102">
        <f>G6</f>
        <v>1</v>
      </c>
      <c r="H9" s="250">
        <f t="shared" ref="H9:K9" si="0">H6</f>
        <v>1</v>
      </c>
      <c r="I9" s="250">
        <f t="shared" si="0"/>
        <v>1</v>
      </c>
      <c r="J9" s="250">
        <f t="shared" si="0"/>
        <v>1</v>
      </c>
      <c r="K9" s="250">
        <f t="shared" si="0"/>
        <v>1</v>
      </c>
      <c r="L9" s="102" t="s">
        <v>62</v>
      </c>
      <c r="M9" s="80"/>
      <c r="N9" s="80"/>
      <c r="O9" s="78"/>
      <c r="P9" s="74" t="s">
        <v>62</v>
      </c>
      <c r="Q9" s="78"/>
      <c r="R9" s="78"/>
    </row>
    <row r="10" spans="1:18" s="85" customFormat="1" ht="15" customHeight="1" x14ac:dyDescent="0.2">
      <c r="A10" s="321"/>
      <c r="B10" s="86" t="s">
        <v>65</v>
      </c>
      <c r="C10" s="102"/>
      <c r="D10" s="102"/>
      <c r="E10" s="102"/>
      <c r="F10" s="102"/>
      <c r="G10" s="102" t="s">
        <v>62</v>
      </c>
      <c r="H10" s="102"/>
      <c r="I10" s="102" t="s">
        <v>62</v>
      </c>
      <c r="J10" s="102"/>
      <c r="K10" s="102"/>
      <c r="L10" s="102" t="s">
        <v>62</v>
      </c>
      <c r="M10" s="102"/>
      <c r="N10" s="102"/>
      <c r="O10" s="74" t="s">
        <v>62</v>
      </c>
      <c r="P10" s="74" t="s">
        <v>62</v>
      </c>
      <c r="Q10" s="74" t="s">
        <v>62</v>
      </c>
      <c r="R10" s="74" t="s">
        <v>62</v>
      </c>
    </row>
    <row r="11" spans="1:18" s="85" customFormat="1" ht="38.65" customHeight="1" x14ac:dyDescent="0.2">
      <c r="A11" s="321"/>
      <c r="B11" s="99" t="s">
        <v>66</v>
      </c>
      <c r="C11" s="102"/>
      <c r="D11" s="102" t="s">
        <v>62</v>
      </c>
      <c r="E11" s="102"/>
      <c r="F11" s="102"/>
      <c r="G11" s="102">
        <f>G6</f>
        <v>1</v>
      </c>
      <c r="H11" s="250">
        <f t="shared" ref="H11:K11" si="1">H6</f>
        <v>1</v>
      </c>
      <c r="I11" s="250">
        <f t="shared" si="1"/>
        <v>1</v>
      </c>
      <c r="J11" s="250">
        <f t="shared" si="1"/>
        <v>1</v>
      </c>
      <c r="K11" s="250">
        <f t="shared" si="1"/>
        <v>1</v>
      </c>
      <c r="L11" s="102" t="s">
        <v>62</v>
      </c>
      <c r="M11" s="80"/>
      <c r="N11" s="80"/>
      <c r="O11" s="78"/>
      <c r="P11" s="74" t="s">
        <v>62</v>
      </c>
      <c r="Q11" s="78"/>
      <c r="R11" s="78"/>
    </row>
    <row r="12" spans="1:18" s="85" customFormat="1" ht="21" customHeight="1" x14ac:dyDescent="0.2">
      <c r="A12" s="321"/>
      <c r="B12" s="86" t="s">
        <v>71</v>
      </c>
      <c r="C12" s="102"/>
      <c r="D12" s="102"/>
      <c r="E12" s="102"/>
      <c r="F12" s="102"/>
      <c r="G12" s="102" t="s">
        <v>62</v>
      </c>
      <c r="H12" s="102"/>
      <c r="I12" s="102" t="s">
        <v>62</v>
      </c>
      <c r="J12" s="102"/>
      <c r="K12" s="102"/>
      <c r="L12" s="102" t="s">
        <v>62</v>
      </c>
      <c r="M12" s="102"/>
      <c r="N12" s="102"/>
      <c r="O12" s="74" t="s">
        <v>62</v>
      </c>
      <c r="P12" s="74" t="s">
        <v>62</v>
      </c>
      <c r="Q12" s="74" t="s">
        <v>62</v>
      </c>
      <c r="R12" s="74" t="s">
        <v>62</v>
      </c>
    </row>
    <row r="13" spans="1:18" s="85" customFormat="1" ht="21" customHeight="1" x14ac:dyDescent="0.2">
      <c r="A13" s="322"/>
      <c r="B13" s="99" t="s">
        <v>72</v>
      </c>
      <c r="C13" s="102"/>
      <c r="D13" s="102" t="s">
        <v>62</v>
      </c>
      <c r="E13" s="102"/>
      <c r="F13" s="102"/>
      <c r="G13" s="102">
        <f>G6</f>
        <v>1</v>
      </c>
      <c r="H13" s="269">
        <f t="shared" ref="H13:K13" si="2">H6</f>
        <v>1</v>
      </c>
      <c r="I13" s="269">
        <v>0</v>
      </c>
      <c r="J13" s="269">
        <v>0</v>
      </c>
      <c r="K13" s="269">
        <f t="shared" si="2"/>
        <v>1</v>
      </c>
      <c r="L13" s="102" t="s">
        <v>62</v>
      </c>
      <c r="M13" s="80"/>
      <c r="N13" s="80"/>
      <c r="O13" s="78"/>
      <c r="P13" s="74" t="s">
        <v>62</v>
      </c>
      <c r="Q13" s="78"/>
      <c r="R13" s="78"/>
    </row>
    <row r="14" spans="1:18" s="93" customFormat="1" ht="18" customHeight="1" x14ac:dyDescent="0.25">
      <c r="A14" s="89" t="s">
        <v>122</v>
      </c>
      <c r="B14" s="90"/>
      <c r="C14" s="91"/>
      <c r="D14" s="91"/>
      <c r="E14" s="91"/>
      <c r="F14" s="91"/>
      <c r="G14" s="91">
        <f>G6</f>
        <v>1</v>
      </c>
      <c r="H14" s="91">
        <f t="shared" ref="H14:K14" si="3">H6</f>
        <v>1</v>
      </c>
      <c r="I14" s="91">
        <f>I13</f>
        <v>0</v>
      </c>
      <c r="J14" s="91">
        <f>J13</f>
        <v>0</v>
      </c>
      <c r="K14" s="91">
        <f t="shared" si="3"/>
        <v>1</v>
      </c>
      <c r="L14" s="91"/>
      <c r="M14" s="94"/>
      <c r="N14" s="94"/>
      <c r="O14" s="92">
        <f>SUM(O6:O13)</f>
        <v>100296</v>
      </c>
      <c r="P14" s="92"/>
      <c r="Q14" s="92">
        <f t="shared" ref="Q14:R14" si="4">SUM(Q6:Q13)</f>
        <v>50148</v>
      </c>
      <c r="R14" s="92">
        <f t="shared" si="4"/>
        <v>50148</v>
      </c>
    </row>
    <row r="16" spans="1:18" x14ac:dyDescent="0.25">
      <c r="N16" s="136"/>
      <c r="O16" s="115"/>
      <c r="P16" s="115"/>
      <c r="Q16" s="136"/>
      <c r="R16" s="136"/>
    </row>
    <row r="17" spans="14:18" x14ac:dyDescent="0.25">
      <c r="N17" s="136"/>
      <c r="O17" s="136"/>
      <c r="P17" s="136"/>
      <c r="Q17" s="136"/>
      <c r="R17" s="136"/>
    </row>
  </sheetData>
  <mergeCells count="23">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A1:R1"/>
    <mergeCell ref="E2:F2"/>
    <mergeCell ref="N3:N4"/>
    <mergeCell ref="O3:O4"/>
    <mergeCell ref="P3:P4"/>
    <mergeCell ref="Q3:Q4"/>
    <mergeCell ref="G2:L2"/>
  </mergeCells>
  <hyperlinks>
    <hyperlink ref="C2" location="sub_4555" display="#sub_4555"/>
    <hyperlink ref="F3" r:id="rId1" display="http://internet.garant.ru/document/redirect/179222/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4"/>
  <sheetViews>
    <sheetView zoomScale="80" zoomScaleNormal="80" workbookViewId="0">
      <selection activeCell="J14" sqref="J14"/>
    </sheetView>
  </sheetViews>
  <sheetFormatPr defaultColWidth="9.140625" defaultRowHeight="15" x14ac:dyDescent="0.25"/>
  <cols>
    <col min="1" max="1" width="14.4257812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8.28515625" style="3" customWidth="1"/>
    <col min="14" max="14" width="9.140625" style="3" customWidth="1"/>
    <col min="15" max="15" width="13" style="3" customWidth="1"/>
    <col min="16" max="16" width="9.140625" style="3" customWidth="1"/>
    <col min="17" max="17" width="13" style="3" customWidth="1"/>
    <col min="18" max="18" width="13.85546875" style="3" customWidth="1"/>
    <col min="19" max="19" width="9.140625" style="3" bestFit="1" customWidth="1"/>
    <col min="20" max="16384" width="9.140625" style="3"/>
  </cols>
  <sheetData>
    <row r="1" spans="1:18" ht="32.450000000000003" customHeight="1" x14ac:dyDescent="0.2">
      <c r="A1" s="319" t="s">
        <v>434</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42</v>
      </c>
      <c r="N2" s="311"/>
      <c r="O2" s="308" t="s">
        <v>43</v>
      </c>
      <c r="P2" s="311"/>
      <c r="Q2" s="308" t="s">
        <v>44</v>
      </c>
      <c r="R2" s="311"/>
    </row>
    <row r="3" spans="1:18" ht="15" customHeight="1" x14ac:dyDescent="0.2">
      <c r="A3" s="309"/>
      <c r="B3" s="313"/>
      <c r="C3" s="307"/>
      <c r="D3" s="309"/>
      <c r="E3" s="308" t="s">
        <v>45</v>
      </c>
      <c r="F3" s="308" t="s">
        <v>46</v>
      </c>
      <c r="G3" s="308" t="s">
        <v>47</v>
      </c>
      <c r="H3" s="311"/>
      <c r="I3" s="308" t="s">
        <v>48</v>
      </c>
      <c r="J3" s="311"/>
      <c r="K3" s="308" t="s">
        <v>49</v>
      </c>
      <c r="L3" s="308" t="s">
        <v>50</v>
      </c>
      <c r="M3" s="308" t="s">
        <v>51</v>
      </c>
      <c r="N3" s="308" t="s">
        <v>52</v>
      </c>
      <c r="O3" s="308" t="s">
        <v>53</v>
      </c>
      <c r="P3" s="308" t="s">
        <v>54</v>
      </c>
      <c r="Q3" s="308" t="s">
        <v>55</v>
      </c>
      <c r="R3" s="308"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10"/>
      <c r="P4" s="310"/>
      <c r="Q4" s="310"/>
      <c r="R4" s="310"/>
    </row>
    <row r="5" spans="1:18" x14ac:dyDescent="0.2">
      <c r="A5" s="4">
        <v>1</v>
      </c>
      <c r="B5" s="12">
        <v>2</v>
      </c>
      <c r="C5" s="11">
        <v>3</v>
      </c>
      <c r="D5" s="11">
        <v>4</v>
      </c>
      <c r="E5" s="11">
        <v>5</v>
      </c>
      <c r="F5" s="11">
        <v>6</v>
      </c>
      <c r="G5" s="11">
        <v>7</v>
      </c>
      <c r="H5" s="11">
        <v>8</v>
      </c>
      <c r="I5" s="11">
        <v>9</v>
      </c>
      <c r="J5" s="11">
        <v>10</v>
      </c>
      <c r="K5" s="11">
        <v>11</v>
      </c>
      <c r="L5" s="11">
        <v>12</v>
      </c>
      <c r="M5" s="11">
        <v>13</v>
      </c>
      <c r="N5" s="11">
        <v>14</v>
      </c>
      <c r="O5" s="11">
        <v>15</v>
      </c>
      <c r="P5" s="11">
        <v>16</v>
      </c>
      <c r="Q5" s="11">
        <v>17</v>
      </c>
      <c r="R5" s="11">
        <v>18</v>
      </c>
    </row>
    <row r="6" spans="1:18" s="56" customFormat="1" ht="53.45" customHeight="1" x14ac:dyDescent="0.25">
      <c r="A6" s="320" t="s">
        <v>201</v>
      </c>
      <c r="B6" s="98" t="s">
        <v>207</v>
      </c>
      <c r="C6" s="80" t="s">
        <v>59</v>
      </c>
      <c r="D6" s="81" t="s">
        <v>60</v>
      </c>
      <c r="E6" s="81" t="s">
        <v>61</v>
      </c>
      <c r="F6" s="80">
        <v>642</v>
      </c>
      <c r="G6" s="80">
        <v>15</v>
      </c>
      <c r="H6" s="80">
        <v>15</v>
      </c>
      <c r="I6" s="80">
        <v>15</v>
      </c>
      <c r="J6" s="80">
        <v>15</v>
      </c>
      <c r="K6" s="80">
        <v>15</v>
      </c>
      <c r="L6" s="80"/>
      <c r="M6" s="80" t="s">
        <v>62</v>
      </c>
      <c r="N6" s="80" t="s">
        <v>62</v>
      </c>
      <c r="O6" s="78">
        <v>701778</v>
      </c>
      <c r="P6" s="78"/>
      <c r="Q6" s="78">
        <f>R6</f>
        <v>226423.85</v>
      </c>
      <c r="R6" s="78">
        <v>226423.85</v>
      </c>
    </row>
    <row r="7" spans="1:18" s="85" customFormat="1" ht="15.75" x14ac:dyDescent="0.2">
      <c r="A7" s="321"/>
      <c r="B7" s="97" t="s">
        <v>70</v>
      </c>
      <c r="C7" s="102"/>
      <c r="D7" s="102" t="s">
        <v>62</v>
      </c>
      <c r="E7" s="102"/>
      <c r="F7" s="102"/>
      <c r="G7" s="102"/>
      <c r="H7" s="102"/>
      <c r="I7" s="102"/>
      <c r="J7" s="102"/>
      <c r="K7" s="102"/>
      <c r="L7" s="102" t="s">
        <v>62</v>
      </c>
      <c r="M7" s="80"/>
      <c r="N7" s="80"/>
      <c r="O7" s="80"/>
      <c r="P7" s="102"/>
      <c r="Q7" s="80"/>
      <c r="R7" s="80"/>
    </row>
    <row r="8" spans="1:18" s="85" customFormat="1" ht="14.25" x14ac:dyDescent="0.2">
      <c r="A8" s="321"/>
      <c r="B8" s="86" t="s">
        <v>63</v>
      </c>
      <c r="C8" s="102"/>
      <c r="D8" s="102"/>
      <c r="E8" s="102"/>
      <c r="F8" s="102"/>
      <c r="G8" s="102" t="s">
        <v>62</v>
      </c>
      <c r="H8" s="102"/>
      <c r="I8" s="102" t="s">
        <v>62</v>
      </c>
      <c r="J8" s="102"/>
      <c r="K8" s="102"/>
      <c r="L8" s="102" t="s">
        <v>62</v>
      </c>
      <c r="M8" s="102"/>
      <c r="N8" s="102"/>
      <c r="O8" s="102" t="s">
        <v>62</v>
      </c>
      <c r="P8" s="102" t="s">
        <v>62</v>
      </c>
      <c r="Q8" s="102" t="s">
        <v>62</v>
      </c>
      <c r="R8" s="102" t="s">
        <v>62</v>
      </c>
    </row>
    <row r="9" spans="1:18" s="85" customFormat="1" ht="65.45" customHeight="1" x14ac:dyDescent="0.2">
      <c r="A9" s="321"/>
      <c r="B9" s="99" t="s">
        <v>64</v>
      </c>
      <c r="C9" s="102"/>
      <c r="D9" s="102" t="s">
        <v>62</v>
      </c>
      <c r="E9" s="102"/>
      <c r="F9" s="102"/>
      <c r="G9" s="102">
        <f>G6</f>
        <v>15</v>
      </c>
      <c r="H9" s="250">
        <f t="shared" ref="H9:K9" si="0">H6</f>
        <v>15</v>
      </c>
      <c r="I9" s="250">
        <f t="shared" si="0"/>
        <v>15</v>
      </c>
      <c r="J9" s="250">
        <f t="shared" si="0"/>
        <v>15</v>
      </c>
      <c r="K9" s="250">
        <f t="shared" si="0"/>
        <v>15</v>
      </c>
      <c r="L9" s="102" t="s">
        <v>62</v>
      </c>
      <c r="M9" s="80"/>
      <c r="N9" s="80"/>
      <c r="O9" s="80"/>
      <c r="P9" s="102" t="s">
        <v>62</v>
      </c>
      <c r="Q9" s="80"/>
      <c r="R9" s="80"/>
    </row>
    <row r="10" spans="1:18" s="85" customFormat="1" ht="15" customHeight="1" x14ac:dyDescent="0.2">
      <c r="A10" s="321"/>
      <c r="B10" s="86" t="s">
        <v>65</v>
      </c>
      <c r="C10" s="102"/>
      <c r="D10" s="102"/>
      <c r="E10" s="102"/>
      <c r="F10" s="102"/>
      <c r="G10" s="102" t="s">
        <v>62</v>
      </c>
      <c r="H10" s="102"/>
      <c r="I10" s="102" t="s">
        <v>62</v>
      </c>
      <c r="J10" s="102"/>
      <c r="K10" s="102"/>
      <c r="L10" s="102" t="s">
        <v>62</v>
      </c>
      <c r="M10" s="102"/>
      <c r="N10" s="102"/>
      <c r="O10" s="102" t="s">
        <v>62</v>
      </c>
      <c r="P10" s="102" t="s">
        <v>62</v>
      </c>
      <c r="Q10" s="102" t="s">
        <v>62</v>
      </c>
      <c r="R10" s="102" t="s">
        <v>62</v>
      </c>
    </row>
    <row r="11" spans="1:18" s="85" customFormat="1" ht="38.65" customHeight="1" x14ac:dyDescent="0.2">
      <c r="A11" s="321"/>
      <c r="B11" s="99" t="s">
        <v>66</v>
      </c>
      <c r="C11" s="102"/>
      <c r="D11" s="102" t="s">
        <v>62</v>
      </c>
      <c r="E11" s="102"/>
      <c r="F11" s="102"/>
      <c r="G11" s="102">
        <f>G9</f>
        <v>15</v>
      </c>
      <c r="H11" s="250">
        <f t="shared" ref="H11:K11" si="1">H9</f>
        <v>15</v>
      </c>
      <c r="I11" s="250">
        <f t="shared" si="1"/>
        <v>15</v>
      </c>
      <c r="J11" s="250">
        <f t="shared" si="1"/>
        <v>15</v>
      </c>
      <c r="K11" s="250">
        <f t="shared" si="1"/>
        <v>15</v>
      </c>
      <c r="L11" s="102" t="s">
        <v>62</v>
      </c>
      <c r="M11" s="80"/>
      <c r="N11" s="80"/>
      <c r="O11" s="80"/>
      <c r="P11" s="102" t="s">
        <v>62</v>
      </c>
      <c r="Q11" s="80"/>
      <c r="R11" s="80"/>
    </row>
    <row r="12" spans="1:18" s="85" customFormat="1" ht="21" customHeight="1" x14ac:dyDescent="0.2">
      <c r="A12" s="321"/>
      <c r="B12" s="86" t="s">
        <v>71</v>
      </c>
      <c r="C12" s="102"/>
      <c r="D12" s="102"/>
      <c r="E12" s="102"/>
      <c r="F12" s="102"/>
      <c r="G12" s="102" t="s">
        <v>62</v>
      </c>
      <c r="H12" s="102"/>
      <c r="I12" s="102" t="s">
        <v>62</v>
      </c>
      <c r="J12" s="102"/>
      <c r="K12" s="102"/>
      <c r="L12" s="102" t="s">
        <v>62</v>
      </c>
      <c r="M12" s="102"/>
      <c r="N12" s="102"/>
      <c r="O12" s="102" t="s">
        <v>62</v>
      </c>
      <c r="P12" s="102" t="s">
        <v>62</v>
      </c>
      <c r="Q12" s="102" t="s">
        <v>62</v>
      </c>
      <c r="R12" s="102" t="s">
        <v>62</v>
      </c>
    </row>
    <row r="13" spans="1:18" s="85" customFormat="1" ht="21" customHeight="1" x14ac:dyDescent="0.2">
      <c r="A13" s="322"/>
      <c r="B13" s="99" t="s">
        <v>72</v>
      </c>
      <c r="C13" s="102"/>
      <c r="D13" s="102" t="s">
        <v>62</v>
      </c>
      <c r="E13" s="102"/>
      <c r="F13" s="102"/>
      <c r="G13" s="102">
        <f>G6</f>
        <v>15</v>
      </c>
      <c r="H13" s="269">
        <f t="shared" ref="H13:K13" si="2">H6</f>
        <v>15</v>
      </c>
      <c r="I13" s="269">
        <v>0</v>
      </c>
      <c r="J13" s="269">
        <v>0</v>
      </c>
      <c r="K13" s="269">
        <f t="shared" si="2"/>
        <v>15</v>
      </c>
      <c r="L13" s="102" t="s">
        <v>62</v>
      </c>
      <c r="M13" s="80"/>
      <c r="N13" s="80"/>
      <c r="O13" s="80"/>
      <c r="P13" s="102" t="s">
        <v>62</v>
      </c>
      <c r="Q13" s="80"/>
      <c r="R13" s="80"/>
    </row>
    <row r="14" spans="1:18" s="93" customFormat="1" ht="18" customHeight="1" x14ac:dyDescent="0.25">
      <c r="A14" s="89" t="s">
        <v>122</v>
      </c>
      <c r="B14" s="90"/>
      <c r="C14" s="91"/>
      <c r="D14" s="91"/>
      <c r="E14" s="91"/>
      <c r="F14" s="91"/>
      <c r="G14" s="91">
        <f>G6</f>
        <v>15</v>
      </c>
      <c r="H14" s="91">
        <f t="shared" ref="H14:K14" si="3">H6</f>
        <v>15</v>
      </c>
      <c r="I14" s="91">
        <f t="shared" si="3"/>
        <v>15</v>
      </c>
      <c r="J14" s="91">
        <f t="shared" si="3"/>
        <v>15</v>
      </c>
      <c r="K14" s="91">
        <f t="shared" si="3"/>
        <v>15</v>
      </c>
      <c r="L14" s="91"/>
      <c r="M14" s="94"/>
      <c r="N14" s="94"/>
      <c r="O14" s="92">
        <f>SUM(O6:O13)</f>
        <v>701778</v>
      </c>
      <c r="P14" s="92"/>
      <c r="Q14" s="92">
        <f t="shared" ref="Q14:R14" si="4">SUM(Q6:Q13)</f>
        <v>226423.85</v>
      </c>
      <c r="R14" s="92">
        <f t="shared" si="4"/>
        <v>226423.85</v>
      </c>
    </row>
  </sheetData>
  <mergeCells count="23">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A1:R1"/>
    <mergeCell ref="E2:F2"/>
    <mergeCell ref="N3:N4"/>
    <mergeCell ref="O3:O4"/>
    <mergeCell ref="P3:P4"/>
    <mergeCell ref="Q3:Q4"/>
    <mergeCell ref="G2:L2"/>
  </mergeCells>
  <hyperlinks>
    <hyperlink ref="C2" location="sub_4555" display="#sub_4555"/>
    <hyperlink ref="F3" r:id="rId1" display="http://internet.garant.ru/document/redirect/179222/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24"/>
  <sheetViews>
    <sheetView topLeftCell="A10" zoomScale="80" zoomScaleNormal="80" workbookViewId="0">
      <selection activeCell="A6" sqref="A6:A21"/>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8.28515625" style="3" customWidth="1"/>
    <col min="14" max="14" width="9.140625" style="3" customWidth="1"/>
    <col min="15" max="15" width="14.5703125" style="3" customWidth="1"/>
    <col min="16" max="16" width="9.140625" style="3" customWidth="1"/>
    <col min="17" max="17" width="12.85546875" style="3" customWidth="1"/>
    <col min="18" max="18" width="12.7109375" style="3" customWidth="1"/>
    <col min="19" max="19" width="9.140625" style="3" bestFit="1" customWidth="1"/>
    <col min="20" max="16384" width="9.140625" style="3"/>
  </cols>
  <sheetData>
    <row r="1" spans="1:18" ht="39.950000000000003" customHeight="1" x14ac:dyDescent="0.2">
      <c r="A1" s="319" t="s">
        <v>435</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42</v>
      </c>
      <c r="N2" s="311"/>
      <c r="O2" s="308" t="s">
        <v>43</v>
      </c>
      <c r="P2" s="311"/>
      <c r="Q2" s="308" t="s">
        <v>44</v>
      </c>
      <c r="R2" s="311"/>
    </row>
    <row r="3" spans="1:18" ht="15" customHeight="1" x14ac:dyDescent="0.2">
      <c r="A3" s="309"/>
      <c r="B3" s="313"/>
      <c r="C3" s="307"/>
      <c r="D3" s="309"/>
      <c r="E3" s="308" t="s">
        <v>45</v>
      </c>
      <c r="F3" s="308" t="s">
        <v>46</v>
      </c>
      <c r="G3" s="308" t="s">
        <v>47</v>
      </c>
      <c r="H3" s="311"/>
      <c r="I3" s="308" t="s">
        <v>48</v>
      </c>
      <c r="J3" s="311"/>
      <c r="K3" s="308" t="s">
        <v>49</v>
      </c>
      <c r="L3" s="308" t="s">
        <v>50</v>
      </c>
      <c r="M3" s="308" t="s">
        <v>51</v>
      </c>
      <c r="N3" s="308" t="s">
        <v>52</v>
      </c>
      <c r="O3" s="308" t="s">
        <v>53</v>
      </c>
      <c r="P3" s="308" t="s">
        <v>54</v>
      </c>
      <c r="Q3" s="308" t="s">
        <v>55</v>
      </c>
      <c r="R3" s="308"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10"/>
      <c r="P4" s="310"/>
      <c r="Q4" s="310"/>
      <c r="R4" s="310"/>
    </row>
    <row r="5" spans="1:18" x14ac:dyDescent="0.2">
      <c r="A5" s="4">
        <v>1</v>
      </c>
      <c r="B5" s="12">
        <v>2</v>
      </c>
      <c r="C5" s="11">
        <v>3</v>
      </c>
      <c r="D5" s="11">
        <v>4</v>
      </c>
      <c r="E5" s="11">
        <v>5</v>
      </c>
      <c r="F5" s="11">
        <v>6</v>
      </c>
      <c r="G5" s="11">
        <v>7</v>
      </c>
      <c r="H5" s="11">
        <v>8</v>
      </c>
      <c r="I5" s="11">
        <v>9</v>
      </c>
      <c r="J5" s="11">
        <v>10</v>
      </c>
      <c r="K5" s="11">
        <v>11</v>
      </c>
      <c r="L5" s="11">
        <v>12</v>
      </c>
      <c r="M5" s="11">
        <v>13</v>
      </c>
      <c r="N5" s="11">
        <v>14</v>
      </c>
      <c r="O5" s="11">
        <v>15</v>
      </c>
      <c r="P5" s="11">
        <v>16</v>
      </c>
      <c r="Q5" s="11">
        <v>17</v>
      </c>
      <c r="R5" s="11">
        <v>18</v>
      </c>
    </row>
    <row r="6" spans="1:18" s="5" customFormat="1" ht="57.95" customHeight="1" x14ac:dyDescent="0.25">
      <c r="A6" s="315" t="s">
        <v>201</v>
      </c>
      <c r="B6" s="10" t="s">
        <v>208</v>
      </c>
      <c r="C6" s="6" t="s">
        <v>59</v>
      </c>
      <c r="D6" s="7" t="s">
        <v>60</v>
      </c>
      <c r="E6" s="7" t="s">
        <v>61</v>
      </c>
      <c r="F6" s="6">
        <v>642</v>
      </c>
      <c r="G6" s="6">
        <v>270</v>
      </c>
      <c r="H6" s="6">
        <v>270</v>
      </c>
      <c r="I6" s="6">
        <v>270</v>
      </c>
      <c r="J6" s="6">
        <v>270</v>
      </c>
      <c r="K6" s="6">
        <v>270</v>
      </c>
      <c r="L6" s="6"/>
      <c r="M6" s="6" t="s">
        <v>62</v>
      </c>
      <c r="N6" s="6" t="s">
        <v>62</v>
      </c>
      <c r="O6" s="78">
        <v>296353</v>
      </c>
      <c r="P6" s="78"/>
      <c r="Q6" s="78">
        <f>R6</f>
        <v>131662.54</v>
      </c>
      <c r="R6" s="78">
        <v>131662.54</v>
      </c>
    </row>
    <row r="7" spans="1:18" ht="15.75" x14ac:dyDescent="0.2">
      <c r="A7" s="316"/>
      <c r="B7" s="15" t="s">
        <v>70</v>
      </c>
      <c r="C7" s="100"/>
      <c r="D7" s="100" t="s">
        <v>62</v>
      </c>
      <c r="E7" s="100"/>
      <c r="F7" s="100"/>
      <c r="G7" s="100"/>
      <c r="H7" s="100"/>
      <c r="I7" s="100"/>
      <c r="J7" s="100"/>
      <c r="K7" s="100"/>
      <c r="L7" s="100" t="s">
        <v>62</v>
      </c>
      <c r="M7" s="6"/>
      <c r="N7" s="6"/>
      <c r="O7" s="78"/>
      <c r="P7" s="74"/>
      <c r="Q7" s="78"/>
      <c r="R7" s="78"/>
    </row>
    <row r="8" spans="1:18" ht="14.25" x14ac:dyDescent="0.2">
      <c r="A8" s="316"/>
      <c r="B8" s="8" t="s">
        <v>63</v>
      </c>
      <c r="C8" s="100"/>
      <c r="D8" s="100"/>
      <c r="E8" s="100"/>
      <c r="F8" s="100"/>
      <c r="G8" s="100" t="s">
        <v>62</v>
      </c>
      <c r="H8" s="100"/>
      <c r="I8" s="100" t="s">
        <v>62</v>
      </c>
      <c r="J8" s="100"/>
      <c r="K8" s="100"/>
      <c r="L8" s="100" t="s">
        <v>62</v>
      </c>
      <c r="M8" s="100"/>
      <c r="N8" s="100"/>
      <c r="O8" s="74" t="s">
        <v>62</v>
      </c>
      <c r="P8" s="74" t="s">
        <v>62</v>
      </c>
      <c r="Q8" s="74" t="s">
        <v>62</v>
      </c>
      <c r="R8" s="74" t="s">
        <v>62</v>
      </c>
    </row>
    <row r="9" spans="1:18" ht="65.45" customHeight="1" x14ac:dyDescent="0.2">
      <c r="A9" s="316"/>
      <c r="B9" s="9" t="s">
        <v>64</v>
      </c>
      <c r="C9" s="100"/>
      <c r="D9" s="100" t="s">
        <v>62</v>
      </c>
      <c r="E9" s="100"/>
      <c r="F9" s="100"/>
      <c r="G9" s="100">
        <f>G6</f>
        <v>270</v>
      </c>
      <c r="H9" s="249">
        <f t="shared" ref="H9:K9" si="0">H6</f>
        <v>270</v>
      </c>
      <c r="I9" s="249">
        <f t="shared" si="0"/>
        <v>270</v>
      </c>
      <c r="J9" s="249">
        <f t="shared" si="0"/>
        <v>270</v>
      </c>
      <c r="K9" s="249">
        <f t="shared" si="0"/>
        <v>270</v>
      </c>
      <c r="L9" s="100" t="s">
        <v>62</v>
      </c>
      <c r="M9" s="6"/>
      <c r="N9" s="6"/>
      <c r="O9" s="78"/>
      <c r="P9" s="74" t="s">
        <v>62</v>
      </c>
      <c r="Q9" s="78"/>
      <c r="R9" s="78"/>
    </row>
    <row r="10" spans="1:18" ht="15" customHeight="1" x14ac:dyDescent="0.2">
      <c r="A10" s="316"/>
      <c r="B10" s="8" t="s">
        <v>65</v>
      </c>
      <c r="C10" s="100"/>
      <c r="D10" s="100"/>
      <c r="E10" s="100"/>
      <c r="F10" s="100"/>
      <c r="G10" s="100" t="s">
        <v>62</v>
      </c>
      <c r="H10" s="100"/>
      <c r="I10" s="100" t="s">
        <v>62</v>
      </c>
      <c r="J10" s="100"/>
      <c r="K10" s="100"/>
      <c r="L10" s="100" t="s">
        <v>62</v>
      </c>
      <c r="M10" s="100"/>
      <c r="N10" s="100"/>
      <c r="O10" s="74" t="s">
        <v>62</v>
      </c>
      <c r="P10" s="74" t="s">
        <v>62</v>
      </c>
      <c r="Q10" s="74" t="s">
        <v>62</v>
      </c>
      <c r="R10" s="74" t="s">
        <v>62</v>
      </c>
    </row>
    <row r="11" spans="1:18" ht="38.65" customHeight="1" x14ac:dyDescent="0.2">
      <c r="A11" s="316"/>
      <c r="B11" s="9" t="s">
        <v>66</v>
      </c>
      <c r="C11" s="100"/>
      <c r="D11" s="100" t="s">
        <v>62</v>
      </c>
      <c r="E11" s="100"/>
      <c r="F11" s="100"/>
      <c r="G11" s="100">
        <f>G6</f>
        <v>270</v>
      </c>
      <c r="H11" s="249">
        <f t="shared" ref="H11:K11" si="1">H6</f>
        <v>270</v>
      </c>
      <c r="I11" s="249">
        <f t="shared" si="1"/>
        <v>270</v>
      </c>
      <c r="J11" s="249">
        <f t="shared" si="1"/>
        <v>270</v>
      </c>
      <c r="K11" s="249">
        <f t="shared" si="1"/>
        <v>270</v>
      </c>
      <c r="L11" s="100" t="s">
        <v>62</v>
      </c>
      <c r="M11" s="6"/>
      <c r="N11" s="6"/>
      <c r="O11" s="78"/>
      <c r="P11" s="74" t="s">
        <v>62</v>
      </c>
      <c r="Q11" s="78"/>
      <c r="R11" s="78"/>
    </row>
    <row r="12" spans="1:18" ht="21" customHeight="1" x14ac:dyDescent="0.2">
      <c r="A12" s="316"/>
      <c r="B12" s="8" t="s">
        <v>71</v>
      </c>
      <c r="C12" s="100"/>
      <c r="D12" s="100"/>
      <c r="E12" s="100"/>
      <c r="F12" s="100"/>
      <c r="G12" s="100" t="s">
        <v>62</v>
      </c>
      <c r="H12" s="100"/>
      <c r="I12" s="100" t="s">
        <v>62</v>
      </c>
      <c r="J12" s="100"/>
      <c r="K12" s="100"/>
      <c r="L12" s="100" t="s">
        <v>62</v>
      </c>
      <c r="M12" s="100"/>
      <c r="N12" s="100"/>
      <c r="O12" s="74" t="s">
        <v>62</v>
      </c>
      <c r="P12" s="74" t="s">
        <v>62</v>
      </c>
      <c r="Q12" s="74" t="s">
        <v>62</v>
      </c>
      <c r="R12" s="74" t="s">
        <v>62</v>
      </c>
    </row>
    <row r="13" spans="1:18" ht="21" customHeight="1" x14ac:dyDescent="0.2">
      <c r="A13" s="317"/>
      <c r="B13" s="9" t="s">
        <v>72</v>
      </c>
      <c r="C13" s="100"/>
      <c r="D13" s="100" t="s">
        <v>62</v>
      </c>
      <c r="E13" s="100"/>
      <c r="F13" s="100"/>
      <c r="G13" s="100">
        <f>G6</f>
        <v>270</v>
      </c>
      <c r="H13" s="268">
        <f t="shared" ref="H13:K13" si="2">H6</f>
        <v>270</v>
      </c>
      <c r="I13" s="268">
        <f t="shared" si="2"/>
        <v>270</v>
      </c>
      <c r="J13" s="268">
        <f t="shared" si="2"/>
        <v>270</v>
      </c>
      <c r="K13" s="268">
        <f t="shared" si="2"/>
        <v>270</v>
      </c>
      <c r="L13" s="100" t="s">
        <v>62</v>
      </c>
      <c r="M13" s="6"/>
      <c r="N13" s="6"/>
      <c r="O13" s="78"/>
      <c r="P13" s="74" t="s">
        <v>62</v>
      </c>
      <c r="Q13" s="78"/>
      <c r="R13" s="78"/>
    </row>
    <row r="14" spans="1:18" s="5" customFormat="1" ht="56.45" customHeight="1" x14ac:dyDescent="0.25">
      <c r="A14" s="315" t="s">
        <v>202</v>
      </c>
      <c r="B14" s="10" t="s">
        <v>208</v>
      </c>
      <c r="C14" s="6" t="s">
        <v>59</v>
      </c>
      <c r="D14" s="7" t="s">
        <v>60</v>
      </c>
      <c r="E14" s="7" t="s">
        <v>61</v>
      </c>
      <c r="F14" s="6">
        <v>642</v>
      </c>
      <c r="G14" s="6">
        <v>135</v>
      </c>
      <c r="H14" s="6">
        <v>135</v>
      </c>
      <c r="I14" s="6">
        <v>135</v>
      </c>
      <c r="J14" s="6">
        <v>135</v>
      </c>
      <c r="K14" s="6">
        <v>135</v>
      </c>
      <c r="L14" s="6"/>
      <c r="M14" s="6" t="s">
        <v>62</v>
      </c>
      <c r="N14" s="6" t="s">
        <v>62</v>
      </c>
      <c r="O14" s="78">
        <v>148176</v>
      </c>
      <c r="P14" s="78"/>
      <c r="Q14" s="78">
        <f>R14</f>
        <v>75578.759999999995</v>
      </c>
      <c r="R14" s="78">
        <v>75578.759999999995</v>
      </c>
    </row>
    <row r="15" spans="1:18" ht="15.75" x14ac:dyDescent="0.2">
      <c r="A15" s="316"/>
      <c r="B15" s="15" t="s">
        <v>70</v>
      </c>
      <c r="C15" s="100"/>
      <c r="D15" s="100" t="s">
        <v>62</v>
      </c>
      <c r="E15" s="100"/>
      <c r="F15" s="100"/>
      <c r="G15" s="100"/>
      <c r="H15" s="100"/>
      <c r="I15" s="100"/>
      <c r="J15" s="100"/>
      <c r="K15" s="100"/>
      <c r="L15" s="100" t="s">
        <v>62</v>
      </c>
      <c r="M15" s="6"/>
      <c r="N15" s="6"/>
      <c r="O15" s="78"/>
      <c r="P15" s="74"/>
      <c r="Q15" s="78"/>
      <c r="R15" s="78"/>
    </row>
    <row r="16" spans="1:18" ht="14.25" x14ac:dyDescent="0.2">
      <c r="A16" s="316"/>
      <c r="B16" s="8" t="s">
        <v>63</v>
      </c>
      <c r="C16" s="100"/>
      <c r="D16" s="100"/>
      <c r="E16" s="100"/>
      <c r="F16" s="100"/>
      <c r="G16" s="100" t="s">
        <v>62</v>
      </c>
      <c r="H16" s="100"/>
      <c r="I16" s="100" t="s">
        <v>62</v>
      </c>
      <c r="J16" s="100"/>
      <c r="K16" s="100"/>
      <c r="L16" s="100" t="s">
        <v>62</v>
      </c>
      <c r="M16" s="100"/>
      <c r="N16" s="100"/>
      <c r="O16" s="74" t="s">
        <v>62</v>
      </c>
      <c r="P16" s="74" t="s">
        <v>62</v>
      </c>
      <c r="Q16" s="74" t="s">
        <v>62</v>
      </c>
      <c r="R16" s="74" t="s">
        <v>62</v>
      </c>
    </row>
    <row r="17" spans="1:18" ht="65.45" customHeight="1" x14ac:dyDescent="0.2">
      <c r="A17" s="316"/>
      <c r="B17" s="9" t="s">
        <v>64</v>
      </c>
      <c r="C17" s="100"/>
      <c r="D17" s="100" t="s">
        <v>62</v>
      </c>
      <c r="E17" s="100"/>
      <c r="F17" s="100"/>
      <c r="G17" s="100">
        <f>G14</f>
        <v>135</v>
      </c>
      <c r="H17" s="249">
        <f t="shared" ref="H17:K17" si="3">H14</f>
        <v>135</v>
      </c>
      <c r="I17" s="249">
        <f t="shared" si="3"/>
        <v>135</v>
      </c>
      <c r="J17" s="249">
        <f t="shared" si="3"/>
        <v>135</v>
      </c>
      <c r="K17" s="249">
        <f t="shared" si="3"/>
        <v>135</v>
      </c>
      <c r="L17" s="100" t="s">
        <v>62</v>
      </c>
      <c r="M17" s="6"/>
      <c r="N17" s="6"/>
      <c r="O17" s="78"/>
      <c r="P17" s="74" t="s">
        <v>62</v>
      </c>
      <c r="Q17" s="78"/>
      <c r="R17" s="78"/>
    </row>
    <row r="18" spans="1:18" ht="15" customHeight="1" x14ac:dyDescent="0.2">
      <c r="A18" s="316"/>
      <c r="B18" s="8" t="s">
        <v>65</v>
      </c>
      <c r="C18" s="100"/>
      <c r="D18" s="100"/>
      <c r="E18" s="100"/>
      <c r="F18" s="100"/>
      <c r="G18" s="100" t="s">
        <v>62</v>
      </c>
      <c r="H18" s="100"/>
      <c r="I18" s="100" t="s">
        <v>62</v>
      </c>
      <c r="J18" s="100"/>
      <c r="K18" s="100"/>
      <c r="L18" s="100" t="s">
        <v>62</v>
      </c>
      <c r="M18" s="100"/>
      <c r="N18" s="100"/>
      <c r="O18" s="74" t="s">
        <v>62</v>
      </c>
      <c r="P18" s="74" t="s">
        <v>62</v>
      </c>
      <c r="Q18" s="74" t="s">
        <v>62</v>
      </c>
      <c r="R18" s="74" t="s">
        <v>62</v>
      </c>
    </row>
    <row r="19" spans="1:18" ht="38.65" customHeight="1" x14ac:dyDescent="0.2">
      <c r="A19" s="316"/>
      <c r="B19" s="9" t="s">
        <v>66</v>
      </c>
      <c r="C19" s="100"/>
      <c r="D19" s="100" t="s">
        <v>62</v>
      </c>
      <c r="E19" s="100"/>
      <c r="F19" s="100"/>
      <c r="G19" s="100">
        <f>G14</f>
        <v>135</v>
      </c>
      <c r="H19" s="268">
        <f t="shared" ref="H19:K19" si="4">H14</f>
        <v>135</v>
      </c>
      <c r="I19" s="268">
        <f t="shared" si="4"/>
        <v>135</v>
      </c>
      <c r="J19" s="268">
        <f t="shared" si="4"/>
        <v>135</v>
      </c>
      <c r="K19" s="268">
        <f t="shared" si="4"/>
        <v>135</v>
      </c>
      <c r="L19" s="100" t="s">
        <v>62</v>
      </c>
      <c r="M19" s="6"/>
      <c r="N19" s="6"/>
      <c r="O19" s="78"/>
      <c r="P19" s="74" t="s">
        <v>62</v>
      </c>
      <c r="Q19" s="78"/>
      <c r="R19" s="78"/>
    </row>
    <row r="20" spans="1:18" ht="21" customHeight="1" x14ac:dyDescent="0.2">
      <c r="A20" s="316"/>
      <c r="B20" s="8" t="s">
        <v>71</v>
      </c>
      <c r="C20" s="100"/>
      <c r="D20" s="100"/>
      <c r="E20" s="100"/>
      <c r="F20" s="100"/>
      <c r="G20" s="100" t="s">
        <v>62</v>
      </c>
      <c r="H20" s="100"/>
      <c r="I20" s="100" t="s">
        <v>62</v>
      </c>
      <c r="J20" s="100"/>
      <c r="K20" s="100"/>
      <c r="L20" s="100" t="s">
        <v>62</v>
      </c>
      <c r="M20" s="100"/>
      <c r="N20" s="100"/>
      <c r="O20" s="74" t="s">
        <v>62</v>
      </c>
      <c r="P20" s="74" t="s">
        <v>62</v>
      </c>
      <c r="Q20" s="74" t="s">
        <v>62</v>
      </c>
      <c r="R20" s="74" t="s">
        <v>62</v>
      </c>
    </row>
    <row r="21" spans="1:18" ht="21" customHeight="1" x14ac:dyDescent="0.2">
      <c r="A21" s="317"/>
      <c r="B21" s="9" t="s">
        <v>72</v>
      </c>
      <c r="C21" s="100"/>
      <c r="D21" s="100" t="s">
        <v>62</v>
      </c>
      <c r="E21" s="100"/>
      <c r="F21" s="100"/>
      <c r="G21" s="100">
        <f>G14</f>
        <v>135</v>
      </c>
      <c r="H21" s="268">
        <f t="shared" ref="H21:K21" si="5">H14</f>
        <v>135</v>
      </c>
      <c r="I21" s="268">
        <f t="shared" si="5"/>
        <v>135</v>
      </c>
      <c r="J21" s="268">
        <f t="shared" si="5"/>
        <v>135</v>
      </c>
      <c r="K21" s="268">
        <f t="shared" si="5"/>
        <v>135</v>
      </c>
      <c r="L21" s="100" t="s">
        <v>62</v>
      </c>
      <c r="M21" s="6"/>
      <c r="N21" s="6"/>
      <c r="O21" s="78"/>
      <c r="P21" s="74" t="s">
        <v>62</v>
      </c>
      <c r="Q21" s="78"/>
      <c r="R21" s="78"/>
    </row>
    <row r="22" spans="1:18" s="93" customFormat="1" ht="18" customHeight="1" x14ac:dyDescent="0.25">
      <c r="A22" s="89" t="s">
        <v>122</v>
      </c>
      <c r="B22" s="90"/>
      <c r="C22" s="91"/>
      <c r="D22" s="91"/>
      <c r="E22" s="91"/>
      <c r="F22" s="91"/>
      <c r="G22" s="91">
        <f>G6+G14</f>
        <v>405</v>
      </c>
      <c r="H22" s="91">
        <f t="shared" ref="H22:K22" si="6">H6+H14</f>
        <v>405</v>
      </c>
      <c r="I22" s="91">
        <f t="shared" si="6"/>
        <v>405</v>
      </c>
      <c r="J22" s="91">
        <f t="shared" si="6"/>
        <v>405</v>
      </c>
      <c r="K22" s="91">
        <f t="shared" si="6"/>
        <v>405</v>
      </c>
      <c r="L22" s="91"/>
      <c r="M22" s="94"/>
      <c r="N22" s="94"/>
      <c r="O22" s="92">
        <f>SUM(O6:O21)</f>
        <v>444529</v>
      </c>
      <c r="P22" s="92"/>
      <c r="Q22" s="92">
        <f t="shared" ref="Q22:R22" si="7">SUM(Q6:Q21)</f>
        <v>207241.3</v>
      </c>
      <c r="R22" s="92">
        <f t="shared" si="7"/>
        <v>207241.3</v>
      </c>
    </row>
    <row r="23" spans="1:18" x14ac:dyDescent="0.25">
      <c r="O23" s="138"/>
      <c r="P23" s="138"/>
      <c r="Q23" s="138"/>
      <c r="R23" s="138"/>
    </row>
    <row r="24" spans="1:18" x14ac:dyDescent="0.25">
      <c r="O24" s="138"/>
      <c r="P24" s="138"/>
      <c r="Q24" s="138"/>
      <c r="R24" s="138"/>
    </row>
  </sheetData>
  <mergeCells count="24">
    <mergeCell ref="A14:A21"/>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A1:R1"/>
    <mergeCell ref="R3:R4"/>
    <mergeCell ref="E2:F2"/>
    <mergeCell ref="N3:N4"/>
    <mergeCell ref="O3:O4"/>
    <mergeCell ref="P3:P4"/>
    <mergeCell ref="Q3:Q4"/>
    <mergeCell ref="G2:L2"/>
  </mergeCells>
  <hyperlinks>
    <hyperlink ref="C2" location="sub_4555" display="#sub_4555"/>
    <hyperlink ref="F3" r:id="rId1" display="http://internet.garant.ru/document/redirect/179222/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38"/>
  <sheetViews>
    <sheetView topLeftCell="A15" zoomScale="80" zoomScaleNormal="80" workbookViewId="0">
      <selection activeCell="A6" sqref="A6:A37"/>
    </sheetView>
  </sheetViews>
  <sheetFormatPr defaultColWidth="9.140625" defaultRowHeight="15" x14ac:dyDescent="0.25"/>
  <cols>
    <col min="1" max="1" width="16.71093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8.28515625" style="3" customWidth="1"/>
    <col min="14" max="14" width="9.140625" style="3" customWidth="1"/>
    <col min="15" max="15" width="14.5703125" style="3" customWidth="1"/>
    <col min="16" max="16" width="10.140625" style="3" customWidth="1"/>
    <col min="17" max="17" width="15.85546875" style="3" customWidth="1"/>
    <col min="18" max="18" width="17.140625" style="3" customWidth="1"/>
    <col min="19" max="19" width="9.140625" style="3" bestFit="1" customWidth="1"/>
    <col min="20" max="16384" width="9.140625" style="3"/>
  </cols>
  <sheetData>
    <row r="1" spans="1:18" ht="38.450000000000003" customHeight="1" x14ac:dyDescent="0.2">
      <c r="A1" s="319" t="s">
        <v>436</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42</v>
      </c>
      <c r="N2" s="311"/>
      <c r="O2" s="308" t="s">
        <v>43</v>
      </c>
      <c r="P2" s="311"/>
      <c r="Q2" s="308" t="s">
        <v>44</v>
      </c>
      <c r="R2" s="311"/>
    </row>
    <row r="3" spans="1:18" ht="15" customHeight="1" x14ac:dyDescent="0.2">
      <c r="A3" s="309"/>
      <c r="B3" s="313"/>
      <c r="C3" s="307"/>
      <c r="D3" s="309"/>
      <c r="E3" s="308" t="s">
        <v>45</v>
      </c>
      <c r="F3" s="308" t="s">
        <v>46</v>
      </c>
      <c r="G3" s="308" t="s">
        <v>47</v>
      </c>
      <c r="H3" s="311"/>
      <c r="I3" s="308" t="s">
        <v>48</v>
      </c>
      <c r="J3" s="311"/>
      <c r="K3" s="308" t="s">
        <v>49</v>
      </c>
      <c r="L3" s="308" t="s">
        <v>50</v>
      </c>
      <c r="M3" s="308" t="s">
        <v>51</v>
      </c>
      <c r="N3" s="308" t="s">
        <v>52</v>
      </c>
      <c r="O3" s="308" t="s">
        <v>53</v>
      </c>
      <c r="P3" s="308" t="s">
        <v>54</v>
      </c>
      <c r="Q3" s="308" t="s">
        <v>55</v>
      </c>
      <c r="R3" s="308"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10"/>
      <c r="P4" s="310"/>
      <c r="Q4" s="310"/>
      <c r="R4" s="310"/>
    </row>
    <row r="5" spans="1:18" x14ac:dyDescent="0.2">
      <c r="A5" s="4">
        <v>1</v>
      </c>
      <c r="B5" s="12">
        <v>2</v>
      </c>
      <c r="C5" s="11">
        <v>3</v>
      </c>
      <c r="D5" s="11">
        <v>4</v>
      </c>
      <c r="E5" s="11">
        <v>5</v>
      </c>
      <c r="F5" s="11">
        <v>6</v>
      </c>
      <c r="G5" s="11">
        <v>7</v>
      </c>
      <c r="H5" s="11">
        <v>8</v>
      </c>
      <c r="I5" s="11">
        <v>9</v>
      </c>
      <c r="J5" s="11">
        <v>10</v>
      </c>
      <c r="K5" s="11">
        <v>11</v>
      </c>
      <c r="L5" s="11">
        <v>12</v>
      </c>
      <c r="M5" s="11">
        <v>13</v>
      </c>
      <c r="N5" s="11">
        <v>14</v>
      </c>
      <c r="O5" s="11">
        <v>15</v>
      </c>
      <c r="P5" s="11">
        <v>16</v>
      </c>
      <c r="Q5" s="11">
        <v>17</v>
      </c>
      <c r="R5" s="11">
        <v>18</v>
      </c>
    </row>
    <row r="6" spans="1:18" s="56" customFormat="1" ht="52.5" customHeight="1" x14ac:dyDescent="0.25">
      <c r="A6" s="320" t="s">
        <v>202</v>
      </c>
      <c r="B6" s="98" t="s">
        <v>209</v>
      </c>
      <c r="C6" s="80" t="s">
        <v>59</v>
      </c>
      <c r="D6" s="81" t="s">
        <v>60</v>
      </c>
      <c r="E6" s="81" t="s">
        <v>61</v>
      </c>
      <c r="F6" s="80">
        <v>642</v>
      </c>
      <c r="G6" s="80">
        <v>13</v>
      </c>
      <c r="H6" s="80">
        <v>13</v>
      </c>
      <c r="I6" s="80">
        <f>G6</f>
        <v>13</v>
      </c>
      <c r="J6" s="80">
        <f>G6</f>
        <v>13</v>
      </c>
      <c r="K6" s="80">
        <v>13</v>
      </c>
      <c r="L6" s="80"/>
      <c r="M6" s="80" t="s">
        <v>62</v>
      </c>
      <c r="N6" s="80" t="s">
        <v>62</v>
      </c>
      <c r="O6" s="78">
        <v>1867537.4</v>
      </c>
      <c r="P6" s="78"/>
      <c r="Q6" s="78">
        <v>1124310.3600000001</v>
      </c>
      <c r="R6" s="78">
        <v>880516.36</v>
      </c>
    </row>
    <row r="7" spans="1:18" s="85" customFormat="1" ht="15.75" x14ac:dyDescent="0.2">
      <c r="A7" s="321"/>
      <c r="B7" s="97" t="s">
        <v>70</v>
      </c>
      <c r="C7" s="102"/>
      <c r="D7" s="102" t="s">
        <v>62</v>
      </c>
      <c r="E7" s="102"/>
      <c r="F7" s="102"/>
      <c r="G7" s="102"/>
      <c r="H7" s="102"/>
      <c r="I7" s="102"/>
      <c r="J7" s="102"/>
      <c r="K7" s="102"/>
      <c r="L7" s="102" t="s">
        <v>62</v>
      </c>
      <c r="M7" s="80"/>
      <c r="N7" s="80"/>
      <c r="O7" s="80"/>
      <c r="P7" s="102"/>
      <c r="Q7" s="80"/>
      <c r="R7" s="80"/>
    </row>
    <row r="8" spans="1:18" s="85" customFormat="1" ht="14.25" x14ac:dyDescent="0.2">
      <c r="A8" s="321"/>
      <c r="B8" s="86" t="s">
        <v>63</v>
      </c>
      <c r="C8" s="102"/>
      <c r="D8" s="102"/>
      <c r="E8" s="102"/>
      <c r="F8" s="102"/>
      <c r="G8" s="102" t="s">
        <v>62</v>
      </c>
      <c r="H8" s="102"/>
      <c r="I8" s="102" t="s">
        <v>62</v>
      </c>
      <c r="J8" s="102"/>
      <c r="K8" s="102"/>
      <c r="L8" s="102" t="s">
        <v>62</v>
      </c>
      <c r="M8" s="102"/>
      <c r="N8" s="102"/>
      <c r="O8" s="102" t="s">
        <v>62</v>
      </c>
      <c r="P8" s="102" t="s">
        <v>62</v>
      </c>
      <c r="Q8" s="102" t="s">
        <v>62</v>
      </c>
      <c r="R8" s="102" t="s">
        <v>62</v>
      </c>
    </row>
    <row r="9" spans="1:18" s="85" customFormat="1" ht="65.45" customHeight="1" x14ac:dyDescent="0.2">
      <c r="A9" s="321"/>
      <c r="B9" s="99" t="s">
        <v>64</v>
      </c>
      <c r="C9" s="102"/>
      <c r="D9" s="102" t="s">
        <v>62</v>
      </c>
      <c r="E9" s="102"/>
      <c r="F9" s="102"/>
      <c r="G9" s="102">
        <f>G6</f>
        <v>13</v>
      </c>
      <c r="H9" s="250">
        <f t="shared" ref="H9:K9" si="0">H6</f>
        <v>13</v>
      </c>
      <c r="I9" s="250">
        <f t="shared" si="0"/>
        <v>13</v>
      </c>
      <c r="J9" s="250">
        <f t="shared" si="0"/>
        <v>13</v>
      </c>
      <c r="K9" s="250">
        <f t="shared" si="0"/>
        <v>13</v>
      </c>
      <c r="L9" s="102" t="s">
        <v>62</v>
      </c>
      <c r="M9" s="80"/>
      <c r="N9" s="80"/>
      <c r="O9" s="80"/>
      <c r="P9" s="102" t="s">
        <v>62</v>
      </c>
      <c r="Q9" s="80"/>
      <c r="R9" s="80"/>
    </row>
    <row r="10" spans="1:18" s="85" customFormat="1" ht="15" customHeight="1" x14ac:dyDescent="0.2">
      <c r="A10" s="321"/>
      <c r="B10" s="86" t="s">
        <v>65</v>
      </c>
      <c r="C10" s="102"/>
      <c r="D10" s="102"/>
      <c r="E10" s="102"/>
      <c r="F10" s="102"/>
      <c r="G10" s="102" t="s">
        <v>62</v>
      </c>
      <c r="H10" s="102"/>
      <c r="I10" s="102" t="s">
        <v>62</v>
      </c>
      <c r="J10" s="102"/>
      <c r="K10" s="102"/>
      <c r="L10" s="102" t="s">
        <v>62</v>
      </c>
      <c r="M10" s="102"/>
      <c r="N10" s="102"/>
      <c r="O10" s="102" t="s">
        <v>62</v>
      </c>
      <c r="P10" s="102" t="s">
        <v>62</v>
      </c>
      <c r="Q10" s="102" t="s">
        <v>62</v>
      </c>
      <c r="R10" s="102" t="s">
        <v>62</v>
      </c>
    </row>
    <row r="11" spans="1:18" s="85" customFormat="1" ht="38.65" customHeight="1" x14ac:dyDescent="0.2">
      <c r="A11" s="321"/>
      <c r="B11" s="99" t="s">
        <v>66</v>
      </c>
      <c r="C11" s="102"/>
      <c r="D11" s="102" t="s">
        <v>62</v>
      </c>
      <c r="E11" s="102"/>
      <c r="F11" s="102"/>
      <c r="G11" s="102">
        <f>G6</f>
        <v>13</v>
      </c>
      <c r="H11" s="250">
        <f t="shared" ref="H11:K11" si="1">H6</f>
        <v>13</v>
      </c>
      <c r="I11" s="250">
        <f t="shared" si="1"/>
        <v>13</v>
      </c>
      <c r="J11" s="250">
        <f t="shared" si="1"/>
        <v>13</v>
      </c>
      <c r="K11" s="250">
        <f t="shared" si="1"/>
        <v>13</v>
      </c>
      <c r="L11" s="102" t="s">
        <v>62</v>
      </c>
      <c r="M11" s="80"/>
      <c r="N11" s="80"/>
      <c r="O11" s="80"/>
      <c r="P11" s="102" t="s">
        <v>62</v>
      </c>
      <c r="Q11" s="80"/>
      <c r="R11" s="80"/>
    </row>
    <row r="12" spans="1:18" s="85" customFormat="1" ht="21" customHeight="1" x14ac:dyDescent="0.2">
      <c r="A12" s="321"/>
      <c r="B12" s="86" t="s">
        <v>71</v>
      </c>
      <c r="C12" s="102"/>
      <c r="D12" s="102"/>
      <c r="E12" s="102"/>
      <c r="F12" s="102"/>
      <c r="G12" s="102" t="s">
        <v>62</v>
      </c>
      <c r="H12" s="102"/>
      <c r="I12" s="102" t="s">
        <v>62</v>
      </c>
      <c r="J12" s="102"/>
      <c r="K12" s="102"/>
      <c r="L12" s="102" t="s">
        <v>62</v>
      </c>
      <c r="M12" s="102"/>
      <c r="N12" s="102"/>
      <c r="O12" s="102" t="s">
        <v>62</v>
      </c>
      <c r="P12" s="102" t="s">
        <v>62</v>
      </c>
      <c r="Q12" s="102" t="s">
        <v>62</v>
      </c>
      <c r="R12" s="102" t="s">
        <v>62</v>
      </c>
    </row>
    <row r="13" spans="1:18" s="85" customFormat="1" ht="21" customHeight="1" x14ac:dyDescent="0.2">
      <c r="A13" s="322"/>
      <c r="B13" s="99" t="s">
        <v>72</v>
      </c>
      <c r="C13" s="102"/>
      <c r="D13" s="102" t="s">
        <v>62</v>
      </c>
      <c r="E13" s="102"/>
      <c r="F13" s="102"/>
      <c r="G13" s="102"/>
      <c r="H13" s="102"/>
      <c r="I13" s="102"/>
      <c r="J13" s="102"/>
      <c r="K13" s="102"/>
      <c r="L13" s="102" t="s">
        <v>62</v>
      </c>
      <c r="M13" s="80"/>
      <c r="N13" s="80"/>
      <c r="O13" s="80"/>
      <c r="P13" s="102" t="s">
        <v>62</v>
      </c>
      <c r="Q13" s="80"/>
      <c r="R13" s="80"/>
    </row>
    <row r="14" spans="1:18" s="56" customFormat="1" ht="48.95" customHeight="1" x14ac:dyDescent="0.25">
      <c r="A14" s="320" t="s">
        <v>200</v>
      </c>
      <c r="B14" s="98" t="s">
        <v>209</v>
      </c>
      <c r="C14" s="80" t="s">
        <v>59</v>
      </c>
      <c r="D14" s="81" t="s">
        <v>60</v>
      </c>
      <c r="E14" s="81" t="s">
        <v>61</v>
      </c>
      <c r="F14" s="80">
        <v>642</v>
      </c>
      <c r="G14" s="80">
        <v>5</v>
      </c>
      <c r="H14" s="80">
        <v>5</v>
      </c>
      <c r="I14" s="80">
        <v>1</v>
      </c>
      <c r="J14" s="80">
        <v>1</v>
      </c>
      <c r="K14" s="80">
        <v>5</v>
      </c>
      <c r="L14" s="80"/>
      <c r="M14" s="80" t="s">
        <v>62</v>
      </c>
      <c r="N14" s="80" t="s">
        <v>62</v>
      </c>
      <c r="O14" s="78">
        <v>276000</v>
      </c>
      <c r="P14" s="78"/>
      <c r="Q14" s="78">
        <v>116900</v>
      </c>
      <c r="R14" s="78">
        <v>116900</v>
      </c>
    </row>
    <row r="15" spans="1:18" s="85" customFormat="1" ht="15.75" x14ac:dyDescent="0.2">
      <c r="A15" s="321"/>
      <c r="B15" s="97" t="s">
        <v>70</v>
      </c>
      <c r="C15" s="102"/>
      <c r="D15" s="102" t="s">
        <v>62</v>
      </c>
      <c r="E15" s="102"/>
      <c r="F15" s="102"/>
      <c r="G15" s="102"/>
      <c r="H15" s="102"/>
      <c r="I15" s="102"/>
      <c r="J15" s="102"/>
      <c r="K15" s="102"/>
      <c r="L15" s="102" t="s">
        <v>62</v>
      </c>
      <c r="M15" s="80"/>
      <c r="N15" s="80"/>
      <c r="O15" s="80"/>
      <c r="P15" s="102"/>
      <c r="Q15" s="80"/>
      <c r="R15" s="80"/>
    </row>
    <row r="16" spans="1:18" s="85" customFormat="1" ht="14.25" x14ac:dyDescent="0.2">
      <c r="A16" s="321"/>
      <c r="B16" s="86" t="s">
        <v>63</v>
      </c>
      <c r="C16" s="102"/>
      <c r="D16" s="102"/>
      <c r="E16" s="102"/>
      <c r="F16" s="102"/>
      <c r="G16" s="102" t="s">
        <v>62</v>
      </c>
      <c r="H16" s="102"/>
      <c r="I16" s="102" t="s">
        <v>62</v>
      </c>
      <c r="J16" s="102"/>
      <c r="K16" s="102"/>
      <c r="L16" s="102" t="s">
        <v>62</v>
      </c>
      <c r="M16" s="102"/>
      <c r="N16" s="102"/>
      <c r="O16" s="102" t="s">
        <v>62</v>
      </c>
      <c r="P16" s="102" t="s">
        <v>62</v>
      </c>
      <c r="Q16" s="102" t="s">
        <v>62</v>
      </c>
      <c r="R16" s="102" t="s">
        <v>62</v>
      </c>
    </row>
    <row r="17" spans="1:18" s="85" customFormat="1" ht="65.45" customHeight="1" x14ac:dyDescent="0.2">
      <c r="A17" s="321"/>
      <c r="B17" s="99" t="s">
        <v>64</v>
      </c>
      <c r="C17" s="102"/>
      <c r="D17" s="102" t="s">
        <v>62</v>
      </c>
      <c r="E17" s="102"/>
      <c r="F17" s="102"/>
      <c r="G17" s="102">
        <f>G14</f>
        <v>5</v>
      </c>
      <c r="H17" s="250">
        <f t="shared" ref="H17:K17" si="2">H14</f>
        <v>5</v>
      </c>
      <c r="I17" s="250">
        <f t="shared" si="2"/>
        <v>1</v>
      </c>
      <c r="J17" s="250">
        <f t="shared" si="2"/>
        <v>1</v>
      </c>
      <c r="K17" s="250">
        <f t="shared" si="2"/>
        <v>5</v>
      </c>
      <c r="L17" s="102" t="s">
        <v>62</v>
      </c>
      <c r="M17" s="80"/>
      <c r="N17" s="80"/>
      <c r="O17" s="80"/>
      <c r="P17" s="102" t="s">
        <v>62</v>
      </c>
      <c r="Q17" s="80"/>
      <c r="R17" s="80"/>
    </row>
    <row r="18" spans="1:18" s="85" customFormat="1" ht="15" customHeight="1" x14ac:dyDescent="0.2">
      <c r="A18" s="321"/>
      <c r="B18" s="86" t="s">
        <v>65</v>
      </c>
      <c r="C18" s="102"/>
      <c r="D18" s="102"/>
      <c r="E18" s="102"/>
      <c r="F18" s="102"/>
      <c r="G18" s="102" t="s">
        <v>62</v>
      </c>
      <c r="H18" s="102"/>
      <c r="I18" s="102" t="s">
        <v>62</v>
      </c>
      <c r="J18" s="102"/>
      <c r="K18" s="102"/>
      <c r="L18" s="102" t="s">
        <v>62</v>
      </c>
      <c r="M18" s="102"/>
      <c r="N18" s="102"/>
      <c r="O18" s="102" t="s">
        <v>62</v>
      </c>
      <c r="P18" s="102" t="s">
        <v>62</v>
      </c>
      <c r="Q18" s="102" t="s">
        <v>62</v>
      </c>
      <c r="R18" s="102" t="s">
        <v>62</v>
      </c>
    </row>
    <row r="19" spans="1:18" s="85" customFormat="1" ht="38.65" customHeight="1" x14ac:dyDescent="0.2">
      <c r="A19" s="321"/>
      <c r="B19" s="99" t="s">
        <v>66</v>
      </c>
      <c r="C19" s="102"/>
      <c r="D19" s="102" t="s">
        <v>62</v>
      </c>
      <c r="E19" s="102"/>
      <c r="F19" s="102"/>
      <c r="G19" s="102">
        <f>G14</f>
        <v>5</v>
      </c>
      <c r="H19" s="250">
        <f t="shared" ref="H19:K19" si="3">H14</f>
        <v>5</v>
      </c>
      <c r="I19" s="250">
        <f t="shared" si="3"/>
        <v>1</v>
      </c>
      <c r="J19" s="250">
        <f t="shared" si="3"/>
        <v>1</v>
      </c>
      <c r="K19" s="250">
        <f t="shared" si="3"/>
        <v>5</v>
      </c>
      <c r="L19" s="102" t="s">
        <v>62</v>
      </c>
      <c r="M19" s="80"/>
      <c r="N19" s="80"/>
      <c r="O19" s="80"/>
      <c r="P19" s="102" t="s">
        <v>62</v>
      </c>
      <c r="Q19" s="80"/>
      <c r="R19" s="80"/>
    </row>
    <row r="20" spans="1:18" s="85" customFormat="1" ht="21" customHeight="1" x14ac:dyDescent="0.2">
      <c r="A20" s="321"/>
      <c r="B20" s="86" t="s">
        <v>71</v>
      </c>
      <c r="C20" s="102"/>
      <c r="D20" s="102"/>
      <c r="E20" s="102"/>
      <c r="F20" s="102"/>
      <c r="G20" s="102" t="s">
        <v>62</v>
      </c>
      <c r="H20" s="102"/>
      <c r="I20" s="102" t="s">
        <v>62</v>
      </c>
      <c r="J20" s="102"/>
      <c r="K20" s="102"/>
      <c r="L20" s="102" t="s">
        <v>62</v>
      </c>
      <c r="M20" s="102"/>
      <c r="N20" s="102"/>
      <c r="O20" s="102" t="s">
        <v>62</v>
      </c>
      <c r="P20" s="102" t="s">
        <v>62</v>
      </c>
      <c r="Q20" s="102" t="s">
        <v>62</v>
      </c>
      <c r="R20" s="102" t="s">
        <v>62</v>
      </c>
    </row>
    <row r="21" spans="1:18" s="85" customFormat="1" ht="21" customHeight="1" x14ac:dyDescent="0.2">
      <c r="A21" s="322"/>
      <c r="B21" s="99" t="s">
        <v>72</v>
      </c>
      <c r="C21" s="102"/>
      <c r="D21" s="102" t="s">
        <v>62</v>
      </c>
      <c r="E21" s="102"/>
      <c r="F21" s="102"/>
      <c r="G21" s="102"/>
      <c r="H21" s="102"/>
      <c r="I21" s="102"/>
      <c r="J21" s="102"/>
      <c r="K21" s="102"/>
      <c r="L21" s="102" t="s">
        <v>62</v>
      </c>
      <c r="M21" s="80"/>
      <c r="N21" s="80"/>
      <c r="O21" s="80"/>
      <c r="P21" s="102" t="s">
        <v>62</v>
      </c>
      <c r="Q21" s="80"/>
      <c r="R21" s="80"/>
    </row>
    <row r="22" spans="1:18" s="56" customFormat="1" ht="43.5" customHeight="1" x14ac:dyDescent="0.25">
      <c r="A22" s="320" t="s">
        <v>201</v>
      </c>
      <c r="B22" s="98" t="s">
        <v>209</v>
      </c>
      <c r="C22" s="80" t="s">
        <v>59</v>
      </c>
      <c r="D22" s="81" t="s">
        <v>60</v>
      </c>
      <c r="E22" s="81" t="s">
        <v>61</v>
      </c>
      <c r="F22" s="80">
        <v>642</v>
      </c>
      <c r="G22" s="80">
        <v>5</v>
      </c>
      <c r="H22" s="80">
        <v>5</v>
      </c>
      <c r="I22" s="80">
        <v>5</v>
      </c>
      <c r="J22" s="80">
        <v>5</v>
      </c>
      <c r="K22" s="80">
        <v>5</v>
      </c>
      <c r="L22" s="80"/>
      <c r="M22" s="80" t="s">
        <v>62</v>
      </c>
      <c r="N22" s="80" t="s">
        <v>62</v>
      </c>
      <c r="O22" s="78">
        <v>635120</v>
      </c>
      <c r="P22" s="78"/>
      <c r="Q22" s="78">
        <f>R22</f>
        <v>359758.49</v>
      </c>
      <c r="R22" s="78">
        <v>359758.49</v>
      </c>
    </row>
    <row r="23" spans="1:18" s="85" customFormat="1" ht="15.75" x14ac:dyDescent="0.2">
      <c r="A23" s="321"/>
      <c r="B23" s="97" t="s">
        <v>70</v>
      </c>
      <c r="C23" s="102"/>
      <c r="D23" s="102" t="s">
        <v>62</v>
      </c>
      <c r="E23" s="102"/>
      <c r="F23" s="102"/>
      <c r="G23" s="102"/>
      <c r="H23" s="102"/>
      <c r="I23" s="102"/>
      <c r="J23" s="102"/>
      <c r="K23" s="102"/>
      <c r="L23" s="102" t="s">
        <v>62</v>
      </c>
      <c r="M23" s="80"/>
      <c r="N23" s="80"/>
      <c r="O23" s="80"/>
      <c r="P23" s="102"/>
      <c r="Q23" s="80"/>
      <c r="R23" s="80"/>
    </row>
    <row r="24" spans="1:18" s="85" customFormat="1" ht="14.25" x14ac:dyDescent="0.2">
      <c r="A24" s="321"/>
      <c r="B24" s="86" t="s">
        <v>63</v>
      </c>
      <c r="C24" s="102"/>
      <c r="D24" s="102"/>
      <c r="E24" s="102"/>
      <c r="F24" s="102"/>
      <c r="G24" s="102" t="s">
        <v>62</v>
      </c>
      <c r="H24" s="102"/>
      <c r="I24" s="102" t="s">
        <v>62</v>
      </c>
      <c r="J24" s="102"/>
      <c r="K24" s="102"/>
      <c r="L24" s="102" t="s">
        <v>62</v>
      </c>
      <c r="M24" s="102"/>
      <c r="N24" s="102"/>
      <c r="O24" s="102" t="s">
        <v>62</v>
      </c>
      <c r="P24" s="102" t="s">
        <v>62</v>
      </c>
      <c r="Q24" s="102" t="s">
        <v>62</v>
      </c>
      <c r="R24" s="102" t="s">
        <v>62</v>
      </c>
    </row>
    <row r="25" spans="1:18" s="85" customFormat="1" ht="65.45" customHeight="1" x14ac:dyDescent="0.2">
      <c r="A25" s="321"/>
      <c r="B25" s="99" t="s">
        <v>64</v>
      </c>
      <c r="C25" s="102"/>
      <c r="D25" s="102" t="s">
        <v>62</v>
      </c>
      <c r="E25" s="102"/>
      <c r="F25" s="102"/>
      <c r="G25" s="102">
        <f>G22</f>
        <v>5</v>
      </c>
      <c r="H25" s="250">
        <f t="shared" ref="H25:K25" si="4">H22</f>
        <v>5</v>
      </c>
      <c r="I25" s="250">
        <f t="shared" si="4"/>
        <v>5</v>
      </c>
      <c r="J25" s="250">
        <f t="shared" si="4"/>
        <v>5</v>
      </c>
      <c r="K25" s="250">
        <f t="shared" si="4"/>
        <v>5</v>
      </c>
      <c r="L25" s="102" t="s">
        <v>62</v>
      </c>
      <c r="M25" s="80"/>
      <c r="N25" s="80"/>
      <c r="O25" s="80"/>
      <c r="P25" s="102" t="s">
        <v>62</v>
      </c>
      <c r="Q25" s="80"/>
      <c r="R25" s="80"/>
    </row>
    <row r="26" spans="1:18" s="85" customFormat="1" ht="15" customHeight="1" x14ac:dyDescent="0.2">
      <c r="A26" s="321"/>
      <c r="B26" s="86" t="s">
        <v>65</v>
      </c>
      <c r="C26" s="102"/>
      <c r="D26" s="102"/>
      <c r="E26" s="102"/>
      <c r="F26" s="102"/>
      <c r="G26" s="102" t="s">
        <v>62</v>
      </c>
      <c r="H26" s="102"/>
      <c r="I26" s="102" t="s">
        <v>62</v>
      </c>
      <c r="J26" s="102"/>
      <c r="K26" s="102"/>
      <c r="L26" s="102" t="s">
        <v>62</v>
      </c>
      <c r="M26" s="102"/>
      <c r="N26" s="102"/>
      <c r="O26" s="102" t="s">
        <v>62</v>
      </c>
      <c r="P26" s="102" t="s">
        <v>62</v>
      </c>
      <c r="Q26" s="102" t="s">
        <v>62</v>
      </c>
      <c r="R26" s="102" t="s">
        <v>62</v>
      </c>
    </row>
    <row r="27" spans="1:18" s="85" customFormat="1" ht="38.65" customHeight="1" x14ac:dyDescent="0.2">
      <c r="A27" s="321"/>
      <c r="B27" s="99" t="s">
        <v>66</v>
      </c>
      <c r="C27" s="102"/>
      <c r="D27" s="102" t="s">
        <v>62</v>
      </c>
      <c r="E27" s="102"/>
      <c r="F27" s="102"/>
      <c r="G27" s="102">
        <f>G22</f>
        <v>5</v>
      </c>
      <c r="H27" s="250">
        <f t="shared" ref="H27:K27" si="5">H22</f>
        <v>5</v>
      </c>
      <c r="I27" s="250">
        <f t="shared" si="5"/>
        <v>5</v>
      </c>
      <c r="J27" s="250">
        <f t="shared" si="5"/>
        <v>5</v>
      </c>
      <c r="K27" s="250">
        <f t="shared" si="5"/>
        <v>5</v>
      </c>
      <c r="L27" s="102" t="s">
        <v>62</v>
      </c>
      <c r="M27" s="80"/>
      <c r="N27" s="80"/>
      <c r="O27" s="80"/>
      <c r="P27" s="102" t="s">
        <v>62</v>
      </c>
      <c r="Q27" s="80"/>
      <c r="R27" s="80"/>
    </row>
    <row r="28" spans="1:18" s="85" customFormat="1" ht="21" customHeight="1" x14ac:dyDescent="0.2">
      <c r="A28" s="321"/>
      <c r="B28" s="86" t="s">
        <v>71</v>
      </c>
      <c r="C28" s="102"/>
      <c r="D28" s="102"/>
      <c r="E28" s="102"/>
      <c r="F28" s="102"/>
      <c r="G28" s="102" t="s">
        <v>62</v>
      </c>
      <c r="H28" s="102"/>
      <c r="I28" s="102" t="s">
        <v>62</v>
      </c>
      <c r="J28" s="102"/>
      <c r="K28" s="102"/>
      <c r="L28" s="102" t="s">
        <v>62</v>
      </c>
      <c r="M28" s="102"/>
      <c r="N28" s="102"/>
      <c r="O28" s="102" t="s">
        <v>62</v>
      </c>
      <c r="P28" s="102" t="s">
        <v>62</v>
      </c>
      <c r="Q28" s="102" t="s">
        <v>62</v>
      </c>
      <c r="R28" s="102" t="s">
        <v>62</v>
      </c>
    </row>
    <row r="29" spans="1:18" s="85" customFormat="1" ht="21" customHeight="1" x14ac:dyDescent="0.2">
      <c r="A29" s="322"/>
      <c r="B29" s="99" t="s">
        <v>72</v>
      </c>
      <c r="C29" s="102"/>
      <c r="D29" s="102" t="s">
        <v>62</v>
      </c>
      <c r="E29" s="102"/>
      <c r="F29" s="102"/>
      <c r="G29" s="102"/>
      <c r="H29" s="102"/>
      <c r="I29" s="102"/>
      <c r="J29" s="102"/>
      <c r="K29" s="102"/>
      <c r="L29" s="102" t="s">
        <v>62</v>
      </c>
      <c r="M29" s="80"/>
      <c r="N29" s="80"/>
      <c r="O29" s="80"/>
      <c r="P29" s="102" t="s">
        <v>62</v>
      </c>
      <c r="Q29" s="80"/>
      <c r="R29" s="80"/>
    </row>
    <row r="30" spans="1:18" s="56" customFormat="1" ht="39.950000000000003" customHeight="1" x14ac:dyDescent="0.25">
      <c r="A30" s="320" t="s">
        <v>203</v>
      </c>
      <c r="B30" s="98" t="s">
        <v>209</v>
      </c>
      <c r="C30" s="80" t="s">
        <v>59</v>
      </c>
      <c r="D30" s="81" t="s">
        <v>60</v>
      </c>
      <c r="E30" s="81" t="s">
        <v>61</v>
      </c>
      <c r="F30" s="80">
        <v>642</v>
      </c>
      <c r="G30" s="80">
        <v>1</v>
      </c>
      <c r="H30" s="80">
        <v>1</v>
      </c>
      <c r="I30" s="80">
        <v>1</v>
      </c>
      <c r="J30" s="80">
        <v>1</v>
      </c>
      <c r="K30" s="80">
        <v>1</v>
      </c>
      <c r="L30" s="80"/>
      <c r="M30" s="80" t="s">
        <v>62</v>
      </c>
      <c r="N30" s="80" t="s">
        <v>62</v>
      </c>
      <c r="O30" s="78">
        <v>3207993.69</v>
      </c>
      <c r="P30" s="78"/>
      <c r="Q30" s="78">
        <f>R30</f>
        <v>1765596</v>
      </c>
      <c r="R30" s="78">
        <v>1765596</v>
      </c>
    </row>
    <row r="31" spans="1:18" s="85" customFormat="1" ht="15.75" x14ac:dyDescent="0.2">
      <c r="A31" s="321"/>
      <c r="B31" s="97" t="s">
        <v>70</v>
      </c>
      <c r="C31" s="102"/>
      <c r="D31" s="102" t="s">
        <v>62</v>
      </c>
      <c r="E31" s="102"/>
      <c r="F31" s="102"/>
      <c r="G31" s="102"/>
      <c r="H31" s="102"/>
      <c r="I31" s="102"/>
      <c r="J31" s="102"/>
      <c r="K31" s="102"/>
      <c r="L31" s="102" t="s">
        <v>62</v>
      </c>
      <c r="M31" s="80"/>
      <c r="N31" s="80"/>
      <c r="O31" s="80"/>
      <c r="P31" s="102"/>
      <c r="Q31" s="80"/>
      <c r="R31" s="80"/>
    </row>
    <row r="32" spans="1:18" s="85" customFormat="1" ht="14.25" x14ac:dyDescent="0.2">
      <c r="A32" s="321"/>
      <c r="B32" s="86" t="s">
        <v>63</v>
      </c>
      <c r="C32" s="102"/>
      <c r="D32" s="102"/>
      <c r="E32" s="102"/>
      <c r="F32" s="102"/>
      <c r="G32" s="102" t="s">
        <v>62</v>
      </c>
      <c r="H32" s="102"/>
      <c r="I32" s="102" t="s">
        <v>62</v>
      </c>
      <c r="J32" s="102"/>
      <c r="K32" s="102"/>
      <c r="L32" s="102" t="s">
        <v>62</v>
      </c>
      <c r="M32" s="102"/>
      <c r="N32" s="102"/>
      <c r="O32" s="102" t="s">
        <v>62</v>
      </c>
      <c r="P32" s="102" t="s">
        <v>62</v>
      </c>
      <c r="Q32" s="102" t="s">
        <v>62</v>
      </c>
      <c r="R32" s="102" t="s">
        <v>62</v>
      </c>
    </row>
    <row r="33" spans="1:18" s="85" customFormat="1" ht="65.45" customHeight="1" x14ac:dyDescent="0.2">
      <c r="A33" s="321"/>
      <c r="B33" s="99" t="s">
        <v>64</v>
      </c>
      <c r="C33" s="102"/>
      <c r="D33" s="102" t="s">
        <v>62</v>
      </c>
      <c r="E33" s="102"/>
      <c r="F33" s="102"/>
      <c r="G33" s="102">
        <f>G30</f>
        <v>1</v>
      </c>
      <c r="H33" s="250">
        <f t="shared" ref="H33:K33" si="6">H30</f>
        <v>1</v>
      </c>
      <c r="I33" s="250">
        <f t="shared" si="6"/>
        <v>1</v>
      </c>
      <c r="J33" s="250">
        <f t="shared" si="6"/>
        <v>1</v>
      </c>
      <c r="K33" s="250">
        <f t="shared" si="6"/>
        <v>1</v>
      </c>
      <c r="L33" s="102" t="s">
        <v>62</v>
      </c>
      <c r="M33" s="80"/>
      <c r="N33" s="80"/>
      <c r="O33" s="80"/>
      <c r="P33" s="102" t="s">
        <v>62</v>
      </c>
      <c r="Q33" s="80"/>
      <c r="R33" s="80"/>
    </row>
    <row r="34" spans="1:18" s="85" customFormat="1" ht="15" customHeight="1" x14ac:dyDescent="0.2">
      <c r="A34" s="321"/>
      <c r="B34" s="86" t="s">
        <v>65</v>
      </c>
      <c r="C34" s="102"/>
      <c r="D34" s="102"/>
      <c r="E34" s="102"/>
      <c r="F34" s="102"/>
      <c r="G34" s="102" t="s">
        <v>62</v>
      </c>
      <c r="H34" s="102"/>
      <c r="I34" s="102" t="s">
        <v>62</v>
      </c>
      <c r="J34" s="102"/>
      <c r="K34" s="102"/>
      <c r="L34" s="102" t="s">
        <v>62</v>
      </c>
      <c r="M34" s="102"/>
      <c r="N34" s="102"/>
      <c r="O34" s="102" t="s">
        <v>62</v>
      </c>
      <c r="P34" s="102" t="s">
        <v>62</v>
      </c>
      <c r="Q34" s="102" t="s">
        <v>62</v>
      </c>
      <c r="R34" s="102" t="s">
        <v>62</v>
      </c>
    </row>
    <row r="35" spans="1:18" s="85" customFormat="1" ht="38.65" customHeight="1" x14ac:dyDescent="0.2">
      <c r="A35" s="321"/>
      <c r="B35" s="99" t="s">
        <v>66</v>
      </c>
      <c r="C35" s="102"/>
      <c r="D35" s="102" t="s">
        <v>62</v>
      </c>
      <c r="E35" s="102"/>
      <c r="F35" s="102"/>
      <c r="G35" s="102">
        <f>G30</f>
        <v>1</v>
      </c>
      <c r="H35" s="250">
        <f t="shared" ref="H35:K35" si="7">H30</f>
        <v>1</v>
      </c>
      <c r="I35" s="250">
        <f t="shared" si="7"/>
        <v>1</v>
      </c>
      <c r="J35" s="250">
        <f t="shared" si="7"/>
        <v>1</v>
      </c>
      <c r="K35" s="250">
        <f t="shared" si="7"/>
        <v>1</v>
      </c>
      <c r="L35" s="102" t="s">
        <v>62</v>
      </c>
      <c r="M35" s="80"/>
      <c r="N35" s="80"/>
      <c r="O35" s="80"/>
      <c r="P35" s="102" t="s">
        <v>62</v>
      </c>
      <c r="Q35" s="80"/>
      <c r="R35" s="80"/>
    </row>
    <row r="36" spans="1:18" s="85" customFormat="1" ht="21" customHeight="1" x14ac:dyDescent="0.2">
      <c r="A36" s="321"/>
      <c r="B36" s="86" t="s">
        <v>71</v>
      </c>
      <c r="C36" s="102"/>
      <c r="D36" s="102"/>
      <c r="E36" s="102"/>
      <c r="F36" s="102"/>
      <c r="G36" s="102" t="s">
        <v>62</v>
      </c>
      <c r="H36" s="102"/>
      <c r="I36" s="102" t="s">
        <v>62</v>
      </c>
      <c r="J36" s="102"/>
      <c r="K36" s="102"/>
      <c r="L36" s="102" t="s">
        <v>62</v>
      </c>
      <c r="M36" s="102"/>
      <c r="N36" s="102"/>
      <c r="O36" s="102" t="s">
        <v>62</v>
      </c>
      <c r="P36" s="102" t="s">
        <v>62</v>
      </c>
      <c r="Q36" s="102" t="s">
        <v>62</v>
      </c>
      <c r="R36" s="102" t="s">
        <v>62</v>
      </c>
    </row>
    <row r="37" spans="1:18" s="85" customFormat="1" ht="21" customHeight="1" x14ac:dyDescent="0.2">
      <c r="A37" s="322"/>
      <c r="B37" s="99" t="s">
        <v>72</v>
      </c>
      <c r="C37" s="102"/>
      <c r="D37" s="102" t="s">
        <v>62</v>
      </c>
      <c r="E37" s="102"/>
      <c r="F37" s="102"/>
      <c r="G37" s="102"/>
      <c r="H37" s="102"/>
      <c r="I37" s="102"/>
      <c r="J37" s="102"/>
      <c r="K37" s="102"/>
      <c r="L37" s="102" t="s">
        <v>62</v>
      </c>
      <c r="M37" s="80"/>
      <c r="N37" s="80"/>
      <c r="O37" s="80"/>
      <c r="P37" s="102" t="s">
        <v>62</v>
      </c>
      <c r="Q37" s="80"/>
      <c r="R37" s="80"/>
    </row>
    <row r="38" spans="1:18" s="93" customFormat="1" ht="18" customHeight="1" x14ac:dyDescent="0.25">
      <c r="A38" s="89" t="s">
        <v>122</v>
      </c>
      <c r="B38" s="90"/>
      <c r="C38" s="91"/>
      <c r="D38" s="91"/>
      <c r="E38" s="91"/>
      <c r="F38" s="91"/>
      <c r="G38" s="91">
        <f>G6+G14+G22+G30</f>
        <v>24</v>
      </c>
      <c r="H38" s="91">
        <f t="shared" ref="H38:K38" si="8">H6+H14+H22+H30</f>
        <v>24</v>
      </c>
      <c r="I38" s="91">
        <f t="shared" si="8"/>
        <v>20</v>
      </c>
      <c r="J38" s="91">
        <f t="shared" si="8"/>
        <v>20</v>
      </c>
      <c r="K38" s="91">
        <f t="shared" si="8"/>
        <v>24</v>
      </c>
      <c r="L38" s="91"/>
      <c r="M38" s="94"/>
      <c r="N38" s="94"/>
      <c r="O38" s="92">
        <f>SUM(O6:O37)</f>
        <v>5986651.0899999999</v>
      </c>
      <c r="P38" s="92"/>
      <c r="Q38" s="92">
        <f t="shared" ref="Q38:R38" si="9">SUM(Q6:Q37)</f>
        <v>3366564.85</v>
      </c>
      <c r="R38" s="92">
        <f t="shared" si="9"/>
        <v>3122770.85</v>
      </c>
    </row>
  </sheetData>
  <mergeCells count="26">
    <mergeCell ref="A30:A37"/>
    <mergeCell ref="A6:A13"/>
    <mergeCell ref="A1:R1"/>
    <mergeCell ref="O2:P2"/>
    <mergeCell ref="Q2:R2"/>
    <mergeCell ref="E3:E4"/>
    <mergeCell ref="F3:F4"/>
    <mergeCell ref="G3:H3"/>
    <mergeCell ref="I3:J3"/>
    <mergeCell ref="K3:K4"/>
    <mergeCell ref="L3:L4"/>
    <mergeCell ref="M3:M4"/>
    <mergeCell ref="R3:R4"/>
    <mergeCell ref="E2:F2"/>
    <mergeCell ref="M2:N2"/>
    <mergeCell ref="A2:A4"/>
    <mergeCell ref="O3:O4"/>
    <mergeCell ref="P3:P4"/>
    <mergeCell ref="Q3:Q4"/>
    <mergeCell ref="A14:A21"/>
    <mergeCell ref="A22:A29"/>
    <mergeCell ref="B2:B4"/>
    <mergeCell ref="C2:C4"/>
    <mergeCell ref="D2:D4"/>
    <mergeCell ref="G2:L2"/>
    <mergeCell ref="N3:N4"/>
  </mergeCells>
  <hyperlinks>
    <hyperlink ref="C2" location="sub_4555" display="#sub_4555"/>
    <hyperlink ref="F3" r:id="rId1" display="http://internet.garant.ru/document/redirect/179222/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4"/>
  <sheetViews>
    <sheetView zoomScale="70" zoomScaleNormal="70" workbookViewId="0">
      <selection activeCell="K13" sqref="K13"/>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14.85546875" style="3" customWidth="1"/>
    <col min="14" max="15" width="14.5703125" style="3" customWidth="1"/>
    <col min="16" max="16" width="9.140625" style="3" customWidth="1"/>
    <col min="17" max="17" width="15.5703125" style="3" customWidth="1"/>
    <col min="18" max="18" width="18" style="3" customWidth="1"/>
    <col min="19" max="19" width="9.140625" style="3" bestFit="1" customWidth="1"/>
    <col min="20" max="16384" width="9.140625" style="3"/>
  </cols>
  <sheetData>
    <row r="1" spans="1:18" ht="21.95" customHeight="1" x14ac:dyDescent="0.2">
      <c r="A1" s="305" t="s">
        <v>419</v>
      </c>
      <c r="B1" s="305"/>
      <c r="C1" s="305"/>
      <c r="D1" s="305"/>
      <c r="E1" s="305"/>
      <c r="F1" s="305"/>
      <c r="G1" s="305"/>
      <c r="H1" s="305"/>
      <c r="I1" s="305"/>
      <c r="J1" s="305"/>
      <c r="K1" s="305"/>
      <c r="L1" s="305"/>
      <c r="M1" s="305"/>
      <c r="N1" s="305"/>
      <c r="O1" s="305"/>
      <c r="P1" s="305"/>
      <c r="Q1" s="305"/>
      <c r="R1" s="305"/>
    </row>
    <row r="2" spans="1:18" ht="77.45" customHeight="1" x14ac:dyDescent="0.2">
      <c r="A2" s="308" t="s">
        <v>36</v>
      </c>
      <c r="B2" s="312" t="s">
        <v>37</v>
      </c>
      <c r="C2" s="306" t="s">
        <v>38</v>
      </c>
      <c r="D2" s="308" t="s">
        <v>39</v>
      </c>
      <c r="E2" s="308" t="s">
        <v>40</v>
      </c>
      <c r="F2" s="311"/>
      <c r="G2" s="308" t="s">
        <v>41</v>
      </c>
      <c r="H2" s="318"/>
      <c r="I2" s="318"/>
      <c r="J2" s="318"/>
      <c r="K2" s="318"/>
      <c r="L2" s="311"/>
      <c r="M2" s="308" t="s">
        <v>124</v>
      </c>
      <c r="N2" s="311"/>
      <c r="O2" s="308" t="s">
        <v>43</v>
      </c>
      <c r="P2" s="311"/>
      <c r="Q2" s="308" t="s">
        <v>44</v>
      </c>
      <c r="R2" s="311"/>
    </row>
    <row r="3" spans="1:18" ht="15" customHeight="1" x14ac:dyDescent="0.2">
      <c r="A3" s="309"/>
      <c r="B3" s="313"/>
      <c r="C3" s="307"/>
      <c r="D3" s="309"/>
      <c r="E3" s="308" t="s">
        <v>45</v>
      </c>
      <c r="F3" s="308" t="s">
        <v>46</v>
      </c>
      <c r="G3" s="308" t="s">
        <v>47</v>
      </c>
      <c r="H3" s="311"/>
      <c r="I3" s="308" t="s">
        <v>48</v>
      </c>
      <c r="J3" s="311"/>
      <c r="K3" s="308" t="s">
        <v>49</v>
      </c>
      <c r="L3" s="308" t="s">
        <v>50</v>
      </c>
      <c r="M3" s="308" t="s">
        <v>125</v>
      </c>
      <c r="N3" s="308" t="s">
        <v>126</v>
      </c>
      <c r="O3" s="308" t="s">
        <v>53</v>
      </c>
      <c r="P3" s="308" t="s">
        <v>54</v>
      </c>
      <c r="Q3" s="308" t="s">
        <v>55</v>
      </c>
      <c r="R3" s="308"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10"/>
      <c r="P4" s="310"/>
      <c r="Q4" s="310"/>
      <c r="R4" s="310"/>
    </row>
    <row r="5" spans="1:18" x14ac:dyDescent="0.2">
      <c r="A5" s="4">
        <v>1</v>
      </c>
      <c r="B5" s="12">
        <v>2</v>
      </c>
      <c r="C5" s="11">
        <v>3</v>
      </c>
      <c r="D5" s="11">
        <v>4</v>
      </c>
      <c r="E5" s="11">
        <v>5</v>
      </c>
      <c r="F5" s="11">
        <v>6</v>
      </c>
      <c r="G5" s="11">
        <v>7</v>
      </c>
      <c r="H5" s="11">
        <v>8</v>
      </c>
      <c r="I5" s="11">
        <v>9</v>
      </c>
      <c r="J5" s="11">
        <v>10</v>
      </c>
      <c r="K5" s="11">
        <v>11</v>
      </c>
      <c r="L5" s="11">
        <v>12</v>
      </c>
      <c r="M5" s="13">
        <v>13</v>
      </c>
      <c r="N5" s="13">
        <v>14</v>
      </c>
      <c r="O5" s="11">
        <v>15</v>
      </c>
      <c r="P5" s="11">
        <v>16</v>
      </c>
      <c r="Q5" s="11">
        <v>17</v>
      </c>
      <c r="R5" s="11">
        <v>18</v>
      </c>
    </row>
    <row r="6" spans="1:18" s="5" customFormat="1" ht="63" customHeight="1" x14ac:dyDescent="0.25">
      <c r="A6" s="315" t="s">
        <v>73</v>
      </c>
      <c r="B6" s="10" t="s">
        <v>120</v>
      </c>
      <c r="C6" s="6" t="s">
        <v>59</v>
      </c>
      <c r="D6" s="7" t="s">
        <v>60</v>
      </c>
      <c r="E6" s="7" t="s">
        <v>75</v>
      </c>
      <c r="F6" s="6">
        <v>792</v>
      </c>
      <c r="G6" s="6">
        <v>30</v>
      </c>
      <c r="H6" s="6">
        <v>30</v>
      </c>
      <c r="I6" s="6">
        <v>0</v>
      </c>
      <c r="J6" s="6">
        <v>0</v>
      </c>
      <c r="K6" s="6">
        <v>30</v>
      </c>
      <c r="L6" s="6"/>
      <c r="M6" s="79">
        <v>46022</v>
      </c>
      <c r="N6" s="79">
        <v>46022</v>
      </c>
      <c r="O6" s="78">
        <v>275613.59999999998</v>
      </c>
      <c r="P6" s="78" t="s">
        <v>62</v>
      </c>
      <c r="Q6" s="78">
        <v>0</v>
      </c>
      <c r="R6" s="78">
        <v>0</v>
      </c>
    </row>
    <row r="7" spans="1:18" ht="15.75" x14ac:dyDescent="0.2">
      <c r="A7" s="316"/>
      <c r="B7" s="15" t="s">
        <v>70</v>
      </c>
      <c r="C7" s="11"/>
      <c r="D7" s="11" t="s">
        <v>62</v>
      </c>
      <c r="E7" s="11"/>
      <c r="F7" s="11"/>
      <c r="G7" s="11"/>
      <c r="H7" s="11"/>
      <c r="I7" s="11"/>
      <c r="J7" s="11"/>
      <c r="K7" s="11"/>
      <c r="L7" s="11"/>
      <c r="M7" s="13"/>
      <c r="N7" s="13"/>
      <c r="O7" s="6"/>
      <c r="P7" s="11"/>
      <c r="Q7" s="6"/>
      <c r="R7" s="6"/>
    </row>
    <row r="8" spans="1:18" ht="14.25" x14ac:dyDescent="0.2">
      <c r="A8" s="316"/>
      <c r="B8" s="8" t="s">
        <v>63</v>
      </c>
      <c r="C8" s="76"/>
      <c r="D8" s="11"/>
      <c r="E8" s="11"/>
      <c r="F8" s="11"/>
      <c r="G8" s="11" t="s">
        <v>62</v>
      </c>
      <c r="H8" s="11"/>
      <c r="I8" s="11" t="s">
        <v>62</v>
      </c>
      <c r="J8" s="11"/>
      <c r="K8" s="11"/>
      <c r="L8" s="11" t="s">
        <v>62</v>
      </c>
      <c r="M8" s="13"/>
      <c r="N8" s="13"/>
      <c r="O8" s="11" t="s">
        <v>62</v>
      </c>
      <c r="P8" s="11" t="s">
        <v>62</v>
      </c>
      <c r="Q8" s="11" t="s">
        <v>62</v>
      </c>
      <c r="R8" s="11" t="s">
        <v>62</v>
      </c>
    </row>
    <row r="9" spans="1:18" ht="54.95" customHeight="1" x14ac:dyDescent="0.2">
      <c r="A9" s="316"/>
      <c r="B9" s="9" t="s">
        <v>64</v>
      </c>
      <c r="C9" s="11"/>
      <c r="D9" s="11" t="s">
        <v>62</v>
      </c>
      <c r="E9" s="11"/>
      <c r="F9" s="11"/>
      <c r="G9" s="6">
        <f>G6</f>
        <v>30</v>
      </c>
      <c r="H9" s="6">
        <f t="shared" ref="H9:K9" si="0">H6</f>
        <v>30</v>
      </c>
      <c r="I9" s="6">
        <f t="shared" si="0"/>
        <v>0</v>
      </c>
      <c r="J9" s="6">
        <f t="shared" si="0"/>
        <v>0</v>
      </c>
      <c r="K9" s="6">
        <f t="shared" si="0"/>
        <v>30</v>
      </c>
      <c r="L9" s="11" t="s">
        <v>62</v>
      </c>
      <c r="M9" s="13"/>
      <c r="N9" s="13"/>
      <c r="O9" s="6"/>
      <c r="P9" s="11" t="s">
        <v>62</v>
      </c>
      <c r="Q9" s="6"/>
      <c r="R9" s="6"/>
    </row>
    <row r="10" spans="1:18" ht="22.5" customHeight="1" x14ac:dyDescent="0.2">
      <c r="A10" s="316"/>
      <c r="B10" s="8" t="s">
        <v>65</v>
      </c>
      <c r="C10" s="77"/>
      <c r="D10" s="11"/>
      <c r="E10" s="11"/>
      <c r="F10" s="11"/>
      <c r="G10" s="11" t="s">
        <v>62</v>
      </c>
      <c r="H10" s="11"/>
      <c r="I10" s="11" t="s">
        <v>62</v>
      </c>
      <c r="J10" s="11"/>
      <c r="K10" s="11"/>
      <c r="L10" s="11" t="s">
        <v>62</v>
      </c>
      <c r="M10" s="13"/>
      <c r="N10" s="13"/>
      <c r="O10" s="11" t="s">
        <v>62</v>
      </c>
      <c r="P10" s="11" t="s">
        <v>62</v>
      </c>
      <c r="Q10" s="11" t="s">
        <v>62</v>
      </c>
      <c r="R10" s="11" t="s">
        <v>62</v>
      </c>
    </row>
    <row r="11" spans="1:18" ht="38.65" customHeight="1" x14ac:dyDescent="0.2">
      <c r="A11" s="316"/>
      <c r="B11" s="9" t="s">
        <v>66</v>
      </c>
      <c r="C11" s="11"/>
      <c r="D11" s="11" t="s">
        <v>62</v>
      </c>
      <c r="E11" s="11"/>
      <c r="F11" s="11"/>
      <c r="G11" s="6">
        <f>G6</f>
        <v>30</v>
      </c>
      <c r="H11" s="6">
        <f t="shared" ref="H11:K11" si="1">H6</f>
        <v>30</v>
      </c>
      <c r="I11" s="6">
        <f t="shared" si="1"/>
        <v>0</v>
      </c>
      <c r="J11" s="6">
        <f t="shared" si="1"/>
        <v>0</v>
      </c>
      <c r="K11" s="6">
        <f t="shared" si="1"/>
        <v>30</v>
      </c>
      <c r="L11" s="11" t="s">
        <v>62</v>
      </c>
      <c r="M11" s="13"/>
      <c r="N11" s="13"/>
      <c r="O11" s="6"/>
      <c r="P11" s="11" t="s">
        <v>62</v>
      </c>
      <c r="Q11" s="6"/>
      <c r="R11" s="6"/>
    </row>
    <row r="12" spans="1:18" ht="21" customHeight="1" x14ac:dyDescent="0.2">
      <c r="A12" s="316"/>
      <c r="B12" s="8" t="s">
        <v>71</v>
      </c>
      <c r="C12" s="11"/>
      <c r="D12" s="11"/>
      <c r="E12" s="11"/>
      <c r="F12" s="11"/>
      <c r="G12" s="11" t="s">
        <v>62</v>
      </c>
      <c r="H12" s="11"/>
      <c r="I12" s="11" t="s">
        <v>62</v>
      </c>
      <c r="J12" s="11"/>
      <c r="K12" s="11"/>
      <c r="L12" s="11" t="s">
        <v>62</v>
      </c>
      <c r="M12" s="13"/>
      <c r="N12" s="13"/>
      <c r="O12" s="11" t="s">
        <v>62</v>
      </c>
      <c r="P12" s="11" t="s">
        <v>62</v>
      </c>
      <c r="Q12" s="11" t="s">
        <v>62</v>
      </c>
      <c r="R12" s="11" t="s">
        <v>62</v>
      </c>
    </row>
    <row r="13" spans="1:18" ht="21" customHeight="1" x14ac:dyDescent="0.2">
      <c r="A13" s="317"/>
      <c r="B13" s="9" t="s">
        <v>72</v>
      </c>
      <c r="C13" s="11"/>
      <c r="D13" s="11" t="s">
        <v>62</v>
      </c>
      <c r="E13" s="11"/>
      <c r="F13" s="11"/>
      <c r="G13" s="6">
        <f>G6</f>
        <v>30</v>
      </c>
      <c r="H13" s="6">
        <f t="shared" ref="H13:K13" si="2">H6</f>
        <v>30</v>
      </c>
      <c r="I13" s="6">
        <f t="shared" si="2"/>
        <v>0</v>
      </c>
      <c r="J13" s="6">
        <f t="shared" si="2"/>
        <v>0</v>
      </c>
      <c r="K13" s="6">
        <f t="shared" si="2"/>
        <v>30</v>
      </c>
      <c r="L13" s="11" t="s">
        <v>62</v>
      </c>
      <c r="M13" s="13"/>
      <c r="N13" s="13"/>
      <c r="O13" s="6"/>
      <c r="P13" s="11" t="s">
        <v>62</v>
      </c>
      <c r="Q13" s="6"/>
      <c r="R13" s="6"/>
    </row>
    <row r="14" spans="1:18" s="93" customFormat="1" ht="18" customHeight="1" x14ac:dyDescent="0.25">
      <c r="A14" s="89" t="s">
        <v>122</v>
      </c>
      <c r="B14" s="90"/>
      <c r="C14" s="91"/>
      <c r="D14" s="91"/>
      <c r="E14" s="91"/>
      <c r="F14" s="275"/>
      <c r="G14" s="275" t="s">
        <v>13</v>
      </c>
      <c r="H14" s="275" t="s">
        <v>13</v>
      </c>
      <c r="I14" s="275" t="s">
        <v>13</v>
      </c>
      <c r="J14" s="275" t="s">
        <v>13</v>
      </c>
      <c r="K14" s="275" t="s">
        <v>13</v>
      </c>
      <c r="L14" s="275"/>
      <c r="M14" s="94"/>
      <c r="N14" s="94"/>
      <c r="O14" s="92">
        <f>SUM(O6:O13)</f>
        <v>275613.59999999998</v>
      </c>
      <c r="P14" s="92"/>
      <c r="Q14" s="92">
        <f t="shared" ref="Q14:R14" si="3">SUM(Q6:Q13)</f>
        <v>0</v>
      </c>
      <c r="R14" s="92">
        <f t="shared" si="3"/>
        <v>0</v>
      </c>
    </row>
  </sheetData>
  <mergeCells count="23">
    <mergeCell ref="A6:A13"/>
    <mergeCell ref="Q2:R2"/>
    <mergeCell ref="R3:R4"/>
    <mergeCell ref="Q3:Q4"/>
    <mergeCell ref="P3:P4"/>
    <mergeCell ref="O2:P2"/>
    <mergeCell ref="O3:O4"/>
    <mergeCell ref="N3:N4"/>
    <mergeCell ref="M2:N2"/>
    <mergeCell ref="M3:M4"/>
    <mergeCell ref="L3:L4"/>
    <mergeCell ref="K3:K4"/>
    <mergeCell ref="G2:L2"/>
    <mergeCell ref="I3:J3"/>
    <mergeCell ref="A1:R1"/>
    <mergeCell ref="C2:C4"/>
    <mergeCell ref="D2:D4"/>
    <mergeCell ref="E3:E4"/>
    <mergeCell ref="G3:H3"/>
    <mergeCell ref="F3:F4"/>
    <mergeCell ref="E2:F2"/>
    <mergeCell ref="B2:B4"/>
    <mergeCell ref="A2:A4"/>
  </mergeCells>
  <hyperlinks>
    <hyperlink ref="C2" location="sub_4555" display="#sub_4555"/>
    <hyperlink ref="F3" r:id="rId1" display="http://internet.garant.ru/document/redirect/179222/0"/>
  </hyperlinks>
  <pageMargins left="0.23622046411037401" right="0.23622046411037401" top="0.74803149700164795" bottom="0.74803149700164795" header="0.31496062874794001" footer="0.31496062874794001"/>
  <pageSetup paperSize="9" scale="75"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110"/>
  <sheetViews>
    <sheetView zoomScale="80" zoomScaleNormal="80" workbookViewId="0">
      <pane ySplit="4" topLeftCell="A1089" activePane="bottomLeft" state="frozen"/>
      <selection pane="bottomLeft" activeCell="J1089" sqref="J1089"/>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11" width="14.7109375" style="3" customWidth="1"/>
    <col min="12" max="12" width="7.5703125" style="3" customWidth="1"/>
    <col min="13" max="13" width="12.85546875" style="3" customWidth="1"/>
    <col min="14" max="14" width="11.28515625" style="3" customWidth="1"/>
    <col min="15" max="15" width="14.140625" style="95" customWidth="1"/>
    <col min="16" max="16" width="9.140625" style="95" customWidth="1"/>
    <col min="17" max="17" width="10.5703125" style="95" customWidth="1"/>
    <col min="18" max="18" width="10.7109375" style="95" customWidth="1"/>
    <col min="19" max="19" width="9.140625" style="3" bestFit="1" customWidth="1"/>
    <col min="20" max="16384" width="9.140625" style="3"/>
  </cols>
  <sheetData>
    <row r="1" spans="1:18" ht="33.950000000000003" customHeight="1" x14ac:dyDescent="0.2">
      <c r="A1" s="319" t="s">
        <v>437</v>
      </c>
      <c r="B1" s="319"/>
      <c r="C1" s="319"/>
      <c r="D1" s="319"/>
      <c r="E1" s="319"/>
      <c r="F1" s="319"/>
      <c r="G1" s="319"/>
      <c r="H1" s="319"/>
      <c r="I1" s="319"/>
      <c r="J1" s="319"/>
      <c r="K1" s="319"/>
      <c r="L1" s="319"/>
      <c r="M1" s="319"/>
      <c r="N1" s="319"/>
      <c r="O1" s="319"/>
      <c r="P1" s="319"/>
      <c r="Q1" s="319"/>
      <c r="R1" s="319"/>
    </row>
    <row r="2" spans="1:18" ht="77.45" customHeight="1" x14ac:dyDescent="0.2">
      <c r="A2" s="363" t="s">
        <v>172</v>
      </c>
      <c r="B2" s="352" t="s">
        <v>328</v>
      </c>
      <c r="C2" s="369" t="s">
        <v>339</v>
      </c>
      <c r="D2" s="363" t="s">
        <v>174</v>
      </c>
      <c r="E2" s="363" t="s">
        <v>340</v>
      </c>
      <c r="F2" s="365"/>
      <c r="G2" s="363" t="s">
        <v>341</v>
      </c>
      <c r="H2" s="364"/>
      <c r="I2" s="364"/>
      <c r="J2" s="364"/>
      <c r="K2" s="364"/>
      <c r="L2" s="365"/>
      <c r="M2" s="363" t="s">
        <v>124</v>
      </c>
      <c r="N2" s="365"/>
      <c r="O2" s="361" t="s">
        <v>342</v>
      </c>
      <c r="P2" s="366"/>
      <c r="Q2" s="361" t="s">
        <v>343</v>
      </c>
      <c r="R2" s="366"/>
    </row>
    <row r="3" spans="1:18" ht="15" customHeight="1" x14ac:dyDescent="0.2">
      <c r="A3" s="368"/>
      <c r="B3" s="353"/>
      <c r="C3" s="370"/>
      <c r="D3" s="368"/>
      <c r="E3" s="363" t="s">
        <v>179</v>
      </c>
      <c r="F3" s="363" t="s">
        <v>180</v>
      </c>
      <c r="G3" s="363" t="s">
        <v>181</v>
      </c>
      <c r="H3" s="365"/>
      <c r="I3" s="363" t="s">
        <v>182</v>
      </c>
      <c r="J3" s="365"/>
      <c r="K3" s="363" t="s">
        <v>183</v>
      </c>
      <c r="L3" s="363" t="s">
        <v>184</v>
      </c>
      <c r="M3" s="363" t="s">
        <v>125</v>
      </c>
      <c r="N3" s="363" t="s">
        <v>126</v>
      </c>
      <c r="O3" s="361" t="s">
        <v>185</v>
      </c>
      <c r="P3" s="361" t="s">
        <v>186</v>
      </c>
      <c r="Q3" s="361" t="s">
        <v>187</v>
      </c>
      <c r="R3" s="361" t="s">
        <v>188</v>
      </c>
    </row>
    <row r="4" spans="1:18" ht="63.75" x14ac:dyDescent="0.2">
      <c r="A4" s="367"/>
      <c r="B4" s="354"/>
      <c r="C4" s="370"/>
      <c r="D4" s="367"/>
      <c r="E4" s="367"/>
      <c r="F4" s="367"/>
      <c r="G4" s="160" t="s">
        <v>189</v>
      </c>
      <c r="H4" s="160" t="s">
        <v>190</v>
      </c>
      <c r="I4" s="160" t="str">
        <f>G4</f>
        <v>с даты заключения соглашения о предоставлении субсидии</v>
      </c>
      <c r="J4" s="160" t="s">
        <v>190</v>
      </c>
      <c r="K4" s="367"/>
      <c r="L4" s="367"/>
      <c r="M4" s="367"/>
      <c r="N4" s="367"/>
      <c r="O4" s="362"/>
      <c r="P4" s="362"/>
      <c r="Q4" s="362"/>
      <c r="R4" s="362"/>
    </row>
    <row r="5" spans="1:18" x14ac:dyDescent="0.2">
      <c r="A5" s="161">
        <v>1</v>
      </c>
      <c r="B5" s="145">
        <v>2</v>
      </c>
      <c r="C5" s="160">
        <v>3</v>
      </c>
      <c r="D5" s="160">
        <v>4</v>
      </c>
      <c r="E5" s="160">
        <v>5</v>
      </c>
      <c r="F5" s="160">
        <v>6</v>
      </c>
      <c r="G5" s="160">
        <v>7</v>
      </c>
      <c r="H5" s="160">
        <v>8</v>
      </c>
      <c r="I5" s="160">
        <v>9</v>
      </c>
      <c r="J5" s="160">
        <v>10</v>
      </c>
      <c r="K5" s="160">
        <v>11</v>
      </c>
      <c r="L5" s="160">
        <v>12</v>
      </c>
      <c r="M5" s="160">
        <v>13</v>
      </c>
      <c r="N5" s="160">
        <v>14</v>
      </c>
      <c r="O5" s="160">
        <v>15</v>
      </c>
      <c r="P5" s="160">
        <v>16</v>
      </c>
      <c r="Q5" s="160">
        <v>17</v>
      </c>
      <c r="R5" s="160">
        <v>18</v>
      </c>
    </row>
    <row r="6" spans="1:18" s="56" customFormat="1" ht="74.45" customHeight="1" x14ac:dyDescent="0.25">
      <c r="A6" s="331" t="s">
        <v>69</v>
      </c>
      <c r="B6" s="137" t="s">
        <v>327</v>
      </c>
      <c r="C6" s="142" t="s">
        <v>191</v>
      </c>
      <c r="D6" s="141" t="s">
        <v>333</v>
      </c>
      <c r="E6" s="143" t="s">
        <v>75</v>
      </c>
      <c r="F6" s="143">
        <v>792</v>
      </c>
      <c r="G6" s="142">
        <v>1</v>
      </c>
      <c r="H6" s="142">
        <f>G6</f>
        <v>1</v>
      </c>
      <c r="I6" s="142">
        <v>0</v>
      </c>
      <c r="J6" s="142">
        <v>0</v>
      </c>
      <c r="K6" s="142">
        <v>1</v>
      </c>
      <c r="L6" s="142"/>
      <c r="M6" s="149" t="s">
        <v>62</v>
      </c>
      <c r="N6" s="149" t="s">
        <v>62</v>
      </c>
      <c r="O6" s="156">
        <v>32391.41</v>
      </c>
      <c r="P6" s="156"/>
      <c r="Q6" s="156">
        <v>0</v>
      </c>
      <c r="R6" s="156">
        <v>0</v>
      </c>
    </row>
    <row r="7" spans="1:18" s="85" customFormat="1" ht="15.75" x14ac:dyDescent="0.2">
      <c r="A7" s="332"/>
      <c r="B7" s="146" t="s">
        <v>70</v>
      </c>
      <c r="C7" s="149"/>
      <c r="D7" s="149" t="s">
        <v>62</v>
      </c>
      <c r="E7" s="149"/>
      <c r="F7" s="149"/>
      <c r="G7" s="149">
        <f>G6</f>
        <v>1</v>
      </c>
      <c r="H7" s="149">
        <f t="shared" ref="H7:K7" si="0">H6</f>
        <v>1</v>
      </c>
      <c r="I7" s="149">
        <f t="shared" si="0"/>
        <v>0</v>
      </c>
      <c r="J7" s="149">
        <f t="shared" si="0"/>
        <v>0</v>
      </c>
      <c r="K7" s="149">
        <f t="shared" si="0"/>
        <v>1</v>
      </c>
      <c r="L7" s="149" t="s">
        <v>62</v>
      </c>
      <c r="M7" s="150">
        <v>46022</v>
      </c>
      <c r="N7" s="150">
        <v>46022</v>
      </c>
      <c r="O7" s="156"/>
      <c r="P7" s="157" t="s">
        <v>62</v>
      </c>
      <c r="Q7" s="156"/>
      <c r="R7" s="156"/>
    </row>
    <row r="8" spans="1:18" s="85" customFormat="1" ht="14.25" x14ac:dyDescent="0.2">
      <c r="A8" s="332"/>
      <c r="B8" s="147" t="s">
        <v>76</v>
      </c>
      <c r="C8" s="149"/>
      <c r="D8" s="149"/>
      <c r="E8" s="149"/>
      <c r="F8" s="149"/>
      <c r="G8" s="149" t="s">
        <v>62</v>
      </c>
      <c r="H8" s="149"/>
      <c r="I8" s="149" t="s">
        <v>62</v>
      </c>
      <c r="J8" s="149"/>
      <c r="K8" s="149"/>
      <c r="L8" s="149" t="s">
        <v>62</v>
      </c>
      <c r="M8" s="149"/>
      <c r="N8" s="149"/>
      <c r="O8" s="157" t="s">
        <v>62</v>
      </c>
      <c r="P8" s="157" t="s">
        <v>62</v>
      </c>
      <c r="Q8" s="157" t="s">
        <v>62</v>
      </c>
      <c r="R8" s="157" t="s">
        <v>62</v>
      </c>
    </row>
    <row r="9" spans="1:18" s="85" customFormat="1" ht="65.45" customHeight="1" x14ac:dyDescent="0.2">
      <c r="A9" s="332"/>
      <c r="B9" s="148" t="s">
        <v>192</v>
      </c>
      <c r="C9" s="149"/>
      <c r="D9" s="149" t="s">
        <v>62</v>
      </c>
      <c r="E9" s="149"/>
      <c r="F9" s="149"/>
      <c r="G9" s="149">
        <f>G6</f>
        <v>1</v>
      </c>
      <c r="H9" s="149">
        <f t="shared" ref="H9:K9" si="1">H6</f>
        <v>1</v>
      </c>
      <c r="I9" s="149">
        <f>I6</f>
        <v>0</v>
      </c>
      <c r="J9" s="149">
        <f t="shared" si="1"/>
        <v>0</v>
      </c>
      <c r="K9" s="149">
        <f t="shared" si="1"/>
        <v>1</v>
      </c>
      <c r="L9" s="149" t="s">
        <v>62</v>
      </c>
      <c r="M9" s="150">
        <v>46022</v>
      </c>
      <c r="N9" s="150">
        <v>46022</v>
      </c>
      <c r="O9" s="156"/>
      <c r="P9" s="157" t="s">
        <v>62</v>
      </c>
      <c r="Q9" s="156"/>
      <c r="R9" s="156"/>
    </row>
    <row r="10" spans="1:18" s="85" customFormat="1" ht="15" customHeight="1" x14ac:dyDescent="0.2">
      <c r="A10" s="332"/>
      <c r="B10" s="147" t="s">
        <v>193</v>
      </c>
      <c r="C10" s="149"/>
      <c r="D10" s="149"/>
      <c r="E10" s="149"/>
      <c r="F10" s="149"/>
      <c r="G10" s="149" t="s">
        <v>62</v>
      </c>
      <c r="H10" s="149"/>
      <c r="I10" s="149" t="s">
        <v>62</v>
      </c>
      <c r="J10" s="149"/>
      <c r="K10" s="149"/>
      <c r="L10" s="149" t="s">
        <v>62</v>
      </c>
      <c r="M10" s="149"/>
      <c r="N10" s="149"/>
      <c r="O10" s="157" t="s">
        <v>62</v>
      </c>
      <c r="P10" s="157" t="s">
        <v>62</v>
      </c>
      <c r="Q10" s="157" t="s">
        <v>62</v>
      </c>
      <c r="R10" s="157" t="s">
        <v>62</v>
      </c>
    </row>
    <row r="11" spans="1:18" s="85" customFormat="1" ht="38.65" customHeight="1" x14ac:dyDescent="0.2">
      <c r="A11" s="332"/>
      <c r="B11" s="148" t="s">
        <v>330</v>
      </c>
      <c r="C11" s="149"/>
      <c r="D11" s="149" t="s">
        <v>62</v>
      </c>
      <c r="E11" s="149"/>
      <c r="F11" s="149"/>
      <c r="G11" s="149">
        <f>G7</f>
        <v>1</v>
      </c>
      <c r="H11" s="149">
        <f t="shared" ref="H11:K11" si="2">H7</f>
        <v>1</v>
      </c>
      <c r="I11" s="149">
        <f t="shared" si="2"/>
        <v>0</v>
      </c>
      <c r="J11" s="149">
        <f t="shared" si="2"/>
        <v>0</v>
      </c>
      <c r="K11" s="149">
        <f t="shared" si="2"/>
        <v>1</v>
      </c>
      <c r="L11" s="149" t="s">
        <v>62</v>
      </c>
      <c r="M11" s="150">
        <v>46022</v>
      </c>
      <c r="N11" s="150">
        <v>46022</v>
      </c>
      <c r="O11" s="156"/>
      <c r="P11" s="157" t="s">
        <v>62</v>
      </c>
      <c r="Q11" s="156"/>
      <c r="R11" s="156"/>
    </row>
    <row r="12" spans="1:18" s="85" customFormat="1" ht="21" customHeight="1" x14ac:dyDescent="0.2">
      <c r="A12" s="332"/>
      <c r="B12" s="147" t="s">
        <v>71</v>
      </c>
      <c r="C12" s="149"/>
      <c r="D12" s="149"/>
      <c r="E12" s="149"/>
      <c r="F12" s="149"/>
      <c r="G12" s="149" t="s">
        <v>62</v>
      </c>
      <c r="H12" s="149"/>
      <c r="I12" s="149" t="s">
        <v>62</v>
      </c>
      <c r="J12" s="149"/>
      <c r="K12" s="149"/>
      <c r="L12" s="149" t="s">
        <v>62</v>
      </c>
      <c r="M12" s="149"/>
      <c r="N12" s="149"/>
      <c r="O12" s="157" t="s">
        <v>62</v>
      </c>
      <c r="P12" s="157" t="s">
        <v>62</v>
      </c>
      <c r="Q12" s="157" t="s">
        <v>62</v>
      </c>
      <c r="R12" s="157" t="s">
        <v>62</v>
      </c>
    </row>
    <row r="13" spans="1:18" s="85" customFormat="1" ht="21" customHeight="1" x14ac:dyDescent="0.2">
      <c r="A13" s="333"/>
      <c r="B13" s="148" t="s">
        <v>72</v>
      </c>
      <c r="C13" s="149"/>
      <c r="D13" s="149" t="s">
        <v>62</v>
      </c>
      <c r="E13" s="149"/>
      <c r="F13" s="149"/>
      <c r="G13" s="149">
        <f>G11</f>
        <v>1</v>
      </c>
      <c r="H13" s="149">
        <f t="shared" ref="H13:K13" si="3">H11</f>
        <v>1</v>
      </c>
      <c r="I13" s="149">
        <f t="shared" si="3"/>
        <v>0</v>
      </c>
      <c r="J13" s="149">
        <f t="shared" si="3"/>
        <v>0</v>
      </c>
      <c r="K13" s="149">
        <f t="shared" si="3"/>
        <v>1</v>
      </c>
      <c r="L13" s="149" t="s">
        <v>62</v>
      </c>
      <c r="M13" s="150">
        <v>46022</v>
      </c>
      <c r="N13" s="150">
        <v>46022</v>
      </c>
      <c r="O13" s="156"/>
      <c r="P13" s="157" t="s">
        <v>62</v>
      </c>
      <c r="Q13" s="156"/>
      <c r="R13" s="156"/>
    </row>
    <row r="14" spans="1:18" s="56" customFormat="1" ht="74.45" hidden="1" customHeight="1" x14ac:dyDescent="0.25">
      <c r="A14" s="331" t="s">
        <v>321</v>
      </c>
      <c r="B14" s="137" t="s">
        <v>331</v>
      </c>
      <c r="C14" s="142" t="s">
        <v>191</v>
      </c>
      <c r="D14" s="141" t="s">
        <v>333</v>
      </c>
      <c r="E14" s="143" t="s">
        <v>75</v>
      </c>
      <c r="F14" s="143">
        <v>792</v>
      </c>
      <c r="G14" s="142">
        <v>0</v>
      </c>
      <c r="H14" s="142">
        <f>G14</f>
        <v>0</v>
      </c>
      <c r="I14" s="142">
        <v>0</v>
      </c>
      <c r="J14" s="142">
        <v>0</v>
      </c>
      <c r="K14" s="142">
        <f>G14</f>
        <v>0</v>
      </c>
      <c r="L14" s="142"/>
      <c r="M14" s="149" t="s">
        <v>62</v>
      </c>
      <c r="N14" s="149" t="s">
        <v>62</v>
      </c>
      <c r="O14" s="156">
        <v>0</v>
      </c>
      <c r="P14" s="156"/>
      <c r="Q14" s="156">
        <v>0</v>
      </c>
      <c r="R14" s="156">
        <v>0</v>
      </c>
    </row>
    <row r="15" spans="1:18" s="85" customFormat="1" ht="15.75" hidden="1" x14ac:dyDescent="0.2">
      <c r="A15" s="332"/>
      <c r="B15" s="146" t="s">
        <v>70</v>
      </c>
      <c r="C15" s="149"/>
      <c r="D15" s="149" t="s">
        <v>62</v>
      </c>
      <c r="E15" s="149"/>
      <c r="F15" s="149"/>
      <c r="G15" s="149">
        <f>G14</f>
        <v>0</v>
      </c>
      <c r="H15" s="149">
        <f t="shared" ref="H15:K15" si="4">H14</f>
        <v>0</v>
      </c>
      <c r="I15" s="149">
        <f t="shared" si="4"/>
        <v>0</v>
      </c>
      <c r="J15" s="149">
        <f t="shared" si="4"/>
        <v>0</v>
      </c>
      <c r="K15" s="149">
        <f t="shared" si="4"/>
        <v>0</v>
      </c>
      <c r="L15" s="149" t="s">
        <v>62</v>
      </c>
      <c r="M15" s="150">
        <v>46022</v>
      </c>
      <c r="N15" s="150">
        <v>46022</v>
      </c>
      <c r="O15" s="156"/>
      <c r="P15" s="157" t="s">
        <v>62</v>
      </c>
      <c r="Q15" s="156"/>
      <c r="R15" s="156"/>
    </row>
    <row r="16" spans="1:18" s="85" customFormat="1" ht="14.25" hidden="1" x14ac:dyDescent="0.2">
      <c r="A16" s="332"/>
      <c r="B16" s="147" t="s">
        <v>76</v>
      </c>
      <c r="C16" s="149"/>
      <c r="D16" s="149"/>
      <c r="E16" s="149"/>
      <c r="F16" s="149"/>
      <c r="G16" s="149" t="s">
        <v>62</v>
      </c>
      <c r="H16" s="149"/>
      <c r="I16" s="149" t="s">
        <v>62</v>
      </c>
      <c r="J16" s="149"/>
      <c r="K16" s="149"/>
      <c r="L16" s="149" t="s">
        <v>62</v>
      </c>
      <c r="M16" s="149"/>
      <c r="N16" s="149"/>
      <c r="O16" s="157" t="s">
        <v>62</v>
      </c>
      <c r="P16" s="157" t="s">
        <v>62</v>
      </c>
      <c r="Q16" s="157" t="s">
        <v>62</v>
      </c>
      <c r="R16" s="157" t="s">
        <v>62</v>
      </c>
    </row>
    <row r="17" spans="1:18" s="85" customFormat="1" ht="65.45" hidden="1" customHeight="1" x14ac:dyDescent="0.2">
      <c r="A17" s="332"/>
      <c r="B17" s="148" t="s">
        <v>192</v>
      </c>
      <c r="C17" s="149"/>
      <c r="D17" s="149" t="s">
        <v>62</v>
      </c>
      <c r="E17" s="149"/>
      <c r="F17" s="149"/>
      <c r="G17" s="149">
        <f>G14</f>
        <v>0</v>
      </c>
      <c r="H17" s="149">
        <f t="shared" ref="H17:J17" si="5">H14</f>
        <v>0</v>
      </c>
      <c r="I17" s="149">
        <f t="shared" si="5"/>
        <v>0</v>
      </c>
      <c r="J17" s="149">
        <f t="shared" si="5"/>
        <v>0</v>
      </c>
      <c r="K17" s="149">
        <f>K14</f>
        <v>0</v>
      </c>
      <c r="L17" s="149" t="s">
        <v>62</v>
      </c>
      <c r="M17" s="150">
        <v>46022</v>
      </c>
      <c r="N17" s="150">
        <v>46022</v>
      </c>
      <c r="O17" s="156"/>
      <c r="P17" s="157" t="s">
        <v>62</v>
      </c>
      <c r="Q17" s="156"/>
      <c r="R17" s="156"/>
    </row>
    <row r="18" spans="1:18" s="85" customFormat="1" ht="15" hidden="1" customHeight="1" x14ac:dyDescent="0.2">
      <c r="A18" s="332"/>
      <c r="B18" s="147" t="s">
        <v>193</v>
      </c>
      <c r="C18" s="149"/>
      <c r="D18" s="149"/>
      <c r="E18" s="149"/>
      <c r="F18" s="149"/>
      <c r="G18" s="149" t="s">
        <v>62</v>
      </c>
      <c r="H18" s="149"/>
      <c r="I18" s="149" t="s">
        <v>62</v>
      </c>
      <c r="J18" s="149"/>
      <c r="K18" s="149"/>
      <c r="L18" s="149" t="s">
        <v>62</v>
      </c>
      <c r="M18" s="149"/>
      <c r="N18" s="149"/>
      <c r="O18" s="157" t="s">
        <v>62</v>
      </c>
      <c r="P18" s="157" t="s">
        <v>62</v>
      </c>
      <c r="Q18" s="157" t="s">
        <v>62</v>
      </c>
      <c r="R18" s="157" t="s">
        <v>62</v>
      </c>
    </row>
    <row r="19" spans="1:18" s="85" customFormat="1" ht="38.65" hidden="1" customHeight="1" x14ac:dyDescent="0.2">
      <c r="A19" s="332"/>
      <c r="B19" s="148" t="s">
        <v>330</v>
      </c>
      <c r="C19" s="149"/>
      <c r="D19" s="149" t="s">
        <v>62</v>
      </c>
      <c r="E19" s="149"/>
      <c r="F19" s="149"/>
      <c r="G19" s="149">
        <f>G15</f>
        <v>0</v>
      </c>
      <c r="H19" s="149">
        <f t="shared" ref="H19:K19" si="6">H15</f>
        <v>0</v>
      </c>
      <c r="I19" s="149">
        <f t="shared" si="6"/>
        <v>0</v>
      </c>
      <c r="J19" s="149">
        <f t="shared" si="6"/>
        <v>0</v>
      </c>
      <c r="K19" s="149">
        <f t="shared" si="6"/>
        <v>0</v>
      </c>
      <c r="L19" s="149" t="s">
        <v>62</v>
      </c>
      <c r="M19" s="150">
        <v>46022</v>
      </c>
      <c r="N19" s="150">
        <v>46022</v>
      </c>
      <c r="O19" s="156"/>
      <c r="P19" s="157" t="s">
        <v>62</v>
      </c>
      <c r="Q19" s="156"/>
      <c r="R19" s="156"/>
    </row>
    <row r="20" spans="1:18" s="85" customFormat="1" ht="21" hidden="1" customHeight="1" x14ac:dyDescent="0.2">
      <c r="A20" s="332"/>
      <c r="B20" s="147" t="s">
        <v>71</v>
      </c>
      <c r="C20" s="149"/>
      <c r="D20" s="149"/>
      <c r="E20" s="149"/>
      <c r="F20" s="149"/>
      <c r="G20" s="149" t="s">
        <v>62</v>
      </c>
      <c r="H20" s="149"/>
      <c r="I20" s="149" t="s">
        <v>62</v>
      </c>
      <c r="J20" s="149"/>
      <c r="K20" s="149"/>
      <c r="L20" s="149" t="s">
        <v>62</v>
      </c>
      <c r="M20" s="149"/>
      <c r="N20" s="149"/>
      <c r="O20" s="157" t="s">
        <v>62</v>
      </c>
      <c r="P20" s="157" t="s">
        <v>62</v>
      </c>
      <c r="Q20" s="157" t="s">
        <v>62</v>
      </c>
      <c r="R20" s="157" t="s">
        <v>62</v>
      </c>
    </row>
    <row r="21" spans="1:18" s="85" customFormat="1" ht="21" hidden="1" customHeight="1" x14ac:dyDescent="0.2">
      <c r="A21" s="333"/>
      <c r="B21" s="148" t="s">
        <v>72</v>
      </c>
      <c r="C21" s="149"/>
      <c r="D21" s="149" t="s">
        <v>62</v>
      </c>
      <c r="E21" s="149"/>
      <c r="F21" s="149"/>
      <c r="G21" s="149">
        <f>G19</f>
        <v>0</v>
      </c>
      <c r="H21" s="149">
        <f t="shared" ref="H21:K21" si="7">H19</f>
        <v>0</v>
      </c>
      <c r="I21" s="149">
        <f t="shared" si="7"/>
        <v>0</v>
      </c>
      <c r="J21" s="149">
        <f t="shared" si="7"/>
        <v>0</v>
      </c>
      <c r="K21" s="149">
        <f t="shared" si="7"/>
        <v>0</v>
      </c>
      <c r="L21" s="149" t="s">
        <v>62</v>
      </c>
      <c r="M21" s="150">
        <v>46022</v>
      </c>
      <c r="N21" s="150">
        <v>46022</v>
      </c>
      <c r="O21" s="156"/>
      <c r="P21" s="157" t="s">
        <v>62</v>
      </c>
      <c r="Q21" s="156"/>
      <c r="R21" s="156"/>
    </row>
    <row r="22" spans="1:18" s="56" customFormat="1" ht="74.45" customHeight="1" x14ac:dyDescent="0.25">
      <c r="A22" s="331" t="s">
        <v>322</v>
      </c>
      <c r="B22" s="137" t="s">
        <v>327</v>
      </c>
      <c r="C22" s="142" t="s">
        <v>191</v>
      </c>
      <c r="D22" s="141" t="s">
        <v>333</v>
      </c>
      <c r="E22" s="143" t="s">
        <v>75</v>
      </c>
      <c r="F22" s="143">
        <v>792</v>
      </c>
      <c r="G22" s="142">
        <v>1</v>
      </c>
      <c r="H22" s="142">
        <f>G22</f>
        <v>1</v>
      </c>
      <c r="I22" s="142">
        <v>0</v>
      </c>
      <c r="J22" s="142">
        <v>0</v>
      </c>
      <c r="K22" s="142">
        <f>G22</f>
        <v>1</v>
      </c>
      <c r="L22" s="142"/>
      <c r="M22" s="149" t="s">
        <v>62</v>
      </c>
      <c r="N22" s="149" t="s">
        <v>62</v>
      </c>
      <c r="O22" s="156">
        <v>32391.41</v>
      </c>
      <c r="P22" s="156"/>
      <c r="Q22" s="156">
        <v>0</v>
      </c>
      <c r="R22" s="156">
        <v>0</v>
      </c>
    </row>
    <row r="23" spans="1:18" s="85" customFormat="1" ht="15.75" x14ac:dyDescent="0.2">
      <c r="A23" s="332"/>
      <c r="B23" s="146" t="s">
        <v>70</v>
      </c>
      <c r="C23" s="149"/>
      <c r="D23" s="149" t="s">
        <v>62</v>
      </c>
      <c r="E23" s="149"/>
      <c r="F23" s="149"/>
      <c r="G23" s="149">
        <f>G22</f>
        <v>1</v>
      </c>
      <c r="H23" s="149">
        <f t="shared" ref="H23:K23" si="8">H22</f>
        <v>1</v>
      </c>
      <c r="I23" s="149">
        <f t="shared" si="8"/>
        <v>0</v>
      </c>
      <c r="J23" s="149">
        <f t="shared" si="8"/>
        <v>0</v>
      </c>
      <c r="K23" s="149">
        <f t="shared" si="8"/>
        <v>1</v>
      </c>
      <c r="L23" s="149" t="s">
        <v>62</v>
      </c>
      <c r="M23" s="150">
        <v>46022</v>
      </c>
      <c r="N23" s="150">
        <v>46022</v>
      </c>
      <c r="O23" s="156"/>
      <c r="P23" s="157" t="s">
        <v>62</v>
      </c>
      <c r="Q23" s="156"/>
      <c r="R23" s="156"/>
    </row>
    <row r="24" spans="1:18" s="85" customFormat="1" ht="14.25" x14ac:dyDescent="0.2">
      <c r="A24" s="332"/>
      <c r="B24" s="147" t="s">
        <v>76</v>
      </c>
      <c r="C24" s="149"/>
      <c r="D24" s="149"/>
      <c r="E24" s="149"/>
      <c r="F24" s="149"/>
      <c r="G24" s="149" t="s">
        <v>62</v>
      </c>
      <c r="H24" s="149"/>
      <c r="I24" s="149" t="s">
        <v>62</v>
      </c>
      <c r="J24" s="149"/>
      <c r="K24" s="149"/>
      <c r="L24" s="149" t="s">
        <v>62</v>
      </c>
      <c r="M24" s="149"/>
      <c r="N24" s="149"/>
      <c r="O24" s="157" t="s">
        <v>62</v>
      </c>
      <c r="P24" s="157" t="s">
        <v>62</v>
      </c>
      <c r="Q24" s="157" t="s">
        <v>62</v>
      </c>
      <c r="R24" s="157" t="s">
        <v>62</v>
      </c>
    </row>
    <row r="25" spans="1:18" s="85" customFormat="1" ht="65.45" customHeight="1" x14ac:dyDescent="0.2">
      <c r="A25" s="332"/>
      <c r="B25" s="148" t="s">
        <v>192</v>
      </c>
      <c r="C25" s="149"/>
      <c r="D25" s="149" t="s">
        <v>62</v>
      </c>
      <c r="E25" s="149"/>
      <c r="F25" s="149"/>
      <c r="G25" s="149">
        <f>G22</f>
        <v>1</v>
      </c>
      <c r="H25" s="149">
        <f t="shared" ref="H25:J25" si="9">H22</f>
        <v>1</v>
      </c>
      <c r="I25" s="149">
        <f t="shared" si="9"/>
        <v>0</v>
      </c>
      <c r="J25" s="149">
        <f t="shared" si="9"/>
        <v>0</v>
      </c>
      <c r="K25" s="149">
        <f>K22</f>
        <v>1</v>
      </c>
      <c r="L25" s="149" t="s">
        <v>62</v>
      </c>
      <c r="M25" s="150">
        <v>46022</v>
      </c>
      <c r="N25" s="150">
        <v>46022</v>
      </c>
      <c r="O25" s="156"/>
      <c r="P25" s="157" t="s">
        <v>62</v>
      </c>
      <c r="Q25" s="156"/>
      <c r="R25" s="156"/>
    </row>
    <row r="26" spans="1:18" s="85" customFormat="1" ht="15" customHeight="1" x14ac:dyDescent="0.2">
      <c r="A26" s="332"/>
      <c r="B26" s="147" t="s">
        <v>193</v>
      </c>
      <c r="C26" s="149"/>
      <c r="D26" s="149"/>
      <c r="E26" s="149"/>
      <c r="F26" s="149"/>
      <c r="G26" s="149" t="s">
        <v>62</v>
      </c>
      <c r="H26" s="149"/>
      <c r="I26" s="149" t="s">
        <v>62</v>
      </c>
      <c r="J26" s="149"/>
      <c r="K26" s="149"/>
      <c r="L26" s="149" t="s">
        <v>62</v>
      </c>
      <c r="M26" s="149"/>
      <c r="N26" s="149"/>
      <c r="O26" s="157" t="s">
        <v>62</v>
      </c>
      <c r="P26" s="157" t="s">
        <v>62</v>
      </c>
      <c r="Q26" s="157" t="s">
        <v>62</v>
      </c>
      <c r="R26" s="157" t="s">
        <v>62</v>
      </c>
    </row>
    <row r="27" spans="1:18" s="85" customFormat="1" ht="38.65" customHeight="1" x14ac:dyDescent="0.2">
      <c r="A27" s="332"/>
      <c r="B27" s="148" t="s">
        <v>330</v>
      </c>
      <c r="C27" s="149"/>
      <c r="D27" s="149" t="s">
        <v>62</v>
      </c>
      <c r="E27" s="149"/>
      <c r="F27" s="149"/>
      <c r="G27" s="149">
        <f>G23</f>
        <v>1</v>
      </c>
      <c r="H27" s="149">
        <f t="shared" ref="H27:K27" si="10">H23</f>
        <v>1</v>
      </c>
      <c r="I27" s="149">
        <f t="shared" si="10"/>
        <v>0</v>
      </c>
      <c r="J27" s="149">
        <f t="shared" si="10"/>
        <v>0</v>
      </c>
      <c r="K27" s="149">
        <f t="shared" si="10"/>
        <v>1</v>
      </c>
      <c r="L27" s="149" t="s">
        <v>62</v>
      </c>
      <c r="M27" s="150">
        <v>46022</v>
      </c>
      <c r="N27" s="150">
        <v>46022</v>
      </c>
      <c r="O27" s="156"/>
      <c r="P27" s="157" t="s">
        <v>62</v>
      </c>
      <c r="Q27" s="156"/>
      <c r="R27" s="156"/>
    </row>
    <row r="28" spans="1:18" s="85" customFormat="1" ht="21" customHeight="1" x14ac:dyDescent="0.2">
      <c r="A28" s="332"/>
      <c r="B28" s="147" t="s">
        <v>71</v>
      </c>
      <c r="C28" s="149"/>
      <c r="D28" s="149"/>
      <c r="E28" s="149"/>
      <c r="F28" s="149"/>
      <c r="G28" s="149" t="s">
        <v>62</v>
      </c>
      <c r="H28" s="149"/>
      <c r="I28" s="149" t="s">
        <v>62</v>
      </c>
      <c r="J28" s="149"/>
      <c r="K28" s="149"/>
      <c r="L28" s="149" t="s">
        <v>62</v>
      </c>
      <c r="M28" s="149"/>
      <c r="N28" s="149"/>
      <c r="O28" s="157" t="s">
        <v>62</v>
      </c>
      <c r="P28" s="157" t="s">
        <v>62</v>
      </c>
      <c r="Q28" s="157" t="s">
        <v>62</v>
      </c>
      <c r="R28" s="157" t="s">
        <v>62</v>
      </c>
    </row>
    <row r="29" spans="1:18" s="85" customFormat="1" ht="21" customHeight="1" x14ac:dyDescent="0.2">
      <c r="A29" s="333"/>
      <c r="B29" s="148" t="s">
        <v>72</v>
      </c>
      <c r="C29" s="149"/>
      <c r="D29" s="149" t="s">
        <v>62</v>
      </c>
      <c r="E29" s="149"/>
      <c r="F29" s="149"/>
      <c r="G29" s="149">
        <f>G27</f>
        <v>1</v>
      </c>
      <c r="H29" s="149">
        <f t="shared" ref="H29:K29" si="11">H27</f>
        <v>1</v>
      </c>
      <c r="I29" s="149">
        <f t="shared" si="11"/>
        <v>0</v>
      </c>
      <c r="J29" s="149">
        <f t="shared" si="11"/>
        <v>0</v>
      </c>
      <c r="K29" s="149">
        <f t="shared" si="11"/>
        <v>1</v>
      </c>
      <c r="L29" s="149" t="s">
        <v>62</v>
      </c>
      <c r="M29" s="150">
        <v>46022</v>
      </c>
      <c r="N29" s="150">
        <v>46022</v>
      </c>
      <c r="O29" s="156"/>
      <c r="P29" s="157" t="s">
        <v>62</v>
      </c>
      <c r="Q29" s="156"/>
      <c r="R29" s="156"/>
    </row>
    <row r="30" spans="1:18" s="56" customFormat="1" ht="74.45" hidden="1" customHeight="1" x14ac:dyDescent="0.25">
      <c r="A30" s="331" t="s">
        <v>323</v>
      </c>
      <c r="B30" s="137" t="s">
        <v>327</v>
      </c>
      <c r="C30" s="142" t="s">
        <v>191</v>
      </c>
      <c r="D30" s="141" t="s">
        <v>333</v>
      </c>
      <c r="E30" s="143" t="s">
        <v>75</v>
      </c>
      <c r="F30" s="143">
        <v>792</v>
      </c>
      <c r="G30" s="142">
        <v>0</v>
      </c>
      <c r="H30" s="142">
        <f>G30</f>
        <v>0</v>
      </c>
      <c r="I30" s="142">
        <v>0</v>
      </c>
      <c r="J30" s="142">
        <v>0</v>
      </c>
      <c r="K30" s="142">
        <f>G30</f>
        <v>0</v>
      </c>
      <c r="L30" s="142"/>
      <c r="M30" s="149" t="s">
        <v>62</v>
      </c>
      <c r="N30" s="149" t="s">
        <v>62</v>
      </c>
      <c r="O30" s="156">
        <v>0</v>
      </c>
      <c r="P30" s="156"/>
      <c r="Q30" s="156">
        <v>0</v>
      </c>
      <c r="R30" s="156">
        <v>0</v>
      </c>
    </row>
    <row r="31" spans="1:18" s="85" customFormat="1" ht="15.75" hidden="1" x14ac:dyDescent="0.2">
      <c r="A31" s="332"/>
      <c r="B31" s="146" t="s">
        <v>70</v>
      </c>
      <c r="C31" s="149"/>
      <c r="D31" s="149" t="s">
        <v>62</v>
      </c>
      <c r="E31" s="149"/>
      <c r="F31" s="149"/>
      <c r="G31" s="149">
        <f>G30</f>
        <v>0</v>
      </c>
      <c r="H31" s="149">
        <f t="shared" ref="H31:K31" si="12">H30</f>
        <v>0</v>
      </c>
      <c r="I31" s="149">
        <f t="shared" si="12"/>
        <v>0</v>
      </c>
      <c r="J31" s="149">
        <f t="shared" si="12"/>
        <v>0</v>
      </c>
      <c r="K31" s="149">
        <f t="shared" si="12"/>
        <v>0</v>
      </c>
      <c r="L31" s="149" t="s">
        <v>62</v>
      </c>
      <c r="M31" s="150">
        <v>46022</v>
      </c>
      <c r="N31" s="150">
        <v>46022</v>
      </c>
      <c r="O31" s="156"/>
      <c r="P31" s="157" t="s">
        <v>62</v>
      </c>
      <c r="Q31" s="156"/>
      <c r="R31" s="156"/>
    </row>
    <row r="32" spans="1:18" s="85" customFormat="1" ht="14.25" hidden="1" x14ac:dyDescent="0.2">
      <c r="A32" s="332"/>
      <c r="B32" s="147" t="s">
        <v>76</v>
      </c>
      <c r="C32" s="149"/>
      <c r="D32" s="149"/>
      <c r="E32" s="149"/>
      <c r="F32" s="149"/>
      <c r="G32" s="149" t="s">
        <v>62</v>
      </c>
      <c r="H32" s="149"/>
      <c r="I32" s="149" t="s">
        <v>62</v>
      </c>
      <c r="J32" s="149"/>
      <c r="K32" s="149"/>
      <c r="L32" s="149" t="s">
        <v>62</v>
      </c>
      <c r="M32" s="149"/>
      <c r="N32" s="149"/>
      <c r="O32" s="157" t="s">
        <v>62</v>
      </c>
      <c r="P32" s="157" t="s">
        <v>62</v>
      </c>
      <c r="Q32" s="157" t="s">
        <v>62</v>
      </c>
      <c r="R32" s="157" t="s">
        <v>62</v>
      </c>
    </row>
    <row r="33" spans="1:18" s="85" customFormat="1" ht="65.45" hidden="1" customHeight="1" x14ac:dyDescent="0.2">
      <c r="A33" s="332"/>
      <c r="B33" s="148" t="s">
        <v>192</v>
      </c>
      <c r="C33" s="149"/>
      <c r="D33" s="149" t="s">
        <v>62</v>
      </c>
      <c r="E33" s="149"/>
      <c r="F33" s="149"/>
      <c r="G33" s="149">
        <f>G30</f>
        <v>0</v>
      </c>
      <c r="H33" s="149">
        <f t="shared" ref="H33:J33" si="13">H30</f>
        <v>0</v>
      </c>
      <c r="I33" s="149">
        <f t="shared" si="13"/>
        <v>0</v>
      </c>
      <c r="J33" s="149">
        <f t="shared" si="13"/>
        <v>0</v>
      </c>
      <c r="K33" s="149">
        <f>K30</f>
        <v>0</v>
      </c>
      <c r="L33" s="149" t="s">
        <v>62</v>
      </c>
      <c r="M33" s="150">
        <v>46022</v>
      </c>
      <c r="N33" s="150">
        <v>46022</v>
      </c>
      <c r="O33" s="156"/>
      <c r="P33" s="157" t="s">
        <v>62</v>
      </c>
      <c r="Q33" s="156"/>
      <c r="R33" s="156"/>
    </row>
    <row r="34" spans="1:18" s="85" customFormat="1" ht="15" hidden="1" customHeight="1" x14ac:dyDescent="0.2">
      <c r="A34" s="332"/>
      <c r="B34" s="147" t="s">
        <v>193</v>
      </c>
      <c r="C34" s="149"/>
      <c r="D34" s="149"/>
      <c r="E34" s="149"/>
      <c r="F34" s="149"/>
      <c r="G34" s="149" t="s">
        <v>62</v>
      </c>
      <c r="H34" s="149"/>
      <c r="I34" s="149" t="s">
        <v>62</v>
      </c>
      <c r="J34" s="149"/>
      <c r="K34" s="149"/>
      <c r="L34" s="149" t="s">
        <v>62</v>
      </c>
      <c r="M34" s="149"/>
      <c r="N34" s="149"/>
      <c r="O34" s="157" t="s">
        <v>62</v>
      </c>
      <c r="P34" s="157" t="s">
        <v>62</v>
      </c>
      <c r="Q34" s="157" t="s">
        <v>62</v>
      </c>
      <c r="R34" s="157" t="s">
        <v>62</v>
      </c>
    </row>
    <row r="35" spans="1:18" s="85" customFormat="1" ht="38.65" hidden="1" customHeight="1" x14ac:dyDescent="0.2">
      <c r="A35" s="332"/>
      <c r="B35" s="148" t="s">
        <v>330</v>
      </c>
      <c r="C35" s="149"/>
      <c r="D35" s="149" t="s">
        <v>62</v>
      </c>
      <c r="E35" s="149"/>
      <c r="F35" s="149"/>
      <c r="G35" s="149">
        <f>G31</f>
        <v>0</v>
      </c>
      <c r="H35" s="149">
        <f t="shared" ref="H35:K35" si="14">H31</f>
        <v>0</v>
      </c>
      <c r="I35" s="149">
        <f t="shared" si="14"/>
        <v>0</v>
      </c>
      <c r="J35" s="149">
        <f t="shared" si="14"/>
        <v>0</v>
      </c>
      <c r="K35" s="149">
        <f t="shared" si="14"/>
        <v>0</v>
      </c>
      <c r="L35" s="149" t="s">
        <v>62</v>
      </c>
      <c r="M35" s="150">
        <v>46022</v>
      </c>
      <c r="N35" s="150">
        <v>46022</v>
      </c>
      <c r="O35" s="156"/>
      <c r="P35" s="157" t="s">
        <v>62</v>
      </c>
      <c r="Q35" s="156"/>
      <c r="R35" s="156"/>
    </row>
    <row r="36" spans="1:18" s="85" customFormat="1" ht="21" hidden="1" customHeight="1" x14ac:dyDescent="0.2">
      <c r="A36" s="332"/>
      <c r="B36" s="147" t="s">
        <v>71</v>
      </c>
      <c r="C36" s="149"/>
      <c r="D36" s="149"/>
      <c r="E36" s="149"/>
      <c r="F36" s="149"/>
      <c r="G36" s="149" t="s">
        <v>62</v>
      </c>
      <c r="H36" s="149"/>
      <c r="I36" s="149" t="s">
        <v>62</v>
      </c>
      <c r="J36" s="149"/>
      <c r="K36" s="149"/>
      <c r="L36" s="149" t="s">
        <v>62</v>
      </c>
      <c r="M36" s="149"/>
      <c r="N36" s="149"/>
      <c r="O36" s="157" t="s">
        <v>62</v>
      </c>
      <c r="P36" s="157" t="s">
        <v>62</v>
      </c>
      <c r="Q36" s="157" t="s">
        <v>62</v>
      </c>
      <c r="R36" s="157" t="s">
        <v>62</v>
      </c>
    </row>
    <row r="37" spans="1:18" s="85" customFormat="1" ht="21" hidden="1" customHeight="1" x14ac:dyDescent="0.2">
      <c r="A37" s="333"/>
      <c r="B37" s="148" t="s">
        <v>72</v>
      </c>
      <c r="C37" s="149"/>
      <c r="D37" s="149" t="s">
        <v>62</v>
      </c>
      <c r="E37" s="149"/>
      <c r="F37" s="149"/>
      <c r="G37" s="149">
        <f>G35</f>
        <v>0</v>
      </c>
      <c r="H37" s="149">
        <f t="shared" ref="H37:K37" si="15">H35</f>
        <v>0</v>
      </c>
      <c r="I37" s="149">
        <f t="shared" si="15"/>
        <v>0</v>
      </c>
      <c r="J37" s="149">
        <f t="shared" si="15"/>
        <v>0</v>
      </c>
      <c r="K37" s="149">
        <f t="shared" si="15"/>
        <v>0</v>
      </c>
      <c r="L37" s="149" t="s">
        <v>62</v>
      </c>
      <c r="M37" s="150">
        <v>46022</v>
      </c>
      <c r="N37" s="150">
        <v>46022</v>
      </c>
      <c r="O37" s="156"/>
      <c r="P37" s="157" t="s">
        <v>62</v>
      </c>
      <c r="Q37" s="156"/>
      <c r="R37" s="156"/>
    </row>
    <row r="38" spans="1:18" s="56" customFormat="1" ht="74.45" hidden="1" customHeight="1" x14ac:dyDescent="0.25">
      <c r="A38" s="331" t="s">
        <v>324</v>
      </c>
      <c r="B38" s="137" t="s">
        <v>327</v>
      </c>
      <c r="C38" s="142" t="s">
        <v>191</v>
      </c>
      <c r="D38" s="141" t="s">
        <v>333</v>
      </c>
      <c r="E38" s="143" t="s">
        <v>75</v>
      </c>
      <c r="F38" s="143">
        <v>792</v>
      </c>
      <c r="G38" s="142">
        <v>0</v>
      </c>
      <c r="H38" s="142">
        <f>G38</f>
        <v>0</v>
      </c>
      <c r="I38" s="142">
        <v>0</v>
      </c>
      <c r="J38" s="142">
        <v>0</v>
      </c>
      <c r="K38" s="142">
        <f>G38</f>
        <v>0</v>
      </c>
      <c r="L38" s="142"/>
      <c r="M38" s="149" t="s">
        <v>62</v>
      </c>
      <c r="N38" s="149" t="s">
        <v>62</v>
      </c>
      <c r="O38" s="156">
        <v>0</v>
      </c>
      <c r="P38" s="156"/>
      <c r="Q38" s="156">
        <v>0</v>
      </c>
      <c r="R38" s="156">
        <v>0</v>
      </c>
    </row>
    <row r="39" spans="1:18" s="85" customFormat="1" ht="15.75" hidden="1" x14ac:dyDescent="0.2">
      <c r="A39" s="332"/>
      <c r="B39" s="146" t="s">
        <v>70</v>
      </c>
      <c r="C39" s="149"/>
      <c r="D39" s="149" t="s">
        <v>62</v>
      </c>
      <c r="E39" s="149"/>
      <c r="F39" s="149"/>
      <c r="G39" s="149">
        <f>G38</f>
        <v>0</v>
      </c>
      <c r="H39" s="149">
        <f t="shared" ref="H39:K39" si="16">H38</f>
        <v>0</v>
      </c>
      <c r="I39" s="149">
        <f t="shared" si="16"/>
        <v>0</v>
      </c>
      <c r="J39" s="149">
        <f t="shared" si="16"/>
        <v>0</v>
      </c>
      <c r="K39" s="149">
        <f t="shared" si="16"/>
        <v>0</v>
      </c>
      <c r="L39" s="149" t="s">
        <v>62</v>
      </c>
      <c r="M39" s="150">
        <v>46022</v>
      </c>
      <c r="N39" s="150">
        <v>46022</v>
      </c>
      <c r="O39" s="156"/>
      <c r="P39" s="157" t="s">
        <v>62</v>
      </c>
      <c r="Q39" s="156"/>
      <c r="R39" s="156"/>
    </row>
    <row r="40" spans="1:18" s="85" customFormat="1" ht="14.25" hidden="1" x14ac:dyDescent="0.2">
      <c r="A40" s="332"/>
      <c r="B40" s="147" t="s">
        <v>76</v>
      </c>
      <c r="C40" s="149"/>
      <c r="D40" s="149"/>
      <c r="E40" s="149"/>
      <c r="F40" s="149"/>
      <c r="G40" s="149" t="s">
        <v>62</v>
      </c>
      <c r="H40" s="149"/>
      <c r="I40" s="149" t="s">
        <v>62</v>
      </c>
      <c r="J40" s="149"/>
      <c r="K40" s="149"/>
      <c r="L40" s="149" t="s">
        <v>62</v>
      </c>
      <c r="M40" s="149"/>
      <c r="N40" s="149"/>
      <c r="O40" s="157" t="s">
        <v>62</v>
      </c>
      <c r="P40" s="157" t="s">
        <v>62</v>
      </c>
      <c r="Q40" s="157" t="s">
        <v>62</v>
      </c>
      <c r="R40" s="157" t="s">
        <v>62</v>
      </c>
    </row>
    <row r="41" spans="1:18" s="85" customFormat="1" ht="65.45" hidden="1" customHeight="1" x14ac:dyDescent="0.2">
      <c r="A41" s="332"/>
      <c r="B41" s="148" t="s">
        <v>192</v>
      </c>
      <c r="C41" s="149"/>
      <c r="D41" s="149" t="s">
        <v>62</v>
      </c>
      <c r="E41" s="149"/>
      <c r="F41" s="149"/>
      <c r="G41" s="149">
        <f>G38</f>
        <v>0</v>
      </c>
      <c r="H41" s="149">
        <f t="shared" ref="H41:J41" si="17">H38</f>
        <v>0</v>
      </c>
      <c r="I41" s="149">
        <f t="shared" si="17"/>
        <v>0</v>
      </c>
      <c r="J41" s="149">
        <f t="shared" si="17"/>
        <v>0</v>
      </c>
      <c r="K41" s="149">
        <f>K38</f>
        <v>0</v>
      </c>
      <c r="L41" s="149" t="s">
        <v>62</v>
      </c>
      <c r="M41" s="150">
        <v>46022</v>
      </c>
      <c r="N41" s="150">
        <v>46022</v>
      </c>
      <c r="O41" s="156"/>
      <c r="P41" s="157" t="s">
        <v>62</v>
      </c>
      <c r="Q41" s="156"/>
      <c r="R41" s="156"/>
    </row>
    <row r="42" spans="1:18" s="85" customFormat="1" ht="15" hidden="1" customHeight="1" x14ac:dyDescent="0.2">
      <c r="A42" s="332"/>
      <c r="B42" s="147" t="s">
        <v>193</v>
      </c>
      <c r="C42" s="149"/>
      <c r="D42" s="149"/>
      <c r="E42" s="149"/>
      <c r="F42" s="149"/>
      <c r="G42" s="149" t="s">
        <v>62</v>
      </c>
      <c r="H42" s="149"/>
      <c r="I42" s="149" t="s">
        <v>62</v>
      </c>
      <c r="J42" s="149"/>
      <c r="K42" s="149"/>
      <c r="L42" s="149" t="s">
        <v>62</v>
      </c>
      <c r="M42" s="149"/>
      <c r="N42" s="149"/>
      <c r="O42" s="157" t="s">
        <v>62</v>
      </c>
      <c r="P42" s="157" t="s">
        <v>62</v>
      </c>
      <c r="Q42" s="157" t="s">
        <v>62</v>
      </c>
      <c r="R42" s="157" t="s">
        <v>62</v>
      </c>
    </row>
    <row r="43" spans="1:18" s="85" customFormat="1" ht="38.65" hidden="1" customHeight="1" x14ac:dyDescent="0.2">
      <c r="A43" s="332"/>
      <c r="B43" s="148" t="s">
        <v>330</v>
      </c>
      <c r="C43" s="149"/>
      <c r="D43" s="149" t="s">
        <v>62</v>
      </c>
      <c r="E43" s="149"/>
      <c r="F43" s="149"/>
      <c r="G43" s="149">
        <f>G39</f>
        <v>0</v>
      </c>
      <c r="H43" s="149">
        <f t="shared" ref="H43:K43" si="18">H39</f>
        <v>0</v>
      </c>
      <c r="I43" s="149">
        <f t="shared" si="18"/>
        <v>0</v>
      </c>
      <c r="J43" s="149">
        <f t="shared" si="18"/>
        <v>0</v>
      </c>
      <c r="K43" s="149">
        <f t="shared" si="18"/>
        <v>0</v>
      </c>
      <c r="L43" s="149" t="s">
        <v>62</v>
      </c>
      <c r="M43" s="150">
        <v>46022</v>
      </c>
      <c r="N43" s="150">
        <v>46022</v>
      </c>
      <c r="O43" s="156"/>
      <c r="P43" s="157" t="s">
        <v>62</v>
      </c>
      <c r="Q43" s="156"/>
      <c r="R43" s="156"/>
    </row>
    <row r="44" spans="1:18" s="85" customFormat="1" ht="21" hidden="1" customHeight="1" x14ac:dyDescent="0.2">
      <c r="A44" s="332"/>
      <c r="B44" s="147" t="s">
        <v>71</v>
      </c>
      <c r="C44" s="149"/>
      <c r="D44" s="149"/>
      <c r="E44" s="149"/>
      <c r="F44" s="149"/>
      <c r="G44" s="149" t="s">
        <v>62</v>
      </c>
      <c r="H44" s="149"/>
      <c r="I44" s="149" t="s">
        <v>62</v>
      </c>
      <c r="J44" s="149"/>
      <c r="K44" s="149"/>
      <c r="L44" s="149" t="s">
        <v>62</v>
      </c>
      <c r="M44" s="149"/>
      <c r="N44" s="149"/>
      <c r="O44" s="157" t="s">
        <v>62</v>
      </c>
      <c r="P44" s="157" t="s">
        <v>62</v>
      </c>
      <c r="Q44" s="157" t="s">
        <v>62</v>
      </c>
      <c r="R44" s="157" t="s">
        <v>62</v>
      </c>
    </row>
    <row r="45" spans="1:18" s="85" customFormat="1" ht="21" hidden="1" customHeight="1" x14ac:dyDescent="0.2">
      <c r="A45" s="333"/>
      <c r="B45" s="148" t="s">
        <v>72</v>
      </c>
      <c r="C45" s="149"/>
      <c r="D45" s="149" t="s">
        <v>62</v>
      </c>
      <c r="E45" s="149"/>
      <c r="F45" s="149"/>
      <c r="G45" s="149">
        <f>G43</f>
        <v>0</v>
      </c>
      <c r="H45" s="149">
        <f t="shared" ref="H45:K45" si="19">H43</f>
        <v>0</v>
      </c>
      <c r="I45" s="149">
        <f t="shared" si="19"/>
        <v>0</v>
      </c>
      <c r="J45" s="149">
        <f t="shared" si="19"/>
        <v>0</v>
      </c>
      <c r="K45" s="149">
        <f t="shared" si="19"/>
        <v>0</v>
      </c>
      <c r="L45" s="149" t="s">
        <v>62</v>
      </c>
      <c r="M45" s="150">
        <v>46022</v>
      </c>
      <c r="N45" s="150">
        <v>46022</v>
      </c>
      <c r="O45" s="156"/>
      <c r="P45" s="157" t="s">
        <v>62</v>
      </c>
      <c r="Q45" s="156"/>
      <c r="R45" s="156"/>
    </row>
    <row r="46" spans="1:18" s="56" customFormat="1" ht="74.45" customHeight="1" x14ac:dyDescent="0.25">
      <c r="A46" s="331" t="s">
        <v>217</v>
      </c>
      <c r="B46" s="137" t="s">
        <v>327</v>
      </c>
      <c r="C46" s="142" t="s">
        <v>191</v>
      </c>
      <c r="D46" s="141" t="s">
        <v>333</v>
      </c>
      <c r="E46" s="143" t="s">
        <v>75</v>
      </c>
      <c r="F46" s="143">
        <v>792</v>
      </c>
      <c r="G46" s="142">
        <v>1</v>
      </c>
      <c r="H46" s="142">
        <f>G46</f>
        <v>1</v>
      </c>
      <c r="I46" s="142">
        <v>0</v>
      </c>
      <c r="J46" s="142">
        <v>0</v>
      </c>
      <c r="K46" s="142">
        <f>G46</f>
        <v>1</v>
      </c>
      <c r="L46" s="142"/>
      <c r="M46" s="149" t="s">
        <v>62</v>
      </c>
      <c r="N46" s="149" t="s">
        <v>62</v>
      </c>
      <c r="O46" s="156">
        <v>32391.41</v>
      </c>
      <c r="P46" s="156"/>
      <c r="Q46" s="156">
        <v>0</v>
      </c>
      <c r="R46" s="156">
        <v>0</v>
      </c>
    </row>
    <row r="47" spans="1:18" s="85" customFormat="1" ht="15.75" x14ac:dyDescent="0.2">
      <c r="A47" s="332"/>
      <c r="B47" s="146" t="s">
        <v>70</v>
      </c>
      <c r="C47" s="149"/>
      <c r="D47" s="149" t="s">
        <v>62</v>
      </c>
      <c r="E47" s="149"/>
      <c r="F47" s="149"/>
      <c r="G47" s="149">
        <f>G46</f>
        <v>1</v>
      </c>
      <c r="H47" s="149">
        <f t="shared" ref="H47:K47" si="20">H46</f>
        <v>1</v>
      </c>
      <c r="I47" s="149">
        <f t="shared" si="20"/>
        <v>0</v>
      </c>
      <c r="J47" s="149">
        <f t="shared" si="20"/>
        <v>0</v>
      </c>
      <c r="K47" s="149">
        <f t="shared" si="20"/>
        <v>1</v>
      </c>
      <c r="L47" s="149" t="s">
        <v>62</v>
      </c>
      <c r="M47" s="150">
        <v>46022</v>
      </c>
      <c r="N47" s="150">
        <v>46022</v>
      </c>
      <c r="O47" s="156"/>
      <c r="P47" s="157" t="s">
        <v>62</v>
      </c>
      <c r="Q47" s="156"/>
      <c r="R47" s="156"/>
    </row>
    <row r="48" spans="1:18" s="85" customFormat="1" ht="14.25" x14ac:dyDescent="0.2">
      <c r="A48" s="332"/>
      <c r="B48" s="147" t="s">
        <v>76</v>
      </c>
      <c r="C48" s="149"/>
      <c r="D48" s="149"/>
      <c r="E48" s="149"/>
      <c r="F48" s="149"/>
      <c r="G48" s="149" t="s">
        <v>62</v>
      </c>
      <c r="H48" s="149"/>
      <c r="I48" s="149" t="s">
        <v>62</v>
      </c>
      <c r="J48" s="149"/>
      <c r="K48" s="149"/>
      <c r="L48" s="149" t="s">
        <v>62</v>
      </c>
      <c r="M48" s="149"/>
      <c r="N48" s="149"/>
      <c r="O48" s="157" t="s">
        <v>62</v>
      </c>
      <c r="P48" s="157" t="s">
        <v>62</v>
      </c>
      <c r="Q48" s="157" t="s">
        <v>62</v>
      </c>
      <c r="R48" s="157" t="s">
        <v>62</v>
      </c>
    </row>
    <row r="49" spans="1:18" s="85" customFormat="1" ht="65.45" customHeight="1" x14ac:dyDescent="0.2">
      <c r="A49" s="332"/>
      <c r="B49" s="148" t="s">
        <v>192</v>
      </c>
      <c r="C49" s="149"/>
      <c r="D49" s="149" t="s">
        <v>62</v>
      </c>
      <c r="E49" s="149"/>
      <c r="F49" s="149"/>
      <c r="G49" s="149">
        <f>G46</f>
        <v>1</v>
      </c>
      <c r="H49" s="149">
        <f t="shared" ref="H49:J49" si="21">H46</f>
        <v>1</v>
      </c>
      <c r="I49" s="149">
        <f t="shared" si="21"/>
        <v>0</v>
      </c>
      <c r="J49" s="149">
        <f t="shared" si="21"/>
        <v>0</v>
      </c>
      <c r="K49" s="149">
        <f>K46</f>
        <v>1</v>
      </c>
      <c r="L49" s="149" t="s">
        <v>62</v>
      </c>
      <c r="M49" s="150">
        <v>46022</v>
      </c>
      <c r="N49" s="150">
        <v>46022</v>
      </c>
      <c r="O49" s="156"/>
      <c r="P49" s="157" t="s">
        <v>62</v>
      </c>
      <c r="Q49" s="156"/>
      <c r="R49" s="156"/>
    </row>
    <row r="50" spans="1:18" s="85" customFormat="1" ht="15" customHeight="1" x14ac:dyDescent="0.2">
      <c r="A50" s="332"/>
      <c r="B50" s="147" t="s">
        <v>193</v>
      </c>
      <c r="C50" s="149"/>
      <c r="D50" s="149"/>
      <c r="E50" s="149"/>
      <c r="F50" s="149"/>
      <c r="G50" s="149" t="s">
        <v>62</v>
      </c>
      <c r="H50" s="149"/>
      <c r="I50" s="149" t="s">
        <v>62</v>
      </c>
      <c r="J50" s="149"/>
      <c r="K50" s="149"/>
      <c r="L50" s="149" t="s">
        <v>62</v>
      </c>
      <c r="M50" s="149"/>
      <c r="N50" s="149"/>
      <c r="O50" s="157" t="s">
        <v>62</v>
      </c>
      <c r="P50" s="157" t="s">
        <v>62</v>
      </c>
      <c r="Q50" s="157" t="s">
        <v>62</v>
      </c>
      <c r="R50" s="157" t="s">
        <v>62</v>
      </c>
    </row>
    <row r="51" spans="1:18" s="85" customFormat="1" ht="38.65" customHeight="1" x14ac:dyDescent="0.2">
      <c r="A51" s="332"/>
      <c r="B51" s="148" t="s">
        <v>330</v>
      </c>
      <c r="C51" s="149"/>
      <c r="D51" s="149" t="s">
        <v>62</v>
      </c>
      <c r="E51" s="149"/>
      <c r="F51" s="149"/>
      <c r="G51" s="149">
        <f>G47</f>
        <v>1</v>
      </c>
      <c r="H51" s="149">
        <f t="shared" ref="H51:K51" si="22">H47</f>
        <v>1</v>
      </c>
      <c r="I51" s="149">
        <f t="shared" si="22"/>
        <v>0</v>
      </c>
      <c r="J51" s="149">
        <f t="shared" si="22"/>
        <v>0</v>
      </c>
      <c r="K51" s="149">
        <f t="shared" si="22"/>
        <v>1</v>
      </c>
      <c r="L51" s="149" t="s">
        <v>62</v>
      </c>
      <c r="M51" s="150">
        <v>46022</v>
      </c>
      <c r="N51" s="150">
        <v>46022</v>
      </c>
      <c r="O51" s="156"/>
      <c r="P51" s="157" t="s">
        <v>62</v>
      </c>
      <c r="Q51" s="156"/>
      <c r="R51" s="156"/>
    </row>
    <row r="52" spans="1:18" s="85" customFormat="1" ht="21" customHeight="1" x14ac:dyDescent="0.2">
      <c r="A52" s="332"/>
      <c r="B52" s="147" t="s">
        <v>71</v>
      </c>
      <c r="C52" s="149"/>
      <c r="D52" s="149"/>
      <c r="E52" s="149"/>
      <c r="F52" s="149"/>
      <c r="G52" s="149" t="s">
        <v>62</v>
      </c>
      <c r="H52" s="149"/>
      <c r="I52" s="149" t="s">
        <v>62</v>
      </c>
      <c r="J52" s="149"/>
      <c r="K52" s="149"/>
      <c r="L52" s="149" t="s">
        <v>62</v>
      </c>
      <c r="M52" s="149"/>
      <c r="N52" s="149"/>
      <c r="O52" s="157" t="s">
        <v>62</v>
      </c>
      <c r="P52" s="157" t="s">
        <v>62</v>
      </c>
      <c r="Q52" s="157" t="s">
        <v>62</v>
      </c>
      <c r="R52" s="157" t="s">
        <v>62</v>
      </c>
    </row>
    <row r="53" spans="1:18" s="85" customFormat="1" ht="21" customHeight="1" x14ac:dyDescent="0.2">
      <c r="A53" s="333"/>
      <c r="B53" s="148" t="s">
        <v>72</v>
      </c>
      <c r="C53" s="149"/>
      <c r="D53" s="149" t="s">
        <v>62</v>
      </c>
      <c r="E53" s="149"/>
      <c r="F53" s="149"/>
      <c r="G53" s="149">
        <f>G51</f>
        <v>1</v>
      </c>
      <c r="H53" s="149">
        <f t="shared" ref="H53:K53" si="23">H51</f>
        <v>1</v>
      </c>
      <c r="I53" s="149">
        <f t="shared" si="23"/>
        <v>0</v>
      </c>
      <c r="J53" s="149">
        <f t="shared" si="23"/>
        <v>0</v>
      </c>
      <c r="K53" s="149">
        <f t="shared" si="23"/>
        <v>1</v>
      </c>
      <c r="L53" s="149" t="s">
        <v>62</v>
      </c>
      <c r="M53" s="150">
        <v>46022</v>
      </c>
      <c r="N53" s="150">
        <v>46022</v>
      </c>
      <c r="O53" s="156"/>
      <c r="P53" s="157" t="s">
        <v>62</v>
      </c>
      <c r="Q53" s="156"/>
      <c r="R53" s="156"/>
    </row>
    <row r="54" spans="1:18" s="56" customFormat="1" ht="74.45" customHeight="1" x14ac:dyDescent="0.25">
      <c r="A54" s="331" t="s">
        <v>218</v>
      </c>
      <c r="B54" s="137" t="s">
        <v>327</v>
      </c>
      <c r="C54" s="142" t="s">
        <v>191</v>
      </c>
      <c r="D54" s="141" t="s">
        <v>333</v>
      </c>
      <c r="E54" s="143" t="s">
        <v>75</v>
      </c>
      <c r="F54" s="143">
        <v>792</v>
      </c>
      <c r="G54" s="142">
        <v>2</v>
      </c>
      <c r="H54" s="142">
        <f>G54</f>
        <v>2</v>
      </c>
      <c r="I54" s="142">
        <v>0</v>
      </c>
      <c r="J54" s="142">
        <v>0</v>
      </c>
      <c r="K54" s="142">
        <f>G54</f>
        <v>2</v>
      </c>
      <c r="L54" s="142"/>
      <c r="M54" s="149" t="s">
        <v>62</v>
      </c>
      <c r="N54" s="149" t="s">
        <v>62</v>
      </c>
      <c r="O54" s="156">
        <v>64782.82</v>
      </c>
      <c r="P54" s="156"/>
      <c r="Q54" s="156">
        <v>0</v>
      </c>
      <c r="R54" s="156">
        <v>0</v>
      </c>
    </row>
    <row r="55" spans="1:18" s="85" customFormat="1" ht="15.75" x14ac:dyDescent="0.2">
      <c r="A55" s="332"/>
      <c r="B55" s="146" t="s">
        <v>70</v>
      </c>
      <c r="C55" s="149"/>
      <c r="D55" s="149" t="s">
        <v>62</v>
      </c>
      <c r="E55" s="149"/>
      <c r="F55" s="149"/>
      <c r="G55" s="149">
        <f>G54</f>
        <v>2</v>
      </c>
      <c r="H55" s="149">
        <f t="shared" ref="H55:K55" si="24">H54</f>
        <v>2</v>
      </c>
      <c r="I55" s="149">
        <f t="shared" si="24"/>
        <v>0</v>
      </c>
      <c r="J55" s="149">
        <f t="shared" si="24"/>
        <v>0</v>
      </c>
      <c r="K55" s="149">
        <f t="shared" si="24"/>
        <v>2</v>
      </c>
      <c r="L55" s="149" t="s">
        <v>62</v>
      </c>
      <c r="M55" s="150">
        <v>46022</v>
      </c>
      <c r="N55" s="150">
        <v>46022</v>
      </c>
      <c r="O55" s="156"/>
      <c r="P55" s="157" t="s">
        <v>62</v>
      </c>
      <c r="Q55" s="156"/>
      <c r="R55" s="156"/>
    </row>
    <row r="56" spans="1:18" s="85" customFormat="1" ht="14.25" x14ac:dyDescent="0.2">
      <c r="A56" s="332"/>
      <c r="B56" s="147" t="s">
        <v>76</v>
      </c>
      <c r="C56" s="149"/>
      <c r="D56" s="149"/>
      <c r="E56" s="149"/>
      <c r="F56" s="149"/>
      <c r="G56" s="149" t="s">
        <v>62</v>
      </c>
      <c r="H56" s="149"/>
      <c r="I56" s="149" t="s">
        <v>62</v>
      </c>
      <c r="J56" s="149"/>
      <c r="K56" s="149"/>
      <c r="L56" s="149" t="s">
        <v>62</v>
      </c>
      <c r="M56" s="149"/>
      <c r="N56" s="149"/>
      <c r="O56" s="157" t="s">
        <v>62</v>
      </c>
      <c r="P56" s="157" t="s">
        <v>62</v>
      </c>
      <c r="Q56" s="157" t="s">
        <v>62</v>
      </c>
      <c r="R56" s="157" t="s">
        <v>62</v>
      </c>
    </row>
    <row r="57" spans="1:18" s="85" customFormat="1" ht="65.45" customHeight="1" x14ac:dyDescent="0.2">
      <c r="A57" s="332"/>
      <c r="B57" s="148" t="s">
        <v>192</v>
      </c>
      <c r="C57" s="149"/>
      <c r="D57" s="149" t="s">
        <v>62</v>
      </c>
      <c r="E57" s="149"/>
      <c r="F57" s="149"/>
      <c r="G57" s="149">
        <f>G54</f>
        <v>2</v>
      </c>
      <c r="H57" s="149">
        <f t="shared" ref="H57:J57" si="25">H54</f>
        <v>2</v>
      </c>
      <c r="I57" s="149">
        <f t="shared" si="25"/>
        <v>0</v>
      </c>
      <c r="J57" s="149">
        <f t="shared" si="25"/>
        <v>0</v>
      </c>
      <c r="K57" s="149">
        <f>K54</f>
        <v>2</v>
      </c>
      <c r="L57" s="149" t="s">
        <v>62</v>
      </c>
      <c r="M57" s="150">
        <v>46022</v>
      </c>
      <c r="N57" s="150">
        <v>46022</v>
      </c>
      <c r="O57" s="156"/>
      <c r="P57" s="157" t="s">
        <v>62</v>
      </c>
      <c r="Q57" s="156"/>
      <c r="R57" s="156"/>
    </row>
    <row r="58" spans="1:18" s="85" customFormat="1" ht="15" customHeight="1" x14ac:dyDescent="0.2">
      <c r="A58" s="332"/>
      <c r="B58" s="147" t="s">
        <v>193</v>
      </c>
      <c r="C58" s="149"/>
      <c r="D58" s="149"/>
      <c r="E58" s="149"/>
      <c r="F58" s="149"/>
      <c r="G58" s="149" t="s">
        <v>62</v>
      </c>
      <c r="H58" s="149"/>
      <c r="I58" s="149" t="s">
        <v>62</v>
      </c>
      <c r="J58" s="149"/>
      <c r="K58" s="149"/>
      <c r="L58" s="149" t="s">
        <v>62</v>
      </c>
      <c r="M58" s="149"/>
      <c r="N58" s="149"/>
      <c r="O58" s="157" t="s">
        <v>62</v>
      </c>
      <c r="P58" s="157" t="s">
        <v>62</v>
      </c>
      <c r="Q58" s="157" t="s">
        <v>62</v>
      </c>
      <c r="R58" s="157" t="s">
        <v>62</v>
      </c>
    </row>
    <row r="59" spans="1:18" s="85" customFormat="1" ht="38.65" customHeight="1" x14ac:dyDescent="0.2">
      <c r="A59" s="332"/>
      <c r="B59" s="148" t="s">
        <v>330</v>
      </c>
      <c r="C59" s="149"/>
      <c r="D59" s="149" t="s">
        <v>62</v>
      </c>
      <c r="E59" s="149"/>
      <c r="F59" s="149"/>
      <c r="G59" s="149">
        <f>G55</f>
        <v>2</v>
      </c>
      <c r="H59" s="149">
        <f t="shared" ref="H59:K59" si="26">H55</f>
        <v>2</v>
      </c>
      <c r="I59" s="149">
        <f t="shared" si="26"/>
        <v>0</v>
      </c>
      <c r="J59" s="149">
        <f t="shared" si="26"/>
        <v>0</v>
      </c>
      <c r="K59" s="149">
        <f t="shared" si="26"/>
        <v>2</v>
      </c>
      <c r="L59" s="149" t="s">
        <v>62</v>
      </c>
      <c r="M59" s="150">
        <v>46022</v>
      </c>
      <c r="N59" s="150">
        <v>46022</v>
      </c>
      <c r="O59" s="156"/>
      <c r="P59" s="157" t="s">
        <v>62</v>
      </c>
      <c r="Q59" s="156"/>
      <c r="R59" s="156"/>
    </row>
    <row r="60" spans="1:18" s="85" customFormat="1" ht="21" customHeight="1" x14ac:dyDescent="0.2">
      <c r="A60" s="332"/>
      <c r="B60" s="147" t="s">
        <v>71</v>
      </c>
      <c r="C60" s="149"/>
      <c r="D60" s="149"/>
      <c r="E60" s="149"/>
      <c r="F60" s="149"/>
      <c r="G60" s="149" t="s">
        <v>62</v>
      </c>
      <c r="H60" s="149"/>
      <c r="I60" s="149" t="s">
        <v>62</v>
      </c>
      <c r="J60" s="149"/>
      <c r="K60" s="149"/>
      <c r="L60" s="149" t="s">
        <v>62</v>
      </c>
      <c r="M60" s="149"/>
      <c r="N60" s="149"/>
      <c r="O60" s="157" t="s">
        <v>62</v>
      </c>
      <c r="P60" s="157" t="s">
        <v>62</v>
      </c>
      <c r="Q60" s="157" t="s">
        <v>62</v>
      </c>
      <c r="R60" s="157" t="s">
        <v>62</v>
      </c>
    </row>
    <row r="61" spans="1:18" s="85" customFormat="1" ht="21" customHeight="1" x14ac:dyDescent="0.2">
      <c r="A61" s="333"/>
      <c r="B61" s="148" t="s">
        <v>72</v>
      </c>
      <c r="C61" s="149"/>
      <c r="D61" s="149" t="s">
        <v>62</v>
      </c>
      <c r="E61" s="149"/>
      <c r="F61" s="149"/>
      <c r="G61" s="149">
        <f>G59</f>
        <v>2</v>
      </c>
      <c r="H61" s="149">
        <f t="shared" ref="H61:K61" si="27">H59</f>
        <v>2</v>
      </c>
      <c r="I61" s="149">
        <f t="shared" si="27"/>
        <v>0</v>
      </c>
      <c r="J61" s="149">
        <f t="shared" si="27"/>
        <v>0</v>
      </c>
      <c r="K61" s="149">
        <f t="shared" si="27"/>
        <v>2</v>
      </c>
      <c r="L61" s="149" t="s">
        <v>62</v>
      </c>
      <c r="M61" s="150">
        <v>46022</v>
      </c>
      <c r="N61" s="150">
        <v>46022</v>
      </c>
      <c r="O61" s="156"/>
      <c r="P61" s="157" t="s">
        <v>62</v>
      </c>
      <c r="Q61" s="156"/>
      <c r="R61" s="156"/>
    </row>
    <row r="62" spans="1:18" s="56" customFormat="1" ht="74.45" hidden="1" customHeight="1" x14ac:dyDescent="0.25">
      <c r="A62" s="331" t="s">
        <v>219</v>
      </c>
      <c r="B62" s="137" t="s">
        <v>327</v>
      </c>
      <c r="C62" s="142" t="s">
        <v>191</v>
      </c>
      <c r="D62" s="141" t="s">
        <v>333</v>
      </c>
      <c r="E62" s="143" t="s">
        <v>75</v>
      </c>
      <c r="F62" s="143">
        <v>792</v>
      </c>
      <c r="G62" s="142">
        <v>0</v>
      </c>
      <c r="H62" s="142">
        <f>G62</f>
        <v>0</v>
      </c>
      <c r="I62" s="142">
        <v>0</v>
      </c>
      <c r="J62" s="142">
        <v>0</v>
      </c>
      <c r="K62" s="142">
        <f>G62</f>
        <v>0</v>
      </c>
      <c r="L62" s="142"/>
      <c r="M62" s="149" t="s">
        <v>62</v>
      </c>
      <c r="N62" s="149" t="s">
        <v>62</v>
      </c>
      <c r="O62" s="156">
        <v>0</v>
      </c>
      <c r="P62" s="156"/>
      <c r="Q62" s="156">
        <v>0</v>
      </c>
      <c r="R62" s="156">
        <v>0</v>
      </c>
    </row>
    <row r="63" spans="1:18" s="85" customFormat="1" ht="15.75" hidden="1" x14ac:dyDescent="0.2">
      <c r="A63" s="332"/>
      <c r="B63" s="146" t="s">
        <v>70</v>
      </c>
      <c r="C63" s="149"/>
      <c r="D63" s="149" t="s">
        <v>62</v>
      </c>
      <c r="E63" s="149"/>
      <c r="F63" s="149"/>
      <c r="G63" s="149">
        <f>G62</f>
        <v>0</v>
      </c>
      <c r="H63" s="149">
        <f t="shared" ref="H63:K63" si="28">H62</f>
        <v>0</v>
      </c>
      <c r="I63" s="149">
        <f t="shared" si="28"/>
        <v>0</v>
      </c>
      <c r="J63" s="149">
        <f t="shared" si="28"/>
        <v>0</v>
      </c>
      <c r="K63" s="149">
        <f t="shared" si="28"/>
        <v>0</v>
      </c>
      <c r="L63" s="149" t="s">
        <v>62</v>
      </c>
      <c r="M63" s="150">
        <v>46022</v>
      </c>
      <c r="N63" s="150">
        <v>46022</v>
      </c>
      <c r="O63" s="156"/>
      <c r="P63" s="157" t="s">
        <v>62</v>
      </c>
      <c r="Q63" s="156"/>
      <c r="R63" s="156"/>
    </row>
    <row r="64" spans="1:18" s="85" customFormat="1" ht="14.25" hidden="1" x14ac:dyDescent="0.2">
      <c r="A64" s="332"/>
      <c r="B64" s="147" t="s">
        <v>76</v>
      </c>
      <c r="C64" s="149"/>
      <c r="D64" s="149"/>
      <c r="E64" s="149"/>
      <c r="F64" s="149"/>
      <c r="G64" s="149" t="s">
        <v>62</v>
      </c>
      <c r="H64" s="149"/>
      <c r="I64" s="149" t="s">
        <v>62</v>
      </c>
      <c r="J64" s="149"/>
      <c r="K64" s="149"/>
      <c r="L64" s="149" t="s">
        <v>62</v>
      </c>
      <c r="M64" s="149"/>
      <c r="N64" s="149"/>
      <c r="O64" s="157" t="s">
        <v>62</v>
      </c>
      <c r="P64" s="157" t="s">
        <v>62</v>
      </c>
      <c r="Q64" s="157" t="s">
        <v>62</v>
      </c>
      <c r="R64" s="157" t="s">
        <v>62</v>
      </c>
    </row>
    <row r="65" spans="1:18" s="85" customFormat="1" ht="65.45" hidden="1" customHeight="1" x14ac:dyDescent="0.2">
      <c r="A65" s="332"/>
      <c r="B65" s="148" t="s">
        <v>192</v>
      </c>
      <c r="C65" s="149"/>
      <c r="D65" s="149" t="s">
        <v>62</v>
      </c>
      <c r="E65" s="149"/>
      <c r="F65" s="149"/>
      <c r="G65" s="149">
        <f>G62</f>
        <v>0</v>
      </c>
      <c r="H65" s="149">
        <f t="shared" ref="H65:J65" si="29">H62</f>
        <v>0</v>
      </c>
      <c r="I65" s="149">
        <f t="shared" si="29"/>
        <v>0</v>
      </c>
      <c r="J65" s="149">
        <f t="shared" si="29"/>
        <v>0</v>
      </c>
      <c r="K65" s="149">
        <f>K62</f>
        <v>0</v>
      </c>
      <c r="L65" s="149" t="s">
        <v>62</v>
      </c>
      <c r="M65" s="150">
        <v>46022</v>
      </c>
      <c r="N65" s="150">
        <v>46022</v>
      </c>
      <c r="O65" s="156"/>
      <c r="P65" s="157" t="s">
        <v>62</v>
      </c>
      <c r="Q65" s="156"/>
      <c r="R65" s="156"/>
    </row>
    <row r="66" spans="1:18" s="85" customFormat="1" ht="15" hidden="1" customHeight="1" x14ac:dyDescent="0.2">
      <c r="A66" s="332"/>
      <c r="B66" s="147" t="s">
        <v>193</v>
      </c>
      <c r="C66" s="149"/>
      <c r="D66" s="149"/>
      <c r="E66" s="149"/>
      <c r="F66" s="149"/>
      <c r="G66" s="149" t="s">
        <v>62</v>
      </c>
      <c r="H66" s="149"/>
      <c r="I66" s="149" t="s">
        <v>62</v>
      </c>
      <c r="J66" s="149"/>
      <c r="K66" s="149"/>
      <c r="L66" s="149" t="s">
        <v>62</v>
      </c>
      <c r="M66" s="149"/>
      <c r="N66" s="149"/>
      <c r="O66" s="157" t="s">
        <v>62</v>
      </c>
      <c r="P66" s="157" t="s">
        <v>62</v>
      </c>
      <c r="Q66" s="157" t="s">
        <v>62</v>
      </c>
      <c r="R66" s="157" t="s">
        <v>62</v>
      </c>
    </row>
    <row r="67" spans="1:18" s="85" customFormat="1" ht="38.65" hidden="1" customHeight="1" x14ac:dyDescent="0.2">
      <c r="A67" s="332"/>
      <c r="B67" s="148" t="s">
        <v>330</v>
      </c>
      <c r="C67" s="149"/>
      <c r="D67" s="149" t="s">
        <v>62</v>
      </c>
      <c r="E67" s="149"/>
      <c r="F67" s="149"/>
      <c r="G67" s="149">
        <f>G63</f>
        <v>0</v>
      </c>
      <c r="H67" s="149">
        <f t="shared" ref="H67:K67" si="30">H63</f>
        <v>0</v>
      </c>
      <c r="I67" s="149">
        <f t="shared" si="30"/>
        <v>0</v>
      </c>
      <c r="J67" s="149">
        <f t="shared" si="30"/>
        <v>0</v>
      </c>
      <c r="K67" s="149">
        <f t="shared" si="30"/>
        <v>0</v>
      </c>
      <c r="L67" s="149" t="s">
        <v>62</v>
      </c>
      <c r="M67" s="150">
        <v>46022</v>
      </c>
      <c r="N67" s="150">
        <v>46022</v>
      </c>
      <c r="O67" s="156"/>
      <c r="P67" s="157" t="s">
        <v>62</v>
      </c>
      <c r="Q67" s="156"/>
      <c r="R67" s="156"/>
    </row>
    <row r="68" spans="1:18" s="85" customFormat="1" ht="21" hidden="1" customHeight="1" x14ac:dyDescent="0.2">
      <c r="A68" s="332"/>
      <c r="B68" s="147" t="s">
        <v>71</v>
      </c>
      <c r="C68" s="149"/>
      <c r="D68" s="149"/>
      <c r="E68" s="149"/>
      <c r="F68" s="149"/>
      <c r="G68" s="149" t="s">
        <v>62</v>
      </c>
      <c r="H68" s="149"/>
      <c r="I68" s="149" t="s">
        <v>62</v>
      </c>
      <c r="J68" s="149"/>
      <c r="K68" s="149"/>
      <c r="L68" s="149" t="s">
        <v>62</v>
      </c>
      <c r="M68" s="149"/>
      <c r="N68" s="149"/>
      <c r="O68" s="157" t="s">
        <v>62</v>
      </c>
      <c r="P68" s="157" t="s">
        <v>62</v>
      </c>
      <c r="Q68" s="157" t="s">
        <v>62</v>
      </c>
      <c r="R68" s="157" t="s">
        <v>62</v>
      </c>
    </row>
    <row r="69" spans="1:18" s="85" customFormat="1" ht="21" hidden="1" customHeight="1" x14ac:dyDescent="0.2">
      <c r="A69" s="333"/>
      <c r="B69" s="148" t="s">
        <v>72</v>
      </c>
      <c r="C69" s="149"/>
      <c r="D69" s="149" t="s">
        <v>62</v>
      </c>
      <c r="E69" s="149"/>
      <c r="F69" s="149"/>
      <c r="G69" s="149">
        <f>G67</f>
        <v>0</v>
      </c>
      <c r="H69" s="149">
        <f t="shared" ref="H69:K69" si="31">H67</f>
        <v>0</v>
      </c>
      <c r="I69" s="149">
        <f t="shared" si="31"/>
        <v>0</v>
      </c>
      <c r="J69" s="149">
        <f t="shared" si="31"/>
        <v>0</v>
      </c>
      <c r="K69" s="149">
        <f t="shared" si="31"/>
        <v>0</v>
      </c>
      <c r="L69" s="149" t="s">
        <v>62</v>
      </c>
      <c r="M69" s="150">
        <v>46022</v>
      </c>
      <c r="N69" s="150">
        <v>46022</v>
      </c>
      <c r="O69" s="156"/>
      <c r="P69" s="157" t="s">
        <v>62</v>
      </c>
      <c r="Q69" s="156"/>
      <c r="R69" s="156"/>
    </row>
    <row r="70" spans="1:18" s="56" customFormat="1" ht="74.45" hidden="1" customHeight="1" x14ac:dyDescent="0.25">
      <c r="A70" s="331" t="s">
        <v>220</v>
      </c>
      <c r="B70" s="137" t="s">
        <v>327</v>
      </c>
      <c r="C70" s="142" t="s">
        <v>191</v>
      </c>
      <c r="D70" s="141" t="s">
        <v>333</v>
      </c>
      <c r="E70" s="143" t="s">
        <v>75</v>
      </c>
      <c r="F70" s="143">
        <v>792</v>
      </c>
      <c r="G70" s="142">
        <v>0</v>
      </c>
      <c r="H70" s="142">
        <f>G70</f>
        <v>0</v>
      </c>
      <c r="I70" s="142">
        <v>0</v>
      </c>
      <c r="J70" s="142">
        <v>0</v>
      </c>
      <c r="K70" s="142">
        <f>G70</f>
        <v>0</v>
      </c>
      <c r="L70" s="142"/>
      <c r="M70" s="149" t="s">
        <v>62</v>
      </c>
      <c r="N70" s="149" t="s">
        <v>62</v>
      </c>
      <c r="O70" s="156">
        <v>0</v>
      </c>
      <c r="P70" s="156"/>
      <c r="Q70" s="156">
        <v>0</v>
      </c>
      <c r="R70" s="156">
        <v>0</v>
      </c>
    </row>
    <row r="71" spans="1:18" s="85" customFormat="1" ht="15.75" hidden="1" x14ac:dyDescent="0.2">
      <c r="A71" s="332"/>
      <c r="B71" s="146" t="s">
        <v>70</v>
      </c>
      <c r="C71" s="149"/>
      <c r="D71" s="149" t="s">
        <v>62</v>
      </c>
      <c r="E71" s="149"/>
      <c r="F71" s="149"/>
      <c r="G71" s="149">
        <f>G70</f>
        <v>0</v>
      </c>
      <c r="H71" s="149">
        <f t="shared" ref="H71:K71" si="32">H70</f>
        <v>0</v>
      </c>
      <c r="I71" s="149">
        <f t="shared" si="32"/>
        <v>0</v>
      </c>
      <c r="J71" s="149">
        <f t="shared" si="32"/>
        <v>0</v>
      </c>
      <c r="K71" s="149">
        <f t="shared" si="32"/>
        <v>0</v>
      </c>
      <c r="L71" s="149" t="s">
        <v>62</v>
      </c>
      <c r="M71" s="150">
        <v>46022</v>
      </c>
      <c r="N71" s="150">
        <v>46022</v>
      </c>
      <c r="O71" s="156"/>
      <c r="P71" s="157" t="s">
        <v>62</v>
      </c>
      <c r="Q71" s="156"/>
      <c r="R71" s="156"/>
    </row>
    <row r="72" spans="1:18" s="85" customFormat="1" ht="14.25" hidden="1" x14ac:dyDescent="0.2">
      <c r="A72" s="332"/>
      <c r="B72" s="147" t="s">
        <v>76</v>
      </c>
      <c r="C72" s="149"/>
      <c r="D72" s="149"/>
      <c r="E72" s="149"/>
      <c r="F72" s="149"/>
      <c r="G72" s="149" t="s">
        <v>62</v>
      </c>
      <c r="H72" s="149"/>
      <c r="I72" s="149" t="s">
        <v>62</v>
      </c>
      <c r="J72" s="149"/>
      <c r="K72" s="149"/>
      <c r="L72" s="149" t="s">
        <v>62</v>
      </c>
      <c r="M72" s="149"/>
      <c r="N72" s="149"/>
      <c r="O72" s="157" t="s">
        <v>62</v>
      </c>
      <c r="P72" s="157" t="s">
        <v>62</v>
      </c>
      <c r="Q72" s="157" t="s">
        <v>62</v>
      </c>
      <c r="R72" s="157" t="s">
        <v>62</v>
      </c>
    </row>
    <row r="73" spans="1:18" s="85" customFormat="1" ht="65.45" hidden="1" customHeight="1" x14ac:dyDescent="0.2">
      <c r="A73" s="332"/>
      <c r="B73" s="148" t="s">
        <v>192</v>
      </c>
      <c r="C73" s="149"/>
      <c r="D73" s="149" t="s">
        <v>62</v>
      </c>
      <c r="E73" s="149"/>
      <c r="F73" s="149"/>
      <c r="G73" s="149">
        <f>G70</f>
        <v>0</v>
      </c>
      <c r="H73" s="149">
        <f t="shared" ref="H73:J73" si="33">H70</f>
        <v>0</v>
      </c>
      <c r="I73" s="149">
        <f t="shared" si="33"/>
        <v>0</v>
      </c>
      <c r="J73" s="149">
        <f t="shared" si="33"/>
        <v>0</v>
      </c>
      <c r="K73" s="149">
        <f>K70</f>
        <v>0</v>
      </c>
      <c r="L73" s="149" t="s">
        <v>62</v>
      </c>
      <c r="M73" s="150">
        <v>46022</v>
      </c>
      <c r="N73" s="150">
        <v>46022</v>
      </c>
      <c r="O73" s="156"/>
      <c r="P73" s="157" t="s">
        <v>62</v>
      </c>
      <c r="Q73" s="156"/>
      <c r="R73" s="156"/>
    </row>
    <row r="74" spans="1:18" s="85" customFormat="1" ht="15" hidden="1" customHeight="1" x14ac:dyDescent="0.2">
      <c r="A74" s="332"/>
      <c r="B74" s="147" t="s">
        <v>193</v>
      </c>
      <c r="C74" s="149"/>
      <c r="D74" s="149"/>
      <c r="E74" s="149"/>
      <c r="F74" s="149"/>
      <c r="G74" s="149" t="s">
        <v>62</v>
      </c>
      <c r="H74" s="149"/>
      <c r="I74" s="149" t="s">
        <v>62</v>
      </c>
      <c r="J74" s="149"/>
      <c r="K74" s="149"/>
      <c r="L74" s="149" t="s">
        <v>62</v>
      </c>
      <c r="M74" s="149"/>
      <c r="N74" s="149"/>
      <c r="O74" s="157" t="s">
        <v>62</v>
      </c>
      <c r="P74" s="157" t="s">
        <v>62</v>
      </c>
      <c r="Q74" s="157" t="s">
        <v>62</v>
      </c>
      <c r="R74" s="157" t="s">
        <v>62</v>
      </c>
    </row>
    <row r="75" spans="1:18" s="85" customFormat="1" ht="38.65" hidden="1" customHeight="1" x14ac:dyDescent="0.2">
      <c r="A75" s="332"/>
      <c r="B75" s="148" t="s">
        <v>330</v>
      </c>
      <c r="C75" s="149"/>
      <c r="D75" s="149" t="s">
        <v>62</v>
      </c>
      <c r="E75" s="149"/>
      <c r="F75" s="149"/>
      <c r="G75" s="149">
        <f>G71</f>
        <v>0</v>
      </c>
      <c r="H75" s="149">
        <f t="shared" ref="H75:K75" si="34">H71</f>
        <v>0</v>
      </c>
      <c r="I75" s="149">
        <f t="shared" si="34"/>
        <v>0</v>
      </c>
      <c r="J75" s="149">
        <f t="shared" si="34"/>
        <v>0</v>
      </c>
      <c r="K75" s="149">
        <f t="shared" si="34"/>
        <v>0</v>
      </c>
      <c r="L75" s="149" t="s">
        <v>62</v>
      </c>
      <c r="M75" s="150">
        <v>46022</v>
      </c>
      <c r="N75" s="150">
        <v>46022</v>
      </c>
      <c r="O75" s="156"/>
      <c r="P75" s="157" t="s">
        <v>62</v>
      </c>
      <c r="Q75" s="156"/>
      <c r="R75" s="156"/>
    </row>
    <row r="76" spans="1:18" s="85" customFormat="1" ht="21" hidden="1" customHeight="1" x14ac:dyDescent="0.2">
      <c r="A76" s="332"/>
      <c r="B76" s="147" t="s">
        <v>71</v>
      </c>
      <c r="C76" s="149"/>
      <c r="D76" s="149"/>
      <c r="E76" s="149"/>
      <c r="F76" s="149"/>
      <c r="G76" s="149" t="s">
        <v>62</v>
      </c>
      <c r="H76" s="149"/>
      <c r="I76" s="149" t="s">
        <v>62</v>
      </c>
      <c r="J76" s="149"/>
      <c r="K76" s="149"/>
      <c r="L76" s="149" t="s">
        <v>62</v>
      </c>
      <c r="M76" s="149"/>
      <c r="N76" s="149"/>
      <c r="O76" s="157" t="s">
        <v>62</v>
      </c>
      <c r="P76" s="157" t="s">
        <v>62</v>
      </c>
      <c r="Q76" s="157" t="s">
        <v>62</v>
      </c>
      <c r="R76" s="157" t="s">
        <v>62</v>
      </c>
    </row>
    <row r="77" spans="1:18" s="85" customFormat="1" ht="21" hidden="1" customHeight="1" x14ac:dyDescent="0.2">
      <c r="A77" s="333"/>
      <c r="B77" s="148" t="s">
        <v>72</v>
      </c>
      <c r="C77" s="149"/>
      <c r="D77" s="149" t="s">
        <v>62</v>
      </c>
      <c r="E77" s="149"/>
      <c r="F77" s="149"/>
      <c r="G77" s="149">
        <f>G75</f>
        <v>0</v>
      </c>
      <c r="H77" s="149">
        <f t="shared" ref="H77:K77" si="35">H75</f>
        <v>0</v>
      </c>
      <c r="I77" s="149">
        <f t="shared" si="35"/>
        <v>0</v>
      </c>
      <c r="J77" s="149">
        <f t="shared" si="35"/>
        <v>0</v>
      </c>
      <c r="K77" s="149">
        <f t="shared" si="35"/>
        <v>0</v>
      </c>
      <c r="L77" s="149" t="s">
        <v>62</v>
      </c>
      <c r="M77" s="150">
        <v>46022</v>
      </c>
      <c r="N77" s="150">
        <v>46022</v>
      </c>
      <c r="O77" s="156"/>
      <c r="P77" s="157" t="s">
        <v>62</v>
      </c>
      <c r="Q77" s="156"/>
      <c r="R77" s="156"/>
    </row>
    <row r="78" spans="1:18" s="56" customFormat="1" ht="74.45" hidden="1" customHeight="1" x14ac:dyDescent="0.25">
      <c r="A78" s="331" t="s">
        <v>221</v>
      </c>
      <c r="B78" s="137" t="s">
        <v>327</v>
      </c>
      <c r="C78" s="142" t="s">
        <v>191</v>
      </c>
      <c r="D78" s="141" t="s">
        <v>333</v>
      </c>
      <c r="E78" s="143" t="s">
        <v>75</v>
      </c>
      <c r="F78" s="143">
        <v>792</v>
      </c>
      <c r="G78" s="142">
        <v>0</v>
      </c>
      <c r="H78" s="142">
        <f>G78</f>
        <v>0</v>
      </c>
      <c r="I78" s="142">
        <v>0</v>
      </c>
      <c r="J78" s="142">
        <v>0</v>
      </c>
      <c r="K78" s="142">
        <f>G78</f>
        <v>0</v>
      </c>
      <c r="L78" s="142"/>
      <c r="M78" s="149" t="s">
        <v>62</v>
      </c>
      <c r="N78" s="149" t="s">
        <v>62</v>
      </c>
      <c r="O78" s="156">
        <v>0</v>
      </c>
      <c r="P78" s="156"/>
      <c r="Q78" s="156">
        <v>0</v>
      </c>
      <c r="R78" s="156">
        <v>0</v>
      </c>
    </row>
    <row r="79" spans="1:18" s="85" customFormat="1" ht="15.75" hidden="1" x14ac:dyDescent="0.2">
      <c r="A79" s="332"/>
      <c r="B79" s="146" t="s">
        <v>70</v>
      </c>
      <c r="C79" s="149"/>
      <c r="D79" s="149" t="s">
        <v>62</v>
      </c>
      <c r="E79" s="149"/>
      <c r="F79" s="149"/>
      <c r="G79" s="149">
        <f>G78</f>
        <v>0</v>
      </c>
      <c r="H79" s="149">
        <f t="shared" ref="H79:K79" si="36">H78</f>
        <v>0</v>
      </c>
      <c r="I79" s="149">
        <f t="shared" si="36"/>
        <v>0</v>
      </c>
      <c r="J79" s="149">
        <f t="shared" si="36"/>
        <v>0</v>
      </c>
      <c r="K79" s="149">
        <f t="shared" si="36"/>
        <v>0</v>
      </c>
      <c r="L79" s="149" t="s">
        <v>62</v>
      </c>
      <c r="M79" s="150">
        <v>46022</v>
      </c>
      <c r="N79" s="150">
        <v>46022</v>
      </c>
      <c r="O79" s="156"/>
      <c r="P79" s="157" t="s">
        <v>62</v>
      </c>
      <c r="Q79" s="156"/>
      <c r="R79" s="156"/>
    </row>
    <row r="80" spans="1:18" s="85" customFormat="1" ht="14.25" hidden="1" x14ac:dyDescent="0.2">
      <c r="A80" s="332"/>
      <c r="B80" s="147" t="s">
        <v>76</v>
      </c>
      <c r="C80" s="149"/>
      <c r="D80" s="149"/>
      <c r="E80" s="149"/>
      <c r="F80" s="149"/>
      <c r="G80" s="149" t="s">
        <v>62</v>
      </c>
      <c r="H80" s="149"/>
      <c r="I80" s="149" t="s">
        <v>62</v>
      </c>
      <c r="J80" s="149"/>
      <c r="K80" s="149"/>
      <c r="L80" s="149" t="s">
        <v>62</v>
      </c>
      <c r="M80" s="149"/>
      <c r="N80" s="149"/>
      <c r="O80" s="157" t="s">
        <v>62</v>
      </c>
      <c r="P80" s="157" t="s">
        <v>62</v>
      </c>
      <c r="Q80" s="157" t="s">
        <v>62</v>
      </c>
      <c r="R80" s="157" t="s">
        <v>62</v>
      </c>
    </row>
    <row r="81" spans="1:18" s="85" customFormat="1" ht="65.45" hidden="1" customHeight="1" x14ac:dyDescent="0.2">
      <c r="A81" s="332"/>
      <c r="B81" s="148" t="s">
        <v>192</v>
      </c>
      <c r="C81" s="149"/>
      <c r="D81" s="149" t="s">
        <v>62</v>
      </c>
      <c r="E81" s="149"/>
      <c r="F81" s="149"/>
      <c r="G81" s="149">
        <f>G78</f>
        <v>0</v>
      </c>
      <c r="H81" s="149">
        <f t="shared" ref="H81:J81" si="37">H78</f>
        <v>0</v>
      </c>
      <c r="I81" s="149">
        <f t="shared" si="37"/>
        <v>0</v>
      </c>
      <c r="J81" s="149">
        <f t="shared" si="37"/>
        <v>0</v>
      </c>
      <c r="K81" s="149">
        <f>K78</f>
        <v>0</v>
      </c>
      <c r="L81" s="149" t="s">
        <v>62</v>
      </c>
      <c r="M81" s="150">
        <v>46022</v>
      </c>
      <c r="N81" s="150">
        <v>46022</v>
      </c>
      <c r="O81" s="156"/>
      <c r="P81" s="157" t="s">
        <v>62</v>
      </c>
      <c r="Q81" s="156"/>
      <c r="R81" s="156"/>
    </row>
    <row r="82" spans="1:18" s="85" customFormat="1" ht="15" hidden="1" customHeight="1" x14ac:dyDescent="0.2">
      <c r="A82" s="332"/>
      <c r="B82" s="147" t="s">
        <v>193</v>
      </c>
      <c r="C82" s="149"/>
      <c r="D82" s="149"/>
      <c r="E82" s="149"/>
      <c r="F82" s="149"/>
      <c r="G82" s="149" t="s">
        <v>62</v>
      </c>
      <c r="H82" s="149"/>
      <c r="I82" s="149" t="s">
        <v>62</v>
      </c>
      <c r="J82" s="149"/>
      <c r="K82" s="149"/>
      <c r="L82" s="149" t="s">
        <v>62</v>
      </c>
      <c r="M82" s="149"/>
      <c r="N82" s="149"/>
      <c r="O82" s="157" t="s">
        <v>62</v>
      </c>
      <c r="P82" s="157" t="s">
        <v>62</v>
      </c>
      <c r="Q82" s="157" t="s">
        <v>62</v>
      </c>
      <c r="R82" s="157" t="s">
        <v>62</v>
      </c>
    </row>
    <row r="83" spans="1:18" s="85" customFormat="1" ht="38.65" hidden="1" customHeight="1" x14ac:dyDescent="0.2">
      <c r="A83" s="332"/>
      <c r="B83" s="148" t="s">
        <v>330</v>
      </c>
      <c r="C83" s="149"/>
      <c r="D83" s="149" t="s">
        <v>62</v>
      </c>
      <c r="E83" s="149"/>
      <c r="F83" s="149"/>
      <c r="G83" s="149">
        <f>G79</f>
        <v>0</v>
      </c>
      <c r="H83" s="149">
        <f t="shared" ref="H83:K83" si="38">H79</f>
        <v>0</v>
      </c>
      <c r="I83" s="149">
        <f t="shared" si="38"/>
        <v>0</v>
      </c>
      <c r="J83" s="149">
        <f t="shared" si="38"/>
        <v>0</v>
      </c>
      <c r="K83" s="149">
        <f t="shared" si="38"/>
        <v>0</v>
      </c>
      <c r="L83" s="149" t="s">
        <v>62</v>
      </c>
      <c r="M83" s="150">
        <v>46022</v>
      </c>
      <c r="N83" s="150">
        <v>46022</v>
      </c>
      <c r="O83" s="156"/>
      <c r="P83" s="157" t="s">
        <v>62</v>
      </c>
      <c r="Q83" s="156"/>
      <c r="R83" s="156"/>
    </row>
    <row r="84" spans="1:18" s="85" customFormat="1" ht="21" hidden="1" customHeight="1" x14ac:dyDescent="0.2">
      <c r="A84" s="332"/>
      <c r="B84" s="147" t="s">
        <v>71</v>
      </c>
      <c r="C84" s="149"/>
      <c r="D84" s="149"/>
      <c r="E84" s="149"/>
      <c r="F84" s="149"/>
      <c r="G84" s="149" t="s">
        <v>62</v>
      </c>
      <c r="H84" s="149"/>
      <c r="I84" s="149" t="s">
        <v>62</v>
      </c>
      <c r="J84" s="149"/>
      <c r="K84" s="149"/>
      <c r="L84" s="149" t="s">
        <v>62</v>
      </c>
      <c r="M84" s="149"/>
      <c r="N84" s="149"/>
      <c r="O84" s="157" t="s">
        <v>62</v>
      </c>
      <c r="P84" s="157" t="s">
        <v>62</v>
      </c>
      <c r="Q84" s="157" t="s">
        <v>62</v>
      </c>
      <c r="R84" s="157" t="s">
        <v>62</v>
      </c>
    </row>
    <row r="85" spans="1:18" s="85" customFormat="1" ht="21" hidden="1" customHeight="1" x14ac:dyDescent="0.2">
      <c r="A85" s="333"/>
      <c r="B85" s="148" t="s">
        <v>72</v>
      </c>
      <c r="C85" s="149"/>
      <c r="D85" s="149" t="s">
        <v>62</v>
      </c>
      <c r="E85" s="149"/>
      <c r="F85" s="149"/>
      <c r="G85" s="149">
        <f>G83</f>
        <v>0</v>
      </c>
      <c r="H85" s="149">
        <f t="shared" ref="H85:K85" si="39">H83</f>
        <v>0</v>
      </c>
      <c r="I85" s="149">
        <f t="shared" si="39"/>
        <v>0</v>
      </c>
      <c r="J85" s="149">
        <f t="shared" si="39"/>
        <v>0</v>
      </c>
      <c r="K85" s="149">
        <f t="shared" si="39"/>
        <v>0</v>
      </c>
      <c r="L85" s="149" t="s">
        <v>62</v>
      </c>
      <c r="M85" s="150">
        <v>46022</v>
      </c>
      <c r="N85" s="150">
        <v>46022</v>
      </c>
      <c r="O85" s="156"/>
      <c r="P85" s="157" t="s">
        <v>62</v>
      </c>
      <c r="Q85" s="156"/>
      <c r="R85" s="156"/>
    </row>
    <row r="86" spans="1:18" s="56" customFormat="1" ht="74.45" hidden="1" customHeight="1" x14ac:dyDescent="0.25">
      <c r="A86" s="331" t="s">
        <v>222</v>
      </c>
      <c r="B86" s="137" t="s">
        <v>327</v>
      </c>
      <c r="C86" s="142" t="s">
        <v>191</v>
      </c>
      <c r="D86" s="141" t="s">
        <v>333</v>
      </c>
      <c r="E86" s="143" t="s">
        <v>75</v>
      </c>
      <c r="F86" s="143">
        <v>792</v>
      </c>
      <c r="G86" s="142">
        <v>0</v>
      </c>
      <c r="H86" s="142">
        <f>G86</f>
        <v>0</v>
      </c>
      <c r="I86" s="142">
        <v>0</v>
      </c>
      <c r="J86" s="142">
        <v>0</v>
      </c>
      <c r="K86" s="142">
        <f>G86</f>
        <v>0</v>
      </c>
      <c r="L86" s="142"/>
      <c r="M86" s="149" t="s">
        <v>62</v>
      </c>
      <c r="N86" s="149" t="s">
        <v>62</v>
      </c>
      <c r="O86" s="156">
        <v>0</v>
      </c>
      <c r="P86" s="156"/>
      <c r="Q86" s="156">
        <v>0</v>
      </c>
      <c r="R86" s="156">
        <v>0</v>
      </c>
    </row>
    <row r="87" spans="1:18" s="85" customFormat="1" ht="15.75" hidden="1" x14ac:dyDescent="0.2">
      <c r="A87" s="332"/>
      <c r="B87" s="146" t="s">
        <v>70</v>
      </c>
      <c r="C87" s="149"/>
      <c r="D87" s="149" t="s">
        <v>62</v>
      </c>
      <c r="E87" s="149"/>
      <c r="F87" s="149"/>
      <c r="G87" s="149">
        <f>G86</f>
        <v>0</v>
      </c>
      <c r="H87" s="149">
        <f t="shared" ref="H87:K87" si="40">H86</f>
        <v>0</v>
      </c>
      <c r="I87" s="149">
        <f t="shared" si="40"/>
        <v>0</v>
      </c>
      <c r="J87" s="149">
        <f t="shared" si="40"/>
        <v>0</v>
      </c>
      <c r="K87" s="149">
        <f t="shared" si="40"/>
        <v>0</v>
      </c>
      <c r="L87" s="149" t="s">
        <v>62</v>
      </c>
      <c r="M87" s="150">
        <v>46022</v>
      </c>
      <c r="N87" s="150">
        <v>46022</v>
      </c>
      <c r="O87" s="156"/>
      <c r="P87" s="157" t="s">
        <v>62</v>
      </c>
      <c r="Q87" s="156"/>
      <c r="R87" s="156"/>
    </row>
    <row r="88" spans="1:18" s="85" customFormat="1" ht="14.25" hidden="1" x14ac:dyDescent="0.2">
      <c r="A88" s="332"/>
      <c r="B88" s="147" t="s">
        <v>76</v>
      </c>
      <c r="C88" s="149"/>
      <c r="D88" s="149"/>
      <c r="E88" s="149"/>
      <c r="F88" s="149"/>
      <c r="G88" s="149" t="s">
        <v>62</v>
      </c>
      <c r="H88" s="149"/>
      <c r="I88" s="149" t="s">
        <v>62</v>
      </c>
      <c r="J88" s="149"/>
      <c r="K88" s="149"/>
      <c r="L88" s="149" t="s">
        <v>62</v>
      </c>
      <c r="M88" s="149"/>
      <c r="N88" s="149"/>
      <c r="O88" s="157" t="s">
        <v>62</v>
      </c>
      <c r="P88" s="157" t="s">
        <v>62</v>
      </c>
      <c r="Q88" s="157" t="s">
        <v>62</v>
      </c>
      <c r="R88" s="157" t="s">
        <v>62</v>
      </c>
    </row>
    <row r="89" spans="1:18" s="85" customFormat="1" ht="65.45" hidden="1" customHeight="1" x14ac:dyDescent="0.2">
      <c r="A89" s="332"/>
      <c r="B89" s="148" t="s">
        <v>192</v>
      </c>
      <c r="C89" s="149"/>
      <c r="D89" s="149" t="s">
        <v>62</v>
      </c>
      <c r="E89" s="149"/>
      <c r="F89" s="149"/>
      <c r="G89" s="149">
        <f>G86</f>
        <v>0</v>
      </c>
      <c r="H89" s="149">
        <f t="shared" ref="H89:J89" si="41">H86</f>
        <v>0</v>
      </c>
      <c r="I89" s="149">
        <f t="shared" si="41"/>
        <v>0</v>
      </c>
      <c r="J89" s="149">
        <f t="shared" si="41"/>
        <v>0</v>
      </c>
      <c r="K89" s="149">
        <f>K86</f>
        <v>0</v>
      </c>
      <c r="L89" s="149" t="s">
        <v>62</v>
      </c>
      <c r="M89" s="150">
        <v>46022</v>
      </c>
      <c r="N89" s="150">
        <v>46022</v>
      </c>
      <c r="O89" s="156"/>
      <c r="P89" s="157" t="s">
        <v>62</v>
      </c>
      <c r="Q89" s="156"/>
      <c r="R89" s="156"/>
    </row>
    <row r="90" spans="1:18" s="85" customFormat="1" ht="15" hidden="1" customHeight="1" x14ac:dyDescent="0.2">
      <c r="A90" s="332"/>
      <c r="B90" s="147" t="s">
        <v>193</v>
      </c>
      <c r="C90" s="149"/>
      <c r="D90" s="149"/>
      <c r="E90" s="149"/>
      <c r="F90" s="149"/>
      <c r="G90" s="149" t="s">
        <v>62</v>
      </c>
      <c r="H90" s="149"/>
      <c r="I90" s="149" t="s">
        <v>62</v>
      </c>
      <c r="J90" s="149"/>
      <c r="K90" s="149"/>
      <c r="L90" s="149" t="s">
        <v>62</v>
      </c>
      <c r="M90" s="149"/>
      <c r="N90" s="149"/>
      <c r="O90" s="157" t="s">
        <v>62</v>
      </c>
      <c r="P90" s="157" t="s">
        <v>62</v>
      </c>
      <c r="Q90" s="157" t="s">
        <v>62</v>
      </c>
      <c r="R90" s="157" t="s">
        <v>62</v>
      </c>
    </row>
    <row r="91" spans="1:18" s="85" customFormat="1" ht="38.65" hidden="1" customHeight="1" x14ac:dyDescent="0.2">
      <c r="A91" s="332"/>
      <c r="B91" s="148" t="s">
        <v>330</v>
      </c>
      <c r="C91" s="149"/>
      <c r="D91" s="149" t="s">
        <v>62</v>
      </c>
      <c r="E91" s="149"/>
      <c r="F91" s="149"/>
      <c r="G91" s="149">
        <f>G87</f>
        <v>0</v>
      </c>
      <c r="H91" s="149">
        <f t="shared" ref="H91:K91" si="42">H87</f>
        <v>0</v>
      </c>
      <c r="I91" s="149">
        <f t="shared" si="42"/>
        <v>0</v>
      </c>
      <c r="J91" s="149">
        <f t="shared" si="42"/>
        <v>0</v>
      </c>
      <c r="K91" s="149">
        <f t="shared" si="42"/>
        <v>0</v>
      </c>
      <c r="L91" s="149" t="s">
        <v>62</v>
      </c>
      <c r="M91" s="150">
        <v>46022</v>
      </c>
      <c r="N91" s="150">
        <v>46022</v>
      </c>
      <c r="O91" s="156"/>
      <c r="P91" s="157" t="s">
        <v>62</v>
      </c>
      <c r="Q91" s="156"/>
      <c r="R91" s="156"/>
    </row>
    <row r="92" spans="1:18" s="85" customFormat="1" ht="21" hidden="1" customHeight="1" x14ac:dyDescent="0.2">
      <c r="A92" s="332"/>
      <c r="B92" s="147" t="s">
        <v>71</v>
      </c>
      <c r="C92" s="149"/>
      <c r="D92" s="149"/>
      <c r="E92" s="149"/>
      <c r="F92" s="149"/>
      <c r="G92" s="149" t="s">
        <v>62</v>
      </c>
      <c r="H92" s="149"/>
      <c r="I92" s="149" t="s">
        <v>62</v>
      </c>
      <c r="J92" s="149"/>
      <c r="K92" s="149"/>
      <c r="L92" s="149" t="s">
        <v>62</v>
      </c>
      <c r="M92" s="149"/>
      <c r="N92" s="149"/>
      <c r="O92" s="157" t="s">
        <v>62</v>
      </c>
      <c r="P92" s="157" t="s">
        <v>62</v>
      </c>
      <c r="Q92" s="157" t="s">
        <v>62</v>
      </c>
      <c r="R92" s="157" t="s">
        <v>62</v>
      </c>
    </row>
    <row r="93" spans="1:18" s="85" customFormat="1" ht="21" hidden="1" customHeight="1" x14ac:dyDescent="0.2">
      <c r="A93" s="333"/>
      <c r="B93" s="148" t="s">
        <v>72</v>
      </c>
      <c r="C93" s="149"/>
      <c r="D93" s="149" t="s">
        <v>62</v>
      </c>
      <c r="E93" s="149"/>
      <c r="F93" s="149"/>
      <c r="G93" s="149">
        <f>G91</f>
        <v>0</v>
      </c>
      <c r="H93" s="149">
        <f t="shared" ref="H93:K93" si="43">H91</f>
        <v>0</v>
      </c>
      <c r="I93" s="149">
        <f t="shared" si="43"/>
        <v>0</v>
      </c>
      <c r="J93" s="149">
        <f t="shared" si="43"/>
        <v>0</v>
      </c>
      <c r="K93" s="149">
        <f t="shared" si="43"/>
        <v>0</v>
      </c>
      <c r="L93" s="149" t="s">
        <v>62</v>
      </c>
      <c r="M93" s="150">
        <v>46022</v>
      </c>
      <c r="N93" s="150">
        <v>46022</v>
      </c>
      <c r="O93" s="156"/>
      <c r="P93" s="157" t="s">
        <v>62</v>
      </c>
      <c r="Q93" s="156"/>
      <c r="R93" s="156"/>
    </row>
    <row r="94" spans="1:18" s="56" customFormat="1" ht="74.45" hidden="1" customHeight="1" x14ac:dyDescent="0.25">
      <c r="A94" s="331" t="s">
        <v>223</v>
      </c>
      <c r="B94" s="137" t="s">
        <v>327</v>
      </c>
      <c r="C94" s="142" t="s">
        <v>191</v>
      </c>
      <c r="D94" s="141" t="s">
        <v>333</v>
      </c>
      <c r="E94" s="143" t="s">
        <v>75</v>
      </c>
      <c r="F94" s="143">
        <v>792</v>
      </c>
      <c r="G94" s="142">
        <v>0</v>
      </c>
      <c r="H94" s="142">
        <f>G94</f>
        <v>0</v>
      </c>
      <c r="I94" s="142">
        <v>0</v>
      </c>
      <c r="J94" s="142">
        <v>0</v>
      </c>
      <c r="K94" s="142">
        <f>G94</f>
        <v>0</v>
      </c>
      <c r="L94" s="142"/>
      <c r="M94" s="149" t="s">
        <v>62</v>
      </c>
      <c r="N94" s="149" t="s">
        <v>62</v>
      </c>
      <c r="O94" s="156">
        <v>0</v>
      </c>
      <c r="P94" s="156"/>
      <c r="Q94" s="156">
        <v>0</v>
      </c>
      <c r="R94" s="156">
        <v>0</v>
      </c>
    </row>
    <row r="95" spans="1:18" s="85" customFormat="1" ht="15.75" hidden="1" x14ac:dyDescent="0.2">
      <c r="A95" s="332"/>
      <c r="B95" s="146" t="s">
        <v>70</v>
      </c>
      <c r="C95" s="149"/>
      <c r="D95" s="149" t="s">
        <v>62</v>
      </c>
      <c r="E95" s="149"/>
      <c r="F95" s="149"/>
      <c r="G95" s="149">
        <f>G94</f>
        <v>0</v>
      </c>
      <c r="H95" s="149">
        <f t="shared" ref="H95:K95" si="44">H94</f>
        <v>0</v>
      </c>
      <c r="I95" s="149">
        <f t="shared" si="44"/>
        <v>0</v>
      </c>
      <c r="J95" s="149">
        <f t="shared" si="44"/>
        <v>0</v>
      </c>
      <c r="K95" s="149">
        <f t="shared" si="44"/>
        <v>0</v>
      </c>
      <c r="L95" s="149" t="s">
        <v>62</v>
      </c>
      <c r="M95" s="150">
        <v>46022</v>
      </c>
      <c r="N95" s="150">
        <v>46022</v>
      </c>
      <c r="O95" s="156"/>
      <c r="P95" s="157" t="s">
        <v>62</v>
      </c>
      <c r="Q95" s="156"/>
      <c r="R95" s="156"/>
    </row>
    <row r="96" spans="1:18" s="85" customFormat="1" ht="14.25" hidden="1" x14ac:dyDescent="0.2">
      <c r="A96" s="332"/>
      <c r="B96" s="147" t="s">
        <v>76</v>
      </c>
      <c r="C96" s="149"/>
      <c r="D96" s="149"/>
      <c r="E96" s="149"/>
      <c r="F96" s="149"/>
      <c r="G96" s="149" t="s">
        <v>62</v>
      </c>
      <c r="H96" s="149"/>
      <c r="I96" s="149" t="s">
        <v>62</v>
      </c>
      <c r="J96" s="149"/>
      <c r="K96" s="149"/>
      <c r="L96" s="149" t="s">
        <v>62</v>
      </c>
      <c r="M96" s="149"/>
      <c r="N96" s="149"/>
      <c r="O96" s="157" t="s">
        <v>62</v>
      </c>
      <c r="P96" s="157" t="s">
        <v>62</v>
      </c>
      <c r="Q96" s="157" t="s">
        <v>62</v>
      </c>
      <c r="R96" s="157" t="s">
        <v>62</v>
      </c>
    </row>
    <row r="97" spans="1:18" s="85" customFormat="1" ht="65.45" hidden="1" customHeight="1" x14ac:dyDescent="0.2">
      <c r="A97" s="332"/>
      <c r="B97" s="148" t="s">
        <v>192</v>
      </c>
      <c r="C97" s="149"/>
      <c r="D97" s="149" t="s">
        <v>62</v>
      </c>
      <c r="E97" s="149"/>
      <c r="F97" s="149"/>
      <c r="G97" s="149">
        <f>G94</f>
        <v>0</v>
      </c>
      <c r="H97" s="149">
        <f t="shared" ref="H97:J97" si="45">H94</f>
        <v>0</v>
      </c>
      <c r="I97" s="149">
        <f t="shared" si="45"/>
        <v>0</v>
      </c>
      <c r="J97" s="149">
        <f t="shared" si="45"/>
        <v>0</v>
      </c>
      <c r="K97" s="149">
        <f>K94</f>
        <v>0</v>
      </c>
      <c r="L97" s="149" t="s">
        <v>62</v>
      </c>
      <c r="M97" s="150">
        <v>46022</v>
      </c>
      <c r="N97" s="150">
        <v>46022</v>
      </c>
      <c r="O97" s="156"/>
      <c r="P97" s="157" t="s">
        <v>62</v>
      </c>
      <c r="Q97" s="156"/>
      <c r="R97" s="156"/>
    </row>
    <row r="98" spans="1:18" s="85" customFormat="1" ht="15" hidden="1" customHeight="1" x14ac:dyDescent="0.2">
      <c r="A98" s="332"/>
      <c r="B98" s="147" t="s">
        <v>193</v>
      </c>
      <c r="C98" s="149"/>
      <c r="D98" s="149"/>
      <c r="E98" s="149"/>
      <c r="F98" s="149"/>
      <c r="G98" s="149" t="s">
        <v>62</v>
      </c>
      <c r="H98" s="149"/>
      <c r="I98" s="149" t="s">
        <v>62</v>
      </c>
      <c r="J98" s="149"/>
      <c r="K98" s="149"/>
      <c r="L98" s="149" t="s">
        <v>62</v>
      </c>
      <c r="M98" s="149"/>
      <c r="N98" s="149"/>
      <c r="O98" s="157" t="s">
        <v>62</v>
      </c>
      <c r="P98" s="157" t="s">
        <v>62</v>
      </c>
      <c r="Q98" s="157" t="s">
        <v>62</v>
      </c>
      <c r="R98" s="157" t="s">
        <v>62</v>
      </c>
    </row>
    <row r="99" spans="1:18" s="85" customFormat="1" ht="38.65" hidden="1" customHeight="1" x14ac:dyDescent="0.2">
      <c r="A99" s="332"/>
      <c r="B99" s="148" t="s">
        <v>330</v>
      </c>
      <c r="C99" s="149"/>
      <c r="D99" s="149" t="s">
        <v>62</v>
      </c>
      <c r="E99" s="149"/>
      <c r="F99" s="149"/>
      <c r="G99" s="149">
        <f>G95</f>
        <v>0</v>
      </c>
      <c r="H99" s="149">
        <f t="shared" ref="H99:K99" si="46">H95</f>
        <v>0</v>
      </c>
      <c r="I99" s="149">
        <f t="shared" si="46"/>
        <v>0</v>
      </c>
      <c r="J99" s="149">
        <f t="shared" si="46"/>
        <v>0</v>
      </c>
      <c r="K99" s="149">
        <f t="shared" si="46"/>
        <v>0</v>
      </c>
      <c r="L99" s="149" t="s">
        <v>62</v>
      </c>
      <c r="M99" s="150">
        <v>46022</v>
      </c>
      <c r="N99" s="150">
        <v>46022</v>
      </c>
      <c r="O99" s="156"/>
      <c r="P99" s="157" t="s">
        <v>62</v>
      </c>
      <c r="Q99" s="156"/>
      <c r="R99" s="156"/>
    </row>
    <row r="100" spans="1:18" s="85" customFormat="1" ht="21" hidden="1" customHeight="1" x14ac:dyDescent="0.2">
      <c r="A100" s="332"/>
      <c r="B100" s="147" t="s">
        <v>71</v>
      </c>
      <c r="C100" s="149"/>
      <c r="D100" s="149"/>
      <c r="E100" s="149"/>
      <c r="F100" s="149"/>
      <c r="G100" s="149" t="s">
        <v>62</v>
      </c>
      <c r="H100" s="149"/>
      <c r="I100" s="149" t="s">
        <v>62</v>
      </c>
      <c r="J100" s="149"/>
      <c r="K100" s="149"/>
      <c r="L100" s="149" t="s">
        <v>62</v>
      </c>
      <c r="M100" s="149"/>
      <c r="N100" s="149"/>
      <c r="O100" s="157" t="s">
        <v>62</v>
      </c>
      <c r="P100" s="157" t="s">
        <v>62</v>
      </c>
      <c r="Q100" s="157" t="s">
        <v>62</v>
      </c>
      <c r="R100" s="157" t="s">
        <v>62</v>
      </c>
    </row>
    <row r="101" spans="1:18" s="85" customFormat="1" ht="21" hidden="1" customHeight="1" x14ac:dyDescent="0.2">
      <c r="A101" s="333"/>
      <c r="B101" s="148" t="s">
        <v>72</v>
      </c>
      <c r="C101" s="149"/>
      <c r="D101" s="149" t="s">
        <v>62</v>
      </c>
      <c r="E101" s="149"/>
      <c r="F101" s="149"/>
      <c r="G101" s="149">
        <f>G99</f>
        <v>0</v>
      </c>
      <c r="H101" s="149">
        <f t="shared" ref="H101:K101" si="47">H99</f>
        <v>0</v>
      </c>
      <c r="I101" s="149">
        <f t="shared" si="47"/>
        <v>0</v>
      </c>
      <c r="J101" s="149">
        <f t="shared" si="47"/>
        <v>0</v>
      </c>
      <c r="K101" s="149">
        <f t="shared" si="47"/>
        <v>0</v>
      </c>
      <c r="L101" s="149" t="s">
        <v>62</v>
      </c>
      <c r="M101" s="150">
        <v>46022</v>
      </c>
      <c r="N101" s="150">
        <v>46022</v>
      </c>
      <c r="O101" s="156"/>
      <c r="P101" s="157" t="s">
        <v>62</v>
      </c>
      <c r="Q101" s="156"/>
      <c r="R101" s="156"/>
    </row>
    <row r="102" spans="1:18" s="56" customFormat="1" ht="74.45" customHeight="1" x14ac:dyDescent="0.25">
      <c r="A102" s="331" t="s">
        <v>224</v>
      </c>
      <c r="B102" s="137" t="s">
        <v>327</v>
      </c>
      <c r="C102" s="142" t="s">
        <v>191</v>
      </c>
      <c r="D102" s="141" t="s">
        <v>333</v>
      </c>
      <c r="E102" s="143" t="s">
        <v>75</v>
      </c>
      <c r="F102" s="143">
        <v>792</v>
      </c>
      <c r="G102" s="142">
        <v>1</v>
      </c>
      <c r="H102" s="142">
        <f>G102</f>
        <v>1</v>
      </c>
      <c r="I102" s="142">
        <v>0</v>
      </c>
      <c r="J102" s="142">
        <v>0</v>
      </c>
      <c r="K102" s="142">
        <f>G102</f>
        <v>1</v>
      </c>
      <c r="L102" s="142"/>
      <c r="M102" s="149" t="s">
        <v>62</v>
      </c>
      <c r="N102" s="149" t="s">
        <v>62</v>
      </c>
      <c r="O102" s="156">
        <v>32391.41</v>
      </c>
      <c r="P102" s="156"/>
      <c r="Q102" s="156">
        <v>0</v>
      </c>
      <c r="R102" s="156">
        <v>0</v>
      </c>
    </row>
    <row r="103" spans="1:18" s="85" customFormat="1" ht="15.75" x14ac:dyDescent="0.2">
      <c r="A103" s="332"/>
      <c r="B103" s="146" t="s">
        <v>70</v>
      </c>
      <c r="C103" s="149"/>
      <c r="D103" s="149" t="s">
        <v>62</v>
      </c>
      <c r="E103" s="149"/>
      <c r="F103" s="149"/>
      <c r="G103" s="149">
        <f>G102</f>
        <v>1</v>
      </c>
      <c r="H103" s="149">
        <f t="shared" ref="H103:K103" si="48">H102</f>
        <v>1</v>
      </c>
      <c r="I103" s="149">
        <f t="shared" si="48"/>
        <v>0</v>
      </c>
      <c r="J103" s="149">
        <f t="shared" si="48"/>
        <v>0</v>
      </c>
      <c r="K103" s="149">
        <f t="shared" si="48"/>
        <v>1</v>
      </c>
      <c r="L103" s="149" t="s">
        <v>62</v>
      </c>
      <c r="M103" s="150">
        <v>46022</v>
      </c>
      <c r="N103" s="150">
        <v>46022</v>
      </c>
      <c r="O103" s="156"/>
      <c r="P103" s="157" t="s">
        <v>62</v>
      </c>
      <c r="Q103" s="156"/>
      <c r="R103" s="156"/>
    </row>
    <row r="104" spans="1:18" s="85" customFormat="1" ht="14.25" x14ac:dyDescent="0.2">
      <c r="A104" s="332"/>
      <c r="B104" s="147" t="s">
        <v>76</v>
      </c>
      <c r="C104" s="149"/>
      <c r="D104" s="149"/>
      <c r="E104" s="149"/>
      <c r="F104" s="149"/>
      <c r="G104" s="149" t="s">
        <v>62</v>
      </c>
      <c r="H104" s="149"/>
      <c r="I104" s="149" t="s">
        <v>62</v>
      </c>
      <c r="J104" s="149"/>
      <c r="K104" s="149"/>
      <c r="L104" s="149" t="s">
        <v>62</v>
      </c>
      <c r="M104" s="149"/>
      <c r="N104" s="149"/>
      <c r="O104" s="157" t="s">
        <v>62</v>
      </c>
      <c r="P104" s="157" t="s">
        <v>62</v>
      </c>
      <c r="Q104" s="157" t="s">
        <v>62</v>
      </c>
      <c r="R104" s="157" t="s">
        <v>62</v>
      </c>
    </row>
    <row r="105" spans="1:18" s="85" customFormat="1" ht="65.45" customHeight="1" x14ac:dyDescent="0.2">
      <c r="A105" s="332"/>
      <c r="B105" s="148" t="s">
        <v>192</v>
      </c>
      <c r="C105" s="149"/>
      <c r="D105" s="149" t="s">
        <v>62</v>
      </c>
      <c r="E105" s="149"/>
      <c r="F105" s="149"/>
      <c r="G105" s="149">
        <f>G102</f>
        <v>1</v>
      </c>
      <c r="H105" s="149">
        <f t="shared" ref="H105:J105" si="49">H102</f>
        <v>1</v>
      </c>
      <c r="I105" s="149">
        <f t="shared" si="49"/>
        <v>0</v>
      </c>
      <c r="J105" s="149">
        <f t="shared" si="49"/>
        <v>0</v>
      </c>
      <c r="K105" s="149">
        <f>K102</f>
        <v>1</v>
      </c>
      <c r="L105" s="149" t="s">
        <v>62</v>
      </c>
      <c r="M105" s="150">
        <v>46022</v>
      </c>
      <c r="N105" s="150">
        <v>46022</v>
      </c>
      <c r="O105" s="156"/>
      <c r="P105" s="157" t="s">
        <v>62</v>
      </c>
      <c r="Q105" s="156"/>
      <c r="R105" s="156"/>
    </row>
    <row r="106" spans="1:18" s="85" customFormat="1" ht="15" customHeight="1" x14ac:dyDescent="0.2">
      <c r="A106" s="332"/>
      <c r="B106" s="147" t="s">
        <v>193</v>
      </c>
      <c r="C106" s="149"/>
      <c r="D106" s="149"/>
      <c r="E106" s="149"/>
      <c r="F106" s="149"/>
      <c r="G106" s="149" t="s">
        <v>62</v>
      </c>
      <c r="H106" s="149"/>
      <c r="I106" s="149" t="s">
        <v>62</v>
      </c>
      <c r="J106" s="149"/>
      <c r="K106" s="149"/>
      <c r="L106" s="149" t="s">
        <v>62</v>
      </c>
      <c r="M106" s="149"/>
      <c r="N106" s="149"/>
      <c r="O106" s="157" t="s">
        <v>62</v>
      </c>
      <c r="P106" s="157" t="s">
        <v>62</v>
      </c>
      <c r="Q106" s="157" t="s">
        <v>62</v>
      </c>
      <c r="R106" s="157" t="s">
        <v>62</v>
      </c>
    </row>
    <row r="107" spans="1:18" s="85" customFormat="1" ht="38.65" customHeight="1" x14ac:dyDescent="0.2">
      <c r="A107" s="332"/>
      <c r="B107" s="148" t="s">
        <v>330</v>
      </c>
      <c r="C107" s="149"/>
      <c r="D107" s="149" t="s">
        <v>62</v>
      </c>
      <c r="E107" s="149"/>
      <c r="F107" s="149"/>
      <c r="G107" s="149">
        <f>G103</f>
        <v>1</v>
      </c>
      <c r="H107" s="149">
        <f t="shared" ref="H107:K107" si="50">H103</f>
        <v>1</v>
      </c>
      <c r="I107" s="149">
        <f t="shared" si="50"/>
        <v>0</v>
      </c>
      <c r="J107" s="149">
        <f t="shared" si="50"/>
        <v>0</v>
      </c>
      <c r="K107" s="149">
        <f t="shared" si="50"/>
        <v>1</v>
      </c>
      <c r="L107" s="149" t="s">
        <v>62</v>
      </c>
      <c r="M107" s="150">
        <v>46022</v>
      </c>
      <c r="N107" s="150">
        <v>46022</v>
      </c>
      <c r="O107" s="156"/>
      <c r="P107" s="157" t="s">
        <v>62</v>
      </c>
      <c r="Q107" s="156"/>
      <c r="R107" s="156"/>
    </row>
    <row r="108" spans="1:18" s="85" customFormat="1" ht="21" customHeight="1" x14ac:dyDescent="0.2">
      <c r="A108" s="332"/>
      <c r="B108" s="147" t="s">
        <v>71</v>
      </c>
      <c r="C108" s="149"/>
      <c r="D108" s="149"/>
      <c r="E108" s="149"/>
      <c r="F108" s="149"/>
      <c r="G108" s="149" t="s">
        <v>62</v>
      </c>
      <c r="H108" s="149"/>
      <c r="I108" s="149" t="s">
        <v>62</v>
      </c>
      <c r="J108" s="149"/>
      <c r="K108" s="149"/>
      <c r="L108" s="149" t="s">
        <v>62</v>
      </c>
      <c r="M108" s="149"/>
      <c r="N108" s="149"/>
      <c r="O108" s="157" t="s">
        <v>62</v>
      </c>
      <c r="P108" s="157" t="s">
        <v>62</v>
      </c>
      <c r="Q108" s="157" t="s">
        <v>62</v>
      </c>
      <c r="R108" s="157" t="s">
        <v>62</v>
      </c>
    </row>
    <row r="109" spans="1:18" s="85" customFormat="1" ht="21" customHeight="1" x14ac:dyDescent="0.2">
      <c r="A109" s="333"/>
      <c r="B109" s="148" t="s">
        <v>72</v>
      </c>
      <c r="C109" s="149"/>
      <c r="D109" s="149" t="s">
        <v>62</v>
      </c>
      <c r="E109" s="149"/>
      <c r="F109" s="149"/>
      <c r="G109" s="149">
        <f>G107</f>
        <v>1</v>
      </c>
      <c r="H109" s="149">
        <f t="shared" ref="H109:K109" si="51">H107</f>
        <v>1</v>
      </c>
      <c r="I109" s="149">
        <f t="shared" si="51"/>
        <v>0</v>
      </c>
      <c r="J109" s="149">
        <f t="shared" si="51"/>
        <v>0</v>
      </c>
      <c r="K109" s="149">
        <f t="shared" si="51"/>
        <v>1</v>
      </c>
      <c r="L109" s="149" t="s">
        <v>62</v>
      </c>
      <c r="M109" s="150">
        <v>46022</v>
      </c>
      <c r="N109" s="150">
        <v>46022</v>
      </c>
      <c r="O109" s="156"/>
      <c r="P109" s="157" t="s">
        <v>62</v>
      </c>
      <c r="Q109" s="156"/>
      <c r="R109" s="156"/>
    </row>
    <row r="110" spans="1:18" s="56" customFormat="1" ht="74.45" hidden="1" customHeight="1" x14ac:dyDescent="0.25">
      <c r="A110" s="331" t="s">
        <v>225</v>
      </c>
      <c r="B110" s="137" t="s">
        <v>327</v>
      </c>
      <c r="C110" s="142" t="s">
        <v>191</v>
      </c>
      <c r="D110" s="141" t="s">
        <v>333</v>
      </c>
      <c r="E110" s="143" t="s">
        <v>75</v>
      </c>
      <c r="F110" s="143">
        <v>792</v>
      </c>
      <c r="G110" s="142">
        <v>0</v>
      </c>
      <c r="H110" s="142">
        <f>G110</f>
        <v>0</v>
      </c>
      <c r="I110" s="142">
        <v>0</v>
      </c>
      <c r="J110" s="142">
        <v>0</v>
      </c>
      <c r="K110" s="142">
        <f>G110</f>
        <v>0</v>
      </c>
      <c r="L110" s="142"/>
      <c r="M110" s="149" t="s">
        <v>62</v>
      </c>
      <c r="N110" s="149" t="s">
        <v>62</v>
      </c>
      <c r="O110" s="156">
        <v>0</v>
      </c>
      <c r="P110" s="156"/>
      <c r="Q110" s="156">
        <v>0</v>
      </c>
      <c r="R110" s="156">
        <v>0</v>
      </c>
    </row>
    <row r="111" spans="1:18" s="85" customFormat="1" ht="15.75" hidden="1" x14ac:dyDescent="0.2">
      <c r="A111" s="332"/>
      <c r="B111" s="146" t="s">
        <v>70</v>
      </c>
      <c r="C111" s="149"/>
      <c r="D111" s="149" t="s">
        <v>62</v>
      </c>
      <c r="E111" s="149"/>
      <c r="F111" s="149"/>
      <c r="G111" s="149">
        <f>G110</f>
        <v>0</v>
      </c>
      <c r="H111" s="149">
        <f t="shared" ref="H111:K111" si="52">H110</f>
        <v>0</v>
      </c>
      <c r="I111" s="149">
        <f t="shared" si="52"/>
        <v>0</v>
      </c>
      <c r="J111" s="149">
        <f t="shared" si="52"/>
        <v>0</v>
      </c>
      <c r="K111" s="149">
        <f t="shared" si="52"/>
        <v>0</v>
      </c>
      <c r="L111" s="149" t="s">
        <v>62</v>
      </c>
      <c r="M111" s="150">
        <v>46022</v>
      </c>
      <c r="N111" s="150">
        <v>46022</v>
      </c>
      <c r="O111" s="156"/>
      <c r="P111" s="157" t="s">
        <v>62</v>
      </c>
      <c r="Q111" s="156"/>
      <c r="R111" s="156"/>
    </row>
    <row r="112" spans="1:18" s="85" customFormat="1" ht="14.25" hidden="1" x14ac:dyDescent="0.2">
      <c r="A112" s="332"/>
      <c r="B112" s="147" t="s">
        <v>76</v>
      </c>
      <c r="C112" s="149"/>
      <c r="D112" s="149"/>
      <c r="E112" s="149"/>
      <c r="F112" s="149"/>
      <c r="G112" s="149" t="s">
        <v>62</v>
      </c>
      <c r="H112" s="149"/>
      <c r="I112" s="149" t="s">
        <v>62</v>
      </c>
      <c r="J112" s="149"/>
      <c r="K112" s="149"/>
      <c r="L112" s="149" t="s">
        <v>62</v>
      </c>
      <c r="M112" s="149"/>
      <c r="N112" s="149"/>
      <c r="O112" s="157" t="s">
        <v>62</v>
      </c>
      <c r="P112" s="157" t="s">
        <v>62</v>
      </c>
      <c r="Q112" s="157" t="s">
        <v>62</v>
      </c>
      <c r="R112" s="157" t="s">
        <v>62</v>
      </c>
    </row>
    <row r="113" spans="1:18" s="85" customFormat="1" ht="65.45" hidden="1" customHeight="1" x14ac:dyDescent="0.2">
      <c r="A113" s="332"/>
      <c r="B113" s="148" t="s">
        <v>192</v>
      </c>
      <c r="C113" s="149"/>
      <c r="D113" s="149" t="s">
        <v>62</v>
      </c>
      <c r="E113" s="149"/>
      <c r="F113" s="149"/>
      <c r="G113" s="149">
        <f>G110</f>
        <v>0</v>
      </c>
      <c r="H113" s="149">
        <f t="shared" ref="H113:J113" si="53">H110</f>
        <v>0</v>
      </c>
      <c r="I113" s="149">
        <f t="shared" si="53"/>
        <v>0</v>
      </c>
      <c r="J113" s="149">
        <f t="shared" si="53"/>
        <v>0</v>
      </c>
      <c r="K113" s="149">
        <f>K110</f>
        <v>0</v>
      </c>
      <c r="L113" s="149" t="s">
        <v>62</v>
      </c>
      <c r="M113" s="150">
        <v>46022</v>
      </c>
      <c r="N113" s="150">
        <v>46022</v>
      </c>
      <c r="O113" s="156"/>
      <c r="P113" s="157" t="s">
        <v>62</v>
      </c>
      <c r="Q113" s="156"/>
      <c r="R113" s="156"/>
    </row>
    <row r="114" spans="1:18" s="85" customFormat="1" ht="15" hidden="1" customHeight="1" x14ac:dyDescent="0.2">
      <c r="A114" s="332"/>
      <c r="B114" s="147" t="s">
        <v>193</v>
      </c>
      <c r="C114" s="149"/>
      <c r="D114" s="149"/>
      <c r="E114" s="149"/>
      <c r="F114" s="149"/>
      <c r="G114" s="149" t="s">
        <v>62</v>
      </c>
      <c r="H114" s="149"/>
      <c r="I114" s="149" t="s">
        <v>62</v>
      </c>
      <c r="J114" s="149"/>
      <c r="K114" s="149"/>
      <c r="L114" s="149" t="s">
        <v>62</v>
      </c>
      <c r="M114" s="149"/>
      <c r="N114" s="149"/>
      <c r="O114" s="157" t="s">
        <v>62</v>
      </c>
      <c r="P114" s="157" t="s">
        <v>62</v>
      </c>
      <c r="Q114" s="157" t="s">
        <v>62</v>
      </c>
      <c r="R114" s="157" t="s">
        <v>62</v>
      </c>
    </row>
    <row r="115" spans="1:18" s="85" customFormat="1" ht="38.65" hidden="1" customHeight="1" x14ac:dyDescent="0.2">
      <c r="A115" s="332"/>
      <c r="B115" s="148" t="s">
        <v>330</v>
      </c>
      <c r="C115" s="149"/>
      <c r="D115" s="149" t="s">
        <v>62</v>
      </c>
      <c r="E115" s="149"/>
      <c r="F115" s="149"/>
      <c r="G115" s="149">
        <f>G111</f>
        <v>0</v>
      </c>
      <c r="H115" s="149">
        <f t="shared" ref="H115:K115" si="54">H111</f>
        <v>0</v>
      </c>
      <c r="I115" s="149">
        <f t="shared" si="54"/>
        <v>0</v>
      </c>
      <c r="J115" s="149">
        <f t="shared" si="54"/>
        <v>0</v>
      </c>
      <c r="K115" s="149">
        <f t="shared" si="54"/>
        <v>0</v>
      </c>
      <c r="L115" s="149" t="s">
        <v>62</v>
      </c>
      <c r="M115" s="150">
        <v>46022</v>
      </c>
      <c r="N115" s="150">
        <v>46022</v>
      </c>
      <c r="O115" s="156"/>
      <c r="P115" s="157" t="s">
        <v>62</v>
      </c>
      <c r="Q115" s="156"/>
      <c r="R115" s="156"/>
    </row>
    <row r="116" spans="1:18" s="85" customFormat="1" ht="21" hidden="1" customHeight="1" x14ac:dyDescent="0.2">
      <c r="A116" s="332"/>
      <c r="B116" s="147" t="s">
        <v>71</v>
      </c>
      <c r="C116" s="149"/>
      <c r="D116" s="149"/>
      <c r="E116" s="149"/>
      <c r="F116" s="149"/>
      <c r="G116" s="149" t="s">
        <v>62</v>
      </c>
      <c r="H116" s="149"/>
      <c r="I116" s="149" t="s">
        <v>62</v>
      </c>
      <c r="J116" s="149"/>
      <c r="K116" s="149"/>
      <c r="L116" s="149" t="s">
        <v>62</v>
      </c>
      <c r="M116" s="149"/>
      <c r="N116" s="149"/>
      <c r="O116" s="157" t="s">
        <v>62</v>
      </c>
      <c r="P116" s="157" t="s">
        <v>62</v>
      </c>
      <c r="Q116" s="157" t="s">
        <v>62</v>
      </c>
      <c r="R116" s="157" t="s">
        <v>62</v>
      </c>
    </row>
    <row r="117" spans="1:18" s="85" customFormat="1" ht="21" hidden="1" customHeight="1" x14ac:dyDescent="0.2">
      <c r="A117" s="333"/>
      <c r="B117" s="148" t="s">
        <v>72</v>
      </c>
      <c r="C117" s="149"/>
      <c r="D117" s="149" t="s">
        <v>62</v>
      </c>
      <c r="E117" s="149"/>
      <c r="F117" s="149"/>
      <c r="G117" s="149">
        <f>G115</f>
        <v>0</v>
      </c>
      <c r="H117" s="149">
        <f t="shared" ref="H117:K117" si="55">H115</f>
        <v>0</v>
      </c>
      <c r="I117" s="149">
        <f t="shared" si="55"/>
        <v>0</v>
      </c>
      <c r="J117" s="149">
        <f t="shared" si="55"/>
        <v>0</v>
      </c>
      <c r="K117" s="149">
        <f t="shared" si="55"/>
        <v>0</v>
      </c>
      <c r="L117" s="149" t="s">
        <v>62</v>
      </c>
      <c r="M117" s="150">
        <v>46022</v>
      </c>
      <c r="N117" s="150">
        <v>46022</v>
      </c>
      <c r="O117" s="156"/>
      <c r="P117" s="157" t="s">
        <v>62</v>
      </c>
      <c r="Q117" s="156"/>
      <c r="R117" s="156"/>
    </row>
    <row r="118" spans="1:18" s="56" customFormat="1" ht="74.45" hidden="1" customHeight="1" x14ac:dyDescent="0.25">
      <c r="A118" s="331" t="s">
        <v>226</v>
      </c>
      <c r="B118" s="137" t="s">
        <v>327</v>
      </c>
      <c r="C118" s="142" t="s">
        <v>191</v>
      </c>
      <c r="D118" s="141" t="s">
        <v>333</v>
      </c>
      <c r="E118" s="143" t="s">
        <v>75</v>
      </c>
      <c r="F118" s="143">
        <v>792</v>
      </c>
      <c r="G118" s="142">
        <v>0</v>
      </c>
      <c r="H118" s="142">
        <f>G118</f>
        <v>0</v>
      </c>
      <c r="I118" s="142">
        <v>0</v>
      </c>
      <c r="J118" s="142">
        <v>0</v>
      </c>
      <c r="K118" s="142">
        <f>G118</f>
        <v>0</v>
      </c>
      <c r="L118" s="142"/>
      <c r="M118" s="149" t="s">
        <v>62</v>
      </c>
      <c r="N118" s="149" t="s">
        <v>62</v>
      </c>
      <c r="O118" s="156">
        <v>0</v>
      </c>
      <c r="P118" s="156"/>
      <c r="Q118" s="156">
        <v>0</v>
      </c>
      <c r="R118" s="156">
        <v>0</v>
      </c>
    </row>
    <row r="119" spans="1:18" s="85" customFormat="1" ht="15.75" hidden="1" x14ac:dyDescent="0.2">
      <c r="A119" s="332"/>
      <c r="B119" s="146" t="s">
        <v>70</v>
      </c>
      <c r="C119" s="149"/>
      <c r="D119" s="149" t="s">
        <v>62</v>
      </c>
      <c r="E119" s="149"/>
      <c r="F119" s="149"/>
      <c r="G119" s="149">
        <f>G118</f>
        <v>0</v>
      </c>
      <c r="H119" s="149">
        <f t="shared" ref="H119:K119" si="56">H118</f>
        <v>0</v>
      </c>
      <c r="I119" s="149">
        <f t="shared" si="56"/>
        <v>0</v>
      </c>
      <c r="J119" s="149">
        <f t="shared" si="56"/>
        <v>0</v>
      </c>
      <c r="K119" s="149">
        <f t="shared" si="56"/>
        <v>0</v>
      </c>
      <c r="L119" s="149" t="s">
        <v>62</v>
      </c>
      <c r="M119" s="150">
        <v>46022</v>
      </c>
      <c r="N119" s="150">
        <v>46022</v>
      </c>
      <c r="O119" s="156"/>
      <c r="P119" s="157" t="s">
        <v>62</v>
      </c>
      <c r="Q119" s="156"/>
      <c r="R119" s="156"/>
    </row>
    <row r="120" spans="1:18" s="85" customFormat="1" ht="14.25" hidden="1" x14ac:dyDescent="0.2">
      <c r="A120" s="332"/>
      <c r="B120" s="147" t="s">
        <v>76</v>
      </c>
      <c r="C120" s="149"/>
      <c r="D120" s="149"/>
      <c r="E120" s="149"/>
      <c r="F120" s="149"/>
      <c r="G120" s="149" t="s">
        <v>62</v>
      </c>
      <c r="H120" s="149"/>
      <c r="I120" s="149" t="s">
        <v>62</v>
      </c>
      <c r="J120" s="149"/>
      <c r="K120" s="149"/>
      <c r="L120" s="149" t="s">
        <v>62</v>
      </c>
      <c r="M120" s="149"/>
      <c r="N120" s="149"/>
      <c r="O120" s="157" t="s">
        <v>62</v>
      </c>
      <c r="P120" s="157" t="s">
        <v>62</v>
      </c>
      <c r="Q120" s="157" t="s">
        <v>62</v>
      </c>
      <c r="R120" s="157" t="s">
        <v>62</v>
      </c>
    </row>
    <row r="121" spans="1:18" s="85" customFormat="1" ht="65.45" hidden="1" customHeight="1" x14ac:dyDescent="0.2">
      <c r="A121" s="332"/>
      <c r="B121" s="148" t="s">
        <v>192</v>
      </c>
      <c r="C121" s="149"/>
      <c r="D121" s="149" t="s">
        <v>62</v>
      </c>
      <c r="E121" s="149"/>
      <c r="F121" s="149"/>
      <c r="G121" s="149">
        <f>G118</f>
        <v>0</v>
      </c>
      <c r="H121" s="149">
        <f t="shared" ref="H121:J121" si="57">H118</f>
        <v>0</v>
      </c>
      <c r="I121" s="149">
        <f t="shared" si="57"/>
        <v>0</v>
      </c>
      <c r="J121" s="149">
        <f t="shared" si="57"/>
        <v>0</v>
      </c>
      <c r="K121" s="149">
        <f>K118</f>
        <v>0</v>
      </c>
      <c r="L121" s="149" t="s">
        <v>62</v>
      </c>
      <c r="M121" s="150">
        <v>46022</v>
      </c>
      <c r="N121" s="150">
        <v>46022</v>
      </c>
      <c r="O121" s="156"/>
      <c r="P121" s="157" t="s">
        <v>62</v>
      </c>
      <c r="Q121" s="156"/>
      <c r="R121" s="156"/>
    </row>
    <row r="122" spans="1:18" s="85" customFormat="1" ht="15" hidden="1" customHeight="1" x14ac:dyDescent="0.2">
      <c r="A122" s="332"/>
      <c r="B122" s="147" t="s">
        <v>193</v>
      </c>
      <c r="C122" s="149"/>
      <c r="D122" s="149"/>
      <c r="E122" s="149"/>
      <c r="F122" s="149"/>
      <c r="G122" s="149" t="s">
        <v>62</v>
      </c>
      <c r="H122" s="149"/>
      <c r="I122" s="149" t="s">
        <v>62</v>
      </c>
      <c r="J122" s="149"/>
      <c r="K122" s="149"/>
      <c r="L122" s="149" t="s">
        <v>62</v>
      </c>
      <c r="M122" s="149"/>
      <c r="N122" s="149"/>
      <c r="O122" s="157" t="s">
        <v>62</v>
      </c>
      <c r="P122" s="157" t="s">
        <v>62</v>
      </c>
      <c r="Q122" s="157" t="s">
        <v>62</v>
      </c>
      <c r="R122" s="157" t="s">
        <v>62</v>
      </c>
    </row>
    <row r="123" spans="1:18" s="85" customFormat="1" ht="38.65" hidden="1" customHeight="1" x14ac:dyDescent="0.2">
      <c r="A123" s="332"/>
      <c r="B123" s="148" t="s">
        <v>330</v>
      </c>
      <c r="C123" s="149"/>
      <c r="D123" s="149" t="s">
        <v>62</v>
      </c>
      <c r="E123" s="149"/>
      <c r="F123" s="149"/>
      <c r="G123" s="149">
        <f>G119</f>
        <v>0</v>
      </c>
      <c r="H123" s="149">
        <f t="shared" ref="H123:K123" si="58">H119</f>
        <v>0</v>
      </c>
      <c r="I123" s="149">
        <f t="shared" si="58"/>
        <v>0</v>
      </c>
      <c r="J123" s="149">
        <f t="shared" si="58"/>
        <v>0</v>
      </c>
      <c r="K123" s="149">
        <f t="shared" si="58"/>
        <v>0</v>
      </c>
      <c r="L123" s="149" t="s">
        <v>62</v>
      </c>
      <c r="M123" s="150">
        <v>46022</v>
      </c>
      <c r="N123" s="150">
        <v>46022</v>
      </c>
      <c r="O123" s="156"/>
      <c r="P123" s="157" t="s">
        <v>62</v>
      </c>
      <c r="Q123" s="156"/>
      <c r="R123" s="156"/>
    </row>
    <row r="124" spans="1:18" s="85" customFormat="1" ht="21" hidden="1" customHeight="1" x14ac:dyDescent="0.2">
      <c r="A124" s="332"/>
      <c r="B124" s="147" t="s">
        <v>71</v>
      </c>
      <c r="C124" s="149"/>
      <c r="D124" s="149"/>
      <c r="E124" s="149"/>
      <c r="F124" s="149"/>
      <c r="G124" s="149" t="s">
        <v>62</v>
      </c>
      <c r="H124" s="149"/>
      <c r="I124" s="149" t="s">
        <v>62</v>
      </c>
      <c r="J124" s="149"/>
      <c r="K124" s="149"/>
      <c r="L124" s="149" t="s">
        <v>62</v>
      </c>
      <c r="M124" s="149"/>
      <c r="N124" s="149"/>
      <c r="O124" s="157" t="s">
        <v>62</v>
      </c>
      <c r="P124" s="157" t="s">
        <v>62</v>
      </c>
      <c r="Q124" s="157" t="s">
        <v>62</v>
      </c>
      <c r="R124" s="157" t="s">
        <v>62</v>
      </c>
    </row>
    <row r="125" spans="1:18" s="85" customFormat="1" ht="21" hidden="1" customHeight="1" x14ac:dyDescent="0.2">
      <c r="A125" s="333"/>
      <c r="B125" s="148" t="s">
        <v>72</v>
      </c>
      <c r="C125" s="149"/>
      <c r="D125" s="149" t="s">
        <v>62</v>
      </c>
      <c r="E125" s="149"/>
      <c r="F125" s="149"/>
      <c r="G125" s="149">
        <f>G123</f>
        <v>0</v>
      </c>
      <c r="H125" s="149">
        <f t="shared" ref="H125:K125" si="59">H123</f>
        <v>0</v>
      </c>
      <c r="I125" s="149">
        <f t="shared" si="59"/>
        <v>0</v>
      </c>
      <c r="J125" s="149">
        <f t="shared" si="59"/>
        <v>0</v>
      </c>
      <c r="K125" s="149">
        <f t="shared" si="59"/>
        <v>0</v>
      </c>
      <c r="L125" s="149" t="s">
        <v>62</v>
      </c>
      <c r="M125" s="150">
        <v>46022</v>
      </c>
      <c r="N125" s="150">
        <v>46022</v>
      </c>
      <c r="O125" s="156"/>
      <c r="P125" s="157" t="s">
        <v>62</v>
      </c>
      <c r="Q125" s="156"/>
      <c r="R125" s="156"/>
    </row>
    <row r="126" spans="1:18" s="56" customFormat="1" ht="74.45" hidden="1" customHeight="1" x14ac:dyDescent="0.25">
      <c r="A126" s="331" t="s">
        <v>227</v>
      </c>
      <c r="B126" s="137" t="s">
        <v>327</v>
      </c>
      <c r="C126" s="142" t="s">
        <v>191</v>
      </c>
      <c r="D126" s="141" t="s">
        <v>333</v>
      </c>
      <c r="E126" s="143" t="s">
        <v>75</v>
      </c>
      <c r="F126" s="143">
        <v>792</v>
      </c>
      <c r="G126" s="142">
        <v>0</v>
      </c>
      <c r="H126" s="142">
        <f>G126</f>
        <v>0</v>
      </c>
      <c r="I126" s="142">
        <v>0</v>
      </c>
      <c r="J126" s="142">
        <v>0</v>
      </c>
      <c r="K126" s="142">
        <f>G126</f>
        <v>0</v>
      </c>
      <c r="L126" s="142"/>
      <c r="M126" s="149" t="s">
        <v>62</v>
      </c>
      <c r="N126" s="149" t="s">
        <v>62</v>
      </c>
      <c r="O126" s="156">
        <v>0</v>
      </c>
      <c r="P126" s="156"/>
      <c r="Q126" s="156">
        <v>0</v>
      </c>
      <c r="R126" s="156">
        <v>0</v>
      </c>
    </row>
    <row r="127" spans="1:18" s="85" customFormat="1" ht="15.75" hidden="1" x14ac:dyDescent="0.2">
      <c r="A127" s="332"/>
      <c r="B127" s="146" t="s">
        <v>70</v>
      </c>
      <c r="C127" s="149"/>
      <c r="D127" s="149" t="s">
        <v>62</v>
      </c>
      <c r="E127" s="149"/>
      <c r="F127" s="149"/>
      <c r="G127" s="149">
        <f>G126</f>
        <v>0</v>
      </c>
      <c r="H127" s="149">
        <f t="shared" ref="H127:K127" si="60">H126</f>
        <v>0</v>
      </c>
      <c r="I127" s="149">
        <f t="shared" si="60"/>
        <v>0</v>
      </c>
      <c r="J127" s="149">
        <f t="shared" si="60"/>
        <v>0</v>
      </c>
      <c r="K127" s="149">
        <f t="shared" si="60"/>
        <v>0</v>
      </c>
      <c r="L127" s="149" t="s">
        <v>62</v>
      </c>
      <c r="M127" s="150">
        <v>46022</v>
      </c>
      <c r="N127" s="150">
        <v>46022</v>
      </c>
      <c r="O127" s="156"/>
      <c r="P127" s="157" t="s">
        <v>62</v>
      </c>
      <c r="Q127" s="156"/>
      <c r="R127" s="156"/>
    </row>
    <row r="128" spans="1:18" s="85" customFormat="1" ht="14.25" hidden="1" x14ac:dyDescent="0.2">
      <c r="A128" s="332"/>
      <c r="B128" s="147" t="s">
        <v>76</v>
      </c>
      <c r="C128" s="149"/>
      <c r="D128" s="149"/>
      <c r="E128" s="149"/>
      <c r="F128" s="149"/>
      <c r="G128" s="149" t="s">
        <v>62</v>
      </c>
      <c r="H128" s="149"/>
      <c r="I128" s="149" t="s">
        <v>62</v>
      </c>
      <c r="J128" s="149"/>
      <c r="K128" s="149"/>
      <c r="L128" s="149" t="s">
        <v>62</v>
      </c>
      <c r="M128" s="149"/>
      <c r="N128" s="149"/>
      <c r="O128" s="157" t="s">
        <v>62</v>
      </c>
      <c r="P128" s="157" t="s">
        <v>62</v>
      </c>
      <c r="Q128" s="157" t="s">
        <v>62</v>
      </c>
      <c r="R128" s="157" t="s">
        <v>62</v>
      </c>
    </row>
    <row r="129" spans="1:18" s="85" customFormat="1" ht="65.45" hidden="1" customHeight="1" x14ac:dyDescent="0.2">
      <c r="A129" s="332"/>
      <c r="B129" s="148" t="s">
        <v>192</v>
      </c>
      <c r="C129" s="149"/>
      <c r="D129" s="149" t="s">
        <v>62</v>
      </c>
      <c r="E129" s="149"/>
      <c r="F129" s="149"/>
      <c r="G129" s="149">
        <f>G126</f>
        <v>0</v>
      </c>
      <c r="H129" s="149">
        <f t="shared" ref="H129:J129" si="61">H126</f>
        <v>0</v>
      </c>
      <c r="I129" s="149">
        <f t="shared" si="61"/>
        <v>0</v>
      </c>
      <c r="J129" s="149">
        <f t="shared" si="61"/>
        <v>0</v>
      </c>
      <c r="K129" s="149">
        <f>K126</f>
        <v>0</v>
      </c>
      <c r="L129" s="149" t="s">
        <v>62</v>
      </c>
      <c r="M129" s="150">
        <v>46022</v>
      </c>
      <c r="N129" s="150">
        <v>46022</v>
      </c>
      <c r="O129" s="156"/>
      <c r="P129" s="157" t="s">
        <v>62</v>
      </c>
      <c r="Q129" s="156"/>
      <c r="R129" s="156"/>
    </row>
    <row r="130" spans="1:18" s="85" customFormat="1" ht="15" hidden="1" customHeight="1" x14ac:dyDescent="0.2">
      <c r="A130" s="332"/>
      <c r="B130" s="147" t="s">
        <v>193</v>
      </c>
      <c r="C130" s="149"/>
      <c r="D130" s="149"/>
      <c r="E130" s="149"/>
      <c r="F130" s="149"/>
      <c r="G130" s="149" t="s">
        <v>62</v>
      </c>
      <c r="H130" s="149"/>
      <c r="I130" s="149" t="s">
        <v>62</v>
      </c>
      <c r="J130" s="149"/>
      <c r="K130" s="149"/>
      <c r="L130" s="149" t="s">
        <v>62</v>
      </c>
      <c r="M130" s="149"/>
      <c r="N130" s="149"/>
      <c r="O130" s="157" t="s">
        <v>62</v>
      </c>
      <c r="P130" s="157" t="s">
        <v>62</v>
      </c>
      <c r="Q130" s="157" t="s">
        <v>62</v>
      </c>
      <c r="R130" s="157" t="s">
        <v>62</v>
      </c>
    </row>
    <row r="131" spans="1:18" s="85" customFormat="1" ht="38.65" hidden="1" customHeight="1" x14ac:dyDescent="0.2">
      <c r="A131" s="332"/>
      <c r="B131" s="148" t="s">
        <v>330</v>
      </c>
      <c r="C131" s="149"/>
      <c r="D131" s="149" t="s">
        <v>62</v>
      </c>
      <c r="E131" s="149"/>
      <c r="F131" s="149"/>
      <c r="G131" s="149">
        <f>G127</f>
        <v>0</v>
      </c>
      <c r="H131" s="149">
        <f t="shared" ref="H131:K131" si="62">H127</f>
        <v>0</v>
      </c>
      <c r="I131" s="149">
        <f t="shared" si="62"/>
        <v>0</v>
      </c>
      <c r="J131" s="149">
        <f t="shared" si="62"/>
        <v>0</v>
      </c>
      <c r="K131" s="149">
        <f t="shared" si="62"/>
        <v>0</v>
      </c>
      <c r="L131" s="149" t="s">
        <v>62</v>
      </c>
      <c r="M131" s="150">
        <v>46022</v>
      </c>
      <c r="N131" s="150">
        <v>46022</v>
      </c>
      <c r="O131" s="156"/>
      <c r="P131" s="157" t="s">
        <v>62</v>
      </c>
      <c r="Q131" s="156"/>
      <c r="R131" s="156"/>
    </row>
    <row r="132" spans="1:18" s="85" customFormat="1" ht="21" hidden="1" customHeight="1" x14ac:dyDescent="0.2">
      <c r="A132" s="332"/>
      <c r="B132" s="147" t="s">
        <v>71</v>
      </c>
      <c r="C132" s="149"/>
      <c r="D132" s="149"/>
      <c r="E132" s="149"/>
      <c r="F132" s="149"/>
      <c r="G132" s="149" t="s">
        <v>62</v>
      </c>
      <c r="H132" s="149"/>
      <c r="I132" s="149" t="s">
        <v>62</v>
      </c>
      <c r="J132" s="149"/>
      <c r="K132" s="149"/>
      <c r="L132" s="149" t="s">
        <v>62</v>
      </c>
      <c r="M132" s="149"/>
      <c r="N132" s="149"/>
      <c r="O132" s="157" t="s">
        <v>62</v>
      </c>
      <c r="P132" s="157" t="s">
        <v>62</v>
      </c>
      <c r="Q132" s="157" t="s">
        <v>62</v>
      </c>
      <c r="R132" s="157" t="s">
        <v>62</v>
      </c>
    </row>
    <row r="133" spans="1:18" s="85" customFormat="1" ht="21" hidden="1" customHeight="1" x14ac:dyDescent="0.2">
      <c r="A133" s="333"/>
      <c r="B133" s="148" t="s">
        <v>72</v>
      </c>
      <c r="C133" s="149"/>
      <c r="D133" s="149" t="s">
        <v>62</v>
      </c>
      <c r="E133" s="149"/>
      <c r="F133" s="149"/>
      <c r="G133" s="149">
        <f>G131</f>
        <v>0</v>
      </c>
      <c r="H133" s="149">
        <f t="shared" ref="H133:K133" si="63">H131</f>
        <v>0</v>
      </c>
      <c r="I133" s="149">
        <f t="shared" si="63"/>
        <v>0</v>
      </c>
      <c r="J133" s="149">
        <f t="shared" si="63"/>
        <v>0</v>
      </c>
      <c r="K133" s="149">
        <f t="shared" si="63"/>
        <v>0</v>
      </c>
      <c r="L133" s="149" t="s">
        <v>62</v>
      </c>
      <c r="M133" s="150">
        <v>46022</v>
      </c>
      <c r="N133" s="150">
        <v>46022</v>
      </c>
      <c r="O133" s="156"/>
      <c r="P133" s="157" t="s">
        <v>62</v>
      </c>
      <c r="Q133" s="156"/>
      <c r="R133" s="156"/>
    </row>
    <row r="134" spans="1:18" s="56" customFormat="1" ht="74.45" hidden="1" customHeight="1" x14ac:dyDescent="0.25">
      <c r="A134" s="331" t="s">
        <v>228</v>
      </c>
      <c r="B134" s="137" t="s">
        <v>327</v>
      </c>
      <c r="C134" s="142" t="s">
        <v>191</v>
      </c>
      <c r="D134" s="141" t="s">
        <v>333</v>
      </c>
      <c r="E134" s="143" t="s">
        <v>75</v>
      </c>
      <c r="F134" s="143">
        <v>792</v>
      </c>
      <c r="G134" s="142">
        <v>0</v>
      </c>
      <c r="H134" s="142">
        <f>G134</f>
        <v>0</v>
      </c>
      <c r="I134" s="142">
        <v>0</v>
      </c>
      <c r="J134" s="142">
        <v>0</v>
      </c>
      <c r="K134" s="142">
        <f>G134</f>
        <v>0</v>
      </c>
      <c r="L134" s="142"/>
      <c r="M134" s="149" t="s">
        <v>62</v>
      </c>
      <c r="N134" s="149" t="s">
        <v>62</v>
      </c>
      <c r="O134" s="156">
        <v>0</v>
      </c>
      <c r="P134" s="156"/>
      <c r="Q134" s="156">
        <v>0</v>
      </c>
      <c r="R134" s="156">
        <v>0</v>
      </c>
    </row>
    <row r="135" spans="1:18" s="85" customFormat="1" ht="15.75" hidden="1" x14ac:dyDescent="0.2">
      <c r="A135" s="332"/>
      <c r="B135" s="146" t="s">
        <v>70</v>
      </c>
      <c r="C135" s="149"/>
      <c r="D135" s="149" t="s">
        <v>62</v>
      </c>
      <c r="E135" s="149"/>
      <c r="F135" s="149"/>
      <c r="G135" s="149">
        <f>G134</f>
        <v>0</v>
      </c>
      <c r="H135" s="149">
        <f t="shared" ref="H135:K135" si="64">H134</f>
        <v>0</v>
      </c>
      <c r="I135" s="149">
        <f t="shared" si="64"/>
        <v>0</v>
      </c>
      <c r="J135" s="149">
        <f t="shared" si="64"/>
        <v>0</v>
      </c>
      <c r="K135" s="149">
        <f t="shared" si="64"/>
        <v>0</v>
      </c>
      <c r="L135" s="149" t="s">
        <v>62</v>
      </c>
      <c r="M135" s="150">
        <v>46022</v>
      </c>
      <c r="N135" s="150">
        <v>46022</v>
      </c>
      <c r="O135" s="156"/>
      <c r="P135" s="157" t="s">
        <v>62</v>
      </c>
      <c r="Q135" s="156"/>
      <c r="R135" s="156"/>
    </row>
    <row r="136" spans="1:18" s="85" customFormat="1" ht="14.25" hidden="1" x14ac:dyDescent="0.2">
      <c r="A136" s="332"/>
      <c r="B136" s="147" t="s">
        <v>76</v>
      </c>
      <c r="C136" s="149"/>
      <c r="D136" s="149"/>
      <c r="E136" s="149"/>
      <c r="F136" s="149"/>
      <c r="G136" s="149" t="s">
        <v>62</v>
      </c>
      <c r="H136" s="149"/>
      <c r="I136" s="149" t="s">
        <v>62</v>
      </c>
      <c r="J136" s="149"/>
      <c r="K136" s="149"/>
      <c r="L136" s="149" t="s">
        <v>62</v>
      </c>
      <c r="M136" s="149"/>
      <c r="N136" s="149"/>
      <c r="O136" s="157" t="s">
        <v>62</v>
      </c>
      <c r="P136" s="157" t="s">
        <v>62</v>
      </c>
      <c r="Q136" s="157" t="s">
        <v>62</v>
      </c>
      <c r="R136" s="157" t="s">
        <v>62</v>
      </c>
    </row>
    <row r="137" spans="1:18" s="85" customFormat="1" ht="65.45" hidden="1" customHeight="1" x14ac:dyDescent="0.2">
      <c r="A137" s="332"/>
      <c r="B137" s="148" t="s">
        <v>192</v>
      </c>
      <c r="C137" s="149"/>
      <c r="D137" s="149" t="s">
        <v>62</v>
      </c>
      <c r="E137" s="149"/>
      <c r="F137" s="149"/>
      <c r="G137" s="149">
        <f>G134</f>
        <v>0</v>
      </c>
      <c r="H137" s="149">
        <f t="shared" ref="H137:J137" si="65">H134</f>
        <v>0</v>
      </c>
      <c r="I137" s="149">
        <f t="shared" si="65"/>
        <v>0</v>
      </c>
      <c r="J137" s="149">
        <f t="shared" si="65"/>
        <v>0</v>
      </c>
      <c r="K137" s="149">
        <f>K134</f>
        <v>0</v>
      </c>
      <c r="L137" s="149" t="s">
        <v>62</v>
      </c>
      <c r="M137" s="150">
        <v>46022</v>
      </c>
      <c r="N137" s="150">
        <v>46022</v>
      </c>
      <c r="O137" s="156"/>
      <c r="P137" s="157" t="s">
        <v>62</v>
      </c>
      <c r="Q137" s="156"/>
      <c r="R137" s="156"/>
    </row>
    <row r="138" spans="1:18" s="85" customFormat="1" ht="15" hidden="1" customHeight="1" x14ac:dyDescent="0.2">
      <c r="A138" s="332"/>
      <c r="B138" s="147" t="s">
        <v>193</v>
      </c>
      <c r="C138" s="149"/>
      <c r="D138" s="149"/>
      <c r="E138" s="149"/>
      <c r="F138" s="149"/>
      <c r="G138" s="149" t="s">
        <v>62</v>
      </c>
      <c r="H138" s="149"/>
      <c r="I138" s="149" t="s">
        <v>62</v>
      </c>
      <c r="J138" s="149"/>
      <c r="K138" s="149"/>
      <c r="L138" s="149" t="s">
        <v>62</v>
      </c>
      <c r="M138" s="149"/>
      <c r="N138" s="149"/>
      <c r="O138" s="157" t="s">
        <v>62</v>
      </c>
      <c r="P138" s="157" t="s">
        <v>62</v>
      </c>
      <c r="Q138" s="157" t="s">
        <v>62</v>
      </c>
      <c r="R138" s="157" t="s">
        <v>62</v>
      </c>
    </row>
    <row r="139" spans="1:18" s="85" customFormat="1" ht="38.65" hidden="1" customHeight="1" x14ac:dyDescent="0.2">
      <c r="A139" s="332"/>
      <c r="B139" s="148" t="s">
        <v>330</v>
      </c>
      <c r="C139" s="149"/>
      <c r="D139" s="149" t="s">
        <v>62</v>
      </c>
      <c r="E139" s="149"/>
      <c r="F139" s="149"/>
      <c r="G139" s="149">
        <f>G135</f>
        <v>0</v>
      </c>
      <c r="H139" s="149">
        <f t="shared" ref="H139:K139" si="66">H135</f>
        <v>0</v>
      </c>
      <c r="I139" s="149">
        <f t="shared" si="66"/>
        <v>0</v>
      </c>
      <c r="J139" s="149">
        <f t="shared" si="66"/>
        <v>0</v>
      </c>
      <c r="K139" s="149">
        <f t="shared" si="66"/>
        <v>0</v>
      </c>
      <c r="L139" s="149" t="s">
        <v>62</v>
      </c>
      <c r="M139" s="150">
        <v>46022</v>
      </c>
      <c r="N139" s="150">
        <v>46022</v>
      </c>
      <c r="O139" s="156"/>
      <c r="P139" s="157" t="s">
        <v>62</v>
      </c>
      <c r="Q139" s="156"/>
      <c r="R139" s="156"/>
    </row>
    <row r="140" spans="1:18" s="85" customFormat="1" ht="21" hidden="1" customHeight="1" x14ac:dyDescent="0.2">
      <c r="A140" s="332"/>
      <c r="B140" s="147" t="s">
        <v>71</v>
      </c>
      <c r="C140" s="149"/>
      <c r="D140" s="149"/>
      <c r="E140" s="149"/>
      <c r="F140" s="149"/>
      <c r="G140" s="149" t="s">
        <v>62</v>
      </c>
      <c r="H140" s="149"/>
      <c r="I140" s="149" t="s">
        <v>62</v>
      </c>
      <c r="J140" s="149"/>
      <c r="K140" s="149"/>
      <c r="L140" s="149" t="s">
        <v>62</v>
      </c>
      <c r="M140" s="149"/>
      <c r="N140" s="149"/>
      <c r="O140" s="157" t="s">
        <v>62</v>
      </c>
      <c r="P140" s="157" t="s">
        <v>62</v>
      </c>
      <c r="Q140" s="157" t="s">
        <v>62</v>
      </c>
      <c r="R140" s="157" t="s">
        <v>62</v>
      </c>
    </row>
    <row r="141" spans="1:18" s="85" customFormat="1" ht="21" hidden="1" customHeight="1" x14ac:dyDescent="0.2">
      <c r="A141" s="333"/>
      <c r="B141" s="148" t="s">
        <v>72</v>
      </c>
      <c r="C141" s="149"/>
      <c r="D141" s="149" t="s">
        <v>62</v>
      </c>
      <c r="E141" s="149"/>
      <c r="F141" s="149"/>
      <c r="G141" s="149">
        <f>G139</f>
        <v>0</v>
      </c>
      <c r="H141" s="149">
        <f t="shared" ref="H141:K141" si="67">H139</f>
        <v>0</v>
      </c>
      <c r="I141" s="149">
        <f t="shared" si="67"/>
        <v>0</v>
      </c>
      <c r="J141" s="149">
        <f t="shared" si="67"/>
        <v>0</v>
      </c>
      <c r="K141" s="149">
        <f t="shared" si="67"/>
        <v>0</v>
      </c>
      <c r="L141" s="149" t="s">
        <v>62</v>
      </c>
      <c r="M141" s="150">
        <v>46022</v>
      </c>
      <c r="N141" s="150">
        <v>46022</v>
      </c>
      <c r="O141" s="156"/>
      <c r="P141" s="157" t="s">
        <v>62</v>
      </c>
      <c r="Q141" s="156"/>
      <c r="R141" s="156"/>
    </row>
    <row r="142" spans="1:18" s="56" customFormat="1" ht="74.45" hidden="1" customHeight="1" x14ac:dyDescent="0.25">
      <c r="A142" s="331" t="s">
        <v>229</v>
      </c>
      <c r="B142" s="137" t="s">
        <v>327</v>
      </c>
      <c r="C142" s="142" t="s">
        <v>191</v>
      </c>
      <c r="D142" s="141" t="s">
        <v>333</v>
      </c>
      <c r="E142" s="143" t="s">
        <v>75</v>
      </c>
      <c r="F142" s="143">
        <v>792</v>
      </c>
      <c r="G142" s="142">
        <v>0</v>
      </c>
      <c r="H142" s="142">
        <f>G142</f>
        <v>0</v>
      </c>
      <c r="I142" s="142">
        <v>0</v>
      </c>
      <c r="J142" s="142">
        <v>0</v>
      </c>
      <c r="K142" s="142">
        <f>G142</f>
        <v>0</v>
      </c>
      <c r="L142" s="142"/>
      <c r="M142" s="149" t="s">
        <v>62</v>
      </c>
      <c r="N142" s="149" t="s">
        <v>62</v>
      </c>
      <c r="O142" s="156">
        <v>0</v>
      </c>
      <c r="P142" s="156"/>
      <c r="Q142" s="156">
        <v>0</v>
      </c>
      <c r="R142" s="156">
        <v>0</v>
      </c>
    </row>
    <row r="143" spans="1:18" s="85" customFormat="1" ht="15.75" hidden="1" x14ac:dyDescent="0.2">
      <c r="A143" s="332"/>
      <c r="B143" s="146" t="s">
        <v>70</v>
      </c>
      <c r="C143" s="149"/>
      <c r="D143" s="149" t="s">
        <v>62</v>
      </c>
      <c r="E143" s="149"/>
      <c r="F143" s="149"/>
      <c r="G143" s="149">
        <f>G142</f>
        <v>0</v>
      </c>
      <c r="H143" s="149">
        <f t="shared" ref="H143:K143" si="68">H142</f>
        <v>0</v>
      </c>
      <c r="I143" s="149">
        <f t="shared" si="68"/>
        <v>0</v>
      </c>
      <c r="J143" s="149">
        <f t="shared" si="68"/>
        <v>0</v>
      </c>
      <c r="K143" s="149">
        <f t="shared" si="68"/>
        <v>0</v>
      </c>
      <c r="L143" s="149" t="s">
        <v>62</v>
      </c>
      <c r="M143" s="150">
        <v>46022</v>
      </c>
      <c r="N143" s="150">
        <v>46022</v>
      </c>
      <c r="O143" s="156"/>
      <c r="P143" s="157" t="s">
        <v>62</v>
      </c>
      <c r="Q143" s="156"/>
      <c r="R143" s="156"/>
    </row>
    <row r="144" spans="1:18" s="85" customFormat="1" ht="14.25" hidden="1" x14ac:dyDescent="0.2">
      <c r="A144" s="332"/>
      <c r="B144" s="147" t="s">
        <v>76</v>
      </c>
      <c r="C144" s="149"/>
      <c r="D144" s="149"/>
      <c r="E144" s="149"/>
      <c r="F144" s="149"/>
      <c r="G144" s="149" t="s">
        <v>62</v>
      </c>
      <c r="H144" s="149"/>
      <c r="I144" s="149" t="s">
        <v>62</v>
      </c>
      <c r="J144" s="149"/>
      <c r="K144" s="149"/>
      <c r="L144" s="149" t="s">
        <v>62</v>
      </c>
      <c r="M144" s="149"/>
      <c r="N144" s="149"/>
      <c r="O144" s="157" t="s">
        <v>62</v>
      </c>
      <c r="P144" s="157" t="s">
        <v>62</v>
      </c>
      <c r="Q144" s="157" t="s">
        <v>62</v>
      </c>
      <c r="R144" s="157" t="s">
        <v>62</v>
      </c>
    </row>
    <row r="145" spans="1:18" s="85" customFormat="1" ht="65.45" hidden="1" customHeight="1" x14ac:dyDescent="0.2">
      <c r="A145" s="332"/>
      <c r="B145" s="148" t="s">
        <v>192</v>
      </c>
      <c r="C145" s="149"/>
      <c r="D145" s="149" t="s">
        <v>62</v>
      </c>
      <c r="E145" s="149"/>
      <c r="F145" s="149"/>
      <c r="G145" s="149">
        <f>G142</f>
        <v>0</v>
      </c>
      <c r="H145" s="149">
        <f t="shared" ref="H145:J145" si="69">H142</f>
        <v>0</v>
      </c>
      <c r="I145" s="149">
        <f t="shared" si="69"/>
        <v>0</v>
      </c>
      <c r="J145" s="149">
        <f t="shared" si="69"/>
        <v>0</v>
      </c>
      <c r="K145" s="149">
        <f>K142</f>
        <v>0</v>
      </c>
      <c r="L145" s="149" t="s">
        <v>62</v>
      </c>
      <c r="M145" s="150">
        <v>46022</v>
      </c>
      <c r="N145" s="150">
        <v>46022</v>
      </c>
      <c r="O145" s="156"/>
      <c r="P145" s="157" t="s">
        <v>62</v>
      </c>
      <c r="Q145" s="156"/>
      <c r="R145" s="156"/>
    </row>
    <row r="146" spans="1:18" s="85" customFormat="1" ht="15" hidden="1" customHeight="1" x14ac:dyDescent="0.2">
      <c r="A146" s="332"/>
      <c r="B146" s="147" t="s">
        <v>193</v>
      </c>
      <c r="C146" s="149"/>
      <c r="D146" s="149"/>
      <c r="E146" s="149"/>
      <c r="F146" s="149"/>
      <c r="G146" s="149" t="s">
        <v>62</v>
      </c>
      <c r="H146" s="149"/>
      <c r="I146" s="149" t="s">
        <v>62</v>
      </c>
      <c r="J146" s="149"/>
      <c r="K146" s="149"/>
      <c r="L146" s="149" t="s">
        <v>62</v>
      </c>
      <c r="M146" s="149"/>
      <c r="N146" s="149"/>
      <c r="O146" s="157" t="s">
        <v>62</v>
      </c>
      <c r="P146" s="157" t="s">
        <v>62</v>
      </c>
      <c r="Q146" s="157" t="s">
        <v>62</v>
      </c>
      <c r="R146" s="157" t="s">
        <v>62</v>
      </c>
    </row>
    <row r="147" spans="1:18" s="85" customFormat="1" ht="38.65" hidden="1" customHeight="1" x14ac:dyDescent="0.2">
      <c r="A147" s="332"/>
      <c r="B147" s="148" t="s">
        <v>330</v>
      </c>
      <c r="C147" s="149"/>
      <c r="D147" s="149" t="s">
        <v>62</v>
      </c>
      <c r="E147" s="149"/>
      <c r="F147" s="149"/>
      <c r="G147" s="149">
        <f>G143</f>
        <v>0</v>
      </c>
      <c r="H147" s="149">
        <f t="shared" ref="H147:K147" si="70">H143</f>
        <v>0</v>
      </c>
      <c r="I147" s="149">
        <f t="shared" si="70"/>
        <v>0</v>
      </c>
      <c r="J147" s="149">
        <f t="shared" si="70"/>
        <v>0</v>
      </c>
      <c r="K147" s="149">
        <f t="shared" si="70"/>
        <v>0</v>
      </c>
      <c r="L147" s="149" t="s">
        <v>62</v>
      </c>
      <c r="M147" s="150">
        <v>46022</v>
      </c>
      <c r="N147" s="150">
        <v>46022</v>
      </c>
      <c r="O147" s="156"/>
      <c r="P147" s="157" t="s">
        <v>62</v>
      </c>
      <c r="Q147" s="156"/>
      <c r="R147" s="156"/>
    </row>
    <row r="148" spans="1:18" s="85" customFormat="1" ht="21" hidden="1" customHeight="1" x14ac:dyDescent="0.2">
      <c r="A148" s="332"/>
      <c r="B148" s="147" t="s">
        <v>71</v>
      </c>
      <c r="C148" s="149"/>
      <c r="D148" s="149"/>
      <c r="E148" s="149"/>
      <c r="F148" s="149"/>
      <c r="G148" s="149" t="s">
        <v>62</v>
      </c>
      <c r="H148" s="149"/>
      <c r="I148" s="149" t="s">
        <v>62</v>
      </c>
      <c r="J148" s="149"/>
      <c r="K148" s="149"/>
      <c r="L148" s="149" t="s">
        <v>62</v>
      </c>
      <c r="M148" s="149"/>
      <c r="N148" s="149"/>
      <c r="O148" s="157" t="s">
        <v>62</v>
      </c>
      <c r="P148" s="157" t="s">
        <v>62</v>
      </c>
      <c r="Q148" s="157" t="s">
        <v>62</v>
      </c>
      <c r="R148" s="157" t="s">
        <v>62</v>
      </c>
    </row>
    <row r="149" spans="1:18" s="85" customFormat="1" ht="21" hidden="1" customHeight="1" x14ac:dyDescent="0.2">
      <c r="A149" s="333"/>
      <c r="B149" s="148" t="s">
        <v>72</v>
      </c>
      <c r="C149" s="149"/>
      <c r="D149" s="149" t="s">
        <v>62</v>
      </c>
      <c r="E149" s="149"/>
      <c r="F149" s="149"/>
      <c r="G149" s="149">
        <f>G147</f>
        <v>0</v>
      </c>
      <c r="H149" s="149">
        <f t="shared" ref="H149:K149" si="71">H147</f>
        <v>0</v>
      </c>
      <c r="I149" s="149">
        <f t="shared" si="71"/>
        <v>0</v>
      </c>
      <c r="J149" s="149">
        <f t="shared" si="71"/>
        <v>0</v>
      </c>
      <c r="K149" s="149">
        <f t="shared" si="71"/>
        <v>0</v>
      </c>
      <c r="L149" s="149" t="s">
        <v>62</v>
      </c>
      <c r="M149" s="150">
        <v>46022</v>
      </c>
      <c r="N149" s="150">
        <v>46022</v>
      </c>
      <c r="O149" s="156"/>
      <c r="P149" s="157" t="s">
        <v>62</v>
      </c>
      <c r="Q149" s="156"/>
      <c r="R149" s="156"/>
    </row>
    <row r="150" spans="1:18" s="56" customFormat="1" ht="74.45" hidden="1" customHeight="1" x14ac:dyDescent="0.25">
      <c r="A150" s="331" t="s">
        <v>230</v>
      </c>
      <c r="B150" s="137" t="s">
        <v>327</v>
      </c>
      <c r="C150" s="142" t="s">
        <v>191</v>
      </c>
      <c r="D150" s="141" t="s">
        <v>333</v>
      </c>
      <c r="E150" s="143" t="s">
        <v>75</v>
      </c>
      <c r="F150" s="143">
        <v>792</v>
      </c>
      <c r="G150" s="142">
        <v>0</v>
      </c>
      <c r="H150" s="142">
        <f>G150</f>
        <v>0</v>
      </c>
      <c r="I150" s="142">
        <v>0</v>
      </c>
      <c r="J150" s="142">
        <v>0</v>
      </c>
      <c r="K150" s="142">
        <f>G150</f>
        <v>0</v>
      </c>
      <c r="L150" s="142"/>
      <c r="M150" s="149" t="s">
        <v>62</v>
      </c>
      <c r="N150" s="149" t="s">
        <v>62</v>
      </c>
      <c r="O150" s="156">
        <v>0</v>
      </c>
      <c r="P150" s="156"/>
      <c r="Q150" s="156">
        <v>0</v>
      </c>
      <c r="R150" s="156">
        <v>0</v>
      </c>
    </row>
    <row r="151" spans="1:18" s="85" customFormat="1" ht="15.75" hidden="1" x14ac:dyDescent="0.2">
      <c r="A151" s="332"/>
      <c r="B151" s="146" t="s">
        <v>70</v>
      </c>
      <c r="C151" s="149"/>
      <c r="D151" s="149" t="s">
        <v>62</v>
      </c>
      <c r="E151" s="149"/>
      <c r="F151" s="149"/>
      <c r="G151" s="149">
        <f>G150</f>
        <v>0</v>
      </c>
      <c r="H151" s="149">
        <f t="shared" ref="H151:K151" si="72">H150</f>
        <v>0</v>
      </c>
      <c r="I151" s="149">
        <f t="shared" si="72"/>
        <v>0</v>
      </c>
      <c r="J151" s="149">
        <f t="shared" si="72"/>
        <v>0</v>
      </c>
      <c r="K151" s="149">
        <f t="shared" si="72"/>
        <v>0</v>
      </c>
      <c r="L151" s="149" t="s">
        <v>62</v>
      </c>
      <c r="M151" s="150">
        <v>46022</v>
      </c>
      <c r="N151" s="150">
        <v>46022</v>
      </c>
      <c r="O151" s="156"/>
      <c r="P151" s="157" t="s">
        <v>62</v>
      </c>
      <c r="Q151" s="156"/>
      <c r="R151" s="156"/>
    </row>
    <row r="152" spans="1:18" s="85" customFormat="1" ht="14.25" hidden="1" x14ac:dyDescent="0.2">
      <c r="A152" s="332"/>
      <c r="B152" s="147" t="s">
        <v>76</v>
      </c>
      <c r="C152" s="149"/>
      <c r="D152" s="149"/>
      <c r="E152" s="149"/>
      <c r="F152" s="149"/>
      <c r="G152" s="149" t="s">
        <v>62</v>
      </c>
      <c r="H152" s="149"/>
      <c r="I152" s="149" t="s">
        <v>62</v>
      </c>
      <c r="J152" s="149"/>
      <c r="K152" s="149"/>
      <c r="L152" s="149" t="s">
        <v>62</v>
      </c>
      <c r="M152" s="149"/>
      <c r="N152" s="149"/>
      <c r="O152" s="157" t="s">
        <v>62</v>
      </c>
      <c r="P152" s="157" t="s">
        <v>62</v>
      </c>
      <c r="Q152" s="157" t="s">
        <v>62</v>
      </c>
      <c r="R152" s="157" t="s">
        <v>62</v>
      </c>
    </row>
    <row r="153" spans="1:18" s="85" customFormat="1" ht="65.45" hidden="1" customHeight="1" x14ac:dyDescent="0.2">
      <c r="A153" s="332"/>
      <c r="B153" s="148" t="s">
        <v>192</v>
      </c>
      <c r="C153" s="149"/>
      <c r="D153" s="149" t="s">
        <v>62</v>
      </c>
      <c r="E153" s="149"/>
      <c r="F153" s="149"/>
      <c r="G153" s="149">
        <f>G150</f>
        <v>0</v>
      </c>
      <c r="H153" s="149">
        <f t="shared" ref="H153:J153" si="73">H150</f>
        <v>0</v>
      </c>
      <c r="I153" s="149">
        <f t="shared" si="73"/>
        <v>0</v>
      </c>
      <c r="J153" s="149">
        <f t="shared" si="73"/>
        <v>0</v>
      </c>
      <c r="K153" s="149">
        <f>K150</f>
        <v>0</v>
      </c>
      <c r="L153" s="149" t="s">
        <v>62</v>
      </c>
      <c r="M153" s="150">
        <v>46022</v>
      </c>
      <c r="N153" s="150">
        <v>46022</v>
      </c>
      <c r="O153" s="156"/>
      <c r="P153" s="157" t="s">
        <v>62</v>
      </c>
      <c r="Q153" s="156"/>
      <c r="R153" s="156"/>
    </row>
    <row r="154" spans="1:18" s="85" customFormat="1" ht="15" hidden="1" customHeight="1" x14ac:dyDescent="0.2">
      <c r="A154" s="332"/>
      <c r="B154" s="147" t="s">
        <v>193</v>
      </c>
      <c r="C154" s="149"/>
      <c r="D154" s="149"/>
      <c r="E154" s="149"/>
      <c r="F154" s="149"/>
      <c r="G154" s="149" t="s">
        <v>62</v>
      </c>
      <c r="H154" s="149"/>
      <c r="I154" s="149" t="s">
        <v>62</v>
      </c>
      <c r="J154" s="149"/>
      <c r="K154" s="149"/>
      <c r="L154" s="149" t="s">
        <v>62</v>
      </c>
      <c r="M154" s="149"/>
      <c r="N154" s="149"/>
      <c r="O154" s="157" t="s">
        <v>62</v>
      </c>
      <c r="P154" s="157" t="s">
        <v>62</v>
      </c>
      <c r="Q154" s="157" t="s">
        <v>62</v>
      </c>
      <c r="R154" s="157" t="s">
        <v>62</v>
      </c>
    </row>
    <row r="155" spans="1:18" s="85" customFormat="1" ht="38.65" hidden="1" customHeight="1" x14ac:dyDescent="0.2">
      <c r="A155" s="332"/>
      <c r="B155" s="148" t="s">
        <v>330</v>
      </c>
      <c r="C155" s="149"/>
      <c r="D155" s="149" t="s">
        <v>62</v>
      </c>
      <c r="E155" s="149"/>
      <c r="F155" s="149"/>
      <c r="G155" s="149">
        <f>G151</f>
        <v>0</v>
      </c>
      <c r="H155" s="149">
        <f t="shared" ref="H155:K155" si="74">H151</f>
        <v>0</v>
      </c>
      <c r="I155" s="149">
        <f t="shared" si="74"/>
        <v>0</v>
      </c>
      <c r="J155" s="149">
        <f t="shared" si="74"/>
        <v>0</v>
      </c>
      <c r="K155" s="149">
        <f t="shared" si="74"/>
        <v>0</v>
      </c>
      <c r="L155" s="149" t="s">
        <v>62</v>
      </c>
      <c r="M155" s="150">
        <v>46022</v>
      </c>
      <c r="N155" s="150">
        <v>46022</v>
      </c>
      <c r="O155" s="156"/>
      <c r="P155" s="157" t="s">
        <v>62</v>
      </c>
      <c r="Q155" s="156"/>
      <c r="R155" s="156"/>
    </row>
    <row r="156" spans="1:18" s="85" customFormat="1" ht="21" hidden="1" customHeight="1" x14ac:dyDescent="0.2">
      <c r="A156" s="332"/>
      <c r="B156" s="147" t="s">
        <v>71</v>
      </c>
      <c r="C156" s="149"/>
      <c r="D156" s="149"/>
      <c r="E156" s="149"/>
      <c r="F156" s="149"/>
      <c r="G156" s="149" t="s">
        <v>62</v>
      </c>
      <c r="H156" s="149"/>
      <c r="I156" s="149" t="s">
        <v>62</v>
      </c>
      <c r="J156" s="149"/>
      <c r="K156" s="149"/>
      <c r="L156" s="149" t="s">
        <v>62</v>
      </c>
      <c r="M156" s="149"/>
      <c r="N156" s="149"/>
      <c r="O156" s="157" t="s">
        <v>62</v>
      </c>
      <c r="P156" s="157" t="s">
        <v>62</v>
      </c>
      <c r="Q156" s="157" t="s">
        <v>62</v>
      </c>
      <c r="R156" s="157" t="s">
        <v>62</v>
      </c>
    </row>
    <row r="157" spans="1:18" s="85" customFormat="1" ht="21" hidden="1" customHeight="1" x14ac:dyDescent="0.2">
      <c r="A157" s="333"/>
      <c r="B157" s="148" t="s">
        <v>72</v>
      </c>
      <c r="C157" s="149"/>
      <c r="D157" s="149" t="s">
        <v>62</v>
      </c>
      <c r="E157" s="149"/>
      <c r="F157" s="149"/>
      <c r="G157" s="149">
        <f>G155</f>
        <v>0</v>
      </c>
      <c r="H157" s="149">
        <f t="shared" ref="H157:K157" si="75">H155</f>
        <v>0</v>
      </c>
      <c r="I157" s="149">
        <f t="shared" si="75"/>
        <v>0</v>
      </c>
      <c r="J157" s="149">
        <f t="shared" si="75"/>
        <v>0</v>
      </c>
      <c r="K157" s="149">
        <f t="shared" si="75"/>
        <v>0</v>
      </c>
      <c r="L157" s="149" t="s">
        <v>62</v>
      </c>
      <c r="M157" s="150">
        <v>46022</v>
      </c>
      <c r="N157" s="150">
        <v>46022</v>
      </c>
      <c r="O157" s="156"/>
      <c r="P157" s="157" t="s">
        <v>62</v>
      </c>
      <c r="Q157" s="156"/>
      <c r="R157" s="156"/>
    </row>
    <row r="158" spans="1:18" s="56" customFormat="1" ht="74.45" customHeight="1" x14ac:dyDescent="0.25">
      <c r="A158" s="331" t="s">
        <v>231</v>
      </c>
      <c r="B158" s="137" t="s">
        <v>327</v>
      </c>
      <c r="C158" s="142" t="s">
        <v>191</v>
      </c>
      <c r="D158" s="141" t="s">
        <v>333</v>
      </c>
      <c r="E158" s="143" t="s">
        <v>75</v>
      </c>
      <c r="F158" s="143">
        <v>792</v>
      </c>
      <c r="G158" s="142">
        <v>1</v>
      </c>
      <c r="H158" s="142">
        <f>G158</f>
        <v>1</v>
      </c>
      <c r="I158" s="142">
        <v>0</v>
      </c>
      <c r="J158" s="142">
        <v>0</v>
      </c>
      <c r="K158" s="142">
        <f>G158</f>
        <v>1</v>
      </c>
      <c r="L158" s="142"/>
      <c r="M158" s="149" t="s">
        <v>62</v>
      </c>
      <c r="N158" s="149" t="s">
        <v>62</v>
      </c>
      <c r="O158" s="156">
        <v>32391.41</v>
      </c>
      <c r="P158" s="156"/>
      <c r="Q158" s="156">
        <v>0</v>
      </c>
      <c r="R158" s="156">
        <v>0</v>
      </c>
    </row>
    <row r="159" spans="1:18" s="85" customFormat="1" ht="15.75" x14ac:dyDescent="0.2">
      <c r="A159" s="332"/>
      <c r="B159" s="146" t="s">
        <v>70</v>
      </c>
      <c r="C159" s="149"/>
      <c r="D159" s="149" t="s">
        <v>62</v>
      </c>
      <c r="E159" s="149"/>
      <c r="F159" s="149"/>
      <c r="G159" s="149">
        <f>G158</f>
        <v>1</v>
      </c>
      <c r="H159" s="149">
        <f t="shared" ref="H159:K159" si="76">H158</f>
        <v>1</v>
      </c>
      <c r="I159" s="149">
        <f t="shared" si="76"/>
        <v>0</v>
      </c>
      <c r="J159" s="149">
        <f t="shared" si="76"/>
        <v>0</v>
      </c>
      <c r="K159" s="149">
        <f t="shared" si="76"/>
        <v>1</v>
      </c>
      <c r="L159" s="149" t="s">
        <v>62</v>
      </c>
      <c r="M159" s="150">
        <v>46022</v>
      </c>
      <c r="N159" s="150">
        <v>46022</v>
      </c>
      <c r="O159" s="156"/>
      <c r="P159" s="157" t="s">
        <v>62</v>
      </c>
      <c r="Q159" s="156"/>
      <c r="R159" s="156"/>
    </row>
    <row r="160" spans="1:18" s="85" customFormat="1" ht="14.25" x14ac:dyDescent="0.2">
      <c r="A160" s="332"/>
      <c r="B160" s="147" t="s">
        <v>76</v>
      </c>
      <c r="C160" s="149"/>
      <c r="D160" s="149"/>
      <c r="E160" s="149"/>
      <c r="F160" s="149"/>
      <c r="G160" s="149" t="s">
        <v>62</v>
      </c>
      <c r="H160" s="149"/>
      <c r="I160" s="149" t="s">
        <v>62</v>
      </c>
      <c r="J160" s="149"/>
      <c r="K160" s="149"/>
      <c r="L160" s="149" t="s">
        <v>62</v>
      </c>
      <c r="M160" s="149"/>
      <c r="N160" s="149"/>
      <c r="O160" s="157" t="s">
        <v>62</v>
      </c>
      <c r="P160" s="157" t="s">
        <v>62</v>
      </c>
      <c r="Q160" s="157" t="s">
        <v>62</v>
      </c>
      <c r="R160" s="157" t="s">
        <v>62</v>
      </c>
    </row>
    <row r="161" spans="1:18" s="85" customFormat="1" ht="65.45" customHeight="1" x14ac:dyDescent="0.2">
      <c r="A161" s="332"/>
      <c r="B161" s="148" t="s">
        <v>192</v>
      </c>
      <c r="C161" s="149"/>
      <c r="D161" s="149" t="s">
        <v>62</v>
      </c>
      <c r="E161" s="149"/>
      <c r="F161" s="149"/>
      <c r="G161" s="149">
        <f>G158</f>
        <v>1</v>
      </c>
      <c r="H161" s="149">
        <f t="shared" ref="H161:J161" si="77">H158</f>
        <v>1</v>
      </c>
      <c r="I161" s="149">
        <f t="shared" si="77"/>
        <v>0</v>
      </c>
      <c r="J161" s="149">
        <f t="shared" si="77"/>
        <v>0</v>
      </c>
      <c r="K161" s="149">
        <f>K158</f>
        <v>1</v>
      </c>
      <c r="L161" s="149" t="s">
        <v>62</v>
      </c>
      <c r="M161" s="150">
        <v>46022</v>
      </c>
      <c r="N161" s="150">
        <v>46022</v>
      </c>
      <c r="O161" s="156"/>
      <c r="P161" s="157" t="s">
        <v>62</v>
      </c>
      <c r="Q161" s="156"/>
      <c r="R161" s="156"/>
    </row>
    <row r="162" spans="1:18" s="85" customFormat="1" ht="15" customHeight="1" x14ac:dyDescent="0.2">
      <c r="A162" s="332"/>
      <c r="B162" s="147" t="s">
        <v>193</v>
      </c>
      <c r="C162" s="149"/>
      <c r="D162" s="149"/>
      <c r="E162" s="149"/>
      <c r="F162" s="149"/>
      <c r="G162" s="149" t="s">
        <v>62</v>
      </c>
      <c r="H162" s="149"/>
      <c r="I162" s="149" t="s">
        <v>62</v>
      </c>
      <c r="J162" s="149"/>
      <c r="K162" s="149"/>
      <c r="L162" s="149" t="s">
        <v>62</v>
      </c>
      <c r="M162" s="149"/>
      <c r="N162" s="149"/>
      <c r="O162" s="157" t="s">
        <v>62</v>
      </c>
      <c r="P162" s="157" t="s">
        <v>62</v>
      </c>
      <c r="Q162" s="157" t="s">
        <v>62</v>
      </c>
      <c r="R162" s="157" t="s">
        <v>62</v>
      </c>
    </row>
    <row r="163" spans="1:18" s="85" customFormat="1" ht="38.65" customHeight="1" x14ac:dyDescent="0.2">
      <c r="A163" s="332"/>
      <c r="B163" s="148" t="s">
        <v>330</v>
      </c>
      <c r="C163" s="149"/>
      <c r="D163" s="149" t="s">
        <v>62</v>
      </c>
      <c r="E163" s="149"/>
      <c r="F163" s="149"/>
      <c r="G163" s="149">
        <f>G159</f>
        <v>1</v>
      </c>
      <c r="H163" s="149">
        <f t="shared" ref="H163:K163" si="78">H159</f>
        <v>1</v>
      </c>
      <c r="I163" s="149">
        <f t="shared" si="78"/>
        <v>0</v>
      </c>
      <c r="J163" s="149">
        <f t="shared" si="78"/>
        <v>0</v>
      </c>
      <c r="K163" s="149">
        <f t="shared" si="78"/>
        <v>1</v>
      </c>
      <c r="L163" s="149" t="s">
        <v>62</v>
      </c>
      <c r="M163" s="150">
        <v>46022</v>
      </c>
      <c r="N163" s="150">
        <v>46022</v>
      </c>
      <c r="O163" s="156"/>
      <c r="P163" s="157" t="s">
        <v>62</v>
      </c>
      <c r="Q163" s="156"/>
      <c r="R163" s="156"/>
    </row>
    <row r="164" spans="1:18" s="85" customFormat="1" ht="21" customHeight="1" x14ac:dyDescent="0.2">
      <c r="A164" s="332"/>
      <c r="B164" s="147" t="s">
        <v>71</v>
      </c>
      <c r="C164" s="149"/>
      <c r="D164" s="149"/>
      <c r="E164" s="149"/>
      <c r="F164" s="149"/>
      <c r="G164" s="149" t="s">
        <v>62</v>
      </c>
      <c r="H164" s="149"/>
      <c r="I164" s="149" t="s">
        <v>62</v>
      </c>
      <c r="J164" s="149"/>
      <c r="K164" s="149"/>
      <c r="L164" s="149" t="s">
        <v>62</v>
      </c>
      <c r="M164" s="149"/>
      <c r="N164" s="149"/>
      <c r="O164" s="157" t="s">
        <v>62</v>
      </c>
      <c r="P164" s="157" t="s">
        <v>62</v>
      </c>
      <c r="Q164" s="157" t="s">
        <v>62</v>
      </c>
      <c r="R164" s="157" t="s">
        <v>62</v>
      </c>
    </row>
    <row r="165" spans="1:18" s="85" customFormat="1" ht="21" customHeight="1" x14ac:dyDescent="0.2">
      <c r="A165" s="333"/>
      <c r="B165" s="148" t="s">
        <v>72</v>
      </c>
      <c r="C165" s="149"/>
      <c r="D165" s="149" t="s">
        <v>62</v>
      </c>
      <c r="E165" s="149"/>
      <c r="F165" s="149"/>
      <c r="G165" s="149">
        <f>G163</f>
        <v>1</v>
      </c>
      <c r="H165" s="149">
        <f t="shared" ref="H165:K165" si="79">H163</f>
        <v>1</v>
      </c>
      <c r="I165" s="149">
        <f t="shared" si="79"/>
        <v>0</v>
      </c>
      <c r="J165" s="149">
        <f t="shared" si="79"/>
        <v>0</v>
      </c>
      <c r="K165" s="149">
        <f t="shared" si="79"/>
        <v>1</v>
      </c>
      <c r="L165" s="149" t="s">
        <v>62</v>
      </c>
      <c r="M165" s="150">
        <v>46022</v>
      </c>
      <c r="N165" s="150">
        <v>46022</v>
      </c>
      <c r="O165" s="156"/>
      <c r="P165" s="157" t="s">
        <v>62</v>
      </c>
      <c r="Q165" s="156"/>
      <c r="R165" s="156"/>
    </row>
    <row r="166" spans="1:18" s="56" customFormat="1" ht="74.45" hidden="1" customHeight="1" x14ac:dyDescent="0.25">
      <c r="A166" s="331" t="s">
        <v>232</v>
      </c>
      <c r="B166" s="137" t="s">
        <v>327</v>
      </c>
      <c r="C166" s="142" t="s">
        <v>191</v>
      </c>
      <c r="D166" s="141" t="s">
        <v>333</v>
      </c>
      <c r="E166" s="143" t="s">
        <v>75</v>
      </c>
      <c r="F166" s="143">
        <v>792</v>
      </c>
      <c r="G166" s="142">
        <v>0</v>
      </c>
      <c r="H166" s="142">
        <f>G166</f>
        <v>0</v>
      </c>
      <c r="I166" s="142">
        <v>0</v>
      </c>
      <c r="J166" s="142">
        <v>0</v>
      </c>
      <c r="K166" s="142">
        <f>G166</f>
        <v>0</v>
      </c>
      <c r="L166" s="142"/>
      <c r="M166" s="149" t="s">
        <v>62</v>
      </c>
      <c r="N166" s="149" t="s">
        <v>62</v>
      </c>
      <c r="O166" s="156">
        <v>0</v>
      </c>
      <c r="P166" s="156"/>
      <c r="Q166" s="156">
        <v>0</v>
      </c>
      <c r="R166" s="156">
        <v>0</v>
      </c>
    </row>
    <row r="167" spans="1:18" s="85" customFormat="1" ht="15.75" hidden="1" x14ac:dyDescent="0.2">
      <c r="A167" s="332"/>
      <c r="B167" s="146" t="s">
        <v>70</v>
      </c>
      <c r="C167" s="149"/>
      <c r="D167" s="149" t="s">
        <v>62</v>
      </c>
      <c r="E167" s="149"/>
      <c r="F167" s="149"/>
      <c r="G167" s="149">
        <f>G166</f>
        <v>0</v>
      </c>
      <c r="H167" s="149">
        <f t="shared" ref="H167:K167" si="80">H166</f>
        <v>0</v>
      </c>
      <c r="I167" s="149">
        <f t="shared" si="80"/>
        <v>0</v>
      </c>
      <c r="J167" s="149">
        <f t="shared" si="80"/>
        <v>0</v>
      </c>
      <c r="K167" s="149">
        <f t="shared" si="80"/>
        <v>0</v>
      </c>
      <c r="L167" s="149" t="s">
        <v>62</v>
      </c>
      <c r="M167" s="150">
        <v>46022</v>
      </c>
      <c r="N167" s="150">
        <v>46022</v>
      </c>
      <c r="O167" s="156"/>
      <c r="P167" s="157" t="s">
        <v>62</v>
      </c>
      <c r="Q167" s="156"/>
      <c r="R167" s="156"/>
    </row>
    <row r="168" spans="1:18" s="85" customFormat="1" ht="14.25" hidden="1" x14ac:dyDescent="0.2">
      <c r="A168" s="332"/>
      <c r="B168" s="147" t="s">
        <v>76</v>
      </c>
      <c r="C168" s="149"/>
      <c r="D168" s="149"/>
      <c r="E168" s="149"/>
      <c r="F168" s="149"/>
      <c r="G168" s="149" t="s">
        <v>62</v>
      </c>
      <c r="H168" s="149"/>
      <c r="I168" s="149" t="s">
        <v>62</v>
      </c>
      <c r="J168" s="149"/>
      <c r="K168" s="149"/>
      <c r="L168" s="149" t="s">
        <v>62</v>
      </c>
      <c r="M168" s="149"/>
      <c r="N168" s="149"/>
      <c r="O168" s="157" t="s">
        <v>62</v>
      </c>
      <c r="P168" s="157" t="s">
        <v>62</v>
      </c>
      <c r="Q168" s="157" t="s">
        <v>62</v>
      </c>
      <c r="R168" s="157" t="s">
        <v>62</v>
      </c>
    </row>
    <row r="169" spans="1:18" s="85" customFormat="1" ht="65.45" hidden="1" customHeight="1" x14ac:dyDescent="0.2">
      <c r="A169" s="332"/>
      <c r="B169" s="148" t="s">
        <v>192</v>
      </c>
      <c r="C169" s="149"/>
      <c r="D169" s="149" t="s">
        <v>62</v>
      </c>
      <c r="E169" s="149"/>
      <c r="F169" s="149"/>
      <c r="G169" s="149">
        <f>G166</f>
        <v>0</v>
      </c>
      <c r="H169" s="149">
        <f t="shared" ref="H169:J169" si="81">H166</f>
        <v>0</v>
      </c>
      <c r="I169" s="149">
        <f t="shared" si="81"/>
        <v>0</v>
      </c>
      <c r="J169" s="149">
        <f t="shared" si="81"/>
        <v>0</v>
      </c>
      <c r="K169" s="149">
        <f>K166</f>
        <v>0</v>
      </c>
      <c r="L169" s="149" t="s">
        <v>62</v>
      </c>
      <c r="M169" s="150">
        <v>46022</v>
      </c>
      <c r="N169" s="150">
        <v>46022</v>
      </c>
      <c r="O169" s="156"/>
      <c r="P169" s="157" t="s">
        <v>62</v>
      </c>
      <c r="Q169" s="156"/>
      <c r="R169" s="156"/>
    </row>
    <row r="170" spans="1:18" s="85" customFormat="1" ht="15" hidden="1" customHeight="1" x14ac:dyDescent="0.2">
      <c r="A170" s="332"/>
      <c r="B170" s="147" t="s">
        <v>193</v>
      </c>
      <c r="C170" s="149"/>
      <c r="D170" s="149"/>
      <c r="E170" s="149"/>
      <c r="F170" s="149"/>
      <c r="G170" s="149" t="s">
        <v>62</v>
      </c>
      <c r="H170" s="149"/>
      <c r="I170" s="149" t="s">
        <v>62</v>
      </c>
      <c r="J170" s="149"/>
      <c r="K170" s="149"/>
      <c r="L170" s="149" t="s">
        <v>62</v>
      </c>
      <c r="M170" s="149"/>
      <c r="N170" s="149"/>
      <c r="O170" s="157" t="s">
        <v>62</v>
      </c>
      <c r="P170" s="157" t="s">
        <v>62</v>
      </c>
      <c r="Q170" s="157" t="s">
        <v>62</v>
      </c>
      <c r="R170" s="157" t="s">
        <v>62</v>
      </c>
    </row>
    <row r="171" spans="1:18" s="85" customFormat="1" ht="38.65" hidden="1" customHeight="1" x14ac:dyDescent="0.2">
      <c r="A171" s="332"/>
      <c r="B171" s="148" t="s">
        <v>330</v>
      </c>
      <c r="C171" s="149"/>
      <c r="D171" s="149" t="s">
        <v>62</v>
      </c>
      <c r="E171" s="149"/>
      <c r="F171" s="149"/>
      <c r="G171" s="149">
        <f>G167</f>
        <v>0</v>
      </c>
      <c r="H171" s="149">
        <f t="shared" ref="H171:K171" si="82">H167</f>
        <v>0</v>
      </c>
      <c r="I171" s="149">
        <f t="shared" si="82"/>
        <v>0</v>
      </c>
      <c r="J171" s="149">
        <f t="shared" si="82"/>
        <v>0</v>
      </c>
      <c r="K171" s="149">
        <f t="shared" si="82"/>
        <v>0</v>
      </c>
      <c r="L171" s="149" t="s">
        <v>62</v>
      </c>
      <c r="M171" s="150">
        <v>46022</v>
      </c>
      <c r="N171" s="150">
        <v>46022</v>
      </c>
      <c r="O171" s="156"/>
      <c r="P171" s="157" t="s">
        <v>62</v>
      </c>
      <c r="Q171" s="156"/>
      <c r="R171" s="156"/>
    </row>
    <row r="172" spans="1:18" s="85" customFormat="1" ht="21" hidden="1" customHeight="1" x14ac:dyDescent="0.2">
      <c r="A172" s="332"/>
      <c r="B172" s="147" t="s">
        <v>71</v>
      </c>
      <c r="C172" s="149"/>
      <c r="D172" s="149"/>
      <c r="E172" s="149"/>
      <c r="F172" s="149"/>
      <c r="G172" s="149" t="s">
        <v>62</v>
      </c>
      <c r="H172" s="149"/>
      <c r="I172" s="149" t="s">
        <v>62</v>
      </c>
      <c r="J172" s="149"/>
      <c r="K172" s="149"/>
      <c r="L172" s="149" t="s">
        <v>62</v>
      </c>
      <c r="M172" s="149"/>
      <c r="N172" s="149"/>
      <c r="O172" s="157" t="s">
        <v>62</v>
      </c>
      <c r="P172" s="157" t="s">
        <v>62</v>
      </c>
      <c r="Q172" s="157" t="s">
        <v>62</v>
      </c>
      <c r="R172" s="157" t="s">
        <v>62</v>
      </c>
    </row>
    <row r="173" spans="1:18" s="85" customFormat="1" ht="21" hidden="1" customHeight="1" x14ac:dyDescent="0.2">
      <c r="A173" s="333"/>
      <c r="B173" s="148" t="s">
        <v>72</v>
      </c>
      <c r="C173" s="149"/>
      <c r="D173" s="149" t="s">
        <v>62</v>
      </c>
      <c r="E173" s="149"/>
      <c r="F173" s="149"/>
      <c r="G173" s="149">
        <f>G171</f>
        <v>0</v>
      </c>
      <c r="H173" s="149">
        <f t="shared" ref="H173:K173" si="83">H171</f>
        <v>0</v>
      </c>
      <c r="I173" s="149">
        <f t="shared" si="83"/>
        <v>0</v>
      </c>
      <c r="J173" s="149">
        <f t="shared" si="83"/>
        <v>0</v>
      </c>
      <c r="K173" s="149">
        <f t="shared" si="83"/>
        <v>0</v>
      </c>
      <c r="L173" s="149" t="s">
        <v>62</v>
      </c>
      <c r="M173" s="150">
        <v>46022</v>
      </c>
      <c r="N173" s="150">
        <v>46022</v>
      </c>
      <c r="O173" s="156"/>
      <c r="P173" s="157" t="s">
        <v>62</v>
      </c>
      <c r="Q173" s="156"/>
      <c r="R173" s="156"/>
    </row>
    <row r="174" spans="1:18" s="56" customFormat="1" ht="74.45" customHeight="1" x14ac:dyDescent="0.25">
      <c r="A174" s="331" t="s">
        <v>233</v>
      </c>
      <c r="B174" s="137" t="s">
        <v>327</v>
      </c>
      <c r="C174" s="142" t="s">
        <v>191</v>
      </c>
      <c r="D174" s="141" t="s">
        <v>333</v>
      </c>
      <c r="E174" s="143" t="s">
        <v>75</v>
      </c>
      <c r="F174" s="143">
        <v>792</v>
      </c>
      <c r="G174" s="142">
        <v>1</v>
      </c>
      <c r="H174" s="142">
        <f>G174</f>
        <v>1</v>
      </c>
      <c r="I174" s="142">
        <v>0</v>
      </c>
      <c r="J174" s="142">
        <v>0</v>
      </c>
      <c r="K174" s="142">
        <f>G174</f>
        <v>1</v>
      </c>
      <c r="L174" s="142"/>
      <c r="M174" s="149" t="s">
        <v>62</v>
      </c>
      <c r="N174" s="149" t="s">
        <v>62</v>
      </c>
      <c r="O174" s="156">
        <v>32391.41</v>
      </c>
      <c r="P174" s="156"/>
      <c r="Q174" s="156">
        <v>0</v>
      </c>
      <c r="R174" s="156">
        <v>0</v>
      </c>
    </row>
    <row r="175" spans="1:18" s="85" customFormat="1" ht="15.75" x14ac:dyDescent="0.2">
      <c r="A175" s="332"/>
      <c r="B175" s="146" t="s">
        <v>70</v>
      </c>
      <c r="C175" s="149"/>
      <c r="D175" s="149" t="s">
        <v>62</v>
      </c>
      <c r="E175" s="149"/>
      <c r="F175" s="149"/>
      <c r="G175" s="149">
        <f>G174</f>
        <v>1</v>
      </c>
      <c r="H175" s="149">
        <f t="shared" ref="H175:K175" si="84">H174</f>
        <v>1</v>
      </c>
      <c r="I175" s="149">
        <f t="shared" si="84"/>
        <v>0</v>
      </c>
      <c r="J175" s="149">
        <f t="shared" si="84"/>
        <v>0</v>
      </c>
      <c r="K175" s="149">
        <f t="shared" si="84"/>
        <v>1</v>
      </c>
      <c r="L175" s="149" t="s">
        <v>62</v>
      </c>
      <c r="M175" s="150">
        <v>46022</v>
      </c>
      <c r="N175" s="150">
        <v>46022</v>
      </c>
      <c r="O175" s="156"/>
      <c r="P175" s="157" t="s">
        <v>62</v>
      </c>
      <c r="Q175" s="156"/>
      <c r="R175" s="156"/>
    </row>
    <row r="176" spans="1:18" s="85" customFormat="1" ht="14.25" x14ac:dyDescent="0.2">
      <c r="A176" s="332"/>
      <c r="B176" s="147" t="s">
        <v>76</v>
      </c>
      <c r="C176" s="149"/>
      <c r="D176" s="149"/>
      <c r="E176" s="149"/>
      <c r="F176" s="149"/>
      <c r="G176" s="149" t="s">
        <v>62</v>
      </c>
      <c r="H176" s="149"/>
      <c r="I176" s="149" t="s">
        <v>62</v>
      </c>
      <c r="J176" s="149"/>
      <c r="K176" s="149"/>
      <c r="L176" s="149" t="s">
        <v>62</v>
      </c>
      <c r="M176" s="149"/>
      <c r="N176" s="149"/>
      <c r="O176" s="157" t="s">
        <v>62</v>
      </c>
      <c r="P176" s="157" t="s">
        <v>62</v>
      </c>
      <c r="Q176" s="157" t="s">
        <v>62</v>
      </c>
      <c r="R176" s="157" t="s">
        <v>62</v>
      </c>
    </row>
    <row r="177" spans="1:18" s="85" customFormat="1" ht="65.45" customHeight="1" x14ac:dyDescent="0.2">
      <c r="A177" s="332"/>
      <c r="B177" s="148" t="s">
        <v>192</v>
      </c>
      <c r="C177" s="149"/>
      <c r="D177" s="149" t="s">
        <v>62</v>
      </c>
      <c r="E177" s="149"/>
      <c r="F177" s="149"/>
      <c r="G177" s="149">
        <f>G174</f>
        <v>1</v>
      </c>
      <c r="H177" s="149">
        <f t="shared" ref="H177:J177" si="85">H174</f>
        <v>1</v>
      </c>
      <c r="I177" s="149">
        <f t="shared" si="85"/>
        <v>0</v>
      </c>
      <c r="J177" s="149">
        <f t="shared" si="85"/>
        <v>0</v>
      </c>
      <c r="K177" s="149">
        <f>K174</f>
        <v>1</v>
      </c>
      <c r="L177" s="149" t="s">
        <v>62</v>
      </c>
      <c r="M177" s="150">
        <v>46022</v>
      </c>
      <c r="N177" s="150">
        <v>46022</v>
      </c>
      <c r="O177" s="156"/>
      <c r="P177" s="157" t="s">
        <v>62</v>
      </c>
      <c r="Q177" s="156"/>
      <c r="R177" s="156"/>
    </row>
    <row r="178" spans="1:18" s="85" customFormat="1" ht="15" customHeight="1" x14ac:dyDescent="0.2">
      <c r="A178" s="332"/>
      <c r="B178" s="147" t="s">
        <v>193</v>
      </c>
      <c r="C178" s="149"/>
      <c r="D178" s="149"/>
      <c r="E178" s="149"/>
      <c r="F178" s="149"/>
      <c r="G178" s="149" t="s">
        <v>62</v>
      </c>
      <c r="H178" s="149"/>
      <c r="I178" s="149" t="s">
        <v>62</v>
      </c>
      <c r="J178" s="149"/>
      <c r="K178" s="149"/>
      <c r="L178" s="149" t="s">
        <v>62</v>
      </c>
      <c r="M178" s="149"/>
      <c r="N178" s="149"/>
      <c r="O178" s="157" t="s">
        <v>62</v>
      </c>
      <c r="P178" s="157" t="s">
        <v>62</v>
      </c>
      <c r="Q178" s="157" t="s">
        <v>62</v>
      </c>
      <c r="R178" s="157" t="s">
        <v>62</v>
      </c>
    </row>
    <row r="179" spans="1:18" s="85" customFormat="1" ht="38.65" customHeight="1" x14ac:dyDescent="0.2">
      <c r="A179" s="332"/>
      <c r="B179" s="148" t="s">
        <v>330</v>
      </c>
      <c r="C179" s="149"/>
      <c r="D179" s="149" t="s">
        <v>62</v>
      </c>
      <c r="E179" s="149"/>
      <c r="F179" s="149"/>
      <c r="G179" s="149">
        <f>G175</f>
        <v>1</v>
      </c>
      <c r="H179" s="149">
        <f t="shared" ref="H179:K179" si="86">H175</f>
        <v>1</v>
      </c>
      <c r="I179" s="149">
        <f t="shared" si="86"/>
        <v>0</v>
      </c>
      <c r="J179" s="149">
        <f t="shared" si="86"/>
        <v>0</v>
      </c>
      <c r="K179" s="149">
        <f t="shared" si="86"/>
        <v>1</v>
      </c>
      <c r="L179" s="149" t="s">
        <v>62</v>
      </c>
      <c r="M179" s="150">
        <v>46022</v>
      </c>
      <c r="N179" s="150">
        <v>46022</v>
      </c>
      <c r="O179" s="156"/>
      <c r="P179" s="157" t="s">
        <v>62</v>
      </c>
      <c r="Q179" s="156"/>
      <c r="R179" s="156"/>
    </row>
    <row r="180" spans="1:18" s="85" customFormat="1" ht="21" customHeight="1" x14ac:dyDescent="0.2">
      <c r="A180" s="332"/>
      <c r="B180" s="147" t="s">
        <v>71</v>
      </c>
      <c r="C180" s="149"/>
      <c r="D180" s="149"/>
      <c r="E180" s="149"/>
      <c r="F180" s="149"/>
      <c r="G180" s="149" t="s">
        <v>62</v>
      </c>
      <c r="H180" s="149"/>
      <c r="I180" s="149" t="s">
        <v>62</v>
      </c>
      <c r="J180" s="149"/>
      <c r="K180" s="149"/>
      <c r="L180" s="149" t="s">
        <v>62</v>
      </c>
      <c r="M180" s="149"/>
      <c r="N180" s="149"/>
      <c r="O180" s="157" t="s">
        <v>62</v>
      </c>
      <c r="P180" s="157" t="s">
        <v>62</v>
      </c>
      <c r="Q180" s="157" t="s">
        <v>62</v>
      </c>
      <c r="R180" s="157" t="s">
        <v>62</v>
      </c>
    </row>
    <row r="181" spans="1:18" s="85" customFormat="1" ht="21" customHeight="1" x14ac:dyDescent="0.2">
      <c r="A181" s="333"/>
      <c r="B181" s="148" t="s">
        <v>72</v>
      </c>
      <c r="C181" s="149"/>
      <c r="D181" s="149" t="s">
        <v>62</v>
      </c>
      <c r="E181" s="149"/>
      <c r="F181" s="149"/>
      <c r="G181" s="149">
        <f>G179</f>
        <v>1</v>
      </c>
      <c r="H181" s="149">
        <f t="shared" ref="H181:K181" si="87">H179</f>
        <v>1</v>
      </c>
      <c r="I181" s="149">
        <f t="shared" si="87"/>
        <v>0</v>
      </c>
      <c r="J181" s="149">
        <f t="shared" si="87"/>
        <v>0</v>
      </c>
      <c r="K181" s="149">
        <f t="shared" si="87"/>
        <v>1</v>
      </c>
      <c r="L181" s="149" t="s">
        <v>62</v>
      </c>
      <c r="M181" s="150">
        <v>46022</v>
      </c>
      <c r="N181" s="150">
        <v>46022</v>
      </c>
      <c r="O181" s="156"/>
      <c r="P181" s="157" t="s">
        <v>62</v>
      </c>
      <c r="Q181" s="156"/>
      <c r="R181" s="156"/>
    </row>
    <row r="182" spans="1:18" s="56" customFormat="1" ht="74.45" hidden="1" customHeight="1" x14ac:dyDescent="0.25">
      <c r="A182" s="331" t="s">
        <v>234</v>
      </c>
      <c r="B182" s="137" t="s">
        <v>327</v>
      </c>
      <c r="C182" s="142" t="s">
        <v>191</v>
      </c>
      <c r="D182" s="141" t="s">
        <v>333</v>
      </c>
      <c r="E182" s="143" t="s">
        <v>75</v>
      </c>
      <c r="F182" s="143">
        <v>792</v>
      </c>
      <c r="G182" s="142">
        <v>0</v>
      </c>
      <c r="H182" s="142">
        <f>G182</f>
        <v>0</v>
      </c>
      <c r="I182" s="142">
        <v>0</v>
      </c>
      <c r="J182" s="142">
        <v>0</v>
      </c>
      <c r="K182" s="142">
        <f>G182</f>
        <v>0</v>
      </c>
      <c r="L182" s="142"/>
      <c r="M182" s="149" t="s">
        <v>62</v>
      </c>
      <c r="N182" s="149" t="s">
        <v>62</v>
      </c>
      <c r="O182" s="156">
        <v>0</v>
      </c>
      <c r="P182" s="156"/>
      <c r="Q182" s="156">
        <v>0</v>
      </c>
      <c r="R182" s="156">
        <v>0</v>
      </c>
    </row>
    <row r="183" spans="1:18" s="85" customFormat="1" ht="15.75" hidden="1" x14ac:dyDescent="0.2">
      <c r="A183" s="332"/>
      <c r="B183" s="146" t="s">
        <v>70</v>
      </c>
      <c r="C183" s="149"/>
      <c r="D183" s="149" t="s">
        <v>62</v>
      </c>
      <c r="E183" s="149"/>
      <c r="F183" s="149"/>
      <c r="G183" s="149">
        <f>G182</f>
        <v>0</v>
      </c>
      <c r="H183" s="149">
        <f t="shared" ref="H183:K183" si="88">H182</f>
        <v>0</v>
      </c>
      <c r="I183" s="149">
        <f t="shared" si="88"/>
        <v>0</v>
      </c>
      <c r="J183" s="149">
        <f t="shared" si="88"/>
        <v>0</v>
      </c>
      <c r="K183" s="149">
        <f t="shared" si="88"/>
        <v>0</v>
      </c>
      <c r="L183" s="149" t="s">
        <v>62</v>
      </c>
      <c r="M183" s="150">
        <v>46022</v>
      </c>
      <c r="N183" s="150">
        <v>46022</v>
      </c>
      <c r="O183" s="156"/>
      <c r="P183" s="157" t="s">
        <v>62</v>
      </c>
      <c r="Q183" s="156"/>
      <c r="R183" s="156"/>
    </row>
    <row r="184" spans="1:18" s="85" customFormat="1" ht="14.25" hidden="1" x14ac:dyDescent="0.2">
      <c r="A184" s="332"/>
      <c r="B184" s="147" t="s">
        <v>76</v>
      </c>
      <c r="C184" s="149"/>
      <c r="D184" s="149"/>
      <c r="E184" s="149"/>
      <c r="F184" s="149"/>
      <c r="G184" s="149" t="s">
        <v>62</v>
      </c>
      <c r="H184" s="149"/>
      <c r="I184" s="149" t="s">
        <v>62</v>
      </c>
      <c r="J184" s="149"/>
      <c r="K184" s="149"/>
      <c r="L184" s="149" t="s">
        <v>62</v>
      </c>
      <c r="M184" s="149"/>
      <c r="N184" s="149"/>
      <c r="O184" s="157" t="s">
        <v>62</v>
      </c>
      <c r="P184" s="157" t="s">
        <v>62</v>
      </c>
      <c r="Q184" s="157" t="s">
        <v>62</v>
      </c>
      <c r="R184" s="157" t="s">
        <v>62</v>
      </c>
    </row>
    <row r="185" spans="1:18" s="85" customFormat="1" ht="65.45" hidden="1" customHeight="1" x14ac:dyDescent="0.2">
      <c r="A185" s="332"/>
      <c r="B185" s="148" t="s">
        <v>192</v>
      </c>
      <c r="C185" s="149"/>
      <c r="D185" s="149" t="s">
        <v>62</v>
      </c>
      <c r="E185" s="149"/>
      <c r="F185" s="149"/>
      <c r="G185" s="149">
        <f>G182</f>
        <v>0</v>
      </c>
      <c r="H185" s="149">
        <f t="shared" ref="H185:J185" si="89">H182</f>
        <v>0</v>
      </c>
      <c r="I185" s="149">
        <f t="shared" si="89"/>
        <v>0</v>
      </c>
      <c r="J185" s="149">
        <f t="shared" si="89"/>
        <v>0</v>
      </c>
      <c r="K185" s="149">
        <f>K182</f>
        <v>0</v>
      </c>
      <c r="L185" s="149" t="s">
        <v>62</v>
      </c>
      <c r="M185" s="150">
        <v>46022</v>
      </c>
      <c r="N185" s="150">
        <v>46022</v>
      </c>
      <c r="O185" s="156"/>
      <c r="P185" s="157" t="s">
        <v>62</v>
      </c>
      <c r="Q185" s="156"/>
      <c r="R185" s="156"/>
    </row>
    <row r="186" spans="1:18" s="85" customFormat="1" ht="15" hidden="1" customHeight="1" x14ac:dyDescent="0.2">
      <c r="A186" s="332"/>
      <c r="B186" s="147" t="s">
        <v>193</v>
      </c>
      <c r="C186" s="149"/>
      <c r="D186" s="149"/>
      <c r="E186" s="149"/>
      <c r="F186" s="149"/>
      <c r="G186" s="149" t="s">
        <v>62</v>
      </c>
      <c r="H186" s="149"/>
      <c r="I186" s="149" t="s">
        <v>62</v>
      </c>
      <c r="J186" s="149"/>
      <c r="K186" s="149"/>
      <c r="L186" s="149" t="s">
        <v>62</v>
      </c>
      <c r="M186" s="149"/>
      <c r="N186" s="149"/>
      <c r="O186" s="157" t="s">
        <v>62</v>
      </c>
      <c r="P186" s="157" t="s">
        <v>62</v>
      </c>
      <c r="Q186" s="157" t="s">
        <v>62</v>
      </c>
      <c r="R186" s="157" t="s">
        <v>62</v>
      </c>
    </row>
    <row r="187" spans="1:18" s="85" customFormat="1" ht="38.65" hidden="1" customHeight="1" x14ac:dyDescent="0.2">
      <c r="A187" s="332"/>
      <c r="B187" s="148" t="s">
        <v>330</v>
      </c>
      <c r="C187" s="149"/>
      <c r="D187" s="149" t="s">
        <v>62</v>
      </c>
      <c r="E187" s="149"/>
      <c r="F187" s="149"/>
      <c r="G187" s="149">
        <f>G183</f>
        <v>0</v>
      </c>
      <c r="H187" s="149">
        <f t="shared" ref="H187:K187" si="90">H183</f>
        <v>0</v>
      </c>
      <c r="I187" s="149">
        <f t="shared" si="90"/>
        <v>0</v>
      </c>
      <c r="J187" s="149">
        <f t="shared" si="90"/>
        <v>0</v>
      </c>
      <c r="K187" s="149">
        <f t="shared" si="90"/>
        <v>0</v>
      </c>
      <c r="L187" s="149" t="s">
        <v>62</v>
      </c>
      <c r="M187" s="150">
        <v>46022</v>
      </c>
      <c r="N187" s="150">
        <v>46022</v>
      </c>
      <c r="O187" s="156"/>
      <c r="P187" s="157" t="s">
        <v>62</v>
      </c>
      <c r="Q187" s="156"/>
      <c r="R187" s="156"/>
    </row>
    <row r="188" spans="1:18" s="85" customFormat="1" ht="21" hidden="1" customHeight="1" x14ac:dyDescent="0.2">
      <c r="A188" s="332"/>
      <c r="B188" s="147" t="s">
        <v>71</v>
      </c>
      <c r="C188" s="149"/>
      <c r="D188" s="149"/>
      <c r="E188" s="149"/>
      <c r="F188" s="149"/>
      <c r="G188" s="149" t="s">
        <v>62</v>
      </c>
      <c r="H188" s="149"/>
      <c r="I188" s="149" t="s">
        <v>62</v>
      </c>
      <c r="J188" s="149"/>
      <c r="K188" s="149"/>
      <c r="L188" s="149" t="s">
        <v>62</v>
      </c>
      <c r="M188" s="149"/>
      <c r="N188" s="149"/>
      <c r="O188" s="157" t="s">
        <v>62</v>
      </c>
      <c r="P188" s="157" t="s">
        <v>62</v>
      </c>
      <c r="Q188" s="157" t="s">
        <v>62</v>
      </c>
      <c r="R188" s="157" t="s">
        <v>62</v>
      </c>
    </row>
    <row r="189" spans="1:18" s="85" customFormat="1" ht="21" hidden="1" customHeight="1" x14ac:dyDescent="0.2">
      <c r="A189" s="333"/>
      <c r="B189" s="148" t="s">
        <v>72</v>
      </c>
      <c r="C189" s="149"/>
      <c r="D189" s="149" t="s">
        <v>62</v>
      </c>
      <c r="E189" s="149"/>
      <c r="F189" s="149"/>
      <c r="G189" s="149">
        <f>G187</f>
        <v>0</v>
      </c>
      <c r="H189" s="149">
        <f t="shared" ref="H189:K189" si="91">H187</f>
        <v>0</v>
      </c>
      <c r="I189" s="149">
        <f t="shared" si="91"/>
        <v>0</v>
      </c>
      <c r="J189" s="149">
        <f t="shared" si="91"/>
        <v>0</v>
      </c>
      <c r="K189" s="149">
        <f t="shared" si="91"/>
        <v>0</v>
      </c>
      <c r="L189" s="149" t="s">
        <v>62</v>
      </c>
      <c r="M189" s="150">
        <v>46022</v>
      </c>
      <c r="N189" s="150">
        <v>46022</v>
      </c>
      <c r="O189" s="156"/>
      <c r="P189" s="157" t="s">
        <v>62</v>
      </c>
      <c r="Q189" s="156"/>
      <c r="R189" s="156"/>
    </row>
    <row r="190" spans="1:18" s="56" customFormat="1" ht="74.45" customHeight="1" x14ac:dyDescent="0.25">
      <c r="A190" s="331" t="s">
        <v>235</v>
      </c>
      <c r="B190" s="137" t="s">
        <v>327</v>
      </c>
      <c r="C190" s="142" t="s">
        <v>191</v>
      </c>
      <c r="D190" s="141" t="s">
        <v>333</v>
      </c>
      <c r="E190" s="143" t="s">
        <v>75</v>
      </c>
      <c r="F190" s="143">
        <v>792</v>
      </c>
      <c r="G190" s="142">
        <v>1</v>
      </c>
      <c r="H190" s="142">
        <f>G190</f>
        <v>1</v>
      </c>
      <c r="I190" s="142">
        <v>0</v>
      </c>
      <c r="J190" s="142">
        <v>0</v>
      </c>
      <c r="K190" s="142">
        <f>G190</f>
        <v>1</v>
      </c>
      <c r="L190" s="142"/>
      <c r="M190" s="149" t="s">
        <v>62</v>
      </c>
      <c r="N190" s="149" t="s">
        <v>62</v>
      </c>
      <c r="O190" s="156">
        <v>32391.41</v>
      </c>
      <c r="P190" s="156"/>
      <c r="Q190" s="156">
        <v>0</v>
      </c>
      <c r="R190" s="156">
        <v>0</v>
      </c>
    </row>
    <row r="191" spans="1:18" s="85" customFormat="1" ht="15.75" x14ac:dyDescent="0.2">
      <c r="A191" s="332"/>
      <c r="B191" s="146" t="s">
        <v>70</v>
      </c>
      <c r="C191" s="149"/>
      <c r="D191" s="149" t="s">
        <v>62</v>
      </c>
      <c r="E191" s="149"/>
      <c r="F191" s="149"/>
      <c r="G191" s="149">
        <f>G190</f>
        <v>1</v>
      </c>
      <c r="H191" s="149">
        <f t="shared" ref="H191:K191" si="92">H190</f>
        <v>1</v>
      </c>
      <c r="I191" s="149">
        <f t="shared" si="92"/>
        <v>0</v>
      </c>
      <c r="J191" s="149">
        <f t="shared" si="92"/>
        <v>0</v>
      </c>
      <c r="K191" s="149">
        <f t="shared" si="92"/>
        <v>1</v>
      </c>
      <c r="L191" s="149" t="s">
        <v>62</v>
      </c>
      <c r="M191" s="150">
        <v>46022</v>
      </c>
      <c r="N191" s="150">
        <v>46022</v>
      </c>
      <c r="O191" s="156"/>
      <c r="P191" s="157" t="s">
        <v>62</v>
      </c>
      <c r="Q191" s="156"/>
      <c r="R191" s="156"/>
    </row>
    <row r="192" spans="1:18" s="85" customFormat="1" ht="14.25" x14ac:dyDescent="0.2">
      <c r="A192" s="332"/>
      <c r="B192" s="147" t="s">
        <v>76</v>
      </c>
      <c r="C192" s="149"/>
      <c r="D192" s="149"/>
      <c r="E192" s="149"/>
      <c r="F192" s="149"/>
      <c r="G192" s="149" t="s">
        <v>62</v>
      </c>
      <c r="H192" s="149"/>
      <c r="I192" s="149" t="s">
        <v>62</v>
      </c>
      <c r="J192" s="149"/>
      <c r="K192" s="149"/>
      <c r="L192" s="149" t="s">
        <v>62</v>
      </c>
      <c r="M192" s="149"/>
      <c r="N192" s="149"/>
      <c r="O192" s="157" t="s">
        <v>62</v>
      </c>
      <c r="P192" s="157" t="s">
        <v>62</v>
      </c>
      <c r="Q192" s="157" t="s">
        <v>62</v>
      </c>
      <c r="R192" s="157" t="s">
        <v>62</v>
      </c>
    </row>
    <row r="193" spans="1:18" s="85" customFormat="1" ht="65.45" customHeight="1" x14ac:dyDescent="0.2">
      <c r="A193" s="332"/>
      <c r="B193" s="148" t="s">
        <v>192</v>
      </c>
      <c r="C193" s="149"/>
      <c r="D193" s="149" t="s">
        <v>62</v>
      </c>
      <c r="E193" s="149"/>
      <c r="F193" s="149"/>
      <c r="G193" s="149">
        <f>G190</f>
        <v>1</v>
      </c>
      <c r="H193" s="149">
        <f t="shared" ref="H193:J193" si="93">H190</f>
        <v>1</v>
      </c>
      <c r="I193" s="149">
        <f t="shared" si="93"/>
        <v>0</v>
      </c>
      <c r="J193" s="149">
        <f t="shared" si="93"/>
        <v>0</v>
      </c>
      <c r="K193" s="149">
        <f>K190</f>
        <v>1</v>
      </c>
      <c r="L193" s="149" t="s">
        <v>62</v>
      </c>
      <c r="M193" s="150">
        <v>46022</v>
      </c>
      <c r="N193" s="150">
        <v>46022</v>
      </c>
      <c r="O193" s="156"/>
      <c r="P193" s="157" t="s">
        <v>62</v>
      </c>
      <c r="Q193" s="156"/>
      <c r="R193" s="156"/>
    </row>
    <row r="194" spans="1:18" s="85" customFormat="1" ht="15" customHeight="1" x14ac:dyDescent="0.2">
      <c r="A194" s="332"/>
      <c r="B194" s="147" t="s">
        <v>193</v>
      </c>
      <c r="C194" s="149"/>
      <c r="D194" s="149"/>
      <c r="E194" s="149"/>
      <c r="F194" s="149"/>
      <c r="G194" s="149" t="s">
        <v>62</v>
      </c>
      <c r="H194" s="149"/>
      <c r="I194" s="149" t="s">
        <v>62</v>
      </c>
      <c r="J194" s="149"/>
      <c r="K194" s="149"/>
      <c r="L194" s="149" t="s">
        <v>62</v>
      </c>
      <c r="M194" s="149"/>
      <c r="N194" s="149"/>
      <c r="O194" s="157" t="s">
        <v>62</v>
      </c>
      <c r="P194" s="157" t="s">
        <v>62</v>
      </c>
      <c r="Q194" s="157" t="s">
        <v>62</v>
      </c>
      <c r="R194" s="157" t="s">
        <v>62</v>
      </c>
    </row>
    <row r="195" spans="1:18" s="85" customFormat="1" ht="38.65" customHeight="1" x14ac:dyDescent="0.2">
      <c r="A195" s="332"/>
      <c r="B195" s="148" t="s">
        <v>330</v>
      </c>
      <c r="C195" s="149"/>
      <c r="D195" s="149" t="s">
        <v>62</v>
      </c>
      <c r="E195" s="149"/>
      <c r="F195" s="149"/>
      <c r="G195" s="149">
        <f>G191</f>
        <v>1</v>
      </c>
      <c r="H195" s="149">
        <f t="shared" ref="H195:K195" si="94">H191</f>
        <v>1</v>
      </c>
      <c r="I195" s="149">
        <f t="shared" si="94"/>
        <v>0</v>
      </c>
      <c r="J195" s="149">
        <f t="shared" si="94"/>
        <v>0</v>
      </c>
      <c r="K195" s="149">
        <f t="shared" si="94"/>
        <v>1</v>
      </c>
      <c r="L195" s="149" t="s">
        <v>62</v>
      </c>
      <c r="M195" s="150">
        <v>46022</v>
      </c>
      <c r="N195" s="150">
        <v>46022</v>
      </c>
      <c r="O195" s="156"/>
      <c r="P195" s="157" t="s">
        <v>62</v>
      </c>
      <c r="Q195" s="156"/>
      <c r="R195" s="156"/>
    </row>
    <row r="196" spans="1:18" s="85" customFormat="1" ht="21" customHeight="1" x14ac:dyDescent="0.2">
      <c r="A196" s="332"/>
      <c r="B196" s="147" t="s">
        <v>71</v>
      </c>
      <c r="C196" s="149"/>
      <c r="D196" s="149"/>
      <c r="E196" s="149"/>
      <c r="F196" s="149"/>
      <c r="G196" s="149" t="s">
        <v>62</v>
      </c>
      <c r="H196" s="149"/>
      <c r="I196" s="149" t="s">
        <v>62</v>
      </c>
      <c r="J196" s="149"/>
      <c r="K196" s="149"/>
      <c r="L196" s="149" t="s">
        <v>62</v>
      </c>
      <c r="M196" s="149"/>
      <c r="N196" s="149"/>
      <c r="O196" s="157" t="s">
        <v>62</v>
      </c>
      <c r="P196" s="157" t="s">
        <v>62</v>
      </c>
      <c r="Q196" s="157" t="s">
        <v>62</v>
      </c>
      <c r="R196" s="157" t="s">
        <v>62</v>
      </c>
    </row>
    <row r="197" spans="1:18" s="85" customFormat="1" ht="21" customHeight="1" x14ac:dyDescent="0.2">
      <c r="A197" s="333"/>
      <c r="B197" s="148" t="s">
        <v>72</v>
      </c>
      <c r="C197" s="149"/>
      <c r="D197" s="149" t="s">
        <v>62</v>
      </c>
      <c r="E197" s="149"/>
      <c r="F197" s="149"/>
      <c r="G197" s="149">
        <f>G195</f>
        <v>1</v>
      </c>
      <c r="H197" s="149">
        <f t="shared" ref="H197:K197" si="95">H195</f>
        <v>1</v>
      </c>
      <c r="I197" s="149">
        <f t="shared" si="95"/>
        <v>0</v>
      </c>
      <c r="J197" s="149">
        <f t="shared" si="95"/>
        <v>0</v>
      </c>
      <c r="K197" s="149">
        <f t="shared" si="95"/>
        <v>1</v>
      </c>
      <c r="L197" s="149" t="s">
        <v>62</v>
      </c>
      <c r="M197" s="150">
        <v>46022</v>
      </c>
      <c r="N197" s="150">
        <v>46022</v>
      </c>
      <c r="O197" s="156"/>
      <c r="P197" s="157" t="s">
        <v>62</v>
      </c>
      <c r="Q197" s="156"/>
      <c r="R197" s="156"/>
    </row>
    <row r="198" spans="1:18" s="56" customFormat="1" ht="74.45" hidden="1" customHeight="1" x14ac:dyDescent="0.25">
      <c r="A198" s="331" t="s">
        <v>236</v>
      </c>
      <c r="B198" s="137" t="s">
        <v>327</v>
      </c>
      <c r="C198" s="142" t="s">
        <v>191</v>
      </c>
      <c r="D198" s="141" t="s">
        <v>333</v>
      </c>
      <c r="E198" s="143" t="s">
        <v>75</v>
      </c>
      <c r="F198" s="143">
        <v>792</v>
      </c>
      <c r="G198" s="142">
        <v>0</v>
      </c>
      <c r="H198" s="142">
        <f>G198</f>
        <v>0</v>
      </c>
      <c r="I198" s="142">
        <v>0</v>
      </c>
      <c r="J198" s="142">
        <v>0</v>
      </c>
      <c r="K198" s="142">
        <f>G198</f>
        <v>0</v>
      </c>
      <c r="L198" s="142"/>
      <c r="M198" s="149" t="s">
        <v>62</v>
      </c>
      <c r="N198" s="149" t="s">
        <v>62</v>
      </c>
      <c r="O198" s="156">
        <v>0</v>
      </c>
      <c r="P198" s="156"/>
      <c r="Q198" s="156">
        <v>0</v>
      </c>
      <c r="R198" s="156">
        <v>0</v>
      </c>
    </row>
    <row r="199" spans="1:18" s="85" customFormat="1" ht="15.75" hidden="1" x14ac:dyDescent="0.2">
      <c r="A199" s="332"/>
      <c r="B199" s="146" t="s">
        <v>70</v>
      </c>
      <c r="C199" s="149"/>
      <c r="D199" s="149" t="s">
        <v>62</v>
      </c>
      <c r="E199" s="149"/>
      <c r="F199" s="149"/>
      <c r="G199" s="149">
        <f>G198</f>
        <v>0</v>
      </c>
      <c r="H199" s="149">
        <f t="shared" ref="H199:K199" si="96">H198</f>
        <v>0</v>
      </c>
      <c r="I199" s="149">
        <f t="shared" si="96"/>
        <v>0</v>
      </c>
      <c r="J199" s="149">
        <f t="shared" si="96"/>
        <v>0</v>
      </c>
      <c r="K199" s="149">
        <f t="shared" si="96"/>
        <v>0</v>
      </c>
      <c r="L199" s="149" t="s">
        <v>62</v>
      </c>
      <c r="M199" s="150">
        <v>46022</v>
      </c>
      <c r="N199" s="150">
        <v>46022</v>
      </c>
      <c r="O199" s="156"/>
      <c r="P199" s="157" t="s">
        <v>62</v>
      </c>
      <c r="Q199" s="156"/>
      <c r="R199" s="156"/>
    </row>
    <row r="200" spans="1:18" s="85" customFormat="1" ht="14.25" hidden="1" x14ac:dyDescent="0.2">
      <c r="A200" s="332"/>
      <c r="B200" s="147" t="s">
        <v>76</v>
      </c>
      <c r="C200" s="149"/>
      <c r="D200" s="149"/>
      <c r="E200" s="149"/>
      <c r="F200" s="149"/>
      <c r="G200" s="149" t="s">
        <v>62</v>
      </c>
      <c r="H200" s="149"/>
      <c r="I200" s="149" t="s">
        <v>62</v>
      </c>
      <c r="J200" s="149"/>
      <c r="K200" s="149"/>
      <c r="L200" s="149" t="s">
        <v>62</v>
      </c>
      <c r="M200" s="149"/>
      <c r="N200" s="149"/>
      <c r="O200" s="157" t="s">
        <v>62</v>
      </c>
      <c r="P200" s="157" t="s">
        <v>62</v>
      </c>
      <c r="Q200" s="157" t="s">
        <v>62</v>
      </c>
      <c r="R200" s="157" t="s">
        <v>62</v>
      </c>
    </row>
    <row r="201" spans="1:18" s="85" customFormat="1" ht="65.45" hidden="1" customHeight="1" x14ac:dyDescent="0.2">
      <c r="A201" s="332"/>
      <c r="B201" s="148" t="s">
        <v>192</v>
      </c>
      <c r="C201" s="149"/>
      <c r="D201" s="149" t="s">
        <v>62</v>
      </c>
      <c r="E201" s="149"/>
      <c r="F201" s="149"/>
      <c r="G201" s="149">
        <f>G198</f>
        <v>0</v>
      </c>
      <c r="H201" s="149">
        <f t="shared" ref="H201:J201" si="97">H198</f>
        <v>0</v>
      </c>
      <c r="I201" s="149">
        <f t="shared" si="97"/>
        <v>0</v>
      </c>
      <c r="J201" s="149">
        <f t="shared" si="97"/>
        <v>0</v>
      </c>
      <c r="K201" s="149">
        <f>K198</f>
        <v>0</v>
      </c>
      <c r="L201" s="149" t="s">
        <v>62</v>
      </c>
      <c r="M201" s="150">
        <v>46022</v>
      </c>
      <c r="N201" s="150">
        <v>46022</v>
      </c>
      <c r="O201" s="156"/>
      <c r="P201" s="157" t="s">
        <v>62</v>
      </c>
      <c r="Q201" s="156"/>
      <c r="R201" s="156"/>
    </row>
    <row r="202" spans="1:18" s="85" customFormat="1" ht="15" hidden="1" customHeight="1" x14ac:dyDescent="0.2">
      <c r="A202" s="332"/>
      <c r="B202" s="147" t="s">
        <v>193</v>
      </c>
      <c r="C202" s="149"/>
      <c r="D202" s="149"/>
      <c r="E202" s="149"/>
      <c r="F202" s="149"/>
      <c r="G202" s="149" t="s">
        <v>62</v>
      </c>
      <c r="H202" s="149"/>
      <c r="I202" s="149" t="s">
        <v>62</v>
      </c>
      <c r="J202" s="149"/>
      <c r="K202" s="149"/>
      <c r="L202" s="149" t="s">
        <v>62</v>
      </c>
      <c r="M202" s="149"/>
      <c r="N202" s="149"/>
      <c r="O202" s="157" t="s">
        <v>62</v>
      </c>
      <c r="P202" s="157" t="s">
        <v>62</v>
      </c>
      <c r="Q202" s="157" t="s">
        <v>62</v>
      </c>
      <c r="R202" s="157" t="s">
        <v>62</v>
      </c>
    </row>
    <row r="203" spans="1:18" s="85" customFormat="1" ht="38.65" hidden="1" customHeight="1" x14ac:dyDescent="0.2">
      <c r="A203" s="332"/>
      <c r="B203" s="148" t="s">
        <v>330</v>
      </c>
      <c r="C203" s="149"/>
      <c r="D203" s="149" t="s">
        <v>62</v>
      </c>
      <c r="E203" s="149"/>
      <c r="F203" s="149"/>
      <c r="G203" s="149">
        <f>G199</f>
        <v>0</v>
      </c>
      <c r="H203" s="149">
        <f t="shared" ref="H203:K203" si="98">H199</f>
        <v>0</v>
      </c>
      <c r="I203" s="149">
        <f t="shared" si="98"/>
        <v>0</v>
      </c>
      <c r="J203" s="149">
        <f t="shared" si="98"/>
        <v>0</v>
      </c>
      <c r="K203" s="149">
        <f t="shared" si="98"/>
        <v>0</v>
      </c>
      <c r="L203" s="149" t="s">
        <v>62</v>
      </c>
      <c r="M203" s="150">
        <v>46022</v>
      </c>
      <c r="N203" s="150">
        <v>46022</v>
      </c>
      <c r="O203" s="156"/>
      <c r="P203" s="157" t="s">
        <v>62</v>
      </c>
      <c r="Q203" s="156"/>
      <c r="R203" s="156"/>
    </row>
    <row r="204" spans="1:18" s="85" customFormat="1" ht="21" hidden="1" customHeight="1" x14ac:dyDescent="0.2">
      <c r="A204" s="332"/>
      <c r="B204" s="147" t="s">
        <v>71</v>
      </c>
      <c r="C204" s="149"/>
      <c r="D204" s="149"/>
      <c r="E204" s="149"/>
      <c r="F204" s="149"/>
      <c r="G204" s="149" t="s">
        <v>62</v>
      </c>
      <c r="H204" s="149"/>
      <c r="I204" s="149" t="s">
        <v>62</v>
      </c>
      <c r="J204" s="149"/>
      <c r="K204" s="149"/>
      <c r="L204" s="149" t="s">
        <v>62</v>
      </c>
      <c r="M204" s="149"/>
      <c r="N204" s="149"/>
      <c r="O204" s="157" t="s">
        <v>62</v>
      </c>
      <c r="P204" s="157" t="s">
        <v>62</v>
      </c>
      <c r="Q204" s="157" t="s">
        <v>62</v>
      </c>
      <c r="R204" s="157" t="s">
        <v>62</v>
      </c>
    </row>
    <row r="205" spans="1:18" s="85" customFormat="1" ht="21" hidden="1" customHeight="1" x14ac:dyDescent="0.2">
      <c r="A205" s="333"/>
      <c r="B205" s="148" t="s">
        <v>72</v>
      </c>
      <c r="C205" s="149"/>
      <c r="D205" s="149" t="s">
        <v>62</v>
      </c>
      <c r="E205" s="149"/>
      <c r="F205" s="149"/>
      <c r="G205" s="149">
        <f>G203</f>
        <v>0</v>
      </c>
      <c r="H205" s="149">
        <f t="shared" ref="H205:K205" si="99">H203</f>
        <v>0</v>
      </c>
      <c r="I205" s="149">
        <f t="shared" si="99"/>
        <v>0</v>
      </c>
      <c r="J205" s="149">
        <f t="shared" si="99"/>
        <v>0</v>
      </c>
      <c r="K205" s="149">
        <f t="shared" si="99"/>
        <v>0</v>
      </c>
      <c r="L205" s="149" t="s">
        <v>62</v>
      </c>
      <c r="M205" s="150">
        <v>46022</v>
      </c>
      <c r="N205" s="150">
        <v>46022</v>
      </c>
      <c r="O205" s="156"/>
      <c r="P205" s="157" t="s">
        <v>62</v>
      </c>
      <c r="Q205" s="156"/>
      <c r="R205" s="156"/>
    </row>
    <row r="206" spans="1:18" s="56" customFormat="1" ht="74.45" customHeight="1" x14ac:dyDescent="0.25">
      <c r="A206" s="331" t="s">
        <v>237</v>
      </c>
      <c r="B206" s="137" t="s">
        <v>327</v>
      </c>
      <c r="C206" s="142" t="s">
        <v>191</v>
      </c>
      <c r="D206" s="141" t="s">
        <v>333</v>
      </c>
      <c r="E206" s="143" t="s">
        <v>75</v>
      </c>
      <c r="F206" s="143">
        <v>792</v>
      </c>
      <c r="G206" s="142">
        <v>1</v>
      </c>
      <c r="H206" s="142">
        <f>G206</f>
        <v>1</v>
      </c>
      <c r="I206" s="142">
        <v>0</v>
      </c>
      <c r="J206" s="142">
        <v>0</v>
      </c>
      <c r="K206" s="142">
        <f>G206</f>
        <v>1</v>
      </c>
      <c r="L206" s="142"/>
      <c r="M206" s="149" t="s">
        <v>62</v>
      </c>
      <c r="N206" s="149" t="s">
        <v>62</v>
      </c>
      <c r="O206" s="156">
        <v>32391.41</v>
      </c>
      <c r="P206" s="156"/>
      <c r="Q206" s="156">
        <v>0</v>
      </c>
      <c r="R206" s="156">
        <v>0</v>
      </c>
    </row>
    <row r="207" spans="1:18" s="85" customFormat="1" ht="15.75" x14ac:dyDescent="0.2">
      <c r="A207" s="332"/>
      <c r="B207" s="146" t="s">
        <v>70</v>
      </c>
      <c r="C207" s="149"/>
      <c r="D207" s="149" t="s">
        <v>62</v>
      </c>
      <c r="E207" s="149"/>
      <c r="F207" s="149"/>
      <c r="G207" s="149">
        <f>G206</f>
        <v>1</v>
      </c>
      <c r="H207" s="149">
        <f t="shared" ref="H207:K207" si="100">H206</f>
        <v>1</v>
      </c>
      <c r="I207" s="149">
        <f t="shared" si="100"/>
        <v>0</v>
      </c>
      <c r="J207" s="149">
        <f t="shared" si="100"/>
        <v>0</v>
      </c>
      <c r="K207" s="149">
        <f t="shared" si="100"/>
        <v>1</v>
      </c>
      <c r="L207" s="149" t="s">
        <v>62</v>
      </c>
      <c r="M207" s="150">
        <v>46022</v>
      </c>
      <c r="N207" s="150">
        <v>46022</v>
      </c>
      <c r="O207" s="156"/>
      <c r="P207" s="157" t="s">
        <v>62</v>
      </c>
      <c r="Q207" s="156"/>
      <c r="R207" s="156"/>
    </row>
    <row r="208" spans="1:18" s="85" customFormat="1" ht="14.25" x14ac:dyDescent="0.2">
      <c r="A208" s="332"/>
      <c r="B208" s="147" t="s">
        <v>76</v>
      </c>
      <c r="C208" s="149"/>
      <c r="D208" s="149"/>
      <c r="E208" s="149"/>
      <c r="F208" s="149"/>
      <c r="G208" s="149" t="s">
        <v>62</v>
      </c>
      <c r="H208" s="149"/>
      <c r="I208" s="149" t="s">
        <v>62</v>
      </c>
      <c r="J208" s="149"/>
      <c r="K208" s="149"/>
      <c r="L208" s="149" t="s">
        <v>62</v>
      </c>
      <c r="M208" s="149"/>
      <c r="N208" s="149"/>
      <c r="O208" s="157" t="s">
        <v>62</v>
      </c>
      <c r="P208" s="157" t="s">
        <v>62</v>
      </c>
      <c r="Q208" s="157" t="s">
        <v>62</v>
      </c>
      <c r="R208" s="157" t="s">
        <v>62</v>
      </c>
    </row>
    <row r="209" spans="1:18" s="85" customFormat="1" ht="65.45" customHeight="1" x14ac:dyDescent="0.2">
      <c r="A209" s="332"/>
      <c r="B209" s="148" t="s">
        <v>192</v>
      </c>
      <c r="C209" s="149"/>
      <c r="D209" s="149" t="s">
        <v>62</v>
      </c>
      <c r="E209" s="149"/>
      <c r="F209" s="149"/>
      <c r="G209" s="149">
        <f>G206</f>
        <v>1</v>
      </c>
      <c r="H209" s="149">
        <f t="shared" ref="H209:J209" si="101">H206</f>
        <v>1</v>
      </c>
      <c r="I209" s="149">
        <f t="shared" si="101"/>
        <v>0</v>
      </c>
      <c r="J209" s="149">
        <f t="shared" si="101"/>
        <v>0</v>
      </c>
      <c r="K209" s="149">
        <f>K206</f>
        <v>1</v>
      </c>
      <c r="L209" s="149" t="s">
        <v>62</v>
      </c>
      <c r="M209" s="150">
        <v>46022</v>
      </c>
      <c r="N209" s="150">
        <v>46022</v>
      </c>
      <c r="O209" s="156"/>
      <c r="P209" s="157" t="s">
        <v>62</v>
      </c>
      <c r="Q209" s="156"/>
      <c r="R209" s="156"/>
    </row>
    <row r="210" spans="1:18" s="85" customFormat="1" ht="15" customHeight="1" x14ac:dyDescent="0.2">
      <c r="A210" s="332"/>
      <c r="B210" s="147" t="s">
        <v>193</v>
      </c>
      <c r="C210" s="149"/>
      <c r="D210" s="149"/>
      <c r="E210" s="149"/>
      <c r="F210" s="149"/>
      <c r="G210" s="149" t="s">
        <v>62</v>
      </c>
      <c r="H210" s="149"/>
      <c r="I210" s="149" t="s">
        <v>62</v>
      </c>
      <c r="J210" s="149"/>
      <c r="K210" s="149"/>
      <c r="L210" s="149" t="s">
        <v>62</v>
      </c>
      <c r="M210" s="149"/>
      <c r="N210" s="149"/>
      <c r="O210" s="157" t="s">
        <v>62</v>
      </c>
      <c r="P210" s="157" t="s">
        <v>62</v>
      </c>
      <c r="Q210" s="157" t="s">
        <v>62</v>
      </c>
      <c r="R210" s="157" t="s">
        <v>62</v>
      </c>
    </row>
    <row r="211" spans="1:18" s="85" customFormat="1" ht="38.65" customHeight="1" x14ac:dyDescent="0.2">
      <c r="A211" s="332"/>
      <c r="B211" s="148" t="s">
        <v>330</v>
      </c>
      <c r="C211" s="149"/>
      <c r="D211" s="149" t="s">
        <v>62</v>
      </c>
      <c r="E211" s="149"/>
      <c r="F211" s="149"/>
      <c r="G211" s="149">
        <f>G207</f>
        <v>1</v>
      </c>
      <c r="H211" s="149">
        <f t="shared" ref="H211:K211" si="102">H207</f>
        <v>1</v>
      </c>
      <c r="I211" s="149">
        <f t="shared" si="102"/>
        <v>0</v>
      </c>
      <c r="J211" s="149">
        <f t="shared" si="102"/>
        <v>0</v>
      </c>
      <c r="K211" s="149">
        <f t="shared" si="102"/>
        <v>1</v>
      </c>
      <c r="L211" s="149" t="s">
        <v>62</v>
      </c>
      <c r="M211" s="150">
        <v>46022</v>
      </c>
      <c r="N211" s="150">
        <v>46022</v>
      </c>
      <c r="O211" s="156"/>
      <c r="P211" s="157" t="s">
        <v>62</v>
      </c>
      <c r="Q211" s="156"/>
      <c r="R211" s="156"/>
    </row>
    <row r="212" spans="1:18" s="85" customFormat="1" ht="21" customHeight="1" x14ac:dyDescent="0.2">
      <c r="A212" s="332"/>
      <c r="B212" s="147" t="s">
        <v>71</v>
      </c>
      <c r="C212" s="149"/>
      <c r="D212" s="149"/>
      <c r="E212" s="149"/>
      <c r="F212" s="149"/>
      <c r="G212" s="149" t="s">
        <v>62</v>
      </c>
      <c r="H212" s="149"/>
      <c r="I212" s="149" t="s">
        <v>62</v>
      </c>
      <c r="J212" s="149"/>
      <c r="K212" s="149"/>
      <c r="L212" s="149" t="s">
        <v>62</v>
      </c>
      <c r="M212" s="149"/>
      <c r="N212" s="149"/>
      <c r="O212" s="157" t="s">
        <v>62</v>
      </c>
      <c r="P212" s="157" t="s">
        <v>62</v>
      </c>
      <c r="Q212" s="157" t="s">
        <v>62</v>
      </c>
      <c r="R212" s="157" t="s">
        <v>62</v>
      </c>
    </row>
    <row r="213" spans="1:18" s="85" customFormat="1" ht="21" customHeight="1" x14ac:dyDescent="0.2">
      <c r="A213" s="333"/>
      <c r="B213" s="148" t="s">
        <v>72</v>
      </c>
      <c r="C213" s="149"/>
      <c r="D213" s="149" t="s">
        <v>62</v>
      </c>
      <c r="E213" s="149"/>
      <c r="F213" s="149"/>
      <c r="G213" s="149">
        <f>G211</f>
        <v>1</v>
      </c>
      <c r="H213" s="149">
        <f t="shared" ref="H213:K213" si="103">H211</f>
        <v>1</v>
      </c>
      <c r="I213" s="149">
        <f t="shared" si="103"/>
        <v>0</v>
      </c>
      <c r="J213" s="149">
        <f t="shared" si="103"/>
        <v>0</v>
      </c>
      <c r="K213" s="149">
        <f t="shared" si="103"/>
        <v>1</v>
      </c>
      <c r="L213" s="149" t="s">
        <v>62</v>
      </c>
      <c r="M213" s="150">
        <v>46022</v>
      </c>
      <c r="N213" s="150">
        <v>46022</v>
      </c>
      <c r="O213" s="156"/>
      <c r="P213" s="157" t="s">
        <v>62</v>
      </c>
      <c r="Q213" s="156"/>
      <c r="R213" s="156"/>
    </row>
    <row r="214" spans="1:18" s="56" customFormat="1" ht="74.45" hidden="1" customHeight="1" x14ac:dyDescent="0.25">
      <c r="A214" s="331" t="s">
        <v>238</v>
      </c>
      <c r="B214" s="137" t="s">
        <v>327</v>
      </c>
      <c r="C214" s="142" t="s">
        <v>191</v>
      </c>
      <c r="D214" s="141" t="s">
        <v>333</v>
      </c>
      <c r="E214" s="143" t="s">
        <v>75</v>
      </c>
      <c r="F214" s="143">
        <v>792</v>
      </c>
      <c r="G214" s="142">
        <v>0</v>
      </c>
      <c r="H214" s="142">
        <f>G214</f>
        <v>0</v>
      </c>
      <c r="I214" s="142">
        <v>0</v>
      </c>
      <c r="J214" s="142">
        <v>0</v>
      </c>
      <c r="K214" s="142">
        <f>G214</f>
        <v>0</v>
      </c>
      <c r="L214" s="142"/>
      <c r="M214" s="149" t="s">
        <v>62</v>
      </c>
      <c r="N214" s="149" t="s">
        <v>62</v>
      </c>
      <c r="O214" s="156">
        <v>0</v>
      </c>
      <c r="P214" s="156"/>
      <c r="Q214" s="156">
        <v>0</v>
      </c>
      <c r="R214" s="156">
        <v>0</v>
      </c>
    </row>
    <row r="215" spans="1:18" s="85" customFormat="1" ht="15.75" hidden="1" x14ac:dyDescent="0.2">
      <c r="A215" s="332"/>
      <c r="B215" s="146" t="s">
        <v>70</v>
      </c>
      <c r="C215" s="149"/>
      <c r="D215" s="149" t="s">
        <v>62</v>
      </c>
      <c r="E215" s="149"/>
      <c r="F215" s="149"/>
      <c r="G215" s="149">
        <f>G214</f>
        <v>0</v>
      </c>
      <c r="H215" s="149">
        <f t="shared" ref="H215:K215" si="104">H214</f>
        <v>0</v>
      </c>
      <c r="I215" s="149">
        <f t="shared" si="104"/>
        <v>0</v>
      </c>
      <c r="J215" s="149">
        <f t="shared" si="104"/>
        <v>0</v>
      </c>
      <c r="K215" s="149">
        <f t="shared" si="104"/>
        <v>0</v>
      </c>
      <c r="L215" s="149" t="s">
        <v>62</v>
      </c>
      <c r="M215" s="150">
        <v>46022</v>
      </c>
      <c r="N215" s="150">
        <v>46022</v>
      </c>
      <c r="O215" s="156"/>
      <c r="P215" s="157" t="s">
        <v>62</v>
      </c>
      <c r="Q215" s="156"/>
      <c r="R215" s="156"/>
    </row>
    <row r="216" spans="1:18" s="85" customFormat="1" ht="14.25" hidden="1" x14ac:dyDescent="0.2">
      <c r="A216" s="332"/>
      <c r="B216" s="147" t="s">
        <v>76</v>
      </c>
      <c r="C216" s="149"/>
      <c r="D216" s="149"/>
      <c r="E216" s="149"/>
      <c r="F216" s="149"/>
      <c r="G216" s="149" t="s">
        <v>62</v>
      </c>
      <c r="H216" s="149"/>
      <c r="I216" s="149" t="s">
        <v>62</v>
      </c>
      <c r="J216" s="149"/>
      <c r="K216" s="149"/>
      <c r="L216" s="149" t="s">
        <v>62</v>
      </c>
      <c r="M216" s="149"/>
      <c r="N216" s="149"/>
      <c r="O216" s="157" t="s">
        <v>62</v>
      </c>
      <c r="P216" s="157" t="s">
        <v>62</v>
      </c>
      <c r="Q216" s="157" t="s">
        <v>62</v>
      </c>
      <c r="R216" s="157" t="s">
        <v>62</v>
      </c>
    </row>
    <row r="217" spans="1:18" s="85" customFormat="1" ht="65.45" hidden="1" customHeight="1" x14ac:dyDescent="0.2">
      <c r="A217" s="332"/>
      <c r="B217" s="148" t="s">
        <v>192</v>
      </c>
      <c r="C217" s="149"/>
      <c r="D217" s="149" t="s">
        <v>62</v>
      </c>
      <c r="E217" s="149"/>
      <c r="F217" s="149"/>
      <c r="G217" s="149">
        <f>G214</f>
        <v>0</v>
      </c>
      <c r="H217" s="149">
        <f t="shared" ref="H217:J217" si="105">H214</f>
        <v>0</v>
      </c>
      <c r="I217" s="149">
        <f t="shared" si="105"/>
        <v>0</v>
      </c>
      <c r="J217" s="149">
        <f t="shared" si="105"/>
        <v>0</v>
      </c>
      <c r="K217" s="149">
        <f>K214</f>
        <v>0</v>
      </c>
      <c r="L217" s="149" t="s">
        <v>62</v>
      </c>
      <c r="M217" s="150">
        <v>46022</v>
      </c>
      <c r="N217" s="150">
        <v>46022</v>
      </c>
      <c r="O217" s="156"/>
      <c r="P217" s="157" t="s">
        <v>62</v>
      </c>
      <c r="Q217" s="156"/>
      <c r="R217" s="156"/>
    </row>
    <row r="218" spans="1:18" s="85" customFormat="1" ht="15" hidden="1" customHeight="1" x14ac:dyDescent="0.2">
      <c r="A218" s="332"/>
      <c r="B218" s="147" t="s">
        <v>193</v>
      </c>
      <c r="C218" s="149"/>
      <c r="D218" s="149"/>
      <c r="E218" s="149"/>
      <c r="F218" s="149"/>
      <c r="G218" s="149" t="s">
        <v>62</v>
      </c>
      <c r="H218" s="149"/>
      <c r="I218" s="149" t="s">
        <v>62</v>
      </c>
      <c r="J218" s="149"/>
      <c r="K218" s="149"/>
      <c r="L218" s="149" t="s">
        <v>62</v>
      </c>
      <c r="M218" s="149"/>
      <c r="N218" s="149"/>
      <c r="O218" s="157" t="s">
        <v>62</v>
      </c>
      <c r="P218" s="157" t="s">
        <v>62</v>
      </c>
      <c r="Q218" s="157" t="s">
        <v>62</v>
      </c>
      <c r="R218" s="157" t="s">
        <v>62</v>
      </c>
    </row>
    <row r="219" spans="1:18" s="85" customFormat="1" ht="38.65" hidden="1" customHeight="1" x14ac:dyDescent="0.2">
      <c r="A219" s="332"/>
      <c r="B219" s="148" t="s">
        <v>330</v>
      </c>
      <c r="C219" s="149"/>
      <c r="D219" s="149" t="s">
        <v>62</v>
      </c>
      <c r="E219" s="149"/>
      <c r="F219" s="149"/>
      <c r="G219" s="149">
        <f>G215</f>
        <v>0</v>
      </c>
      <c r="H219" s="149">
        <f t="shared" ref="H219:K219" si="106">H215</f>
        <v>0</v>
      </c>
      <c r="I219" s="149">
        <f t="shared" si="106"/>
        <v>0</v>
      </c>
      <c r="J219" s="149">
        <f t="shared" si="106"/>
        <v>0</v>
      </c>
      <c r="K219" s="149">
        <f t="shared" si="106"/>
        <v>0</v>
      </c>
      <c r="L219" s="149" t="s">
        <v>62</v>
      </c>
      <c r="M219" s="150">
        <v>46022</v>
      </c>
      <c r="N219" s="150">
        <v>46022</v>
      </c>
      <c r="O219" s="156"/>
      <c r="P219" s="157" t="s">
        <v>62</v>
      </c>
      <c r="Q219" s="156"/>
      <c r="R219" s="156"/>
    </row>
    <row r="220" spans="1:18" s="85" customFormat="1" ht="21" hidden="1" customHeight="1" x14ac:dyDescent="0.2">
      <c r="A220" s="332"/>
      <c r="B220" s="147" t="s">
        <v>71</v>
      </c>
      <c r="C220" s="149"/>
      <c r="D220" s="149"/>
      <c r="E220" s="149"/>
      <c r="F220" s="149"/>
      <c r="G220" s="149" t="s">
        <v>62</v>
      </c>
      <c r="H220" s="149"/>
      <c r="I220" s="149" t="s">
        <v>62</v>
      </c>
      <c r="J220" s="149"/>
      <c r="K220" s="149"/>
      <c r="L220" s="149" t="s">
        <v>62</v>
      </c>
      <c r="M220" s="149"/>
      <c r="N220" s="149"/>
      <c r="O220" s="157" t="s">
        <v>62</v>
      </c>
      <c r="P220" s="157" t="s">
        <v>62</v>
      </c>
      <c r="Q220" s="157" t="s">
        <v>62</v>
      </c>
      <c r="R220" s="157" t="s">
        <v>62</v>
      </c>
    </row>
    <row r="221" spans="1:18" s="85" customFormat="1" ht="21" hidden="1" customHeight="1" x14ac:dyDescent="0.2">
      <c r="A221" s="333"/>
      <c r="B221" s="148" t="s">
        <v>72</v>
      </c>
      <c r="C221" s="149"/>
      <c r="D221" s="149" t="s">
        <v>62</v>
      </c>
      <c r="E221" s="149"/>
      <c r="F221" s="149"/>
      <c r="G221" s="149">
        <f>G219</f>
        <v>0</v>
      </c>
      <c r="H221" s="149">
        <f t="shared" ref="H221:K221" si="107">H219</f>
        <v>0</v>
      </c>
      <c r="I221" s="149">
        <f t="shared" si="107"/>
        <v>0</v>
      </c>
      <c r="J221" s="149">
        <f t="shared" si="107"/>
        <v>0</v>
      </c>
      <c r="K221" s="149">
        <f t="shared" si="107"/>
        <v>0</v>
      </c>
      <c r="L221" s="149" t="s">
        <v>62</v>
      </c>
      <c r="M221" s="150">
        <v>46022</v>
      </c>
      <c r="N221" s="150">
        <v>46022</v>
      </c>
      <c r="O221" s="156"/>
      <c r="P221" s="157" t="s">
        <v>62</v>
      </c>
      <c r="Q221" s="156"/>
      <c r="R221" s="156"/>
    </row>
    <row r="222" spans="1:18" s="56" customFormat="1" ht="74.45" hidden="1" customHeight="1" x14ac:dyDescent="0.25">
      <c r="A222" s="331" t="s">
        <v>239</v>
      </c>
      <c r="B222" s="137" t="s">
        <v>327</v>
      </c>
      <c r="C222" s="142" t="s">
        <v>191</v>
      </c>
      <c r="D222" s="141" t="s">
        <v>333</v>
      </c>
      <c r="E222" s="143" t="s">
        <v>75</v>
      </c>
      <c r="F222" s="143">
        <v>792</v>
      </c>
      <c r="G222" s="142">
        <v>0</v>
      </c>
      <c r="H222" s="142">
        <f>G222</f>
        <v>0</v>
      </c>
      <c r="I222" s="142">
        <v>0</v>
      </c>
      <c r="J222" s="142">
        <v>0</v>
      </c>
      <c r="K222" s="142">
        <f>G222</f>
        <v>0</v>
      </c>
      <c r="L222" s="142"/>
      <c r="M222" s="149" t="s">
        <v>62</v>
      </c>
      <c r="N222" s="149" t="s">
        <v>62</v>
      </c>
      <c r="O222" s="156">
        <v>0</v>
      </c>
      <c r="P222" s="156"/>
      <c r="Q222" s="156">
        <v>0</v>
      </c>
      <c r="R222" s="156">
        <v>0</v>
      </c>
    </row>
    <row r="223" spans="1:18" s="85" customFormat="1" ht="15.75" hidden="1" x14ac:dyDescent="0.2">
      <c r="A223" s="332"/>
      <c r="B223" s="146" t="s">
        <v>70</v>
      </c>
      <c r="C223" s="149"/>
      <c r="D223" s="149" t="s">
        <v>62</v>
      </c>
      <c r="E223" s="149"/>
      <c r="F223" s="149"/>
      <c r="G223" s="149">
        <f>G222</f>
        <v>0</v>
      </c>
      <c r="H223" s="149">
        <f t="shared" ref="H223:K223" si="108">H222</f>
        <v>0</v>
      </c>
      <c r="I223" s="149">
        <f t="shared" si="108"/>
        <v>0</v>
      </c>
      <c r="J223" s="149">
        <f t="shared" si="108"/>
        <v>0</v>
      </c>
      <c r="K223" s="149">
        <f t="shared" si="108"/>
        <v>0</v>
      </c>
      <c r="L223" s="149" t="s">
        <v>62</v>
      </c>
      <c r="M223" s="150">
        <v>46022</v>
      </c>
      <c r="N223" s="150">
        <v>46022</v>
      </c>
      <c r="O223" s="156"/>
      <c r="P223" s="157" t="s">
        <v>62</v>
      </c>
      <c r="Q223" s="156"/>
      <c r="R223" s="156"/>
    </row>
    <row r="224" spans="1:18" s="85" customFormat="1" ht="14.25" hidden="1" x14ac:dyDescent="0.2">
      <c r="A224" s="332"/>
      <c r="B224" s="147" t="s">
        <v>76</v>
      </c>
      <c r="C224" s="149"/>
      <c r="D224" s="149"/>
      <c r="E224" s="149"/>
      <c r="F224" s="149"/>
      <c r="G224" s="149" t="s">
        <v>62</v>
      </c>
      <c r="H224" s="149"/>
      <c r="I224" s="149" t="s">
        <v>62</v>
      </c>
      <c r="J224" s="149"/>
      <c r="K224" s="149"/>
      <c r="L224" s="149" t="s">
        <v>62</v>
      </c>
      <c r="M224" s="149"/>
      <c r="N224" s="149"/>
      <c r="O224" s="157" t="s">
        <v>62</v>
      </c>
      <c r="P224" s="157" t="s">
        <v>62</v>
      </c>
      <c r="Q224" s="157" t="s">
        <v>62</v>
      </c>
      <c r="R224" s="157" t="s">
        <v>62</v>
      </c>
    </row>
    <row r="225" spans="1:18" s="85" customFormat="1" ht="65.45" hidden="1" customHeight="1" x14ac:dyDescent="0.2">
      <c r="A225" s="332"/>
      <c r="B225" s="148" t="s">
        <v>192</v>
      </c>
      <c r="C225" s="149"/>
      <c r="D225" s="149" t="s">
        <v>62</v>
      </c>
      <c r="E225" s="149"/>
      <c r="F225" s="149"/>
      <c r="G225" s="149">
        <f>G222</f>
        <v>0</v>
      </c>
      <c r="H225" s="149">
        <f t="shared" ref="H225:J225" si="109">H222</f>
        <v>0</v>
      </c>
      <c r="I225" s="149">
        <f t="shared" si="109"/>
        <v>0</v>
      </c>
      <c r="J225" s="149">
        <f t="shared" si="109"/>
        <v>0</v>
      </c>
      <c r="K225" s="149">
        <f>K222</f>
        <v>0</v>
      </c>
      <c r="L225" s="149" t="s">
        <v>62</v>
      </c>
      <c r="M225" s="150">
        <v>46022</v>
      </c>
      <c r="N225" s="150">
        <v>46022</v>
      </c>
      <c r="O225" s="156"/>
      <c r="P225" s="157" t="s">
        <v>62</v>
      </c>
      <c r="Q225" s="156"/>
      <c r="R225" s="156"/>
    </row>
    <row r="226" spans="1:18" s="85" customFormat="1" ht="15" hidden="1" customHeight="1" x14ac:dyDescent="0.2">
      <c r="A226" s="332"/>
      <c r="B226" s="147" t="s">
        <v>193</v>
      </c>
      <c r="C226" s="149"/>
      <c r="D226" s="149"/>
      <c r="E226" s="149"/>
      <c r="F226" s="149"/>
      <c r="G226" s="149" t="s">
        <v>62</v>
      </c>
      <c r="H226" s="149"/>
      <c r="I226" s="149" t="s">
        <v>62</v>
      </c>
      <c r="J226" s="149"/>
      <c r="K226" s="149"/>
      <c r="L226" s="149" t="s">
        <v>62</v>
      </c>
      <c r="M226" s="149"/>
      <c r="N226" s="149"/>
      <c r="O226" s="157" t="s">
        <v>62</v>
      </c>
      <c r="P226" s="157" t="s">
        <v>62</v>
      </c>
      <c r="Q226" s="157" t="s">
        <v>62</v>
      </c>
      <c r="R226" s="157" t="s">
        <v>62</v>
      </c>
    </row>
    <row r="227" spans="1:18" s="85" customFormat="1" ht="38.65" hidden="1" customHeight="1" x14ac:dyDescent="0.2">
      <c r="A227" s="332"/>
      <c r="B227" s="148" t="s">
        <v>330</v>
      </c>
      <c r="C227" s="149"/>
      <c r="D227" s="149" t="s">
        <v>62</v>
      </c>
      <c r="E227" s="149"/>
      <c r="F227" s="149"/>
      <c r="G227" s="149">
        <f>G223</f>
        <v>0</v>
      </c>
      <c r="H227" s="149">
        <f t="shared" ref="H227:K227" si="110">H223</f>
        <v>0</v>
      </c>
      <c r="I227" s="149">
        <f t="shared" si="110"/>
        <v>0</v>
      </c>
      <c r="J227" s="149">
        <f t="shared" si="110"/>
        <v>0</v>
      </c>
      <c r="K227" s="149">
        <f t="shared" si="110"/>
        <v>0</v>
      </c>
      <c r="L227" s="149" t="s">
        <v>62</v>
      </c>
      <c r="M227" s="150">
        <v>46022</v>
      </c>
      <c r="N227" s="150">
        <v>46022</v>
      </c>
      <c r="O227" s="156"/>
      <c r="P227" s="157" t="s">
        <v>62</v>
      </c>
      <c r="Q227" s="156"/>
      <c r="R227" s="156"/>
    </row>
    <row r="228" spans="1:18" s="85" customFormat="1" ht="21" hidden="1" customHeight="1" x14ac:dyDescent="0.2">
      <c r="A228" s="332"/>
      <c r="B228" s="147" t="s">
        <v>71</v>
      </c>
      <c r="C228" s="149"/>
      <c r="D228" s="149"/>
      <c r="E228" s="149"/>
      <c r="F228" s="149"/>
      <c r="G228" s="149" t="s">
        <v>62</v>
      </c>
      <c r="H228" s="149"/>
      <c r="I228" s="149" t="s">
        <v>62</v>
      </c>
      <c r="J228" s="149"/>
      <c r="K228" s="149"/>
      <c r="L228" s="149" t="s">
        <v>62</v>
      </c>
      <c r="M228" s="149"/>
      <c r="N228" s="149"/>
      <c r="O228" s="157" t="s">
        <v>62</v>
      </c>
      <c r="P228" s="157" t="s">
        <v>62</v>
      </c>
      <c r="Q228" s="157" t="s">
        <v>62</v>
      </c>
      <c r="R228" s="157" t="s">
        <v>62</v>
      </c>
    </row>
    <row r="229" spans="1:18" s="85" customFormat="1" ht="21" hidden="1" customHeight="1" x14ac:dyDescent="0.2">
      <c r="A229" s="333"/>
      <c r="B229" s="148" t="s">
        <v>72</v>
      </c>
      <c r="C229" s="149"/>
      <c r="D229" s="149" t="s">
        <v>62</v>
      </c>
      <c r="E229" s="149"/>
      <c r="F229" s="149"/>
      <c r="G229" s="149">
        <f>G227</f>
        <v>0</v>
      </c>
      <c r="H229" s="149">
        <f t="shared" ref="H229:K229" si="111">H227</f>
        <v>0</v>
      </c>
      <c r="I229" s="149">
        <f t="shared" si="111"/>
        <v>0</v>
      </c>
      <c r="J229" s="149">
        <f t="shared" si="111"/>
        <v>0</v>
      </c>
      <c r="K229" s="149">
        <f t="shared" si="111"/>
        <v>0</v>
      </c>
      <c r="L229" s="149" t="s">
        <v>62</v>
      </c>
      <c r="M229" s="150">
        <v>46022</v>
      </c>
      <c r="N229" s="150">
        <v>46022</v>
      </c>
      <c r="O229" s="156"/>
      <c r="P229" s="157" t="s">
        <v>62</v>
      </c>
      <c r="Q229" s="156"/>
      <c r="R229" s="156"/>
    </row>
    <row r="230" spans="1:18" s="56" customFormat="1" ht="74.45" hidden="1" customHeight="1" x14ac:dyDescent="0.25">
      <c r="A230" s="331" t="s">
        <v>240</v>
      </c>
      <c r="B230" s="137" t="s">
        <v>327</v>
      </c>
      <c r="C230" s="142" t="s">
        <v>191</v>
      </c>
      <c r="D230" s="141" t="s">
        <v>333</v>
      </c>
      <c r="E230" s="143" t="s">
        <v>75</v>
      </c>
      <c r="F230" s="143">
        <v>792</v>
      </c>
      <c r="G230" s="142">
        <v>0</v>
      </c>
      <c r="H230" s="142">
        <f>G230</f>
        <v>0</v>
      </c>
      <c r="I230" s="142">
        <v>0</v>
      </c>
      <c r="J230" s="142">
        <v>0</v>
      </c>
      <c r="K230" s="142">
        <f>G230</f>
        <v>0</v>
      </c>
      <c r="L230" s="142"/>
      <c r="M230" s="149" t="s">
        <v>62</v>
      </c>
      <c r="N230" s="149" t="s">
        <v>62</v>
      </c>
      <c r="O230" s="156">
        <v>0</v>
      </c>
      <c r="P230" s="156"/>
      <c r="Q230" s="156">
        <v>0</v>
      </c>
      <c r="R230" s="156">
        <v>0</v>
      </c>
    </row>
    <row r="231" spans="1:18" s="85" customFormat="1" ht="15.75" hidden="1" x14ac:dyDescent="0.2">
      <c r="A231" s="332"/>
      <c r="B231" s="146" t="s">
        <v>70</v>
      </c>
      <c r="C231" s="149"/>
      <c r="D231" s="149" t="s">
        <v>62</v>
      </c>
      <c r="E231" s="149"/>
      <c r="F231" s="149"/>
      <c r="G231" s="149">
        <f>G230</f>
        <v>0</v>
      </c>
      <c r="H231" s="149">
        <f t="shared" ref="H231:K231" si="112">H230</f>
        <v>0</v>
      </c>
      <c r="I231" s="149">
        <f t="shared" si="112"/>
        <v>0</v>
      </c>
      <c r="J231" s="149">
        <f t="shared" si="112"/>
        <v>0</v>
      </c>
      <c r="K231" s="149">
        <f t="shared" si="112"/>
        <v>0</v>
      </c>
      <c r="L231" s="149" t="s">
        <v>62</v>
      </c>
      <c r="M231" s="150">
        <v>46022</v>
      </c>
      <c r="N231" s="150">
        <v>46022</v>
      </c>
      <c r="O231" s="156"/>
      <c r="P231" s="157" t="s">
        <v>62</v>
      </c>
      <c r="Q231" s="156"/>
      <c r="R231" s="156"/>
    </row>
    <row r="232" spans="1:18" s="85" customFormat="1" ht="14.25" hidden="1" x14ac:dyDescent="0.2">
      <c r="A232" s="332"/>
      <c r="B232" s="147" t="s">
        <v>76</v>
      </c>
      <c r="C232" s="149"/>
      <c r="D232" s="149"/>
      <c r="E232" s="149"/>
      <c r="F232" s="149"/>
      <c r="G232" s="149" t="s">
        <v>62</v>
      </c>
      <c r="H232" s="149"/>
      <c r="I232" s="149" t="s">
        <v>62</v>
      </c>
      <c r="J232" s="149"/>
      <c r="K232" s="149"/>
      <c r="L232" s="149" t="s">
        <v>62</v>
      </c>
      <c r="M232" s="149"/>
      <c r="N232" s="149"/>
      <c r="O232" s="157" t="s">
        <v>62</v>
      </c>
      <c r="P232" s="157" t="s">
        <v>62</v>
      </c>
      <c r="Q232" s="157" t="s">
        <v>62</v>
      </c>
      <c r="R232" s="157" t="s">
        <v>62</v>
      </c>
    </row>
    <row r="233" spans="1:18" s="85" customFormat="1" ht="65.45" hidden="1" customHeight="1" x14ac:dyDescent="0.2">
      <c r="A233" s="332"/>
      <c r="B233" s="148" t="s">
        <v>192</v>
      </c>
      <c r="C233" s="149"/>
      <c r="D233" s="149" t="s">
        <v>62</v>
      </c>
      <c r="E233" s="149"/>
      <c r="F233" s="149"/>
      <c r="G233" s="149">
        <f>G230</f>
        <v>0</v>
      </c>
      <c r="H233" s="149">
        <f t="shared" ref="H233:J233" si="113">H230</f>
        <v>0</v>
      </c>
      <c r="I233" s="149">
        <f t="shared" si="113"/>
        <v>0</v>
      </c>
      <c r="J233" s="149">
        <f t="shared" si="113"/>
        <v>0</v>
      </c>
      <c r="K233" s="149">
        <f>K230</f>
        <v>0</v>
      </c>
      <c r="L233" s="149" t="s">
        <v>62</v>
      </c>
      <c r="M233" s="150">
        <v>46022</v>
      </c>
      <c r="N233" s="150">
        <v>46022</v>
      </c>
      <c r="O233" s="156"/>
      <c r="P233" s="157" t="s">
        <v>62</v>
      </c>
      <c r="Q233" s="156"/>
      <c r="R233" s="156"/>
    </row>
    <row r="234" spans="1:18" s="85" customFormat="1" ht="15" hidden="1" customHeight="1" x14ac:dyDescent="0.2">
      <c r="A234" s="332"/>
      <c r="B234" s="147" t="s">
        <v>193</v>
      </c>
      <c r="C234" s="149"/>
      <c r="D234" s="149"/>
      <c r="E234" s="149"/>
      <c r="F234" s="149"/>
      <c r="G234" s="149" t="s">
        <v>62</v>
      </c>
      <c r="H234" s="149"/>
      <c r="I234" s="149" t="s">
        <v>62</v>
      </c>
      <c r="J234" s="149"/>
      <c r="K234" s="149"/>
      <c r="L234" s="149" t="s">
        <v>62</v>
      </c>
      <c r="M234" s="149"/>
      <c r="N234" s="149"/>
      <c r="O234" s="157" t="s">
        <v>62</v>
      </c>
      <c r="P234" s="157" t="s">
        <v>62</v>
      </c>
      <c r="Q234" s="157" t="s">
        <v>62</v>
      </c>
      <c r="R234" s="157" t="s">
        <v>62</v>
      </c>
    </row>
    <row r="235" spans="1:18" s="85" customFormat="1" ht="38.65" hidden="1" customHeight="1" x14ac:dyDescent="0.2">
      <c r="A235" s="332"/>
      <c r="B235" s="148" t="s">
        <v>330</v>
      </c>
      <c r="C235" s="149"/>
      <c r="D235" s="149" t="s">
        <v>62</v>
      </c>
      <c r="E235" s="149"/>
      <c r="F235" s="149"/>
      <c r="G235" s="149">
        <f>G231</f>
        <v>0</v>
      </c>
      <c r="H235" s="149">
        <f t="shared" ref="H235:K235" si="114">H231</f>
        <v>0</v>
      </c>
      <c r="I235" s="149">
        <f t="shared" si="114"/>
        <v>0</v>
      </c>
      <c r="J235" s="149">
        <f t="shared" si="114"/>
        <v>0</v>
      </c>
      <c r="K235" s="149">
        <f t="shared" si="114"/>
        <v>0</v>
      </c>
      <c r="L235" s="149" t="s">
        <v>62</v>
      </c>
      <c r="M235" s="150">
        <v>46022</v>
      </c>
      <c r="N235" s="150">
        <v>46022</v>
      </c>
      <c r="O235" s="156"/>
      <c r="P235" s="157" t="s">
        <v>62</v>
      </c>
      <c r="Q235" s="156"/>
      <c r="R235" s="156"/>
    </row>
    <row r="236" spans="1:18" s="85" customFormat="1" ht="21" hidden="1" customHeight="1" x14ac:dyDescent="0.2">
      <c r="A236" s="332"/>
      <c r="B236" s="147" t="s">
        <v>71</v>
      </c>
      <c r="C236" s="149"/>
      <c r="D236" s="149"/>
      <c r="E236" s="149"/>
      <c r="F236" s="149"/>
      <c r="G236" s="149" t="s">
        <v>62</v>
      </c>
      <c r="H236" s="149"/>
      <c r="I236" s="149" t="s">
        <v>62</v>
      </c>
      <c r="J236" s="149"/>
      <c r="K236" s="149"/>
      <c r="L236" s="149" t="s">
        <v>62</v>
      </c>
      <c r="M236" s="149"/>
      <c r="N236" s="149"/>
      <c r="O236" s="157" t="s">
        <v>62</v>
      </c>
      <c r="P236" s="157" t="s">
        <v>62</v>
      </c>
      <c r="Q236" s="157" t="s">
        <v>62</v>
      </c>
      <c r="R236" s="157" t="s">
        <v>62</v>
      </c>
    </row>
    <row r="237" spans="1:18" s="85" customFormat="1" ht="21" hidden="1" customHeight="1" x14ac:dyDescent="0.2">
      <c r="A237" s="333"/>
      <c r="B237" s="148" t="s">
        <v>72</v>
      </c>
      <c r="C237" s="149"/>
      <c r="D237" s="149" t="s">
        <v>62</v>
      </c>
      <c r="E237" s="149"/>
      <c r="F237" s="149"/>
      <c r="G237" s="149">
        <f>G235</f>
        <v>0</v>
      </c>
      <c r="H237" s="149">
        <f t="shared" ref="H237:K237" si="115">H235</f>
        <v>0</v>
      </c>
      <c r="I237" s="149">
        <f t="shared" si="115"/>
        <v>0</v>
      </c>
      <c r="J237" s="149">
        <f t="shared" si="115"/>
        <v>0</v>
      </c>
      <c r="K237" s="149">
        <f t="shared" si="115"/>
        <v>0</v>
      </c>
      <c r="L237" s="149" t="s">
        <v>62</v>
      </c>
      <c r="M237" s="150">
        <v>46022</v>
      </c>
      <c r="N237" s="150">
        <v>46022</v>
      </c>
      <c r="O237" s="156"/>
      <c r="P237" s="157" t="s">
        <v>62</v>
      </c>
      <c r="Q237" s="156"/>
      <c r="R237" s="156"/>
    </row>
    <row r="238" spans="1:18" s="56" customFormat="1" ht="74.45" customHeight="1" x14ac:dyDescent="0.25">
      <c r="A238" s="331" t="s">
        <v>241</v>
      </c>
      <c r="B238" s="137" t="s">
        <v>327</v>
      </c>
      <c r="C238" s="142" t="s">
        <v>191</v>
      </c>
      <c r="D238" s="141" t="s">
        <v>333</v>
      </c>
      <c r="E238" s="143" t="s">
        <v>75</v>
      </c>
      <c r="F238" s="143">
        <v>792</v>
      </c>
      <c r="G238" s="142">
        <v>1</v>
      </c>
      <c r="H238" s="142">
        <f>G238</f>
        <v>1</v>
      </c>
      <c r="I238" s="142">
        <v>0</v>
      </c>
      <c r="J238" s="142">
        <v>0</v>
      </c>
      <c r="K238" s="142">
        <f>G238</f>
        <v>1</v>
      </c>
      <c r="L238" s="142"/>
      <c r="M238" s="149" t="s">
        <v>62</v>
      </c>
      <c r="N238" s="149" t="s">
        <v>62</v>
      </c>
      <c r="O238" s="156">
        <v>32391.41</v>
      </c>
      <c r="P238" s="156"/>
      <c r="Q238" s="156">
        <v>0</v>
      </c>
      <c r="R238" s="156">
        <v>0</v>
      </c>
    </row>
    <row r="239" spans="1:18" s="85" customFormat="1" ht="15.75" x14ac:dyDescent="0.2">
      <c r="A239" s="332"/>
      <c r="B239" s="146" t="s">
        <v>70</v>
      </c>
      <c r="C239" s="149"/>
      <c r="D239" s="149" t="s">
        <v>62</v>
      </c>
      <c r="E239" s="149"/>
      <c r="F239" s="149"/>
      <c r="G239" s="149">
        <f>G238</f>
        <v>1</v>
      </c>
      <c r="H239" s="149">
        <f t="shared" ref="H239:K239" si="116">H238</f>
        <v>1</v>
      </c>
      <c r="I239" s="149">
        <f t="shared" si="116"/>
        <v>0</v>
      </c>
      <c r="J239" s="149">
        <f t="shared" si="116"/>
        <v>0</v>
      </c>
      <c r="K239" s="149">
        <f t="shared" si="116"/>
        <v>1</v>
      </c>
      <c r="L239" s="149" t="s">
        <v>62</v>
      </c>
      <c r="M239" s="150">
        <v>46022</v>
      </c>
      <c r="N239" s="150">
        <v>46022</v>
      </c>
      <c r="O239" s="156"/>
      <c r="P239" s="157" t="s">
        <v>62</v>
      </c>
      <c r="Q239" s="156"/>
      <c r="R239" s="156"/>
    </row>
    <row r="240" spans="1:18" s="85" customFormat="1" ht="14.25" x14ac:dyDescent="0.2">
      <c r="A240" s="332"/>
      <c r="B240" s="147" t="s">
        <v>76</v>
      </c>
      <c r="C240" s="149"/>
      <c r="D240" s="149"/>
      <c r="E240" s="149"/>
      <c r="F240" s="149"/>
      <c r="G240" s="149" t="s">
        <v>62</v>
      </c>
      <c r="H240" s="149"/>
      <c r="I240" s="149" t="s">
        <v>62</v>
      </c>
      <c r="J240" s="149"/>
      <c r="K240" s="149"/>
      <c r="L240" s="149" t="s">
        <v>62</v>
      </c>
      <c r="M240" s="149"/>
      <c r="N240" s="149"/>
      <c r="O240" s="157" t="s">
        <v>62</v>
      </c>
      <c r="P240" s="157" t="s">
        <v>62</v>
      </c>
      <c r="Q240" s="157" t="s">
        <v>62</v>
      </c>
      <c r="R240" s="157" t="s">
        <v>62</v>
      </c>
    </row>
    <row r="241" spans="1:18" s="85" customFormat="1" ht="65.45" customHeight="1" x14ac:dyDescent="0.2">
      <c r="A241" s="332"/>
      <c r="B241" s="148" t="s">
        <v>192</v>
      </c>
      <c r="C241" s="149"/>
      <c r="D241" s="149" t="s">
        <v>62</v>
      </c>
      <c r="E241" s="149"/>
      <c r="F241" s="149"/>
      <c r="G241" s="149">
        <f>G238</f>
        <v>1</v>
      </c>
      <c r="H241" s="149">
        <f t="shared" ref="H241:J241" si="117">H238</f>
        <v>1</v>
      </c>
      <c r="I241" s="149">
        <f t="shared" si="117"/>
        <v>0</v>
      </c>
      <c r="J241" s="149">
        <f t="shared" si="117"/>
        <v>0</v>
      </c>
      <c r="K241" s="149">
        <f>K238</f>
        <v>1</v>
      </c>
      <c r="L241" s="149" t="s">
        <v>62</v>
      </c>
      <c r="M241" s="150">
        <v>46022</v>
      </c>
      <c r="N241" s="150">
        <v>46022</v>
      </c>
      <c r="O241" s="156"/>
      <c r="P241" s="157" t="s">
        <v>62</v>
      </c>
      <c r="Q241" s="156"/>
      <c r="R241" s="156"/>
    </row>
    <row r="242" spans="1:18" s="85" customFormat="1" ht="15" customHeight="1" x14ac:dyDescent="0.2">
      <c r="A242" s="332"/>
      <c r="B242" s="147" t="s">
        <v>193</v>
      </c>
      <c r="C242" s="149"/>
      <c r="D242" s="149"/>
      <c r="E242" s="149"/>
      <c r="F242" s="149"/>
      <c r="G242" s="149" t="s">
        <v>62</v>
      </c>
      <c r="H242" s="149"/>
      <c r="I242" s="149" t="s">
        <v>62</v>
      </c>
      <c r="J242" s="149"/>
      <c r="K242" s="149"/>
      <c r="L242" s="149" t="s">
        <v>62</v>
      </c>
      <c r="M242" s="149"/>
      <c r="N242" s="149"/>
      <c r="O242" s="157" t="s">
        <v>62</v>
      </c>
      <c r="P242" s="157" t="s">
        <v>62</v>
      </c>
      <c r="Q242" s="157" t="s">
        <v>62</v>
      </c>
      <c r="R242" s="157" t="s">
        <v>62</v>
      </c>
    </row>
    <row r="243" spans="1:18" s="85" customFormat="1" ht="38.65" customHeight="1" x14ac:dyDescent="0.2">
      <c r="A243" s="332"/>
      <c r="B243" s="148" t="s">
        <v>330</v>
      </c>
      <c r="C243" s="149"/>
      <c r="D243" s="149" t="s">
        <v>62</v>
      </c>
      <c r="E243" s="149"/>
      <c r="F243" s="149"/>
      <c r="G243" s="149">
        <f>G239</f>
        <v>1</v>
      </c>
      <c r="H243" s="149">
        <f t="shared" ref="H243:K243" si="118">H239</f>
        <v>1</v>
      </c>
      <c r="I243" s="149">
        <f t="shared" si="118"/>
        <v>0</v>
      </c>
      <c r="J243" s="149">
        <f t="shared" si="118"/>
        <v>0</v>
      </c>
      <c r="K243" s="149">
        <f t="shared" si="118"/>
        <v>1</v>
      </c>
      <c r="L243" s="149" t="s">
        <v>62</v>
      </c>
      <c r="M243" s="150">
        <v>46022</v>
      </c>
      <c r="N243" s="150">
        <v>46022</v>
      </c>
      <c r="O243" s="156"/>
      <c r="P243" s="157" t="s">
        <v>62</v>
      </c>
      <c r="Q243" s="156"/>
      <c r="R243" s="156"/>
    </row>
    <row r="244" spans="1:18" s="85" customFormat="1" ht="21" customHeight="1" x14ac:dyDescent="0.2">
      <c r="A244" s="332"/>
      <c r="B244" s="147" t="s">
        <v>71</v>
      </c>
      <c r="C244" s="149"/>
      <c r="D244" s="149"/>
      <c r="E244" s="149"/>
      <c r="F244" s="149"/>
      <c r="G244" s="149" t="s">
        <v>62</v>
      </c>
      <c r="H244" s="149"/>
      <c r="I244" s="149" t="s">
        <v>62</v>
      </c>
      <c r="J244" s="149"/>
      <c r="K244" s="149"/>
      <c r="L244" s="149" t="s">
        <v>62</v>
      </c>
      <c r="M244" s="149"/>
      <c r="N244" s="149"/>
      <c r="O244" s="157" t="s">
        <v>62</v>
      </c>
      <c r="P244" s="157" t="s">
        <v>62</v>
      </c>
      <c r="Q244" s="157" t="s">
        <v>62</v>
      </c>
      <c r="R244" s="157" t="s">
        <v>62</v>
      </c>
    </row>
    <row r="245" spans="1:18" s="85" customFormat="1" ht="21" customHeight="1" x14ac:dyDescent="0.2">
      <c r="A245" s="333"/>
      <c r="B245" s="148" t="s">
        <v>72</v>
      </c>
      <c r="C245" s="149"/>
      <c r="D245" s="149" t="s">
        <v>62</v>
      </c>
      <c r="E245" s="149"/>
      <c r="F245" s="149"/>
      <c r="G245" s="149">
        <f>G243</f>
        <v>1</v>
      </c>
      <c r="H245" s="149">
        <f t="shared" ref="H245:K245" si="119">H243</f>
        <v>1</v>
      </c>
      <c r="I245" s="149">
        <f t="shared" si="119"/>
        <v>0</v>
      </c>
      <c r="J245" s="149">
        <f t="shared" si="119"/>
        <v>0</v>
      </c>
      <c r="K245" s="149">
        <f t="shared" si="119"/>
        <v>1</v>
      </c>
      <c r="L245" s="149" t="s">
        <v>62</v>
      </c>
      <c r="M245" s="150">
        <v>46022</v>
      </c>
      <c r="N245" s="150">
        <v>46022</v>
      </c>
      <c r="O245" s="156"/>
      <c r="P245" s="157" t="s">
        <v>62</v>
      </c>
      <c r="Q245" s="156"/>
      <c r="R245" s="156"/>
    </row>
    <row r="246" spans="1:18" s="56" customFormat="1" ht="74.45" customHeight="1" x14ac:dyDescent="0.25">
      <c r="A246" s="331" t="s">
        <v>242</v>
      </c>
      <c r="B246" s="137" t="s">
        <v>327</v>
      </c>
      <c r="C246" s="142" t="s">
        <v>191</v>
      </c>
      <c r="D246" s="141" t="s">
        <v>333</v>
      </c>
      <c r="E246" s="143" t="s">
        <v>75</v>
      </c>
      <c r="F246" s="143">
        <v>792</v>
      </c>
      <c r="G246" s="142">
        <v>1</v>
      </c>
      <c r="H246" s="142">
        <f>G246</f>
        <v>1</v>
      </c>
      <c r="I246" s="142">
        <v>0</v>
      </c>
      <c r="J246" s="142">
        <v>0</v>
      </c>
      <c r="K246" s="142">
        <f>G246</f>
        <v>1</v>
      </c>
      <c r="L246" s="142"/>
      <c r="M246" s="149" t="s">
        <v>62</v>
      </c>
      <c r="N246" s="149" t="s">
        <v>62</v>
      </c>
      <c r="O246" s="156">
        <v>32391.41</v>
      </c>
      <c r="P246" s="156"/>
      <c r="Q246" s="156">
        <v>0</v>
      </c>
      <c r="R246" s="156">
        <v>0</v>
      </c>
    </row>
    <row r="247" spans="1:18" s="85" customFormat="1" ht="15.75" x14ac:dyDescent="0.2">
      <c r="A247" s="332"/>
      <c r="B247" s="146" t="s">
        <v>70</v>
      </c>
      <c r="C247" s="149"/>
      <c r="D247" s="149" t="s">
        <v>62</v>
      </c>
      <c r="E247" s="149"/>
      <c r="F247" s="149"/>
      <c r="G247" s="149">
        <f>G246</f>
        <v>1</v>
      </c>
      <c r="H247" s="149">
        <f t="shared" ref="H247:K247" si="120">H246</f>
        <v>1</v>
      </c>
      <c r="I247" s="149">
        <f t="shared" si="120"/>
        <v>0</v>
      </c>
      <c r="J247" s="149">
        <f t="shared" si="120"/>
        <v>0</v>
      </c>
      <c r="K247" s="149">
        <f t="shared" si="120"/>
        <v>1</v>
      </c>
      <c r="L247" s="149" t="s">
        <v>62</v>
      </c>
      <c r="M247" s="150">
        <v>46022</v>
      </c>
      <c r="N247" s="150">
        <v>46022</v>
      </c>
      <c r="O247" s="156"/>
      <c r="P247" s="157" t="s">
        <v>62</v>
      </c>
      <c r="Q247" s="156"/>
      <c r="R247" s="156"/>
    </row>
    <row r="248" spans="1:18" s="85" customFormat="1" ht="14.25" x14ac:dyDescent="0.2">
      <c r="A248" s="332"/>
      <c r="B248" s="147" t="s">
        <v>76</v>
      </c>
      <c r="C248" s="149"/>
      <c r="D248" s="149"/>
      <c r="E248" s="149"/>
      <c r="F248" s="149"/>
      <c r="G248" s="149" t="s">
        <v>62</v>
      </c>
      <c r="H248" s="149"/>
      <c r="I248" s="149" t="s">
        <v>62</v>
      </c>
      <c r="J248" s="149"/>
      <c r="K248" s="149"/>
      <c r="L248" s="149" t="s">
        <v>62</v>
      </c>
      <c r="M248" s="149"/>
      <c r="N248" s="149"/>
      <c r="O248" s="157" t="s">
        <v>62</v>
      </c>
      <c r="P248" s="157" t="s">
        <v>62</v>
      </c>
      <c r="Q248" s="157" t="s">
        <v>62</v>
      </c>
      <c r="R248" s="157" t="s">
        <v>62</v>
      </c>
    </row>
    <row r="249" spans="1:18" s="85" customFormat="1" ht="65.45" customHeight="1" x14ac:dyDescent="0.2">
      <c r="A249" s="332"/>
      <c r="B249" s="148" t="s">
        <v>192</v>
      </c>
      <c r="C249" s="149"/>
      <c r="D249" s="149" t="s">
        <v>62</v>
      </c>
      <c r="E249" s="149"/>
      <c r="F249" s="149"/>
      <c r="G249" s="149">
        <f>G246</f>
        <v>1</v>
      </c>
      <c r="H249" s="149">
        <f t="shared" ref="H249:J249" si="121">H246</f>
        <v>1</v>
      </c>
      <c r="I249" s="149">
        <f t="shared" si="121"/>
        <v>0</v>
      </c>
      <c r="J249" s="149">
        <f t="shared" si="121"/>
        <v>0</v>
      </c>
      <c r="K249" s="149">
        <f>K246</f>
        <v>1</v>
      </c>
      <c r="L249" s="149" t="s">
        <v>62</v>
      </c>
      <c r="M249" s="150">
        <v>46022</v>
      </c>
      <c r="N249" s="150">
        <v>46022</v>
      </c>
      <c r="O249" s="156"/>
      <c r="P249" s="157" t="s">
        <v>62</v>
      </c>
      <c r="Q249" s="156"/>
      <c r="R249" s="156"/>
    </row>
    <row r="250" spans="1:18" s="85" customFormat="1" ht="15" customHeight="1" x14ac:dyDescent="0.2">
      <c r="A250" s="332"/>
      <c r="B250" s="147" t="s">
        <v>193</v>
      </c>
      <c r="C250" s="149"/>
      <c r="D250" s="149"/>
      <c r="E250" s="149"/>
      <c r="F250" s="149"/>
      <c r="G250" s="149" t="s">
        <v>62</v>
      </c>
      <c r="H250" s="149"/>
      <c r="I250" s="149" t="s">
        <v>62</v>
      </c>
      <c r="J250" s="149"/>
      <c r="K250" s="149"/>
      <c r="L250" s="149" t="s">
        <v>62</v>
      </c>
      <c r="M250" s="149"/>
      <c r="N250" s="149"/>
      <c r="O250" s="157" t="s">
        <v>62</v>
      </c>
      <c r="P250" s="157" t="s">
        <v>62</v>
      </c>
      <c r="Q250" s="157" t="s">
        <v>62</v>
      </c>
      <c r="R250" s="157" t="s">
        <v>62</v>
      </c>
    </row>
    <row r="251" spans="1:18" s="85" customFormat="1" ht="38.65" customHeight="1" x14ac:dyDescent="0.2">
      <c r="A251" s="332"/>
      <c r="B251" s="148" t="s">
        <v>330</v>
      </c>
      <c r="C251" s="149"/>
      <c r="D251" s="149" t="s">
        <v>62</v>
      </c>
      <c r="E251" s="149"/>
      <c r="F251" s="149"/>
      <c r="G251" s="149">
        <f>G247</f>
        <v>1</v>
      </c>
      <c r="H251" s="149">
        <f t="shared" ref="H251:K251" si="122">H247</f>
        <v>1</v>
      </c>
      <c r="I251" s="149">
        <f t="shared" si="122"/>
        <v>0</v>
      </c>
      <c r="J251" s="149">
        <f t="shared" si="122"/>
        <v>0</v>
      </c>
      <c r="K251" s="149">
        <f t="shared" si="122"/>
        <v>1</v>
      </c>
      <c r="L251" s="149" t="s">
        <v>62</v>
      </c>
      <c r="M251" s="150">
        <v>46022</v>
      </c>
      <c r="N251" s="150">
        <v>46022</v>
      </c>
      <c r="O251" s="156"/>
      <c r="P251" s="157" t="s">
        <v>62</v>
      </c>
      <c r="Q251" s="156"/>
      <c r="R251" s="156"/>
    </row>
    <row r="252" spans="1:18" s="85" customFormat="1" ht="21" customHeight="1" x14ac:dyDescent="0.2">
      <c r="A252" s="332"/>
      <c r="B252" s="147" t="s">
        <v>71</v>
      </c>
      <c r="C252" s="149"/>
      <c r="D252" s="149"/>
      <c r="E252" s="149"/>
      <c r="F252" s="149"/>
      <c r="G252" s="149" t="s">
        <v>62</v>
      </c>
      <c r="H252" s="149"/>
      <c r="I252" s="149" t="s">
        <v>62</v>
      </c>
      <c r="J252" s="149"/>
      <c r="K252" s="149"/>
      <c r="L252" s="149" t="s">
        <v>62</v>
      </c>
      <c r="M252" s="149"/>
      <c r="N252" s="149"/>
      <c r="O252" s="157" t="s">
        <v>62</v>
      </c>
      <c r="P252" s="157" t="s">
        <v>62</v>
      </c>
      <c r="Q252" s="157" t="s">
        <v>62</v>
      </c>
      <c r="R252" s="157" t="s">
        <v>62</v>
      </c>
    </row>
    <row r="253" spans="1:18" s="85" customFormat="1" ht="21" customHeight="1" x14ac:dyDescent="0.2">
      <c r="A253" s="333"/>
      <c r="B253" s="148" t="s">
        <v>72</v>
      </c>
      <c r="C253" s="149"/>
      <c r="D253" s="149" t="s">
        <v>62</v>
      </c>
      <c r="E253" s="149"/>
      <c r="F253" s="149"/>
      <c r="G253" s="149">
        <f>G251</f>
        <v>1</v>
      </c>
      <c r="H253" s="149">
        <f t="shared" ref="H253:K253" si="123">H251</f>
        <v>1</v>
      </c>
      <c r="I253" s="149">
        <f t="shared" si="123"/>
        <v>0</v>
      </c>
      <c r="J253" s="149">
        <f t="shared" si="123"/>
        <v>0</v>
      </c>
      <c r="K253" s="149">
        <f t="shared" si="123"/>
        <v>1</v>
      </c>
      <c r="L253" s="149" t="s">
        <v>62</v>
      </c>
      <c r="M253" s="150">
        <v>46022</v>
      </c>
      <c r="N253" s="150">
        <v>46022</v>
      </c>
      <c r="O253" s="156"/>
      <c r="P253" s="157" t="s">
        <v>62</v>
      </c>
      <c r="Q253" s="156"/>
      <c r="R253" s="156"/>
    </row>
    <row r="254" spans="1:18" s="56" customFormat="1" ht="74.45" hidden="1" customHeight="1" x14ac:dyDescent="0.25">
      <c r="A254" s="331" t="s">
        <v>243</v>
      </c>
      <c r="B254" s="137" t="s">
        <v>327</v>
      </c>
      <c r="C254" s="142" t="s">
        <v>191</v>
      </c>
      <c r="D254" s="141" t="s">
        <v>333</v>
      </c>
      <c r="E254" s="143" t="s">
        <v>75</v>
      </c>
      <c r="F254" s="143">
        <v>792</v>
      </c>
      <c r="G254" s="142">
        <v>0</v>
      </c>
      <c r="H254" s="142">
        <f>G254</f>
        <v>0</v>
      </c>
      <c r="I254" s="142">
        <v>0</v>
      </c>
      <c r="J254" s="142">
        <v>0</v>
      </c>
      <c r="K254" s="142">
        <f>G254</f>
        <v>0</v>
      </c>
      <c r="L254" s="142"/>
      <c r="M254" s="149" t="s">
        <v>62</v>
      </c>
      <c r="N254" s="149" t="s">
        <v>62</v>
      </c>
      <c r="O254" s="156">
        <v>0</v>
      </c>
      <c r="P254" s="156"/>
      <c r="Q254" s="156">
        <v>0</v>
      </c>
      <c r="R254" s="156">
        <v>0</v>
      </c>
    </row>
    <row r="255" spans="1:18" s="85" customFormat="1" ht="15.75" hidden="1" x14ac:dyDescent="0.2">
      <c r="A255" s="332"/>
      <c r="B255" s="146" t="s">
        <v>70</v>
      </c>
      <c r="C255" s="149"/>
      <c r="D255" s="149" t="s">
        <v>62</v>
      </c>
      <c r="E255" s="149"/>
      <c r="F255" s="149"/>
      <c r="G255" s="149">
        <f>G254</f>
        <v>0</v>
      </c>
      <c r="H255" s="149">
        <f t="shared" ref="H255:K255" si="124">H254</f>
        <v>0</v>
      </c>
      <c r="I255" s="149">
        <f t="shared" si="124"/>
        <v>0</v>
      </c>
      <c r="J255" s="149">
        <f t="shared" si="124"/>
        <v>0</v>
      </c>
      <c r="K255" s="149">
        <f t="shared" si="124"/>
        <v>0</v>
      </c>
      <c r="L255" s="149" t="s">
        <v>62</v>
      </c>
      <c r="M255" s="150">
        <v>46022</v>
      </c>
      <c r="N255" s="150">
        <v>46022</v>
      </c>
      <c r="O255" s="156"/>
      <c r="P255" s="157" t="s">
        <v>62</v>
      </c>
      <c r="Q255" s="156"/>
      <c r="R255" s="156"/>
    </row>
    <row r="256" spans="1:18" s="85" customFormat="1" ht="14.25" hidden="1" x14ac:dyDescent="0.2">
      <c r="A256" s="332"/>
      <c r="B256" s="147" t="s">
        <v>76</v>
      </c>
      <c r="C256" s="149"/>
      <c r="D256" s="149"/>
      <c r="E256" s="149"/>
      <c r="F256" s="149"/>
      <c r="G256" s="149" t="s">
        <v>62</v>
      </c>
      <c r="H256" s="149"/>
      <c r="I256" s="149" t="s">
        <v>62</v>
      </c>
      <c r="J256" s="149"/>
      <c r="K256" s="149"/>
      <c r="L256" s="149" t="s">
        <v>62</v>
      </c>
      <c r="M256" s="149"/>
      <c r="N256" s="149"/>
      <c r="O256" s="157" t="s">
        <v>62</v>
      </c>
      <c r="P256" s="157" t="s">
        <v>62</v>
      </c>
      <c r="Q256" s="157" t="s">
        <v>62</v>
      </c>
      <c r="R256" s="157" t="s">
        <v>62</v>
      </c>
    </row>
    <row r="257" spans="1:18" s="85" customFormat="1" ht="65.45" hidden="1" customHeight="1" x14ac:dyDescent="0.2">
      <c r="A257" s="332"/>
      <c r="B257" s="148" t="s">
        <v>192</v>
      </c>
      <c r="C257" s="149"/>
      <c r="D257" s="149" t="s">
        <v>62</v>
      </c>
      <c r="E257" s="149"/>
      <c r="F257" s="149"/>
      <c r="G257" s="149">
        <f>G254</f>
        <v>0</v>
      </c>
      <c r="H257" s="149">
        <f t="shared" ref="H257:J257" si="125">H254</f>
        <v>0</v>
      </c>
      <c r="I257" s="149">
        <f t="shared" si="125"/>
        <v>0</v>
      </c>
      <c r="J257" s="149">
        <f t="shared" si="125"/>
        <v>0</v>
      </c>
      <c r="K257" s="149">
        <f>K254</f>
        <v>0</v>
      </c>
      <c r="L257" s="149" t="s">
        <v>62</v>
      </c>
      <c r="M257" s="150">
        <v>46022</v>
      </c>
      <c r="N257" s="150">
        <v>46022</v>
      </c>
      <c r="O257" s="156"/>
      <c r="P257" s="157" t="s">
        <v>62</v>
      </c>
      <c r="Q257" s="156"/>
      <c r="R257" s="156"/>
    </row>
    <row r="258" spans="1:18" s="85" customFormat="1" ht="15" hidden="1" customHeight="1" x14ac:dyDescent="0.2">
      <c r="A258" s="332"/>
      <c r="B258" s="147" t="s">
        <v>193</v>
      </c>
      <c r="C258" s="149"/>
      <c r="D258" s="149"/>
      <c r="E258" s="149"/>
      <c r="F258" s="149"/>
      <c r="G258" s="149" t="s">
        <v>62</v>
      </c>
      <c r="H258" s="149"/>
      <c r="I258" s="149" t="s">
        <v>62</v>
      </c>
      <c r="J258" s="149"/>
      <c r="K258" s="149"/>
      <c r="L258" s="149" t="s">
        <v>62</v>
      </c>
      <c r="M258" s="149"/>
      <c r="N258" s="149"/>
      <c r="O258" s="157" t="s">
        <v>62</v>
      </c>
      <c r="P258" s="157" t="s">
        <v>62</v>
      </c>
      <c r="Q258" s="157" t="s">
        <v>62</v>
      </c>
      <c r="R258" s="157" t="s">
        <v>62</v>
      </c>
    </row>
    <row r="259" spans="1:18" s="85" customFormat="1" ht="38.65" hidden="1" customHeight="1" x14ac:dyDescent="0.2">
      <c r="A259" s="332"/>
      <c r="B259" s="148" t="s">
        <v>330</v>
      </c>
      <c r="C259" s="149"/>
      <c r="D259" s="149" t="s">
        <v>62</v>
      </c>
      <c r="E259" s="149"/>
      <c r="F259" s="149"/>
      <c r="G259" s="149">
        <f>G255</f>
        <v>0</v>
      </c>
      <c r="H259" s="149">
        <f t="shared" ref="H259:K259" si="126">H255</f>
        <v>0</v>
      </c>
      <c r="I259" s="149">
        <f t="shared" si="126"/>
        <v>0</v>
      </c>
      <c r="J259" s="149">
        <f t="shared" si="126"/>
        <v>0</v>
      </c>
      <c r="K259" s="149">
        <f t="shared" si="126"/>
        <v>0</v>
      </c>
      <c r="L259" s="149" t="s">
        <v>62</v>
      </c>
      <c r="M259" s="150">
        <v>46022</v>
      </c>
      <c r="N259" s="150">
        <v>46022</v>
      </c>
      <c r="O259" s="156"/>
      <c r="P259" s="157" t="s">
        <v>62</v>
      </c>
      <c r="Q259" s="156"/>
      <c r="R259" s="156"/>
    </row>
    <row r="260" spans="1:18" s="85" customFormat="1" ht="21" hidden="1" customHeight="1" x14ac:dyDescent="0.2">
      <c r="A260" s="332"/>
      <c r="B260" s="147" t="s">
        <v>71</v>
      </c>
      <c r="C260" s="149"/>
      <c r="D260" s="149"/>
      <c r="E260" s="149"/>
      <c r="F260" s="149"/>
      <c r="G260" s="149" t="s">
        <v>62</v>
      </c>
      <c r="H260" s="149"/>
      <c r="I260" s="149" t="s">
        <v>62</v>
      </c>
      <c r="J260" s="149"/>
      <c r="K260" s="149"/>
      <c r="L260" s="149" t="s">
        <v>62</v>
      </c>
      <c r="M260" s="149"/>
      <c r="N260" s="149"/>
      <c r="O260" s="157" t="s">
        <v>62</v>
      </c>
      <c r="P260" s="157" t="s">
        <v>62</v>
      </c>
      <c r="Q260" s="157" t="s">
        <v>62</v>
      </c>
      <c r="R260" s="157" t="s">
        <v>62</v>
      </c>
    </row>
    <row r="261" spans="1:18" s="85" customFormat="1" ht="21" hidden="1" customHeight="1" x14ac:dyDescent="0.2">
      <c r="A261" s="333"/>
      <c r="B261" s="148" t="s">
        <v>72</v>
      </c>
      <c r="C261" s="149"/>
      <c r="D261" s="149" t="s">
        <v>62</v>
      </c>
      <c r="E261" s="149"/>
      <c r="F261" s="149"/>
      <c r="G261" s="149">
        <f>G259</f>
        <v>0</v>
      </c>
      <c r="H261" s="149">
        <f t="shared" ref="H261:K261" si="127">H259</f>
        <v>0</v>
      </c>
      <c r="I261" s="149">
        <f t="shared" si="127"/>
        <v>0</v>
      </c>
      <c r="J261" s="149">
        <f t="shared" si="127"/>
        <v>0</v>
      </c>
      <c r="K261" s="149">
        <f t="shared" si="127"/>
        <v>0</v>
      </c>
      <c r="L261" s="149" t="s">
        <v>62</v>
      </c>
      <c r="M261" s="150">
        <v>46022</v>
      </c>
      <c r="N261" s="150">
        <v>46022</v>
      </c>
      <c r="O261" s="156"/>
      <c r="P261" s="157" t="s">
        <v>62</v>
      </c>
      <c r="Q261" s="156"/>
      <c r="R261" s="156"/>
    </row>
    <row r="262" spans="1:18" s="56" customFormat="1" ht="74.45" hidden="1" customHeight="1" x14ac:dyDescent="0.25">
      <c r="A262" s="331" t="s">
        <v>244</v>
      </c>
      <c r="B262" s="137" t="s">
        <v>327</v>
      </c>
      <c r="C262" s="142" t="s">
        <v>191</v>
      </c>
      <c r="D262" s="141" t="s">
        <v>333</v>
      </c>
      <c r="E262" s="143" t="s">
        <v>75</v>
      </c>
      <c r="F262" s="143">
        <v>792</v>
      </c>
      <c r="G262" s="142">
        <v>0</v>
      </c>
      <c r="H262" s="142">
        <f>G262</f>
        <v>0</v>
      </c>
      <c r="I262" s="142">
        <v>0</v>
      </c>
      <c r="J262" s="142">
        <v>0</v>
      </c>
      <c r="K262" s="142">
        <f>G262</f>
        <v>0</v>
      </c>
      <c r="L262" s="142"/>
      <c r="M262" s="149" t="s">
        <v>62</v>
      </c>
      <c r="N262" s="149" t="s">
        <v>62</v>
      </c>
      <c r="O262" s="156">
        <v>0</v>
      </c>
      <c r="P262" s="156"/>
      <c r="Q262" s="156">
        <v>0</v>
      </c>
      <c r="R262" s="156">
        <v>0</v>
      </c>
    </row>
    <row r="263" spans="1:18" s="85" customFormat="1" ht="15.75" hidden="1" x14ac:dyDescent="0.2">
      <c r="A263" s="332"/>
      <c r="B263" s="146" t="s">
        <v>70</v>
      </c>
      <c r="C263" s="149"/>
      <c r="D263" s="149" t="s">
        <v>62</v>
      </c>
      <c r="E263" s="149"/>
      <c r="F263" s="149"/>
      <c r="G263" s="149">
        <f>G262</f>
        <v>0</v>
      </c>
      <c r="H263" s="149">
        <f t="shared" ref="H263:K263" si="128">H262</f>
        <v>0</v>
      </c>
      <c r="I263" s="149">
        <f t="shared" si="128"/>
        <v>0</v>
      </c>
      <c r="J263" s="149">
        <f t="shared" si="128"/>
        <v>0</v>
      </c>
      <c r="K263" s="149">
        <f t="shared" si="128"/>
        <v>0</v>
      </c>
      <c r="L263" s="149" t="s">
        <v>62</v>
      </c>
      <c r="M263" s="150">
        <v>46022</v>
      </c>
      <c r="N263" s="150">
        <v>46022</v>
      </c>
      <c r="O263" s="156"/>
      <c r="P263" s="157" t="s">
        <v>62</v>
      </c>
      <c r="Q263" s="156"/>
      <c r="R263" s="156"/>
    </row>
    <row r="264" spans="1:18" s="85" customFormat="1" ht="14.25" hidden="1" x14ac:dyDescent="0.2">
      <c r="A264" s="332"/>
      <c r="B264" s="147" t="s">
        <v>76</v>
      </c>
      <c r="C264" s="149"/>
      <c r="D264" s="149"/>
      <c r="E264" s="149"/>
      <c r="F264" s="149"/>
      <c r="G264" s="149" t="s">
        <v>62</v>
      </c>
      <c r="H264" s="149"/>
      <c r="I264" s="149" t="s">
        <v>62</v>
      </c>
      <c r="J264" s="149"/>
      <c r="K264" s="149"/>
      <c r="L264" s="149" t="s">
        <v>62</v>
      </c>
      <c r="M264" s="149"/>
      <c r="N264" s="149"/>
      <c r="O264" s="157" t="s">
        <v>62</v>
      </c>
      <c r="P264" s="157" t="s">
        <v>62</v>
      </c>
      <c r="Q264" s="157" t="s">
        <v>62</v>
      </c>
      <c r="R264" s="157" t="s">
        <v>62</v>
      </c>
    </row>
    <row r="265" spans="1:18" s="85" customFormat="1" ht="65.45" hidden="1" customHeight="1" x14ac:dyDescent="0.2">
      <c r="A265" s="332"/>
      <c r="B265" s="148" t="s">
        <v>192</v>
      </c>
      <c r="C265" s="149"/>
      <c r="D265" s="149" t="s">
        <v>62</v>
      </c>
      <c r="E265" s="149"/>
      <c r="F265" s="149"/>
      <c r="G265" s="149">
        <f>G262</f>
        <v>0</v>
      </c>
      <c r="H265" s="149">
        <f t="shared" ref="H265:J265" si="129">H262</f>
        <v>0</v>
      </c>
      <c r="I265" s="149">
        <f t="shared" si="129"/>
        <v>0</v>
      </c>
      <c r="J265" s="149">
        <f t="shared" si="129"/>
        <v>0</v>
      </c>
      <c r="K265" s="149">
        <f>K262</f>
        <v>0</v>
      </c>
      <c r="L265" s="149" t="s">
        <v>62</v>
      </c>
      <c r="M265" s="150">
        <v>46022</v>
      </c>
      <c r="N265" s="150">
        <v>46022</v>
      </c>
      <c r="O265" s="156"/>
      <c r="P265" s="157" t="s">
        <v>62</v>
      </c>
      <c r="Q265" s="156"/>
      <c r="R265" s="156"/>
    </row>
    <row r="266" spans="1:18" s="85" customFormat="1" ht="15" hidden="1" customHeight="1" x14ac:dyDescent="0.2">
      <c r="A266" s="332"/>
      <c r="B266" s="147" t="s">
        <v>193</v>
      </c>
      <c r="C266" s="149"/>
      <c r="D266" s="149"/>
      <c r="E266" s="149"/>
      <c r="F266" s="149"/>
      <c r="G266" s="149" t="s">
        <v>62</v>
      </c>
      <c r="H266" s="149"/>
      <c r="I266" s="149" t="s">
        <v>62</v>
      </c>
      <c r="J266" s="149"/>
      <c r="K266" s="149"/>
      <c r="L266" s="149" t="s">
        <v>62</v>
      </c>
      <c r="M266" s="149"/>
      <c r="N266" s="149"/>
      <c r="O266" s="157" t="s">
        <v>62</v>
      </c>
      <c r="P266" s="157" t="s">
        <v>62</v>
      </c>
      <c r="Q266" s="157" t="s">
        <v>62</v>
      </c>
      <c r="R266" s="157" t="s">
        <v>62</v>
      </c>
    </row>
    <row r="267" spans="1:18" s="85" customFormat="1" ht="38.65" hidden="1" customHeight="1" x14ac:dyDescent="0.2">
      <c r="A267" s="332"/>
      <c r="B267" s="148" t="s">
        <v>330</v>
      </c>
      <c r="C267" s="149"/>
      <c r="D267" s="149" t="s">
        <v>62</v>
      </c>
      <c r="E267" s="149"/>
      <c r="F267" s="149"/>
      <c r="G267" s="149">
        <f>G263</f>
        <v>0</v>
      </c>
      <c r="H267" s="149">
        <f t="shared" ref="H267:K267" si="130">H263</f>
        <v>0</v>
      </c>
      <c r="I267" s="149">
        <f t="shared" si="130"/>
        <v>0</v>
      </c>
      <c r="J267" s="149">
        <f t="shared" si="130"/>
        <v>0</v>
      </c>
      <c r="K267" s="149">
        <f t="shared" si="130"/>
        <v>0</v>
      </c>
      <c r="L267" s="149" t="s">
        <v>62</v>
      </c>
      <c r="M267" s="150">
        <v>46022</v>
      </c>
      <c r="N267" s="150">
        <v>46022</v>
      </c>
      <c r="O267" s="156"/>
      <c r="P267" s="157" t="s">
        <v>62</v>
      </c>
      <c r="Q267" s="156"/>
      <c r="R267" s="156"/>
    </row>
    <row r="268" spans="1:18" s="85" customFormat="1" ht="21" hidden="1" customHeight="1" x14ac:dyDescent="0.2">
      <c r="A268" s="332"/>
      <c r="B268" s="147" t="s">
        <v>71</v>
      </c>
      <c r="C268" s="149"/>
      <c r="D268" s="149"/>
      <c r="E268" s="149"/>
      <c r="F268" s="149"/>
      <c r="G268" s="149" t="s">
        <v>62</v>
      </c>
      <c r="H268" s="149"/>
      <c r="I268" s="149" t="s">
        <v>62</v>
      </c>
      <c r="J268" s="149"/>
      <c r="K268" s="149"/>
      <c r="L268" s="149" t="s">
        <v>62</v>
      </c>
      <c r="M268" s="149"/>
      <c r="N268" s="149"/>
      <c r="O268" s="157" t="s">
        <v>62</v>
      </c>
      <c r="P268" s="157" t="s">
        <v>62</v>
      </c>
      <c r="Q268" s="157" t="s">
        <v>62</v>
      </c>
      <c r="R268" s="157" t="s">
        <v>62</v>
      </c>
    </row>
    <row r="269" spans="1:18" s="85" customFormat="1" ht="21" hidden="1" customHeight="1" x14ac:dyDescent="0.2">
      <c r="A269" s="333"/>
      <c r="B269" s="148" t="s">
        <v>72</v>
      </c>
      <c r="C269" s="149"/>
      <c r="D269" s="149" t="s">
        <v>62</v>
      </c>
      <c r="E269" s="149"/>
      <c r="F269" s="149"/>
      <c r="G269" s="149">
        <f>G267</f>
        <v>0</v>
      </c>
      <c r="H269" s="149">
        <f t="shared" ref="H269:K269" si="131">H267</f>
        <v>0</v>
      </c>
      <c r="I269" s="149">
        <f t="shared" si="131"/>
        <v>0</v>
      </c>
      <c r="J269" s="149">
        <f t="shared" si="131"/>
        <v>0</v>
      </c>
      <c r="K269" s="149">
        <f t="shared" si="131"/>
        <v>0</v>
      </c>
      <c r="L269" s="149" t="s">
        <v>62</v>
      </c>
      <c r="M269" s="150">
        <v>46022</v>
      </c>
      <c r="N269" s="150">
        <v>46022</v>
      </c>
      <c r="O269" s="156"/>
      <c r="P269" s="157" t="s">
        <v>62</v>
      </c>
      <c r="Q269" s="156"/>
      <c r="R269" s="156"/>
    </row>
    <row r="270" spans="1:18" s="56" customFormat="1" ht="74.45" hidden="1" customHeight="1" x14ac:dyDescent="0.25">
      <c r="A270" s="331" t="s">
        <v>245</v>
      </c>
      <c r="B270" s="137" t="s">
        <v>327</v>
      </c>
      <c r="C270" s="142" t="s">
        <v>191</v>
      </c>
      <c r="D270" s="141" t="s">
        <v>333</v>
      </c>
      <c r="E270" s="143" t="s">
        <v>75</v>
      </c>
      <c r="F270" s="143">
        <v>792</v>
      </c>
      <c r="G270" s="142">
        <v>0</v>
      </c>
      <c r="H270" s="142">
        <f>G270</f>
        <v>0</v>
      </c>
      <c r="I270" s="142">
        <v>0</v>
      </c>
      <c r="J270" s="142">
        <v>0</v>
      </c>
      <c r="K270" s="142">
        <f>G270</f>
        <v>0</v>
      </c>
      <c r="L270" s="142"/>
      <c r="M270" s="149" t="s">
        <v>62</v>
      </c>
      <c r="N270" s="149" t="s">
        <v>62</v>
      </c>
      <c r="O270" s="156">
        <v>0</v>
      </c>
      <c r="P270" s="156"/>
      <c r="Q270" s="156">
        <v>0</v>
      </c>
      <c r="R270" s="156">
        <v>0</v>
      </c>
    </row>
    <row r="271" spans="1:18" s="85" customFormat="1" ht="15.75" hidden="1" x14ac:dyDescent="0.2">
      <c r="A271" s="332"/>
      <c r="B271" s="146" t="s">
        <v>70</v>
      </c>
      <c r="C271" s="149"/>
      <c r="D271" s="149" t="s">
        <v>62</v>
      </c>
      <c r="E271" s="149"/>
      <c r="F271" s="149"/>
      <c r="G271" s="149">
        <f>G270</f>
        <v>0</v>
      </c>
      <c r="H271" s="149">
        <f t="shared" ref="H271:K271" si="132">H270</f>
        <v>0</v>
      </c>
      <c r="I271" s="149">
        <f t="shared" si="132"/>
        <v>0</v>
      </c>
      <c r="J271" s="149">
        <f t="shared" si="132"/>
        <v>0</v>
      </c>
      <c r="K271" s="149">
        <f t="shared" si="132"/>
        <v>0</v>
      </c>
      <c r="L271" s="149" t="s">
        <v>62</v>
      </c>
      <c r="M271" s="150">
        <v>46022</v>
      </c>
      <c r="N271" s="150">
        <v>46022</v>
      </c>
      <c r="O271" s="156"/>
      <c r="P271" s="157" t="s">
        <v>62</v>
      </c>
      <c r="Q271" s="156"/>
      <c r="R271" s="156"/>
    </row>
    <row r="272" spans="1:18" s="85" customFormat="1" ht="14.25" hidden="1" x14ac:dyDescent="0.2">
      <c r="A272" s="332"/>
      <c r="B272" s="147" t="s">
        <v>76</v>
      </c>
      <c r="C272" s="149"/>
      <c r="D272" s="149"/>
      <c r="E272" s="149"/>
      <c r="F272" s="149"/>
      <c r="G272" s="149" t="s">
        <v>62</v>
      </c>
      <c r="H272" s="149"/>
      <c r="I272" s="149" t="s">
        <v>62</v>
      </c>
      <c r="J272" s="149"/>
      <c r="K272" s="149"/>
      <c r="L272" s="149" t="s">
        <v>62</v>
      </c>
      <c r="M272" s="149"/>
      <c r="N272" s="149"/>
      <c r="O272" s="157" t="s">
        <v>62</v>
      </c>
      <c r="P272" s="157" t="s">
        <v>62</v>
      </c>
      <c r="Q272" s="157" t="s">
        <v>62</v>
      </c>
      <c r="R272" s="157" t="s">
        <v>62</v>
      </c>
    </row>
    <row r="273" spans="1:18" s="85" customFormat="1" ht="65.45" hidden="1" customHeight="1" x14ac:dyDescent="0.2">
      <c r="A273" s="332"/>
      <c r="B273" s="148" t="s">
        <v>192</v>
      </c>
      <c r="C273" s="149"/>
      <c r="D273" s="149" t="s">
        <v>62</v>
      </c>
      <c r="E273" s="149"/>
      <c r="F273" s="149"/>
      <c r="G273" s="149">
        <f>G270</f>
        <v>0</v>
      </c>
      <c r="H273" s="149">
        <f t="shared" ref="H273:J273" si="133">H270</f>
        <v>0</v>
      </c>
      <c r="I273" s="149">
        <f t="shared" si="133"/>
        <v>0</v>
      </c>
      <c r="J273" s="149">
        <f t="shared" si="133"/>
        <v>0</v>
      </c>
      <c r="K273" s="149">
        <f>K270</f>
        <v>0</v>
      </c>
      <c r="L273" s="149" t="s">
        <v>62</v>
      </c>
      <c r="M273" s="150">
        <v>46022</v>
      </c>
      <c r="N273" s="150">
        <v>46022</v>
      </c>
      <c r="O273" s="156"/>
      <c r="P273" s="157" t="s">
        <v>62</v>
      </c>
      <c r="Q273" s="156"/>
      <c r="R273" s="156"/>
    </row>
    <row r="274" spans="1:18" s="85" customFormat="1" ht="15" hidden="1" customHeight="1" x14ac:dyDescent="0.2">
      <c r="A274" s="332"/>
      <c r="B274" s="147" t="s">
        <v>193</v>
      </c>
      <c r="C274" s="149"/>
      <c r="D274" s="149"/>
      <c r="E274" s="149"/>
      <c r="F274" s="149"/>
      <c r="G274" s="149" t="s">
        <v>62</v>
      </c>
      <c r="H274" s="149"/>
      <c r="I274" s="149" t="s">
        <v>62</v>
      </c>
      <c r="J274" s="149"/>
      <c r="K274" s="149"/>
      <c r="L274" s="149" t="s">
        <v>62</v>
      </c>
      <c r="M274" s="149"/>
      <c r="N274" s="149"/>
      <c r="O274" s="157" t="s">
        <v>62</v>
      </c>
      <c r="P274" s="157" t="s">
        <v>62</v>
      </c>
      <c r="Q274" s="157" t="s">
        <v>62</v>
      </c>
      <c r="R274" s="157" t="s">
        <v>62</v>
      </c>
    </row>
    <row r="275" spans="1:18" s="85" customFormat="1" ht="38.65" hidden="1" customHeight="1" x14ac:dyDescent="0.2">
      <c r="A275" s="332"/>
      <c r="B275" s="148" t="s">
        <v>330</v>
      </c>
      <c r="C275" s="149"/>
      <c r="D275" s="149" t="s">
        <v>62</v>
      </c>
      <c r="E275" s="149"/>
      <c r="F275" s="149"/>
      <c r="G275" s="149">
        <f>G271</f>
        <v>0</v>
      </c>
      <c r="H275" s="149">
        <f t="shared" ref="H275:K275" si="134">H271</f>
        <v>0</v>
      </c>
      <c r="I275" s="149">
        <f t="shared" si="134"/>
        <v>0</v>
      </c>
      <c r="J275" s="149">
        <f t="shared" si="134"/>
        <v>0</v>
      </c>
      <c r="K275" s="149">
        <f t="shared" si="134"/>
        <v>0</v>
      </c>
      <c r="L275" s="149" t="s">
        <v>62</v>
      </c>
      <c r="M275" s="150">
        <v>46022</v>
      </c>
      <c r="N275" s="150">
        <v>46022</v>
      </c>
      <c r="O275" s="156"/>
      <c r="P275" s="157" t="s">
        <v>62</v>
      </c>
      <c r="Q275" s="156"/>
      <c r="R275" s="156"/>
    </row>
    <row r="276" spans="1:18" s="85" customFormat="1" ht="21" hidden="1" customHeight="1" x14ac:dyDescent="0.2">
      <c r="A276" s="332"/>
      <c r="B276" s="147" t="s">
        <v>71</v>
      </c>
      <c r="C276" s="149"/>
      <c r="D276" s="149"/>
      <c r="E276" s="149"/>
      <c r="F276" s="149"/>
      <c r="G276" s="149" t="s">
        <v>62</v>
      </c>
      <c r="H276" s="149"/>
      <c r="I276" s="149" t="s">
        <v>62</v>
      </c>
      <c r="J276" s="149"/>
      <c r="K276" s="149"/>
      <c r="L276" s="149" t="s">
        <v>62</v>
      </c>
      <c r="M276" s="149"/>
      <c r="N276" s="149"/>
      <c r="O276" s="157" t="s">
        <v>62</v>
      </c>
      <c r="P276" s="157" t="s">
        <v>62</v>
      </c>
      <c r="Q276" s="157" t="s">
        <v>62</v>
      </c>
      <c r="R276" s="157" t="s">
        <v>62</v>
      </c>
    </row>
    <row r="277" spans="1:18" s="85" customFormat="1" ht="21" hidden="1" customHeight="1" x14ac:dyDescent="0.2">
      <c r="A277" s="333"/>
      <c r="B277" s="148" t="s">
        <v>72</v>
      </c>
      <c r="C277" s="149"/>
      <c r="D277" s="149" t="s">
        <v>62</v>
      </c>
      <c r="E277" s="149"/>
      <c r="F277" s="149"/>
      <c r="G277" s="149">
        <f>G275</f>
        <v>0</v>
      </c>
      <c r="H277" s="149">
        <f t="shared" ref="H277:K277" si="135">H275</f>
        <v>0</v>
      </c>
      <c r="I277" s="149">
        <f t="shared" si="135"/>
        <v>0</v>
      </c>
      <c r="J277" s="149">
        <f t="shared" si="135"/>
        <v>0</v>
      </c>
      <c r="K277" s="149">
        <f t="shared" si="135"/>
        <v>0</v>
      </c>
      <c r="L277" s="149" t="s">
        <v>62</v>
      </c>
      <c r="M277" s="150">
        <v>46022</v>
      </c>
      <c r="N277" s="150">
        <v>46022</v>
      </c>
      <c r="O277" s="156"/>
      <c r="P277" s="157" t="s">
        <v>62</v>
      </c>
      <c r="Q277" s="156"/>
      <c r="R277" s="156"/>
    </row>
    <row r="278" spans="1:18" s="56" customFormat="1" ht="74.45" hidden="1" customHeight="1" x14ac:dyDescent="0.25">
      <c r="A278" s="331" t="s">
        <v>246</v>
      </c>
      <c r="B278" s="137" t="s">
        <v>327</v>
      </c>
      <c r="C278" s="142" t="s">
        <v>191</v>
      </c>
      <c r="D278" s="141" t="s">
        <v>333</v>
      </c>
      <c r="E278" s="143" t="s">
        <v>75</v>
      </c>
      <c r="F278" s="143">
        <v>792</v>
      </c>
      <c r="G278" s="142">
        <v>0</v>
      </c>
      <c r="H278" s="142">
        <f>G278</f>
        <v>0</v>
      </c>
      <c r="I278" s="142">
        <v>0</v>
      </c>
      <c r="J278" s="142">
        <v>0</v>
      </c>
      <c r="K278" s="142">
        <f>G278</f>
        <v>0</v>
      </c>
      <c r="L278" s="142"/>
      <c r="M278" s="149" t="s">
        <v>62</v>
      </c>
      <c r="N278" s="149" t="s">
        <v>62</v>
      </c>
      <c r="O278" s="156">
        <v>0</v>
      </c>
      <c r="P278" s="156"/>
      <c r="Q278" s="156">
        <v>0</v>
      </c>
      <c r="R278" s="156">
        <v>0</v>
      </c>
    </row>
    <row r="279" spans="1:18" s="85" customFormat="1" ht="15.75" hidden="1" x14ac:dyDescent="0.2">
      <c r="A279" s="332"/>
      <c r="B279" s="146" t="s">
        <v>70</v>
      </c>
      <c r="C279" s="149"/>
      <c r="D279" s="149" t="s">
        <v>62</v>
      </c>
      <c r="E279" s="149"/>
      <c r="F279" s="149"/>
      <c r="G279" s="149">
        <f>G278</f>
        <v>0</v>
      </c>
      <c r="H279" s="149">
        <f t="shared" ref="H279:K279" si="136">H278</f>
        <v>0</v>
      </c>
      <c r="I279" s="149">
        <f t="shared" si="136"/>
        <v>0</v>
      </c>
      <c r="J279" s="149">
        <f t="shared" si="136"/>
        <v>0</v>
      </c>
      <c r="K279" s="149">
        <f t="shared" si="136"/>
        <v>0</v>
      </c>
      <c r="L279" s="149" t="s">
        <v>62</v>
      </c>
      <c r="M279" s="150">
        <v>46022</v>
      </c>
      <c r="N279" s="150">
        <v>46022</v>
      </c>
      <c r="O279" s="156"/>
      <c r="P279" s="157" t="s">
        <v>62</v>
      </c>
      <c r="Q279" s="156"/>
      <c r="R279" s="156"/>
    </row>
    <row r="280" spans="1:18" s="85" customFormat="1" ht="14.25" hidden="1" x14ac:dyDescent="0.2">
      <c r="A280" s="332"/>
      <c r="B280" s="147" t="s">
        <v>76</v>
      </c>
      <c r="C280" s="149"/>
      <c r="D280" s="149"/>
      <c r="E280" s="149"/>
      <c r="F280" s="149"/>
      <c r="G280" s="149" t="s">
        <v>62</v>
      </c>
      <c r="H280" s="149"/>
      <c r="I280" s="149" t="s">
        <v>62</v>
      </c>
      <c r="J280" s="149"/>
      <c r="K280" s="149"/>
      <c r="L280" s="149" t="s">
        <v>62</v>
      </c>
      <c r="M280" s="149"/>
      <c r="N280" s="149"/>
      <c r="O280" s="157" t="s">
        <v>62</v>
      </c>
      <c r="P280" s="157" t="s">
        <v>62</v>
      </c>
      <c r="Q280" s="157" t="s">
        <v>62</v>
      </c>
      <c r="R280" s="157" t="s">
        <v>62</v>
      </c>
    </row>
    <row r="281" spans="1:18" s="85" customFormat="1" ht="65.45" hidden="1" customHeight="1" x14ac:dyDescent="0.2">
      <c r="A281" s="332"/>
      <c r="B281" s="148" t="s">
        <v>192</v>
      </c>
      <c r="C281" s="149"/>
      <c r="D281" s="149" t="s">
        <v>62</v>
      </c>
      <c r="E281" s="149"/>
      <c r="F281" s="149"/>
      <c r="G281" s="149">
        <f>G278</f>
        <v>0</v>
      </c>
      <c r="H281" s="149">
        <f t="shared" ref="H281:J281" si="137">H278</f>
        <v>0</v>
      </c>
      <c r="I281" s="149">
        <f t="shared" si="137"/>
        <v>0</v>
      </c>
      <c r="J281" s="149">
        <f t="shared" si="137"/>
        <v>0</v>
      </c>
      <c r="K281" s="149">
        <f>K278</f>
        <v>0</v>
      </c>
      <c r="L281" s="149" t="s">
        <v>62</v>
      </c>
      <c r="M281" s="150">
        <v>46022</v>
      </c>
      <c r="N281" s="150">
        <v>46022</v>
      </c>
      <c r="O281" s="156"/>
      <c r="P281" s="157" t="s">
        <v>62</v>
      </c>
      <c r="Q281" s="156"/>
      <c r="R281" s="156"/>
    </row>
    <row r="282" spans="1:18" s="85" customFormat="1" ht="15" hidden="1" customHeight="1" x14ac:dyDescent="0.2">
      <c r="A282" s="332"/>
      <c r="B282" s="147" t="s">
        <v>193</v>
      </c>
      <c r="C282" s="149"/>
      <c r="D282" s="149"/>
      <c r="E282" s="149"/>
      <c r="F282" s="149"/>
      <c r="G282" s="149" t="s">
        <v>62</v>
      </c>
      <c r="H282" s="149"/>
      <c r="I282" s="149" t="s">
        <v>62</v>
      </c>
      <c r="J282" s="149"/>
      <c r="K282" s="149"/>
      <c r="L282" s="149" t="s">
        <v>62</v>
      </c>
      <c r="M282" s="149"/>
      <c r="N282" s="149"/>
      <c r="O282" s="157" t="s">
        <v>62</v>
      </c>
      <c r="P282" s="157" t="s">
        <v>62</v>
      </c>
      <c r="Q282" s="157" t="s">
        <v>62</v>
      </c>
      <c r="R282" s="157" t="s">
        <v>62</v>
      </c>
    </row>
    <row r="283" spans="1:18" s="85" customFormat="1" ht="38.65" hidden="1" customHeight="1" x14ac:dyDescent="0.2">
      <c r="A283" s="332"/>
      <c r="B283" s="148" t="s">
        <v>330</v>
      </c>
      <c r="C283" s="149"/>
      <c r="D283" s="149" t="s">
        <v>62</v>
      </c>
      <c r="E283" s="149"/>
      <c r="F283" s="149"/>
      <c r="G283" s="149">
        <f>G279</f>
        <v>0</v>
      </c>
      <c r="H283" s="149">
        <f t="shared" ref="H283:K283" si="138">H279</f>
        <v>0</v>
      </c>
      <c r="I283" s="149">
        <f t="shared" si="138"/>
        <v>0</v>
      </c>
      <c r="J283" s="149">
        <f t="shared" si="138"/>
        <v>0</v>
      </c>
      <c r="K283" s="149">
        <f t="shared" si="138"/>
        <v>0</v>
      </c>
      <c r="L283" s="149" t="s">
        <v>62</v>
      </c>
      <c r="M283" s="150">
        <v>46022</v>
      </c>
      <c r="N283" s="150">
        <v>46022</v>
      </c>
      <c r="O283" s="156"/>
      <c r="P283" s="157" t="s">
        <v>62</v>
      </c>
      <c r="Q283" s="156"/>
      <c r="R283" s="156"/>
    </row>
    <row r="284" spans="1:18" s="85" customFormat="1" ht="21" hidden="1" customHeight="1" x14ac:dyDescent="0.2">
      <c r="A284" s="332"/>
      <c r="B284" s="147" t="s">
        <v>71</v>
      </c>
      <c r="C284" s="149"/>
      <c r="D284" s="149"/>
      <c r="E284" s="149"/>
      <c r="F284" s="149"/>
      <c r="G284" s="149" t="s">
        <v>62</v>
      </c>
      <c r="H284" s="149"/>
      <c r="I284" s="149" t="s">
        <v>62</v>
      </c>
      <c r="J284" s="149"/>
      <c r="K284" s="149"/>
      <c r="L284" s="149" t="s">
        <v>62</v>
      </c>
      <c r="M284" s="149"/>
      <c r="N284" s="149"/>
      <c r="O284" s="157" t="s">
        <v>62</v>
      </c>
      <c r="P284" s="157" t="s">
        <v>62</v>
      </c>
      <c r="Q284" s="157" t="s">
        <v>62</v>
      </c>
      <c r="R284" s="157" t="s">
        <v>62</v>
      </c>
    </row>
    <row r="285" spans="1:18" s="85" customFormat="1" ht="21" hidden="1" customHeight="1" x14ac:dyDescent="0.2">
      <c r="A285" s="333"/>
      <c r="B285" s="148" t="s">
        <v>72</v>
      </c>
      <c r="C285" s="149"/>
      <c r="D285" s="149" t="s">
        <v>62</v>
      </c>
      <c r="E285" s="149"/>
      <c r="F285" s="149"/>
      <c r="G285" s="149">
        <f>G283</f>
        <v>0</v>
      </c>
      <c r="H285" s="149">
        <f t="shared" ref="H285:K285" si="139">H283</f>
        <v>0</v>
      </c>
      <c r="I285" s="149">
        <f t="shared" si="139"/>
        <v>0</v>
      </c>
      <c r="J285" s="149">
        <f t="shared" si="139"/>
        <v>0</v>
      </c>
      <c r="K285" s="149">
        <f t="shared" si="139"/>
        <v>0</v>
      </c>
      <c r="L285" s="149" t="s">
        <v>62</v>
      </c>
      <c r="M285" s="150">
        <v>46022</v>
      </c>
      <c r="N285" s="150">
        <v>46022</v>
      </c>
      <c r="O285" s="156"/>
      <c r="P285" s="157" t="s">
        <v>62</v>
      </c>
      <c r="Q285" s="156"/>
      <c r="R285" s="156"/>
    </row>
    <row r="286" spans="1:18" s="56" customFormat="1" ht="74.45" hidden="1" customHeight="1" x14ac:dyDescent="0.25">
      <c r="A286" s="331" t="s">
        <v>247</v>
      </c>
      <c r="B286" s="137" t="s">
        <v>327</v>
      </c>
      <c r="C286" s="142" t="s">
        <v>191</v>
      </c>
      <c r="D286" s="141" t="s">
        <v>333</v>
      </c>
      <c r="E286" s="143" t="s">
        <v>75</v>
      </c>
      <c r="F286" s="143">
        <v>792</v>
      </c>
      <c r="G286" s="142">
        <v>0</v>
      </c>
      <c r="H286" s="142">
        <f>G286</f>
        <v>0</v>
      </c>
      <c r="I286" s="142">
        <v>0</v>
      </c>
      <c r="J286" s="142">
        <v>0</v>
      </c>
      <c r="K286" s="142">
        <f>G286</f>
        <v>0</v>
      </c>
      <c r="L286" s="142"/>
      <c r="M286" s="149" t="s">
        <v>62</v>
      </c>
      <c r="N286" s="149" t="s">
        <v>62</v>
      </c>
      <c r="O286" s="156">
        <v>0</v>
      </c>
      <c r="P286" s="156"/>
      <c r="Q286" s="156">
        <v>0</v>
      </c>
      <c r="R286" s="156">
        <v>0</v>
      </c>
    </row>
    <row r="287" spans="1:18" s="85" customFormat="1" ht="15.75" hidden="1" x14ac:dyDescent="0.2">
      <c r="A287" s="332"/>
      <c r="B287" s="146" t="s">
        <v>70</v>
      </c>
      <c r="C287" s="149"/>
      <c r="D287" s="149" t="s">
        <v>62</v>
      </c>
      <c r="E287" s="149"/>
      <c r="F287" s="149"/>
      <c r="G287" s="149">
        <f>G286</f>
        <v>0</v>
      </c>
      <c r="H287" s="149">
        <f t="shared" ref="H287:K287" si="140">H286</f>
        <v>0</v>
      </c>
      <c r="I287" s="149">
        <f t="shared" si="140"/>
        <v>0</v>
      </c>
      <c r="J287" s="149">
        <f t="shared" si="140"/>
        <v>0</v>
      </c>
      <c r="K287" s="149">
        <f t="shared" si="140"/>
        <v>0</v>
      </c>
      <c r="L287" s="149" t="s">
        <v>62</v>
      </c>
      <c r="M287" s="150">
        <v>46022</v>
      </c>
      <c r="N287" s="150">
        <v>46022</v>
      </c>
      <c r="O287" s="156"/>
      <c r="P287" s="157" t="s">
        <v>62</v>
      </c>
      <c r="Q287" s="156"/>
      <c r="R287" s="156"/>
    </row>
    <row r="288" spans="1:18" s="85" customFormat="1" ht="14.25" hidden="1" x14ac:dyDescent="0.2">
      <c r="A288" s="332"/>
      <c r="B288" s="147" t="s">
        <v>76</v>
      </c>
      <c r="C288" s="149"/>
      <c r="D288" s="149"/>
      <c r="E288" s="149"/>
      <c r="F288" s="149"/>
      <c r="G288" s="149" t="s">
        <v>62</v>
      </c>
      <c r="H288" s="149"/>
      <c r="I288" s="149" t="s">
        <v>62</v>
      </c>
      <c r="J288" s="149"/>
      <c r="K288" s="149"/>
      <c r="L288" s="149" t="s">
        <v>62</v>
      </c>
      <c r="M288" s="149"/>
      <c r="N288" s="149"/>
      <c r="O288" s="157" t="s">
        <v>62</v>
      </c>
      <c r="P288" s="157" t="s">
        <v>62</v>
      </c>
      <c r="Q288" s="157" t="s">
        <v>62</v>
      </c>
      <c r="R288" s="157" t="s">
        <v>62</v>
      </c>
    </row>
    <row r="289" spans="1:18" s="85" customFormat="1" ht="65.45" hidden="1" customHeight="1" x14ac:dyDescent="0.2">
      <c r="A289" s="332"/>
      <c r="B289" s="148" t="s">
        <v>192</v>
      </c>
      <c r="C289" s="149"/>
      <c r="D289" s="149" t="s">
        <v>62</v>
      </c>
      <c r="E289" s="149"/>
      <c r="F289" s="149"/>
      <c r="G289" s="149">
        <f>G286</f>
        <v>0</v>
      </c>
      <c r="H289" s="149">
        <f t="shared" ref="H289:J289" si="141">H286</f>
        <v>0</v>
      </c>
      <c r="I289" s="149">
        <f t="shared" si="141"/>
        <v>0</v>
      </c>
      <c r="J289" s="149">
        <f t="shared" si="141"/>
        <v>0</v>
      </c>
      <c r="K289" s="149">
        <f>K286</f>
        <v>0</v>
      </c>
      <c r="L289" s="149" t="s">
        <v>62</v>
      </c>
      <c r="M289" s="150">
        <v>46022</v>
      </c>
      <c r="N289" s="150">
        <v>46022</v>
      </c>
      <c r="O289" s="156"/>
      <c r="P289" s="157" t="s">
        <v>62</v>
      </c>
      <c r="Q289" s="156"/>
      <c r="R289" s="156"/>
    </row>
    <row r="290" spans="1:18" s="85" customFormat="1" ht="15" hidden="1" customHeight="1" x14ac:dyDescent="0.2">
      <c r="A290" s="332"/>
      <c r="B290" s="147" t="s">
        <v>193</v>
      </c>
      <c r="C290" s="149"/>
      <c r="D290" s="149"/>
      <c r="E290" s="149"/>
      <c r="F290" s="149"/>
      <c r="G290" s="149" t="s">
        <v>62</v>
      </c>
      <c r="H290" s="149"/>
      <c r="I290" s="149" t="s">
        <v>62</v>
      </c>
      <c r="J290" s="149"/>
      <c r="K290" s="149"/>
      <c r="L290" s="149" t="s">
        <v>62</v>
      </c>
      <c r="M290" s="149"/>
      <c r="N290" s="149"/>
      <c r="O290" s="157" t="s">
        <v>62</v>
      </c>
      <c r="P290" s="157" t="s">
        <v>62</v>
      </c>
      <c r="Q290" s="157" t="s">
        <v>62</v>
      </c>
      <c r="R290" s="157" t="s">
        <v>62</v>
      </c>
    </row>
    <row r="291" spans="1:18" s="85" customFormat="1" ht="38.65" hidden="1" customHeight="1" x14ac:dyDescent="0.2">
      <c r="A291" s="332"/>
      <c r="B291" s="148" t="s">
        <v>330</v>
      </c>
      <c r="C291" s="149"/>
      <c r="D291" s="149" t="s">
        <v>62</v>
      </c>
      <c r="E291" s="149"/>
      <c r="F291" s="149"/>
      <c r="G291" s="149">
        <f>G287</f>
        <v>0</v>
      </c>
      <c r="H291" s="149">
        <f t="shared" ref="H291:K291" si="142">H287</f>
        <v>0</v>
      </c>
      <c r="I291" s="149">
        <f t="shared" si="142"/>
        <v>0</v>
      </c>
      <c r="J291" s="149">
        <f t="shared" si="142"/>
        <v>0</v>
      </c>
      <c r="K291" s="149">
        <f t="shared" si="142"/>
        <v>0</v>
      </c>
      <c r="L291" s="149" t="s">
        <v>62</v>
      </c>
      <c r="M291" s="150">
        <v>46022</v>
      </c>
      <c r="N291" s="150">
        <v>46022</v>
      </c>
      <c r="O291" s="156"/>
      <c r="P291" s="157" t="s">
        <v>62</v>
      </c>
      <c r="Q291" s="156"/>
      <c r="R291" s="156"/>
    </row>
    <row r="292" spans="1:18" s="85" customFormat="1" ht="21" hidden="1" customHeight="1" x14ac:dyDescent="0.2">
      <c r="A292" s="332"/>
      <c r="B292" s="147" t="s">
        <v>71</v>
      </c>
      <c r="C292" s="149"/>
      <c r="D292" s="149"/>
      <c r="E292" s="149"/>
      <c r="F292" s="149"/>
      <c r="G292" s="149" t="s">
        <v>62</v>
      </c>
      <c r="H292" s="149"/>
      <c r="I292" s="149" t="s">
        <v>62</v>
      </c>
      <c r="J292" s="149"/>
      <c r="K292" s="149"/>
      <c r="L292" s="149" t="s">
        <v>62</v>
      </c>
      <c r="M292" s="149"/>
      <c r="N292" s="149"/>
      <c r="O292" s="157" t="s">
        <v>62</v>
      </c>
      <c r="P292" s="157" t="s">
        <v>62</v>
      </c>
      <c r="Q292" s="157" t="s">
        <v>62</v>
      </c>
      <c r="R292" s="157" t="s">
        <v>62</v>
      </c>
    </row>
    <row r="293" spans="1:18" s="85" customFormat="1" ht="21" hidden="1" customHeight="1" x14ac:dyDescent="0.2">
      <c r="A293" s="333"/>
      <c r="B293" s="148" t="s">
        <v>72</v>
      </c>
      <c r="C293" s="149"/>
      <c r="D293" s="149" t="s">
        <v>62</v>
      </c>
      <c r="E293" s="149"/>
      <c r="F293" s="149"/>
      <c r="G293" s="149">
        <f>G291</f>
        <v>0</v>
      </c>
      <c r="H293" s="149">
        <f t="shared" ref="H293:K293" si="143">H291</f>
        <v>0</v>
      </c>
      <c r="I293" s="149">
        <f t="shared" si="143"/>
        <v>0</v>
      </c>
      <c r="J293" s="149">
        <f t="shared" si="143"/>
        <v>0</v>
      </c>
      <c r="K293" s="149">
        <f t="shared" si="143"/>
        <v>0</v>
      </c>
      <c r="L293" s="149" t="s">
        <v>62</v>
      </c>
      <c r="M293" s="150">
        <v>46022</v>
      </c>
      <c r="N293" s="150">
        <v>46022</v>
      </c>
      <c r="O293" s="156"/>
      <c r="P293" s="157" t="s">
        <v>62</v>
      </c>
      <c r="Q293" s="156"/>
      <c r="R293" s="156"/>
    </row>
    <row r="294" spans="1:18" s="56" customFormat="1" ht="74.45" hidden="1" customHeight="1" x14ac:dyDescent="0.25">
      <c r="A294" s="331" t="s">
        <v>248</v>
      </c>
      <c r="B294" s="137" t="s">
        <v>327</v>
      </c>
      <c r="C294" s="142" t="s">
        <v>191</v>
      </c>
      <c r="D294" s="141" t="s">
        <v>333</v>
      </c>
      <c r="E294" s="143" t="s">
        <v>75</v>
      </c>
      <c r="F294" s="143">
        <v>792</v>
      </c>
      <c r="G294" s="142">
        <v>0</v>
      </c>
      <c r="H294" s="142">
        <f>G294</f>
        <v>0</v>
      </c>
      <c r="I294" s="142">
        <v>0</v>
      </c>
      <c r="J294" s="142">
        <v>0</v>
      </c>
      <c r="K294" s="142">
        <f>G294</f>
        <v>0</v>
      </c>
      <c r="L294" s="142"/>
      <c r="M294" s="149" t="s">
        <v>62</v>
      </c>
      <c r="N294" s="149" t="s">
        <v>62</v>
      </c>
      <c r="O294" s="156">
        <v>0</v>
      </c>
      <c r="P294" s="156"/>
      <c r="Q294" s="156">
        <v>0</v>
      </c>
      <c r="R294" s="156">
        <v>0</v>
      </c>
    </row>
    <row r="295" spans="1:18" s="85" customFormat="1" ht="15.75" hidden="1" x14ac:dyDescent="0.2">
      <c r="A295" s="332"/>
      <c r="B295" s="146" t="s">
        <v>70</v>
      </c>
      <c r="C295" s="149"/>
      <c r="D295" s="149" t="s">
        <v>62</v>
      </c>
      <c r="E295" s="149"/>
      <c r="F295" s="149"/>
      <c r="G295" s="149">
        <f>G294</f>
        <v>0</v>
      </c>
      <c r="H295" s="149">
        <f t="shared" ref="H295:K295" si="144">H294</f>
        <v>0</v>
      </c>
      <c r="I295" s="149">
        <f t="shared" si="144"/>
        <v>0</v>
      </c>
      <c r="J295" s="149">
        <f t="shared" si="144"/>
        <v>0</v>
      </c>
      <c r="K295" s="149">
        <f t="shared" si="144"/>
        <v>0</v>
      </c>
      <c r="L295" s="149" t="s">
        <v>62</v>
      </c>
      <c r="M295" s="150">
        <v>46022</v>
      </c>
      <c r="N295" s="150">
        <v>46022</v>
      </c>
      <c r="O295" s="156"/>
      <c r="P295" s="157" t="s">
        <v>62</v>
      </c>
      <c r="Q295" s="156"/>
      <c r="R295" s="156"/>
    </row>
    <row r="296" spans="1:18" s="85" customFormat="1" ht="14.25" hidden="1" x14ac:dyDescent="0.2">
      <c r="A296" s="332"/>
      <c r="B296" s="147" t="s">
        <v>76</v>
      </c>
      <c r="C296" s="149"/>
      <c r="D296" s="149"/>
      <c r="E296" s="149"/>
      <c r="F296" s="149"/>
      <c r="G296" s="149" t="s">
        <v>62</v>
      </c>
      <c r="H296" s="149"/>
      <c r="I296" s="149" t="s">
        <v>62</v>
      </c>
      <c r="J296" s="149"/>
      <c r="K296" s="149"/>
      <c r="L296" s="149" t="s">
        <v>62</v>
      </c>
      <c r="M296" s="149"/>
      <c r="N296" s="149"/>
      <c r="O296" s="157" t="s">
        <v>62</v>
      </c>
      <c r="P296" s="157" t="s">
        <v>62</v>
      </c>
      <c r="Q296" s="157" t="s">
        <v>62</v>
      </c>
      <c r="R296" s="157" t="s">
        <v>62</v>
      </c>
    </row>
    <row r="297" spans="1:18" s="85" customFormat="1" ht="65.45" hidden="1" customHeight="1" x14ac:dyDescent="0.2">
      <c r="A297" s="332"/>
      <c r="B297" s="148" t="s">
        <v>192</v>
      </c>
      <c r="C297" s="149"/>
      <c r="D297" s="149" t="s">
        <v>62</v>
      </c>
      <c r="E297" s="149"/>
      <c r="F297" s="149"/>
      <c r="G297" s="149">
        <f>G294</f>
        <v>0</v>
      </c>
      <c r="H297" s="149">
        <f t="shared" ref="H297:J297" si="145">H294</f>
        <v>0</v>
      </c>
      <c r="I297" s="149">
        <f t="shared" si="145"/>
        <v>0</v>
      </c>
      <c r="J297" s="149">
        <f t="shared" si="145"/>
        <v>0</v>
      </c>
      <c r="K297" s="149">
        <f>K294</f>
        <v>0</v>
      </c>
      <c r="L297" s="149" t="s">
        <v>62</v>
      </c>
      <c r="M297" s="150">
        <v>46022</v>
      </c>
      <c r="N297" s="150">
        <v>46022</v>
      </c>
      <c r="O297" s="156"/>
      <c r="P297" s="157" t="s">
        <v>62</v>
      </c>
      <c r="Q297" s="156"/>
      <c r="R297" s="156"/>
    </row>
    <row r="298" spans="1:18" s="85" customFormat="1" ht="15" hidden="1" customHeight="1" x14ac:dyDescent="0.2">
      <c r="A298" s="332"/>
      <c r="B298" s="147" t="s">
        <v>193</v>
      </c>
      <c r="C298" s="149"/>
      <c r="D298" s="149"/>
      <c r="E298" s="149"/>
      <c r="F298" s="149"/>
      <c r="G298" s="149" t="s">
        <v>62</v>
      </c>
      <c r="H298" s="149"/>
      <c r="I298" s="149" t="s">
        <v>62</v>
      </c>
      <c r="J298" s="149"/>
      <c r="K298" s="149"/>
      <c r="L298" s="149" t="s">
        <v>62</v>
      </c>
      <c r="M298" s="149"/>
      <c r="N298" s="149"/>
      <c r="O298" s="157" t="s">
        <v>62</v>
      </c>
      <c r="P298" s="157" t="s">
        <v>62</v>
      </c>
      <c r="Q298" s="157" t="s">
        <v>62</v>
      </c>
      <c r="R298" s="157" t="s">
        <v>62</v>
      </c>
    </row>
    <row r="299" spans="1:18" s="85" customFormat="1" ht="38.65" hidden="1" customHeight="1" x14ac:dyDescent="0.2">
      <c r="A299" s="332"/>
      <c r="B299" s="148" t="s">
        <v>330</v>
      </c>
      <c r="C299" s="149"/>
      <c r="D299" s="149" t="s">
        <v>62</v>
      </c>
      <c r="E299" s="149"/>
      <c r="F299" s="149"/>
      <c r="G299" s="149">
        <f>G295</f>
        <v>0</v>
      </c>
      <c r="H299" s="149">
        <f t="shared" ref="H299:K299" si="146">H295</f>
        <v>0</v>
      </c>
      <c r="I299" s="149">
        <f t="shared" si="146"/>
        <v>0</v>
      </c>
      <c r="J299" s="149">
        <f t="shared" si="146"/>
        <v>0</v>
      </c>
      <c r="K299" s="149">
        <f t="shared" si="146"/>
        <v>0</v>
      </c>
      <c r="L299" s="149" t="s">
        <v>62</v>
      </c>
      <c r="M299" s="150">
        <v>46022</v>
      </c>
      <c r="N299" s="150">
        <v>46022</v>
      </c>
      <c r="O299" s="156"/>
      <c r="P299" s="157" t="s">
        <v>62</v>
      </c>
      <c r="Q299" s="156"/>
      <c r="R299" s="156"/>
    </row>
    <row r="300" spans="1:18" s="85" customFormat="1" ht="21" hidden="1" customHeight="1" x14ac:dyDescent="0.2">
      <c r="A300" s="332"/>
      <c r="B300" s="147" t="s">
        <v>71</v>
      </c>
      <c r="C300" s="149"/>
      <c r="D300" s="149"/>
      <c r="E300" s="149"/>
      <c r="F300" s="149"/>
      <c r="G300" s="149" t="s">
        <v>62</v>
      </c>
      <c r="H300" s="149"/>
      <c r="I300" s="149" t="s">
        <v>62</v>
      </c>
      <c r="J300" s="149"/>
      <c r="K300" s="149"/>
      <c r="L300" s="149" t="s">
        <v>62</v>
      </c>
      <c r="M300" s="149"/>
      <c r="N300" s="149"/>
      <c r="O300" s="157" t="s">
        <v>62</v>
      </c>
      <c r="P300" s="157" t="s">
        <v>62</v>
      </c>
      <c r="Q300" s="157" t="s">
        <v>62</v>
      </c>
      <c r="R300" s="157" t="s">
        <v>62</v>
      </c>
    </row>
    <row r="301" spans="1:18" s="85" customFormat="1" ht="21" hidden="1" customHeight="1" x14ac:dyDescent="0.2">
      <c r="A301" s="333"/>
      <c r="B301" s="148" t="s">
        <v>72</v>
      </c>
      <c r="C301" s="149"/>
      <c r="D301" s="149" t="s">
        <v>62</v>
      </c>
      <c r="E301" s="149"/>
      <c r="F301" s="149"/>
      <c r="G301" s="149">
        <f>G299</f>
        <v>0</v>
      </c>
      <c r="H301" s="149">
        <f t="shared" ref="H301:K301" si="147">H299</f>
        <v>0</v>
      </c>
      <c r="I301" s="149">
        <f t="shared" si="147"/>
        <v>0</v>
      </c>
      <c r="J301" s="149">
        <f t="shared" si="147"/>
        <v>0</v>
      </c>
      <c r="K301" s="149">
        <f t="shared" si="147"/>
        <v>0</v>
      </c>
      <c r="L301" s="149" t="s">
        <v>62</v>
      </c>
      <c r="M301" s="150">
        <v>46022</v>
      </c>
      <c r="N301" s="150">
        <v>46022</v>
      </c>
      <c r="O301" s="156"/>
      <c r="P301" s="157" t="s">
        <v>62</v>
      </c>
      <c r="Q301" s="156"/>
      <c r="R301" s="156"/>
    </row>
    <row r="302" spans="1:18" s="56" customFormat="1" ht="74.45" hidden="1" customHeight="1" x14ac:dyDescent="0.25">
      <c r="A302" s="331" t="s">
        <v>249</v>
      </c>
      <c r="B302" s="137" t="s">
        <v>327</v>
      </c>
      <c r="C302" s="142" t="s">
        <v>191</v>
      </c>
      <c r="D302" s="141" t="s">
        <v>333</v>
      </c>
      <c r="E302" s="143" t="s">
        <v>75</v>
      </c>
      <c r="F302" s="143">
        <v>792</v>
      </c>
      <c r="G302" s="142">
        <v>0</v>
      </c>
      <c r="H302" s="142">
        <f>G302</f>
        <v>0</v>
      </c>
      <c r="I302" s="142">
        <v>0</v>
      </c>
      <c r="J302" s="142">
        <v>0</v>
      </c>
      <c r="K302" s="142">
        <f>G302</f>
        <v>0</v>
      </c>
      <c r="L302" s="142"/>
      <c r="M302" s="149" t="s">
        <v>62</v>
      </c>
      <c r="N302" s="149" t="s">
        <v>62</v>
      </c>
      <c r="O302" s="156">
        <v>0</v>
      </c>
      <c r="P302" s="156"/>
      <c r="Q302" s="156">
        <v>0</v>
      </c>
      <c r="R302" s="156">
        <v>0</v>
      </c>
    </row>
    <row r="303" spans="1:18" s="85" customFormat="1" ht="15.75" hidden="1" x14ac:dyDescent="0.2">
      <c r="A303" s="332"/>
      <c r="B303" s="146" t="s">
        <v>70</v>
      </c>
      <c r="C303" s="149"/>
      <c r="D303" s="149" t="s">
        <v>62</v>
      </c>
      <c r="E303" s="149"/>
      <c r="F303" s="149"/>
      <c r="G303" s="149">
        <f>G302</f>
        <v>0</v>
      </c>
      <c r="H303" s="149">
        <f t="shared" ref="H303:K303" si="148">H302</f>
        <v>0</v>
      </c>
      <c r="I303" s="149">
        <f t="shared" si="148"/>
        <v>0</v>
      </c>
      <c r="J303" s="149">
        <f t="shared" si="148"/>
        <v>0</v>
      </c>
      <c r="K303" s="149">
        <f t="shared" si="148"/>
        <v>0</v>
      </c>
      <c r="L303" s="149" t="s">
        <v>62</v>
      </c>
      <c r="M303" s="150">
        <v>46022</v>
      </c>
      <c r="N303" s="150">
        <v>46022</v>
      </c>
      <c r="O303" s="156"/>
      <c r="P303" s="157" t="s">
        <v>62</v>
      </c>
      <c r="Q303" s="156"/>
      <c r="R303" s="156"/>
    </row>
    <row r="304" spans="1:18" s="85" customFormat="1" ht="14.25" hidden="1" x14ac:dyDescent="0.2">
      <c r="A304" s="332"/>
      <c r="B304" s="147" t="s">
        <v>76</v>
      </c>
      <c r="C304" s="149"/>
      <c r="D304" s="149"/>
      <c r="E304" s="149"/>
      <c r="F304" s="149"/>
      <c r="G304" s="149" t="s">
        <v>62</v>
      </c>
      <c r="H304" s="149"/>
      <c r="I304" s="149" t="s">
        <v>62</v>
      </c>
      <c r="J304" s="149"/>
      <c r="K304" s="149"/>
      <c r="L304" s="149" t="s">
        <v>62</v>
      </c>
      <c r="M304" s="149"/>
      <c r="N304" s="149"/>
      <c r="O304" s="157" t="s">
        <v>62</v>
      </c>
      <c r="P304" s="157" t="s">
        <v>62</v>
      </c>
      <c r="Q304" s="157" t="s">
        <v>62</v>
      </c>
      <c r="R304" s="157" t="s">
        <v>62</v>
      </c>
    </row>
    <row r="305" spans="1:18" s="85" customFormat="1" ht="65.45" hidden="1" customHeight="1" x14ac:dyDescent="0.2">
      <c r="A305" s="332"/>
      <c r="B305" s="148" t="s">
        <v>192</v>
      </c>
      <c r="C305" s="149"/>
      <c r="D305" s="149" t="s">
        <v>62</v>
      </c>
      <c r="E305" s="149"/>
      <c r="F305" s="149"/>
      <c r="G305" s="149">
        <f>G302</f>
        <v>0</v>
      </c>
      <c r="H305" s="149">
        <f t="shared" ref="H305:J305" si="149">H302</f>
        <v>0</v>
      </c>
      <c r="I305" s="149">
        <f t="shared" si="149"/>
        <v>0</v>
      </c>
      <c r="J305" s="149">
        <f t="shared" si="149"/>
        <v>0</v>
      </c>
      <c r="K305" s="149">
        <f>K302</f>
        <v>0</v>
      </c>
      <c r="L305" s="149" t="s">
        <v>62</v>
      </c>
      <c r="M305" s="150">
        <v>46022</v>
      </c>
      <c r="N305" s="150">
        <v>46022</v>
      </c>
      <c r="O305" s="156"/>
      <c r="P305" s="157" t="s">
        <v>62</v>
      </c>
      <c r="Q305" s="156"/>
      <c r="R305" s="156"/>
    </row>
    <row r="306" spans="1:18" s="85" customFormat="1" ht="15" hidden="1" customHeight="1" x14ac:dyDescent="0.2">
      <c r="A306" s="332"/>
      <c r="B306" s="147" t="s">
        <v>193</v>
      </c>
      <c r="C306" s="149"/>
      <c r="D306" s="149"/>
      <c r="E306" s="149"/>
      <c r="F306" s="149"/>
      <c r="G306" s="149" t="s">
        <v>62</v>
      </c>
      <c r="H306" s="149"/>
      <c r="I306" s="149" t="s">
        <v>62</v>
      </c>
      <c r="J306" s="149"/>
      <c r="K306" s="149"/>
      <c r="L306" s="149" t="s">
        <v>62</v>
      </c>
      <c r="M306" s="149"/>
      <c r="N306" s="149"/>
      <c r="O306" s="157" t="s">
        <v>62</v>
      </c>
      <c r="P306" s="157" t="s">
        <v>62</v>
      </c>
      <c r="Q306" s="157" t="s">
        <v>62</v>
      </c>
      <c r="R306" s="157" t="s">
        <v>62</v>
      </c>
    </row>
    <row r="307" spans="1:18" s="85" customFormat="1" ht="38.65" hidden="1" customHeight="1" x14ac:dyDescent="0.2">
      <c r="A307" s="332"/>
      <c r="B307" s="148" t="s">
        <v>330</v>
      </c>
      <c r="C307" s="149"/>
      <c r="D307" s="149" t="s">
        <v>62</v>
      </c>
      <c r="E307" s="149"/>
      <c r="F307" s="149"/>
      <c r="G307" s="149">
        <f>G303</f>
        <v>0</v>
      </c>
      <c r="H307" s="149">
        <f t="shared" ref="H307:K307" si="150">H303</f>
        <v>0</v>
      </c>
      <c r="I307" s="149">
        <f t="shared" si="150"/>
        <v>0</v>
      </c>
      <c r="J307" s="149">
        <f t="shared" si="150"/>
        <v>0</v>
      </c>
      <c r="K307" s="149">
        <f t="shared" si="150"/>
        <v>0</v>
      </c>
      <c r="L307" s="149" t="s">
        <v>62</v>
      </c>
      <c r="M307" s="150">
        <v>46022</v>
      </c>
      <c r="N307" s="150">
        <v>46022</v>
      </c>
      <c r="O307" s="156"/>
      <c r="P307" s="157" t="s">
        <v>62</v>
      </c>
      <c r="Q307" s="156"/>
      <c r="R307" s="156"/>
    </row>
    <row r="308" spans="1:18" s="85" customFormat="1" ht="21" hidden="1" customHeight="1" x14ac:dyDescent="0.2">
      <c r="A308" s="332"/>
      <c r="B308" s="147" t="s">
        <v>71</v>
      </c>
      <c r="C308" s="149"/>
      <c r="D308" s="149"/>
      <c r="E308" s="149"/>
      <c r="F308" s="149"/>
      <c r="G308" s="149" t="s">
        <v>62</v>
      </c>
      <c r="H308" s="149"/>
      <c r="I308" s="149" t="s">
        <v>62</v>
      </c>
      <c r="J308" s="149"/>
      <c r="K308" s="149"/>
      <c r="L308" s="149" t="s">
        <v>62</v>
      </c>
      <c r="M308" s="149"/>
      <c r="N308" s="149"/>
      <c r="O308" s="157" t="s">
        <v>62</v>
      </c>
      <c r="P308" s="157" t="s">
        <v>62</v>
      </c>
      <c r="Q308" s="157" t="s">
        <v>62</v>
      </c>
      <c r="R308" s="157" t="s">
        <v>62</v>
      </c>
    </row>
    <row r="309" spans="1:18" s="85" customFormat="1" ht="21" hidden="1" customHeight="1" x14ac:dyDescent="0.2">
      <c r="A309" s="333"/>
      <c r="B309" s="148" t="s">
        <v>72</v>
      </c>
      <c r="C309" s="149"/>
      <c r="D309" s="149" t="s">
        <v>62</v>
      </c>
      <c r="E309" s="149"/>
      <c r="F309" s="149"/>
      <c r="G309" s="149">
        <f>G307</f>
        <v>0</v>
      </c>
      <c r="H309" s="149">
        <f t="shared" ref="H309:K309" si="151">H307</f>
        <v>0</v>
      </c>
      <c r="I309" s="149">
        <f t="shared" si="151"/>
        <v>0</v>
      </c>
      <c r="J309" s="149">
        <f t="shared" si="151"/>
        <v>0</v>
      </c>
      <c r="K309" s="149">
        <f t="shared" si="151"/>
        <v>0</v>
      </c>
      <c r="L309" s="149" t="s">
        <v>62</v>
      </c>
      <c r="M309" s="150">
        <v>46022</v>
      </c>
      <c r="N309" s="150">
        <v>46022</v>
      </c>
      <c r="O309" s="156"/>
      <c r="P309" s="157" t="s">
        <v>62</v>
      </c>
      <c r="Q309" s="156"/>
      <c r="R309" s="156"/>
    </row>
    <row r="310" spans="1:18" s="56" customFormat="1" ht="74.45" customHeight="1" x14ac:dyDescent="0.25">
      <c r="A310" s="331" t="s">
        <v>250</v>
      </c>
      <c r="B310" s="137" t="s">
        <v>327</v>
      </c>
      <c r="C310" s="142" t="s">
        <v>191</v>
      </c>
      <c r="D310" s="141" t="s">
        <v>333</v>
      </c>
      <c r="E310" s="143" t="s">
        <v>75</v>
      </c>
      <c r="F310" s="143">
        <v>792</v>
      </c>
      <c r="G310" s="142">
        <v>1</v>
      </c>
      <c r="H310" s="142">
        <f>G310</f>
        <v>1</v>
      </c>
      <c r="I310" s="142">
        <v>0</v>
      </c>
      <c r="J310" s="142">
        <v>0</v>
      </c>
      <c r="K310" s="142">
        <f>G310</f>
        <v>1</v>
      </c>
      <c r="L310" s="142"/>
      <c r="M310" s="149" t="s">
        <v>62</v>
      </c>
      <c r="N310" s="149" t="s">
        <v>62</v>
      </c>
      <c r="O310" s="156">
        <v>32391.41</v>
      </c>
      <c r="P310" s="156"/>
      <c r="Q310" s="156">
        <v>0</v>
      </c>
      <c r="R310" s="156">
        <v>0</v>
      </c>
    </row>
    <row r="311" spans="1:18" s="85" customFormat="1" ht="15.75" x14ac:dyDescent="0.2">
      <c r="A311" s="332"/>
      <c r="B311" s="146" t="s">
        <v>70</v>
      </c>
      <c r="C311" s="149"/>
      <c r="D311" s="149" t="s">
        <v>62</v>
      </c>
      <c r="E311" s="149"/>
      <c r="F311" s="149"/>
      <c r="G311" s="149">
        <f>G310</f>
        <v>1</v>
      </c>
      <c r="H311" s="149">
        <f t="shared" ref="H311:K311" si="152">H310</f>
        <v>1</v>
      </c>
      <c r="I311" s="149">
        <f t="shared" si="152"/>
        <v>0</v>
      </c>
      <c r="J311" s="149">
        <f t="shared" si="152"/>
        <v>0</v>
      </c>
      <c r="K311" s="149">
        <f t="shared" si="152"/>
        <v>1</v>
      </c>
      <c r="L311" s="149" t="s">
        <v>62</v>
      </c>
      <c r="M311" s="150">
        <v>46022</v>
      </c>
      <c r="N311" s="150">
        <v>46022</v>
      </c>
      <c r="O311" s="156"/>
      <c r="P311" s="157" t="s">
        <v>62</v>
      </c>
      <c r="Q311" s="156"/>
      <c r="R311" s="156"/>
    </row>
    <row r="312" spans="1:18" s="85" customFormat="1" ht="14.25" x14ac:dyDescent="0.2">
      <c r="A312" s="332"/>
      <c r="B312" s="147" t="s">
        <v>76</v>
      </c>
      <c r="C312" s="149"/>
      <c r="D312" s="149"/>
      <c r="E312" s="149"/>
      <c r="F312" s="149"/>
      <c r="G312" s="149" t="s">
        <v>62</v>
      </c>
      <c r="H312" s="149"/>
      <c r="I312" s="149" t="s">
        <v>62</v>
      </c>
      <c r="J312" s="149"/>
      <c r="K312" s="149"/>
      <c r="L312" s="149" t="s">
        <v>62</v>
      </c>
      <c r="M312" s="149"/>
      <c r="N312" s="149"/>
      <c r="O312" s="157" t="s">
        <v>62</v>
      </c>
      <c r="P312" s="157" t="s">
        <v>62</v>
      </c>
      <c r="Q312" s="157" t="s">
        <v>62</v>
      </c>
      <c r="R312" s="157" t="s">
        <v>62</v>
      </c>
    </row>
    <row r="313" spans="1:18" s="85" customFormat="1" ht="65.45" customHeight="1" x14ac:dyDescent="0.2">
      <c r="A313" s="332"/>
      <c r="B313" s="148" t="s">
        <v>192</v>
      </c>
      <c r="C313" s="149"/>
      <c r="D313" s="149" t="s">
        <v>62</v>
      </c>
      <c r="E313" s="149"/>
      <c r="F313" s="149"/>
      <c r="G313" s="149">
        <f>G310</f>
        <v>1</v>
      </c>
      <c r="H313" s="149">
        <f t="shared" ref="H313:J313" si="153">H310</f>
        <v>1</v>
      </c>
      <c r="I313" s="149">
        <f t="shared" si="153"/>
        <v>0</v>
      </c>
      <c r="J313" s="149">
        <f t="shared" si="153"/>
        <v>0</v>
      </c>
      <c r="K313" s="149">
        <f>K310</f>
        <v>1</v>
      </c>
      <c r="L313" s="149" t="s">
        <v>62</v>
      </c>
      <c r="M313" s="150">
        <v>46022</v>
      </c>
      <c r="N313" s="150">
        <v>46022</v>
      </c>
      <c r="O313" s="156"/>
      <c r="P313" s="157" t="s">
        <v>62</v>
      </c>
      <c r="Q313" s="156"/>
      <c r="R313" s="156"/>
    </row>
    <row r="314" spans="1:18" s="85" customFormat="1" ht="15" customHeight="1" x14ac:dyDescent="0.2">
      <c r="A314" s="332"/>
      <c r="B314" s="147" t="s">
        <v>193</v>
      </c>
      <c r="C314" s="149"/>
      <c r="D314" s="149"/>
      <c r="E314" s="149"/>
      <c r="F314" s="149"/>
      <c r="G314" s="149" t="s">
        <v>62</v>
      </c>
      <c r="H314" s="149"/>
      <c r="I314" s="149" t="s">
        <v>62</v>
      </c>
      <c r="J314" s="149"/>
      <c r="K314" s="149"/>
      <c r="L314" s="149" t="s">
        <v>62</v>
      </c>
      <c r="M314" s="149"/>
      <c r="N314" s="149"/>
      <c r="O314" s="157" t="s">
        <v>62</v>
      </c>
      <c r="P314" s="157" t="s">
        <v>62</v>
      </c>
      <c r="Q314" s="157" t="s">
        <v>62</v>
      </c>
      <c r="R314" s="157" t="s">
        <v>62</v>
      </c>
    </row>
    <row r="315" spans="1:18" s="85" customFormat="1" ht="38.65" customHeight="1" x14ac:dyDescent="0.2">
      <c r="A315" s="332"/>
      <c r="B315" s="148" t="s">
        <v>330</v>
      </c>
      <c r="C315" s="149"/>
      <c r="D315" s="149" t="s">
        <v>62</v>
      </c>
      <c r="E315" s="149"/>
      <c r="F315" s="149"/>
      <c r="G315" s="149">
        <f>G311</f>
        <v>1</v>
      </c>
      <c r="H315" s="149">
        <f t="shared" ref="H315:K315" si="154">H311</f>
        <v>1</v>
      </c>
      <c r="I315" s="149">
        <f t="shared" si="154"/>
        <v>0</v>
      </c>
      <c r="J315" s="149">
        <f t="shared" si="154"/>
        <v>0</v>
      </c>
      <c r="K315" s="149">
        <f t="shared" si="154"/>
        <v>1</v>
      </c>
      <c r="L315" s="149" t="s">
        <v>62</v>
      </c>
      <c r="M315" s="150">
        <v>46022</v>
      </c>
      <c r="N315" s="150">
        <v>46022</v>
      </c>
      <c r="O315" s="156"/>
      <c r="P315" s="157" t="s">
        <v>62</v>
      </c>
      <c r="Q315" s="156"/>
      <c r="R315" s="156"/>
    </row>
    <row r="316" spans="1:18" s="85" customFormat="1" ht="21" customHeight="1" x14ac:dyDescent="0.2">
      <c r="A316" s="332"/>
      <c r="B316" s="147" t="s">
        <v>71</v>
      </c>
      <c r="C316" s="149"/>
      <c r="D316" s="149"/>
      <c r="E316" s="149"/>
      <c r="F316" s="149"/>
      <c r="G316" s="149" t="s">
        <v>62</v>
      </c>
      <c r="H316" s="149"/>
      <c r="I316" s="149" t="s">
        <v>62</v>
      </c>
      <c r="J316" s="149"/>
      <c r="K316" s="149"/>
      <c r="L316" s="149" t="s">
        <v>62</v>
      </c>
      <c r="M316" s="149"/>
      <c r="N316" s="149"/>
      <c r="O316" s="157" t="s">
        <v>62</v>
      </c>
      <c r="P316" s="157" t="s">
        <v>62</v>
      </c>
      <c r="Q316" s="157" t="s">
        <v>62</v>
      </c>
      <c r="R316" s="157" t="s">
        <v>62</v>
      </c>
    </row>
    <row r="317" spans="1:18" s="85" customFormat="1" ht="21" customHeight="1" x14ac:dyDescent="0.2">
      <c r="A317" s="333"/>
      <c r="B317" s="148" t="s">
        <v>72</v>
      </c>
      <c r="C317" s="149"/>
      <c r="D317" s="149" t="s">
        <v>62</v>
      </c>
      <c r="E317" s="149"/>
      <c r="F317" s="149"/>
      <c r="G317" s="149">
        <f>G315</f>
        <v>1</v>
      </c>
      <c r="H317" s="149">
        <f t="shared" ref="H317:K317" si="155">H315</f>
        <v>1</v>
      </c>
      <c r="I317" s="149">
        <f t="shared" si="155"/>
        <v>0</v>
      </c>
      <c r="J317" s="149">
        <f t="shared" si="155"/>
        <v>0</v>
      </c>
      <c r="K317" s="149">
        <f t="shared" si="155"/>
        <v>1</v>
      </c>
      <c r="L317" s="149" t="s">
        <v>62</v>
      </c>
      <c r="M317" s="150">
        <v>46022</v>
      </c>
      <c r="N317" s="150">
        <v>46022</v>
      </c>
      <c r="O317" s="156"/>
      <c r="P317" s="157" t="s">
        <v>62</v>
      </c>
      <c r="Q317" s="156"/>
      <c r="R317" s="156"/>
    </row>
    <row r="318" spans="1:18" s="56" customFormat="1" ht="74.45" hidden="1" customHeight="1" x14ac:dyDescent="0.25">
      <c r="A318" s="331" t="s">
        <v>251</v>
      </c>
      <c r="B318" s="137" t="s">
        <v>327</v>
      </c>
      <c r="C318" s="142" t="s">
        <v>191</v>
      </c>
      <c r="D318" s="141" t="s">
        <v>333</v>
      </c>
      <c r="E318" s="143" t="s">
        <v>75</v>
      </c>
      <c r="F318" s="143">
        <v>792</v>
      </c>
      <c r="G318" s="142">
        <v>0</v>
      </c>
      <c r="H318" s="142">
        <f>G318</f>
        <v>0</v>
      </c>
      <c r="I318" s="142">
        <v>0</v>
      </c>
      <c r="J318" s="142">
        <v>0</v>
      </c>
      <c r="K318" s="142">
        <f>G318</f>
        <v>0</v>
      </c>
      <c r="L318" s="142"/>
      <c r="M318" s="149" t="s">
        <v>62</v>
      </c>
      <c r="N318" s="149" t="s">
        <v>62</v>
      </c>
      <c r="O318" s="156">
        <v>0</v>
      </c>
      <c r="P318" s="156"/>
      <c r="Q318" s="156">
        <v>0</v>
      </c>
      <c r="R318" s="156">
        <v>0</v>
      </c>
    </row>
    <row r="319" spans="1:18" s="85" customFormat="1" ht="15.75" hidden="1" x14ac:dyDescent="0.2">
      <c r="A319" s="332"/>
      <c r="B319" s="146" t="s">
        <v>70</v>
      </c>
      <c r="C319" s="149"/>
      <c r="D319" s="149" t="s">
        <v>62</v>
      </c>
      <c r="E319" s="149"/>
      <c r="F319" s="149"/>
      <c r="G319" s="149">
        <f>G318</f>
        <v>0</v>
      </c>
      <c r="H319" s="149">
        <f t="shared" ref="H319:K319" si="156">H318</f>
        <v>0</v>
      </c>
      <c r="I319" s="149">
        <f t="shared" si="156"/>
        <v>0</v>
      </c>
      <c r="J319" s="149">
        <f t="shared" si="156"/>
        <v>0</v>
      </c>
      <c r="K319" s="149">
        <f t="shared" si="156"/>
        <v>0</v>
      </c>
      <c r="L319" s="149" t="s">
        <v>62</v>
      </c>
      <c r="M319" s="150">
        <v>46022</v>
      </c>
      <c r="N319" s="150">
        <v>46022</v>
      </c>
      <c r="O319" s="156"/>
      <c r="P319" s="157" t="s">
        <v>62</v>
      </c>
      <c r="Q319" s="156"/>
      <c r="R319" s="156"/>
    </row>
    <row r="320" spans="1:18" s="85" customFormat="1" ht="14.25" hidden="1" x14ac:dyDescent="0.2">
      <c r="A320" s="332"/>
      <c r="B320" s="147" t="s">
        <v>76</v>
      </c>
      <c r="C320" s="149"/>
      <c r="D320" s="149"/>
      <c r="E320" s="149"/>
      <c r="F320" s="149"/>
      <c r="G320" s="149" t="s">
        <v>62</v>
      </c>
      <c r="H320" s="149"/>
      <c r="I320" s="149" t="s">
        <v>62</v>
      </c>
      <c r="J320" s="149"/>
      <c r="K320" s="149"/>
      <c r="L320" s="149" t="s">
        <v>62</v>
      </c>
      <c r="M320" s="149"/>
      <c r="N320" s="149"/>
      <c r="O320" s="157" t="s">
        <v>62</v>
      </c>
      <c r="P320" s="157" t="s">
        <v>62</v>
      </c>
      <c r="Q320" s="157" t="s">
        <v>62</v>
      </c>
      <c r="R320" s="157" t="s">
        <v>62</v>
      </c>
    </row>
    <row r="321" spans="1:18" s="85" customFormat="1" ht="65.45" hidden="1" customHeight="1" x14ac:dyDescent="0.2">
      <c r="A321" s="332"/>
      <c r="B321" s="148" t="s">
        <v>192</v>
      </c>
      <c r="C321" s="149"/>
      <c r="D321" s="149" t="s">
        <v>62</v>
      </c>
      <c r="E321" s="149"/>
      <c r="F321" s="149"/>
      <c r="G321" s="149">
        <f>G318</f>
        <v>0</v>
      </c>
      <c r="H321" s="149">
        <f t="shared" ref="H321:J321" si="157">H318</f>
        <v>0</v>
      </c>
      <c r="I321" s="149">
        <f t="shared" si="157"/>
        <v>0</v>
      </c>
      <c r="J321" s="149">
        <f t="shared" si="157"/>
        <v>0</v>
      </c>
      <c r="K321" s="149">
        <f>K318</f>
        <v>0</v>
      </c>
      <c r="L321" s="149" t="s">
        <v>62</v>
      </c>
      <c r="M321" s="150">
        <v>46022</v>
      </c>
      <c r="N321" s="150">
        <v>46022</v>
      </c>
      <c r="O321" s="156"/>
      <c r="P321" s="157" t="s">
        <v>62</v>
      </c>
      <c r="Q321" s="156"/>
      <c r="R321" s="156"/>
    </row>
    <row r="322" spans="1:18" s="85" customFormat="1" ht="15" hidden="1" customHeight="1" x14ac:dyDescent="0.2">
      <c r="A322" s="332"/>
      <c r="B322" s="147" t="s">
        <v>193</v>
      </c>
      <c r="C322" s="149"/>
      <c r="D322" s="149"/>
      <c r="E322" s="149"/>
      <c r="F322" s="149"/>
      <c r="G322" s="149" t="s">
        <v>62</v>
      </c>
      <c r="H322" s="149"/>
      <c r="I322" s="149" t="s">
        <v>62</v>
      </c>
      <c r="J322" s="149"/>
      <c r="K322" s="149"/>
      <c r="L322" s="149" t="s">
        <v>62</v>
      </c>
      <c r="M322" s="149"/>
      <c r="N322" s="149"/>
      <c r="O322" s="157" t="s">
        <v>62</v>
      </c>
      <c r="P322" s="157" t="s">
        <v>62</v>
      </c>
      <c r="Q322" s="157" t="s">
        <v>62</v>
      </c>
      <c r="R322" s="157" t="s">
        <v>62</v>
      </c>
    </row>
    <row r="323" spans="1:18" s="85" customFormat="1" ht="38.65" hidden="1" customHeight="1" x14ac:dyDescent="0.2">
      <c r="A323" s="332"/>
      <c r="B323" s="148" t="s">
        <v>330</v>
      </c>
      <c r="C323" s="149"/>
      <c r="D323" s="149" t="s">
        <v>62</v>
      </c>
      <c r="E323" s="149"/>
      <c r="F323" s="149"/>
      <c r="G323" s="149">
        <f>G319</f>
        <v>0</v>
      </c>
      <c r="H323" s="149">
        <f t="shared" ref="H323:K323" si="158">H319</f>
        <v>0</v>
      </c>
      <c r="I323" s="149">
        <f t="shared" si="158"/>
        <v>0</v>
      </c>
      <c r="J323" s="149">
        <f t="shared" si="158"/>
        <v>0</v>
      </c>
      <c r="K323" s="149">
        <f t="shared" si="158"/>
        <v>0</v>
      </c>
      <c r="L323" s="149" t="s">
        <v>62</v>
      </c>
      <c r="M323" s="150">
        <v>46022</v>
      </c>
      <c r="N323" s="150">
        <v>46022</v>
      </c>
      <c r="O323" s="156"/>
      <c r="P323" s="157" t="s">
        <v>62</v>
      </c>
      <c r="Q323" s="156"/>
      <c r="R323" s="156"/>
    </row>
    <row r="324" spans="1:18" s="85" customFormat="1" ht="21" hidden="1" customHeight="1" x14ac:dyDescent="0.2">
      <c r="A324" s="332"/>
      <c r="B324" s="147" t="s">
        <v>71</v>
      </c>
      <c r="C324" s="149"/>
      <c r="D324" s="149"/>
      <c r="E324" s="149"/>
      <c r="F324" s="149"/>
      <c r="G324" s="149" t="s">
        <v>62</v>
      </c>
      <c r="H324" s="149"/>
      <c r="I324" s="149" t="s">
        <v>62</v>
      </c>
      <c r="J324" s="149"/>
      <c r="K324" s="149"/>
      <c r="L324" s="149" t="s">
        <v>62</v>
      </c>
      <c r="M324" s="149"/>
      <c r="N324" s="149"/>
      <c r="O324" s="157" t="s">
        <v>62</v>
      </c>
      <c r="P324" s="157" t="s">
        <v>62</v>
      </c>
      <c r="Q324" s="157" t="s">
        <v>62</v>
      </c>
      <c r="R324" s="157" t="s">
        <v>62</v>
      </c>
    </row>
    <row r="325" spans="1:18" s="85" customFormat="1" ht="21" hidden="1" customHeight="1" x14ac:dyDescent="0.2">
      <c r="A325" s="333"/>
      <c r="B325" s="148" t="s">
        <v>72</v>
      </c>
      <c r="C325" s="149"/>
      <c r="D325" s="149" t="s">
        <v>62</v>
      </c>
      <c r="E325" s="149"/>
      <c r="F325" s="149"/>
      <c r="G325" s="149">
        <f>G323</f>
        <v>0</v>
      </c>
      <c r="H325" s="149">
        <f t="shared" ref="H325:K325" si="159">H323</f>
        <v>0</v>
      </c>
      <c r="I325" s="149">
        <f t="shared" si="159"/>
        <v>0</v>
      </c>
      <c r="J325" s="149">
        <f t="shared" si="159"/>
        <v>0</v>
      </c>
      <c r="K325" s="149">
        <f t="shared" si="159"/>
        <v>0</v>
      </c>
      <c r="L325" s="149" t="s">
        <v>62</v>
      </c>
      <c r="M325" s="150">
        <v>46022</v>
      </c>
      <c r="N325" s="150">
        <v>46022</v>
      </c>
      <c r="O325" s="156"/>
      <c r="P325" s="157" t="s">
        <v>62</v>
      </c>
      <c r="Q325" s="156"/>
      <c r="R325" s="156"/>
    </row>
    <row r="326" spans="1:18" s="56" customFormat="1" ht="74.45" hidden="1" customHeight="1" x14ac:dyDescent="0.25">
      <c r="A326" s="331" t="s">
        <v>252</v>
      </c>
      <c r="B326" s="137" t="s">
        <v>327</v>
      </c>
      <c r="C326" s="142" t="s">
        <v>191</v>
      </c>
      <c r="D326" s="141" t="s">
        <v>333</v>
      </c>
      <c r="E326" s="143" t="s">
        <v>75</v>
      </c>
      <c r="F326" s="143">
        <v>792</v>
      </c>
      <c r="G326" s="142">
        <v>0</v>
      </c>
      <c r="H326" s="142">
        <f>G326</f>
        <v>0</v>
      </c>
      <c r="I326" s="142">
        <v>0</v>
      </c>
      <c r="J326" s="142">
        <v>0</v>
      </c>
      <c r="K326" s="142">
        <f>G326</f>
        <v>0</v>
      </c>
      <c r="L326" s="142"/>
      <c r="M326" s="149" t="s">
        <v>62</v>
      </c>
      <c r="N326" s="149" t="s">
        <v>62</v>
      </c>
      <c r="O326" s="156">
        <v>0</v>
      </c>
      <c r="P326" s="156"/>
      <c r="Q326" s="156">
        <v>0</v>
      </c>
      <c r="R326" s="156">
        <v>0</v>
      </c>
    </row>
    <row r="327" spans="1:18" s="85" customFormat="1" ht="15.75" hidden="1" x14ac:dyDescent="0.2">
      <c r="A327" s="332"/>
      <c r="B327" s="146" t="s">
        <v>70</v>
      </c>
      <c r="C327" s="149"/>
      <c r="D327" s="149" t="s">
        <v>62</v>
      </c>
      <c r="E327" s="149"/>
      <c r="F327" s="149"/>
      <c r="G327" s="149">
        <f>G326</f>
        <v>0</v>
      </c>
      <c r="H327" s="149">
        <f t="shared" ref="H327:K327" si="160">H326</f>
        <v>0</v>
      </c>
      <c r="I327" s="149">
        <f t="shared" si="160"/>
        <v>0</v>
      </c>
      <c r="J327" s="149">
        <f t="shared" si="160"/>
        <v>0</v>
      </c>
      <c r="K327" s="149">
        <f t="shared" si="160"/>
        <v>0</v>
      </c>
      <c r="L327" s="149" t="s">
        <v>62</v>
      </c>
      <c r="M327" s="150">
        <v>46022</v>
      </c>
      <c r="N327" s="150">
        <v>46022</v>
      </c>
      <c r="O327" s="156"/>
      <c r="P327" s="157" t="s">
        <v>62</v>
      </c>
      <c r="Q327" s="156"/>
      <c r="R327" s="156"/>
    </row>
    <row r="328" spans="1:18" s="85" customFormat="1" ht="14.25" hidden="1" x14ac:dyDescent="0.2">
      <c r="A328" s="332"/>
      <c r="B328" s="147" t="s">
        <v>76</v>
      </c>
      <c r="C328" s="149"/>
      <c r="D328" s="149"/>
      <c r="E328" s="149"/>
      <c r="F328" s="149"/>
      <c r="G328" s="149" t="s">
        <v>62</v>
      </c>
      <c r="H328" s="149"/>
      <c r="I328" s="149" t="s">
        <v>62</v>
      </c>
      <c r="J328" s="149"/>
      <c r="K328" s="149"/>
      <c r="L328" s="149" t="s">
        <v>62</v>
      </c>
      <c r="M328" s="149"/>
      <c r="N328" s="149"/>
      <c r="O328" s="157" t="s">
        <v>62</v>
      </c>
      <c r="P328" s="157" t="s">
        <v>62</v>
      </c>
      <c r="Q328" s="157" t="s">
        <v>62</v>
      </c>
      <c r="R328" s="157" t="s">
        <v>62</v>
      </c>
    </row>
    <row r="329" spans="1:18" s="85" customFormat="1" ht="65.45" hidden="1" customHeight="1" x14ac:dyDescent="0.2">
      <c r="A329" s="332"/>
      <c r="B329" s="148" t="s">
        <v>192</v>
      </c>
      <c r="C329" s="149"/>
      <c r="D329" s="149" t="s">
        <v>62</v>
      </c>
      <c r="E329" s="149"/>
      <c r="F329" s="149"/>
      <c r="G329" s="149">
        <f>G326</f>
        <v>0</v>
      </c>
      <c r="H329" s="149">
        <f t="shared" ref="H329:J329" si="161">H326</f>
        <v>0</v>
      </c>
      <c r="I329" s="149">
        <f t="shared" si="161"/>
        <v>0</v>
      </c>
      <c r="J329" s="149">
        <f t="shared" si="161"/>
        <v>0</v>
      </c>
      <c r="K329" s="149">
        <f>K326</f>
        <v>0</v>
      </c>
      <c r="L329" s="149" t="s">
        <v>62</v>
      </c>
      <c r="M329" s="150">
        <v>46022</v>
      </c>
      <c r="N329" s="150">
        <v>46022</v>
      </c>
      <c r="O329" s="156"/>
      <c r="P329" s="157" t="s">
        <v>62</v>
      </c>
      <c r="Q329" s="156"/>
      <c r="R329" s="156"/>
    </row>
    <row r="330" spans="1:18" s="85" customFormat="1" ht="15" hidden="1" customHeight="1" x14ac:dyDescent="0.2">
      <c r="A330" s="332"/>
      <c r="B330" s="147" t="s">
        <v>193</v>
      </c>
      <c r="C330" s="149"/>
      <c r="D330" s="149"/>
      <c r="E330" s="149"/>
      <c r="F330" s="149"/>
      <c r="G330" s="149" t="s">
        <v>62</v>
      </c>
      <c r="H330" s="149"/>
      <c r="I330" s="149" t="s">
        <v>62</v>
      </c>
      <c r="J330" s="149"/>
      <c r="K330" s="149"/>
      <c r="L330" s="149" t="s">
        <v>62</v>
      </c>
      <c r="M330" s="149"/>
      <c r="N330" s="149"/>
      <c r="O330" s="157" t="s">
        <v>62</v>
      </c>
      <c r="P330" s="157" t="s">
        <v>62</v>
      </c>
      <c r="Q330" s="157" t="s">
        <v>62</v>
      </c>
      <c r="R330" s="157" t="s">
        <v>62</v>
      </c>
    </row>
    <row r="331" spans="1:18" s="85" customFormat="1" ht="38.65" hidden="1" customHeight="1" x14ac:dyDescent="0.2">
      <c r="A331" s="332"/>
      <c r="B331" s="148" t="s">
        <v>330</v>
      </c>
      <c r="C331" s="149"/>
      <c r="D331" s="149" t="s">
        <v>62</v>
      </c>
      <c r="E331" s="149"/>
      <c r="F331" s="149"/>
      <c r="G331" s="149">
        <f>G327</f>
        <v>0</v>
      </c>
      <c r="H331" s="149">
        <f t="shared" ref="H331:K331" si="162">H327</f>
        <v>0</v>
      </c>
      <c r="I331" s="149">
        <f t="shared" si="162"/>
        <v>0</v>
      </c>
      <c r="J331" s="149">
        <f t="shared" si="162"/>
        <v>0</v>
      </c>
      <c r="K331" s="149">
        <f t="shared" si="162"/>
        <v>0</v>
      </c>
      <c r="L331" s="149" t="s">
        <v>62</v>
      </c>
      <c r="M331" s="150">
        <v>46022</v>
      </c>
      <c r="N331" s="150">
        <v>46022</v>
      </c>
      <c r="O331" s="156"/>
      <c r="P331" s="157" t="s">
        <v>62</v>
      </c>
      <c r="Q331" s="156"/>
      <c r="R331" s="156"/>
    </row>
    <row r="332" spans="1:18" s="85" customFormat="1" ht="21" hidden="1" customHeight="1" x14ac:dyDescent="0.2">
      <c r="A332" s="332"/>
      <c r="B332" s="147" t="s">
        <v>71</v>
      </c>
      <c r="C332" s="149"/>
      <c r="D332" s="149"/>
      <c r="E332" s="149"/>
      <c r="F332" s="149"/>
      <c r="G332" s="149" t="s">
        <v>62</v>
      </c>
      <c r="H332" s="149"/>
      <c r="I332" s="149" t="s">
        <v>62</v>
      </c>
      <c r="J332" s="149"/>
      <c r="K332" s="149"/>
      <c r="L332" s="149" t="s">
        <v>62</v>
      </c>
      <c r="M332" s="149"/>
      <c r="N332" s="149"/>
      <c r="O332" s="157" t="s">
        <v>62</v>
      </c>
      <c r="P332" s="157" t="s">
        <v>62</v>
      </c>
      <c r="Q332" s="157" t="s">
        <v>62</v>
      </c>
      <c r="R332" s="157" t="s">
        <v>62</v>
      </c>
    </row>
    <row r="333" spans="1:18" s="85" customFormat="1" ht="21" hidden="1" customHeight="1" x14ac:dyDescent="0.2">
      <c r="A333" s="333"/>
      <c r="B333" s="148" t="s">
        <v>72</v>
      </c>
      <c r="C333" s="149"/>
      <c r="D333" s="149" t="s">
        <v>62</v>
      </c>
      <c r="E333" s="149"/>
      <c r="F333" s="149"/>
      <c r="G333" s="149">
        <f>G331</f>
        <v>0</v>
      </c>
      <c r="H333" s="149">
        <f t="shared" ref="H333:K333" si="163">H331</f>
        <v>0</v>
      </c>
      <c r="I333" s="149">
        <f t="shared" si="163"/>
        <v>0</v>
      </c>
      <c r="J333" s="149">
        <f t="shared" si="163"/>
        <v>0</v>
      </c>
      <c r="K333" s="149">
        <f t="shared" si="163"/>
        <v>0</v>
      </c>
      <c r="L333" s="149" t="s">
        <v>62</v>
      </c>
      <c r="M333" s="150">
        <v>46022</v>
      </c>
      <c r="N333" s="150">
        <v>46022</v>
      </c>
      <c r="O333" s="156"/>
      <c r="P333" s="157" t="s">
        <v>62</v>
      </c>
      <c r="Q333" s="156"/>
      <c r="R333" s="156"/>
    </row>
    <row r="334" spans="1:18" s="56" customFormat="1" ht="74.45" hidden="1" customHeight="1" x14ac:dyDescent="0.25">
      <c r="A334" s="331" t="s">
        <v>253</v>
      </c>
      <c r="B334" s="137" t="s">
        <v>327</v>
      </c>
      <c r="C334" s="142" t="s">
        <v>191</v>
      </c>
      <c r="D334" s="141" t="s">
        <v>333</v>
      </c>
      <c r="E334" s="143" t="s">
        <v>75</v>
      </c>
      <c r="F334" s="143">
        <v>792</v>
      </c>
      <c r="G334" s="142">
        <v>0</v>
      </c>
      <c r="H334" s="142">
        <f>G334</f>
        <v>0</v>
      </c>
      <c r="I334" s="142">
        <v>0</v>
      </c>
      <c r="J334" s="142">
        <v>0</v>
      </c>
      <c r="K334" s="142">
        <f>G334</f>
        <v>0</v>
      </c>
      <c r="L334" s="142"/>
      <c r="M334" s="149" t="s">
        <v>62</v>
      </c>
      <c r="N334" s="149" t="s">
        <v>62</v>
      </c>
      <c r="O334" s="156">
        <v>0</v>
      </c>
      <c r="P334" s="156"/>
      <c r="Q334" s="156">
        <v>0</v>
      </c>
      <c r="R334" s="156">
        <v>0</v>
      </c>
    </row>
    <row r="335" spans="1:18" s="85" customFormat="1" ht="15.75" hidden="1" x14ac:dyDescent="0.2">
      <c r="A335" s="332"/>
      <c r="B335" s="146" t="s">
        <v>70</v>
      </c>
      <c r="C335" s="149"/>
      <c r="D335" s="149" t="s">
        <v>62</v>
      </c>
      <c r="E335" s="149"/>
      <c r="F335" s="149"/>
      <c r="G335" s="149">
        <f>G334</f>
        <v>0</v>
      </c>
      <c r="H335" s="149">
        <f t="shared" ref="H335:K335" si="164">H334</f>
        <v>0</v>
      </c>
      <c r="I335" s="149">
        <f t="shared" si="164"/>
        <v>0</v>
      </c>
      <c r="J335" s="149">
        <f t="shared" si="164"/>
        <v>0</v>
      </c>
      <c r="K335" s="149">
        <f t="shared" si="164"/>
        <v>0</v>
      </c>
      <c r="L335" s="149" t="s">
        <v>62</v>
      </c>
      <c r="M335" s="150">
        <v>46022</v>
      </c>
      <c r="N335" s="150">
        <v>46022</v>
      </c>
      <c r="O335" s="156"/>
      <c r="P335" s="157" t="s">
        <v>62</v>
      </c>
      <c r="Q335" s="156"/>
      <c r="R335" s="156"/>
    </row>
    <row r="336" spans="1:18" s="85" customFormat="1" ht="14.25" hidden="1" x14ac:dyDescent="0.2">
      <c r="A336" s="332"/>
      <c r="B336" s="147" t="s">
        <v>76</v>
      </c>
      <c r="C336" s="149"/>
      <c r="D336" s="149"/>
      <c r="E336" s="149"/>
      <c r="F336" s="149"/>
      <c r="G336" s="149" t="s">
        <v>62</v>
      </c>
      <c r="H336" s="149"/>
      <c r="I336" s="149" t="s">
        <v>62</v>
      </c>
      <c r="J336" s="149"/>
      <c r="K336" s="149"/>
      <c r="L336" s="149" t="s">
        <v>62</v>
      </c>
      <c r="M336" s="149"/>
      <c r="N336" s="149"/>
      <c r="O336" s="157" t="s">
        <v>62</v>
      </c>
      <c r="P336" s="157" t="s">
        <v>62</v>
      </c>
      <c r="Q336" s="157" t="s">
        <v>62</v>
      </c>
      <c r="R336" s="157" t="s">
        <v>62</v>
      </c>
    </row>
    <row r="337" spans="1:18" s="85" customFormat="1" ht="65.45" hidden="1" customHeight="1" x14ac:dyDescent="0.2">
      <c r="A337" s="332"/>
      <c r="B337" s="148" t="s">
        <v>192</v>
      </c>
      <c r="C337" s="149"/>
      <c r="D337" s="149" t="s">
        <v>62</v>
      </c>
      <c r="E337" s="149"/>
      <c r="F337" s="149"/>
      <c r="G337" s="149">
        <f>G334</f>
        <v>0</v>
      </c>
      <c r="H337" s="149">
        <f t="shared" ref="H337:J337" si="165">H334</f>
        <v>0</v>
      </c>
      <c r="I337" s="149">
        <f t="shared" si="165"/>
        <v>0</v>
      </c>
      <c r="J337" s="149">
        <f t="shared" si="165"/>
        <v>0</v>
      </c>
      <c r="K337" s="149">
        <f>K334</f>
        <v>0</v>
      </c>
      <c r="L337" s="149" t="s">
        <v>62</v>
      </c>
      <c r="M337" s="150">
        <v>46022</v>
      </c>
      <c r="N337" s="150">
        <v>46022</v>
      </c>
      <c r="O337" s="156"/>
      <c r="P337" s="157" t="s">
        <v>62</v>
      </c>
      <c r="Q337" s="156"/>
      <c r="R337" s="156"/>
    </row>
    <row r="338" spans="1:18" s="85" customFormat="1" ht="15" hidden="1" customHeight="1" x14ac:dyDescent="0.2">
      <c r="A338" s="332"/>
      <c r="B338" s="147" t="s">
        <v>193</v>
      </c>
      <c r="C338" s="149"/>
      <c r="D338" s="149"/>
      <c r="E338" s="149"/>
      <c r="F338" s="149"/>
      <c r="G338" s="149" t="s">
        <v>62</v>
      </c>
      <c r="H338" s="149"/>
      <c r="I338" s="149" t="s">
        <v>62</v>
      </c>
      <c r="J338" s="149"/>
      <c r="K338" s="149"/>
      <c r="L338" s="149" t="s">
        <v>62</v>
      </c>
      <c r="M338" s="149"/>
      <c r="N338" s="149"/>
      <c r="O338" s="157" t="s">
        <v>62</v>
      </c>
      <c r="P338" s="157" t="s">
        <v>62</v>
      </c>
      <c r="Q338" s="157" t="s">
        <v>62</v>
      </c>
      <c r="R338" s="157" t="s">
        <v>62</v>
      </c>
    </row>
    <row r="339" spans="1:18" s="85" customFormat="1" ht="38.65" hidden="1" customHeight="1" x14ac:dyDescent="0.2">
      <c r="A339" s="332"/>
      <c r="B339" s="148" t="s">
        <v>330</v>
      </c>
      <c r="C339" s="149"/>
      <c r="D339" s="149" t="s">
        <v>62</v>
      </c>
      <c r="E339" s="149"/>
      <c r="F339" s="149"/>
      <c r="G339" s="149">
        <f>G335</f>
        <v>0</v>
      </c>
      <c r="H339" s="149">
        <f t="shared" ref="H339:K339" si="166">H335</f>
        <v>0</v>
      </c>
      <c r="I339" s="149">
        <f t="shared" si="166"/>
        <v>0</v>
      </c>
      <c r="J339" s="149">
        <f t="shared" si="166"/>
        <v>0</v>
      </c>
      <c r="K339" s="149">
        <f t="shared" si="166"/>
        <v>0</v>
      </c>
      <c r="L339" s="149" t="s">
        <v>62</v>
      </c>
      <c r="M339" s="150">
        <v>46022</v>
      </c>
      <c r="N339" s="150">
        <v>46022</v>
      </c>
      <c r="O339" s="156"/>
      <c r="P339" s="157" t="s">
        <v>62</v>
      </c>
      <c r="Q339" s="156"/>
      <c r="R339" s="156"/>
    </row>
    <row r="340" spans="1:18" s="85" customFormat="1" ht="21" hidden="1" customHeight="1" x14ac:dyDescent="0.2">
      <c r="A340" s="332"/>
      <c r="B340" s="147" t="s">
        <v>71</v>
      </c>
      <c r="C340" s="149"/>
      <c r="D340" s="149"/>
      <c r="E340" s="149"/>
      <c r="F340" s="149"/>
      <c r="G340" s="149" t="s">
        <v>62</v>
      </c>
      <c r="H340" s="149"/>
      <c r="I340" s="149" t="s">
        <v>62</v>
      </c>
      <c r="J340" s="149"/>
      <c r="K340" s="149"/>
      <c r="L340" s="149" t="s">
        <v>62</v>
      </c>
      <c r="M340" s="149"/>
      <c r="N340" s="149"/>
      <c r="O340" s="157" t="s">
        <v>62</v>
      </c>
      <c r="P340" s="157" t="s">
        <v>62</v>
      </c>
      <c r="Q340" s="157" t="s">
        <v>62</v>
      </c>
      <c r="R340" s="157" t="s">
        <v>62</v>
      </c>
    </row>
    <row r="341" spans="1:18" s="85" customFormat="1" ht="21" hidden="1" customHeight="1" x14ac:dyDescent="0.2">
      <c r="A341" s="333"/>
      <c r="B341" s="148" t="s">
        <v>72</v>
      </c>
      <c r="C341" s="149"/>
      <c r="D341" s="149" t="s">
        <v>62</v>
      </c>
      <c r="E341" s="149"/>
      <c r="F341" s="149"/>
      <c r="G341" s="149">
        <f>G339</f>
        <v>0</v>
      </c>
      <c r="H341" s="149">
        <f t="shared" ref="H341:K341" si="167">H339</f>
        <v>0</v>
      </c>
      <c r="I341" s="149">
        <f t="shared" si="167"/>
        <v>0</v>
      </c>
      <c r="J341" s="149">
        <f t="shared" si="167"/>
        <v>0</v>
      </c>
      <c r="K341" s="149">
        <f t="shared" si="167"/>
        <v>0</v>
      </c>
      <c r="L341" s="149" t="s">
        <v>62</v>
      </c>
      <c r="M341" s="150">
        <v>46022</v>
      </c>
      <c r="N341" s="150">
        <v>46022</v>
      </c>
      <c r="O341" s="156"/>
      <c r="P341" s="157" t="s">
        <v>62</v>
      </c>
      <c r="Q341" s="156"/>
      <c r="R341" s="156"/>
    </row>
    <row r="342" spans="1:18" s="56" customFormat="1" ht="74.45" customHeight="1" x14ac:dyDescent="0.25">
      <c r="A342" s="331" t="s">
        <v>254</v>
      </c>
      <c r="B342" s="137" t="s">
        <v>327</v>
      </c>
      <c r="C342" s="142" t="s">
        <v>191</v>
      </c>
      <c r="D342" s="141" t="s">
        <v>333</v>
      </c>
      <c r="E342" s="143" t="s">
        <v>75</v>
      </c>
      <c r="F342" s="143">
        <v>792</v>
      </c>
      <c r="G342" s="142">
        <v>1</v>
      </c>
      <c r="H342" s="142">
        <f>G342</f>
        <v>1</v>
      </c>
      <c r="I342" s="142">
        <v>0</v>
      </c>
      <c r="J342" s="142">
        <v>0</v>
      </c>
      <c r="K342" s="142">
        <f>G342</f>
        <v>1</v>
      </c>
      <c r="L342" s="142"/>
      <c r="M342" s="149" t="s">
        <v>62</v>
      </c>
      <c r="N342" s="149" t="s">
        <v>62</v>
      </c>
      <c r="O342" s="156">
        <v>32391.41</v>
      </c>
      <c r="P342" s="156"/>
      <c r="Q342" s="156">
        <v>0</v>
      </c>
      <c r="R342" s="156">
        <v>0</v>
      </c>
    </row>
    <row r="343" spans="1:18" s="85" customFormat="1" ht="15.75" x14ac:dyDescent="0.2">
      <c r="A343" s="332"/>
      <c r="B343" s="146" t="s">
        <v>70</v>
      </c>
      <c r="C343" s="149"/>
      <c r="D343" s="149" t="s">
        <v>62</v>
      </c>
      <c r="E343" s="149"/>
      <c r="F343" s="149"/>
      <c r="G343" s="149">
        <f>G342</f>
        <v>1</v>
      </c>
      <c r="H343" s="149">
        <f t="shared" ref="H343:K343" si="168">H342</f>
        <v>1</v>
      </c>
      <c r="I343" s="149">
        <f t="shared" si="168"/>
        <v>0</v>
      </c>
      <c r="J343" s="149">
        <f t="shared" si="168"/>
        <v>0</v>
      </c>
      <c r="K343" s="149">
        <f t="shared" si="168"/>
        <v>1</v>
      </c>
      <c r="L343" s="149" t="s">
        <v>62</v>
      </c>
      <c r="M343" s="150">
        <v>46022</v>
      </c>
      <c r="N343" s="150">
        <v>46022</v>
      </c>
      <c r="O343" s="156"/>
      <c r="P343" s="157" t="s">
        <v>62</v>
      </c>
      <c r="Q343" s="156"/>
      <c r="R343" s="156"/>
    </row>
    <row r="344" spans="1:18" s="85" customFormat="1" ht="14.25" x14ac:dyDescent="0.2">
      <c r="A344" s="332"/>
      <c r="B344" s="147" t="s">
        <v>76</v>
      </c>
      <c r="C344" s="149"/>
      <c r="D344" s="149"/>
      <c r="E344" s="149"/>
      <c r="F344" s="149"/>
      <c r="G344" s="149" t="s">
        <v>62</v>
      </c>
      <c r="H344" s="149"/>
      <c r="I344" s="149" t="s">
        <v>62</v>
      </c>
      <c r="J344" s="149"/>
      <c r="K344" s="149"/>
      <c r="L344" s="149" t="s">
        <v>62</v>
      </c>
      <c r="M344" s="149"/>
      <c r="N344" s="149"/>
      <c r="O344" s="157" t="s">
        <v>62</v>
      </c>
      <c r="P344" s="157" t="s">
        <v>62</v>
      </c>
      <c r="Q344" s="157" t="s">
        <v>62</v>
      </c>
      <c r="R344" s="157" t="s">
        <v>62</v>
      </c>
    </row>
    <row r="345" spans="1:18" s="85" customFormat="1" ht="65.45" customHeight="1" x14ac:dyDescent="0.2">
      <c r="A345" s="332"/>
      <c r="B345" s="148" t="s">
        <v>192</v>
      </c>
      <c r="C345" s="149"/>
      <c r="D345" s="149" t="s">
        <v>62</v>
      </c>
      <c r="E345" s="149"/>
      <c r="F345" s="149"/>
      <c r="G345" s="149">
        <f>G342</f>
        <v>1</v>
      </c>
      <c r="H345" s="149">
        <f t="shared" ref="H345:J345" si="169">H342</f>
        <v>1</v>
      </c>
      <c r="I345" s="149">
        <f t="shared" si="169"/>
        <v>0</v>
      </c>
      <c r="J345" s="149">
        <f t="shared" si="169"/>
        <v>0</v>
      </c>
      <c r="K345" s="149">
        <f>K342</f>
        <v>1</v>
      </c>
      <c r="L345" s="149" t="s">
        <v>62</v>
      </c>
      <c r="M345" s="150">
        <v>46022</v>
      </c>
      <c r="N345" s="150">
        <v>46022</v>
      </c>
      <c r="O345" s="156"/>
      <c r="P345" s="157" t="s">
        <v>62</v>
      </c>
      <c r="Q345" s="156"/>
      <c r="R345" s="156"/>
    </row>
    <row r="346" spans="1:18" s="85" customFormat="1" ht="15" customHeight="1" x14ac:dyDescent="0.2">
      <c r="A346" s="332"/>
      <c r="B346" s="147" t="s">
        <v>193</v>
      </c>
      <c r="C346" s="149"/>
      <c r="D346" s="149"/>
      <c r="E346" s="149"/>
      <c r="F346" s="149"/>
      <c r="G346" s="149" t="s">
        <v>62</v>
      </c>
      <c r="H346" s="149"/>
      <c r="I346" s="149" t="s">
        <v>62</v>
      </c>
      <c r="J346" s="149"/>
      <c r="K346" s="149"/>
      <c r="L346" s="149" t="s">
        <v>62</v>
      </c>
      <c r="M346" s="149"/>
      <c r="N346" s="149"/>
      <c r="O346" s="157" t="s">
        <v>62</v>
      </c>
      <c r="P346" s="157" t="s">
        <v>62</v>
      </c>
      <c r="Q346" s="157" t="s">
        <v>62</v>
      </c>
      <c r="R346" s="157" t="s">
        <v>62</v>
      </c>
    </row>
    <row r="347" spans="1:18" s="85" customFormat="1" ht="38.65" customHeight="1" x14ac:dyDescent="0.2">
      <c r="A347" s="332"/>
      <c r="B347" s="148" t="s">
        <v>330</v>
      </c>
      <c r="C347" s="149"/>
      <c r="D347" s="149" t="s">
        <v>62</v>
      </c>
      <c r="E347" s="149"/>
      <c r="F347" s="149"/>
      <c r="G347" s="149">
        <f>G343</f>
        <v>1</v>
      </c>
      <c r="H347" s="149">
        <f t="shared" ref="H347:K347" si="170">H343</f>
        <v>1</v>
      </c>
      <c r="I347" s="149">
        <f t="shared" si="170"/>
        <v>0</v>
      </c>
      <c r="J347" s="149">
        <f t="shared" si="170"/>
        <v>0</v>
      </c>
      <c r="K347" s="149">
        <f t="shared" si="170"/>
        <v>1</v>
      </c>
      <c r="L347" s="149" t="s">
        <v>62</v>
      </c>
      <c r="M347" s="150">
        <v>46022</v>
      </c>
      <c r="N347" s="150">
        <v>46022</v>
      </c>
      <c r="O347" s="156"/>
      <c r="P347" s="157" t="s">
        <v>62</v>
      </c>
      <c r="Q347" s="156"/>
      <c r="R347" s="156"/>
    </row>
    <row r="348" spans="1:18" s="85" customFormat="1" ht="21" customHeight="1" x14ac:dyDescent="0.2">
      <c r="A348" s="332"/>
      <c r="B348" s="147" t="s">
        <v>71</v>
      </c>
      <c r="C348" s="149"/>
      <c r="D348" s="149"/>
      <c r="E348" s="149"/>
      <c r="F348" s="149"/>
      <c r="G348" s="149" t="s">
        <v>62</v>
      </c>
      <c r="H348" s="149"/>
      <c r="I348" s="149" t="s">
        <v>62</v>
      </c>
      <c r="J348" s="149"/>
      <c r="K348" s="149"/>
      <c r="L348" s="149" t="s">
        <v>62</v>
      </c>
      <c r="M348" s="149"/>
      <c r="N348" s="149"/>
      <c r="O348" s="157" t="s">
        <v>62</v>
      </c>
      <c r="P348" s="157" t="s">
        <v>62</v>
      </c>
      <c r="Q348" s="157" t="s">
        <v>62</v>
      </c>
      <c r="R348" s="157" t="s">
        <v>62</v>
      </c>
    </row>
    <row r="349" spans="1:18" s="85" customFormat="1" ht="21" customHeight="1" x14ac:dyDescent="0.2">
      <c r="A349" s="333"/>
      <c r="B349" s="148" t="s">
        <v>72</v>
      </c>
      <c r="C349" s="149"/>
      <c r="D349" s="149" t="s">
        <v>62</v>
      </c>
      <c r="E349" s="149"/>
      <c r="F349" s="149"/>
      <c r="G349" s="149">
        <f>G347</f>
        <v>1</v>
      </c>
      <c r="H349" s="149">
        <f t="shared" ref="H349:K349" si="171">H347</f>
        <v>1</v>
      </c>
      <c r="I349" s="149">
        <f t="shared" si="171"/>
        <v>0</v>
      </c>
      <c r="J349" s="149">
        <f t="shared" si="171"/>
        <v>0</v>
      </c>
      <c r="K349" s="149">
        <f t="shared" si="171"/>
        <v>1</v>
      </c>
      <c r="L349" s="149" t="s">
        <v>62</v>
      </c>
      <c r="M349" s="150">
        <v>46022</v>
      </c>
      <c r="N349" s="150">
        <v>46022</v>
      </c>
      <c r="O349" s="156"/>
      <c r="P349" s="157" t="s">
        <v>62</v>
      </c>
      <c r="Q349" s="156"/>
      <c r="R349" s="156"/>
    </row>
    <row r="350" spans="1:18" s="56" customFormat="1" ht="74.45" hidden="1" customHeight="1" x14ac:dyDescent="0.25">
      <c r="A350" s="331" t="s">
        <v>255</v>
      </c>
      <c r="B350" s="137" t="s">
        <v>327</v>
      </c>
      <c r="C350" s="142" t="s">
        <v>191</v>
      </c>
      <c r="D350" s="141" t="s">
        <v>333</v>
      </c>
      <c r="E350" s="143" t="s">
        <v>75</v>
      </c>
      <c r="F350" s="143">
        <v>792</v>
      </c>
      <c r="G350" s="142">
        <v>0</v>
      </c>
      <c r="H350" s="142">
        <f>G350</f>
        <v>0</v>
      </c>
      <c r="I350" s="142">
        <v>0</v>
      </c>
      <c r="J350" s="142">
        <v>0</v>
      </c>
      <c r="K350" s="142">
        <f>G350</f>
        <v>0</v>
      </c>
      <c r="L350" s="142"/>
      <c r="M350" s="149" t="s">
        <v>62</v>
      </c>
      <c r="N350" s="149" t="s">
        <v>62</v>
      </c>
      <c r="O350" s="156">
        <v>0</v>
      </c>
      <c r="P350" s="156"/>
      <c r="Q350" s="156">
        <v>0</v>
      </c>
      <c r="R350" s="156">
        <v>0</v>
      </c>
    </row>
    <row r="351" spans="1:18" s="85" customFormat="1" ht="15.75" hidden="1" x14ac:dyDescent="0.2">
      <c r="A351" s="332"/>
      <c r="B351" s="146" t="s">
        <v>70</v>
      </c>
      <c r="C351" s="149"/>
      <c r="D351" s="149" t="s">
        <v>62</v>
      </c>
      <c r="E351" s="149"/>
      <c r="F351" s="149"/>
      <c r="G351" s="149">
        <f>G350</f>
        <v>0</v>
      </c>
      <c r="H351" s="149">
        <f t="shared" ref="H351:K351" si="172">H350</f>
        <v>0</v>
      </c>
      <c r="I351" s="149">
        <f t="shared" si="172"/>
        <v>0</v>
      </c>
      <c r="J351" s="149">
        <f t="shared" si="172"/>
        <v>0</v>
      </c>
      <c r="K351" s="149">
        <f t="shared" si="172"/>
        <v>0</v>
      </c>
      <c r="L351" s="149" t="s">
        <v>62</v>
      </c>
      <c r="M351" s="150">
        <v>46022</v>
      </c>
      <c r="N351" s="150">
        <v>46022</v>
      </c>
      <c r="O351" s="156"/>
      <c r="P351" s="157" t="s">
        <v>62</v>
      </c>
      <c r="Q351" s="156"/>
      <c r="R351" s="156"/>
    </row>
    <row r="352" spans="1:18" s="85" customFormat="1" ht="14.25" hidden="1" x14ac:dyDescent="0.2">
      <c r="A352" s="332"/>
      <c r="B352" s="147" t="s">
        <v>76</v>
      </c>
      <c r="C352" s="149"/>
      <c r="D352" s="149"/>
      <c r="E352" s="149"/>
      <c r="F352" s="149"/>
      <c r="G352" s="149" t="s">
        <v>62</v>
      </c>
      <c r="H352" s="149"/>
      <c r="I352" s="149" t="s">
        <v>62</v>
      </c>
      <c r="J352" s="149"/>
      <c r="K352" s="149"/>
      <c r="L352" s="149" t="s">
        <v>62</v>
      </c>
      <c r="M352" s="149"/>
      <c r="N352" s="149"/>
      <c r="O352" s="157" t="s">
        <v>62</v>
      </c>
      <c r="P352" s="157" t="s">
        <v>62</v>
      </c>
      <c r="Q352" s="157" t="s">
        <v>62</v>
      </c>
      <c r="R352" s="157" t="s">
        <v>62</v>
      </c>
    </row>
    <row r="353" spans="1:18" s="85" customFormat="1" ht="65.45" hidden="1" customHeight="1" x14ac:dyDescent="0.2">
      <c r="A353" s="332"/>
      <c r="B353" s="148" t="s">
        <v>192</v>
      </c>
      <c r="C353" s="149"/>
      <c r="D353" s="149" t="s">
        <v>62</v>
      </c>
      <c r="E353" s="149"/>
      <c r="F353" s="149"/>
      <c r="G353" s="149">
        <f>G350</f>
        <v>0</v>
      </c>
      <c r="H353" s="149">
        <f t="shared" ref="H353:J353" si="173">H350</f>
        <v>0</v>
      </c>
      <c r="I353" s="149">
        <f t="shared" si="173"/>
        <v>0</v>
      </c>
      <c r="J353" s="149">
        <f t="shared" si="173"/>
        <v>0</v>
      </c>
      <c r="K353" s="149">
        <f>K350</f>
        <v>0</v>
      </c>
      <c r="L353" s="149" t="s">
        <v>62</v>
      </c>
      <c r="M353" s="150">
        <v>46022</v>
      </c>
      <c r="N353" s="150">
        <v>46022</v>
      </c>
      <c r="O353" s="156"/>
      <c r="P353" s="157" t="s">
        <v>62</v>
      </c>
      <c r="Q353" s="156"/>
      <c r="R353" s="156"/>
    </row>
    <row r="354" spans="1:18" s="85" customFormat="1" ht="15" hidden="1" customHeight="1" x14ac:dyDescent="0.2">
      <c r="A354" s="332"/>
      <c r="B354" s="147" t="s">
        <v>193</v>
      </c>
      <c r="C354" s="149"/>
      <c r="D354" s="149"/>
      <c r="E354" s="149"/>
      <c r="F354" s="149"/>
      <c r="G354" s="149" t="s">
        <v>62</v>
      </c>
      <c r="H354" s="149"/>
      <c r="I354" s="149" t="s">
        <v>62</v>
      </c>
      <c r="J354" s="149"/>
      <c r="K354" s="149"/>
      <c r="L354" s="149" t="s">
        <v>62</v>
      </c>
      <c r="M354" s="149"/>
      <c r="N354" s="149"/>
      <c r="O354" s="157" t="s">
        <v>62</v>
      </c>
      <c r="P354" s="157" t="s">
        <v>62</v>
      </c>
      <c r="Q354" s="157" t="s">
        <v>62</v>
      </c>
      <c r="R354" s="157" t="s">
        <v>62</v>
      </c>
    </row>
    <row r="355" spans="1:18" s="85" customFormat="1" ht="38.65" hidden="1" customHeight="1" x14ac:dyDescent="0.2">
      <c r="A355" s="332"/>
      <c r="B355" s="148" t="s">
        <v>330</v>
      </c>
      <c r="C355" s="149"/>
      <c r="D355" s="149" t="s">
        <v>62</v>
      </c>
      <c r="E355" s="149"/>
      <c r="F355" s="149"/>
      <c r="G355" s="149">
        <f>G351</f>
        <v>0</v>
      </c>
      <c r="H355" s="149">
        <f t="shared" ref="H355:K355" si="174">H351</f>
        <v>0</v>
      </c>
      <c r="I355" s="149">
        <f t="shared" si="174"/>
        <v>0</v>
      </c>
      <c r="J355" s="149">
        <f t="shared" si="174"/>
        <v>0</v>
      </c>
      <c r="K355" s="149">
        <f t="shared" si="174"/>
        <v>0</v>
      </c>
      <c r="L355" s="149" t="s">
        <v>62</v>
      </c>
      <c r="M355" s="150">
        <v>46022</v>
      </c>
      <c r="N355" s="150">
        <v>46022</v>
      </c>
      <c r="O355" s="156"/>
      <c r="P355" s="157" t="s">
        <v>62</v>
      </c>
      <c r="Q355" s="156"/>
      <c r="R355" s="156"/>
    </row>
    <row r="356" spans="1:18" s="85" customFormat="1" ht="21" hidden="1" customHeight="1" x14ac:dyDescent="0.2">
      <c r="A356" s="332"/>
      <c r="B356" s="147" t="s">
        <v>71</v>
      </c>
      <c r="C356" s="149"/>
      <c r="D356" s="149"/>
      <c r="E356" s="149"/>
      <c r="F356" s="149"/>
      <c r="G356" s="149" t="s">
        <v>62</v>
      </c>
      <c r="H356" s="149"/>
      <c r="I356" s="149" t="s">
        <v>62</v>
      </c>
      <c r="J356" s="149"/>
      <c r="K356" s="149"/>
      <c r="L356" s="149" t="s">
        <v>62</v>
      </c>
      <c r="M356" s="149"/>
      <c r="N356" s="149"/>
      <c r="O356" s="157" t="s">
        <v>62</v>
      </c>
      <c r="P356" s="157" t="s">
        <v>62</v>
      </c>
      <c r="Q356" s="157" t="s">
        <v>62</v>
      </c>
      <c r="R356" s="157" t="s">
        <v>62</v>
      </c>
    </row>
    <row r="357" spans="1:18" s="85" customFormat="1" ht="21" hidden="1" customHeight="1" x14ac:dyDescent="0.2">
      <c r="A357" s="333"/>
      <c r="B357" s="148" t="s">
        <v>72</v>
      </c>
      <c r="C357" s="149"/>
      <c r="D357" s="149" t="s">
        <v>62</v>
      </c>
      <c r="E357" s="149"/>
      <c r="F357" s="149"/>
      <c r="G357" s="149">
        <f>G355</f>
        <v>0</v>
      </c>
      <c r="H357" s="149">
        <f t="shared" ref="H357:K357" si="175">H355</f>
        <v>0</v>
      </c>
      <c r="I357" s="149">
        <f t="shared" si="175"/>
        <v>0</v>
      </c>
      <c r="J357" s="149">
        <f t="shared" si="175"/>
        <v>0</v>
      </c>
      <c r="K357" s="149">
        <f t="shared" si="175"/>
        <v>0</v>
      </c>
      <c r="L357" s="149" t="s">
        <v>62</v>
      </c>
      <c r="M357" s="150">
        <v>46022</v>
      </c>
      <c r="N357" s="150">
        <v>46022</v>
      </c>
      <c r="O357" s="156"/>
      <c r="P357" s="157" t="s">
        <v>62</v>
      </c>
      <c r="Q357" s="156"/>
      <c r="R357" s="156"/>
    </row>
    <row r="358" spans="1:18" s="56" customFormat="1" ht="74.45" hidden="1" customHeight="1" x14ac:dyDescent="0.25">
      <c r="A358" s="331" t="s">
        <v>256</v>
      </c>
      <c r="B358" s="137" t="s">
        <v>327</v>
      </c>
      <c r="C358" s="142" t="s">
        <v>191</v>
      </c>
      <c r="D358" s="141" t="s">
        <v>333</v>
      </c>
      <c r="E358" s="143" t="s">
        <v>75</v>
      </c>
      <c r="F358" s="143">
        <v>792</v>
      </c>
      <c r="G358" s="142">
        <v>0</v>
      </c>
      <c r="H358" s="142">
        <f>G358</f>
        <v>0</v>
      </c>
      <c r="I358" s="142">
        <v>0</v>
      </c>
      <c r="J358" s="142">
        <v>0</v>
      </c>
      <c r="K358" s="142">
        <f>G358</f>
        <v>0</v>
      </c>
      <c r="L358" s="142"/>
      <c r="M358" s="149" t="s">
        <v>62</v>
      </c>
      <c r="N358" s="149" t="s">
        <v>62</v>
      </c>
      <c r="O358" s="156">
        <v>0</v>
      </c>
      <c r="P358" s="156"/>
      <c r="Q358" s="156">
        <v>0</v>
      </c>
      <c r="R358" s="156">
        <v>0</v>
      </c>
    </row>
    <row r="359" spans="1:18" s="85" customFormat="1" ht="15.75" hidden="1" x14ac:dyDescent="0.2">
      <c r="A359" s="332"/>
      <c r="B359" s="146" t="s">
        <v>70</v>
      </c>
      <c r="C359" s="149"/>
      <c r="D359" s="149" t="s">
        <v>62</v>
      </c>
      <c r="E359" s="149"/>
      <c r="F359" s="149"/>
      <c r="G359" s="149">
        <f>G358</f>
        <v>0</v>
      </c>
      <c r="H359" s="149">
        <f t="shared" ref="H359:K359" si="176">H358</f>
        <v>0</v>
      </c>
      <c r="I359" s="149">
        <f t="shared" si="176"/>
        <v>0</v>
      </c>
      <c r="J359" s="149">
        <f t="shared" si="176"/>
        <v>0</v>
      </c>
      <c r="K359" s="149">
        <f t="shared" si="176"/>
        <v>0</v>
      </c>
      <c r="L359" s="149" t="s">
        <v>62</v>
      </c>
      <c r="M359" s="150">
        <v>46022</v>
      </c>
      <c r="N359" s="150">
        <v>46022</v>
      </c>
      <c r="O359" s="156"/>
      <c r="P359" s="157" t="s">
        <v>62</v>
      </c>
      <c r="Q359" s="156"/>
      <c r="R359" s="156"/>
    </row>
    <row r="360" spans="1:18" s="85" customFormat="1" ht="14.25" hidden="1" x14ac:dyDescent="0.2">
      <c r="A360" s="332"/>
      <c r="B360" s="147" t="s">
        <v>76</v>
      </c>
      <c r="C360" s="149"/>
      <c r="D360" s="149"/>
      <c r="E360" s="149"/>
      <c r="F360" s="149"/>
      <c r="G360" s="149" t="s">
        <v>62</v>
      </c>
      <c r="H360" s="149"/>
      <c r="I360" s="149" t="s">
        <v>62</v>
      </c>
      <c r="J360" s="149"/>
      <c r="K360" s="149"/>
      <c r="L360" s="149" t="s">
        <v>62</v>
      </c>
      <c r="M360" s="149"/>
      <c r="N360" s="149"/>
      <c r="O360" s="157" t="s">
        <v>62</v>
      </c>
      <c r="P360" s="157" t="s">
        <v>62</v>
      </c>
      <c r="Q360" s="157" t="s">
        <v>62</v>
      </c>
      <c r="R360" s="157" t="s">
        <v>62</v>
      </c>
    </row>
    <row r="361" spans="1:18" s="85" customFormat="1" ht="65.45" hidden="1" customHeight="1" x14ac:dyDescent="0.2">
      <c r="A361" s="332"/>
      <c r="B361" s="148" t="s">
        <v>192</v>
      </c>
      <c r="C361" s="149"/>
      <c r="D361" s="149" t="s">
        <v>62</v>
      </c>
      <c r="E361" s="149"/>
      <c r="F361" s="149"/>
      <c r="G361" s="149">
        <f>G358</f>
        <v>0</v>
      </c>
      <c r="H361" s="149">
        <f t="shared" ref="H361:J361" si="177">H358</f>
        <v>0</v>
      </c>
      <c r="I361" s="149">
        <f t="shared" si="177"/>
        <v>0</v>
      </c>
      <c r="J361" s="149">
        <f t="shared" si="177"/>
        <v>0</v>
      </c>
      <c r="K361" s="149">
        <f>K358</f>
        <v>0</v>
      </c>
      <c r="L361" s="149" t="s">
        <v>62</v>
      </c>
      <c r="M361" s="150">
        <v>46022</v>
      </c>
      <c r="N361" s="150">
        <v>46022</v>
      </c>
      <c r="O361" s="156"/>
      <c r="P361" s="157" t="s">
        <v>62</v>
      </c>
      <c r="Q361" s="156"/>
      <c r="R361" s="156"/>
    </row>
    <row r="362" spans="1:18" s="85" customFormat="1" ht="15" hidden="1" customHeight="1" x14ac:dyDescent="0.2">
      <c r="A362" s="332"/>
      <c r="B362" s="147" t="s">
        <v>193</v>
      </c>
      <c r="C362" s="149"/>
      <c r="D362" s="149"/>
      <c r="E362" s="149"/>
      <c r="F362" s="149"/>
      <c r="G362" s="149" t="s">
        <v>62</v>
      </c>
      <c r="H362" s="149"/>
      <c r="I362" s="149" t="s">
        <v>62</v>
      </c>
      <c r="J362" s="149"/>
      <c r="K362" s="149"/>
      <c r="L362" s="149" t="s">
        <v>62</v>
      </c>
      <c r="M362" s="149"/>
      <c r="N362" s="149"/>
      <c r="O362" s="157" t="s">
        <v>62</v>
      </c>
      <c r="P362" s="157" t="s">
        <v>62</v>
      </c>
      <c r="Q362" s="157" t="s">
        <v>62</v>
      </c>
      <c r="R362" s="157" t="s">
        <v>62</v>
      </c>
    </row>
    <row r="363" spans="1:18" s="85" customFormat="1" ht="38.65" hidden="1" customHeight="1" x14ac:dyDescent="0.2">
      <c r="A363" s="332"/>
      <c r="B363" s="148" t="s">
        <v>330</v>
      </c>
      <c r="C363" s="149"/>
      <c r="D363" s="149" t="s">
        <v>62</v>
      </c>
      <c r="E363" s="149"/>
      <c r="F363" s="149"/>
      <c r="G363" s="149">
        <f>G359</f>
        <v>0</v>
      </c>
      <c r="H363" s="149">
        <f t="shared" ref="H363:K363" si="178">H359</f>
        <v>0</v>
      </c>
      <c r="I363" s="149">
        <f t="shared" si="178"/>
        <v>0</v>
      </c>
      <c r="J363" s="149">
        <f t="shared" si="178"/>
        <v>0</v>
      </c>
      <c r="K363" s="149">
        <f t="shared" si="178"/>
        <v>0</v>
      </c>
      <c r="L363" s="149" t="s">
        <v>62</v>
      </c>
      <c r="M363" s="150">
        <v>46022</v>
      </c>
      <c r="N363" s="150">
        <v>46022</v>
      </c>
      <c r="O363" s="156"/>
      <c r="P363" s="157" t="s">
        <v>62</v>
      </c>
      <c r="Q363" s="156"/>
      <c r="R363" s="156"/>
    </row>
    <row r="364" spans="1:18" s="85" customFormat="1" ht="21" hidden="1" customHeight="1" x14ac:dyDescent="0.2">
      <c r="A364" s="332"/>
      <c r="B364" s="147" t="s">
        <v>71</v>
      </c>
      <c r="C364" s="149"/>
      <c r="D364" s="149"/>
      <c r="E364" s="149"/>
      <c r="F364" s="149"/>
      <c r="G364" s="149" t="s">
        <v>62</v>
      </c>
      <c r="H364" s="149"/>
      <c r="I364" s="149" t="s">
        <v>62</v>
      </c>
      <c r="J364" s="149"/>
      <c r="K364" s="149"/>
      <c r="L364" s="149" t="s">
        <v>62</v>
      </c>
      <c r="M364" s="149"/>
      <c r="N364" s="149"/>
      <c r="O364" s="157" t="s">
        <v>62</v>
      </c>
      <c r="P364" s="157" t="s">
        <v>62</v>
      </c>
      <c r="Q364" s="157" t="s">
        <v>62</v>
      </c>
      <c r="R364" s="157" t="s">
        <v>62</v>
      </c>
    </row>
    <row r="365" spans="1:18" s="85" customFormat="1" ht="21" hidden="1" customHeight="1" x14ac:dyDescent="0.2">
      <c r="A365" s="333"/>
      <c r="B365" s="148" t="s">
        <v>72</v>
      </c>
      <c r="C365" s="149"/>
      <c r="D365" s="149" t="s">
        <v>62</v>
      </c>
      <c r="E365" s="149"/>
      <c r="F365" s="149"/>
      <c r="G365" s="149">
        <f>G363</f>
        <v>0</v>
      </c>
      <c r="H365" s="149">
        <f t="shared" ref="H365:K365" si="179">H363</f>
        <v>0</v>
      </c>
      <c r="I365" s="149">
        <f t="shared" si="179"/>
        <v>0</v>
      </c>
      <c r="J365" s="149">
        <f t="shared" si="179"/>
        <v>0</v>
      </c>
      <c r="K365" s="149">
        <f t="shared" si="179"/>
        <v>0</v>
      </c>
      <c r="L365" s="149" t="s">
        <v>62</v>
      </c>
      <c r="M365" s="150">
        <v>46022</v>
      </c>
      <c r="N365" s="150">
        <v>46022</v>
      </c>
      <c r="O365" s="156"/>
      <c r="P365" s="157" t="s">
        <v>62</v>
      </c>
      <c r="Q365" s="156"/>
      <c r="R365" s="156"/>
    </row>
    <row r="366" spans="1:18" s="56" customFormat="1" ht="74.45" hidden="1" customHeight="1" x14ac:dyDescent="0.25">
      <c r="A366" s="331" t="s">
        <v>257</v>
      </c>
      <c r="B366" s="137" t="s">
        <v>327</v>
      </c>
      <c r="C366" s="142" t="s">
        <v>191</v>
      </c>
      <c r="D366" s="141" t="s">
        <v>333</v>
      </c>
      <c r="E366" s="143" t="s">
        <v>75</v>
      </c>
      <c r="F366" s="143">
        <v>792</v>
      </c>
      <c r="G366" s="142">
        <v>0</v>
      </c>
      <c r="H366" s="142">
        <f>G366</f>
        <v>0</v>
      </c>
      <c r="I366" s="142">
        <v>0</v>
      </c>
      <c r="J366" s="142">
        <v>0</v>
      </c>
      <c r="K366" s="142">
        <f>G366</f>
        <v>0</v>
      </c>
      <c r="L366" s="142"/>
      <c r="M366" s="149" t="s">
        <v>62</v>
      </c>
      <c r="N366" s="149" t="s">
        <v>62</v>
      </c>
      <c r="O366" s="156">
        <v>0</v>
      </c>
      <c r="P366" s="156"/>
      <c r="Q366" s="156">
        <v>0</v>
      </c>
      <c r="R366" s="156">
        <v>0</v>
      </c>
    </row>
    <row r="367" spans="1:18" s="85" customFormat="1" ht="15.75" hidden="1" x14ac:dyDescent="0.2">
      <c r="A367" s="332"/>
      <c r="B367" s="146" t="s">
        <v>70</v>
      </c>
      <c r="C367" s="149"/>
      <c r="D367" s="149" t="s">
        <v>62</v>
      </c>
      <c r="E367" s="149"/>
      <c r="F367" s="149"/>
      <c r="G367" s="149">
        <f>G366</f>
        <v>0</v>
      </c>
      <c r="H367" s="149">
        <f t="shared" ref="H367:K367" si="180">H366</f>
        <v>0</v>
      </c>
      <c r="I367" s="149">
        <f t="shared" si="180"/>
        <v>0</v>
      </c>
      <c r="J367" s="149">
        <f t="shared" si="180"/>
        <v>0</v>
      </c>
      <c r="K367" s="149">
        <f t="shared" si="180"/>
        <v>0</v>
      </c>
      <c r="L367" s="149" t="s">
        <v>62</v>
      </c>
      <c r="M367" s="150">
        <v>46022</v>
      </c>
      <c r="N367" s="150">
        <v>46022</v>
      </c>
      <c r="O367" s="156"/>
      <c r="P367" s="157" t="s">
        <v>62</v>
      </c>
      <c r="Q367" s="156"/>
      <c r="R367" s="156"/>
    </row>
    <row r="368" spans="1:18" s="85" customFormat="1" ht="14.25" hidden="1" x14ac:dyDescent="0.2">
      <c r="A368" s="332"/>
      <c r="B368" s="147" t="s">
        <v>76</v>
      </c>
      <c r="C368" s="149"/>
      <c r="D368" s="149"/>
      <c r="E368" s="149"/>
      <c r="F368" s="149"/>
      <c r="G368" s="149" t="s">
        <v>62</v>
      </c>
      <c r="H368" s="149"/>
      <c r="I368" s="149" t="s">
        <v>62</v>
      </c>
      <c r="J368" s="149"/>
      <c r="K368" s="149"/>
      <c r="L368" s="149" t="s">
        <v>62</v>
      </c>
      <c r="M368" s="149"/>
      <c r="N368" s="149"/>
      <c r="O368" s="157" t="s">
        <v>62</v>
      </c>
      <c r="P368" s="157" t="s">
        <v>62</v>
      </c>
      <c r="Q368" s="157" t="s">
        <v>62</v>
      </c>
      <c r="R368" s="157" t="s">
        <v>62</v>
      </c>
    </row>
    <row r="369" spans="1:18" s="85" customFormat="1" ht="65.45" hidden="1" customHeight="1" x14ac:dyDescent="0.2">
      <c r="A369" s="332"/>
      <c r="B369" s="148" t="s">
        <v>192</v>
      </c>
      <c r="C369" s="149"/>
      <c r="D369" s="149" t="s">
        <v>62</v>
      </c>
      <c r="E369" s="149"/>
      <c r="F369" s="149"/>
      <c r="G369" s="149">
        <f>G366</f>
        <v>0</v>
      </c>
      <c r="H369" s="149">
        <f t="shared" ref="H369:J369" si="181">H366</f>
        <v>0</v>
      </c>
      <c r="I369" s="149">
        <f t="shared" si="181"/>
        <v>0</v>
      </c>
      <c r="J369" s="149">
        <f t="shared" si="181"/>
        <v>0</v>
      </c>
      <c r="K369" s="149">
        <f>K366</f>
        <v>0</v>
      </c>
      <c r="L369" s="149" t="s">
        <v>62</v>
      </c>
      <c r="M369" s="150">
        <v>46022</v>
      </c>
      <c r="N369" s="150">
        <v>46022</v>
      </c>
      <c r="O369" s="156"/>
      <c r="P369" s="157" t="s">
        <v>62</v>
      </c>
      <c r="Q369" s="156"/>
      <c r="R369" s="156"/>
    </row>
    <row r="370" spans="1:18" s="85" customFormat="1" ht="15" hidden="1" customHeight="1" x14ac:dyDescent="0.2">
      <c r="A370" s="332"/>
      <c r="B370" s="147" t="s">
        <v>193</v>
      </c>
      <c r="C370" s="149"/>
      <c r="D370" s="149"/>
      <c r="E370" s="149"/>
      <c r="F370" s="149"/>
      <c r="G370" s="149" t="s">
        <v>62</v>
      </c>
      <c r="H370" s="149"/>
      <c r="I370" s="149" t="s">
        <v>62</v>
      </c>
      <c r="J370" s="149"/>
      <c r="K370" s="149"/>
      <c r="L370" s="149" t="s">
        <v>62</v>
      </c>
      <c r="M370" s="149"/>
      <c r="N370" s="149"/>
      <c r="O370" s="157" t="s">
        <v>62</v>
      </c>
      <c r="P370" s="157" t="s">
        <v>62</v>
      </c>
      <c r="Q370" s="157" t="s">
        <v>62</v>
      </c>
      <c r="R370" s="157" t="s">
        <v>62</v>
      </c>
    </row>
    <row r="371" spans="1:18" s="85" customFormat="1" ht="38.65" hidden="1" customHeight="1" x14ac:dyDescent="0.2">
      <c r="A371" s="332"/>
      <c r="B371" s="148" t="s">
        <v>330</v>
      </c>
      <c r="C371" s="149"/>
      <c r="D371" s="149" t="s">
        <v>62</v>
      </c>
      <c r="E371" s="149"/>
      <c r="F371" s="149"/>
      <c r="G371" s="149">
        <f>G367</f>
        <v>0</v>
      </c>
      <c r="H371" s="149">
        <f t="shared" ref="H371:K371" si="182">H367</f>
        <v>0</v>
      </c>
      <c r="I371" s="149">
        <f t="shared" si="182"/>
        <v>0</v>
      </c>
      <c r="J371" s="149">
        <f t="shared" si="182"/>
        <v>0</v>
      </c>
      <c r="K371" s="149">
        <f t="shared" si="182"/>
        <v>0</v>
      </c>
      <c r="L371" s="149" t="s">
        <v>62</v>
      </c>
      <c r="M371" s="150">
        <v>46022</v>
      </c>
      <c r="N371" s="150">
        <v>46022</v>
      </c>
      <c r="O371" s="156"/>
      <c r="P371" s="157" t="s">
        <v>62</v>
      </c>
      <c r="Q371" s="156"/>
      <c r="R371" s="156"/>
    </row>
    <row r="372" spans="1:18" s="85" customFormat="1" ht="21" hidden="1" customHeight="1" x14ac:dyDescent="0.2">
      <c r="A372" s="332"/>
      <c r="B372" s="147" t="s">
        <v>71</v>
      </c>
      <c r="C372" s="149"/>
      <c r="D372" s="149"/>
      <c r="E372" s="149"/>
      <c r="F372" s="149"/>
      <c r="G372" s="149" t="s">
        <v>62</v>
      </c>
      <c r="H372" s="149"/>
      <c r="I372" s="149" t="s">
        <v>62</v>
      </c>
      <c r="J372" s="149"/>
      <c r="K372" s="149"/>
      <c r="L372" s="149" t="s">
        <v>62</v>
      </c>
      <c r="M372" s="149"/>
      <c r="N372" s="149"/>
      <c r="O372" s="157" t="s">
        <v>62</v>
      </c>
      <c r="P372" s="157" t="s">
        <v>62</v>
      </c>
      <c r="Q372" s="157" t="s">
        <v>62</v>
      </c>
      <c r="R372" s="157" t="s">
        <v>62</v>
      </c>
    </row>
    <row r="373" spans="1:18" s="85" customFormat="1" ht="21" hidden="1" customHeight="1" x14ac:dyDescent="0.2">
      <c r="A373" s="333"/>
      <c r="B373" s="148" t="s">
        <v>72</v>
      </c>
      <c r="C373" s="149"/>
      <c r="D373" s="149" t="s">
        <v>62</v>
      </c>
      <c r="E373" s="149"/>
      <c r="F373" s="149"/>
      <c r="G373" s="149">
        <f>G371</f>
        <v>0</v>
      </c>
      <c r="H373" s="149">
        <f t="shared" ref="H373:K373" si="183">H371</f>
        <v>0</v>
      </c>
      <c r="I373" s="149">
        <f t="shared" si="183"/>
        <v>0</v>
      </c>
      <c r="J373" s="149">
        <f t="shared" si="183"/>
        <v>0</v>
      </c>
      <c r="K373" s="149">
        <f t="shared" si="183"/>
        <v>0</v>
      </c>
      <c r="L373" s="149" t="s">
        <v>62</v>
      </c>
      <c r="M373" s="150">
        <v>46022</v>
      </c>
      <c r="N373" s="150">
        <v>46022</v>
      </c>
      <c r="O373" s="156"/>
      <c r="P373" s="157" t="s">
        <v>62</v>
      </c>
      <c r="Q373" s="156"/>
      <c r="R373" s="156"/>
    </row>
    <row r="374" spans="1:18" s="56" customFormat="1" ht="74.45" customHeight="1" x14ac:dyDescent="0.25">
      <c r="A374" s="331" t="s">
        <v>258</v>
      </c>
      <c r="B374" s="137" t="s">
        <v>327</v>
      </c>
      <c r="C374" s="142" t="s">
        <v>191</v>
      </c>
      <c r="D374" s="141" t="s">
        <v>333</v>
      </c>
      <c r="E374" s="143" t="s">
        <v>75</v>
      </c>
      <c r="F374" s="143">
        <v>792</v>
      </c>
      <c r="G374" s="142">
        <v>1</v>
      </c>
      <c r="H374" s="142">
        <f>G374</f>
        <v>1</v>
      </c>
      <c r="I374" s="142">
        <v>0</v>
      </c>
      <c r="J374" s="142">
        <v>0</v>
      </c>
      <c r="K374" s="142">
        <f>G374</f>
        <v>1</v>
      </c>
      <c r="L374" s="142"/>
      <c r="M374" s="149" t="s">
        <v>62</v>
      </c>
      <c r="N374" s="149" t="s">
        <v>62</v>
      </c>
      <c r="O374" s="156">
        <v>32391.41</v>
      </c>
      <c r="P374" s="156"/>
      <c r="Q374" s="156">
        <v>0</v>
      </c>
      <c r="R374" s="156">
        <v>0</v>
      </c>
    </row>
    <row r="375" spans="1:18" s="85" customFormat="1" ht="15.75" x14ac:dyDescent="0.2">
      <c r="A375" s="332"/>
      <c r="B375" s="146" t="s">
        <v>70</v>
      </c>
      <c r="C375" s="149"/>
      <c r="D375" s="149" t="s">
        <v>62</v>
      </c>
      <c r="E375" s="149"/>
      <c r="F375" s="149"/>
      <c r="G375" s="149">
        <f>G374</f>
        <v>1</v>
      </c>
      <c r="H375" s="149">
        <f t="shared" ref="H375:K375" si="184">H374</f>
        <v>1</v>
      </c>
      <c r="I375" s="149">
        <f t="shared" si="184"/>
        <v>0</v>
      </c>
      <c r="J375" s="149">
        <f t="shared" si="184"/>
        <v>0</v>
      </c>
      <c r="K375" s="149">
        <f t="shared" si="184"/>
        <v>1</v>
      </c>
      <c r="L375" s="149" t="s">
        <v>62</v>
      </c>
      <c r="M375" s="150">
        <v>46022</v>
      </c>
      <c r="N375" s="150">
        <v>46022</v>
      </c>
      <c r="O375" s="156"/>
      <c r="P375" s="157" t="s">
        <v>62</v>
      </c>
      <c r="Q375" s="156"/>
      <c r="R375" s="156"/>
    </row>
    <row r="376" spans="1:18" s="85" customFormat="1" ht="14.25" x14ac:dyDescent="0.2">
      <c r="A376" s="332"/>
      <c r="B376" s="147" t="s">
        <v>76</v>
      </c>
      <c r="C376" s="149"/>
      <c r="D376" s="149"/>
      <c r="E376" s="149"/>
      <c r="F376" s="149"/>
      <c r="G376" s="149" t="s">
        <v>62</v>
      </c>
      <c r="H376" s="149"/>
      <c r="I376" s="149" t="s">
        <v>62</v>
      </c>
      <c r="J376" s="149"/>
      <c r="K376" s="149"/>
      <c r="L376" s="149" t="s">
        <v>62</v>
      </c>
      <c r="M376" s="149"/>
      <c r="N376" s="149"/>
      <c r="O376" s="157" t="s">
        <v>62</v>
      </c>
      <c r="P376" s="157" t="s">
        <v>62</v>
      </c>
      <c r="Q376" s="157" t="s">
        <v>62</v>
      </c>
      <c r="R376" s="157" t="s">
        <v>62</v>
      </c>
    </row>
    <row r="377" spans="1:18" s="85" customFormat="1" ht="65.45" customHeight="1" x14ac:dyDescent="0.2">
      <c r="A377" s="332"/>
      <c r="B377" s="148" t="s">
        <v>192</v>
      </c>
      <c r="C377" s="149"/>
      <c r="D377" s="149" t="s">
        <v>62</v>
      </c>
      <c r="E377" s="149"/>
      <c r="F377" s="149"/>
      <c r="G377" s="149">
        <f>G374</f>
        <v>1</v>
      </c>
      <c r="H377" s="149">
        <f t="shared" ref="H377:J377" si="185">H374</f>
        <v>1</v>
      </c>
      <c r="I377" s="149">
        <f t="shared" si="185"/>
        <v>0</v>
      </c>
      <c r="J377" s="149">
        <f t="shared" si="185"/>
        <v>0</v>
      </c>
      <c r="K377" s="149">
        <f>K374</f>
        <v>1</v>
      </c>
      <c r="L377" s="149" t="s">
        <v>62</v>
      </c>
      <c r="M377" s="150">
        <v>46022</v>
      </c>
      <c r="N377" s="150">
        <v>46022</v>
      </c>
      <c r="O377" s="156"/>
      <c r="P377" s="157" t="s">
        <v>62</v>
      </c>
      <c r="Q377" s="156"/>
      <c r="R377" s="156"/>
    </row>
    <row r="378" spans="1:18" s="85" customFormat="1" ht="15" customHeight="1" x14ac:dyDescent="0.2">
      <c r="A378" s="332"/>
      <c r="B378" s="147" t="s">
        <v>193</v>
      </c>
      <c r="C378" s="149"/>
      <c r="D378" s="149"/>
      <c r="E378" s="149"/>
      <c r="F378" s="149"/>
      <c r="G378" s="149" t="s">
        <v>62</v>
      </c>
      <c r="H378" s="149"/>
      <c r="I378" s="149" t="s">
        <v>62</v>
      </c>
      <c r="J378" s="149"/>
      <c r="K378" s="149"/>
      <c r="L378" s="149" t="s">
        <v>62</v>
      </c>
      <c r="M378" s="149"/>
      <c r="N378" s="149"/>
      <c r="O378" s="157" t="s">
        <v>62</v>
      </c>
      <c r="P378" s="157" t="s">
        <v>62</v>
      </c>
      <c r="Q378" s="157" t="s">
        <v>62</v>
      </c>
      <c r="R378" s="157" t="s">
        <v>62</v>
      </c>
    </row>
    <row r="379" spans="1:18" s="85" customFormat="1" ht="38.65" customHeight="1" x14ac:dyDescent="0.2">
      <c r="A379" s="332"/>
      <c r="B379" s="148" t="s">
        <v>330</v>
      </c>
      <c r="C379" s="149"/>
      <c r="D379" s="149" t="s">
        <v>62</v>
      </c>
      <c r="E379" s="149"/>
      <c r="F379" s="149"/>
      <c r="G379" s="149">
        <f>G375</f>
        <v>1</v>
      </c>
      <c r="H379" s="149">
        <f t="shared" ref="H379:K379" si="186">H375</f>
        <v>1</v>
      </c>
      <c r="I379" s="149">
        <f t="shared" si="186"/>
        <v>0</v>
      </c>
      <c r="J379" s="149">
        <f t="shared" si="186"/>
        <v>0</v>
      </c>
      <c r="K379" s="149">
        <f t="shared" si="186"/>
        <v>1</v>
      </c>
      <c r="L379" s="149" t="s">
        <v>62</v>
      </c>
      <c r="M379" s="150">
        <v>46022</v>
      </c>
      <c r="N379" s="150">
        <v>46022</v>
      </c>
      <c r="O379" s="156"/>
      <c r="P379" s="157" t="s">
        <v>62</v>
      </c>
      <c r="Q379" s="156"/>
      <c r="R379" s="156"/>
    </row>
    <row r="380" spans="1:18" s="85" customFormat="1" ht="21" customHeight="1" x14ac:dyDescent="0.2">
      <c r="A380" s="332"/>
      <c r="B380" s="147" t="s">
        <v>71</v>
      </c>
      <c r="C380" s="149"/>
      <c r="D380" s="149"/>
      <c r="E380" s="149"/>
      <c r="F380" s="149"/>
      <c r="G380" s="149" t="s">
        <v>62</v>
      </c>
      <c r="H380" s="149"/>
      <c r="I380" s="149" t="s">
        <v>62</v>
      </c>
      <c r="J380" s="149"/>
      <c r="K380" s="149"/>
      <c r="L380" s="149" t="s">
        <v>62</v>
      </c>
      <c r="M380" s="149"/>
      <c r="N380" s="149"/>
      <c r="O380" s="157" t="s">
        <v>62</v>
      </c>
      <c r="P380" s="157" t="s">
        <v>62</v>
      </c>
      <c r="Q380" s="157" t="s">
        <v>62</v>
      </c>
      <c r="R380" s="157" t="s">
        <v>62</v>
      </c>
    </row>
    <row r="381" spans="1:18" s="85" customFormat="1" ht="21" customHeight="1" x14ac:dyDescent="0.2">
      <c r="A381" s="333"/>
      <c r="B381" s="148" t="s">
        <v>72</v>
      </c>
      <c r="C381" s="149"/>
      <c r="D381" s="149" t="s">
        <v>62</v>
      </c>
      <c r="E381" s="149"/>
      <c r="F381" s="149"/>
      <c r="G381" s="149">
        <f>G379</f>
        <v>1</v>
      </c>
      <c r="H381" s="149">
        <f t="shared" ref="H381:K381" si="187">H379</f>
        <v>1</v>
      </c>
      <c r="I381" s="149">
        <f t="shared" si="187"/>
        <v>0</v>
      </c>
      <c r="J381" s="149">
        <f t="shared" si="187"/>
        <v>0</v>
      </c>
      <c r="K381" s="149">
        <f t="shared" si="187"/>
        <v>1</v>
      </c>
      <c r="L381" s="149" t="s">
        <v>62</v>
      </c>
      <c r="M381" s="150">
        <v>46022</v>
      </c>
      <c r="N381" s="150">
        <v>46022</v>
      </c>
      <c r="O381" s="156"/>
      <c r="P381" s="157" t="s">
        <v>62</v>
      </c>
      <c r="Q381" s="156"/>
      <c r="R381" s="156"/>
    </row>
    <row r="382" spans="1:18" s="56" customFormat="1" ht="74.45" hidden="1" customHeight="1" x14ac:dyDescent="0.25">
      <c r="A382" s="331" t="s">
        <v>259</v>
      </c>
      <c r="B382" s="137" t="s">
        <v>327</v>
      </c>
      <c r="C382" s="142" t="s">
        <v>191</v>
      </c>
      <c r="D382" s="141" t="s">
        <v>333</v>
      </c>
      <c r="E382" s="143" t="s">
        <v>75</v>
      </c>
      <c r="F382" s="143">
        <v>792</v>
      </c>
      <c r="G382" s="142">
        <v>0</v>
      </c>
      <c r="H382" s="142">
        <f>G382</f>
        <v>0</v>
      </c>
      <c r="I382" s="142">
        <v>0</v>
      </c>
      <c r="J382" s="142">
        <v>0</v>
      </c>
      <c r="K382" s="142">
        <f>G382</f>
        <v>0</v>
      </c>
      <c r="L382" s="142"/>
      <c r="M382" s="149" t="s">
        <v>62</v>
      </c>
      <c r="N382" s="149" t="s">
        <v>62</v>
      </c>
      <c r="O382" s="156">
        <v>0</v>
      </c>
      <c r="P382" s="156"/>
      <c r="Q382" s="156">
        <v>0</v>
      </c>
      <c r="R382" s="156">
        <v>0</v>
      </c>
    </row>
    <row r="383" spans="1:18" s="85" customFormat="1" ht="15.75" hidden="1" x14ac:dyDescent="0.2">
      <c r="A383" s="332"/>
      <c r="B383" s="146" t="s">
        <v>70</v>
      </c>
      <c r="C383" s="149"/>
      <c r="D383" s="149" t="s">
        <v>62</v>
      </c>
      <c r="E383" s="149"/>
      <c r="F383" s="149"/>
      <c r="G383" s="149">
        <f>G382</f>
        <v>0</v>
      </c>
      <c r="H383" s="149">
        <f t="shared" ref="H383:K383" si="188">H382</f>
        <v>0</v>
      </c>
      <c r="I383" s="149">
        <f t="shared" si="188"/>
        <v>0</v>
      </c>
      <c r="J383" s="149">
        <f t="shared" si="188"/>
        <v>0</v>
      </c>
      <c r="K383" s="149">
        <f t="shared" si="188"/>
        <v>0</v>
      </c>
      <c r="L383" s="149" t="s">
        <v>62</v>
      </c>
      <c r="M383" s="150">
        <v>46022</v>
      </c>
      <c r="N383" s="150">
        <v>46022</v>
      </c>
      <c r="O383" s="156"/>
      <c r="P383" s="157" t="s">
        <v>62</v>
      </c>
      <c r="Q383" s="156"/>
      <c r="R383" s="156"/>
    </row>
    <row r="384" spans="1:18" s="85" customFormat="1" ht="14.25" hidden="1" x14ac:dyDescent="0.2">
      <c r="A384" s="332"/>
      <c r="B384" s="147" t="s">
        <v>76</v>
      </c>
      <c r="C384" s="149"/>
      <c r="D384" s="149"/>
      <c r="E384" s="149"/>
      <c r="F384" s="149"/>
      <c r="G384" s="149" t="s">
        <v>62</v>
      </c>
      <c r="H384" s="149"/>
      <c r="I384" s="149" t="s">
        <v>62</v>
      </c>
      <c r="J384" s="149"/>
      <c r="K384" s="149"/>
      <c r="L384" s="149" t="s">
        <v>62</v>
      </c>
      <c r="M384" s="149"/>
      <c r="N384" s="149"/>
      <c r="O384" s="157" t="s">
        <v>62</v>
      </c>
      <c r="P384" s="157" t="s">
        <v>62</v>
      </c>
      <c r="Q384" s="157" t="s">
        <v>62</v>
      </c>
      <c r="R384" s="157" t="s">
        <v>62</v>
      </c>
    </row>
    <row r="385" spans="1:18" s="85" customFormat="1" ht="65.45" hidden="1" customHeight="1" x14ac:dyDescent="0.2">
      <c r="A385" s="332"/>
      <c r="B385" s="148" t="s">
        <v>192</v>
      </c>
      <c r="C385" s="149"/>
      <c r="D385" s="149" t="s">
        <v>62</v>
      </c>
      <c r="E385" s="149"/>
      <c r="F385" s="149"/>
      <c r="G385" s="149">
        <f>G382</f>
        <v>0</v>
      </c>
      <c r="H385" s="149">
        <f t="shared" ref="H385:J385" si="189">H382</f>
        <v>0</v>
      </c>
      <c r="I385" s="149">
        <f t="shared" si="189"/>
        <v>0</v>
      </c>
      <c r="J385" s="149">
        <f t="shared" si="189"/>
        <v>0</v>
      </c>
      <c r="K385" s="149">
        <f>K382</f>
        <v>0</v>
      </c>
      <c r="L385" s="149" t="s">
        <v>62</v>
      </c>
      <c r="M385" s="150">
        <v>46022</v>
      </c>
      <c r="N385" s="150">
        <v>46022</v>
      </c>
      <c r="O385" s="156"/>
      <c r="P385" s="157" t="s">
        <v>62</v>
      </c>
      <c r="Q385" s="156"/>
      <c r="R385" s="156"/>
    </row>
    <row r="386" spans="1:18" s="85" customFormat="1" ht="15" hidden="1" customHeight="1" x14ac:dyDescent="0.2">
      <c r="A386" s="332"/>
      <c r="B386" s="147" t="s">
        <v>193</v>
      </c>
      <c r="C386" s="149"/>
      <c r="D386" s="149"/>
      <c r="E386" s="149"/>
      <c r="F386" s="149"/>
      <c r="G386" s="149" t="s">
        <v>62</v>
      </c>
      <c r="H386" s="149"/>
      <c r="I386" s="149" t="s">
        <v>62</v>
      </c>
      <c r="J386" s="149"/>
      <c r="K386" s="149"/>
      <c r="L386" s="149" t="s">
        <v>62</v>
      </c>
      <c r="M386" s="149"/>
      <c r="N386" s="149"/>
      <c r="O386" s="157" t="s">
        <v>62</v>
      </c>
      <c r="P386" s="157" t="s">
        <v>62</v>
      </c>
      <c r="Q386" s="157" t="s">
        <v>62</v>
      </c>
      <c r="R386" s="157" t="s">
        <v>62</v>
      </c>
    </row>
    <row r="387" spans="1:18" s="85" customFormat="1" ht="38.65" hidden="1" customHeight="1" x14ac:dyDescent="0.2">
      <c r="A387" s="332"/>
      <c r="B387" s="148" t="s">
        <v>330</v>
      </c>
      <c r="C387" s="149"/>
      <c r="D387" s="149" t="s">
        <v>62</v>
      </c>
      <c r="E387" s="149"/>
      <c r="F387" s="149"/>
      <c r="G387" s="149">
        <f>G383</f>
        <v>0</v>
      </c>
      <c r="H387" s="149">
        <f t="shared" ref="H387:K387" si="190">H383</f>
        <v>0</v>
      </c>
      <c r="I387" s="149">
        <f t="shared" si="190"/>
        <v>0</v>
      </c>
      <c r="J387" s="149">
        <f t="shared" si="190"/>
        <v>0</v>
      </c>
      <c r="K387" s="149">
        <f t="shared" si="190"/>
        <v>0</v>
      </c>
      <c r="L387" s="149" t="s">
        <v>62</v>
      </c>
      <c r="M387" s="150">
        <v>46022</v>
      </c>
      <c r="N387" s="150">
        <v>46022</v>
      </c>
      <c r="O387" s="156"/>
      <c r="P387" s="157" t="s">
        <v>62</v>
      </c>
      <c r="Q387" s="156"/>
      <c r="R387" s="156"/>
    </row>
    <row r="388" spans="1:18" s="85" customFormat="1" ht="21" hidden="1" customHeight="1" x14ac:dyDescent="0.2">
      <c r="A388" s="332"/>
      <c r="B388" s="147" t="s">
        <v>71</v>
      </c>
      <c r="C388" s="149"/>
      <c r="D388" s="149"/>
      <c r="E388" s="149"/>
      <c r="F388" s="149"/>
      <c r="G388" s="149" t="s">
        <v>62</v>
      </c>
      <c r="H388" s="149"/>
      <c r="I388" s="149" t="s">
        <v>62</v>
      </c>
      <c r="J388" s="149"/>
      <c r="K388" s="149"/>
      <c r="L388" s="149" t="s">
        <v>62</v>
      </c>
      <c r="M388" s="149"/>
      <c r="N388" s="149"/>
      <c r="O388" s="157" t="s">
        <v>62</v>
      </c>
      <c r="P388" s="157" t="s">
        <v>62</v>
      </c>
      <c r="Q388" s="157" t="s">
        <v>62</v>
      </c>
      <c r="R388" s="157" t="s">
        <v>62</v>
      </c>
    </row>
    <row r="389" spans="1:18" s="85" customFormat="1" ht="21" hidden="1" customHeight="1" x14ac:dyDescent="0.2">
      <c r="A389" s="333"/>
      <c r="B389" s="148" t="s">
        <v>72</v>
      </c>
      <c r="C389" s="149"/>
      <c r="D389" s="149" t="s">
        <v>62</v>
      </c>
      <c r="E389" s="149"/>
      <c r="F389" s="149"/>
      <c r="G389" s="149">
        <f>G387</f>
        <v>0</v>
      </c>
      <c r="H389" s="149">
        <f t="shared" ref="H389:K389" si="191">H387</f>
        <v>0</v>
      </c>
      <c r="I389" s="149">
        <f t="shared" si="191"/>
        <v>0</v>
      </c>
      <c r="J389" s="149">
        <f t="shared" si="191"/>
        <v>0</v>
      </c>
      <c r="K389" s="149">
        <f t="shared" si="191"/>
        <v>0</v>
      </c>
      <c r="L389" s="149" t="s">
        <v>62</v>
      </c>
      <c r="M389" s="150">
        <v>46022</v>
      </c>
      <c r="N389" s="150">
        <v>46022</v>
      </c>
      <c r="O389" s="156"/>
      <c r="P389" s="157" t="s">
        <v>62</v>
      </c>
      <c r="Q389" s="156"/>
      <c r="R389" s="156"/>
    </row>
    <row r="390" spans="1:18" s="56" customFormat="1" ht="74.45" customHeight="1" x14ac:dyDescent="0.25">
      <c r="A390" s="331" t="s">
        <v>260</v>
      </c>
      <c r="B390" s="137" t="s">
        <v>327</v>
      </c>
      <c r="C390" s="142" t="s">
        <v>191</v>
      </c>
      <c r="D390" s="141" t="s">
        <v>333</v>
      </c>
      <c r="E390" s="143" t="s">
        <v>75</v>
      </c>
      <c r="F390" s="143">
        <v>792</v>
      </c>
      <c r="G390" s="142">
        <v>2</v>
      </c>
      <c r="H390" s="142">
        <f>G390</f>
        <v>2</v>
      </c>
      <c r="I390" s="142">
        <v>0</v>
      </c>
      <c r="J390" s="142">
        <v>0</v>
      </c>
      <c r="K390" s="142">
        <f>G390</f>
        <v>2</v>
      </c>
      <c r="L390" s="142"/>
      <c r="M390" s="149" t="s">
        <v>62</v>
      </c>
      <c r="N390" s="149" t="s">
        <v>62</v>
      </c>
      <c r="O390" s="156">
        <v>64782.82</v>
      </c>
      <c r="P390" s="156"/>
      <c r="Q390" s="156">
        <v>0</v>
      </c>
      <c r="R390" s="156">
        <v>0</v>
      </c>
    </row>
    <row r="391" spans="1:18" s="85" customFormat="1" ht="15.75" x14ac:dyDescent="0.2">
      <c r="A391" s="332"/>
      <c r="B391" s="146" t="s">
        <v>70</v>
      </c>
      <c r="C391" s="149"/>
      <c r="D391" s="149" t="s">
        <v>62</v>
      </c>
      <c r="E391" s="149"/>
      <c r="F391" s="149"/>
      <c r="G391" s="149">
        <f>G390</f>
        <v>2</v>
      </c>
      <c r="H391" s="149">
        <f t="shared" ref="H391:K391" si="192">H390</f>
        <v>2</v>
      </c>
      <c r="I391" s="149">
        <f t="shared" si="192"/>
        <v>0</v>
      </c>
      <c r="J391" s="149">
        <f t="shared" si="192"/>
        <v>0</v>
      </c>
      <c r="K391" s="149">
        <f t="shared" si="192"/>
        <v>2</v>
      </c>
      <c r="L391" s="149" t="s">
        <v>62</v>
      </c>
      <c r="M391" s="150">
        <v>46022</v>
      </c>
      <c r="N391" s="150">
        <v>46022</v>
      </c>
      <c r="O391" s="156"/>
      <c r="P391" s="157" t="s">
        <v>62</v>
      </c>
      <c r="Q391" s="156"/>
      <c r="R391" s="156"/>
    </row>
    <row r="392" spans="1:18" s="85" customFormat="1" ht="14.25" x14ac:dyDescent="0.2">
      <c r="A392" s="332"/>
      <c r="B392" s="147" t="s">
        <v>76</v>
      </c>
      <c r="C392" s="149"/>
      <c r="D392" s="149"/>
      <c r="E392" s="149"/>
      <c r="F392" s="149"/>
      <c r="G392" s="149" t="s">
        <v>62</v>
      </c>
      <c r="H392" s="149"/>
      <c r="I392" s="149" t="s">
        <v>62</v>
      </c>
      <c r="J392" s="149"/>
      <c r="K392" s="149"/>
      <c r="L392" s="149" t="s">
        <v>62</v>
      </c>
      <c r="M392" s="149"/>
      <c r="N392" s="149"/>
      <c r="O392" s="157" t="s">
        <v>62</v>
      </c>
      <c r="P392" s="157" t="s">
        <v>62</v>
      </c>
      <c r="Q392" s="157" t="s">
        <v>62</v>
      </c>
      <c r="R392" s="157" t="s">
        <v>62</v>
      </c>
    </row>
    <row r="393" spans="1:18" s="85" customFormat="1" ht="65.45" customHeight="1" x14ac:dyDescent="0.2">
      <c r="A393" s="332"/>
      <c r="B393" s="148" t="s">
        <v>192</v>
      </c>
      <c r="C393" s="149"/>
      <c r="D393" s="149" t="s">
        <v>62</v>
      </c>
      <c r="E393" s="149"/>
      <c r="F393" s="149"/>
      <c r="G393" s="149">
        <f>G390</f>
        <v>2</v>
      </c>
      <c r="H393" s="149">
        <f t="shared" ref="H393:J393" si="193">H390</f>
        <v>2</v>
      </c>
      <c r="I393" s="149">
        <f t="shared" si="193"/>
        <v>0</v>
      </c>
      <c r="J393" s="149">
        <f t="shared" si="193"/>
        <v>0</v>
      </c>
      <c r="K393" s="149">
        <f>K390</f>
        <v>2</v>
      </c>
      <c r="L393" s="149" t="s">
        <v>62</v>
      </c>
      <c r="M393" s="150">
        <v>46022</v>
      </c>
      <c r="N393" s="150">
        <v>46022</v>
      </c>
      <c r="O393" s="156"/>
      <c r="P393" s="157" t="s">
        <v>62</v>
      </c>
      <c r="Q393" s="156"/>
      <c r="R393" s="156"/>
    </row>
    <row r="394" spans="1:18" s="85" customFormat="1" ht="15" customHeight="1" x14ac:dyDescent="0.2">
      <c r="A394" s="332"/>
      <c r="B394" s="147" t="s">
        <v>193</v>
      </c>
      <c r="C394" s="149"/>
      <c r="D394" s="149"/>
      <c r="E394" s="149"/>
      <c r="F394" s="149"/>
      <c r="G394" s="149" t="s">
        <v>62</v>
      </c>
      <c r="H394" s="149"/>
      <c r="I394" s="149" t="s">
        <v>62</v>
      </c>
      <c r="J394" s="149"/>
      <c r="K394" s="149"/>
      <c r="L394" s="149" t="s">
        <v>62</v>
      </c>
      <c r="M394" s="149"/>
      <c r="N394" s="149"/>
      <c r="O394" s="157" t="s">
        <v>62</v>
      </c>
      <c r="P394" s="157" t="s">
        <v>62</v>
      </c>
      <c r="Q394" s="157" t="s">
        <v>62</v>
      </c>
      <c r="R394" s="157" t="s">
        <v>62</v>
      </c>
    </row>
    <row r="395" spans="1:18" s="85" customFormat="1" ht="38.65" customHeight="1" x14ac:dyDescent="0.2">
      <c r="A395" s="332"/>
      <c r="B395" s="148" t="s">
        <v>330</v>
      </c>
      <c r="C395" s="149"/>
      <c r="D395" s="149" t="s">
        <v>62</v>
      </c>
      <c r="E395" s="149"/>
      <c r="F395" s="149"/>
      <c r="G395" s="149">
        <f>G391</f>
        <v>2</v>
      </c>
      <c r="H395" s="149">
        <f t="shared" ref="H395:K395" si="194">H391</f>
        <v>2</v>
      </c>
      <c r="I395" s="149">
        <f t="shared" si="194"/>
        <v>0</v>
      </c>
      <c r="J395" s="149">
        <f t="shared" si="194"/>
        <v>0</v>
      </c>
      <c r="K395" s="149">
        <f t="shared" si="194"/>
        <v>2</v>
      </c>
      <c r="L395" s="149" t="s">
        <v>62</v>
      </c>
      <c r="M395" s="150">
        <v>46022</v>
      </c>
      <c r="N395" s="150">
        <v>46022</v>
      </c>
      <c r="O395" s="156"/>
      <c r="P395" s="157" t="s">
        <v>62</v>
      </c>
      <c r="Q395" s="156"/>
      <c r="R395" s="156"/>
    </row>
    <row r="396" spans="1:18" s="85" customFormat="1" ht="21" customHeight="1" x14ac:dyDescent="0.2">
      <c r="A396" s="332"/>
      <c r="B396" s="147" t="s">
        <v>71</v>
      </c>
      <c r="C396" s="149"/>
      <c r="D396" s="149"/>
      <c r="E396" s="149"/>
      <c r="F396" s="149"/>
      <c r="G396" s="149" t="s">
        <v>62</v>
      </c>
      <c r="H396" s="149"/>
      <c r="I396" s="149" t="s">
        <v>62</v>
      </c>
      <c r="J396" s="149"/>
      <c r="K396" s="149"/>
      <c r="L396" s="149" t="s">
        <v>62</v>
      </c>
      <c r="M396" s="149"/>
      <c r="N396" s="149"/>
      <c r="O396" s="157" t="s">
        <v>62</v>
      </c>
      <c r="P396" s="157" t="s">
        <v>62</v>
      </c>
      <c r="Q396" s="157" t="s">
        <v>62</v>
      </c>
      <c r="R396" s="157" t="s">
        <v>62</v>
      </c>
    </row>
    <row r="397" spans="1:18" s="85" customFormat="1" ht="21" customHeight="1" x14ac:dyDescent="0.2">
      <c r="A397" s="333"/>
      <c r="B397" s="148" t="s">
        <v>72</v>
      </c>
      <c r="C397" s="149"/>
      <c r="D397" s="149" t="s">
        <v>62</v>
      </c>
      <c r="E397" s="149"/>
      <c r="F397" s="149"/>
      <c r="G397" s="149">
        <f>G395</f>
        <v>2</v>
      </c>
      <c r="H397" s="149">
        <f t="shared" ref="H397:K397" si="195">H395</f>
        <v>2</v>
      </c>
      <c r="I397" s="149">
        <f t="shared" si="195"/>
        <v>0</v>
      </c>
      <c r="J397" s="149">
        <f t="shared" si="195"/>
        <v>0</v>
      </c>
      <c r="K397" s="149">
        <f t="shared" si="195"/>
        <v>2</v>
      </c>
      <c r="L397" s="149" t="s">
        <v>62</v>
      </c>
      <c r="M397" s="150">
        <v>46022</v>
      </c>
      <c r="N397" s="150">
        <v>46022</v>
      </c>
      <c r="O397" s="156"/>
      <c r="P397" s="157" t="s">
        <v>62</v>
      </c>
      <c r="Q397" s="156"/>
      <c r="R397" s="156"/>
    </row>
    <row r="398" spans="1:18" s="56" customFormat="1" ht="74.45" hidden="1" customHeight="1" x14ac:dyDescent="0.25">
      <c r="A398" s="331" t="s">
        <v>261</v>
      </c>
      <c r="B398" s="137" t="s">
        <v>327</v>
      </c>
      <c r="C398" s="142" t="s">
        <v>191</v>
      </c>
      <c r="D398" s="141" t="s">
        <v>333</v>
      </c>
      <c r="E398" s="143" t="s">
        <v>75</v>
      </c>
      <c r="F398" s="143">
        <v>792</v>
      </c>
      <c r="G398" s="142">
        <v>0</v>
      </c>
      <c r="H398" s="142">
        <f>G398</f>
        <v>0</v>
      </c>
      <c r="I398" s="142">
        <v>0</v>
      </c>
      <c r="J398" s="142">
        <v>0</v>
      </c>
      <c r="K398" s="142">
        <f>G398</f>
        <v>0</v>
      </c>
      <c r="L398" s="142"/>
      <c r="M398" s="149" t="s">
        <v>62</v>
      </c>
      <c r="N398" s="149" t="s">
        <v>62</v>
      </c>
      <c r="O398" s="156">
        <v>0</v>
      </c>
      <c r="P398" s="156"/>
      <c r="Q398" s="156">
        <v>0</v>
      </c>
      <c r="R398" s="156">
        <v>0</v>
      </c>
    </row>
    <row r="399" spans="1:18" s="85" customFormat="1" ht="15.75" hidden="1" x14ac:dyDescent="0.2">
      <c r="A399" s="332"/>
      <c r="B399" s="146" t="s">
        <v>70</v>
      </c>
      <c r="C399" s="149"/>
      <c r="D399" s="149" t="s">
        <v>62</v>
      </c>
      <c r="E399" s="149"/>
      <c r="F399" s="149"/>
      <c r="G399" s="149">
        <f>G398</f>
        <v>0</v>
      </c>
      <c r="H399" s="149">
        <f t="shared" ref="H399:K399" si="196">H398</f>
        <v>0</v>
      </c>
      <c r="I399" s="149">
        <f t="shared" si="196"/>
        <v>0</v>
      </c>
      <c r="J399" s="149">
        <f t="shared" si="196"/>
        <v>0</v>
      </c>
      <c r="K399" s="149">
        <f t="shared" si="196"/>
        <v>0</v>
      </c>
      <c r="L399" s="149" t="s">
        <v>62</v>
      </c>
      <c r="M399" s="150">
        <v>46022</v>
      </c>
      <c r="N399" s="150">
        <v>46022</v>
      </c>
      <c r="O399" s="156"/>
      <c r="P399" s="157" t="s">
        <v>62</v>
      </c>
      <c r="Q399" s="156"/>
      <c r="R399" s="156"/>
    </row>
    <row r="400" spans="1:18" s="85" customFormat="1" ht="14.25" hidden="1" x14ac:dyDescent="0.2">
      <c r="A400" s="332"/>
      <c r="B400" s="147" t="s">
        <v>76</v>
      </c>
      <c r="C400" s="149"/>
      <c r="D400" s="149"/>
      <c r="E400" s="149"/>
      <c r="F400" s="149"/>
      <c r="G400" s="149" t="s">
        <v>62</v>
      </c>
      <c r="H400" s="149"/>
      <c r="I400" s="149" t="s">
        <v>62</v>
      </c>
      <c r="J400" s="149"/>
      <c r="K400" s="149"/>
      <c r="L400" s="149" t="s">
        <v>62</v>
      </c>
      <c r="M400" s="149"/>
      <c r="N400" s="149"/>
      <c r="O400" s="157" t="s">
        <v>62</v>
      </c>
      <c r="P400" s="157" t="s">
        <v>62</v>
      </c>
      <c r="Q400" s="157" t="s">
        <v>62</v>
      </c>
      <c r="R400" s="157" t="s">
        <v>62</v>
      </c>
    </row>
    <row r="401" spans="1:18" s="85" customFormat="1" ht="65.45" hidden="1" customHeight="1" x14ac:dyDescent="0.2">
      <c r="A401" s="332"/>
      <c r="B401" s="148" t="s">
        <v>192</v>
      </c>
      <c r="C401" s="149"/>
      <c r="D401" s="149" t="s">
        <v>62</v>
      </c>
      <c r="E401" s="149"/>
      <c r="F401" s="149"/>
      <c r="G401" s="149">
        <f>G398</f>
        <v>0</v>
      </c>
      <c r="H401" s="149">
        <f t="shared" ref="H401:J401" si="197">H398</f>
        <v>0</v>
      </c>
      <c r="I401" s="149">
        <f t="shared" si="197"/>
        <v>0</v>
      </c>
      <c r="J401" s="149">
        <f t="shared" si="197"/>
        <v>0</v>
      </c>
      <c r="K401" s="149">
        <f>K398</f>
        <v>0</v>
      </c>
      <c r="L401" s="149" t="s">
        <v>62</v>
      </c>
      <c r="M401" s="150">
        <v>46022</v>
      </c>
      <c r="N401" s="150">
        <v>46022</v>
      </c>
      <c r="O401" s="156"/>
      <c r="P401" s="157" t="s">
        <v>62</v>
      </c>
      <c r="Q401" s="156"/>
      <c r="R401" s="156"/>
    </row>
    <row r="402" spans="1:18" s="85" customFormat="1" ht="15" hidden="1" customHeight="1" x14ac:dyDescent="0.2">
      <c r="A402" s="332"/>
      <c r="B402" s="147" t="s">
        <v>193</v>
      </c>
      <c r="C402" s="149"/>
      <c r="D402" s="149"/>
      <c r="E402" s="149"/>
      <c r="F402" s="149"/>
      <c r="G402" s="149" t="s">
        <v>62</v>
      </c>
      <c r="H402" s="149"/>
      <c r="I402" s="149" t="s">
        <v>62</v>
      </c>
      <c r="J402" s="149"/>
      <c r="K402" s="149"/>
      <c r="L402" s="149" t="s">
        <v>62</v>
      </c>
      <c r="M402" s="149"/>
      <c r="N402" s="149"/>
      <c r="O402" s="157" t="s">
        <v>62</v>
      </c>
      <c r="P402" s="157" t="s">
        <v>62</v>
      </c>
      <c r="Q402" s="157" t="s">
        <v>62</v>
      </c>
      <c r="R402" s="157" t="s">
        <v>62</v>
      </c>
    </row>
    <row r="403" spans="1:18" s="85" customFormat="1" ht="38.65" hidden="1" customHeight="1" x14ac:dyDescent="0.2">
      <c r="A403" s="332"/>
      <c r="B403" s="148" t="s">
        <v>330</v>
      </c>
      <c r="C403" s="149"/>
      <c r="D403" s="149" t="s">
        <v>62</v>
      </c>
      <c r="E403" s="149"/>
      <c r="F403" s="149"/>
      <c r="G403" s="149">
        <f>G399</f>
        <v>0</v>
      </c>
      <c r="H403" s="149">
        <f t="shared" ref="H403:K403" si="198">H399</f>
        <v>0</v>
      </c>
      <c r="I403" s="149">
        <f t="shared" si="198"/>
        <v>0</v>
      </c>
      <c r="J403" s="149">
        <f t="shared" si="198"/>
        <v>0</v>
      </c>
      <c r="K403" s="149">
        <f t="shared" si="198"/>
        <v>0</v>
      </c>
      <c r="L403" s="149" t="s">
        <v>62</v>
      </c>
      <c r="M403" s="150">
        <v>46022</v>
      </c>
      <c r="N403" s="150">
        <v>46022</v>
      </c>
      <c r="O403" s="156"/>
      <c r="P403" s="157" t="s">
        <v>62</v>
      </c>
      <c r="Q403" s="156"/>
      <c r="R403" s="156"/>
    </row>
    <row r="404" spans="1:18" s="85" customFormat="1" ht="21" hidden="1" customHeight="1" x14ac:dyDescent="0.2">
      <c r="A404" s="332"/>
      <c r="B404" s="147" t="s">
        <v>71</v>
      </c>
      <c r="C404" s="149"/>
      <c r="D404" s="149"/>
      <c r="E404" s="149"/>
      <c r="F404" s="149"/>
      <c r="G404" s="149" t="s">
        <v>62</v>
      </c>
      <c r="H404" s="149"/>
      <c r="I404" s="149" t="s">
        <v>62</v>
      </c>
      <c r="J404" s="149"/>
      <c r="K404" s="149"/>
      <c r="L404" s="149" t="s">
        <v>62</v>
      </c>
      <c r="M404" s="149"/>
      <c r="N404" s="149"/>
      <c r="O404" s="157" t="s">
        <v>62</v>
      </c>
      <c r="P404" s="157" t="s">
        <v>62</v>
      </c>
      <c r="Q404" s="157" t="s">
        <v>62</v>
      </c>
      <c r="R404" s="157" t="s">
        <v>62</v>
      </c>
    </row>
    <row r="405" spans="1:18" s="85" customFormat="1" ht="21" hidden="1" customHeight="1" x14ac:dyDescent="0.2">
      <c r="A405" s="333"/>
      <c r="B405" s="148" t="s">
        <v>72</v>
      </c>
      <c r="C405" s="149"/>
      <c r="D405" s="149" t="s">
        <v>62</v>
      </c>
      <c r="E405" s="149"/>
      <c r="F405" s="149"/>
      <c r="G405" s="149">
        <f>G403</f>
        <v>0</v>
      </c>
      <c r="H405" s="149">
        <f t="shared" ref="H405:K405" si="199">H403</f>
        <v>0</v>
      </c>
      <c r="I405" s="149">
        <f t="shared" si="199"/>
        <v>0</v>
      </c>
      <c r="J405" s="149">
        <f t="shared" si="199"/>
        <v>0</v>
      </c>
      <c r="K405" s="149">
        <f t="shared" si="199"/>
        <v>0</v>
      </c>
      <c r="L405" s="149" t="s">
        <v>62</v>
      </c>
      <c r="M405" s="150">
        <v>46022</v>
      </c>
      <c r="N405" s="150">
        <v>46022</v>
      </c>
      <c r="O405" s="156"/>
      <c r="P405" s="157" t="s">
        <v>62</v>
      </c>
      <c r="Q405" s="156"/>
      <c r="R405" s="156"/>
    </row>
    <row r="406" spans="1:18" s="56" customFormat="1" ht="74.45" hidden="1" customHeight="1" x14ac:dyDescent="0.25">
      <c r="A406" s="331" t="s">
        <v>262</v>
      </c>
      <c r="B406" s="137" t="s">
        <v>327</v>
      </c>
      <c r="C406" s="142" t="s">
        <v>191</v>
      </c>
      <c r="D406" s="141" t="s">
        <v>333</v>
      </c>
      <c r="E406" s="143" t="s">
        <v>75</v>
      </c>
      <c r="F406" s="143">
        <v>792</v>
      </c>
      <c r="G406" s="142">
        <v>0</v>
      </c>
      <c r="H406" s="142">
        <f>G406</f>
        <v>0</v>
      </c>
      <c r="I406" s="142">
        <v>0</v>
      </c>
      <c r="J406" s="142">
        <v>0</v>
      </c>
      <c r="K406" s="142">
        <f>G406</f>
        <v>0</v>
      </c>
      <c r="L406" s="142"/>
      <c r="M406" s="149" t="s">
        <v>62</v>
      </c>
      <c r="N406" s="149" t="s">
        <v>62</v>
      </c>
      <c r="O406" s="156">
        <v>0</v>
      </c>
      <c r="P406" s="156"/>
      <c r="Q406" s="156">
        <v>0</v>
      </c>
      <c r="R406" s="156">
        <v>0</v>
      </c>
    </row>
    <row r="407" spans="1:18" s="85" customFormat="1" ht="15.75" hidden="1" x14ac:dyDescent="0.2">
      <c r="A407" s="332"/>
      <c r="B407" s="146" t="s">
        <v>70</v>
      </c>
      <c r="C407" s="149"/>
      <c r="D407" s="149" t="s">
        <v>62</v>
      </c>
      <c r="E407" s="149"/>
      <c r="F407" s="149"/>
      <c r="G407" s="149">
        <f>G406</f>
        <v>0</v>
      </c>
      <c r="H407" s="149">
        <f t="shared" ref="H407:K407" si="200">H406</f>
        <v>0</v>
      </c>
      <c r="I407" s="149">
        <f t="shared" si="200"/>
        <v>0</v>
      </c>
      <c r="J407" s="149">
        <f t="shared" si="200"/>
        <v>0</v>
      </c>
      <c r="K407" s="149">
        <f t="shared" si="200"/>
        <v>0</v>
      </c>
      <c r="L407" s="149" t="s">
        <v>62</v>
      </c>
      <c r="M407" s="150">
        <v>46022</v>
      </c>
      <c r="N407" s="150">
        <v>46022</v>
      </c>
      <c r="O407" s="156"/>
      <c r="P407" s="157" t="s">
        <v>62</v>
      </c>
      <c r="Q407" s="156"/>
      <c r="R407" s="156"/>
    </row>
    <row r="408" spans="1:18" s="85" customFormat="1" ht="14.25" hidden="1" x14ac:dyDescent="0.2">
      <c r="A408" s="332"/>
      <c r="B408" s="147" t="s">
        <v>76</v>
      </c>
      <c r="C408" s="149"/>
      <c r="D408" s="149"/>
      <c r="E408" s="149"/>
      <c r="F408" s="149"/>
      <c r="G408" s="149" t="s">
        <v>62</v>
      </c>
      <c r="H408" s="149"/>
      <c r="I408" s="149" t="s">
        <v>62</v>
      </c>
      <c r="J408" s="149"/>
      <c r="K408" s="149"/>
      <c r="L408" s="149" t="s">
        <v>62</v>
      </c>
      <c r="M408" s="149"/>
      <c r="N408" s="149"/>
      <c r="O408" s="157" t="s">
        <v>62</v>
      </c>
      <c r="P408" s="157" t="s">
        <v>62</v>
      </c>
      <c r="Q408" s="157" t="s">
        <v>62</v>
      </c>
      <c r="R408" s="157" t="s">
        <v>62</v>
      </c>
    </row>
    <row r="409" spans="1:18" s="85" customFormat="1" ht="65.45" hidden="1" customHeight="1" x14ac:dyDescent="0.2">
      <c r="A409" s="332"/>
      <c r="B409" s="148" t="s">
        <v>192</v>
      </c>
      <c r="C409" s="149"/>
      <c r="D409" s="149" t="s">
        <v>62</v>
      </c>
      <c r="E409" s="149"/>
      <c r="F409" s="149"/>
      <c r="G409" s="149">
        <f>G406</f>
        <v>0</v>
      </c>
      <c r="H409" s="149">
        <f t="shared" ref="H409:J409" si="201">H406</f>
        <v>0</v>
      </c>
      <c r="I409" s="149">
        <f t="shared" si="201"/>
        <v>0</v>
      </c>
      <c r="J409" s="149">
        <f t="shared" si="201"/>
        <v>0</v>
      </c>
      <c r="K409" s="149">
        <f>K406</f>
        <v>0</v>
      </c>
      <c r="L409" s="149" t="s">
        <v>62</v>
      </c>
      <c r="M409" s="150">
        <v>46022</v>
      </c>
      <c r="N409" s="150">
        <v>46022</v>
      </c>
      <c r="O409" s="156"/>
      <c r="P409" s="157" t="s">
        <v>62</v>
      </c>
      <c r="Q409" s="156"/>
      <c r="R409" s="156"/>
    </row>
    <row r="410" spans="1:18" s="85" customFormat="1" ht="15" hidden="1" customHeight="1" x14ac:dyDescent="0.2">
      <c r="A410" s="332"/>
      <c r="B410" s="147" t="s">
        <v>193</v>
      </c>
      <c r="C410" s="149"/>
      <c r="D410" s="149"/>
      <c r="E410" s="149"/>
      <c r="F410" s="149"/>
      <c r="G410" s="149" t="s">
        <v>62</v>
      </c>
      <c r="H410" s="149"/>
      <c r="I410" s="149" t="s">
        <v>62</v>
      </c>
      <c r="J410" s="149"/>
      <c r="K410" s="149"/>
      <c r="L410" s="149" t="s">
        <v>62</v>
      </c>
      <c r="M410" s="149"/>
      <c r="N410" s="149"/>
      <c r="O410" s="157" t="s">
        <v>62</v>
      </c>
      <c r="P410" s="157" t="s">
        <v>62</v>
      </c>
      <c r="Q410" s="157" t="s">
        <v>62</v>
      </c>
      <c r="R410" s="157" t="s">
        <v>62</v>
      </c>
    </row>
    <row r="411" spans="1:18" s="85" customFormat="1" ht="38.65" hidden="1" customHeight="1" x14ac:dyDescent="0.2">
      <c r="A411" s="332"/>
      <c r="B411" s="148" t="s">
        <v>330</v>
      </c>
      <c r="C411" s="149"/>
      <c r="D411" s="149" t="s">
        <v>62</v>
      </c>
      <c r="E411" s="149"/>
      <c r="F411" s="149"/>
      <c r="G411" s="149">
        <f>G407</f>
        <v>0</v>
      </c>
      <c r="H411" s="149">
        <f t="shared" ref="H411:K411" si="202">H407</f>
        <v>0</v>
      </c>
      <c r="I411" s="149">
        <f t="shared" si="202"/>
        <v>0</v>
      </c>
      <c r="J411" s="149">
        <f t="shared" si="202"/>
        <v>0</v>
      </c>
      <c r="K411" s="149">
        <f t="shared" si="202"/>
        <v>0</v>
      </c>
      <c r="L411" s="149" t="s">
        <v>62</v>
      </c>
      <c r="M411" s="150">
        <v>46022</v>
      </c>
      <c r="N411" s="150">
        <v>46022</v>
      </c>
      <c r="O411" s="156"/>
      <c r="P411" s="157" t="s">
        <v>62</v>
      </c>
      <c r="Q411" s="156"/>
      <c r="R411" s="156"/>
    </row>
    <row r="412" spans="1:18" s="85" customFormat="1" ht="21" hidden="1" customHeight="1" x14ac:dyDescent="0.2">
      <c r="A412" s="332"/>
      <c r="B412" s="147" t="s">
        <v>71</v>
      </c>
      <c r="C412" s="149"/>
      <c r="D412" s="149"/>
      <c r="E412" s="149"/>
      <c r="F412" s="149"/>
      <c r="G412" s="149" t="s">
        <v>62</v>
      </c>
      <c r="H412" s="149"/>
      <c r="I412" s="149" t="s">
        <v>62</v>
      </c>
      <c r="J412" s="149"/>
      <c r="K412" s="149"/>
      <c r="L412" s="149" t="s">
        <v>62</v>
      </c>
      <c r="M412" s="149"/>
      <c r="N412" s="149"/>
      <c r="O412" s="157" t="s">
        <v>62</v>
      </c>
      <c r="P412" s="157" t="s">
        <v>62</v>
      </c>
      <c r="Q412" s="157" t="s">
        <v>62</v>
      </c>
      <c r="R412" s="157" t="s">
        <v>62</v>
      </c>
    </row>
    <row r="413" spans="1:18" s="85" customFormat="1" ht="21" hidden="1" customHeight="1" x14ac:dyDescent="0.2">
      <c r="A413" s="333"/>
      <c r="B413" s="148" t="s">
        <v>72</v>
      </c>
      <c r="C413" s="149"/>
      <c r="D413" s="149" t="s">
        <v>62</v>
      </c>
      <c r="E413" s="149"/>
      <c r="F413" s="149"/>
      <c r="G413" s="149">
        <f>G411</f>
        <v>0</v>
      </c>
      <c r="H413" s="149">
        <f t="shared" ref="H413:K413" si="203">H411</f>
        <v>0</v>
      </c>
      <c r="I413" s="149">
        <f t="shared" si="203"/>
        <v>0</v>
      </c>
      <c r="J413" s="149">
        <f t="shared" si="203"/>
        <v>0</v>
      </c>
      <c r="K413" s="149">
        <f t="shared" si="203"/>
        <v>0</v>
      </c>
      <c r="L413" s="149" t="s">
        <v>62</v>
      </c>
      <c r="M413" s="150">
        <v>46022</v>
      </c>
      <c r="N413" s="150">
        <v>46022</v>
      </c>
      <c r="O413" s="156"/>
      <c r="P413" s="157" t="s">
        <v>62</v>
      </c>
      <c r="Q413" s="156"/>
      <c r="R413" s="156"/>
    </row>
    <row r="414" spans="1:18" s="56" customFormat="1" ht="74.45" customHeight="1" x14ac:dyDescent="0.25">
      <c r="A414" s="331" t="s">
        <v>263</v>
      </c>
      <c r="B414" s="137" t="s">
        <v>327</v>
      </c>
      <c r="C414" s="142" t="s">
        <v>191</v>
      </c>
      <c r="D414" s="141" t="s">
        <v>333</v>
      </c>
      <c r="E414" s="143" t="s">
        <v>75</v>
      </c>
      <c r="F414" s="143">
        <v>792</v>
      </c>
      <c r="G414" s="142">
        <v>1</v>
      </c>
      <c r="H414" s="142">
        <f>G414</f>
        <v>1</v>
      </c>
      <c r="I414" s="142">
        <v>0</v>
      </c>
      <c r="J414" s="142">
        <v>0</v>
      </c>
      <c r="K414" s="142">
        <f>G414</f>
        <v>1</v>
      </c>
      <c r="L414" s="142"/>
      <c r="M414" s="149" t="s">
        <v>62</v>
      </c>
      <c r="N414" s="149" t="s">
        <v>62</v>
      </c>
      <c r="O414" s="156">
        <v>32391.41</v>
      </c>
      <c r="P414" s="156"/>
      <c r="Q414" s="156">
        <v>0</v>
      </c>
      <c r="R414" s="156">
        <v>0</v>
      </c>
    </row>
    <row r="415" spans="1:18" s="85" customFormat="1" ht="15.75" x14ac:dyDescent="0.2">
      <c r="A415" s="332"/>
      <c r="B415" s="146" t="s">
        <v>70</v>
      </c>
      <c r="C415" s="149"/>
      <c r="D415" s="149" t="s">
        <v>62</v>
      </c>
      <c r="E415" s="149"/>
      <c r="F415" s="149"/>
      <c r="G415" s="149">
        <f>G414</f>
        <v>1</v>
      </c>
      <c r="H415" s="149">
        <f t="shared" ref="H415:K415" si="204">H414</f>
        <v>1</v>
      </c>
      <c r="I415" s="149">
        <f t="shared" si="204"/>
        <v>0</v>
      </c>
      <c r="J415" s="149">
        <f t="shared" si="204"/>
        <v>0</v>
      </c>
      <c r="K415" s="149">
        <f t="shared" si="204"/>
        <v>1</v>
      </c>
      <c r="L415" s="149" t="s">
        <v>62</v>
      </c>
      <c r="M415" s="150">
        <v>46022</v>
      </c>
      <c r="N415" s="150">
        <v>46022</v>
      </c>
      <c r="O415" s="156"/>
      <c r="P415" s="157" t="s">
        <v>62</v>
      </c>
      <c r="Q415" s="156"/>
      <c r="R415" s="156"/>
    </row>
    <row r="416" spans="1:18" s="85" customFormat="1" ht="14.25" x14ac:dyDescent="0.2">
      <c r="A416" s="332"/>
      <c r="B416" s="147" t="s">
        <v>76</v>
      </c>
      <c r="C416" s="149"/>
      <c r="D416" s="149"/>
      <c r="E416" s="149"/>
      <c r="F416" s="149"/>
      <c r="G416" s="149" t="s">
        <v>62</v>
      </c>
      <c r="H416" s="149"/>
      <c r="I416" s="149" t="s">
        <v>62</v>
      </c>
      <c r="J416" s="149"/>
      <c r="K416" s="149"/>
      <c r="L416" s="149" t="s">
        <v>62</v>
      </c>
      <c r="M416" s="149"/>
      <c r="N416" s="149"/>
      <c r="O416" s="157" t="s">
        <v>62</v>
      </c>
      <c r="P416" s="157" t="s">
        <v>62</v>
      </c>
      <c r="Q416" s="157" t="s">
        <v>62</v>
      </c>
      <c r="R416" s="157" t="s">
        <v>62</v>
      </c>
    </row>
    <row r="417" spans="1:18" s="85" customFormat="1" ht="65.45" customHeight="1" x14ac:dyDescent="0.2">
      <c r="A417" s="332"/>
      <c r="B417" s="148" t="s">
        <v>192</v>
      </c>
      <c r="C417" s="149"/>
      <c r="D417" s="149" t="s">
        <v>62</v>
      </c>
      <c r="E417" s="149"/>
      <c r="F417" s="149"/>
      <c r="G417" s="149">
        <f>G414</f>
        <v>1</v>
      </c>
      <c r="H417" s="149">
        <f t="shared" ref="H417:J417" si="205">H414</f>
        <v>1</v>
      </c>
      <c r="I417" s="149">
        <f t="shared" si="205"/>
        <v>0</v>
      </c>
      <c r="J417" s="149">
        <f t="shared" si="205"/>
        <v>0</v>
      </c>
      <c r="K417" s="149">
        <f>K414</f>
        <v>1</v>
      </c>
      <c r="L417" s="149" t="s">
        <v>62</v>
      </c>
      <c r="M417" s="150">
        <v>46022</v>
      </c>
      <c r="N417" s="150">
        <v>46022</v>
      </c>
      <c r="O417" s="156"/>
      <c r="P417" s="157" t="s">
        <v>62</v>
      </c>
      <c r="Q417" s="156"/>
      <c r="R417" s="156"/>
    </row>
    <row r="418" spans="1:18" s="85" customFormat="1" ht="15" customHeight="1" x14ac:dyDescent="0.2">
      <c r="A418" s="332"/>
      <c r="B418" s="147" t="s">
        <v>193</v>
      </c>
      <c r="C418" s="149"/>
      <c r="D418" s="149"/>
      <c r="E418" s="149"/>
      <c r="F418" s="149"/>
      <c r="G418" s="149" t="s">
        <v>62</v>
      </c>
      <c r="H418" s="149"/>
      <c r="I418" s="149" t="s">
        <v>62</v>
      </c>
      <c r="J418" s="149"/>
      <c r="K418" s="149"/>
      <c r="L418" s="149" t="s">
        <v>62</v>
      </c>
      <c r="M418" s="149"/>
      <c r="N418" s="149"/>
      <c r="O418" s="157" t="s">
        <v>62</v>
      </c>
      <c r="P418" s="157" t="s">
        <v>62</v>
      </c>
      <c r="Q418" s="157" t="s">
        <v>62</v>
      </c>
      <c r="R418" s="157" t="s">
        <v>62</v>
      </c>
    </row>
    <row r="419" spans="1:18" s="85" customFormat="1" ht="38.65" customHeight="1" x14ac:dyDescent="0.2">
      <c r="A419" s="332"/>
      <c r="B419" s="148" t="s">
        <v>330</v>
      </c>
      <c r="C419" s="149"/>
      <c r="D419" s="149" t="s">
        <v>62</v>
      </c>
      <c r="E419" s="149"/>
      <c r="F419" s="149"/>
      <c r="G419" s="149">
        <f>G415</f>
        <v>1</v>
      </c>
      <c r="H419" s="149">
        <f t="shared" ref="H419:K419" si="206">H415</f>
        <v>1</v>
      </c>
      <c r="I419" s="149">
        <f t="shared" si="206"/>
        <v>0</v>
      </c>
      <c r="J419" s="149">
        <f t="shared" si="206"/>
        <v>0</v>
      </c>
      <c r="K419" s="149">
        <f t="shared" si="206"/>
        <v>1</v>
      </c>
      <c r="L419" s="149" t="s">
        <v>62</v>
      </c>
      <c r="M419" s="150">
        <v>46022</v>
      </c>
      <c r="N419" s="150">
        <v>46022</v>
      </c>
      <c r="O419" s="156"/>
      <c r="P419" s="157" t="s">
        <v>62</v>
      </c>
      <c r="Q419" s="156"/>
      <c r="R419" s="156"/>
    </row>
    <row r="420" spans="1:18" s="85" customFormat="1" ht="21" customHeight="1" x14ac:dyDescent="0.2">
      <c r="A420" s="332"/>
      <c r="B420" s="147" t="s">
        <v>71</v>
      </c>
      <c r="C420" s="149"/>
      <c r="D420" s="149"/>
      <c r="E420" s="149"/>
      <c r="F420" s="149"/>
      <c r="G420" s="149" t="s">
        <v>62</v>
      </c>
      <c r="H420" s="149"/>
      <c r="I420" s="149" t="s">
        <v>62</v>
      </c>
      <c r="J420" s="149"/>
      <c r="K420" s="149"/>
      <c r="L420" s="149" t="s">
        <v>62</v>
      </c>
      <c r="M420" s="149"/>
      <c r="N420" s="149"/>
      <c r="O420" s="157" t="s">
        <v>62</v>
      </c>
      <c r="P420" s="157" t="s">
        <v>62</v>
      </c>
      <c r="Q420" s="157" t="s">
        <v>62</v>
      </c>
      <c r="R420" s="157" t="s">
        <v>62</v>
      </c>
    </row>
    <row r="421" spans="1:18" s="85" customFormat="1" ht="21" customHeight="1" x14ac:dyDescent="0.2">
      <c r="A421" s="333"/>
      <c r="B421" s="148" t="s">
        <v>72</v>
      </c>
      <c r="C421" s="149"/>
      <c r="D421" s="149" t="s">
        <v>62</v>
      </c>
      <c r="E421" s="149"/>
      <c r="F421" s="149"/>
      <c r="G421" s="149">
        <f>G419</f>
        <v>1</v>
      </c>
      <c r="H421" s="149">
        <f t="shared" ref="H421:K421" si="207">H419</f>
        <v>1</v>
      </c>
      <c r="I421" s="149">
        <f t="shared" si="207"/>
        <v>0</v>
      </c>
      <c r="J421" s="149">
        <f t="shared" si="207"/>
        <v>0</v>
      </c>
      <c r="K421" s="149">
        <f t="shared" si="207"/>
        <v>1</v>
      </c>
      <c r="L421" s="149" t="s">
        <v>62</v>
      </c>
      <c r="M421" s="150">
        <v>46022</v>
      </c>
      <c r="N421" s="150">
        <v>46022</v>
      </c>
      <c r="O421" s="156"/>
      <c r="P421" s="157" t="s">
        <v>62</v>
      </c>
      <c r="Q421" s="156"/>
      <c r="R421" s="156"/>
    </row>
    <row r="422" spans="1:18" s="56" customFormat="1" ht="74.45" customHeight="1" x14ac:dyDescent="0.25">
      <c r="A422" s="331" t="s">
        <v>264</v>
      </c>
      <c r="B422" s="137" t="s">
        <v>327</v>
      </c>
      <c r="C422" s="142" t="s">
        <v>191</v>
      </c>
      <c r="D422" s="141" t="s">
        <v>333</v>
      </c>
      <c r="E422" s="143" t="s">
        <v>75</v>
      </c>
      <c r="F422" s="143">
        <v>792</v>
      </c>
      <c r="G422" s="142">
        <v>1</v>
      </c>
      <c r="H422" s="142">
        <f>G422</f>
        <v>1</v>
      </c>
      <c r="I422" s="142">
        <v>0</v>
      </c>
      <c r="J422" s="142">
        <v>0</v>
      </c>
      <c r="K422" s="142">
        <f>G422</f>
        <v>1</v>
      </c>
      <c r="L422" s="142"/>
      <c r="M422" s="149" t="s">
        <v>62</v>
      </c>
      <c r="N422" s="149" t="s">
        <v>62</v>
      </c>
      <c r="O422" s="156">
        <v>32391.41</v>
      </c>
      <c r="P422" s="156"/>
      <c r="Q422" s="156">
        <v>0</v>
      </c>
      <c r="R422" s="156">
        <v>0</v>
      </c>
    </row>
    <row r="423" spans="1:18" s="85" customFormat="1" ht="15.75" x14ac:dyDescent="0.2">
      <c r="A423" s="332"/>
      <c r="B423" s="146" t="s">
        <v>70</v>
      </c>
      <c r="C423" s="149"/>
      <c r="D423" s="149" t="s">
        <v>62</v>
      </c>
      <c r="E423" s="149"/>
      <c r="F423" s="149"/>
      <c r="G423" s="149">
        <f>G422</f>
        <v>1</v>
      </c>
      <c r="H423" s="149">
        <f t="shared" ref="H423:K423" si="208">H422</f>
        <v>1</v>
      </c>
      <c r="I423" s="149">
        <f t="shared" si="208"/>
        <v>0</v>
      </c>
      <c r="J423" s="149">
        <f t="shared" si="208"/>
        <v>0</v>
      </c>
      <c r="K423" s="149">
        <f t="shared" si="208"/>
        <v>1</v>
      </c>
      <c r="L423" s="149" t="s">
        <v>62</v>
      </c>
      <c r="M423" s="150">
        <v>46022</v>
      </c>
      <c r="N423" s="150">
        <v>46022</v>
      </c>
      <c r="O423" s="156"/>
      <c r="P423" s="157" t="s">
        <v>62</v>
      </c>
      <c r="Q423" s="156"/>
      <c r="R423" s="156"/>
    </row>
    <row r="424" spans="1:18" s="85" customFormat="1" ht="14.25" x14ac:dyDescent="0.2">
      <c r="A424" s="332"/>
      <c r="B424" s="147" t="s">
        <v>76</v>
      </c>
      <c r="C424" s="149"/>
      <c r="D424" s="149"/>
      <c r="E424" s="149"/>
      <c r="F424" s="149"/>
      <c r="G424" s="149" t="s">
        <v>62</v>
      </c>
      <c r="H424" s="149"/>
      <c r="I424" s="149" t="s">
        <v>62</v>
      </c>
      <c r="J424" s="149"/>
      <c r="K424" s="149"/>
      <c r="L424" s="149" t="s">
        <v>62</v>
      </c>
      <c r="M424" s="149"/>
      <c r="N424" s="149"/>
      <c r="O424" s="157" t="s">
        <v>62</v>
      </c>
      <c r="P424" s="157" t="s">
        <v>62</v>
      </c>
      <c r="Q424" s="157" t="s">
        <v>62</v>
      </c>
      <c r="R424" s="157" t="s">
        <v>62</v>
      </c>
    </row>
    <row r="425" spans="1:18" s="85" customFormat="1" ht="65.45" customHeight="1" x14ac:dyDescent="0.2">
      <c r="A425" s="332"/>
      <c r="B425" s="148" t="s">
        <v>192</v>
      </c>
      <c r="C425" s="149"/>
      <c r="D425" s="149" t="s">
        <v>62</v>
      </c>
      <c r="E425" s="149"/>
      <c r="F425" s="149"/>
      <c r="G425" s="149">
        <f>G422</f>
        <v>1</v>
      </c>
      <c r="H425" s="149">
        <f t="shared" ref="H425:J425" si="209">H422</f>
        <v>1</v>
      </c>
      <c r="I425" s="149">
        <f t="shared" si="209"/>
        <v>0</v>
      </c>
      <c r="J425" s="149">
        <f t="shared" si="209"/>
        <v>0</v>
      </c>
      <c r="K425" s="149">
        <f>K422</f>
        <v>1</v>
      </c>
      <c r="L425" s="149" t="s">
        <v>62</v>
      </c>
      <c r="M425" s="150">
        <v>46022</v>
      </c>
      <c r="N425" s="150">
        <v>46022</v>
      </c>
      <c r="O425" s="156"/>
      <c r="P425" s="157" t="s">
        <v>62</v>
      </c>
      <c r="Q425" s="156"/>
      <c r="R425" s="156"/>
    </row>
    <row r="426" spans="1:18" s="85" customFormat="1" ht="15" customHeight="1" x14ac:dyDescent="0.2">
      <c r="A426" s="332"/>
      <c r="B426" s="147" t="s">
        <v>193</v>
      </c>
      <c r="C426" s="149"/>
      <c r="D426" s="149"/>
      <c r="E426" s="149"/>
      <c r="F426" s="149"/>
      <c r="G426" s="149" t="s">
        <v>62</v>
      </c>
      <c r="H426" s="149"/>
      <c r="I426" s="149" t="s">
        <v>62</v>
      </c>
      <c r="J426" s="149"/>
      <c r="K426" s="149"/>
      <c r="L426" s="149" t="s">
        <v>62</v>
      </c>
      <c r="M426" s="149"/>
      <c r="N426" s="149"/>
      <c r="O426" s="157" t="s">
        <v>62</v>
      </c>
      <c r="P426" s="157" t="s">
        <v>62</v>
      </c>
      <c r="Q426" s="157" t="s">
        <v>62</v>
      </c>
      <c r="R426" s="157" t="s">
        <v>62</v>
      </c>
    </row>
    <row r="427" spans="1:18" s="85" customFormat="1" ht="38.65" customHeight="1" x14ac:dyDescent="0.2">
      <c r="A427" s="332"/>
      <c r="B427" s="148" t="s">
        <v>330</v>
      </c>
      <c r="C427" s="149"/>
      <c r="D427" s="149" t="s">
        <v>62</v>
      </c>
      <c r="E427" s="149"/>
      <c r="F427" s="149"/>
      <c r="G427" s="149">
        <f>G423</f>
        <v>1</v>
      </c>
      <c r="H427" s="149">
        <f t="shared" ref="H427:K427" si="210">H423</f>
        <v>1</v>
      </c>
      <c r="I427" s="149">
        <f t="shared" si="210"/>
        <v>0</v>
      </c>
      <c r="J427" s="149">
        <f t="shared" si="210"/>
        <v>0</v>
      </c>
      <c r="K427" s="149">
        <f t="shared" si="210"/>
        <v>1</v>
      </c>
      <c r="L427" s="149" t="s">
        <v>62</v>
      </c>
      <c r="M427" s="150">
        <v>46022</v>
      </c>
      <c r="N427" s="150">
        <v>46022</v>
      </c>
      <c r="O427" s="156"/>
      <c r="P427" s="157" t="s">
        <v>62</v>
      </c>
      <c r="Q427" s="156"/>
      <c r="R427" s="156"/>
    </row>
    <row r="428" spans="1:18" s="85" customFormat="1" ht="21" customHeight="1" x14ac:dyDescent="0.2">
      <c r="A428" s="332"/>
      <c r="B428" s="147" t="s">
        <v>71</v>
      </c>
      <c r="C428" s="149"/>
      <c r="D428" s="149"/>
      <c r="E428" s="149"/>
      <c r="F428" s="149"/>
      <c r="G428" s="149" t="s">
        <v>62</v>
      </c>
      <c r="H428" s="149"/>
      <c r="I428" s="149" t="s">
        <v>62</v>
      </c>
      <c r="J428" s="149"/>
      <c r="K428" s="149"/>
      <c r="L428" s="149" t="s">
        <v>62</v>
      </c>
      <c r="M428" s="149"/>
      <c r="N428" s="149"/>
      <c r="O428" s="157" t="s">
        <v>62</v>
      </c>
      <c r="P428" s="157" t="s">
        <v>62</v>
      </c>
      <c r="Q428" s="157" t="s">
        <v>62</v>
      </c>
      <c r="R428" s="157" t="s">
        <v>62</v>
      </c>
    </row>
    <row r="429" spans="1:18" s="85" customFormat="1" ht="21" customHeight="1" x14ac:dyDescent="0.2">
      <c r="A429" s="333"/>
      <c r="B429" s="148" t="s">
        <v>72</v>
      </c>
      <c r="C429" s="149"/>
      <c r="D429" s="149" t="s">
        <v>62</v>
      </c>
      <c r="E429" s="149"/>
      <c r="F429" s="149"/>
      <c r="G429" s="149">
        <f>G427</f>
        <v>1</v>
      </c>
      <c r="H429" s="149">
        <f t="shared" ref="H429:K429" si="211">H427</f>
        <v>1</v>
      </c>
      <c r="I429" s="149">
        <f t="shared" si="211"/>
        <v>0</v>
      </c>
      <c r="J429" s="149">
        <f t="shared" si="211"/>
        <v>0</v>
      </c>
      <c r="K429" s="149">
        <f t="shared" si="211"/>
        <v>1</v>
      </c>
      <c r="L429" s="149" t="s">
        <v>62</v>
      </c>
      <c r="M429" s="150">
        <v>46022</v>
      </c>
      <c r="N429" s="150">
        <v>46022</v>
      </c>
      <c r="O429" s="156"/>
      <c r="P429" s="157" t="s">
        <v>62</v>
      </c>
      <c r="Q429" s="156"/>
      <c r="R429" s="156"/>
    </row>
    <row r="430" spans="1:18" s="56" customFormat="1" ht="74.45" hidden="1" customHeight="1" x14ac:dyDescent="0.25">
      <c r="A430" s="331" t="s">
        <v>265</v>
      </c>
      <c r="B430" s="137" t="s">
        <v>327</v>
      </c>
      <c r="C430" s="142" t="s">
        <v>191</v>
      </c>
      <c r="D430" s="141" t="s">
        <v>333</v>
      </c>
      <c r="E430" s="143" t="s">
        <v>75</v>
      </c>
      <c r="F430" s="143">
        <v>792</v>
      </c>
      <c r="G430" s="142">
        <v>0</v>
      </c>
      <c r="H430" s="142">
        <f>G430</f>
        <v>0</v>
      </c>
      <c r="I430" s="142">
        <v>0</v>
      </c>
      <c r="J430" s="142">
        <v>0</v>
      </c>
      <c r="K430" s="142">
        <f>G430</f>
        <v>0</v>
      </c>
      <c r="L430" s="142"/>
      <c r="M430" s="149" t="s">
        <v>62</v>
      </c>
      <c r="N430" s="149" t="s">
        <v>62</v>
      </c>
      <c r="O430" s="156">
        <v>0</v>
      </c>
      <c r="P430" s="156"/>
      <c r="Q430" s="156">
        <v>0</v>
      </c>
      <c r="R430" s="156">
        <v>0</v>
      </c>
    </row>
    <row r="431" spans="1:18" s="85" customFormat="1" ht="15.75" hidden="1" x14ac:dyDescent="0.2">
      <c r="A431" s="332"/>
      <c r="B431" s="146" t="s">
        <v>70</v>
      </c>
      <c r="C431" s="149"/>
      <c r="D431" s="149" t="s">
        <v>62</v>
      </c>
      <c r="E431" s="149"/>
      <c r="F431" s="149"/>
      <c r="G431" s="149">
        <f>G430</f>
        <v>0</v>
      </c>
      <c r="H431" s="149">
        <f t="shared" ref="H431:K431" si="212">H430</f>
        <v>0</v>
      </c>
      <c r="I431" s="149">
        <f t="shared" si="212"/>
        <v>0</v>
      </c>
      <c r="J431" s="149">
        <f t="shared" si="212"/>
        <v>0</v>
      </c>
      <c r="K431" s="149">
        <f t="shared" si="212"/>
        <v>0</v>
      </c>
      <c r="L431" s="149" t="s">
        <v>62</v>
      </c>
      <c r="M431" s="150">
        <v>46022</v>
      </c>
      <c r="N431" s="150">
        <v>46022</v>
      </c>
      <c r="O431" s="156"/>
      <c r="P431" s="157" t="s">
        <v>62</v>
      </c>
      <c r="Q431" s="156"/>
      <c r="R431" s="156"/>
    </row>
    <row r="432" spans="1:18" s="85" customFormat="1" ht="14.25" hidden="1" x14ac:dyDescent="0.2">
      <c r="A432" s="332"/>
      <c r="B432" s="147" t="s">
        <v>76</v>
      </c>
      <c r="C432" s="149"/>
      <c r="D432" s="149"/>
      <c r="E432" s="149"/>
      <c r="F432" s="149"/>
      <c r="G432" s="149" t="s">
        <v>62</v>
      </c>
      <c r="H432" s="149"/>
      <c r="I432" s="149" t="s">
        <v>62</v>
      </c>
      <c r="J432" s="149"/>
      <c r="K432" s="149"/>
      <c r="L432" s="149" t="s">
        <v>62</v>
      </c>
      <c r="M432" s="149"/>
      <c r="N432" s="149"/>
      <c r="O432" s="157" t="s">
        <v>62</v>
      </c>
      <c r="P432" s="157" t="s">
        <v>62</v>
      </c>
      <c r="Q432" s="157" t="s">
        <v>62</v>
      </c>
      <c r="R432" s="157" t="s">
        <v>62</v>
      </c>
    </row>
    <row r="433" spans="1:18" s="85" customFormat="1" ht="65.45" hidden="1" customHeight="1" x14ac:dyDescent="0.2">
      <c r="A433" s="332"/>
      <c r="B433" s="148" t="s">
        <v>192</v>
      </c>
      <c r="C433" s="149"/>
      <c r="D433" s="149" t="s">
        <v>62</v>
      </c>
      <c r="E433" s="149"/>
      <c r="F433" s="149"/>
      <c r="G433" s="149">
        <f>G430</f>
        <v>0</v>
      </c>
      <c r="H433" s="149">
        <f t="shared" ref="H433:J433" si="213">H430</f>
        <v>0</v>
      </c>
      <c r="I433" s="149">
        <f t="shared" si="213"/>
        <v>0</v>
      </c>
      <c r="J433" s="149">
        <f t="shared" si="213"/>
        <v>0</v>
      </c>
      <c r="K433" s="149">
        <f>K430</f>
        <v>0</v>
      </c>
      <c r="L433" s="149" t="s">
        <v>62</v>
      </c>
      <c r="M433" s="150">
        <v>46022</v>
      </c>
      <c r="N433" s="150">
        <v>46022</v>
      </c>
      <c r="O433" s="156"/>
      <c r="P433" s="157" t="s">
        <v>62</v>
      </c>
      <c r="Q433" s="156"/>
      <c r="R433" s="156"/>
    </row>
    <row r="434" spans="1:18" s="85" customFormat="1" ht="15" hidden="1" customHeight="1" x14ac:dyDescent="0.2">
      <c r="A434" s="332"/>
      <c r="B434" s="147" t="s">
        <v>193</v>
      </c>
      <c r="C434" s="149"/>
      <c r="D434" s="149"/>
      <c r="E434" s="149"/>
      <c r="F434" s="149"/>
      <c r="G434" s="149" t="s">
        <v>62</v>
      </c>
      <c r="H434" s="149"/>
      <c r="I434" s="149" t="s">
        <v>62</v>
      </c>
      <c r="J434" s="149"/>
      <c r="K434" s="149"/>
      <c r="L434" s="149" t="s">
        <v>62</v>
      </c>
      <c r="M434" s="149"/>
      <c r="N434" s="149"/>
      <c r="O434" s="157" t="s">
        <v>62</v>
      </c>
      <c r="P434" s="157" t="s">
        <v>62</v>
      </c>
      <c r="Q434" s="157" t="s">
        <v>62</v>
      </c>
      <c r="R434" s="157" t="s">
        <v>62</v>
      </c>
    </row>
    <row r="435" spans="1:18" s="85" customFormat="1" ht="38.65" hidden="1" customHeight="1" x14ac:dyDescent="0.2">
      <c r="A435" s="332"/>
      <c r="B435" s="148" t="s">
        <v>330</v>
      </c>
      <c r="C435" s="149"/>
      <c r="D435" s="149" t="s">
        <v>62</v>
      </c>
      <c r="E435" s="149"/>
      <c r="F435" s="149"/>
      <c r="G435" s="149">
        <f>G431</f>
        <v>0</v>
      </c>
      <c r="H435" s="149">
        <f t="shared" ref="H435:K435" si="214">H431</f>
        <v>0</v>
      </c>
      <c r="I435" s="149">
        <f t="shared" si="214"/>
        <v>0</v>
      </c>
      <c r="J435" s="149">
        <f t="shared" si="214"/>
        <v>0</v>
      </c>
      <c r="K435" s="149">
        <f t="shared" si="214"/>
        <v>0</v>
      </c>
      <c r="L435" s="149" t="s">
        <v>62</v>
      </c>
      <c r="M435" s="150">
        <v>46022</v>
      </c>
      <c r="N435" s="150">
        <v>46022</v>
      </c>
      <c r="O435" s="156"/>
      <c r="P435" s="157" t="s">
        <v>62</v>
      </c>
      <c r="Q435" s="156"/>
      <c r="R435" s="156"/>
    </row>
    <row r="436" spans="1:18" s="85" customFormat="1" ht="21" hidden="1" customHeight="1" x14ac:dyDescent="0.2">
      <c r="A436" s="332"/>
      <c r="B436" s="147" t="s">
        <v>71</v>
      </c>
      <c r="C436" s="149"/>
      <c r="D436" s="149"/>
      <c r="E436" s="149"/>
      <c r="F436" s="149"/>
      <c r="G436" s="149" t="s">
        <v>62</v>
      </c>
      <c r="H436" s="149"/>
      <c r="I436" s="149" t="s">
        <v>62</v>
      </c>
      <c r="J436" s="149"/>
      <c r="K436" s="149"/>
      <c r="L436" s="149" t="s">
        <v>62</v>
      </c>
      <c r="M436" s="149"/>
      <c r="N436" s="149"/>
      <c r="O436" s="157" t="s">
        <v>62</v>
      </c>
      <c r="P436" s="157" t="s">
        <v>62</v>
      </c>
      <c r="Q436" s="157" t="s">
        <v>62</v>
      </c>
      <c r="R436" s="157" t="s">
        <v>62</v>
      </c>
    </row>
    <row r="437" spans="1:18" s="85" customFormat="1" ht="21" hidden="1" customHeight="1" x14ac:dyDescent="0.2">
      <c r="A437" s="333"/>
      <c r="B437" s="148" t="s">
        <v>72</v>
      </c>
      <c r="C437" s="149"/>
      <c r="D437" s="149" t="s">
        <v>62</v>
      </c>
      <c r="E437" s="149"/>
      <c r="F437" s="149"/>
      <c r="G437" s="149">
        <f>G435</f>
        <v>0</v>
      </c>
      <c r="H437" s="149">
        <f t="shared" ref="H437:K437" si="215">H435</f>
        <v>0</v>
      </c>
      <c r="I437" s="149">
        <f t="shared" si="215"/>
        <v>0</v>
      </c>
      <c r="J437" s="149">
        <f t="shared" si="215"/>
        <v>0</v>
      </c>
      <c r="K437" s="149">
        <f t="shared" si="215"/>
        <v>0</v>
      </c>
      <c r="L437" s="149" t="s">
        <v>62</v>
      </c>
      <c r="M437" s="150">
        <v>46022</v>
      </c>
      <c r="N437" s="150">
        <v>46022</v>
      </c>
      <c r="O437" s="156"/>
      <c r="P437" s="157" t="s">
        <v>62</v>
      </c>
      <c r="Q437" s="156"/>
      <c r="R437" s="156"/>
    </row>
    <row r="438" spans="1:18" s="56" customFormat="1" ht="74.45" customHeight="1" x14ac:dyDescent="0.25">
      <c r="A438" s="331" t="s">
        <v>266</v>
      </c>
      <c r="B438" s="137" t="s">
        <v>327</v>
      </c>
      <c r="C438" s="142" t="s">
        <v>191</v>
      </c>
      <c r="D438" s="141" t="s">
        <v>333</v>
      </c>
      <c r="E438" s="143" t="s">
        <v>75</v>
      </c>
      <c r="F438" s="143">
        <v>792</v>
      </c>
      <c r="G438" s="142">
        <v>2</v>
      </c>
      <c r="H438" s="142">
        <f>G438</f>
        <v>2</v>
      </c>
      <c r="I438" s="142">
        <v>0</v>
      </c>
      <c r="J438" s="142">
        <v>0</v>
      </c>
      <c r="K438" s="142">
        <f>G438</f>
        <v>2</v>
      </c>
      <c r="L438" s="142"/>
      <c r="M438" s="149" t="s">
        <v>62</v>
      </c>
      <c r="N438" s="149" t="s">
        <v>62</v>
      </c>
      <c r="O438" s="156">
        <v>64782.82</v>
      </c>
      <c r="P438" s="156"/>
      <c r="Q438" s="156">
        <v>0</v>
      </c>
      <c r="R438" s="156">
        <v>0</v>
      </c>
    </row>
    <row r="439" spans="1:18" s="85" customFormat="1" ht="15.75" x14ac:dyDescent="0.2">
      <c r="A439" s="332"/>
      <c r="B439" s="146" t="s">
        <v>70</v>
      </c>
      <c r="C439" s="149"/>
      <c r="D439" s="149" t="s">
        <v>62</v>
      </c>
      <c r="E439" s="149"/>
      <c r="F439" s="149"/>
      <c r="G439" s="149">
        <f>G438</f>
        <v>2</v>
      </c>
      <c r="H439" s="149">
        <f t="shared" ref="H439:K439" si="216">H438</f>
        <v>2</v>
      </c>
      <c r="I439" s="149">
        <f t="shared" si="216"/>
        <v>0</v>
      </c>
      <c r="J439" s="149">
        <f t="shared" si="216"/>
        <v>0</v>
      </c>
      <c r="K439" s="149">
        <f t="shared" si="216"/>
        <v>2</v>
      </c>
      <c r="L439" s="149" t="s">
        <v>62</v>
      </c>
      <c r="M439" s="150">
        <v>46022</v>
      </c>
      <c r="N439" s="150">
        <v>46022</v>
      </c>
      <c r="O439" s="156"/>
      <c r="P439" s="157" t="s">
        <v>62</v>
      </c>
      <c r="Q439" s="156"/>
      <c r="R439" s="156"/>
    </row>
    <row r="440" spans="1:18" s="85" customFormat="1" ht="14.25" x14ac:dyDescent="0.2">
      <c r="A440" s="332"/>
      <c r="B440" s="147" t="s">
        <v>76</v>
      </c>
      <c r="C440" s="149"/>
      <c r="D440" s="149"/>
      <c r="E440" s="149"/>
      <c r="F440" s="149"/>
      <c r="G440" s="149" t="s">
        <v>62</v>
      </c>
      <c r="H440" s="149"/>
      <c r="I440" s="149" t="s">
        <v>62</v>
      </c>
      <c r="J440" s="149"/>
      <c r="K440" s="149"/>
      <c r="L440" s="149" t="s">
        <v>62</v>
      </c>
      <c r="M440" s="149"/>
      <c r="N440" s="149"/>
      <c r="O440" s="157" t="s">
        <v>62</v>
      </c>
      <c r="P440" s="157" t="s">
        <v>62</v>
      </c>
      <c r="Q440" s="157" t="s">
        <v>62</v>
      </c>
      <c r="R440" s="157" t="s">
        <v>62</v>
      </c>
    </row>
    <row r="441" spans="1:18" s="85" customFormat="1" ht="65.45" customHeight="1" x14ac:dyDescent="0.2">
      <c r="A441" s="332"/>
      <c r="B441" s="148" t="s">
        <v>192</v>
      </c>
      <c r="C441" s="149"/>
      <c r="D441" s="149" t="s">
        <v>62</v>
      </c>
      <c r="E441" s="149"/>
      <c r="F441" s="149"/>
      <c r="G441" s="149">
        <f>G438</f>
        <v>2</v>
      </c>
      <c r="H441" s="149">
        <f t="shared" ref="H441:J441" si="217">H438</f>
        <v>2</v>
      </c>
      <c r="I441" s="149">
        <f t="shared" si="217"/>
        <v>0</v>
      </c>
      <c r="J441" s="149">
        <f t="shared" si="217"/>
        <v>0</v>
      </c>
      <c r="K441" s="149">
        <f>K438</f>
        <v>2</v>
      </c>
      <c r="L441" s="149" t="s">
        <v>62</v>
      </c>
      <c r="M441" s="150">
        <v>46022</v>
      </c>
      <c r="N441" s="150">
        <v>46022</v>
      </c>
      <c r="O441" s="156"/>
      <c r="P441" s="157" t="s">
        <v>62</v>
      </c>
      <c r="Q441" s="156"/>
      <c r="R441" s="156"/>
    </row>
    <row r="442" spans="1:18" s="85" customFormat="1" ht="15" customHeight="1" x14ac:dyDescent="0.2">
      <c r="A442" s="332"/>
      <c r="B442" s="147" t="s">
        <v>193</v>
      </c>
      <c r="C442" s="149"/>
      <c r="D442" s="149"/>
      <c r="E442" s="149"/>
      <c r="F442" s="149"/>
      <c r="G442" s="149" t="s">
        <v>62</v>
      </c>
      <c r="H442" s="149"/>
      <c r="I442" s="149" t="s">
        <v>62</v>
      </c>
      <c r="J442" s="149"/>
      <c r="K442" s="149"/>
      <c r="L442" s="149" t="s">
        <v>62</v>
      </c>
      <c r="M442" s="149"/>
      <c r="N442" s="149"/>
      <c r="O442" s="157" t="s">
        <v>62</v>
      </c>
      <c r="P442" s="157" t="s">
        <v>62</v>
      </c>
      <c r="Q442" s="157" t="s">
        <v>62</v>
      </c>
      <c r="R442" s="157" t="s">
        <v>62</v>
      </c>
    </row>
    <row r="443" spans="1:18" s="85" customFormat="1" ht="38.65" customHeight="1" x14ac:dyDescent="0.2">
      <c r="A443" s="332"/>
      <c r="B443" s="148" t="s">
        <v>330</v>
      </c>
      <c r="C443" s="149"/>
      <c r="D443" s="149" t="s">
        <v>62</v>
      </c>
      <c r="E443" s="149"/>
      <c r="F443" s="149"/>
      <c r="G443" s="149">
        <f>G439</f>
        <v>2</v>
      </c>
      <c r="H443" s="149">
        <f t="shared" ref="H443:K443" si="218">H439</f>
        <v>2</v>
      </c>
      <c r="I443" s="149">
        <f t="shared" si="218"/>
        <v>0</v>
      </c>
      <c r="J443" s="149">
        <f t="shared" si="218"/>
        <v>0</v>
      </c>
      <c r="K443" s="149">
        <f t="shared" si="218"/>
        <v>2</v>
      </c>
      <c r="L443" s="149" t="s">
        <v>62</v>
      </c>
      <c r="M443" s="150">
        <v>46022</v>
      </c>
      <c r="N443" s="150">
        <v>46022</v>
      </c>
      <c r="O443" s="156"/>
      <c r="P443" s="157" t="s">
        <v>62</v>
      </c>
      <c r="Q443" s="156"/>
      <c r="R443" s="156"/>
    </row>
    <row r="444" spans="1:18" s="85" customFormat="1" ht="21" customHeight="1" x14ac:dyDescent="0.2">
      <c r="A444" s="332"/>
      <c r="B444" s="147" t="s">
        <v>71</v>
      </c>
      <c r="C444" s="149"/>
      <c r="D444" s="149"/>
      <c r="E444" s="149"/>
      <c r="F444" s="149"/>
      <c r="G444" s="149" t="s">
        <v>62</v>
      </c>
      <c r="H444" s="149"/>
      <c r="I444" s="149" t="s">
        <v>62</v>
      </c>
      <c r="J444" s="149"/>
      <c r="K444" s="149"/>
      <c r="L444" s="149" t="s">
        <v>62</v>
      </c>
      <c r="M444" s="149"/>
      <c r="N444" s="149"/>
      <c r="O444" s="157" t="s">
        <v>62</v>
      </c>
      <c r="P444" s="157" t="s">
        <v>62</v>
      </c>
      <c r="Q444" s="157" t="s">
        <v>62</v>
      </c>
      <c r="R444" s="157" t="s">
        <v>62</v>
      </c>
    </row>
    <row r="445" spans="1:18" s="85" customFormat="1" ht="21" customHeight="1" x14ac:dyDescent="0.2">
      <c r="A445" s="333"/>
      <c r="B445" s="148" t="s">
        <v>72</v>
      </c>
      <c r="C445" s="149"/>
      <c r="D445" s="149" t="s">
        <v>62</v>
      </c>
      <c r="E445" s="149"/>
      <c r="F445" s="149"/>
      <c r="G445" s="149">
        <f>G443</f>
        <v>2</v>
      </c>
      <c r="H445" s="149">
        <f t="shared" ref="H445:K445" si="219">H443</f>
        <v>2</v>
      </c>
      <c r="I445" s="149">
        <f t="shared" si="219"/>
        <v>0</v>
      </c>
      <c r="J445" s="149">
        <f t="shared" si="219"/>
        <v>0</v>
      </c>
      <c r="K445" s="149">
        <f t="shared" si="219"/>
        <v>2</v>
      </c>
      <c r="L445" s="149" t="s">
        <v>62</v>
      </c>
      <c r="M445" s="150">
        <v>46022</v>
      </c>
      <c r="N445" s="150">
        <v>46022</v>
      </c>
      <c r="O445" s="156"/>
      <c r="P445" s="157" t="s">
        <v>62</v>
      </c>
      <c r="Q445" s="156"/>
      <c r="R445" s="156"/>
    </row>
    <row r="446" spans="1:18" s="56" customFormat="1" ht="74.45" hidden="1" customHeight="1" x14ac:dyDescent="0.25">
      <c r="A446" s="331" t="s">
        <v>267</v>
      </c>
      <c r="B446" s="137" t="s">
        <v>327</v>
      </c>
      <c r="C446" s="142" t="s">
        <v>191</v>
      </c>
      <c r="D446" s="141" t="s">
        <v>333</v>
      </c>
      <c r="E446" s="143" t="s">
        <v>75</v>
      </c>
      <c r="F446" s="143">
        <v>792</v>
      </c>
      <c r="G446" s="142">
        <v>0</v>
      </c>
      <c r="H446" s="142">
        <f>G446</f>
        <v>0</v>
      </c>
      <c r="I446" s="142">
        <v>0</v>
      </c>
      <c r="J446" s="142">
        <v>0</v>
      </c>
      <c r="K446" s="142">
        <f>G446</f>
        <v>0</v>
      </c>
      <c r="L446" s="142"/>
      <c r="M446" s="149" t="s">
        <v>62</v>
      </c>
      <c r="N446" s="149" t="s">
        <v>62</v>
      </c>
      <c r="O446" s="156">
        <v>0</v>
      </c>
      <c r="P446" s="156"/>
      <c r="Q446" s="156">
        <v>0</v>
      </c>
      <c r="R446" s="156">
        <v>0</v>
      </c>
    </row>
    <row r="447" spans="1:18" s="85" customFormat="1" ht="15.75" hidden="1" x14ac:dyDescent="0.2">
      <c r="A447" s="332"/>
      <c r="B447" s="146" t="s">
        <v>70</v>
      </c>
      <c r="C447" s="149"/>
      <c r="D447" s="149" t="s">
        <v>62</v>
      </c>
      <c r="E447" s="149"/>
      <c r="F447" s="149"/>
      <c r="G447" s="149">
        <f>G446</f>
        <v>0</v>
      </c>
      <c r="H447" s="149">
        <f t="shared" ref="H447:K447" si="220">H446</f>
        <v>0</v>
      </c>
      <c r="I447" s="149">
        <f t="shared" si="220"/>
        <v>0</v>
      </c>
      <c r="J447" s="149">
        <f t="shared" si="220"/>
        <v>0</v>
      </c>
      <c r="K447" s="149">
        <f t="shared" si="220"/>
        <v>0</v>
      </c>
      <c r="L447" s="149" t="s">
        <v>62</v>
      </c>
      <c r="M447" s="150">
        <v>46022</v>
      </c>
      <c r="N447" s="150">
        <v>46022</v>
      </c>
      <c r="O447" s="156"/>
      <c r="P447" s="157" t="s">
        <v>62</v>
      </c>
      <c r="Q447" s="156"/>
      <c r="R447" s="156"/>
    </row>
    <row r="448" spans="1:18" s="85" customFormat="1" ht="14.25" hidden="1" x14ac:dyDescent="0.2">
      <c r="A448" s="332"/>
      <c r="B448" s="147" t="s">
        <v>76</v>
      </c>
      <c r="C448" s="149"/>
      <c r="D448" s="149"/>
      <c r="E448" s="149"/>
      <c r="F448" s="149"/>
      <c r="G448" s="149" t="s">
        <v>62</v>
      </c>
      <c r="H448" s="149"/>
      <c r="I448" s="149" t="s">
        <v>62</v>
      </c>
      <c r="J448" s="149"/>
      <c r="K448" s="149"/>
      <c r="L448" s="149" t="s">
        <v>62</v>
      </c>
      <c r="M448" s="149"/>
      <c r="N448" s="149"/>
      <c r="O448" s="157" t="s">
        <v>62</v>
      </c>
      <c r="P448" s="157" t="s">
        <v>62</v>
      </c>
      <c r="Q448" s="157" t="s">
        <v>62</v>
      </c>
      <c r="R448" s="157" t="s">
        <v>62</v>
      </c>
    </row>
    <row r="449" spans="1:18" s="85" customFormat="1" ht="65.45" hidden="1" customHeight="1" x14ac:dyDescent="0.2">
      <c r="A449" s="332"/>
      <c r="B449" s="148" t="s">
        <v>192</v>
      </c>
      <c r="C449" s="149"/>
      <c r="D449" s="149" t="s">
        <v>62</v>
      </c>
      <c r="E449" s="149"/>
      <c r="F449" s="149"/>
      <c r="G449" s="149">
        <f>G446</f>
        <v>0</v>
      </c>
      <c r="H449" s="149">
        <f t="shared" ref="H449:J449" si="221">H446</f>
        <v>0</v>
      </c>
      <c r="I449" s="149">
        <f t="shared" si="221"/>
        <v>0</v>
      </c>
      <c r="J449" s="149">
        <f t="shared" si="221"/>
        <v>0</v>
      </c>
      <c r="K449" s="149">
        <f>K446</f>
        <v>0</v>
      </c>
      <c r="L449" s="149" t="s">
        <v>62</v>
      </c>
      <c r="M449" s="150">
        <v>46022</v>
      </c>
      <c r="N449" s="150">
        <v>46022</v>
      </c>
      <c r="O449" s="156"/>
      <c r="P449" s="157" t="s">
        <v>62</v>
      </c>
      <c r="Q449" s="156"/>
      <c r="R449" s="156"/>
    </row>
    <row r="450" spans="1:18" s="85" customFormat="1" ht="15" hidden="1" customHeight="1" x14ac:dyDescent="0.2">
      <c r="A450" s="332"/>
      <c r="B450" s="147" t="s">
        <v>193</v>
      </c>
      <c r="C450" s="149"/>
      <c r="D450" s="149"/>
      <c r="E450" s="149"/>
      <c r="F450" s="149"/>
      <c r="G450" s="149" t="s">
        <v>62</v>
      </c>
      <c r="H450" s="149"/>
      <c r="I450" s="149" t="s">
        <v>62</v>
      </c>
      <c r="J450" s="149"/>
      <c r="K450" s="149"/>
      <c r="L450" s="149" t="s">
        <v>62</v>
      </c>
      <c r="M450" s="149"/>
      <c r="N450" s="149"/>
      <c r="O450" s="157" t="s">
        <v>62</v>
      </c>
      <c r="P450" s="157" t="s">
        <v>62</v>
      </c>
      <c r="Q450" s="157" t="s">
        <v>62</v>
      </c>
      <c r="R450" s="157" t="s">
        <v>62</v>
      </c>
    </row>
    <row r="451" spans="1:18" s="85" customFormat="1" ht="38.65" hidden="1" customHeight="1" x14ac:dyDescent="0.2">
      <c r="A451" s="332"/>
      <c r="B451" s="148" t="s">
        <v>330</v>
      </c>
      <c r="C451" s="149"/>
      <c r="D451" s="149" t="s">
        <v>62</v>
      </c>
      <c r="E451" s="149"/>
      <c r="F451" s="149"/>
      <c r="G451" s="149">
        <f>G447</f>
        <v>0</v>
      </c>
      <c r="H451" s="149">
        <f t="shared" ref="H451:K451" si="222">H447</f>
        <v>0</v>
      </c>
      <c r="I451" s="149">
        <f t="shared" si="222"/>
        <v>0</v>
      </c>
      <c r="J451" s="149">
        <f t="shared" si="222"/>
        <v>0</v>
      </c>
      <c r="K451" s="149">
        <f t="shared" si="222"/>
        <v>0</v>
      </c>
      <c r="L451" s="149" t="s">
        <v>62</v>
      </c>
      <c r="M451" s="150">
        <v>46022</v>
      </c>
      <c r="N451" s="150">
        <v>46022</v>
      </c>
      <c r="O451" s="156"/>
      <c r="P451" s="157" t="s">
        <v>62</v>
      </c>
      <c r="Q451" s="156"/>
      <c r="R451" s="156"/>
    </row>
    <row r="452" spans="1:18" s="85" customFormat="1" ht="21" hidden="1" customHeight="1" x14ac:dyDescent="0.2">
      <c r="A452" s="332"/>
      <c r="B452" s="147" t="s">
        <v>71</v>
      </c>
      <c r="C452" s="149"/>
      <c r="D452" s="149"/>
      <c r="E452" s="149"/>
      <c r="F452" s="149"/>
      <c r="G452" s="149" t="s">
        <v>62</v>
      </c>
      <c r="H452" s="149"/>
      <c r="I452" s="149" t="s">
        <v>62</v>
      </c>
      <c r="J452" s="149"/>
      <c r="K452" s="149"/>
      <c r="L452" s="149" t="s">
        <v>62</v>
      </c>
      <c r="M452" s="149"/>
      <c r="N452" s="149"/>
      <c r="O452" s="157" t="s">
        <v>62</v>
      </c>
      <c r="P452" s="157" t="s">
        <v>62</v>
      </c>
      <c r="Q452" s="157" t="s">
        <v>62</v>
      </c>
      <c r="R452" s="157" t="s">
        <v>62</v>
      </c>
    </row>
    <row r="453" spans="1:18" s="85" customFormat="1" ht="21" hidden="1" customHeight="1" x14ac:dyDescent="0.2">
      <c r="A453" s="333"/>
      <c r="B453" s="148" t="s">
        <v>72</v>
      </c>
      <c r="C453" s="149"/>
      <c r="D453" s="149" t="s">
        <v>62</v>
      </c>
      <c r="E453" s="149"/>
      <c r="F453" s="149"/>
      <c r="G453" s="149">
        <f>G451</f>
        <v>0</v>
      </c>
      <c r="H453" s="149">
        <f t="shared" ref="H453:K453" si="223">H451</f>
        <v>0</v>
      </c>
      <c r="I453" s="149">
        <f t="shared" si="223"/>
        <v>0</v>
      </c>
      <c r="J453" s="149">
        <f t="shared" si="223"/>
        <v>0</v>
      </c>
      <c r="K453" s="149">
        <f t="shared" si="223"/>
        <v>0</v>
      </c>
      <c r="L453" s="149" t="s">
        <v>62</v>
      </c>
      <c r="M453" s="150">
        <v>46022</v>
      </c>
      <c r="N453" s="150">
        <v>46022</v>
      </c>
      <c r="O453" s="156"/>
      <c r="P453" s="157" t="s">
        <v>62</v>
      </c>
      <c r="Q453" s="156"/>
      <c r="R453" s="156"/>
    </row>
    <row r="454" spans="1:18" s="56" customFormat="1" ht="74.45" customHeight="1" x14ac:dyDescent="0.25">
      <c r="A454" s="331" t="s">
        <v>268</v>
      </c>
      <c r="B454" s="137" t="s">
        <v>327</v>
      </c>
      <c r="C454" s="142" t="s">
        <v>191</v>
      </c>
      <c r="D454" s="141" t="s">
        <v>333</v>
      </c>
      <c r="E454" s="143" t="s">
        <v>75</v>
      </c>
      <c r="F454" s="143">
        <v>792</v>
      </c>
      <c r="G454" s="142">
        <v>1</v>
      </c>
      <c r="H454" s="142">
        <f>G454</f>
        <v>1</v>
      </c>
      <c r="I454" s="142">
        <v>0</v>
      </c>
      <c r="J454" s="142">
        <v>0</v>
      </c>
      <c r="K454" s="142">
        <f>G454</f>
        <v>1</v>
      </c>
      <c r="L454" s="142"/>
      <c r="M454" s="149" t="s">
        <v>62</v>
      </c>
      <c r="N454" s="149" t="s">
        <v>62</v>
      </c>
      <c r="O454" s="156">
        <v>32391.41</v>
      </c>
      <c r="P454" s="156"/>
      <c r="Q454" s="156">
        <v>0</v>
      </c>
      <c r="R454" s="156">
        <v>0</v>
      </c>
    </row>
    <row r="455" spans="1:18" s="85" customFormat="1" ht="15.75" x14ac:dyDescent="0.2">
      <c r="A455" s="332"/>
      <c r="B455" s="146" t="s">
        <v>70</v>
      </c>
      <c r="C455" s="149"/>
      <c r="D455" s="149" t="s">
        <v>62</v>
      </c>
      <c r="E455" s="149"/>
      <c r="F455" s="149"/>
      <c r="G455" s="149">
        <f>G454</f>
        <v>1</v>
      </c>
      <c r="H455" s="149">
        <f t="shared" ref="H455:K455" si="224">H454</f>
        <v>1</v>
      </c>
      <c r="I455" s="149">
        <f t="shared" si="224"/>
        <v>0</v>
      </c>
      <c r="J455" s="149">
        <f t="shared" si="224"/>
        <v>0</v>
      </c>
      <c r="K455" s="149">
        <f t="shared" si="224"/>
        <v>1</v>
      </c>
      <c r="L455" s="149" t="s">
        <v>62</v>
      </c>
      <c r="M455" s="150">
        <v>46022</v>
      </c>
      <c r="N455" s="150">
        <v>46022</v>
      </c>
      <c r="O455" s="156"/>
      <c r="P455" s="157" t="s">
        <v>62</v>
      </c>
      <c r="Q455" s="156"/>
      <c r="R455" s="156"/>
    </row>
    <row r="456" spans="1:18" s="85" customFormat="1" ht="14.25" x14ac:dyDescent="0.2">
      <c r="A456" s="332"/>
      <c r="B456" s="147" t="s">
        <v>76</v>
      </c>
      <c r="C456" s="149"/>
      <c r="D456" s="149"/>
      <c r="E456" s="149"/>
      <c r="F456" s="149"/>
      <c r="G456" s="149" t="s">
        <v>62</v>
      </c>
      <c r="H456" s="149"/>
      <c r="I456" s="149" t="s">
        <v>62</v>
      </c>
      <c r="J456" s="149"/>
      <c r="K456" s="149"/>
      <c r="L456" s="149" t="s">
        <v>62</v>
      </c>
      <c r="M456" s="149"/>
      <c r="N456" s="149"/>
      <c r="O456" s="157" t="s">
        <v>62</v>
      </c>
      <c r="P456" s="157" t="s">
        <v>62</v>
      </c>
      <c r="Q456" s="157" t="s">
        <v>62</v>
      </c>
      <c r="R456" s="157" t="s">
        <v>62</v>
      </c>
    </row>
    <row r="457" spans="1:18" s="85" customFormat="1" ht="65.45" customHeight="1" x14ac:dyDescent="0.2">
      <c r="A457" s="332"/>
      <c r="B457" s="148" t="s">
        <v>192</v>
      </c>
      <c r="C457" s="149"/>
      <c r="D457" s="149" t="s">
        <v>62</v>
      </c>
      <c r="E457" s="149"/>
      <c r="F457" s="149"/>
      <c r="G457" s="149">
        <f>G454</f>
        <v>1</v>
      </c>
      <c r="H457" s="149">
        <f t="shared" ref="H457:J457" si="225">H454</f>
        <v>1</v>
      </c>
      <c r="I457" s="149">
        <f t="shared" si="225"/>
        <v>0</v>
      </c>
      <c r="J457" s="149">
        <f t="shared" si="225"/>
        <v>0</v>
      </c>
      <c r="K457" s="149">
        <f>K454</f>
        <v>1</v>
      </c>
      <c r="L457" s="149" t="s">
        <v>62</v>
      </c>
      <c r="M457" s="150">
        <v>46022</v>
      </c>
      <c r="N457" s="150">
        <v>46022</v>
      </c>
      <c r="O457" s="156"/>
      <c r="P457" s="157" t="s">
        <v>62</v>
      </c>
      <c r="Q457" s="156"/>
      <c r="R457" s="156"/>
    </row>
    <row r="458" spans="1:18" s="85" customFormat="1" ht="15" customHeight="1" x14ac:dyDescent="0.2">
      <c r="A458" s="332"/>
      <c r="B458" s="147" t="s">
        <v>193</v>
      </c>
      <c r="C458" s="149"/>
      <c r="D458" s="149"/>
      <c r="E458" s="149"/>
      <c r="F458" s="149"/>
      <c r="G458" s="149" t="s">
        <v>62</v>
      </c>
      <c r="H458" s="149"/>
      <c r="I458" s="149" t="s">
        <v>62</v>
      </c>
      <c r="J458" s="149"/>
      <c r="K458" s="149"/>
      <c r="L458" s="149" t="s">
        <v>62</v>
      </c>
      <c r="M458" s="149"/>
      <c r="N458" s="149"/>
      <c r="O458" s="157" t="s">
        <v>62</v>
      </c>
      <c r="P458" s="157" t="s">
        <v>62</v>
      </c>
      <c r="Q458" s="157" t="s">
        <v>62</v>
      </c>
      <c r="R458" s="157" t="s">
        <v>62</v>
      </c>
    </row>
    <row r="459" spans="1:18" s="85" customFormat="1" ht="38.65" customHeight="1" x14ac:dyDescent="0.2">
      <c r="A459" s="332"/>
      <c r="B459" s="148" t="s">
        <v>330</v>
      </c>
      <c r="C459" s="149"/>
      <c r="D459" s="149" t="s">
        <v>62</v>
      </c>
      <c r="E459" s="149"/>
      <c r="F459" s="149"/>
      <c r="G459" s="149">
        <f>G455</f>
        <v>1</v>
      </c>
      <c r="H459" s="149">
        <f t="shared" ref="H459:K459" si="226">H455</f>
        <v>1</v>
      </c>
      <c r="I459" s="149">
        <f t="shared" si="226"/>
        <v>0</v>
      </c>
      <c r="J459" s="149">
        <f t="shared" si="226"/>
        <v>0</v>
      </c>
      <c r="K459" s="149">
        <f t="shared" si="226"/>
        <v>1</v>
      </c>
      <c r="L459" s="149" t="s">
        <v>62</v>
      </c>
      <c r="M459" s="150">
        <v>46022</v>
      </c>
      <c r="N459" s="150">
        <v>46022</v>
      </c>
      <c r="O459" s="156"/>
      <c r="P459" s="157" t="s">
        <v>62</v>
      </c>
      <c r="Q459" s="156"/>
      <c r="R459" s="156"/>
    </row>
    <row r="460" spans="1:18" s="85" customFormat="1" ht="21" customHeight="1" x14ac:dyDescent="0.2">
      <c r="A460" s="332"/>
      <c r="B460" s="147" t="s">
        <v>71</v>
      </c>
      <c r="C460" s="149"/>
      <c r="D460" s="149"/>
      <c r="E460" s="149"/>
      <c r="F460" s="149"/>
      <c r="G460" s="149" t="s">
        <v>62</v>
      </c>
      <c r="H460" s="149"/>
      <c r="I460" s="149" t="s">
        <v>62</v>
      </c>
      <c r="J460" s="149"/>
      <c r="K460" s="149"/>
      <c r="L460" s="149" t="s">
        <v>62</v>
      </c>
      <c r="M460" s="149"/>
      <c r="N460" s="149"/>
      <c r="O460" s="157" t="s">
        <v>62</v>
      </c>
      <c r="P460" s="157" t="s">
        <v>62</v>
      </c>
      <c r="Q460" s="157" t="s">
        <v>62</v>
      </c>
      <c r="R460" s="157" t="s">
        <v>62</v>
      </c>
    </row>
    <row r="461" spans="1:18" s="85" customFormat="1" ht="21" customHeight="1" x14ac:dyDescent="0.2">
      <c r="A461" s="333"/>
      <c r="B461" s="148" t="s">
        <v>72</v>
      </c>
      <c r="C461" s="149"/>
      <c r="D461" s="149" t="s">
        <v>62</v>
      </c>
      <c r="E461" s="149"/>
      <c r="F461" s="149"/>
      <c r="G461" s="149">
        <f>G459</f>
        <v>1</v>
      </c>
      <c r="H461" s="149">
        <f t="shared" ref="H461:K461" si="227">H459</f>
        <v>1</v>
      </c>
      <c r="I461" s="149">
        <f t="shared" si="227"/>
        <v>0</v>
      </c>
      <c r="J461" s="149">
        <f t="shared" si="227"/>
        <v>0</v>
      </c>
      <c r="K461" s="149">
        <f t="shared" si="227"/>
        <v>1</v>
      </c>
      <c r="L461" s="149" t="s">
        <v>62</v>
      </c>
      <c r="M461" s="150">
        <v>46022</v>
      </c>
      <c r="N461" s="150">
        <v>46022</v>
      </c>
      <c r="O461" s="156"/>
      <c r="P461" s="157" t="s">
        <v>62</v>
      </c>
      <c r="Q461" s="156"/>
      <c r="R461" s="156"/>
    </row>
    <row r="462" spans="1:18" s="56" customFormat="1" ht="74.45" hidden="1" customHeight="1" x14ac:dyDescent="0.25">
      <c r="A462" s="331" t="s">
        <v>269</v>
      </c>
      <c r="B462" s="137" t="s">
        <v>327</v>
      </c>
      <c r="C462" s="142" t="s">
        <v>191</v>
      </c>
      <c r="D462" s="141" t="s">
        <v>333</v>
      </c>
      <c r="E462" s="143" t="s">
        <v>75</v>
      </c>
      <c r="F462" s="143">
        <v>792</v>
      </c>
      <c r="G462" s="142">
        <v>0</v>
      </c>
      <c r="H462" s="142">
        <f>G462</f>
        <v>0</v>
      </c>
      <c r="I462" s="142">
        <v>0</v>
      </c>
      <c r="J462" s="142">
        <v>0</v>
      </c>
      <c r="K462" s="142">
        <f>G462</f>
        <v>0</v>
      </c>
      <c r="L462" s="142"/>
      <c r="M462" s="149" t="s">
        <v>62</v>
      </c>
      <c r="N462" s="149" t="s">
        <v>62</v>
      </c>
      <c r="O462" s="156">
        <v>0</v>
      </c>
      <c r="P462" s="156"/>
      <c r="Q462" s="156">
        <v>0</v>
      </c>
      <c r="R462" s="156">
        <v>0</v>
      </c>
    </row>
    <row r="463" spans="1:18" s="85" customFormat="1" ht="15.75" hidden="1" x14ac:dyDescent="0.2">
      <c r="A463" s="332"/>
      <c r="B463" s="146" t="s">
        <v>70</v>
      </c>
      <c r="C463" s="149"/>
      <c r="D463" s="149" t="s">
        <v>62</v>
      </c>
      <c r="E463" s="149"/>
      <c r="F463" s="149"/>
      <c r="G463" s="149">
        <f>G462</f>
        <v>0</v>
      </c>
      <c r="H463" s="149">
        <f t="shared" ref="H463:K463" si="228">H462</f>
        <v>0</v>
      </c>
      <c r="I463" s="149">
        <f t="shared" si="228"/>
        <v>0</v>
      </c>
      <c r="J463" s="149">
        <f t="shared" si="228"/>
        <v>0</v>
      </c>
      <c r="K463" s="149">
        <f t="shared" si="228"/>
        <v>0</v>
      </c>
      <c r="L463" s="149" t="s">
        <v>62</v>
      </c>
      <c r="M463" s="150">
        <v>46022</v>
      </c>
      <c r="N463" s="150">
        <v>46022</v>
      </c>
      <c r="O463" s="156"/>
      <c r="P463" s="157" t="s">
        <v>62</v>
      </c>
      <c r="Q463" s="156"/>
      <c r="R463" s="156"/>
    </row>
    <row r="464" spans="1:18" s="85" customFormat="1" ht="14.25" hidden="1" x14ac:dyDescent="0.2">
      <c r="A464" s="332"/>
      <c r="B464" s="147" t="s">
        <v>76</v>
      </c>
      <c r="C464" s="149"/>
      <c r="D464" s="149"/>
      <c r="E464" s="149"/>
      <c r="F464" s="149"/>
      <c r="G464" s="149" t="s">
        <v>62</v>
      </c>
      <c r="H464" s="149"/>
      <c r="I464" s="149" t="s">
        <v>62</v>
      </c>
      <c r="J464" s="149"/>
      <c r="K464" s="149"/>
      <c r="L464" s="149" t="s">
        <v>62</v>
      </c>
      <c r="M464" s="149"/>
      <c r="N464" s="149"/>
      <c r="O464" s="157" t="s">
        <v>62</v>
      </c>
      <c r="P464" s="157" t="s">
        <v>62</v>
      </c>
      <c r="Q464" s="157" t="s">
        <v>62</v>
      </c>
      <c r="R464" s="157" t="s">
        <v>62</v>
      </c>
    </row>
    <row r="465" spans="1:18" s="85" customFormat="1" ht="65.45" hidden="1" customHeight="1" x14ac:dyDescent="0.2">
      <c r="A465" s="332"/>
      <c r="B465" s="148" t="s">
        <v>192</v>
      </c>
      <c r="C465" s="149"/>
      <c r="D465" s="149" t="s">
        <v>62</v>
      </c>
      <c r="E465" s="149"/>
      <c r="F465" s="149"/>
      <c r="G465" s="149">
        <f>G462</f>
        <v>0</v>
      </c>
      <c r="H465" s="149">
        <f t="shared" ref="H465:J465" si="229">H462</f>
        <v>0</v>
      </c>
      <c r="I465" s="149">
        <f t="shared" si="229"/>
        <v>0</v>
      </c>
      <c r="J465" s="149">
        <f t="shared" si="229"/>
        <v>0</v>
      </c>
      <c r="K465" s="149">
        <f>K462</f>
        <v>0</v>
      </c>
      <c r="L465" s="149" t="s">
        <v>62</v>
      </c>
      <c r="M465" s="150">
        <v>46022</v>
      </c>
      <c r="N465" s="150">
        <v>46022</v>
      </c>
      <c r="O465" s="156"/>
      <c r="P465" s="157" t="s">
        <v>62</v>
      </c>
      <c r="Q465" s="156"/>
      <c r="R465" s="156"/>
    </row>
    <row r="466" spans="1:18" s="85" customFormat="1" ht="15" hidden="1" customHeight="1" x14ac:dyDescent="0.2">
      <c r="A466" s="332"/>
      <c r="B466" s="147" t="s">
        <v>193</v>
      </c>
      <c r="C466" s="149"/>
      <c r="D466" s="149"/>
      <c r="E466" s="149"/>
      <c r="F466" s="149"/>
      <c r="G466" s="149" t="s">
        <v>62</v>
      </c>
      <c r="H466" s="149"/>
      <c r="I466" s="149" t="s">
        <v>62</v>
      </c>
      <c r="J466" s="149"/>
      <c r="K466" s="149"/>
      <c r="L466" s="149" t="s">
        <v>62</v>
      </c>
      <c r="M466" s="149"/>
      <c r="N466" s="149"/>
      <c r="O466" s="157" t="s">
        <v>62</v>
      </c>
      <c r="P466" s="157" t="s">
        <v>62</v>
      </c>
      <c r="Q466" s="157" t="s">
        <v>62</v>
      </c>
      <c r="R466" s="157" t="s">
        <v>62</v>
      </c>
    </row>
    <row r="467" spans="1:18" s="85" customFormat="1" ht="38.65" hidden="1" customHeight="1" x14ac:dyDescent="0.2">
      <c r="A467" s="332"/>
      <c r="B467" s="148" t="s">
        <v>330</v>
      </c>
      <c r="C467" s="149"/>
      <c r="D467" s="149" t="s">
        <v>62</v>
      </c>
      <c r="E467" s="149"/>
      <c r="F467" s="149"/>
      <c r="G467" s="149">
        <f>G463</f>
        <v>0</v>
      </c>
      <c r="H467" s="149">
        <f t="shared" ref="H467:K467" si="230">H463</f>
        <v>0</v>
      </c>
      <c r="I467" s="149">
        <f t="shared" si="230"/>
        <v>0</v>
      </c>
      <c r="J467" s="149">
        <f t="shared" si="230"/>
        <v>0</v>
      </c>
      <c r="K467" s="149">
        <f t="shared" si="230"/>
        <v>0</v>
      </c>
      <c r="L467" s="149" t="s">
        <v>62</v>
      </c>
      <c r="M467" s="150">
        <v>46022</v>
      </c>
      <c r="N467" s="150">
        <v>46022</v>
      </c>
      <c r="O467" s="156"/>
      <c r="P467" s="157" t="s">
        <v>62</v>
      </c>
      <c r="Q467" s="156"/>
      <c r="R467" s="156"/>
    </row>
    <row r="468" spans="1:18" s="85" customFormat="1" ht="21" hidden="1" customHeight="1" x14ac:dyDescent="0.2">
      <c r="A468" s="332"/>
      <c r="B468" s="147" t="s">
        <v>71</v>
      </c>
      <c r="C468" s="149"/>
      <c r="D468" s="149"/>
      <c r="E468" s="149"/>
      <c r="F468" s="149"/>
      <c r="G468" s="149" t="s">
        <v>62</v>
      </c>
      <c r="H468" s="149"/>
      <c r="I468" s="149" t="s">
        <v>62</v>
      </c>
      <c r="J468" s="149"/>
      <c r="K468" s="149"/>
      <c r="L468" s="149" t="s">
        <v>62</v>
      </c>
      <c r="M468" s="149"/>
      <c r="N468" s="149"/>
      <c r="O468" s="157" t="s">
        <v>62</v>
      </c>
      <c r="P468" s="157" t="s">
        <v>62</v>
      </c>
      <c r="Q468" s="157" t="s">
        <v>62</v>
      </c>
      <c r="R468" s="157" t="s">
        <v>62</v>
      </c>
    </row>
    <row r="469" spans="1:18" s="85" customFormat="1" ht="21" hidden="1" customHeight="1" x14ac:dyDescent="0.2">
      <c r="A469" s="333"/>
      <c r="B469" s="148" t="s">
        <v>72</v>
      </c>
      <c r="C469" s="149"/>
      <c r="D469" s="149" t="s">
        <v>62</v>
      </c>
      <c r="E469" s="149"/>
      <c r="F469" s="149"/>
      <c r="G469" s="149">
        <f>G467</f>
        <v>0</v>
      </c>
      <c r="H469" s="149">
        <f t="shared" ref="H469:K469" si="231">H467</f>
        <v>0</v>
      </c>
      <c r="I469" s="149">
        <f t="shared" si="231"/>
        <v>0</v>
      </c>
      <c r="J469" s="149">
        <f t="shared" si="231"/>
        <v>0</v>
      </c>
      <c r="K469" s="149">
        <f t="shared" si="231"/>
        <v>0</v>
      </c>
      <c r="L469" s="149" t="s">
        <v>62</v>
      </c>
      <c r="M469" s="150">
        <v>46022</v>
      </c>
      <c r="N469" s="150">
        <v>46022</v>
      </c>
      <c r="O469" s="156"/>
      <c r="P469" s="157" t="s">
        <v>62</v>
      </c>
      <c r="Q469" s="156"/>
      <c r="R469" s="156"/>
    </row>
    <row r="470" spans="1:18" s="56" customFormat="1" ht="74.45" hidden="1" customHeight="1" x14ac:dyDescent="0.25">
      <c r="A470" s="331" t="s">
        <v>270</v>
      </c>
      <c r="B470" s="137" t="s">
        <v>327</v>
      </c>
      <c r="C470" s="142" t="s">
        <v>191</v>
      </c>
      <c r="D470" s="141" t="s">
        <v>333</v>
      </c>
      <c r="E470" s="143" t="s">
        <v>75</v>
      </c>
      <c r="F470" s="143">
        <v>792</v>
      </c>
      <c r="G470" s="142">
        <v>0</v>
      </c>
      <c r="H470" s="142">
        <f>G470</f>
        <v>0</v>
      </c>
      <c r="I470" s="142">
        <v>0</v>
      </c>
      <c r="J470" s="142">
        <v>0</v>
      </c>
      <c r="K470" s="142">
        <f>G470</f>
        <v>0</v>
      </c>
      <c r="L470" s="142"/>
      <c r="M470" s="149" t="s">
        <v>62</v>
      </c>
      <c r="N470" s="149" t="s">
        <v>62</v>
      </c>
      <c r="O470" s="156">
        <v>0</v>
      </c>
      <c r="P470" s="156"/>
      <c r="Q470" s="156">
        <v>0</v>
      </c>
      <c r="R470" s="156">
        <v>0</v>
      </c>
    </row>
    <row r="471" spans="1:18" s="85" customFormat="1" ht="15.75" hidden="1" x14ac:dyDescent="0.2">
      <c r="A471" s="332"/>
      <c r="B471" s="146" t="s">
        <v>70</v>
      </c>
      <c r="C471" s="149"/>
      <c r="D471" s="149" t="s">
        <v>62</v>
      </c>
      <c r="E471" s="149"/>
      <c r="F471" s="149"/>
      <c r="G471" s="149">
        <f>G470</f>
        <v>0</v>
      </c>
      <c r="H471" s="149">
        <f t="shared" ref="H471:K471" si="232">H470</f>
        <v>0</v>
      </c>
      <c r="I471" s="149">
        <f t="shared" si="232"/>
        <v>0</v>
      </c>
      <c r="J471" s="149">
        <f t="shared" si="232"/>
        <v>0</v>
      </c>
      <c r="K471" s="149">
        <f t="shared" si="232"/>
        <v>0</v>
      </c>
      <c r="L471" s="149" t="s">
        <v>62</v>
      </c>
      <c r="M471" s="150">
        <v>46022</v>
      </c>
      <c r="N471" s="150">
        <v>46022</v>
      </c>
      <c r="O471" s="156"/>
      <c r="P471" s="157" t="s">
        <v>62</v>
      </c>
      <c r="Q471" s="156"/>
      <c r="R471" s="156"/>
    </row>
    <row r="472" spans="1:18" s="85" customFormat="1" ht="14.25" hidden="1" x14ac:dyDescent="0.2">
      <c r="A472" s="332"/>
      <c r="B472" s="147" t="s">
        <v>76</v>
      </c>
      <c r="C472" s="149"/>
      <c r="D472" s="149"/>
      <c r="E472" s="149"/>
      <c r="F472" s="149"/>
      <c r="G472" s="149" t="s">
        <v>62</v>
      </c>
      <c r="H472" s="149"/>
      <c r="I472" s="149" t="s">
        <v>62</v>
      </c>
      <c r="J472" s="149"/>
      <c r="K472" s="149"/>
      <c r="L472" s="149" t="s">
        <v>62</v>
      </c>
      <c r="M472" s="149"/>
      <c r="N472" s="149"/>
      <c r="O472" s="157" t="s">
        <v>62</v>
      </c>
      <c r="P472" s="157" t="s">
        <v>62</v>
      </c>
      <c r="Q472" s="157" t="s">
        <v>62</v>
      </c>
      <c r="R472" s="157" t="s">
        <v>62</v>
      </c>
    </row>
    <row r="473" spans="1:18" s="85" customFormat="1" ht="65.45" hidden="1" customHeight="1" x14ac:dyDescent="0.2">
      <c r="A473" s="332"/>
      <c r="B473" s="148" t="s">
        <v>192</v>
      </c>
      <c r="C473" s="149"/>
      <c r="D473" s="149" t="s">
        <v>62</v>
      </c>
      <c r="E473" s="149"/>
      <c r="F473" s="149"/>
      <c r="G473" s="149">
        <f>G470</f>
        <v>0</v>
      </c>
      <c r="H473" s="149">
        <f t="shared" ref="H473:J473" si="233">H470</f>
        <v>0</v>
      </c>
      <c r="I473" s="149">
        <f t="shared" si="233"/>
        <v>0</v>
      </c>
      <c r="J473" s="149">
        <f t="shared" si="233"/>
        <v>0</v>
      </c>
      <c r="K473" s="149">
        <f>K470</f>
        <v>0</v>
      </c>
      <c r="L473" s="149" t="s">
        <v>62</v>
      </c>
      <c r="M473" s="150">
        <v>46022</v>
      </c>
      <c r="N473" s="150">
        <v>46022</v>
      </c>
      <c r="O473" s="156"/>
      <c r="P473" s="157" t="s">
        <v>62</v>
      </c>
      <c r="Q473" s="156"/>
      <c r="R473" s="156"/>
    </row>
    <row r="474" spans="1:18" s="85" customFormat="1" ht="15" hidden="1" customHeight="1" x14ac:dyDescent="0.2">
      <c r="A474" s="332"/>
      <c r="B474" s="147" t="s">
        <v>193</v>
      </c>
      <c r="C474" s="149"/>
      <c r="D474" s="149"/>
      <c r="E474" s="149"/>
      <c r="F474" s="149"/>
      <c r="G474" s="149" t="s">
        <v>62</v>
      </c>
      <c r="H474" s="149"/>
      <c r="I474" s="149" t="s">
        <v>62</v>
      </c>
      <c r="J474" s="149"/>
      <c r="K474" s="149"/>
      <c r="L474" s="149" t="s">
        <v>62</v>
      </c>
      <c r="M474" s="149"/>
      <c r="N474" s="149"/>
      <c r="O474" s="157" t="s">
        <v>62</v>
      </c>
      <c r="P474" s="157" t="s">
        <v>62</v>
      </c>
      <c r="Q474" s="157" t="s">
        <v>62</v>
      </c>
      <c r="R474" s="157" t="s">
        <v>62</v>
      </c>
    </row>
    <row r="475" spans="1:18" s="85" customFormat="1" ht="38.65" hidden="1" customHeight="1" x14ac:dyDescent="0.2">
      <c r="A475" s="332"/>
      <c r="B475" s="148" t="s">
        <v>330</v>
      </c>
      <c r="C475" s="149"/>
      <c r="D475" s="149" t="s">
        <v>62</v>
      </c>
      <c r="E475" s="149"/>
      <c r="F475" s="149"/>
      <c r="G475" s="149">
        <f>G471</f>
        <v>0</v>
      </c>
      <c r="H475" s="149">
        <f t="shared" ref="H475:K475" si="234">H471</f>
        <v>0</v>
      </c>
      <c r="I475" s="149">
        <f t="shared" si="234"/>
        <v>0</v>
      </c>
      <c r="J475" s="149">
        <f t="shared" si="234"/>
        <v>0</v>
      </c>
      <c r="K475" s="149">
        <f t="shared" si="234"/>
        <v>0</v>
      </c>
      <c r="L475" s="149" t="s">
        <v>62</v>
      </c>
      <c r="M475" s="150">
        <v>46022</v>
      </c>
      <c r="N475" s="150">
        <v>46022</v>
      </c>
      <c r="O475" s="156"/>
      <c r="P475" s="157" t="s">
        <v>62</v>
      </c>
      <c r="Q475" s="156"/>
      <c r="R475" s="156"/>
    </row>
    <row r="476" spans="1:18" s="85" customFormat="1" ht="21" hidden="1" customHeight="1" x14ac:dyDescent="0.2">
      <c r="A476" s="332"/>
      <c r="B476" s="147" t="s">
        <v>71</v>
      </c>
      <c r="C476" s="149"/>
      <c r="D476" s="149"/>
      <c r="E476" s="149"/>
      <c r="F476" s="149"/>
      <c r="G476" s="149" t="s">
        <v>62</v>
      </c>
      <c r="H476" s="149"/>
      <c r="I476" s="149" t="s">
        <v>62</v>
      </c>
      <c r="J476" s="149"/>
      <c r="K476" s="149"/>
      <c r="L476" s="149" t="s">
        <v>62</v>
      </c>
      <c r="M476" s="149"/>
      <c r="N476" s="149"/>
      <c r="O476" s="157" t="s">
        <v>62</v>
      </c>
      <c r="P476" s="157" t="s">
        <v>62</v>
      </c>
      <c r="Q476" s="157" t="s">
        <v>62</v>
      </c>
      <c r="R476" s="157" t="s">
        <v>62</v>
      </c>
    </row>
    <row r="477" spans="1:18" s="85" customFormat="1" ht="21" hidden="1" customHeight="1" x14ac:dyDescent="0.2">
      <c r="A477" s="333"/>
      <c r="B477" s="148" t="s">
        <v>72</v>
      </c>
      <c r="C477" s="149"/>
      <c r="D477" s="149" t="s">
        <v>62</v>
      </c>
      <c r="E477" s="149"/>
      <c r="F477" s="149"/>
      <c r="G477" s="149">
        <f>G475</f>
        <v>0</v>
      </c>
      <c r="H477" s="149">
        <f t="shared" ref="H477:K477" si="235">H475</f>
        <v>0</v>
      </c>
      <c r="I477" s="149">
        <f t="shared" si="235"/>
        <v>0</v>
      </c>
      <c r="J477" s="149">
        <f t="shared" si="235"/>
        <v>0</v>
      </c>
      <c r="K477" s="149">
        <f t="shared" si="235"/>
        <v>0</v>
      </c>
      <c r="L477" s="149" t="s">
        <v>62</v>
      </c>
      <c r="M477" s="150">
        <v>46022</v>
      </c>
      <c r="N477" s="150">
        <v>46022</v>
      </c>
      <c r="O477" s="156"/>
      <c r="P477" s="157" t="s">
        <v>62</v>
      </c>
      <c r="Q477" s="156"/>
      <c r="R477" s="156"/>
    </row>
    <row r="478" spans="1:18" s="56" customFormat="1" ht="74.45" hidden="1" customHeight="1" x14ac:dyDescent="0.25">
      <c r="A478" s="331" t="s">
        <v>271</v>
      </c>
      <c r="B478" s="137" t="s">
        <v>327</v>
      </c>
      <c r="C478" s="142" t="s">
        <v>191</v>
      </c>
      <c r="D478" s="141" t="s">
        <v>333</v>
      </c>
      <c r="E478" s="143" t="s">
        <v>75</v>
      </c>
      <c r="F478" s="143">
        <v>792</v>
      </c>
      <c r="G478" s="142">
        <v>0</v>
      </c>
      <c r="H478" s="142">
        <f>G478</f>
        <v>0</v>
      </c>
      <c r="I478" s="142">
        <v>0</v>
      </c>
      <c r="J478" s="142">
        <v>0</v>
      </c>
      <c r="K478" s="142">
        <f>G478</f>
        <v>0</v>
      </c>
      <c r="L478" s="142"/>
      <c r="M478" s="149" t="s">
        <v>62</v>
      </c>
      <c r="N478" s="149" t="s">
        <v>62</v>
      </c>
      <c r="O478" s="156">
        <v>0</v>
      </c>
      <c r="P478" s="156"/>
      <c r="Q478" s="156">
        <v>0</v>
      </c>
      <c r="R478" s="156">
        <v>0</v>
      </c>
    </row>
    <row r="479" spans="1:18" s="85" customFormat="1" ht="15.75" hidden="1" x14ac:dyDescent="0.2">
      <c r="A479" s="332"/>
      <c r="B479" s="146" t="s">
        <v>70</v>
      </c>
      <c r="C479" s="149"/>
      <c r="D479" s="149" t="s">
        <v>62</v>
      </c>
      <c r="E479" s="149"/>
      <c r="F479" s="149"/>
      <c r="G479" s="149">
        <f>G478</f>
        <v>0</v>
      </c>
      <c r="H479" s="149">
        <f t="shared" ref="H479:K479" si="236">H478</f>
        <v>0</v>
      </c>
      <c r="I479" s="149">
        <f t="shared" si="236"/>
        <v>0</v>
      </c>
      <c r="J479" s="149">
        <f t="shared" si="236"/>
        <v>0</v>
      </c>
      <c r="K479" s="149">
        <f t="shared" si="236"/>
        <v>0</v>
      </c>
      <c r="L479" s="149" t="s">
        <v>62</v>
      </c>
      <c r="M479" s="150">
        <v>46022</v>
      </c>
      <c r="N479" s="150">
        <v>46022</v>
      </c>
      <c r="O479" s="156"/>
      <c r="P479" s="157" t="s">
        <v>62</v>
      </c>
      <c r="Q479" s="156"/>
      <c r="R479" s="156"/>
    </row>
    <row r="480" spans="1:18" s="85" customFormat="1" ht="14.25" hidden="1" x14ac:dyDescent="0.2">
      <c r="A480" s="332"/>
      <c r="B480" s="147" t="s">
        <v>76</v>
      </c>
      <c r="C480" s="149"/>
      <c r="D480" s="149"/>
      <c r="E480" s="149"/>
      <c r="F480" s="149"/>
      <c r="G480" s="149" t="s">
        <v>62</v>
      </c>
      <c r="H480" s="149"/>
      <c r="I480" s="149" t="s">
        <v>62</v>
      </c>
      <c r="J480" s="149"/>
      <c r="K480" s="149"/>
      <c r="L480" s="149" t="s">
        <v>62</v>
      </c>
      <c r="M480" s="149"/>
      <c r="N480" s="149"/>
      <c r="O480" s="157" t="s">
        <v>62</v>
      </c>
      <c r="P480" s="157" t="s">
        <v>62</v>
      </c>
      <c r="Q480" s="157" t="s">
        <v>62</v>
      </c>
      <c r="R480" s="157" t="s">
        <v>62</v>
      </c>
    </row>
    <row r="481" spans="1:18" s="85" customFormat="1" ht="65.45" hidden="1" customHeight="1" x14ac:dyDescent="0.2">
      <c r="A481" s="332"/>
      <c r="B481" s="148" t="s">
        <v>192</v>
      </c>
      <c r="C481" s="149"/>
      <c r="D481" s="149" t="s">
        <v>62</v>
      </c>
      <c r="E481" s="149"/>
      <c r="F481" s="149"/>
      <c r="G481" s="149">
        <f>G478</f>
        <v>0</v>
      </c>
      <c r="H481" s="149">
        <f t="shared" ref="H481:J481" si="237">H478</f>
        <v>0</v>
      </c>
      <c r="I481" s="149">
        <f t="shared" si="237"/>
        <v>0</v>
      </c>
      <c r="J481" s="149">
        <f t="shared" si="237"/>
        <v>0</v>
      </c>
      <c r="K481" s="149">
        <f>K478</f>
        <v>0</v>
      </c>
      <c r="L481" s="149" t="s">
        <v>62</v>
      </c>
      <c r="M481" s="150">
        <v>46022</v>
      </c>
      <c r="N481" s="150">
        <v>46022</v>
      </c>
      <c r="O481" s="156"/>
      <c r="P481" s="157" t="s">
        <v>62</v>
      </c>
      <c r="Q481" s="156"/>
      <c r="R481" s="156"/>
    </row>
    <row r="482" spans="1:18" s="85" customFormat="1" ht="15" hidden="1" customHeight="1" x14ac:dyDescent="0.2">
      <c r="A482" s="332"/>
      <c r="B482" s="147" t="s">
        <v>193</v>
      </c>
      <c r="C482" s="149"/>
      <c r="D482" s="149"/>
      <c r="E482" s="149"/>
      <c r="F482" s="149"/>
      <c r="G482" s="149" t="s">
        <v>62</v>
      </c>
      <c r="H482" s="149"/>
      <c r="I482" s="149" t="s">
        <v>62</v>
      </c>
      <c r="J482" s="149"/>
      <c r="K482" s="149"/>
      <c r="L482" s="149" t="s">
        <v>62</v>
      </c>
      <c r="M482" s="149"/>
      <c r="N482" s="149"/>
      <c r="O482" s="157" t="s">
        <v>62</v>
      </c>
      <c r="P482" s="157" t="s">
        <v>62</v>
      </c>
      <c r="Q482" s="157" t="s">
        <v>62</v>
      </c>
      <c r="R482" s="157" t="s">
        <v>62</v>
      </c>
    </row>
    <row r="483" spans="1:18" s="85" customFormat="1" ht="38.65" hidden="1" customHeight="1" x14ac:dyDescent="0.2">
      <c r="A483" s="332"/>
      <c r="B483" s="148" t="s">
        <v>330</v>
      </c>
      <c r="C483" s="149"/>
      <c r="D483" s="149" t="s">
        <v>62</v>
      </c>
      <c r="E483" s="149"/>
      <c r="F483" s="149"/>
      <c r="G483" s="149">
        <f>G479</f>
        <v>0</v>
      </c>
      <c r="H483" s="149">
        <f t="shared" ref="H483:K483" si="238">H479</f>
        <v>0</v>
      </c>
      <c r="I483" s="149">
        <f t="shared" si="238"/>
        <v>0</v>
      </c>
      <c r="J483" s="149">
        <f t="shared" si="238"/>
        <v>0</v>
      </c>
      <c r="K483" s="149">
        <f t="shared" si="238"/>
        <v>0</v>
      </c>
      <c r="L483" s="149" t="s">
        <v>62</v>
      </c>
      <c r="M483" s="150">
        <v>46022</v>
      </c>
      <c r="N483" s="150">
        <v>46022</v>
      </c>
      <c r="O483" s="156"/>
      <c r="P483" s="157" t="s">
        <v>62</v>
      </c>
      <c r="Q483" s="156"/>
      <c r="R483" s="156"/>
    </row>
    <row r="484" spans="1:18" s="85" customFormat="1" ht="21" hidden="1" customHeight="1" x14ac:dyDescent="0.2">
      <c r="A484" s="332"/>
      <c r="B484" s="147" t="s">
        <v>71</v>
      </c>
      <c r="C484" s="149"/>
      <c r="D484" s="149"/>
      <c r="E484" s="149"/>
      <c r="F484" s="149"/>
      <c r="G484" s="149" t="s">
        <v>62</v>
      </c>
      <c r="H484" s="149"/>
      <c r="I484" s="149" t="s">
        <v>62</v>
      </c>
      <c r="J484" s="149"/>
      <c r="K484" s="149"/>
      <c r="L484" s="149" t="s">
        <v>62</v>
      </c>
      <c r="M484" s="149"/>
      <c r="N484" s="149"/>
      <c r="O484" s="157" t="s">
        <v>62</v>
      </c>
      <c r="P484" s="157" t="s">
        <v>62</v>
      </c>
      <c r="Q484" s="157" t="s">
        <v>62</v>
      </c>
      <c r="R484" s="157" t="s">
        <v>62</v>
      </c>
    </row>
    <row r="485" spans="1:18" s="85" customFormat="1" ht="21" hidden="1" customHeight="1" x14ac:dyDescent="0.2">
      <c r="A485" s="333"/>
      <c r="B485" s="148" t="s">
        <v>72</v>
      </c>
      <c r="C485" s="149"/>
      <c r="D485" s="149" t="s">
        <v>62</v>
      </c>
      <c r="E485" s="149"/>
      <c r="F485" s="149"/>
      <c r="G485" s="149">
        <f>G483</f>
        <v>0</v>
      </c>
      <c r="H485" s="149">
        <f t="shared" ref="H485:K485" si="239">H483</f>
        <v>0</v>
      </c>
      <c r="I485" s="149">
        <f t="shared" si="239"/>
        <v>0</v>
      </c>
      <c r="J485" s="149">
        <f t="shared" si="239"/>
        <v>0</v>
      </c>
      <c r="K485" s="149">
        <f t="shared" si="239"/>
        <v>0</v>
      </c>
      <c r="L485" s="149" t="s">
        <v>62</v>
      </c>
      <c r="M485" s="150">
        <v>46022</v>
      </c>
      <c r="N485" s="150">
        <v>46022</v>
      </c>
      <c r="O485" s="156"/>
      <c r="P485" s="157" t="s">
        <v>62</v>
      </c>
      <c r="Q485" s="156"/>
      <c r="R485" s="156"/>
    </row>
    <row r="486" spans="1:18" s="56" customFormat="1" ht="74.45" hidden="1" customHeight="1" x14ac:dyDescent="0.25">
      <c r="A486" s="331" t="s">
        <v>121</v>
      </c>
      <c r="B486" s="137" t="s">
        <v>327</v>
      </c>
      <c r="C486" s="142" t="s">
        <v>191</v>
      </c>
      <c r="D486" s="141" t="s">
        <v>333</v>
      </c>
      <c r="E486" s="143" t="s">
        <v>75</v>
      </c>
      <c r="F486" s="143">
        <v>792</v>
      </c>
      <c r="G486" s="142">
        <v>0</v>
      </c>
      <c r="H486" s="142">
        <f>G486</f>
        <v>0</v>
      </c>
      <c r="I486" s="142">
        <v>0</v>
      </c>
      <c r="J486" s="142">
        <v>0</v>
      </c>
      <c r="K486" s="142">
        <f>G486</f>
        <v>0</v>
      </c>
      <c r="L486" s="142"/>
      <c r="M486" s="149" t="s">
        <v>62</v>
      </c>
      <c r="N486" s="149" t="s">
        <v>62</v>
      </c>
      <c r="O486" s="156">
        <v>0</v>
      </c>
      <c r="P486" s="156"/>
      <c r="Q486" s="156">
        <v>0</v>
      </c>
      <c r="R486" s="156">
        <v>0</v>
      </c>
    </row>
    <row r="487" spans="1:18" s="85" customFormat="1" ht="15.75" hidden="1" x14ac:dyDescent="0.2">
      <c r="A487" s="332"/>
      <c r="B487" s="146" t="s">
        <v>70</v>
      </c>
      <c r="C487" s="149"/>
      <c r="D487" s="149" t="s">
        <v>62</v>
      </c>
      <c r="E487" s="149"/>
      <c r="F487" s="149"/>
      <c r="G487" s="149">
        <f>G486</f>
        <v>0</v>
      </c>
      <c r="H487" s="149">
        <f t="shared" ref="H487:K487" si="240">H486</f>
        <v>0</v>
      </c>
      <c r="I487" s="149">
        <f t="shared" si="240"/>
        <v>0</v>
      </c>
      <c r="J487" s="149">
        <f t="shared" si="240"/>
        <v>0</v>
      </c>
      <c r="K487" s="149">
        <f t="shared" si="240"/>
        <v>0</v>
      </c>
      <c r="L487" s="149" t="s">
        <v>62</v>
      </c>
      <c r="M487" s="150">
        <v>46022</v>
      </c>
      <c r="N487" s="150">
        <v>46022</v>
      </c>
      <c r="O487" s="156"/>
      <c r="P487" s="157" t="s">
        <v>62</v>
      </c>
      <c r="Q487" s="156"/>
      <c r="R487" s="156"/>
    </row>
    <row r="488" spans="1:18" s="85" customFormat="1" ht="14.25" hidden="1" x14ac:dyDescent="0.2">
      <c r="A488" s="332"/>
      <c r="B488" s="147" t="s">
        <v>76</v>
      </c>
      <c r="C488" s="149"/>
      <c r="D488" s="149"/>
      <c r="E488" s="149"/>
      <c r="F488" s="149"/>
      <c r="G488" s="149" t="s">
        <v>62</v>
      </c>
      <c r="H488" s="149"/>
      <c r="I488" s="149" t="s">
        <v>62</v>
      </c>
      <c r="J488" s="149"/>
      <c r="K488" s="149"/>
      <c r="L488" s="149" t="s">
        <v>62</v>
      </c>
      <c r="M488" s="149"/>
      <c r="N488" s="149"/>
      <c r="O488" s="157" t="s">
        <v>62</v>
      </c>
      <c r="P488" s="157" t="s">
        <v>62</v>
      </c>
      <c r="Q488" s="157" t="s">
        <v>62</v>
      </c>
      <c r="R488" s="157" t="s">
        <v>62</v>
      </c>
    </row>
    <row r="489" spans="1:18" s="85" customFormat="1" ht="65.45" hidden="1" customHeight="1" x14ac:dyDescent="0.2">
      <c r="A489" s="332"/>
      <c r="B489" s="148" t="s">
        <v>192</v>
      </c>
      <c r="C489" s="149"/>
      <c r="D489" s="149" t="s">
        <v>62</v>
      </c>
      <c r="E489" s="149"/>
      <c r="F489" s="149"/>
      <c r="G489" s="149">
        <f>G486</f>
        <v>0</v>
      </c>
      <c r="H489" s="149">
        <f t="shared" ref="H489:J489" si="241">H486</f>
        <v>0</v>
      </c>
      <c r="I489" s="149">
        <f t="shared" si="241"/>
        <v>0</v>
      </c>
      <c r="J489" s="149">
        <f t="shared" si="241"/>
        <v>0</v>
      </c>
      <c r="K489" s="149">
        <f>K486</f>
        <v>0</v>
      </c>
      <c r="L489" s="149" t="s">
        <v>62</v>
      </c>
      <c r="M489" s="150">
        <v>46022</v>
      </c>
      <c r="N489" s="150">
        <v>46022</v>
      </c>
      <c r="O489" s="156"/>
      <c r="P489" s="157" t="s">
        <v>62</v>
      </c>
      <c r="Q489" s="156"/>
      <c r="R489" s="156"/>
    </row>
    <row r="490" spans="1:18" s="85" customFormat="1" ht="15" hidden="1" customHeight="1" x14ac:dyDescent="0.2">
      <c r="A490" s="332"/>
      <c r="B490" s="147" t="s">
        <v>193</v>
      </c>
      <c r="C490" s="149"/>
      <c r="D490" s="149"/>
      <c r="E490" s="149"/>
      <c r="F490" s="149"/>
      <c r="G490" s="149" t="s">
        <v>62</v>
      </c>
      <c r="H490" s="149"/>
      <c r="I490" s="149" t="s">
        <v>62</v>
      </c>
      <c r="J490" s="149"/>
      <c r="K490" s="149"/>
      <c r="L490" s="149" t="s">
        <v>62</v>
      </c>
      <c r="M490" s="149"/>
      <c r="N490" s="149"/>
      <c r="O490" s="157" t="s">
        <v>62</v>
      </c>
      <c r="P490" s="157" t="s">
        <v>62</v>
      </c>
      <c r="Q490" s="157" t="s">
        <v>62</v>
      </c>
      <c r="R490" s="157" t="s">
        <v>62</v>
      </c>
    </row>
    <row r="491" spans="1:18" s="85" customFormat="1" ht="38.65" hidden="1" customHeight="1" x14ac:dyDescent="0.2">
      <c r="A491" s="332"/>
      <c r="B491" s="148" t="s">
        <v>330</v>
      </c>
      <c r="C491" s="149"/>
      <c r="D491" s="149" t="s">
        <v>62</v>
      </c>
      <c r="E491" s="149"/>
      <c r="F491" s="149"/>
      <c r="G491" s="149">
        <f>G487</f>
        <v>0</v>
      </c>
      <c r="H491" s="149">
        <f t="shared" ref="H491:K491" si="242">H487</f>
        <v>0</v>
      </c>
      <c r="I491" s="149">
        <f t="shared" si="242"/>
        <v>0</v>
      </c>
      <c r="J491" s="149">
        <f t="shared" si="242"/>
        <v>0</v>
      </c>
      <c r="K491" s="149">
        <f t="shared" si="242"/>
        <v>0</v>
      </c>
      <c r="L491" s="149" t="s">
        <v>62</v>
      </c>
      <c r="M491" s="150">
        <v>46022</v>
      </c>
      <c r="N491" s="150">
        <v>46022</v>
      </c>
      <c r="O491" s="156"/>
      <c r="P491" s="157" t="s">
        <v>62</v>
      </c>
      <c r="Q491" s="156"/>
      <c r="R491" s="156"/>
    </row>
    <row r="492" spans="1:18" s="85" customFormat="1" ht="21" hidden="1" customHeight="1" x14ac:dyDescent="0.2">
      <c r="A492" s="332"/>
      <c r="B492" s="147" t="s">
        <v>71</v>
      </c>
      <c r="C492" s="149"/>
      <c r="D492" s="149"/>
      <c r="E492" s="149"/>
      <c r="F492" s="149"/>
      <c r="G492" s="149" t="s">
        <v>62</v>
      </c>
      <c r="H492" s="149"/>
      <c r="I492" s="149" t="s">
        <v>62</v>
      </c>
      <c r="J492" s="149"/>
      <c r="K492" s="149"/>
      <c r="L492" s="149" t="s">
        <v>62</v>
      </c>
      <c r="M492" s="149"/>
      <c r="N492" s="149"/>
      <c r="O492" s="157" t="s">
        <v>62</v>
      </c>
      <c r="P492" s="157" t="s">
        <v>62</v>
      </c>
      <c r="Q492" s="157" t="s">
        <v>62</v>
      </c>
      <c r="R492" s="157" t="s">
        <v>62</v>
      </c>
    </row>
    <row r="493" spans="1:18" s="85" customFormat="1" ht="21" hidden="1" customHeight="1" x14ac:dyDescent="0.2">
      <c r="A493" s="333"/>
      <c r="B493" s="148" t="s">
        <v>72</v>
      </c>
      <c r="C493" s="149"/>
      <c r="D493" s="149" t="s">
        <v>62</v>
      </c>
      <c r="E493" s="149"/>
      <c r="F493" s="149"/>
      <c r="G493" s="149">
        <f>G491</f>
        <v>0</v>
      </c>
      <c r="H493" s="149">
        <f t="shared" ref="H493:K493" si="243">H491</f>
        <v>0</v>
      </c>
      <c r="I493" s="149">
        <f t="shared" si="243"/>
        <v>0</v>
      </c>
      <c r="J493" s="149">
        <f t="shared" si="243"/>
        <v>0</v>
      </c>
      <c r="K493" s="149">
        <f t="shared" si="243"/>
        <v>0</v>
      </c>
      <c r="L493" s="149" t="s">
        <v>62</v>
      </c>
      <c r="M493" s="150">
        <v>46022</v>
      </c>
      <c r="N493" s="150">
        <v>46022</v>
      </c>
      <c r="O493" s="156"/>
      <c r="P493" s="157" t="s">
        <v>62</v>
      </c>
      <c r="Q493" s="156"/>
      <c r="R493" s="156"/>
    </row>
    <row r="494" spans="1:18" s="56" customFormat="1" ht="74.45" hidden="1" customHeight="1" x14ac:dyDescent="0.25">
      <c r="A494" s="331" t="s">
        <v>272</v>
      </c>
      <c r="B494" s="137" t="s">
        <v>327</v>
      </c>
      <c r="C494" s="142" t="s">
        <v>191</v>
      </c>
      <c r="D494" s="141" t="s">
        <v>333</v>
      </c>
      <c r="E494" s="143" t="s">
        <v>75</v>
      </c>
      <c r="F494" s="143">
        <v>792</v>
      </c>
      <c r="G494" s="142">
        <v>0</v>
      </c>
      <c r="H494" s="142">
        <f>G494</f>
        <v>0</v>
      </c>
      <c r="I494" s="142">
        <v>0</v>
      </c>
      <c r="J494" s="142">
        <v>0</v>
      </c>
      <c r="K494" s="142">
        <f>G494</f>
        <v>0</v>
      </c>
      <c r="L494" s="142"/>
      <c r="M494" s="149" t="s">
        <v>62</v>
      </c>
      <c r="N494" s="149" t="s">
        <v>62</v>
      </c>
      <c r="O494" s="156">
        <v>0</v>
      </c>
      <c r="P494" s="156"/>
      <c r="Q494" s="156">
        <v>0</v>
      </c>
      <c r="R494" s="156">
        <v>0</v>
      </c>
    </row>
    <row r="495" spans="1:18" s="85" customFormat="1" ht="15.75" hidden="1" x14ac:dyDescent="0.2">
      <c r="A495" s="332"/>
      <c r="B495" s="146" t="s">
        <v>70</v>
      </c>
      <c r="C495" s="149"/>
      <c r="D495" s="149" t="s">
        <v>62</v>
      </c>
      <c r="E495" s="149"/>
      <c r="F495" s="149"/>
      <c r="G495" s="149">
        <f>G494</f>
        <v>0</v>
      </c>
      <c r="H495" s="149">
        <f t="shared" ref="H495:K495" si="244">H494</f>
        <v>0</v>
      </c>
      <c r="I495" s="149">
        <f t="shared" si="244"/>
        <v>0</v>
      </c>
      <c r="J495" s="149">
        <f t="shared" si="244"/>
        <v>0</v>
      </c>
      <c r="K495" s="149">
        <f t="shared" si="244"/>
        <v>0</v>
      </c>
      <c r="L495" s="149" t="s">
        <v>62</v>
      </c>
      <c r="M495" s="150">
        <v>46022</v>
      </c>
      <c r="N495" s="150">
        <v>46022</v>
      </c>
      <c r="O495" s="156"/>
      <c r="P495" s="157" t="s">
        <v>62</v>
      </c>
      <c r="Q495" s="156"/>
      <c r="R495" s="156"/>
    </row>
    <row r="496" spans="1:18" s="85" customFormat="1" ht="14.25" hidden="1" x14ac:dyDescent="0.2">
      <c r="A496" s="332"/>
      <c r="B496" s="147" t="s">
        <v>76</v>
      </c>
      <c r="C496" s="149"/>
      <c r="D496" s="149"/>
      <c r="E496" s="149"/>
      <c r="F496" s="149"/>
      <c r="G496" s="149" t="s">
        <v>62</v>
      </c>
      <c r="H496" s="149"/>
      <c r="I496" s="149" t="s">
        <v>62</v>
      </c>
      <c r="J496" s="149"/>
      <c r="K496" s="149"/>
      <c r="L496" s="149" t="s">
        <v>62</v>
      </c>
      <c r="M496" s="149"/>
      <c r="N496" s="149"/>
      <c r="O496" s="157" t="s">
        <v>62</v>
      </c>
      <c r="P496" s="157" t="s">
        <v>62</v>
      </c>
      <c r="Q496" s="157" t="s">
        <v>62</v>
      </c>
      <c r="R496" s="157" t="s">
        <v>62</v>
      </c>
    </row>
    <row r="497" spans="1:18" s="85" customFormat="1" ht="65.45" hidden="1" customHeight="1" x14ac:dyDescent="0.2">
      <c r="A497" s="332"/>
      <c r="B497" s="148" t="s">
        <v>192</v>
      </c>
      <c r="C497" s="149"/>
      <c r="D497" s="149" t="s">
        <v>62</v>
      </c>
      <c r="E497" s="149"/>
      <c r="F497" s="149"/>
      <c r="G497" s="149">
        <f>G494</f>
        <v>0</v>
      </c>
      <c r="H497" s="149">
        <f t="shared" ref="H497:J497" si="245">H494</f>
        <v>0</v>
      </c>
      <c r="I497" s="149">
        <f t="shared" si="245"/>
        <v>0</v>
      </c>
      <c r="J497" s="149">
        <f t="shared" si="245"/>
        <v>0</v>
      </c>
      <c r="K497" s="149">
        <f>K494</f>
        <v>0</v>
      </c>
      <c r="L497" s="149" t="s">
        <v>62</v>
      </c>
      <c r="M497" s="150">
        <v>46022</v>
      </c>
      <c r="N497" s="150">
        <v>46022</v>
      </c>
      <c r="O497" s="156"/>
      <c r="P497" s="157" t="s">
        <v>62</v>
      </c>
      <c r="Q497" s="156"/>
      <c r="R497" s="156"/>
    </row>
    <row r="498" spans="1:18" s="85" customFormat="1" ht="15" hidden="1" customHeight="1" x14ac:dyDescent="0.2">
      <c r="A498" s="332"/>
      <c r="B498" s="147" t="s">
        <v>193</v>
      </c>
      <c r="C498" s="149"/>
      <c r="D498" s="149"/>
      <c r="E498" s="149"/>
      <c r="F498" s="149"/>
      <c r="G498" s="149" t="s">
        <v>62</v>
      </c>
      <c r="H498" s="149"/>
      <c r="I498" s="149" t="s">
        <v>62</v>
      </c>
      <c r="J498" s="149"/>
      <c r="K498" s="149"/>
      <c r="L498" s="149" t="s">
        <v>62</v>
      </c>
      <c r="M498" s="149"/>
      <c r="N498" s="149"/>
      <c r="O498" s="157" t="s">
        <v>62</v>
      </c>
      <c r="P498" s="157" t="s">
        <v>62</v>
      </c>
      <c r="Q498" s="157" t="s">
        <v>62</v>
      </c>
      <c r="R498" s="157" t="s">
        <v>62</v>
      </c>
    </row>
    <row r="499" spans="1:18" s="85" customFormat="1" ht="38.65" hidden="1" customHeight="1" x14ac:dyDescent="0.2">
      <c r="A499" s="332"/>
      <c r="B499" s="148" t="s">
        <v>330</v>
      </c>
      <c r="C499" s="149"/>
      <c r="D499" s="149" t="s">
        <v>62</v>
      </c>
      <c r="E499" s="149"/>
      <c r="F499" s="149"/>
      <c r="G499" s="149">
        <f>G495</f>
        <v>0</v>
      </c>
      <c r="H499" s="149">
        <f t="shared" ref="H499:K499" si="246">H495</f>
        <v>0</v>
      </c>
      <c r="I499" s="149">
        <f t="shared" si="246"/>
        <v>0</v>
      </c>
      <c r="J499" s="149">
        <f t="shared" si="246"/>
        <v>0</v>
      </c>
      <c r="K499" s="149">
        <f t="shared" si="246"/>
        <v>0</v>
      </c>
      <c r="L499" s="149" t="s">
        <v>62</v>
      </c>
      <c r="M499" s="150">
        <v>46022</v>
      </c>
      <c r="N499" s="150">
        <v>46022</v>
      </c>
      <c r="O499" s="156"/>
      <c r="P499" s="157" t="s">
        <v>62</v>
      </c>
      <c r="Q499" s="156"/>
      <c r="R499" s="156"/>
    </row>
    <row r="500" spans="1:18" s="85" customFormat="1" ht="21" hidden="1" customHeight="1" x14ac:dyDescent="0.2">
      <c r="A500" s="332"/>
      <c r="B500" s="147" t="s">
        <v>71</v>
      </c>
      <c r="C500" s="149"/>
      <c r="D500" s="149"/>
      <c r="E500" s="149"/>
      <c r="F500" s="149"/>
      <c r="G500" s="149" t="s">
        <v>62</v>
      </c>
      <c r="H500" s="149"/>
      <c r="I500" s="149" t="s">
        <v>62</v>
      </c>
      <c r="J500" s="149"/>
      <c r="K500" s="149"/>
      <c r="L500" s="149" t="s">
        <v>62</v>
      </c>
      <c r="M500" s="149"/>
      <c r="N500" s="149"/>
      <c r="O500" s="157" t="s">
        <v>62</v>
      </c>
      <c r="P500" s="157" t="s">
        <v>62</v>
      </c>
      <c r="Q500" s="157" t="s">
        <v>62</v>
      </c>
      <c r="R500" s="157" t="s">
        <v>62</v>
      </c>
    </row>
    <row r="501" spans="1:18" s="85" customFormat="1" ht="21" hidden="1" customHeight="1" x14ac:dyDescent="0.2">
      <c r="A501" s="333"/>
      <c r="B501" s="148" t="s">
        <v>72</v>
      </c>
      <c r="C501" s="149"/>
      <c r="D501" s="149" t="s">
        <v>62</v>
      </c>
      <c r="E501" s="149"/>
      <c r="F501" s="149"/>
      <c r="G501" s="149">
        <f>G499</f>
        <v>0</v>
      </c>
      <c r="H501" s="149">
        <f t="shared" ref="H501:K501" si="247">H499</f>
        <v>0</v>
      </c>
      <c r="I501" s="149">
        <f t="shared" si="247"/>
        <v>0</v>
      </c>
      <c r="J501" s="149">
        <f t="shared" si="247"/>
        <v>0</v>
      </c>
      <c r="K501" s="149">
        <f t="shared" si="247"/>
        <v>0</v>
      </c>
      <c r="L501" s="149" t="s">
        <v>62</v>
      </c>
      <c r="M501" s="150">
        <v>46022</v>
      </c>
      <c r="N501" s="150">
        <v>46022</v>
      </c>
      <c r="O501" s="156"/>
      <c r="P501" s="157" t="s">
        <v>62</v>
      </c>
      <c r="Q501" s="156"/>
      <c r="R501" s="156"/>
    </row>
    <row r="502" spans="1:18" s="56" customFormat="1" ht="74.45" hidden="1" customHeight="1" x14ac:dyDescent="0.25">
      <c r="A502" s="331" t="s">
        <v>273</v>
      </c>
      <c r="B502" s="137" t="s">
        <v>327</v>
      </c>
      <c r="C502" s="142" t="s">
        <v>191</v>
      </c>
      <c r="D502" s="141" t="s">
        <v>333</v>
      </c>
      <c r="E502" s="143" t="s">
        <v>75</v>
      </c>
      <c r="F502" s="143">
        <v>792</v>
      </c>
      <c r="G502" s="142">
        <v>0</v>
      </c>
      <c r="H502" s="142">
        <f>G502</f>
        <v>0</v>
      </c>
      <c r="I502" s="142">
        <v>0</v>
      </c>
      <c r="J502" s="142">
        <v>0</v>
      </c>
      <c r="K502" s="142">
        <f>G502</f>
        <v>0</v>
      </c>
      <c r="L502" s="142"/>
      <c r="M502" s="149" t="s">
        <v>62</v>
      </c>
      <c r="N502" s="149" t="s">
        <v>62</v>
      </c>
      <c r="O502" s="156">
        <v>0</v>
      </c>
      <c r="P502" s="156"/>
      <c r="Q502" s="156">
        <v>0</v>
      </c>
      <c r="R502" s="156">
        <v>0</v>
      </c>
    </row>
    <row r="503" spans="1:18" s="85" customFormat="1" ht="15.75" hidden="1" x14ac:dyDescent="0.2">
      <c r="A503" s="332"/>
      <c r="B503" s="146" t="s">
        <v>70</v>
      </c>
      <c r="C503" s="149"/>
      <c r="D503" s="149" t="s">
        <v>62</v>
      </c>
      <c r="E503" s="149"/>
      <c r="F503" s="149"/>
      <c r="G503" s="149">
        <f>G502</f>
        <v>0</v>
      </c>
      <c r="H503" s="149">
        <f t="shared" ref="H503:K503" si="248">H502</f>
        <v>0</v>
      </c>
      <c r="I503" s="149">
        <f t="shared" si="248"/>
        <v>0</v>
      </c>
      <c r="J503" s="149">
        <f t="shared" si="248"/>
        <v>0</v>
      </c>
      <c r="K503" s="149">
        <f t="shared" si="248"/>
        <v>0</v>
      </c>
      <c r="L503" s="149" t="s">
        <v>62</v>
      </c>
      <c r="M503" s="150">
        <v>46022</v>
      </c>
      <c r="N503" s="150">
        <v>46022</v>
      </c>
      <c r="O503" s="156"/>
      <c r="P503" s="157" t="s">
        <v>62</v>
      </c>
      <c r="Q503" s="156"/>
      <c r="R503" s="156"/>
    </row>
    <row r="504" spans="1:18" s="85" customFormat="1" ht="14.25" hidden="1" x14ac:dyDescent="0.2">
      <c r="A504" s="332"/>
      <c r="B504" s="147" t="s">
        <v>76</v>
      </c>
      <c r="C504" s="149"/>
      <c r="D504" s="149"/>
      <c r="E504" s="149"/>
      <c r="F504" s="149"/>
      <c r="G504" s="149" t="s">
        <v>62</v>
      </c>
      <c r="H504" s="149"/>
      <c r="I504" s="149" t="s">
        <v>62</v>
      </c>
      <c r="J504" s="149"/>
      <c r="K504" s="149"/>
      <c r="L504" s="149" t="s">
        <v>62</v>
      </c>
      <c r="M504" s="149"/>
      <c r="N504" s="149"/>
      <c r="O504" s="157" t="s">
        <v>62</v>
      </c>
      <c r="P504" s="157" t="s">
        <v>62</v>
      </c>
      <c r="Q504" s="157" t="s">
        <v>62</v>
      </c>
      <c r="R504" s="157" t="s">
        <v>62</v>
      </c>
    </row>
    <row r="505" spans="1:18" s="85" customFormat="1" ht="65.45" hidden="1" customHeight="1" x14ac:dyDescent="0.2">
      <c r="A505" s="332"/>
      <c r="B505" s="148" t="s">
        <v>192</v>
      </c>
      <c r="C505" s="149"/>
      <c r="D505" s="149" t="s">
        <v>62</v>
      </c>
      <c r="E505" s="149"/>
      <c r="F505" s="149"/>
      <c r="G505" s="149">
        <f>G502</f>
        <v>0</v>
      </c>
      <c r="H505" s="149">
        <f t="shared" ref="H505:J505" si="249">H502</f>
        <v>0</v>
      </c>
      <c r="I505" s="149">
        <f t="shared" si="249"/>
        <v>0</v>
      </c>
      <c r="J505" s="149">
        <f t="shared" si="249"/>
        <v>0</v>
      </c>
      <c r="K505" s="149">
        <f>K502</f>
        <v>0</v>
      </c>
      <c r="L505" s="149" t="s">
        <v>62</v>
      </c>
      <c r="M505" s="150">
        <v>46022</v>
      </c>
      <c r="N505" s="150">
        <v>46022</v>
      </c>
      <c r="O505" s="156"/>
      <c r="P505" s="157" t="s">
        <v>62</v>
      </c>
      <c r="Q505" s="156"/>
      <c r="R505" s="156"/>
    </row>
    <row r="506" spans="1:18" s="85" customFormat="1" ht="15" hidden="1" customHeight="1" x14ac:dyDescent="0.2">
      <c r="A506" s="332"/>
      <c r="B506" s="147" t="s">
        <v>193</v>
      </c>
      <c r="C506" s="149"/>
      <c r="D506" s="149"/>
      <c r="E506" s="149"/>
      <c r="F506" s="149"/>
      <c r="G506" s="149" t="s">
        <v>62</v>
      </c>
      <c r="H506" s="149"/>
      <c r="I506" s="149" t="s">
        <v>62</v>
      </c>
      <c r="J506" s="149"/>
      <c r="K506" s="149"/>
      <c r="L506" s="149" t="s">
        <v>62</v>
      </c>
      <c r="M506" s="149"/>
      <c r="N506" s="149"/>
      <c r="O506" s="157" t="s">
        <v>62</v>
      </c>
      <c r="P506" s="157" t="s">
        <v>62</v>
      </c>
      <c r="Q506" s="157" t="s">
        <v>62</v>
      </c>
      <c r="R506" s="157" t="s">
        <v>62</v>
      </c>
    </row>
    <row r="507" spans="1:18" s="85" customFormat="1" ht="38.65" hidden="1" customHeight="1" x14ac:dyDescent="0.2">
      <c r="A507" s="332"/>
      <c r="B507" s="148" t="s">
        <v>330</v>
      </c>
      <c r="C507" s="149"/>
      <c r="D507" s="149" t="s">
        <v>62</v>
      </c>
      <c r="E507" s="149"/>
      <c r="F507" s="149"/>
      <c r="G507" s="149">
        <f>G503</f>
        <v>0</v>
      </c>
      <c r="H507" s="149">
        <f t="shared" ref="H507:K507" si="250">H503</f>
        <v>0</v>
      </c>
      <c r="I507" s="149">
        <f t="shared" si="250"/>
        <v>0</v>
      </c>
      <c r="J507" s="149">
        <f t="shared" si="250"/>
        <v>0</v>
      </c>
      <c r="K507" s="149">
        <f t="shared" si="250"/>
        <v>0</v>
      </c>
      <c r="L507" s="149" t="s">
        <v>62</v>
      </c>
      <c r="M507" s="150">
        <v>46022</v>
      </c>
      <c r="N507" s="150">
        <v>46022</v>
      </c>
      <c r="O507" s="156"/>
      <c r="P507" s="157" t="s">
        <v>62</v>
      </c>
      <c r="Q507" s="156"/>
      <c r="R507" s="156"/>
    </row>
    <row r="508" spans="1:18" s="85" customFormat="1" ht="21" hidden="1" customHeight="1" x14ac:dyDescent="0.2">
      <c r="A508" s="332"/>
      <c r="B508" s="147" t="s">
        <v>71</v>
      </c>
      <c r="C508" s="149"/>
      <c r="D508" s="149"/>
      <c r="E508" s="149"/>
      <c r="F508" s="149"/>
      <c r="G508" s="149" t="s">
        <v>62</v>
      </c>
      <c r="H508" s="149"/>
      <c r="I508" s="149" t="s">
        <v>62</v>
      </c>
      <c r="J508" s="149"/>
      <c r="K508" s="149"/>
      <c r="L508" s="149" t="s">
        <v>62</v>
      </c>
      <c r="M508" s="149"/>
      <c r="N508" s="149"/>
      <c r="O508" s="157" t="s">
        <v>62</v>
      </c>
      <c r="P508" s="157" t="s">
        <v>62</v>
      </c>
      <c r="Q508" s="157" t="s">
        <v>62</v>
      </c>
      <c r="R508" s="157" t="s">
        <v>62</v>
      </c>
    </row>
    <row r="509" spans="1:18" s="85" customFormat="1" ht="21" hidden="1" customHeight="1" x14ac:dyDescent="0.2">
      <c r="A509" s="333"/>
      <c r="B509" s="148" t="s">
        <v>72</v>
      </c>
      <c r="C509" s="149"/>
      <c r="D509" s="149" t="s">
        <v>62</v>
      </c>
      <c r="E509" s="149"/>
      <c r="F509" s="149"/>
      <c r="G509" s="149">
        <f>G507</f>
        <v>0</v>
      </c>
      <c r="H509" s="149">
        <f t="shared" ref="H509:K509" si="251">H507</f>
        <v>0</v>
      </c>
      <c r="I509" s="149">
        <f t="shared" si="251"/>
        <v>0</v>
      </c>
      <c r="J509" s="149">
        <f t="shared" si="251"/>
        <v>0</v>
      </c>
      <c r="K509" s="149">
        <f t="shared" si="251"/>
        <v>0</v>
      </c>
      <c r="L509" s="149" t="s">
        <v>62</v>
      </c>
      <c r="M509" s="150">
        <v>46022</v>
      </c>
      <c r="N509" s="150">
        <v>46022</v>
      </c>
      <c r="O509" s="156"/>
      <c r="P509" s="157" t="s">
        <v>62</v>
      </c>
      <c r="Q509" s="156"/>
      <c r="R509" s="156"/>
    </row>
    <row r="510" spans="1:18" s="56" customFormat="1" ht="74.45" hidden="1" customHeight="1" x14ac:dyDescent="0.25">
      <c r="A510" s="331" t="s">
        <v>274</v>
      </c>
      <c r="B510" s="137" t="s">
        <v>327</v>
      </c>
      <c r="C510" s="142" t="s">
        <v>191</v>
      </c>
      <c r="D510" s="141" t="s">
        <v>333</v>
      </c>
      <c r="E510" s="143" t="s">
        <v>75</v>
      </c>
      <c r="F510" s="143">
        <v>792</v>
      </c>
      <c r="G510" s="142">
        <v>0</v>
      </c>
      <c r="H510" s="142">
        <f>G510</f>
        <v>0</v>
      </c>
      <c r="I510" s="142">
        <v>0</v>
      </c>
      <c r="J510" s="142">
        <v>0</v>
      </c>
      <c r="K510" s="142">
        <f>G510</f>
        <v>0</v>
      </c>
      <c r="L510" s="142"/>
      <c r="M510" s="149" t="s">
        <v>62</v>
      </c>
      <c r="N510" s="149" t="s">
        <v>62</v>
      </c>
      <c r="O510" s="156">
        <v>0</v>
      </c>
      <c r="P510" s="156"/>
      <c r="Q510" s="156">
        <v>0</v>
      </c>
      <c r="R510" s="156">
        <v>0</v>
      </c>
    </row>
    <row r="511" spans="1:18" s="85" customFormat="1" ht="15.75" hidden="1" x14ac:dyDescent="0.2">
      <c r="A511" s="332"/>
      <c r="B511" s="146" t="s">
        <v>70</v>
      </c>
      <c r="C511" s="149"/>
      <c r="D511" s="149" t="s">
        <v>62</v>
      </c>
      <c r="E511" s="149"/>
      <c r="F511" s="149"/>
      <c r="G511" s="149">
        <f>G510</f>
        <v>0</v>
      </c>
      <c r="H511" s="149">
        <f t="shared" ref="H511:K511" si="252">H510</f>
        <v>0</v>
      </c>
      <c r="I511" s="149">
        <f t="shared" si="252"/>
        <v>0</v>
      </c>
      <c r="J511" s="149">
        <f t="shared" si="252"/>
        <v>0</v>
      </c>
      <c r="K511" s="149">
        <f t="shared" si="252"/>
        <v>0</v>
      </c>
      <c r="L511" s="149" t="s">
        <v>62</v>
      </c>
      <c r="M511" s="150">
        <v>46022</v>
      </c>
      <c r="N511" s="150">
        <v>46022</v>
      </c>
      <c r="O511" s="156"/>
      <c r="P511" s="157" t="s">
        <v>62</v>
      </c>
      <c r="Q511" s="156"/>
      <c r="R511" s="156"/>
    </row>
    <row r="512" spans="1:18" s="85" customFormat="1" ht="14.25" hidden="1" x14ac:dyDescent="0.2">
      <c r="A512" s="332"/>
      <c r="B512" s="147" t="s">
        <v>76</v>
      </c>
      <c r="C512" s="149"/>
      <c r="D512" s="149"/>
      <c r="E512" s="149"/>
      <c r="F512" s="149"/>
      <c r="G512" s="149" t="s">
        <v>62</v>
      </c>
      <c r="H512" s="149"/>
      <c r="I512" s="149" t="s">
        <v>62</v>
      </c>
      <c r="J512" s="149"/>
      <c r="K512" s="149"/>
      <c r="L512" s="149" t="s">
        <v>62</v>
      </c>
      <c r="M512" s="149"/>
      <c r="N512" s="149"/>
      <c r="O512" s="157" t="s">
        <v>62</v>
      </c>
      <c r="P512" s="157" t="s">
        <v>62</v>
      </c>
      <c r="Q512" s="157" t="s">
        <v>62</v>
      </c>
      <c r="R512" s="157" t="s">
        <v>62</v>
      </c>
    </row>
    <row r="513" spans="1:18" s="85" customFormat="1" ht="65.45" hidden="1" customHeight="1" x14ac:dyDescent="0.2">
      <c r="A513" s="332"/>
      <c r="B513" s="148" t="s">
        <v>192</v>
      </c>
      <c r="C513" s="149"/>
      <c r="D513" s="149" t="s">
        <v>62</v>
      </c>
      <c r="E513" s="149"/>
      <c r="F513" s="149"/>
      <c r="G513" s="149">
        <f>G510</f>
        <v>0</v>
      </c>
      <c r="H513" s="149">
        <f t="shared" ref="H513:J513" si="253">H510</f>
        <v>0</v>
      </c>
      <c r="I513" s="149">
        <f t="shared" si="253"/>
        <v>0</v>
      </c>
      <c r="J513" s="149">
        <f t="shared" si="253"/>
        <v>0</v>
      </c>
      <c r="K513" s="149">
        <f>K510</f>
        <v>0</v>
      </c>
      <c r="L513" s="149" t="s">
        <v>62</v>
      </c>
      <c r="M513" s="150">
        <v>46022</v>
      </c>
      <c r="N513" s="150">
        <v>46022</v>
      </c>
      <c r="O513" s="156"/>
      <c r="P513" s="157" t="s">
        <v>62</v>
      </c>
      <c r="Q513" s="156"/>
      <c r="R513" s="156"/>
    </row>
    <row r="514" spans="1:18" s="85" customFormat="1" ht="15" hidden="1" customHeight="1" x14ac:dyDescent="0.2">
      <c r="A514" s="332"/>
      <c r="B514" s="147" t="s">
        <v>193</v>
      </c>
      <c r="C514" s="149"/>
      <c r="D514" s="149"/>
      <c r="E514" s="149"/>
      <c r="F514" s="149"/>
      <c r="G514" s="149" t="s">
        <v>62</v>
      </c>
      <c r="H514" s="149"/>
      <c r="I514" s="149" t="s">
        <v>62</v>
      </c>
      <c r="J514" s="149"/>
      <c r="K514" s="149"/>
      <c r="L514" s="149" t="s">
        <v>62</v>
      </c>
      <c r="M514" s="149"/>
      <c r="N514" s="149"/>
      <c r="O514" s="157" t="s">
        <v>62</v>
      </c>
      <c r="P514" s="157" t="s">
        <v>62</v>
      </c>
      <c r="Q514" s="157" t="s">
        <v>62</v>
      </c>
      <c r="R514" s="157" t="s">
        <v>62</v>
      </c>
    </row>
    <row r="515" spans="1:18" s="85" customFormat="1" ht="38.65" hidden="1" customHeight="1" x14ac:dyDescent="0.2">
      <c r="A515" s="332"/>
      <c r="B515" s="148" t="s">
        <v>330</v>
      </c>
      <c r="C515" s="149"/>
      <c r="D515" s="149" t="s">
        <v>62</v>
      </c>
      <c r="E515" s="149"/>
      <c r="F515" s="149"/>
      <c r="G515" s="149">
        <f>G511</f>
        <v>0</v>
      </c>
      <c r="H515" s="149">
        <f t="shared" ref="H515:K515" si="254">H511</f>
        <v>0</v>
      </c>
      <c r="I515" s="149">
        <f t="shared" si="254"/>
        <v>0</v>
      </c>
      <c r="J515" s="149">
        <f t="shared" si="254"/>
        <v>0</v>
      </c>
      <c r="K515" s="149">
        <f t="shared" si="254"/>
        <v>0</v>
      </c>
      <c r="L515" s="149" t="s">
        <v>62</v>
      </c>
      <c r="M515" s="150">
        <v>46022</v>
      </c>
      <c r="N515" s="150">
        <v>46022</v>
      </c>
      <c r="O515" s="156"/>
      <c r="P515" s="157" t="s">
        <v>62</v>
      </c>
      <c r="Q515" s="156"/>
      <c r="R515" s="156"/>
    </row>
    <row r="516" spans="1:18" s="85" customFormat="1" ht="21" hidden="1" customHeight="1" x14ac:dyDescent="0.2">
      <c r="A516" s="332"/>
      <c r="B516" s="147" t="s">
        <v>71</v>
      </c>
      <c r="C516" s="149"/>
      <c r="D516" s="149"/>
      <c r="E516" s="149"/>
      <c r="F516" s="149"/>
      <c r="G516" s="149" t="s">
        <v>62</v>
      </c>
      <c r="H516" s="149"/>
      <c r="I516" s="149" t="s">
        <v>62</v>
      </c>
      <c r="J516" s="149"/>
      <c r="K516" s="149"/>
      <c r="L516" s="149" t="s">
        <v>62</v>
      </c>
      <c r="M516" s="149"/>
      <c r="N516" s="149"/>
      <c r="O516" s="157" t="s">
        <v>62</v>
      </c>
      <c r="P516" s="157" t="s">
        <v>62</v>
      </c>
      <c r="Q516" s="157" t="s">
        <v>62</v>
      </c>
      <c r="R516" s="157" t="s">
        <v>62</v>
      </c>
    </row>
    <row r="517" spans="1:18" s="85" customFormat="1" ht="21" hidden="1" customHeight="1" x14ac:dyDescent="0.2">
      <c r="A517" s="333"/>
      <c r="B517" s="148" t="s">
        <v>72</v>
      </c>
      <c r="C517" s="149"/>
      <c r="D517" s="149" t="s">
        <v>62</v>
      </c>
      <c r="E517" s="149"/>
      <c r="F517" s="149"/>
      <c r="G517" s="149">
        <f>G515</f>
        <v>0</v>
      </c>
      <c r="H517" s="149">
        <f t="shared" ref="H517:K517" si="255">H515</f>
        <v>0</v>
      </c>
      <c r="I517" s="149">
        <f t="shared" si="255"/>
        <v>0</v>
      </c>
      <c r="J517" s="149">
        <f t="shared" si="255"/>
        <v>0</v>
      </c>
      <c r="K517" s="149">
        <f t="shared" si="255"/>
        <v>0</v>
      </c>
      <c r="L517" s="149" t="s">
        <v>62</v>
      </c>
      <c r="M517" s="150">
        <v>46022</v>
      </c>
      <c r="N517" s="150">
        <v>46022</v>
      </c>
      <c r="O517" s="156"/>
      <c r="P517" s="157" t="s">
        <v>62</v>
      </c>
      <c r="Q517" s="156"/>
      <c r="R517" s="156"/>
    </row>
    <row r="518" spans="1:18" s="56" customFormat="1" ht="74.45" customHeight="1" x14ac:dyDescent="0.25">
      <c r="A518" s="331" t="s">
        <v>275</v>
      </c>
      <c r="B518" s="137" t="s">
        <v>327</v>
      </c>
      <c r="C518" s="142" t="s">
        <v>191</v>
      </c>
      <c r="D518" s="141" t="s">
        <v>333</v>
      </c>
      <c r="E518" s="143" t="s">
        <v>75</v>
      </c>
      <c r="F518" s="143">
        <v>792</v>
      </c>
      <c r="G518" s="142">
        <v>1</v>
      </c>
      <c r="H518" s="142">
        <f>G518</f>
        <v>1</v>
      </c>
      <c r="I518" s="142">
        <v>0</v>
      </c>
      <c r="J518" s="142">
        <v>0</v>
      </c>
      <c r="K518" s="142">
        <f>G518</f>
        <v>1</v>
      </c>
      <c r="L518" s="142"/>
      <c r="M518" s="149" t="s">
        <v>62</v>
      </c>
      <c r="N518" s="149" t="s">
        <v>62</v>
      </c>
      <c r="O518" s="156">
        <v>32391.41</v>
      </c>
      <c r="P518" s="156"/>
      <c r="Q518" s="156">
        <v>0</v>
      </c>
      <c r="R518" s="156">
        <v>0</v>
      </c>
    </row>
    <row r="519" spans="1:18" s="85" customFormat="1" ht="15.75" x14ac:dyDescent="0.2">
      <c r="A519" s="332"/>
      <c r="B519" s="146" t="s">
        <v>70</v>
      </c>
      <c r="C519" s="149"/>
      <c r="D519" s="149" t="s">
        <v>62</v>
      </c>
      <c r="E519" s="149"/>
      <c r="F519" s="149"/>
      <c r="G519" s="149">
        <f>G518</f>
        <v>1</v>
      </c>
      <c r="H519" s="149">
        <f t="shared" ref="H519:K519" si="256">H518</f>
        <v>1</v>
      </c>
      <c r="I519" s="149">
        <f t="shared" si="256"/>
        <v>0</v>
      </c>
      <c r="J519" s="149">
        <f t="shared" si="256"/>
        <v>0</v>
      </c>
      <c r="K519" s="149">
        <f t="shared" si="256"/>
        <v>1</v>
      </c>
      <c r="L519" s="149" t="s">
        <v>62</v>
      </c>
      <c r="M519" s="150">
        <v>46022</v>
      </c>
      <c r="N519" s="150">
        <v>46022</v>
      </c>
      <c r="O519" s="156"/>
      <c r="P519" s="157" t="s">
        <v>62</v>
      </c>
      <c r="Q519" s="156"/>
      <c r="R519" s="156"/>
    </row>
    <row r="520" spans="1:18" s="85" customFormat="1" ht="14.25" x14ac:dyDescent="0.2">
      <c r="A520" s="332"/>
      <c r="B520" s="147" t="s">
        <v>76</v>
      </c>
      <c r="C520" s="149"/>
      <c r="D520" s="149"/>
      <c r="E520" s="149"/>
      <c r="F520" s="149"/>
      <c r="G520" s="149" t="s">
        <v>62</v>
      </c>
      <c r="H520" s="149"/>
      <c r="I520" s="149" t="s">
        <v>62</v>
      </c>
      <c r="J520" s="149"/>
      <c r="K520" s="149"/>
      <c r="L520" s="149" t="s">
        <v>62</v>
      </c>
      <c r="M520" s="149"/>
      <c r="N520" s="149"/>
      <c r="O520" s="157" t="s">
        <v>62</v>
      </c>
      <c r="P520" s="157" t="s">
        <v>62</v>
      </c>
      <c r="Q520" s="157" t="s">
        <v>62</v>
      </c>
      <c r="R520" s="157" t="s">
        <v>62</v>
      </c>
    </row>
    <row r="521" spans="1:18" s="85" customFormat="1" ht="65.45" customHeight="1" x14ac:dyDescent="0.2">
      <c r="A521" s="332"/>
      <c r="B521" s="148" t="s">
        <v>192</v>
      </c>
      <c r="C521" s="149"/>
      <c r="D521" s="149" t="s">
        <v>62</v>
      </c>
      <c r="E521" s="149"/>
      <c r="F521" s="149"/>
      <c r="G521" s="149">
        <f>G518</f>
        <v>1</v>
      </c>
      <c r="H521" s="149">
        <f t="shared" ref="H521:J521" si="257">H518</f>
        <v>1</v>
      </c>
      <c r="I521" s="149">
        <f t="shared" si="257"/>
        <v>0</v>
      </c>
      <c r="J521" s="149">
        <f t="shared" si="257"/>
        <v>0</v>
      </c>
      <c r="K521" s="149">
        <f>K518</f>
        <v>1</v>
      </c>
      <c r="L521" s="149" t="s">
        <v>62</v>
      </c>
      <c r="M521" s="150">
        <v>46022</v>
      </c>
      <c r="N521" s="150">
        <v>46022</v>
      </c>
      <c r="O521" s="156"/>
      <c r="P521" s="157" t="s">
        <v>62</v>
      </c>
      <c r="Q521" s="156"/>
      <c r="R521" s="156"/>
    </row>
    <row r="522" spans="1:18" s="85" customFormat="1" ht="15" customHeight="1" x14ac:dyDescent="0.2">
      <c r="A522" s="332"/>
      <c r="B522" s="147" t="s">
        <v>193</v>
      </c>
      <c r="C522" s="149"/>
      <c r="D522" s="149"/>
      <c r="E522" s="149"/>
      <c r="F522" s="149"/>
      <c r="G522" s="149" t="s">
        <v>62</v>
      </c>
      <c r="H522" s="149"/>
      <c r="I522" s="149" t="s">
        <v>62</v>
      </c>
      <c r="J522" s="149"/>
      <c r="K522" s="149"/>
      <c r="L522" s="149" t="s">
        <v>62</v>
      </c>
      <c r="M522" s="149"/>
      <c r="N522" s="149"/>
      <c r="O522" s="157" t="s">
        <v>62</v>
      </c>
      <c r="P522" s="157" t="s">
        <v>62</v>
      </c>
      <c r="Q522" s="157" t="s">
        <v>62</v>
      </c>
      <c r="R522" s="157" t="s">
        <v>62</v>
      </c>
    </row>
    <row r="523" spans="1:18" s="85" customFormat="1" ht="38.65" customHeight="1" x14ac:dyDescent="0.2">
      <c r="A523" s="332"/>
      <c r="B523" s="148" t="s">
        <v>330</v>
      </c>
      <c r="C523" s="149"/>
      <c r="D523" s="149" t="s">
        <v>62</v>
      </c>
      <c r="E523" s="149"/>
      <c r="F523" s="149"/>
      <c r="G523" s="149">
        <f>G519</f>
        <v>1</v>
      </c>
      <c r="H523" s="149">
        <f t="shared" ref="H523:K523" si="258">H519</f>
        <v>1</v>
      </c>
      <c r="I523" s="149">
        <f t="shared" si="258"/>
        <v>0</v>
      </c>
      <c r="J523" s="149">
        <f t="shared" si="258"/>
        <v>0</v>
      </c>
      <c r="K523" s="149">
        <f t="shared" si="258"/>
        <v>1</v>
      </c>
      <c r="L523" s="149" t="s">
        <v>62</v>
      </c>
      <c r="M523" s="150">
        <v>46022</v>
      </c>
      <c r="N523" s="150">
        <v>46022</v>
      </c>
      <c r="O523" s="156"/>
      <c r="P523" s="157" t="s">
        <v>62</v>
      </c>
      <c r="Q523" s="156"/>
      <c r="R523" s="156"/>
    </row>
    <row r="524" spans="1:18" s="85" customFormat="1" ht="21" customHeight="1" x14ac:dyDescent="0.2">
      <c r="A524" s="332"/>
      <c r="B524" s="147" t="s">
        <v>71</v>
      </c>
      <c r="C524" s="149"/>
      <c r="D524" s="149"/>
      <c r="E524" s="149"/>
      <c r="F524" s="149"/>
      <c r="G524" s="149" t="s">
        <v>62</v>
      </c>
      <c r="H524" s="149"/>
      <c r="I524" s="149" t="s">
        <v>62</v>
      </c>
      <c r="J524" s="149"/>
      <c r="K524" s="149"/>
      <c r="L524" s="149" t="s">
        <v>62</v>
      </c>
      <c r="M524" s="149"/>
      <c r="N524" s="149"/>
      <c r="O524" s="157" t="s">
        <v>62</v>
      </c>
      <c r="P524" s="157" t="s">
        <v>62</v>
      </c>
      <c r="Q524" s="157" t="s">
        <v>62</v>
      </c>
      <c r="R524" s="157" t="s">
        <v>62</v>
      </c>
    </row>
    <row r="525" spans="1:18" s="85" customFormat="1" ht="21" customHeight="1" x14ac:dyDescent="0.2">
      <c r="A525" s="333"/>
      <c r="B525" s="148" t="s">
        <v>72</v>
      </c>
      <c r="C525" s="149"/>
      <c r="D525" s="149" t="s">
        <v>62</v>
      </c>
      <c r="E525" s="149"/>
      <c r="F525" s="149"/>
      <c r="G525" s="149">
        <f>G523</f>
        <v>1</v>
      </c>
      <c r="H525" s="149">
        <f t="shared" ref="H525:K525" si="259">H523</f>
        <v>1</v>
      </c>
      <c r="I525" s="149">
        <f t="shared" si="259"/>
        <v>0</v>
      </c>
      <c r="J525" s="149">
        <f t="shared" si="259"/>
        <v>0</v>
      </c>
      <c r="K525" s="149">
        <f t="shared" si="259"/>
        <v>1</v>
      </c>
      <c r="L525" s="149" t="s">
        <v>62</v>
      </c>
      <c r="M525" s="150">
        <v>46022</v>
      </c>
      <c r="N525" s="150">
        <v>46022</v>
      </c>
      <c r="O525" s="156"/>
      <c r="P525" s="157" t="s">
        <v>62</v>
      </c>
      <c r="Q525" s="156"/>
      <c r="R525" s="156"/>
    </row>
    <row r="526" spans="1:18" s="56" customFormat="1" ht="74.45" hidden="1" customHeight="1" x14ac:dyDescent="0.25">
      <c r="A526" s="331" t="s">
        <v>276</v>
      </c>
      <c r="B526" s="137" t="s">
        <v>327</v>
      </c>
      <c r="C526" s="142" t="s">
        <v>191</v>
      </c>
      <c r="D526" s="141" t="s">
        <v>333</v>
      </c>
      <c r="E526" s="143" t="s">
        <v>75</v>
      </c>
      <c r="F526" s="143">
        <v>792</v>
      </c>
      <c r="G526" s="142">
        <v>0</v>
      </c>
      <c r="H526" s="142">
        <f>G526</f>
        <v>0</v>
      </c>
      <c r="I526" s="142">
        <v>0</v>
      </c>
      <c r="J526" s="142">
        <v>0</v>
      </c>
      <c r="K526" s="142">
        <f>G526</f>
        <v>0</v>
      </c>
      <c r="L526" s="142"/>
      <c r="M526" s="149" t="s">
        <v>62</v>
      </c>
      <c r="N526" s="149" t="s">
        <v>62</v>
      </c>
      <c r="O526" s="156">
        <v>0</v>
      </c>
      <c r="P526" s="156"/>
      <c r="Q526" s="156">
        <v>0</v>
      </c>
      <c r="R526" s="156">
        <v>0</v>
      </c>
    </row>
    <row r="527" spans="1:18" s="85" customFormat="1" ht="15.75" hidden="1" x14ac:dyDescent="0.2">
      <c r="A527" s="332"/>
      <c r="B527" s="146" t="s">
        <v>70</v>
      </c>
      <c r="C527" s="149"/>
      <c r="D527" s="149" t="s">
        <v>62</v>
      </c>
      <c r="E527" s="149"/>
      <c r="F527" s="149"/>
      <c r="G527" s="149">
        <f>G526</f>
        <v>0</v>
      </c>
      <c r="H527" s="149">
        <f t="shared" ref="H527:K527" si="260">H526</f>
        <v>0</v>
      </c>
      <c r="I527" s="149">
        <f t="shared" si="260"/>
        <v>0</v>
      </c>
      <c r="J527" s="149">
        <f t="shared" si="260"/>
        <v>0</v>
      </c>
      <c r="K527" s="149">
        <f t="shared" si="260"/>
        <v>0</v>
      </c>
      <c r="L527" s="149" t="s">
        <v>62</v>
      </c>
      <c r="M527" s="150">
        <v>46022</v>
      </c>
      <c r="N527" s="150">
        <v>46022</v>
      </c>
      <c r="O527" s="156"/>
      <c r="P527" s="157" t="s">
        <v>62</v>
      </c>
      <c r="Q527" s="156"/>
      <c r="R527" s="156"/>
    </row>
    <row r="528" spans="1:18" s="85" customFormat="1" ht="14.25" hidden="1" x14ac:dyDescent="0.2">
      <c r="A528" s="332"/>
      <c r="B528" s="147" t="s">
        <v>76</v>
      </c>
      <c r="C528" s="149"/>
      <c r="D528" s="149"/>
      <c r="E528" s="149"/>
      <c r="F528" s="149"/>
      <c r="G528" s="149" t="s">
        <v>62</v>
      </c>
      <c r="H528" s="149"/>
      <c r="I528" s="149" t="s">
        <v>62</v>
      </c>
      <c r="J528" s="149"/>
      <c r="K528" s="149"/>
      <c r="L528" s="149" t="s">
        <v>62</v>
      </c>
      <c r="M528" s="149"/>
      <c r="N528" s="149"/>
      <c r="O528" s="157" t="s">
        <v>62</v>
      </c>
      <c r="P528" s="157" t="s">
        <v>62</v>
      </c>
      <c r="Q528" s="157" t="s">
        <v>62</v>
      </c>
      <c r="R528" s="157" t="s">
        <v>62</v>
      </c>
    </row>
    <row r="529" spans="1:18" s="85" customFormat="1" ht="65.45" hidden="1" customHeight="1" x14ac:dyDescent="0.2">
      <c r="A529" s="332"/>
      <c r="B529" s="148" t="s">
        <v>192</v>
      </c>
      <c r="C529" s="149"/>
      <c r="D529" s="149" t="s">
        <v>62</v>
      </c>
      <c r="E529" s="149"/>
      <c r="F529" s="149"/>
      <c r="G529" s="149">
        <f>G526</f>
        <v>0</v>
      </c>
      <c r="H529" s="149">
        <f t="shared" ref="H529:J529" si="261">H526</f>
        <v>0</v>
      </c>
      <c r="I529" s="149">
        <f t="shared" si="261"/>
        <v>0</v>
      </c>
      <c r="J529" s="149">
        <f t="shared" si="261"/>
        <v>0</v>
      </c>
      <c r="K529" s="149">
        <f>K526</f>
        <v>0</v>
      </c>
      <c r="L529" s="149" t="s">
        <v>62</v>
      </c>
      <c r="M529" s="150">
        <v>46022</v>
      </c>
      <c r="N529" s="150">
        <v>46022</v>
      </c>
      <c r="O529" s="156"/>
      <c r="P529" s="157" t="s">
        <v>62</v>
      </c>
      <c r="Q529" s="156"/>
      <c r="R529" s="156"/>
    </row>
    <row r="530" spans="1:18" s="85" customFormat="1" ht="15" hidden="1" customHeight="1" x14ac:dyDescent="0.2">
      <c r="A530" s="332"/>
      <c r="B530" s="147" t="s">
        <v>193</v>
      </c>
      <c r="C530" s="149"/>
      <c r="D530" s="149"/>
      <c r="E530" s="149"/>
      <c r="F530" s="149"/>
      <c r="G530" s="149" t="s">
        <v>62</v>
      </c>
      <c r="H530" s="149"/>
      <c r="I530" s="149" t="s">
        <v>62</v>
      </c>
      <c r="J530" s="149"/>
      <c r="K530" s="149"/>
      <c r="L530" s="149" t="s">
        <v>62</v>
      </c>
      <c r="M530" s="149"/>
      <c r="N530" s="149"/>
      <c r="O530" s="157" t="s">
        <v>62</v>
      </c>
      <c r="P530" s="157" t="s">
        <v>62</v>
      </c>
      <c r="Q530" s="157" t="s">
        <v>62</v>
      </c>
      <c r="R530" s="157" t="s">
        <v>62</v>
      </c>
    </row>
    <row r="531" spans="1:18" s="85" customFormat="1" ht="38.65" hidden="1" customHeight="1" x14ac:dyDescent="0.2">
      <c r="A531" s="332"/>
      <c r="B531" s="148" t="s">
        <v>330</v>
      </c>
      <c r="C531" s="149"/>
      <c r="D531" s="149" t="s">
        <v>62</v>
      </c>
      <c r="E531" s="149"/>
      <c r="F531" s="149"/>
      <c r="G531" s="149">
        <f>G527</f>
        <v>0</v>
      </c>
      <c r="H531" s="149">
        <f t="shared" ref="H531:K531" si="262">H527</f>
        <v>0</v>
      </c>
      <c r="I531" s="149">
        <f t="shared" si="262"/>
        <v>0</v>
      </c>
      <c r="J531" s="149">
        <f t="shared" si="262"/>
        <v>0</v>
      </c>
      <c r="K531" s="149">
        <f t="shared" si="262"/>
        <v>0</v>
      </c>
      <c r="L531" s="149" t="s">
        <v>62</v>
      </c>
      <c r="M531" s="150">
        <v>46022</v>
      </c>
      <c r="N531" s="150">
        <v>46022</v>
      </c>
      <c r="O531" s="156"/>
      <c r="P531" s="157" t="s">
        <v>62</v>
      </c>
      <c r="Q531" s="156"/>
      <c r="R531" s="156"/>
    </row>
    <row r="532" spans="1:18" s="85" customFormat="1" ht="21" hidden="1" customHeight="1" x14ac:dyDescent="0.2">
      <c r="A532" s="332"/>
      <c r="B532" s="147" t="s">
        <v>71</v>
      </c>
      <c r="C532" s="149"/>
      <c r="D532" s="149"/>
      <c r="E532" s="149"/>
      <c r="F532" s="149"/>
      <c r="G532" s="149" t="s">
        <v>62</v>
      </c>
      <c r="H532" s="149"/>
      <c r="I532" s="149" t="s">
        <v>62</v>
      </c>
      <c r="J532" s="149"/>
      <c r="K532" s="149"/>
      <c r="L532" s="149" t="s">
        <v>62</v>
      </c>
      <c r="M532" s="149"/>
      <c r="N532" s="149"/>
      <c r="O532" s="157" t="s">
        <v>62</v>
      </c>
      <c r="P532" s="157" t="s">
        <v>62</v>
      </c>
      <c r="Q532" s="157" t="s">
        <v>62</v>
      </c>
      <c r="R532" s="157" t="s">
        <v>62</v>
      </c>
    </row>
    <row r="533" spans="1:18" s="85" customFormat="1" ht="21" hidden="1" customHeight="1" x14ac:dyDescent="0.2">
      <c r="A533" s="333"/>
      <c r="B533" s="148" t="s">
        <v>72</v>
      </c>
      <c r="C533" s="149"/>
      <c r="D533" s="149" t="s">
        <v>62</v>
      </c>
      <c r="E533" s="149"/>
      <c r="F533" s="149"/>
      <c r="G533" s="149">
        <f>G531</f>
        <v>0</v>
      </c>
      <c r="H533" s="149">
        <f t="shared" ref="H533:K533" si="263">H531</f>
        <v>0</v>
      </c>
      <c r="I533" s="149">
        <f t="shared" si="263"/>
        <v>0</v>
      </c>
      <c r="J533" s="149">
        <f t="shared" si="263"/>
        <v>0</v>
      </c>
      <c r="K533" s="149">
        <f t="shared" si="263"/>
        <v>0</v>
      </c>
      <c r="L533" s="149" t="s">
        <v>62</v>
      </c>
      <c r="M533" s="150">
        <v>46022</v>
      </c>
      <c r="N533" s="150">
        <v>46022</v>
      </c>
      <c r="O533" s="156"/>
      <c r="P533" s="157" t="s">
        <v>62</v>
      </c>
      <c r="Q533" s="156"/>
      <c r="R533" s="156"/>
    </row>
    <row r="534" spans="1:18" s="56" customFormat="1" ht="74.45" hidden="1" customHeight="1" x14ac:dyDescent="0.25">
      <c r="A534" s="331" t="s">
        <v>277</v>
      </c>
      <c r="B534" s="137" t="s">
        <v>327</v>
      </c>
      <c r="C534" s="142" t="s">
        <v>191</v>
      </c>
      <c r="D534" s="141" t="s">
        <v>333</v>
      </c>
      <c r="E534" s="143" t="s">
        <v>75</v>
      </c>
      <c r="F534" s="143">
        <v>792</v>
      </c>
      <c r="G534" s="142">
        <v>0</v>
      </c>
      <c r="H534" s="142">
        <f>G534</f>
        <v>0</v>
      </c>
      <c r="I534" s="142">
        <v>0</v>
      </c>
      <c r="J534" s="142">
        <v>0</v>
      </c>
      <c r="K534" s="142">
        <f>G534</f>
        <v>0</v>
      </c>
      <c r="L534" s="142"/>
      <c r="M534" s="149" t="s">
        <v>62</v>
      </c>
      <c r="N534" s="149" t="s">
        <v>62</v>
      </c>
      <c r="O534" s="156">
        <v>0</v>
      </c>
      <c r="P534" s="156"/>
      <c r="Q534" s="156">
        <v>0</v>
      </c>
      <c r="R534" s="156">
        <v>0</v>
      </c>
    </row>
    <row r="535" spans="1:18" s="85" customFormat="1" ht="15.75" hidden="1" x14ac:dyDescent="0.2">
      <c r="A535" s="332"/>
      <c r="B535" s="146" t="s">
        <v>70</v>
      </c>
      <c r="C535" s="149"/>
      <c r="D535" s="149" t="s">
        <v>62</v>
      </c>
      <c r="E535" s="149"/>
      <c r="F535" s="149"/>
      <c r="G535" s="149">
        <f>G534</f>
        <v>0</v>
      </c>
      <c r="H535" s="149">
        <f t="shared" ref="H535:K535" si="264">H534</f>
        <v>0</v>
      </c>
      <c r="I535" s="149">
        <f t="shared" si="264"/>
        <v>0</v>
      </c>
      <c r="J535" s="149">
        <f t="shared" si="264"/>
        <v>0</v>
      </c>
      <c r="K535" s="149">
        <f t="shared" si="264"/>
        <v>0</v>
      </c>
      <c r="L535" s="149" t="s">
        <v>62</v>
      </c>
      <c r="M535" s="150">
        <v>46022</v>
      </c>
      <c r="N535" s="150">
        <v>46022</v>
      </c>
      <c r="O535" s="156"/>
      <c r="P535" s="157" t="s">
        <v>62</v>
      </c>
      <c r="Q535" s="156"/>
      <c r="R535" s="156"/>
    </row>
    <row r="536" spans="1:18" s="85" customFormat="1" ht="14.25" hidden="1" x14ac:dyDescent="0.2">
      <c r="A536" s="332"/>
      <c r="B536" s="147" t="s">
        <v>76</v>
      </c>
      <c r="C536" s="149"/>
      <c r="D536" s="149"/>
      <c r="E536" s="149"/>
      <c r="F536" s="149"/>
      <c r="G536" s="149" t="s">
        <v>62</v>
      </c>
      <c r="H536" s="149"/>
      <c r="I536" s="149" t="s">
        <v>62</v>
      </c>
      <c r="J536" s="149"/>
      <c r="K536" s="149"/>
      <c r="L536" s="149" t="s">
        <v>62</v>
      </c>
      <c r="M536" s="149"/>
      <c r="N536" s="149"/>
      <c r="O536" s="157" t="s">
        <v>62</v>
      </c>
      <c r="P536" s="157" t="s">
        <v>62</v>
      </c>
      <c r="Q536" s="157" t="s">
        <v>62</v>
      </c>
      <c r="R536" s="157" t="s">
        <v>62</v>
      </c>
    </row>
    <row r="537" spans="1:18" s="85" customFormat="1" ht="65.45" hidden="1" customHeight="1" x14ac:dyDescent="0.2">
      <c r="A537" s="332"/>
      <c r="B537" s="148" t="s">
        <v>192</v>
      </c>
      <c r="C537" s="149"/>
      <c r="D537" s="149" t="s">
        <v>62</v>
      </c>
      <c r="E537" s="149"/>
      <c r="F537" s="149"/>
      <c r="G537" s="149">
        <f>G534</f>
        <v>0</v>
      </c>
      <c r="H537" s="149">
        <f t="shared" ref="H537:J537" si="265">H534</f>
        <v>0</v>
      </c>
      <c r="I537" s="149">
        <f t="shared" si="265"/>
        <v>0</v>
      </c>
      <c r="J537" s="149">
        <f t="shared" si="265"/>
        <v>0</v>
      </c>
      <c r="K537" s="149">
        <f>K534</f>
        <v>0</v>
      </c>
      <c r="L537" s="149" t="s">
        <v>62</v>
      </c>
      <c r="M537" s="150">
        <v>46022</v>
      </c>
      <c r="N537" s="150">
        <v>46022</v>
      </c>
      <c r="O537" s="156"/>
      <c r="P537" s="157" t="s">
        <v>62</v>
      </c>
      <c r="Q537" s="156"/>
      <c r="R537" s="156"/>
    </row>
    <row r="538" spans="1:18" s="85" customFormat="1" ht="15" hidden="1" customHeight="1" x14ac:dyDescent="0.2">
      <c r="A538" s="332"/>
      <c r="B538" s="147" t="s">
        <v>193</v>
      </c>
      <c r="C538" s="149"/>
      <c r="D538" s="149"/>
      <c r="E538" s="149"/>
      <c r="F538" s="149"/>
      <c r="G538" s="149" t="s">
        <v>62</v>
      </c>
      <c r="H538" s="149"/>
      <c r="I538" s="149" t="s">
        <v>62</v>
      </c>
      <c r="J538" s="149"/>
      <c r="K538" s="149"/>
      <c r="L538" s="149" t="s">
        <v>62</v>
      </c>
      <c r="M538" s="149"/>
      <c r="N538" s="149"/>
      <c r="O538" s="157" t="s">
        <v>62</v>
      </c>
      <c r="P538" s="157" t="s">
        <v>62</v>
      </c>
      <c r="Q538" s="157" t="s">
        <v>62</v>
      </c>
      <c r="R538" s="157" t="s">
        <v>62</v>
      </c>
    </row>
    <row r="539" spans="1:18" s="85" customFormat="1" ht="38.65" hidden="1" customHeight="1" x14ac:dyDescent="0.2">
      <c r="A539" s="332"/>
      <c r="B539" s="148" t="s">
        <v>330</v>
      </c>
      <c r="C539" s="149"/>
      <c r="D539" s="149" t="s">
        <v>62</v>
      </c>
      <c r="E539" s="149"/>
      <c r="F539" s="149"/>
      <c r="G539" s="149">
        <f>G535</f>
        <v>0</v>
      </c>
      <c r="H539" s="149">
        <f t="shared" ref="H539:K539" si="266">H535</f>
        <v>0</v>
      </c>
      <c r="I539" s="149">
        <f t="shared" si="266"/>
        <v>0</v>
      </c>
      <c r="J539" s="149">
        <f t="shared" si="266"/>
        <v>0</v>
      </c>
      <c r="K539" s="149">
        <f t="shared" si="266"/>
        <v>0</v>
      </c>
      <c r="L539" s="149" t="s">
        <v>62</v>
      </c>
      <c r="M539" s="150">
        <v>46022</v>
      </c>
      <c r="N539" s="150">
        <v>46022</v>
      </c>
      <c r="O539" s="156"/>
      <c r="P539" s="157" t="s">
        <v>62</v>
      </c>
      <c r="Q539" s="156"/>
      <c r="R539" s="156"/>
    </row>
    <row r="540" spans="1:18" s="85" customFormat="1" ht="21" hidden="1" customHeight="1" x14ac:dyDescent="0.2">
      <c r="A540" s="332"/>
      <c r="B540" s="147" t="s">
        <v>71</v>
      </c>
      <c r="C540" s="149"/>
      <c r="D540" s="149"/>
      <c r="E540" s="149"/>
      <c r="F540" s="149"/>
      <c r="G540" s="149" t="s">
        <v>62</v>
      </c>
      <c r="H540" s="149"/>
      <c r="I540" s="149" t="s">
        <v>62</v>
      </c>
      <c r="J540" s="149"/>
      <c r="K540" s="149"/>
      <c r="L540" s="149" t="s">
        <v>62</v>
      </c>
      <c r="M540" s="149"/>
      <c r="N540" s="149"/>
      <c r="O540" s="157" t="s">
        <v>62</v>
      </c>
      <c r="P540" s="157" t="s">
        <v>62</v>
      </c>
      <c r="Q540" s="157" t="s">
        <v>62</v>
      </c>
      <c r="R540" s="157" t="s">
        <v>62</v>
      </c>
    </row>
    <row r="541" spans="1:18" s="85" customFormat="1" ht="21" hidden="1" customHeight="1" x14ac:dyDescent="0.2">
      <c r="A541" s="333"/>
      <c r="B541" s="148" t="s">
        <v>72</v>
      </c>
      <c r="C541" s="149"/>
      <c r="D541" s="149" t="s">
        <v>62</v>
      </c>
      <c r="E541" s="149"/>
      <c r="F541" s="149"/>
      <c r="G541" s="149">
        <f>G539</f>
        <v>0</v>
      </c>
      <c r="H541" s="149">
        <f t="shared" ref="H541:K541" si="267">H539</f>
        <v>0</v>
      </c>
      <c r="I541" s="149">
        <f t="shared" si="267"/>
        <v>0</v>
      </c>
      <c r="J541" s="149">
        <f t="shared" si="267"/>
        <v>0</v>
      </c>
      <c r="K541" s="149">
        <f t="shared" si="267"/>
        <v>0</v>
      </c>
      <c r="L541" s="149" t="s">
        <v>62</v>
      </c>
      <c r="M541" s="150">
        <v>46022</v>
      </c>
      <c r="N541" s="150">
        <v>46022</v>
      </c>
      <c r="O541" s="156"/>
      <c r="P541" s="157" t="s">
        <v>62</v>
      </c>
      <c r="Q541" s="156"/>
      <c r="R541" s="156"/>
    </row>
    <row r="542" spans="1:18" s="56" customFormat="1" ht="74.45" hidden="1" customHeight="1" x14ac:dyDescent="0.25">
      <c r="A542" s="331" t="s">
        <v>278</v>
      </c>
      <c r="B542" s="137" t="s">
        <v>327</v>
      </c>
      <c r="C542" s="142" t="s">
        <v>191</v>
      </c>
      <c r="D542" s="141" t="s">
        <v>333</v>
      </c>
      <c r="E542" s="143" t="s">
        <v>75</v>
      </c>
      <c r="F542" s="143">
        <v>792</v>
      </c>
      <c r="G542" s="142">
        <v>0</v>
      </c>
      <c r="H542" s="142">
        <f>G542</f>
        <v>0</v>
      </c>
      <c r="I542" s="142">
        <v>0</v>
      </c>
      <c r="J542" s="142">
        <v>0</v>
      </c>
      <c r="K542" s="142">
        <f>G542</f>
        <v>0</v>
      </c>
      <c r="L542" s="142"/>
      <c r="M542" s="149" t="s">
        <v>62</v>
      </c>
      <c r="N542" s="149" t="s">
        <v>62</v>
      </c>
      <c r="O542" s="156">
        <v>0</v>
      </c>
      <c r="P542" s="156"/>
      <c r="Q542" s="156">
        <v>0</v>
      </c>
      <c r="R542" s="156">
        <v>0</v>
      </c>
    </row>
    <row r="543" spans="1:18" s="85" customFormat="1" ht="15.75" hidden="1" x14ac:dyDescent="0.2">
      <c r="A543" s="332"/>
      <c r="B543" s="146" t="s">
        <v>70</v>
      </c>
      <c r="C543" s="149"/>
      <c r="D543" s="149" t="s">
        <v>62</v>
      </c>
      <c r="E543" s="149"/>
      <c r="F543" s="149"/>
      <c r="G543" s="149">
        <f>G542</f>
        <v>0</v>
      </c>
      <c r="H543" s="149">
        <f t="shared" ref="H543:K543" si="268">H542</f>
        <v>0</v>
      </c>
      <c r="I543" s="149">
        <f t="shared" si="268"/>
        <v>0</v>
      </c>
      <c r="J543" s="149">
        <f t="shared" si="268"/>
        <v>0</v>
      </c>
      <c r="K543" s="149">
        <f t="shared" si="268"/>
        <v>0</v>
      </c>
      <c r="L543" s="149" t="s">
        <v>62</v>
      </c>
      <c r="M543" s="150">
        <v>46022</v>
      </c>
      <c r="N543" s="150">
        <v>46022</v>
      </c>
      <c r="O543" s="156"/>
      <c r="P543" s="157" t="s">
        <v>62</v>
      </c>
      <c r="Q543" s="156"/>
      <c r="R543" s="156"/>
    </row>
    <row r="544" spans="1:18" s="85" customFormat="1" ht="14.25" hidden="1" x14ac:dyDescent="0.2">
      <c r="A544" s="332"/>
      <c r="B544" s="147" t="s">
        <v>76</v>
      </c>
      <c r="C544" s="149"/>
      <c r="D544" s="149"/>
      <c r="E544" s="149"/>
      <c r="F544" s="149"/>
      <c r="G544" s="149" t="s">
        <v>62</v>
      </c>
      <c r="H544" s="149"/>
      <c r="I544" s="149" t="s">
        <v>62</v>
      </c>
      <c r="J544" s="149"/>
      <c r="K544" s="149"/>
      <c r="L544" s="149" t="s">
        <v>62</v>
      </c>
      <c r="M544" s="149"/>
      <c r="N544" s="149"/>
      <c r="O544" s="157" t="s">
        <v>62</v>
      </c>
      <c r="P544" s="157" t="s">
        <v>62</v>
      </c>
      <c r="Q544" s="157" t="s">
        <v>62</v>
      </c>
      <c r="R544" s="157" t="s">
        <v>62</v>
      </c>
    </row>
    <row r="545" spans="1:18" s="85" customFormat="1" ht="65.45" hidden="1" customHeight="1" x14ac:dyDescent="0.2">
      <c r="A545" s="332"/>
      <c r="B545" s="148" t="s">
        <v>192</v>
      </c>
      <c r="C545" s="149"/>
      <c r="D545" s="149" t="s">
        <v>62</v>
      </c>
      <c r="E545" s="149"/>
      <c r="F545" s="149"/>
      <c r="G545" s="149">
        <f>G542</f>
        <v>0</v>
      </c>
      <c r="H545" s="149">
        <f t="shared" ref="H545:J545" si="269">H542</f>
        <v>0</v>
      </c>
      <c r="I545" s="149">
        <f t="shared" si="269"/>
        <v>0</v>
      </c>
      <c r="J545" s="149">
        <f t="shared" si="269"/>
        <v>0</v>
      </c>
      <c r="K545" s="149">
        <f>K542</f>
        <v>0</v>
      </c>
      <c r="L545" s="149" t="s">
        <v>62</v>
      </c>
      <c r="M545" s="150">
        <v>46022</v>
      </c>
      <c r="N545" s="150">
        <v>46022</v>
      </c>
      <c r="O545" s="156"/>
      <c r="P545" s="157" t="s">
        <v>62</v>
      </c>
      <c r="Q545" s="156"/>
      <c r="R545" s="156"/>
    </row>
    <row r="546" spans="1:18" s="85" customFormat="1" ht="15" hidden="1" customHeight="1" x14ac:dyDescent="0.2">
      <c r="A546" s="332"/>
      <c r="B546" s="147" t="s">
        <v>193</v>
      </c>
      <c r="C546" s="149"/>
      <c r="D546" s="149"/>
      <c r="E546" s="149"/>
      <c r="F546" s="149"/>
      <c r="G546" s="149" t="s">
        <v>62</v>
      </c>
      <c r="H546" s="149"/>
      <c r="I546" s="149" t="s">
        <v>62</v>
      </c>
      <c r="J546" s="149"/>
      <c r="K546" s="149"/>
      <c r="L546" s="149" t="s">
        <v>62</v>
      </c>
      <c r="M546" s="149"/>
      <c r="N546" s="149"/>
      <c r="O546" s="157" t="s">
        <v>62</v>
      </c>
      <c r="P546" s="157" t="s">
        <v>62</v>
      </c>
      <c r="Q546" s="157" t="s">
        <v>62</v>
      </c>
      <c r="R546" s="157" t="s">
        <v>62</v>
      </c>
    </row>
    <row r="547" spans="1:18" s="85" customFormat="1" ht="38.65" hidden="1" customHeight="1" x14ac:dyDescent="0.2">
      <c r="A547" s="332"/>
      <c r="B547" s="148" t="s">
        <v>330</v>
      </c>
      <c r="C547" s="149"/>
      <c r="D547" s="149" t="s">
        <v>62</v>
      </c>
      <c r="E547" s="149"/>
      <c r="F547" s="149"/>
      <c r="G547" s="149">
        <f>G543</f>
        <v>0</v>
      </c>
      <c r="H547" s="149">
        <f t="shared" ref="H547:K547" si="270">H543</f>
        <v>0</v>
      </c>
      <c r="I547" s="149">
        <f t="shared" si="270"/>
        <v>0</v>
      </c>
      <c r="J547" s="149">
        <f t="shared" si="270"/>
        <v>0</v>
      </c>
      <c r="K547" s="149">
        <f t="shared" si="270"/>
        <v>0</v>
      </c>
      <c r="L547" s="149" t="s">
        <v>62</v>
      </c>
      <c r="M547" s="150">
        <v>46022</v>
      </c>
      <c r="N547" s="150">
        <v>46022</v>
      </c>
      <c r="O547" s="156"/>
      <c r="P547" s="157" t="s">
        <v>62</v>
      </c>
      <c r="Q547" s="156"/>
      <c r="R547" s="156"/>
    </row>
    <row r="548" spans="1:18" s="85" customFormat="1" ht="21" hidden="1" customHeight="1" x14ac:dyDescent="0.2">
      <c r="A548" s="332"/>
      <c r="B548" s="147" t="s">
        <v>71</v>
      </c>
      <c r="C548" s="149"/>
      <c r="D548" s="149"/>
      <c r="E548" s="149"/>
      <c r="F548" s="149"/>
      <c r="G548" s="149" t="s">
        <v>62</v>
      </c>
      <c r="H548" s="149"/>
      <c r="I548" s="149" t="s">
        <v>62</v>
      </c>
      <c r="J548" s="149"/>
      <c r="K548" s="149"/>
      <c r="L548" s="149" t="s">
        <v>62</v>
      </c>
      <c r="M548" s="149"/>
      <c r="N548" s="149"/>
      <c r="O548" s="157" t="s">
        <v>62</v>
      </c>
      <c r="P548" s="157" t="s">
        <v>62</v>
      </c>
      <c r="Q548" s="157" t="s">
        <v>62</v>
      </c>
      <c r="R548" s="157" t="s">
        <v>62</v>
      </c>
    </row>
    <row r="549" spans="1:18" s="85" customFormat="1" ht="21" hidden="1" customHeight="1" x14ac:dyDescent="0.2">
      <c r="A549" s="333"/>
      <c r="B549" s="148" t="s">
        <v>72</v>
      </c>
      <c r="C549" s="149"/>
      <c r="D549" s="149" t="s">
        <v>62</v>
      </c>
      <c r="E549" s="149"/>
      <c r="F549" s="149"/>
      <c r="G549" s="149">
        <f>G547</f>
        <v>0</v>
      </c>
      <c r="H549" s="149">
        <f t="shared" ref="H549:K549" si="271">H547</f>
        <v>0</v>
      </c>
      <c r="I549" s="149">
        <f t="shared" si="271"/>
        <v>0</v>
      </c>
      <c r="J549" s="149">
        <f t="shared" si="271"/>
        <v>0</v>
      </c>
      <c r="K549" s="149">
        <f t="shared" si="271"/>
        <v>0</v>
      </c>
      <c r="L549" s="149" t="s">
        <v>62</v>
      </c>
      <c r="M549" s="150">
        <v>46022</v>
      </c>
      <c r="N549" s="150">
        <v>46022</v>
      </c>
      <c r="O549" s="156"/>
      <c r="P549" s="157" t="s">
        <v>62</v>
      </c>
      <c r="Q549" s="156"/>
      <c r="R549" s="156"/>
    </row>
    <row r="550" spans="1:18" s="56" customFormat="1" ht="74.45" hidden="1" customHeight="1" x14ac:dyDescent="0.25">
      <c r="A550" s="331" t="s">
        <v>279</v>
      </c>
      <c r="B550" s="137" t="s">
        <v>327</v>
      </c>
      <c r="C550" s="142" t="s">
        <v>191</v>
      </c>
      <c r="D550" s="141" t="s">
        <v>333</v>
      </c>
      <c r="E550" s="143" t="s">
        <v>75</v>
      </c>
      <c r="F550" s="143">
        <v>792</v>
      </c>
      <c r="G550" s="142">
        <v>0</v>
      </c>
      <c r="H550" s="142">
        <f>G550</f>
        <v>0</v>
      </c>
      <c r="I550" s="142">
        <v>0</v>
      </c>
      <c r="J550" s="142">
        <v>0</v>
      </c>
      <c r="K550" s="142">
        <f>G550</f>
        <v>0</v>
      </c>
      <c r="L550" s="142"/>
      <c r="M550" s="149" t="s">
        <v>62</v>
      </c>
      <c r="N550" s="149" t="s">
        <v>62</v>
      </c>
      <c r="O550" s="156">
        <v>0</v>
      </c>
      <c r="P550" s="156"/>
      <c r="Q550" s="156">
        <v>0</v>
      </c>
      <c r="R550" s="156">
        <v>0</v>
      </c>
    </row>
    <row r="551" spans="1:18" s="85" customFormat="1" ht="15.75" hidden="1" x14ac:dyDescent="0.2">
      <c r="A551" s="332"/>
      <c r="B551" s="146" t="s">
        <v>70</v>
      </c>
      <c r="C551" s="149"/>
      <c r="D551" s="149" t="s">
        <v>62</v>
      </c>
      <c r="E551" s="149"/>
      <c r="F551" s="149"/>
      <c r="G551" s="149">
        <f>G550</f>
        <v>0</v>
      </c>
      <c r="H551" s="149">
        <f t="shared" ref="H551:K551" si="272">H550</f>
        <v>0</v>
      </c>
      <c r="I551" s="149">
        <f t="shared" si="272"/>
        <v>0</v>
      </c>
      <c r="J551" s="149">
        <f t="shared" si="272"/>
        <v>0</v>
      </c>
      <c r="K551" s="149">
        <f t="shared" si="272"/>
        <v>0</v>
      </c>
      <c r="L551" s="149" t="s">
        <v>62</v>
      </c>
      <c r="M551" s="150">
        <v>46022</v>
      </c>
      <c r="N551" s="150">
        <v>46022</v>
      </c>
      <c r="O551" s="156"/>
      <c r="P551" s="157" t="s">
        <v>62</v>
      </c>
      <c r="Q551" s="156"/>
      <c r="R551" s="156"/>
    </row>
    <row r="552" spans="1:18" s="85" customFormat="1" ht="14.25" hidden="1" x14ac:dyDescent="0.2">
      <c r="A552" s="332"/>
      <c r="B552" s="147" t="s">
        <v>76</v>
      </c>
      <c r="C552" s="149"/>
      <c r="D552" s="149"/>
      <c r="E552" s="149"/>
      <c r="F552" s="149"/>
      <c r="G552" s="149" t="s">
        <v>62</v>
      </c>
      <c r="H552" s="149"/>
      <c r="I552" s="149" t="s">
        <v>62</v>
      </c>
      <c r="J552" s="149"/>
      <c r="K552" s="149"/>
      <c r="L552" s="149" t="s">
        <v>62</v>
      </c>
      <c r="M552" s="149"/>
      <c r="N552" s="149"/>
      <c r="O552" s="157" t="s">
        <v>62</v>
      </c>
      <c r="P552" s="157" t="s">
        <v>62</v>
      </c>
      <c r="Q552" s="157" t="s">
        <v>62</v>
      </c>
      <c r="R552" s="157" t="s">
        <v>62</v>
      </c>
    </row>
    <row r="553" spans="1:18" s="85" customFormat="1" ht="65.45" hidden="1" customHeight="1" x14ac:dyDescent="0.2">
      <c r="A553" s="332"/>
      <c r="B553" s="148" t="s">
        <v>192</v>
      </c>
      <c r="C553" s="149"/>
      <c r="D553" s="149" t="s">
        <v>62</v>
      </c>
      <c r="E553" s="149"/>
      <c r="F553" s="149"/>
      <c r="G553" s="149">
        <f>G550</f>
        <v>0</v>
      </c>
      <c r="H553" s="149">
        <f t="shared" ref="H553:J553" si="273">H550</f>
        <v>0</v>
      </c>
      <c r="I553" s="149">
        <f t="shared" si="273"/>
        <v>0</v>
      </c>
      <c r="J553" s="149">
        <f t="shared" si="273"/>
        <v>0</v>
      </c>
      <c r="K553" s="149">
        <f>K550</f>
        <v>0</v>
      </c>
      <c r="L553" s="149" t="s">
        <v>62</v>
      </c>
      <c r="M553" s="150">
        <v>46022</v>
      </c>
      <c r="N553" s="150">
        <v>46022</v>
      </c>
      <c r="O553" s="156"/>
      <c r="P553" s="157" t="s">
        <v>62</v>
      </c>
      <c r="Q553" s="156"/>
      <c r="R553" s="156"/>
    </row>
    <row r="554" spans="1:18" s="85" customFormat="1" ht="15" hidden="1" customHeight="1" x14ac:dyDescent="0.2">
      <c r="A554" s="332"/>
      <c r="B554" s="147" t="s">
        <v>193</v>
      </c>
      <c r="C554" s="149"/>
      <c r="D554" s="149"/>
      <c r="E554" s="149"/>
      <c r="F554" s="149"/>
      <c r="G554" s="149" t="s">
        <v>62</v>
      </c>
      <c r="H554" s="149"/>
      <c r="I554" s="149" t="s">
        <v>62</v>
      </c>
      <c r="J554" s="149"/>
      <c r="K554" s="149"/>
      <c r="L554" s="149" t="s">
        <v>62</v>
      </c>
      <c r="M554" s="149"/>
      <c r="N554" s="149"/>
      <c r="O554" s="157" t="s">
        <v>62</v>
      </c>
      <c r="P554" s="157" t="s">
        <v>62</v>
      </c>
      <c r="Q554" s="157" t="s">
        <v>62</v>
      </c>
      <c r="R554" s="157" t="s">
        <v>62</v>
      </c>
    </row>
    <row r="555" spans="1:18" s="85" customFormat="1" ht="38.65" hidden="1" customHeight="1" x14ac:dyDescent="0.2">
      <c r="A555" s="332"/>
      <c r="B555" s="148" t="s">
        <v>330</v>
      </c>
      <c r="C555" s="149"/>
      <c r="D555" s="149" t="s">
        <v>62</v>
      </c>
      <c r="E555" s="149"/>
      <c r="F555" s="149"/>
      <c r="G555" s="149">
        <f>G551</f>
        <v>0</v>
      </c>
      <c r="H555" s="149">
        <f t="shared" ref="H555:K555" si="274">H551</f>
        <v>0</v>
      </c>
      <c r="I555" s="149">
        <f t="shared" si="274"/>
        <v>0</v>
      </c>
      <c r="J555" s="149">
        <f t="shared" si="274"/>
        <v>0</v>
      </c>
      <c r="K555" s="149">
        <f t="shared" si="274"/>
        <v>0</v>
      </c>
      <c r="L555" s="149" t="s">
        <v>62</v>
      </c>
      <c r="M555" s="150">
        <v>46022</v>
      </c>
      <c r="N555" s="150">
        <v>46022</v>
      </c>
      <c r="O555" s="156"/>
      <c r="P555" s="157" t="s">
        <v>62</v>
      </c>
      <c r="Q555" s="156"/>
      <c r="R555" s="156"/>
    </row>
    <row r="556" spans="1:18" s="85" customFormat="1" ht="21" hidden="1" customHeight="1" x14ac:dyDescent="0.2">
      <c r="A556" s="332"/>
      <c r="B556" s="147" t="s">
        <v>71</v>
      </c>
      <c r="C556" s="149"/>
      <c r="D556" s="149"/>
      <c r="E556" s="149"/>
      <c r="F556" s="149"/>
      <c r="G556" s="149" t="s">
        <v>62</v>
      </c>
      <c r="H556" s="149"/>
      <c r="I556" s="149" t="s">
        <v>62</v>
      </c>
      <c r="J556" s="149"/>
      <c r="K556" s="149"/>
      <c r="L556" s="149" t="s">
        <v>62</v>
      </c>
      <c r="M556" s="149"/>
      <c r="N556" s="149"/>
      <c r="O556" s="157" t="s">
        <v>62</v>
      </c>
      <c r="P556" s="157" t="s">
        <v>62</v>
      </c>
      <c r="Q556" s="157" t="s">
        <v>62</v>
      </c>
      <c r="R556" s="157" t="s">
        <v>62</v>
      </c>
    </row>
    <row r="557" spans="1:18" s="85" customFormat="1" ht="21" hidden="1" customHeight="1" x14ac:dyDescent="0.2">
      <c r="A557" s="333"/>
      <c r="B557" s="148" t="s">
        <v>72</v>
      </c>
      <c r="C557" s="149"/>
      <c r="D557" s="149" t="s">
        <v>62</v>
      </c>
      <c r="E557" s="149"/>
      <c r="F557" s="149"/>
      <c r="G557" s="149">
        <f>G555</f>
        <v>0</v>
      </c>
      <c r="H557" s="149">
        <f t="shared" ref="H557:K557" si="275">H555</f>
        <v>0</v>
      </c>
      <c r="I557" s="149">
        <f t="shared" si="275"/>
        <v>0</v>
      </c>
      <c r="J557" s="149">
        <f t="shared" si="275"/>
        <v>0</v>
      </c>
      <c r="K557" s="149">
        <f t="shared" si="275"/>
        <v>0</v>
      </c>
      <c r="L557" s="149" t="s">
        <v>62</v>
      </c>
      <c r="M557" s="150">
        <v>46022</v>
      </c>
      <c r="N557" s="150">
        <v>46022</v>
      </c>
      <c r="O557" s="156"/>
      <c r="P557" s="157" t="s">
        <v>62</v>
      </c>
      <c r="Q557" s="156"/>
      <c r="R557" s="156"/>
    </row>
    <row r="558" spans="1:18" s="56" customFormat="1" ht="74.45" hidden="1" customHeight="1" x14ac:dyDescent="0.25">
      <c r="A558" s="331" t="s">
        <v>280</v>
      </c>
      <c r="B558" s="137" t="s">
        <v>327</v>
      </c>
      <c r="C558" s="142" t="s">
        <v>191</v>
      </c>
      <c r="D558" s="141" t="s">
        <v>333</v>
      </c>
      <c r="E558" s="143" t="s">
        <v>75</v>
      </c>
      <c r="F558" s="143">
        <v>792</v>
      </c>
      <c r="G558" s="142">
        <v>0</v>
      </c>
      <c r="H558" s="142">
        <f>G558</f>
        <v>0</v>
      </c>
      <c r="I558" s="142">
        <v>0</v>
      </c>
      <c r="J558" s="142">
        <v>0</v>
      </c>
      <c r="K558" s="142">
        <f>G558</f>
        <v>0</v>
      </c>
      <c r="L558" s="142"/>
      <c r="M558" s="149" t="s">
        <v>62</v>
      </c>
      <c r="N558" s="149" t="s">
        <v>62</v>
      </c>
      <c r="O558" s="156">
        <v>0</v>
      </c>
      <c r="P558" s="156"/>
      <c r="Q558" s="156">
        <v>0</v>
      </c>
      <c r="R558" s="156">
        <v>0</v>
      </c>
    </row>
    <row r="559" spans="1:18" s="85" customFormat="1" ht="15.75" hidden="1" x14ac:dyDescent="0.2">
      <c r="A559" s="332"/>
      <c r="B559" s="146" t="s">
        <v>70</v>
      </c>
      <c r="C559" s="149"/>
      <c r="D559" s="149" t="s">
        <v>62</v>
      </c>
      <c r="E559" s="149"/>
      <c r="F559" s="149"/>
      <c r="G559" s="149">
        <f>G558</f>
        <v>0</v>
      </c>
      <c r="H559" s="149">
        <f t="shared" ref="H559:K559" si="276">H558</f>
        <v>0</v>
      </c>
      <c r="I559" s="149">
        <f t="shared" si="276"/>
        <v>0</v>
      </c>
      <c r="J559" s="149">
        <f t="shared" si="276"/>
        <v>0</v>
      </c>
      <c r="K559" s="149">
        <f t="shared" si="276"/>
        <v>0</v>
      </c>
      <c r="L559" s="149" t="s">
        <v>62</v>
      </c>
      <c r="M559" s="150">
        <v>46022</v>
      </c>
      <c r="N559" s="150">
        <v>46022</v>
      </c>
      <c r="O559" s="156"/>
      <c r="P559" s="157" t="s">
        <v>62</v>
      </c>
      <c r="Q559" s="156"/>
      <c r="R559" s="156"/>
    </row>
    <row r="560" spans="1:18" s="85" customFormat="1" ht="14.25" hidden="1" x14ac:dyDescent="0.2">
      <c r="A560" s="332"/>
      <c r="B560" s="147" t="s">
        <v>76</v>
      </c>
      <c r="C560" s="149"/>
      <c r="D560" s="149"/>
      <c r="E560" s="149"/>
      <c r="F560" s="149"/>
      <c r="G560" s="149" t="s">
        <v>62</v>
      </c>
      <c r="H560" s="149"/>
      <c r="I560" s="149" t="s">
        <v>62</v>
      </c>
      <c r="J560" s="149"/>
      <c r="K560" s="149"/>
      <c r="L560" s="149" t="s">
        <v>62</v>
      </c>
      <c r="M560" s="149"/>
      <c r="N560" s="149"/>
      <c r="O560" s="157" t="s">
        <v>62</v>
      </c>
      <c r="P560" s="157" t="s">
        <v>62</v>
      </c>
      <c r="Q560" s="157" t="s">
        <v>62</v>
      </c>
      <c r="R560" s="157" t="s">
        <v>62</v>
      </c>
    </row>
    <row r="561" spans="1:18" s="85" customFormat="1" ht="65.45" hidden="1" customHeight="1" x14ac:dyDescent="0.2">
      <c r="A561" s="332"/>
      <c r="B561" s="148" t="s">
        <v>192</v>
      </c>
      <c r="C561" s="149"/>
      <c r="D561" s="149" t="s">
        <v>62</v>
      </c>
      <c r="E561" s="149"/>
      <c r="F561" s="149"/>
      <c r="G561" s="149">
        <f>G558</f>
        <v>0</v>
      </c>
      <c r="H561" s="149">
        <f t="shared" ref="H561:J561" si="277">H558</f>
        <v>0</v>
      </c>
      <c r="I561" s="149">
        <f t="shared" si="277"/>
        <v>0</v>
      </c>
      <c r="J561" s="149">
        <f t="shared" si="277"/>
        <v>0</v>
      </c>
      <c r="K561" s="149">
        <f>K558</f>
        <v>0</v>
      </c>
      <c r="L561" s="149" t="s">
        <v>62</v>
      </c>
      <c r="M561" s="150">
        <v>46022</v>
      </c>
      <c r="N561" s="150">
        <v>46022</v>
      </c>
      <c r="O561" s="156"/>
      <c r="P561" s="157" t="s">
        <v>62</v>
      </c>
      <c r="Q561" s="156"/>
      <c r="R561" s="156"/>
    </row>
    <row r="562" spans="1:18" s="85" customFormat="1" ht="15" hidden="1" customHeight="1" x14ac:dyDescent="0.2">
      <c r="A562" s="332"/>
      <c r="B562" s="147" t="s">
        <v>193</v>
      </c>
      <c r="C562" s="149"/>
      <c r="D562" s="149"/>
      <c r="E562" s="149"/>
      <c r="F562" s="149"/>
      <c r="G562" s="149" t="s">
        <v>62</v>
      </c>
      <c r="H562" s="149"/>
      <c r="I562" s="149" t="s">
        <v>62</v>
      </c>
      <c r="J562" s="149"/>
      <c r="K562" s="149"/>
      <c r="L562" s="149" t="s">
        <v>62</v>
      </c>
      <c r="M562" s="149"/>
      <c r="N562" s="149"/>
      <c r="O562" s="157" t="s">
        <v>62</v>
      </c>
      <c r="P562" s="157" t="s">
        <v>62</v>
      </c>
      <c r="Q562" s="157" t="s">
        <v>62</v>
      </c>
      <c r="R562" s="157" t="s">
        <v>62</v>
      </c>
    </row>
    <row r="563" spans="1:18" s="85" customFormat="1" ht="38.65" hidden="1" customHeight="1" x14ac:dyDescent="0.2">
      <c r="A563" s="332"/>
      <c r="B563" s="148" t="s">
        <v>330</v>
      </c>
      <c r="C563" s="149"/>
      <c r="D563" s="149" t="s">
        <v>62</v>
      </c>
      <c r="E563" s="149"/>
      <c r="F563" s="149"/>
      <c r="G563" s="149">
        <f>G559</f>
        <v>0</v>
      </c>
      <c r="H563" s="149">
        <f t="shared" ref="H563:K563" si="278">H559</f>
        <v>0</v>
      </c>
      <c r="I563" s="149">
        <f t="shared" si="278"/>
        <v>0</v>
      </c>
      <c r="J563" s="149">
        <f t="shared" si="278"/>
        <v>0</v>
      </c>
      <c r="K563" s="149">
        <f t="shared" si="278"/>
        <v>0</v>
      </c>
      <c r="L563" s="149" t="s">
        <v>62</v>
      </c>
      <c r="M563" s="150">
        <v>46022</v>
      </c>
      <c r="N563" s="150">
        <v>46022</v>
      </c>
      <c r="O563" s="156"/>
      <c r="P563" s="157" t="s">
        <v>62</v>
      </c>
      <c r="Q563" s="156"/>
      <c r="R563" s="156"/>
    </row>
    <row r="564" spans="1:18" s="85" customFormat="1" ht="21" hidden="1" customHeight="1" x14ac:dyDescent="0.2">
      <c r="A564" s="332"/>
      <c r="B564" s="147" t="s">
        <v>71</v>
      </c>
      <c r="C564" s="149"/>
      <c r="D564" s="149"/>
      <c r="E564" s="149"/>
      <c r="F564" s="149"/>
      <c r="G564" s="149" t="s">
        <v>62</v>
      </c>
      <c r="H564" s="149"/>
      <c r="I564" s="149" t="s">
        <v>62</v>
      </c>
      <c r="J564" s="149"/>
      <c r="K564" s="149"/>
      <c r="L564" s="149" t="s">
        <v>62</v>
      </c>
      <c r="M564" s="149"/>
      <c r="N564" s="149"/>
      <c r="O564" s="157" t="s">
        <v>62</v>
      </c>
      <c r="P564" s="157" t="s">
        <v>62</v>
      </c>
      <c r="Q564" s="157" t="s">
        <v>62</v>
      </c>
      <c r="R564" s="157" t="s">
        <v>62</v>
      </c>
    </row>
    <row r="565" spans="1:18" s="85" customFormat="1" ht="21" hidden="1" customHeight="1" x14ac:dyDescent="0.2">
      <c r="A565" s="333"/>
      <c r="B565" s="148" t="s">
        <v>72</v>
      </c>
      <c r="C565" s="149"/>
      <c r="D565" s="149" t="s">
        <v>62</v>
      </c>
      <c r="E565" s="149"/>
      <c r="F565" s="149"/>
      <c r="G565" s="149">
        <f>G563</f>
        <v>0</v>
      </c>
      <c r="H565" s="149">
        <f t="shared" ref="H565:K565" si="279">H563</f>
        <v>0</v>
      </c>
      <c r="I565" s="149">
        <f t="shared" si="279"/>
        <v>0</v>
      </c>
      <c r="J565" s="149">
        <f t="shared" si="279"/>
        <v>0</v>
      </c>
      <c r="K565" s="149">
        <f t="shared" si="279"/>
        <v>0</v>
      </c>
      <c r="L565" s="149" t="s">
        <v>62</v>
      </c>
      <c r="M565" s="150">
        <v>46022</v>
      </c>
      <c r="N565" s="150">
        <v>46022</v>
      </c>
      <c r="O565" s="156"/>
      <c r="P565" s="157" t="s">
        <v>62</v>
      </c>
      <c r="Q565" s="156"/>
      <c r="R565" s="156"/>
    </row>
    <row r="566" spans="1:18" s="56" customFormat="1" ht="74.45" hidden="1" customHeight="1" x14ac:dyDescent="0.25">
      <c r="A566" s="331" t="s">
        <v>281</v>
      </c>
      <c r="B566" s="137" t="s">
        <v>327</v>
      </c>
      <c r="C566" s="142" t="s">
        <v>191</v>
      </c>
      <c r="D566" s="141" t="s">
        <v>333</v>
      </c>
      <c r="E566" s="143" t="s">
        <v>75</v>
      </c>
      <c r="F566" s="143">
        <v>792</v>
      </c>
      <c r="G566" s="142">
        <v>0</v>
      </c>
      <c r="H566" s="142">
        <f>G566</f>
        <v>0</v>
      </c>
      <c r="I566" s="142">
        <v>0</v>
      </c>
      <c r="J566" s="142">
        <v>0</v>
      </c>
      <c r="K566" s="142">
        <f>G566</f>
        <v>0</v>
      </c>
      <c r="L566" s="142"/>
      <c r="M566" s="149" t="s">
        <v>62</v>
      </c>
      <c r="N566" s="149" t="s">
        <v>62</v>
      </c>
      <c r="O566" s="156">
        <v>0</v>
      </c>
      <c r="P566" s="156"/>
      <c r="Q566" s="156">
        <v>0</v>
      </c>
      <c r="R566" s="156">
        <v>0</v>
      </c>
    </row>
    <row r="567" spans="1:18" s="85" customFormat="1" ht="15.75" hidden="1" x14ac:dyDescent="0.2">
      <c r="A567" s="332"/>
      <c r="B567" s="146" t="s">
        <v>70</v>
      </c>
      <c r="C567" s="149"/>
      <c r="D567" s="149" t="s">
        <v>62</v>
      </c>
      <c r="E567" s="149"/>
      <c r="F567" s="149"/>
      <c r="G567" s="149">
        <f>G566</f>
        <v>0</v>
      </c>
      <c r="H567" s="149">
        <f t="shared" ref="H567:K567" si="280">H566</f>
        <v>0</v>
      </c>
      <c r="I567" s="149">
        <f t="shared" si="280"/>
        <v>0</v>
      </c>
      <c r="J567" s="149">
        <f t="shared" si="280"/>
        <v>0</v>
      </c>
      <c r="K567" s="149">
        <f t="shared" si="280"/>
        <v>0</v>
      </c>
      <c r="L567" s="149" t="s">
        <v>62</v>
      </c>
      <c r="M567" s="150">
        <v>46022</v>
      </c>
      <c r="N567" s="150">
        <v>46022</v>
      </c>
      <c r="O567" s="156"/>
      <c r="P567" s="157" t="s">
        <v>62</v>
      </c>
      <c r="Q567" s="156"/>
      <c r="R567" s="156"/>
    </row>
    <row r="568" spans="1:18" s="85" customFormat="1" ht="14.25" hidden="1" x14ac:dyDescent="0.2">
      <c r="A568" s="332"/>
      <c r="B568" s="147" t="s">
        <v>76</v>
      </c>
      <c r="C568" s="149"/>
      <c r="D568" s="149"/>
      <c r="E568" s="149"/>
      <c r="F568" s="149"/>
      <c r="G568" s="149" t="s">
        <v>62</v>
      </c>
      <c r="H568" s="149"/>
      <c r="I568" s="149" t="s">
        <v>62</v>
      </c>
      <c r="J568" s="149"/>
      <c r="K568" s="149"/>
      <c r="L568" s="149" t="s">
        <v>62</v>
      </c>
      <c r="M568" s="149"/>
      <c r="N568" s="149"/>
      <c r="O568" s="157" t="s">
        <v>62</v>
      </c>
      <c r="P568" s="157" t="s">
        <v>62</v>
      </c>
      <c r="Q568" s="157" t="s">
        <v>62</v>
      </c>
      <c r="R568" s="157" t="s">
        <v>62</v>
      </c>
    </row>
    <row r="569" spans="1:18" s="85" customFormat="1" ht="65.45" hidden="1" customHeight="1" x14ac:dyDescent="0.2">
      <c r="A569" s="332"/>
      <c r="B569" s="148" t="s">
        <v>192</v>
      </c>
      <c r="C569" s="149"/>
      <c r="D569" s="149" t="s">
        <v>62</v>
      </c>
      <c r="E569" s="149"/>
      <c r="F569" s="149"/>
      <c r="G569" s="149">
        <f>G566</f>
        <v>0</v>
      </c>
      <c r="H569" s="149">
        <f t="shared" ref="H569:J569" si="281">H566</f>
        <v>0</v>
      </c>
      <c r="I569" s="149">
        <f t="shared" si="281"/>
        <v>0</v>
      </c>
      <c r="J569" s="149">
        <f t="shared" si="281"/>
        <v>0</v>
      </c>
      <c r="K569" s="149">
        <f>K566</f>
        <v>0</v>
      </c>
      <c r="L569" s="149" t="s">
        <v>62</v>
      </c>
      <c r="M569" s="150">
        <v>46022</v>
      </c>
      <c r="N569" s="150">
        <v>46022</v>
      </c>
      <c r="O569" s="156"/>
      <c r="P569" s="157" t="s">
        <v>62</v>
      </c>
      <c r="Q569" s="156"/>
      <c r="R569" s="156"/>
    </row>
    <row r="570" spans="1:18" s="85" customFormat="1" ht="15" hidden="1" customHeight="1" x14ac:dyDescent="0.2">
      <c r="A570" s="332"/>
      <c r="B570" s="147" t="s">
        <v>193</v>
      </c>
      <c r="C570" s="149"/>
      <c r="D570" s="149"/>
      <c r="E570" s="149"/>
      <c r="F570" s="149"/>
      <c r="G570" s="149" t="s">
        <v>62</v>
      </c>
      <c r="H570" s="149"/>
      <c r="I570" s="149" t="s">
        <v>62</v>
      </c>
      <c r="J570" s="149"/>
      <c r="K570" s="149"/>
      <c r="L570" s="149" t="s">
        <v>62</v>
      </c>
      <c r="M570" s="149"/>
      <c r="N570" s="149"/>
      <c r="O570" s="157" t="s">
        <v>62</v>
      </c>
      <c r="P570" s="157" t="s">
        <v>62</v>
      </c>
      <c r="Q570" s="157" t="s">
        <v>62</v>
      </c>
      <c r="R570" s="157" t="s">
        <v>62</v>
      </c>
    </row>
    <row r="571" spans="1:18" s="85" customFormat="1" ht="38.65" hidden="1" customHeight="1" x14ac:dyDescent="0.2">
      <c r="A571" s="332"/>
      <c r="B571" s="148" t="s">
        <v>330</v>
      </c>
      <c r="C571" s="149"/>
      <c r="D571" s="149" t="s">
        <v>62</v>
      </c>
      <c r="E571" s="149"/>
      <c r="F571" s="149"/>
      <c r="G571" s="149">
        <f>G567</f>
        <v>0</v>
      </c>
      <c r="H571" s="149">
        <f t="shared" ref="H571:K571" si="282">H567</f>
        <v>0</v>
      </c>
      <c r="I571" s="149">
        <f t="shared" si="282"/>
        <v>0</v>
      </c>
      <c r="J571" s="149">
        <f t="shared" si="282"/>
        <v>0</v>
      </c>
      <c r="K571" s="149">
        <f t="shared" si="282"/>
        <v>0</v>
      </c>
      <c r="L571" s="149" t="s">
        <v>62</v>
      </c>
      <c r="M571" s="150">
        <v>46022</v>
      </c>
      <c r="N571" s="150">
        <v>46022</v>
      </c>
      <c r="O571" s="156"/>
      <c r="P571" s="157" t="s">
        <v>62</v>
      </c>
      <c r="Q571" s="156"/>
      <c r="R571" s="156"/>
    </row>
    <row r="572" spans="1:18" s="85" customFormat="1" ht="21" hidden="1" customHeight="1" x14ac:dyDescent="0.2">
      <c r="A572" s="332"/>
      <c r="B572" s="147" t="s">
        <v>71</v>
      </c>
      <c r="C572" s="149"/>
      <c r="D572" s="149"/>
      <c r="E572" s="149"/>
      <c r="F572" s="149"/>
      <c r="G572" s="149" t="s">
        <v>62</v>
      </c>
      <c r="H572" s="149"/>
      <c r="I572" s="149" t="s">
        <v>62</v>
      </c>
      <c r="J572" s="149"/>
      <c r="K572" s="149"/>
      <c r="L572" s="149" t="s">
        <v>62</v>
      </c>
      <c r="M572" s="149"/>
      <c r="N572" s="149"/>
      <c r="O572" s="157" t="s">
        <v>62</v>
      </c>
      <c r="P572" s="157" t="s">
        <v>62</v>
      </c>
      <c r="Q572" s="157" t="s">
        <v>62</v>
      </c>
      <c r="R572" s="157" t="s">
        <v>62</v>
      </c>
    </row>
    <row r="573" spans="1:18" s="85" customFormat="1" ht="21" hidden="1" customHeight="1" x14ac:dyDescent="0.2">
      <c r="A573" s="333"/>
      <c r="B573" s="148" t="s">
        <v>72</v>
      </c>
      <c r="C573" s="149"/>
      <c r="D573" s="149" t="s">
        <v>62</v>
      </c>
      <c r="E573" s="149"/>
      <c r="F573" s="149"/>
      <c r="G573" s="149">
        <f>G571</f>
        <v>0</v>
      </c>
      <c r="H573" s="149">
        <f t="shared" ref="H573:K573" si="283">H571</f>
        <v>0</v>
      </c>
      <c r="I573" s="149">
        <f t="shared" si="283"/>
        <v>0</v>
      </c>
      <c r="J573" s="149">
        <f t="shared" si="283"/>
        <v>0</v>
      </c>
      <c r="K573" s="149">
        <f t="shared" si="283"/>
        <v>0</v>
      </c>
      <c r="L573" s="149" t="s">
        <v>62</v>
      </c>
      <c r="M573" s="150">
        <v>46022</v>
      </c>
      <c r="N573" s="150">
        <v>46022</v>
      </c>
      <c r="O573" s="156"/>
      <c r="P573" s="157" t="s">
        <v>62</v>
      </c>
      <c r="Q573" s="156"/>
      <c r="R573" s="156"/>
    </row>
    <row r="574" spans="1:18" s="56" customFormat="1" ht="74.45" hidden="1" customHeight="1" x14ac:dyDescent="0.25">
      <c r="A574" s="331" t="s">
        <v>282</v>
      </c>
      <c r="B574" s="137" t="s">
        <v>327</v>
      </c>
      <c r="C574" s="142" t="s">
        <v>191</v>
      </c>
      <c r="D574" s="141" t="s">
        <v>333</v>
      </c>
      <c r="E574" s="143" t="s">
        <v>75</v>
      </c>
      <c r="F574" s="143">
        <v>792</v>
      </c>
      <c r="G574" s="142">
        <v>0</v>
      </c>
      <c r="H574" s="142">
        <f>G574</f>
        <v>0</v>
      </c>
      <c r="I574" s="142">
        <v>0</v>
      </c>
      <c r="J574" s="142">
        <v>0</v>
      </c>
      <c r="K574" s="142">
        <f>G574</f>
        <v>0</v>
      </c>
      <c r="L574" s="142"/>
      <c r="M574" s="149" t="s">
        <v>62</v>
      </c>
      <c r="N574" s="149" t="s">
        <v>62</v>
      </c>
      <c r="O574" s="156">
        <v>0</v>
      </c>
      <c r="P574" s="156"/>
      <c r="Q574" s="156">
        <v>0</v>
      </c>
      <c r="R574" s="156">
        <v>0</v>
      </c>
    </row>
    <row r="575" spans="1:18" s="85" customFormat="1" ht="15.75" hidden="1" x14ac:dyDescent="0.2">
      <c r="A575" s="332"/>
      <c r="B575" s="146" t="s">
        <v>70</v>
      </c>
      <c r="C575" s="149"/>
      <c r="D575" s="149" t="s">
        <v>62</v>
      </c>
      <c r="E575" s="149"/>
      <c r="F575" s="149"/>
      <c r="G575" s="149">
        <f>G574</f>
        <v>0</v>
      </c>
      <c r="H575" s="149">
        <f t="shared" ref="H575:K575" si="284">H574</f>
        <v>0</v>
      </c>
      <c r="I575" s="149">
        <f t="shared" si="284"/>
        <v>0</v>
      </c>
      <c r="J575" s="149">
        <f t="shared" si="284"/>
        <v>0</v>
      </c>
      <c r="K575" s="149">
        <f t="shared" si="284"/>
        <v>0</v>
      </c>
      <c r="L575" s="149" t="s">
        <v>62</v>
      </c>
      <c r="M575" s="150">
        <v>46022</v>
      </c>
      <c r="N575" s="150">
        <v>46022</v>
      </c>
      <c r="O575" s="156"/>
      <c r="P575" s="157" t="s">
        <v>62</v>
      </c>
      <c r="Q575" s="156"/>
      <c r="R575" s="156"/>
    </row>
    <row r="576" spans="1:18" s="85" customFormat="1" ht="14.25" hidden="1" x14ac:dyDescent="0.2">
      <c r="A576" s="332"/>
      <c r="B576" s="147" t="s">
        <v>76</v>
      </c>
      <c r="C576" s="149"/>
      <c r="D576" s="149"/>
      <c r="E576" s="149"/>
      <c r="F576" s="149"/>
      <c r="G576" s="149" t="s">
        <v>62</v>
      </c>
      <c r="H576" s="149"/>
      <c r="I576" s="149" t="s">
        <v>62</v>
      </c>
      <c r="J576" s="149"/>
      <c r="K576" s="149"/>
      <c r="L576" s="149" t="s">
        <v>62</v>
      </c>
      <c r="M576" s="149"/>
      <c r="N576" s="149"/>
      <c r="O576" s="157" t="s">
        <v>62</v>
      </c>
      <c r="P576" s="157" t="s">
        <v>62</v>
      </c>
      <c r="Q576" s="157" t="s">
        <v>62</v>
      </c>
      <c r="R576" s="157" t="s">
        <v>62</v>
      </c>
    </row>
    <row r="577" spans="1:18" s="85" customFormat="1" ht="65.45" hidden="1" customHeight="1" x14ac:dyDescent="0.2">
      <c r="A577" s="332"/>
      <c r="B577" s="148" t="s">
        <v>192</v>
      </c>
      <c r="C577" s="149"/>
      <c r="D577" s="149" t="s">
        <v>62</v>
      </c>
      <c r="E577" s="149"/>
      <c r="F577" s="149"/>
      <c r="G577" s="149">
        <f>G574</f>
        <v>0</v>
      </c>
      <c r="H577" s="149">
        <f t="shared" ref="H577:J577" si="285">H574</f>
        <v>0</v>
      </c>
      <c r="I577" s="149">
        <f t="shared" si="285"/>
        <v>0</v>
      </c>
      <c r="J577" s="149">
        <f t="shared" si="285"/>
        <v>0</v>
      </c>
      <c r="K577" s="149">
        <f>K574</f>
        <v>0</v>
      </c>
      <c r="L577" s="149" t="s">
        <v>62</v>
      </c>
      <c r="M577" s="150">
        <v>46022</v>
      </c>
      <c r="N577" s="150">
        <v>46022</v>
      </c>
      <c r="O577" s="156"/>
      <c r="P577" s="157" t="s">
        <v>62</v>
      </c>
      <c r="Q577" s="156"/>
      <c r="R577" s="156"/>
    </row>
    <row r="578" spans="1:18" s="85" customFormat="1" ht="15" hidden="1" customHeight="1" x14ac:dyDescent="0.2">
      <c r="A578" s="332"/>
      <c r="B578" s="147" t="s">
        <v>193</v>
      </c>
      <c r="C578" s="149"/>
      <c r="D578" s="149"/>
      <c r="E578" s="149"/>
      <c r="F578" s="149"/>
      <c r="G578" s="149" t="s">
        <v>62</v>
      </c>
      <c r="H578" s="149"/>
      <c r="I578" s="149" t="s">
        <v>62</v>
      </c>
      <c r="J578" s="149"/>
      <c r="K578" s="149"/>
      <c r="L578" s="149" t="s">
        <v>62</v>
      </c>
      <c r="M578" s="149"/>
      <c r="N578" s="149"/>
      <c r="O578" s="157" t="s">
        <v>62</v>
      </c>
      <c r="P578" s="157" t="s">
        <v>62</v>
      </c>
      <c r="Q578" s="157" t="s">
        <v>62</v>
      </c>
      <c r="R578" s="157" t="s">
        <v>62</v>
      </c>
    </row>
    <row r="579" spans="1:18" s="85" customFormat="1" ht="38.65" hidden="1" customHeight="1" x14ac:dyDescent="0.2">
      <c r="A579" s="332"/>
      <c r="B579" s="148" t="s">
        <v>330</v>
      </c>
      <c r="C579" s="149"/>
      <c r="D579" s="149" t="s">
        <v>62</v>
      </c>
      <c r="E579" s="149"/>
      <c r="F579" s="149"/>
      <c r="G579" s="149">
        <f>G575</f>
        <v>0</v>
      </c>
      <c r="H579" s="149">
        <f t="shared" ref="H579:K579" si="286">H575</f>
        <v>0</v>
      </c>
      <c r="I579" s="149">
        <f t="shared" si="286"/>
        <v>0</v>
      </c>
      <c r="J579" s="149">
        <f t="shared" si="286"/>
        <v>0</v>
      </c>
      <c r="K579" s="149">
        <f t="shared" si="286"/>
        <v>0</v>
      </c>
      <c r="L579" s="149" t="s">
        <v>62</v>
      </c>
      <c r="M579" s="150">
        <v>46022</v>
      </c>
      <c r="N579" s="150">
        <v>46022</v>
      </c>
      <c r="O579" s="156"/>
      <c r="P579" s="157" t="s">
        <v>62</v>
      </c>
      <c r="Q579" s="156"/>
      <c r="R579" s="156"/>
    </row>
    <row r="580" spans="1:18" s="85" customFormat="1" ht="21" hidden="1" customHeight="1" x14ac:dyDescent="0.2">
      <c r="A580" s="332"/>
      <c r="B580" s="147" t="s">
        <v>71</v>
      </c>
      <c r="C580" s="149"/>
      <c r="D580" s="149"/>
      <c r="E580" s="149"/>
      <c r="F580" s="149"/>
      <c r="G580" s="149" t="s">
        <v>62</v>
      </c>
      <c r="H580" s="149"/>
      <c r="I580" s="149" t="s">
        <v>62</v>
      </c>
      <c r="J580" s="149"/>
      <c r="K580" s="149"/>
      <c r="L580" s="149" t="s">
        <v>62</v>
      </c>
      <c r="M580" s="149"/>
      <c r="N580" s="149"/>
      <c r="O580" s="157" t="s">
        <v>62</v>
      </c>
      <c r="P580" s="157" t="s">
        <v>62</v>
      </c>
      <c r="Q580" s="157" t="s">
        <v>62</v>
      </c>
      <c r="R580" s="157" t="s">
        <v>62</v>
      </c>
    </row>
    <row r="581" spans="1:18" s="85" customFormat="1" ht="21" hidden="1" customHeight="1" x14ac:dyDescent="0.2">
      <c r="A581" s="333"/>
      <c r="B581" s="148" t="s">
        <v>72</v>
      </c>
      <c r="C581" s="149"/>
      <c r="D581" s="149" t="s">
        <v>62</v>
      </c>
      <c r="E581" s="149"/>
      <c r="F581" s="149"/>
      <c r="G581" s="149">
        <f>G579</f>
        <v>0</v>
      </c>
      <c r="H581" s="149">
        <f t="shared" ref="H581:K581" si="287">H579</f>
        <v>0</v>
      </c>
      <c r="I581" s="149">
        <f t="shared" si="287"/>
        <v>0</v>
      </c>
      <c r="J581" s="149">
        <f t="shared" si="287"/>
        <v>0</v>
      </c>
      <c r="K581" s="149">
        <f t="shared" si="287"/>
        <v>0</v>
      </c>
      <c r="L581" s="149" t="s">
        <v>62</v>
      </c>
      <c r="M581" s="150">
        <v>46022</v>
      </c>
      <c r="N581" s="150">
        <v>46022</v>
      </c>
      <c r="O581" s="156"/>
      <c r="P581" s="157" t="s">
        <v>62</v>
      </c>
      <c r="Q581" s="156"/>
      <c r="R581" s="156"/>
    </row>
    <row r="582" spans="1:18" s="56" customFormat="1" ht="74.45" hidden="1" customHeight="1" x14ac:dyDescent="0.25">
      <c r="A582" s="331" t="s">
        <v>283</v>
      </c>
      <c r="B582" s="137" t="s">
        <v>327</v>
      </c>
      <c r="C582" s="142" t="s">
        <v>191</v>
      </c>
      <c r="D582" s="141" t="s">
        <v>333</v>
      </c>
      <c r="E582" s="143" t="s">
        <v>75</v>
      </c>
      <c r="F582" s="143">
        <v>792</v>
      </c>
      <c r="G582" s="142">
        <v>0</v>
      </c>
      <c r="H582" s="142">
        <f>G582</f>
        <v>0</v>
      </c>
      <c r="I582" s="142">
        <v>0</v>
      </c>
      <c r="J582" s="142">
        <v>0</v>
      </c>
      <c r="K582" s="142">
        <f>G582</f>
        <v>0</v>
      </c>
      <c r="L582" s="142"/>
      <c r="M582" s="149" t="s">
        <v>62</v>
      </c>
      <c r="N582" s="149" t="s">
        <v>62</v>
      </c>
      <c r="O582" s="156">
        <v>0</v>
      </c>
      <c r="P582" s="156"/>
      <c r="Q582" s="156">
        <v>0</v>
      </c>
      <c r="R582" s="156">
        <v>0</v>
      </c>
    </row>
    <row r="583" spans="1:18" s="85" customFormat="1" ht="15.75" hidden="1" x14ac:dyDescent="0.2">
      <c r="A583" s="332"/>
      <c r="B583" s="146" t="s">
        <v>70</v>
      </c>
      <c r="C583" s="149"/>
      <c r="D583" s="149" t="s">
        <v>62</v>
      </c>
      <c r="E583" s="149"/>
      <c r="F583" s="149"/>
      <c r="G583" s="149">
        <f>G582</f>
        <v>0</v>
      </c>
      <c r="H583" s="149">
        <f t="shared" ref="H583:K583" si="288">H582</f>
        <v>0</v>
      </c>
      <c r="I583" s="149">
        <f t="shared" si="288"/>
        <v>0</v>
      </c>
      <c r="J583" s="149">
        <f t="shared" si="288"/>
        <v>0</v>
      </c>
      <c r="K583" s="149">
        <f t="shared" si="288"/>
        <v>0</v>
      </c>
      <c r="L583" s="149" t="s">
        <v>62</v>
      </c>
      <c r="M583" s="150">
        <v>46022</v>
      </c>
      <c r="N583" s="150">
        <v>46022</v>
      </c>
      <c r="O583" s="156"/>
      <c r="P583" s="157" t="s">
        <v>62</v>
      </c>
      <c r="Q583" s="156"/>
      <c r="R583" s="156"/>
    </row>
    <row r="584" spans="1:18" s="85" customFormat="1" ht="14.25" hidden="1" x14ac:dyDescent="0.2">
      <c r="A584" s="332"/>
      <c r="B584" s="147" t="s">
        <v>76</v>
      </c>
      <c r="C584" s="149"/>
      <c r="D584" s="149"/>
      <c r="E584" s="149"/>
      <c r="F584" s="149"/>
      <c r="G584" s="149" t="s">
        <v>62</v>
      </c>
      <c r="H584" s="149"/>
      <c r="I584" s="149" t="s">
        <v>62</v>
      </c>
      <c r="J584" s="149"/>
      <c r="K584" s="149"/>
      <c r="L584" s="149" t="s">
        <v>62</v>
      </c>
      <c r="M584" s="149"/>
      <c r="N584" s="149"/>
      <c r="O584" s="157" t="s">
        <v>62</v>
      </c>
      <c r="P584" s="157" t="s">
        <v>62</v>
      </c>
      <c r="Q584" s="157" t="s">
        <v>62</v>
      </c>
      <c r="R584" s="157" t="s">
        <v>62</v>
      </c>
    </row>
    <row r="585" spans="1:18" s="85" customFormat="1" ht="65.45" hidden="1" customHeight="1" x14ac:dyDescent="0.2">
      <c r="A585" s="332"/>
      <c r="B585" s="148" t="s">
        <v>192</v>
      </c>
      <c r="C585" s="149"/>
      <c r="D585" s="149" t="s">
        <v>62</v>
      </c>
      <c r="E585" s="149"/>
      <c r="F585" s="149"/>
      <c r="G585" s="149">
        <f>G582</f>
        <v>0</v>
      </c>
      <c r="H585" s="149">
        <f t="shared" ref="H585:J585" si="289">H582</f>
        <v>0</v>
      </c>
      <c r="I585" s="149">
        <f t="shared" si="289"/>
        <v>0</v>
      </c>
      <c r="J585" s="149">
        <f t="shared" si="289"/>
        <v>0</v>
      </c>
      <c r="K585" s="149">
        <f>K582</f>
        <v>0</v>
      </c>
      <c r="L585" s="149" t="s">
        <v>62</v>
      </c>
      <c r="M585" s="150">
        <v>46022</v>
      </c>
      <c r="N585" s="150">
        <v>46022</v>
      </c>
      <c r="O585" s="156"/>
      <c r="P585" s="157" t="s">
        <v>62</v>
      </c>
      <c r="Q585" s="156"/>
      <c r="R585" s="156"/>
    </row>
    <row r="586" spans="1:18" s="85" customFormat="1" ht="15" hidden="1" customHeight="1" x14ac:dyDescent="0.2">
      <c r="A586" s="332"/>
      <c r="B586" s="147" t="s">
        <v>193</v>
      </c>
      <c r="C586" s="149"/>
      <c r="D586" s="149"/>
      <c r="E586" s="149"/>
      <c r="F586" s="149"/>
      <c r="G586" s="149" t="s">
        <v>62</v>
      </c>
      <c r="H586" s="149"/>
      <c r="I586" s="149" t="s">
        <v>62</v>
      </c>
      <c r="J586" s="149"/>
      <c r="K586" s="149"/>
      <c r="L586" s="149" t="s">
        <v>62</v>
      </c>
      <c r="M586" s="149"/>
      <c r="N586" s="149"/>
      <c r="O586" s="157" t="s">
        <v>62</v>
      </c>
      <c r="P586" s="157" t="s">
        <v>62</v>
      </c>
      <c r="Q586" s="157" t="s">
        <v>62</v>
      </c>
      <c r="R586" s="157" t="s">
        <v>62</v>
      </c>
    </row>
    <row r="587" spans="1:18" s="85" customFormat="1" ht="38.65" hidden="1" customHeight="1" x14ac:dyDescent="0.2">
      <c r="A587" s="332"/>
      <c r="B587" s="148" t="s">
        <v>330</v>
      </c>
      <c r="C587" s="149"/>
      <c r="D587" s="149" t="s">
        <v>62</v>
      </c>
      <c r="E587" s="149"/>
      <c r="F587" s="149"/>
      <c r="G587" s="149">
        <f>G583</f>
        <v>0</v>
      </c>
      <c r="H587" s="149">
        <f t="shared" ref="H587:K587" si="290">H583</f>
        <v>0</v>
      </c>
      <c r="I587" s="149">
        <f t="shared" si="290"/>
        <v>0</v>
      </c>
      <c r="J587" s="149">
        <f t="shared" si="290"/>
        <v>0</v>
      </c>
      <c r="K587" s="149">
        <f t="shared" si="290"/>
        <v>0</v>
      </c>
      <c r="L587" s="149" t="s">
        <v>62</v>
      </c>
      <c r="M587" s="150">
        <v>46022</v>
      </c>
      <c r="N587" s="150">
        <v>46022</v>
      </c>
      <c r="O587" s="156"/>
      <c r="P587" s="157" t="s">
        <v>62</v>
      </c>
      <c r="Q587" s="156"/>
      <c r="R587" s="156"/>
    </row>
    <row r="588" spans="1:18" s="85" customFormat="1" ht="21" hidden="1" customHeight="1" x14ac:dyDescent="0.2">
      <c r="A588" s="332"/>
      <c r="B588" s="147" t="s">
        <v>71</v>
      </c>
      <c r="C588" s="149"/>
      <c r="D588" s="149"/>
      <c r="E588" s="149"/>
      <c r="F588" s="149"/>
      <c r="G588" s="149" t="s">
        <v>62</v>
      </c>
      <c r="H588" s="149"/>
      <c r="I588" s="149" t="s">
        <v>62</v>
      </c>
      <c r="J588" s="149"/>
      <c r="K588" s="149"/>
      <c r="L588" s="149" t="s">
        <v>62</v>
      </c>
      <c r="M588" s="149"/>
      <c r="N588" s="149"/>
      <c r="O588" s="157" t="s">
        <v>62</v>
      </c>
      <c r="P588" s="157" t="s">
        <v>62</v>
      </c>
      <c r="Q588" s="157" t="s">
        <v>62</v>
      </c>
      <c r="R588" s="157" t="s">
        <v>62</v>
      </c>
    </row>
    <row r="589" spans="1:18" s="85" customFormat="1" ht="21" hidden="1" customHeight="1" x14ac:dyDescent="0.2">
      <c r="A589" s="333"/>
      <c r="B589" s="148" t="s">
        <v>72</v>
      </c>
      <c r="C589" s="149"/>
      <c r="D589" s="149" t="s">
        <v>62</v>
      </c>
      <c r="E589" s="149"/>
      <c r="F589" s="149"/>
      <c r="G589" s="149">
        <f>G587</f>
        <v>0</v>
      </c>
      <c r="H589" s="149">
        <f t="shared" ref="H589:K589" si="291">H587</f>
        <v>0</v>
      </c>
      <c r="I589" s="149">
        <f t="shared" si="291"/>
        <v>0</v>
      </c>
      <c r="J589" s="149">
        <f t="shared" si="291"/>
        <v>0</v>
      </c>
      <c r="K589" s="149">
        <f t="shared" si="291"/>
        <v>0</v>
      </c>
      <c r="L589" s="149" t="s">
        <v>62</v>
      </c>
      <c r="M589" s="150">
        <v>46022</v>
      </c>
      <c r="N589" s="150">
        <v>46022</v>
      </c>
      <c r="O589" s="156"/>
      <c r="P589" s="157" t="s">
        <v>62</v>
      </c>
      <c r="Q589" s="156"/>
      <c r="R589" s="156"/>
    </row>
    <row r="590" spans="1:18" s="56" customFormat="1" ht="74.45" hidden="1" customHeight="1" x14ac:dyDescent="0.25">
      <c r="A590" s="331" t="s">
        <v>284</v>
      </c>
      <c r="B590" s="137" t="s">
        <v>327</v>
      </c>
      <c r="C590" s="142" t="s">
        <v>191</v>
      </c>
      <c r="D590" s="141" t="s">
        <v>333</v>
      </c>
      <c r="E590" s="143" t="s">
        <v>75</v>
      </c>
      <c r="F590" s="143">
        <v>792</v>
      </c>
      <c r="G590" s="142">
        <v>0</v>
      </c>
      <c r="H590" s="142">
        <f>G590</f>
        <v>0</v>
      </c>
      <c r="I590" s="142">
        <v>0</v>
      </c>
      <c r="J590" s="142">
        <v>0</v>
      </c>
      <c r="K590" s="142">
        <f>G590</f>
        <v>0</v>
      </c>
      <c r="L590" s="142"/>
      <c r="M590" s="149" t="s">
        <v>62</v>
      </c>
      <c r="N590" s="149" t="s">
        <v>62</v>
      </c>
      <c r="O590" s="156">
        <v>0</v>
      </c>
      <c r="P590" s="156"/>
      <c r="Q590" s="156">
        <v>0</v>
      </c>
      <c r="R590" s="156">
        <v>0</v>
      </c>
    </row>
    <row r="591" spans="1:18" s="85" customFormat="1" ht="15.75" hidden="1" x14ac:dyDescent="0.2">
      <c r="A591" s="332"/>
      <c r="B591" s="146" t="s">
        <v>70</v>
      </c>
      <c r="C591" s="149"/>
      <c r="D591" s="149" t="s">
        <v>62</v>
      </c>
      <c r="E591" s="149"/>
      <c r="F591" s="149"/>
      <c r="G591" s="149">
        <f>G590</f>
        <v>0</v>
      </c>
      <c r="H591" s="149">
        <f t="shared" ref="H591:K591" si="292">H590</f>
        <v>0</v>
      </c>
      <c r="I591" s="149">
        <f t="shared" si="292"/>
        <v>0</v>
      </c>
      <c r="J591" s="149">
        <f t="shared" si="292"/>
        <v>0</v>
      </c>
      <c r="K591" s="149">
        <f t="shared" si="292"/>
        <v>0</v>
      </c>
      <c r="L591" s="149" t="s">
        <v>62</v>
      </c>
      <c r="M591" s="150">
        <v>46022</v>
      </c>
      <c r="N591" s="150">
        <v>46022</v>
      </c>
      <c r="O591" s="156"/>
      <c r="P591" s="157" t="s">
        <v>62</v>
      </c>
      <c r="Q591" s="156"/>
      <c r="R591" s="156"/>
    </row>
    <row r="592" spans="1:18" s="85" customFormat="1" ht="14.25" hidden="1" x14ac:dyDescent="0.2">
      <c r="A592" s="332"/>
      <c r="B592" s="147" t="s">
        <v>76</v>
      </c>
      <c r="C592" s="149"/>
      <c r="D592" s="149"/>
      <c r="E592" s="149"/>
      <c r="F592" s="149"/>
      <c r="G592" s="149" t="s">
        <v>62</v>
      </c>
      <c r="H592" s="149"/>
      <c r="I592" s="149" t="s">
        <v>62</v>
      </c>
      <c r="J592" s="149"/>
      <c r="K592" s="149"/>
      <c r="L592" s="149" t="s">
        <v>62</v>
      </c>
      <c r="M592" s="149"/>
      <c r="N592" s="149"/>
      <c r="O592" s="157" t="s">
        <v>62</v>
      </c>
      <c r="P592" s="157" t="s">
        <v>62</v>
      </c>
      <c r="Q592" s="157" t="s">
        <v>62</v>
      </c>
      <c r="R592" s="157" t="s">
        <v>62</v>
      </c>
    </row>
    <row r="593" spans="1:18" s="85" customFormat="1" ht="65.45" hidden="1" customHeight="1" x14ac:dyDescent="0.2">
      <c r="A593" s="332"/>
      <c r="B593" s="148" t="s">
        <v>192</v>
      </c>
      <c r="C593" s="149"/>
      <c r="D593" s="149" t="s">
        <v>62</v>
      </c>
      <c r="E593" s="149"/>
      <c r="F593" s="149"/>
      <c r="G593" s="149">
        <f>G590</f>
        <v>0</v>
      </c>
      <c r="H593" s="149">
        <f t="shared" ref="H593:J593" si="293">H590</f>
        <v>0</v>
      </c>
      <c r="I593" s="149">
        <f t="shared" si="293"/>
        <v>0</v>
      </c>
      <c r="J593" s="149">
        <f t="shared" si="293"/>
        <v>0</v>
      </c>
      <c r="K593" s="149">
        <f>K590</f>
        <v>0</v>
      </c>
      <c r="L593" s="149" t="s">
        <v>62</v>
      </c>
      <c r="M593" s="150">
        <v>46022</v>
      </c>
      <c r="N593" s="150">
        <v>46022</v>
      </c>
      <c r="O593" s="156"/>
      <c r="P593" s="157" t="s">
        <v>62</v>
      </c>
      <c r="Q593" s="156"/>
      <c r="R593" s="156"/>
    </row>
    <row r="594" spans="1:18" s="85" customFormat="1" ht="15" hidden="1" customHeight="1" x14ac:dyDescent="0.2">
      <c r="A594" s="332"/>
      <c r="B594" s="147" t="s">
        <v>193</v>
      </c>
      <c r="C594" s="149"/>
      <c r="D594" s="149"/>
      <c r="E594" s="149"/>
      <c r="F594" s="149"/>
      <c r="G594" s="149" t="s">
        <v>62</v>
      </c>
      <c r="H594" s="149"/>
      <c r="I594" s="149" t="s">
        <v>62</v>
      </c>
      <c r="J594" s="149"/>
      <c r="K594" s="149"/>
      <c r="L594" s="149" t="s">
        <v>62</v>
      </c>
      <c r="M594" s="149"/>
      <c r="N594" s="149"/>
      <c r="O594" s="157" t="s">
        <v>62</v>
      </c>
      <c r="P594" s="157" t="s">
        <v>62</v>
      </c>
      <c r="Q594" s="157" t="s">
        <v>62</v>
      </c>
      <c r="R594" s="157" t="s">
        <v>62</v>
      </c>
    </row>
    <row r="595" spans="1:18" s="85" customFormat="1" ht="38.65" hidden="1" customHeight="1" x14ac:dyDescent="0.2">
      <c r="A595" s="332"/>
      <c r="B595" s="148" t="s">
        <v>330</v>
      </c>
      <c r="C595" s="149"/>
      <c r="D595" s="149" t="s">
        <v>62</v>
      </c>
      <c r="E595" s="149"/>
      <c r="F595" s="149"/>
      <c r="G595" s="149">
        <f>G591</f>
        <v>0</v>
      </c>
      <c r="H595" s="149">
        <f t="shared" ref="H595:K595" si="294">H591</f>
        <v>0</v>
      </c>
      <c r="I595" s="149">
        <f t="shared" si="294"/>
        <v>0</v>
      </c>
      <c r="J595" s="149">
        <f t="shared" si="294"/>
        <v>0</v>
      </c>
      <c r="K595" s="149">
        <f t="shared" si="294"/>
        <v>0</v>
      </c>
      <c r="L595" s="149" t="s">
        <v>62</v>
      </c>
      <c r="M595" s="150">
        <v>46022</v>
      </c>
      <c r="N595" s="150">
        <v>46022</v>
      </c>
      <c r="O595" s="156"/>
      <c r="P595" s="157" t="s">
        <v>62</v>
      </c>
      <c r="Q595" s="156"/>
      <c r="R595" s="156"/>
    </row>
    <row r="596" spans="1:18" s="85" customFormat="1" ht="21" hidden="1" customHeight="1" x14ac:dyDescent="0.2">
      <c r="A596" s="332"/>
      <c r="B596" s="147" t="s">
        <v>71</v>
      </c>
      <c r="C596" s="149"/>
      <c r="D596" s="149"/>
      <c r="E596" s="149"/>
      <c r="F596" s="149"/>
      <c r="G596" s="149" t="s">
        <v>62</v>
      </c>
      <c r="H596" s="149"/>
      <c r="I596" s="149" t="s">
        <v>62</v>
      </c>
      <c r="J596" s="149"/>
      <c r="K596" s="149"/>
      <c r="L596" s="149" t="s">
        <v>62</v>
      </c>
      <c r="M596" s="149"/>
      <c r="N596" s="149"/>
      <c r="O596" s="157" t="s">
        <v>62</v>
      </c>
      <c r="P596" s="157" t="s">
        <v>62</v>
      </c>
      <c r="Q596" s="157" t="s">
        <v>62</v>
      </c>
      <c r="R596" s="157" t="s">
        <v>62</v>
      </c>
    </row>
    <row r="597" spans="1:18" s="85" customFormat="1" ht="21" hidden="1" customHeight="1" x14ac:dyDescent="0.2">
      <c r="A597" s="333"/>
      <c r="B597" s="148" t="s">
        <v>72</v>
      </c>
      <c r="C597" s="149"/>
      <c r="D597" s="149" t="s">
        <v>62</v>
      </c>
      <c r="E597" s="149"/>
      <c r="F597" s="149"/>
      <c r="G597" s="149">
        <f>G595</f>
        <v>0</v>
      </c>
      <c r="H597" s="149">
        <f t="shared" ref="H597:K597" si="295">H595</f>
        <v>0</v>
      </c>
      <c r="I597" s="149">
        <f t="shared" si="295"/>
        <v>0</v>
      </c>
      <c r="J597" s="149">
        <f t="shared" si="295"/>
        <v>0</v>
      </c>
      <c r="K597" s="149">
        <f t="shared" si="295"/>
        <v>0</v>
      </c>
      <c r="L597" s="149" t="s">
        <v>62</v>
      </c>
      <c r="M597" s="150">
        <v>46022</v>
      </c>
      <c r="N597" s="150">
        <v>46022</v>
      </c>
      <c r="O597" s="156"/>
      <c r="P597" s="157" t="s">
        <v>62</v>
      </c>
      <c r="Q597" s="156"/>
      <c r="R597" s="156"/>
    </row>
    <row r="598" spans="1:18" s="56" customFormat="1" ht="74.45" customHeight="1" x14ac:dyDescent="0.25">
      <c r="A598" s="331" t="s">
        <v>285</v>
      </c>
      <c r="B598" s="137" t="s">
        <v>327</v>
      </c>
      <c r="C598" s="142" t="s">
        <v>191</v>
      </c>
      <c r="D598" s="141" t="s">
        <v>333</v>
      </c>
      <c r="E598" s="143" t="s">
        <v>75</v>
      </c>
      <c r="F598" s="143">
        <v>792</v>
      </c>
      <c r="G598" s="142">
        <v>1</v>
      </c>
      <c r="H598" s="142">
        <f>G598</f>
        <v>1</v>
      </c>
      <c r="I598" s="142">
        <v>0</v>
      </c>
      <c r="J598" s="142">
        <v>0</v>
      </c>
      <c r="K598" s="142">
        <f>G598</f>
        <v>1</v>
      </c>
      <c r="L598" s="142"/>
      <c r="M598" s="149" t="s">
        <v>62</v>
      </c>
      <c r="N598" s="149" t="s">
        <v>62</v>
      </c>
      <c r="O598" s="156">
        <v>32391.41</v>
      </c>
      <c r="P598" s="156"/>
      <c r="Q598" s="156">
        <v>0</v>
      </c>
      <c r="R598" s="156">
        <v>0</v>
      </c>
    </row>
    <row r="599" spans="1:18" s="85" customFormat="1" ht="15.75" x14ac:dyDescent="0.2">
      <c r="A599" s="332"/>
      <c r="B599" s="146" t="s">
        <v>70</v>
      </c>
      <c r="C599" s="149"/>
      <c r="D599" s="149" t="s">
        <v>62</v>
      </c>
      <c r="E599" s="149"/>
      <c r="F599" s="149"/>
      <c r="G599" s="149">
        <f>G598</f>
        <v>1</v>
      </c>
      <c r="H599" s="149">
        <f t="shared" ref="H599:K599" si="296">H598</f>
        <v>1</v>
      </c>
      <c r="I599" s="149">
        <f t="shared" si="296"/>
        <v>0</v>
      </c>
      <c r="J599" s="149">
        <f t="shared" si="296"/>
        <v>0</v>
      </c>
      <c r="K599" s="149">
        <f t="shared" si="296"/>
        <v>1</v>
      </c>
      <c r="L599" s="149" t="s">
        <v>62</v>
      </c>
      <c r="M599" s="150">
        <v>46022</v>
      </c>
      <c r="N599" s="150">
        <v>46022</v>
      </c>
      <c r="O599" s="156"/>
      <c r="P599" s="157" t="s">
        <v>62</v>
      </c>
      <c r="Q599" s="156"/>
      <c r="R599" s="156"/>
    </row>
    <row r="600" spans="1:18" s="85" customFormat="1" ht="14.25" x14ac:dyDescent="0.2">
      <c r="A600" s="332"/>
      <c r="B600" s="147" t="s">
        <v>76</v>
      </c>
      <c r="C600" s="149"/>
      <c r="D600" s="149"/>
      <c r="E600" s="149"/>
      <c r="F600" s="149"/>
      <c r="G600" s="149" t="s">
        <v>62</v>
      </c>
      <c r="H600" s="149"/>
      <c r="I600" s="149" t="s">
        <v>62</v>
      </c>
      <c r="J600" s="149"/>
      <c r="K600" s="149"/>
      <c r="L600" s="149" t="s">
        <v>62</v>
      </c>
      <c r="M600" s="149"/>
      <c r="N600" s="149"/>
      <c r="O600" s="157" t="s">
        <v>62</v>
      </c>
      <c r="P600" s="157" t="s">
        <v>62</v>
      </c>
      <c r="Q600" s="157" t="s">
        <v>62</v>
      </c>
      <c r="R600" s="157" t="s">
        <v>62</v>
      </c>
    </row>
    <row r="601" spans="1:18" s="85" customFormat="1" ht="65.45" customHeight="1" x14ac:dyDescent="0.2">
      <c r="A601" s="332"/>
      <c r="B601" s="148" t="s">
        <v>192</v>
      </c>
      <c r="C601" s="149"/>
      <c r="D601" s="149" t="s">
        <v>62</v>
      </c>
      <c r="E601" s="149"/>
      <c r="F601" s="149"/>
      <c r="G601" s="149">
        <f>G598</f>
        <v>1</v>
      </c>
      <c r="H601" s="149">
        <f t="shared" ref="H601:J601" si="297">H598</f>
        <v>1</v>
      </c>
      <c r="I601" s="149">
        <f t="shared" si="297"/>
        <v>0</v>
      </c>
      <c r="J601" s="149">
        <f t="shared" si="297"/>
        <v>0</v>
      </c>
      <c r="K601" s="149">
        <f>K598</f>
        <v>1</v>
      </c>
      <c r="L601" s="149" t="s">
        <v>62</v>
      </c>
      <c r="M601" s="150">
        <v>46022</v>
      </c>
      <c r="N601" s="150">
        <v>46022</v>
      </c>
      <c r="O601" s="156"/>
      <c r="P601" s="157" t="s">
        <v>62</v>
      </c>
      <c r="Q601" s="156"/>
      <c r="R601" s="156"/>
    </row>
    <row r="602" spans="1:18" s="85" customFormat="1" ht="15" customHeight="1" x14ac:dyDescent="0.2">
      <c r="A602" s="332"/>
      <c r="B602" s="147" t="s">
        <v>193</v>
      </c>
      <c r="C602" s="149"/>
      <c r="D602" s="149"/>
      <c r="E602" s="149"/>
      <c r="F602" s="149"/>
      <c r="G602" s="149" t="s">
        <v>62</v>
      </c>
      <c r="H602" s="149"/>
      <c r="I602" s="149" t="s">
        <v>62</v>
      </c>
      <c r="J602" s="149"/>
      <c r="K602" s="149"/>
      <c r="L602" s="149" t="s">
        <v>62</v>
      </c>
      <c r="M602" s="149"/>
      <c r="N602" s="149"/>
      <c r="O602" s="157" t="s">
        <v>62</v>
      </c>
      <c r="P602" s="157" t="s">
        <v>62</v>
      </c>
      <c r="Q602" s="157" t="s">
        <v>62</v>
      </c>
      <c r="R602" s="157" t="s">
        <v>62</v>
      </c>
    </row>
    <row r="603" spans="1:18" s="85" customFormat="1" ht="38.65" customHeight="1" x14ac:dyDescent="0.2">
      <c r="A603" s="332"/>
      <c r="B603" s="148" t="s">
        <v>330</v>
      </c>
      <c r="C603" s="149"/>
      <c r="D603" s="149" t="s">
        <v>62</v>
      </c>
      <c r="E603" s="149"/>
      <c r="F603" s="149"/>
      <c r="G603" s="149">
        <f>G599</f>
        <v>1</v>
      </c>
      <c r="H603" s="149">
        <f t="shared" ref="H603:K603" si="298">H599</f>
        <v>1</v>
      </c>
      <c r="I603" s="149">
        <f t="shared" si="298"/>
        <v>0</v>
      </c>
      <c r="J603" s="149">
        <f t="shared" si="298"/>
        <v>0</v>
      </c>
      <c r="K603" s="149">
        <f t="shared" si="298"/>
        <v>1</v>
      </c>
      <c r="L603" s="149" t="s">
        <v>62</v>
      </c>
      <c r="M603" s="150">
        <v>46022</v>
      </c>
      <c r="N603" s="150">
        <v>46022</v>
      </c>
      <c r="O603" s="156"/>
      <c r="P603" s="157" t="s">
        <v>62</v>
      </c>
      <c r="Q603" s="156"/>
      <c r="R603" s="156"/>
    </row>
    <row r="604" spans="1:18" s="85" customFormat="1" ht="21" customHeight="1" x14ac:dyDescent="0.2">
      <c r="A604" s="332"/>
      <c r="B604" s="147" t="s">
        <v>71</v>
      </c>
      <c r="C604" s="149"/>
      <c r="D604" s="149"/>
      <c r="E604" s="149"/>
      <c r="F604" s="149"/>
      <c r="G604" s="149" t="s">
        <v>62</v>
      </c>
      <c r="H604" s="149"/>
      <c r="I604" s="149" t="s">
        <v>62</v>
      </c>
      <c r="J604" s="149"/>
      <c r="K604" s="149"/>
      <c r="L604" s="149" t="s">
        <v>62</v>
      </c>
      <c r="M604" s="149"/>
      <c r="N604" s="149"/>
      <c r="O604" s="157" t="s">
        <v>62</v>
      </c>
      <c r="P604" s="157" t="s">
        <v>62</v>
      </c>
      <c r="Q604" s="157" t="s">
        <v>62</v>
      </c>
      <c r="R604" s="157" t="s">
        <v>62</v>
      </c>
    </row>
    <row r="605" spans="1:18" s="85" customFormat="1" ht="21" customHeight="1" x14ac:dyDescent="0.2">
      <c r="A605" s="333"/>
      <c r="B605" s="148" t="s">
        <v>72</v>
      </c>
      <c r="C605" s="149"/>
      <c r="D605" s="149" t="s">
        <v>62</v>
      </c>
      <c r="E605" s="149"/>
      <c r="F605" s="149"/>
      <c r="G605" s="149">
        <f>G603</f>
        <v>1</v>
      </c>
      <c r="H605" s="149">
        <f t="shared" ref="H605:K605" si="299">H603</f>
        <v>1</v>
      </c>
      <c r="I605" s="149">
        <f t="shared" si="299"/>
        <v>0</v>
      </c>
      <c r="J605" s="149">
        <f t="shared" si="299"/>
        <v>0</v>
      </c>
      <c r="K605" s="149">
        <f t="shared" si="299"/>
        <v>1</v>
      </c>
      <c r="L605" s="149" t="s">
        <v>62</v>
      </c>
      <c r="M605" s="150">
        <v>46022</v>
      </c>
      <c r="N605" s="150">
        <v>46022</v>
      </c>
      <c r="O605" s="156"/>
      <c r="P605" s="157" t="s">
        <v>62</v>
      </c>
      <c r="Q605" s="156"/>
      <c r="R605" s="156"/>
    </row>
    <row r="606" spans="1:18" s="56" customFormat="1" ht="74.45" customHeight="1" x14ac:dyDescent="0.25">
      <c r="A606" s="331" t="s">
        <v>286</v>
      </c>
      <c r="B606" s="137" t="s">
        <v>327</v>
      </c>
      <c r="C606" s="142" t="s">
        <v>191</v>
      </c>
      <c r="D606" s="141" t="s">
        <v>333</v>
      </c>
      <c r="E606" s="143" t="s">
        <v>75</v>
      </c>
      <c r="F606" s="143">
        <v>792</v>
      </c>
      <c r="G606" s="142">
        <v>1</v>
      </c>
      <c r="H606" s="142">
        <f>G606</f>
        <v>1</v>
      </c>
      <c r="I606" s="142">
        <v>0</v>
      </c>
      <c r="J606" s="142">
        <v>0</v>
      </c>
      <c r="K606" s="142">
        <f>G606</f>
        <v>1</v>
      </c>
      <c r="L606" s="142"/>
      <c r="M606" s="149" t="s">
        <v>62</v>
      </c>
      <c r="N606" s="149" t="s">
        <v>62</v>
      </c>
      <c r="O606" s="156">
        <v>32391.41</v>
      </c>
      <c r="P606" s="156"/>
      <c r="Q606" s="156">
        <v>0</v>
      </c>
      <c r="R606" s="156">
        <v>0</v>
      </c>
    </row>
    <row r="607" spans="1:18" s="85" customFormat="1" ht="15.75" x14ac:dyDescent="0.2">
      <c r="A607" s="332"/>
      <c r="B607" s="146" t="s">
        <v>70</v>
      </c>
      <c r="C607" s="149"/>
      <c r="D607" s="149" t="s">
        <v>62</v>
      </c>
      <c r="E607" s="149"/>
      <c r="F607" s="149"/>
      <c r="G607" s="149">
        <f>G606</f>
        <v>1</v>
      </c>
      <c r="H607" s="149">
        <f t="shared" ref="H607:K607" si="300">H606</f>
        <v>1</v>
      </c>
      <c r="I607" s="149">
        <f t="shared" si="300"/>
        <v>0</v>
      </c>
      <c r="J607" s="149">
        <f t="shared" si="300"/>
        <v>0</v>
      </c>
      <c r="K607" s="149">
        <f t="shared" si="300"/>
        <v>1</v>
      </c>
      <c r="L607" s="149" t="s">
        <v>62</v>
      </c>
      <c r="M607" s="150">
        <v>46022</v>
      </c>
      <c r="N607" s="150">
        <v>46022</v>
      </c>
      <c r="O607" s="156"/>
      <c r="P607" s="157" t="s">
        <v>62</v>
      </c>
      <c r="Q607" s="156"/>
      <c r="R607" s="156"/>
    </row>
    <row r="608" spans="1:18" s="85" customFormat="1" ht="14.25" x14ac:dyDescent="0.2">
      <c r="A608" s="332"/>
      <c r="B608" s="147" t="s">
        <v>76</v>
      </c>
      <c r="C608" s="149"/>
      <c r="D608" s="149"/>
      <c r="E608" s="149"/>
      <c r="F608" s="149"/>
      <c r="G608" s="149" t="s">
        <v>62</v>
      </c>
      <c r="H608" s="149"/>
      <c r="I608" s="149" t="s">
        <v>62</v>
      </c>
      <c r="J608" s="149"/>
      <c r="K608" s="149"/>
      <c r="L608" s="149" t="s">
        <v>62</v>
      </c>
      <c r="M608" s="149"/>
      <c r="N608" s="149"/>
      <c r="O608" s="157" t="s">
        <v>62</v>
      </c>
      <c r="P608" s="157" t="s">
        <v>62</v>
      </c>
      <c r="Q608" s="157" t="s">
        <v>62</v>
      </c>
      <c r="R608" s="157" t="s">
        <v>62</v>
      </c>
    </row>
    <row r="609" spans="1:18" s="85" customFormat="1" ht="65.45" customHeight="1" x14ac:dyDescent="0.2">
      <c r="A609" s="332"/>
      <c r="B609" s="148" t="s">
        <v>192</v>
      </c>
      <c r="C609" s="149"/>
      <c r="D609" s="149" t="s">
        <v>62</v>
      </c>
      <c r="E609" s="149"/>
      <c r="F609" s="149"/>
      <c r="G609" s="149">
        <f>G606</f>
        <v>1</v>
      </c>
      <c r="H609" s="149">
        <f t="shared" ref="H609:J609" si="301">H606</f>
        <v>1</v>
      </c>
      <c r="I609" s="149">
        <f t="shared" si="301"/>
        <v>0</v>
      </c>
      <c r="J609" s="149">
        <f t="shared" si="301"/>
        <v>0</v>
      </c>
      <c r="K609" s="149">
        <f>K606</f>
        <v>1</v>
      </c>
      <c r="L609" s="149" t="s">
        <v>62</v>
      </c>
      <c r="M609" s="150">
        <v>46022</v>
      </c>
      <c r="N609" s="150">
        <v>46022</v>
      </c>
      <c r="O609" s="156"/>
      <c r="P609" s="157" t="s">
        <v>62</v>
      </c>
      <c r="Q609" s="156"/>
      <c r="R609" s="156"/>
    </row>
    <row r="610" spans="1:18" s="85" customFormat="1" ht="15" customHeight="1" x14ac:dyDescent="0.2">
      <c r="A610" s="332"/>
      <c r="B610" s="147" t="s">
        <v>193</v>
      </c>
      <c r="C610" s="149"/>
      <c r="D610" s="149"/>
      <c r="E610" s="149"/>
      <c r="F610" s="149"/>
      <c r="G610" s="149" t="s">
        <v>62</v>
      </c>
      <c r="H610" s="149"/>
      <c r="I610" s="149" t="s">
        <v>62</v>
      </c>
      <c r="J610" s="149"/>
      <c r="K610" s="149"/>
      <c r="L610" s="149" t="s">
        <v>62</v>
      </c>
      <c r="M610" s="149"/>
      <c r="N610" s="149"/>
      <c r="O610" s="157" t="s">
        <v>62</v>
      </c>
      <c r="P610" s="157" t="s">
        <v>62</v>
      </c>
      <c r="Q610" s="157" t="s">
        <v>62</v>
      </c>
      <c r="R610" s="157" t="s">
        <v>62</v>
      </c>
    </row>
    <row r="611" spans="1:18" s="85" customFormat="1" ht="38.65" customHeight="1" x14ac:dyDescent="0.2">
      <c r="A611" s="332"/>
      <c r="B611" s="148" t="s">
        <v>330</v>
      </c>
      <c r="C611" s="149"/>
      <c r="D611" s="149" t="s">
        <v>62</v>
      </c>
      <c r="E611" s="149"/>
      <c r="F611" s="149"/>
      <c r="G611" s="149">
        <f>G607</f>
        <v>1</v>
      </c>
      <c r="H611" s="149">
        <f t="shared" ref="H611:K611" si="302">H607</f>
        <v>1</v>
      </c>
      <c r="I611" s="149">
        <f t="shared" si="302"/>
        <v>0</v>
      </c>
      <c r="J611" s="149">
        <f t="shared" si="302"/>
        <v>0</v>
      </c>
      <c r="K611" s="149">
        <f t="shared" si="302"/>
        <v>1</v>
      </c>
      <c r="L611" s="149" t="s">
        <v>62</v>
      </c>
      <c r="M611" s="150">
        <v>46022</v>
      </c>
      <c r="N611" s="150">
        <v>46022</v>
      </c>
      <c r="O611" s="156"/>
      <c r="P611" s="157" t="s">
        <v>62</v>
      </c>
      <c r="Q611" s="156"/>
      <c r="R611" s="156"/>
    </row>
    <row r="612" spans="1:18" s="85" customFormat="1" ht="21" customHeight="1" x14ac:dyDescent="0.2">
      <c r="A612" s="332"/>
      <c r="B612" s="147" t="s">
        <v>71</v>
      </c>
      <c r="C612" s="149"/>
      <c r="D612" s="149"/>
      <c r="E612" s="149"/>
      <c r="F612" s="149"/>
      <c r="G612" s="149" t="s">
        <v>62</v>
      </c>
      <c r="H612" s="149"/>
      <c r="I612" s="149" t="s">
        <v>62</v>
      </c>
      <c r="J612" s="149"/>
      <c r="K612" s="149"/>
      <c r="L612" s="149" t="s">
        <v>62</v>
      </c>
      <c r="M612" s="149"/>
      <c r="N612" s="149"/>
      <c r="O612" s="157" t="s">
        <v>62</v>
      </c>
      <c r="P612" s="157" t="s">
        <v>62</v>
      </c>
      <c r="Q612" s="157" t="s">
        <v>62</v>
      </c>
      <c r="R612" s="157" t="s">
        <v>62</v>
      </c>
    </row>
    <row r="613" spans="1:18" s="85" customFormat="1" ht="21" customHeight="1" x14ac:dyDescent="0.2">
      <c r="A613" s="333"/>
      <c r="B613" s="148" t="s">
        <v>72</v>
      </c>
      <c r="C613" s="149"/>
      <c r="D613" s="149" t="s">
        <v>62</v>
      </c>
      <c r="E613" s="149"/>
      <c r="F613" s="149"/>
      <c r="G613" s="149">
        <f>G611</f>
        <v>1</v>
      </c>
      <c r="H613" s="149">
        <f t="shared" ref="H613:K613" si="303">H611</f>
        <v>1</v>
      </c>
      <c r="I613" s="149">
        <f t="shared" si="303"/>
        <v>0</v>
      </c>
      <c r="J613" s="149">
        <f t="shared" si="303"/>
        <v>0</v>
      </c>
      <c r="K613" s="149">
        <f t="shared" si="303"/>
        <v>1</v>
      </c>
      <c r="L613" s="149" t="s">
        <v>62</v>
      </c>
      <c r="M613" s="150">
        <v>46022</v>
      </c>
      <c r="N613" s="150">
        <v>46022</v>
      </c>
      <c r="O613" s="156"/>
      <c r="P613" s="157" t="s">
        <v>62</v>
      </c>
      <c r="Q613" s="156"/>
      <c r="R613" s="156"/>
    </row>
    <row r="614" spans="1:18" s="56" customFormat="1" ht="74.45" customHeight="1" x14ac:dyDescent="0.25">
      <c r="A614" s="331" t="s">
        <v>287</v>
      </c>
      <c r="B614" s="137" t="s">
        <v>327</v>
      </c>
      <c r="C614" s="142" t="s">
        <v>191</v>
      </c>
      <c r="D614" s="141" t="s">
        <v>333</v>
      </c>
      <c r="E614" s="143" t="s">
        <v>75</v>
      </c>
      <c r="F614" s="143">
        <v>792</v>
      </c>
      <c r="G614" s="142">
        <v>2</v>
      </c>
      <c r="H614" s="142">
        <f>G614</f>
        <v>2</v>
      </c>
      <c r="I614" s="142">
        <v>0</v>
      </c>
      <c r="J614" s="142">
        <v>0</v>
      </c>
      <c r="K614" s="142">
        <f>G614</f>
        <v>2</v>
      </c>
      <c r="L614" s="142"/>
      <c r="M614" s="149" t="s">
        <v>62</v>
      </c>
      <c r="N614" s="149" t="s">
        <v>62</v>
      </c>
      <c r="O614" s="156">
        <v>64782.82</v>
      </c>
      <c r="P614" s="156"/>
      <c r="Q614" s="156">
        <v>0</v>
      </c>
      <c r="R614" s="156">
        <v>0</v>
      </c>
    </row>
    <row r="615" spans="1:18" s="85" customFormat="1" ht="15.75" x14ac:dyDescent="0.2">
      <c r="A615" s="332"/>
      <c r="B615" s="146" t="s">
        <v>70</v>
      </c>
      <c r="C615" s="149"/>
      <c r="D615" s="149" t="s">
        <v>62</v>
      </c>
      <c r="E615" s="149"/>
      <c r="F615" s="149"/>
      <c r="G615" s="149">
        <f>G614</f>
        <v>2</v>
      </c>
      <c r="H615" s="149">
        <f t="shared" ref="H615:K615" si="304">H614</f>
        <v>2</v>
      </c>
      <c r="I615" s="149">
        <f t="shared" si="304"/>
        <v>0</v>
      </c>
      <c r="J615" s="149">
        <f t="shared" si="304"/>
        <v>0</v>
      </c>
      <c r="K615" s="149">
        <f t="shared" si="304"/>
        <v>2</v>
      </c>
      <c r="L615" s="149" t="s">
        <v>62</v>
      </c>
      <c r="M615" s="150">
        <v>46022</v>
      </c>
      <c r="N615" s="150">
        <v>46022</v>
      </c>
      <c r="O615" s="156"/>
      <c r="P615" s="157" t="s">
        <v>62</v>
      </c>
      <c r="Q615" s="156"/>
      <c r="R615" s="156"/>
    </row>
    <row r="616" spans="1:18" s="85" customFormat="1" ht="14.25" x14ac:dyDescent="0.2">
      <c r="A616" s="332"/>
      <c r="B616" s="147" t="s">
        <v>76</v>
      </c>
      <c r="C616" s="149"/>
      <c r="D616" s="149"/>
      <c r="E616" s="149"/>
      <c r="F616" s="149"/>
      <c r="G616" s="149" t="s">
        <v>62</v>
      </c>
      <c r="H616" s="149"/>
      <c r="I616" s="149" t="s">
        <v>62</v>
      </c>
      <c r="J616" s="149"/>
      <c r="K616" s="149"/>
      <c r="L616" s="149" t="s">
        <v>62</v>
      </c>
      <c r="M616" s="149"/>
      <c r="N616" s="149"/>
      <c r="O616" s="157" t="s">
        <v>62</v>
      </c>
      <c r="P616" s="157" t="s">
        <v>62</v>
      </c>
      <c r="Q616" s="157" t="s">
        <v>62</v>
      </c>
      <c r="R616" s="157" t="s">
        <v>62</v>
      </c>
    </row>
    <row r="617" spans="1:18" s="85" customFormat="1" ht="65.45" customHeight="1" x14ac:dyDescent="0.2">
      <c r="A617" s="332"/>
      <c r="B617" s="148" t="s">
        <v>192</v>
      </c>
      <c r="C617" s="149"/>
      <c r="D617" s="149" t="s">
        <v>62</v>
      </c>
      <c r="E617" s="149"/>
      <c r="F617" s="149"/>
      <c r="G617" s="149">
        <f>G614</f>
        <v>2</v>
      </c>
      <c r="H617" s="149">
        <f t="shared" ref="H617:J617" si="305">H614</f>
        <v>2</v>
      </c>
      <c r="I617" s="149">
        <f t="shared" si="305"/>
        <v>0</v>
      </c>
      <c r="J617" s="149">
        <f t="shared" si="305"/>
        <v>0</v>
      </c>
      <c r="K617" s="149">
        <f>K614</f>
        <v>2</v>
      </c>
      <c r="L617" s="149" t="s">
        <v>62</v>
      </c>
      <c r="M617" s="150">
        <v>46022</v>
      </c>
      <c r="N617" s="150">
        <v>46022</v>
      </c>
      <c r="O617" s="156"/>
      <c r="P617" s="157" t="s">
        <v>62</v>
      </c>
      <c r="Q617" s="156"/>
      <c r="R617" s="156"/>
    </row>
    <row r="618" spans="1:18" s="85" customFormat="1" ht="15" customHeight="1" x14ac:dyDescent="0.2">
      <c r="A618" s="332"/>
      <c r="B618" s="147" t="s">
        <v>193</v>
      </c>
      <c r="C618" s="149"/>
      <c r="D618" s="149"/>
      <c r="E618" s="149"/>
      <c r="F618" s="149"/>
      <c r="G618" s="149" t="s">
        <v>62</v>
      </c>
      <c r="H618" s="149"/>
      <c r="I618" s="149" t="s">
        <v>62</v>
      </c>
      <c r="J618" s="149"/>
      <c r="K618" s="149"/>
      <c r="L618" s="149" t="s">
        <v>62</v>
      </c>
      <c r="M618" s="149"/>
      <c r="N618" s="149"/>
      <c r="O618" s="157" t="s">
        <v>62</v>
      </c>
      <c r="P618" s="157" t="s">
        <v>62</v>
      </c>
      <c r="Q618" s="157" t="s">
        <v>62</v>
      </c>
      <c r="R618" s="157" t="s">
        <v>62</v>
      </c>
    </row>
    <row r="619" spans="1:18" s="85" customFormat="1" ht="38.65" customHeight="1" x14ac:dyDescent="0.2">
      <c r="A619" s="332"/>
      <c r="B619" s="148" t="s">
        <v>330</v>
      </c>
      <c r="C619" s="149"/>
      <c r="D619" s="149" t="s">
        <v>62</v>
      </c>
      <c r="E619" s="149"/>
      <c r="F619" s="149"/>
      <c r="G619" s="149">
        <f>G615</f>
        <v>2</v>
      </c>
      <c r="H619" s="149">
        <f t="shared" ref="H619:K619" si="306">H615</f>
        <v>2</v>
      </c>
      <c r="I619" s="149">
        <f t="shared" si="306"/>
        <v>0</v>
      </c>
      <c r="J619" s="149">
        <f t="shared" si="306"/>
        <v>0</v>
      </c>
      <c r="K619" s="149">
        <f t="shared" si="306"/>
        <v>2</v>
      </c>
      <c r="L619" s="149" t="s">
        <v>62</v>
      </c>
      <c r="M619" s="150">
        <v>46022</v>
      </c>
      <c r="N619" s="150">
        <v>46022</v>
      </c>
      <c r="O619" s="156"/>
      <c r="P619" s="157" t="s">
        <v>62</v>
      </c>
      <c r="Q619" s="156"/>
      <c r="R619" s="156"/>
    </row>
    <row r="620" spans="1:18" s="85" customFormat="1" ht="21" customHeight="1" x14ac:dyDescent="0.2">
      <c r="A620" s="332"/>
      <c r="B620" s="147" t="s">
        <v>71</v>
      </c>
      <c r="C620" s="149"/>
      <c r="D620" s="149"/>
      <c r="E620" s="149"/>
      <c r="F620" s="149"/>
      <c r="G620" s="149" t="s">
        <v>62</v>
      </c>
      <c r="H620" s="149"/>
      <c r="I620" s="149" t="s">
        <v>62</v>
      </c>
      <c r="J620" s="149"/>
      <c r="K620" s="149"/>
      <c r="L620" s="149" t="s">
        <v>62</v>
      </c>
      <c r="M620" s="149"/>
      <c r="N620" s="149"/>
      <c r="O620" s="157" t="s">
        <v>62</v>
      </c>
      <c r="P620" s="157" t="s">
        <v>62</v>
      </c>
      <c r="Q620" s="157" t="s">
        <v>62</v>
      </c>
      <c r="R620" s="157" t="s">
        <v>62</v>
      </c>
    </row>
    <row r="621" spans="1:18" s="85" customFormat="1" ht="21" customHeight="1" x14ac:dyDescent="0.2">
      <c r="A621" s="333"/>
      <c r="B621" s="148" t="s">
        <v>72</v>
      </c>
      <c r="C621" s="149"/>
      <c r="D621" s="149" t="s">
        <v>62</v>
      </c>
      <c r="E621" s="149"/>
      <c r="F621" s="149"/>
      <c r="G621" s="149">
        <f>G619</f>
        <v>2</v>
      </c>
      <c r="H621" s="149">
        <f t="shared" ref="H621:K621" si="307">H619</f>
        <v>2</v>
      </c>
      <c r="I621" s="149">
        <f t="shared" si="307"/>
        <v>0</v>
      </c>
      <c r="J621" s="149">
        <f t="shared" si="307"/>
        <v>0</v>
      </c>
      <c r="K621" s="149">
        <f t="shared" si="307"/>
        <v>2</v>
      </c>
      <c r="L621" s="149" t="s">
        <v>62</v>
      </c>
      <c r="M621" s="150">
        <v>46022</v>
      </c>
      <c r="N621" s="150">
        <v>46022</v>
      </c>
      <c r="O621" s="156"/>
      <c r="P621" s="157" t="s">
        <v>62</v>
      </c>
      <c r="Q621" s="156"/>
      <c r="R621" s="156"/>
    </row>
    <row r="622" spans="1:18" s="56" customFormat="1" ht="74.45" hidden="1" customHeight="1" x14ac:dyDescent="0.25">
      <c r="A622" s="331" t="s">
        <v>288</v>
      </c>
      <c r="B622" s="137" t="s">
        <v>327</v>
      </c>
      <c r="C622" s="142" t="s">
        <v>191</v>
      </c>
      <c r="D622" s="141" t="s">
        <v>333</v>
      </c>
      <c r="E622" s="143" t="s">
        <v>75</v>
      </c>
      <c r="F622" s="143">
        <v>792</v>
      </c>
      <c r="G622" s="142">
        <v>0</v>
      </c>
      <c r="H622" s="142">
        <f>G622</f>
        <v>0</v>
      </c>
      <c r="I622" s="142">
        <v>0</v>
      </c>
      <c r="J622" s="142">
        <v>0</v>
      </c>
      <c r="K622" s="142">
        <f>G622</f>
        <v>0</v>
      </c>
      <c r="L622" s="142"/>
      <c r="M622" s="149" t="s">
        <v>62</v>
      </c>
      <c r="N622" s="149" t="s">
        <v>62</v>
      </c>
      <c r="O622" s="156">
        <v>0</v>
      </c>
      <c r="P622" s="156"/>
      <c r="Q622" s="156">
        <v>0</v>
      </c>
      <c r="R622" s="156">
        <v>0</v>
      </c>
    </row>
    <row r="623" spans="1:18" s="85" customFormat="1" ht="15.75" hidden="1" x14ac:dyDescent="0.2">
      <c r="A623" s="332"/>
      <c r="B623" s="146" t="s">
        <v>70</v>
      </c>
      <c r="C623" s="149"/>
      <c r="D623" s="149" t="s">
        <v>62</v>
      </c>
      <c r="E623" s="149"/>
      <c r="F623" s="149"/>
      <c r="G623" s="149">
        <f>G622</f>
        <v>0</v>
      </c>
      <c r="H623" s="149">
        <f t="shared" ref="H623:K623" si="308">H622</f>
        <v>0</v>
      </c>
      <c r="I623" s="149">
        <f t="shared" si="308"/>
        <v>0</v>
      </c>
      <c r="J623" s="149">
        <f t="shared" si="308"/>
        <v>0</v>
      </c>
      <c r="K623" s="149">
        <f t="shared" si="308"/>
        <v>0</v>
      </c>
      <c r="L623" s="149" t="s">
        <v>62</v>
      </c>
      <c r="M623" s="150">
        <v>46022</v>
      </c>
      <c r="N623" s="150">
        <v>46022</v>
      </c>
      <c r="O623" s="156"/>
      <c r="P623" s="157" t="s">
        <v>62</v>
      </c>
      <c r="Q623" s="156"/>
      <c r="R623" s="156"/>
    </row>
    <row r="624" spans="1:18" s="85" customFormat="1" ht="14.25" hidden="1" x14ac:dyDescent="0.2">
      <c r="A624" s="332"/>
      <c r="B624" s="147" t="s">
        <v>76</v>
      </c>
      <c r="C624" s="149"/>
      <c r="D624" s="149"/>
      <c r="E624" s="149"/>
      <c r="F624" s="149"/>
      <c r="G624" s="149" t="s">
        <v>62</v>
      </c>
      <c r="H624" s="149"/>
      <c r="I624" s="149" t="s">
        <v>62</v>
      </c>
      <c r="J624" s="149"/>
      <c r="K624" s="149"/>
      <c r="L624" s="149" t="s">
        <v>62</v>
      </c>
      <c r="M624" s="149"/>
      <c r="N624" s="149"/>
      <c r="O624" s="157" t="s">
        <v>62</v>
      </c>
      <c r="P624" s="157" t="s">
        <v>62</v>
      </c>
      <c r="Q624" s="157" t="s">
        <v>62</v>
      </c>
      <c r="R624" s="157" t="s">
        <v>62</v>
      </c>
    </row>
    <row r="625" spans="1:18" s="85" customFormat="1" ht="65.45" hidden="1" customHeight="1" x14ac:dyDescent="0.2">
      <c r="A625" s="332"/>
      <c r="B625" s="148" t="s">
        <v>192</v>
      </c>
      <c r="C625" s="149"/>
      <c r="D625" s="149" t="s">
        <v>62</v>
      </c>
      <c r="E625" s="149"/>
      <c r="F625" s="149"/>
      <c r="G625" s="149">
        <f>G622</f>
        <v>0</v>
      </c>
      <c r="H625" s="149">
        <f t="shared" ref="H625:J625" si="309">H622</f>
        <v>0</v>
      </c>
      <c r="I625" s="149">
        <f t="shared" si="309"/>
        <v>0</v>
      </c>
      <c r="J625" s="149">
        <f t="shared" si="309"/>
        <v>0</v>
      </c>
      <c r="K625" s="149">
        <f>K622</f>
        <v>0</v>
      </c>
      <c r="L625" s="149" t="s">
        <v>62</v>
      </c>
      <c r="M625" s="150">
        <v>46022</v>
      </c>
      <c r="N625" s="150">
        <v>46022</v>
      </c>
      <c r="O625" s="156"/>
      <c r="P625" s="157" t="s">
        <v>62</v>
      </c>
      <c r="Q625" s="156"/>
      <c r="R625" s="156"/>
    </row>
    <row r="626" spans="1:18" s="85" customFormat="1" ht="15" hidden="1" customHeight="1" x14ac:dyDescent="0.2">
      <c r="A626" s="332"/>
      <c r="B626" s="147" t="s">
        <v>193</v>
      </c>
      <c r="C626" s="149"/>
      <c r="D626" s="149"/>
      <c r="E626" s="149"/>
      <c r="F626" s="149"/>
      <c r="G626" s="149" t="s">
        <v>62</v>
      </c>
      <c r="H626" s="149"/>
      <c r="I626" s="149" t="s">
        <v>62</v>
      </c>
      <c r="J626" s="149"/>
      <c r="K626" s="149"/>
      <c r="L626" s="149" t="s">
        <v>62</v>
      </c>
      <c r="M626" s="149"/>
      <c r="N626" s="149"/>
      <c r="O626" s="157" t="s">
        <v>62</v>
      </c>
      <c r="P626" s="157" t="s">
        <v>62</v>
      </c>
      <c r="Q626" s="157" t="s">
        <v>62</v>
      </c>
      <c r="R626" s="157" t="s">
        <v>62</v>
      </c>
    </row>
    <row r="627" spans="1:18" s="85" customFormat="1" ht="38.65" hidden="1" customHeight="1" x14ac:dyDescent="0.2">
      <c r="A627" s="332"/>
      <c r="B627" s="148" t="s">
        <v>330</v>
      </c>
      <c r="C627" s="149"/>
      <c r="D627" s="149" t="s">
        <v>62</v>
      </c>
      <c r="E627" s="149"/>
      <c r="F627" s="149"/>
      <c r="G627" s="149">
        <f>G623</f>
        <v>0</v>
      </c>
      <c r="H627" s="149">
        <f t="shared" ref="H627:K627" si="310">H623</f>
        <v>0</v>
      </c>
      <c r="I627" s="149">
        <f t="shared" si="310"/>
        <v>0</v>
      </c>
      <c r="J627" s="149">
        <f t="shared" si="310"/>
        <v>0</v>
      </c>
      <c r="K627" s="149">
        <f t="shared" si="310"/>
        <v>0</v>
      </c>
      <c r="L627" s="149" t="s">
        <v>62</v>
      </c>
      <c r="M627" s="150">
        <v>46022</v>
      </c>
      <c r="N627" s="150">
        <v>46022</v>
      </c>
      <c r="O627" s="156"/>
      <c r="P627" s="157" t="s">
        <v>62</v>
      </c>
      <c r="Q627" s="156"/>
      <c r="R627" s="156"/>
    </row>
    <row r="628" spans="1:18" s="85" customFormat="1" ht="21" hidden="1" customHeight="1" x14ac:dyDescent="0.2">
      <c r="A628" s="332"/>
      <c r="B628" s="147" t="s">
        <v>71</v>
      </c>
      <c r="C628" s="149"/>
      <c r="D628" s="149"/>
      <c r="E628" s="149"/>
      <c r="F628" s="149"/>
      <c r="G628" s="149" t="s">
        <v>62</v>
      </c>
      <c r="H628" s="149"/>
      <c r="I628" s="149" t="s">
        <v>62</v>
      </c>
      <c r="J628" s="149"/>
      <c r="K628" s="149"/>
      <c r="L628" s="149" t="s">
        <v>62</v>
      </c>
      <c r="M628" s="149"/>
      <c r="N628" s="149"/>
      <c r="O628" s="157" t="s">
        <v>62</v>
      </c>
      <c r="P628" s="157" t="s">
        <v>62</v>
      </c>
      <c r="Q628" s="157" t="s">
        <v>62</v>
      </c>
      <c r="R628" s="157" t="s">
        <v>62</v>
      </c>
    </row>
    <row r="629" spans="1:18" s="85" customFormat="1" ht="21" hidden="1" customHeight="1" x14ac:dyDescent="0.2">
      <c r="A629" s="333"/>
      <c r="B629" s="148" t="s">
        <v>72</v>
      </c>
      <c r="C629" s="149"/>
      <c r="D629" s="149" t="s">
        <v>62</v>
      </c>
      <c r="E629" s="149"/>
      <c r="F629" s="149"/>
      <c r="G629" s="149">
        <f>G627</f>
        <v>0</v>
      </c>
      <c r="H629" s="149">
        <f t="shared" ref="H629:K629" si="311">H627</f>
        <v>0</v>
      </c>
      <c r="I629" s="149">
        <f t="shared" si="311"/>
        <v>0</v>
      </c>
      <c r="J629" s="149">
        <f t="shared" si="311"/>
        <v>0</v>
      </c>
      <c r="K629" s="149">
        <f t="shared" si="311"/>
        <v>0</v>
      </c>
      <c r="L629" s="149" t="s">
        <v>62</v>
      </c>
      <c r="M629" s="150">
        <v>46022</v>
      </c>
      <c r="N629" s="150">
        <v>46022</v>
      </c>
      <c r="O629" s="156"/>
      <c r="P629" s="157" t="s">
        <v>62</v>
      </c>
      <c r="Q629" s="156"/>
      <c r="R629" s="156"/>
    </row>
    <row r="630" spans="1:18" s="56" customFormat="1" ht="74.45" customHeight="1" x14ac:dyDescent="0.25">
      <c r="A630" s="331" t="s">
        <v>289</v>
      </c>
      <c r="B630" s="137" t="s">
        <v>327</v>
      </c>
      <c r="C630" s="142" t="s">
        <v>191</v>
      </c>
      <c r="D630" s="141" t="s">
        <v>333</v>
      </c>
      <c r="E630" s="143" t="s">
        <v>75</v>
      </c>
      <c r="F630" s="143">
        <v>792</v>
      </c>
      <c r="G630" s="142">
        <v>2</v>
      </c>
      <c r="H630" s="142">
        <f>G630</f>
        <v>2</v>
      </c>
      <c r="I630" s="142">
        <v>0</v>
      </c>
      <c r="J630" s="142">
        <v>0</v>
      </c>
      <c r="K630" s="142">
        <f>G630</f>
        <v>2</v>
      </c>
      <c r="L630" s="142"/>
      <c r="M630" s="149" t="s">
        <v>62</v>
      </c>
      <c r="N630" s="149" t="s">
        <v>62</v>
      </c>
      <c r="O630" s="156">
        <v>64782.82</v>
      </c>
      <c r="P630" s="156"/>
      <c r="Q630" s="156">
        <v>0</v>
      </c>
      <c r="R630" s="156">
        <v>0</v>
      </c>
    </row>
    <row r="631" spans="1:18" s="85" customFormat="1" ht="15.75" x14ac:dyDescent="0.2">
      <c r="A631" s="332"/>
      <c r="B631" s="146" t="s">
        <v>70</v>
      </c>
      <c r="C631" s="149"/>
      <c r="D631" s="149" t="s">
        <v>62</v>
      </c>
      <c r="E631" s="149"/>
      <c r="F631" s="149"/>
      <c r="G631" s="149">
        <f>G630</f>
        <v>2</v>
      </c>
      <c r="H631" s="149">
        <f t="shared" ref="H631:K631" si="312">H630</f>
        <v>2</v>
      </c>
      <c r="I631" s="149">
        <f t="shared" si="312"/>
        <v>0</v>
      </c>
      <c r="J631" s="149">
        <f t="shared" si="312"/>
        <v>0</v>
      </c>
      <c r="K631" s="149">
        <f t="shared" si="312"/>
        <v>2</v>
      </c>
      <c r="L631" s="149" t="s">
        <v>62</v>
      </c>
      <c r="M631" s="150">
        <v>46022</v>
      </c>
      <c r="N631" s="150">
        <v>46022</v>
      </c>
      <c r="O631" s="156"/>
      <c r="P631" s="157" t="s">
        <v>62</v>
      </c>
      <c r="Q631" s="156"/>
      <c r="R631" s="156"/>
    </row>
    <row r="632" spans="1:18" s="85" customFormat="1" ht="14.25" x14ac:dyDescent="0.2">
      <c r="A632" s="332"/>
      <c r="B632" s="147" t="s">
        <v>76</v>
      </c>
      <c r="C632" s="149"/>
      <c r="D632" s="149"/>
      <c r="E632" s="149"/>
      <c r="F632" s="149"/>
      <c r="G632" s="149" t="s">
        <v>62</v>
      </c>
      <c r="H632" s="149"/>
      <c r="I632" s="149" t="s">
        <v>62</v>
      </c>
      <c r="J632" s="149"/>
      <c r="K632" s="149"/>
      <c r="L632" s="149" t="s">
        <v>62</v>
      </c>
      <c r="M632" s="149"/>
      <c r="N632" s="149"/>
      <c r="O632" s="157" t="s">
        <v>62</v>
      </c>
      <c r="P632" s="157" t="s">
        <v>62</v>
      </c>
      <c r="Q632" s="157" t="s">
        <v>62</v>
      </c>
      <c r="R632" s="157" t="s">
        <v>62</v>
      </c>
    </row>
    <row r="633" spans="1:18" s="85" customFormat="1" ht="65.45" customHeight="1" x14ac:dyDescent="0.2">
      <c r="A633" s="332"/>
      <c r="B633" s="148" t="s">
        <v>192</v>
      </c>
      <c r="C633" s="149"/>
      <c r="D633" s="149" t="s">
        <v>62</v>
      </c>
      <c r="E633" s="149"/>
      <c r="F633" s="149"/>
      <c r="G633" s="149">
        <f>G630</f>
        <v>2</v>
      </c>
      <c r="H633" s="149">
        <f t="shared" ref="H633:J633" si="313">H630</f>
        <v>2</v>
      </c>
      <c r="I633" s="149">
        <f t="shared" si="313"/>
        <v>0</v>
      </c>
      <c r="J633" s="149">
        <f t="shared" si="313"/>
        <v>0</v>
      </c>
      <c r="K633" s="149">
        <f>K630</f>
        <v>2</v>
      </c>
      <c r="L633" s="149" t="s">
        <v>62</v>
      </c>
      <c r="M633" s="150">
        <v>46022</v>
      </c>
      <c r="N633" s="150">
        <v>46022</v>
      </c>
      <c r="O633" s="156"/>
      <c r="P633" s="157" t="s">
        <v>62</v>
      </c>
      <c r="Q633" s="156"/>
      <c r="R633" s="156"/>
    </row>
    <row r="634" spans="1:18" s="85" customFormat="1" ht="15" customHeight="1" x14ac:dyDescent="0.2">
      <c r="A634" s="332"/>
      <c r="B634" s="147" t="s">
        <v>193</v>
      </c>
      <c r="C634" s="149"/>
      <c r="D634" s="149"/>
      <c r="E634" s="149"/>
      <c r="F634" s="149"/>
      <c r="G634" s="149" t="s">
        <v>62</v>
      </c>
      <c r="H634" s="149"/>
      <c r="I634" s="149" t="s">
        <v>62</v>
      </c>
      <c r="J634" s="149"/>
      <c r="K634" s="149"/>
      <c r="L634" s="149" t="s">
        <v>62</v>
      </c>
      <c r="M634" s="149"/>
      <c r="N634" s="149"/>
      <c r="O634" s="157" t="s">
        <v>62</v>
      </c>
      <c r="P634" s="157" t="s">
        <v>62</v>
      </c>
      <c r="Q634" s="157" t="s">
        <v>62</v>
      </c>
      <c r="R634" s="157" t="s">
        <v>62</v>
      </c>
    </row>
    <row r="635" spans="1:18" s="85" customFormat="1" ht="38.65" customHeight="1" x14ac:dyDescent="0.2">
      <c r="A635" s="332"/>
      <c r="B635" s="148" t="s">
        <v>330</v>
      </c>
      <c r="C635" s="149"/>
      <c r="D635" s="149" t="s">
        <v>62</v>
      </c>
      <c r="E635" s="149"/>
      <c r="F635" s="149"/>
      <c r="G635" s="149">
        <f>G631</f>
        <v>2</v>
      </c>
      <c r="H635" s="149">
        <f t="shared" ref="H635:K635" si="314">H631</f>
        <v>2</v>
      </c>
      <c r="I635" s="149">
        <f t="shared" si="314"/>
        <v>0</v>
      </c>
      <c r="J635" s="149">
        <f t="shared" si="314"/>
        <v>0</v>
      </c>
      <c r="K635" s="149">
        <f t="shared" si="314"/>
        <v>2</v>
      </c>
      <c r="L635" s="149" t="s">
        <v>62</v>
      </c>
      <c r="M635" s="150">
        <v>46022</v>
      </c>
      <c r="N635" s="150">
        <v>46022</v>
      </c>
      <c r="O635" s="156"/>
      <c r="P635" s="157" t="s">
        <v>62</v>
      </c>
      <c r="Q635" s="156"/>
      <c r="R635" s="156"/>
    </row>
    <row r="636" spans="1:18" s="85" customFormat="1" ht="21" customHeight="1" x14ac:dyDescent="0.2">
      <c r="A636" s="332"/>
      <c r="B636" s="147" t="s">
        <v>71</v>
      </c>
      <c r="C636" s="149"/>
      <c r="D636" s="149"/>
      <c r="E636" s="149"/>
      <c r="F636" s="149"/>
      <c r="G636" s="149" t="s">
        <v>62</v>
      </c>
      <c r="H636" s="149"/>
      <c r="I636" s="149" t="s">
        <v>62</v>
      </c>
      <c r="J636" s="149"/>
      <c r="K636" s="149"/>
      <c r="L636" s="149" t="s">
        <v>62</v>
      </c>
      <c r="M636" s="149"/>
      <c r="N636" s="149"/>
      <c r="O636" s="157" t="s">
        <v>62</v>
      </c>
      <c r="P636" s="157" t="s">
        <v>62</v>
      </c>
      <c r="Q636" s="157" t="s">
        <v>62</v>
      </c>
      <c r="R636" s="157" t="s">
        <v>62</v>
      </c>
    </row>
    <row r="637" spans="1:18" s="85" customFormat="1" ht="21" customHeight="1" x14ac:dyDescent="0.2">
      <c r="A637" s="333"/>
      <c r="B637" s="148" t="s">
        <v>72</v>
      </c>
      <c r="C637" s="149"/>
      <c r="D637" s="149" t="s">
        <v>62</v>
      </c>
      <c r="E637" s="149"/>
      <c r="F637" s="149"/>
      <c r="G637" s="149">
        <f>G635</f>
        <v>2</v>
      </c>
      <c r="H637" s="149">
        <f t="shared" ref="H637:K637" si="315">H635</f>
        <v>2</v>
      </c>
      <c r="I637" s="149">
        <f t="shared" si="315"/>
        <v>0</v>
      </c>
      <c r="J637" s="149">
        <f t="shared" si="315"/>
        <v>0</v>
      </c>
      <c r="K637" s="149">
        <f t="shared" si="315"/>
        <v>2</v>
      </c>
      <c r="L637" s="149" t="s">
        <v>62</v>
      </c>
      <c r="M637" s="150">
        <v>46022</v>
      </c>
      <c r="N637" s="150">
        <v>46022</v>
      </c>
      <c r="O637" s="156"/>
      <c r="P637" s="157" t="s">
        <v>62</v>
      </c>
      <c r="Q637" s="156"/>
      <c r="R637" s="156"/>
    </row>
    <row r="638" spans="1:18" s="56" customFormat="1" ht="74.45" hidden="1" customHeight="1" x14ac:dyDescent="0.25">
      <c r="A638" s="331" t="s">
        <v>290</v>
      </c>
      <c r="B638" s="137" t="s">
        <v>327</v>
      </c>
      <c r="C638" s="142" t="s">
        <v>191</v>
      </c>
      <c r="D638" s="141" t="s">
        <v>333</v>
      </c>
      <c r="E638" s="143" t="s">
        <v>75</v>
      </c>
      <c r="F638" s="143">
        <v>792</v>
      </c>
      <c r="G638" s="142">
        <v>0</v>
      </c>
      <c r="H638" s="142">
        <f>G638</f>
        <v>0</v>
      </c>
      <c r="I638" s="142">
        <v>0</v>
      </c>
      <c r="J638" s="142">
        <v>0</v>
      </c>
      <c r="K638" s="142">
        <f>G638</f>
        <v>0</v>
      </c>
      <c r="L638" s="142"/>
      <c r="M638" s="149" t="s">
        <v>62</v>
      </c>
      <c r="N638" s="149" t="s">
        <v>62</v>
      </c>
      <c r="O638" s="156">
        <v>0</v>
      </c>
      <c r="P638" s="156"/>
      <c r="Q638" s="156">
        <v>0</v>
      </c>
      <c r="R638" s="156">
        <v>0</v>
      </c>
    </row>
    <row r="639" spans="1:18" s="85" customFormat="1" ht="15.75" hidden="1" x14ac:dyDescent="0.2">
      <c r="A639" s="332"/>
      <c r="B639" s="146" t="s">
        <v>70</v>
      </c>
      <c r="C639" s="149"/>
      <c r="D639" s="149" t="s">
        <v>62</v>
      </c>
      <c r="E639" s="149"/>
      <c r="F639" s="149"/>
      <c r="G639" s="149">
        <f>G638</f>
        <v>0</v>
      </c>
      <c r="H639" s="149">
        <f t="shared" ref="H639:K639" si="316">H638</f>
        <v>0</v>
      </c>
      <c r="I639" s="149">
        <f t="shared" si="316"/>
        <v>0</v>
      </c>
      <c r="J639" s="149">
        <f t="shared" si="316"/>
        <v>0</v>
      </c>
      <c r="K639" s="149">
        <f t="shared" si="316"/>
        <v>0</v>
      </c>
      <c r="L639" s="149" t="s">
        <v>62</v>
      </c>
      <c r="M639" s="150">
        <v>46022</v>
      </c>
      <c r="N639" s="150">
        <v>46022</v>
      </c>
      <c r="O639" s="156"/>
      <c r="P639" s="157" t="s">
        <v>62</v>
      </c>
      <c r="Q639" s="156"/>
      <c r="R639" s="156"/>
    </row>
    <row r="640" spans="1:18" s="85" customFormat="1" ht="14.25" hidden="1" x14ac:dyDescent="0.2">
      <c r="A640" s="332"/>
      <c r="B640" s="147" t="s">
        <v>76</v>
      </c>
      <c r="C640" s="149"/>
      <c r="D640" s="149"/>
      <c r="E640" s="149"/>
      <c r="F640" s="149"/>
      <c r="G640" s="149" t="s">
        <v>62</v>
      </c>
      <c r="H640" s="149"/>
      <c r="I640" s="149" t="s">
        <v>62</v>
      </c>
      <c r="J640" s="149"/>
      <c r="K640" s="149"/>
      <c r="L640" s="149" t="s">
        <v>62</v>
      </c>
      <c r="M640" s="149"/>
      <c r="N640" s="149"/>
      <c r="O640" s="157" t="s">
        <v>62</v>
      </c>
      <c r="P640" s="157" t="s">
        <v>62</v>
      </c>
      <c r="Q640" s="157" t="s">
        <v>62</v>
      </c>
      <c r="R640" s="157" t="s">
        <v>62</v>
      </c>
    </row>
    <row r="641" spans="1:18" s="85" customFormat="1" ht="65.45" hidden="1" customHeight="1" x14ac:dyDescent="0.2">
      <c r="A641" s="332"/>
      <c r="B641" s="148" t="s">
        <v>192</v>
      </c>
      <c r="C641" s="149"/>
      <c r="D641" s="149" t="s">
        <v>62</v>
      </c>
      <c r="E641" s="149"/>
      <c r="F641" s="149"/>
      <c r="G641" s="149">
        <f>G638</f>
        <v>0</v>
      </c>
      <c r="H641" s="149">
        <f t="shared" ref="H641:J641" si="317">H638</f>
        <v>0</v>
      </c>
      <c r="I641" s="149">
        <f t="shared" si="317"/>
        <v>0</v>
      </c>
      <c r="J641" s="149">
        <f t="shared" si="317"/>
        <v>0</v>
      </c>
      <c r="K641" s="149">
        <f>K638</f>
        <v>0</v>
      </c>
      <c r="L641" s="149" t="s">
        <v>62</v>
      </c>
      <c r="M641" s="150">
        <v>46022</v>
      </c>
      <c r="N641" s="150">
        <v>46022</v>
      </c>
      <c r="O641" s="156"/>
      <c r="P641" s="157" t="s">
        <v>62</v>
      </c>
      <c r="Q641" s="156"/>
      <c r="R641" s="156"/>
    </row>
    <row r="642" spans="1:18" s="85" customFormat="1" ht="15" hidden="1" customHeight="1" x14ac:dyDescent="0.2">
      <c r="A642" s="332"/>
      <c r="B642" s="147" t="s">
        <v>193</v>
      </c>
      <c r="C642" s="149"/>
      <c r="D642" s="149"/>
      <c r="E642" s="149"/>
      <c r="F642" s="149"/>
      <c r="G642" s="149" t="s">
        <v>62</v>
      </c>
      <c r="H642" s="149"/>
      <c r="I642" s="149" t="s">
        <v>62</v>
      </c>
      <c r="J642" s="149"/>
      <c r="K642" s="149"/>
      <c r="L642" s="149" t="s">
        <v>62</v>
      </c>
      <c r="M642" s="149"/>
      <c r="N642" s="149"/>
      <c r="O642" s="157" t="s">
        <v>62</v>
      </c>
      <c r="P642" s="157" t="s">
        <v>62</v>
      </c>
      <c r="Q642" s="157" t="s">
        <v>62</v>
      </c>
      <c r="R642" s="157" t="s">
        <v>62</v>
      </c>
    </row>
    <row r="643" spans="1:18" s="85" customFormat="1" ht="38.65" hidden="1" customHeight="1" x14ac:dyDescent="0.2">
      <c r="A643" s="332"/>
      <c r="B643" s="148" t="s">
        <v>330</v>
      </c>
      <c r="C643" s="149"/>
      <c r="D643" s="149" t="s">
        <v>62</v>
      </c>
      <c r="E643" s="149"/>
      <c r="F643" s="149"/>
      <c r="G643" s="149">
        <f>G639</f>
        <v>0</v>
      </c>
      <c r="H643" s="149">
        <f t="shared" ref="H643:K643" si="318">H639</f>
        <v>0</v>
      </c>
      <c r="I643" s="149">
        <f t="shared" si="318"/>
        <v>0</v>
      </c>
      <c r="J643" s="149">
        <f t="shared" si="318"/>
        <v>0</v>
      </c>
      <c r="K643" s="149">
        <f t="shared" si="318"/>
        <v>0</v>
      </c>
      <c r="L643" s="149" t="s">
        <v>62</v>
      </c>
      <c r="M643" s="150">
        <v>46022</v>
      </c>
      <c r="N643" s="150">
        <v>46022</v>
      </c>
      <c r="O643" s="156"/>
      <c r="P643" s="157" t="s">
        <v>62</v>
      </c>
      <c r="Q643" s="156"/>
      <c r="R643" s="156"/>
    </row>
    <row r="644" spans="1:18" s="85" customFormat="1" ht="21" hidden="1" customHeight="1" x14ac:dyDescent="0.2">
      <c r="A644" s="332"/>
      <c r="B644" s="147" t="s">
        <v>71</v>
      </c>
      <c r="C644" s="149"/>
      <c r="D644" s="149"/>
      <c r="E644" s="149"/>
      <c r="F644" s="149"/>
      <c r="G644" s="149" t="s">
        <v>62</v>
      </c>
      <c r="H644" s="149"/>
      <c r="I644" s="149" t="s">
        <v>62</v>
      </c>
      <c r="J644" s="149"/>
      <c r="K644" s="149"/>
      <c r="L644" s="149" t="s">
        <v>62</v>
      </c>
      <c r="M644" s="149"/>
      <c r="N644" s="149"/>
      <c r="O644" s="157" t="s">
        <v>62</v>
      </c>
      <c r="P644" s="157" t="s">
        <v>62</v>
      </c>
      <c r="Q644" s="157" t="s">
        <v>62</v>
      </c>
      <c r="R644" s="157" t="s">
        <v>62</v>
      </c>
    </row>
    <row r="645" spans="1:18" s="85" customFormat="1" ht="21" hidden="1" customHeight="1" x14ac:dyDescent="0.2">
      <c r="A645" s="333"/>
      <c r="B645" s="148" t="s">
        <v>72</v>
      </c>
      <c r="C645" s="149"/>
      <c r="D645" s="149" t="s">
        <v>62</v>
      </c>
      <c r="E645" s="149"/>
      <c r="F645" s="149"/>
      <c r="G645" s="149">
        <f>G643</f>
        <v>0</v>
      </c>
      <c r="H645" s="149">
        <f t="shared" ref="H645:K645" si="319">H643</f>
        <v>0</v>
      </c>
      <c r="I645" s="149">
        <f t="shared" si="319"/>
        <v>0</v>
      </c>
      <c r="J645" s="149">
        <f t="shared" si="319"/>
        <v>0</v>
      </c>
      <c r="K645" s="149">
        <f t="shared" si="319"/>
        <v>0</v>
      </c>
      <c r="L645" s="149" t="s">
        <v>62</v>
      </c>
      <c r="M645" s="150">
        <v>46022</v>
      </c>
      <c r="N645" s="150">
        <v>46022</v>
      </c>
      <c r="O645" s="156"/>
      <c r="P645" s="157" t="s">
        <v>62</v>
      </c>
      <c r="Q645" s="156"/>
      <c r="R645" s="156"/>
    </row>
    <row r="646" spans="1:18" s="56" customFormat="1" ht="74.45" hidden="1" customHeight="1" x14ac:dyDescent="0.25">
      <c r="A646" s="331" t="s">
        <v>291</v>
      </c>
      <c r="B646" s="137" t="s">
        <v>327</v>
      </c>
      <c r="C646" s="142" t="s">
        <v>191</v>
      </c>
      <c r="D646" s="141" t="s">
        <v>333</v>
      </c>
      <c r="E646" s="143" t="s">
        <v>75</v>
      </c>
      <c r="F646" s="143">
        <v>792</v>
      </c>
      <c r="G646" s="142">
        <v>0</v>
      </c>
      <c r="H646" s="142">
        <f>G646</f>
        <v>0</v>
      </c>
      <c r="I646" s="142">
        <v>0</v>
      </c>
      <c r="J646" s="142">
        <v>0</v>
      </c>
      <c r="K646" s="142">
        <f>G646</f>
        <v>0</v>
      </c>
      <c r="L646" s="142"/>
      <c r="M646" s="149" t="s">
        <v>62</v>
      </c>
      <c r="N646" s="149" t="s">
        <v>62</v>
      </c>
      <c r="O646" s="156">
        <v>0</v>
      </c>
      <c r="P646" s="156"/>
      <c r="Q646" s="156">
        <v>0</v>
      </c>
      <c r="R646" s="156">
        <v>0</v>
      </c>
    </row>
    <row r="647" spans="1:18" s="85" customFormat="1" ht="15.75" hidden="1" x14ac:dyDescent="0.2">
      <c r="A647" s="332"/>
      <c r="B647" s="146" t="s">
        <v>70</v>
      </c>
      <c r="C647" s="149"/>
      <c r="D647" s="149" t="s">
        <v>62</v>
      </c>
      <c r="E647" s="149"/>
      <c r="F647" s="149"/>
      <c r="G647" s="149">
        <f>G646</f>
        <v>0</v>
      </c>
      <c r="H647" s="149">
        <f t="shared" ref="H647:K647" si="320">H646</f>
        <v>0</v>
      </c>
      <c r="I647" s="149">
        <f t="shared" si="320"/>
        <v>0</v>
      </c>
      <c r="J647" s="149">
        <f t="shared" si="320"/>
        <v>0</v>
      </c>
      <c r="K647" s="149">
        <f t="shared" si="320"/>
        <v>0</v>
      </c>
      <c r="L647" s="149" t="s">
        <v>62</v>
      </c>
      <c r="M647" s="150">
        <v>46022</v>
      </c>
      <c r="N647" s="150">
        <v>46022</v>
      </c>
      <c r="O647" s="156"/>
      <c r="P647" s="157" t="s">
        <v>62</v>
      </c>
      <c r="Q647" s="156"/>
      <c r="R647" s="156"/>
    </row>
    <row r="648" spans="1:18" s="85" customFormat="1" ht="14.25" hidden="1" x14ac:dyDescent="0.2">
      <c r="A648" s="332"/>
      <c r="B648" s="147" t="s">
        <v>76</v>
      </c>
      <c r="C648" s="149"/>
      <c r="D648" s="149"/>
      <c r="E648" s="149"/>
      <c r="F648" s="149"/>
      <c r="G648" s="149" t="s">
        <v>62</v>
      </c>
      <c r="H648" s="149"/>
      <c r="I648" s="149" t="s">
        <v>62</v>
      </c>
      <c r="J648" s="149"/>
      <c r="K648" s="149"/>
      <c r="L648" s="149" t="s">
        <v>62</v>
      </c>
      <c r="M648" s="149"/>
      <c r="N648" s="149"/>
      <c r="O648" s="157" t="s">
        <v>62</v>
      </c>
      <c r="P648" s="157" t="s">
        <v>62</v>
      </c>
      <c r="Q648" s="157" t="s">
        <v>62</v>
      </c>
      <c r="R648" s="157" t="s">
        <v>62</v>
      </c>
    </row>
    <row r="649" spans="1:18" s="85" customFormat="1" ht="65.45" hidden="1" customHeight="1" x14ac:dyDescent="0.2">
      <c r="A649" s="332"/>
      <c r="B649" s="148" t="s">
        <v>192</v>
      </c>
      <c r="C649" s="149"/>
      <c r="D649" s="149" t="s">
        <v>62</v>
      </c>
      <c r="E649" s="149"/>
      <c r="F649" s="149"/>
      <c r="G649" s="149">
        <f>G646</f>
        <v>0</v>
      </c>
      <c r="H649" s="149">
        <f t="shared" ref="H649:J649" si="321">H646</f>
        <v>0</v>
      </c>
      <c r="I649" s="149">
        <f t="shared" si="321"/>
        <v>0</v>
      </c>
      <c r="J649" s="149">
        <f t="shared" si="321"/>
        <v>0</v>
      </c>
      <c r="K649" s="149">
        <f>K646</f>
        <v>0</v>
      </c>
      <c r="L649" s="149" t="s">
        <v>62</v>
      </c>
      <c r="M649" s="150">
        <v>46022</v>
      </c>
      <c r="N649" s="150">
        <v>46022</v>
      </c>
      <c r="O649" s="156"/>
      <c r="P649" s="157" t="s">
        <v>62</v>
      </c>
      <c r="Q649" s="156"/>
      <c r="R649" s="156"/>
    </row>
    <row r="650" spans="1:18" s="85" customFormat="1" ht="15" hidden="1" customHeight="1" x14ac:dyDescent="0.2">
      <c r="A650" s="332"/>
      <c r="B650" s="147" t="s">
        <v>193</v>
      </c>
      <c r="C650" s="149"/>
      <c r="D650" s="149"/>
      <c r="E650" s="149"/>
      <c r="F650" s="149"/>
      <c r="G650" s="149" t="s">
        <v>62</v>
      </c>
      <c r="H650" s="149"/>
      <c r="I650" s="149" t="s">
        <v>62</v>
      </c>
      <c r="J650" s="149"/>
      <c r="K650" s="149"/>
      <c r="L650" s="149" t="s">
        <v>62</v>
      </c>
      <c r="M650" s="149"/>
      <c r="N650" s="149"/>
      <c r="O650" s="157" t="s">
        <v>62</v>
      </c>
      <c r="P650" s="157" t="s">
        <v>62</v>
      </c>
      <c r="Q650" s="157" t="s">
        <v>62</v>
      </c>
      <c r="R650" s="157" t="s">
        <v>62</v>
      </c>
    </row>
    <row r="651" spans="1:18" s="85" customFormat="1" ht="38.65" hidden="1" customHeight="1" x14ac:dyDescent="0.2">
      <c r="A651" s="332"/>
      <c r="B651" s="148" t="s">
        <v>330</v>
      </c>
      <c r="C651" s="149"/>
      <c r="D651" s="149" t="s">
        <v>62</v>
      </c>
      <c r="E651" s="149"/>
      <c r="F651" s="149"/>
      <c r="G651" s="149">
        <f>G647</f>
        <v>0</v>
      </c>
      <c r="H651" s="149">
        <f t="shared" ref="H651:K651" si="322">H647</f>
        <v>0</v>
      </c>
      <c r="I651" s="149">
        <f t="shared" si="322"/>
        <v>0</v>
      </c>
      <c r="J651" s="149">
        <f t="shared" si="322"/>
        <v>0</v>
      </c>
      <c r="K651" s="149">
        <f t="shared" si="322"/>
        <v>0</v>
      </c>
      <c r="L651" s="149" t="s">
        <v>62</v>
      </c>
      <c r="M651" s="150">
        <v>46022</v>
      </c>
      <c r="N651" s="150">
        <v>46022</v>
      </c>
      <c r="O651" s="156"/>
      <c r="P651" s="157" t="s">
        <v>62</v>
      </c>
      <c r="Q651" s="156"/>
      <c r="R651" s="156"/>
    </row>
    <row r="652" spans="1:18" s="85" customFormat="1" ht="21" hidden="1" customHeight="1" x14ac:dyDescent="0.2">
      <c r="A652" s="332"/>
      <c r="B652" s="147" t="s">
        <v>71</v>
      </c>
      <c r="C652" s="149"/>
      <c r="D652" s="149"/>
      <c r="E652" s="149"/>
      <c r="F652" s="149"/>
      <c r="G652" s="149" t="s">
        <v>62</v>
      </c>
      <c r="H652" s="149"/>
      <c r="I652" s="149" t="s">
        <v>62</v>
      </c>
      <c r="J652" s="149"/>
      <c r="K652" s="149"/>
      <c r="L652" s="149" t="s">
        <v>62</v>
      </c>
      <c r="M652" s="149"/>
      <c r="N652" s="149"/>
      <c r="O652" s="157" t="s">
        <v>62</v>
      </c>
      <c r="P652" s="157" t="s">
        <v>62</v>
      </c>
      <c r="Q652" s="157" t="s">
        <v>62</v>
      </c>
      <c r="R652" s="157" t="s">
        <v>62</v>
      </c>
    </row>
    <row r="653" spans="1:18" s="85" customFormat="1" ht="21" hidden="1" customHeight="1" x14ac:dyDescent="0.2">
      <c r="A653" s="333"/>
      <c r="B653" s="148" t="s">
        <v>72</v>
      </c>
      <c r="C653" s="149"/>
      <c r="D653" s="149" t="s">
        <v>62</v>
      </c>
      <c r="E653" s="149"/>
      <c r="F653" s="149"/>
      <c r="G653" s="149">
        <f>G651</f>
        <v>0</v>
      </c>
      <c r="H653" s="149">
        <f t="shared" ref="H653:K653" si="323">H651</f>
        <v>0</v>
      </c>
      <c r="I653" s="149">
        <f t="shared" si="323"/>
        <v>0</v>
      </c>
      <c r="J653" s="149">
        <f t="shared" si="323"/>
        <v>0</v>
      </c>
      <c r="K653" s="149">
        <f t="shared" si="323"/>
        <v>0</v>
      </c>
      <c r="L653" s="149" t="s">
        <v>62</v>
      </c>
      <c r="M653" s="150">
        <v>46022</v>
      </c>
      <c r="N653" s="150">
        <v>46022</v>
      </c>
      <c r="O653" s="156"/>
      <c r="P653" s="157" t="s">
        <v>62</v>
      </c>
      <c r="Q653" s="156"/>
      <c r="R653" s="156"/>
    </row>
    <row r="654" spans="1:18" s="56" customFormat="1" ht="74.45" customHeight="1" x14ac:dyDescent="0.25">
      <c r="A654" s="331" t="s">
        <v>292</v>
      </c>
      <c r="B654" s="137" t="s">
        <v>327</v>
      </c>
      <c r="C654" s="142" t="s">
        <v>191</v>
      </c>
      <c r="D654" s="141" t="s">
        <v>333</v>
      </c>
      <c r="E654" s="143" t="s">
        <v>75</v>
      </c>
      <c r="F654" s="143">
        <v>792</v>
      </c>
      <c r="G654" s="142">
        <v>2</v>
      </c>
      <c r="H654" s="142">
        <f>G654</f>
        <v>2</v>
      </c>
      <c r="I654" s="142">
        <v>0</v>
      </c>
      <c r="J654" s="142">
        <v>0</v>
      </c>
      <c r="K654" s="142">
        <f>G654</f>
        <v>2</v>
      </c>
      <c r="L654" s="142"/>
      <c r="M654" s="149" t="s">
        <v>62</v>
      </c>
      <c r="N654" s="149" t="s">
        <v>62</v>
      </c>
      <c r="O654" s="156">
        <v>64782.82</v>
      </c>
      <c r="P654" s="156"/>
      <c r="Q654" s="156">
        <v>0</v>
      </c>
      <c r="R654" s="156">
        <v>0</v>
      </c>
    </row>
    <row r="655" spans="1:18" s="85" customFormat="1" ht="15.75" x14ac:dyDescent="0.2">
      <c r="A655" s="332"/>
      <c r="B655" s="146" t="s">
        <v>70</v>
      </c>
      <c r="C655" s="149"/>
      <c r="D655" s="149" t="s">
        <v>62</v>
      </c>
      <c r="E655" s="149"/>
      <c r="F655" s="149"/>
      <c r="G655" s="149">
        <f>G654</f>
        <v>2</v>
      </c>
      <c r="H655" s="149">
        <f t="shared" ref="H655:K655" si="324">H654</f>
        <v>2</v>
      </c>
      <c r="I655" s="149">
        <f t="shared" si="324"/>
        <v>0</v>
      </c>
      <c r="J655" s="149">
        <f t="shared" si="324"/>
        <v>0</v>
      </c>
      <c r="K655" s="149">
        <f t="shared" si="324"/>
        <v>2</v>
      </c>
      <c r="L655" s="149" t="s">
        <v>62</v>
      </c>
      <c r="M655" s="150">
        <v>46022</v>
      </c>
      <c r="N655" s="150">
        <v>46022</v>
      </c>
      <c r="O655" s="156"/>
      <c r="P655" s="157" t="s">
        <v>62</v>
      </c>
      <c r="Q655" s="156"/>
      <c r="R655" s="156"/>
    </row>
    <row r="656" spans="1:18" s="85" customFormat="1" ht="14.25" x14ac:dyDescent="0.2">
      <c r="A656" s="332"/>
      <c r="B656" s="147" t="s">
        <v>76</v>
      </c>
      <c r="C656" s="149"/>
      <c r="D656" s="149"/>
      <c r="E656" s="149"/>
      <c r="F656" s="149"/>
      <c r="G656" s="149" t="s">
        <v>62</v>
      </c>
      <c r="H656" s="149"/>
      <c r="I656" s="149" t="s">
        <v>62</v>
      </c>
      <c r="J656" s="149"/>
      <c r="K656" s="149"/>
      <c r="L656" s="149" t="s">
        <v>62</v>
      </c>
      <c r="M656" s="149"/>
      <c r="N656" s="149"/>
      <c r="O656" s="157" t="s">
        <v>62</v>
      </c>
      <c r="P656" s="157" t="s">
        <v>62</v>
      </c>
      <c r="Q656" s="157" t="s">
        <v>62</v>
      </c>
      <c r="R656" s="157" t="s">
        <v>62</v>
      </c>
    </row>
    <row r="657" spans="1:18" s="85" customFormat="1" ht="65.45" customHeight="1" x14ac:dyDescent="0.2">
      <c r="A657" s="332"/>
      <c r="B657" s="148" t="s">
        <v>192</v>
      </c>
      <c r="C657" s="149"/>
      <c r="D657" s="149" t="s">
        <v>62</v>
      </c>
      <c r="E657" s="149"/>
      <c r="F657" s="149"/>
      <c r="G657" s="149">
        <f>G654</f>
        <v>2</v>
      </c>
      <c r="H657" s="149">
        <f t="shared" ref="H657:J657" si="325">H654</f>
        <v>2</v>
      </c>
      <c r="I657" s="149">
        <f t="shared" si="325"/>
        <v>0</v>
      </c>
      <c r="J657" s="149">
        <f t="shared" si="325"/>
        <v>0</v>
      </c>
      <c r="K657" s="149">
        <f>K654</f>
        <v>2</v>
      </c>
      <c r="L657" s="149" t="s">
        <v>62</v>
      </c>
      <c r="M657" s="150">
        <v>46022</v>
      </c>
      <c r="N657" s="150">
        <v>46022</v>
      </c>
      <c r="O657" s="156"/>
      <c r="P657" s="157" t="s">
        <v>62</v>
      </c>
      <c r="Q657" s="156"/>
      <c r="R657" s="156"/>
    </row>
    <row r="658" spans="1:18" s="85" customFormat="1" ht="15" customHeight="1" x14ac:dyDescent="0.2">
      <c r="A658" s="332"/>
      <c r="B658" s="147" t="s">
        <v>193</v>
      </c>
      <c r="C658" s="149"/>
      <c r="D658" s="149"/>
      <c r="E658" s="149"/>
      <c r="F658" s="149"/>
      <c r="G658" s="149" t="s">
        <v>62</v>
      </c>
      <c r="H658" s="149"/>
      <c r="I658" s="149" t="s">
        <v>62</v>
      </c>
      <c r="J658" s="149"/>
      <c r="K658" s="149"/>
      <c r="L658" s="149" t="s">
        <v>62</v>
      </c>
      <c r="M658" s="149"/>
      <c r="N658" s="149"/>
      <c r="O658" s="157" t="s">
        <v>62</v>
      </c>
      <c r="P658" s="157" t="s">
        <v>62</v>
      </c>
      <c r="Q658" s="157" t="s">
        <v>62</v>
      </c>
      <c r="R658" s="157" t="s">
        <v>62</v>
      </c>
    </row>
    <row r="659" spans="1:18" s="85" customFormat="1" ht="38.65" customHeight="1" x14ac:dyDescent="0.2">
      <c r="A659" s="332"/>
      <c r="B659" s="148" t="s">
        <v>330</v>
      </c>
      <c r="C659" s="149"/>
      <c r="D659" s="149" t="s">
        <v>62</v>
      </c>
      <c r="E659" s="149"/>
      <c r="F659" s="149"/>
      <c r="G659" s="149">
        <f>G655</f>
        <v>2</v>
      </c>
      <c r="H659" s="149">
        <f t="shared" ref="H659:K659" si="326">H655</f>
        <v>2</v>
      </c>
      <c r="I659" s="149">
        <f t="shared" si="326"/>
        <v>0</v>
      </c>
      <c r="J659" s="149">
        <f t="shared" si="326"/>
        <v>0</v>
      </c>
      <c r="K659" s="149">
        <f t="shared" si="326"/>
        <v>2</v>
      </c>
      <c r="L659" s="149" t="s">
        <v>62</v>
      </c>
      <c r="M659" s="150">
        <v>46022</v>
      </c>
      <c r="N659" s="150">
        <v>46022</v>
      </c>
      <c r="O659" s="156"/>
      <c r="P659" s="157" t="s">
        <v>62</v>
      </c>
      <c r="Q659" s="156"/>
      <c r="R659" s="156"/>
    </row>
    <row r="660" spans="1:18" s="85" customFormat="1" ht="21" customHeight="1" x14ac:dyDescent="0.2">
      <c r="A660" s="332"/>
      <c r="B660" s="147" t="s">
        <v>71</v>
      </c>
      <c r="C660" s="149"/>
      <c r="D660" s="149"/>
      <c r="E660" s="149"/>
      <c r="F660" s="149"/>
      <c r="G660" s="149" t="s">
        <v>62</v>
      </c>
      <c r="H660" s="149"/>
      <c r="I660" s="149" t="s">
        <v>62</v>
      </c>
      <c r="J660" s="149"/>
      <c r="K660" s="149"/>
      <c r="L660" s="149" t="s">
        <v>62</v>
      </c>
      <c r="M660" s="149"/>
      <c r="N660" s="149"/>
      <c r="O660" s="157" t="s">
        <v>62</v>
      </c>
      <c r="P660" s="157" t="s">
        <v>62</v>
      </c>
      <c r="Q660" s="157" t="s">
        <v>62</v>
      </c>
      <c r="R660" s="157" t="s">
        <v>62</v>
      </c>
    </row>
    <row r="661" spans="1:18" s="85" customFormat="1" ht="21" customHeight="1" x14ac:dyDescent="0.2">
      <c r="A661" s="333"/>
      <c r="B661" s="148" t="s">
        <v>72</v>
      </c>
      <c r="C661" s="149"/>
      <c r="D661" s="149" t="s">
        <v>62</v>
      </c>
      <c r="E661" s="149"/>
      <c r="F661" s="149"/>
      <c r="G661" s="149">
        <f>G659</f>
        <v>2</v>
      </c>
      <c r="H661" s="149">
        <f t="shared" ref="H661:K661" si="327">H659</f>
        <v>2</v>
      </c>
      <c r="I661" s="149">
        <f t="shared" si="327"/>
        <v>0</v>
      </c>
      <c r="J661" s="149">
        <f t="shared" si="327"/>
        <v>0</v>
      </c>
      <c r="K661" s="149">
        <f t="shared" si="327"/>
        <v>2</v>
      </c>
      <c r="L661" s="149" t="s">
        <v>62</v>
      </c>
      <c r="M661" s="150">
        <v>46022</v>
      </c>
      <c r="N661" s="150">
        <v>46022</v>
      </c>
      <c r="O661" s="156"/>
      <c r="P661" s="157" t="s">
        <v>62</v>
      </c>
      <c r="Q661" s="156"/>
      <c r="R661" s="156"/>
    </row>
    <row r="662" spans="1:18" s="56" customFormat="1" ht="74.45" hidden="1" customHeight="1" x14ac:dyDescent="0.25">
      <c r="A662" s="331" t="s">
        <v>293</v>
      </c>
      <c r="B662" s="137" t="s">
        <v>327</v>
      </c>
      <c r="C662" s="142" t="s">
        <v>191</v>
      </c>
      <c r="D662" s="141" t="s">
        <v>333</v>
      </c>
      <c r="E662" s="143" t="s">
        <v>75</v>
      </c>
      <c r="F662" s="143">
        <v>792</v>
      </c>
      <c r="G662" s="142">
        <v>0</v>
      </c>
      <c r="H662" s="142">
        <f>G662</f>
        <v>0</v>
      </c>
      <c r="I662" s="142">
        <v>0</v>
      </c>
      <c r="J662" s="142">
        <v>0</v>
      </c>
      <c r="K662" s="142">
        <f>G662</f>
        <v>0</v>
      </c>
      <c r="L662" s="142"/>
      <c r="M662" s="149" t="s">
        <v>62</v>
      </c>
      <c r="N662" s="149" t="s">
        <v>62</v>
      </c>
      <c r="O662" s="156">
        <v>0</v>
      </c>
      <c r="P662" s="156"/>
      <c r="Q662" s="156">
        <v>0</v>
      </c>
      <c r="R662" s="156">
        <v>0</v>
      </c>
    </row>
    <row r="663" spans="1:18" s="85" customFormat="1" ht="15.75" hidden="1" x14ac:dyDescent="0.2">
      <c r="A663" s="332"/>
      <c r="B663" s="146" t="s">
        <v>70</v>
      </c>
      <c r="C663" s="149"/>
      <c r="D663" s="149" t="s">
        <v>62</v>
      </c>
      <c r="E663" s="149"/>
      <c r="F663" s="149"/>
      <c r="G663" s="149">
        <f>G662</f>
        <v>0</v>
      </c>
      <c r="H663" s="149">
        <f t="shared" ref="H663:K663" si="328">H662</f>
        <v>0</v>
      </c>
      <c r="I663" s="149">
        <f t="shared" si="328"/>
        <v>0</v>
      </c>
      <c r="J663" s="149">
        <f t="shared" si="328"/>
        <v>0</v>
      </c>
      <c r="K663" s="149">
        <f t="shared" si="328"/>
        <v>0</v>
      </c>
      <c r="L663" s="149" t="s">
        <v>62</v>
      </c>
      <c r="M663" s="150">
        <v>46022</v>
      </c>
      <c r="N663" s="150">
        <v>46022</v>
      </c>
      <c r="O663" s="156"/>
      <c r="P663" s="157" t="s">
        <v>62</v>
      </c>
      <c r="Q663" s="156"/>
      <c r="R663" s="156"/>
    </row>
    <row r="664" spans="1:18" s="85" customFormat="1" ht="14.25" hidden="1" x14ac:dyDescent="0.2">
      <c r="A664" s="332"/>
      <c r="B664" s="147" t="s">
        <v>76</v>
      </c>
      <c r="C664" s="149"/>
      <c r="D664" s="149"/>
      <c r="E664" s="149"/>
      <c r="F664" s="149"/>
      <c r="G664" s="149" t="s">
        <v>62</v>
      </c>
      <c r="H664" s="149"/>
      <c r="I664" s="149" t="s">
        <v>62</v>
      </c>
      <c r="J664" s="149"/>
      <c r="K664" s="149"/>
      <c r="L664" s="149" t="s">
        <v>62</v>
      </c>
      <c r="M664" s="149"/>
      <c r="N664" s="149"/>
      <c r="O664" s="157" t="s">
        <v>62</v>
      </c>
      <c r="P664" s="157" t="s">
        <v>62</v>
      </c>
      <c r="Q664" s="157" t="s">
        <v>62</v>
      </c>
      <c r="R664" s="157" t="s">
        <v>62</v>
      </c>
    </row>
    <row r="665" spans="1:18" s="85" customFormat="1" ht="65.45" hidden="1" customHeight="1" x14ac:dyDescent="0.2">
      <c r="A665" s="332"/>
      <c r="B665" s="148" t="s">
        <v>192</v>
      </c>
      <c r="C665" s="149"/>
      <c r="D665" s="149" t="s">
        <v>62</v>
      </c>
      <c r="E665" s="149"/>
      <c r="F665" s="149"/>
      <c r="G665" s="149">
        <f>G662</f>
        <v>0</v>
      </c>
      <c r="H665" s="149">
        <f t="shared" ref="H665:J665" si="329">H662</f>
        <v>0</v>
      </c>
      <c r="I665" s="149">
        <f t="shared" si="329"/>
        <v>0</v>
      </c>
      <c r="J665" s="149">
        <f t="shared" si="329"/>
        <v>0</v>
      </c>
      <c r="K665" s="149">
        <f>K662</f>
        <v>0</v>
      </c>
      <c r="L665" s="149" t="s">
        <v>62</v>
      </c>
      <c r="M665" s="150">
        <v>46022</v>
      </c>
      <c r="N665" s="150">
        <v>46022</v>
      </c>
      <c r="O665" s="156"/>
      <c r="P665" s="157" t="s">
        <v>62</v>
      </c>
      <c r="Q665" s="156"/>
      <c r="R665" s="156"/>
    </row>
    <row r="666" spans="1:18" s="85" customFormat="1" ht="15" hidden="1" customHeight="1" x14ac:dyDescent="0.2">
      <c r="A666" s="332"/>
      <c r="B666" s="147" t="s">
        <v>193</v>
      </c>
      <c r="C666" s="149"/>
      <c r="D666" s="149"/>
      <c r="E666" s="149"/>
      <c r="F666" s="149"/>
      <c r="G666" s="149" t="s">
        <v>62</v>
      </c>
      <c r="H666" s="149"/>
      <c r="I666" s="149" t="s">
        <v>62</v>
      </c>
      <c r="J666" s="149"/>
      <c r="K666" s="149"/>
      <c r="L666" s="149" t="s">
        <v>62</v>
      </c>
      <c r="M666" s="149"/>
      <c r="N666" s="149"/>
      <c r="O666" s="157" t="s">
        <v>62</v>
      </c>
      <c r="P666" s="157" t="s">
        <v>62</v>
      </c>
      <c r="Q666" s="157" t="s">
        <v>62</v>
      </c>
      <c r="R666" s="157" t="s">
        <v>62</v>
      </c>
    </row>
    <row r="667" spans="1:18" s="85" customFormat="1" ht="38.65" hidden="1" customHeight="1" x14ac:dyDescent="0.2">
      <c r="A667" s="332"/>
      <c r="B667" s="148" t="s">
        <v>330</v>
      </c>
      <c r="C667" s="149"/>
      <c r="D667" s="149" t="s">
        <v>62</v>
      </c>
      <c r="E667" s="149"/>
      <c r="F667" s="149"/>
      <c r="G667" s="149">
        <f>G663</f>
        <v>0</v>
      </c>
      <c r="H667" s="149">
        <f t="shared" ref="H667:K667" si="330">H663</f>
        <v>0</v>
      </c>
      <c r="I667" s="149">
        <f t="shared" si="330"/>
        <v>0</v>
      </c>
      <c r="J667" s="149">
        <f t="shared" si="330"/>
        <v>0</v>
      </c>
      <c r="K667" s="149">
        <f t="shared" si="330"/>
        <v>0</v>
      </c>
      <c r="L667" s="149" t="s">
        <v>62</v>
      </c>
      <c r="M667" s="150">
        <v>46022</v>
      </c>
      <c r="N667" s="150">
        <v>46022</v>
      </c>
      <c r="O667" s="156"/>
      <c r="P667" s="157" t="s">
        <v>62</v>
      </c>
      <c r="Q667" s="156"/>
      <c r="R667" s="156"/>
    </row>
    <row r="668" spans="1:18" s="85" customFormat="1" ht="21" hidden="1" customHeight="1" x14ac:dyDescent="0.2">
      <c r="A668" s="332"/>
      <c r="B668" s="147" t="s">
        <v>71</v>
      </c>
      <c r="C668" s="149"/>
      <c r="D668" s="149"/>
      <c r="E668" s="149"/>
      <c r="F668" s="149"/>
      <c r="G668" s="149" t="s">
        <v>62</v>
      </c>
      <c r="H668" s="149"/>
      <c r="I668" s="149" t="s">
        <v>62</v>
      </c>
      <c r="J668" s="149"/>
      <c r="K668" s="149"/>
      <c r="L668" s="149" t="s">
        <v>62</v>
      </c>
      <c r="M668" s="149"/>
      <c r="N668" s="149"/>
      <c r="O668" s="157" t="s">
        <v>62</v>
      </c>
      <c r="P668" s="157" t="s">
        <v>62</v>
      </c>
      <c r="Q668" s="157" t="s">
        <v>62</v>
      </c>
      <c r="R668" s="157" t="s">
        <v>62</v>
      </c>
    </row>
    <row r="669" spans="1:18" s="85" customFormat="1" ht="21" hidden="1" customHeight="1" x14ac:dyDescent="0.2">
      <c r="A669" s="333"/>
      <c r="B669" s="148" t="s">
        <v>72</v>
      </c>
      <c r="C669" s="149"/>
      <c r="D669" s="149" t="s">
        <v>62</v>
      </c>
      <c r="E669" s="149"/>
      <c r="F669" s="149"/>
      <c r="G669" s="149">
        <f>G667</f>
        <v>0</v>
      </c>
      <c r="H669" s="149">
        <f t="shared" ref="H669:K669" si="331">H667</f>
        <v>0</v>
      </c>
      <c r="I669" s="149">
        <f t="shared" si="331"/>
        <v>0</v>
      </c>
      <c r="J669" s="149">
        <f t="shared" si="331"/>
        <v>0</v>
      </c>
      <c r="K669" s="149">
        <f t="shared" si="331"/>
        <v>0</v>
      </c>
      <c r="L669" s="149" t="s">
        <v>62</v>
      </c>
      <c r="M669" s="150">
        <v>46022</v>
      </c>
      <c r="N669" s="150">
        <v>46022</v>
      </c>
      <c r="O669" s="156"/>
      <c r="P669" s="157" t="s">
        <v>62</v>
      </c>
      <c r="Q669" s="156"/>
      <c r="R669" s="156"/>
    </row>
    <row r="670" spans="1:18" s="56" customFormat="1" ht="74.45" hidden="1" customHeight="1" x14ac:dyDescent="0.25">
      <c r="A670" s="331" t="s">
        <v>294</v>
      </c>
      <c r="B670" s="137" t="s">
        <v>327</v>
      </c>
      <c r="C670" s="142" t="s">
        <v>191</v>
      </c>
      <c r="D670" s="141" t="s">
        <v>333</v>
      </c>
      <c r="E670" s="143" t="s">
        <v>75</v>
      </c>
      <c r="F670" s="143">
        <v>792</v>
      </c>
      <c r="G670" s="142">
        <v>0</v>
      </c>
      <c r="H670" s="142">
        <f>G670</f>
        <v>0</v>
      </c>
      <c r="I670" s="142">
        <v>0</v>
      </c>
      <c r="J670" s="142">
        <v>0</v>
      </c>
      <c r="K670" s="142">
        <f>G670</f>
        <v>0</v>
      </c>
      <c r="L670" s="142"/>
      <c r="M670" s="149" t="s">
        <v>62</v>
      </c>
      <c r="N670" s="149" t="s">
        <v>62</v>
      </c>
      <c r="O670" s="156">
        <v>0</v>
      </c>
      <c r="P670" s="156"/>
      <c r="Q670" s="156">
        <v>0</v>
      </c>
      <c r="R670" s="156">
        <v>0</v>
      </c>
    </row>
    <row r="671" spans="1:18" s="85" customFormat="1" ht="15.75" hidden="1" x14ac:dyDescent="0.2">
      <c r="A671" s="332"/>
      <c r="B671" s="146" t="s">
        <v>70</v>
      </c>
      <c r="C671" s="149"/>
      <c r="D671" s="149" t="s">
        <v>62</v>
      </c>
      <c r="E671" s="149"/>
      <c r="F671" s="149"/>
      <c r="G671" s="149">
        <f>G670</f>
        <v>0</v>
      </c>
      <c r="H671" s="149">
        <f t="shared" ref="H671:K671" si="332">H670</f>
        <v>0</v>
      </c>
      <c r="I671" s="149">
        <f t="shared" si="332"/>
        <v>0</v>
      </c>
      <c r="J671" s="149">
        <f t="shared" si="332"/>
        <v>0</v>
      </c>
      <c r="K671" s="149">
        <f t="shared" si="332"/>
        <v>0</v>
      </c>
      <c r="L671" s="149" t="s">
        <v>62</v>
      </c>
      <c r="M671" s="150">
        <v>46022</v>
      </c>
      <c r="N671" s="150">
        <v>46022</v>
      </c>
      <c r="O671" s="156"/>
      <c r="P671" s="157" t="s">
        <v>62</v>
      </c>
      <c r="Q671" s="156"/>
      <c r="R671" s="156"/>
    </row>
    <row r="672" spans="1:18" s="85" customFormat="1" ht="14.25" hidden="1" x14ac:dyDescent="0.2">
      <c r="A672" s="332"/>
      <c r="B672" s="147" t="s">
        <v>76</v>
      </c>
      <c r="C672" s="149"/>
      <c r="D672" s="149"/>
      <c r="E672" s="149"/>
      <c r="F672" s="149"/>
      <c r="G672" s="149" t="s">
        <v>62</v>
      </c>
      <c r="H672" s="149"/>
      <c r="I672" s="149" t="s">
        <v>62</v>
      </c>
      <c r="J672" s="149"/>
      <c r="K672" s="149"/>
      <c r="L672" s="149" t="s">
        <v>62</v>
      </c>
      <c r="M672" s="149"/>
      <c r="N672" s="149"/>
      <c r="O672" s="157" t="s">
        <v>62</v>
      </c>
      <c r="P672" s="157" t="s">
        <v>62</v>
      </c>
      <c r="Q672" s="157" t="s">
        <v>62</v>
      </c>
      <c r="R672" s="157" t="s">
        <v>62</v>
      </c>
    </row>
    <row r="673" spans="1:18" s="85" customFormat="1" ht="65.45" hidden="1" customHeight="1" x14ac:dyDescent="0.2">
      <c r="A673" s="332"/>
      <c r="B673" s="148" t="s">
        <v>192</v>
      </c>
      <c r="C673" s="149"/>
      <c r="D673" s="149" t="s">
        <v>62</v>
      </c>
      <c r="E673" s="149"/>
      <c r="F673" s="149"/>
      <c r="G673" s="149">
        <f>G670</f>
        <v>0</v>
      </c>
      <c r="H673" s="149">
        <f t="shared" ref="H673:J673" si="333">H670</f>
        <v>0</v>
      </c>
      <c r="I673" s="149">
        <f t="shared" si="333"/>
        <v>0</v>
      </c>
      <c r="J673" s="149">
        <f t="shared" si="333"/>
        <v>0</v>
      </c>
      <c r="K673" s="149">
        <f>K670</f>
        <v>0</v>
      </c>
      <c r="L673" s="149" t="s">
        <v>62</v>
      </c>
      <c r="M673" s="150">
        <v>46022</v>
      </c>
      <c r="N673" s="150">
        <v>46022</v>
      </c>
      <c r="O673" s="156"/>
      <c r="P673" s="157" t="s">
        <v>62</v>
      </c>
      <c r="Q673" s="156"/>
      <c r="R673" s="156"/>
    </row>
    <row r="674" spans="1:18" s="85" customFormat="1" ht="15" hidden="1" customHeight="1" x14ac:dyDescent="0.2">
      <c r="A674" s="332"/>
      <c r="B674" s="147" t="s">
        <v>193</v>
      </c>
      <c r="C674" s="149"/>
      <c r="D674" s="149"/>
      <c r="E674" s="149"/>
      <c r="F674" s="149"/>
      <c r="G674" s="149" t="s">
        <v>62</v>
      </c>
      <c r="H674" s="149"/>
      <c r="I674" s="149" t="s">
        <v>62</v>
      </c>
      <c r="J674" s="149"/>
      <c r="K674" s="149"/>
      <c r="L674" s="149" t="s">
        <v>62</v>
      </c>
      <c r="M674" s="149"/>
      <c r="N674" s="149"/>
      <c r="O674" s="157" t="s">
        <v>62</v>
      </c>
      <c r="P674" s="157" t="s">
        <v>62</v>
      </c>
      <c r="Q674" s="157" t="s">
        <v>62</v>
      </c>
      <c r="R674" s="157" t="s">
        <v>62</v>
      </c>
    </row>
    <row r="675" spans="1:18" s="85" customFormat="1" ht="38.65" hidden="1" customHeight="1" x14ac:dyDescent="0.2">
      <c r="A675" s="332"/>
      <c r="B675" s="148" t="s">
        <v>330</v>
      </c>
      <c r="C675" s="149"/>
      <c r="D675" s="149" t="s">
        <v>62</v>
      </c>
      <c r="E675" s="149"/>
      <c r="F675" s="149"/>
      <c r="G675" s="149">
        <f>G671</f>
        <v>0</v>
      </c>
      <c r="H675" s="149">
        <f t="shared" ref="H675:K675" si="334">H671</f>
        <v>0</v>
      </c>
      <c r="I675" s="149">
        <f t="shared" si="334"/>
        <v>0</v>
      </c>
      <c r="J675" s="149">
        <f t="shared" si="334"/>
        <v>0</v>
      </c>
      <c r="K675" s="149">
        <f t="shared" si="334"/>
        <v>0</v>
      </c>
      <c r="L675" s="149" t="s">
        <v>62</v>
      </c>
      <c r="M675" s="150">
        <v>46022</v>
      </c>
      <c r="N675" s="150">
        <v>46022</v>
      </c>
      <c r="O675" s="156"/>
      <c r="P675" s="157" t="s">
        <v>62</v>
      </c>
      <c r="Q675" s="156"/>
      <c r="R675" s="156"/>
    </row>
    <row r="676" spans="1:18" s="85" customFormat="1" ht="21" hidden="1" customHeight="1" x14ac:dyDescent="0.2">
      <c r="A676" s="332"/>
      <c r="B676" s="147" t="s">
        <v>71</v>
      </c>
      <c r="C676" s="149"/>
      <c r="D676" s="149"/>
      <c r="E676" s="149"/>
      <c r="F676" s="149"/>
      <c r="G676" s="149" t="s">
        <v>62</v>
      </c>
      <c r="H676" s="149"/>
      <c r="I676" s="149" t="s">
        <v>62</v>
      </c>
      <c r="J676" s="149"/>
      <c r="K676" s="149"/>
      <c r="L676" s="149" t="s">
        <v>62</v>
      </c>
      <c r="M676" s="149"/>
      <c r="N676" s="149"/>
      <c r="O676" s="157" t="s">
        <v>62</v>
      </c>
      <c r="P676" s="157" t="s">
        <v>62</v>
      </c>
      <c r="Q676" s="157" t="s">
        <v>62</v>
      </c>
      <c r="R676" s="157" t="s">
        <v>62</v>
      </c>
    </row>
    <row r="677" spans="1:18" s="85" customFormat="1" ht="21" hidden="1" customHeight="1" x14ac:dyDescent="0.2">
      <c r="A677" s="333"/>
      <c r="B677" s="148" t="s">
        <v>72</v>
      </c>
      <c r="C677" s="149"/>
      <c r="D677" s="149" t="s">
        <v>62</v>
      </c>
      <c r="E677" s="149"/>
      <c r="F677" s="149"/>
      <c r="G677" s="149">
        <f>G675</f>
        <v>0</v>
      </c>
      <c r="H677" s="149">
        <f t="shared" ref="H677:K677" si="335">H675</f>
        <v>0</v>
      </c>
      <c r="I677" s="149">
        <f t="shared" si="335"/>
        <v>0</v>
      </c>
      <c r="J677" s="149">
        <f t="shared" si="335"/>
        <v>0</v>
      </c>
      <c r="K677" s="149">
        <f t="shared" si="335"/>
        <v>0</v>
      </c>
      <c r="L677" s="149" t="s">
        <v>62</v>
      </c>
      <c r="M677" s="150">
        <v>46022</v>
      </c>
      <c r="N677" s="150">
        <v>46022</v>
      </c>
      <c r="O677" s="156"/>
      <c r="P677" s="157" t="s">
        <v>62</v>
      </c>
      <c r="Q677" s="156"/>
      <c r="R677" s="156"/>
    </row>
    <row r="678" spans="1:18" s="56" customFormat="1" ht="74.45" hidden="1" customHeight="1" x14ac:dyDescent="0.25">
      <c r="A678" s="331" t="s">
        <v>295</v>
      </c>
      <c r="B678" s="137" t="s">
        <v>327</v>
      </c>
      <c r="C678" s="142" t="s">
        <v>191</v>
      </c>
      <c r="D678" s="141" t="s">
        <v>333</v>
      </c>
      <c r="E678" s="143" t="s">
        <v>75</v>
      </c>
      <c r="F678" s="143">
        <v>792</v>
      </c>
      <c r="G678" s="142">
        <v>0</v>
      </c>
      <c r="H678" s="142">
        <f>G678</f>
        <v>0</v>
      </c>
      <c r="I678" s="142">
        <v>0</v>
      </c>
      <c r="J678" s="142">
        <v>0</v>
      </c>
      <c r="K678" s="142">
        <f>G678</f>
        <v>0</v>
      </c>
      <c r="L678" s="142"/>
      <c r="M678" s="149" t="s">
        <v>62</v>
      </c>
      <c r="N678" s="149" t="s">
        <v>62</v>
      </c>
      <c r="O678" s="156">
        <v>0</v>
      </c>
      <c r="P678" s="156"/>
      <c r="Q678" s="156">
        <v>0</v>
      </c>
      <c r="R678" s="156">
        <v>0</v>
      </c>
    </row>
    <row r="679" spans="1:18" s="85" customFormat="1" ht="15.75" hidden="1" x14ac:dyDescent="0.2">
      <c r="A679" s="332"/>
      <c r="B679" s="146" t="s">
        <v>70</v>
      </c>
      <c r="C679" s="149"/>
      <c r="D679" s="149" t="s">
        <v>62</v>
      </c>
      <c r="E679" s="149"/>
      <c r="F679" s="149"/>
      <c r="G679" s="149">
        <f>G678</f>
        <v>0</v>
      </c>
      <c r="H679" s="149">
        <f t="shared" ref="H679:K679" si="336">H678</f>
        <v>0</v>
      </c>
      <c r="I679" s="149">
        <f t="shared" si="336"/>
        <v>0</v>
      </c>
      <c r="J679" s="149">
        <f t="shared" si="336"/>
        <v>0</v>
      </c>
      <c r="K679" s="149">
        <f t="shared" si="336"/>
        <v>0</v>
      </c>
      <c r="L679" s="149" t="s">
        <v>62</v>
      </c>
      <c r="M679" s="150">
        <v>46022</v>
      </c>
      <c r="N679" s="150">
        <v>46022</v>
      </c>
      <c r="O679" s="156"/>
      <c r="P679" s="157" t="s">
        <v>62</v>
      </c>
      <c r="Q679" s="156"/>
      <c r="R679" s="156"/>
    </row>
    <row r="680" spans="1:18" s="85" customFormat="1" ht="14.25" hidden="1" x14ac:dyDescent="0.2">
      <c r="A680" s="332"/>
      <c r="B680" s="147" t="s">
        <v>76</v>
      </c>
      <c r="C680" s="149"/>
      <c r="D680" s="149"/>
      <c r="E680" s="149"/>
      <c r="F680" s="149"/>
      <c r="G680" s="149" t="s">
        <v>62</v>
      </c>
      <c r="H680" s="149"/>
      <c r="I680" s="149" t="s">
        <v>62</v>
      </c>
      <c r="J680" s="149"/>
      <c r="K680" s="149"/>
      <c r="L680" s="149" t="s">
        <v>62</v>
      </c>
      <c r="M680" s="149"/>
      <c r="N680" s="149"/>
      <c r="O680" s="157" t="s">
        <v>62</v>
      </c>
      <c r="P680" s="157" t="s">
        <v>62</v>
      </c>
      <c r="Q680" s="157" t="s">
        <v>62</v>
      </c>
      <c r="R680" s="157" t="s">
        <v>62</v>
      </c>
    </row>
    <row r="681" spans="1:18" s="85" customFormat="1" ht="65.45" hidden="1" customHeight="1" x14ac:dyDescent="0.2">
      <c r="A681" s="332"/>
      <c r="B681" s="148" t="s">
        <v>192</v>
      </c>
      <c r="C681" s="149"/>
      <c r="D681" s="149" t="s">
        <v>62</v>
      </c>
      <c r="E681" s="149"/>
      <c r="F681" s="149"/>
      <c r="G681" s="149">
        <f>G678</f>
        <v>0</v>
      </c>
      <c r="H681" s="149">
        <f t="shared" ref="H681:J681" si="337">H678</f>
        <v>0</v>
      </c>
      <c r="I681" s="149">
        <f t="shared" si="337"/>
        <v>0</v>
      </c>
      <c r="J681" s="149">
        <f t="shared" si="337"/>
        <v>0</v>
      </c>
      <c r="K681" s="149">
        <f>K678</f>
        <v>0</v>
      </c>
      <c r="L681" s="149" t="s">
        <v>62</v>
      </c>
      <c r="M681" s="150">
        <v>46022</v>
      </c>
      <c r="N681" s="150">
        <v>46022</v>
      </c>
      <c r="O681" s="156"/>
      <c r="P681" s="157" t="s">
        <v>62</v>
      </c>
      <c r="Q681" s="156"/>
      <c r="R681" s="156"/>
    </row>
    <row r="682" spans="1:18" s="85" customFormat="1" ht="15" hidden="1" customHeight="1" x14ac:dyDescent="0.2">
      <c r="A682" s="332"/>
      <c r="B682" s="147" t="s">
        <v>193</v>
      </c>
      <c r="C682" s="149"/>
      <c r="D682" s="149"/>
      <c r="E682" s="149"/>
      <c r="F682" s="149"/>
      <c r="G682" s="149" t="s">
        <v>62</v>
      </c>
      <c r="H682" s="149"/>
      <c r="I682" s="149" t="s">
        <v>62</v>
      </c>
      <c r="J682" s="149"/>
      <c r="K682" s="149"/>
      <c r="L682" s="149" t="s">
        <v>62</v>
      </c>
      <c r="M682" s="149"/>
      <c r="N682" s="149"/>
      <c r="O682" s="157" t="s">
        <v>62</v>
      </c>
      <c r="P682" s="157" t="s">
        <v>62</v>
      </c>
      <c r="Q682" s="157" t="s">
        <v>62</v>
      </c>
      <c r="R682" s="157" t="s">
        <v>62</v>
      </c>
    </row>
    <row r="683" spans="1:18" s="85" customFormat="1" ht="38.65" hidden="1" customHeight="1" x14ac:dyDescent="0.2">
      <c r="A683" s="332"/>
      <c r="B683" s="148" t="s">
        <v>330</v>
      </c>
      <c r="C683" s="149"/>
      <c r="D683" s="149" t="s">
        <v>62</v>
      </c>
      <c r="E683" s="149"/>
      <c r="F683" s="149"/>
      <c r="G683" s="149">
        <f>G679</f>
        <v>0</v>
      </c>
      <c r="H683" s="149">
        <f t="shared" ref="H683:K683" si="338">H679</f>
        <v>0</v>
      </c>
      <c r="I683" s="149">
        <f t="shared" si="338"/>
        <v>0</v>
      </c>
      <c r="J683" s="149">
        <f t="shared" si="338"/>
        <v>0</v>
      </c>
      <c r="K683" s="149">
        <f t="shared" si="338"/>
        <v>0</v>
      </c>
      <c r="L683" s="149" t="s">
        <v>62</v>
      </c>
      <c r="M683" s="150">
        <v>46022</v>
      </c>
      <c r="N683" s="150">
        <v>46022</v>
      </c>
      <c r="O683" s="156"/>
      <c r="P683" s="157" t="s">
        <v>62</v>
      </c>
      <c r="Q683" s="156"/>
      <c r="R683" s="156"/>
    </row>
    <row r="684" spans="1:18" s="85" customFormat="1" ht="21" hidden="1" customHeight="1" x14ac:dyDescent="0.2">
      <c r="A684" s="332"/>
      <c r="B684" s="147" t="s">
        <v>71</v>
      </c>
      <c r="C684" s="149"/>
      <c r="D684" s="149"/>
      <c r="E684" s="149"/>
      <c r="F684" s="149"/>
      <c r="G684" s="149" t="s">
        <v>62</v>
      </c>
      <c r="H684" s="149"/>
      <c r="I684" s="149" t="s">
        <v>62</v>
      </c>
      <c r="J684" s="149"/>
      <c r="K684" s="149"/>
      <c r="L684" s="149" t="s">
        <v>62</v>
      </c>
      <c r="M684" s="149"/>
      <c r="N684" s="149"/>
      <c r="O684" s="157" t="s">
        <v>62</v>
      </c>
      <c r="P684" s="157" t="s">
        <v>62</v>
      </c>
      <c r="Q684" s="157" t="s">
        <v>62</v>
      </c>
      <c r="R684" s="157" t="s">
        <v>62</v>
      </c>
    </row>
    <row r="685" spans="1:18" s="85" customFormat="1" ht="21" hidden="1" customHeight="1" x14ac:dyDescent="0.2">
      <c r="A685" s="333"/>
      <c r="B685" s="148" t="s">
        <v>72</v>
      </c>
      <c r="C685" s="149"/>
      <c r="D685" s="149" t="s">
        <v>62</v>
      </c>
      <c r="E685" s="149"/>
      <c r="F685" s="149"/>
      <c r="G685" s="149">
        <f>G683</f>
        <v>0</v>
      </c>
      <c r="H685" s="149">
        <f t="shared" ref="H685:K685" si="339">H683</f>
        <v>0</v>
      </c>
      <c r="I685" s="149">
        <f t="shared" si="339"/>
        <v>0</v>
      </c>
      <c r="J685" s="149">
        <f t="shared" si="339"/>
        <v>0</v>
      </c>
      <c r="K685" s="149">
        <f t="shared" si="339"/>
        <v>0</v>
      </c>
      <c r="L685" s="149" t="s">
        <v>62</v>
      </c>
      <c r="M685" s="150">
        <v>46022</v>
      </c>
      <c r="N685" s="150">
        <v>46022</v>
      </c>
      <c r="O685" s="156"/>
      <c r="P685" s="157" t="s">
        <v>62</v>
      </c>
      <c r="Q685" s="156"/>
      <c r="R685" s="156"/>
    </row>
    <row r="686" spans="1:18" s="56" customFormat="1" ht="74.45" customHeight="1" x14ac:dyDescent="0.25">
      <c r="A686" s="331" t="s">
        <v>296</v>
      </c>
      <c r="B686" s="137" t="s">
        <v>327</v>
      </c>
      <c r="C686" s="142" t="s">
        <v>191</v>
      </c>
      <c r="D686" s="141" t="s">
        <v>333</v>
      </c>
      <c r="E686" s="143" t="s">
        <v>75</v>
      </c>
      <c r="F686" s="143">
        <v>792</v>
      </c>
      <c r="G686" s="142">
        <v>1</v>
      </c>
      <c r="H686" s="142">
        <f>G686</f>
        <v>1</v>
      </c>
      <c r="I686" s="142">
        <v>0</v>
      </c>
      <c r="J686" s="142">
        <v>0</v>
      </c>
      <c r="K686" s="142">
        <f>G686</f>
        <v>1</v>
      </c>
      <c r="L686" s="142"/>
      <c r="M686" s="149" t="s">
        <v>62</v>
      </c>
      <c r="N686" s="149" t="s">
        <v>62</v>
      </c>
      <c r="O686" s="156">
        <v>32391.47</v>
      </c>
      <c r="P686" s="156"/>
      <c r="Q686" s="156">
        <v>0</v>
      </c>
      <c r="R686" s="156">
        <v>0</v>
      </c>
    </row>
    <row r="687" spans="1:18" s="85" customFormat="1" ht="15.75" x14ac:dyDescent="0.2">
      <c r="A687" s="332"/>
      <c r="B687" s="146" t="s">
        <v>70</v>
      </c>
      <c r="C687" s="149"/>
      <c r="D687" s="149" t="s">
        <v>62</v>
      </c>
      <c r="E687" s="149"/>
      <c r="F687" s="149"/>
      <c r="G687" s="149">
        <f>G686</f>
        <v>1</v>
      </c>
      <c r="H687" s="149">
        <f t="shared" ref="H687:K687" si="340">H686</f>
        <v>1</v>
      </c>
      <c r="I687" s="149">
        <f t="shared" si="340"/>
        <v>0</v>
      </c>
      <c r="J687" s="149">
        <f t="shared" si="340"/>
        <v>0</v>
      </c>
      <c r="K687" s="149">
        <f t="shared" si="340"/>
        <v>1</v>
      </c>
      <c r="L687" s="149" t="s">
        <v>62</v>
      </c>
      <c r="M687" s="150">
        <v>46022</v>
      </c>
      <c r="N687" s="150">
        <v>46022</v>
      </c>
      <c r="O687" s="156"/>
      <c r="P687" s="157" t="s">
        <v>62</v>
      </c>
      <c r="Q687" s="156"/>
      <c r="R687" s="156"/>
    </row>
    <row r="688" spans="1:18" s="85" customFormat="1" ht="14.25" x14ac:dyDescent="0.2">
      <c r="A688" s="332"/>
      <c r="B688" s="147" t="s">
        <v>76</v>
      </c>
      <c r="C688" s="149"/>
      <c r="D688" s="149"/>
      <c r="E688" s="149"/>
      <c r="F688" s="149"/>
      <c r="G688" s="149" t="s">
        <v>62</v>
      </c>
      <c r="H688" s="149"/>
      <c r="I688" s="149" t="s">
        <v>62</v>
      </c>
      <c r="J688" s="149"/>
      <c r="K688" s="149"/>
      <c r="L688" s="149" t="s">
        <v>62</v>
      </c>
      <c r="M688" s="149"/>
      <c r="N688" s="149"/>
      <c r="O688" s="157" t="s">
        <v>62</v>
      </c>
      <c r="P688" s="157" t="s">
        <v>62</v>
      </c>
      <c r="Q688" s="157" t="s">
        <v>62</v>
      </c>
      <c r="R688" s="157" t="s">
        <v>62</v>
      </c>
    </row>
    <row r="689" spans="1:19" s="85" customFormat="1" ht="65.45" customHeight="1" x14ac:dyDescent="0.2">
      <c r="A689" s="332"/>
      <c r="B689" s="148" t="s">
        <v>192</v>
      </c>
      <c r="C689" s="149"/>
      <c r="D689" s="149" t="s">
        <v>62</v>
      </c>
      <c r="E689" s="149"/>
      <c r="F689" s="149"/>
      <c r="G689" s="149">
        <f>G686</f>
        <v>1</v>
      </c>
      <c r="H689" s="149">
        <f t="shared" ref="H689:J689" si="341">H686</f>
        <v>1</v>
      </c>
      <c r="I689" s="149">
        <f t="shared" si="341"/>
        <v>0</v>
      </c>
      <c r="J689" s="149">
        <f t="shared" si="341"/>
        <v>0</v>
      </c>
      <c r="K689" s="149">
        <f>K686</f>
        <v>1</v>
      </c>
      <c r="L689" s="149" t="s">
        <v>62</v>
      </c>
      <c r="M689" s="150">
        <v>46022</v>
      </c>
      <c r="N689" s="150">
        <v>46022</v>
      </c>
      <c r="O689" s="156"/>
      <c r="P689" s="157" t="s">
        <v>62</v>
      </c>
      <c r="Q689" s="156"/>
      <c r="R689" s="156"/>
    </row>
    <row r="690" spans="1:19" s="85" customFormat="1" ht="15" customHeight="1" x14ac:dyDescent="0.2">
      <c r="A690" s="332"/>
      <c r="B690" s="147" t="s">
        <v>193</v>
      </c>
      <c r="C690" s="149"/>
      <c r="D690" s="149"/>
      <c r="E690" s="149"/>
      <c r="F690" s="149"/>
      <c r="G690" s="149" t="s">
        <v>62</v>
      </c>
      <c r="H690" s="149"/>
      <c r="I690" s="149" t="s">
        <v>62</v>
      </c>
      <c r="J690" s="149"/>
      <c r="K690" s="149"/>
      <c r="L690" s="149" t="s">
        <v>62</v>
      </c>
      <c r="M690" s="149"/>
      <c r="N690" s="149"/>
      <c r="O690" s="157" t="s">
        <v>62</v>
      </c>
      <c r="P690" s="157" t="s">
        <v>62</v>
      </c>
      <c r="Q690" s="157" t="s">
        <v>62</v>
      </c>
      <c r="R690" s="157" t="s">
        <v>62</v>
      </c>
    </row>
    <row r="691" spans="1:19" s="85" customFormat="1" ht="38.65" customHeight="1" x14ac:dyDescent="0.2">
      <c r="A691" s="332"/>
      <c r="B691" s="148" t="s">
        <v>330</v>
      </c>
      <c r="C691" s="149"/>
      <c r="D691" s="149" t="s">
        <v>62</v>
      </c>
      <c r="E691" s="149"/>
      <c r="F691" s="149"/>
      <c r="G691" s="149">
        <f>G687</f>
        <v>1</v>
      </c>
      <c r="H691" s="149">
        <f t="shared" ref="H691:K691" si="342">H687</f>
        <v>1</v>
      </c>
      <c r="I691" s="149">
        <f t="shared" si="342"/>
        <v>0</v>
      </c>
      <c r="J691" s="149">
        <f t="shared" si="342"/>
        <v>0</v>
      </c>
      <c r="K691" s="149">
        <f t="shared" si="342"/>
        <v>1</v>
      </c>
      <c r="L691" s="149" t="s">
        <v>62</v>
      </c>
      <c r="M691" s="150">
        <v>46022</v>
      </c>
      <c r="N691" s="150">
        <v>46022</v>
      </c>
      <c r="O691" s="156"/>
      <c r="P691" s="157" t="s">
        <v>62</v>
      </c>
      <c r="Q691" s="156"/>
      <c r="R691" s="156"/>
    </row>
    <row r="692" spans="1:19" s="85" customFormat="1" ht="21" customHeight="1" x14ac:dyDescent="0.2">
      <c r="A692" s="332"/>
      <c r="B692" s="147" t="s">
        <v>71</v>
      </c>
      <c r="C692" s="149"/>
      <c r="D692" s="149"/>
      <c r="E692" s="149"/>
      <c r="F692" s="149"/>
      <c r="G692" s="149" t="s">
        <v>62</v>
      </c>
      <c r="H692" s="149"/>
      <c r="I692" s="149" t="s">
        <v>62</v>
      </c>
      <c r="J692" s="149"/>
      <c r="K692" s="149"/>
      <c r="L692" s="149" t="s">
        <v>62</v>
      </c>
      <c r="M692" s="149"/>
      <c r="N692" s="149"/>
      <c r="O692" s="157" t="s">
        <v>62</v>
      </c>
      <c r="P692" s="157" t="s">
        <v>62</v>
      </c>
      <c r="Q692" s="157" t="s">
        <v>62</v>
      </c>
      <c r="R692" s="157" t="s">
        <v>62</v>
      </c>
    </row>
    <row r="693" spans="1:19" s="85" customFormat="1" ht="21" customHeight="1" x14ac:dyDescent="0.2">
      <c r="A693" s="333"/>
      <c r="B693" s="148" t="s">
        <v>72</v>
      </c>
      <c r="C693" s="149"/>
      <c r="D693" s="149" t="s">
        <v>62</v>
      </c>
      <c r="E693" s="149"/>
      <c r="F693" s="149"/>
      <c r="G693" s="149">
        <f>G691</f>
        <v>1</v>
      </c>
      <c r="H693" s="149">
        <f t="shared" ref="H693:K693" si="343">H691</f>
        <v>1</v>
      </c>
      <c r="I693" s="149">
        <f t="shared" si="343"/>
        <v>0</v>
      </c>
      <c r="J693" s="149">
        <f t="shared" si="343"/>
        <v>0</v>
      </c>
      <c r="K693" s="149">
        <f t="shared" si="343"/>
        <v>1</v>
      </c>
      <c r="L693" s="149" t="s">
        <v>62</v>
      </c>
      <c r="M693" s="150">
        <v>46022</v>
      </c>
      <c r="N693" s="150">
        <v>46022</v>
      </c>
      <c r="O693" s="156"/>
      <c r="P693" s="157" t="s">
        <v>62</v>
      </c>
      <c r="Q693" s="156"/>
      <c r="R693" s="156"/>
    </row>
    <row r="694" spans="1:19" s="56" customFormat="1" ht="74.45" customHeight="1" x14ac:dyDescent="0.25">
      <c r="A694" s="331" t="s">
        <v>171</v>
      </c>
      <c r="B694" s="137" t="s">
        <v>327</v>
      </c>
      <c r="C694" s="142" t="s">
        <v>191</v>
      </c>
      <c r="D694" s="141" t="s">
        <v>333</v>
      </c>
      <c r="E694" s="141" t="s">
        <v>320</v>
      </c>
      <c r="F694" s="142">
        <v>642</v>
      </c>
      <c r="G694" s="142">
        <v>2</v>
      </c>
      <c r="H694" s="142">
        <v>2</v>
      </c>
      <c r="I694" s="142"/>
      <c r="J694" s="142"/>
      <c r="K694" s="142">
        <f>G694</f>
        <v>2</v>
      </c>
      <c r="L694" s="142"/>
      <c r="M694" s="142" t="s">
        <v>62</v>
      </c>
      <c r="N694" s="142" t="s">
        <v>62</v>
      </c>
      <c r="O694" s="156">
        <v>64782.82</v>
      </c>
      <c r="P694" s="156"/>
      <c r="Q694" s="156"/>
      <c r="R694" s="156"/>
      <c r="S694" s="56">
        <v>1</v>
      </c>
    </row>
    <row r="695" spans="1:19" s="85" customFormat="1" ht="15.75" x14ac:dyDescent="0.2">
      <c r="A695" s="332"/>
      <c r="B695" s="146" t="s">
        <v>70</v>
      </c>
      <c r="C695" s="149"/>
      <c r="D695" s="149" t="s">
        <v>62</v>
      </c>
      <c r="E695" s="149"/>
      <c r="F695" s="149"/>
      <c r="G695" s="149">
        <f>G694</f>
        <v>2</v>
      </c>
      <c r="H695" s="149">
        <f t="shared" ref="H695:K695" si="344">H694</f>
        <v>2</v>
      </c>
      <c r="I695" s="149">
        <f t="shared" si="344"/>
        <v>0</v>
      </c>
      <c r="J695" s="149">
        <f t="shared" si="344"/>
        <v>0</v>
      </c>
      <c r="K695" s="149">
        <f t="shared" si="344"/>
        <v>2</v>
      </c>
      <c r="L695" s="149" t="s">
        <v>62</v>
      </c>
      <c r="M695" s="142"/>
      <c r="N695" s="142"/>
      <c r="O695" s="156"/>
      <c r="P695" s="157" t="s">
        <v>62</v>
      </c>
      <c r="Q695" s="156"/>
      <c r="R695" s="156"/>
      <c r="S695" s="85">
        <v>2</v>
      </c>
    </row>
    <row r="696" spans="1:19" s="85" customFormat="1" ht="14.25" x14ac:dyDescent="0.2">
      <c r="A696" s="332"/>
      <c r="B696" s="147" t="s">
        <v>76</v>
      </c>
      <c r="C696" s="149"/>
      <c r="D696" s="149"/>
      <c r="E696" s="149"/>
      <c r="F696" s="149"/>
      <c r="G696" s="149" t="s">
        <v>62</v>
      </c>
      <c r="H696" s="149"/>
      <c r="I696" s="149" t="s">
        <v>62</v>
      </c>
      <c r="J696" s="149"/>
      <c r="K696" s="149"/>
      <c r="L696" s="149" t="s">
        <v>62</v>
      </c>
      <c r="M696" s="149"/>
      <c r="N696" s="149"/>
      <c r="O696" s="157" t="s">
        <v>62</v>
      </c>
      <c r="P696" s="157" t="s">
        <v>62</v>
      </c>
      <c r="Q696" s="157" t="s">
        <v>62</v>
      </c>
      <c r="R696" s="157" t="s">
        <v>62</v>
      </c>
      <c r="S696" s="85">
        <v>3</v>
      </c>
    </row>
    <row r="697" spans="1:19" s="85" customFormat="1" ht="65.45" customHeight="1" x14ac:dyDescent="0.25">
      <c r="A697" s="332"/>
      <c r="B697" s="148" t="s">
        <v>192</v>
      </c>
      <c r="C697" s="149"/>
      <c r="D697" s="149" t="s">
        <v>62</v>
      </c>
      <c r="E697" s="149"/>
      <c r="F697" s="149"/>
      <c r="G697" s="149">
        <f>G694</f>
        <v>2</v>
      </c>
      <c r="H697" s="149">
        <f t="shared" ref="H697:K697" si="345">H694</f>
        <v>2</v>
      </c>
      <c r="I697" s="149">
        <f t="shared" si="345"/>
        <v>0</v>
      </c>
      <c r="J697" s="149">
        <f t="shared" si="345"/>
        <v>0</v>
      </c>
      <c r="K697" s="149">
        <f t="shared" si="345"/>
        <v>2</v>
      </c>
      <c r="L697" s="149" t="s">
        <v>62</v>
      </c>
      <c r="M697" s="142"/>
      <c r="N697" s="142"/>
      <c r="O697" s="156"/>
      <c r="P697" s="157" t="s">
        <v>62</v>
      </c>
      <c r="Q697" s="156"/>
      <c r="R697" s="156"/>
      <c r="S697" s="56">
        <v>4</v>
      </c>
    </row>
    <row r="698" spans="1:19" s="85" customFormat="1" ht="15" customHeight="1" x14ac:dyDescent="0.2">
      <c r="A698" s="332"/>
      <c r="B698" s="147" t="s">
        <v>193</v>
      </c>
      <c r="C698" s="149"/>
      <c r="D698" s="149"/>
      <c r="E698" s="149"/>
      <c r="F698" s="149"/>
      <c r="G698" s="149" t="s">
        <v>62</v>
      </c>
      <c r="H698" s="149"/>
      <c r="I698" s="149" t="s">
        <v>62</v>
      </c>
      <c r="J698" s="149"/>
      <c r="K698" s="149"/>
      <c r="L698" s="149" t="s">
        <v>62</v>
      </c>
      <c r="M698" s="149"/>
      <c r="N698" s="149"/>
      <c r="O698" s="157" t="s">
        <v>62</v>
      </c>
      <c r="P698" s="157" t="s">
        <v>62</v>
      </c>
      <c r="Q698" s="157" t="s">
        <v>62</v>
      </c>
      <c r="R698" s="157" t="s">
        <v>62</v>
      </c>
      <c r="S698" s="85">
        <v>5</v>
      </c>
    </row>
    <row r="699" spans="1:19" s="85" customFormat="1" ht="38.65" customHeight="1" x14ac:dyDescent="0.2">
      <c r="A699" s="332"/>
      <c r="B699" s="148" t="s">
        <v>330</v>
      </c>
      <c r="C699" s="149"/>
      <c r="D699" s="149" t="s">
        <v>62</v>
      </c>
      <c r="E699" s="149"/>
      <c r="F699" s="149"/>
      <c r="G699" s="149">
        <f>G694</f>
        <v>2</v>
      </c>
      <c r="H699" s="149">
        <f t="shared" ref="H699:K699" si="346">H694</f>
        <v>2</v>
      </c>
      <c r="I699" s="149">
        <f t="shared" si="346"/>
        <v>0</v>
      </c>
      <c r="J699" s="149">
        <f t="shared" si="346"/>
        <v>0</v>
      </c>
      <c r="K699" s="149">
        <f t="shared" si="346"/>
        <v>2</v>
      </c>
      <c r="L699" s="149" t="s">
        <v>62</v>
      </c>
      <c r="M699" s="142"/>
      <c r="N699" s="142"/>
      <c r="O699" s="156"/>
      <c r="P699" s="157" t="s">
        <v>62</v>
      </c>
      <c r="Q699" s="156"/>
      <c r="R699" s="156"/>
      <c r="S699" s="85">
        <v>6</v>
      </c>
    </row>
    <row r="700" spans="1:19" s="85" customFormat="1" ht="21" customHeight="1" x14ac:dyDescent="0.25">
      <c r="A700" s="332"/>
      <c r="B700" s="147" t="s">
        <v>71</v>
      </c>
      <c r="C700" s="149"/>
      <c r="D700" s="149"/>
      <c r="E700" s="149"/>
      <c r="F700" s="149"/>
      <c r="G700" s="149" t="s">
        <v>62</v>
      </c>
      <c r="H700" s="149"/>
      <c r="I700" s="149" t="s">
        <v>62</v>
      </c>
      <c r="J700" s="149"/>
      <c r="K700" s="149"/>
      <c r="L700" s="149" t="s">
        <v>62</v>
      </c>
      <c r="M700" s="149"/>
      <c r="N700" s="149"/>
      <c r="O700" s="157" t="s">
        <v>62</v>
      </c>
      <c r="P700" s="157" t="s">
        <v>62</v>
      </c>
      <c r="Q700" s="157" t="s">
        <v>62</v>
      </c>
      <c r="R700" s="157" t="s">
        <v>62</v>
      </c>
      <c r="S700" s="56">
        <v>7</v>
      </c>
    </row>
    <row r="701" spans="1:19" s="85" customFormat="1" ht="21" customHeight="1" x14ac:dyDescent="0.2">
      <c r="A701" s="333"/>
      <c r="B701" s="148" t="s">
        <v>72</v>
      </c>
      <c r="C701" s="149"/>
      <c r="D701" s="149" t="s">
        <v>62</v>
      </c>
      <c r="E701" s="149"/>
      <c r="F701" s="149"/>
      <c r="G701" s="149">
        <f>G694</f>
        <v>2</v>
      </c>
      <c r="H701" s="149">
        <f t="shared" ref="H701:K701" si="347">H694</f>
        <v>2</v>
      </c>
      <c r="I701" s="149">
        <f t="shared" si="347"/>
        <v>0</v>
      </c>
      <c r="J701" s="149">
        <f t="shared" si="347"/>
        <v>0</v>
      </c>
      <c r="K701" s="149">
        <f t="shared" si="347"/>
        <v>2</v>
      </c>
      <c r="L701" s="149" t="s">
        <v>62</v>
      </c>
      <c r="M701" s="142"/>
      <c r="N701" s="142"/>
      <c r="O701" s="156"/>
      <c r="P701" s="157" t="s">
        <v>62</v>
      </c>
      <c r="Q701" s="156"/>
      <c r="R701" s="156"/>
      <c r="S701" s="85">
        <v>8</v>
      </c>
    </row>
    <row r="702" spans="1:19" s="56" customFormat="1" ht="74.45" customHeight="1" x14ac:dyDescent="0.25">
      <c r="A702" s="331" t="s">
        <v>170</v>
      </c>
      <c r="B702" s="137" t="s">
        <v>327</v>
      </c>
      <c r="C702" s="142" t="s">
        <v>191</v>
      </c>
      <c r="D702" s="141" t="s">
        <v>333</v>
      </c>
      <c r="E702" s="141" t="s">
        <v>320</v>
      </c>
      <c r="F702" s="142">
        <v>642</v>
      </c>
      <c r="G702" s="142">
        <v>3</v>
      </c>
      <c r="H702" s="142">
        <v>3</v>
      </c>
      <c r="I702" s="142"/>
      <c r="J702" s="142"/>
      <c r="K702" s="142">
        <f t="shared" ref="K702" si="348">G702</f>
        <v>3</v>
      </c>
      <c r="L702" s="142"/>
      <c r="M702" s="142" t="s">
        <v>62</v>
      </c>
      <c r="N702" s="142" t="s">
        <v>62</v>
      </c>
      <c r="O702" s="156">
        <v>97174.23</v>
      </c>
      <c r="P702" s="156"/>
      <c r="Q702" s="156"/>
      <c r="R702" s="156"/>
      <c r="S702" s="85">
        <v>9</v>
      </c>
    </row>
    <row r="703" spans="1:19" s="85" customFormat="1" ht="15.75" x14ac:dyDescent="0.25">
      <c r="A703" s="332"/>
      <c r="B703" s="146" t="s">
        <v>70</v>
      </c>
      <c r="C703" s="149"/>
      <c r="D703" s="149" t="s">
        <v>62</v>
      </c>
      <c r="E703" s="149"/>
      <c r="F703" s="149"/>
      <c r="G703" s="149">
        <f t="shared" ref="G703:K703" si="349">G702</f>
        <v>3</v>
      </c>
      <c r="H703" s="149">
        <f t="shared" si="349"/>
        <v>3</v>
      </c>
      <c r="I703" s="149">
        <f t="shared" si="349"/>
        <v>0</v>
      </c>
      <c r="J703" s="149">
        <f t="shared" si="349"/>
        <v>0</v>
      </c>
      <c r="K703" s="149">
        <f t="shared" si="349"/>
        <v>3</v>
      </c>
      <c r="L703" s="149" t="s">
        <v>62</v>
      </c>
      <c r="M703" s="142"/>
      <c r="N703" s="142"/>
      <c r="O703" s="156"/>
      <c r="P703" s="157" t="s">
        <v>62</v>
      </c>
      <c r="Q703" s="156"/>
      <c r="R703" s="156"/>
      <c r="S703" s="56">
        <v>10</v>
      </c>
    </row>
    <row r="704" spans="1:19" s="85" customFormat="1" ht="14.25" x14ac:dyDescent="0.2">
      <c r="A704" s="332"/>
      <c r="B704" s="147" t="s">
        <v>76</v>
      </c>
      <c r="C704" s="149"/>
      <c r="D704" s="149"/>
      <c r="E704" s="149"/>
      <c r="F704" s="149"/>
      <c r="G704" s="149" t="s">
        <v>62</v>
      </c>
      <c r="H704" s="149"/>
      <c r="I704" s="149" t="s">
        <v>62</v>
      </c>
      <c r="J704" s="149"/>
      <c r="K704" s="149"/>
      <c r="L704" s="149" t="s">
        <v>62</v>
      </c>
      <c r="M704" s="149"/>
      <c r="N704" s="149"/>
      <c r="O704" s="157" t="s">
        <v>62</v>
      </c>
      <c r="P704" s="157" t="s">
        <v>62</v>
      </c>
      <c r="Q704" s="157" t="s">
        <v>62</v>
      </c>
      <c r="R704" s="157" t="s">
        <v>62</v>
      </c>
      <c r="S704" s="85">
        <v>11</v>
      </c>
    </row>
    <row r="705" spans="1:19" s="85" customFormat="1" ht="65.45" customHeight="1" x14ac:dyDescent="0.2">
      <c r="A705" s="332"/>
      <c r="B705" s="148" t="s">
        <v>192</v>
      </c>
      <c r="C705" s="149"/>
      <c r="D705" s="149" t="s">
        <v>62</v>
      </c>
      <c r="E705" s="149"/>
      <c r="F705" s="149"/>
      <c r="G705" s="149">
        <f t="shared" ref="G705:K705" si="350">G702</f>
        <v>3</v>
      </c>
      <c r="H705" s="149">
        <f t="shared" si="350"/>
        <v>3</v>
      </c>
      <c r="I705" s="149">
        <f t="shared" si="350"/>
        <v>0</v>
      </c>
      <c r="J705" s="149">
        <f t="shared" si="350"/>
        <v>0</v>
      </c>
      <c r="K705" s="149">
        <f t="shared" si="350"/>
        <v>3</v>
      </c>
      <c r="L705" s="149" t="s">
        <v>62</v>
      </c>
      <c r="M705" s="142"/>
      <c r="N705" s="142"/>
      <c r="O705" s="156"/>
      <c r="P705" s="157" t="s">
        <v>62</v>
      </c>
      <c r="Q705" s="156"/>
      <c r="R705" s="156"/>
      <c r="S705" s="85">
        <v>12</v>
      </c>
    </row>
    <row r="706" spans="1:19" s="85" customFormat="1" ht="15" customHeight="1" x14ac:dyDescent="0.25">
      <c r="A706" s="332"/>
      <c r="B706" s="147" t="s">
        <v>193</v>
      </c>
      <c r="C706" s="149"/>
      <c r="D706" s="149"/>
      <c r="E706" s="149"/>
      <c r="F706" s="149"/>
      <c r="G706" s="149" t="s">
        <v>62</v>
      </c>
      <c r="H706" s="149"/>
      <c r="I706" s="149" t="s">
        <v>62</v>
      </c>
      <c r="J706" s="149"/>
      <c r="K706" s="149"/>
      <c r="L706" s="149" t="s">
        <v>62</v>
      </c>
      <c r="M706" s="149"/>
      <c r="N706" s="149"/>
      <c r="O706" s="157" t="s">
        <v>62</v>
      </c>
      <c r="P706" s="157" t="s">
        <v>62</v>
      </c>
      <c r="Q706" s="157" t="s">
        <v>62</v>
      </c>
      <c r="R706" s="157" t="s">
        <v>62</v>
      </c>
      <c r="S706" s="56">
        <v>13</v>
      </c>
    </row>
    <row r="707" spans="1:19" s="85" customFormat="1" ht="38.65" customHeight="1" x14ac:dyDescent="0.2">
      <c r="A707" s="332"/>
      <c r="B707" s="148" t="s">
        <v>330</v>
      </c>
      <c r="C707" s="149"/>
      <c r="D707" s="149" t="s">
        <v>62</v>
      </c>
      <c r="E707" s="149"/>
      <c r="F707" s="149"/>
      <c r="G707" s="149">
        <f t="shared" ref="G707:K707" si="351">G702</f>
        <v>3</v>
      </c>
      <c r="H707" s="149">
        <f t="shared" si="351"/>
        <v>3</v>
      </c>
      <c r="I707" s="149">
        <f t="shared" si="351"/>
        <v>0</v>
      </c>
      <c r="J707" s="149">
        <f t="shared" si="351"/>
        <v>0</v>
      </c>
      <c r="K707" s="149">
        <f t="shared" si="351"/>
        <v>3</v>
      </c>
      <c r="L707" s="149" t="s">
        <v>62</v>
      </c>
      <c r="M707" s="142"/>
      <c r="N707" s="142"/>
      <c r="O707" s="156"/>
      <c r="P707" s="157" t="s">
        <v>62</v>
      </c>
      <c r="Q707" s="156"/>
      <c r="R707" s="156"/>
      <c r="S707" s="85">
        <v>14</v>
      </c>
    </row>
    <row r="708" spans="1:19" s="85" customFormat="1" ht="21" customHeight="1" x14ac:dyDescent="0.2">
      <c r="A708" s="332"/>
      <c r="B708" s="147" t="s">
        <v>71</v>
      </c>
      <c r="C708" s="149"/>
      <c r="D708" s="149"/>
      <c r="E708" s="149"/>
      <c r="F708" s="149"/>
      <c r="G708" s="149" t="s">
        <v>62</v>
      </c>
      <c r="H708" s="149"/>
      <c r="I708" s="149" t="s">
        <v>62</v>
      </c>
      <c r="J708" s="149"/>
      <c r="K708" s="149"/>
      <c r="L708" s="149" t="s">
        <v>62</v>
      </c>
      <c r="M708" s="149"/>
      <c r="N708" s="149"/>
      <c r="O708" s="157" t="s">
        <v>62</v>
      </c>
      <c r="P708" s="157" t="s">
        <v>62</v>
      </c>
      <c r="Q708" s="157" t="s">
        <v>62</v>
      </c>
      <c r="R708" s="157" t="s">
        <v>62</v>
      </c>
      <c r="S708" s="85">
        <v>15</v>
      </c>
    </row>
    <row r="709" spans="1:19" s="85" customFormat="1" ht="21" customHeight="1" x14ac:dyDescent="0.25">
      <c r="A709" s="333"/>
      <c r="B709" s="148" t="s">
        <v>72</v>
      </c>
      <c r="C709" s="149"/>
      <c r="D709" s="149" t="s">
        <v>62</v>
      </c>
      <c r="E709" s="149"/>
      <c r="F709" s="149"/>
      <c r="G709" s="149">
        <f t="shared" ref="G709:K709" si="352">G702</f>
        <v>3</v>
      </c>
      <c r="H709" s="149">
        <f t="shared" si="352"/>
        <v>3</v>
      </c>
      <c r="I709" s="149">
        <f t="shared" si="352"/>
        <v>0</v>
      </c>
      <c r="J709" s="149">
        <f t="shared" si="352"/>
        <v>0</v>
      </c>
      <c r="K709" s="149">
        <f t="shared" si="352"/>
        <v>3</v>
      </c>
      <c r="L709" s="149" t="s">
        <v>62</v>
      </c>
      <c r="M709" s="142"/>
      <c r="N709" s="142"/>
      <c r="O709" s="156"/>
      <c r="P709" s="157" t="s">
        <v>62</v>
      </c>
      <c r="Q709" s="156"/>
      <c r="R709" s="156"/>
      <c r="S709" s="56">
        <v>16</v>
      </c>
    </row>
    <row r="710" spans="1:19" s="56" customFormat="1" ht="74.45" customHeight="1" x14ac:dyDescent="0.25">
      <c r="A710" s="331" t="s">
        <v>169</v>
      </c>
      <c r="B710" s="137" t="s">
        <v>327</v>
      </c>
      <c r="C710" s="142" t="s">
        <v>191</v>
      </c>
      <c r="D710" s="141" t="s">
        <v>333</v>
      </c>
      <c r="E710" s="141" t="s">
        <v>320</v>
      </c>
      <c r="F710" s="142">
        <v>642</v>
      </c>
      <c r="G710" s="142">
        <v>1</v>
      </c>
      <c r="H710" s="142">
        <v>1</v>
      </c>
      <c r="I710" s="142"/>
      <c r="J710" s="142"/>
      <c r="K710" s="142">
        <f t="shared" ref="K710" si="353">G710</f>
        <v>1</v>
      </c>
      <c r="L710" s="142"/>
      <c r="M710" s="142" t="s">
        <v>62</v>
      </c>
      <c r="N710" s="142" t="s">
        <v>62</v>
      </c>
      <c r="O710" s="156">
        <v>32391.41</v>
      </c>
      <c r="P710" s="156"/>
      <c r="Q710" s="156"/>
      <c r="R710" s="156"/>
      <c r="S710" s="85">
        <v>17</v>
      </c>
    </row>
    <row r="711" spans="1:19" s="85" customFormat="1" ht="15.75" x14ac:dyDescent="0.2">
      <c r="A711" s="332"/>
      <c r="B711" s="146" t="s">
        <v>70</v>
      </c>
      <c r="C711" s="149"/>
      <c r="D711" s="149" t="s">
        <v>62</v>
      </c>
      <c r="E711" s="149"/>
      <c r="F711" s="149"/>
      <c r="G711" s="149">
        <f t="shared" ref="G711:K711" si="354">G710</f>
        <v>1</v>
      </c>
      <c r="H711" s="149">
        <f t="shared" si="354"/>
        <v>1</v>
      </c>
      <c r="I711" s="149">
        <f t="shared" si="354"/>
        <v>0</v>
      </c>
      <c r="J711" s="149">
        <f t="shared" si="354"/>
        <v>0</v>
      </c>
      <c r="K711" s="149">
        <f t="shared" si="354"/>
        <v>1</v>
      </c>
      <c r="L711" s="149" t="s">
        <v>62</v>
      </c>
      <c r="M711" s="142"/>
      <c r="N711" s="142"/>
      <c r="O711" s="156"/>
      <c r="P711" s="157" t="s">
        <v>62</v>
      </c>
      <c r="Q711" s="156"/>
      <c r="R711" s="156"/>
      <c r="S711" s="85">
        <v>18</v>
      </c>
    </row>
    <row r="712" spans="1:19" s="85" customFormat="1" x14ac:dyDescent="0.25">
      <c r="A712" s="332"/>
      <c r="B712" s="147" t="s">
        <v>76</v>
      </c>
      <c r="C712" s="149"/>
      <c r="D712" s="149"/>
      <c r="E712" s="149"/>
      <c r="F712" s="149"/>
      <c r="G712" s="149" t="s">
        <v>62</v>
      </c>
      <c r="H712" s="149"/>
      <c r="I712" s="149" t="s">
        <v>62</v>
      </c>
      <c r="J712" s="149"/>
      <c r="K712" s="149"/>
      <c r="L712" s="149" t="s">
        <v>62</v>
      </c>
      <c r="M712" s="149"/>
      <c r="N712" s="149"/>
      <c r="O712" s="157" t="s">
        <v>62</v>
      </c>
      <c r="P712" s="157" t="s">
        <v>62</v>
      </c>
      <c r="Q712" s="157" t="s">
        <v>62</v>
      </c>
      <c r="R712" s="157" t="s">
        <v>62</v>
      </c>
      <c r="S712" s="56">
        <v>19</v>
      </c>
    </row>
    <row r="713" spans="1:19" s="85" customFormat="1" ht="65.45" customHeight="1" x14ac:dyDescent="0.2">
      <c r="A713" s="332"/>
      <c r="B713" s="148" t="s">
        <v>192</v>
      </c>
      <c r="C713" s="149"/>
      <c r="D713" s="149" t="s">
        <v>62</v>
      </c>
      <c r="E713" s="149"/>
      <c r="F713" s="149"/>
      <c r="G713" s="149">
        <f t="shared" ref="G713:K713" si="355">G710</f>
        <v>1</v>
      </c>
      <c r="H713" s="149">
        <f t="shared" si="355"/>
        <v>1</v>
      </c>
      <c r="I713" s="149">
        <f t="shared" si="355"/>
        <v>0</v>
      </c>
      <c r="J713" s="149">
        <f t="shared" si="355"/>
        <v>0</v>
      </c>
      <c r="K713" s="149">
        <f t="shared" si="355"/>
        <v>1</v>
      </c>
      <c r="L713" s="149" t="s">
        <v>62</v>
      </c>
      <c r="M713" s="142"/>
      <c r="N713" s="142"/>
      <c r="O713" s="156"/>
      <c r="P713" s="157" t="s">
        <v>62</v>
      </c>
      <c r="Q713" s="156"/>
      <c r="R713" s="156"/>
      <c r="S713" s="85">
        <v>20</v>
      </c>
    </row>
    <row r="714" spans="1:19" s="85" customFormat="1" ht="15" customHeight="1" x14ac:dyDescent="0.2">
      <c r="A714" s="332"/>
      <c r="B714" s="147" t="s">
        <v>193</v>
      </c>
      <c r="C714" s="149"/>
      <c r="D714" s="149"/>
      <c r="E714" s="149"/>
      <c r="F714" s="149"/>
      <c r="G714" s="149" t="s">
        <v>62</v>
      </c>
      <c r="H714" s="149"/>
      <c r="I714" s="149" t="s">
        <v>62</v>
      </c>
      <c r="J714" s="149"/>
      <c r="K714" s="149"/>
      <c r="L714" s="149" t="s">
        <v>62</v>
      </c>
      <c r="M714" s="149"/>
      <c r="N714" s="149"/>
      <c r="O714" s="157" t="s">
        <v>62</v>
      </c>
      <c r="P714" s="157" t="s">
        <v>62</v>
      </c>
      <c r="Q714" s="157" t="s">
        <v>62</v>
      </c>
      <c r="R714" s="157" t="s">
        <v>62</v>
      </c>
      <c r="S714" s="85">
        <v>21</v>
      </c>
    </row>
    <row r="715" spans="1:19" s="85" customFormat="1" ht="38.65" customHeight="1" x14ac:dyDescent="0.25">
      <c r="A715" s="332"/>
      <c r="B715" s="148" t="s">
        <v>330</v>
      </c>
      <c r="C715" s="149"/>
      <c r="D715" s="149" t="s">
        <v>62</v>
      </c>
      <c r="E715" s="149"/>
      <c r="F715" s="149"/>
      <c r="G715" s="149">
        <f t="shared" ref="G715:K715" si="356">G710</f>
        <v>1</v>
      </c>
      <c r="H715" s="149">
        <f t="shared" si="356"/>
        <v>1</v>
      </c>
      <c r="I715" s="149">
        <f t="shared" si="356"/>
        <v>0</v>
      </c>
      <c r="J715" s="149">
        <f t="shared" si="356"/>
        <v>0</v>
      </c>
      <c r="K715" s="149">
        <f t="shared" si="356"/>
        <v>1</v>
      </c>
      <c r="L715" s="149" t="s">
        <v>62</v>
      </c>
      <c r="M715" s="142"/>
      <c r="N715" s="142"/>
      <c r="O715" s="156"/>
      <c r="P715" s="157" t="s">
        <v>62</v>
      </c>
      <c r="Q715" s="156"/>
      <c r="R715" s="156"/>
      <c r="S715" s="56">
        <v>22</v>
      </c>
    </row>
    <row r="716" spans="1:19" s="85" customFormat="1" ht="21" customHeight="1" x14ac:dyDescent="0.2">
      <c r="A716" s="332"/>
      <c r="B716" s="147" t="s">
        <v>71</v>
      </c>
      <c r="C716" s="149"/>
      <c r="D716" s="149"/>
      <c r="E716" s="149"/>
      <c r="F716" s="149"/>
      <c r="G716" s="149" t="s">
        <v>62</v>
      </c>
      <c r="H716" s="149"/>
      <c r="I716" s="149" t="s">
        <v>62</v>
      </c>
      <c r="J716" s="149"/>
      <c r="K716" s="149"/>
      <c r="L716" s="149" t="s">
        <v>62</v>
      </c>
      <c r="M716" s="149"/>
      <c r="N716" s="149"/>
      <c r="O716" s="157" t="s">
        <v>62</v>
      </c>
      <c r="P716" s="157" t="s">
        <v>62</v>
      </c>
      <c r="Q716" s="157" t="s">
        <v>62</v>
      </c>
      <c r="R716" s="157" t="s">
        <v>62</v>
      </c>
      <c r="S716" s="85">
        <v>23</v>
      </c>
    </row>
    <row r="717" spans="1:19" s="85" customFormat="1" ht="21" customHeight="1" x14ac:dyDescent="0.2">
      <c r="A717" s="333"/>
      <c r="B717" s="148" t="s">
        <v>72</v>
      </c>
      <c r="C717" s="149"/>
      <c r="D717" s="149" t="s">
        <v>62</v>
      </c>
      <c r="E717" s="149"/>
      <c r="F717" s="149"/>
      <c r="G717" s="149">
        <f t="shared" ref="G717:K717" si="357">G710</f>
        <v>1</v>
      </c>
      <c r="H717" s="149">
        <f t="shared" si="357"/>
        <v>1</v>
      </c>
      <c r="I717" s="149">
        <f t="shared" si="357"/>
        <v>0</v>
      </c>
      <c r="J717" s="149">
        <f t="shared" si="357"/>
        <v>0</v>
      </c>
      <c r="K717" s="149">
        <f t="shared" si="357"/>
        <v>1</v>
      </c>
      <c r="L717" s="149" t="s">
        <v>62</v>
      </c>
      <c r="M717" s="142"/>
      <c r="N717" s="142"/>
      <c r="O717" s="156"/>
      <c r="P717" s="157" t="s">
        <v>62</v>
      </c>
      <c r="Q717" s="156"/>
      <c r="R717" s="156"/>
      <c r="S717" s="85">
        <v>24</v>
      </c>
    </row>
    <row r="718" spans="1:19" s="56" customFormat="1" ht="74.45" hidden="1" customHeight="1" x14ac:dyDescent="0.25">
      <c r="A718" s="331" t="s">
        <v>168</v>
      </c>
      <c r="B718" s="137" t="s">
        <v>327</v>
      </c>
      <c r="C718" s="142" t="s">
        <v>191</v>
      </c>
      <c r="D718" s="141" t="s">
        <v>333</v>
      </c>
      <c r="E718" s="141" t="s">
        <v>320</v>
      </c>
      <c r="F718" s="142">
        <v>642</v>
      </c>
      <c r="G718" s="142"/>
      <c r="H718" s="142"/>
      <c r="I718" s="142"/>
      <c r="J718" s="142"/>
      <c r="K718" s="142">
        <f t="shared" ref="K718" si="358">G718</f>
        <v>0</v>
      </c>
      <c r="L718" s="142"/>
      <c r="M718" s="142" t="s">
        <v>62</v>
      </c>
      <c r="N718" s="142" t="s">
        <v>62</v>
      </c>
      <c r="O718" s="156"/>
      <c r="P718" s="156"/>
      <c r="Q718" s="156"/>
      <c r="R718" s="156"/>
      <c r="S718" s="56">
        <v>25</v>
      </c>
    </row>
    <row r="719" spans="1:19" s="85" customFormat="1" ht="15.75" hidden="1" x14ac:dyDescent="0.2">
      <c r="A719" s="332"/>
      <c r="B719" s="146" t="s">
        <v>70</v>
      </c>
      <c r="C719" s="149"/>
      <c r="D719" s="149" t="s">
        <v>62</v>
      </c>
      <c r="E719" s="149"/>
      <c r="F719" s="149"/>
      <c r="G719" s="149">
        <f t="shared" ref="G719:K719" si="359">G718</f>
        <v>0</v>
      </c>
      <c r="H719" s="149">
        <f t="shared" si="359"/>
        <v>0</v>
      </c>
      <c r="I719" s="149">
        <f t="shared" si="359"/>
        <v>0</v>
      </c>
      <c r="J719" s="149">
        <f t="shared" si="359"/>
        <v>0</v>
      </c>
      <c r="K719" s="149">
        <f t="shared" si="359"/>
        <v>0</v>
      </c>
      <c r="L719" s="149" t="s">
        <v>62</v>
      </c>
      <c r="M719" s="142"/>
      <c r="N719" s="142"/>
      <c r="O719" s="156"/>
      <c r="P719" s="157" t="s">
        <v>62</v>
      </c>
      <c r="Q719" s="156"/>
      <c r="R719" s="156"/>
      <c r="S719" s="85">
        <v>26</v>
      </c>
    </row>
    <row r="720" spans="1:19" s="85" customFormat="1" ht="14.25" hidden="1" x14ac:dyDescent="0.2">
      <c r="A720" s="332"/>
      <c r="B720" s="147" t="s">
        <v>76</v>
      </c>
      <c r="C720" s="149"/>
      <c r="D720" s="149"/>
      <c r="E720" s="149"/>
      <c r="F720" s="149"/>
      <c r="G720" s="149" t="s">
        <v>62</v>
      </c>
      <c r="H720" s="149"/>
      <c r="I720" s="149" t="s">
        <v>62</v>
      </c>
      <c r="J720" s="149"/>
      <c r="K720" s="149"/>
      <c r="L720" s="149" t="s">
        <v>62</v>
      </c>
      <c r="M720" s="149"/>
      <c r="N720" s="149"/>
      <c r="O720" s="157" t="s">
        <v>62</v>
      </c>
      <c r="P720" s="157" t="s">
        <v>62</v>
      </c>
      <c r="Q720" s="157" t="s">
        <v>62</v>
      </c>
      <c r="R720" s="157" t="s">
        <v>62</v>
      </c>
      <c r="S720" s="85">
        <v>27</v>
      </c>
    </row>
    <row r="721" spans="1:19" s="85" customFormat="1" ht="65.45" hidden="1" customHeight="1" x14ac:dyDescent="0.25">
      <c r="A721" s="332"/>
      <c r="B721" s="148" t="s">
        <v>192</v>
      </c>
      <c r="C721" s="149"/>
      <c r="D721" s="149" t="s">
        <v>62</v>
      </c>
      <c r="E721" s="149"/>
      <c r="F721" s="149"/>
      <c r="G721" s="149">
        <f t="shared" ref="G721:K721" si="360">G718</f>
        <v>0</v>
      </c>
      <c r="H721" s="149">
        <f t="shared" si="360"/>
        <v>0</v>
      </c>
      <c r="I721" s="149">
        <f t="shared" si="360"/>
        <v>0</v>
      </c>
      <c r="J721" s="149">
        <f t="shared" si="360"/>
        <v>0</v>
      </c>
      <c r="K721" s="149">
        <f t="shared" si="360"/>
        <v>0</v>
      </c>
      <c r="L721" s="149" t="s">
        <v>62</v>
      </c>
      <c r="M721" s="142"/>
      <c r="N721" s="142"/>
      <c r="O721" s="156"/>
      <c r="P721" s="157" t="s">
        <v>62</v>
      </c>
      <c r="Q721" s="156"/>
      <c r="R721" s="156"/>
      <c r="S721" s="56">
        <v>28</v>
      </c>
    </row>
    <row r="722" spans="1:19" s="85" customFormat="1" ht="15" hidden="1" customHeight="1" x14ac:dyDescent="0.2">
      <c r="A722" s="332"/>
      <c r="B722" s="147" t="s">
        <v>193</v>
      </c>
      <c r="C722" s="149"/>
      <c r="D722" s="149"/>
      <c r="E722" s="149"/>
      <c r="F722" s="149"/>
      <c r="G722" s="149" t="s">
        <v>62</v>
      </c>
      <c r="H722" s="149"/>
      <c r="I722" s="149" t="s">
        <v>62</v>
      </c>
      <c r="J722" s="149"/>
      <c r="K722" s="149"/>
      <c r="L722" s="149" t="s">
        <v>62</v>
      </c>
      <c r="M722" s="149"/>
      <c r="N722" s="149"/>
      <c r="O722" s="157" t="s">
        <v>62</v>
      </c>
      <c r="P722" s="157" t="s">
        <v>62</v>
      </c>
      <c r="Q722" s="157" t="s">
        <v>62</v>
      </c>
      <c r="R722" s="157" t="s">
        <v>62</v>
      </c>
      <c r="S722" s="85">
        <v>29</v>
      </c>
    </row>
    <row r="723" spans="1:19" s="85" customFormat="1" ht="38.65" hidden="1" customHeight="1" x14ac:dyDescent="0.2">
      <c r="A723" s="332"/>
      <c r="B723" s="148" t="s">
        <v>330</v>
      </c>
      <c r="C723" s="149"/>
      <c r="D723" s="149" t="s">
        <v>62</v>
      </c>
      <c r="E723" s="149"/>
      <c r="F723" s="149"/>
      <c r="G723" s="149">
        <f t="shared" ref="G723:K723" si="361">G718</f>
        <v>0</v>
      </c>
      <c r="H723" s="149">
        <f t="shared" si="361"/>
        <v>0</v>
      </c>
      <c r="I723" s="149">
        <f t="shared" si="361"/>
        <v>0</v>
      </c>
      <c r="J723" s="149">
        <f t="shared" si="361"/>
        <v>0</v>
      </c>
      <c r="K723" s="149">
        <f t="shared" si="361"/>
        <v>0</v>
      </c>
      <c r="L723" s="149" t="s">
        <v>62</v>
      </c>
      <c r="M723" s="142"/>
      <c r="N723" s="142"/>
      <c r="O723" s="156"/>
      <c r="P723" s="157" t="s">
        <v>62</v>
      </c>
      <c r="Q723" s="156"/>
      <c r="R723" s="156"/>
      <c r="S723" s="85">
        <v>30</v>
      </c>
    </row>
    <row r="724" spans="1:19" s="85" customFormat="1" ht="21" hidden="1" customHeight="1" x14ac:dyDescent="0.25">
      <c r="A724" s="332"/>
      <c r="B724" s="147" t="s">
        <v>71</v>
      </c>
      <c r="C724" s="149"/>
      <c r="D724" s="149"/>
      <c r="E724" s="149"/>
      <c r="F724" s="149"/>
      <c r="G724" s="149" t="s">
        <v>62</v>
      </c>
      <c r="H724" s="149"/>
      <c r="I724" s="149" t="s">
        <v>62</v>
      </c>
      <c r="J724" s="149"/>
      <c r="K724" s="149"/>
      <c r="L724" s="149" t="s">
        <v>62</v>
      </c>
      <c r="M724" s="149"/>
      <c r="N724" s="149"/>
      <c r="O724" s="157" t="s">
        <v>62</v>
      </c>
      <c r="P724" s="157" t="s">
        <v>62</v>
      </c>
      <c r="Q724" s="157" t="s">
        <v>62</v>
      </c>
      <c r="R724" s="157" t="s">
        <v>62</v>
      </c>
      <c r="S724" s="56">
        <v>31</v>
      </c>
    </row>
    <row r="725" spans="1:19" s="85" customFormat="1" ht="21" hidden="1" customHeight="1" x14ac:dyDescent="0.2">
      <c r="A725" s="333"/>
      <c r="B725" s="148" t="s">
        <v>72</v>
      </c>
      <c r="C725" s="149"/>
      <c r="D725" s="149" t="s">
        <v>62</v>
      </c>
      <c r="E725" s="149"/>
      <c r="F725" s="149"/>
      <c r="G725" s="149">
        <f t="shared" ref="G725:K725" si="362">G718</f>
        <v>0</v>
      </c>
      <c r="H725" s="149">
        <f t="shared" si="362"/>
        <v>0</v>
      </c>
      <c r="I725" s="149">
        <f t="shared" si="362"/>
        <v>0</v>
      </c>
      <c r="J725" s="149">
        <f t="shared" si="362"/>
        <v>0</v>
      </c>
      <c r="K725" s="149">
        <f t="shared" si="362"/>
        <v>0</v>
      </c>
      <c r="L725" s="149" t="s">
        <v>62</v>
      </c>
      <c r="M725" s="142"/>
      <c r="N725" s="142"/>
      <c r="O725" s="156"/>
      <c r="P725" s="157" t="s">
        <v>62</v>
      </c>
      <c r="Q725" s="156"/>
      <c r="R725" s="156"/>
      <c r="S725" s="85">
        <v>32</v>
      </c>
    </row>
    <row r="726" spans="1:19" s="56" customFormat="1" ht="74.45" customHeight="1" x14ac:dyDescent="0.25">
      <c r="A726" s="331" t="s">
        <v>167</v>
      </c>
      <c r="B726" s="137" t="s">
        <v>327</v>
      </c>
      <c r="C726" s="142" t="s">
        <v>191</v>
      </c>
      <c r="D726" s="141" t="s">
        <v>333</v>
      </c>
      <c r="E726" s="141" t="s">
        <v>320</v>
      </c>
      <c r="F726" s="142">
        <v>642</v>
      </c>
      <c r="G726" s="142">
        <v>5</v>
      </c>
      <c r="H726" s="142">
        <v>5</v>
      </c>
      <c r="I726" s="142"/>
      <c r="J726" s="142"/>
      <c r="K726" s="142">
        <f t="shared" ref="K726" si="363">G726</f>
        <v>5</v>
      </c>
      <c r="L726" s="142"/>
      <c r="M726" s="142" t="s">
        <v>62</v>
      </c>
      <c r="N726" s="142" t="s">
        <v>62</v>
      </c>
      <c r="O726" s="156">
        <v>161957.04999999999</v>
      </c>
      <c r="P726" s="156"/>
      <c r="Q726" s="156"/>
      <c r="R726" s="156"/>
      <c r="S726" s="85">
        <v>33</v>
      </c>
    </row>
    <row r="727" spans="1:19" s="85" customFormat="1" ht="15.75" x14ac:dyDescent="0.25">
      <c r="A727" s="332"/>
      <c r="B727" s="146" t="s">
        <v>70</v>
      </c>
      <c r="C727" s="149"/>
      <c r="D727" s="149" t="s">
        <v>62</v>
      </c>
      <c r="E727" s="149"/>
      <c r="F727" s="149"/>
      <c r="G727" s="149">
        <f t="shared" ref="G727:K727" si="364">G726</f>
        <v>5</v>
      </c>
      <c r="H727" s="149">
        <f t="shared" si="364"/>
        <v>5</v>
      </c>
      <c r="I727" s="149">
        <f t="shared" si="364"/>
        <v>0</v>
      </c>
      <c r="J727" s="149">
        <f t="shared" si="364"/>
        <v>0</v>
      </c>
      <c r="K727" s="149">
        <f t="shared" si="364"/>
        <v>5</v>
      </c>
      <c r="L727" s="149" t="s">
        <v>62</v>
      </c>
      <c r="M727" s="142"/>
      <c r="N727" s="142"/>
      <c r="O727" s="156"/>
      <c r="P727" s="157" t="s">
        <v>62</v>
      </c>
      <c r="Q727" s="156"/>
      <c r="R727" s="156"/>
      <c r="S727" s="56">
        <v>34</v>
      </c>
    </row>
    <row r="728" spans="1:19" s="85" customFormat="1" ht="14.25" x14ac:dyDescent="0.2">
      <c r="A728" s="332"/>
      <c r="B728" s="147" t="s">
        <v>76</v>
      </c>
      <c r="C728" s="149"/>
      <c r="D728" s="149"/>
      <c r="E728" s="149"/>
      <c r="F728" s="149"/>
      <c r="G728" s="149" t="s">
        <v>62</v>
      </c>
      <c r="H728" s="149"/>
      <c r="I728" s="149" t="s">
        <v>62</v>
      </c>
      <c r="J728" s="149"/>
      <c r="K728" s="149"/>
      <c r="L728" s="149" t="s">
        <v>62</v>
      </c>
      <c r="M728" s="149"/>
      <c r="N728" s="149"/>
      <c r="O728" s="157" t="s">
        <v>62</v>
      </c>
      <c r="P728" s="157" t="s">
        <v>62</v>
      </c>
      <c r="Q728" s="157" t="s">
        <v>62</v>
      </c>
      <c r="R728" s="157" t="s">
        <v>62</v>
      </c>
      <c r="S728" s="85">
        <v>35</v>
      </c>
    </row>
    <row r="729" spans="1:19" s="85" customFormat="1" ht="65.45" customHeight="1" x14ac:dyDescent="0.2">
      <c r="A729" s="332"/>
      <c r="B729" s="148" t="s">
        <v>192</v>
      </c>
      <c r="C729" s="149"/>
      <c r="D729" s="149" t="s">
        <v>62</v>
      </c>
      <c r="E729" s="149"/>
      <c r="F729" s="149"/>
      <c r="G729" s="149">
        <f t="shared" ref="G729:K729" si="365">G726</f>
        <v>5</v>
      </c>
      <c r="H729" s="149">
        <f t="shared" si="365"/>
        <v>5</v>
      </c>
      <c r="I729" s="149">
        <f t="shared" si="365"/>
        <v>0</v>
      </c>
      <c r="J729" s="149">
        <f t="shared" si="365"/>
        <v>0</v>
      </c>
      <c r="K729" s="149">
        <f t="shared" si="365"/>
        <v>5</v>
      </c>
      <c r="L729" s="149" t="s">
        <v>62</v>
      </c>
      <c r="M729" s="142"/>
      <c r="N729" s="142"/>
      <c r="O729" s="156"/>
      <c r="P729" s="157" t="s">
        <v>62</v>
      </c>
      <c r="Q729" s="156"/>
      <c r="R729" s="156"/>
      <c r="S729" s="85">
        <v>36</v>
      </c>
    </row>
    <row r="730" spans="1:19" s="85" customFormat="1" ht="15" customHeight="1" x14ac:dyDescent="0.25">
      <c r="A730" s="332"/>
      <c r="B730" s="147" t="s">
        <v>193</v>
      </c>
      <c r="C730" s="149"/>
      <c r="D730" s="149"/>
      <c r="E730" s="149"/>
      <c r="F730" s="149"/>
      <c r="G730" s="149" t="s">
        <v>62</v>
      </c>
      <c r="H730" s="149"/>
      <c r="I730" s="149" t="s">
        <v>62</v>
      </c>
      <c r="J730" s="149"/>
      <c r="K730" s="149"/>
      <c r="L730" s="149" t="s">
        <v>62</v>
      </c>
      <c r="M730" s="149"/>
      <c r="N730" s="149"/>
      <c r="O730" s="157" t="s">
        <v>62</v>
      </c>
      <c r="P730" s="157" t="s">
        <v>62</v>
      </c>
      <c r="Q730" s="157" t="s">
        <v>62</v>
      </c>
      <c r="R730" s="157" t="s">
        <v>62</v>
      </c>
      <c r="S730" s="56">
        <v>37</v>
      </c>
    </row>
    <row r="731" spans="1:19" s="85" customFormat="1" ht="38.65" customHeight="1" x14ac:dyDescent="0.2">
      <c r="A731" s="332"/>
      <c r="B731" s="148" t="s">
        <v>330</v>
      </c>
      <c r="C731" s="149"/>
      <c r="D731" s="149" t="s">
        <v>62</v>
      </c>
      <c r="E731" s="149"/>
      <c r="F731" s="149"/>
      <c r="G731" s="149">
        <f t="shared" ref="G731:K731" si="366">G726</f>
        <v>5</v>
      </c>
      <c r="H731" s="149">
        <f t="shared" si="366"/>
        <v>5</v>
      </c>
      <c r="I731" s="149">
        <f t="shared" si="366"/>
        <v>0</v>
      </c>
      <c r="J731" s="149">
        <f t="shared" si="366"/>
        <v>0</v>
      </c>
      <c r="K731" s="149">
        <f t="shared" si="366"/>
        <v>5</v>
      </c>
      <c r="L731" s="149" t="s">
        <v>62</v>
      </c>
      <c r="M731" s="142"/>
      <c r="N731" s="142"/>
      <c r="O731" s="156"/>
      <c r="P731" s="157" t="s">
        <v>62</v>
      </c>
      <c r="Q731" s="156"/>
      <c r="R731" s="156"/>
      <c r="S731" s="85">
        <v>38</v>
      </c>
    </row>
    <row r="732" spans="1:19" s="85" customFormat="1" ht="21" customHeight="1" x14ac:dyDescent="0.2">
      <c r="A732" s="332"/>
      <c r="B732" s="147" t="s">
        <v>71</v>
      </c>
      <c r="C732" s="149"/>
      <c r="D732" s="149"/>
      <c r="E732" s="149"/>
      <c r="F732" s="149"/>
      <c r="G732" s="149" t="s">
        <v>62</v>
      </c>
      <c r="H732" s="149"/>
      <c r="I732" s="149" t="s">
        <v>62</v>
      </c>
      <c r="J732" s="149"/>
      <c r="K732" s="149"/>
      <c r="L732" s="149" t="s">
        <v>62</v>
      </c>
      <c r="M732" s="149"/>
      <c r="N732" s="149"/>
      <c r="O732" s="157" t="s">
        <v>62</v>
      </c>
      <c r="P732" s="157" t="s">
        <v>62</v>
      </c>
      <c r="Q732" s="157" t="s">
        <v>62</v>
      </c>
      <c r="R732" s="157" t="s">
        <v>62</v>
      </c>
      <c r="S732" s="85">
        <v>39</v>
      </c>
    </row>
    <row r="733" spans="1:19" s="85" customFormat="1" ht="21" customHeight="1" x14ac:dyDescent="0.25">
      <c r="A733" s="333"/>
      <c r="B733" s="148" t="s">
        <v>72</v>
      </c>
      <c r="C733" s="149"/>
      <c r="D733" s="149" t="s">
        <v>62</v>
      </c>
      <c r="E733" s="149"/>
      <c r="F733" s="149"/>
      <c r="G733" s="149">
        <f t="shared" ref="G733:K733" si="367">G726</f>
        <v>5</v>
      </c>
      <c r="H733" s="149">
        <f t="shared" si="367"/>
        <v>5</v>
      </c>
      <c r="I733" s="149">
        <f t="shared" si="367"/>
        <v>0</v>
      </c>
      <c r="J733" s="149">
        <f t="shared" si="367"/>
        <v>0</v>
      </c>
      <c r="K733" s="149">
        <f t="shared" si="367"/>
        <v>5</v>
      </c>
      <c r="L733" s="149" t="s">
        <v>62</v>
      </c>
      <c r="M733" s="142"/>
      <c r="N733" s="142"/>
      <c r="O733" s="156"/>
      <c r="P733" s="157" t="s">
        <v>62</v>
      </c>
      <c r="Q733" s="156"/>
      <c r="R733" s="156"/>
      <c r="S733" s="56">
        <v>40</v>
      </c>
    </row>
    <row r="734" spans="1:19" s="56" customFormat="1" ht="74.45" customHeight="1" x14ac:dyDescent="0.25">
      <c r="A734" s="331" t="s">
        <v>166</v>
      </c>
      <c r="B734" s="137" t="s">
        <v>327</v>
      </c>
      <c r="C734" s="142" t="s">
        <v>191</v>
      </c>
      <c r="D734" s="141" t="s">
        <v>333</v>
      </c>
      <c r="E734" s="141" t="s">
        <v>320</v>
      </c>
      <c r="F734" s="142">
        <v>642</v>
      </c>
      <c r="G734" s="142">
        <v>2</v>
      </c>
      <c r="H734" s="142">
        <v>2</v>
      </c>
      <c r="I734" s="142"/>
      <c r="J734" s="142"/>
      <c r="K734" s="142">
        <f t="shared" ref="K734" si="368">G734</f>
        <v>2</v>
      </c>
      <c r="L734" s="142"/>
      <c r="M734" s="142" t="s">
        <v>62</v>
      </c>
      <c r="N734" s="142" t="s">
        <v>62</v>
      </c>
      <c r="O734" s="156">
        <v>64782.82</v>
      </c>
      <c r="P734" s="156"/>
      <c r="Q734" s="156"/>
      <c r="R734" s="156"/>
      <c r="S734" s="85">
        <v>41</v>
      </c>
    </row>
    <row r="735" spans="1:19" s="85" customFormat="1" ht="15.75" x14ac:dyDescent="0.2">
      <c r="A735" s="332"/>
      <c r="B735" s="146" t="s">
        <v>70</v>
      </c>
      <c r="C735" s="149"/>
      <c r="D735" s="149" t="s">
        <v>62</v>
      </c>
      <c r="E735" s="149"/>
      <c r="F735" s="149"/>
      <c r="G735" s="149">
        <f t="shared" ref="G735:K735" si="369">G734</f>
        <v>2</v>
      </c>
      <c r="H735" s="149">
        <f t="shared" si="369"/>
        <v>2</v>
      </c>
      <c r="I735" s="149">
        <f t="shared" si="369"/>
        <v>0</v>
      </c>
      <c r="J735" s="149">
        <f t="shared" si="369"/>
        <v>0</v>
      </c>
      <c r="K735" s="149">
        <f t="shared" si="369"/>
        <v>2</v>
      </c>
      <c r="L735" s="149" t="s">
        <v>62</v>
      </c>
      <c r="M735" s="142"/>
      <c r="N735" s="142"/>
      <c r="O735" s="156"/>
      <c r="P735" s="157" t="s">
        <v>62</v>
      </c>
      <c r="Q735" s="156"/>
      <c r="R735" s="156"/>
      <c r="S735" s="85">
        <v>42</v>
      </c>
    </row>
    <row r="736" spans="1:19" s="85" customFormat="1" x14ac:dyDescent="0.25">
      <c r="A736" s="332"/>
      <c r="B736" s="147" t="s">
        <v>76</v>
      </c>
      <c r="C736" s="149"/>
      <c r="D736" s="149"/>
      <c r="E736" s="149"/>
      <c r="F736" s="149"/>
      <c r="G736" s="149" t="s">
        <v>62</v>
      </c>
      <c r="H736" s="149"/>
      <c r="I736" s="149" t="s">
        <v>62</v>
      </c>
      <c r="J736" s="149"/>
      <c r="K736" s="149"/>
      <c r="L736" s="149" t="s">
        <v>62</v>
      </c>
      <c r="M736" s="149"/>
      <c r="N736" s="149"/>
      <c r="O736" s="157" t="s">
        <v>62</v>
      </c>
      <c r="P736" s="157" t="s">
        <v>62</v>
      </c>
      <c r="Q736" s="157" t="s">
        <v>62</v>
      </c>
      <c r="R736" s="157" t="s">
        <v>62</v>
      </c>
      <c r="S736" s="56">
        <v>43</v>
      </c>
    </row>
    <row r="737" spans="1:19" s="85" customFormat="1" ht="65.45" customHeight="1" x14ac:dyDescent="0.2">
      <c r="A737" s="332"/>
      <c r="B737" s="148" t="s">
        <v>192</v>
      </c>
      <c r="C737" s="149"/>
      <c r="D737" s="149" t="s">
        <v>62</v>
      </c>
      <c r="E737" s="149"/>
      <c r="F737" s="149"/>
      <c r="G737" s="149">
        <f t="shared" ref="G737:K737" si="370">G734</f>
        <v>2</v>
      </c>
      <c r="H737" s="149">
        <f t="shared" si="370"/>
        <v>2</v>
      </c>
      <c r="I737" s="149">
        <f t="shared" si="370"/>
        <v>0</v>
      </c>
      <c r="J737" s="149">
        <f t="shared" si="370"/>
        <v>0</v>
      </c>
      <c r="K737" s="149">
        <f t="shared" si="370"/>
        <v>2</v>
      </c>
      <c r="L737" s="149" t="s">
        <v>62</v>
      </c>
      <c r="M737" s="142"/>
      <c r="N737" s="142"/>
      <c r="O737" s="156"/>
      <c r="P737" s="157" t="s">
        <v>62</v>
      </c>
      <c r="Q737" s="156"/>
      <c r="R737" s="156"/>
      <c r="S737" s="85">
        <v>44</v>
      </c>
    </row>
    <row r="738" spans="1:19" s="85" customFormat="1" ht="15" customHeight="1" x14ac:dyDescent="0.2">
      <c r="A738" s="332"/>
      <c r="B738" s="147" t="s">
        <v>193</v>
      </c>
      <c r="C738" s="149"/>
      <c r="D738" s="149"/>
      <c r="E738" s="149"/>
      <c r="F738" s="149"/>
      <c r="G738" s="149" t="s">
        <v>62</v>
      </c>
      <c r="H738" s="149"/>
      <c r="I738" s="149" t="s">
        <v>62</v>
      </c>
      <c r="J738" s="149"/>
      <c r="K738" s="149"/>
      <c r="L738" s="149" t="s">
        <v>62</v>
      </c>
      <c r="M738" s="149"/>
      <c r="N738" s="149"/>
      <c r="O738" s="157" t="s">
        <v>62</v>
      </c>
      <c r="P738" s="157" t="s">
        <v>62</v>
      </c>
      <c r="Q738" s="157" t="s">
        <v>62</v>
      </c>
      <c r="R738" s="157" t="s">
        <v>62</v>
      </c>
      <c r="S738" s="85">
        <v>45</v>
      </c>
    </row>
    <row r="739" spans="1:19" s="85" customFormat="1" ht="38.65" customHeight="1" x14ac:dyDescent="0.25">
      <c r="A739" s="332"/>
      <c r="B739" s="148" t="s">
        <v>330</v>
      </c>
      <c r="C739" s="149"/>
      <c r="D739" s="149" t="s">
        <v>62</v>
      </c>
      <c r="E739" s="149"/>
      <c r="F739" s="149"/>
      <c r="G739" s="149">
        <f t="shared" ref="G739:K739" si="371">G734</f>
        <v>2</v>
      </c>
      <c r="H739" s="149">
        <f t="shared" si="371"/>
        <v>2</v>
      </c>
      <c r="I739" s="149">
        <f t="shared" si="371"/>
        <v>0</v>
      </c>
      <c r="J739" s="149">
        <f t="shared" si="371"/>
        <v>0</v>
      </c>
      <c r="K739" s="149">
        <f t="shared" si="371"/>
        <v>2</v>
      </c>
      <c r="L739" s="149" t="s">
        <v>62</v>
      </c>
      <c r="M739" s="142"/>
      <c r="N739" s="142"/>
      <c r="O739" s="156"/>
      <c r="P739" s="157" t="s">
        <v>62</v>
      </c>
      <c r="Q739" s="156"/>
      <c r="R739" s="156"/>
      <c r="S739" s="56">
        <v>46</v>
      </c>
    </row>
    <row r="740" spans="1:19" s="85" customFormat="1" ht="21" customHeight="1" x14ac:dyDescent="0.2">
      <c r="A740" s="332"/>
      <c r="B740" s="147" t="s">
        <v>71</v>
      </c>
      <c r="C740" s="149"/>
      <c r="D740" s="149"/>
      <c r="E740" s="149"/>
      <c r="F740" s="149"/>
      <c r="G740" s="149" t="s">
        <v>62</v>
      </c>
      <c r="H740" s="149"/>
      <c r="I740" s="149" t="s">
        <v>62</v>
      </c>
      <c r="J740" s="149"/>
      <c r="K740" s="149"/>
      <c r="L740" s="149" t="s">
        <v>62</v>
      </c>
      <c r="M740" s="149"/>
      <c r="N740" s="149"/>
      <c r="O740" s="157" t="s">
        <v>62</v>
      </c>
      <c r="P740" s="157" t="s">
        <v>62</v>
      </c>
      <c r="Q740" s="157" t="s">
        <v>62</v>
      </c>
      <c r="R740" s="157" t="s">
        <v>62</v>
      </c>
      <c r="S740" s="85">
        <v>47</v>
      </c>
    </row>
    <row r="741" spans="1:19" s="85" customFormat="1" ht="21" customHeight="1" x14ac:dyDescent="0.2">
      <c r="A741" s="333"/>
      <c r="B741" s="148" t="s">
        <v>72</v>
      </c>
      <c r="C741" s="149"/>
      <c r="D741" s="149" t="s">
        <v>62</v>
      </c>
      <c r="E741" s="149"/>
      <c r="F741" s="149"/>
      <c r="G741" s="149">
        <f t="shared" ref="G741:K741" si="372">G734</f>
        <v>2</v>
      </c>
      <c r="H741" s="149">
        <f t="shared" si="372"/>
        <v>2</v>
      </c>
      <c r="I741" s="149">
        <f t="shared" si="372"/>
        <v>0</v>
      </c>
      <c r="J741" s="149">
        <f t="shared" si="372"/>
        <v>0</v>
      </c>
      <c r="K741" s="149">
        <f t="shared" si="372"/>
        <v>2</v>
      </c>
      <c r="L741" s="149" t="s">
        <v>62</v>
      </c>
      <c r="M741" s="142"/>
      <c r="N741" s="142"/>
      <c r="O741" s="156"/>
      <c r="P741" s="157" t="s">
        <v>62</v>
      </c>
      <c r="Q741" s="156"/>
      <c r="R741" s="156"/>
      <c r="S741" s="85">
        <v>48</v>
      </c>
    </row>
    <row r="742" spans="1:19" s="56" customFormat="1" ht="74.45" customHeight="1" x14ac:dyDescent="0.25">
      <c r="A742" s="331" t="s">
        <v>165</v>
      </c>
      <c r="B742" s="137" t="s">
        <v>327</v>
      </c>
      <c r="C742" s="142" t="s">
        <v>191</v>
      </c>
      <c r="D742" s="141" t="s">
        <v>333</v>
      </c>
      <c r="E742" s="141" t="s">
        <v>320</v>
      </c>
      <c r="F742" s="142">
        <v>642</v>
      </c>
      <c r="G742" s="142">
        <v>5</v>
      </c>
      <c r="H742" s="142">
        <v>5</v>
      </c>
      <c r="I742" s="142"/>
      <c r="J742" s="142"/>
      <c r="K742" s="142">
        <f t="shared" ref="K742" si="373">G742</f>
        <v>5</v>
      </c>
      <c r="L742" s="142"/>
      <c r="M742" s="142" t="s">
        <v>62</v>
      </c>
      <c r="N742" s="142" t="s">
        <v>62</v>
      </c>
      <c r="O742" s="156">
        <v>161957.04999999999</v>
      </c>
      <c r="P742" s="156"/>
      <c r="Q742" s="156"/>
      <c r="R742" s="156"/>
      <c r="S742" s="56">
        <v>49</v>
      </c>
    </row>
    <row r="743" spans="1:19" s="85" customFormat="1" ht="15.75" x14ac:dyDescent="0.2">
      <c r="A743" s="332"/>
      <c r="B743" s="146" t="s">
        <v>70</v>
      </c>
      <c r="C743" s="149"/>
      <c r="D743" s="149" t="s">
        <v>62</v>
      </c>
      <c r="E743" s="149"/>
      <c r="F743" s="149"/>
      <c r="G743" s="149">
        <f t="shared" ref="G743:K743" si="374">G742</f>
        <v>5</v>
      </c>
      <c r="H743" s="149">
        <f t="shared" si="374"/>
        <v>5</v>
      </c>
      <c r="I743" s="149">
        <f t="shared" si="374"/>
        <v>0</v>
      </c>
      <c r="J743" s="149">
        <f t="shared" si="374"/>
        <v>0</v>
      </c>
      <c r="K743" s="149">
        <f t="shared" si="374"/>
        <v>5</v>
      </c>
      <c r="L743" s="149" t="s">
        <v>62</v>
      </c>
      <c r="M743" s="142"/>
      <c r="N743" s="142"/>
      <c r="O743" s="156"/>
      <c r="P743" s="157" t="s">
        <v>62</v>
      </c>
      <c r="Q743" s="156"/>
      <c r="R743" s="156"/>
      <c r="S743" s="85">
        <v>50</v>
      </c>
    </row>
    <row r="744" spans="1:19" s="85" customFormat="1" ht="14.25" x14ac:dyDescent="0.2">
      <c r="A744" s="332"/>
      <c r="B744" s="147" t="s">
        <v>76</v>
      </c>
      <c r="C744" s="149"/>
      <c r="D744" s="149"/>
      <c r="E744" s="149"/>
      <c r="F744" s="149"/>
      <c r="G744" s="149" t="s">
        <v>62</v>
      </c>
      <c r="H744" s="149"/>
      <c r="I744" s="149" t="s">
        <v>62</v>
      </c>
      <c r="J744" s="149"/>
      <c r="K744" s="149"/>
      <c r="L744" s="149" t="s">
        <v>62</v>
      </c>
      <c r="M744" s="149"/>
      <c r="N744" s="149"/>
      <c r="O744" s="157" t="s">
        <v>62</v>
      </c>
      <c r="P744" s="157" t="s">
        <v>62</v>
      </c>
      <c r="Q744" s="157" t="s">
        <v>62</v>
      </c>
      <c r="R744" s="157" t="s">
        <v>62</v>
      </c>
      <c r="S744" s="85">
        <v>51</v>
      </c>
    </row>
    <row r="745" spans="1:19" s="85" customFormat="1" ht="65.45" customHeight="1" x14ac:dyDescent="0.25">
      <c r="A745" s="332"/>
      <c r="B745" s="148" t="s">
        <v>192</v>
      </c>
      <c r="C745" s="149"/>
      <c r="D745" s="149" t="s">
        <v>62</v>
      </c>
      <c r="E745" s="149"/>
      <c r="F745" s="149"/>
      <c r="G745" s="149">
        <f t="shared" ref="G745:K745" si="375">G742</f>
        <v>5</v>
      </c>
      <c r="H745" s="149">
        <f t="shared" si="375"/>
        <v>5</v>
      </c>
      <c r="I745" s="149">
        <f t="shared" si="375"/>
        <v>0</v>
      </c>
      <c r="J745" s="149">
        <f t="shared" si="375"/>
        <v>0</v>
      </c>
      <c r="K745" s="149">
        <f t="shared" si="375"/>
        <v>5</v>
      </c>
      <c r="L745" s="149" t="s">
        <v>62</v>
      </c>
      <c r="M745" s="142"/>
      <c r="N745" s="142"/>
      <c r="O745" s="156"/>
      <c r="P745" s="157" t="s">
        <v>62</v>
      </c>
      <c r="Q745" s="156"/>
      <c r="R745" s="156"/>
      <c r="S745" s="56">
        <v>52</v>
      </c>
    </row>
    <row r="746" spans="1:19" s="85" customFormat="1" ht="15" customHeight="1" x14ac:dyDescent="0.2">
      <c r="A746" s="332"/>
      <c r="B746" s="147" t="s">
        <v>193</v>
      </c>
      <c r="C746" s="149"/>
      <c r="D746" s="149"/>
      <c r="E746" s="149"/>
      <c r="F746" s="149"/>
      <c r="G746" s="149" t="s">
        <v>62</v>
      </c>
      <c r="H746" s="149"/>
      <c r="I746" s="149" t="s">
        <v>62</v>
      </c>
      <c r="J746" s="149"/>
      <c r="K746" s="149"/>
      <c r="L746" s="149" t="s">
        <v>62</v>
      </c>
      <c r="M746" s="149"/>
      <c r="N746" s="149"/>
      <c r="O746" s="157" t="s">
        <v>62</v>
      </c>
      <c r="P746" s="157" t="s">
        <v>62</v>
      </c>
      <c r="Q746" s="157" t="s">
        <v>62</v>
      </c>
      <c r="R746" s="157" t="s">
        <v>62</v>
      </c>
      <c r="S746" s="85">
        <v>53</v>
      </c>
    </row>
    <row r="747" spans="1:19" s="85" customFormat="1" ht="38.65" customHeight="1" x14ac:dyDescent="0.2">
      <c r="A747" s="332"/>
      <c r="B747" s="148" t="s">
        <v>330</v>
      </c>
      <c r="C747" s="149"/>
      <c r="D747" s="149" t="s">
        <v>62</v>
      </c>
      <c r="E747" s="149"/>
      <c r="F747" s="149"/>
      <c r="G747" s="149">
        <f t="shared" ref="G747:K747" si="376">G742</f>
        <v>5</v>
      </c>
      <c r="H747" s="149">
        <f t="shared" si="376"/>
        <v>5</v>
      </c>
      <c r="I747" s="149">
        <f t="shared" si="376"/>
        <v>0</v>
      </c>
      <c r="J747" s="149">
        <f t="shared" si="376"/>
        <v>0</v>
      </c>
      <c r="K747" s="149">
        <f t="shared" si="376"/>
        <v>5</v>
      </c>
      <c r="L747" s="149" t="s">
        <v>62</v>
      </c>
      <c r="M747" s="142"/>
      <c r="N747" s="142"/>
      <c r="O747" s="156"/>
      <c r="P747" s="157" t="s">
        <v>62</v>
      </c>
      <c r="Q747" s="156"/>
      <c r="R747" s="156"/>
      <c r="S747" s="85">
        <v>54</v>
      </c>
    </row>
    <row r="748" spans="1:19" s="85" customFormat="1" ht="21" customHeight="1" x14ac:dyDescent="0.25">
      <c r="A748" s="332"/>
      <c r="B748" s="147" t="s">
        <v>71</v>
      </c>
      <c r="C748" s="149"/>
      <c r="D748" s="149"/>
      <c r="E748" s="149"/>
      <c r="F748" s="149"/>
      <c r="G748" s="149" t="s">
        <v>62</v>
      </c>
      <c r="H748" s="149"/>
      <c r="I748" s="149" t="s">
        <v>62</v>
      </c>
      <c r="J748" s="149"/>
      <c r="K748" s="149"/>
      <c r="L748" s="149" t="s">
        <v>62</v>
      </c>
      <c r="M748" s="149"/>
      <c r="N748" s="149"/>
      <c r="O748" s="157" t="s">
        <v>62</v>
      </c>
      <c r="P748" s="157" t="s">
        <v>62</v>
      </c>
      <c r="Q748" s="157" t="s">
        <v>62</v>
      </c>
      <c r="R748" s="157" t="s">
        <v>62</v>
      </c>
      <c r="S748" s="56">
        <v>55</v>
      </c>
    </row>
    <row r="749" spans="1:19" s="85" customFormat="1" ht="21" customHeight="1" x14ac:dyDescent="0.2">
      <c r="A749" s="333"/>
      <c r="B749" s="148" t="s">
        <v>72</v>
      </c>
      <c r="C749" s="149"/>
      <c r="D749" s="149" t="s">
        <v>62</v>
      </c>
      <c r="E749" s="149"/>
      <c r="F749" s="149"/>
      <c r="G749" s="149">
        <f t="shared" ref="G749:K749" si="377">G742</f>
        <v>5</v>
      </c>
      <c r="H749" s="149">
        <f t="shared" si="377"/>
        <v>5</v>
      </c>
      <c r="I749" s="149">
        <f t="shared" si="377"/>
        <v>0</v>
      </c>
      <c r="J749" s="149">
        <f t="shared" si="377"/>
        <v>0</v>
      </c>
      <c r="K749" s="149">
        <f t="shared" si="377"/>
        <v>5</v>
      </c>
      <c r="L749" s="149" t="s">
        <v>62</v>
      </c>
      <c r="M749" s="142"/>
      <c r="N749" s="142"/>
      <c r="O749" s="156"/>
      <c r="P749" s="157" t="s">
        <v>62</v>
      </c>
      <c r="Q749" s="156"/>
      <c r="R749" s="156"/>
      <c r="S749" s="85">
        <v>56</v>
      </c>
    </row>
    <row r="750" spans="1:19" s="56" customFormat="1" ht="74.45" customHeight="1" x14ac:dyDescent="0.25">
      <c r="A750" s="331" t="s">
        <v>164</v>
      </c>
      <c r="B750" s="137" t="s">
        <v>327</v>
      </c>
      <c r="C750" s="142" t="s">
        <v>191</v>
      </c>
      <c r="D750" s="141" t="s">
        <v>333</v>
      </c>
      <c r="E750" s="141" t="s">
        <v>320</v>
      </c>
      <c r="F750" s="142">
        <v>642</v>
      </c>
      <c r="G750" s="142">
        <v>2</v>
      </c>
      <c r="H750" s="142">
        <v>2</v>
      </c>
      <c r="I750" s="142"/>
      <c r="J750" s="142"/>
      <c r="K750" s="142">
        <f t="shared" ref="K750" si="378">G750</f>
        <v>2</v>
      </c>
      <c r="L750" s="142"/>
      <c r="M750" s="142" t="s">
        <v>62</v>
      </c>
      <c r="N750" s="142" t="s">
        <v>62</v>
      </c>
      <c r="O750" s="156">
        <v>64782.82</v>
      </c>
      <c r="P750" s="156"/>
      <c r="Q750" s="156"/>
      <c r="R750" s="156"/>
      <c r="S750" s="85">
        <v>57</v>
      </c>
    </row>
    <row r="751" spans="1:19" s="85" customFormat="1" ht="15.75" x14ac:dyDescent="0.25">
      <c r="A751" s="332"/>
      <c r="B751" s="146" t="s">
        <v>70</v>
      </c>
      <c r="C751" s="149"/>
      <c r="D751" s="149" t="s">
        <v>62</v>
      </c>
      <c r="E751" s="149"/>
      <c r="F751" s="149"/>
      <c r="G751" s="149">
        <f t="shared" ref="G751:K751" si="379">G750</f>
        <v>2</v>
      </c>
      <c r="H751" s="149">
        <f t="shared" si="379"/>
        <v>2</v>
      </c>
      <c r="I751" s="149">
        <f t="shared" si="379"/>
        <v>0</v>
      </c>
      <c r="J751" s="149">
        <f t="shared" si="379"/>
        <v>0</v>
      </c>
      <c r="K751" s="149">
        <f t="shared" si="379"/>
        <v>2</v>
      </c>
      <c r="L751" s="149" t="s">
        <v>62</v>
      </c>
      <c r="M751" s="142"/>
      <c r="N751" s="142"/>
      <c r="O751" s="156"/>
      <c r="P751" s="157" t="s">
        <v>62</v>
      </c>
      <c r="Q751" s="156"/>
      <c r="R751" s="156"/>
      <c r="S751" s="56">
        <v>58</v>
      </c>
    </row>
    <row r="752" spans="1:19" s="85" customFormat="1" ht="14.25" x14ac:dyDescent="0.2">
      <c r="A752" s="332"/>
      <c r="B752" s="147" t="s">
        <v>76</v>
      </c>
      <c r="C752" s="149"/>
      <c r="D752" s="149"/>
      <c r="E752" s="149"/>
      <c r="F752" s="149"/>
      <c r="G752" s="149" t="s">
        <v>62</v>
      </c>
      <c r="H752" s="149"/>
      <c r="I752" s="149" t="s">
        <v>62</v>
      </c>
      <c r="J752" s="149"/>
      <c r="K752" s="149"/>
      <c r="L752" s="149" t="s">
        <v>62</v>
      </c>
      <c r="M752" s="149"/>
      <c r="N752" s="149"/>
      <c r="O752" s="157" t="s">
        <v>62</v>
      </c>
      <c r="P752" s="157" t="s">
        <v>62</v>
      </c>
      <c r="Q752" s="157" t="s">
        <v>62</v>
      </c>
      <c r="R752" s="157" t="s">
        <v>62</v>
      </c>
      <c r="S752" s="85">
        <v>59</v>
      </c>
    </row>
    <row r="753" spans="1:19" s="85" customFormat="1" ht="65.45" customHeight="1" x14ac:dyDescent="0.2">
      <c r="A753" s="332"/>
      <c r="B753" s="148" t="s">
        <v>192</v>
      </c>
      <c r="C753" s="149"/>
      <c r="D753" s="149" t="s">
        <v>62</v>
      </c>
      <c r="E753" s="149"/>
      <c r="F753" s="149"/>
      <c r="G753" s="149">
        <f t="shared" ref="G753:K753" si="380">G750</f>
        <v>2</v>
      </c>
      <c r="H753" s="149">
        <f t="shared" si="380"/>
        <v>2</v>
      </c>
      <c r="I753" s="149">
        <f t="shared" si="380"/>
        <v>0</v>
      </c>
      <c r="J753" s="149">
        <f t="shared" si="380"/>
        <v>0</v>
      </c>
      <c r="K753" s="149">
        <f t="shared" si="380"/>
        <v>2</v>
      </c>
      <c r="L753" s="149" t="s">
        <v>62</v>
      </c>
      <c r="M753" s="142"/>
      <c r="N753" s="142"/>
      <c r="O753" s="156"/>
      <c r="P753" s="157" t="s">
        <v>62</v>
      </c>
      <c r="Q753" s="156"/>
      <c r="R753" s="156"/>
      <c r="S753" s="85">
        <v>60</v>
      </c>
    </row>
    <row r="754" spans="1:19" s="85" customFormat="1" ht="15" customHeight="1" x14ac:dyDescent="0.25">
      <c r="A754" s="332"/>
      <c r="B754" s="147" t="s">
        <v>193</v>
      </c>
      <c r="C754" s="149"/>
      <c r="D754" s="149"/>
      <c r="E754" s="149"/>
      <c r="F754" s="149"/>
      <c r="G754" s="149" t="s">
        <v>62</v>
      </c>
      <c r="H754" s="149"/>
      <c r="I754" s="149" t="s">
        <v>62</v>
      </c>
      <c r="J754" s="149"/>
      <c r="K754" s="149"/>
      <c r="L754" s="149" t="s">
        <v>62</v>
      </c>
      <c r="M754" s="149"/>
      <c r="N754" s="149"/>
      <c r="O754" s="157" t="s">
        <v>62</v>
      </c>
      <c r="P754" s="157" t="s">
        <v>62</v>
      </c>
      <c r="Q754" s="157" t="s">
        <v>62</v>
      </c>
      <c r="R754" s="157" t="s">
        <v>62</v>
      </c>
      <c r="S754" s="56">
        <v>61</v>
      </c>
    </row>
    <row r="755" spans="1:19" s="85" customFormat="1" ht="38.65" customHeight="1" x14ac:dyDescent="0.2">
      <c r="A755" s="332"/>
      <c r="B755" s="148" t="s">
        <v>330</v>
      </c>
      <c r="C755" s="149"/>
      <c r="D755" s="149" t="s">
        <v>62</v>
      </c>
      <c r="E755" s="149"/>
      <c r="F755" s="149"/>
      <c r="G755" s="149">
        <f t="shared" ref="G755:K755" si="381">G750</f>
        <v>2</v>
      </c>
      <c r="H755" s="149">
        <f t="shared" si="381"/>
        <v>2</v>
      </c>
      <c r="I755" s="149">
        <f t="shared" si="381"/>
        <v>0</v>
      </c>
      <c r="J755" s="149">
        <f t="shared" si="381"/>
        <v>0</v>
      </c>
      <c r="K755" s="149">
        <f t="shared" si="381"/>
        <v>2</v>
      </c>
      <c r="L755" s="149" t="s">
        <v>62</v>
      </c>
      <c r="M755" s="142"/>
      <c r="N755" s="142"/>
      <c r="O755" s="156"/>
      <c r="P755" s="157" t="s">
        <v>62</v>
      </c>
      <c r="Q755" s="156"/>
      <c r="R755" s="156"/>
      <c r="S755" s="85">
        <v>62</v>
      </c>
    </row>
    <row r="756" spans="1:19" s="85" customFormat="1" ht="21" customHeight="1" x14ac:dyDescent="0.2">
      <c r="A756" s="332"/>
      <c r="B756" s="147" t="s">
        <v>71</v>
      </c>
      <c r="C756" s="149"/>
      <c r="D756" s="149"/>
      <c r="E756" s="149"/>
      <c r="F756" s="149"/>
      <c r="G756" s="149" t="s">
        <v>62</v>
      </c>
      <c r="H756" s="149"/>
      <c r="I756" s="149" t="s">
        <v>62</v>
      </c>
      <c r="J756" s="149"/>
      <c r="K756" s="149"/>
      <c r="L756" s="149" t="s">
        <v>62</v>
      </c>
      <c r="M756" s="149"/>
      <c r="N756" s="149"/>
      <c r="O756" s="157" t="s">
        <v>62</v>
      </c>
      <c r="P756" s="157" t="s">
        <v>62</v>
      </c>
      <c r="Q756" s="157" t="s">
        <v>62</v>
      </c>
      <c r="R756" s="157" t="s">
        <v>62</v>
      </c>
      <c r="S756" s="85">
        <v>63</v>
      </c>
    </row>
    <row r="757" spans="1:19" s="85" customFormat="1" ht="21" customHeight="1" x14ac:dyDescent="0.25">
      <c r="A757" s="333"/>
      <c r="B757" s="148" t="s">
        <v>72</v>
      </c>
      <c r="C757" s="149"/>
      <c r="D757" s="149" t="s">
        <v>62</v>
      </c>
      <c r="E757" s="149"/>
      <c r="F757" s="149"/>
      <c r="G757" s="149">
        <f t="shared" ref="G757:K757" si="382">G750</f>
        <v>2</v>
      </c>
      <c r="H757" s="149">
        <f t="shared" si="382"/>
        <v>2</v>
      </c>
      <c r="I757" s="149">
        <f t="shared" si="382"/>
        <v>0</v>
      </c>
      <c r="J757" s="149">
        <f t="shared" si="382"/>
        <v>0</v>
      </c>
      <c r="K757" s="149">
        <f t="shared" si="382"/>
        <v>2</v>
      </c>
      <c r="L757" s="149" t="s">
        <v>62</v>
      </c>
      <c r="M757" s="142"/>
      <c r="N757" s="142"/>
      <c r="O757" s="156"/>
      <c r="P757" s="157" t="s">
        <v>62</v>
      </c>
      <c r="Q757" s="156"/>
      <c r="R757" s="156"/>
      <c r="S757" s="56">
        <v>64</v>
      </c>
    </row>
    <row r="758" spans="1:19" s="56" customFormat="1" ht="74.45" customHeight="1" x14ac:dyDescent="0.25">
      <c r="A758" s="331" t="s">
        <v>163</v>
      </c>
      <c r="B758" s="137" t="s">
        <v>327</v>
      </c>
      <c r="C758" s="142" t="s">
        <v>191</v>
      </c>
      <c r="D758" s="141" t="s">
        <v>333</v>
      </c>
      <c r="E758" s="141" t="s">
        <v>320</v>
      </c>
      <c r="F758" s="142">
        <v>642</v>
      </c>
      <c r="G758" s="142">
        <v>2</v>
      </c>
      <c r="H758" s="142">
        <v>2</v>
      </c>
      <c r="I758" s="142"/>
      <c r="J758" s="142"/>
      <c r="K758" s="142">
        <f t="shared" ref="K758" si="383">G758</f>
        <v>2</v>
      </c>
      <c r="L758" s="142"/>
      <c r="M758" s="142" t="s">
        <v>62</v>
      </c>
      <c r="N758" s="142" t="s">
        <v>62</v>
      </c>
      <c r="O758" s="156">
        <v>64782.82</v>
      </c>
      <c r="P758" s="156"/>
      <c r="Q758" s="156"/>
      <c r="R758" s="156"/>
      <c r="S758" s="85">
        <v>65</v>
      </c>
    </row>
    <row r="759" spans="1:19" s="85" customFormat="1" ht="15.75" x14ac:dyDescent="0.2">
      <c r="A759" s="332"/>
      <c r="B759" s="146" t="s">
        <v>70</v>
      </c>
      <c r="C759" s="149"/>
      <c r="D759" s="149" t="s">
        <v>62</v>
      </c>
      <c r="E759" s="149"/>
      <c r="F759" s="149"/>
      <c r="G759" s="149">
        <f t="shared" ref="G759:K759" si="384">G758</f>
        <v>2</v>
      </c>
      <c r="H759" s="149">
        <f t="shared" si="384"/>
        <v>2</v>
      </c>
      <c r="I759" s="149">
        <f t="shared" si="384"/>
        <v>0</v>
      </c>
      <c r="J759" s="149">
        <f t="shared" si="384"/>
        <v>0</v>
      </c>
      <c r="K759" s="149">
        <f t="shared" si="384"/>
        <v>2</v>
      </c>
      <c r="L759" s="149" t="s">
        <v>62</v>
      </c>
      <c r="M759" s="142"/>
      <c r="N759" s="142"/>
      <c r="O759" s="156"/>
      <c r="P759" s="157" t="s">
        <v>62</v>
      </c>
      <c r="Q759" s="156"/>
      <c r="R759" s="156"/>
      <c r="S759" s="85">
        <v>66</v>
      </c>
    </row>
    <row r="760" spans="1:19" s="85" customFormat="1" x14ac:dyDescent="0.25">
      <c r="A760" s="332"/>
      <c r="B760" s="147" t="s">
        <v>76</v>
      </c>
      <c r="C760" s="149"/>
      <c r="D760" s="149"/>
      <c r="E760" s="149"/>
      <c r="F760" s="149"/>
      <c r="G760" s="149" t="s">
        <v>62</v>
      </c>
      <c r="H760" s="149"/>
      <c r="I760" s="149" t="s">
        <v>62</v>
      </c>
      <c r="J760" s="149"/>
      <c r="K760" s="149"/>
      <c r="L760" s="149" t="s">
        <v>62</v>
      </c>
      <c r="M760" s="149"/>
      <c r="N760" s="149"/>
      <c r="O760" s="157" t="s">
        <v>62</v>
      </c>
      <c r="P760" s="157" t="s">
        <v>62</v>
      </c>
      <c r="Q760" s="157" t="s">
        <v>62</v>
      </c>
      <c r="R760" s="157" t="s">
        <v>62</v>
      </c>
      <c r="S760" s="56">
        <v>67</v>
      </c>
    </row>
    <row r="761" spans="1:19" s="85" customFormat="1" ht="65.45" customHeight="1" x14ac:dyDescent="0.2">
      <c r="A761" s="332"/>
      <c r="B761" s="148" t="s">
        <v>192</v>
      </c>
      <c r="C761" s="149"/>
      <c r="D761" s="149" t="s">
        <v>62</v>
      </c>
      <c r="E761" s="149"/>
      <c r="F761" s="149"/>
      <c r="G761" s="149">
        <f t="shared" ref="G761:K761" si="385">G758</f>
        <v>2</v>
      </c>
      <c r="H761" s="149">
        <f t="shared" si="385"/>
        <v>2</v>
      </c>
      <c r="I761" s="149">
        <f t="shared" si="385"/>
        <v>0</v>
      </c>
      <c r="J761" s="149">
        <f t="shared" si="385"/>
        <v>0</v>
      </c>
      <c r="K761" s="149">
        <f t="shared" si="385"/>
        <v>2</v>
      </c>
      <c r="L761" s="149" t="s">
        <v>62</v>
      </c>
      <c r="M761" s="142"/>
      <c r="N761" s="142"/>
      <c r="O761" s="156"/>
      <c r="P761" s="157" t="s">
        <v>62</v>
      </c>
      <c r="Q761" s="156"/>
      <c r="R761" s="156"/>
      <c r="S761" s="85">
        <v>68</v>
      </c>
    </row>
    <row r="762" spans="1:19" s="85" customFormat="1" ht="15" customHeight="1" x14ac:dyDescent="0.2">
      <c r="A762" s="332"/>
      <c r="B762" s="147" t="s">
        <v>193</v>
      </c>
      <c r="C762" s="149"/>
      <c r="D762" s="149"/>
      <c r="E762" s="149"/>
      <c r="F762" s="149"/>
      <c r="G762" s="149" t="s">
        <v>62</v>
      </c>
      <c r="H762" s="149"/>
      <c r="I762" s="149" t="s">
        <v>62</v>
      </c>
      <c r="J762" s="149"/>
      <c r="K762" s="149"/>
      <c r="L762" s="149" t="s">
        <v>62</v>
      </c>
      <c r="M762" s="149"/>
      <c r="N762" s="149"/>
      <c r="O762" s="157" t="s">
        <v>62</v>
      </c>
      <c r="P762" s="157" t="s">
        <v>62</v>
      </c>
      <c r="Q762" s="157" t="s">
        <v>62</v>
      </c>
      <c r="R762" s="157" t="s">
        <v>62</v>
      </c>
      <c r="S762" s="85">
        <v>69</v>
      </c>
    </row>
    <row r="763" spans="1:19" s="85" customFormat="1" ht="38.65" customHeight="1" x14ac:dyDescent="0.25">
      <c r="A763" s="332"/>
      <c r="B763" s="148" t="s">
        <v>330</v>
      </c>
      <c r="C763" s="149"/>
      <c r="D763" s="149" t="s">
        <v>62</v>
      </c>
      <c r="E763" s="149"/>
      <c r="F763" s="149"/>
      <c r="G763" s="149">
        <f t="shared" ref="G763:K763" si="386">G758</f>
        <v>2</v>
      </c>
      <c r="H763" s="149">
        <f t="shared" si="386"/>
        <v>2</v>
      </c>
      <c r="I763" s="149">
        <f t="shared" si="386"/>
        <v>0</v>
      </c>
      <c r="J763" s="149">
        <f t="shared" si="386"/>
        <v>0</v>
      </c>
      <c r="K763" s="149">
        <f t="shared" si="386"/>
        <v>2</v>
      </c>
      <c r="L763" s="149" t="s">
        <v>62</v>
      </c>
      <c r="M763" s="142"/>
      <c r="N763" s="142"/>
      <c r="O763" s="156"/>
      <c r="P763" s="157" t="s">
        <v>62</v>
      </c>
      <c r="Q763" s="156"/>
      <c r="R763" s="156"/>
      <c r="S763" s="56">
        <v>70</v>
      </c>
    </row>
    <row r="764" spans="1:19" s="85" customFormat="1" ht="21" customHeight="1" x14ac:dyDescent="0.2">
      <c r="A764" s="332"/>
      <c r="B764" s="147" t="s">
        <v>71</v>
      </c>
      <c r="C764" s="149"/>
      <c r="D764" s="149"/>
      <c r="E764" s="149"/>
      <c r="F764" s="149"/>
      <c r="G764" s="149" t="s">
        <v>62</v>
      </c>
      <c r="H764" s="149"/>
      <c r="I764" s="149" t="s">
        <v>62</v>
      </c>
      <c r="J764" s="149"/>
      <c r="K764" s="149"/>
      <c r="L764" s="149" t="s">
        <v>62</v>
      </c>
      <c r="M764" s="149"/>
      <c r="N764" s="149"/>
      <c r="O764" s="157" t="s">
        <v>62</v>
      </c>
      <c r="P764" s="157" t="s">
        <v>62</v>
      </c>
      <c r="Q764" s="157" t="s">
        <v>62</v>
      </c>
      <c r="R764" s="157" t="s">
        <v>62</v>
      </c>
      <c r="S764" s="85">
        <v>71</v>
      </c>
    </row>
    <row r="765" spans="1:19" s="85" customFormat="1" ht="21" customHeight="1" x14ac:dyDescent="0.2">
      <c r="A765" s="333"/>
      <c r="B765" s="148" t="s">
        <v>72</v>
      </c>
      <c r="C765" s="149"/>
      <c r="D765" s="149" t="s">
        <v>62</v>
      </c>
      <c r="E765" s="149"/>
      <c r="F765" s="149"/>
      <c r="G765" s="149">
        <f t="shared" ref="G765:K765" si="387">G758</f>
        <v>2</v>
      </c>
      <c r="H765" s="149">
        <f t="shared" si="387"/>
        <v>2</v>
      </c>
      <c r="I765" s="149">
        <f t="shared" si="387"/>
        <v>0</v>
      </c>
      <c r="J765" s="149">
        <f t="shared" si="387"/>
        <v>0</v>
      </c>
      <c r="K765" s="149">
        <f t="shared" si="387"/>
        <v>2</v>
      </c>
      <c r="L765" s="149" t="s">
        <v>62</v>
      </c>
      <c r="M765" s="142"/>
      <c r="N765" s="142"/>
      <c r="O765" s="156"/>
      <c r="P765" s="157" t="s">
        <v>62</v>
      </c>
      <c r="Q765" s="156"/>
      <c r="R765" s="156"/>
      <c r="S765" s="85">
        <v>72</v>
      </c>
    </row>
    <row r="766" spans="1:19" s="56" customFormat="1" ht="74.45" customHeight="1" x14ac:dyDescent="0.25">
      <c r="A766" s="331" t="s">
        <v>162</v>
      </c>
      <c r="B766" s="137" t="s">
        <v>327</v>
      </c>
      <c r="C766" s="142" t="s">
        <v>191</v>
      </c>
      <c r="D766" s="141" t="s">
        <v>333</v>
      </c>
      <c r="E766" s="141" t="s">
        <v>320</v>
      </c>
      <c r="F766" s="142">
        <v>642</v>
      </c>
      <c r="G766" s="142">
        <v>2</v>
      </c>
      <c r="H766" s="142">
        <v>2</v>
      </c>
      <c r="I766" s="142"/>
      <c r="J766" s="142"/>
      <c r="K766" s="142">
        <f t="shared" ref="K766" si="388">G766</f>
        <v>2</v>
      </c>
      <c r="L766" s="142"/>
      <c r="M766" s="142" t="s">
        <v>62</v>
      </c>
      <c r="N766" s="142" t="s">
        <v>62</v>
      </c>
      <c r="O766" s="156">
        <v>64782.82</v>
      </c>
      <c r="P766" s="156"/>
      <c r="Q766" s="156"/>
      <c r="R766" s="156"/>
      <c r="S766" s="56">
        <v>73</v>
      </c>
    </row>
    <row r="767" spans="1:19" s="85" customFormat="1" ht="15.75" x14ac:dyDescent="0.2">
      <c r="A767" s="332"/>
      <c r="B767" s="146" t="s">
        <v>70</v>
      </c>
      <c r="C767" s="149"/>
      <c r="D767" s="149" t="s">
        <v>62</v>
      </c>
      <c r="E767" s="149"/>
      <c r="F767" s="149"/>
      <c r="G767" s="149">
        <f t="shared" ref="G767:K767" si="389">G766</f>
        <v>2</v>
      </c>
      <c r="H767" s="149">
        <f t="shared" si="389"/>
        <v>2</v>
      </c>
      <c r="I767" s="149">
        <f t="shared" si="389"/>
        <v>0</v>
      </c>
      <c r="J767" s="149">
        <f t="shared" si="389"/>
        <v>0</v>
      </c>
      <c r="K767" s="149">
        <f t="shared" si="389"/>
        <v>2</v>
      </c>
      <c r="L767" s="149" t="s">
        <v>62</v>
      </c>
      <c r="M767" s="142"/>
      <c r="N767" s="142"/>
      <c r="O767" s="156"/>
      <c r="P767" s="157" t="s">
        <v>62</v>
      </c>
      <c r="Q767" s="156"/>
      <c r="R767" s="156"/>
      <c r="S767" s="85">
        <v>74</v>
      </c>
    </row>
    <row r="768" spans="1:19" s="85" customFormat="1" ht="14.25" x14ac:dyDescent="0.2">
      <c r="A768" s="332"/>
      <c r="B768" s="147" t="s">
        <v>76</v>
      </c>
      <c r="C768" s="149"/>
      <c r="D768" s="149"/>
      <c r="E768" s="149"/>
      <c r="F768" s="149"/>
      <c r="G768" s="149" t="s">
        <v>62</v>
      </c>
      <c r="H768" s="149"/>
      <c r="I768" s="149" t="s">
        <v>62</v>
      </c>
      <c r="J768" s="149"/>
      <c r="K768" s="149"/>
      <c r="L768" s="149" t="s">
        <v>62</v>
      </c>
      <c r="M768" s="149"/>
      <c r="N768" s="149"/>
      <c r="O768" s="157" t="s">
        <v>62</v>
      </c>
      <c r="P768" s="157" t="s">
        <v>62</v>
      </c>
      <c r="Q768" s="157" t="s">
        <v>62</v>
      </c>
      <c r="R768" s="157" t="s">
        <v>62</v>
      </c>
      <c r="S768" s="85">
        <v>75</v>
      </c>
    </row>
    <row r="769" spans="1:19" s="85" customFormat="1" ht="65.45" customHeight="1" x14ac:dyDescent="0.25">
      <c r="A769" s="332"/>
      <c r="B769" s="148" t="s">
        <v>192</v>
      </c>
      <c r="C769" s="149"/>
      <c r="D769" s="149" t="s">
        <v>62</v>
      </c>
      <c r="E769" s="149"/>
      <c r="F769" s="149"/>
      <c r="G769" s="149">
        <f t="shared" ref="G769:K769" si="390">G766</f>
        <v>2</v>
      </c>
      <c r="H769" s="149">
        <f t="shared" si="390"/>
        <v>2</v>
      </c>
      <c r="I769" s="149">
        <f t="shared" si="390"/>
        <v>0</v>
      </c>
      <c r="J769" s="149">
        <f t="shared" si="390"/>
        <v>0</v>
      </c>
      <c r="K769" s="149">
        <f t="shared" si="390"/>
        <v>2</v>
      </c>
      <c r="L769" s="149" t="s">
        <v>62</v>
      </c>
      <c r="M769" s="142"/>
      <c r="N769" s="142"/>
      <c r="O769" s="156"/>
      <c r="P769" s="157" t="s">
        <v>62</v>
      </c>
      <c r="Q769" s="156"/>
      <c r="R769" s="156"/>
      <c r="S769" s="56">
        <v>76</v>
      </c>
    </row>
    <row r="770" spans="1:19" s="85" customFormat="1" ht="15" customHeight="1" x14ac:dyDescent="0.2">
      <c r="A770" s="332"/>
      <c r="B770" s="147" t="s">
        <v>193</v>
      </c>
      <c r="C770" s="149"/>
      <c r="D770" s="149"/>
      <c r="E770" s="149"/>
      <c r="F770" s="149"/>
      <c r="G770" s="149" t="s">
        <v>62</v>
      </c>
      <c r="H770" s="149"/>
      <c r="I770" s="149" t="s">
        <v>62</v>
      </c>
      <c r="J770" s="149"/>
      <c r="K770" s="149"/>
      <c r="L770" s="149" t="s">
        <v>62</v>
      </c>
      <c r="M770" s="149"/>
      <c r="N770" s="149"/>
      <c r="O770" s="157" t="s">
        <v>62</v>
      </c>
      <c r="P770" s="157" t="s">
        <v>62</v>
      </c>
      <c r="Q770" s="157" t="s">
        <v>62</v>
      </c>
      <c r="R770" s="157" t="s">
        <v>62</v>
      </c>
      <c r="S770" s="85">
        <v>77</v>
      </c>
    </row>
    <row r="771" spans="1:19" s="85" customFormat="1" ht="38.65" customHeight="1" x14ac:dyDescent="0.2">
      <c r="A771" s="332"/>
      <c r="B771" s="148" t="s">
        <v>330</v>
      </c>
      <c r="C771" s="149"/>
      <c r="D771" s="149" t="s">
        <v>62</v>
      </c>
      <c r="E771" s="149"/>
      <c r="F771" s="149"/>
      <c r="G771" s="149">
        <f t="shared" ref="G771:K771" si="391">G766</f>
        <v>2</v>
      </c>
      <c r="H771" s="149">
        <f t="shared" si="391"/>
        <v>2</v>
      </c>
      <c r="I771" s="149">
        <f t="shared" si="391"/>
        <v>0</v>
      </c>
      <c r="J771" s="149">
        <f t="shared" si="391"/>
        <v>0</v>
      </c>
      <c r="K771" s="149">
        <f t="shared" si="391"/>
        <v>2</v>
      </c>
      <c r="L771" s="149" t="s">
        <v>62</v>
      </c>
      <c r="M771" s="142"/>
      <c r="N771" s="142"/>
      <c r="O771" s="156"/>
      <c r="P771" s="157" t="s">
        <v>62</v>
      </c>
      <c r="Q771" s="156"/>
      <c r="R771" s="156"/>
      <c r="S771" s="85">
        <v>78</v>
      </c>
    </row>
    <row r="772" spans="1:19" s="85" customFormat="1" ht="21" customHeight="1" x14ac:dyDescent="0.25">
      <c r="A772" s="332"/>
      <c r="B772" s="147" t="s">
        <v>71</v>
      </c>
      <c r="C772" s="149"/>
      <c r="D772" s="149"/>
      <c r="E772" s="149"/>
      <c r="F772" s="149"/>
      <c r="G772" s="149" t="s">
        <v>62</v>
      </c>
      <c r="H772" s="149"/>
      <c r="I772" s="149" t="s">
        <v>62</v>
      </c>
      <c r="J772" s="149"/>
      <c r="K772" s="149"/>
      <c r="L772" s="149" t="s">
        <v>62</v>
      </c>
      <c r="M772" s="149"/>
      <c r="N772" s="149"/>
      <c r="O772" s="157" t="s">
        <v>62</v>
      </c>
      <c r="P772" s="157" t="s">
        <v>62</v>
      </c>
      <c r="Q772" s="157" t="s">
        <v>62</v>
      </c>
      <c r="R772" s="157" t="s">
        <v>62</v>
      </c>
      <c r="S772" s="56">
        <v>79</v>
      </c>
    </row>
    <row r="773" spans="1:19" s="85" customFormat="1" ht="21" customHeight="1" x14ac:dyDescent="0.2">
      <c r="A773" s="333"/>
      <c r="B773" s="148" t="s">
        <v>72</v>
      </c>
      <c r="C773" s="149"/>
      <c r="D773" s="149" t="s">
        <v>62</v>
      </c>
      <c r="E773" s="149"/>
      <c r="F773" s="149"/>
      <c r="G773" s="149">
        <f t="shared" ref="G773:K773" si="392">G766</f>
        <v>2</v>
      </c>
      <c r="H773" s="149">
        <f t="shared" si="392"/>
        <v>2</v>
      </c>
      <c r="I773" s="149">
        <f t="shared" si="392"/>
        <v>0</v>
      </c>
      <c r="J773" s="149">
        <f t="shared" si="392"/>
        <v>0</v>
      </c>
      <c r="K773" s="149">
        <f t="shared" si="392"/>
        <v>2</v>
      </c>
      <c r="L773" s="149" t="s">
        <v>62</v>
      </c>
      <c r="M773" s="142"/>
      <c r="N773" s="142"/>
      <c r="O773" s="156"/>
      <c r="P773" s="157" t="s">
        <v>62</v>
      </c>
      <c r="Q773" s="156"/>
      <c r="R773" s="156"/>
      <c r="S773" s="85">
        <v>80</v>
      </c>
    </row>
    <row r="774" spans="1:19" s="56" customFormat="1" ht="74.45" customHeight="1" x14ac:dyDescent="0.25">
      <c r="A774" s="331" t="s">
        <v>161</v>
      </c>
      <c r="B774" s="137" t="s">
        <v>327</v>
      </c>
      <c r="C774" s="142" t="s">
        <v>191</v>
      </c>
      <c r="D774" s="141" t="s">
        <v>333</v>
      </c>
      <c r="E774" s="141" t="s">
        <v>320</v>
      </c>
      <c r="F774" s="142">
        <v>642</v>
      </c>
      <c r="G774" s="142">
        <v>1</v>
      </c>
      <c r="H774" s="142">
        <v>1</v>
      </c>
      <c r="I774" s="142"/>
      <c r="J774" s="142"/>
      <c r="K774" s="142">
        <f t="shared" ref="K774" si="393">G774</f>
        <v>1</v>
      </c>
      <c r="L774" s="142"/>
      <c r="M774" s="142" t="s">
        <v>62</v>
      </c>
      <c r="N774" s="142" t="s">
        <v>62</v>
      </c>
      <c r="O774" s="156">
        <v>32391.41</v>
      </c>
      <c r="P774" s="156"/>
      <c r="Q774" s="156"/>
      <c r="R774" s="156"/>
      <c r="S774" s="85">
        <v>81</v>
      </c>
    </row>
    <row r="775" spans="1:19" s="85" customFormat="1" ht="15.75" x14ac:dyDescent="0.25">
      <c r="A775" s="332"/>
      <c r="B775" s="146" t="s">
        <v>70</v>
      </c>
      <c r="C775" s="149"/>
      <c r="D775" s="149" t="s">
        <v>62</v>
      </c>
      <c r="E775" s="149"/>
      <c r="F775" s="149"/>
      <c r="G775" s="149">
        <f t="shared" ref="G775:K775" si="394">G774</f>
        <v>1</v>
      </c>
      <c r="H775" s="149">
        <f t="shared" si="394"/>
        <v>1</v>
      </c>
      <c r="I775" s="149">
        <f t="shared" si="394"/>
        <v>0</v>
      </c>
      <c r="J775" s="149">
        <f t="shared" si="394"/>
        <v>0</v>
      </c>
      <c r="K775" s="149">
        <f t="shared" si="394"/>
        <v>1</v>
      </c>
      <c r="L775" s="149" t="s">
        <v>62</v>
      </c>
      <c r="M775" s="142"/>
      <c r="N775" s="142"/>
      <c r="O775" s="156"/>
      <c r="P775" s="157" t="s">
        <v>62</v>
      </c>
      <c r="Q775" s="156"/>
      <c r="R775" s="156"/>
      <c r="S775" s="56">
        <v>82</v>
      </c>
    </row>
    <row r="776" spans="1:19" s="85" customFormat="1" ht="14.25" x14ac:dyDescent="0.2">
      <c r="A776" s="332"/>
      <c r="B776" s="147" t="s">
        <v>76</v>
      </c>
      <c r="C776" s="149"/>
      <c r="D776" s="149"/>
      <c r="E776" s="149"/>
      <c r="F776" s="149"/>
      <c r="G776" s="149" t="s">
        <v>62</v>
      </c>
      <c r="H776" s="149"/>
      <c r="I776" s="149" t="s">
        <v>62</v>
      </c>
      <c r="J776" s="149"/>
      <c r="K776" s="149"/>
      <c r="L776" s="149" t="s">
        <v>62</v>
      </c>
      <c r="M776" s="149"/>
      <c r="N776" s="149"/>
      <c r="O776" s="157" t="s">
        <v>62</v>
      </c>
      <c r="P776" s="157" t="s">
        <v>62</v>
      </c>
      <c r="Q776" s="157" t="s">
        <v>62</v>
      </c>
      <c r="R776" s="157" t="s">
        <v>62</v>
      </c>
      <c r="S776" s="85">
        <v>83</v>
      </c>
    </row>
    <row r="777" spans="1:19" s="85" customFormat="1" ht="65.45" customHeight="1" x14ac:dyDescent="0.2">
      <c r="A777" s="332"/>
      <c r="B777" s="148" t="s">
        <v>192</v>
      </c>
      <c r="C777" s="149"/>
      <c r="D777" s="149" t="s">
        <v>62</v>
      </c>
      <c r="E777" s="149"/>
      <c r="F777" s="149"/>
      <c r="G777" s="149">
        <f t="shared" ref="G777:K777" si="395">G774</f>
        <v>1</v>
      </c>
      <c r="H777" s="149">
        <f t="shared" si="395"/>
        <v>1</v>
      </c>
      <c r="I777" s="149">
        <f t="shared" si="395"/>
        <v>0</v>
      </c>
      <c r="J777" s="149">
        <f t="shared" si="395"/>
        <v>0</v>
      </c>
      <c r="K777" s="149">
        <f t="shared" si="395"/>
        <v>1</v>
      </c>
      <c r="L777" s="149" t="s">
        <v>62</v>
      </c>
      <c r="M777" s="142"/>
      <c r="N777" s="142"/>
      <c r="O777" s="156"/>
      <c r="P777" s="157" t="s">
        <v>62</v>
      </c>
      <c r="Q777" s="156"/>
      <c r="R777" s="156"/>
      <c r="S777" s="85">
        <v>84</v>
      </c>
    </row>
    <row r="778" spans="1:19" s="85" customFormat="1" ht="15" customHeight="1" x14ac:dyDescent="0.25">
      <c r="A778" s="332"/>
      <c r="B778" s="147" t="s">
        <v>193</v>
      </c>
      <c r="C778" s="149"/>
      <c r="D778" s="149"/>
      <c r="E778" s="149"/>
      <c r="F778" s="149"/>
      <c r="G778" s="149" t="s">
        <v>62</v>
      </c>
      <c r="H778" s="149"/>
      <c r="I778" s="149" t="s">
        <v>62</v>
      </c>
      <c r="J778" s="149"/>
      <c r="K778" s="149"/>
      <c r="L778" s="149" t="s">
        <v>62</v>
      </c>
      <c r="M778" s="149"/>
      <c r="N778" s="149"/>
      <c r="O778" s="157" t="s">
        <v>62</v>
      </c>
      <c r="P778" s="157" t="s">
        <v>62</v>
      </c>
      <c r="Q778" s="157" t="s">
        <v>62</v>
      </c>
      <c r="R778" s="157" t="s">
        <v>62</v>
      </c>
      <c r="S778" s="56">
        <v>85</v>
      </c>
    </row>
    <row r="779" spans="1:19" s="85" customFormat="1" ht="38.65" customHeight="1" x14ac:dyDescent="0.2">
      <c r="A779" s="332"/>
      <c r="B779" s="148" t="s">
        <v>330</v>
      </c>
      <c r="C779" s="149"/>
      <c r="D779" s="149" t="s">
        <v>62</v>
      </c>
      <c r="E779" s="149"/>
      <c r="F779" s="149"/>
      <c r="G779" s="149">
        <f t="shared" ref="G779:K779" si="396">G774</f>
        <v>1</v>
      </c>
      <c r="H779" s="149">
        <f t="shared" si="396"/>
        <v>1</v>
      </c>
      <c r="I779" s="149">
        <f t="shared" si="396"/>
        <v>0</v>
      </c>
      <c r="J779" s="149">
        <f t="shared" si="396"/>
        <v>0</v>
      </c>
      <c r="K779" s="149">
        <f t="shared" si="396"/>
        <v>1</v>
      </c>
      <c r="L779" s="149" t="s">
        <v>62</v>
      </c>
      <c r="M779" s="142"/>
      <c r="N779" s="142"/>
      <c r="O779" s="156"/>
      <c r="P779" s="157" t="s">
        <v>62</v>
      </c>
      <c r="Q779" s="156"/>
      <c r="R779" s="156"/>
      <c r="S779" s="85">
        <v>86</v>
      </c>
    </row>
    <row r="780" spans="1:19" s="85" customFormat="1" ht="21" customHeight="1" x14ac:dyDescent="0.2">
      <c r="A780" s="332"/>
      <c r="B780" s="147" t="s">
        <v>71</v>
      </c>
      <c r="C780" s="149"/>
      <c r="D780" s="149"/>
      <c r="E780" s="149"/>
      <c r="F780" s="149"/>
      <c r="G780" s="149" t="s">
        <v>62</v>
      </c>
      <c r="H780" s="149"/>
      <c r="I780" s="149" t="s">
        <v>62</v>
      </c>
      <c r="J780" s="149"/>
      <c r="K780" s="149"/>
      <c r="L780" s="149" t="s">
        <v>62</v>
      </c>
      <c r="M780" s="149"/>
      <c r="N780" s="149"/>
      <c r="O780" s="157" t="s">
        <v>62</v>
      </c>
      <c r="P780" s="157" t="s">
        <v>62</v>
      </c>
      <c r="Q780" s="157" t="s">
        <v>62</v>
      </c>
      <c r="R780" s="157" t="s">
        <v>62</v>
      </c>
      <c r="S780" s="85">
        <v>87</v>
      </c>
    </row>
    <row r="781" spans="1:19" s="85" customFormat="1" ht="21" customHeight="1" x14ac:dyDescent="0.25">
      <c r="A781" s="333"/>
      <c r="B781" s="148" t="s">
        <v>72</v>
      </c>
      <c r="C781" s="149"/>
      <c r="D781" s="149" t="s">
        <v>62</v>
      </c>
      <c r="E781" s="149"/>
      <c r="F781" s="149"/>
      <c r="G781" s="149">
        <f t="shared" ref="G781:K781" si="397">G774</f>
        <v>1</v>
      </c>
      <c r="H781" s="149">
        <f t="shared" si="397"/>
        <v>1</v>
      </c>
      <c r="I781" s="149">
        <f t="shared" si="397"/>
        <v>0</v>
      </c>
      <c r="J781" s="149">
        <f t="shared" si="397"/>
        <v>0</v>
      </c>
      <c r="K781" s="149">
        <f t="shared" si="397"/>
        <v>1</v>
      </c>
      <c r="L781" s="149" t="s">
        <v>62</v>
      </c>
      <c r="M781" s="142"/>
      <c r="N781" s="142"/>
      <c r="O781" s="156"/>
      <c r="P781" s="157" t="s">
        <v>62</v>
      </c>
      <c r="Q781" s="156"/>
      <c r="R781" s="156"/>
      <c r="S781" s="56">
        <v>88</v>
      </c>
    </row>
    <row r="782" spans="1:19" s="56" customFormat="1" ht="74.45" customHeight="1" x14ac:dyDescent="0.25">
      <c r="A782" s="331" t="s">
        <v>160</v>
      </c>
      <c r="B782" s="137" t="s">
        <v>327</v>
      </c>
      <c r="C782" s="142" t="s">
        <v>191</v>
      </c>
      <c r="D782" s="141" t="s">
        <v>333</v>
      </c>
      <c r="E782" s="141" t="s">
        <v>320</v>
      </c>
      <c r="F782" s="142">
        <v>642</v>
      </c>
      <c r="G782" s="142">
        <v>2</v>
      </c>
      <c r="H782" s="142">
        <v>2</v>
      </c>
      <c r="I782" s="142"/>
      <c r="J782" s="142"/>
      <c r="K782" s="142">
        <f t="shared" ref="K782" si="398">G782</f>
        <v>2</v>
      </c>
      <c r="L782" s="142"/>
      <c r="M782" s="142" t="s">
        <v>62</v>
      </c>
      <c r="N782" s="142" t="s">
        <v>62</v>
      </c>
      <c r="O782" s="156">
        <v>64782.82</v>
      </c>
      <c r="P782" s="156"/>
      <c r="Q782" s="156"/>
      <c r="R782" s="156"/>
      <c r="S782" s="85">
        <v>89</v>
      </c>
    </row>
    <row r="783" spans="1:19" s="85" customFormat="1" ht="15.75" x14ac:dyDescent="0.2">
      <c r="A783" s="332"/>
      <c r="B783" s="146" t="s">
        <v>70</v>
      </c>
      <c r="C783" s="149"/>
      <c r="D783" s="149" t="s">
        <v>62</v>
      </c>
      <c r="E783" s="149"/>
      <c r="F783" s="149"/>
      <c r="G783" s="149">
        <f t="shared" ref="G783:K783" si="399">G782</f>
        <v>2</v>
      </c>
      <c r="H783" s="149">
        <f t="shared" si="399"/>
        <v>2</v>
      </c>
      <c r="I783" s="149">
        <f t="shared" si="399"/>
        <v>0</v>
      </c>
      <c r="J783" s="149">
        <f t="shared" si="399"/>
        <v>0</v>
      </c>
      <c r="K783" s="149">
        <f t="shared" si="399"/>
        <v>2</v>
      </c>
      <c r="L783" s="149" t="s">
        <v>62</v>
      </c>
      <c r="M783" s="142"/>
      <c r="N783" s="142"/>
      <c r="O783" s="156"/>
      <c r="P783" s="157" t="s">
        <v>62</v>
      </c>
      <c r="Q783" s="156"/>
      <c r="R783" s="156"/>
      <c r="S783" s="85">
        <v>90</v>
      </c>
    </row>
    <row r="784" spans="1:19" s="85" customFormat="1" x14ac:dyDescent="0.25">
      <c r="A784" s="332"/>
      <c r="B784" s="147" t="s">
        <v>76</v>
      </c>
      <c r="C784" s="149"/>
      <c r="D784" s="149"/>
      <c r="E784" s="149"/>
      <c r="F784" s="149"/>
      <c r="G784" s="149" t="s">
        <v>62</v>
      </c>
      <c r="H784" s="149"/>
      <c r="I784" s="149" t="s">
        <v>62</v>
      </c>
      <c r="J784" s="149"/>
      <c r="K784" s="149"/>
      <c r="L784" s="149" t="s">
        <v>62</v>
      </c>
      <c r="M784" s="149"/>
      <c r="N784" s="149"/>
      <c r="O784" s="157" t="s">
        <v>62</v>
      </c>
      <c r="P784" s="157" t="s">
        <v>62</v>
      </c>
      <c r="Q784" s="157" t="s">
        <v>62</v>
      </c>
      <c r="R784" s="157" t="s">
        <v>62</v>
      </c>
      <c r="S784" s="56">
        <v>91</v>
      </c>
    </row>
    <row r="785" spans="1:19" s="85" customFormat="1" ht="65.45" customHeight="1" x14ac:dyDescent="0.2">
      <c r="A785" s="332"/>
      <c r="B785" s="148" t="s">
        <v>192</v>
      </c>
      <c r="C785" s="149"/>
      <c r="D785" s="149" t="s">
        <v>62</v>
      </c>
      <c r="E785" s="149"/>
      <c r="F785" s="149"/>
      <c r="G785" s="149">
        <f t="shared" ref="G785:K785" si="400">G782</f>
        <v>2</v>
      </c>
      <c r="H785" s="149">
        <f t="shared" si="400"/>
        <v>2</v>
      </c>
      <c r="I785" s="149">
        <f t="shared" si="400"/>
        <v>0</v>
      </c>
      <c r="J785" s="149">
        <f t="shared" si="400"/>
        <v>0</v>
      </c>
      <c r="K785" s="149">
        <f t="shared" si="400"/>
        <v>2</v>
      </c>
      <c r="L785" s="149" t="s">
        <v>62</v>
      </c>
      <c r="M785" s="142"/>
      <c r="N785" s="142"/>
      <c r="O785" s="156"/>
      <c r="P785" s="157" t="s">
        <v>62</v>
      </c>
      <c r="Q785" s="156"/>
      <c r="R785" s="156"/>
      <c r="S785" s="85">
        <v>92</v>
      </c>
    </row>
    <row r="786" spans="1:19" s="85" customFormat="1" ht="15" customHeight="1" x14ac:dyDescent="0.2">
      <c r="A786" s="332"/>
      <c r="B786" s="147" t="s">
        <v>193</v>
      </c>
      <c r="C786" s="149"/>
      <c r="D786" s="149"/>
      <c r="E786" s="149"/>
      <c r="F786" s="149"/>
      <c r="G786" s="149" t="s">
        <v>62</v>
      </c>
      <c r="H786" s="149"/>
      <c r="I786" s="149" t="s">
        <v>62</v>
      </c>
      <c r="J786" s="149"/>
      <c r="K786" s="149"/>
      <c r="L786" s="149" t="s">
        <v>62</v>
      </c>
      <c r="M786" s="149"/>
      <c r="N786" s="149"/>
      <c r="O786" s="157" t="s">
        <v>62</v>
      </c>
      <c r="P786" s="157" t="s">
        <v>62</v>
      </c>
      <c r="Q786" s="157" t="s">
        <v>62</v>
      </c>
      <c r="R786" s="157" t="s">
        <v>62</v>
      </c>
      <c r="S786" s="85">
        <v>93</v>
      </c>
    </row>
    <row r="787" spans="1:19" s="85" customFormat="1" ht="38.65" customHeight="1" x14ac:dyDescent="0.25">
      <c r="A787" s="332"/>
      <c r="B787" s="148" t="s">
        <v>330</v>
      </c>
      <c r="C787" s="149"/>
      <c r="D787" s="149" t="s">
        <v>62</v>
      </c>
      <c r="E787" s="149"/>
      <c r="F787" s="149"/>
      <c r="G787" s="149">
        <f t="shared" ref="G787:K787" si="401">G782</f>
        <v>2</v>
      </c>
      <c r="H787" s="149">
        <f t="shared" si="401"/>
        <v>2</v>
      </c>
      <c r="I787" s="149">
        <f t="shared" si="401"/>
        <v>0</v>
      </c>
      <c r="J787" s="149">
        <f t="shared" si="401"/>
        <v>0</v>
      </c>
      <c r="K787" s="149">
        <f t="shared" si="401"/>
        <v>2</v>
      </c>
      <c r="L787" s="149" t="s">
        <v>62</v>
      </c>
      <c r="M787" s="142"/>
      <c r="N787" s="142"/>
      <c r="O787" s="156"/>
      <c r="P787" s="157" t="s">
        <v>62</v>
      </c>
      <c r="Q787" s="156"/>
      <c r="R787" s="156"/>
      <c r="S787" s="56">
        <v>94</v>
      </c>
    </row>
    <row r="788" spans="1:19" s="85" customFormat="1" ht="21" customHeight="1" x14ac:dyDescent="0.2">
      <c r="A788" s="332"/>
      <c r="B788" s="147" t="s">
        <v>71</v>
      </c>
      <c r="C788" s="149"/>
      <c r="D788" s="149"/>
      <c r="E788" s="149"/>
      <c r="F788" s="149"/>
      <c r="G788" s="149" t="s">
        <v>62</v>
      </c>
      <c r="H788" s="149"/>
      <c r="I788" s="149" t="s">
        <v>62</v>
      </c>
      <c r="J788" s="149"/>
      <c r="K788" s="149"/>
      <c r="L788" s="149" t="s">
        <v>62</v>
      </c>
      <c r="M788" s="149"/>
      <c r="N788" s="149"/>
      <c r="O788" s="157" t="s">
        <v>62</v>
      </c>
      <c r="P788" s="157" t="s">
        <v>62</v>
      </c>
      <c r="Q788" s="157" t="s">
        <v>62</v>
      </c>
      <c r="R788" s="157" t="s">
        <v>62</v>
      </c>
      <c r="S788" s="85">
        <v>95</v>
      </c>
    </row>
    <row r="789" spans="1:19" s="85" customFormat="1" ht="21" customHeight="1" x14ac:dyDescent="0.2">
      <c r="A789" s="333"/>
      <c r="B789" s="148" t="s">
        <v>72</v>
      </c>
      <c r="C789" s="149"/>
      <c r="D789" s="149" t="s">
        <v>62</v>
      </c>
      <c r="E789" s="149"/>
      <c r="F789" s="149"/>
      <c r="G789" s="149">
        <f t="shared" ref="G789:K789" si="402">G782</f>
        <v>2</v>
      </c>
      <c r="H789" s="149">
        <f t="shared" si="402"/>
        <v>2</v>
      </c>
      <c r="I789" s="149">
        <f t="shared" si="402"/>
        <v>0</v>
      </c>
      <c r="J789" s="149">
        <f t="shared" si="402"/>
        <v>0</v>
      </c>
      <c r="K789" s="149">
        <f t="shared" si="402"/>
        <v>2</v>
      </c>
      <c r="L789" s="149" t="s">
        <v>62</v>
      </c>
      <c r="M789" s="142"/>
      <c r="N789" s="142"/>
      <c r="O789" s="156"/>
      <c r="P789" s="157" t="s">
        <v>62</v>
      </c>
      <c r="Q789" s="156"/>
      <c r="R789" s="156"/>
      <c r="S789" s="85">
        <v>96</v>
      </c>
    </row>
    <row r="790" spans="1:19" s="56" customFormat="1" ht="74.45" customHeight="1" x14ac:dyDescent="0.25">
      <c r="A790" s="331" t="s">
        <v>159</v>
      </c>
      <c r="B790" s="137" t="s">
        <v>327</v>
      </c>
      <c r="C790" s="142" t="s">
        <v>191</v>
      </c>
      <c r="D790" s="141" t="s">
        <v>333</v>
      </c>
      <c r="E790" s="141" t="s">
        <v>320</v>
      </c>
      <c r="F790" s="142">
        <v>642</v>
      </c>
      <c r="G790" s="142">
        <v>2</v>
      </c>
      <c r="H790" s="142">
        <v>2</v>
      </c>
      <c r="I790" s="142"/>
      <c r="J790" s="142"/>
      <c r="K790" s="142">
        <f t="shared" ref="K790" si="403">G790</f>
        <v>2</v>
      </c>
      <c r="L790" s="142"/>
      <c r="M790" s="142" t="s">
        <v>62</v>
      </c>
      <c r="N790" s="142" t="s">
        <v>62</v>
      </c>
      <c r="O790" s="156">
        <v>64782.82</v>
      </c>
      <c r="P790" s="156"/>
      <c r="Q790" s="156"/>
      <c r="R790" s="156"/>
      <c r="S790" s="56">
        <v>97</v>
      </c>
    </row>
    <row r="791" spans="1:19" s="85" customFormat="1" ht="15.75" x14ac:dyDescent="0.2">
      <c r="A791" s="332"/>
      <c r="B791" s="146" t="s">
        <v>70</v>
      </c>
      <c r="C791" s="149"/>
      <c r="D791" s="149" t="s">
        <v>62</v>
      </c>
      <c r="E791" s="149"/>
      <c r="F791" s="149"/>
      <c r="G791" s="149">
        <f t="shared" ref="G791:K791" si="404">G790</f>
        <v>2</v>
      </c>
      <c r="H791" s="149">
        <f t="shared" si="404"/>
        <v>2</v>
      </c>
      <c r="I791" s="149">
        <f t="shared" si="404"/>
        <v>0</v>
      </c>
      <c r="J791" s="149">
        <f t="shared" si="404"/>
        <v>0</v>
      </c>
      <c r="K791" s="149">
        <f t="shared" si="404"/>
        <v>2</v>
      </c>
      <c r="L791" s="149" t="s">
        <v>62</v>
      </c>
      <c r="M791" s="142"/>
      <c r="N791" s="142"/>
      <c r="O791" s="156"/>
      <c r="P791" s="157" t="s">
        <v>62</v>
      </c>
      <c r="Q791" s="156"/>
      <c r="R791" s="156"/>
      <c r="S791" s="85">
        <v>98</v>
      </c>
    </row>
    <row r="792" spans="1:19" s="85" customFormat="1" ht="14.25" x14ac:dyDescent="0.2">
      <c r="A792" s="332"/>
      <c r="B792" s="147" t="s">
        <v>76</v>
      </c>
      <c r="C792" s="149"/>
      <c r="D792" s="149"/>
      <c r="E792" s="149"/>
      <c r="F792" s="149"/>
      <c r="G792" s="149" t="s">
        <v>62</v>
      </c>
      <c r="H792" s="149"/>
      <c r="I792" s="149" t="s">
        <v>62</v>
      </c>
      <c r="J792" s="149"/>
      <c r="K792" s="149"/>
      <c r="L792" s="149" t="s">
        <v>62</v>
      </c>
      <c r="M792" s="149"/>
      <c r="N792" s="149"/>
      <c r="O792" s="157" t="s">
        <v>62</v>
      </c>
      <c r="P792" s="157" t="s">
        <v>62</v>
      </c>
      <c r="Q792" s="157" t="s">
        <v>62</v>
      </c>
      <c r="R792" s="157" t="s">
        <v>62</v>
      </c>
      <c r="S792" s="85">
        <v>99</v>
      </c>
    </row>
    <row r="793" spans="1:19" s="85" customFormat="1" ht="65.45" customHeight="1" x14ac:dyDescent="0.25">
      <c r="A793" s="332"/>
      <c r="B793" s="148" t="s">
        <v>192</v>
      </c>
      <c r="C793" s="149"/>
      <c r="D793" s="149" t="s">
        <v>62</v>
      </c>
      <c r="E793" s="149"/>
      <c r="F793" s="149"/>
      <c r="G793" s="149">
        <f t="shared" ref="G793:K793" si="405">G790</f>
        <v>2</v>
      </c>
      <c r="H793" s="149">
        <f t="shared" si="405"/>
        <v>2</v>
      </c>
      <c r="I793" s="149">
        <f t="shared" si="405"/>
        <v>0</v>
      </c>
      <c r="J793" s="149">
        <f t="shared" si="405"/>
        <v>0</v>
      </c>
      <c r="K793" s="149">
        <f t="shared" si="405"/>
        <v>2</v>
      </c>
      <c r="L793" s="149" t="s">
        <v>62</v>
      </c>
      <c r="M793" s="142"/>
      <c r="N793" s="142"/>
      <c r="O793" s="156"/>
      <c r="P793" s="157" t="s">
        <v>62</v>
      </c>
      <c r="Q793" s="156"/>
      <c r="R793" s="156"/>
      <c r="S793" s="56">
        <v>100</v>
      </c>
    </row>
    <row r="794" spans="1:19" s="85" customFormat="1" ht="15" customHeight="1" x14ac:dyDescent="0.2">
      <c r="A794" s="332"/>
      <c r="B794" s="147" t="s">
        <v>193</v>
      </c>
      <c r="C794" s="149"/>
      <c r="D794" s="149"/>
      <c r="E794" s="149"/>
      <c r="F794" s="149"/>
      <c r="G794" s="149" t="s">
        <v>62</v>
      </c>
      <c r="H794" s="149"/>
      <c r="I794" s="149" t="s">
        <v>62</v>
      </c>
      <c r="J794" s="149"/>
      <c r="K794" s="149"/>
      <c r="L794" s="149" t="s">
        <v>62</v>
      </c>
      <c r="M794" s="149"/>
      <c r="N794" s="149"/>
      <c r="O794" s="157" t="s">
        <v>62</v>
      </c>
      <c r="P794" s="157" t="s">
        <v>62</v>
      </c>
      <c r="Q794" s="157" t="s">
        <v>62</v>
      </c>
      <c r="R794" s="157" t="s">
        <v>62</v>
      </c>
      <c r="S794" s="85">
        <v>101</v>
      </c>
    </row>
    <row r="795" spans="1:19" s="85" customFormat="1" ht="38.65" customHeight="1" x14ac:dyDescent="0.2">
      <c r="A795" s="332"/>
      <c r="B795" s="148" t="s">
        <v>330</v>
      </c>
      <c r="C795" s="149"/>
      <c r="D795" s="149" t="s">
        <v>62</v>
      </c>
      <c r="E795" s="149"/>
      <c r="F795" s="149"/>
      <c r="G795" s="149">
        <f t="shared" ref="G795:K795" si="406">G790</f>
        <v>2</v>
      </c>
      <c r="H795" s="149">
        <f t="shared" si="406"/>
        <v>2</v>
      </c>
      <c r="I795" s="149">
        <f t="shared" si="406"/>
        <v>0</v>
      </c>
      <c r="J795" s="149">
        <f t="shared" si="406"/>
        <v>0</v>
      </c>
      <c r="K795" s="149">
        <f t="shared" si="406"/>
        <v>2</v>
      </c>
      <c r="L795" s="149" t="s">
        <v>62</v>
      </c>
      <c r="M795" s="142"/>
      <c r="N795" s="142"/>
      <c r="O795" s="156"/>
      <c r="P795" s="157" t="s">
        <v>62</v>
      </c>
      <c r="Q795" s="156"/>
      <c r="R795" s="156"/>
      <c r="S795" s="85">
        <v>102</v>
      </c>
    </row>
    <row r="796" spans="1:19" s="85" customFormat="1" ht="21" customHeight="1" x14ac:dyDescent="0.25">
      <c r="A796" s="332"/>
      <c r="B796" s="147" t="s">
        <v>71</v>
      </c>
      <c r="C796" s="149"/>
      <c r="D796" s="149"/>
      <c r="E796" s="149"/>
      <c r="F796" s="149"/>
      <c r="G796" s="149" t="s">
        <v>62</v>
      </c>
      <c r="H796" s="149"/>
      <c r="I796" s="149" t="s">
        <v>62</v>
      </c>
      <c r="J796" s="149"/>
      <c r="K796" s="149"/>
      <c r="L796" s="149" t="s">
        <v>62</v>
      </c>
      <c r="M796" s="149"/>
      <c r="N796" s="149"/>
      <c r="O796" s="157" t="s">
        <v>62</v>
      </c>
      <c r="P796" s="157" t="s">
        <v>62</v>
      </c>
      <c r="Q796" s="157" t="s">
        <v>62</v>
      </c>
      <c r="R796" s="157" t="s">
        <v>62</v>
      </c>
      <c r="S796" s="56">
        <v>103</v>
      </c>
    </row>
    <row r="797" spans="1:19" s="85" customFormat="1" ht="21" customHeight="1" x14ac:dyDescent="0.2">
      <c r="A797" s="333"/>
      <c r="B797" s="148" t="s">
        <v>72</v>
      </c>
      <c r="C797" s="149"/>
      <c r="D797" s="149" t="s">
        <v>62</v>
      </c>
      <c r="E797" s="149"/>
      <c r="F797" s="149"/>
      <c r="G797" s="149">
        <f t="shared" ref="G797:K797" si="407">G790</f>
        <v>2</v>
      </c>
      <c r="H797" s="149">
        <f t="shared" si="407"/>
        <v>2</v>
      </c>
      <c r="I797" s="149">
        <f t="shared" si="407"/>
        <v>0</v>
      </c>
      <c r="J797" s="149">
        <f t="shared" si="407"/>
        <v>0</v>
      </c>
      <c r="K797" s="149">
        <f t="shared" si="407"/>
        <v>2</v>
      </c>
      <c r="L797" s="149" t="s">
        <v>62</v>
      </c>
      <c r="M797" s="142"/>
      <c r="N797" s="142"/>
      <c r="O797" s="156"/>
      <c r="P797" s="157" t="s">
        <v>62</v>
      </c>
      <c r="Q797" s="156"/>
      <c r="R797" s="156"/>
      <c r="S797" s="85">
        <v>104</v>
      </c>
    </row>
    <row r="798" spans="1:19" s="56" customFormat="1" ht="74.45" customHeight="1" x14ac:dyDescent="0.25">
      <c r="A798" s="331" t="s">
        <v>158</v>
      </c>
      <c r="B798" s="137" t="s">
        <v>327</v>
      </c>
      <c r="C798" s="142" t="s">
        <v>191</v>
      </c>
      <c r="D798" s="141" t="s">
        <v>333</v>
      </c>
      <c r="E798" s="141" t="s">
        <v>320</v>
      </c>
      <c r="F798" s="142">
        <v>642</v>
      </c>
      <c r="G798" s="142">
        <v>2</v>
      </c>
      <c r="H798" s="142">
        <v>2</v>
      </c>
      <c r="I798" s="142"/>
      <c r="J798" s="142"/>
      <c r="K798" s="142">
        <f t="shared" ref="K798" si="408">G798</f>
        <v>2</v>
      </c>
      <c r="L798" s="142"/>
      <c r="M798" s="142" t="s">
        <v>62</v>
      </c>
      <c r="N798" s="142" t="s">
        <v>62</v>
      </c>
      <c r="O798" s="156">
        <v>64782.82</v>
      </c>
      <c r="P798" s="156"/>
      <c r="Q798" s="156"/>
      <c r="R798" s="156"/>
      <c r="S798" s="85">
        <v>105</v>
      </c>
    </row>
    <row r="799" spans="1:19" s="85" customFormat="1" ht="15.75" x14ac:dyDescent="0.25">
      <c r="A799" s="332"/>
      <c r="B799" s="146" t="s">
        <v>70</v>
      </c>
      <c r="C799" s="149"/>
      <c r="D799" s="149" t="s">
        <v>62</v>
      </c>
      <c r="E799" s="149"/>
      <c r="F799" s="149"/>
      <c r="G799" s="149">
        <f t="shared" ref="G799:K799" si="409">G798</f>
        <v>2</v>
      </c>
      <c r="H799" s="149">
        <f t="shared" si="409"/>
        <v>2</v>
      </c>
      <c r="I799" s="149">
        <f t="shared" si="409"/>
        <v>0</v>
      </c>
      <c r="J799" s="149">
        <f t="shared" si="409"/>
        <v>0</v>
      </c>
      <c r="K799" s="149">
        <f t="shared" si="409"/>
        <v>2</v>
      </c>
      <c r="L799" s="149" t="s">
        <v>62</v>
      </c>
      <c r="M799" s="142"/>
      <c r="N799" s="142"/>
      <c r="O799" s="156"/>
      <c r="P799" s="157" t="s">
        <v>62</v>
      </c>
      <c r="Q799" s="156"/>
      <c r="R799" s="156"/>
      <c r="S799" s="56">
        <v>106</v>
      </c>
    </row>
    <row r="800" spans="1:19" s="85" customFormat="1" ht="14.25" x14ac:dyDescent="0.2">
      <c r="A800" s="332"/>
      <c r="B800" s="147" t="s">
        <v>76</v>
      </c>
      <c r="C800" s="149"/>
      <c r="D800" s="149"/>
      <c r="E800" s="149"/>
      <c r="F800" s="149"/>
      <c r="G800" s="149" t="s">
        <v>62</v>
      </c>
      <c r="H800" s="149"/>
      <c r="I800" s="149" t="s">
        <v>62</v>
      </c>
      <c r="J800" s="149"/>
      <c r="K800" s="149"/>
      <c r="L800" s="149" t="s">
        <v>62</v>
      </c>
      <c r="M800" s="149"/>
      <c r="N800" s="149"/>
      <c r="O800" s="157" t="s">
        <v>62</v>
      </c>
      <c r="P800" s="157" t="s">
        <v>62</v>
      </c>
      <c r="Q800" s="157" t="s">
        <v>62</v>
      </c>
      <c r="R800" s="157" t="s">
        <v>62</v>
      </c>
      <c r="S800" s="85">
        <v>107</v>
      </c>
    </row>
    <row r="801" spans="1:19" s="85" customFormat="1" ht="65.45" customHeight="1" x14ac:dyDescent="0.2">
      <c r="A801" s="332"/>
      <c r="B801" s="148" t="s">
        <v>192</v>
      </c>
      <c r="C801" s="149"/>
      <c r="D801" s="149" t="s">
        <v>62</v>
      </c>
      <c r="E801" s="149"/>
      <c r="F801" s="149"/>
      <c r="G801" s="149">
        <f t="shared" ref="G801:K801" si="410">G798</f>
        <v>2</v>
      </c>
      <c r="H801" s="149">
        <f t="shared" si="410"/>
        <v>2</v>
      </c>
      <c r="I801" s="149">
        <f t="shared" si="410"/>
        <v>0</v>
      </c>
      <c r="J801" s="149">
        <f t="shared" si="410"/>
        <v>0</v>
      </c>
      <c r="K801" s="149">
        <f t="shared" si="410"/>
        <v>2</v>
      </c>
      <c r="L801" s="149" t="s">
        <v>62</v>
      </c>
      <c r="M801" s="142"/>
      <c r="N801" s="142"/>
      <c r="O801" s="156"/>
      <c r="P801" s="157" t="s">
        <v>62</v>
      </c>
      <c r="Q801" s="156"/>
      <c r="R801" s="156"/>
      <c r="S801" s="85">
        <v>108</v>
      </c>
    </row>
    <row r="802" spans="1:19" s="85" customFormat="1" ht="15" customHeight="1" x14ac:dyDescent="0.25">
      <c r="A802" s="332"/>
      <c r="B802" s="147" t="s">
        <v>193</v>
      </c>
      <c r="C802" s="149"/>
      <c r="D802" s="149"/>
      <c r="E802" s="149"/>
      <c r="F802" s="149"/>
      <c r="G802" s="149" t="s">
        <v>62</v>
      </c>
      <c r="H802" s="149"/>
      <c r="I802" s="149" t="s">
        <v>62</v>
      </c>
      <c r="J802" s="149"/>
      <c r="K802" s="149"/>
      <c r="L802" s="149" t="s">
        <v>62</v>
      </c>
      <c r="M802" s="149"/>
      <c r="N802" s="149"/>
      <c r="O802" s="157" t="s">
        <v>62</v>
      </c>
      <c r="P802" s="157" t="s">
        <v>62</v>
      </c>
      <c r="Q802" s="157" t="s">
        <v>62</v>
      </c>
      <c r="R802" s="157" t="s">
        <v>62</v>
      </c>
      <c r="S802" s="56">
        <v>109</v>
      </c>
    </row>
    <row r="803" spans="1:19" s="85" customFormat="1" ht="38.65" customHeight="1" x14ac:dyDescent="0.2">
      <c r="A803" s="332"/>
      <c r="B803" s="148" t="s">
        <v>330</v>
      </c>
      <c r="C803" s="149"/>
      <c r="D803" s="149" t="s">
        <v>62</v>
      </c>
      <c r="E803" s="149"/>
      <c r="F803" s="149"/>
      <c r="G803" s="149">
        <f t="shared" ref="G803:K803" si="411">G798</f>
        <v>2</v>
      </c>
      <c r="H803" s="149">
        <f t="shared" si="411"/>
        <v>2</v>
      </c>
      <c r="I803" s="149">
        <f t="shared" si="411"/>
        <v>0</v>
      </c>
      <c r="J803" s="149">
        <f t="shared" si="411"/>
        <v>0</v>
      </c>
      <c r="K803" s="149">
        <f t="shared" si="411"/>
        <v>2</v>
      </c>
      <c r="L803" s="149" t="s">
        <v>62</v>
      </c>
      <c r="M803" s="142"/>
      <c r="N803" s="142"/>
      <c r="O803" s="156"/>
      <c r="P803" s="157" t="s">
        <v>62</v>
      </c>
      <c r="Q803" s="156"/>
      <c r="R803" s="156"/>
      <c r="S803" s="85">
        <v>110</v>
      </c>
    </row>
    <row r="804" spans="1:19" s="85" customFormat="1" ht="21" customHeight="1" x14ac:dyDescent="0.2">
      <c r="A804" s="332"/>
      <c r="B804" s="147" t="s">
        <v>71</v>
      </c>
      <c r="C804" s="149"/>
      <c r="D804" s="149"/>
      <c r="E804" s="149"/>
      <c r="F804" s="149"/>
      <c r="G804" s="149" t="s">
        <v>62</v>
      </c>
      <c r="H804" s="149"/>
      <c r="I804" s="149" t="s">
        <v>62</v>
      </c>
      <c r="J804" s="149"/>
      <c r="K804" s="149"/>
      <c r="L804" s="149" t="s">
        <v>62</v>
      </c>
      <c r="M804" s="149"/>
      <c r="N804" s="149"/>
      <c r="O804" s="157" t="s">
        <v>62</v>
      </c>
      <c r="P804" s="157" t="s">
        <v>62</v>
      </c>
      <c r="Q804" s="157" t="s">
        <v>62</v>
      </c>
      <c r="R804" s="157" t="s">
        <v>62</v>
      </c>
      <c r="S804" s="85">
        <v>111</v>
      </c>
    </row>
    <row r="805" spans="1:19" s="85" customFormat="1" ht="21" customHeight="1" x14ac:dyDescent="0.25">
      <c r="A805" s="333"/>
      <c r="B805" s="148" t="s">
        <v>72</v>
      </c>
      <c r="C805" s="149"/>
      <c r="D805" s="149" t="s">
        <v>62</v>
      </c>
      <c r="E805" s="149"/>
      <c r="F805" s="149"/>
      <c r="G805" s="149">
        <f t="shared" ref="G805:K805" si="412">G798</f>
        <v>2</v>
      </c>
      <c r="H805" s="149">
        <f t="shared" si="412"/>
        <v>2</v>
      </c>
      <c r="I805" s="149">
        <f t="shared" si="412"/>
        <v>0</v>
      </c>
      <c r="J805" s="149">
        <f t="shared" si="412"/>
        <v>0</v>
      </c>
      <c r="K805" s="149">
        <f t="shared" si="412"/>
        <v>2</v>
      </c>
      <c r="L805" s="149" t="s">
        <v>62</v>
      </c>
      <c r="M805" s="142"/>
      <c r="N805" s="142"/>
      <c r="O805" s="156"/>
      <c r="P805" s="157" t="s">
        <v>62</v>
      </c>
      <c r="Q805" s="156"/>
      <c r="R805" s="156"/>
      <c r="S805" s="56">
        <v>112</v>
      </c>
    </row>
    <row r="806" spans="1:19" s="56" customFormat="1" ht="74.45" customHeight="1" x14ac:dyDescent="0.25">
      <c r="A806" s="331" t="s">
        <v>157</v>
      </c>
      <c r="B806" s="137" t="s">
        <v>327</v>
      </c>
      <c r="C806" s="142" t="s">
        <v>191</v>
      </c>
      <c r="D806" s="141" t="s">
        <v>333</v>
      </c>
      <c r="E806" s="141" t="s">
        <v>320</v>
      </c>
      <c r="F806" s="142">
        <v>642</v>
      </c>
      <c r="G806" s="142">
        <v>2</v>
      </c>
      <c r="H806" s="142">
        <v>2</v>
      </c>
      <c r="I806" s="142"/>
      <c r="J806" s="142"/>
      <c r="K806" s="142">
        <f t="shared" ref="K806" si="413">G806</f>
        <v>2</v>
      </c>
      <c r="L806" s="142"/>
      <c r="M806" s="142" t="s">
        <v>62</v>
      </c>
      <c r="N806" s="142" t="s">
        <v>62</v>
      </c>
      <c r="O806" s="156">
        <v>64782.82</v>
      </c>
      <c r="P806" s="156"/>
      <c r="Q806" s="156"/>
      <c r="R806" s="156"/>
      <c r="S806" s="85">
        <v>113</v>
      </c>
    </row>
    <row r="807" spans="1:19" s="85" customFormat="1" ht="15.75" x14ac:dyDescent="0.2">
      <c r="A807" s="332"/>
      <c r="B807" s="146" t="s">
        <v>70</v>
      </c>
      <c r="C807" s="149"/>
      <c r="D807" s="149" t="s">
        <v>62</v>
      </c>
      <c r="E807" s="149"/>
      <c r="F807" s="149"/>
      <c r="G807" s="149">
        <f t="shared" ref="G807:K807" si="414">G806</f>
        <v>2</v>
      </c>
      <c r="H807" s="149">
        <f t="shared" si="414"/>
        <v>2</v>
      </c>
      <c r="I807" s="149">
        <f t="shared" si="414"/>
        <v>0</v>
      </c>
      <c r="J807" s="149">
        <f t="shared" si="414"/>
        <v>0</v>
      </c>
      <c r="K807" s="149">
        <f t="shared" si="414"/>
        <v>2</v>
      </c>
      <c r="L807" s="149" t="s">
        <v>62</v>
      </c>
      <c r="M807" s="142"/>
      <c r="N807" s="142"/>
      <c r="O807" s="156"/>
      <c r="P807" s="157" t="s">
        <v>62</v>
      </c>
      <c r="Q807" s="156"/>
      <c r="R807" s="156"/>
      <c r="S807" s="85">
        <v>114</v>
      </c>
    </row>
    <row r="808" spans="1:19" s="85" customFormat="1" x14ac:dyDescent="0.25">
      <c r="A808" s="332"/>
      <c r="B808" s="147" t="s">
        <v>76</v>
      </c>
      <c r="C808" s="149"/>
      <c r="D808" s="149"/>
      <c r="E808" s="149"/>
      <c r="F808" s="149"/>
      <c r="G808" s="149" t="s">
        <v>62</v>
      </c>
      <c r="H808" s="149"/>
      <c r="I808" s="149" t="s">
        <v>62</v>
      </c>
      <c r="J808" s="149"/>
      <c r="K808" s="149"/>
      <c r="L808" s="149" t="s">
        <v>62</v>
      </c>
      <c r="M808" s="149"/>
      <c r="N808" s="149"/>
      <c r="O808" s="157" t="s">
        <v>62</v>
      </c>
      <c r="P808" s="157" t="s">
        <v>62</v>
      </c>
      <c r="Q808" s="157" t="s">
        <v>62</v>
      </c>
      <c r="R808" s="157" t="s">
        <v>62</v>
      </c>
      <c r="S808" s="56">
        <v>115</v>
      </c>
    </row>
    <row r="809" spans="1:19" s="85" customFormat="1" ht="65.45" customHeight="1" x14ac:dyDescent="0.2">
      <c r="A809" s="332"/>
      <c r="B809" s="148" t="s">
        <v>192</v>
      </c>
      <c r="C809" s="149"/>
      <c r="D809" s="149" t="s">
        <v>62</v>
      </c>
      <c r="E809" s="149"/>
      <c r="F809" s="149"/>
      <c r="G809" s="149">
        <f t="shared" ref="G809:K809" si="415">G806</f>
        <v>2</v>
      </c>
      <c r="H809" s="149">
        <f t="shared" si="415"/>
        <v>2</v>
      </c>
      <c r="I809" s="149">
        <f t="shared" si="415"/>
        <v>0</v>
      </c>
      <c r="J809" s="149">
        <f t="shared" si="415"/>
        <v>0</v>
      </c>
      <c r="K809" s="149">
        <f t="shared" si="415"/>
        <v>2</v>
      </c>
      <c r="L809" s="149" t="s">
        <v>62</v>
      </c>
      <c r="M809" s="142"/>
      <c r="N809" s="142"/>
      <c r="O809" s="156"/>
      <c r="P809" s="157" t="s">
        <v>62</v>
      </c>
      <c r="Q809" s="156"/>
      <c r="R809" s="156"/>
      <c r="S809" s="85">
        <v>116</v>
      </c>
    </row>
    <row r="810" spans="1:19" s="85" customFormat="1" ht="15" customHeight="1" x14ac:dyDescent="0.2">
      <c r="A810" s="332"/>
      <c r="B810" s="147" t="s">
        <v>193</v>
      </c>
      <c r="C810" s="149"/>
      <c r="D810" s="149"/>
      <c r="E810" s="149"/>
      <c r="F810" s="149"/>
      <c r="G810" s="149" t="s">
        <v>62</v>
      </c>
      <c r="H810" s="149"/>
      <c r="I810" s="149" t="s">
        <v>62</v>
      </c>
      <c r="J810" s="149"/>
      <c r="K810" s="149"/>
      <c r="L810" s="149" t="s">
        <v>62</v>
      </c>
      <c r="M810" s="149"/>
      <c r="N810" s="149"/>
      <c r="O810" s="157" t="s">
        <v>62</v>
      </c>
      <c r="P810" s="157" t="s">
        <v>62</v>
      </c>
      <c r="Q810" s="157" t="s">
        <v>62</v>
      </c>
      <c r="R810" s="157" t="s">
        <v>62</v>
      </c>
      <c r="S810" s="85">
        <v>117</v>
      </c>
    </row>
    <row r="811" spans="1:19" s="85" customFormat="1" ht="38.65" customHeight="1" x14ac:dyDescent="0.25">
      <c r="A811" s="332"/>
      <c r="B811" s="148" t="s">
        <v>330</v>
      </c>
      <c r="C811" s="149"/>
      <c r="D811" s="149" t="s">
        <v>62</v>
      </c>
      <c r="E811" s="149"/>
      <c r="F811" s="149"/>
      <c r="G811" s="149">
        <f t="shared" ref="G811:K811" si="416">G806</f>
        <v>2</v>
      </c>
      <c r="H811" s="149">
        <f t="shared" si="416"/>
        <v>2</v>
      </c>
      <c r="I811" s="149">
        <f t="shared" si="416"/>
        <v>0</v>
      </c>
      <c r="J811" s="149">
        <f t="shared" si="416"/>
        <v>0</v>
      </c>
      <c r="K811" s="149">
        <f t="shared" si="416"/>
        <v>2</v>
      </c>
      <c r="L811" s="149" t="s">
        <v>62</v>
      </c>
      <c r="M811" s="142"/>
      <c r="N811" s="142"/>
      <c r="O811" s="156"/>
      <c r="P811" s="157" t="s">
        <v>62</v>
      </c>
      <c r="Q811" s="156"/>
      <c r="R811" s="156"/>
      <c r="S811" s="56">
        <v>118</v>
      </c>
    </row>
    <row r="812" spans="1:19" s="85" customFormat="1" ht="21" customHeight="1" x14ac:dyDescent="0.2">
      <c r="A812" s="332"/>
      <c r="B812" s="147" t="s">
        <v>71</v>
      </c>
      <c r="C812" s="149"/>
      <c r="D812" s="149"/>
      <c r="E812" s="149"/>
      <c r="F812" s="149"/>
      <c r="G812" s="149" t="s">
        <v>62</v>
      </c>
      <c r="H812" s="149"/>
      <c r="I812" s="149" t="s">
        <v>62</v>
      </c>
      <c r="J812" s="149"/>
      <c r="K812" s="149"/>
      <c r="L812" s="149" t="s">
        <v>62</v>
      </c>
      <c r="M812" s="149"/>
      <c r="N812" s="149"/>
      <c r="O812" s="157" t="s">
        <v>62</v>
      </c>
      <c r="P812" s="157" t="s">
        <v>62</v>
      </c>
      <c r="Q812" s="157" t="s">
        <v>62</v>
      </c>
      <c r="R812" s="157" t="s">
        <v>62</v>
      </c>
      <c r="S812" s="85">
        <v>119</v>
      </c>
    </row>
    <row r="813" spans="1:19" s="85" customFormat="1" ht="21" customHeight="1" x14ac:dyDescent="0.2">
      <c r="A813" s="333"/>
      <c r="B813" s="148" t="s">
        <v>72</v>
      </c>
      <c r="C813" s="149"/>
      <c r="D813" s="149" t="s">
        <v>62</v>
      </c>
      <c r="E813" s="149"/>
      <c r="F813" s="149"/>
      <c r="G813" s="149">
        <f t="shared" ref="G813:K813" si="417">G806</f>
        <v>2</v>
      </c>
      <c r="H813" s="149">
        <f t="shared" si="417"/>
        <v>2</v>
      </c>
      <c r="I813" s="149">
        <f t="shared" si="417"/>
        <v>0</v>
      </c>
      <c r="J813" s="149">
        <f t="shared" si="417"/>
        <v>0</v>
      </c>
      <c r="K813" s="149">
        <f t="shared" si="417"/>
        <v>2</v>
      </c>
      <c r="L813" s="149" t="s">
        <v>62</v>
      </c>
      <c r="M813" s="142"/>
      <c r="N813" s="142"/>
      <c r="O813" s="156"/>
      <c r="P813" s="157" t="s">
        <v>62</v>
      </c>
      <c r="Q813" s="156"/>
      <c r="R813" s="156"/>
      <c r="S813" s="85">
        <v>120</v>
      </c>
    </row>
    <row r="814" spans="1:19" s="56" customFormat="1" ht="74.45" customHeight="1" x14ac:dyDescent="0.25">
      <c r="A814" s="331" t="s">
        <v>156</v>
      </c>
      <c r="B814" s="137" t="s">
        <v>327</v>
      </c>
      <c r="C814" s="142" t="s">
        <v>191</v>
      </c>
      <c r="D814" s="141" t="s">
        <v>333</v>
      </c>
      <c r="E814" s="141" t="s">
        <v>320</v>
      </c>
      <c r="F814" s="142">
        <v>642</v>
      </c>
      <c r="G814" s="142">
        <v>2</v>
      </c>
      <c r="H814" s="142">
        <v>2</v>
      </c>
      <c r="I814" s="142"/>
      <c r="J814" s="142"/>
      <c r="K814" s="142">
        <f t="shared" ref="K814" si="418">G814</f>
        <v>2</v>
      </c>
      <c r="L814" s="142"/>
      <c r="M814" s="142" t="s">
        <v>62</v>
      </c>
      <c r="N814" s="142" t="s">
        <v>62</v>
      </c>
      <c r="O814" s="156">
        <v>64782.82</v>
      </c>
      <c r="P814" s="156"/>
      <c r="Q814" s="156"/>
      <c r="R814" s="156"/>
      <c r="S814" s="56">
        <v>121</v>
      </c>
    </row>
    <row r="815" spans="1:19" s="85" customFormat="1" ht="15.75" x14ac:dyDescent="0.2">
      <c r="A815" s="332"/>
      <c r="B815" s="146" t="s">
        <v>70</v>
      </c>
      <c r="C815" s="149"/>
      <c r="D815" s="149" t="s">
        <v>62</v>
      </c>
      <c r="E815" s="149"/>
      <c r="F815" s="149"/>
      <c r="G815" s="149">
        <f t="shared" ref="G815:K815" si="419">G814</f>
        <v>2</v>
      </c>
      <c r="H815" s="149">
        <f t="shared" si="419"/>
        <v>2</v>
      </c>
      <c r="I815" s="149">
        <f t="shared" si="419"/>
        <v>0</v>
      </c>
      <c r="J815" s="149">
        <f t="shared" si="419"/>
        <v>0</v>
      </c>
      <c r="K815" s="149">
        <f t="shared" si="419"/>
        <v>2</v>
      </c>
      <c r="L815" s="149" t="s">
        <v>62</v>
      </c>
      <c r="M815" s="142"/>
      <c r="N815" s="142"/>
      <c r="O815" s="156"/>
      <c r="P815" s="157" t="s">
        <v>62</v>
      </c>
      <c r="Q815" s="156"/>
      <c r="R815" s="156"/>
      <c r="S815" s="85">
        <v>122</v>
      </c>
    </row>
    <row r="816" spans="1:19" s="85" customFormat="1" ht="14.25" x14ac:dyDescent="0.2">
      <c r="A816" s="332"/>
      <c r="B816" s="147" t="s">
        <v>76</v>
      </c>
      <c r="C816" s="149"/>
      <c r="D816" s="149"/>
      <c r="E816" s="149"/>
      <c r="F816" s="149"/>
      <c r="G816" s="149" t="s">
        <v>62</v>
      </c>
      <c r="H816" s="149"/>
      <c r="I816" s="149" t="s">
        <v>62</v>
      </c>
      <c r="J816" s="149"/>
      <c r="K816" s="149"/>
      <c r="L816" s="149" t="s">
        <v>62</v>
      </c>
      <c r="M816" s="149"/>
      <c r="N816" s="149"/>
      <c r="O816" s="157" t="s">
        <v>62</v>
      </c>
      <c r="P816" s="157" t="s">
        <v>62</v>
      </c>
      <c r="Q816" s="157" t="s">
        <v>62</v>
      </c>
      <c r="R816" s="157" t="s">
        <v>62</v>
      </c>
      <c r="S816" s="85">
        <v>123</v>
      </c>
    </row>
    <row r="817" spans="1:19" s="85" customFormat="1" ht="65.45" customHeight="1" x14ac:dyDescent="0.25">
      <c r="A817" s="332"/>
      <c r="B817" s="148" t="s">
        <v>192</v>
      </c>
      <c r="C817" s="149"/>
      <c r="D817" s="149" t="s">
        <v>62</v>
      </c>
      <c r="E817" s="149"/>
      <c r="F817" s="149"/>
      <c r="G817" s="149">
        <f t="shared" ref="G817:K817" si="420">G814</f>
        <v>2</v>
      </c>
      <c r="H817" s="149">
        <f t="shared" si="420"/>
        <v>2</v>
      </c>
      <c r="I817" s="149">
        <f t="shared" si="420"/>
        <v>0</v>
      </c>
      <c r="J817" s="149">
        <f t="shared" si="420"/>
        <v>0</v>
      </c>
      <c r="K817" s="149">
        <f t="shared" si="420"/>
        <v>2</v>
      </c>
      <c r="L817" s="149" t="s">
        <v>62</v>
      </c>
      <c r="M817" s="142"/>
      <c r="N817" s="142"/>
      <c r="O817" s="156"/>
      <c r="P817" s="157" t="s">
        <v>62</v>
      </c>
      <c r="Q817" s="156"/>
      <c r="R817" s="156"/>
      <c r="S817" s="56">
        <v>124</v>
      </c>
    </row>
    <row r="818" spans="1:19" s="85" customFormat="1" ht="15" customHeight="1" x14ac:dyDescent="0.2">
      <c r="A818" s="332"/>
      <c r="B818" s="147" t="s">
        <v>193</v>
      </c>
      <c r="C818" s="149"/>
      <c r="D818" s="149"/>
      <c r="E818" s="149"/>
      <c r="F818" s="149"/>
      <c r="G818" s="149" t="s">
        <v>62</v>
      </c>
      <c r="H818" s="149"/>
      <c r="I818" s="149" t="s">
        <v>62</v>
      </c>
      <c r="J818" s="149"/>
      <c r="K818" s="149"/>
      <c r="L818" s="149" t="s">
        <v>62</v>
      </c>
      <c r="M818" s="149"/>
      <c r="N818" s="149"/>
      <c r="O818" s="157" t="s">
        <v>62</v>
      </c>
      <c r="P818" s="157" t="s">
        <v>62</v>
      </c>
      <c r="Q818" s="157" t="s">
        <v>62</v>
      </c>
      <c r="R818" s="157" t="s">
        <v>62</v>
      </c>
      <c r="S818" s="85">
        <v>125</v>
      </c>
    </row>
    <row r="819" spans="1:19" s="85" customFormat="1" ht="38.65" customHeight="1" x14ac:dyDescent="0.2">
      <c r="A819" s="332"/>
      <c r="B819" s="148" t="s">
        <v>330</v>
      </c>
      <c r="C819" s="149"/>
      <c r="D819" s="149" t="s">
        <v>62</v>
      </c>
      <c r="E819" s="149"/>
      <c r="F819" s="149"/>
      <c r="G819" s="149">
        <f t="shared" ref="G819:K819" si="421">G814</f>
        <v>2</v>
      </c>
      <c r="H819" s="149">
        <f t="shared" si="421"/>
        <v>2</v>
      </c>
      <c r="I819" s="149">
        <f t="shared" si="421"/>
        <v>0</v>
      </c>
      <c r="J819" s="149">
        <f t="shared" si="421"/>
        <v>0</v>
      </c>
      <c r="K819" s="149">
        <f t="shared" si="421"/>
        <v>2</v>
      </c>
      <c r="L819" s="149" t="s">
        <v>62</v>
      </c>
      <c r="M819" s="142"/>
      <c r="N819" s="142"/>
      <c r="O819" s="156"/>
      <c r="P819" s="157" t="s">
        <v>62</v>
      </c>
      <c r="Q819" s="156"/>
      <c r="R819" s="156"/>
      <c r="S819" s="85">
        <v>126</v>
      </c>
    </row>
    <row r="820" spans="1:19" s="85" customFormat="1" ht="21" customHeight="1" x14ac:dyDescent="0.25">
      <c r="A820" s="332"/>
      <c r="B820" s="147" t="s">
        <v>71</v>
      </c>
      <c r="C820" s="149"/>
      <c r="D820" s="149"/>
      <c r="E820" s="149"/>
      <c r="F820" s="149"/>
      <c r="G820" s="149" t="s">
        <v>62</v>
      </c>
      <c r="H820" s="149"/>
      <c r="I820" s="149" t="s">
        <v>62</v>
      </c>
      <c r="J820" s="149"/>
      <c r="K820" s="149"/>
      <c r="L820" s="149" t="s">
        <v>62</v>
      </c>
      <c r="M820" s="149"/>
      <c r="N820" s="149"/>
      <c r="O820" s="157" t="s">
        <v>62</v>
      </c>
      <c r="P820" s="157" t="s">
        <v>62</v>
      </c>
      <c r="Q820" s="157" t="s">
        <v>62</v>
      </c>
      <c r="R820" s="157" t="s">
        <v>62</v>
      </c>
      <c r="S820" s="56">
        <v>127</v>
      </c>
    </row>
    <row r="821" spans="1:19" s="85" customFormat="1" ht="21" customHeight="1" x14ac:dyDescent="0.2">
      <c r="A821" s="333"/>
      <c r="B821" s="148" t="s">
        <v>72</v>
      </c>
      <c r="C821" s="149"/>
      <c r="D821" s="149" t="s">
        <v>62</v>
      </c>
      <c r="E821" s="149"/>
      <c r="F821" s="149"/>
      <c r="G821" s="149">
        <f t="shared" ref="G821:K821" si="422">G814</f>
        <v>2</v>
      </c>
      <c r="H821" s="149">
        <f t="shared" si="422"/>
        <v>2</v>
      </c>
      <c r="I821" s="149">
        <f t="shared" si="422"/>
        <v>0</v>
      </c>
      <c r="J821" s="149">
        <f t="shared" si="422"/>
        <v>0</v>
      </c>
      <c r="K821" s="149">
        <f t="shared" si="422"/>
        <v>2</v>
      </c>
      <c r="L821" s="149" t="s">
        <v>62</v>
      </c>
      <c r="M821" s="142"/>
      <c r="N821" s="142"/>
      <c r="O821" s="156"/>
      <c r="P821" s="157" t="s">
        <v>62</v>
      </c>
      <c r="Q821" s="156"/>
      <c r="R821" s="156"/>
      <c r="S821" s="85">
        <v>128</v>
      </c>
    </row>
    <row r="822" spans="1:19" s="56" customFormat="1" ht="74.45" customHeight="1" x14ac:dyDescent="0.25">
      <c r="A822" s="331" t="s">
        <v>155</v>
      </c>
      <c r="B822" s="137" t="s">
        <v>327</v>
      </c>
      <c r="C822" s="142" t="s">
        <v>191</v>
      </c>
      <c r="D822" s="141" t="s">
        <v>333</v>
      </c>
      <c r="E822" s="141" t="s">
        <v>320</v>
      </c>
      <c r="F822" s="142">
        <v>642</v>
      </c>
      <c r="G822" s="142">
        <v>1</v>
      </c>
      <c r="H822" s="142">
        <v>1</v>
      </c>
      <c r="I822" s="142"/>
      <c r="J822" s="142"/>
      <c r="K822" s="142">
        <f t="shared" ref="K822" si="423">G822</f>
        <v>1</v>
      </c>
      <c r="L822" s="142"/>
      <c r="M822" s="142" t="s">
        <v>62</v>
      </c>
      <c r="N822" s="142" t="s">
        <v>62</v>
      </c>
      <c r="O822" s="156">
        <v>32391.41</v>
      </c>
      <c r="P822" s="156"/>
      <c r="Q822" s="156"/>
      <c r="R822" s="156"/>
      <c r="S822" s="85">
        <v>129</v>
      </c>
    </row>
    <row r="823" spans="1:19" s="85" customFormat="1" ht="15.75" x14ac:dyDescent="0.25">
      <c r="A823" s="332"/>
      <c r="B823" s="146" t="s">
        <v>70</v>
      </c>
      <c r="C823" s="149"/>
      <c r="D823" s="149" t="s">
        <v>62</v>
      </c>
      <c r="E823" s="149"/>
      <c r="F823" s="149"/>
      <c r="G823" s="149">
        <f t="shared" ref="G823:K823" si="424">G822</f>
        <v>1</v>
      </c>
      <c r="H823" s="149">
        <f t="shared" si="424"/>
        <v>1</v>
      </c>
      <c r="I823" s="149">
        <f t="shared" si="424"/>
        <v>0</v>
      </c>
      <c r="J823" s="149">
        <f t="shared" si="424"/>
        <v>0</v>
      </c>
      <c r="K823" s="149">
        <f t="shared" si="424"/>
        <v>1</v>
      </c>
      <c r="L823" s="149" t="s">
        <v>62</v>
      </c>
      <c r="M823" s="142"/>
      <c r="N823" s="142"/>
      <c r="O823" s="156"/>
      <c r="P823" s="157" t="s">
        <v>62</v>
      </c>
      <c r="Q823" s="156"/>
      <c r="R823" s="156"/>
      <c r="S823" s="56">
        <v>130</v>
      </c>
    </row>
    <row r="824" spans="1:19" s="85" customFormat="1" ht="14.25" x14ac:dyDescent="0.2">
      <c r="A824" s="332"/>
      <c r="B824" s="147" t="s">
        <v>76</v>
      </c>
      <c r="C824" s="149"/>
      <c r="D824" s="149"/>
      <c r="E824" s="149"/>
      <c r="F824" s="149"/>
      <c r="G824" s="149" t="s">
        <v>62</v>
      </c>
      <c r="H824" s="149"/>
      <c r="I824" s="149" t="s">
        <v>62</v>
      </c>
      <c r="J824" s="149"/>
      <c r="K824" s="149"/>
      <c r="L824" s="149" t="s">
        <v>62</v>
      </c>
      <c r="M824" s="149"/>
      <c r="N824" s="149"/>
      <c r="O824" s="157" t="s">
        <v>62</v>
      </c>
      <c r="P824" s="157" t="s">
        <v>62</v>
      </c>
      <c r="Q824" s="157" t="s">
        <v>62</v>
      </c>
      <c r="R824" s="157" t="s">
        <v>62</v>
      </c>
      <c r="S824" s="85">
        <v>131</v>
      </c>
    </row>
    <row r="825" spans="1:19" s="85" customFormat="1" ht="65.45" customHeight="1" x14ac:dyDescent="0.2">
      <c r="A825" s="332"/>
      <c r="B825" s="148" t="s">
        <v>192</v>
      </c>
      <c r="C825" s="149"/>
      <c r="D825" s="149" t="s">
        <v>62</v>
      </c>
      <c r="E825" s="149"/>
      <c r="F825" s="149"/>
      <c r="G825" s="149">
        <f t="shared" ref="G825:K825" si="425">G822</f>
        <v>1</v>
      </c>
      <c r="H825" s="149">
        <f t="shared" si="425"/>
        <v>1</v>
      </c>
      <c r="I825" s="149">
        <f t="shared" si="425"/>
        <v>0</v>
      </c>
      <c r="J825" s="149">
        <f t="shared" si="425"/>
        <v>0</v>
      </c>
      <c r="K825" s="149">
        <f t="shared" si="425"/>
        <v>1</v>
      </c>
      <c r="L825" s="149" t="s">
        <v>62</v>
      </c>
      <c r="M825" s="142"/>
      <c r="N825" s="142"/>
      <c r="O825" s="156"/>
      <c r="P825" s="157" t="s">
        <v>62</v>
      </c>
      <c r="Q825" s="156"/>
      <c r="R825" s="156"/>
      <c r="S825" s="85">
        <v>132</v>
      </c>
    </row>
    <row r="826" spans="1:19" s="85" customFormat="1" ht="15" customHeight="1" x14ac:dyDescent="0.25">
      <c r="A826" s="332"/>
      <c r="B826" s="147" t="s">
        <v>193</v>
      </c>
      <c r="C826" s="149"/>
      <c r="D826" s="149"/>
      <c r="E826" s="149"/>
      <c r="F826" s="149"/>
      <c r="G826" s="149" t="s">
        <v>62</v>
      </c>
      <c r="H826" s="149"/>
      <c r="I826" s="149" t="s">
        <v>62</v>
      </c>
      <c r="J826" s="149"/>
      <c r="K826" s="149"/>
      <c r="L826" s="149" t="s">
        <v>62</v>
      </c>
      <c r="M826" s="149"/>
      <c r="N826" s="149"/>
      <c r="O826" s="157" t="s">
        <v>62</v>
      </c>
      <c r="P826" s="157" t="s">
        <v>62</v>
      </c>
      <c r="Q826" s="157" t="s">
        <v>62</v>
      </c>
      <c r="R826" s="157" t="s">
        <v>62</v>
      </c>
      <c r="S826" s="56">
        <v>133</v>
      </c>
    </row>
    <row r="827" spans="1:19" s="85" customFormat="1" ht="38.65" customHeight="1" x14ac:dyDescent="0.2">
      <c r="A827" s="332"/>
      <c r="B827" s="148" t="s">
        <v>330</v>
      </c>
      <c r="C827" s="149"/>
      <c r="D827" s="149" t="s">
        <v>62</v>
      </c>
      <c r="E827" s="149"/>
      <c r="F827" s="149"/>
      <c r="G827" s="149">
        <f t="shared" ref="G827:K827" si="426">G822</f>
        <v>1</v>
      </c>
      <c r="H827" s="149">
        <f t="shared" si="426"/>
        <v>1</v>
      </c>
      <c r="I827" s="149">
        <f t="shared" si="426"/>
        <v>0</v>
      </c>
      <c r="J827" s="149">
        <f t="shared" si="426"/>
        <v>0</v>
      </c>
      <c r="K827" s="149">
        <f t="shared" si="426"/>
        <v>1</v>
      </c>
      <c r="L827" s="149" t="s">
        <v>62</v>
      </c>
      <c r="M827" s="142"/>
      <c r="N827" s="142"/>
      <c r="O827" s="156"/>
      <c r="P827" s="157" t="s">
        <v>62</v>
      </c>
      <c r="Q827" s="156"/>
      <c r="R827" s="156"/>
      <c r="S827" s="85">
        <v>134</v>
      </c>
    </row>
    <row r="828" spans="1:19" s="85" customFormat="1" ht="21" customHeight="1" x14ac:dyDescent="0.2">
      <c r="A828" s="332"/>
      <c r="B828" s="147" t="s">
        <v>71</v>
      </c>
      <c r="C828" s="149"/>
      <c r="D828" s="149"/>
      <c r="E828" s="149"/>
      <c r="F828" s="149"/>
      <c r="G828" s="149" t="s">
        <v>62</v>
      </c>
      <c r="H828" s="149"/>
      <c r="I828" s="149" t="s">
        <v>62</v>
      </c>
      <c r="J828" s="149"/>
      <c r="K828" s="149"/>
      <c r="L828" s="149" t="s">
        <v>62</v>
      </c>
      <c r="M828" s="149"/>
      <c r="N828" s="149"/>
      <c r="O828" s="157" t="s">
        <v>62</v>
      </c>
      <c r="P828" s="157" t="s">
        <v>62</v>
      </c>
      <c r="Q828" s="157" t="s">
        <v>62</v>
      </c>
      <c r="R828" s="157" t="s">
        <v>62</v>
      </c>
      <c r="S828" s="85">
        <v>135</v>
      </c>
    </row>
    <row r="829" spans="1:19" s="85" customFormat="1" ht="21" customHeight="1" x14ac:dyDescent="0.25">
      <c r="A829" s="333"/>
      <c r="B829" s="148" t="s">
        <v>72</v>
      </c>
      <c r="C829" s="149"/>
      <c r="D829" s="149" t="s">
        <v>62</v>
      </c>
      <c r="E829" s="149"/>
      <c r="F829" s="149"/>
      <c r="G829" s="149">
        <f t="shared" ref="G829:K829" si="427">G822</f>
        <v>1</v>
      </c>
      <c r="H829" s="149">
        <f t="shared" si="427"/>
        <v>1</v>
      </c>
      <c r="I829" s="149">
        <f t="shared" si="427"/>
        <v>0</v>
      </c>
      <c r="J829" s="149">
        <f t="shared" si="427"/>
        <v>0</v>
      </c>
      <c r="K829" s="149">
        <f t="shared" si="427"/>
        <v>1</v>
      </c>
      <c r="L829" s="149" t="s">
        <v>62</v>
      </c>
      <c r="M829" s="142"/>
      <c r="N829" s="142"/>
      <c r="O829" s="156"/>
      <c r="P829" s="157" t="s">
        <v>62</v>
      </c>
      <c r="Q829" s="156"/>
      <c r="R829" s="156"/>
      <c r="S829" s="56">
        <v>136</v>
      </c>
    </row>
    <row r="830" spans="1:19" s="56" customFormat="1" ht="74.45" customHeight="1" x14ac:dyDescent="0.25">
      <c r="A830" s="331" t="s">
        <v>154</v>
      </c>
      <c r="B830" s="137" t="s">
        <v>327</v>
      </c>
      <c r="C830" s="142" t="s">
        <v>191</v>
      </c>
      <c r="D830" s="141" t="s">
        <v>333</v>
      </c>
      <c r="E830" s="141" t="s">
        <v>320</v>
      </c>
      <c r="F830" s="142">
        <v>642</v>
      </c>
      <c r="G830" s="142">
        <v>1</v>
      </c>
      <c r="H830" s="142">
        <v>1</v>
      </c>
      <c r="I830" s="142"/>
      <c r="J830" s="142"/>
      <c r="K830" s="142">
        <f t="shared" ref="K830" si="428">G830</f>
        <v>1</v>
      </c>
      <c r="L830" s="142"/>
      <c r="M830" s="142" t="s">
        <v>62</v>
      </c>
      <c r="N830" s="142" t="s">
        <v>62</v>
      </c>
      <c r="O830" s="156">
        <v>32391.41</v>
      </c>
      <c r="P830" s="156"/>
      <c r="Q830" s="156"/>
      <c r="R830" s="156"/>
      <c r="S830" s="85">
        <v>137</v>
      </c>
    </row>
    <row r="831" spans="1:19" s="85" customFormat="1" ht="15.75" x14ac:dyDescent="0.2">
      <c r="A831" s="332"/>
      <c r="B831" s="146" t="s">
        <v>70</v>
      </c>
      <c r="C831" s="149"/>
      <c r="D831" s="149" t="s">
        <v>62</v>
      </c>
      <c r="E831" s="149"/>
      <c r="F831" s="149"/>
      <c r="G831" s="149">
        <f t="shared" ref="G831:K831" si="429">G830</f>
        <v>1</v>
      </c>
      <c r="H831" s="149">
        <f t="shared" si="429"/>
        <v>1</v>
      </c>
      <c r="I831" s="149">
        <f t="shared" si="429"/>
        <v>0</v>
      </c>
      <c r="J831" s="149">
        <f t="shared" si="429"/>
        <v>0</v>
      </c>
      <c r="K831" s="149">
        <f t="shared" si="429"/>
        <v>1</v>
      </c>
      <c r="L831" s="149" t="s">
        <v>62</v>
      </c>
      <c r="M831" s="142"/>
      <c r="N831" s="142"/>
      <c r="O831" s="156"/>
      <c r="P831" s="157" t="s">
        <v>62</v>
      </c>
      <c r="Q831" s="156"/>
      <c r="R831" s="156"/>
      <c r="S831" s="85">
        <v>138</v>
      </c>
    </row>
    <row r="832" spans="1:19" s="85" customFormat="1" x14ac:dyDescent="0.25">
      <c r="A832" s="332"/>
      <c r="B832" s="147" t="s">
        <v>76</v>
      </c>
      <c r="C832" s="149"/>
      <c r="D832" s="149"/>
      <c r="E832" s="149"/>
      <c r="F832" s="149"/>
      <c r="G832" s="149" t="s">
        <v>62</v>
      </c>
      <c r="H832" s="149"/>
      <c r="I832" s="149" t="s">
        <v>62</v>
      </c>
      <c r="J832" s="149"/>
      <c r="K832" s="149"/>
      <c r="L832" s="149" t="s">
        <v>62</v>
      </c>
      <c r="M832" s="149"/>
      <c r="N832" s="149"/>
      <c r="O832" s="157" t="s">
        <v>62</v>
      </c>
      <c r="P832" s="157" t="s">
        <v>62</v>
      </c>
      <c r="Q832" s="157" t="s">
        <v>62</v>
      </c>
      <c r="R832" s="157" t="s">
        <v>62</v>
      </c>
      <c r="S832" s="56">
        <v>139</v>
      </c>
    </row>
    <row r="833" spans="1:19" s="85" customFormat="1" ht="65.45" customHeight="1" x14ac:dyDescent="0.2">
      <c r="A833" s="332"/>
      <c r="B833" s="148" t="s">
        <v>192</v>
      </c>
      <c r="C833" s="149"/>
      <c r="D833" s="149" t="s">
        <v>62</v>
      </c>
      <c r="E833" s="149"/>
      <c r="F833" s="149"/>
      <c r="G833" s="149">
        <f t="shared" ref="G833:K833" si="430">G830</f>
        <v>1</v>
      </c>
      <c r="H833" s="149">
        <f t="shared" si="430"/>
        <v>1</v>
      </c>
      <c r="I833" s="149">
        <f t="shared" si="430"/>
        <v>0</v>
      </c>
      <c r="J833" s="149">
        <f t="shared" si="430"/>
        <v>0</v>
      </c>
      <c r="K833" s="149">
        <f t="shared" si="430"/>
        <v>1</v>
      </c>
      <c r="L833" s="149" t="s">
        <v>62</v>
      </c>
      <c r="M833" s="142"/>
      <c r="N833" s="142"/>
      <c r="O833" s="156"/>
      <c r="P833" s="157" t="s">
        <v>62</v>
      </c>
      <c r="Q833" s="156"/>
      <c r="R833" s="156"/>
      <c r="S833" s="85">
        <v>140</v>
      </c>
    </row>
    <row r="834" spans="1:19" s="85" customFormat="1" ht="15" customHeight="1" x14ac:dyDescent="0.2">
      <c r="A834" s="332"/>
      <c r="B834" s="147" t="s">
        <v>193</v>
      </c>
      <c r="C834" s="149"/>
      <c r="D834" s="149"/>
      <c r="E834" s="149"/>
      <c r="F834" s="149"/>
      <c r="G834" s="149" t="s">
        <v>62</v>
      </c>
      <c r="H834" s="149"/>
      <c r="I834" s="149" t="s">
        <v>62</v>
      </c>
      <c r="J834" s="149"/>
      <c r="K834" s="149"/>
      <c r="L834" s="149" t="s">
        <v>62</v>
      </c>
      <c r="M834" s="149"/>
      <c r="N834" s="149"/>
      <c r="O834" s="157" t="s">
        <v>62</v>
      </c>
      <c r="P834" s="157" t="s">
        <v>62</v>
      </c>
      <c r="Q834" s="157" t="s">
        <v>62</v>
      </c>
      <c r="R834" s="157" t="s">
        <v>62</v>
      </c>
      <c r="S834" s="85">
        <v>141</v>
      </c>
    </row>
    <row r="835" spans="1:19" s="85" customFormat="1" ht="38.65" customHeight="1" x14ac:dyDescent="0.25">
      <c r="A835" s="332"/>
      <c r="B835" s="148" t="s">
        <v>330</v>
      </c>
      <c r="C835" s="149"/>
      <c r="D835" s="149" t="s">
        <v>62</v>
      </c>
      <c r="E835" s="149"/>
      <c r="F835" s="149"/>
      <c r="G835" s="149">
        <f t="shared" ref="G835:K835" si="431">G830</f>
        <v>1</v>
      </c>
      <c r="H835" s="149">
        <f t="shared" si="431"/>
        <v>1</v>
      </c>
      <c r="I835" s="149">
        <f t="shared" si="431"/>
        <v>0</v>
      </c>
      <c r="J835" s="149">
        <f t="shared" si="431"/>
        <v>0</v>
      </c>
      <c r="K835" s="149">
        <f t="shared" si="431"/>
        <v>1</v>
      </c>
      <c r="L835" s="149" t="s">
        <v>62</v>
      </c>
      <c r="M835" s="142"/>
      <c r="N835" s="142"/>
      <c r="O835" s="156"/>
      <c r="P835" s="157" t="s">
        <v>62</v>
      </c>
      <c r="Q835" s="156"/>
      <c r="R835" s="156"/>
      <c r="S835" s="56">
        <v>142</v>
      </c>
    </row>
    <row r="836" spans="1:19" s="85" customFormat="1" ht="21" customHeight="1" x14ac:dyDescent="0.2">
      <c r="A836" s="332"/>
      <c r="B836" s="147" t="s">
        <v>71</v>
      </c>
      <c r="C836" s="149"/>
      <c r="D836" s="149"/>
      <c r="E836" s="149"/>
      <c r="F836" s="149"/>
      <c r="G836" s="149" t="s">
        <v>62</v>
      </c>
      <c r="H836" s="149"/>
      <c r="I836" s="149" t="s">
        <v>62</v>
      </c>
      <c r="J836" s="149"/>
      <c r="K836" s="149"/>
      <c r="L836" s="149" t="s">
        <v>62</v>
      </c>
      <c r="M836" s="149"/>
      <c r="N836" s="149"/>
      <c r="O836" s="157" t="s">
        <v>62</v>
      </c>
      <c r="P836" s="157" t="s">
        <v>62</v>
      </c>
      <c r="Q836" s="157" t="s">
        <v>62</v>
      </c>
      <c r="R836" s="157" t="s">
        <v>62</v>
      </c>
      <c r="S836" s="85">
        <v>143</v>
      </c>
    </row>
    <row r="837" spans="1:19" s="85" customFormat="1" ht="21" customHeight="1" x14ac:dyDescent="0.2">
      <c r="A837" s="333"/>
      <c r="B837" s="148" t="s">
        <v>72</v>
      </c>
      <c r="C837" s="149"/>
      <c r="D837" s="149" t="s">
        <v>62</v>
      </c>
      <c r="E837" s="149"/>
      <c r="F837" s="149"/>
      <c r="G837" s="149">
        <f t="shared" ref="G837:K837" si="432">G830</f>
        <v>1</v>
      </c>
      <c r="H837" s="149">
        <f t="shared" si="432"/>
        <v>1</v>
      </c>
      <c r="I837" s="149">
        <f t="shared" si="432"/>
        <v>0</v>
      </c>
      <c r="J837" s="149">
        <f t="shared" si="432"/>
        <v>0</v>
      </c>
      <c r="K837" s="149">
        <f t="shared" si="432"/>
        <v>1</v>
      </c>
      <c r="L837" s="149" t="s">
        <v>62</v>
      </c>
      <c r="M837" s="142"/>
      <c r="N837" s="142"/>
      <c r="O837" s="156"/>
      <c r="P837" s="157" t="s">
        <v>62</v>
      </c>
      <c r="Q837" s="156"/>
      <c r="R837" s="156"/>
      <c r="S837" s="85">
        <v>144</v>
      </c>
    </row>
    <row r="838" spans="1:19" s="56" customFormat="1" ht="74.45" hidden="1" customHeight="1" x14ac:dyDescent="0.25">
      <c r="A838" s="331" t="s">
        <v>153</v>
      </c>
      <c r="B838" s="137" t="s">
        <v>327</v>
      </c>
      <c r="C838" s="142" t="s">
        <v>191</v>
      </c>
      <c r="D838" s="141" t="s">
        <v>333</v>
      </c>
      <c r="E838" s="141" t="s">
        <v>320</v>
      </c>
      <c r="F838" s="142">
        <v>642</v>
      </c>
      <c r="G838" s="142"/>
      <c r="H838" s="142"/>
      <c r="I838" s="142"/>
      <c r="J838" s="142"/>
      <c r="K838" s="142">
        <f t="shared" ref="K838" si="433">G838</f>
        <v>0</v>
      </c>
      <c r="L838" s="142"/>
      <c r="M838" s="142" t="s">
        <v>62</v>
      </c>
      <c r="N838" s="142" t="s">
        <v>62</v>
      </c>
      <c r="O838" s="156"/>
      <c r="P838" s="156"/>
      <c r="Q838" s="156"/>
      <c r="R838" s="156"/>
      <c r="S838" s="56">
        <v>145</v>
      </c>
    </row>
    <row r="839" spans="1:19" s="85" customFormat="1" ht="15.75" hidden="1" x14ac:dyDescent="0.2">
      <c r="A839" s="332"/>
      <c r="B839" s="146" t="s">
        <v>70</v>
      </c>
      <c r="C839" s="149"/>
      <c r="D839" s="149" t="s">
        <v>62</v>
      </c>
      <c r="E839" s="149"/>
      <c r="F839" s="149"/>
      <c r="G839" s="149">
        <f t="shared" ref="G839:K839" si="434">G838</f>
        <v>0</v>
      </c>
      <c r="H839" s="149">
        <f t="shared" si="434"/>
        <v>0</v>
      </c>
      <c r="I839" s="149">
        <f t="shared" si="434"/>
        <v>0</v>
      </c>
      <c r="J839" s="149">
        <f t="shared" si="434"/>
        <v>0</v>
      </c>
      <c r="K839" s="149">
        <f t="shared" si="434"/>
        <v>0</v>
      </c>
      <c r="L839" s="149" t="s">
        <v>62</v>
      </c>
      <c r="M839" s="142"/>
      <c r="N839" s="142"/>
      <c r="O839" s="156"/>
      <c r="P839" s="157" t="s">
        <v>62</v>
      </c>
      <c r="Q839" s="156"/>
      <c r="R839" s="156"/>
      <c r="S839" s="85">
        <v>146</v>
      </c>
    </row>
    <row r="840" spans="1:19" s="85" customFormat="1" ht="14.25" hidden="1" x14ac:dyDescent="0.2">
      <c r="A840" s="332"/>
      <c r="B840" s="147" t="s">
        <v>76</v>
      </c>
      <c r="C840" s="149"/>
      <c r="D840" s="149"/>
      <c r="E840" s="149"/>
      <c r="F840" s="149"/>
      <c r="G840" s="149" t="s">
        <v>62</v>
      </c>
      <c r="H840" s="149"/>
      <c r="I840" s="149" t="s">
        <v>62</v>
      </c>
      <c r="J840" s="149"/>
      <c r="K840" s="149"/>
      <c r="L840" s="149" t="s">
        <v>62</v>
      </c>
      <c r="M840" s="149"/>
      <c r="N840" s="149"/>
      <c r="O840" s="157" t="s">
        <v>62</v>
      </c>
      <c r="P840" s="157" t="s">
        <v>62</v>
      </c>
      <c r="Q840" s="157" t="s">
        <v>62</v>
      </c>
      <c r="R840" s="157" t="s">
        <v>62</v>
      </c>
      <c r="S840" s="85">
        <v>147</v>
      </c>
    </row>
    <row r="841" spans="1:19" s="85" customFormat="1" ht="65.45" hidden="1" customHeight="1" x14ac:dyDescent="0.25">
      <c r="A841" s="332"/>
      <c r="B841" s="148" t="s">
        <v>192</v>
      </c>
      <c r="C841" s="149"/>
      <c r="D841" s="149" t="s">
        <v>62</v>
      </c>
      <c r="E841" s="149"/>
      <c r="F841" s="149"/>
      <c r="G841" s="149">
        <f t="shared" ref="G841:K841" si="435">G838</f>
        <v>0</v>
      </c>
      <c r="H841" s="149">
        <f t="shared" si="435"/>
        <v>0</v>
      </c>
      <c r="I841" s="149">
        <f t="shared" si="435"/>
        <v>0</v>
      </c>
      <c r="J841" s="149">
        <f t="shared" si="435"/>
        <v>0</v>
      </c>
      <c r="K841" s="149">
        <f t="shared" si="435"/>
        <v>0</v>
      </c>
      <c r="L841" s="149" t="s">
        <v>62</v>
      </c>
      <c r="M841" s="142"/>
      <c r="N841" s="142"/>
      <c r="O841" s="156"/>
      <c r="P841" s="157" t="s">
        <v>62</v>
      </c>
      <c r="Q841" s="156"/>
      <c r="R841" s="156"/>
      <c r="S841" s="56">
        <v>148</v>
      </c>
    </row>
    <row r="842" spans="1:19" s="85" customFormat="1" ht="15" hidden="1" customHeight="1" x14ac:dyDescent="0.2">
      <c r="A842" s="332"/>
      <c r="B842" s="147" t="s">
        <v>193</v>
      </c>
      <c r="C842" s="149"/>
      <c r="D842" s="149"/>
      <c r="E842" s="149"/>
      <c r="F842" s="149"/>
      <c r="G842" s="149" t="s">
        <v>62</v>
      </c>
      <c r="H842" s="149"/>
      <c r="I842" s="149" t="s">
        <v>62</v>
      </c>
      <c r="J842" s="149"/>
      <c r="K842" s="149"/>
      <c r="L842" s="149" t="s">
        <v>62</v>
      </c>
      <c r="M842" s="149"/>
      <c r="N842" s="149"/>
      <c r="O842" s="157" t="s">
        <v>62</v>
      </c>
      <c r="P842" s="157" t="s">
        <v>62</v>
      </c>
      <c r="Q842" s="157" t="s">
        <v>62</v>
      </c>
      <c r="R842" s="157" t="s">
        <v>62</v>
      </c>
      <c r="S842" s="85">
        <v>149</v>
      </c>
    </row>
    <row r="843" spans="1:19" s="85" customFormat="1" ht="38.65" hidden="1" customHeight="1" x14ac:dyDescent="0.2">
      <c r="A843" s="332"/>
      <c r="B843" s="148" t="s">
        <v>330</v>
      </c>
      <c r="C843" s="149"/>
      <c r="D843" s="149" t="s">
        <v>62</v>
      </c>
      <c r="E843" s="149"/>
      <c r="F843" s="149"/>
      <c r="G843" s="149">
        <f t="shared" ref="G843:K843" si="436">G838</f>
        <v>0</v>
      </c>
      <c r="H843" s="149">
        <f t="shared" si="436"/>
        <v>0</v>
      </c>
      <c r="I843" s="149">
        <f t="shared" si="436"/>
        <v>0</v>
      </c>
      <c r="J843" s="149">
        <f t="shared" si="436"/>
        <v>0</v>
      </c>
      <c r="K843" s="149">
        <f t="shared" si="436"/>
        <v>0</v>
      </c>
      <c r="L843" s="149" t="s">
        <v>62</v>
      </c>
      <c r="M843" s="142"/>
      <c r="N843" s="142"/>
      <c r="O843" s="156"/>
      <c r="P843" s="157" t="s">
        <v>62</v>
      </c>
      <c r="Q843" s="156"/>
      <c r="R843" s="156"/>
      <c r="S843" s="85">
        <v>150</v>
      </c>
    </row>
    <row r="844" spans="1:19" s="85" customFormat="1" ht="21" hidden="1" customHeight="1" x14ac:dyDescent="0.25">
      <c r="A844" s="332"/>
      <c r="B844" s="147" t="s">
        <v>71</v>
      </c>
      <c r="C844" s="149"/>
      <c r="D844" s="149"/>
      <c r="E844" s="149"/>
      <c r="F844" s="149"/>
      <c r="G844" s="149" t="s">
        <v>62</v>
      </c>
      <c r="H844" s="149"/>
      <c r="I844" s="149" t="s">
        <v>62</v>
      </c>
      <c r="J844" s="149"/>
      <c r="K844" s="149"/>
      <c r="L844" s="149" t="s">
        <v>62</v>
      </c>
      <c r="M844" s="149"/>
      <c r="N844" s="149"/>
      <c r="O844" s="157" t="s">
        <v>62</v>
      </c>
      <c r="P844" s="157" t="s">
        <v>62</v>
      </c>
      <c r="Q844" s="157" t="s">
        <v>62</v>
      </c>
      <c r="R844" s="157" t="s">
        <v>62</v>
      </c>
      <c r="S844" s="56">
        <v>151</v>
      </c>
    </row>
    <row r="845" spans="1:19" s="85" customFormat="1" ht="21" hidden="1" customHeight="1" x14ac:dyDescent="0.2">
      <c r="A845" s="333"/>
      <c r="B845" s="148" t="s">
        <v>72</v>
      </c>
      <c r="C845" s="149"/>
      <c r="D845" s="149" t="s">
        <v>62</v>
      </c>
      <c r="E845" s="149"/>
      <c r="F845" s="149"/>
      <c r="G845" s="149">
        <f t="shared" ref="G845:K845" si="437">G838</f>
        <v>0</v>
      </c>
      <c r="H845" s="149">
        <f t="shared" si="437"/>
        <v>0</v>
      </c>
      <c r="I845" s="149">
        <f t="shared" si="437"/>
        <v>0</v>
      </c>
      <c r="J845" s="149">
        <f t="shared" si="437"/>
        <v>0</v>
      </c>
      <c r="K845" s="149">
        <f t="shared" si="437"/>
        <v>0</v>
      </c>
      <c r="L845" s="149" t="s">
        <v>62</v>
      </c>
      <c r="M845" s="142"/>
      <c r="N845" s="142"/>
      <c r="O845" s="156"/>
      <c r="P845" s="157" t="s">
        <v>62</v>
      </c>
      <c r="Q845" s="156"/>
      <c r="R845" s="156"/>
      <c r="S845" s="85">
        <v>152</v>
      </c>
    </row>
    <row r="846" spans="1:19" s="56" customFormat="1" ht="74.45" customHeight="1" x14ac:dyDescent="0.25">
      <c r="A846" s="331" t="s">
        <v>152</v>
      </c>
      <c r="B846" s="137" t="s">
        <v>327</v>
      </c>
      <c r="C846" s="142" t="s">
        <v>191</v>
      </c>
      <c r="D846" s="141" t="s">
        <v>333</v>
      </c>
      <c r="E846" s="141" t="s">
        <v>320</v>
      </c>
      <c r="F846" s="142">
        <v>642</v>
      </c>
      <c r="G846" s="142">
        <v>3</v>
      </c>
      <c r="H846" s="142">
        <v>3</v>
      </c>
      <c r="I846" s="142"/>
      <c r="J846" s="142"/>
      <c r="K846" s="142">
        <f t="shared" ref="K846" si="438">G846</f>
        <v>3</v>
      </c>
      <c r="L846" s="142"/>
      <c r="M846" s="142" t="s">
        <v>62</v>
      </c>
      <c r="N846" s="142" t="s">
        <v>62</v>
      </c>
      <c r="O846" s="156">
        <v>97174.23</v>
      </c>
      <c r="P846" s="156"/>
      <c r="Q846" s="156"/>
      <c r="R846" s="156"/>
      <c r="S846" s="85">
        <v>153</v>
      </c>
    </row>
    <row r="847" spans="1:19" s="85" customFormat="1" ht="15.75" x14ac:dyDescent="0.25">
      <c r="A847" s="332"/>
      <c r="B847" s="146" t="s">
        <v>70</v>
      </c>
      <c r="C847" s="149"/>
      <c r="D847" s="149" t="s">
        <v>62</v>
      </c>
      <c r="E847" s="149"/>
      <c r="F847" s="149"/>
      <c r="G847" s="149">
        <f t="shared" ref="G847:K847" si="439">G846</f>
        <v>3</v>
      </c>
      <c r="H847" s="149">
        <f t="shared" si="439"/>
        <v>3</v>
      </c>
      <c r="I847" s="149">
        <f t="shared" si="439"/>
        <v>0</v>
      </c>
      <c r="J847" s="149">
        <f t="shared" si="439"/>
        <v>0</v>
      </c>
      <c r="K847" s="149">
        <f t="shared" si="439"/>
        <v>3</v>
      </c>
      <c r="L847" s="149" t="s">
        <v>62</v>
      </c>
      <c r="M847" s="142"/>
      <c r="N847" s="142"/>
      <c r="O847" s="156"/>
      <c r="P847" s="157" t="s">
        <v>62</v>
      </c>
      <c r="Q847" s="156"/>
      <c r="R847" s="156"/>
      <c r="S847" s="56">
        <v>154</v>
      </c>
    </row>
    <row r="848" spans="1:19" s="85" customFormat="1" ht="14.25" x14ac:dyDescent="0.2">
      <c r="A848" s="332"/>
      <c r="B848" s="147" t="s">
        <v>76</v>
      </c>
      <c r="C848" s="149"/>
      <c r="D848" s="149"/>
      <c r="E848" s="149"/>
      <c r="F848" s="149"/>
      <c r="G848" s="149" t="s">
        <v>62</v>
      </c>
      <c r="H848" s="149"/>
      <c r="I848" s="149" t="s">
        <v>62</v>
      </c>
      <c r="J848" s="149"/>
      <c r="K848" s="149"/>
      <c r="L848" s="149" t="s">
        <v>62</v>
      </c>
      <c r="M848" s="149"/>
      <c r="N848" s="149"/>
      <c r="O848" s="157" t="s">
        <v>62</v>
      </c>
      <c r="P848" s="157" t="s">
        <v>62</v>
      </c>
      <c r="Q848" s="157" t="s">
        <v>62</v>
      </c>
      <c r="R848" s="157" t="s">
        <v>62</v>
      </c>
      <c r="S848" s="85">
        <v>155</v>
      </c>
    </row>
    <row r="849" spans="1:19" s="85" customFormat="1" ht="65.45" customHeight="1" x14ac:dyDescent="0.2">
      <c r="A849" s="332"/>
      <c r="B849" s="148" t="s">
        <v>192</v>
      </c>
      <c r="C849" s="149"/>
      <c r="D849" s="149" t="s">
        <v>62</v>
      </c>
      <c r="E849" s="149"/>
      <c r="F849" s="149"/>
      <c r="G849" s="149">
        <f t="shared" ref="G849:K849" si="440">G846</f>
        <v>3</v>
      </c>
      <c r="H849" s="149">
        <f t="shared" si="440"/>
        <v>3</v>
      </c>
      <c r="I849" s="149">
        <f t="shared" si="440"/>
        <v>0</v>
      </c>
      <c r="J849" s="149">
        <f t="shared" si="440"/>
        <v>0</v>
      </c>
      <c r="K849" s="149">
        <f t="shared" si="440"/>
        <v>3</v>
      </c>
      <c r="L849" s="149" t="s">
        <v>62</v>
      </c>
      <c r="M849" s="142"/>
      <c r="N849" s="142"/>
      <c r="O849" s="156"/>
      <c r="P849" s="157" t="s">
        <v>62</v>
      </c>
      <c r="Q849" s="156"/>
      <c r="R849" s="156"/>
      <c r="S849" s="85">
        <v>156</v>
      </c>
    </row>
    <row r="850" spans="1:19" s="85" customFormat="1" ht="15" customHeight="1" x14ac:dyDescent="0.25">
      <c r="A850" s="332"/>
      <c r="B850" s="147" t="s">
        <v>193</v>
      </c>
      <c r="C850" s="149"/>
      <c r="D850" s="149"/>
      <c r="E850" s="149"/>
      <c r="F850" s="149"/>
      <c r="G850" s="149" t="s">
        <v>62</v>
      </c>
      <c r="H850" s="149"/>
      <c r="I850" s="149" t="s">
        <v>62</v>
      </c>
      <c r="J850" s="149"/>
      <c r="K850" s="149"/>
      <c r="L850" s="149" t="s">
        <v>62</v>
      </c>
      <c r="M850" s="149"/>
      <c r="N850" s="149"/>
      <c r="O850" s="157" t="s">
        <v>62</v>
      </c>
      <c r="P850" s="157" t="s">
        <v>62</v>
      </c>
      <c r="Q850" s="157" t="s">
        <v>62</v>
      </c>
      <c r="R850" s="157" t="s">
        <v>62</v>
      </c>
      <c r="S850" s="56">
        <v>157</v>
      </c>
    </row>
    <row r="851" spans="1:19" s="85" customFormat="1" ht="38.65" customHeight="1" x14ac:dyDescent="0.2">
      <c r="A851" s="332"/>
      <c r="B851" s="148" t="s">
        <v>330</v>
      </c>
      <c r="C851" s="149"/>
      <c r="D851" s="149" t="s">
        <v>62</v>
      </c>
      <c r="E851" s="149"/>
      <c r="F851" s="149"/>
      <c r="G851" s="149">
        <f t="shared" ref="G851:K851" si="441">G846</f>
        <v>3</v>
      </c>
      <c r="H851" s="149">
        <f t="shared" si="441"/>
        <v>3</v>
      </c>
      <c r="I851" s="149">
        <f t="shared" si="441"/>
        <v>0</v>
      </c>
      <c r="J851" s="149">
        <f t="shared" si="441"/>
        <v>0</v>
      </c>
      <c r="K851" s="149">
        <f t="shared" si="441"/>
        <v>3</v>
      </c>
      <c r="L851" s="149" t="s">
        <v>62</v>
      </c>
      <c r="M851" s="142"/>
      <c r="N851" s="142"/>
      <c r="O851" s="156"/>
      <c r="P851" s="157" t="s">
        <v>62</v>
      </c>
      <c r="Q851" s="156"/>
      <c r="R851" s="156"/>
      <c r="S851" s="85">
        <v>158</v>
      </c>
    </row>
    <row r="852" spans="1:19" s="85" customFormat="1" ht="21" customHeight="1" x14ac:dyDescent="0.2">
      <c r="A852" s="332"/>
      <c r="B852" s="147" t="s">
        <v>71</v>
      </c>
      <c r="C852" s="149"/>
      <c r="D852" s="149"/>
      <c r="E852" s="149"/>
      <c r="F852" s="149"/>
      <c r="G852" s="149" t="s">
        <v>62</v>
      </c>
      <c r="H852" s="149"/>
      <c r="I852" s="149" t="s">
        <v>62</v>
      </c>
      <c r="J852" s="149"/>
      <c r="K852" s="149"/>
      <c r="L852" s="149" t="s">
        <v>62</v>
      </c>
      <c r="M852" s="149"/>
      <c r="N852" s="149"/>
      <c r="O852" s="157" t="s">
        <v>62</v>
      </c>
      <c r="P852" s="157" t="s">
        <v>62</v>
      </c>
      <c r="Q852" s="157" t="s">
        <v>62</v>
      </c>
      <c r="R852" s="157" t="s">
        <v>62</v>
      </c>
      <c r="S852" s="85">
        <v>159</v>
      </c>
    </row>
    <row r="853" spans="1:19" s="85" customFormat="1" ht="21" customHeight="1" x14ac:dyDescent="0.25">
      <c r="A853" s="333"/>
      <c r="B853" s="148" t="s">
        <v>72</v>
      </c>
      <c r="C853" s="149"/>
      <c r="D853" s="149" t="s">
        <v>62</v>
      </c>
      <c r="E853" s="149"/>
      <c r="F853" s="149"/>
      <c r="G853" s="149">
        <f t="shared" ref="G853:K853" si="442">G846</f>
        <v>3</v>
      </c>
      <c r="H853" s="149">
        <f t="shared" si="442"/>
        <v>3</v>
      </c>
      <c r="I853" s="149">
        <f t="shared" si="442"/>
        <v>0</v>
      </c>
      <c r="J853" s="149">
        <f t="shared" si="442"/>
        <v>0</v>
      </c>
      <c r="K853" s="149">
        <f t="shared" si="442"/>
        <v>3</v>
      </c>
      <c r="L853" s="149" t="s">
        <v>62</v>
      </c>
      <c r="M853" s="142"/>
      <c r="N853" s="142"/>
      <c r="O853" s="156"/>
      <c r="P853" s="157" t="s">
        <v>62</v>
      </c>
      <c r="Q853" s="156"/>
      <c r="R853" s="156"/>
      <c r="S853" s="56">
        <v>160</v>
      </c>
    </row>
    <row r="854" spans="1:19" s="56" customFormat="1" ht="74.45" customHeight="1" x14ac:dyDescent="0.25">
      <c r="A854" s="331" t="s">
        <v>151</v>
      </c>
      <c r="B854" s="137" t="s">
        <v>327</v>
      </c>
      <c r="C854" s="142" t="s">
        <v>191</v>
      </c>
      <c r="D854" s="141" t="s">
        <v>333</v>
      </c>
      <c r="E854" s="141" t="s">
        <v>320</v>
      </c>
      <c r="F854" s="142">
        <v>642</v>
      </c>
      <c r="G854" s="142">
        <v>3</v>
      </c>
      <c r="H854" s="142">
        <v>3</v>
      </c>
      <c r="I854" s="142"/>
      <c r="J854" s="142"/>
      <c r="K854" s="142">
        <f t="shared" ref="K854" si="443">G854</f>
        <v>3</v>
      </c>
      <c r="L854" s="142"/>
      <c r="M854" s="142" t="s">
        <v>62</v>
      </c>
      <c r="N854" s="142" t="s">
        <v>62</v>
      </c>
      <c r="O854" s="156">
        <v>97174.23</v>
      </c>
      <c r="P854" s="156"/>
      <c r="Q854" s="156"/>
      <c r="R854" s="156"/>
      <c r="S854" s="85">
        <v>161</v>
      </c>
    </row>
    <row r="855" spans="1:19" s="85" customFormat="1" ht="15.75" x14ac:dyDescent="0.2">
      <c r="A855" s="332"/>
      <c r="B855" s="146" t="s">
        <v>70</v>
      </c>
      <c r="C855" s="149"/>
      <c r="D855" s="149" t="s">
        <v>62</v>
      </c>
      <c r="E855" s="149"/>
      <c r="F855" s="149"/>
      <c r="G855" s="149">
        <f t="shared" ref="G855:K855" si="444">G854</f>
        <v>3</v>
      </c>
      <c r="H855" s="149">
        <f t="shared" si="444"/>
        <v>3</v>
      </c>
      <c r="I855" s="149">
        <f t="shared" si="444"/>
        <v>0</v>
      </c>
      <c r="J855" s="149">
        <f t="shared" si="444"/>
        <v>0</v>
      </c>
      <c r="K855" s="149">
        <f t="shared" si="444"/>
        <v>3</v>
      </c>
      <c r="L855" s="149" t="s">
        <v>62</v>
      </c>
      <c r="M855" s="142"/>
      <c r="N855" s="142"/>
      <c r="O855" s="156"/>
      <c r="P855" s="157" t="s">
        <v>62</v>
      </c>
      <c r="Q855" s="156"/>
      <c r="R855" s="156"/>
      <c r="S855" s="85">
        <v>162</v>
      </c>
    </row>
    <row r="856" spans="1:19" s="85" customFormat="1" x14ac:dyDescent="0.25">
      <c r="A856" s="332"/>
      <c r="B856" s="147" t="s">
        <v>76</v>
      </c>
      <c r="C856" s="149"/>
      <c r="D856" s="149"/>
      <c r="E856" s="149"/>
      <c r="F856" s="149"/>
      <c r="G856" s="149" t="s">
        <v>62</v>
      </c>
      <c r="H856" s="149"/>
      <c r="I856" s="149" t="s">
        <v>62</v>
      </c>
      <c r="J856" s="149"/>
      <c r="K856" s="149"/>
      <c r="L856" s="149" t="s">
        <v>62</v>
      </c>
      <c r="M856" s="149"/>
      <c r="N856" s="149"/>
      <c r="O856" s="157" t="s">
        <v>62</v>
      </c>
      <c r="P856" s="157" t="s">
        <v>62</v>
      </c>
      <c r="Q856" s="157" t="s">
        <v>62</v>
      </c>
      <c r="R856" s="157" t="s">
        <v>62</v>
      </c>
      <c r="S856" s="56">
        <v>163</v>
      </c>
    </row>
    <row r="857" spans="1:19" s="85" customFormat="1" ht="65.45" customHeight="1" x14ac:dyDescent="0.2">
      <c r="A857" s="332"/>
      <c r="B857" s="148" t="s">
        <v>192</v>
      </c>
      <c r="C857" s="149"/>
      <c r="D857" s="149" t="s">
        <v>62</v>
      </c>
      <c r="E857" s="149"/>
      <c r="F857" s="149"/>
      <c r="G857" s="149">
        <f t="shared" ref="G857:K857" si="445">G854</f>
        <v>3</v>
      </c>
      <c r="H857" s="149">
        <f t="shared" si="445"/>
        <v>3</v>
      </c>
      <c r="I857" s="149">
        <f t="shared" si="445"/>
        <v>0</v>
      </c>
      <c r="J857" s="149">
        <f t="shared" si="445"/>
        <v>0</v>
      </c>
      <c r="K857" s="149">
        <f t="shared" si="445"/>
        <v>3</v>
      </c>
      <c r="L857" s="149" t="s">
        <v>62</v>
      </c>
      <c r="M857" s="142"/>
      <c r="N857" s="142"/>
      <c r="O857" s="156"/>
      <c r="P857" s="157" t="s">
        <v>62</v>
      </c>
      <c r="Q857" s="156"/>
      <c r="R857" s="156"/>
      <c r="S857" s="85">
        <v>164</v>
      </c>
    </row>
    <row r="858" spans="1:19" s="85" customFormat="1" ht="15" customHeight="1" x14ac:dyDescent="0.2">
      <c r="A858" s="332"/>
      <c r="B858" s="147" t="s">
        <v>193</v>
      </c>
      <c r="C858" s="149"/>
      <c r="D858" s="149"/>
      <c r="E858" s="149"/>
      <c r="F858" s="149"/>
      <c r="G858" s="149" t="s">
        <v>62</v>
      </c>
      <c r="H858" s="149"/>
      <c r="I858" s="149" t="s">
        <v>62</v>
      </c>
      <c r="J858" s="149"/>
      <c r="K858" s="149"/>
      <c r="L858" s="149" t="s">
        <v>62</v>
      </c>
      <c r="M858" s="149"/>
      <c r="N858" s="149"/>
      <c r="O858" s="157" t="s">
        <v>62</v>
      </c>
      <c r="P858" s="157" t="s">
        <v>62</v>
      </c>
      <c r="Q858" s="157" t="s">
        <v>62</v>
      </c>
      <c r="R858" s="157" t="s">
        <v>62</v>
      </c>
      <c r="S858" s="85">
        <v>165</v>
      </c>
    </row>
    <row r="859" spans="1:19" s="85" customFormat="1" ht="38.65" customHeight="1" x14ac:dyDescent="0.25">
      <c r="A859" s="332"/>
      <c r="B859" s="148" t="s">
        <v>330</v>
      </c>
      <c r="C859" s="149"/>
      <c r="D859" s="149" t="s">
        <v>62</v>
      </c>
      <c r="E859" s="149"/>
      <c r="F859" s="149"/>
      <c r="G859" s="149">
        <f t="shared" ref="G859:K859" si="446">G854</f>
        <v>3</v>
      </c>
      <c r="H859" s="149">
        <f t="shared" si="446"/>
        <v>3</v>
      </c>
      <c r="I859" s="149">
        <f t="shared" si="446"/>
        <v>0</v>
      </c>
      <c r="J859" s="149">
        <f t="shared" si="446"/>
        <v>0</v>
      </c>
      <c r="K859" s="149">
        <f t="shared" si="446"/>
        <v>3</v>
      </c>
      <c r="L859" s="149" t="s">
        <v>62</v>
      </c>
      <c r="M859" s="142"/>
      <c r="N859" s="142"/>
      <c r="O859" s="156"/>
      <c r="P859" s="157" t="s">
        <v>62</v>
      </c>
      <c r="Q859" s="156"/>
      <c r="R859" s="156"/>
      <c r="S859" s="56">
        <v>166</v>
      </c>
    </row>
    <row r="860" spans="1:19" s="85" customFormat="1" ht="21" customHeight="1" x14ac:dyDescent="0.2">
      <c r="A860" s="332"/>
      <c r="B860" s="147" t="s">
        <v>71</v>
      </c>
      <c r="C860" s="149"/>
      <c r="D860" s="149"/>
      <c r="E860" s="149"/>
      <c r="F860" s="149"/>
      <c r="G860" s="149" t="s">
        <v>62</v>
      </c>
      <c r="H860" s="149"/>
      <c r="I860" s="149" t="s">
        <v>62</v>
      </c>
      <c r="J860" s="149"/>
      <c r="K860" s="149"/>
      <c r="L860" s="149" t="s">
        <v>62</v>
      </c>
      <c r="M860" s="149"/>
      <c r="N860" s="149"/>
      <c r="O860" s="157" t="s">
        <v>62</v>
      </c>
      <c r="P860" s="157" t="s">
        <v>62</v>
      </c>
      <c r="Q860" s="157" t="s">
        <v>62</v>
      </c>
      <c r="R860" s="157" t="s">
        <v>62</v>
      </c>
      <c r="S860" s="85">
        <v>167</v>
      </c>
    </row>
    <row r="861" spans="1:19" s="85" customFormat="1" ht="21" customHeight="1" x14ac:dyDescent="0.2">
      <c r="A861" s="333"/>
      <c r="B861" s="148" t="s">
        <v>72</v>
      </c>
      <c r="C861" s="149"/>
      <c r="D861" s="149" t="s">
        <v>62</v>
      </c>
      <c r="E861" s="149"/>
      <c r="F861" s="149"/>
      <c r="G861" s="149">
        <f t="shared" ref="G861:K861" si="447">G854</f>
        <v>3</v>
      </c>
      <c r="H861" s="149">
        <f t="shared" si="447"/>
        <v>3</v>
      </c>
      <c r="I861" s="149">
        <f t="shared" si="447"/>
        <v>0</v>
      </c>
      <c r="J861" s="149">
        <f t="shared" si="447"/>
        <v>0</v>
      </c>
      <c r="K861" s="149">
        <f t="shared" si="447"/>
        <v>3</v>
      </c>
      <c r="L861" s="149" t="s">
        <v>62</v>
      </c>
      <c r="M861" s="142"/>
      <c r="N861" s="142"/>
      <c r="O861" s="156"/>
      <c r="P861" s="157" t="s">
        <v>62</v>
      </c>
      <c r="Q861" s="156"/>
      <c r="R861" s="156"/>
      <c r="S861" s="85">
        <v>168</v>
      </c>
    </row>
    <row r="862" spans="1:19" s="56" customFormat="1" ht="74.45" hidden="1" customHeight="1" x14ac:dyDescent="0.25">
      <c r="A862" s="331" t="s">
        <v>150</v>
      </c>
      <c r="B862" s="137" t="s">
        <v>327</v>
      </c>
      <c r="C862" s="142" t="s">
        <v>191</v>
      </c>
      <c r="D862" s="141" t="s">
        <v>333</v>
      </c>
      <c r="E862" s="141" t="s">
        <v>320</v>
      </c>
      <c r="F862" s="142">
        <v>642</v>
      </c>
      <c r="G862" s="142"/>
      <c r="H862" s="142"/>
      <c r="I862" s="142"/>
      <c r="J862" s="142"/>
      <c r="K862" s="142">
        <f t="shared" ref="K862" si="448">G862</f>
        <v>0</v>
      </c>
      <c r="L862" s="142"/>
      <c r="M862" s="142" t="s">
        <v>62</v>
      </c>
      <c r="N862" s="142" t="s">
        <v>62</v>
      </c>
      <c r="O862" s="156"/>
      <c r="P862" s="156"/>
      <c r="Q862" s="156"/>
      <c r="R862" s="156"/>
      <c r="S862" s="56">
        <v>169</v>
      </c>
    </row>
    <row r="863" spans="1:19" s="85" customFormat="1" ht="15.75" hidden="1" x14ac:dyDescent="0.2">
      <c r="A863" s="332"/>
      <c r="B863" s="146" t="s">
        <v>70</v>
      </c>
      <c r="C863" s="149"/>
      <c r="D863" s="149" t="s">
        <v>62</v>
      </c>
      <c r="E863" s="149"/>
      <c r="F863" s="149"/>
      <c r="G863" s="149">
        <f t="shared" ref="G863:K863" si="449">G862</f>
        <v>0</v>
      </c>
      <c r="H863" s="149">
        <f t="shared" si="449"/>
        <v>0</v>
      </c>
      <c r="I863" s="149">
        <f t="shared" si="449"/>
        <v>0</v>
      </c>
      <c r="J863" s="149">
        <f t="shared" si="449"/>
        <v>0</v>
      </c>
      <c r="K863" s="149">
        <f t="shared" si="449"/>
        <v>0</v>
      </c>
      <c r="L863" s="149" t="s">
        <v>62</v>
      </c>
      <c r="M863" s="142"/>
      <c r="N863" s="142"/>
      <c r="O863" s="156"/>
      <c r="P863" s="157" t="s">
        <v>62</v>
      </c>
      <c r="Q863" s="156"/>
      <c r="R863" s="156"/>
      <c r="S863" s="85">
        <v>170</v>
      </c>
    </row>
    <row r="864" spans="1:19" s="85" customFormat="1" ht="14.25" hidden="1" x14ac:dyDescent="0.2">
      <c r="A864" s="332"/>
      <c r="B864" s="147" t="s">
        <v>76</v>
      </c>
      <c r="C864" s="149"/>
      <c r="D864" s="149"/>
      <c r="E864" s="149"/>
      <c r="F864" s="149"/>
      <c r="G864" s="149" t="s">
        <v>62</v>
      </c>
      <c r="H864" s="149"/>
      <c r="I864" s="149" t="s">
        <v>62</v>
      </c>
      <c r="J864" s="149"/>
      <c r="K864" s="149"/>
      <c r="L864" s="149" t="s">
        <v>62</v>
      </c>
      <c r="M864" s="149"/>
      <c r="N864" s="149"/>
      <c r="O864" s="157" t="s">
        <v>62</v>
      </c>
      <c r="P864" s="157" t="s">
        <v>62</v>
      </c>
      <c r="Q864" s="157" t="s">
        <v>62</v>
      </c>
      <c r="R864" s="157" t="s">
        <v>62</v>
      </c>
      <c r="S864" s="85">
        <v>171</v>
      </c>
    </row>
    <row r="865" spans="1:19" s="85" customFormat="1" ht="65.45" hidden="1" customHeight="1" x14ac:dyDescent="0.25">
      <c r="A865" s="332"/>
      <c r="B865" s="148" t="s">
        <v>192</v>
      </c>
      <c r="C865" s="149"/>
      <c r="D865" s="149" t="s">
        <v>62</v>
      </c>
      <c r="E865" s="149"/>
      <c r="F865" s="149"/>
      <c r="G865" s="149">
        <f t="shared" ref="G865:K865" si="450">G862</f>
        <v>0</v>
      </c>
      <c r="H865" s="149">
        <f t="shared" si="450"/>
        <v>0</v>
      </c>
      <c r="I865" s="149">
        <f t="shared" si="450"/>
        <v>0</v>
      </c>
      <c r="J865" s="149">
        <f t="shared" si="450"/>
        <v>0</v>
      </c>
      <c r="K865" s="149">
        <f t="shared" si="450"/>
        <v>0</v>
      </c>
      <c r="L865" s="149" t="s">
        <v>62</v>
      </c>
      <c r="M865" s="142"/>
      <c r="N865" s="142"/>
      <c r="O865" s="156"/>
      <c r="P865" s="157" t="s">
        <v>62</v>
      </c>
      <c r="Q865" s="156"/>
      <c r="R865" s="156"/>
      <c r="S865" s="56">
        <v>172</v>
      </c>
    </row>
    <row r="866" spans="1:19" s="85" customFormat="1" ht="15" hidden="1" customHeight="1" x14ac:dyDescent="0.2">
      <c r="A866" s="332"/>
      <c r="B866" s="147" t="s">
        <v>193</v>
      </c>
      <c r="C866" s="149"/>
      <c r="D866" s="149"/>
      <c r="E866" s="149"/>
      <c r="F866" s="149"/>
      <c r="G866" s="149" t="s">
        <v>62</v>
      </c>
      <c r="H866" s="149"/>
      <c r="I866" s="149" t="s">
        <v>62</v>
      </c>
      <c r="J866" s="149"/>
      <c r="K866" s="149"/>
      <c r="L866" s="149" t="s">
        <v>62</v>
      </c>
      <c r="M866" s="149"/>
      <c r="N866" s="149"/>
      <c r="O866" s="157" t="s">
        <v>62</v>
      </c>
      <c r="P866" s="157" t="s">
        <v>62</v>
      </c>
      <c r="Q866" s="157" t="s">
        <v>62</v>
      </c>
      <c r="R866" s="157" t="s">
        <v>62</v>
      </c>
      <c r="S866" s="85">
        <v>173</v>
      </c>
    </row>
    <row r="867" spans="1:19" s="85" customFormat="1" ht="38.65" hidden="1" customHeight="1" x14ac:dyDescent="0.2">
      <c r="A867" s="332"/>
      <c r="B867" s="148" t="s">
        <v>330</v>
      </c>
      <c r="C867" s="149"/>
      <c r="D867" s="149" t="s">
        <v>62</v>
      </c>
      <c r="E867" s="149"/>
      <c r="F867" s="149"/>
      <c r="G867" s="149">
        <f t="shared" ref="G867:K867" si="451">G862</f>
        <v>0</v>
      </c>
      <c r="H867" s="149">
        <f t="shared" si="451"/>
        <v>0</v>
      </c>
      <c r="I867" s="149">
        <f t="shared" si="451"/>
        <v>0</v>
      </c>
      <c r="J867" s="149">
        <f t="shared" si="451"/>
        <v>0</v>
      </c>
      <c r="K867" s="149">
        <f t="shared" si="451"/>
        <v>0</v>
      </c>
      <c r="L867" s="149" t="s">
        <v>62</v>
      </c>
      <c r="M867" s="142"/>
      <c r="N867" s="142"/>
      <c r="O867" s="156"/>
      <c r="P867" s="157" t="s">
        <v>62</v>
      </c>
      <c r="Q867" s="156"/>
      <c r="R867" s="156"/>
      <c r="S867" s="85">
        <v>174</v>
      </c>
    </row>
    <row r="868" spans="1:19" s="85" customFormat="1" ht="21" hidden="1" customHeight="1" x14ac:dyDescent="0.25">
      <c r="A868" s="332"/>
      <c r="B868" s="147" t="s">
        <v>71</v>
      </c>
      <c r="C868" s="149"/>
      <c r="D868" s="149"/>
      <c r="E868" s="149"/>
      <c r="F868" s="149"/>
      <c r="G868" s="149" t="s">
        <v>62</v>
      </c>
      <c r="H868" s="149"/>
      <c r="I868" s="149" t="s">
        <v>62</v>
      </c>
      <c r="J868" s="149"/>
      <c r="K868" s="149"/>
      <c r="L868" s="149" t="s">
        <v>62</v>
      </c>
      <c r="M868" s="149"/>
      <c r="N868" s="149"/>
      <c r="O868" s="157" t="s">
        <v>62</v>
      </c>
      <c r="P868" s="157" t="s">
        <v>62</v>
      </c>
      <c r="Q868" s="157" t="s">
        <v>62</v>
      </c>
      <c r="R868" s="157" t="s">
        <v>62</v>
      </c>
      <c r="S868" s="56">
        <v>175</v>
      </c>
    </row>
    <row r="869" spans="1:19" s="85" customFormat="1" ht="21" hidden="1" customHeight="1" x14ac:dyDescent="0.2">
      <c r="A869" s="333"/>
      <c r="B869" s="148" t="s">
        <v>72</v>
      </c>
      <c r="C869" s="149"/>
      <c r="D869" s="149" t="s">
        <v>62</v>
      </c>
      <c r="E869" s="149"/>
      <c r="F869" s="149"/>
      <c r="G869" s="149">
        <f t="shared" ref="G869:K869" si="452">G862</f>
        <v>0</v>
      </c>
      <c r="H869" s="149">
        <f t="shared" si="452"/>
        <v>0</v>
      </c>
      <c r="I869" s="149">
        <f t="shared" si="452"/>
        <v>0</v>
      </c>
      <c r="J869" s="149">
        <f t="shared" si="452"/>
        <v>0</v>
      </c>
      <c r="K869" s="149">
        <f t="shared" si="452"/>
        <v>0</v>
      </c>
      <c r="L869" s="149" t="s">
        <v>62</v>
      </c>
      <c r="M869" s="142"/>
      <c r="N869" s="142"/>
      <c r="O869" s="156"/>
      <c r="P869" s="157" t="s">
        <v>62</v>
      </c>
      <c r="Q869" s="156"/>
      <c r="R869" s="156"/>
      <c r="S869" s="85">
        <v>176</v>
      </c>
    </row>
    <row r="870" spans="1:19" s="56" customFormat="1" ht="74.45" customHeight="1" x14ac:dyDescent="0.25">
      <c r="A870" s="331" t="s">
        <v>149</v>
      </c>
      <c r="B870" s="137" t="s">
        <v>327</v>
      </c>
      <c r="C870" s="142" t="s">
        <v>191</v>
      </c>
      <c r="D870" s="141" t="s">
        <v>333</v>
      </c>
      <c r="E870" s="141" t="s">
        <v>320</v>
      </c>
      <c r="F870" s="142">
        <v>642</v>
      </c>
      <c r="G870" s="142">
        <v>3</v>
      </c>
      <c r="H870" s="142">
        <v>3</v>
      </c>
      <c r="I870" s="142"/>
      <c r="J870" s="142"/>
      <c r="K870" s="142">
        <f t="shared" ref="K870" si="453">G870</f>
        <v>3</v>
      </c>
      <c r="L870" s="142"/>
      <c r="M870" s="142" t="s">
        <v>62</v>
      </c>
      <c r="N870" s="142" t="s">
        <v>62</v>
      </c>
      <c r="O870" s="156">
        <v>97174.23</v>
      </c>
      <c r="P870" s="156"/>
      <c r="Q870" s="156"/>
      <c r="R870" s="156"/>
      <c r="S870" s="85">
        <v>177</v>
      </c>
    </row>
    <row r="871" spans="1:19" s="85" customFormat="1" ht="15.75" x14ac:dyDescent="0.25">
      <c r="A871" s="332"/>
      <c r="B871" s="146" t="s">
        <v>70</v>
      </c>
      <c r="C871" s="149"/>
      <c r="D871" s="149" t="s">
        <v>62</v>
      </c>
      <c r="E871" s="149"/>
      <c r="F871" s="149"/>
      <c r="G871" s="149">
        <f t="shared" ref="G871:K871" si="454">G870</f>
        <v>3</v>
      </c>
      <c r="H871" s="149">
        <f t="shared" si="454"/>
        <v>3</v>
      </c>
      <c r="I871" s="149">
        <f t="shared" si="454"/>
        <v>0</v>
      </c>
      <c r="J871" s="149">
        <f t="shared" si="454"/>
        <v>0</v>
      </c>
      <c r="K871" s="149">
        <f t="shared" si="454"/>
        <v>3</v>
      </c>
      <c r="L871" s="149" t="s">
        <v>62</v>
      </c>
      <c r="M871" s="142"/>
      <c r="N871" s="142"/>
      <c r="O871" s="156"/>
      <c r="P871" s="157" t="s">
        <v>62</v>
      </c>
      <c r="Q871" s="156"/>
      <c r="R871" s="156"/>
      <c r="S871" s="56">
        <v>178</v>
      </c>
    </row>
    <row r="872" spans="1:19" s="85" customFormat="1" ht="14.25" x14ac:dyDescent="0.2">
      <c r="A872" s="332"/>
      <c r="B872" s="147" t="s">
        <v>76</v>
      </c>
      <c r="C872" s="149"/>
      <c r="D872" s="149"/>
      <c r="E872" s="149"/>
      <c r="F872" s="149"/>
      <c r="G872" s="149" t="s">
        <v>62</v>
      </c>
      <c r="H872" s="149"/>
      <c r="I872" s="149" t="s">
        <v>62</v>
      </c>
      <c r="J872" s="149"/>
      <c r="K872" s="149"/>
      <c r="L872" s="149" t="s">
        <v>62</v>
      </c>
      <c r="M872" s="149"/>
      <c r="N872" s="149"/>
      <c r="O872" s="157" t="s">
        <v>62</v>
      </c>
      <c r="P872" s="157" t="s">
        <v>62</v>
      </c>
      <c r="Q872" s="157" t="s">
        <v>62</v>
      </c>
      <c r="R872" s="157" t="s">
        <v>62</v>
      </c>
      <c r="S872" s="85">
        <v>179</v>
      </c>
    </row>
    <row r="873" spans="1:19" s="85" customFormat="1" ht="65.45" customHeight="1" x14ac:dyDescent="0.2">
      <c r="A873" s="332"/>
      <c r="B873" s="148" t="s">
        <v>192</v>
      </c>
      <c r="C873" s="149"/>
      <c r="D873" s="149" t="s">
        <v>62</v>
      </c>
      <c r="E873" s="149"/>
      <c r="F873" s="149"/>
      <c r="G873" s="149">
        <f t="shared" ref="G873:K873" si="455">G870</f>
        <v>3</v>
      </c>
      <c r="H873" s="149">
        <f t="shared" si="455"/>
        <v>3</v>
      </c>
      <c r="I873" s="149">
        <f t="shared" si="455"/>
        <v>0</v>
      </c>
      <c r="J873" s="149">
        <f t="shared" si="455"/>
        <v>0</v>
      </c>
      <c r="K873" s="149">
        <f t="shared" si="455"/>
        <v>3</v>
      </c>
      <c r="L873" s="149" t="s">
        <v>62</v>
      </c>
      <c r="M873" s="142"/>
      <c r="N873" s="142"/>
      <c r="O873" s="156"/>
      <c r="P873" s="157" t="s">
        <v>62</v>
      </c>
      <c r="Q873" s="156"/>
      <c r="R873" s="156"/>
      <c r="S873" s="85">
        <v>180</v>
      </c>
    </row>
    <row r="874" spans="1:19" s="85" customFormat="1" ht="15" customHeight="1" x14ac:dyDescent="0.25">
      <c r="A874" s="332"/>
      <c r="B874" s="147" t="s">
        <v>193</v>
      </c>
      <c r="C874" s="149"/>
      <c r="D874" s="149"/>
      <c r="E874" s="149"/>
      <c r="F874" s="149"/>
      <c r="G874" s="149" t="s">
        <v>62</v>
      </c>
      <c r="H874" s="149"/>
      <c r="I874" s="149" t="s">
        <v>62</v>
      </c>
      <c r="J874" s="149"/>
      <c r="K874" s="149"/>
      <c r="L874" s="149" t="s">
        <v>62</v>
      </c>
      <c r="M874" s="149"/>
      <c r="N874" s="149"/>
      <c r="O874" s="157" t="s">
        <v>62</v>
      </c>
      <c r="P874" s="157" t="s">
        <v>62</v>
      </c>
      <c r="Q874" s="157" t="s">
        <v>62</v>
      </c>
      <c r="R874" s="157" t="s">
        <v>62</v>
      </c>
      <c r="S874" s="56">
        <v>181</v>
      </c>
    </row>
    <row r="875" spans="1:19" s="85" customFormat="1" ht="38.65" customHeight="1" x14ac:dyDescent="0.2">
      <c r="A875" s="332"/>
      <c r="B875" s="148" t="s">
        <v>330</v>
      </c>
      <c r="C875" s="149"/>
      <c r="D875" s="149" t="s">
        <v>62</v>
      </c>
      <c r="E875" s="149"/>
      <c r="F875" s="149"/>
      <c r="G875" s="149">
        <f t="shared" ref="G875:K875" si="456">G870</f>
        <v>3</v>
      </c>
      <c r="H875" s="149">
        <f t="shared" si="456"/>
        <v>3</v>
      </c>
      <c r="I875" s="149">
        <f t="shared" si="456"/>
        <v>0</v>
      </c>
      <c r="J875" s="149">
        <f t="shared" si="456"/>
        <v>0</v>
      </c>
      <c r="K875" s="149">
        <f t="shared" si="456"/>
        <v>3</v>
      </c>
      <c r="L875" s="149" t="s">
        <v>62</v>
      </c>
      <c r="M875" s="142"/>
      <c r="N875" s="142"/>
      <c r="O875" s="156"/>
      <c r="P875" s="157" t="s">
        <v>62</v>
      </c>
      <c r="Q875" s="156"/>
      <c r="R875" s="156"/>
      <c r="S875" s="85">
        <v>182</v>
      </c>
    </row>
    <row r="876" spans="1:19" s="85" customFormat="1" ht="21" customHeight="1" x14ac:dyDescent="0.2">
      <c r="A876" s="332"/>
      <c r="B876" s="147" t="s">
        <v>71</v>
      </c>
      <c r="C876" s="149"/>
      <c r="D876" s="149"/>
      <c r="E876" s="149"/>
      <c r="F876" s="149"/>
      <c r="G876" s="149" t="s">
        <v>62</v>
      </c>
      <c r="H876" s="149"/>
      <c r="I876" s="149" t="s">
        <v>62</v>
      </c>
      <c r="J876" s="149"/>
      <c r="K876" s="149"/>
      <c r="L876" s="149" t="s">
        <v>62</v>
      </c>
      <c r="M876" s="149"/>
      <c r="N876" s="149"/>
      <c r="O876" s="157" t="s">
        <v>62</v>
      </c>
      <c r="P876" s="157" t="s">
        <v>62</v>
      </c>
      <c r="Q876" s="157" t="s">
        <v>62</v>
      </c>
      <c r="R876" s="157" t="s">
        <v>62</v>
      </c>
      <c r="S876" s="85">
        <v>183</v>
      </c>
    </row>
    <row r="877" spans="1:19" s="85" customFormat="1" ht="21" customHeight="1" x14ac:dyDescent="0.25">
      <c r="A877" s="333"/>
      <c r="B877" s="148" t="s">
        <v>72</v>
      </c>
      <c r="C877" s="149"/>
      <c r="D877" s="149" t="s">
        <v>62</v>
      </c>
      <c r="E877" s="149"/>
      <c r="F877" s="149"/>
      <c r="G877" s="149">
        <f t="shared" ref="G877:K877" si="457">G870</f>
        <v>3</v>
      </c>
      <c r="H877" s="149">
        <f t="shared" si="457"/>
        <v>3</v>
      </c>
      <c r="I877" s="149">
        <f t="shared" si="457"/>
        <v>0</v>
      </c>
      <c r="J877" s="149">
        <f t="shared" si="457"/>
        <v>0</v>
      </c>
      <c r="K877" s="149">
        <f t="shared" si="457"/>
        <v>3</v>
      </c>
      <c r="L877" s="149" t="s">
        <v>62</v>
      </c>
      <c r="M877" s="142"/>
      <c r="N877" s="142"/>
      <c r="O877" s="156"/>
      <c r="P877" s="157" t="s">
        <v>62</v>
      </c>
      <c r="Q877" s="156"/>
      <c r="R877" s="156"/>
      <c r="S877" s="56">
        <v>184</v>
      </c>
    </row>
    <row r="878" spans="1:19" s="56" customFormat="1" ht="74.45" hidden="1" customHeight="1" x14ac:dyDescent="0.25">
      <c r="A878" s="331" t="s">
        <v>148</v>
      </c>
      <c r="B878" s="137" t="s">
        <v>327</v>
      </c>
      <c r="C878" s="142" t="s">
        <v>191</v>
      </c>
      <c r="D878" s="141" t="s">
        <v>333</v>
      </c>
      <c r="E878" s="141" t="s">
        <v>320</v>
      </c>
      <c r="F878" s="142">
        <v>642</v>
      </c>
      <c r="G878" s="142"/>
      <c r="H878" s="142"/>
      <c r="I878" s="142"/>
      <c r="J878" s="142"/>
      <c r="K878" s="142">
        <f t="shared" ref="K878" si="458">G878</f>
        <v>0</v>
      </c>
      <c r="L878" s="142"/>
      <c r="M878" s="142" t="s">
        <v>62</v>
      </c>
      <c r="N878" s="142" t="s">
        <v>62</v>
      </c>
      <c r="O878" s="156"/>
      <c r="P878" s="156"/>
      <c r="Q878" s="156"/>
      <c r="R878" s="156"/>
      <c r="S878" s="85">
        <v>185</v>
      </c>
    </row>
    <row r="879" spans="1:19" s="85" customFormat="1" ht="15.75" hidden="1" x14ac:dyDescent="0.2">
      <c r="A879" s="332"/>
      <c r="B879" s="146" t="s">
        <v>70</v>
      </c>
      <c r="C879" s="149"/>
      <c r="D879" s="149" t="s">
        <v>62</v>
      </c>
      <c r="E879" s="149"/>
      <c r="F879" s="149"/>
      <c r="G879" s="149">
        <f t="shared" ref="G879:K879" si="459">G878</f>
        <v>0</v>
      </c>
      <c r="H879" s="149">
        <f t="shared" si="459"/>
        <v>0</v>
      </c>
      <c r="I879" s="149">
        <f t="shared" si="459"/>
        <v>0</v>
      </c>
      <c r="J879" s="149">
        <f t="shared" si="459"/>
        <v>0</v>
      </c>
      <c r="K879" s="149">
        <f t="shared" si="459"/>
        <v>0</v>
      </c>
      <c r="L879" s="149" t="s">
        <v>62</v>
      </c>
      <c r="M879" s="142"/>
      <c r="N879" s="142"/>
      <c r="O879" s="156"/>
      <c r="P879" s="157" t="s">
        <v>62</v>
      </c>
      <c r="Q879" s="156"/>
      <c r="R879" s="156"/>
      <c r="S879" s="85">
        <v>186</v>
      </c>
    </row>
    <row r="880" spans="1:19" s="85" customFormat="1" hidden="1" x14ac:dyDescent="0.25">
      <c r="A880" s="332"/>
      <c r="B880" s="147" t="s">
        <v>76</v>
      </c>
      <c r="C880" s="149"/>
      <c r="D880" s="149"/>
      <c r="E880" s="149"/>
      <c r="F880" s="149"/>
      <c r="G880" s="149" t="s">
        <v>62</v>
      </c>
      <c r="H880" s="149"/>
      <c r="I880" s="149" t="s">
        <v>62</v>
      </c>
      <c r="J880" s="149"/>
      <c r="K880" s="149"/>
      <c r="L880" s="149" t="s">
        <v>62</v>
      </c>
      <c r="M880" s="149"/>
      <c r="N880" s="149"/>
      <c r="O880" s="157" t="s">
        <v>62</v>
      </c>
      <c r="P880" s="157" t="s">
        <v>62</v>
      </c>
      <c r="Q880" s="157" t="s">
        <v>62</v>
      </c>
      <c r="R880" s="157" t="s">
        <v>62</v>
      </c>
      <c r="S880" s="56">
        <v>187</v>
      </c>
    </row>
    <row r="881" spans="1:19" s="85" customFormat="1" ht="65.45" hidden="1" customHeight="1" x14ac:dyDescent="0.2">
      <c r="A881" s="332"/>
      <c r="B881" s="148" t="s">
        <v>192</v>
      </c>
      <c r="C881" s="149"/>
      <c r="D881" s="149" t="s">
        <v>62</v>
      </c>
      <c r="E881" s="149"/>
      <c r="F881" s="149"/>
      <c r="G881" s="149">
        <f t="shared" ref="G881:K881" si="460">G878</f>
        <v>0</v>
      </c>
      <c r="H881" s="149">
        <f t="shared" si="460"/>
        <v>0</v>
      </c>
      <c r="I881" s="149">
        <f t="shared" si="460"/>
        <v>0</v>
      </c>
      <c r="J881" s="149">
        <f t="shared" si="460"/>
        <v>0</v>
      </c>
      <c r="K881" s="149">
        <f t="shared" si="460"/>
        <v>0</v>
      </c>
      <c r="L881" s="149" t="s">
        <v>62</v>
      </c>
      <c r="M881" s="142"/>
      <c r="N881" s="142"/>
      <c r="O881" s="156"/>
      <c r="P881" s="157" t="s">
        <v>62</v>
      </c>
      <c r="Q881" s="156"/>
      <c r="R881" s="156"/>
      <c r="S881" s="85">
        <v>188</v>
      </c>
    </row>
    <row r="882" spans="1:19" s="85" customFormat="1" ht="15" hidden="1" customHeight="1" x14ac:dyDescent="0.2">
      <c r="A882" s="332"/>
      <c r="B882" s="147" t="s">
        <v>193</v>
      </c>
      <c r="C882" s="149"/>
      <c r="D882" s="149"/>
      <c r="E882" s="149"/>
      <c r="F882" s="149"/>
      <c r="G882" s="149" t="s">
        <v>62</v>
      </c>
      <c r="H882" s="149"/>
      <c r="I882" s="149" t="s">
        <v>62</v>
      </c>
      <c r="J882" s="149"/>
      <c r="K882" s="149"/>
      <c r="L882" s="149" t="s">
        <v>62</v>
      </c>
      <c r="M882" s="149"/>
      <c r="N882" s="149"/>
      <c r="O882" s="157" t="s">
        <v>62</v>
      </c>
      <c r="P882" s="157" t="s">
        <v>62</v>
      </c>
      <c r="Q882" s="157" t="s">
        <v>62</v>
      </c>
      <c r="R882" s="157" t="s">
        <v>62</v>
      </c>
      <c r="S882" s="85">
        <v>189</v>
      </c>
    </row>
    <row r="883" spans="1:19" s="85" customFormat="1" ht="38.65" hidden="1" customHeight="1" x14ac:dyDescent="0.25">
      <c r="A883" s="332"/>
      <c r="B883" s="148" t="s">
        <v>330</v>
      </c>
      <c r="C883" s="149"/>
      <c r="D883" s="149" t="s">
        <v>62</v>
      </c>
      <c r="E883" s="149"/>
      <c r="F883" s="149"/>
      <c r="G883" s="149">
        <f t="shared" ref="G883:K883" si="461">G878</f>
        <v>0</v>
      </c>
      <c r="H883" s="149">
        <f t="shared" si="461"/>
        <v>0</v>
      </c>
      <c r="I883" s="149">
        <f t="shared" si="461"/>
        <v>0</v>
      </c>
      <c r="J883" s="149">
        <f t="shared" si="461"/>
        <v>0</v>
      </c>
      <c r="K883" s="149">
        <f t="shared" si="461"/>
        <v>0</v>
      </c>
      <c r="L883" s="149" t="s">
        <v>62</v>
      </c>
      <c r="M883" s="142"/>
      <c r="N883" s="142"/>
      <c r="O883" s="156"/>
      <c r="P883" s="157" t="s">
        <v>62</v>
      </c>
      <c r="Q883" s="156"/>
      <c r="R883" s="156"/>
      <c r="S883" s="56">
        <v>190</v>
      </c>
    </row>
    <row r="884" spans="1:19" s="85" customFormat="1" ht="21" hidden="1" customHeight="1" x14ac:dyDescent="0.2">
      <c r="A884" s="332"/>
      <c r="B884" s="147" t="s">
        <v>71</v>
      </c>
      <c r="C884" s="149"/>
      <c r="D884" s="149"/>
      <c r="E884" s="149"/>
      <c r="F884" s="149"/>
      <c r="G884" s="149" t="s">
        <v>62</v>
      </c>
      <c r="H884" s="149"/>
      <c r="I884" s="149" t="s">
        <v>62</v>
      </c>
      <c r="J884" s="149"/>
      <c r="K884" s="149"/>
      <c r="L884" s="149" t="s">
        <v>62</v>
      </c>
      <c r="M884" s="149"/>
      <c r="N884" s="149"/>
      <c r="O884" s="157" t="s">
        <v>62</v>
      </c>
      <c r="P884" s="157" t="s">
        <v>62</v>
      </c>
      <c r="Q884" s="157" t="s">
        <v>62</v>
      </c>
      <c r="R884" s="157" t="s">
        <v>62</v>
      </c>
      <c r="S884" s="85">
        <v>191</v>
      </c>
    </row>
    <row r="885" spans="1:19" s="85" customFormat="1" ht="21" hidden="1" customHeight="1" x14ac:dyDescent="0.2">
      <c r="A885" s="333"/>
      <c r="B885" s="148" t="s">
        <v>72</v>
      </c>
      <c r="C885" s="149"/>
      <c r="D885" s="149" t="s">
        <v>62</v>
      </c>
      <c r="E885" s="149"/>
      <c r="F885" s="149"/>
      <c r="G885" s="149">
        <f t="shared" ref="G885:K885" si="462">G878</f>
        <v>0</v>
      </c>
      <c r="H885" s="149">
        <f t="shared" si="462"/>
        <v>0</v>
      </c>
      <c r="I885" s="149">
        <f t="shared" si="462"/>
        <v>0</v>
      </c>
      <c r="J885" s="149">
        <f t="shared" si="462"/>
        <v>0</v>
      </c>
      <c r="K885" s="149">
        <f t="shared" si="462"/>
        <v>0</v>
      </c>
      <c r="L885" s="149" t="s">
        <v>62</v>
      </c>
      <c r="M885" s="142"/>
      <c r="N885" s="142"/>
      <c r="O885" s="156"/>
      <c r="P885" s="157" t="s">
        <v>62</v>
      </c>
      <c r="Q885" s="156"/>
      <c r="R885" s="156"/>
      <c r="S885" s="85">
        <v>192</v>
      </c>
    </row>
    <row r="886" spans="1:19" s="56" customFormat="1" ht="74.45" customHeight="1" x14ac:dyDescent="0.25">
      <c r="A886" s="331" t="s">
        <v>147</v>
      </c>
      <c r="B886" s="137" t="s">
        <v>327</v>
      </c>
      <c r="C886" s="142" t="s">
        <v>191</v>
      </c>
      <c r="D886" s="141" t="s">
        <v>333</v>
      </c>
      <c r="E886" s="141" t="s">
        <v>320</v>
      </c>
      <c r="F886" s="142">
        <v>642</v>
      </c>
      <c r="G886" s="142">
        <v>3</v>
      </c>
      <c r="H886" s="142">
        <v>3</v>
      </c>
      <c r="I886" s="142"/>
      <c r="J886" s="142"/>
      <c r="K886" s="142">
        <f t="shared" ref="K886" si="463">G886</f>
        <v>3</v>
      </c>
      <c r="L886" s="142"/>
      <c r="M886" s="142" t="s">
        <v>62</v>
      </c>
      <c r="N886" s="142" t="s">
        <v>62</v>
      </c>
      <c r="O886" s="156">
        <v>97174.23</v>
      </c>
      <c r="P886" s="156"/>
      <c r="Q886" s="156"/>
      <c r="R886" s="156"/>
      <c r="S886" s="56">
        <v>193</v>
      </c>
    </row>
    <row r="887" spans="1:19" s="85" customFormat="1" ht="15.75" x14ac:dyDescent="0.2">
      <c r="A887" s="332"/>
      <c r="B887" s="146" t="s">
        <v>70</v>
      </c>
      <c r="C887" s="149"/>
      <c r="D887" s="149" t="s">
        <v>62</v>
      </c>
      <c r="E887" s="149"/>
      <c r="F887" s="149"/>
      <c r="G887" s="149">
        <f t="shared" ref="G887:K887" si="464">G886</f>
        <v>3</v>
      </c>
      <c r="H887" s="149">
        <f t="shared" si="464"/>
        <v>3</v>
      </c>
      <c r="I887" s="149">
        <f t="shared" si="464"/>
        <v>0</v>
      </c>
      <c r="J887" s="149">
        <f t="shared" si="464"/>
        <v>0</v>
      </c>
      <c r="K887" s="149">
        <f t="shared" si="464"/>
        <v>3</v>
      </c>
      <c r="L887" s="149" t="s">
        <v>62</v>
      </c>
      <c r="M887" s="142"/>
      <c r="N887" s="142"/>
      <c r="O887" s="156"/>
      <c r="P887" s="157" t="s">
        <v>62</v>
      </c>
      <c r="Q887" s="156"/>
      <c r="R887" s="156"/>
      <c r="S887" s="85">
        <v>194</v>
      </c>
    </row>
    <row r="888" spans="1:19" s="85" customFormat="1" ht="14.25" x14ac:dyDescent="0.2">
      <c r="A888" s="332"/>
      <c r="B888" s="147" t="s">
        <v>76</v>
      </c>
      <c r="C888" s="149"/>
      <c r="D888" s="149"/>
      <c r="E888" s="149"/>
      <c r="F888" s="149"/>
      <c r="G888" s="149" t="s">
        <v>62</v>
      </c>
      <c r="H888" s="149"/>
      <c r="I888" s="149" t="s">
        <v>62</v>
      </c>
      <c r="J888" s="149"/>
      <c r="K888" s="149"/>
      <c r="L888" s="149" t="s">
        <v>62</v>
      </c>
      <c r="M888" s="149"/>
      <c r="N888" s="149"/>
      <c r="O888" s="157" t="s">
        <v>62</v>
      </c>
      <c r="P888" s="157" t="s">
        <v>62</v>
      </c>
      <c r="Q888" s="157" t="s">
        <v>62</v>
      </c>
      <c r="R888" s="157" t="s">
        <v>62</v>
      </c>
      <c r="S888" s="85">
        <v>195</v>
      </c>
    </row>
    <row r="889" spans="1:19" s="85" customFormat="1" ht="65.45" customHeight="1" x14ac:dyDescent="0.25">
      <c r="A889" s="332"/>
      <c r="B889" s="148" t="s">
        <v>192</v>
      </c>
      <c r="C889" s="149"/>
      <c r="D889" s="149" t="s">
        <v>62</v>
      </c>
      <c r="E889" s="149"/>
      <c r="F889" s="149"/>
      <c r="G889" s="149">
        <f t="shared" ref="G889:K889" si="465">G886</f>
        <v>3</v>
      </c>
      <c r="H889" s="149">
        <f t="shared" si="465"/>
        <v>3</v>
      </c>
      <c r="I889" s="149">
        <f t="shared" si="465"/>
        <v>0</v>
      </c>
      <c r="J889" s="149">
        <f t="shared" si="465"/>
        <v>0</v>
      </c>
      <c r="K889" s="149">
        <f t="shared" si="465"/>
        <v>3</v>
      </c>
      <c r="L889" s="149" t="s">
        <v>62</v>
      </c>
      <c r="M889" s="142"/>
      <c r="N889" s="142"/>
      <c r="O889" s="156"/>
      <c r="P889" s="157" t="s">
        <v>62</v>
      </c>
      <c r="Q889" s="156"/>
      <c r="R889" s="156"/>
      <c r="S889" s="56">
        <v>196</v>
      </c>
    </row>
    <row r="890" spans="1:19" s="85" customFormat="1" ht="15" customHeight="1" x14ac:dyDescent="0.2">
      <c r="A890" s="332"/>
      <c r="B890" s="147" t="s">
        <v>193</v>
      </c>
      <c r="C890" s="149"/>
      <c r="D890" s="149"/>
      <c r="E890" s="149"/>
      <c r="F890" s="149"/>
      <c r="G890" s="149" t="s">
        <v>62</v>
      </c>
      <c r="H890" s="149"/>
      <c r="I890" s="149" t="s">
        <v>62</v>
      </c>
      <c r="J890" s="149"/>
      <c r="K890" s="149"/>
      <c r="L890" s="149" t="s">
        <v>62</v>
      </c>
      <c r="M890" s="149"/>
      <c r="N890" s="149"/>
      <c r="O890" s="157" t="s">
        <v>62</v>
      </c>
      <c r="P890" s="157" t="s">
        <v>62</v>
      </c>
      <c r="Q890" s="157" t="s">
        <v>62</v>
      </c>
      <c r="R890" s="157" t="s">
        <v>62</v>
      </c>
      <c r="S890" s="85">
        <v>197</v>
      </c>
    </row>
    <row r="891" spans="1:19" s="85" customFormat="1" ht="38.65" customHeight="1" x14ac:dyDescent="0.2">
      <c r="A891" s="332"/>
      <c r="B891" s="148" t="s">
        <v>330</v>
      </c>
      <c r="C891" s="149"/>
      <c r="D891" s="149" t="s">
        <v>62</v>
      </c>
      <c r="E891" s="149"/>
      <c r="F891" s="149"/>
      <c r="G891" s="149">
        <f t="shared" ref="G891:K891" si="466">G886</f>
        <v>3</v>
      </c>
      <c r="H891" s="149">
        <f t="shared" si="466"/>
        <v>3</v>
      </c>
      <c r="I891" s="149">
        <f t="shared" si="466"/>
        <v>0</v>
      </c>
      <c r="J891" s="149">
        <f t="shared" si="466"/>
        <v>0</v>
      </c>
      <c r="K891" s="149">
        <f t="shared" si="466"/>
        <v>3</v>
      </c>
      <c r="L891" s="149" t="s">
        <v>62</v>
      </c>
      <c r="M891" s="142"/>
      <c r="N891" s="142"/>
      <c r="O891" s="156"/>
      <c r="P891" s="157" t="s">
        <v>62</v>
      </c>
      <c r="Q891" s="156"/>
      <c r="R891" s="156"/>
      <c r="S891" s="85">
        <v>198</v>
      </c>
    </row>
    <row r="892" spans="1:19" s="85" customFormat="1" ht="21" customHeight="1" x14ac:dyDescent="0.25">
      <c r="A892" s="332"/>
      <c r="B892" s="147" t="s">
        <v>71</v>
      </c>
      <c r="C892" s="149"/>
      <c r="D892" s="149"/>
      <c r="E892" s="149"/>
      <c r="F892" s="149"/>
      <c r="G892" s="149" t="s">
        <v>62</v>
      </c>
      <c r="H892" s="149"/>
      <c r="I892" s="149" t="s">
        <v>62</v>
      </c>
      <c r="J892" s="149"/>
      <c r="K892" s="149"/>
      <c r="L892" s="149" t="s">
        <v>62</v>
      </c>
      <c r="M892" s="149"/>
      <c r="N892" s="149"/>
      <c r="O892" s="157" t="s">
        <v>62</v>
      </c>
      <c r="P892" s="157" t="s">
        <v>62</v>
      </c>
      <c r="Q892" s="157" t="s">
        <v>62</v>
      </c>
      <c r="R892" s="157" t="s">
        <v>62</v>
      </c>
      <c r="S892" s="56">
        <v>199</v>
      </c>
    </row>
    <row r="893" spans="1:19" s="85" customFormat="1" ht="21" customHeight="1" x14ac:dyDescent="0.2">
      <c r="A893" s="333"/>
      <c r="B893" s="148" t="s">
        <v>72</v>
      </c>
      <c r="C893" s="149"/>
      <c r="D893" s="149" t="s">
        <v>62</v>
      </c>
      <c r="E893" s="149"/>
      <c r="F893" s="149"/>
      <c r="G893" s="149">
        <f t="shared" ref="G893:K893" si="467">G886</f>
        <v>3</v>
      </c>
      <c r="H893" s="149">
        <f t="shared" si="467"/>
        <v>3</v>
      </c>
      <c r="I893" s="149">
        <f t="shared" si="467"/>
        <v>0</v>
      </c>
      <c r="J893" s="149">
        <f t="shared" si="467"/>
        <v>0</v>
      </c>
      <c r="K893" s="149">
        <f t="shared" si="467"/>
        <v>3</v>
      </c>
      <c r="L893" s="149" t="s">
        <v>62</v>
      </c>
      <c r="M893" s="142"/>
      <c r="N893" s="142"/>
      <c r="O893" s="156"/>
      <c r="P893" s="157" t="s">
        <v>62</v>
      </c>
      <c r="Q893" s="156"/>
      <c r="R893" s="156"/>
      <c r="S893" s="85">
        <v>200</v>
      </c>
    </row>
    <row r="894" spans="1:19" s="56" customFormat="1" ht="74.45" customHeight="1" x14ac:dyDescent="0.25">
      <c r="A894" s="331" t="s">
        <v>350</v>
      </c>
      <c r="B894" s="137" t="s">
        <v>327</v>
      </c>
      <c r="C894" s="142" t="s">
        <v>191</v>
      </c>
      <c r="D894" s="141" t="s">
        <v>333</v>
      </c>
      <c r="E894" s="141" t="s">
        <v>320</v>
      </c>
      <c r="F894" s="142">
        <v>642</v>
      </c>
      <c r="G894" s="142">
        <v>6</v>
      </c>
      <c r="H894" s="142">
        <v>6</v>
      </c>
      <c r="I894" s="142"/>
      <c r="J894" s="142"/>
      <c r="K894" s="149">
        <v>6</v>
      </c>
      <c r="L894" s="142"/>
      <c r="M894" s="142" t="s">
        <v>62</v>
      </c>
      <c r="N894" s="142" t="s">
        <v>62</v>
      </c>
      <c r="O894" s="156">
        <v>194348.46</v>
      </c>
      <c r="P894" s="156"/>
      <c r="Q894" s="156"/>
      <c r="R894" s="156"/>
      <c r="S894" s="85">
        <v>201</v>
      </c>
    </row>
    <row r="895" spans="1:19" s="85" customFormat="1" ht="15.75" x14ac:dyDescent="0.25">
      <c r="A895" s="332"/>
      <c r="B895" s="146" t="s">
        <v>70</v>
      </c>
      <c r="C895" s="149"/>
      <c r="D895" s="149" t="s">
        <v>62</v>
      </c>
      <c r="E895" s="149"/>
      <c r="F895" s="149"/>
      <c r="G895" s="149">
        <f>G894</f>
        <v>6</v>
      </c>
      <c r="H895" s="149">
        <f t="shared" ref="H895:J895" si="468">H894</f>
        <v>6</v>
      </c>
      <c r="I895" s="149">
        <f t="shared" si="468"/>
        <v>0</v>
      </c>
      <c r="J895" s="149">
        <f t="shared" si="468"/>
        <v>0</v>
      </c>
      <c r="K895" s="149"/>
      <c r="L895" s="149"/>
      <c r="M895" s="150">
        <v>46022</v>
      </c>
      <c r="N895" s="150">
        <v>46022</v>
      </c>
      <c r="O895" s="156"/>
      <c r="P895" s="157" t="s">
        <v>62</v>
      </c>
      <c r="Q895" s="156"/>
      <c r="R895" s="156"/>
      <c r="S895" s="56">
        <v>202</v>
      </c>
    </row>
    <row r="896" spans="1:19" s="85" customFormat="1" ht="14.25" x14ac:dyDescent="0.2">
      <c r="A896" s="332"/>
      <c r="B896" s="147" t="s">
        <v>76</v>
      </c>
      <c r="C896" s="149"/>
      <c r="D896" s="149"/>
      <c r="E896" s="149"/>
      <c r="F896" s="149"/>
      <c r="G896" s="149" t="s">
        <v>62</v>
      </c>
      <c r="H896" s="149"/>
      <c r="I896" s="149" t="s">
        <v>62</v>
      </c>
      <c r="J896" s="149"/>
      <c r="K896" s="149"/>
      <c r="L896" s="149" t="s">
        <v>62</v>
      </c>
      <c r="M896" s="149"/>
      <c r="N896" s="149"/>
      <c r="O896" s="157" t="s">
        <v>62</v>
      </c>
      <c r="P896" s="157" t="s">
        <v>62</v>
      </c>
      <c r="Q896" s="157" t="s">
        <v>62</v>
      </c>
      <c r="R896" s="157" t="s">
        <v>62</v>
      </c>
      <c r="S896" s="85">
        <v>203</v>
      </c>
    </row>
    <row r="897" spans="1:19" s="85" customFormat="1" ht="65.45" customHeight="1" x14ac:dyDescent="0.2">
      <c r="A897" s="332"/>
      <c r="B897" s="148" t="s">
        <v>192</v>
      </c>
      <c r="C897" s="149"/>
      <c r="D897" s="149" t="s">
        <v>62</v>
      </c>
      <c r="E897" s="149"/>
      <c r="F897" s="149"/>
      <c r="G897" s="149">
        <f>G894</f>
        <v>6</v>
      </c>
      <c r="H897" s="149">
        <f t="shared" ref="H897:J897" si="469">H894</f>
        <v>6</v>
      </c>
      <c r="I897" s="149">
        <f t="shared" si="469"/>
        <v>0</v>
      </c>
      <c r="J897" s="149">
        <f t="shared" si="469"/>
        <v>0</v>
      </c>
      <c r="K897" s="149"/>
      <c r="L897" s="149" t="s">
        <v>62</v>
      </c>
      <c r="M897" s="150">
        <v>46022</v>
      </c>
      <c r="N897" s="150">
        <v>46022</v>
      </c>
      <c r="O897" s="156"/>
      <c r="P897" s="157" t="s">
        <v>62</v>
      </c>
      <c r="Q897" s="156"/>
      <c r="R897" s="156"/>
      <c r="S897" s="85">
        <v>204</v>
      </c>
    </row>
    <row r="898" spans="1:19" s="85" customFormat="1" ht="15" customHeight="1" x14ac:dyDescent="0.25">
      <c r="A898" s="332"/>
      <c r="B898" s="147" t="s">
        <v>193</v>
      </c>
      <c r="C898" s="149"/>
      <c r="D898" s="149"/>
      <c r="E898" s="149"/>
      <c r="F898" s="149"/>
      <c r="G898" s="149" t="s">
        <v>62</v>
      </c>
      <c r="H898" s="149"/>
      <c r="I898" s="149" t="s">
        <v>62</v>
      </c>
      <c r="J898" s="149"/>
      <c r="K898" s="149"/>
      <c r="L898" s="149" t="s">
        <v>62</v>
      </c>
      <c r="M898" s="149"/>
      <c r="N898" s="149"/>
      <c r="O898" s="157" t="s">
        <v>62</v>
      </c>
      <c r="P898" s="157" t="s">
        <v>62</v>
      </c>
      <c r="Q898" s="157" t="s">
        <v>62</v>
      </c>
      <c r="R898" s="157" t="s">
        <v>62</v>
      </c>
      <c r="S898" s="56">
        <v>205</v>
      </c>
    </row>
    <row r="899" spans="1:19" s="85" customFormat="1" ht="38.65" customHeight="1" x14ac:dyDescent="0.2">
      <c r="A899" s="332"/>
      <c r="B899" s="148" t="s">
        <v>330</v>
      </c>
      <c r="C899" s="149"/>
      <c r="D899" s="149" t="s">
        <v>62</v>
      </c>
      <c r="E899" s="149"/>
      <c r="F899" s="149"/>
      <c r="G899" s="149">
        <f>G894</f>
        <v>6</v>
      </c>
      <c r="H899" s="149">
        <f t="shared" ref="H899:J899" si="470">H894</f>
        <v>6</v>
      </c>
      <c r="I899" s="149">
        <f t="shared" si="470"/>
        <v>0</v>
      </c>
      <c r="J899" s="149">
        <f t="shared" si="470"/>
        <v>0</v>
      </c>
      <c r="K899" s="149"/>
      <c r="L899" s="149" t="s">
        <v>62</v>
      </c>
      <c r="M899" s="150">
        <v>46022</v>
      </c>
      <c r="N899" s="150">
        <v>46022</v>
      </c>
      <c r="O899" s="156"/>
      <c r="P899" s="157" t="s">
        <v>62</v>
      </c>
      <c r="Q899" s="156"/>
      <c r="R899" s="156"/>
      <c r="S899" s="85">
        <v>206</v>
      </c>
    </row>
    <row r="900" spans="1:19" s="85" customFormat="1" ht="21" customHeight="1" x14ac:dyDescent="0.2">
      <c r="A900" s="332"/>
      <c r="B900" s="147" t="s">
        <v>71</v>
      </c>
      <c r="C900" s="149"/>
      <c r="D900" s="149"/>
      <c r="E900" s="149"/>
      <c r="F900" s="149"/>
      <c r="G900" s="149" t="s">
        <v>62</v>
      </c>
      <c r="H900" s="149"/>
      <c r="I900" s="149" t="s">
        <v>62</v>
      </c>
      <c r="J900" s="149"/>
      <c r="K900" s="149"/>
      <c r="L900" s="149" t="s">
        <v>62</v>
      </c>
      <c r="M900" s="149"/>
      <c r="N900" s="149"/>
      <c r="O900" s="157" t="s">
        <v>62</v>
      </c>
      <c r="P900" s="157" t="s">
        <v>62</v>
      </c>
      <c r="Q900" s="157" t="s">
        <v>62</v>
      </c>
      <c r="R900" s="157" t="s">
        <v>62</v>
      </c>
      <c r="S900" s="85">
        <v>207</v>
      </c>
    </row>
    <row r="901" spans="1:19" s="85" customFormat="1" ht="21" customHeight="1" x14ac:dyDescent="0.25">
      <c r="A901" s="333"/>
      <c r="B901" s="148" t="s">
        <v>72</v>
      </c>
      <c r="C901" s="149"/>
      <c r="D901" s="149" t="s">
        <v>62</v>
      </c>
      <c r="E901" s="149"/>
      <c r="F901" s="149"/>
      <c r="G901" s="149">
        <f>G894</f>
        <v>6</v>
      </c>
      <c r="H901" s="149">
        <f t="shared" ref="H901:J901" si="471">H894</f>
        <v>6</v>
      </c>
      <c r="I901" s="149">
        <f t="shared" si="471"/>
        <v>0</v>
      </c>
      <c r="J901" s="149">
        <f t="shared" si="471"/>
        <v>0</v>
      </c>
      <c r="K901" s="149"/>
      <c r="L901" s="149" t="s">
        <v>62</v>
      </c>
      <c r="M901" s="150">
        <v>46022</v>
      </c>
      <c r="N901" s="150">
        <v>46022</v>
      </c>
      <c r="O901" s="156"/>
      <c r="P901" s="157" t="s">
        <v>62</v>
      </c>
      <c r="Q901" s="156"/>
      <c r="R901" s="156"/>
      <c r="S901" s="56">
        <v>208</v>
      </c>
    </row>
    <row r="902" spans="1:19" s="56" customFormat="1" ht="74.45" customHeight="1" x14ac:dyDescent="0.25">
      <c r="A902" s="331" t="s">
        <v>216</v>
      </c>
      <c r="B902" s="137" t="s">
        <v>327</v>
      </c>
      <c r="C902" s="142" t="s">
        <v>191</v>
      </c>
      <c r="D902" s="141" t="s">
        <v>333</v>
      </c>
      <c r="E902" s="141" t="s">
        <v>320</v>
      </c>
      <c r="F902" s="142">
        <v>642</v>
      </c>
      <c r="G902" s="142">
        <v>1</v>
      </c>
      <c r="H902" s="142">
        <v>1</v>
      </c>
      <c r="I902" s="142"/>
      <c r="J902" s="142"/>
      <c r="K902" s="149">
        <v>1</v>
      </c>
      <c r="L902" s="142"/>
      <c r="M902" s="142" t="s">
        <v>62</v>
      </c>
      <c r="N902" s="142" t="s">
        <v>62</v>
      </c>
      <c r="O902" s="156">
        <v>32391.41</v>
      </c>
      <c r="P902" s="156"/>
      <c r="Q902" s="156"/>
      <c r="R902" s="156"/>
      <c r="S902" s="85">
        <v>209</v>
      </c>
    </row>
    <row r="903" spans="1:19" s="85" customFormat="1" ht="15.75" x14ac:dyDescent="0.2">
      <c r="A903" s="332"/>
      <c r="B903" s="146" t="s">
        <v>70</v>
      </c>
      <c r="C903" s="149"/>
      <c r="D903" s="149" t="s">
        <v>62</v>
      </c>
      <c r="E903" s="149"/>
      <c r="F903" s="149"/>
      <c r="G903" s="149">
        <f>G902</f>
        <v>1</v>
      </c>
      <c r="H903" s="149">
        <f t="shared" ref="H903:J903" si="472">H902</f>
        <v>1</v>
      </c>
      <c r="I903" s="149">
        <f t="shared" si="472"/>
        <v>0</v>
      </c>
      <c r="J903" s="149">
        <f t="shared" si="472"/>
        <v>0</v>
      </c>
      <c r="K903" s="149"/>
      <c r="L903" s="149"/>
      <c r="M903" s="150">
        <v>46022</v>
      </c>
      <c r="N903" s="150">
        <v>46022</v>
      </c>
      <c r="O903" s="156"/>
      <c r="P903" s="157" t="s">
        <v>62</v>
      </c>
      <c r="Q903" s="156"/>
      <c r="R903" s="156"/>
      <c r="S903" s="85">
        <v>210</v>
      </c>
    </row>
    <row r="904" spans="1:19" s="85" customFormat="1" x14ac:dyDescent="0.25">
      <c r="A904" s="332"/>
      <c r="B904" s="147" t="s">
        <v>76</v>
      </c>
      <c r="C904" s="149"/>
      <c r="D904" s="149"/>
      <c r="E904" s="149"/>
      <c r="F904" s="149"/>
      <c r="G904" s="149" t="s">
        <v>62</v>
      </c>
      <c r="H904" s="149"/>
      <c r="I904" s="149" t="s">
        <v>62</v>
      </c>
      <c r="J904" s="149"/>
      <c r="K904" s="149"/>
      <c r="L904" s="149" t="s">
        <v>62</v>
      </c>
      <c r="M904" s="149"/>
      <c r="N904" s="149"/>
      <c r="O904" s="157" t="s">
        <v>62</v>
      </c>
      <c r="P904" s="157" t="s">
        <v>62</v>
      </c>
      <c r="Q904" s="157" t="s">
        <v>62</v>
      </c>
      <c r="R904" s="157" t="s">
        <v>62</v>
      </c>
      <c r="S904" s="56">
        <v>211</v>
      </c>
    </row>
    <row r="905" spans="1:19" s="85" customFormat="1" ht="65.45" customHeight="1" x14ac:dyDescent="0.2">
      <c r="A905" s="332"/>
      <c r="B905" s="148" t="s">
        <v>192</v>
      </c>
      <c r="C905" s="149"/>
      <c r="D905" s="149" t="s">
        <v>62</v>
      </c>
      <c r="E905" s="149"/>
      <c r="F905" s="149"/>
      <c r="G905" s="149">
        <f>G902</f>
        <v>1</v>
      </c>
      <c r="H905" s="149">
        <f t="shared" ref="H905:J905" si="473">H902</f>
        <v>1</v>
      </c>
      <c r="I905" s="149">
        <f t="shared" si="473"/>
        <v>0</v>
      </c>
      <c r="J905" s="149">
        <f t="shared" si="473"/>
        <v>0</v>
      </c>
      <c r="K905" s="149"/>
      <c r="L905" s="149" t="s">
        <v>62</v>
      </c>
      <c r="M905" s="150">
        <v>46022</v>
      </c>
      <c r="N905" s="150">
        <v>46022</v>
      </c>
      <c r="O905" s="156"/>
      <c r="P905" s="157" t="s">
        <v>62</v>
      </c>
      <c r="Q905" s="156"/>
      <c r="R905" s="156"/>
      <c r="S905" s="85">
        <v>212</v>
      </c>
    </row>
    <row r="906" spans="1:19" s="85" customFormat="1" ht="15" customHeight="1" x14ac:dyDescent="0.2">
      <c r="A906" s="332"/>
      <c r="B906" s="147" t="s">
        <v>193</v>
      </c>
      <c r="C906" s="149"/>
      <c r="D906" s="149"/>
      <c r="E906" s="149"/>
      <c r="F906" s="149"/>
      <c r="G906" s="149" t="s">
        <v>62</v>
      </c>
      <c r="H906" s="149"/>
      <c r="I906" s="149" t="s">
        <v>62</v>
      </c>
      <c r="J906" s="149"/>
      <c r="K906" s="149"/>
      <c r="L906" s="149" t="s">
        <v>62</v>
      </c>
      <c r="M906" s="149"/>
      <c r="N906" s="149"/>
      <c r="O906" s="157" t="s">
        <v>62</v>
      </c>
      <c r="P906" s="157" t="s">
        <v>62</v>
      </c>
      <c r="Q906" s="157" t="s">
        <v>62</v>
      </c>
      <c r="R906" s="157" t="s">
        <v>62</v>
      </c>
      <c r="S906" s="85">
        <v>213</v>
      </c>
    </row>
    <row r="907" spans="1:19" s="85" customFormat="1" ht="38.65" customHeight="1" x14ac:dyDescent="0.25">
      <c r="A907" s="332"/>
      <c r="B907" s="148" t="s">
        <v>330</v>
      </c>
      <c r="C907" s="149"/>
      <c r="D907" s="149" t="s">
        <v>62</v>
      </c>
      <c r="E907" s="149"/>
      <c r="F907" s="149"/>
      <c r="G907" s="149">
        <f>G902</f>
        <v>1</v>
      </c>
      <c r="H907" s="149">
        <f t="shared" ref="H907:J907" si="474">H902</f>
        <v>1</v>
      </c>
      <c r="I907" s="149">
        <f t="shared" si="474"/>
        <v>0</v>
      </c>
      <c r="J907" s="149">
        <f t="shared" si="474"/>
        <v>0</v>
      </c>
      <c r="K907" s="149"/>
      <c r="L907" s="149" t="s">
        <v>62</v>
      </c>
      <c r="M907" s="150">
        <v>46022</v>
      </c>
      <c r="N907" s="150">
        <v>46022</v>
      </c>
      <c r="O907" s="156"/>
      <c r="P907" s="157" t="s">
        <v>62</v>
      </c>
      <c r="Q907" s="156"/>
      <c r="R907" s="156"/>
      <c r="S907" s="56">
        <v>214</v>
      </c>
    </row>
    <row r="908" spans="1:19" s="85" customFormat="1" ht="21" customHeight="1" x14ac:dyDescent="0.2">
      <c r="A908" s="332"/>
      <c r="B908" s="147" t="s">
        <v>71</v>
      </c>
      <c r="C908" s="149"/>
      <c r="D908" s="149"/>
      <c r="E908" s="149"/>
      <c r="F908" s="149"/>
      <c r="G908" s="149" t="s">
        <v>62</v>
      </c>
      <c r="H908" s="149"/>
      <c r="I908" s="149" t="s">
        <v>62</v>
      </c>
      <c r="J908" s="149"/>
      <c r="K908" s="149"/>
      <c r="L908" s="149" t="s">
        <v>62</v>
      </c>
      <c r="M908" s="149"/>
      <c r="N908" s="149"/>
      <c r="O908" s="157" t="s">
        <v>62</v>
      </c>
      <c r="P908" s="157" t="s">
        <v>62</v>
      </c>
      <c r="Q908" s="157" t="s">
        <v>62</v>
      </c>
      <c r="R908" s="157" t="s">
        <v>62</v>
      </c>
      <c r="S908" s="85">
        <v>215</v>
      </c>
    </row>
    <row r="909" spans="1:19" s="85" customFormat="1" ht="21" customHeight="1" x14ac:dyDescent="0.2">
      <c r="A909" s="333"/>
      <c r="B909" s="148" t="s">
        <v>72</v>
      </c>
      <c r="C909" s="149"/>
      <c r="D909" s="149" t="s">
        <v>62</v>
      </c>
      <c r="E909" s="149"/>
      <c r="F909" s="149"/>
      <c r="G909" s="149">
        <f>G902</f>
        <v>1</v>
      </c>
      <c r="H909" s="149">
        <f t="shared" ref="H909:J909" si="475">H902</f>
        <v>1</v>
      </c>
      <c r="I909" s="149">
        <f t="shared" si="475"/>
        <v>0</v>
      </c>
      <c r="J909" s="149">
        <f t="shared" si="475"/>
        <v>0</v>
      </c>
      <c r="K909" s="149"/>
      <c r="L909" s="149" t="s">
        <v>62</v>
      </c>
      <c r="M909" s="150">
        <v>46022</v>
      </c>
      <c r="N909" s="150">
        <v>46022</v>
      </c>
      <c r="O909" s="156"/>
      <c r="P909" s="157" t="s">
        <v>62</v>
      </c>
      <c r="Q909" s="156"/>
      <c r="R909" s="156"/>
      <c r="S909" s="85">
        <v>216</v>
      </c>
    </row>
    <row r="910" spans="1:19" s="56" customFormat="1" ht="74.45" customHeight="1" x14ac:dyDescent="0.25">
      <c r="A910" s="331" t="s">
        <v>351</v>
      </c>
      <c r="B910" s="137" t="s">
        <v>327</v>
      </c>
      <c r="C910" s="142" t="s">
        <v>191</v>
      </c>
      <c r="D910" s="141" t="s">
        <v>333</v>
      </c>
      <c r="E910" s="141" t="s">
        <v>320</v>
      </c>
      <c r="F910" s="142">
        <v>642</v>
      </c>
      <c r="G910" s="142">
        <v>2</v>
      </c>
      <c r="H910" s="142">
        <v>2</v>
      </c>
      <c r="I910" s="142"/>
      <c r="J910" s="142"/>
      <c r="K910" s="149">
        <v>2</v>
      </c>
      <c r="L910" s="142"/>
      <c r="M910" s="142" t="s">
        <v>62</v>
      </c>
      <c r="N910" s="142" t="s">
        <v>62</v>
      </c>
      <c r="O910" s="156">
        <v>64782.82</v>
      </c>
      <c r="P910" s="156"/>
      <c r="Q910" s="156"/>
      <c r="R910" s="156"/>
      <c r="S910" s="56">
        <v>217</v>
      </c>
    </row>
    <row r="911" spans="1:19" s="85" customFormat="1" ht="15.75" x14ac:dyDescent="0.2">
      <c r="A911" s="332"/>
      <c r="B911" s="146" t="s">
        <v>70</v>
      </c>
      <c r="C911" s="149"/>
      <c r="D911" s="149" t="s">
        <v>62</v>
      </c>
      <c r="E911" s="149"/>
      <c r="F911" s="149"/>
      <c r="G911" s="149">
        <f>G910</f>
        <v>2</v>
      </c>
      <c r="H911" s="149">
        <f t="shared" ref="H911:J911" si="476">H910</f>
        <v>2</v>
      </c>
      <c r="I911" s="149">
        <f t="shared" si="476"/>
        <v>0</v>
      </c>
      <c r="J911" s="149">
        <f t="shared" si="476"/>
        <v>0</v>
      </c>
      <c r="K911" s="149"/>
      <c r="L911" s="149"/>
      <c r="M911" s="150">
        <v>46022</v>
      </c>
      <c r="N911" s="150">
        <v>46022</v>
      </c>
      <c r="O911" s="156"/>
      <c r="P911" s="157" t="s">
        <v>62</v>
      </c>
      <c r="Q911" s="156"/>
      <c r="R911" s="156"/>
      <c r="S911" s="85">
        <v>218</v>
      </c>
    </row>
    <row r="912" spans="1:19" s="85" customFormat="1" ht="14.25" x14ac:dyDescent="0.2">
      <c r="A912" s="332"/>
      <c r="B912" s="147" t="s">
        <v>76</v>
      </c>
      <c r="C912" s="149"/>
      <c r="D912" s="149"/>
      <c r="E912" s="149"/>
      <c r="F912" s="149"/>
      <c r="G912" s="149" t="s">
        <v>62</v>
      </c>
      <c r="H912" s="149"/>
      <c r="I912" s="149" t="s">
        <v>62</v>
      </c>
      <c r="J912" s="149"/>
      <c r="K912" s="149"/>
      <c r="L912" s="149" t="s">
        <v>62</v>
      </c>
      <c r="M912" s="149"/>
      <c r="N912" s="149"/>
      <c r="O912" s="157" t="s">
        <v>62</v>
      </c>
      <c r="P912" s="157" t="s">
        <v>62</v>
      </c>
      <c r="Q912" s="157" t="s">
        <v>62</v>
      </c>
      <c r="R912" s="157" t="s">
        <v>62</v>
      </c>
      <c r="S912" s="85">
        <v>219</v>
      </c>
    </row>
    <row r="913" spans="1:19" s="85" customFormat="1" ht="65.45" customHeight="1" x14ac:dyDescent="0.25">
      <c r="A913" s="332"/>
      <c r="B913" s="148" t="s">
        <v>192</v>
      </c>
      <c r="C913" s="149"/>
      <c r="D913" s="149" t="s">
        <v>62</v>
      </c>
      <c r="E913" s="149"/>
      <c r="F913" s="149"/>
      <c r="G913" s="149">
        <f>G910</f>
        <v>2</v>
      </c>
      <c r="H913" s="149">
        <f t="shared" ref="H913:J913" si="477">H910</f>
        <v>2</v>
      </c>
      <c r="I913" s="149">
        <f t="shared" si="477"/>
        <v>0</v>
      </c>
      <c r="J913" s="149">
        <f t="shared" si="477"/>
        <v>0</v>
      </c>
      <c r="K913" s="149"/>
      <c r="L913" s="149" t="s">
        <v>62</v>
      </c>
      <c r="M913" s="150">
        <v>46022</v>
      </c>
      <c r="N913" s="150">
        <v>46022</v>
      </c>
      <c r="O913" s="156"/>
      <c r="P913" s="157" t="s">
        <v>62</v>
      </c>
      <c r="Q913" s="156"/>
      <c r="R913" s="156"/>
      <c r="S913" s="56">
        <v>220</v>
      </c>
    </row>
    <row r="914" spans="1:19" s="85" customFormat="1" ht="15" customHeight="1" x14ac:dyDescent="0.2">
      <c r="A914" s="332"/>
      <c r="B914" s="147" t="s">
        <v>193</v>
      </c>
      <c r="C914" s="149"/>
      <c r="D914" s="149"/>
      <c r="E914" s="149"/>
      <c r="F914" s="149"/>
      <c r="G914" s="149" t="s">
        <v>62</v>
      </c>
      <c r="H914" s="149"/>
      <c r="I914" s="149" t="s">
        <v>62</v>
      </c>
      <c r="J914" s="149"/>
      <c r="K914" s="149"/>
      <c r="L914" s="149" t="s">
        <v>62</v>
      </c>
      <c r="M914" s="149"/>
      <c r="N914" s="149"/>
      <c r="O914" s="157" t="s">
        <v>62</v>
      </c>
      <c r="P914" s="157" t="s">
        <v>62</v>
      </c>
      <c r="Q914" s="157" t="s">
        <v>62</v>
      </c>
      <c r="R914" s="157" t="s">
        <v>62</v>
      </c>
      <c r="S914" s="85">
        <v>221</v>
      </c>
    </row>
    <row r="915" spans="1:19" s="85" customFormat="1" ht="38.65" customHeight="1" x14ac:dyDescent="0.2">
      <c r="A915" s="332"/>
      <c r="B915" s="148" t="s">
        <v>330</v>
      </c>
      <c r="C915" s="149"/>
      <c r="D915" s="149" t="s">
        <v>62</v>
      </c>
      <c r="E915" s="149"/>
      <c r="F915" s="149"/>
      <c r="G915" s="149">
        <f>G910</f>
        <v>2</v>
      </c>
      <c r="H915" s="149">
        <f t="shared" ref="H915:J915" si="478">H910</f>
        <v>2</v>
      </c>
      <c r="I915" s="149">
        <f t="shared" si="478"/>
        <v>0</v>
      </c>
      <c r="J915" s="149">
        <f t="shared" si="478"/>
        <v>0</v>
      </c>
      <c r="K915" s="149"/>
      <c r="L915" s="149" t="s">
        <v>62</v>
      </c>
      <c r="M915" s="150">
        <v>46022</v>
      </c>
      <c r="N915" s="150">
        <v>46022</v>
      </c>
      <c r="O915" s="156"/>
      <c r="P915" s="157" t="s">
        <v>62</v>
      </c>
      <c r="Q915" s="156"/>
      <c r="R915" s="156"/>
      <c r="S915" s="85">
        <v>222</v>
      </c>
    </row>
    <row r="916" spans="1:19" s="85" customFormat="1" ht="21" customHeight="1" x14ac:dyDescent="0.25">
      <c r="A916" s="332"/>
      <c r="B916" s="147" t="s">
        <v>71</v>
      </c>
      <c r="C916" s="149"/>
      <c r="D916" s="149"/>
      <c r="E916" s="149"/>
      <c r="F916" s="149"/>
      <c r="G916" s="149" t="s">
        <v>62</v>
      </c>
      <c r="H916" s="149"/>
      <c r="I916" s="149" t="s">
        <v>62</v>
      </c>
      <c r="J916" s="149"/>
      <c r="K916" s="149"/>
      <c r="L916" s="149" t="s">
        <v>62</v>
      </c>
      <c r="M916" s="149"/>
      <c r="N916" s="149"/>
      <c r="O916" s="157" t="s">
        <v>62</v>
      </c>
      <c r="P916" s="157" t="s">
        <v>62</v>
      </c>
      <c r="Q916" s="157" t="s">
        <v>62</v>
      </c>
      <c r="R916" s="157" t="s">
        <v>62</v>
      </c>
      <c r="S916" s="56">
        <v>223</v>
      </c>
    </row>
    <row r="917" spans="1:19" s="85" customFormat="1" ht="21" customHeight="1" x14ac:dyDescent="0.2">
      <c r="A917" s="333"/>
      <c r="B917" s="148" t="s">
        <v>72</v>
      </c>
      <c r="C917" s="149"/>
      <c r="D917" s="149" t="s">
        <v>62</v>
      </c>
      <c r="E917" s="149"/>
      <c r="F917" s="149"/>
      <c r="G917" s="149">
        <f>G910</f>
        <v>2</v>
      </c>
      <c r="H917" s="149">
        <f t="shared" ref="H917:J917" si="479">H910</f>
        <v>2</v>
      </c>
      <c r="I917" s="149">
        <f t="shared" si="479"/>
        <v>0</v>
      </c>
      <c r="J917" s="149">
        <f t="shared" si="479"/>
        <v>0</v>
      </c>
      <c r="K917" s="149"/>
      <c r="L917" s="149" t="s">
        <v>62</v>
      </c>
      <c r="M917" s="150">
        <v>46022</v>
      </c>
      <c r="N917" s="150">
        <v>46022</v>
      </c>
      <c r="O917" s="156"/>
      <c r="P917" s="157" t="s">
        <v>62</v>
      </c>
      <c r="Q917" s="156"/>
      <c r="R917" s="156"/>
      <c r="S917" s="85">
        <v>224</v>
      </c>
    </row>
    <row r="918" spans="1:19" s="56" customFormat="1" ht="74.45" hidden="1" customHeight="1" x14ac:dyDescent="0.25">
      <c r="A918" s="331" t="s">
        <v>352</v>
      </c>
      <c r="B918" s="137" t="s">
        <v>327</v>
      </c>
      <c r="C918" s="142" t="s">
        <v>191</v>
      </c>
      <c r="D918" s="141" t="s">
        <v>333</v>
      </c>
      <c r="E918" s="141" t="s">
        <v>320</v>
      </c>
      <c r="F918" s="142">
        <v>642</v>
      </c>
      <c r="G918" s="142"/>
      <c r="H918" s="142"/>
      <c r="I918" s="142"/>
      <c r="J918" s="142"/>
      <c r="K918" s="149"/>
      <c r="L918" s="142"/>
      <c r="M918" s="142" t="s">
        <v>62</v>
      </c>
      <c r="N918" s="142" t="s">
        <v>62</v>
      </c>
      <c r="O918" s="156"/>
      <c r="P918" s="156"/>
      <c r="Q918" s="156"/>
      <c r="R918" s="156"/>
      <c r="S918" s="85">
        <v>225</v>
      </c>
    </row>
    <row r="919" spans="1:19" s="85" customFormat="1" ht="15.75" hidden="1" x14ac:dyDescent="0.25">
      <c r="A919" s="332"/>
      <c r="B919" s="146" t="s">
        <v>70</v>
      </c>
      <c r="C919" s="149"/>
      <c r="D919" s="149" t="s">
        <v>62</v>
      </c>
      <c r="E919" s="149"/>
      <c r="F919" s="149"/>
      <c r="G919" s="149">
        <f>G918</f>
        <v>0</v>
      </c>
      <c r="H919" s="149">
        <f t="shared" ref="H919:J919" si="480">H918</f>
        <v>0</v>
      </c>
      <c r="I919" s="149">
        <f t="shared" si="480"/>
        <v>0</v>
      </c>
      <c r="J919" s="149">
        <f t="shared" si="480"/>
        <v>0</v>
      </c>
      <c r="K919" s="149"/>
      <c r="L919" s="149"/>
      <c r="M919" s="150">
        <v>46022</v>
      </c>
      <c r="N919" s="150">
        <v>46022</v>
      </c>
      <c r="O919" s="156"/>
      <c r="P919" s="157" t="s">
        <v>62</v>
      </c>
      <c r="Q919" s="156"/>
      <c r="R919" s="156"/>
      <c r="S919" s="56">
        <v>226</v>
      </c>
    </row>
    <row r="920" spans="1:19" s="85" customFormat="1" ht="14.25" hidden="1" x14ac:dyDescent="0.2">
      <c r="A920" s="332"/>
      <c r="B920" s="147" t="s">
        <v>76</v>
      </c>
      <c r="C920" s="149"/>
      <c r="D920" s="149"/>
      <c r="E920" s="149"/>
      <c r="F920" s="149"/>
      <c r="G920" s="149" t="s">
        <v>62</v>
      </c>
      <c r="H920" s="149"/>
      <c r="I920" s="149" t="s">
        <v>62</v>
      </c>
      <c r="J920" s="149"/>
      <c r="K920" s="149"/>
      <c r="L920" s="149" t="s">
        <v>62</v>
      </c>
      <c r="M920" s="149"/>
      <c r="N920" s="149"/>
      <c r="O920" s="157" t="s">
        <v>62</v>
      </c>
      <c r="P920" s="157" t="s">
        <v>62</v>
      </c>
      <c r="Q920" s="157" t="s">
        <v>62</v>
      </c>
      <c r="R920" s="157" t="s">
        <v>62</v>
      </c>
      <c r="S920" s="85">
        <v>227</v>
      </c>
    </row>
    <row r="921" spans="1:19" s="85" customFormat="1" ht="65.45" hidden="1" customHeight="1" x14ac:dyDescent="0.2">
      <c r="A921" s="332"/>
      <c r="B921" s="148" t="s">
        <v>192</v>
      </c>
      <c r="C921" s="149"/>
      <c r="D921" s="149" t="s">
        <v>62</v>
      </c>
      <c r="E921" s="149"/>
      <c r="F921" s="149"/>
      <c r="G921" s="149">
        <f>G918</f>
        <v>0</v>
      </c>
      <c r="H921" s="149">
        <f t="shared" ref="H921:J921" si="481">H918</f>
        <v>0</v>
      </c>
      <c r="I921" s="149">
        <f t="shared" si="481"/>
        <v>0</v>
      </c>
      <c r="J921" s="149">
        <f t="shared" si="481"/>
        <v>0</v>
      </c>
      <c r="K921" s="149"/>
      <c r="L921" s="149" t="s">
        <v>62</v>
      </c>
      <c r="M921" s="150">
        <v>46022</v>
      </c>
      <c r="N921" s="150">
        <v>46022</v>
      </c>
      <c r="O921" s="156"/>
      <c r="P921" s="157" t="s">
        <v>62</v>
      </c>
      <c r="Q921" s="156"/>
      <c r="R921" s="156"/>
      <c r="S921" s="85">
        <v>228</v>
      </c>
    </row>
    <row r="922" spans="1:19" s="85" customFormat="1" ht="15" hidden="1" customHeight="1" x14ac:dyDescent="0.25">
      <c r="A922" s="332"/>
      <c r="B922" s="147" t="s">
        <v>193</v>
      </c>
      <c r="C922" s="149"/>
      <c r="D922" s="149"/>
      <c r="E922" s="149"/>
      <c r="F922" s="149"/>
      <c r="G922" s="149" t="s">
        <v>62</v>
      </c>
      <c r="H922" s="149"/>
      <c r="I922" s="149" t="s">
        <v>62</v>
      </c>
      <c r="J922" s="149"/>
      <c r="K922" s="149"/>
      <c r="L922" s="149" t="s">
        <v>62</v>
      </c>
      <c r="M922" s="149"/>
      <c r="N922" s="149"/>
      <c r="O922" s="157" t="s">
        <v>62</v>
      </c>
      <c r="P922" s="157" t="s">
        <v>62</v>
      </c>
      <c r="Q922" s="157" t="s">
        <v>62</v>
      </c>
      <c r="R922" s="157" t="s">
        <v>62</v>
      </c>
      <c r="S922" s="56">
        <v>229</v>
      </c>
    </row>
    <row r="923" spans="1:19" s="85" customFormat="1" ht="38.65" hidden="1" customHeight="1" x14ac:dyDescent="0.2">
      <c r="A923" s="332"/>
      <c r="B923" s="148" t="s">
        <v>330</v>
      </c>
      <c r="C923" s="149"/>
      <c r="D923" s="149" t="s">
        <v>62</v>
      </c>
      <c r="E923" s="149"/>
      <c r="F923" s="149"/>
      <c r="G923" s="149">
        <f>G918</f>
        <v>0</v>
      </c>
      <c r="H923" s="149">
        <f t="shared" ref="H923:J923" si="482">H918</f>
        <v>0</v>
      </c>
      <c r="I923" s="149">
        <f t="shared" si="482"/>
        <v>0</v>
      </c>
      <c r="J923" s="149">
        <f t="shared" si="482"/>
        <v>0</v>
      </c>
      <c r="K923" s="149"/>
      <c r="L923" s="149" t="s">
        <v>62</v>
      </c>
      <c r="M923" s="150">
        <v>46022</v>
      </c>
      <c r="N923" s="150">
        <v>46022</v>
      </c>
      <c r="O923" s="156"/>
      <c r="P923" s="157" t="s">
        <v>62</v>
      </c>
      <c r="Q923" s="156"/>
      <c r="R923" s="156"/>
      <c r="S923" s="85">
        <v>230</v>
      </c>
    </row>
    <row r="924" spans="1:19" s="85" customFormat="1" ht="21" hidden="1" customHeight="1" x14ac:dyDescent="0.2">
      <c r="A924" s="332"/>
      <c r="B924" s="147" t="s">
        <v>71</v>
      </c>
      <c r="C924" s="149"/>
      <c r="D924" s="149"/>
      <c r="E924" s="149"/>
      <c r="F924" s="149"/>
      <c r="G924" s="149" t="s">
        <v>62</v>
      </c>
      <c r="H924" s="149"/>
      <c r="I924" s="149" t="s">
        <v>62</v>
      </c>
      <c r="J924" s="149"/>
      <c r="K924" s="149"/>
      <c r="L924" s="149" t="s">
        <v>62</v>
      </c>
      <c r="M924" s="149"/>
      <c r="N924" s="149"/>
      <c r="O924" s="157" t="s">
        <v>62</v>
      </c>
      <c r="P924" s="157" t="s">
        <v>62</v>
      </c>
      <c r="Q924" s="157" t="s">
        <v>62</v>
      </c>
      <c r="R924" s="157" t="s">
        <v>62</v>
      </c>
      <c r="S924" s="85">
        <v>231</v>
      </c>
    </row>
    <row r="925" spans="1:19" s="85" customFormat="1" ht="21" hidden="1" customHeight="1" x14ac:dyDescent="0.25">
      <c r="A925" s="333"/>
      <c r="B925" s="148" t="s">
        <v>72</v>
      </c>
      <c r="C925" s="149"/>
      <c r="D925" s="149" t="s">
        <v>62</v>
      </c>
      <c r="E925" s="149"/>
      <c r="F925" s="149"/>
      <c r="G925" s="149">
        <f>G918</f>
        <v>0</v>
      </c>
      <c r="H925" s="149">
        <f t="shared" ref="H925:J925" si="483">H918</f>
        <v>0</v>
      </c>
      <c r="I925" s="149">
        <f t="shared" si="483"/>
        <v>0</v>
      </c>
      <c r="J925" s="149">
        <f t="shared" si="483"/>
        <v>0</v>
      </c>
      <c r="K925" s="149"/>
      <c r="L925" s="149" t="s">
        <v>62</v>
      </c>
      <c r="M925" s="150">
        <v>46022</v>
      </c>
      <c r="N925" s="150">
        <v>46022</v>
      </c>
      <c r="O925" s="156"/>
      <c r="P925" s="157" t="s">
        <v>62</v>
      </c>
      <c r="Q925" s="156"/>
      <c r="R925" s="156"/>
      <c r="S925" s="56">
        <v>232</v>
      </c>
    </row>
    <row r="926" spans="1:19" s="56" customFormat="1" ht="74.45" customHeight="1" x14ac:dyDescent="0.25">
      <c r="A926" s="331" t="s">
        <v>353</v>
      </c>
      <c r="B926" s="137" t="s">
        <v>327</v>
      </c>
      <c r="C926" s="142" t="s">
        <v>191</v>
      </c>
      <c r="D926" s="141" t="s">
        <v>333</v>
      </c>
      <c r="E926" s="141" t="s">
        <v>320</v>
      </c>
      <c r="F926" s="142">
        <v>642</v>
      </c>
      <c r="G926" s="142">
        <v>3</v>
      </c>
      <c r="H926" s="142">
        <v>3</v>
      </c>
      <c r="I926" s="142"/>
      <c r="J926" s="142"/>
      <c r="K926" s="149">
        <v>3</v>
      </c>
      <c r="L926" s="142"/>
      <c r="M926" s="142" t="s">
        <v>62</v>
      </c>
      <c r="N926" s="142" t="s">
        <v>62</v>
      </c>
      <c r="O926" s="156">
        <v>97174.23</v>
      </c>
      <c r="P926" s="156"/>
      <c r="Q926" s="156"/>
      <c r="R926" s="156"/>
      <c r="S926" s="85">
        <v>233</v>
      </c>
    </row>
    <row r="927" spans="1:19" s="85" customFormat="1" ht="15.75" x14ac:dyDescent="0.2">
      <c r="A927" s="332"/>
      <c r="B927" s="146" t="s">
        <v>70</v>
      </c>
      <c r="C927" s="149"/>
      <c r="D927" s="149" t="s">
        <v>62</v>
      </c>
      <c r="E927" s="149"/>
      <c r="F927" s="149"/>
      <c r="G927" s="149">
        <f>G926</f>
        <v>3</v>
      </c>
      <c r="H927" s="149">
        <f t="shared" ref="H927:J927" si="484">H926</f>
        <v>3</v>
      </c>
      <c r="I927" s="149">
        <f t="shared" si="484"/>
        <v>0</v>
      </c>
      <c r="J927" s="149">
        <f t="shared" si="484"/>
        <v>0</v>
      </c>
      <c r="K927" s="149"/>
      <c r="L927" s="149"/>
      <c r="M927" s="150">
        <v>46022</v>
      </c>
      <c r="N927" s="150">
        <v>46022</v>
      </c>
      <c r="O927" s="156"/>
      <c r="P927" s="157" t="s">
        <v>62</v>
      </c>
      <c r="Q927" s="156"/>
      <c r="R927" s="156"/>
      <c r="S927" s="85">
        <v>234</v>
      </c>
    </row>
    <row r="928" spans="1:19" s="85" customFormat="1" x14ac:dyDescent="0.25">
      <c r="A928" s="332"/>
      <c r="B928" s="147" t="s">
        <v>76</v>
      </c>
      <c r="C928" s="149"/>
      <c r="D928" s="149"/>
      <c r="E928" s="149"/>
      <c r="F928" s="149"/>
      <c r="G928" s="149" t="s">
        <v>62</v>
      </c>
      <c r="H928" s="149"/>
      <c r="I928" s="149" t="s">
        <v>62</v>
      </c>
      <c r="J928" s="149"/>
      <c r="K928" s="149"/>
      <c r="L928" s="149" t="s">
        <v>62</v>
      </c>
      <c r="M928" s="149"/>
      <c r="N928" s="149"/>
      <c r="O928" s="157" t="s">
        <v>62</v>
      </c>
      <c r="P928" s="157" t="s">
        <v>62</v>
      </c>
      <c r="Q928" s="157" t="s">
        <v>62</v>
      </c>
      <c r="R928" s="157" t="s">
        <v>62</v>
      </c>
      <c r="S928" s="56">
        <v>235</v>
      </c>
    </row>
    <row r="929" spans="1:19" s="85" customFormat="1" ht="65.45" customHeight="1" x14ac:dyDescent="0.2">
      <c r="A929" s="332"/>
      <c r="B929" s="148" t="s">
        <v>192</v>
      </c>
      <c r="C929" s="149"/>
      <c r="D929" s="149" t="s">
        <v>62</v>
      </c>
      <c r="E929" s="149"/>
      <c r="F929" s="149"/>
      <c r="G929" s="149">
        <f>G926</f>
        <v>3</v>
      </c>
      <c r="H929" s="149">
        <f t="shared" ref="H929:J929" si="485">H926</f>
        <v>3</v>
      </c>
      <c r="I929" s="149">
        <f t="shared" si="485"/>
        <v>0</v>
      </c>
      <c r="J929" s="149">
        <f t="shared" si="485"/>
        <v>0</v>
      </c>
      <c r="K929" s="149"/>
      <c r="L929" s="149" t="s">
        <v>62</v>
      </c>
      <c r="M929" s="150">
        <v>46022</v>
      </c>
      <c r="N929" s="150">
        <v>46022</v>
      </c>
      <c r="O929" s="156"/>
      <c r="P929" s="157" t="s">
        <v>62</v>
      </c>
      <c r="Q929" s="156"/>
      <c r="R929" s="156"/>
      <c r="S929" s="85">
        <v>236</v>
      </c>
    </row>
    <row r="930" spans="1:19" s="85" customFormat="1" ht="15" customHeight="1" x14ac:dyDescent="0.2">
      <c r="A930" s="332"/>
      <c r="B930" s="147" t="s">
        <v>193</v>
      </c>
      <c r="C930" s="149"/>
      <c r="D930" s="149"/>
      <c r="E930" s="149"/>
      <c r="F930" s="149"/>
      <c r="G930" s="149" t="s">
        <v>62</v>
      </c>
      <c r="H930" s="149"/>
      <c r="I930" s="149" t="s">
        <v>62</v>
      </c>
      <c r="J930" s="149"/>
      <c r="K930" s="149"/>
      <c r="L930" s="149" t="s">
        <v>62</v>
      </c>
      <c r="M930" s="149"/>
      <c r="N930" s="149"/>
      <c r="O930" s="157" t="s">
        <v>62</v>
      </c>
      <c r="P930" s="157" t="s">
        <v>62</v>
      </c>
      <c r="Q930" s="157" t="s">
        <v>62</v>
      </c>
      <c r="R930" s="157" t="s">
        <v>62</v>
      </c>
      <c r="S930" s="85">
        <v>237</v>
      </c>
    </row>
    <row r="931" spans="1:19" s="85" customFormat="1" ht="38.65" customHeight="1" x14ac:dyDescent="0.25">
      <c r="A931" s="332"/>
      <c r="B931" s="148" t="s">
        <v>330</v>
      </c>
      <c r="C931" s="149"/>
      <c r="D931" s="149" t="s">
        <v>62</v>
      </c>
      <c r="E931" s="149"/>
      <c r="F931" s="149"/>
      <c r="G931" s="149">
        <f>G926</f>
        <v>3</v>
      </c>
      <c r="H931" s="149">
        <f t="shared" ref="H931:J931" si="486">H926</f>
        <v>3</v>
      </c>
      <c r="I931" s="149">
        <f t="shared" si="486"/>
        <v>0</v>
      </c>
      <c r="J931" s="149">
        <f t="shared" si="486"/>
        <v>0</v>
      </c>
      <c r="K931" s="149"/>
      <c r="L931" s="149" t="s">
        <v>62</v>
      </c>
      <c r="M931" s="150">
        <v>46022</v>
      </c>
      <c r="N931" s="150">
        <v>46022</v>
      </c>
      <c r="O931" s="156"/>
      <c r="P931" s="157" t="s">
        <v>62</v>
      </c>
      <c r="Q931" s="156"/>
      <c r="R931" s="156"/>
      <c r="S931" s="56">
        <v>238</v>
      </c>
    </row>
    <row r="932" spans="1:19" s="85" customFormat="1" ht="21" customHeight="1" x14ac:dyDescent="0.2">
      <c r="A932" s="332"/>
      <c r="B932" s="147" t="s">
        <v>71</v>
      </c>
      <c r="C932" s="149"/>
      <c r="D932" s="149"/>
      <c r="E932" s="149"/>
      <c r="F932" s="149"/>
      <c r="G932" s="149" t="s">
        <v>62</v>
      </c>
      <c r="H932" s="149"/>
      <c r="I932" s="149" t="s">
        <v>62</v>
      </c>
      <c r="J932" s="149"/>
      <c r="K932" s="149"/>
      <c r="L932" s="149" t="s">
        <v>62</v>
      </c>
      <c r="M932" s="149"/>
      <c r="N932" s="149"/>
      <c r="O932" s="157" t="s">
        <v>62</v>
      </c>
      <c r="P932" s="157" t="s">
        <v>62</v>
      </c>
      <c r="Q932" s="157" t="s">
        <v>62</v>
      </c>
      <c r="R932" s="157" t="s">
        <v>62</v>
      </c>
      <c r="S932" s="85">
        <v>239</v>
      </c>
    </row>
    <row r="933" spans="1:19" s="85" customFormat="1" ht="21" customHeight="1" x14ac:dyDescent="0.2">
      <c r="A933" s="333"/>
      <c r="B933" s="148" t="s">
        <v>72</v>
      </c>
      <c r="C933" s="149"/>
      <c r="D933" s="149" t="s">
        <v>62</v>
      </c>
      <c r="E933" s="149"/>
      <c r="F933" s="149"/>
      <c r="G933" s="149">
        <f>G926</f>
        <v>3</v>
      </c>
      <c r="H933" s="149">
        <f t="shared" ref="H933:J933" si="487">H926</f>
        <v>3</v>
      </c>
      <c r="I933" s="149">
        <f t="shared" si="487"/>
        <v>0</v>
      </c>
      <c r="J933" s="149">
        <f t="shared" si="487"/>
        <v>0</v>
      </c>
      <c r="K933" s="149"/>
      <c r="L933" s="149" t="s">
        <v>62</v>
      </c>
      <c r="M933" s="150">
        <v>46022</v>
      </c>
      <c r="N933" s="150">
        <v>46022</v>
      </c>
      <c r="O933" s="156"/>
      <c r="P933" s="157" t="s">
        <v>62</v>
      </c>
      <c r="Q933" s="156"/>
      <c r="R933" s="156"/>
      <c r="S933" s="85">
        <v>240</v>
      </c>
    </row>
    <row r="934" spans="1:19" s="56" customFormat="1" ht="74.45" hidden="1" customHeight="1" x14ac:dyDescent="0.25">
      <c r="A934" s="331" t="s">
        <v>354</v>
      </c>
      <c r="B934" s="137" t="s">
        <v>327</v>
      </c>
      <c r="C934" s="142" t="s">
        <v>191</v>
      </c>
      <c r="D934" s="141" t="s">
        <v>333</v>
      </c>
      <c r="E934" s="141" t="s">
        <v>320</v>
      </c>
      <c r="F934" s="142">
        <v>642</v>
      </c>
      <c r="G934" s="142"/>
      <c r="H934" s="142"/>
      <c r="I934" s="142"/>
      <c r="J934" s="142"/>
      <c r="K934" s="149"/>
      <c r="L934" s="142"/>
      <c r="M934" s="142" t="s">
        <v>62</v>
      </c>
      <c r="N934" s="142" t="s">
        <v>62</v>
      </c>
      <c r="O934" s="156"/>
      <c r="P934" s="156"/>
      <c r="Q934" s="156"/>
      <c r="R934" s="156"/>
      <c r="S934" s="56">
        <v>241</v>
      </c>
    </row>
    <row r="935" spans="1:19" s="85" customFormat="1" ht="15.75" hidden="1" x14ac:dyDescent="0.2">
      <c r="A935" s="332"/>
      <c r="B935" s="146" t="s">
        <v>70</v>
      </c>
      <c r="C935" s="149"/>
      <c r="D935" s="149" t="s">
        <v>62</v>
      </c>
      <c r="E935" s="149"/>
      <c r="F935" s="149"/>
      <c r="G935" s="149">
        <f>G934</f>
        <v>0</v>
      </c>
      <c r="H935" s="149">
        <f t="shared" ref="H935:J935" si="488">H934</f>
        <v>0</v>
      </c>
      <c r="I935" s="149">
        <f t="shared" si="488"/>
        <v>0</v>
      </c>
      <c r="J935" s="149">
        <f t="shared" si="488"/>
        <v>0</v>
      </c>
      <c r="K935" s="149"/>
      <c r="L935" s="149"/>
      <c r="M935" s="150">
        <v>46022</v>
      </c>
      <c r="N935" s="150">
        <v>46022</v>
      </c>
      <c r="O935" s="156"/>
      <c r="P935" s="157" t="s">
        <v>62</v>
      </c>
      <c r="Q935" s="156"/>
      <c r="R935" s="156"/>
      <c r="S935" s="85">
        <v>242</v>
      </c>
    </row>
    <row r="936" spans="1:19" s="85" customFormat="1" ht="14.25" hidden="1" x14ac:dyDescent="0.2">
      <c r="A936" s="332"/>
      <c r="B936" s="147" t="s">
        <v>76</v>
      </c>
      <c r="C936" s="149"/>
      <c r="D936" s="149"/>
      <c r="E936" s="149"/>
      <c r="F936" s="149"/>
      <c r="G936" s="149" t="s">
        <v>62</v>
      </c>
      <c r="H936" s="149"/>
      <c r="I936" s="149" t="s">
        <v>62</v>
      </c>
      <c r="J936" s="149"/>
      <c r="K936" s="149"/>
      <c r="L936" s="149" t="s">
        <v>62</v>
      </c>
      <c r="M936" s="149"/>
      <c r="N936" s="149"/>
      <c r="O936" s="157" t="s">
        <v>62</v>
      </c>
      <c r="P936" s="157" t="s">
        <v>62</v>
      </c>
      <c r="Q936" s="157" t="s">
        <v>62</v>
      </c>
      <c r="R936" s="157" t="s">
        <v>62</v>
      </c>
      <c r="S936" s="85">
        <v>243</v>
      </c>
    </row>
    <row r="937" spans="1:19" s="85" customFormat="1" ht="65.45" hidden="1" customHeight="1" x14ac:dyDescent="0.25">
      <c r="A937" s="332"/>
      <c r="B937" s="148" t="s">
        <v>192</v>
      </c>
      <c r="C937" s="149"/>
      <c r="D937" s="149" t="s">
        <v>62</v>
      </c>
      <c r="E937" s="149"/>
      <c r="F937" s="149"/>
      <c r="G937" s="149">
        <f>G934</f>
        <v>0</v>
      </c>
      <c r="H937" s="149">
        <f t="shared" ref="H937:J937" si="489">H934</f>
        <v>0</v>
      </c>
      <c r="I937" s="149">
        <f t="shared" si="489"/>
        <v>0</v>
      </c>
      <c r="J937" s="149">
        <f t="shared" si="489"/>
        <v>0</v>
      </c>
      <c r="K937" s="149"/>
      <c r="L937" s="149" t="s">
        <v>62</v>
      </c>
      <c r="M937" s="150">
        <v>46022</v>
      </c>
      <c r="N937" s="150">
        <v>46022</v>
      </c>
      <c r="O937" s="156"/>
      <c r="P937" s="157" t="s">
        <v>62</v>
      </c>
      <c r="Q937" s="156"/>
      <c r="R937" s="156"/>
      <c r="S937" s="56">
        <v>244</v>
      </c>
    </row>
    <row r="938" spans="1:19" s="85" customFormat="1" ht="15" hidden="1" customHeight="1" x14ac:dyDescent="0.2">
      <c r="A938" s="332"/>
      <c r="B938" s="147" t="s">
        <v>193</v>
      </c>
      <c r="C938" s="149"/>
      <c r="D938" s="149"/>
      <c r="E938" s="149"/>
      <c r="F938" s="149"/>
      <c r="G938" s="149" t="s">
        <v>62</v>
      </c>
      <c r="H938" s="149"/>
      <c r="I938" s="149" t="s">
        <v>62</v>
      </c>
      <c r="J938" s="149"/>
      <c r="K938" s="149"/>
      <c r="L938" s="149" t="s">
        <v>62</v>
      </c>
      <c r="M938" s="149"/>
      <c r="N938" s="149"/>
      <c r="O938" s="157" t="s">
        <v>62</v>
      </c>
      <c r="P938" s="157" t="s">
        <v>62</v>
      </c>
      <c r="Q938" s="157" t="s">
        <v>62</v>
      </c>
      <c r="R938" s="157" t="s">
        <v>62</v>
      </c>
      <c r="S938" s="85">
        <v>245</v>
      </c>
    </row>
    <row r="939" spans="1:19" s="85" customFormat="1" ht="38.65" hidden="1" customHeight="1" x14ac:dyDescent="0.2">
      <c r="A939" s="332"/>
      <c r="B939" s="148" t="s">
        <v>330</v>
      </c>
      <c r="C939" s="149"/>
      <c r="D939" s="149" t="s">
        <v>62</v>
      </c>
      <c r="E939" s="149"/>
      <c r="F939" s="149"/>
      <c r="G939" s="149">
        <f>G934</f>
        <v>0</v>
      </c>
      <c r="H939" s="149">
        <f t="shared" ref="H939:J939" si="490">H934</f>
        <v>0</v>
      </c>
      <c r="I939" s="149">
        <f t="shared" si="490"/>
        <v>0</v>
      </c>
      <c r="J939" s="149">
        <f t="shared" si="490"/>
        <v>0</v>
      </c>
      <c r="K939" s="149"/>
      <c r="L939" s="149" t="s">
        <v>62</v>
      </c>
      <c r="M939" s="150">
        <v>46022</v>
      </c>
      <c r="N939" s="150">
        <v>46022</v>
      </c>
      <c r="O939" s="156"/>
      <c r="P939" s="157" t="s">
        <v>62</v>
      </c>
      <c r="Q939" s="156"/>
      <c r="R939" s="156"/>
      <c r="S939" s="85">
        <v>246</v>
      </c>
    </row>
    <row r="940" spans="1:19" s="85" customFormat="1" ht="21" hidden="1" customHeight="1" x14ac:dyDescent="0.25">
      <c r="A940" s="332"/>
      <c r="B940" s="147" t="s">
        <v>71</v>
      </c>
      <c r="C940" s="149"/>
      <c r="D940" s="149"/>
      <c r="E940" s="149"/>
      <c r="F940" s="149"/>
      <c r="G940" s="149" t="s">
        <v>62</v>
      </c>
      <c r="H940" s="149"/>
      <c r="I940" s="149" t="s">
        <v>62</v>
      </c>
      <c r="J940" s="149"/>
      <c r="K940" s="149"/>
      <c r="L940" s="149" t="s">
        <v>62</v>
      </c>
      <c r="M940" s="149"/>
      <c r="N940" s="149"/>
      <c r="O940" s="157" t="s">
        <v>62</v>
      </c>
      <c r="P940" s="157" t="s">
        <v>62</v>
      </c>
      <c r="Q940" s="157" t="s">
        <v>62</v>
      </c>
      <c r="R940" s="157" t="s">
        <v>62</v>
      </c>
      <c r="S940" s="56">
        <v>247</v>
      </c>
    </row>
    <row r="941" spans="1:19" s="85" customFormat="1" ht="21" hidden="1" customHeight="1" x14ac:dyDescent="0.2">
      <c r="A941" s="333"/>
      <c r="B941" s="148" t="s">
        <v>72</v>
      </c>
      <c r="C941" s="149"/>
      <c r="D941" s="149" t="s">
        <v>62</v>
      </c>
      <c r="E941" s="149"/>
      <c r="F941" s="149"/>
      <c r="G941" s="149">
        <f>G934</f>
        <v>0</v>
      </c>
      <c r="H941" s="149">
        <f t="shared" ref="H941:J941" si="491">H934</f>
        <v>0</v>
      </c>
      <c r="I941" s="149">
        <f t="shared" si="491"/>
        <v>0</v>
      </c>
      <c r="J941" s="149">
        <f t="shared" si="491"/>
        <v>0</v>
      </c>
      <c r="K941" s="149"/>
      <c r="L941" s="149" t="s">
        <v>62</v>
      </c>
      <c r="M941" s="150">
        <v>46022</v>
      </c>
      <c r="N941" s="150">
        <v>46022</v>
      </c>
      <c r="O941" s="156"/>
      <c r="P941" s="157" t="s">
        <v>62</v>
      </c>
      <c r="Q941" s="156"/>
      <c r="R941" s="156"/>
      <c r="S941" s="85">
        <v>248</v>
      </c>
    </row>
    <row r="942" spans="1:19" s="56" customFormat="1" ht="74.45" customHeight="1" x14ac:dyDescent="0.25">
      <c r="A942" s="331" t="s">
        <v>355</v>
      </c>
      <c r="B942" s="137" t="s">
        <v>327</v>
      </c>
      <c r="C942" s="142" t="s">
        <v>191</v>
      </c>
      <c r="D942" s="141" t="s">
        <v>333</v>
      </c>
      <c r="E942" s="141" t="s">
        <v>320</v>
      </c>
      <c r="F942" s="142">
        <v>642</v>
      </c>
      <c r="G942" s="142">
        <v>1</v>
      </c>
      <c r="H942" s="142">
        <v>1</v>
      </c>
      <c r="I942" s="142"/>
      <c r="J942" s="142"/>
      <c r="K942" s="149">
        <v>1</v>
      </c>
      <c r="L942" s="142"/>
      <c r="M942" s="142" t="s">
        <v>62</v>
      </c>
      <c r="N942" s="142" t="s">
        <v>62</v>
      </c>
      <c r="O942" s="156">
        <v>32391.41</v>
      </c>
      <c r="P942" s="156"/>
      <c r="Q942" s="156"/>
      <c r="R942" s="156"/>
      <c r="S942" s="85">
        <v>249</v>
      </c>
    </row>
    <row r="943" spans="1:19" s="85" customFormat="1" ht="15.75" x14ac:dyDescent="0.25">
      <c r="A943" s="332"/>
      <c r="B943" s="146" t="s">
        <v>70</v>
      </c>
      <c r="C943" s="149"/>
      <c r="D943" s="149" t="s">
        <v>62</v>
      </c>
      <c r="E943" s="149"/>
      <c r="F943" s="149"/>
      <c r="G943" s="149">
        <f>G942</f>
        <v>1</v>
      </c>
      <c r="H943" s="149">
        <f t="shared" ref="H943:J943" si="492">H942</f>
        <v>1</v>
      </c>
      <c r="I943" s="149">
        <f t="shared" si="492"/>
        <v>0</v>
      </c>
      <c r="J943" s="149">
        <f t="shared" si="492"/>
        <v>0</v>
      </c>
      <c r="K943" s="149"/>
      <c r="L943" s="149"/>
      <c r="M943" s="150">
        <v>46022</v>
      </c>
      <c r="N943" s="150">
        <v>46022</v>
      </c>
      <c r="O943" s="156"/>
      <c r="P943" s="157" t="s">
        <v>62</v>
      </c>
      <c r="Q943" s="156"/>
      <c r="R943" s="156"/>
      <c r="S943" s="56">
        <v>250</v>
      </c>
    </row>
    <row r="944" spans="1:19" s="85" customFormat="1" ht="14.25" x14ac:dyDescent="0.2">
      <c r="A944" s="332"/>
      <c r="B944" s="147" t="s">
        <v>76</v>
      </c>
      <c r="C944" s="149"/>
      <c r="D944" s="149"/>
      <c r="E944" s="149"/>
      <c r="F944" s="149"/>
      <c r="G944" s="149" t="s">
        <v>62</v>
      </c>
      <c r="H944" s="149"/>
      <c r="I944" s="149" t="s">
        <v>62</v>
      </c>
      <c r="J944" s="149"/>
      <c r="K944" s="149"/>
      <c r="L944" s="149" t="s">
        <v>62</v>
      </c>
      <c r="M944" s="149"/>
      <c r="N944" s="149"/>
      <c r="O944" s="157" t="s">
        <v>62</v>
      </c>
      <c r="P944" s="157" t="s">
        <v>62</v>
      </c>
      <c r="Q944" s="157" t="s">
        <v>62</v>
      </c>
      <c r="R944" s="157" t="s">
        <v>62</v>
      </c>
      <c r="S944" s="85">
        <v>251</v>
      </c>
    </row>
    <row r="945" spans="1:19" s="85" customFormat="1" ht="65.45" customHeight="1" x14ac:dyDescent="0.2">
      <c r="A945" s="332"/>
      <c r="B945" s="148" t="s">
        <v>192</v>
      </c>
      <c r="C945" s="149"/>
      <c r="D945" s="149" t="s">
        <v>62</v>
      </c>
      <c r="E945" s="149"/>
      <c r="F945" s="149"/>
      <c r="G945" s="149">
        <f>G942</f>
        <v>1</v>
      </c>
      <c r="H945" s="149">
        <f t="shared" ref="H945:J945" si="493">H942</f>
        <v>1</v>
      </c>
      <c r="I945" s="149">
        <f t="shared" si="493"/>
        <v>0</v>
      </c>
      <c r="J945" s="149">
        <f t="shared" si="493"/>
        <v>0</v>
      </c>
      <c r="K945" s="149"/>
      <c r="L945" s="149" t="s">
        <v>62</v>
      </c>
      <c r="M945" s="150">
        <v>46022</v>
      </c>
      <c r="N945" s="150">
        <v>46022</v>
      </c>
      <c r="O945" s="156"/>
      <c r="P945" s="157" t="s">
        <v>62</v>
      </c>
      <c r="Q945" s="156"/>
      <c r="R945" s="156"/>
      <c r="S945" s="85">
        <v>252</v>
      </c>
    </row>
    <row r="946" spans="1:19" s="85" customFormat="1" ht="15" customHeight="1" x14ac:dyDescent="0.25">
      <c r="A946" s="332"/>
      <c r="B946" s="147" t="s">
        <v>193</v>
      </c>
      <c r="C946" s="149"/>
      <c r="D946" s="149"/>
      <c r="E946" s="149"/>
      <c r="F946" s="149"/>
      <c r="G946" s="149" t="s">
        <v>62</v>
      </c>
      <c r="H946" s="149"/>
      <c r="I946" s="149" t="s">
        <v>62</v>
      </c>
      <c r="J946" s="149"/>
      <c r="K946" s="149"/>
      <c r="L946" s="149" t="s">
        <v>62</v>
      </c>
      <c r="M946" s="149"/>
      <c r="N946" s="149"/>
      <c r="O946" s="157" t="s">
        <v>62</v>
      </c>
      <c r="P946" s="157" t="s">
        <v>62</v>
      </c>
      <c r="Q946" s="157" t="s">
        <v>62</v>
      </c>
      <c r="R946" s="157" t="s">
        <v>62</v>
      </c>
      <c r="S946" s="56">
        <v>253</v>
      </c>
    </row>
    <row r="947" spans="1:19" s="85" customFormat="1" ht="38.65" customHeight="1" x14ac:dyDescent="0.2">
      <c r="A947" s="332"/>
      <c r="B947" s="148" t="s">
        <v>330</v>
      </c>
      <c r="C947" s="149"/>
      <c r="D947" s="149" t="s">
        <v>62</v>
      </c>
      <c r="E947" s="149"/>
      <c r="F947" s="149"/>
      <c r="G947" s="149">
        <f>G942</f>
        <v>1</v>
      </c>
      <c r="H947" s="149">
        <f t="shared" ref="H947:J947" si="494">H942</f>
        <v>1</v>
      </c>
      <c r="I947" s="149">
        <f t="shared" si="494"/>
        <v>0</v>
      </c>
      <c r="J947" s="149">
        <f t="shared" si="494"/>
        <v>0</v>
      </c>
      <c r="K947" s="149"/>
      <c r="L947" s="149" t="s">
        <v>62</v>
      </c>
      <c r="M947" s="150">
        <v>46022</v>
      </c>
      <c r="N947" s="150">
        <v>46022</v>
      </c>
      <c r="O947" s="156"/>
      <c r="P947" s="157" t="s">
        <v>62</v>
      </c>
      <c r="Q947" s="156"/>
      <c r="R947" s="156"/>
      <c r="S947" s="85">
        <v>254</v>
      </c>
    </row>
    <row r="948" spans="1:19" s="85" customFormat="1" ht="21" customHeight="1" x14ac:dyDescent="0.2">
      <c r="A948" s="332"/>
      <c r="B948" s="147" t="s">
        <v>71</v>
      </c>
      <c r="C948" s="149"/>
      <c r="D948" s="149"/>
      <c r="E948" s="149"/>
      <c r="F948" s="149"/>
      <c r="G948" s="149" t="s">
        <v>62</v>
      </c>
      <c r="H948" s="149"/>
      <c r="I948" s="149" t="s">
        <v>62</v>
      </c>
      <c r="J948" s="149"/>
      <c r="K948" s="149"/>
      <c r="L948" s="149" t="s">
        <v>62</v>
      </c>
      <c r="M948" s="149"/>
      <c r="N948" s="149"/>
      <c r="O948" s="157" t="s">
        <v>62</v>
      </c>
      <c r="P948" s="157" t="s">
        <v>62</v>
      </c>
      <c r="Q948" s="157" t="s">
        <v>62</v>
      </c>
      <c r="R948" s="157" t="s">
        <v>62</v>
      </c>
      <c r="S948" s="85">
        <v>255</v>
      </c>
    </row>
    <row r="949" spans="1:19" s="85" customFormat="1" ht="21" customHeight="1" x14ac:dyDescent="0.25">
      <c r="A949" s="333"/>
      <c r="B949" s="148" t="s">
        <v>72</v>
      </c>
      <c r="C949" s="149"/>
      <c r="D949" s="149" t="s">
        <v>62</v>
      </c>
      <c r="E949" s="149"/>
      <c r="F949" s="149"/>
      <c r="G949" s="149">
        <f>G942</f>
        <v>1</v>
      </c>
      <c r="H949" s="149">
        <f t="shared" ref="H949:J949" si="495">H942</f>
        <v>1</v>
      </c>
      <c r="I949" s="149">
        <f t="shared" si="495"/>
        <v>0</v>
      </c>
      <c r="J949" s="149">
        <f t="shared" si="495"/>
        <v>0</v>
      </c>
      <c r="K949" s="149"/>
      <c r="L949" s="149" t="s">
        <v>62</v>
      </c>
      <c r="M949" s="150">
        <v>46022</v>
      </c>
      <c r="N949" s="150">
        <v>46022</v>
      </c>
      <c r="O949" s="156"/>
      <c r="P949" s="157" t="s">
        <v>62</v>
      </c>
      <c r="Q949" s="156"/>
      <c r="R949" s="156"/>
      <c r="S949" s="56">
        <v>256</v>
      </c>
    </row>
    <row r="950" spans="1:19" s="56" customFormat="1" ht="74.45" customHeight="1" x14ac:dyDescent="0.25">
      <c r="A950" s="331" t="s">
        <v>356</v>
      </c>
      <c r="B950" s="137" t="s">
        <v>327</v>
      </c>
      <c r="C950" s="142" t="s">
        <v>191</v>
      </c>
      <c r="D950" s="141" t="s">
        <v>333</v>
      </c>
      <c r="E950" s="141" t="s">
        <v>320</v>
      </c>
      <c r="F950" s="142">
        <v>642</v>
      </c>
      <c r="G950" s="142">
        <v>1</v>
      </c>
      <c r="H950" s="142">
        <v>1</v>
      </c>
      <c r="I950" s="142"/>
      <c r="J950" s="142"/>
      <c r="K950" s="149">
        <v>1</v>
      </c>
      <c r="L950" s="142"/>
      <c r="M950" s="142" t="s">
        <v>62</v>
      </c>
      <c r="N950" s="142" t="s">
        <v>62</v>
      </c>
      <c r="O950" s="156">
        <v>32391.42</v>
      </c>
      <c r="P950" s="156"/>
      <c r="Q950" s="156"/>
      <c r="R950" s="156"/>
      <c r="S950" s="85">
        <v>257</v>
      </c>
    </row>
    <row r="951" spans="1:19" s="85" customFormat="1" ht="15.75" x14ac:dyDescent="0.2">
      <c r="A951" s="332"/>
      <c r="B951" s="146" t="s">
        <v>70</v>
      </c>
      <c r="C951" s="149"/>
      <c r="D951" s="149" t="s">
        <v>62</v>
      </c>
      <c r="E951" s="149"/>
      <c r="F951" s="149"/>
      <c r="G951" s="149">
        <f>G950</f>
        <v>1</v>
      </c>
      <c r="H951" s="149">
        <f t="shared" ref="H951:J951" si="496">H950</f>
        <v>1</v>
      </c>
      <c r="I951" s="149">
        <f t="shared" si="496"/>
        <v>0</v>
      </c>
      <c r="J951" s="149">
        <f t="shared" si="496"/>
        <v>0</v>
      </c>
      <c r="K951" s="149"/>
      <c r="L951" s="149"/>
      <c r="M951" s="150">
        <v>46022</v>
      </c>
      <c r="N951" s="150">
        <v>46022</v>
      </c>
      <c r="O951" s="156"/>
      <c r="P951" s="157" t="s">
        <v>62</v>
      </c>
      <c r="Q951" s="156"/>
      <c r="R951" s="156"/>
      <c r="S951" s="85">
        <v>258</v>
      </c>
    </row>
    <row r="952" spans="1:19" s="85" customFormat="1" x14ac:dyDescent="0.25">
      <c r="A952" s="332"/>
      <c r="B952" s="147" t="s">
        <v>76</v>
      </c>
      <c r="C952" s="149"/>
      <c r="D952" s="149"/>
      <c r="E952" s="149"/>
      <c r="F952" s="149"/>
      <c r="G952" s="149" t="s">
        <v>62</v>
      </c>
      <c r="H952" s="149"/>
      <c r="I952" s="149" t="s">
        <v>62</v>
      </c>
      <c r="J952" s="149"/>
      <c r="K952" s="149"/>
      <c r="L952" s="149" t="s">
        <v>62</v>
      </c>
      <c r="M952" s="149"/>
      <c r="N952" s="149"/>
      <c r="O952" s="157" t="s">
        <v>62</v>
      </c>
      <c r="P952" s="157" t="s">
        <v>62</v>
      </c>
      <c r="Q952" s="157" t="s">
        <v>62</v>
      </c>
      <c r="R952" s="157" t="s">
        <v>62</v>
      </c>
      <c r="S952" s="56">
        <v>259</v>
      </c>
    </row>
    <row r="953" spans="1:19" s="85" customFormat="1" ht="65.45" customHeight="1" x14ac:dyDescent="0.2">
      <c r="A953" s="332"/>
      <c r="B953" s="148" t="s">
        <v>192</v>
      </c>
      <c r="C953" s="149"/>
      <c r="D953" s="149" t="s">
        <v>62</v>
      </c>
      <c r="E953" s="149"/>
      <c r="F953" s="149"/>
      <c r="G953" s="149">
        <f>G950</f>
        <v>1</v>
      </c>
      <c r="H953" s="149">
        <f t="shared" ref="H953:J953" si="497">H950</f>
        <v>1</v>
      </c>
      <c r="I953" s="149">
        <f t="shared" si="497"/>
        <v>0</v>
      </c>
      <c r="J953" s="149">
        <f t="shared" si="497"/>
        <v>0</v>
      </c>
      <c r="K953" s="149"/>
      <c r="L953" s="149" t="s">
        <v>62</v>
      </c>
      <c r="M953" s="150">
        <v>46022</v>
      </c>
      <c r="N953" s="150">
        <v>46022</v>
      </c>
      <c r="O953" s="156"/>
      <c r="P953" s="157" t="s">
        <v>62</v>
      </c>
      <c r="Q953" s="156"/>
      <c r="R953" s="156"/>
      <c r="S953" s="85">
        <v>260</v>
      </c>
    </row>
    <row r="954" spans="1:19" s="85" customFormat="1" ht="15" customHeight="1" x14ac:dyDescent="0.2">
      <c r="A954" s="332"/>
      <c r="B954" s="147" t="s">
        <v>193</v>
      </c>
      <c r="C954" s="149"/>
      <c r="D954" s="149"/>
      <c r="E954" s="149"/>
      <c r="F954" s="149"/>
      <c r="G954" s="149" t="s">
        <v>62</v>
      </c>
      <c r="H954" s="149"/>
      <c r="I954" s="149" t="s">
        <v>62</v>
      </c>
      <c r="J954" s="149"/>
      <c r="K954" s="149"/>
      <c r="L954" s="149" t="s">
        <v>62</v>
      </c>
      <c r="M954" s="149"/>
      <c r="N954" s="149"/>
      <c r="O954" s="157" t="s">
        <v>62</v>
      </c>
      <c r="P954" s="157" t="s">
        <v>62</v>
      </c>
      <c r="Q954" s="157" t="s">
        <v>62</v>
      </c>
      <c r="R954" s="157" t="s">
        <v>62</v>
      </c>
      <c r="S954" s="85">
        <v>261</v>
      </c>
    </row>
    <row r="955" spans="1:19" s="85" customFormat="1" ht="38.65" customHeight="1" x14ac:dyDescent="0.25">
      <c r="A955" s="332"/>
      <c r="B955" s="148" t="s">
        <v>330</v>
      </c>
      <c r="C955" s="149"/>
      <c r="D955" s="149" t="s">
        <v>62</v>
      </c>
      <c r="E955" s="149"/>
      <c r="F955" s="149"/>
      <c r="G955" s="149">
        <f>G950</f>
        <v>1</v>
      </c>
      <c r="H955" s="149">
        <f t="shared" ref="H955:J955" si="498">H950</f>
        <v>1</v>
      </c>
      <c r="I955" s="149">
        <f t="shared" si="498"/>
        <v>0</v>
      </c>
      <c r="J955" s="149">
        <f t="shared" si="498"/>
        <v>0</v>
      </c>
      <c r="K955" s="149"/>
      <c r="L955" s="149" t="s">
        <v>62</v>
      </c>
      <c r="M955" s="150">
        <v>46022</v>
      </c>
      <c r="N955" s="150">
        <v>46022</v>
      </c>
      <c r="O955" s="156"/>
      <c r="P955" s="157" t="s">
        <v>62</v>
      </c>
      <c r="Q955" s="156"/>
      <c r="R955" s="156"/>
      <c r="S955" s="56">
        <v>262</v>
      </c>
    </row>
    <row r="956" spans="1:19" s="85" customFormat="1" ht="21" customHeight="1" x14ac:dyDescent="0.2">
      <c r="A956" s="332"/>
      <c r="B956" s="147" t="s">
        <v>71</v>
      </c>
      <c r="C956" s="149"/>
      <c r="D956" s="149"/>
      <c r="E956" s="149"/>
      <c r="F956" s="149"/>
      <c r="G956" s="149" t="s">
        <v>62</v>
      </c>
      <c r="H956" s="149"/>
      <c r="I956" s="149" t="s">
        <v>62</v>
      </c>
      <c r="J956" s="149"/>
      <c r="K956" s="149"/>
      <c r="L956" s="149" t="s">
        <v>62</v>
      </c>
      <c r="M956" s="149"/>
      <c r="N956" s="149"/>
      <c r="O956" s="157" t="s">
        <v>62</v>
      </c>
      <c r="P956" s="157" t="s">
        <v>62</v>
      </c>
      <c r="Q956" s="157" t="s">
        <v>62</v>
      </c>
      <c r="R956" s="157" t="s">
        <v>62</v>
      </c>
      <c r="S956" s="85">
        <v>263</v>
      </c>
    </row>
    <row r="957" spans="1:19" s="85" customFormat="1" ht="21" customHeight="1" x14ac:dyDescent="0.2">
      <c r="A957" s="333"/>
      <c r="B957" s="148" t="s">
        <v>72</v>
      </c>
      <c r="C957" s="149"/>
      <c r="D957" s="149" t="s">
        <v>62</v>
      </c>
      <c r="E957" s="149"/>
      <c r="F957" s="149"/>
      <c r="G957" s="149">
        <f>G950</f>
        <v>1</v>
      </c>
      <c r="H957" s="149">
        <f t="shared" ref="H957:J957" si="499">H950</f>
        <v>1</v>
      </c>
      <c r="I957" s="149">
        <f t="shared" si="499"/>
        <v>0</v>
      </c>
      <c r="J957" s="149">
        <f t="shared" si="499"/>
        <v>0</v>
      </c>
      <c r="K957" s="149"/>
      <c r="L957" s="149" t="s">
        <v>62</v>
      </c>
      <c r="M957" s="150">
        <v>46022</v>
      </c>
      <c r="N957" s="150">
        <v>46022</v>
      </c>
      <c r="O957" s="156"/>
      <c r="P957" s="157" t="s">
        <v>62</v>
      </c>
      <c r="Q957" s="156"/>
      <c r="R957" s="156"/>
      <c r="S957" s="85">
        <v>264</v>
      </c>
    </row>
    <row r="958" spans="1:19" s="56" customFormat="1" ht="74.45" customHeight="1" x14ac:dyDescent="0.25">
      <c r="A958" s="331" t="s">
        <v>357</v>
      </c>
      <c r="B958" s="137" t="s">
        <v>327</v>
      </c>
      <c r="C958" s="142" t="s">
        <v>191</v>
      </c>
      <c r="D958" s="141" t="s">
        <v>333</v>
      </c>
      <c r="E958" s="141" t="s">
        <v>320</v>
      </c>
      <c r="F958" s="142">
        <v>642</v>
      </c>
      <c r="G958" s="142">
        <v>1</v>
      </c>
      <c r="H958" s="142">
        <v>1</v>
      </c>
      <c r="I958" s="142"/>
      <c r="J958" s="142"/>
      <c r="K958" s="149">
        <v>1</v>
      </c>
      <c r="L958" s="142"/>
      <c r="M958" s="142" t="s">
        <v>62</v>
      </c>
      <c r="N958" s="142" t="s">
        <v>62</v>
      </c>
      <c r="O958" s="156">
        <v>32391.41</v>
      </c>
      <c r="P958" s="156"/>
      <c r="Q958" s="156"/>
      <c r="R958" s="156"/>
      <c r="S958" s="56">
        <v>265</v>
      </c>
    </row>
    <row r="959" spans="1:19" s="85" customFormat="1" ht="15.75" x14ac:dyDescent="0.2">
      <c r="A959" s="332"/>
      <c r="B959" s="146" t="s">
        <v>70</v>
      </c>
      <c r="C959" s="149"/>
      <c r="D959" s="149" t="s">
        <v>62</v>
      </c>
      <c r="E959" s="149"/>
      <c r="F959" s="149"/>
      <c r="G959" s="149">
        <f>G958</f>
        <v>1</v>
      </c>
      <c r="H959" s="149">
        <f t="shared" ref="H959:J959" si="500">H958</f>
        <v>1</v>
      </c>
      <c r="I959" s="149">
        <f t="shared" si="500"/>
        <v>0</v>
      </c>
      <c r="J959" s="149">
        <f t="shared" si="500"/>
        <v>0</v>
      </c>
      <c r="K959" s="149"/>
      <c r="L959" s="149"/>
      <c r="M959" s="150">
        <v>46022</v>
      </c>
      <c r="N959" s="150">
        <v>46022</v>
      </c>
      <c r="O959" s="156"/>
      <c r="P959" s="157" t="s">
        <v>62</v>
      </c>
      <c r="Q959" s="156"/>
      <c r="R959" s="156"/>
      <c r="S959" s="85">
        <v>266</v>
      </c>
    </row>
    <row r="960" spans="1:19" s="85" customFormat="1" ht="14.25" x14ac:dyDescent="0.2">
      <c r="A960" s="332"/>
      <c r="B960" s="147" t="s">
        <v>76</v>
      </c>
      <c r="C960" s="149"/>
      <c r="D960" s="149"/>
      <c r="E960" s="149"/>
      <c r="F960" s="149"/>
      <c r="G960" s="149" t="s">
        <v>62</v>
      </c>
      <c r="H960" s="149"/>
      <c r="I960" s="149" t="s">
        <v>62</v>
      </c>
      <c r="J960" s="149"/>
      <c r="K960" s="149"/>
      <c r="L960" s="149" t="s">
        <v>62</v>
      </c>
      <c r="M960" s="149"/>
      <c r="N960" s="149"/>
      <c r="O960" s="157" t="s">
        <v>62</v>
      </c>
      <c r="P960" s="157" t="s">
        <v>62</v>
      </c>
      <c r="Q960" s="157" t="s">
        <v>62</v>
      </c>
      <c r="R960" s="157" t="s">
        <v>62</v>
      </c>
      <c r="S960" s="85">
        <v>267</v>
      </c>
    </row>
    <row r="961" spans="1:19" s="85" customFormat="1" ht="65.45" customHeight="1" x14ac:dyDescent="0.25">
      <c r="A961" s="332"/>
      <c r="B961" s="148" t="s">
        <v>192</v>
      </c>
      <c r="C961" s="149"/>
      <c r="D961" s="149" t="s">
        <v>62</v>
      </c>
      <c r="E961" s="149"/>
      <c r="F961" s="149"/>
      <c r="G961" s="149">
        <f>G958</f>
        <v>1</v>
      </c>
      <c r="H961" s="149">
        <f t="shared" ref="H961:J961" si="501">H958</f>
        <v>1</v>
      </c>
      <c r="I961" s="149">
        <f t="shared" si="501"/>
        <v>0</v>
      </c>
      <c r="J961" s="149">
        <f t="shared" si="501"/>
        <v>0</v>
      </c>
      <c r="K961" s="149"/>
      <c r="L961" s="149" t="s">
        <v>62</v>
      </c>
      <c r="M961" s="150">
        <v>46022</v>
      </c>
      <c r="N961" s="150">
        <v>46022</v>
      </c>
      <c r="O961" s="156"/>
      <c r="P961" s="157" t="s">
        <v>62</v>
      </c>
      <c r="Q961" s="156"/>
      <c r="R961" s="156"/>
      <c r="S961" s="56">
        <v>268</v>
      </c>
    </row>
    <row r="962" spans="1:19" s="85" customFormat="1" ht="15" customHeight="1" x14ac:dyDescent="0.2">
      <c r="A962" s="332"/>
      <c r="B962" s="147" t="s">
        <v>193</v>
      </c>
      <c r="C962" s="149"/>
      <c r="D962" s="149"/>
      <c r="E962" s="149"/>
      <c r="F962" s="149"/>
      <c r="G962" s="149" t="s">
        <v>62</v>
      </c>
      <c r="H962" s="149"/>
      <c r="I962" s="149" t="s">
        <v>62</v>
      </c>
      <c r="J962" s="149"/>
      <c r="K962" s="149"/>
      <c r="L962" s="149" t="s">
        <v>62</v>
      </c>
      <c r="M962" s="149"/>
      <c r="N962" s="149"/>
      <c r="O962" s="157" t="s">
        <v>62</v>
      </c>
      <c r="P962" s="157" t="s">
        <v>62</v>
      </c>
      <c r="Q962" s="157" t="s">
        <v>62</v>
      </c>
      <c r="R962" s="157" t="s">
        <v>62</v>
      </c>
      <c r="S962" s="85">
        <v>269</v>
      </c>
    </row>
    <row r="963" spans="1:19" s="85" customFormat="1" ht="38.65" customHeight="1" x14ac:dyDescent="0.2">
      <c r="A963" s="332"/>
      <c r="B963" s="148" t="s">
        <v>330</v>
      </c>
      <c r="C963" s="149"/>
      <c r="D963" s="149" t="s">
        <v>62</v>
      </c>
      <c r="E963" s="149"/>
      <c r="F963" s="149"/>
      <c r="G963" s="149">
        <f>G958</f>
        <v>1</v>
      </c>
      <c r="H963" s="149">
        <f t="shared" ref="H963:J963" si="502">H958</f>
        <v>1</v>
      </c>
      <c r="I963" s="149">
        <f t="shared" si="502"/>
        <v>0</v>
      </c>
      <c r="J963" s="149">
        <f t="shared" si="502"/>
        <v>0</v>
      </c>
      <c r="K963" s="149"/>
      <c r="L963" s="149" t="s">
        <v>62</v>
      </c>
      <c r="M963" s="150">
        <v>46022</v>
      </c>
      <c r="N963" s="150">
        <v>46022</v>
      </c>
      <c r="O963" s="156"/>
      <c r="P963" s="157" t="s">
        <v>62</v>
      </c>
      <c r="Q963" s="156"/>
      <c r="R963" s="156"/>
      <c r="S963" s="85">
        <v>270</v>
      </c>
    </row>
    <row r="964" spans="1:19" s="85" customFormat="1" ht="21" customHeight="1" x14ac:dyDescent="0.25">
      <c r="A964" s="332"/>
      <c r="B964" s="147" t="s">
        <v>71</v>
      </c>
      <c r="C964" s="149"/>
      <c r="D964" s="149"/>
      <c r="E964" s="149"/>
      <c r="F964" s="149"/>
      <c r="G964" s="149" t="s">
        <v>62</v>
      </c>
      <c r="H964" s="149"/>
      <c r="I964" s="149" t="s">
        <v>62</v>
      </c>
      <c r="J964" s="149"/>
      <c r="K964" s="149"/>
      <c r="L964" s="149" t="s">
        <v>62</v>
      </c>
      <c r="M964" s="149"/>
      <c r="N964" s="149"/>
      <c r="O964" s="157" t="s">
        <v>62</v>
      </c>
      <c r="P964" s="157" t="s">
        <v>62</v>
      </c>
      <c r="Q964" s="157" t="s">
        <v>62</v>
      </c>
      <c r="R964" s="157" t="s">
        <v>62</v>
      </c>
      <c r="S964" s="56">
        <v>271</v>
      </c>
    </row>
    <row r="965" spans="1:19" s="85" customFormat="1" ht="21" customHeight="1" x14ac:dyDescent="0.2">
      <c r="A965" s="333"/>
      <c r="B965" s="148" t="s">
        <v>72</v>
      </c>
      <c r="C965" s="149"/>
      <c r="D965" s="149" t="s">
        <v>62</v>
      </c>
      <c r="E965" s="149"/>
      <c r="F965" s="149"/>
      <c r="G965" s="149">
        <f>G958</f>
        <v>1</v>
      </c>
      <c r="H965" s="149">
        <f t="shared" ref="H965:J965" si="503">H958</f>
        <v>1</v>
      </c>
      <c r="I965" s="149">
        <f t="shared" si="503"/>
        <v>0</v>
      </c>
      <c r="J965" s="149">
        <f t="shared" si="503"/>
        <v>0</v>
      </c>
      <c r="K965" s="149"/>
      <c r="L965" s="149" t="s">
        <v>62</v>
      </c>
      <c r="M965" s="150">
        <v>46022</v>
      </c>
      <c r="N965" s="150">
        <v>46022</v>
      </c>
      <c r="O965" s="156"/>
      <c r="P965" s="157" t="s">
        <v>62</v>
      </c>
      <c r="Q965" s="156"/>
      <c r="R965" s="156"/>
      <c r="S965" s="85">
        <v>272</v>
      </c>
    </row>
    <row r="966" spans="1:19" s="56" customFormat="1" ht="74.45" hidden="1" customHeight="1" x14ac:dyDescent="0.25">
      <c r="A966" s="331" t="s">
        <v>358</v>
      </c>
      <c r="B966" s="137" t="s">
        <v>327</v>
      </c>
      <c r="C966" s="142" t="s">
        <v>191</v>
      </c>
      <c r="D966" s="141" t="s">
        <v>333</v>
      </c>
      <c r="E966" s="141" t="s">
        <v>320</v>
      </c>
      <c r="F966" s="142">
        <v>642</v>
      </c>
      <c r="G966" s="142"/>
      <c r="H966" s="142"/>
      <c r="I966" s="142"/>
      <c r="J966" s="142"/>
      <c r="K966" s="149"/>
      <c r="L966" s="142"/>
      <c r="M966" s="142" t="s">
        <v>62</v>
      </c>
      <c r="N966" s="142" t="s">
        <v>62</v>
      </c>
      <c r="O966" s="156"/>
      <c r="P966" s="156"/>
      <c r="Q966" s="156"/>
      <c r="R966" s="156"/>
      <c r="S966" s="85">
        <v>273</v>
      </c>
    </row>
    <row r="967" spans="1:19" s="85" customFormat="1" ht="15.75" hidden="1" x14ac:dyDescent="0.25">
      <c r="A967" s="332"/>
      <c r="B967" s="146" t="s">
        <v>70</v>
      </c>
      <c r="C967" s="149"/>
      <c r="D967" s="149" t="s">
        <v>62</v>
      </c>
      <c r="E967" s="149"/>
      <c r="F967" s="149"/>
      <c r="G967" s="149">
        <f>G966</f>
        <v>0</v>
      </c>
      <c r="H967" s="149">
        <f t="shared" ref="H967:J967" si="504">H966</f>
        <v>0</v>
      </c>
      <c r="I967" s="149">
        <f t="shared" si="504"/>
        <v>0</v>
      </c>
      <c r="J967" s="149">
        <f t="shared" si="504"/>
        <v>0</v>
      </c>
      <c r="K967" s="149"/>
      <c r="L967" s="149"/>
      <c r="M967" s="150">
        <v>46022</v>
      </c>
      <c r="N967" s="150">
        <v>46022</v>
      </c>
      <c r="O967" s="156"/>
      <c r="P967" s="157" t="s">
        <v>62</v>
      </c>
      <c r="Q967" s="156"/>
      <c r="R967" s="156"/>
      <c r="S967" s="56">
        <v>274</v>
      </c>
    </row>
    <row r="968" spans="1:19" s="85" customFormat="1" ht="14.25" hidden="1" x14ac:dyDescent="0.2">
      <c r="A968" s="332"/>
      <c r="B968" s="147" t="s">
        <v>76</v>
      </c>
      <c r="C968" s="149"/>
      <c r="D968" s="149"/>
      <c r="E968" s="149"/>
      <c r="F968" s="149"/>
      <c r="G968" s="149" t="s">
        <v>62</v>
      </c>
      <c r="H968" s="149"/>
      <c r="I968" s="149" t="s">
        <v>62</v>
      </c>
      <c r="J968" s="149"/>
      <c r="K968" s="149"/>
      <c r="L968" s="149" t="s">
        <v>62</v>
      </c>
      <c r="M968" s="149"/>
      <c r="N968" s="149"/>
      <c r="O968" s="157" t="s">
        <v>62</v>
      </c>
      <c r="P968" s="157" t="s">
        <v>62</v>
      </c>
      <c r="Q968" s="157" t="s">
        <v>62</v>
      </c>
      <c r="R968" s="157" t="s">
        <v>62</v>
      </c>
      <c r="S968" s="85">
        <v>275</v>
      </c>
    </row>
    <row r="969" spans="1:19" s="85" customFormat="1" ht="65.45" hidden="1" customHeight="1" x14ac:dyDescent="0.2">
      <c r="A969" s="332"/>
      <c r="B969" s="148" t="s">
        <v>192</v>
      </c>
      <c r="C969" s="149"/>
      <c r="D969" s="149" t="s">
        <v>62</v>
      </c>
      <c r="E969" s="149"/>
      <c r="F969" s="149"/>
      <c r="G969" s="149">
        <f>G966</f>
        <v>0</v>
      </c>
      <c r="H969" s="149">
        <f t="shared" ref="H969:J969" si="505">H966</f>
        <v>0</v>
      </c>
      <c r="I969" s="149">
        <f t="shared" si="505"/>
        <v>0</v>
      </c>
      <c r="J969" s="149">
        <f t="shared" si="505"/>
        <v>0</v>
      </c>
      <c r="K969" s="149"/>
      <c r="L969" s="149" t="s">
        <v>62</v>
      </c>
      <c r="M969" s="150">
        <v>46022</v>
      </c>
      <c r="N969" s="150">
        <v>46022</v>
      </c>
      <c r="O969" s="156"/>
      <c r="P969" s="157" t="s">
        <v>62</v>
      </c>
      <c r="Q969" s="156"/>
      <c r="R969" s="156"/>
      <c r="S969" s="85">
        <v>276</v>
      </c>
    </row>
    <row r="970" spans="1:19" s="85" customFormat="1" ht="15" hidden="1" customHeight="1" x14ac:dyDescent="0.25">
      <c r="A970" s="332"/>
      <c r="B970" s="147" t="s">
        <v>193</v>
      </c>
      <c r="C970" s="149"/>
      <c r="D970" s="149"/>
      <c r="E970" s="149"/>
      <c r="F970" s="149"/>
      <c r="G970" s="149" t="s">
        <v>62</v>
      </c>
      <c r="H970" s="149"/>
      <c r="I970" s="149" t="s">
        <v>62</v>
      </c>
      <c r="J970" s="149"/>
      <c r="K970" s="149"/>
      <c r="L970" s="149" t="s">
        <v>62</v>
      </c>
      <c r="M970" s="149"/>
      <c r="N970" s="149"/>
      <c r="O970" s="157" t="s">
        <v>62</v>
      </c>
      <c r="P970" s="157" t="s">
        <v>62</v>
      </c>
      <c r="Q970" s="157" t="s">
        <v>62</v>
      </c>
      <c r="R970" s="157" t="s">
        <v>62</v>
      </c>
      <c r="S970" s="56">
        <v>277</v>
      </c>
    </row>
    <row r="971" spans="1:19" s="85" customFormat="1" ht="38.65" hidden="1" customHeight="1" x14ac:dyDescent="0.2">
      <c r="A971" s="332"/>
      <c r="B971" s="148" t="s">
        <v>330</v>
      </c>
      <c r="C971" s="149"/>
      <c r="D971" s="149" t="s">
        <v>62</v>
      </c>
      <c r="E971" s="149"/>
      <c r="F971" s="149"/>
      <c r="G971" s="149">
        <f>G966</f>
        <v>0</v>
      </c>
      <c r="H971" s="149">
        <f t="shared" ref="H971:J971" si="506">H966</f>
        <v>0</v>
      </c>
      <c r="I971" s="149">
        <f t="shared" si="506"/>
        <v>0</v>
      </c>
      <c r="J971" s="149">
        <f t="shared" si="506"/>
        <v>0</v>
      </c>
      <c r="K971" s="149"/>
      <c r="L971" s="149" t="s">
        <v>62</v>
      </c>
      <c r="M971" s="150">
        <v>46022</v>
      </c>
      <c r="N971" s="150">
        <v>46022</v>
      </c>
      <c r="O971" s="156"/>
      <c r="P971" s="157" t="s">
        <v>62</v>
      </c>
      <c r="Q971" s="156"/>
      <c r="R971" s="156"/>
      <c r="S971" s="85">
        <v>278</v>
      </c>
    </row>
    <row r="972" spans="1:19" s="85" customFormat="1" ht="21" hidden="1" customHeight="1" x14ac:dyDescent="0.2">
      <c r="A972" s="332"/>
      <c r="B972" s="147" t="s">
        <v>71</v>
      </c>
      <c r="C972" s="149"/>
      <c r="D972" s="149"/>
      <c r="E972" s="149"/>
      <c r="F972" s="149"/>
      <c r="G972" s="149" t="s">
        <v>62</v>
      </c>
      <c r="H972" s="149"/>
      <c r="I972" s="149" t="s">
        <v>62</v>
      </c>
      <c r="J972" s="149"/>
      <c r="K972" s="149"/>
      <c r="L972" s="149" t="s">
        <v>62</v>
      </c>
      <c r="M972" s="149"/>
      <c r="N972" s="149"/>
      <c r="O972" s="157" t="s">
        <v>62</v>
      </c>
      <c r="P972" s="157" t="s">
        <v>62</v>
      </c>
      <c r="Q972" s="157" t="s">
        <v>62</v>
      </c>
      <c r="R972" s="157" t="s">
        <v>62</v>
      </c>
      <c r="S972" s="85">
        <v>279</v>
      </c>
    </row>
    <row r="973" spans="1:19" s="85" customFormat="1" ht="21" hidden="1" customHeight="1" x14ac:dyDescent="0.25">
      <c r="A973" s="333"/>
      <c r="B973" s="148" t="s">
        <v>72</v>
      </c>
      <c r="C973" s="149"/>
      <c r="D973" s="149" t="s">
        <v>62</v>
      </c>
      <c r="E973" s="149"/>
      <c r="F973" s="149"/>
      <c r="G973" s="149">
        <f>G966</f>
        <v>0</v>
      </c>
      <c r="H973" s="149">
        <f t="shared" ref="H973:J973" si="507">H966</f>
        <v>0</v>
      </c>
      <c r="I973" s="149">
        <f t="shared" si="507"/>
        <v>0</v>
      </c>
      <c r="J973" s="149">
        <f t="shared" si="507"/>
        <v>0</v>
      </c>
      <c r="K973" s="149"/>
      <c r="L973" s="149" t="s">
        <v>62</v>
      </c>
      <c r="M973" s="150">
        <v>46022</v>
      </c>
      <c r="N973" s="150">
        <v>46022</v>
      </c>
      <c r="O973" s="156"/>
      <c r="P973" s="157" t="s">
        <v>62</v>
      </c>
      <c r="Q973" s="156"/>
      <c r="R973" s="156"/>
      <c r="S973" s="56">
        <v>280</v>
      </c>
    </row>
    <row r="974" spans="1:19" s="56" customFormat="1" ht="74.45" customHeight="1" x14ac:dyDescent="0.25">
      <c r="A974" s="331" t="s">
        <v>359</v>
      </c>
      <c r="B974" s="137" t="s">
        <v>327</v>
      </c>
      <c r="C974" s="142" t="s">
        <v>191</v>
      </c>
      <c r="D974" s="141" t="s">
        <v>333</v>
      </c>
      <c r="E974" s="141" t="s">
        <v>320</v>
      </c>
      <c r="F974" s="142">
        <v>642</v>
      </c>
      <c r="G974" s="142">
        <v>2</v>
      </c>
      <c r="H974" s="142">
        <v>2</v>
      </c>
      <c r="I974" s="142"/>
      <c r="J974" s="142"/>
      <c r="K974" s="149">
        <v>2</v>
      </c>
      <c r="L974" s="142"/>
      <c r="M974" s="142" t="s">
        <v>62</v>
      </c>
      <c r="N974" s="142" t="s">
        <v>62</v>
      </c>
      <c r="O974" s="156">
        <v>64782.82</v>
      </c>
      <c r="P974" s="156"/>
      <c r="Q974" s="156"/>
      <c r="R974" s="156"/>
      <c r="S974" s="85">
        <v>281</v>
      </c>
    </row>
    <row r="975" spans="1:19" s="85" customFormat="1" ht="15.75" x14ac:dyDescent="0.2">
      <c r="A975" s="332"/>
      <c r="B975" s="146" t="s">
        <v>70</v>
      </c>
      <c r="C975" s="149"/>
      <c r="D975" s="149" t="s">
        <v>62</v>
      </c>
      <c r="E975" s="149"/>
      <c r="F975" s="149"/>
      <c r="G975" s="149">
        <f>G974</f>
        <v>2</v>
      </c>
      <c r="H975" s="149">
        <f t="shared" ref="H975:J975" si="508">H974</f>
        <v>2</v>
      </c>
      <c r="I975" s="149">
        <f t="shared" si="508"/>
        <v>0</v>
      </c>
      <c r="J975" s="149">
        <f t="shared" si="508"/>
        <v>0</v>
      </c>
      <c r="K975" s="149"/>
      <c r="L975" s="149"/>
      <c r="M975" s="150">
        <v>46022</v>
      </c>
      <c r="N975" s="150">
        <v>46022</v>
      </c>
      <c r="O975" s="156"/>
      <c r="P975" s="157" t="s">
        <v>62</v>
      </c>
      <c r="Q975" s="156"/>
      <c r="R975" s="156"/>
      <c r="S975" s="85">
        <v>282</v>
      </c>
    </row>
    <row r="976" spans="1:19" s="85" customFormat="1" x14ac:dyDescent="0.25">
      <c r="A976" s="332"/>
      <c r="B976" s="147" t="s">
        <v>76</v>
      </c>
      <c r="C976" s="149"/>
      <c r="D976" s="149"/>
      <c r="E976" s="149"/>
      <c r="F976" s="149"/>
      <c r="G976" s="149" t="s">
        <v>62</v>
      </c>
      <c r="H976" s="149"/>
      <c r="I976" s="149" t="s">
        <v>62</v>
      </c>
      <c r="J976" s="149"/>
      <c r="K976" s="149"/>
      <c r="L976" s="149" t="s">
        <v>62</v>
      </c>
      <c r="M976" s="149"/>
      <c r="N976" s="149"/>
      <c r="O976" s="157" t="s">
        <v>62</v>
      </c>
      <c r="P976" s="157" t="s">
        <v>62</v>
      </c>
      <c r="Q976" s="157" t="s">
        <v>62</v>
      </c>
      <c r="R976" s="157" t="s">
        <v>62</v>
      </c>
      <c r="S976" s="56">
        <v>283</v>
      </c>
    </row>
    <row r="977" spans="1:19" s="85" customFormat="1" ht="65.45" customHeight="1" x14ac:dyDescent="0.2">
      <c r="A977" s="332"/>
      <c r="B977" s="148" t="s">
        <v>192</v>
      </c>
      <c r="C977" s="149"/>
      <c r="D977" s="149" t="s">
        <v>62</v>
      </c>
      <c r="E977" s="149"/>
      <c r="F977" s="149"/>
      <c r="G977" s="149">
        <f>G974</f>
        <v>2</v>
      </c>
      <c r="H977" s="149">
        <f t="shared" ref="H977:J977" si="509">H974</f>
        <v>2</v>
      </c>
      <c r="I977" s="149">
        <f t="shared" si="509"/>
        <v>0</v>
      </c>
      <c r="J977" s="149">
        <f t="shared" si="509"/>
        <v>0</v>
      </c>
      <c r="K977" s="149"/>
      <c r="L977" s="149" t="s">
        <v>62</v>
      </c>
      <c r="M977" s="150">
        <v>46022</v>
      </c>
      <c r="N977" s="150">
        <v>46022</v>
      </c>
      <c r="O977" s="156"/>
      <c r="P977" s="157" t="s">
        <v>62</v>
      </c>
      <c r="Q977" s="156"/>
      <c r="R977" s="156"/>
      <c r="S977" s="85">
        <v>284</v>
      </c>
    </row>
    <row r="978" spans="1:19" s="85" customFormat="1" ht="15" customHeight="1" x14ac:dyDescent="0.2">
      <c r="A978" s="332"/>
      <c r="B978" s="147" t="s">
        <v>193</v>
      </c>
      <c r="C978" s="149"/>
      <c r="D978" s="149"/>
      <c r="E978" s="149"/>
      <c r="F978" s="149"/>
      <c r="G978" s="149" t="s">
        <v>62</v>
      </c>
      <c r="H978" s="149"/>
      <c r="I978" s="149" t="s">
        <v>62</v>
      </c>
      <c r="J978" s="149"/>
      <c r="K978" s="149"/>
      <c r="L978" s="149" t="s">
        <v>62</v>
      </c>
      <c r="M978" s="149"/>
      <c r="N978" s="149"/>
      <c r="O978" s="157" t="s">
        <v>62</v>
      </c>
      <c r="P978" s="157" t="s">
        <v>62</v>
      </c>
      <c r="Q978" s="157" t="s">
        <v>62</v>
      </c>
      <c r="R978" s="157" t="s">
        <v>62</v>
      </c>
      <c r="S978" s="85">
        <v>285</v>
      </c>
    </row>
    <row r="979" spans="1:19" s="85" customFormat="1" ht="38.65" customHeight="1" x14ac:dyDescent="0.25">
      <c r="A979" s="332"/>
      <c r="B979" s="148" t="s">
        <v>330</v>
      </c>
      <c r="C979" s="149"/>
      <c r="D979" s="149" t="s">
        <v>62</v>
      </c>
      <c r="E979" s="149"/>
      <c r="F979" s="149"/>
      <c r="G979" s="149">
        <f>G974</f>
        <v>2</v>
      </c>
      <c r="H979" s="149">
        <f t="shared" ref="H979:J979" si="510">H974</f>
        <v>2</v>
      </c>
      <c r="I979" s="149">
        <f t="shared" si="510"/>
        <v>0</v>
      </c>
      <c r="J979" s="149">
        <f t="shared" si="510"/>
        <v>0</v>
      </c>
      <c r="K979" s="149"/>
      <c r="L979" s="149" t="s">
        <v>62</v>
      </c>
      <c r="M979" s="150">
        <v>46022</v>
      </c>
      <c r="N979" s="150">
        <v>46022</v>
      </c>
      <c r="O979" s="156"/>
      <c r="P979" s="157" t="s">
        <v>62</v>
      </c>
      <c r="Q979" s="156"/>
      <c r="R979" s="156"/>
      <c r="S979" s="56">
        <v>286</v>
      </c>
    </row>
    <row r="980" spans="1:19" s="85" customFormat="1" ht="21" customHeight="1" x14ac:dyDescent="0.2">
      <c r="A980" s="332"/>
      <c r="B980" s="147" t="s">
        <v>71</v>
      </c>
      <c r="C980" s="149"/>
      <c r="D980" s="149"/>
      <c r="E980" s="149"/>
      <c r="F980" s="149"/>
      <c r="G980" s="149" t="s">
        <v>62</v>
      </c>
      <c r="H980" s="149"/>
      <c r="I980" s="149" t="s">
        <v>62</v>
      </c>
      <c r="J980" s="149"/>
      <c r="K980" s="149"/>
      <c r="L980" s="149" t="s">
        <v>62</v>
      </c>
      <c r="M980" s="149"/>
      <c r="N980" s="149"/>
      <c r="O980" s="157" t="s">
        <v>62</v>
      </c>
      <c r="P980" s="157" t="s">
        <v>62</v>
      </c>
      <c r="Q980" s="157" t="s">
        <v>62</v>
      </c>
      <c r="R980" s="157" t="s">
        <v>62</v>
      </c>
      <c r="S980" s="85">
        <v>287</v>
      </c>
    </row>
    <row r="981" spans="1:19" s="85" customFormat="1" ht="21" customHeight="1" x14ac:dyDescent="0.2">
      <c r="A981" s="333"/>
      <c r="B981" s="148" t="s">
        <v>72</v>
      </c>
      <c r="C981" s="149"/>
      <c r="D981" s="149" t="s">
        <v>62</v>
      </c>
      <c r="E981" s="149"/>
      <c r="F981" s="149"/>
      <c r="G981" s="149">
        <f>G974</f>
        <v>2</v>
      </c>
      <c r="H981" s="149">
        <f t="shared" ref="H981:J981" si="511">H974</f>
        <v>2</v>
      </c>
      <c r="I981" s="149">
        <f t="shared" si="511"/>
        <v>0</v>
      </c>
      <c r="J981" s="149">
        <f t="shared" si="511"/>
        <v>0</v>
      </c>
      <c r="K981" s="149"/>
      <c r="L981" s="149" t="s">
        <v>62</v>
      </c>
      <c r="M981" s="150">
        <v>46022</v>
      </c>
      <c r="N981" s="150">
        <v>46022</v>
      </c>
      <c r="O981" s="156"/>
      <c r="P981" s="157" t="s">
        <v>62</v>
      </c>
      <c r="Q981" s="156"/>
      <c r="R981" s="156"/>
      <c r="S981" s="85">
        <v>288</v>
      </c>
    </row>
    <row r="982" spans="1:19" s="56" customFormat="1" ht="74.45" customHeight="1" x14ac:dyDescent="0.25">
      <c r="A982" s="331" t="s">
        <v>360</v>
      </c>
      <c r="B982" s="137" t="s">
        <v>327</v>
      </c>
      <c r="C982" s="142" t="s">
        <v>191</v>
      </c>
      <c r="D982" s="141" t="s">
        <v>333</v>
      </c>
      <c r="E982" s="141" t="s">
        <v>320</v>
      </c>
      <c r="F982" s="142">
        <v>642</v>
      </c>
      <c r="G982" s="142">
        <v>1</v>
      </c>
      <c r="H982" s="142">
        <v>1</v>
      </c>
      <c r="I982" s="142"/>
      <c r="J982" s="142"/>
      <c r="K982" s="149">
        <v>1</v>
      </c>
      <c r="L982" s="142"/>
      <c r="M982" s="142" t="s">
        <v>62</v>
      </c>
      <c r="N982" s="142" t="s">
        <v>62</v>
      </c>
      <c r="O982" s="156">
        <v>32391.41</v>
      </c>
      <c r="P982" s="156"/>
      <c r="Q982" s="156"/>
      <c r="R982" s="156"/>
      <c r="S982" s="56">
        <v>289</v>
      </c>
    </row>
    <row r="983" spans="1:19" s="85" customFormat="1" ht="15.75" x14ac:dyDescent="0.2">
      <c r="A983" s="332"/>
      <c r="B983" s="146" t="s">
        <v>70</v>
      </c>
      <c r="C983" s="149"/>
      <c r="D983" s="149" t="s">
        <v>62</v>
      </c>
      <c r="E983" s="149"/>
      <c r="F983" s="149"/>
      <c r="G983" s="149">
        <f>G982</f>
        <v>1</v>
      </c>
      <c r="H983" s="149">
        <f t="shared" ref="H983:J983" si="512">H982</f>
        <v>1</v>
      </c>
      <c r="I983" s="149">
        <f t="shared" si="512"/>
        <v>0</v>
      </c>
      <c r="J983" s="149">
        <f t="shared" si="512"/>
        <v>0</v>
      </c>
      <c r="K983" s="149"/>
      <c r="L983" s="149"/>
      <c r="M983" s="150">
        <v>46022</v>
      </c>
      <c r="N983" s="150">
        <v>46022</v>
      </c>
      <c r="O983" s="156"/>
      <c r="P983" s="157" t="s">
        <v>62</v>
      </c>
      <c r="Q983" s="156"/>
      <c r="R983" s="156"/>
      <c r="S983" s="85">
        <v>290</v>
      </c>
    </row>
    <row r="984" spans="1:19" s="85" customFormat="1" ht="14.25" x14ac:dyDescent="0.2">
      <c r="A984" s="332"/>
      <c r="B984" s="147" t="s">
        <v>76</v>
      </c>
      <c r="C984" s="149"/>
      <c r="D984" s="149"/>
      <c r="E984" s="149"/>
      <c r="F984" s="149"/>
      <c r="G984" s="149" t="s">
        <v>62</v>
      </c>
      <c r="H984" s="149"/>
      <c r="I984" s="149" t="s">
        <v>62</v>
      </c>
      <c r="J984" s="149"/>
      <c r="K984" s="149"/>
      <c r="L984" s="149" t="s">
        <v>62</v>
      </c>
      <c r="M984" s="149"/>
      <c r="N984" s="149"/>
      <c r="O984" s="157" t="s">
        <v>62</v>
      </c>
      <c r="P984" s="157" t="s">
        <v>62</v>
      </c>
      <c r="Q984" s="157" t="s">
        <v>62</v>
      </c>
      <c r="R984" s="157" t="s">
        <v>62</v>
      </c>
      <c r="S984" s="85">
        <v>291</v>
      </c>
    </row>
    <row r="985" spans="1:19" s="85" customFormat="1" ht="65.45" customHeight="1" x14ac:dyDescent="0.25">
      <c r="A985" s="332"/>
      <c r="B985" s="148" t="s">
        <v>192</v>
      </c>
      <c r="C985" s="149"/>
      <c r="D985" s="149" t="s">
        <v>62</v>
      </c>
      <c r="E985" s="149"/>
      <c r="F985" s="149"/>
      <c r="G985" s="149">
        <f>G982</f>
        <v>1</v>
      </c>
      <c r="H985" s="149">
        <f t="shared" ref="H985:J985" si="513">H982</f>
        <v>1</v>
      </c>
      <c r="I985" s="149">
        <f t="shared" si="513"/>
        <v>0</v>
      </c>
      <c r="J985" s="149">
        <f t="shared" si="513"/>
        <v>0</v>
      </c>
      <c r="K985" s="149"/>
      <c r="L985" s="149" t="s">
        <v>62</v>
      </c>
      <c r="M985" s="150">
        <v>46022</v>
      </c>
      <c r="N985" s="150">
        <v>46022</v>
      </c>
      <c r="O985" s="156"/>
      <c r="P985" s="157" t="s">
        <v>62</v>
      </c>
      <c r="Q985" s="156"/>
      <c r="R985" s="156"/>
      <c r="S985" s="56">
        <v>292</v>
      </c>
    </row>
    <row r="986" spans="1:19" s="85" customFormat="1" ht="15" customHeight="1" x14ac:dyDescent="0.2">
      <c r="A986" s="332"/>
      <c r="B986" s="147" t="s">
        <v>193</v>
      </c>
      <c r="C986" s="149"/>
      <c r="D986" s="149"/>
      <c r="E986" s="149"/>
      <c r="F986" s="149"/>
      <c r="G986" s="149" t="s">
        <v>62</v>
      </c>
      <c r="H986" s="149"/>
      <c r="I986" s="149" t="s">
        <v>62</v>
      </c>
      <c r="J986" s="149"/>
      <c r="K986" s="149"/>
      <c r="L986" s="149" t="s">
        <v>62</v>
      </c>
      <c r="M986" s="149"/>
      <c r="N986" s="149"/>
      <c r="O986" s="157" t="s">
        <v>62</v>
      </c>
      <c r="P986" s="157" t="s">
        <v>62</v>
      </c>
      <c r="Q986" s="157" t="s">
        <v>62</v>
      </c>
      <c r="R986" s="157" t="s">
        <v>62</v>
      </c>
      <c r="S986" s="85">
        <v>293</v>
      </c>
    </row>
    <row r="987" spans="1:19" s="85" customFormat="1" ht="38.65" customHeight="1" x14ac:dyDescent="0.2">
      <c r="A987" s="332"/>
      <c r="B987" s="148" t="s">
        <v>330</v>
      </c>
      <c r="C987" s="149"/>
      <c r="D987" s="149" t="s">
        <v>62</v>
      </c>
      <c r="E987" s="149"/>
      <c r="F987" s="149"/>
      <c r="G987" s="149">
        <f>G982</f>
        <v>1</v>
      </c>
      <c r="H987" s="149">
        <f t="shared" ref="H987:J987" si="514">H982</f>
        <v>1</v>
      </c>
      <c r="I987" s="149">
        <f t="shared" si="514"/>
        <v>0</v>
      </c>
      <c r="J987" s="149">
        <f t="shared" si="514"/>
        <v>0</v>
      </c>
      <c r="K987" s="149"/>
      <c r="L987" s="149" t="s">
        <v>62</v>
      </c>
      <c r="M987" s="150">
        <v>46022</v>
      </c>
      <c r="N987" s="150">
        <v>46022</v>
      </c>
      <c r="O987" s="156"/>
      <c r="P987" s="157" t="s">
        <v>62</v>
      </c>
      <c r="Q987" s="156"/>
      <c r="R987" s="156"/>
      <c r="S987" s="85">
        <v>294</v>
      </c>
    </row>
    <row r="988" spans="1:19" s="85" customFormat="1" ht="21" customHeight="1" x14ac:dyDescent="0.25">
      <c r="A988" s="332"/>
      <c r="B988" s="147" t="s">
        <v>71</v>
      </c>
      <c r="C988" s="149"/>
      <c r="D988" s="149"/>
      <c r="E988" s="149"/>
      <c r="F988" s="149"/>
      <c r="G988" s="149" t="s">
        <v>62</v>
      </c>
      <c r="H988" s="149"/>
      <c r="I988" s="149" t="s">
        <v>62</v>
      </c>
      <c r="J988" s="149"/>
      <c r="K988" s="149"/>
      <c r="L988" s="149" t="s">
        <v>62</v>
      </c>
      <c r="M988" s="149"/>
      <c r="N988" s="149"/>
      <c r="O988" s="157" t="s">
        <v>62</v>
      </c>
      <c r="P988" s="157" t="s">
        <v>62</v>
      </c>
      <c r="Q988" s="157" t="s">
        <v>62</v>
      </c>
      <c r="R988" s="157" t="s">
        <v>62</v>
      </c>
      <c r="S988" s="56">
        <v>295</v>
      </c>
    </row>
    <row r="989" spans="1:19" s="85" customFormat="1" ht="21" customHeight="1" x14ac:dyDescent="0.2">
      <c r="A989" s="333"/>
      <c r="B989" s="148" t="s">
        <v>72</v>
      </c>
      <c r="C989" s="149"/>
      <c r="D989" s="149" t="s">
        <v>62</v>
      </c>
      <c r="E989" s="149"/>
      <c r="F989" s="149"/>
      <c r="G989" s="149">
        <f>G982</f>
        <v>1</v>
      </c>
      <c r="H989" s="149">
        <f t="shared" ref="H989:J989" si="515">H982</f>
        <v>1</v>
      </c>
      <c r="I989" s="149">
        <f t="shared" si="515"/>
        <v>0</v>
      </c>
      <c r="J989" s="149">
        <f t="shared" si="515"/>
        <v>0</v>
      </c>
      <c r="K989" s="149"/>
      <c r="L989" s="149" t="s">
        <v>62</v>
      </c>
      <c r="M989" s="150">
        <v>46022</v>
      </c>
      <c r="N989" s="150">
        <v>46022</v>
      </c>
      <c r="O989" s="156"/>
      <c r="P989" s="157" t="s">
        <v>62</v>
      </c>
      <c r="Q989" s="156"/>
      <c r="R989" s="156"/>
      <c r="S989" s="85">
        <v>296</v>
      </c>
    </row>
    <row r="990" spans="1:19" s="56" customFormat="1" ht="74.45" customHeight="1" x14ac:dyDescent="0.25">
      <c r="A990" s="331" t="s">
        <v>361</v>
      </c>
      <c r="B990" s="137" t="s">
        <v>327</v>
      </c>
      <c r="C990" s="142" t="s">
        <v>191</v>
      </c>
      <c r="D990" s="141" t="s">
        <v>333</v>
      </c>
      <c r="E990" s="141" t="s">
        <v>320</v>
      </c>
      <c r="F990" s="142">
        <v>642</v>
      </c>
      <c r="G990" s="142">
        <v>1</v>
      </c>
      <c r="H990" s="142">
        <v>1</v>
      </c>
      <c r="I990" s="142"/>
      <c r="J990" s="142"/>
      <c r="K990" s="149">
        <v>1</v>
      </c>
      <c r="L990" s="142"/>
      <c r="M990" s="142" t="s">
        <v>62</v>
      </c>
      <c r="N990" s="142" t="s">
        <v>62</v>
      </c>
      <c r="O990" s="156">
        <v>32391.41</v>
      </c>
      <c r="P990" s="156"/>
      <c r="Q990" s="156"/>
      <c r="R990" s="156"/>
      <c r="S990" s="85">
        <v>297</v>
      </c>
    </row>
    <row r="991" spans="1:19" s="85" customFormat="1" ht="15.75" x14ac:dyDescent="0.25">
      <c r="A991" s="332"/>
      <c r="B991" s="146" t="s">
        <v>70</v>
      </c>
      <c r="C991" s="149"/>
      <c r="D991" s="149" t="s">
        <v>62</v>
      </c>
      <c r="E991" s="149"/>
      <c r="F991" s="149"/>
      <c r="G991" s="149">
        <f>G990</f>
        <v>1</v>
      </c>
      <c r="H991" s="149">
        <f t="shared" ref="H991:J991" si="516">H990</f>
        <v>1</v>
      </c>
      <c r="I991" s="149">
        <f t="shared" si="516"/>
        <v>0</v>
      </c>
      <c r="J991" s="149">
        <f t="shared" si="516"/>
        <v>0</v>
      </c>
      <c r="K991" s="149"/>
      <c r="L991" s="149"/>
      <c r="M991" s="150">
        <v>46022</v>
      </c>
      <c r="N991" s="150">
        <v>46022</v>
      </c>
      <c r="O991" s="156"/>
      <c r="P991" s="157" t="s">
        <v>62</v>
      </c>
      <c r="Q991" s="156"/>
      <c r="R991" s="156"/>
      <c r="S991" s="56">
        <v>298</v>
      </c>
    </row>
    <row r="992" spans="1:19" s="85" customFormat="1" ht="14.25" x14ac:dyDescent="0.2">
      <c r="A992" s="332"/>
      <c r="B992" s="147" t="s">
        <v>76</v>
      </c>
      <c r="C992" s="149"/>
      <c r="D992" s="149"/>
      <c r="E992" s="149"/>
      <c r="F992" s="149"/>
      <c r="G992" s="149" t="s">
        <v>62</v>
      </c>
      <c r="H992" s="149"/>
      <c r="I992" s="149" t="s">
        <v>62</v>
      </c>
      <c r="J992" s="149"/>
      <c r="K992" s="149"/>
      <c r="L992" s="149" t="s">
        <v>62</v>
      </c>
      <c r="M992" s="149"/>
      <c r="N992" s="149"/>
      <c r="O992" s="157" t="s">
        <v>62</v>
      </c>
      <c r="P992" s="157" t="s">
        <v>62</v>
      </c>
      <c r="Q992" s="157" t="s">
        <v>62</v>
      </c>
      <c r="R992" s="157" t="s">
        <v>62</v>
      </c>
      <c r="S992" s="85">
        <v>299</v>
      </c>
    </row>
    <row r="993" spans="1:19" s="85" customFormat="1" ht="65.45" customHeight="1" x14ac:dyDescent="0.2">
      <c r="A993" s="332"/>
      <c r="B993" s="148" t="s">
        <v>192</v>
      </c>
      <c r="C993" s="149"/>
      <c r="D993" s="149" t="s">
        <v>62</v>
      </c>
      <c r="E993" s="149"/>
      <c r="F993" s="149"/>
      <c r="G993" s="149">
        <f>G990</f>
        <v>1</v>
      </c>
      <c r="H993" s="149">
        <f t="shared" ref="H993:J993" si="517">H990</f>
        <v>1</v>
      </c>
      <c r="I993" s="149">
        <f t="shared" si="517"/>
        <v>0</v>
      </c>
      <c r="J993" s="149">
        <f t="shared" si="517"/>
        <v>0</v>
      </c>
      <c r="K993" s="149"/>
      <c r="L993" s="149" t="s">
        <v>62</v>
      </c>
      <c r="M993" s="150">
        <v>46022</v>
      </c>
      <c r="N993" s="150">
        <v>46022</v>
      </c>
      <c r="O993" s="156"/>
      <c r="P993" s="157" t="s">
        <v>62</v>
      </c>
      <c r="Q993" s="156"/>
      <c r="R993" s="156"/>
      <c r="S993" s="85">
        <v>300</v>
      </c>
    </row>
    <row r="994" spans="1:19" s="85" customFormat="1" ht="15" customHeight="1" x14ac:dyDescent="0.25">
      <c r="A994" s="332"/>
      <c r="B994" s="147" t="s">
        <v>193</v>
      </c>
      <c r="C994" s="149"/>
      <c r="D994" s="149"/>
      <c r="E994" s="149"/>
      <c r="F994" s="149"/>
      <c r="G994" s="149" t="s">
        <v>62</v>
      </c>
      <c r="H994" s="149"/>
      <c r="I994" s="149" t="s">
        <v>62</v>
      </c>
      <c r="J994" s="149"/>
      <c r="K994" s="149"/>
      <c r="L994" s="149" t="s">
        <v>62</v>
      </c>
      <c r="M994" s="149"/>
      <c r="N994" s="149"/>
      <c r="O994" s="157" t="s">
        <v>62</v>
      </c>
      <c r="P994" s="157" t="s">
        <v>62</v>
      </c>
      <c r="Q994" s="157" t="s">
        <v>62</v>
      </c>
      <c r="R994" s="157" t="s">
        <v>62</v>
      </c>
      <c r="S994" s="56">
        <v>301</v>
      </c>
    </row>
    <row r="995" spans="1:19" s="85" customFormat="1" ht="38.65" customHeight="1" x14ac:dyDescent="0.2">
      <c r="A995" s="332"/>
      <c r="B995" s="148" t="s">
        <v>330</v>
      </c>
      <c r="C995" s="149"/>
      <c r="D995" s="149" t="s">
        <v>62</v>
      </c>
      <c r="E995" s="149"/>
      <c r="F995" s="149"/>
      <c r="G995" s="149">
        <f>G990</f>
        <v>1</v>
      </c>
      <c r="H995" s="149">
        <f t="shared" ref="H995:J995" si="518">H990</f>
        <v>1</v>
      </c>
      <c r="I995" s="149">
        <f t="shared" si="518"/>
        <v>0</v>
      </c>
      <c r="J995" s="149">
        <f t="shared" si="518"/>
        <v>0</v>
      </c>
      <c r="K995" s="149"/>
      <c r="L995" s="149" t="s">
        <v>62</v>
      </c>
      <c r="M995" s="150">
        <v>46022</v>
      </c>
      <c r="N995" s="150">
        <v>46022</v>
      </c>
      <c r="O995" s="156"/>
      <c r="P995" s="157" t="s">
        <v>62</v>
      </c>
      <c r="Q995" s="156"/>
      <c r="R995" s="156"/>
      <c r="S995" s="85">
        <v>302</v>
      </c>
    </row>
    <row r="996" spans="1:19" s="85" customFormat="1" ht="21" customHeight="1" x14ac:dyDescent="0.2">
      <c r="A996" s="332"/>
      <c r="B996" s="147" t="s">
        <v>71</v>
      </c>
      <c r="C996" s="149"/>
      <c r="D996" s="149"/>
      <c r="E996" s="149"/>
      <c r="F996" s="149"/>
      <c r="G996" s="149" t="s">
        <v>62</v>
      </c>
      <c r="H996" s="149"/>
      <c r="I996" s="149" t="s">
        <v>62</v>
      </c>
      <c r="J996" s="149"/>
      <c r="K996" s="149"/>
      <c r="L996" s="149" t="s">
        <v>62</v>
      </c>
      <c r="M996" s="149"/>
      <c r="N996" s="149"/>
      <c r="O996" s="157" t="s">
        <v>62</v>
      </c>
      <c r="P996" s="157" t="s">
        <v>62</v>
      </c>
      <c r="Q996" s="157" t="s">
        <v>62</v>
      </c>
      <c r="R996" s="157" t="s">
        <v>62</v>
      </c>
      <c r="S996" s="85">
        <v>303</v>
      </c>
    </row>
    <row r="997" spans="1:19" s="85" customFormat="1" ht="21" customHeight="1" x14ac:dyDescent="0.25">
      <c r="A997" s="333"/>
      <c r="B997" s="148" t="s">
        <v>72</v>
      </c>
      <c r="C997" s="149"/>
      <c r="D997" s="149" t="s">
        <v>62</v>
      </c>
      <c r="E997" s="149"/>
      <c r="F997" s="149"/>
      <c r="G997" s="149">
        <f>G990</f>
        <v>1</v>
      </c>
      <c r="H997" s="149">
        <f t="shared" ref="H997:J997" si="519">H990</f>
        <v>1</v>
      </c>
      <c r="I997" s="149">
        <f t="shared" si="519"/>
        <v>0</v>
      </c>
      <c r="J997" s="149">
        <f t="shared" si="519"/>
        <v>0</v>
      </c>
      <c r="K997" s="149"/>
      <c r="L997" s="149" t="s">
        <v>62</v>
      </c>
      <c r="M997" s="150">
        <v>46022</v>
      </c>
      <c r="N997" s="150">
        <v>46022</v>
      </c>
      <c r="O997" s="156"/>
      <c r="P997" s="157" t="s">
        <v>62</v>
      </c>
      <c r="Q997" s="156"/>
      <c r="R997" s="156"/>
      <c r="S997" s="56">
        <v>304</v>
      </c>
    </row>
    <row r="998" spans="1:19" s="56" customFormat="1" ht="74.45" customHeight="1" x14ac:dyDescent="0.25">
      <c r="A998" s="331" t="s">
        <v>362</v>
      </c>
      <c r="B998" s="137" t="s">
        <v>327</v>
      </c>
      <c r="C998" s="142" t="s">
        <v>191</v>
      </c>
      <c r="D998" s="141" t="s">
        <v>333</v>
      </c>
      <c r="E998" s="141" t="s">
        <v>320</v>
      </c>
      <c r="F998" s="142">
        <v>642</v>
      </c>
      <c r="G998" s="142">
        <v>2</v>
      </c>
      <c r="H998" s="142">
        <v>2</v>
      </c>
      <c r="I998" s="142"/>
      <c r="J998" s="142"/>
      <c r="K998" s="149">
        <v>2</v>
      </c>
      <c r="L998" s="142"/>
      <c r="M998" s="142" t="s">
        <v>62</v>
      </c>
      <c r="N998" s="142" t="s">
        <v>62</v>
      </c>
      <c r="O998" s="156">
        <v>64782.82</v>
      </c>
      <c r="P998" s="156"/>
      <c r="Q998" s="156"/>
      <c r="R998" s="156"/>
      <c r="S998" s="85">
        <v>305</v>
      </c>
    </row>
    <row r="999" spans="1:19" s="85" customFormat="1" ht="15.75" x14ac:dyDescent="0.2">
      <c r="A999" s="332"/>
      <c r="B999" s="146" t="s">
        <v>70</v>
      </c>
      <c r="C999" s="149"/>
      <c r="D999" s="149" t="s">
        <v>62</v>
      </c>
      <c r="E999" s="149"/>
      <c r="F999" s="149"/>
      <c r="G999" s="149">
        <f>G998</f>
        <v>2</v>
      </c>
      <c r="H999" s="149">
        <f t="shared" ref="H999:J999" si="520">H998</f>
        <v>2</v>
      </c>
      <c r="I999" s="149">
        <f t="shared" si="520"/>
        <v>0</v>
      </c>
      <c r="J999" s="149">
        <f t="shared" si="520"/>
        <v>0</v>
      </c>
      <c r="K999" s="149"/>
      <c r="L999" s="149"/>
      <c r="M999" s="150">
        <v>46022</v>
      </c>
      <c r="N999" s="150">
        <v>46022</v>
      </c>
      <c r="O999" s="156"/>
      <c r="P999" s="157" t="s">
        <v>62</v>
      </c>
      <c r="Q999" s="156"/>
      <c r="R999" s="156"/>
      <c r="S999" s="85">
        <v>306</v>
      </c>
    </row>
    <row r="1000" spans="1:19" s="85" customFormat="1" x14ac:dyDescent="0.25">
      <c r="A1000" s="332"/>
      <c r="B1000" s="147" t="s">
        <v>76</v>
      </c>
      <c r="C1000" s="149"/>
      <c r="D1000" s="149"/>
      <c r="E1000" s="149"/>
      <c r="F1000" s="149"/>
      <c r="G1000" s="149" t="s">
        <v>62</v>
      </c>
      <c r="H1000" s="149"/>
      <c r="I1000" s="149" t="s">
        <v>62</v>
      </c>
      <c r="J1000" s="149"/>
      <c r="K1000" s="149"/>
      <c r="L1000" s="149" t="s">
        <v>62</v>
      </c>
      <c r="M1000" s="149"/>
      <c r="N1000" s="149"/>
      <c r="O1000" s="157" t="s">
        <v>62</v>
      </c>
      <c r="P1000" s="157" t="s">
        <v>62</v>
      </c>
      <c r="Q1000" s="157" t="s">
        <v>62</v>
      </c>
      <c r="R1000" s="157" t="s">
        <v>62</v>
      </c>
      <c r="S1000" s="56">
        <v>307</v>
      </c>
    </row>
    <row r="1001" spans="1:19" s="85" customFormat="1" ht="65.45" customHeight="1" x14ac:dyDescent="0.2">
      <c r="A1001" s="332"/>
      <c r="B1001" s="148" t="s">
        <v>192</v>
      </c>
      <c r="C1001" s="149"/>
      <c r="D1001" s="149" t="s">
        <v>62</v>
      </c>
      <c r="E1001" s="149"/>
      <c r="F1001" s="149"/>
      <c r="G1001" s="149">
        <f>G998</f>
        <v>2</v>
      </c>
      <c r="H1001" s="149">
        <f t="shared" ref="H1001:J1001" si="521">H998</f>
        <v>2</v>
      </c>
      <c r="I1001" s="149">
        <f t="shared" si="521"/>
        <v>0</v>
      </c>
      <c r="J1001" s="149">
        <f t="shared" si="521"/>
        <v>0</v>
      </c>
      <c r="K1001" s="149"/>
      <c r="L1001" s="149" t="s">
        <v>62</v>
      </c>
      <c r="M1001" s="150">
        <v>46022</v>
      </c>
      <c r="N1001" s="150">
        <v>46022</v>
      </c>
      <c r="O1001" s="156"/>
      <c r="P1001" s="157" t="s">
        <v>62</v>
      </c>
      <c r="Q1001" s="156"/>
      <c r="R1001" s="156"/>
      <c r="S1001" s="85">
        <v>308</v>
      </c>
    </row>
    <row r="1002" spans="1:19" s="85" customFormat="1" ht="15" customHeight="1" x14ac:dyDescent="0.2">
      <c r="A1002" s="332"/>
      <c r="B1002" s="147" t="s">
        <v>193</v>
      </c>
      <c r="C1002" s="149"/>
      <c r="D1002" s="149"/>
      <c r="E1002" s="149"/>
      <c r="F1002" s="149"/>
      <c r="G1002" s="149" t="s">
        <v>62</v>
      </c>
      <c r="H1002" s="149"/>
      <c r="I1002" s="149" t="s">
        <v>62</v>
      </c>
      <c r="J1002" s="149"/>
      <c r="K1002" s="149"/>
      <c r="L1002" s="149" t="s">
        <v>62</v>
      </c>
      <c r="M1002" s="149"/>
      <c r="N1002" s="149"/>
      <c r="O1002" s="157" t="s">
        <v>62</v>
      </c>
      <c r="P1002" s="157" t="s">
        <v>62</v>
      </c>
      <c r="Q1002" s="157" t="s">
        <v>62</v>
      </c>
      <c r="R1002" s="157" t="s">
        <v>62</v>
      </c>
      <c r="S1002" s="85">
        <v>309</v>
      </c>
    </row>
    <row r="1003" spans="1:19" s="85" customFormat="1" ht="38.65" customHeight="1" x14ac:dyDescent="0.25">
      <c r="A1003" s="332"/>
      <c r="B1003" s="148" t="s">
        <v>330</v>
      </c>
      <c r="C1003" s="149"/>
      <c r="D1003" s="149" t="s">
        <v>62</v>
      </c>
      <c r="E1003" s="149"/>
      <c r="F1003" s="149"/>
      <c r="G1003" s="149">
        <f>G998</f>
        <v>2</v>
      </c>
      <c r="H1003" s="149">
        <f t="shared" ref="H1003:J1003" si="522">H998</f>
        <v>2</v>
      </c>
      <c r="I1003" s="149">
        <f t="shared" si="522"/>
        <v>0</v>
      </c>
      <c r="J1003" s="149">
        <f t="shared" si="522"/>
        <v>0</v>
      </c>
      <c r="K1003" s="149"/>
      <c r="L1003" s="149" t="s">
        <v>62</v>
      </c>
      <c r="M1003" s="150">
        <v>46022</v>
      </c>
      <c r="N1003" s="150">
        <v>46022</v>
      </c>
      <c r="O1003" s="156"/>
      <c r="P1003" s="157" t="s">
        <v>62</v>
      </c>
      <c r="Q1003" s="156"/>
      <c r="R1003" s="156"/>
      <c r="S1003" s="56">
        <v>310</v>
      </c>
    </row>
    <row r="1004" spans="1:19" s="85" customFormat="1" ht="21" customHeight="1" x14ac:dyDescent="0.2">
      <c r="A1004" s="332"/>
      <c r="B1004" s="147" t="s">
        <v>71</v>
      </c>
      <c r="C1004" s="149"/>
      <c r="D1004" s="149"/>
      <c r="E1004" s="149"/>
      <c r="F1004" s="149"/>
      <c r="G1004" s="149" t="s">
        <v>62</v>
      </c>
      <c r="H1004" s="149"/>
      <c r="I1004" s="149" t="s">
        <v>62</v>
      </c>
      <c r="J1004" s="149"/>
      <c r="K1004" s="149"/>
      <c r="L1004" s="149" t="s">
        <v>62</v>
      </c>
      <c r="M1004" s="149"/>
      <c r="N1004" s="149"/>
      <c r="O1004" s="157" t="s">
        <v>62</v>
      </c>
      <c r="P1004" s="157" t="s">
        <v>62</v>
      </c>
      <c r="Q1004" s="157" t="s">
        <v>62</v>
      </c>
      <c r="R1004" s="157" t="s">
        <v>62</v>
      </c>
      <c r="S1004" s="85">
        <v>311</v>
      </c>
    </row>
    <row r="1005" spans="1:19" s="85" customFormat="1" ht="21" customHeight="1" x14ac:dyDescent="0.2">
      <c r="A1005" s="333"/>
      <c r="B1005" s="148" t="s">
        <v>72</v>
      </c>
      <c r="C1005" s="149"/>
      <c r="D1005" s="149" t="s">
        <v>62</v>
      </c>
      <c r="E1005" s="149"/>
      <c r="F1005" s="149"/>
      <c r="G1005" s="149">
        <f>G998</f>
        <v>2</v>
      </c>
      <c r="H1005" s="149">
        <f t="shared" ref="H1005:J1005" si="523">H998</f>
        <v>2</v>
      </c>
      <c r="I1005" s="149">
        <f t="shared" si="523"/>
        <v>0</v>
      </c>
      <c r="J1005" s="149">
        <f t="shared" si="523"/>
        <v>0</v>
      </c>
      <c r="K1005" s="149"/>
      <c r="L1005" s="149" t="s">
        <v>62</v>
      </c>
      <c r="M1005" s="150">
        <v>46022</v>
      </c>
      <c r="N1005" s="150">
        <v>46022</v>
      </c>
      <c r="O1005" s="156"/>
      <c r="P1005" s="157" t="s">
        <v>62</v>
      </c>
      <c r="Q1005" s="156"/>
      <c r="R1005" s="156"/>
      <c r="S1005" s="85">
        <v>312</v>
      </c>
    </row>
    <row r="1006" spans="1:19" s="56" customFormat="1" ht="74.45" hidden="1" customHeight="1" x14ac:dyDescent="0.25">
      <c r="A1006" s="331" t="s">
        <v>363</v>
      </c>
      <c r="B1006" s="137" t="s">
        <v>327</v>
      </c>
      <c r="C1006" s="142" t="s">
        <v>191</v>
      </c>
      <c r="D1006" s="141" t="s">
        <v>333</v>
      </c>
      <c r="E1006" s="141" t="s">
        <v>320</v>
      </c>
      <c r="F1006" s="142">
        <v>642</v>
      </c>
      <c r="G1006" s="142"/>
      <c r="H1006" s="142"/>
      <c r="I1006" s="142"/>
      <c r="J1006" s="142"/>
      <c r="K1006" s="149"/>
      <c r="L1006" s="142"/>
      <c r="M1006" s="142" t="s">
        <v>62</v>
      </c>
      <c r="N1006" s="142" t="s">
        <v>62</v>
      </c>
      <c r="O1006" s="156"/>
      <c r="P1006" s="156"/>
      <c r="Q1006" s="156"/>
      <c r="R1006" s="156"/>
      <c r="S1006" s="56">
        <v>313</v>
      </c>
    </row>
    <row r="1007" spans="1:19" s="85" customFormat="1" ht="15.75" hidden="1" x14ac:dyDescent="0.2">
      <c r="A1007" s="332"/>
      <c r="B1007" s="146" t="s">
        <v>70</v>
      </c>
      <c r="C1007" s="149"/>
      <c r="D1007" s="149" t="s">
        <v>62</v>
      </c>
      <c r="E1007" s="149"/>
      <c r="F1007" s="149"/>
      <c r="G1007" s="149">
        <f>G1006</f>
        <v>0</v>
      </c>
      <c r="H1007" s="149">
        <f t="shared" ref="H1007:J1007" si="524">H1006</f>
        <v>0</v>
      </c>
      <c r="I1007" s="149">
        <f t="shared" si="524"/>
        <v>0</v>
      </c>
      <c r="J1007" s="149">
        <f t="shared" si="524"/>
        <v>0</v>
      </c>
      <c r="K1007" s="149"/>
      <c r="L1007" s="149"/>
      <c r="M1007" s="150">
        <v>46022</v>
      </c>
      <c r="N1007" s="150">
        <v>46022</v>
      </c>
      <c r="O1007" s="156"/>
      <c r="P1007" s="157" t="s">
        <v>62</v>
      </c>
      <c r="Q1007" s="156"/>
      <c r="R1007" s="156"/>
      <c r="S1007" s="85">
        <v>314</v>
      </c>
    </row>
    <row r="1008" spans="1:19" s="85" customFormat="1" ht="14.25" hidden="1" x14ac:dyDescent="0.2">
      <c r="A1008" s="332"/>
      <c r="B1008" s="147" t="s">
        <v>76</v>
      </c>
      <c r="C1008" s="149"/>
      <c r="D1008" s="149"/>
      <c r="E1008" s="149"/>
      <c r="F1008" s="149"/>
      <c r="G1008" s="149" t="s">
        <v>62</v>
      </c>
      <c r="H1008" s="149"/>
      <c r="I1008" s="149" t="s">
        <v>62</v>
      </c>
      <c r="J1008" s="149"/>
      <c r="K1008" s="149"/>
      <c r="L1008" s="149" t="s">
        <v>62</v>
      </c>
      <c r="M1008" s="149"/>
      <c r="N1008" s="149"/>
      <c r="O1008" s="157" t="s">
        <v>62</v>
      </c>
      <c r="P1008" s="157" t="s">
        <v>62</v>
      </c>
      <c r="Q1008" s="157" t="s">
        <v>62</v>
      </c>
      <c r="R1008" s="157" t="s">
        <v>62</v>
      </c>
      <c r="S1008" s="85">
        <v>315</v>
      </c>
    </row>
    <row r="1009" spans="1:19" s="85" customFormat="1" ht="65.45" hidden="1" customHeight="1" x14ac:dyDescent="0.25">
      <c r="A1009" s="332"/>
      <c r="B1009" s="148" t="s">
        <v>192</v>
      </c>
      <c r="C1009" s="149"/>
      <c r="D1009" s="149" t="s">
        <v>62</v>
      </c>
      <c r="E1009" s="149"/>
      <c r="F1009" s="149"/>
      <c r="G1009" s="149">
        <f>G1006</f>
        <v>0</v>
      </c>
      <c r="H1009" s="149">
        <f t="shared" ref="H1009:J1009" si="525">H1006</f>
        <v>0</v>
      </c>
      <c r="I1009" s="149">
        <f t="shared" si="525"/>
        <v>0</v>
      </c>
      <c r="J1009" s="149">
        <f t="shared" si="525"/>
        <v>0</v>
      </c>
      <c r="K1009" s="149"/>
      <c r="L1009" s="149" t="s">
        <v>62</v>
      </c>
      <c r="M1009" s="150">
        <v>46022</v>
      </c>
      <c r="N1009" s="150">
        <v>46022</v>
      </c>
      <c r="O1009" s="156"/>
      <c r="P1009" s="157" t="s">
        <v>62</v>
      </c>
      <c r="Q1009" s="156"/>
      <c r="R1009" s="156"/>
      <c r="S1009" s="56">
        <v>316</v>
      </c>
    </row>
    <row r="1010" spans="1:19" s="85" customFormat="1" ht="15" hidden="1" customHeight="1" x14ac:dyDescent="0.2">
      <c r="A1010" s="332"/>
      <c r="B1010" s="147" t="s">
        <v>193</v>
      </c>
      <c r="C1010" s="149"/>
      <c r="D1010" s="149"/>
      <c r="E1010" s="149"/>
      <c r="F1010" s="149"/>
      <c r="G1010" s="149" t="s">
        <v>62</v>
      </c>
      <c r="H1010" s="149"/>
      <c r="I1010" s="149" t="s">
        <v>62</v>
      </c>
      <c r="J1010" s="149"/>
      <c r="K1010" s="149"/>
      <c r="L1010" s="149" t="s">
        <v>62</v>
      </c>
      <c r="M1010" s="149"/>
      <c r="N1010" s="149"/>
      <c r="O1010" s="157" t="s">
        <v>62</v>
      </c>
      <c r="P1010" s="157" t="s">
        <v>62</v>
      </c>
      <c r="Q1010" s="157" t="s">
        <v>62</v>
      </c>
      <c r="R1010" s="157" t="s">
        <v>62</v>
      </c>
      <c r="S1010" s="85">
        <v>317</v>
      </c>
    </row>
    <row r="1011" spans="1:19" s="85" customFormat="1" ht="38.65" hidden="1" customHeight="1" x14ac:dyDescent="0.2">
      <c r="A1011" s="332"/>
      <c r="B1011" s="148" t="s">
        <v>330</v>
      </c>
      <c r="C1011" s="149"/>
      <c r="D1011" s="149" t="s">
        <v>62</v>
      </c>
      <c r="E1011" s="149"/>
      <c r="F1011" s="149"/>
      <c r="G1011" s="149">
        <f>G1006</f>
        <v>0</v>
      </c>
      <c r="H1011" s="149">
        <f t="shared" ref="H1011:J1011" si="526">H1006</f>
        <v>0</v>
      </c>
      <c r="I1011" s="149">
        <f t="shared" si="526"/>
        <v>0</v>
      </c>
      <c r="J1011" s="149">
        <f t="shared" si="526"/>
        <v>0</v>
      </c>
      <c r="K1011" s="149"/>
      <c r="L1011" s="149" t="s">
        <v>62</v>
      </c>
      <c r="M1011" s="150">
        <v>46022</v>
      </c>
      <c r="N1011" s="150">
        <v>46022</v>
      </c>
      <c r="O1011" s="156"/>
      <c r="P1011" s="157" t="s">
        <v>62</v>
      </c>
      <c r="Q1011" s="156"/>
      <c r="R1011" s="156"/>
      <c r="S1011" s="85">
        <v>318</v>
      </c>
    </row>
    <row r="1012" spans="1:19" s="85" customFormat="1" ht="21" hidden="1" customHeight="1" x14ac:dyDescent="0.25">
      <c r="A1012" s="332"/>
      <c r="B1012" s="147" t="s">
        <v>71</v>
      </c>
      <c r="C1012" s="149"/>
      <c r="D1012" s="149"/>
      <c r="E1012" s="149"/>
      <c r="F1012" s="149"/>
      <c r="G1012" s="149" t="s">
        <v>62</v>
      </c>
      <c r="H1012" s="149"/>
      <c r="I1012" s="149" t="s">
        <v>62</v>
      </c>
      <c r="J1012" s="149"/>
      <c r="K1012" s="149"/>
      <c r="L1012" s="149" t="s">
        <v>62</v>
      </c>
      <c r="M1012" s="149"/>
      <c r="N1012" s="149"/>
      <c r="O1012" s="157" t="s">
        <v>62</v>
      </c>
      <c r="P1012" s="157" t="s">
        <v>62</v>
      </c>
      <c r="Q1012" s="157" t="s">
        <v>62</v>
      </c>
      <c r="R1012" s="157" t="s">
        <v>62</v>
      </c>
      <c r="S1012" s="56">
        <v>319</v>
      </c>
    </row>
    <row r="1013" spans="1:19" s="85" customFormat="1" ht="21" hidden="1" customHeight="1" x14ac:dyDescent="0.2">
      <c r="A1013" s="333"/>
      <c r="B1013" s="148" t="s">
        <v>72</v>
      </c>
      <c r="C1013" s="149"/>
      <c r="D1013" s="149" t="s">
        <v>62</v>
      </c>
      <c r="E1013" s="149"/>
      <c r="F1013" s="149"/>
      <c r="G1013" s="149">
        <f>G1006</f>
        <v>0</v>
      </c>
      <c r="H1013" s="149">
        <f t="shared" ref="H1013:J1013" si="527">H1006</f>
        <v>0</v>
      </c>
      <c r="I1013" s="149">
        <f t="shared" si="527"/>
        <v>0</v>
      </c>
      <c r="J1013" s="149">
        <f t="shared" si="527"/>
        <v>0</v>
      </c>
      <c r="K1013" s="149"/>
      <c r="L1013" s="149" t="s">
        <v>62</v>
      </c>
      <c r="M1013" s="150">
        <v>46022</v>
      </c>
      <c r="N1013" s="150">
        <v>46022</v>
      </c>
      <c r="O1013" s="156"/>
      <c r="P1013" s="157" t="s">
        <v>62</v>
      </c>
      <c r="Q1013" s="156"/>
      <c r="R1013" s="156"/>
      <c r="S1013" s="85">
        <v>320</v>
      </c>
    </row>
    <row r="1014" spans="1:19" s="56" customFormat="1" ht="74.45" customHeight="1" x14ac:dyDescent="0.25">
      <c r="A1014" s="331" t="s">
        <v>364</v>
      </c>
      <c r="B1014" s="137" t="s">
        <v>327</v>
      </c>
      <c r="C1014" s="142" t="s">
        <v>191</v>
      </c>
      <c r="D1014" s="141" t="s">
        <v>333</v>
      </c>
      <c r="E1014" s="141" t="s">
        <v>320</v>
      </c>
      <c r="F1014" s="142">
        <v>642</v>
      </c>
      <c r="G1014" s="142">
        <v>6</v>
      </c>
      <c r="H1014" s="142">
        <v>6</v>
      </c>
      <c r="I1014" s="142"/>
      <c r="J1014" s="142"/>
      <c r="K1014" s="149">
        <v>6</v>
      </c>
      <c r="L1014" s="142"/>
      <c r="M1014" s="142" t="s">
        <v>62</v>
      </c>
      <c r="N1014" s="142" t="s">
        <v>62</v>
      </c>
      <c r="O1014" s="156">
        <v>194348.46</v>
      </c>
      <c r="P1014" s="156"/>
      <c r="Q1014" s="156"/>
      <c r="R1014" s="156"/>
      <c r="S1014" s="85">
        <v>321</v>
      </c>
    </row>
    <row r="1015" spans="1:19" s="85" customFormat="1" ht="15.75" x14ac:dyDescent="0.25">
      <c r="A1015" s="332"/>
      <c r="B1015" s="146" t="s">
        <v>70</v>
      </c>
      <c r="C1015" s="149"/>
      <c r="D1015" s="149" t="s">
        <v>62</v>
      </c>
      <c r="E1015" s="149"/>
      <c r="F1015" s="149"/>
      <c r="G1015" s="149">
        <f>G1014</f>
        <v>6</v>
      </c>
      <c r="H1015" s="149">
        <f t="shared" ref="H1015:J1015" si="528">H1014</f>
        <v>6</v>
      </c>
      <c r="I1015" s="149">
        <f t="shared" si="528"/>
        <v>0</v>
      </c>
      <c r="J1015" s="149">
        <f t="shared" si="528"/>
        <v>0</v>
      </c>
      <c r="K1015" s="149"/>
      <c r="L1015" s="149"/>
      <c r="M1015" s="150">
        <v>46022</v>
      </c>
      <c r="N1015" s="150">
        <v>46022</v>
      </c>
      <c r="O1015" s="156"/>
      <c r="P1015" s="157" t="s">
        <v>62</v>
      </c>
      <c r="Q1015" s="156"/>
      <c r="R1015" s="156"/>
      <c r="S1015" s="56">
        <v>322</v>
      </c>
    </row>
    <row r="1016" spans="1:19" s="85" customFormat="1" ht="14.25" x14ac:dyDescent="0.2">
      <c r="A1016" s="332"/>
      <c r="B1016" s="147" t="s">
        <v>76</v>
      </c>
      <c r="C1016" s="149"/>
      <c r="D1016" s="149"/>
      <c r="E1016" s="149"/>
      <c r="F1016" s="149"/>
      <c r="G1016" s="149" t="s">
        <v>62</v>
      </c>
      <c r="H1016" s="149"/>
      <c r="I1016" s="149" t="s">
        <v>62</v>
      </c>
      <c r="J1016" s="149"/>
      <c r="K1016" s="149"/>
      <c r="L1016" s="149" t="s">
        <v>62</v>
      </c>
      <c r="M1016" s="149"/>
      <c r="N1016" s="149"/>
      <c r="O1016" s="157" t="s">
        <v>62</v>
      </c>
      <c r="P1016" s="157" t="s">
        <v>62</v>
      </c>
      <c r="Q1016" s="157" t="s">
        <v>62</v>
      </c>
      <c r="R1016" s="157" t="s">
        <v>62</v>
      </c>
      <c r="S1016" s="85">
        <v>323</v>
      </c>
    </row>
    <row r="1017" spans="1:19" s="85" customFormat="1" ht="65.45" customHeight="1" x14ac:dyDescent="0.2">
      <c r="A1017" s="332"/>
      <c r="B1017" s="148" t="s">
        <v>192</v>
      </c>
      <c r="C1017" s="149"/>
      <c r="D1017" s="149" t="s">
        <v>62</v>
      </c>
      <c r="E1017" s="149"/>
      <c r="F1017" s="149"/>
      <c r="G1017" s="149">
        <f>G1014</f>
        <v>6</v>
      </c>
      <c r="H1017" s="149">
        <f t="shared" ref="H1017:J1017" si="529">H1014</f>
        <v>6</v>
      </c>
      <c r="I1017" s="149">
        <f t="shared" si="529"/>
        <v>0</v>
      </c>
      <c r="J1017" s="149">
        <f t="shared" si="529"/>
        <v>0</v>
      </c>
      <c r="K1017" s="149"/>
      <c r="L1017" s="149" t="s">
        <v>62</v>
      </c>
      <c r="M1017" s="150">
        <v>46022</v>
      </c>
      <c r="N1017" s="150">
        <v>46022</v>
      </c>
      <c r="O1017" s="156"/>
      <c r="P1017" s="157" t="s">
        <v>62</v>
      </c>
      <c r="Q1017" s="156"/>
      <c r="R1017" s="156"/>
      <c r="S1017" s="85">
        <v>324</v>
      </c>
    </row>
    <row r="1018" spans="1:19" s="85" customFormat="1" ht="15" customHeight="1" x14ac:dyDescent="0.25">
      <c r="A1018" s="332"/>
      <c r="B1018" s="147" t="s">
        <v>193</v>
      </c>
      <c r="C1018" s="149"/>
      <c r="D1018" s="149"/>
      <c r="E1018" s="149"/>
      <c r="F1018" s="149"/>
      <c r="G1018" s="149" t="s">
        <v>62</v>
      </c>
      <c r="H1018" s="149"/>
      <c r="I1018" s="149" t="s">
        <v>62</v>
      </c>
      <c r="J1018" s="149"/>
      <c r="K1018" s="149"/>
      <c r="L1018" s="149" t="s">
        <v>62</v>
      </c>
      <c r="M1018" s="149"/>
      <c r="N1018" s="149"/>
      <c r="O1018" s="157" t="s">
        <v>62</v>
      </c>
      <c r="P1018" s="157" t="s">
        <v>62</v>
      </c>
      <c r="Q1018" s="157" t="s">
        <v>62</v>
      </c>
      <c r="R1018" s="157" t="s">
        <v>62</v>
      </c>
      <c r="S1018" s="56">
        <v>325</v>
      </c>
    </row>
    <row r="1019" spans="1:19" s="85" customFormat="1" ht="38.65" customHeight="1" x14ac:dyDescent="0.2">
      <c r="A1019" s="332"/>
      <c r="B1019" s="148" t="s">
        <v>330</v>
      </c>
      <c r="C1019" s="149"/>
      <c r="D1019" s="149" t="s">
        <v>62</v>
      </c>
      <c r="E1019" s="149"/>
      <c r="F1019" s="149"/>
      <c r="G1019" s="149">
        <f>G1014</f>
        <v>6</v>
      </c>
      <c r="H1019" s="149">
        <f t="shared" ref="H1019:J1019" si="530">H1014</f>
        <v>6</v>
      </c>
      <c r="I1019" s="149">
        <f t="shared" si="530"/>
        <v>0</v>
      </c>
      <c r="J1019" s="149">
        <f t="shared" si="530"/>
        <v>0</v>
      </c>
      <c r="K1019" s="149"/>
      <c r="L1019" s="149" t="s">
        <v>62</v>
      </c>
      <c r="M1019" s="150">
        <v>46022</v>
      </c>
      <c r="N1019" s="150">
        <v>46022</v>
      </c>
      <c r="O1019" s="156"/>
      <c r="P1019" s="157" t="s">
        <v>62</v>
      </c>
      <c r="Q1019" s="156"/>
      <c r="R1019" s="156"/>
      <c r="S1019" s="85">
        <v>326</v>
      </c>
    </row>
    <row r="1020" spans="1:19" s="85" customFormat="1" ht="21" customHeight="1" x14ac:dyDescent="0.2">
      <c r="A1020" s="332"/>
      <c r="B1020" s="147" t="s">
        <v>71</v>
      </c>
      <c r="C1020" s="149"/>
      <c r="D1020" s="149"/>
      <c r="E1020" s="149"/>
      <c r="F1020" s="149"/>
      <c r="G1020" s="149" t="s">
        <v>62</v>
      </c>
      <c r="H1020" s="149"/>
      <c r="I1020" s="149" t="s">
        <v>62</v>
      </c>
      <c r="J1020" s="149"/>
      <c r="K1020" s="149"/>
      <c r="L1020" s="149" t="s">
        <v>62</v>
      </c>
      <c r="M1020" s="149"/>
      <c r="N1020" s="149"/>
      <c r="O1020" s="157" t="s">
        <v>62</v>
      </c>
      <c r="P1020" s="157" t="s">
        <v>62</v>
      </c>
      <c r="Q1020" s="157" t="s">
        <v>62</v>
      </c>
      <c r="R1020" s="157" t="s">
        <v>62</v>
      </c>
      <c r="S1020" s="85">
        <v>327</v>
      </c>
    </row>
    <row r="1021" spans="1:19" s="85" customFormat="1" ht="21" customHeight="1" x14ac:dyDescent="0.25">
      <c r="A1021" s="333"/>
      <c r="B1021" s="148" t="s">
        <v>72</v>
      </c>
      <c r="C1021" s="149"/>
      <c r="D1021" s="149" t="s">
        <v>62</v>
      </c>
      <c r="E1021" s="149"/>
      <c r="F1021" s="149"/>
      <c r="G1021" s="149">
        <f>G1014</f>
        <v>6</v>
      </c>
      <c r="H1021" s="149">
        <f t="shared" ref="H1021:J1021" si="531">H1014</f>
        <v>6</v>
      </c>
      <c r="I1021" s="149">
        <f t="shared" si="531"/>
        <v>0</v>
      </c>
      <c r="J1021" s="149">
        <f t="shared" si="531"/>
        <v>0</v>
      </c>
      <c r="K1021" s="149"/>
      <c r="L1021" s="149" t="s">
        <v>62</v>
      </c>
      <c r="M1021" s="150">
        <v>46022</v>
      </c>
      <c r="N1021" s="150">
        <v>46022</v>
      </c>
      <c r="O1021" s="156"/>
      <c r="P1021" s="157" t="s">
        <v>62</v>
      </c>
      <c r="Q1021" s="156"/>
      <c r="R1021" s="156"/>
      <c r="S1021" s="56">
        <v>328</v>
      </c>
    </row>
    <row r="1022" spans="1:19" s="56" customFormat="1" ht="74.45" customHeight="1" x14ac:dyDescent="0.25">
      <c r="A1022" s="331" t="s">
        <v>365</v>
      </c>
      <c r="B1022" s="137" t="s">
        <v>327</v>
      </c>
      <c r="C1022" s="142" t="s">
        <v>191</v>
      </c>
      <c r="D1022" s="141" t="s">
        <v>333</v>
      </c>
      <c r="E1022" s="141" t="s">
        <v>320</v>
      </c>
      <c r="F1022" s="142">
        <v>642</v>
      </c>
      <c r="G1022" s="142">
        <v>1</v>
      </c>
      <c r="H1022" s="142">
        <v>1</v>
      </c>
      <c r="I1022" s="142"/>
      <c r="J1022" s="142"/>
      <c r="K1022" s="149">
        <v>1</v>
      </c>
      <c r="L1022" s="142"/>
      <c r="M1022" s="142" t="s">
        <v>62</v>
      </c>
      <c r="N1022" s="142" t="s">
        <v>62</v>
      </c>
      <c r="O1022" s="156">
        <v>32391.41</v>
      </c>
      <c r="P1022" s="156"/>
      <c r="Q1022" s="156"/>
      <c r="R1022" s="156"/>
      <c r="S1022" s="85">
        <v>329</v>
      </c>
    </row>
    <row r="1023" spans="1:19" s="85" customFormat="1" ht="15.75" x14ac:dyDescent="0.2">
      <c r="A1023" s="332"/>
      <c r="B1023" s="146" t="s">
        <v>70</v>
      </c>
      <c r="C1023" s="149"/>
      <c r="D1023" s="149" t="s">
        <v>62</v>
      </c>
      <c r="E1023" s="149"/>
      <c r="F1023" s="149"/>
      <c r="G1023" s="149">
        <f>G1022</f>
        <v>1</v>
      </c>
      <c r="H1023" s="149">
        <f t="shared" ref="H1023:J1023" si="532">H1022</f>
        <v>1</v>
      </c>
      <c r="I1023" s="149">
        <f t="shared" si="532"/>
        <v>0</v>
      </c>
      <c r="J1023" s="149">
        <f t="shared" si="532"/>
        <v>0</v>
      </c>
      <c r="K1023" s="149"/>
      <c r="L1023" s="149"/>
      <c r="M1023" s="150">
        <v>46022</v>
      </c>
      <c r="N1023" s="150">
        <v>46022</v>
      </c>
      <c r="O1023" s="156"/>
      <c r="P1023" s="157" t="s">
        <v>62</v>
      </c>
      <c r="Q1023" s="156"/>
      <c r="R1023" s="156"/>
      <c r="S1023" s="85">
        <v>330</v>
      </c>
    </row>
    <row r="1024" spans="1:19" s="85" customFormat="1" x14ac:dyDescent="0.25">
      <c r="A1024" s="332"/>
      <c r="B1024" s="147" t="s">
        <v>76</v>
      </c>
      <c r="C1024" s="149"/>
      <c r="D1024" s="149"/>
      <c r="E1024" s="149"/>
      <c r="F1024" s="149"/>
      <c r="G1024" s="149" t="s">
        <v>62</v>
      </c>
      <c r="H1024" s="149"/>
      <c r="I1024" s="149" t="s">
        <v>62</v>
      </c>
      <c r="J1024" s="149"/>
      <c r="K1024" s="149"/>
      <c r="L1024" s="149" t="s">
        <v>62</v>
      </c>
      <c r="M1024" s="149"/>
      <c r="N1024" s="149"/>
      <c r="O1024" s="157" t="s">
        <v>62</v>
      </c>
      <c r="P1024" s="157" t="s">
        <v>62</v>
      </c>
      <c r="Q1024" s="157" t="s">
        <v>62</v>
      </c>
      <c r="R1024" s="157" t="s">
        <v>62</v>
      </c>
      <c r="S1024" s="56">
        <v>331</v>
      </c>
    </row>
    <row r="1025" spans="1:19" s="85" customFormat="1" ht="65.45" customHeight="1" x14ac:dyDescent="0.2">
      <c r="A1025" s="332"/>
      <c r="B1025" s="148" t="s">
        <v>192</v>
      </c>
      <c r="C1025" s="149"/>
      <c r="D1025" s="149" t="s">
        <v>62</v>
      </c>
      <c r="E1025" s="149"/>
      <c r="F1025" s="149"/>
      <c r="G1025" s="149">
        <f>G1022</f>
        <v>1</v>
      </c>
      <c r="H1025" s="149">
        <f t="shared" ref="H1025:J1025" si="533">H1022</f>
        <v>1</v>
      </c>
      <c r="I1025" s="149">
        <f t="shared" si="533"/>
        <v>0</v>
      </c>
      <c r="J1025" s="149">
        <f t="shared" si="533"/>
        <v>0</v>
      </c>
      <c r="K1025" s="149"/>
      <c r="L1025" s="149" t="s">
        <v>62</v>
      </c>
      <c r="M1025" s="150">
        <v>46022</v>
      </c>
      <c r="N1025" s="150">
        <v>46022</v>
      </c>
      <c r="O1025" s="156"/>
      <c r="P1025" s="157" t="s">
        <v>62</v>
      </c>
      <c r="Q1025" s="156"/>
      <c r="R1025" s="156"/>
      <c r="S1025" s="85">
        <v>332</v>
      </c>
    </row>
    <row r="1026" spans="1:19" s="85" customFormat="1" ht="15" customHeight="1" x14ac:dyDescent="0.2">
      <c r="A1026" s="332"/>
      <c r="B1026" s="147" t="s">
        <v>193</v>
      </c>
      <c r="C1026" s="149"/>
      <c r="D1026" s="149"/>
      <c r="E1026" s="149"/>
      <c r="F1026" s="149"/>
      <c r="G1026" s="149" t="s">
        <v>62</v>
      </c>
      <c r="H1026" s="149"/>
      <c r="I1026" s="149" t="s">
        <v>62</v>
      </c>
      <c r="J1026" s="149"/>
      <c r="K1026" s="149"/>
      <c r="L1026" s="149" t="s">
        <v>62</v>
      </c>
      <c r="M1026" s="149"/>
      <c r="N1026" s="149"/>
      <c r="O1026" s="157" t="s">
        <v>62</v>
      </c>
      <c r="P1026" s="157" t="s">
        <v>62</v>
      </c>
      <c r="Q1026" s="157" t="s">
        <v>62</v>
      </c>
      <c r="R1026" s="157" t="s">
        <v>62</v>
      </c>
      <c r="S1026" s="85">
        <v>333</v>
      </c>
    </row>
    <row r="1027" spans="1:19" s="85" customFormat="1" ht="38.65" customHeight="1" x14ac:dyDescent="0.25">
      <c r="A1027" s="332"/>
      <c r="B1027" s="148" t="s">
        <v>330</v>
      </c>
      <c r="C1027" s="149"/>
      <c r="D1027" s="149" t="s">
        <v>62</v>
      </c>
      <c r="E1027" s="149"/>
      <c r="F1027" s="149"/>
      <c r="G1027" s="149">
        <f>G1022</f>
        <v>1</v>
      </c>
      <c r="H1027" s="149">
        <f t="shared" ref="H1027:J1027" si="534">H1022</f>
        <v>1</v>
      </c>
      <c r="I1027" s="149">
        <f t="shared" si="534"/>
        <v>0</v>
      </c>
      <c r="J1027" s="149">
        <f t="shared" si="534"/>
        <v>0</v>
      </c>
      <c r="K1027" s="149"/>
      <c r="L1027" s="149" t="s">
        <v>62</v>
      </c>
      <c r="M1027" s="150">
        <v>46022</v>
      </c>
      <c r="N1027" s="150">
        <v>46022</v>
      </c>
      <c r="O1027" s="156"/>
      <c r="P1027" s="157" t="s">
        <v>62</v>
      </c>
      <c r="Q1027" s="156"/>
      <c r="R1027" s="156"/>
      <c r="S1027" s="56">
        <v>334</v>
      </c>
    </row>
    <row r="1028" spans="1:19" s="85" customFormat="1" ht="21" customHeight="1" x14ac:dyDescent="0.2">
      <c r="A1028" s="332"/>
      <c r="B1028" s="147" t="s">
        <v>71</v>
      </c>
      <c r="C1028" s="149"/>
      <c r="D1028" s="149"/>
      <c r="E1028" s="149"/>
      <c r="F1028" s="149"/>
      <c r="G1028" s="149" t="s">
        <v>62</v>
      </c>
      <c r="H1028" s="149"/>
      <c r="I1028" s="149" t="s">
        <v>62</v>
      </c>
      <c r="J1028" s="149"/>
      <c r="K1028" s="149"/>
      <c r="L1028" s="149" t="s">
        <v>62</v>
      </c>
      <c r="M1028" s="149"/>
      <c r="N1028" s="149"/>
      <c r="O1028" s="157" t="s">
        <v>62</v>
      </c>
      <c r="P1028" s="157" t="s">
        <v>62</v>
      </c>
      <c r="Q1028" s="157" t="s">
        <v>62</v>
      </c>
      <c r="R1028" s="157" t="s">
        <v>62</v>
      </c>
      <c r="S1028" s="85">
        <v>335</v>
      </c>
    </row>
    <row r="1029" spans="1:19" s="85" customFormat="1" ht="21" customHeight="1" x14ac:dyDescent="0.2">
      <c r="A1029" s="333"/>
      <c r="B1029" s="148" t="s">
        <v>72</v>
      </c>
      <c r="C1029" s="149"/>
      <c r="D1029" s="149" t="s">
        <v>62</v>
      </c>
      <c r="E1029" s="149"/>
      <c r="F1029" s="149"/>
      <c r="G1029" s="149">
        <f>G1022</f>
        <v>1</v>
      </c>
      <c r="H1029" s="149">
        <f t="shared" ref="H1029:J1029" si="535">H1022</f>
        <v>1</v>
      </c>
      <c r="I1029" s="149">
        <f t="shared" si="535"/>
        <v>0</v>
      </c>
      <c r="J1029" s="149">
        <f t="shared" si="535"/>
        <v>0</v>
      </c>
      <c r="K1029" s="149"/>
      <c r="L1029" s="149" t="s">
        <v>62</v>
      </c>
      <c r="M1029" s="150">
        <v>46022</v>
      </c>
      <c r="N1029" s="150">
        <v>46022</v>
      </c>
      <c r="O1029" s="156"/>
      <c r="P1029" s="157" t="s">
        <v>62</v>
      </c>
      <c r="Q1029" s="156"/>
      <c r="R1029" s="156"/>
      <c r="S1029" s="85">
        <v>336</v>
      </c>
    </row>
    <row r="1030" spans="1:19" s="56" customFormat="1" ht="74.45" customHeight="1" x14ac:dyDescent="0.25">
      <c r="A1030" s="331" t="s">
        <v>366</v>
      </c>
      <c r="B1030" s="137" t="s">
        <v>327</v>
      </c>
      <c r="C1030" s="142" t="s">
        <v>191</v>
      </c>
      <c r="D1030" s="141" t="s">
        <v>333</v>
      </c>
      <c r="E1030" s="141" t="s">
        <v>320</v>
      </c>
      <c r="F1030" s="142">
        <v>642</v>
      </c>
      <c r="G1030" s="142">
        <v>1</v>
      </c>
      <c r="H1030" s="142">
        <v>1</v>
      </c>
      <c r="I1030" s="142"/>
      <c r="J1030" s="142"/>
      <c r="K1030" s="149">
        <v>1</v>
      </c>
      <c r="L1030" s="142"/>
      <c r="M1030" s="142" t="s">
        <v>62</v>
      </c>
      <c r="N1030" s="142" t="s">
        <v>62</v>
      </c>
      <c r="O1030" s="156">
        <v>32391.42</v>
      </c>
      <c r="P1030" s="156"/>
      <c r="Q1030" s="156"/>
      <c r="R1030" s="156"/>
      <c r="S1030" s="56">
        <v>337</v>
      </c>
    </row>
    <row r="1031" spans="1:19" s="85" customFormat="1" ht="15.75" x14ac:dyDescent="0.2">
      <c r="A1031" s="332"/>
      <c r="B1031" s="146" t="s">
        <v>70</v>
      </c>
      <c r="C1031" s="149"/>
      <c r="D1031" s="149" t="s">
        <v>62</v>
      </c>
      <c r="E1031" s="149"/>
      <c r="F1031" s="149"/>
      <c r="G1031" s="149">
        <f>G1030</f>
        <v>1</v>
      </c>
      <c r="H1031" s="149">
        <f t="shared" ref="H1031:J1031" si="536">H1030</f>
        <v>1</v>
      </c>
      <c r="I1031" s="149">
        <f t="shared" si="536"/>
        <v>0</v>
      </c>
      <c r="J1031" s="149">
        <f t="shared" si="536"/>
        <v>0</v>
      </c>
      <c r="K1031" s="149"/>
      <c r="L1031" s="149"/>
      <c r="M1031" s="150">
        <v>46022</v>
      </c>
      <c r="N1031" s="150">
        <v>46022</v>
      </c>
      <c r="O1031" s="156"/>
      <c r="P1031" s="157" t="s">
        <v>62</v>
      </c>
      <c r="Q1031" s="156"/>
      <c r="R1031" s="156"/>
      <c r="S1031" s="85">
        <v>338</v>
      </c>
    </row>
    <row r="1032" spans="1:19" s="85" customFormat="1" ht="14.25" x14ac:dyDescent="0.2">
      <c r="A1032" s="332"/>
      <c r="B1032" s="147" t="s">
        <v>76</v>
      </c>
      <c r="C1032" s="149"/>
      <c r="D1032" s="149"/>
      <c r="E1032" s="149"/>
      <c r="F1032" s="149"/>
      <c r="G1032" s="149" t="s">
        <v>62</v>
      </c>
      <c r="H1032" s="149"/>
      <c r="I1032" s="149" t="s">
        <v>62</v>
      </c>
      <c r="J1032" s="149"/>
      <c r="K1032" s="149"/>
      <c r="L1032" s="149" t="s">
        <v>62</v>
      </c>
      <c r="M1032" s="149"/>
      <c r="N1032" s="149"/>
      <c r="O1032" s="157" t="s">
        <v>62</v>
      </c>
      <c r="P1032" s="157" t="s">
        <v>62</v>
      </c>
      <c r="Q1032" s="157" t="s">
        <v>62</v>
      </c>
      <c r="R1032" s="157" t="s">
        <v>62</v>
      </c>
      <c r="S1032" s="85">
        <v>339</v>
      </c>
    </row>
    <row r="1033" spans="1:19" s="85" customFormat="1" ht="65.45" customHeight="1" x14ac:dyDescent="0.25">
      <c r="A1033" s="332"/>
      <c r="B1033" s="148" t="s">
        <v>192</v>
      </c>
      <c r="C1033" s="149"/>
      <c r="D1033" s="149" t="s">
        <v>62</v>
      </c>
      <c r="E1033" s="149"/>
      <c r="F1033" s="149"/>
      <c r="G1033" s="149">
        <f>G1030</f>
        <v>1</v>
      </c>
      <c r="H1033" s="149">
        <f t="shared" ref="H1033:J1033" si="537">H1030</f>
        <v>1</v>
      </c>
      <c r="I1033" s="149">
        <f t="shared" si="537"/>
        <v>0</v>
      </c>
      <c r="J1033" s="149">
        <f t="shared" si="537"/>
        <v>0</v>
      </c>
      <c r="K1033" s="149"/>
      <c r="L1033" s="149" t="s">
        <v>62</v>
      </c>
      <c r="M1033" s="150">
        <v>46022</v>
      </c>
      <c r="N1033" s="150">
        <v>46022</v>
      </c>
      <c r="O1033" s="156"/>
      <c r="P1033" s="157" t="s">
        <v>62</v>
      </c>
      <c r="Q1033" s="156"/>
      <c r="R1033" s="156"/>
      <c r="S1033" s="56">
        <v>340</v>
      </c>
    </row>
    <row r="1034" spans="1:19" s="85" customFormat="1" ht="15" customHeight="1" x14ac:dyDescent="0.2">
      <c r="A1034" s="332"/>
      <c r="B1034" s="147" t="s">
        <v>193</v>
      </c>
      <c r="C1034" s="149"/>
      <c r="D1034" s="149"/>
      <c r="E1034" s="149"/>
      <c r="F1034" s="149"/>
      <c r="G1034" s="149" t="s">
        <v>62</v>
      </c>
      <c r="H1034" s="149"/>
      <c r="I1034" s="149" t="s">
        <v>62</v>
      </c>
      <c r="J1034" s="149"/>
      <c r="K1034" s="149"/>
      <c r="L1034" s="149" t="s">
        <v>62</v>
      </c>
      <c r="M1034" s="149"/>
      <c r="N1034" s="149"/>
      <c r="O1034" s="157" t="s">
        <v>62</v>
      </c>
      <c r="P1034" s="157" t="s">
        <v>62</v>
      </c>
      <c r="Q1034" s="157" t="s">
        <v>62</v>
      </c>
      <c r="R1034" s="157" t="s">
        <v>62</v>
      </c>
      <c r="S1034" s="85">
        <v>341</v>
      </c>
    </row>
    <row r="1035" spans="1:19" s="85" customFormat="1" ht="38.65" customHeight="1" x14ac:dyDescent="0.2">
      <c r="A1035" s="332"/>
      <c r="B1035" s="148" t="s">
        <v>330</v>
      </c>
      <c r="C1035" s="149"/>
      <c r="D1035" s="149" t="s">
        <v>62</v>
      </c>
      <c r="E1035" s="149"/>
      <c r="F1035" s="149"/>
      <c r="G1035" s="149">
        <f>G1030</f>
        <v>1</v>
      </c>
      <c r="H1035" s="149">
        <f t="shared" ref="H1035:J1035" si="538">H1030</f>
        <v>1</v>
      </c>
      <c r="I1035" s="149">
        <f t="shared" si="538"/>
        <v>0</v>
      </c>
      <c r="J1035" s="149">
        <f t="shared" si="538"/>
        <v>0</v>
      </c>
      <c r="K1035" s="149"/>
      <c r="L1035" s="149" t="s">
        <v>62</v>
      </c>
      <c r="M1035" s="150">
        <v>46022</v>
      </c>
      <c r="N1035" s="150">
        <v>46022</v>
      </c>
      <c r="O1035" s="156"/>
      <c r="P1035" s="157" t="s">
        <v>62</v>
      </c>
      <c r="Q1035" s="156"/>
      <c r="R1035" s="156"/>
      <c r="S1035" s="85">
        <v>342</v>
      </c>
    </row>
    <row r="1036" spans="1:19" s="85" customFormat="1" ht="21" customHeight="1" x14ac:dyDescent="0.25">
      <c r="A1036" s="332"/>
      <c r="B1036" s="147" t="s">
        <v>71</v>
      </c>
      <c r="C1036" s="149"/>
      <c r="D1036" s="149"/>
      <c r="E1036" s="149"/>
      <c r="F1036" s="149"/>
      <c r="G1036" s="149" t="s">
        <v>62</v>
      </c>
      <c r="H1036" s="149"/>
      <c r="I1036" s="149" t="s">
        <v>62</v>
      </c>
      <c r="J1036" s="149"/>
      <c r="K1036" s="149"/>
      <c r="L1036" s="149" t="s">
        <v>62</v>
      </c>
      <c r="M1036" s="149"/>
      <c r="N1036" s="149"/>
      <c r="O1036" s="157" t="s">
        <v>62</v>
      </c>
      <c r="P1036" s="157" t="s">
        <v>62</v>
      </c>
      <c r="Q1036" s="157" t="s">
        <v>62</v>
      </c>
      <c r="R1036" s="157" t="s">
        <v>62</v>
      </c>
      <c r="S1036" s="56">
        <v>343</v>
      </c>
    </row>
    <row r="1037" spans="1:19" s="85" customFormat="1" ht="21" customHeight="1" x14ac:dyDescent="0.2">
      <c r="A1037" s="333"/>
      <c r="B1037" s="148" t="s">
        <v>72</v>
      </c>
      <c r="C1037" s="149"/>
      <c r="D1037" s="149" t="s">
        <v>62</v>
      </c>
      <c r="E1037" s="149"/>
      <c r="F1037" s="149"/>
      <c r="G1037" s="149">
        <f>G1030</f>
        <v>1</v>
      </c>
      <c r="H1037" s="149">
        <f t="shared" ref="H1037:J1037" si="539">H1030</f>
        <v>1</v>
      </c>
      <c r="I1037" s="149">
        <f t="shared" si="539"/>
        <v>0</v>
      </c>
      <c r="J1037" s="149">
        <f t="shared" si="539"/>
        <v>0</v>
      </c>
      <c r="K1037" s="149"/>
      <c r="L1037" s="149" t="s">
        <v>62</v>
      </c>
      <c r="M1037" s="150">
        <v>46022</v>
      </c>
      <c r="N1037" s="150">
        <v>46022</v>
      </c>
      <c r="O1037" s="156"/>
      <c r="P1037" s="157" t="s">
        <v>62</v>
      </c>
      <c r="Q1037" s="156"/>
      <c r="R1037" s="156"/>
      <c r="S1037" s="85">
        <v>344</v>
      </c>
    </row>
    <row r="1038" spans="1:19" s="56" customFormat="1" ht="74.45" customHeight="1" x14ac:dyDescent="0.25">
      <c r="A1038" s="331" t="s">
        <v>367</v>
      </c>
      <c r="B1038" s="137" t="s">
        <v>327</v>
      </c>
      <c r="C1038" s="142" t="s">
        <v>191</v>
      </c>
      <c r="D1038" s="141" t="s">
        <v>333</v>
      </c>
      <c r="E1038" s="141" t="s">
        <v>320</v>
      </c>
      <c r="F1038" s="142">
        <v>642</v>
      </c>
      <c r="G1038" s="142">
        <v>3</v>
      </c>
      <c r="H1038" s="142">
        <v>3</v>
      </c>
      <c r="I1038" s="142"/>
      <c r="J1038" s="142"/>
      <c r="K1038" s="149">
        <v>3</v>
      </c>
      <c r="L1038" s="142"/>
      <c r="M1038" s="142" t="s">
        <v>62</v>
      </c>
      <c r="N1038" s="142" t="s">
        <v>62</v>
      </c>
      <c r="O1038" s="156">
        <v>97174.23</v>
      </c>
      <c r="P1038" s="156"/>
      <c r="Q1038" s="156"/>
      <c r="R1038" s="156"/>
      <c r="S1038" s="85">
        <v>345</v>
      </c>
    </row>
    <row r="1039" spans="1:19" s="85" customFormat="1" ht="15.75" x14ac:dyDescent="0.25">
      <c r="A1039" s="332"/>
      <c r="B1039" s="146" t="s">
        <v>70</v>
      </c>
      <c r="C1039" s="149"/>
      <c r="D1039" s="149" t="s">
        <v>62</v>
      </c>
      <c r="E1039" s="149"/>
      <c r="F1039" s="149"/>
      <c r="G1039" s="149">
        <f>G1038</f>
        <v>3</v>
      </c>
      <c r="H1039" s="149">
        <f t="shared" ref="H1039:J1039" si="540">H1038</f>
        <v>3</v>
      </c>
      <c r="I1039" s="149">
        <f t="shared" si="540"/>
        <v>0</v>
      </c>
      <c r="J1039" s="149">
        <f t="shared" si="540"/>
        <v>0</v>
      </c>
      <c r="K1039" s="149"/>
      <c r="L1039" s="149"/>
      <c r="M1039" s="150">
        <v>46022</v>
      </c>
      <c r="N1039" s="150">
        <v>46022</v>
      </c>
      <c r="O1039" s="156"/>
      <c r="P1039" s="157" t="s">
        <v>62</v>
      </c>
      <c r="Q1039" s="156"/>
      <c r="R1039" s="156"/>
      <c r="S1039" s="56">
        <v>346</v>
      </c>
    </row>
    <row r="1040" spans="1:19" s="85" customFormat="1" ht="14.25" x14ac:dyDescent="0.2">
      <c r="A1040" s="332"/>
      <c r="B1040" s="147" t="s">
        <v>76</v>
      </c>
      <c r="C1040" s="149"/>
      <c r="D1040" s="149"/>
      <c r="E1040" s="149"/>
      <c r="F1040" s="149"/>
      <c r="G1040" s="149" t="s">
        <v>62</v>
      </c>
      <c r="H1040" s="149"/>
      <c r="I1040" s="149" t="s">
        <v>62</v>
      </c>
      <c r="J1040" s="149"/>
      <c r="K1040" s="149"/>
      <c r="L1040" s="149" t="s">
        <v>62</v>
      </c>
      <c r="M1040" s="149"/>
      <c r="N1040" s="149"/>
      <c r="O1040" s="157" t="s">
        <v>62</v>
      </c>
      <c r="P1040" s="157" t="s">
        <v>62</v>
      </c>
      <c r="Q1040" s="157" t="s">
        <v>62</v>
      </c>
      <c r="R1040" s="157" t="s">
        <v>62</v>
      </c>
      <c r="S1040" s="85">
        <v>347</v>
      </c>
    </row>
    <row r="1041" spans="1:19" s="85" customFormat="1" ht="65.45" customHeight="1" x14ac:dyDescent="0.2">
      <c r="A1041" s="332"/>
      <c r="B1041" s="148" t="s">
        <v>192</v>
      </c>
      <c r="C1041" s="149"/>
      <c r="D1041" s="149" t="s">
        <v>62</v>
      </c>
      <c r="E1041" s="149"/>
      <c r="F1041" s="149"/>
      <c r="G1041" s="149">
        <f>G1038</f>
        <v>3</v>
      </c>
      <c r="H1041" s="149">
        <f t="shared" ref="H1041:J1041" si="541">H1038</f>
        <v>3</v>
      </c>
      <c r="I1041" s="149">
        <f t="shared" si="541"/>
        <v>0</v>
      </c>
      <c r="J1041" s="149">
        <f t="shared" si="541"/>
        <v>0</v>
      </c>
      <c r="K1041" s="149"/>
      <c r="L1041" s="149" t="s">
        <v>62</v>
      </c>
      <c r="M1041" s="150">
        <v>46022</v>
      </c>
      <c r="N1041" s="150">
        <v>46022</v>
      </c>
      <c r="O1041" s="156"/>
      <c r="P1041" s="157" t="s">
        <v>62</v>
      </c>
      <c r="Q1041" s="156"/>
      <c r="R1041" s="156"/>
      <c r="S1041" s="85">
        <v>348</v>
      </c>
    </row>
    <row r="1042" spans="1:19" s="85" customFormat="1" ht="15" customHeight="1" x14ac:dyDescent="0.25">
      <c r="A1042" s="332"/>
      <c r="B1042" s="147" t="s">
        <v>193</v>
      </c>
      <c r="C1042" s="149"/>
      <c r="D1042" s="149"/>
      <c r="E1042" s="149"/>
      <c r="F1042" s="149"/>
      <c r="G1042" s="149" t="s">
        <v>62</v>
      </c>
      <c r="H1042" s="149"/>
      <c r="I1042" s="149" t="s">
        <v>62</v>
      </c>
      <c r="J1042" s="149"/>
      <c r="K1042" s="149"/>
      <c r="L1042" s="149" t="s">
        <v>62</v>
      </c>
      <c r="M1042" s="149"/>
      <c r="N1042" s="149"/>
      <c r="O1042" s="157" t="s">
        <v>62</v>
      </c>
      <c r="P1042" s="157" t="s">
        <v>62</v>
      </c>
      <c r="Q1042" s="157" t="s">
        <v>62</v>
      </c>
      <c r="R1042" s="157" t="s">
        <v>62</v>
      </c>
      <c r="S1042" s="56">
        <v>349</v>
      </c>
    </row>
    <row r="1043" spans="1:19" s="85" customFormat="1" ht="38.65" customHeight="1" x14ac:dyDescent="0.2">
      <c r="A1043" s="332"/>
      <c r="B1043" s="148" t="s">
        <v>330</v>
      </c>
      <c r="C1043" s="149"/>
      <c r="D1043" s="149" t="s">
        <v>62</v>
      </c>
      <c r="E1043" s="149"/>
      <c r="F1043" s="149"/>
      <c r="G1043" s="149">
        <f>G1038</f>
        <v>3</v>
      </c>
      <c r="H1043" s="149">
        <f t="shared" ref="H1043:J1043" si="542">H1038</f>
        <v>3</v>
      </c>
      <c r="I1043" s="149">
        <f t="shared" si="542"/>
        <v>0</v>
      </c>
      <c r="J1043" s="149">
        <f t="shared" si="542"/>
        <v>0</v>
      </c>
      <c r="K1043" s="149"/>
      <c r="L1043" s="149" t="s">
        <v>62</v>
      </c>
      <c r="M1043" s="150">
        <v>46022</v>
      </c>
      <c r="N1043" s="150">
        <v>46022</v>
      </c>
      <c r="O1043" s="156"/>
      <c r="P1043" s="157" t="s">
        <v>62</v>
      </c>
      <c r="Q1043" s="156"/>
      <c r="R1043" s="156"/>
      <c r="S1043" s="85">
        <v>350</v>
      </c>
    </row>
    <row r="1044" spans="1:19" s="85" customFormat="1" ht="21" customHeight="1" x14ac:dyDescent="0.2">
      <c r="A1044" s="332"/>
      <c r="B1044" s="147" t="s">
        <v>71</v>
      </c>
      <c r="C1044" s="149"/>
      <c r="D1044" s="149"/>
      <c r="E1044" s="149"/>
      <c r="F1044" s="149"/>
      <c r="G1044" s="149" t="s">
        <v>62</v>
      </c>
      <c r="H1044" s="149"/>
      <c r="I1044" s="149" t="s">
        <v>62</v>
      </c>
      <c r="J1044" s="149"/>
      <c r="K1044" s="149"/>
      <c r="L1044" s="149" t="s">
        <v>62</v>
      </c>
      <c r="M1044" s="149"/>
      <c r="N1044" s="149"/>
      <c r="O1044" s="157" t="s">
        <v>62</v>
      </c>
      <c r="P1044" s="157" t="s">
        <v>62</v>
      </c>
      <c r="Q1044" s="157" t="s">
        <v>62</v>
      </c>
      <c r="R1044" s="157" t="s">
        <v>62</v>
      </c>
      <c r="S1044" s="85">
        <v>351</v>
      </c>
    </row>
    <row r="1045" spans="1:19" s="85" customFormat="1" ht="21" customHeight="1" x14ac:dyDescent="0.25">
      <c r="A1045" s="333"/>
      <c r="B1045" s="148" t="s">
        <v>72</v>
      </c>
      <c r="C1045" s="149"/>
      <c r="D1045" s="149" t="s">
        <v>62</v>
      </c>
      <c r="E1045" s="149"/>
      <c r="F1045" s="149"/>
      <c r="G1045" s="149">
        <f>G1038</f>
        <v>3</v>
      </c>
      <c r="H1045" s="149">
        <f t="shared" ref="H1045:J1045" si="543">H1038</f>
        <v>3</v>
      </c>
      <c r="I1045" s="149">
        <f t="shared" si="543"/>
        <v>0</v>
      </c>
      <c r="J1045" s="149">
        <f t="shared" si="543"/>
        <v>0</v>
      </c>
      <c r="K1045" s="149"/>
      <c r="L1045" s="149" t="s">
        <v>62</v>
      </c>
      <c r="M1045" s="150">
        <v>46022</v>
      </c>
      <c r="N1045" s="150">
        <v>46022</v>
      </c>
      <c r="O1045" s="156"/>
      <c r="P1045" s="157" t="s">
        <v>62</v>
      </c>
      <c r="Q1045" s="156"/>
      <c r="R1045" s="156"/>
      <c r="S1045" s="56">
        <v>352</v>
      </c>
    </row>
    <row r="1046" spans="1:19" s="56" customFormat="1" ht="74.45" hidden="1" customHeight="1" x14ac:dyDescent="0.25">
      <c r="A1046" s="331" t="s">
        <v>368</v>
      </c>
      <c r="B1046" s="137" t="s">
        <v>327</v>
      </c>
      <c r="C1046" s="142" t="s">
        <v>191</v>
      </c>
      <c r="D1046" s="141" t="s">
        <v>333</v>
      </c>
      <c r="E1046" s="141" t="s">
        <v>320</v>
      </c>
      <c r="F1046" s="142">
        <v>642</v>
      </c>
      <c r="G1046" s="142"/>
      <c r="H1046" s="142"/>
      <c r="I1046" s="142"/>
      <c r="J1046" s="142"/>
      <c r="K1046" s="149"/>
      <c r="L1046" s="142"/>
      <c r="M1046" s="142" t="s">
        <v>62</v>
      </c>
      <c r="N1046" s="142" t="s">
        <v>62</v>
      </c>
      <c r="O1046" s="156"/>
      <c r="P1046" s="156"/>
      <c r="Q1046" s="156"/>
      <c r="R1046" s="156"/>
      <c r="S1046" s="85">
        <v>353</v>
      </c>
    </row>
    <row r="1047" spans="1:19" s="85" customFormat="1" ht="15.75" hidden="1" x14ac:dyDescent="0.2">
      <c r="A1047" s="332"/>
      <c r="B1047" s="146" t="s">
        <v>70</v>
      </c>
      <c r="C1047" s="149"/>
      <c r="D1047" s="149" t="s">
        <v>62</v>
      </c>
      <c r="E1047" s="149"/>
      <c r="F1047" s="149"/>
      <c r="G1047" s="149">
        <f>G1046</f>
        <v>0</v>
      </c>
      <c r="H1047" s="149">
        <f t="shared" ref="H1047:J1047" si="544">H1046</f>
        <v>0</v>
      </c>
      <c r="I1047" s="149">
        <f t="shared" si="544"/>
        <v>0</v>
      </c>
      <c r="J1047" s="149">
        <f t="shared" si="544"/>
        <v>0</v>
      </c>
      <c r="K1047" s="149"/>
      <c r="L1047" s="149"/>
      <c r="M1047" s="150">
        <v>46022</v>
      </c>
      <c r="N1047" s="150">
        <v>46022</v>
      </c>
      <c r="O1047" s="156"/>
      <c r="P1047" s="157" t="s">
        <v>62</v>
      </c>
      <c r="Q1047" s="156"/>
      <c r="R1047" s="156"/>
      <c r="S1047" s="85">
        <v>354</v>
      </c>
    </row>
    <row r="1048" spans="1:19" s="85" customFormat="1" hidden="1" x14ac:dyDescent="0.25">
      <c r="A1048" s="332"/>
      <c r="B1048" s="147" t="s">
        <v>76</v>
      </c>
      <c r="C1048" s="149"/>
      <c r="D1048" s="149"/>
      <c r="E1048" s="149"/>
      <c r="F1048" s="149"/>
      <c r="G1048" s="149" t="s">
        <v>62</v>
      </c>
      <c r="H1048" s="149"/>
      <c r="I1048" s="149" t="s">
        <v>62</v>
      </c>
      <c r="J1048" s="149"/>
      <c r="K1048" s="149"/>
      <c r="L1048" s="149" t="s">
        <v>62</v>
      </c>
      <c r="M1048" s="149"/>
      <c r="N1048" s="149"/>
      <c r="O1048" s="157" t="s">
        <v>62</v>
      </c>
      <c r="P1048" s="157" t="s">
        <v>62</v>
      </c>
      <c r="Q1048" s="157" t="s">
        <v>62</v>
      </c>
      <c r="R1048" s="157" t="s">
        <v>62</v>
      </c>
      <c r="S1048" s="56">
        <v>355</v>
      </c>
    </row>
    <row r="1049" spans="1:19" s="85" customFormat="1" ht="65.45" hidden="1" customHeight="1" x14ac:dyDescent="0.2">
      <c r="A1049" s="332"/>
      <c r="B1049" s="148" t="s">
        <v>192</v>
      </c>
      <c r="C1049" s="149"/>
      <c r="D1049" s="149" t="s">
        <v>62</v>
      </c>
      <c r="E1049" s="149"/>
      <c r="F1049" s="149"/>
      <c r="G1049" s="149">
        <f>G1046</f>
        <v>0</v>
      </c>
      <c r="H1049" s="149">
        <f t="shared" ref="H1049:J1049" si="545">H1046</f>
        <v>0</v>
      </c>
      <c r="I1049" s="149">
        <f t="shared" si="545"/>
        <v>0</v>
      </c>
      <c r="J1049" s="149">
        <f t="shared" si="545"/>
        <v>0</v>
      </c>
      <c r="K1049" s="149"/>
      <c r="L1049" s="149" t="s">
        <v>62</v>
      </c>
      <c r="M1049" s="150">
        <v>46022</v>
      </c>
      <c r="N1049" s="150">
        <v>46022</v>
      </c>
      <c r="O1049" s="156"/>
      <c r="P1049" s="157" t="s">
        <v>62</v>
      </c>
      <c r="Q1049" s="156"/>
      <c r="R1049" s="156"/>
      <c r="S1049" s="85">
        <v>356</v>
      </c>
    </row>
    <row r="1050" spans="1:19" s="85" customFormat="1" ht="15" hidden="1" customHeight="1" x14ac:dyDescent="0.2">
      <c r="A1050" s="332"/>
      <c r="B1050" s="147" t="s">
        <v>193</v>
      </c>
      <c r="C1050" s="149"/>
      <c r="D1050" s="149"/>
      <c r="E1050" s="149"/>
      <c r="F1050" s="149"/>
      <c r="G1050" s="149" t="s">
        <v>62</v>
      </c>
      <c r="H1050" s="149"/>
      <c r="I1050" s="149" t="s">
        <v>62</v>
      </c>
      <c r="J1050" s="149"/>
      <c r="K1050" s="149"/>
      <c r="L1050" s="149" t="s">
        <v>62</v>
      </c>
      <c r="M1050" s="149"/>
      <c r="N1050" s="149"/>
      <c r="O1050" s="157" t="s">
        <v>62</v>
      </c>
      <c r="P1050" s="157" t="s">
        <v>62</v>
      </c>
      <c r="Q1050" s="157" t="s">
        <v>62</v>
      </c>
      <c r="R1050" s="157" t="s">
        <v>62</v>
      </c>
      <c r="S1050" s="85">
        <v>357</v>
      </c>
    </row>
    <row r="1051" spans="1:19" s="85" customFormat="1" ht="38.65" hidden="1" customHeight="1" x14ac:dyDescent="0.25">
      <c r="A1051" s="332"/>
      <c r="B1051" s="148" t="s">
        <v>330</v>
      </c>
      <c r="C1051" s="149"/>
      <c r="D1051" s="149" t="s">
        <v>62</v>
      </c>
      <c r="E1051" s="149"/>
      <c r="F1051" s="149"/>
      <c r="G1051" s="149">
        <f>G1046</f>
        <v>0</v>
      </c>
      <c r="H1051" s="149">
        <f t="shared" ref="H1051:J1051" si="546">H1046</f>
        <v>0</v>
      </c>
      <c r="I1051" s="149">
        <f t="shared" si="546"/>
        <v>0</v>
      </c>
      <c r="J1051" s="149">
        <f t="shared" si="546"/>
        <v>0</v>
      </c>
      <c r="K1051" s="149"/>
      <c r="L1051" s="149" t="s">
        <v>62</v>
      </c>
      <c r="M1051" s="150">
        <v>46022</v>
      </c>
      <c r="N1051" s="150">
        <v>46022</v>
      </c>
      <c r="O1051" s="156"/>
      <c r="P1051" s="157" t="s">
        <v>62</v>
      </c>
      <c r="Q1051" s="156"/>
      <c r="R1051" s="156"/>
      <c r="S1051" s="56">
        <v>358</v>
      </c>
    </row>
    <row r="1052" spans="1:19" s="85" customFormat="1" ht="21" hidden="1" customHeight="1" x14ac:dyDescent="0.2">
      <c r="A1052" s="332"/>
      <c r="B1052" s="147" t="s">
        <v>71</v>
      </c>
      <c r="C1052" s="149"/>
      <c r="D1052" s="149"/>
      <c r="E1052" s="149"/>
      <c r="F1052" s="149"/>
      <c r="G1052" s="149" t="s">
        <v>62</v>
      </c>
      <c r="H1052" s="149"/>
      <c r="I1052" s="149" t="s">
        <v>62</v>
      </c>
      <c r="J1052" s="149"/>
      <c r="K1052" s="149"/>
      <c r="L1052" s="149" t="s">
        <v>62</v>
      </c>
      <c r="M1052" s="149"/>
      <c r="N1052" s="149"/>
      <c r="O1052" s="157" t="s">
        <v>62</v>
      </c>
      <c r="P1052" s="157" t="s">
        <v>62</v>
      </c>
      <c r="Q1052" s="157" t="s">
        <v>62</v>
      </c>
      <c r="R1052" s="157" t="s">
        <v>62</v>
      </c>
      <c r="S1052" s="85">
        <v>359</v>
      </c>
    </row>
    <row r="1053" spans="1:19" s="85" customFormat="1" ht="21" hidden="1" customHeight="1" x14ac:dyDescent="0.2">
      <c r="A1053" s="333"/>
      <c r="B1053" s="148" t="s">
        <v>72</v>
      </c>
      <c r="C1053" s="149"/>
      <c r="D1053" s="149" t="s">
        <v>62</v>
      </c>
      <c r="E1053" s="149"/>
      <c r="F1053" s="149"/>
      <c r="G1053" s="149">
        <f>G1046</f>
        <v>0</v>
      </c>
      <c r="H1053" s="149">
        <f t="shared" ref="H1053:J1053" si="547">H1046</f>
        <v>0</v>
      </c>
      <c r="I1053" s="149">
        <f t="shared" si="547"/>
        <v>0</v>
      </c>
      <c r="J1053" s="149">
        <f t="shared" si="547"/>
        <v>0</v>
      </c>
      <c r="K1053" s="149"/>
      <c r="L1053" s="149" t="s">
        <v>62</v>
      </c>
      <c r="M1053" s="150">
        <v>46022</v>
      </c>
      <c r="N1053" s="150">
        <v>46022</v>
      </c>
      <c r="O1053" s="156"/>
      <c r="P1053" s="157" t="s">
        <v>62</v>
      </c>
      <c r="Q1053" s="156"/>
      <c r="R1053" s="156"/>
      <c r="S1053" s="85">
        <v>360</v>
      </c>
    </row>
    <row r="1054" spans="1:19" s="56" customFormat="1" ht="74.45" customHeight="1" x14ac:dyDescent="0.25">
      <c r="A1054" s="331" t="s">
        <v>369</v>
      </c>
      <c r="B1054" s="137" t="s">
        <v>327</v>
      </c>
      <c r="C1054" s="142" t="s">
        <v>191</v>
      </c>
      <c r="D1054" s="141" t="s">
        <v>333</v>
      </c>
      <c r="E1054" s="141" t="s">
        <v>320</v>
      </c>
      <c r="F1054" s="142">
        <v>642</v>
      </c>
      <c r="G1054" s="142">
        <v>2</v>
      </c>
      <c r="H1054" s="142">
        <v>2</v>
      </c>
      <c r="I1054" s="142"/>
      <c r="J1054" s="142"/>
      <c r="K1054" s="149">
        <v>2</v>
      </c>
      <c r="L1054" s="142"/>
      <c r="M1054" s="142" t="s">
        <v>62</v>
      </c>
      <c r="N1054" s="142" t="s">
        <v>62</v>
      </c>
      <c r="O1054" s="156">
        <v>64782.82</v>
      </c>
      <c r="P1054" s="156"/>
      <c r="Q1054" s="156"/>
      <c r="R1054" s="156"/>
      <c r="S1054" s="56">
        <v>361</v>
      </c>
    </row>
    <row r="1055" spans="1:19" s="85" customFormat="1" ht="15.75" x14ac:dyDescent="0.2">
      <c r="A1055" s="332"/>
      <c r="B1055" s="146" t="s">
        <v>70</v>
      </c>
      <c r="C1055" s="149"/>
      <c r="D1055" s="149" t="s">
        <v>62</v>
      </c>
      <c r="E1055" s="149"/>
      <c r="F1055" s="149"/>
      <c r="G1055" s="149">
        <f>G1054</f>
        <v>2</v>
      </c>
      <c r="H1055" s="149">
        <f t="shared" ref="H1055:J1055" si="548">H1054</f>
        <v>2</v>
      </c>
      <c r="I1055" s="149">
        <f t="shared" si="548"/>
        <v>0</v>
      </c>
      <c r="J1055" s="149">
        <f t="shared" si="548"/>
        <v>0</v>
      </c>
      <c r="K1055" s="149"/>
      <c r="L1055" s="149"/>
      <c r="M1055" s="150">
        <v>46022</v>
      </c>
      <c r="N1055" s="150">
        <v>46022</v>
      </c>
      <c r="O1055" s="156"/>
      <c r="P1055" s="157" t="s">
        <v>62</v>
      </c>
      <c r="Q1055" s="156"/>
      <c r="R1055" s="156"/>
      <c r="S1055" s="85">
        <v>362</v>
      </c>
    </row>
    <row r="1056" spans="1:19" s="85" customFormat="1" ht="14.25" x14ac:dyDescent="0.2">
      <c r="A1056" s="332"/>
      <c r="B1056" s="147" t="s">
        <v>76</v>
      </c>
      <c r="C1056" s="149"/>
      <c r="D1056" s="149"/>
      <c r="E1056" s="149"/>
      <c r="F1056" s="149"/>
      <c r="G1056" s="149" t="s">
        <v>62</v>
      </c>
      <c r="H1056" s="149"/>
      <c r="I1056" s="149" t="s">
        <v>62</v>
      </c>
      <c r="J1056" s="149"/>
      <c r="K1056" s="149"/>
      <c r="L1056" s="149" t="s">
        <v>62</v>
      </c>
      <c r="M1056" s="149"/>
      <c r="N1056" s="149"/>
      <c r="O1056" s="157" t="s">
        <v>62</v>
      </c>
      <c r="P1056" s="157" t="s">
        <v>62</v>
      </c>
      <c r="Q1056" s="157" t="s">
        <v>62</v>
      </c>
      <c r="R1056" s="157" t="s">
        <v>62</v>
      </c>
      <c r="S1056" s="85">
        <v>363</v>
      </c>
    </row>
    <row r="1057" spans="1:19" s="85" customFormat="1" ht="65.45" customHeight="1" x14ac:dyDescent="0.25">
      <c r="A1057" s="332"/>
      <c r="B1057" s="148" t="s">
        <v>192</v>
      </c>
      <c r="C1057" s="149"/>
      <c r="D1057" s="149" t="s">
        <v>62</v>
      </c>
      <c r="E1057" s="149"/>
      <c r="F1057" s="149"/>
      <c r="G1057" s="149">
        <f>G1054</f>
        <v>2</v>
      </c>
      <c r="H1057" s="149">
        <f t="shared" ref="H1057:J1057" si="549">H1054</f>
        <v>2</v>
      </c>
      <c r="I1057" s="149">
        <f t="shared" si="549"/>
        <v>0</v>
      </c>
      <c r="J1057" s="149">
        <f t="shared" si="549"/>
        <v>0</v>
      </c>
      <c r="K1057" s="149"/>
      <c r="L1057" s="149" t="s">
        <v>62</v>
      </c>
      <c r="M1057" s="150">
        <v>46022</v>
      </c>
      <c r="N1057" s="150">
        <v>46022</v>
      </c>
      <c r="O1057" s="156"/>
      <c r="P1057" s="157" t="s">
        <v>62</v>
      </c>
      <c r="Q1057" s="156"/>
      <c r="R1057" s="156"/>
      <c r="S1057" s="56">
        <v>364</v>
      </c>
    </row>
    <row r="1058" spans="1:19" s="85" customFormat="1" ht="15" customHeight="1" x14ac:dyDescent="0.2">
      <c r="A1058" s="332"/>
      <c r="B1058" s="147" t="s">
        <v>193</v>
      </c>
      <c r="C1058" s="149"/>
      <c r="D1058" s="149"/>
      <c r="E1058" s="149"/>
      <c r="F1058" s="149"/>
      <c r="G1058" s="149" t="s">
        <v>62</v>
      </c>
      <c r="H1058" s="149"/>
      <c r="I1058" s="149" t="s">
        <v>62</v>
      </c>
      <c r="J1058" s="149"/>
      <c r="K1058" s="149"/>
      <c r="L1058" s="149" t="s">
        <v>62</v>
      </c>
      <c r="M1058" s="149"/>
      <c r="N1058" s="149"/>
      <c r="O1058" s="157" t="s">
        <v>62</v>
      </c>
      <c r="P1058" s="157" t="s">
        <v>62</v>
      </c>
      <c r="Q1058" s="157" t="s">
        <v>62</v>
      </c>
      <c r="R1058" s="157" t="s">
        <v>62</v>
      </c>
      <c r="S1058" s="85">
        <v>365</v>
      </c>
    </row>
    <row r="1059" spans="1:19" s="85" customFormat="1" ht="38.65" customHeight="1" x14ac:dyDescent="0.2">
      <c r="A1059" s="332"/>
      <c r="B1059" s="148" t="s">
        <v>330</v>
      </c>
      <c r="C1059" s="149"/>
      <c r="D1059" s="149" t="s">
        <v>62</v>
      </c>
      <c r="E1059" s="149"/>
      <c r="F1059" s="149"/>
      <c r="G1059" s="149">
        <f>G1054</f>
        <v>2</v>
      </c>
      <c r="H1059" s="149">
        <f t="shared" ref="H1059:J1059" si="550">H1054</f>
        <v>2</v>
      </c>
      <c r="I1059" s="149">
        <f t="shared" si="550"/>
        <v>0</v>
      </c>
      <c r="J1059" s="149">
        <f t="shared" si="550"/>
        <v>0</v>
      </c>
      <c r="K1059" s="149"/>
      <c r="L1059" s="149" t="s">
        <v>62</v>
      </c>
      <c r="M1059" s="150">
        <v>46022</v>
      </c>
      <c r="N1059" s="150">
        <v>46022</v>
      </c>
      <c r="O1059" s="156"/>
      <c r="P1059" s="157" t="s">
        <v>62</v>
      </c>
      <c r="Q1059" s="156"/>
      <c r="R1059" s="156"/>
      <c r="S1059" s="85">
        <v>366</v>
      </c>
    </row>
    <row r="1060" spans="1:19" s="85" customFormat="1" ht="21" customHeight="1" x14ac:dyDescent="0.25">
      <c r="A1060" s="332"/>
      <c r="B1060" s="147" t="s">
        <v>71</v>
      </c>
      <c r="C1060" s="149"/>
      <c r="D1060" s="149"/>
      <c r="E1060" s="149"/>
      <c r="F1060" s="149"/>
      <c r="G1060" s="149" t="s">
        <v>62</v>
      </c>
      <c r="H1060" s="149"/>
      <c r="I1060" s="149" t="s">
        <v>62</v>
      </c>
      <c r="J1060" s="149"/>
      <c r="K1060" s="149"/>
      <c r="L1060" s="149" t="s">
        <v>62</v>
      </c>
      <c r="M1060" s="149"/>
      <c r="N1060" s="149"/>
      <c r="O1060" s="157" t="s">
        <v>62</v>
      </c>
      <c r="P1060" s="157" t="s">
        <v>62</v>
      </c>
      <c r="Q1060" s="157" t="s">
        <v>62</v>
      </c>
      <c r="R1060" s="157" t="s">
        <v>62</v>
      </c>
      <c r="S1060" s="56">
        <v>367</v>
      </c>
    </row>
    <row r="1061" spans="1:19" s="85" customFormat="1" ht="21" customHeight="1" x14ac:dyDescent="0.2">
      <c r="A1061" s="333"/>
      <c r="B1061" s="148" t="s">
        <v>72</v>
      </c>
      <c r="C1061" s="149"/>
      <c r="D1061" s="149" t="s">
        <v>62</v>
      </c>
      <c r="E1061" s="149"/>
      <c r="F1061" s="149"/>
      <c r="G1061" s="149">
        <f>G1054</f>
        <v>2</v>
      </c>
      <c r="H1061" s="149">
        <f t="shared" ref="H1061:J1061" si="551">H1054</f>
        <v>2</v>
      </c>
      <c r="I1061" s="149">
        <f t="shared" si="551"/>
        <v>0</v>
      </c>
      <c r="J1061" s="149">
        <f t="shared" si="551"/>
        <v>0</v>
      </c>
      <c r="K1061" s="149"/>
      <c r="L1061" s="149" t="s">
        <v>62</v>
      </c>
      <c r="M1061" s="150">
        <v>46022</v>
      </c>
      <c r="N1061" s="150">
        <v>46022</v>
      </c>
      <c r="O1061" s="156"/>
      <c r="P1061" s="157" t="s">
        <v>62</v>
      </c>
      <c r="Q1061" s="156"/>
      <c r="R1061" s="156"/>
      <c r="S1061" s="85">
        <v>368</v>
      </c>
    </row>
    <row r="1062" spans="1:19" s="56" customFormat="1" ht="74.45" customHeight="1" x14ac:dyDescent="0.25">
      <c r="A1062" s="331" t="s">
        <v>370</v>
      </c>
      <c r="B1062" s="137" t="s">
        <v>327</v>
      </c>
      <c r="C1062" s="142" t="s">
        <v>191</v>
      </c>
      <c r="D1062" s="141" t="s">
        <v>333</v>
      </c>
      <c r="E1062" s="141" t="s">
        <v>320</v>
      </c>
      <c r="F1062" s="142">
        <v>642</v>
      </c>
      <c r="G1062" s="142">
        <v>3</v>
      </c>
      <c r="H1062" s="142">
        <v>3</v>
      </c>
      <c r="I1062" s="142"/>
      <c r="J1062" s="142"/>
      <c r="K1062" s="149">
        <v>3</v>
      </c>
      <c r="L1062" s="142"/>
      <c r="M1062" s="142" t="s">
        <v>62</v>
      </c>
      <c r="N1062" s="142" t="s">
        <v>62</v>
      </c>
      <c r="O1062" s="156">
        <v>97174.399999999994</v>
      </c>
      <c r="P1062" s="156"/>
      <c r="Q1062" s="156"/>
      <c r="R1062" s="156"/>
      <c r="S1062" s="85">
        <v>369</v>
      </c>
    </row>
    <row r="1063" spans="1:19" s="85" customFormat="1" ht="15.75" x14ac:dyDescent="0.25">
      <c r="A1063" s="332"/>
      <c r="B1063" s="146" t="s">
        <v>70</v>
      </c>
      <c r="C1063" s="149"/>
      <c r="D1063" s="149" t="s">
        <v>62</v>
      </c>
      <c r="E1063" s="149"/>
      <c r="F1063" s="149"/>
      <c r="G1063" s="149">
        <f>G1062</f>
        <v>3</v>
      </c>
      <c r="H1063" s="149">
        <f t="shared" ref="H1063:J1063" si="552">H1062</f>
        <v>3</v>
      </c>
      <c r="I1063" s="149">
        <f t="shared" si="552"/>
        <v>0</v>
      </c>
      <c r="J1063" s="149">
        <f t="shared" si="552"/>
        <v>0</v>
      </c>
      <c r="K1063" s="149"/>
      <c r="L1063" s="149"/>
      <c r="M1063" s="150">
        <v>46022</v>
      </c>
      <c r="N1063" s="150">
        <v>46022</v>
      </c>
      <c r="O1063" s="156"/>
      <c r="P1063" s="157" t="s">
        <v>62</v>
      </c>
      <c r="Q1063" s="156"/>
      <c r="R1063" s="156"/>
      <c r="S1063" s="56">
        <v>370</v>
      </c>
    </row>
    <row r="1064" spans="1:19" s="85" customFormat="1" ht="14.25" x14ac:dyDescent="0.2">
      <c r="A1064" s="332"/>
      <c r="B1064" s="147" t="s">
        <v>76</v>
      </c>
      <c r="C1064" s="149"/>
      <c r="D1064" s="149"/>
      <c r="E1064" s="149"/>
      <c r="F1064" s="149"/>
      <c r="G1064" s="149" t="s">
        <v>62</v>
      </c>
      <c r="H1064" s="149"/>
      <c r="I1064" s="149" t="s">
        <v>62</v>
      </c>
      <c r="J1064" s="149"/>
      <c r="K1064" s="149"/>
      <c r="L1064" s="149" t="s">
        <v>62</v>
      </c>
      <c r="M1064" s="149"/>
      <c r="N1064" s="149"/>
      <c r="O1064" s="157" t="s">
        <v>62</v>
      </c>
      <c r="P1064" s="157" t="s">
        <v>62</v>
      </c>
      <c r="Q1064" s="157" t="s">
        <v>62</v>
      </c>
      <c r="R1064" s="157" t="s">
        <v>62</v>
      </c>
      <c r="S1064" s="85">
        <v>371</v>
      </c>
    </row>
    <row r="1065" spans="1:19" s="85" customFormat="1" ht="65.45" customHeight="1" x14ac:dyDescent="0.2">
      <c r="A1065" s="332"/>
      <c r="B1065" s="148" t="s">
        <v>192</v>
      </c>
      <c r="C1065" s="149"/>
      <c r="D1065" s="149" t="s">
        <v>62</v>
      </c>
      <c r="E1065" s="149"/>
      <c r="F1065" s="149"/>
      <c r="G1065" s="149">
        <f>G1062</f>
        <v>3</v>
      </c>
      <c r="H1065" s="149">
        <f t="shared" ref="H1065:J1065" si="553">H1062</f>
        <v>3</v>
      </c>
      <c r="I1065" s="149">
        <f t="shared" si="553"/>
        <v>0</v>
      </c>
      <c r="J1065" s="149">
        <f t="shared" si="553"/>
        <v>0</v>
      </c>
      <c r="K1065" s="149"/>
      <c r="L1065" s="149" t="s">
        <v>62</v>
      </c>
      <c r="M1065" s="150">
        <v>46022</v>
      </c>
      <c r="N1065" s="150">
        <v>46022</v>
      </c>
      <c r="O1065" s="156"/>
      <c r="P1065" s="157" t="s">
        <v>62</v>
      </c>
      <c r="Q1065" s="156"/>
      <c r="R1065" s="156"/>
      <c r="S1065" s="85">
        <v>372</v>
      </c>
    </row>
    <row r="1066" spans="1:19" s="85" customFormat="1" ht="15" customHeight="1" x14ac:dyDescent="0.25">
      <c r="A1066" s="332"/>
      <c r="B1066" s="147" t="s">
        <v>193</v>
      </c>
      <c r="C1066" s="149"/>
      <c r="D1066" s="149"/>
      <c r="E1066" s="149"/>
      <c r="F1066" s="149"/>
      <c r="G1066" s="149" t="s">
        <v>62</v>
      </c>
      <c r="H1066" s="149"/>
      <c r="I1066" s="149" t="s">
        <v>62</v>
      </c>
      <c r="J1066" s="149"/>
      <c r="K1066" s="149"/>
      <c r="L1066" s="149" t="s">
        <v>62</v>
      </c>
      <c r="M1066" s="149"/>
      <c r="N1066" s="149"/>
      <c r="O1066" s="157" t="s">
        <v>62</v>
      </c>
      <c r="P1066" s="157" t="s">
        <v>62</v>
      </c>
      <c r="Q1066" s="157" t="s">
        <v>62</v>
      </c>
      <c r="R1066" s="157" t="s">
        <v>62</v>
      </c>
      <c r="S1066" s="56">
        <v>373</v>
      </c>
    </row>
    <row r="1067" spans="1:19" s="85" customFormat="1" ht="38.65" customHeight="1" x14ac:dyDescent="0.2">
      <c r="A1067" s="332"/>
      <c r="B1067" s="148" t="s">
        <v>330</v>
      </c>
      <c r="C1067" s="149"/>
      <c r="D1067" s="149" t="s">
        <v>62</v>
      </c>
      <c r="E1067" s="149"/>
      <c r="F1067" s="149"/>
      <c r="G1067" s="149">
        <f>G1062</f>
        <v>3</v>
      </c>
      <c r="H1067" s="149">
        <f t="shared" ref="H1067:J1067" si="554">H1062</f>
        <v>3</v>
      </c>
      <c r="I1067" s="149">
        <f t="shared" si="554"/>
        <v>0</v>
      </c>
      <c r="J1067" s="149">
        <f t="shared" si="554"/>
        <v>0</v>
      </c>
      <c r="K1067" s="149"/>
      <c r="L1067" s="149" t="s">
        <v>62</v>
      </c>
      <c r="M1067" s="150">
        <v>46022</v>
      </c>
      <c r="N1067" s="150">
        <v>46022</v>
      </c>
      <c r="O1067" s="156"/>
      <c r="P1067" s="157" t="s">
        <v>62</v>
      </c>
      <c r="Q1067" s="156"/>
      <c r="R1067" s="156"/>
      <c r="S1067" s="85">
        <v>374</v>
      </c>
    </row>
    <row r="1068" spans="1:19" s="85" customFormat="1" ht="21" customHeight="1" x14ac:dyDescent="0.2">
      <c r="A1068" s="332"/>
      <c r="B1068" s="147" t="s">
        <v>71</v>
      </c>
      <c r="C1068" s="149"/>
      <c r="D1068" s="149"/>
      <c r="E1068" s="149"/>
      <c r="F1068" s="149"/>
      <c r="G1068" s="149" t="s">
        <v>62</v>
      </c>
      <c r="H1068" s="149"/>
      <c r="I1068" s="149" t="s">
        <v>62</v>
      </c>
      <c r="J1068" s="149"/>
      <c r="K1068" s="149"/>
      <c r="L1068" s="149" t="s">
        <v>62</v>
      </c>
      <c r="M1068" s="149"/>
      <c r="N1068" s="149"/>
      <c r="O1068" s="157" t="s">
        <v>62</v>
      </c>
      <c r="P1068" s="157" t="s">
        <v>62</v>
      </c>
      <c r="Q1068" s="157" t="s">
        <v>62</v>
      </c>
      <c r="R1068" s="157" t="s">
        <v>62</v>
      </c>
      <c r="S1068" s="85">
        <v>375</v>
      </c>
    </row>
    <row r="1069" spans="1:19" s="85" customFormat="1" ht="21" customHeight="1" x14ac:dyDescent="0.25">
      <c r="A1069" s="333"/>
      <c r="B1069" s="148" t="s">
        <v>72</v>
      </c>
      <c r="C1069" s="149"/>
      <c r="D1069" s="149" t="s">
        <v>62</v>
      </c>
      <c r="E1069" s="149"/>
      <c r="F1069" s="149"/>
      <c r="G1069" s="149">
        <f>G1062</f>
        <v>3</v>
      </c>
      <c r="H1069" s="149">
        <f t="shared" ref="H1069:J1069" si="555">H1062</f>
        <v>3</v>
      </c>
      <c r="I1069" s="149">
        <f t="shared" si="555"/>
        <v>0</v>
      </c>
      <c r="J1069" s="149">
        <f t="shared" si="555"/>
        <v>0</v>
      </c>
      <c r="K1069" s="149"/>
      <c r="L1069" s="149" t="s">
        <v>62</v>
      </c>
      <c r="M1069" s="150">
        <v>46022</v>
      </c>
      <c r="N1069" s="150">
        <v>46022</v>
      </c>
      <c r="O1069" s="156"/>
      <c r="P1069" s="157" t="s">
        <v>62</v>
      </c>
      <c r="Q1069" s="156"/>
      <c r="R1069" s="156"/>
      <c r="S1069" s="56">
        <v>376</v>
      </c>
    </row>
    <row r="1070" spans="1:19" s="56" customFormat="1" ht="74.45" customHeight="1" x14ac:dyDescent="0.25">
      <c r="A1070" s="331" t="s">
        <v>371</v>
      </c>
      <c r="B1070" s="137" t="s">
        <v>327</v>
      </c>
      <c r="C1070" s="142" t="s">
        <v>191</v>
      </c>
      <c r="D1070" s="141" t="s">
        <v>333</v>
      </c>
      <c r="E1070" s="141" t="s">
        <v>320</v>
      </c>
      <c r="F1070" s="142">
        <v>642</v>
      </c>
      <c r="G1070" s="142">
        <v>1</v>
      </c>
      <c r="H1070" s="142">
        <v>1</v>
      </c>
      <c r="I1070" s="142"/>
      <c r="J1070" s="142"/>
      <c r="K1070" s="149">
        <v>1</v>
      </c>
      <c r="L1070" s="142"/>
      <c r="M1070" s="142" t="s">
        <v>62</v>
      </c>
      <c r="N1070" s="142" t="s">
        <v>62</v>
      </c>
      <c r="O1070" s="156">
        <v>32391.41</v>
      </c>
      <c r="P1070" s="156"/>
      <c r="Q1070" s="156"/>
      <c r="R1070" s="156"/>
      <c r="S1070" s="85">
        <v>377</v>
      </c>
    </row>
    <row r="1071" spans="1:19" s="85" customFormat="1" ht="15.75" x14ac:dyDescent="0.2">
      <c r="A1071" s="332"/>
      <c r="B1071" s="146" t="s">
        <v>70</v>
      </c>
      <c r="C1071" s="149"/>
      <c r="D1071" s="149" t="s">
        <v>62</v>
      </c>
      <c r="E1071" s="149"/>
      <c r="F1071" s="149"/>
      <c r="G1071" s="149">
        <f>G1070</f>
        <v>1</v>
      </c>
      <c r="H1071" s="149">
        <f t="shared" ref="H1071:J1071" si="556">H1070</f>
        <v>1</v>
      </c>
      <c r="I1071" s="149">
        <f t="shared" si="556"/>
        <v>0</v>
      </c>
      <c r="J1071" s="149">
        <f t="shared" si="556"/>
        <v>0</v>
      </c>
      <c r="K1071" s="149"/>
      <c r="L1071" s="149"/>
      <c r="M1071" s="150">
        <v>46022</v>
      </c>
      <c r="N1071" s="150">
        <v>46022</v>
      </c>
      <c r="O1071" s="156"/>
      <c r="P1071" s="157" t="s">
        <v>62</v>
      </c>
      <c r="Q1071" s="156"/>
      <c r="R1071" s="156"/>
      <c r="S1071" s="85">
        <v>378</v>
      </c>
    </row>
    <row r="1072" spans="1:19" s="85" customFormat="1" x14ac:dyDescent="0.25">
      <c r="A1072" s="332"/>
      <c r="B1072" s="147" t="s">
        <v>76</v>
      </c>
      <c r="C1072" s="149"/>
      <c r="D1072" s="149"/>
      <c r="E1072" s="149"/>
      <c r="F1072" s="149"/>
      <c r="G1072" s="149" t="s">
        <v>62</v>
      </c>
      <c r="H1072" s="149"/>
      <c r="I1072" s="149" t="s">
        <v>62</v>
      </c>
      <c r="J1072" s="149"/>
      <c r="K1072" s="149"/>
      <c r="L1072" s="149" t="s">
        <v>62</v>
      </c>
      <c r="M1072" s="149"/>
      <c r="N1072" s="149"/>
      <c r="O1072" s="157" t="s">
        <v>62</v>
      </c>
      <c r="P1072" s="157" t="s">
        <v>62</v>
      </c>
      <c r="Q1072" s="157" t="s">
        <v>62</v>
      </c>
      <c r="R1072" s="157" t="s">
        <v>62</v>
      </c>
      <c r="S1072" s="56">
        <v>379</v>
      </c>
    </row>
    <row r="1073" spans="1:19" s="85" customFormat="1" ht="65.45" customHeight="1" x14ac:dyDescent="0.2">
      <c r="A1073" s="332"/>
      <c r="B1073" s="148" t="s">
        <v>192</v>
      </c>
      <c r="C1073" s="149"/>
      <c r="D1073" s="149" t="s">
        <v>62</v>
      </c>
      <c r="E1073" s="149"/>
      <c r="F1073" s="149"/>
      <c r="G1073" s="149">
        <f>G1070</f>
        <v>1</v>
      </c>
      <c r="H1073" s="149">
        <f t="shared" ref="H1073:J1073" si="557">H1070</f>
        <v>1</v>
      </c>
      <c r="I1073" s="149">
        <f t="shared" si="557"/>
        <v>0</v>
      </c>
      <c r="J1073" s="149">
        <f t="shared" si="557"/>
        <v>0</v>
      </c>
      <c r="K1073" s="149"/>
      <c r="L1073" s="149" t="s">
        <v>62</v>
      </c>
      <c r="M1073" s="150">
        <v>46022</v>
      </c>
      <c r="N1073" s="150">
        <v>46022</v>
      </c>
      <c r="O1073" s="156"/>
      <c r="P1073" s="157" t="s">
        <v>62</v>
      </c>
      <c r="Q1073" s="156"/>
      <c r="R1073" s="156"/>
      <c r="S1073" s="85">
        <v>380</v>
      </c>
    </row>
    <row r="1074" spans="1:19" s="85" customFormat="1" ht="15" customHeight="1" x14ac:dyDescent="0.2">
      <c r="A1074" s="332"/>
      <c r="B1074" s="147" t="s">
        <v>193</v>
      </c>
      <c r="C1074" s="149"/>
      <c r="D1074" s="149"/>
      <c r="E1074" s="149"/>
      <c r="F1074" s="149"/>
      <c r="G1074" s="149" t="s">
        <v>62</v>
      </c>
      <c r="H1074" s="149"/>
      <c r="I1074" s="149" t="s">
        <v>62</v>
      </c>
      <c r="J1074" s="149"/>
      <c r="K1074" s="149"/>
      <c r="L1074" s="149" t="s">
        <v>62</v>
      </c>
      <c r="M1074" s="149"/>
      <c r="N1074" s="149"/>
      <c r="O1074" s="157" t="s">
        <v>62</v>
      </c>
      <c r="P1074" s="157" t="s">
        <v>62</v>
      </c>
      <c r="Q1074" s="157" t="s">
        <v>62</v>
      </c>
      <c r="R1074" s="157" t="s">
        <v>62</v>
      </c>
      <c r="S1074" s="85">
        <v>381</v>
      </c>
    </row>
    <row r="1075" spans="1:19" s="85" customFormat="1" ht="38.65" customHeight="1" x14ac:dyDescent="0.25">
      <c r="A1075" s="332"/>
      <c r="B1075" s="148" t="s">
        <v>330</v>
      </c>
      <c r="C1075" s="149"/>
      <c r="D1075" s="149" t="s">
        <v>62</v>
      </c>
      <c r="E1075" s="149"/>
      <c r="F1075" s="149"/>
      <c r="G1075" s="149">
        <f>G1070</f>
        <v>1</v>
      </c>
      <c r="H1075" s="149">
        <f t="shared" ref="H1075:J1075" si="558">H1070</f>
        <v>1</v>
      </c>
      <c r="I1075" s="149">
        <f t="shared" si="558"/>
        <v>0</v>
      </c>
      <c r="J1075" s="149">
        <f t="shared" si="558"/>
        <v>0</v>
      </c>
      <c r="K1075" s="149"/>
      <c r="L1075" s="149" t="s">
        <v>62</v>
      </c>
      <c r="M1075" s="150">
        <v>46022</v>
      </c>
      <c r="N1075" s="150">
        <v>46022</v>
      </c>
      <c r="O1075" s="156"/>
      <c r="P1075" s="157" t="s">
        <v>62</v>
      </c>
      <c r="Q1075" s="156"/>
      <c r="R1075" s="156"/>
      <c r="S1075" s="56">
        <v>382</v>
      </c>
    </row>
    <row r="1076" spans="1:19" s="85" customFormat="1" ht="21" customHeight="1" x14ac:dyDescent="0.2">
      <c r="A1076" s="332"/>
      <c r="B1076" s="147" t="s">
        <v>71</v>
      </c>
      <c r="C1076" s="149"/>
      <c r="D1076" s="149"/>
      <c r="E1076" s="149"/>
      <c r="F1076" s="149"/>
      <c r="G1076" s="149" t="s">
        <v>62</v>
      </c>
      <c r="H1076" s="149"/>
      <c r="I1076" s="149" t="s">
        <v>62</v>
      </c>
      <c r="J1076" s="149"/>
      <c r="K1076" s="149"/>
      <c r="L1076" s="149" t="s">
        <v>62</v>
      </c>
      <c r="M1076" s="149"/>
      <c r="N1076" s="149"/>
      <c r="O1076" s="157" t="s">
        <v>62</v>
      </c>
      <c r="P1076" s="157" t="s">
        <v>62</v>
      </c>
      <c r="Q1076" s="157" t="s">
        <v>62</v>
      </c>
      <c r="R1076" s="157" t="s">
        <v>62</v>
      </c>
      <c r="S1076" s="85">
        <v>383</v>
      </c>
    </row>
    <row r="1077" spans="1:19" s="85" customFormat="1" ht="21" customHeight="1" x14ac:dyDescent="0.2">
      <c r="A1077" s="333"/>
      <c r="B1077" s="148" t="s">
        <v>72</v>
      </c>
      <c r="C1077" s="149"/>
      <c r="D1077" s="149" t="s">
        <v>62</v>
      </c>
      <c r="E1077" s="149"/>
      <c r="F1077" s="149"/>
      <c r="G1077" s="149">
        <f>G1070</f>
        <v>1</v>
      </c>
      <c r="H1077" s="149">
        <f t="shared" ref="H1077:J1077" si="559">H1070</f>
        <v>1</v>
      </c>
      <c r="I1077" s="149">
        <f t="shared" si="559"/>
        <v>0</v>
      </c>
      <c r="J1077" s="149">
        <f t="shared" si="559"/>
        <v>0</v>
      </c>
      <c r="K1077" s="149"/>
      <c r="L1077" s="149" t="s">
        <v>62</v>
      </c>
      <c r="M1077" s="150">
        <v>46022</v>
      </c>
      <c r="N1077" s="150">
        <v>46022</v>
      </c>
      <c r="O1077" s="156"/>
      <c r="P1077" s="157" t="s">
        <v>62</v>
      </c>
      <c r="Q1077" s="156"/>
      <c r="R1077" s="156"/>
      <c r="S1077" s="85">
        <v>384</v>
      </c>
    </row>
    <row r="1078" spans="1:19" s="56" customFormat="1" ht="74.45" customHeight="1" x14ac:dyDescent="0.25">
      <c r="A1078" s="331" t="s">
        <v>372</v>
      </c>
      <c r="B1078" s="137" t="s">
        <v>327</v>
      </c>
      <c r="C1078" s="142" t="s">
        <v>191</v>
      </c>
      <c r="D1078" s="141" t="s">
        <v>333</v>
      </c>
      <c r="E1078" s="141" t="s">
        <v>320</v>
      </c>
      <c r="F1078" s="142">
        <v>642</v>
      </c>
      <c r="G1078" s="142">
        <v>2</v>
      </c>
      <c r="H1078" s="142">
        <v>2</v>
      </c>
      <c r="I1078" s="142"/>
      <c r="J1078" s="142"/>
      <c r="K1078" s="149">
        <v>2</v>
      </c>
      <c r="L1078" s="142"/>
      <c r="M1078" s="142" t="s">
        <v>62</v>
      </c>
      <c r="N1078" s="142" t="s">
        <v>62</v>
      </c>
      <c r="O1078" s="156">
        <v>64782.82</v>
      </c>
      <c r="P1078" s="156"/>
      <c r="Q1078" s="156"/>
      <c r="R1078" s="156"/>
      <c r="S1078" s="56">
        <v>385</v>
      </c>
    </row>
    <row r="1079" spans="1:19" s="85" customFormat="1" ht="15.75" x14ac:dyDescent="0.2">
      <c r="A1079" s="332"/>
      <c r="B1079" s="146" t="s">
        <v>70</v>
      </c>
      <c r="C1079" s="149"/>
      <c r="D1079" s="149" t="s">
        <v>62</v>
      </c>
      <c r="E1079" s="149"/>
      <c r="F1079" s="149"/>
      <c r="G1079" s="149">
        <f>G1078</f>
        <v>2</v>
      </c>
      <c r="H1079" s="149">
        <f t="shared" ref="H1079:J1079" si="560">H1078</f>
        <v>2</v>
      </c>
      <c r="I1079" s="149">
        <f t="shared" si="560"/>
        <v>0</v>
      </c>
      <c r="J1079" s="149">
        <f t="shared" si="560"/>
        <v>0</v>
      </c>
      <c r="K1079" s="149"/>
      <c r="L1079" s="149"/>
      <c r="M1079" s="150">
        <v>46022</v>
      </c>
      <c r="N1079" s="150">
        <v>46022</v>
      </c>
      <c r="O1079" s="156"/>
      <c r="P1079" s="157" t="s">
        <v>62</v>
      </c>
      <c r="Q1079" s="156"/>
      <c r="R1079" s="156"/>
      <c r="S1079" s="85">
        <v>386</v>
      </c>
    </row>
    <row r="1080" spans="1:19" s="85" customFormat="1" ht="14.25" x14ac:dyDescent="0.2">
      <c r="A1080" s="332"/>
      <c r="B1080" s="147" t="s">
        <v>76</v>
      </c>
      <c r="C1080" s="149"/>
      <c r="D1080" s="149"/>
      <c r="E1080" s="149"/>
      <c r="F1080" s="149"/>
      <c r="G1080" s="149" t="s">
        <v>62</v>
      </c>
      <c r="H1080" s="149"/>
      <c r="I1080" s="149" t="s">
        <v>62</v>
      </c>
      <c r="J1080" s="149"/>
      <c r="K1080" s="149"/>
      <c r="L1080" s="149" t="s">
        <v>62</v>
      </c>
      <c r="M1080" s="149"/>
      <c r="N1080" s="149"/>
      <c r="O1080" s="157" t="s">
        <v>62</v>
      </c>
      <c r="P1080" s="157" t="s">
        <v>62</v>
      </c>
      <c r="Q1080" s="157" t="s">
        <v>62</v>
      </c>
      <c r="R1080" s="157" t="s">
        <v>62</v>
      </c>
      <c r="S1080" s="85">
        <v>387</v>
      </c>
    </row>
    <row r="1081" spans="1:19" s="85" customFormat="1" ht="65.45" customHeight="1" x14ac:dyDescent="0.25">
      <c r="A1081" s="332"/>
      <c r="B1081" s="148" t="s">
        <v>192</v>
      </c>
      <c r="C1081" s="149"/>
      <c r="D1081" s="149" t="s">
        <v>62</v>
      </c>
      <c r="E1081" s="149"/>
      <c r="F1081" s="149"/>
      <c r="G1081" s="149">
        <f>G1078</f>
        <v>2</v>
      </c>
      <c r="H1081" s="149">
        <f t="shared" ref="H1081:J1081" si="561">H1078</f>
        <v>2</v>
      </c>
      <c r="I1081" s="149">
        <f t="shared" si="561"/>
        <v>0</v>
      </c>
      <c r="J1081" s="149">
        <f t="shared" si="561"/>
        <v>0</v>
      </c>
      <c r="K1081" s="149"/>
      <c r="L1081" s="149" t="s">
        <v>62</v>
      </c>
      <c r="M1081" s="150">
        <v>46022</v>
      </c>
      <c r="N1081" s="150">
        <v>46022</v>
      </c>
      <c r="O1081" s="156"/>
      <c r="P1081" s="157" t="s">
        <v>62</v>
      </c>
      <c r="Q1081" s="156"/>
      <c r="R1081" s="156"/>
      <c r="S1081" s="56"/>
    </row>
    <row r="1082" spans="1:19" s="85" customFormat="1" ht="15" customHeight="1" x14ac:dyDescent="0.2">
      <c r="A1082" s="332"/>
      <c r="B1082" s="147" t="s">
        <v>193</v>
      </c>
      <c r="C1082" s="149"/>
      <c r="D1082" s="149"/>
      <c r="E1082" s="149"/>
      <c r="F1082" s="149"/>
      <c r="G1082" s="149" t="s">
        <v>62</v>
      </c>
      <c r="H1082" s="149"/>
      <c r="I1082" s="149" t="s">
        <v>62</v>
      </c>
      <c r="J1082" s="149"/>
      <c r="K1082" s="149"/>
      <c r="L1082" s="149" t="s">
        <v>62</v>
      </c>
      <c r="M1082" s="149"/>
      <c r="N1082" s="149"/>
      <c r="O1082" s="157" t="s">
        <v>62</v>
      </c>
      <c r="P1082" s="157" t="s">
        <v>62</v>
      </c>
      <c r="Q1082" s="157" t="s">
        <v>62</v>
      </c>
      <c r="R1082" s="157" t="s">
        <v>62</v>
      </c>
    </row>
    <row r="1083" spans="1:19" s="85" customFormat="1" ht="38.65" customHeight="1" x14ac:dyDescent="0.2">
      <c r="A1083" s="332"/>
      <c r="B1083" s="148" t="s">
        <v>330</v>
      </c>
      <c r="C1083" s="149"/>
      <c r="D1083" s="149" t="s">
        <v>62</v>
      </c>
      <c r="E1083" s="149"/>
      <c r="F1083" s="149"/>
      <c r="G1083" s="149">
        <f>G1078</f>
        <v>2</v>
      </c>
      <c r="H1083" s="149">
        <f t="shared" ref="H1083:J1083" si="562">H1078</f>
        <v>2</v>
      </c>
      <c r="I1083" s="149">
        <f t="shared" si="562"/>
        <v>0</v>
      </c>
      <c r="J1083" s="149">
        <f t="shared" si="562"/>
        <v>0</v>
      </c>
      <c r="K1083" s="149"/>
      <c r="L1083" s="149" t="s">
        <v>62</v>
      </c>
      <c r="M1083" s="150">
        <v>46022</v>
      </c>
      <c r="N1083" s="150">
        <v>46022</v>
      </c>
      <c r="O1083" s="156"/>
      <c r="P1083" s="157" t="s">
        <v>62</v>
      </c>
      <c r="Q1083" s="156"/>
      <c r="R1083" s="156"/>
    </row>
    <row r="1084" spans="1:19" s="85" customFormat="1" ht="21" customHeight="1" x14ac:dyDescent="0.25">
      <c r="A1084" s="332"/>
      <c r="B1084" s="147" t="s">
        <v>71</v>
      </c>
      <c r="C1084" s="149"/>
      <c r="D1084" s="149"/>
      <c r="E1084" s="149"/>
      <c r="F1084" s="149"/>
      <c r="G1084" s="149" t="s">
        <v>62</v>
      </c>
      <c r="H1084" s="149"/>
      <c r="I1084" s="149" t="s">
        <v>62</v>
      </c>
      <c r="J1084" s="149"/>
      <c r="K1084" s="149"/>
      <c r="L1084" s="149" t="s">
        <v>62</v>
      </c>
      <c r="M1084" s="149"/>
      <c r="N1084" s="149"/>
      <c r="O1084" s="157" t="s">
        <v>62</v>
      </c>
      <c r="P1084" s="157" t="s">
        <v>62</v>
      </c>
      <c r="Q1084" s="157" t="s">
        <v>62</v>
      </c>
      <c r="R1084" s="157" t="s">
        <v>62</v>
      </c>
      <c r="S1084" s="56"/>
    </row>
    <row r="1085" spans="1:19" s="85" customFormat="1" ht="21" customHeight="1" x14ac:dyDescent="0.2">
      <c r="A1085" s="333"/>
      <c r="B1085" s="148" t="s">
        <v>72</v>
      </c>
      <c r="C1085" s="149"/>
      <c r="D1085" s="149" t="s">
        <v>62</v>
      </c>
      <c r="E1085" s="149"/>
      <c r="F1085" s="149"/>
      <c r="G1085" s="149">
        <f>G1078</f>
        <v>2</v>
      </c>
      <c r="H1085" s="149">
        <f t="shared" ref="H1085:J1085" si="563">H1078</f>
        <v>2</v>
      </c>
      <c r="I1085" s="149">
        <f t="shared" si="563"/>
        <v>0</v>
      </c>
      <c r="J1085" s="149">
        <f t="shared" si="563"/>
        <v>0</v>
      </c>
      <c r="K1085" s="149"/>
      <c r="L1085" s="149" t="s">
        <v>62</v>
      </c>
      <c r="M1085" s="150">
        <v>46022</v>
      </c>
      <c r="N1085" s="150">
        <v>46022</v>
      </c>
      <c r="O1085" s="156"/>
      <c r="P1085" s="157" t="s">
        <v>62</v>
      </c>
      <c r="Q1085" s="156"/>
      <c r="R1085" s="156"/>
    </row>
    <row r="1086" spans="1:19" s="56" customFormat="1" ht="74.45" customHeight="1" x14ac:dyDescent="0.25">
      <c r="A1086" s="331" t="s">
        <v>83</v>
      </c>
      <c r="B1086" s="137" t="s">
        <v>327</v>
      </c>
      <c r="C1086" s="142" t="s">
        <v>191</v>
      </c>
      <c r="D1086" s="141" t="s">
        <v>333</v>
      </c>
      <c r="E1086" s="141" t="s">
        <v>320</v>
      </c>
      <c r="F1086" s="142">
        <v>642</v>
      </c>
      <c r="G1086" s="142">
        <v>3</v>
      </c>
      <c r="H1086" s="142">
        <v>3</v>
      </c>
      <c r="I1086" s="142"/>
      <c r="J1086" s="142"/>
      <c r="K1086" s="149">
        <v>3</v>
      </c>
      <c r="L1086" s="142"/>
      <c r="M1086" s="142" t="s">
        <v>62</v>
      </c>
      <c r="N1086" s="142" t="s">
        <v>62</v>
      </c>
      <c r="O1086" s="156">
        <v>97174.23</v>
      </c>
      <c r="P1086" s="156"/>
      <c r="Q1086" s="156"/>
      <c r="R1086" s="156"/>
    </row>
    <row r="1087" spans="1:19" s="85" customFormat="1" ht="15.75" x14ac:dyDescent="0.2">
      <c r="A1087" s="332"/>
      <c r="B1087" s="146" t="s">
        <v>70</v>
      </c>
      <c r="C1087" s="149"/>
      <c r="D1087" s="149" t="s">
        <v>62</v>
      </c>
      <c r="E1087" s="149"/>
      <c r="F1087" s="149"/>
      <c r="G1087" s="149">
        <f>G1086</f>
        <v>3</v>
      </c>
      <c r="H1087" s="149">
        <f t="shared" ref="H1087:J1087" si="564">H1086</f>
        <v>3</v>
      </c>
      <c r="I1087" s="149">
        <f t="shared" si="564"/>
        <v>0</v>
      </c>
      <c r="J1087" s="149">
        <f t="shared" si="564"/>
        <v>0</v>
      </c>
      <c r="K1087" s="149"/>
      <c r="L1087" s="149"/>
      <c r="M1087" s="150">
        <v>46022</v>
      </c>
      <c r="N1087" s="150">
        <v>46022</v>
      </c>
      <c r="O1087" s="156"/>
      <c r="P1087" s="157" t="s">
        <v>62</v>
      </c>
      <c r="Q1087" s="156"/>
      <c r="R1087" s="156"/>
    </row>
    <row r="1088" spans="1:19" s="85" customFormat="1" ht="14.25" x14ac:dyDescent="0.2">
      <c r="A1088" s="332"/>
      <c r="B1088" s="147" t="s">
        <v>76</v>
      </c>
      <c r="C1088" s="149"/>
      <c r="D1088" s="149"/>
      <c r="E1088" s="149"/>
      <c r="F1088" s="149"/>
      <c r="G1088" s="149" t="s">
        <v>62</v>
      </c>
      <c r="H1088" s="149"/>
      <c r="I1088" s="149" t="s">
        <v>62</v>
      </c>
      <c r="J1088" s="149"/>
      <c r="K1088" s="149"/>
      <c r="L1088" s="149" t="s">
        <v>62</v>
      </c>
      <c r="M1088" s="149"/>
      <c r="N1088" s="149"/>
      <c r="O1088" s="157" t="s">
        <v>62</v>
      </c>
      <c r="P1088" s="157" t="s">
        <v>62</v>
      </c>
      <c r="Q1088" s="157" t="s">
        <v>62</v>
      </c>
      <c r="R1088" s="157" t="s">
        <v>62</v>
      </c>
    </row>
    <row r="1089" spans="1:18" s="85" customFormat="1" ht="65.45" customHeight="1" x14ac:dyDescent="0.2">
      <c r="A1089" s="332"/>
      <c r="B1089" s="148" t="s">
        <v>192</v>
      </c>
      <c r="C1089" s="149"/>
      <c r="D1089" s="149" t="s">
        <v>62</v>
      </c>
      <c r="E1089" s="149"/>
      <c r="F1089" s="149"/>
      <c r="G1089" s="149">
        <f>G1086</f>
        <v>3</v>
      </c>
      <c r="H1089" s="149">
        <f t="shared" ref="H1089:J1089" si="565">H1086</f>
        <v>3</v>
      </c>
      <c r="I1089" s="149">
        <f t="shared" si="565"/>
        <v>0</v>
      </c>
      <c r="J1089" s="149">
        <f t="shared" si="565"/>
        <v>0</v>
      </c>
      <c r="K1089" s="149"/>
      <c r="L1089" s="149" t="s">
        <v>62</v>
      </c>
      <c r="M1089" s="150">
        <v>46022</v>
      </c>
      <c r="N1089" s="150">
        <v>46022</v>
      </c>
      <c r="O1089" s="156"/>
      <c r="P1089" s="157" t="s">
        <v>62</v>
      </c>
      <c r="Q1089" s="156"/>
      <c r="R1089" s="156"/>
    </row>
    <row r="1090" spans="1:18" s="85" customFormat="1" ht="15" customHeight="1" x14ac:dyDescent="0.2">
      <c r="A1090" s="332"/>
      <c r="B1090" s="147" t="s">
        <v>193</v>
      </c>
      <c r="C1090" s="149"/>
      <c r="D1090" s="149"/>
      <c r="E1090" s="149"/>
      <c r="F1090" s="149"/>
      <c r="G1090" s="149" t="s">
        <v>62</v>
      </c>
      <c r="H1090" s="149"/>
      <c r="I1090" s="149" t="s">
        <v>62</v>
      </c>
      <c r="J1090" s="149"/>
      <c r="K1090" s="149"/>
      <c r="L1090" s="149" t="s">
        <v>62</v>
      </c>
      <c r="M1090" s="149"/>
      <c r="N1090" s="149"/>
      <c r="O1090" s="157" t="s">
        <v>62</v>
      </c>
      <c r="P1090" s="157" t="s">
        <v>62</v>
      </c>
      <c r="Q1090" s="157" t="s">
        <v>62</v>
      </c>
      <c r="R1090" s="157" t="s">
        <v>62</v>
      </c>
    </row>
    <row r="1091" spans="1:18" s="85" customFormat="1" ht="38.65" customHeight="1" x14ac:dyDescent="0.2">
      <c r="A1091" s="332"/>
      <c r="B1091" s="148" t="s">
        <v>330</v>
      </c>
      <c r="C1091" s="149"/>
      <c r="D1091" s="149" t="s">
        <v>62</v>
      </c>
      <c r="E1091" s="149"/>
      <c r="F1091" s="149"/>
      <c r="G1091" s="149">
        <f>G1086</f>
        <v>3</v>
      </c>
      <c r="H1091" s="149">
        <f t="shared" ref="H1091:J1091" si="566">H1086</f>
        <v>3</v>
      </c>
      <c r="I1091" s="149">
        <f t="shared" si="566"/>
        <v>0</v>
      </c>
      <c r="J1091" s="149">
        <f t="shared" si="566"/>
        <v>0</v>
      </c>
      <c r="K1091" s="149"/>
      <c r="L1091" s="149" t="s">
        <v>62</v>
      </c>
      <c r="M1091" s="150">
        <v>46022</v>
      </c>
      <c r="N1091" s="150">
        <v>46022</v>
      </c>
      <c r="O1091" s="156"/>
      <c r="P1091" s="157" t="s">
        <v>62</v>
      </c>
      <c r="Q1091" s="156"/>
      <c r="R1091" s="156"/>
    </row>
    <row r="1092" spans="1:18" s="85" customFormat="1" ht="21" customHeight="1" x14ac:dyDescent="0.2">
      <c r="A1092" s="332"/>
      <c r="B1092" s="147" t="s">
        <v>71</v>
      </c>
      <c r="C1092" s="149"/>
      <c r="D1092" s="149"/>
      <c r="E1092" s="149"/>
      <c r="F1092" s="149"/>
      <c r="G1092" s="149" t="s">
        <v>62</v>
      </c>
      <c r="H1092" s="149"/>
      <c r="I1092" s="149" t="s">
        <v>62</v>
      </c>
      <c r="J1092" s="149"/>
      <c r="K1092" s="149"/>
      <c r="L1092" s="149" t="s">
        <v>62</v>
      </c>
      <c r="M1092" s="149"/>
      <c r="N1092" s="149"/>
      <c r="O1092" s="157" t="s">
        <v>62</v>
      </c>
      <c r="P1092" s="157" t="s">
        <v>62</v>
      </c>
      <c r="Q1092" s="157" t="s">
        <v>62</v>
      </c>
      <c r="R1092" s="157" t="s">
        <v>62</v>
      </c>
    </row>
    <row r="1093" spans="1:18" s="85" customFormat="1" ht="21" customHeight="1" x14ac:dyDescent="0.2">
      <c r="A1093" s="333"/>
      <c r="B1093" s="148" t="s">
        <v>72</v>
      </c>
      <c r="C1093" s="149"/>
      <c r="D1093" s="149" t="s">
        <v>62</v>
      </c>
      <c r="E1093" s="149"/>
      <c r="F1093" s="149"/>
      <c r="G1093" s="149">
        <f>G1086</f>
        <v>3</v>
      </c>
      <c r="H1093" s="149">
        <f t="shared" ref="H1093:J1093" si="567">H1086</f>
        <v>3</v>
      </c>
      <c r="I1093" s="149">
        <f t="shared" si="567"/>
        <v>0</v>
      </c>
      <c r="J1093" s="149">
        <f t="shared" si="567"/>
        <v>0</v>
      </c>
      <c r="K1093" s="149"/>
      <c r="L1093" s="149" t="s">
        <v>62</v>
      </c>
      <c r="M1093" s="150">
        <v>46022</v>
      </c>
      <c r="N1093" s="150">
        <v>46022</v>
      </c>
      <c r="O1093" s="156"/>
      <c r="P1093" s="157" t="s">
        <v>62</v>
      </c>
      <c r="Q1093" s="156"/>
      <c r="R1093" s="156"/>
    </row>
    <row r="1094" spans="1:18" s="56" customFormat="1" ht="74.45" customHeight="1" x14ac:dyDescent="0.25">
      <c r="A1094" s="334" t="s">
        <v>202</v>
      </c>
      <c r="B1094" s="137" t="s">
        <v>327</v>
      </c>
      <c r="C1094" s="142" t="s">
        <v>191</v>
      </c>
      <c r="D1094" s="141" t="s">
        <v>333</v>
      </c>
      <c r="E1094" s="141" t="s">
        <v>320</v>
      </c>
      <c r="F1094" s="142">
        <v>642</v>
      </c>
      <c r="G1094" s="142">
        <v>2</v>
      </c>
      <c r="H1094" s="142">
        <v>2</v>
      </c>
      <c r="I1094" s="142"/>
      <c r="J1094" s="142"/>
      <c r="K1094" s="142">
        <v>2</v>
      </c>
      <c r="L1094" s="142"/>
      <c r="M1094" s="149" t="s">
        <v>62</v>
      </c>
      <c r="N1094" s="149" t="s">
        <v>62</v>
      </c>
      <c r="O1094" s="156">
        <v>97174.24</v>
      </c>
      <c r="P1094" s="156"/>
      <c r="Q1094" s="156">
        <v>0</v>
      </c>
      <c r="R1094" s="156">
        <v>0</v>
      </c>
    </row>
    <row r="1095" spans="1:18" s="85" customFormat="1" ht="15.75" x14ac:dyDescent="0.2">
      <c r="A1095" s="332"/>
      <c r="B1095" s="146" t="s">
        <v>70</v>
      </c>
      <c r="C1095" s="149"/>
      <c r="D1095" s="149" t="s">
        <v>62</v>
      </c>
      <c r="E1095" s="149"/>
      <c r="F1095" s="149"/>
      <c r="G1095" s="149"/>
      <c r="H1095" s="149"/>
      <c r="I1095" s="149"/>
      <c r="J1095" s="149"/>
      <c r="K1095" s="149"/>
      <c r="L1095" s="149" t="s">
        <v>62</v>
      </c>
      <c r="M1095" s="150">
        <v>46022</v>
      </c>
      <c r="N1095" s="150">
        <v>46022</v>
      </c>
      <c r="O1095" s="156"/>
      <c r="P1095" s="157"/>
      <c r="Q1095" s="156"/>
      <c r="R1095" s="156"/>
    </row>
    <row r="1096" spans="1:18" s="85" customFormat="1" ht="14.25" x14ac:dyDescent="0.2">
      <c r="A1096" s="332"/>
      <c r="B1096" s="147" t="s">
        <v>76</v>
      </c>
      <c r="C1096" s="149"/>
      <c r="D1096" s="149"/>
      <c r="E1096" s="149"/>
      <c r="F1096" s="149"/>
      <c r="G1096" s="149" t="s">
        <v>62</v>
      </c>
      <c r="H1096" s="149"/>
      <c r="I1096" s="149" t="s">
        <v>62</v>
      </c>
      <c r="J1096" s="149"/>
      <c r="K1096" s="149"/>
      <c r="L1096" s="149" t="s">
        <v>62</v>
      </c>
      <c r="M1096" s="149"/>
      <c r="N1096" s="149"/>
      <c r="O1096" s="157" t="s">
        <v>62</v>
      </c>
      <c r="P1096" s="157" t="s">
        <v>62</v>
      </c>
      <c r="Q1096" s="157" t="s">
        <v>62</v>
      </c>
      <c r="R1096" s="157" t="s">
        <v>62</v>
      </c>
    </row>
    <row r="1097" spans="1:18" s="85" customFormat="1" ht="65.45" customHeight="1" x14ac:dyDescent="0.2">
      <c r="A1097" s="332"/>
      <c r="B1097" s="148" t="s">
        <v>192</v>
      </c>
      <c r="C1097" s="149"/>
      <c r="D1097" s="149" t="s">
        <v>62</v>
      </c>
      <c r="E1097" s="149"/>
      <c r="F1097" s="149"/>
      <c r="G1097" s="149">
        <f>G1094</f>
        <v>2</v>
      </c>
      <c r="H1097" s="270">
        <f t="shared" ref="H1097:K1097" si="568">H1094</f>
        <v>2</v>
      </c>
      <c r="I1097" s="270">
        <f t="shared" si="568"/>
        <v>0</v>
      </c>
      <c r="J1097" s="270">
        <f t="shared" si="568"/>
        <v>0</v>
      </c>
      <c r="K1097" s="270">
        <f t="shared" si="568"/>
        <v>2</v>
      </c>
      <c r="L1097" s="149" t="s">
        <v>62</v>
      </c>
      <c r="M1097" s="150">
        <v>46022</v>
      </c>
      <c r="N1097" s="150">
        <v>46022</v>
      </c>
      <c r="O1097" s="156"/>
      <c r="P1097" s="157" t="s">
        <v>62</v>
      </c>
      <c r="Q1097" s="156"/>
      <c r="R1097" s="156"/>
    </row>
    <row r="1098" spans="1:18" s="85" customFormat="1" ht="15" customHeight="1" x14ac:dyDescent="0.2">
      <c r="A1098" s="332"/>
      <c r="B1098" s="147" t="s">
        <v>193</v>
      </c>
      <c r="C1098" s="149"/>
      <c r="D1098" s="149"/>
      <c r="E1098" s="149"/>
      <c r="F1098" s="149"/>
      <c r="G1098" s="270">
        <f>G1095</f>
        <v>0</v>
      </c>
      <c r="H1098" s="149"/>
      <c r="I1098" s="149" t="s">
        <v>62</v>
      </c>
      <c r="J1098" s="149"/>
      <c r="K1098" s="149"/>
      <c r="L1098" s="149" t="s">
        <v>62</v>
      </c>
      <c r="M1098" s="149"/>
      <c r="N1098" s="149"/>
      <c r="O1098" s="157" t="s">
        <v>62</v>
      </c>
      <c r="P1098" s="157" t="s">
        <v>62</v>
      </c>
      <c r="Q1098" s="157" t="s">
        <v>62</v>
      </c>
      <c r="R1098" s="157" t="s">
        <v>62</v>
      </c>
    </row>
    <row r="1099" spans="1:18" s="85" customFormat="1" ht="38.65" customHeight="1" x14ac:dyDescent="0.2">
      <c r="A1099" s="332"/>
      <c r="B1099" s="148" t="s">
        <v>330</v>
      </c>
      <c r="C1099" s="149"/>
      <c r="D1099" s="149" t="s">
        <v>62</v>
      </c>
      <c r="E1099" s="149"/>
      <c r="F1099" s="149"/>
      <c r="G1099" s="149">
        <f>G1094</f>
        <v>2</v>
      </c>
      <c r="H1099" s="270">
        <f t="shared" ref="H1099:K1099" si="569">H1094</f>
        <v>2</v>
      </c>
      <c r="I1099" s="270">
        <f t="shared" si="569"/>
        <v>0</v>
      </c>
      <c r="J1099" s="270">
        <f t="shared" si="569"/>
        <v>0</v>
      </c>
      <c r="K1099" s="270">
        <f t="shared" si="569"/>
        <v>2</v>
      </c>
      <c r="L1099" s="149" t="s">
        <v>62</v>
      </c>
      <c r="M1099" s="150">
        <v>46022</v>
      </c>
      <c r="N1099" s="150">
        <v>46022</v>
      </c>
      <c r="O1099" s="156"/>
      <c r="P1099" s="157" t="s">
        <v>62</v>
      </c>
      <c r="Q1099" s="156"/>
      <c r="R1099" s="156"/>
    </row>
    <row r="1100" spans="1:18" s="85" customFormat="1" ht="21" customHeight="1" x14ac:dyDescent="0.2">
      <c r="A1100" s="332"/>
      <c r="B1100" s="147" t="s">
        <v>71</v>
      </c>
      <c r="C1100" s="149"/>
      <c r="D1100" s="149"/>
      <c r="E1100" s="149"/>
      <c r="F1100" s="149"/>
      <c r="G1100" s="149" t="s">
        <v>62</v>
      </c>
      <c r="H1100" s="149"/>
      <c r="I1100" s="149" t="s">
        <v>62</v>
      </c>
      <c r="J1100" s="149"/>
      <c r="K1100" s="149"/>
      <c r="L1100" s="149" t="s">
        <v>62</v>
      </c>
      <c r="M1100" s="149"/>
      <c r="N1100" s="149"/>
      <c r="O1100" s="157" t="s">
        <v>62</v>
      </c>
      <c r="P1100" s="157" t="s">
        <v>62</v>
      </c>
      <c r="Q1100" s="157" t="s">
        <v>62</v>
      </c>
      <c r="R1100" s="157" t="s">
        <v>62</v>
      </c>
    </row>
    <row r="1101" spans="1:18" s="85" customFormat="1" ht="21" customHeight="1" x14ac:dyDescent="0.2">
      <c r="A1101" s="333"/>
      <c r="B1101" s="148" t="s">
        <v>72</v>
      </c>
      <c r="C1101" s="149"/>
      <c r="D1101" s="149" t="s">
        <v>62</v>
      </c>
      <c r="E1101" s="149"/>
      <c r="F1101" s="149"/>
      <c r="G1101" s="149">
        <f>G1094</f>
        <v>2</v>
      </c>
      <c r="H1101" s="270">
        <f t="shared" ref="H1101:K1101" si="570">H1094</f>
        <v>2</v>
      </c>
      <c r="I1101" s="270">
        <f t="shared" si="570"/>
        <v>0</v>
      </c>
      <c r="J1101" s="270">
        <f t="shared" si="570"/>
        <v>0</v>
      </c>
      <c r="K1101" s="270">
        <f t="shared" si="570"/>
        <v>2</v>
      </c>
      <c r="L1101" s="149" t="s">
        <v>62</v>
      </c>
      <c r="M1101" s="150">
        <v>46022</v>
      </c>
      <c r="N1101" s="150">
        <v>46022</v>
      </c>
      <c r="O1101" s="156"/>
      <c r="P1101" s="157" t="s">
        <v>62</v>
      </c>
      <c r="Q1101" s="156"/>
      <c r="R1101" s="156"/>
    </row>
    <row r="1102" spans="1:18" s="56" customFormat="1" ht="74.45" customHeight="1" x14ac:dyDescent="0.25">
      <c r="A1102" s="331" t="s">
        <v>201</v>
      </c>
      <c r="B1102" s="137" t="s">
        <v>327</v>
      </c>
      <c r="C1102" s="142" t="s">
        <v>191</v>
      </c>
      <c r="D1102" s="141" t="s">
        <v>333</v>
      </c>
      <c r="E1102" s="141" t="s">
        <v>320</v>
      </c>
      <c r="F1102" s="142">
        <v>642</v>
      </c>
      <c r="G1102" s="142">
        <v>4</v>
      </c>
      <c r="H1102" s="142">
        <v>4</v>
      </c>
      <c r="I1102" s="142"/>
      <c r="J1102" s="142"/>
      <c r="K1102" s="142">
        <v>4</v>
      </c>
      <c r="L1102" s="142"/>
      <c r="M1102" s="149" t="s">
        <v>62</v>
      </c>
      <c r="N1102" s="149" t="s">
        <v>62</v>
      </c>
      <c r="O1102" s="156">
        <v>97174.24</v>
      </c>
      <c r="P1102" s="156"/>
      <c r="Q1102" s="156">
        <v>0</v>
      </c>
      <c r="R1102" s="156">
        <v>0</v>
      </c>
    </row>
    <row r="1103" spans="1:18" s="85" customFormat="1" ht="15.75" x14ac:dyDescent="0.2">
      <c r="A1103" s="332"/>
      <c r="B1103" s="146" t="s">
        <v>70</v>
      </c>
      <c r="C1103" s="149"/>
      <c r="D1103" s="149" t="s">
        <v>62</v>
      </c>
      <c r="E1103" s="149"/>
      <c r="F1103" s="149"/>
      <c r="G1103" s="149"/>
      <c r="H1103" s="149"/>
      <c r="I1103" s="149"/>
      <c r="J1103" s="149"/>
      <c r="K1103" s="149"/>
      <c r="L1103" s="149" t="s">
        <v>62</v>
      </c>
      <c r="M1103" s="150">
        <v>46022</v>
      </c>
      <c r="N1103" s="150">
        <v>46022</v>
      </c>
      <c r="O1103" s="156"/>
      <c r="P1103" s="157"/>
      <c r="Q1103" s="156"/>
      <c r="R1103" s="156"/>
    </row>
    <row r="1104" spans="1:18" s="85" customFormat="1" ht="14.25" x14ac:dyDescent="0.2">
      <c r="A1104" s="332"/>
      <c r="B1104" s="147" t="s">
        <v>76</v>
      </c>
      <c r="C1104" s="149"/>
      <c r="D1104" s="149"/>
      <c r="E1104" s="149"/>
      <c r="F1104" s="149"/>
      <c r="G1104" s="149" t="s">
        <v>62</v>
      </c>
      <c r="H1104" s="149"/>
      <c r="I1104" s="149" t="s">
        <v>62</v>
      </c>
      <c r="J1104" s="149"/>
      <c r="K1104" s="149"/>
      <c r="L1104" s="149" t="s">
        <v>62</v>
      </c>
      <c r="M1104" s="149"/>
      <c r="N1104" s="149"/>
      <c r="O1104" s="157" t="s">
        <v>62</v>
      </c>
      <c r="P1104" s="157" t="s">
        <v>62</v>
      </c>
      <c r="Q1104" s="157" t="s">
        <v>62</v>
      </c>
      <c r="R1104" s="157" t="s">
        <v>62</v>
      </c>
    </row>
    <row r="1105" spans="1:18" s="85" customFormat="1" ht="65.45" customHeight="1" x14ac:dyDescent="0.2">
      <c r="A1105" s="332"/>
      <c r="B1105" s="148" t="s">
        <v>192</v>
      </c>
      <c r="C1105" s="149"/>
      <c r="D1105" s="149" t="s">
        <v>62</v>
      </c>
      <c r="E1105" s="149"/>
      <c r="F1105" s="149"/>
      <c r="G1105" s="149">
        <f>G1102</f>
        <v>4</v>
      </c>
      <c r="H1105" s="270">
        <f t="shared" ref="H1105:K1105" si="571">H1102</f>
        <v>4</v>
      </c>
      <c r="I1105" s="270">
        <f t="shared" si="571"/>
        <v>0</v>
      </c>
      <c r="J1105" s="270">
        <f t="shared" si="571"/>
        <v>0</v>
      </c>
      <c r="K1105" s="270">
        <f t="shared" si="571"/>
        <v>4</v>
      </c>
      <c r="L1105" s="149" t="s">
        <v>62</v>
      </c>
      <c r="M1105" s="150">
        <v>46022</v>
      </c>
      <c r="N1105" s="150">
        <v>46022</v>
      </c>
      <c r="O1105" s="156"/>
      <c r="P1105" s="157" t="s">
        <v>62</v>
      </c>
      <c r="Q1105" s="156"/>
      <c r="R1105" s="156"/>
    </row>
    <row r="1106" spans="1:18" s="85" customFormat="1" ht="15" customHeight="1" x14ac:dyDescent="0.2">
      <c r="A1106" s="332"/>
      <c r="B1106" s="147" t="s">
        <v>193</v>
      </c>
      <c r="C1106" s="149"/>
      <c r="D1106" s="149"/>
      <c r="E1106" s="149"/>
      <c r="F1106" s="149"/>
      <c r="G1106" s="149" t="s">
        <v>62</v>
      </c>
      <c r="H1106" s="149"/>
      <c r="I1106" s="149" t="s">
        <v>62</v>
      </c>
      <c r="J1106" s="149"/>
      <c r="K1106" s="149"/>
      <c r="L1106" s="149" t="s">
        <v>62</v>
      </c>
      <c r="M1106" s="149"/>
      <c r="N1106" s="149"/>
      <c r="O1106" s="157" t="s">
        <v>62</v>
      </c>
      <c r="P1106" s="157" t="s">
        <v>62</v>
      </c>
      <c r="Q1106" s="157" t="s">
        <v>62</v>
      </c>
      <c r="R1106" s="157" t="s">
        <v>62</v>
      </c>
    </row>
    <row r="1107" spans="1:18" s="85" customFormat="1" ht="38.65" customHeight="1" x14ac:dyDescent="0.2">
      <c r="A1107" s="332"/>
      <c r="B1107" s="148" t="s">
        <v>330</v>
      </c>
      <c r="C1107" s="149"/>
      <c r="D1107" s="149" t="s">
        <v>62</v>
      </c>
      <c r="E1107" s="149"/>
      <c r="F1107" s="149"/>
      <c r="G1107" s="149">
        <f>G1102</f>
        <v>4</v>
      </c>
      <c r="H1107" s="270">
        <f t="shared" ref="H1107:K1107" si="572">H1102</f>
        <v>4</v>
      </c>
      <c r="I1107" s="270">
        <f t="shared" si="572"/>
        <v>0</v>
      </c>
      <c r="J1107" s="270">
        <f t="shared" si="572"/>
        <v>0</v>
      </c>
      <c r="K1107" s="270">
        <f t="shared" si="572"/>
        <v>4</v>
      </c>
      <c r="L1107" s="149" t="s">
        <v>62</v>
      </c>
      <c r="M1107" s="150">
        <v>46022</v>
      </c>
      <c r="N1107" s="150">
        <v>46022</v>
      </c>
      <c r="O1107" s="156"/>
      <c r="P1107" s="157" t="s">
        <v>62</v>
      </c>
      <c r="Q1107" s="156"/>
      <c r="R1107" s="156"/>
    </row>
    <row r="1108" spans="1:18" s="85" customFormat="1" ht="21" customHeight="1" x14ac:dyDescent="0.2">
      <c r="A1108" s="332"/>
      <c r="B1108" s="147" t="s">
        <v>71</v>
      </c>
      <c r="C1108" s="149"/>
      <c r="D1108" s="149"/>
      <c r="E1108" s="149"/>
      <c r="F1108" s="149"/>
      <c r="G1108" s="149" t="s">
        <v>62</v>
      </c>
      <c r="H1108" s="149"/>
      <c r="I1108" s="149" t="s">
        <v>62</v>
      </c>
      <c r="J1108" s="149"/>
      <c r="K1108" s="149"/>
      <c r="L1108" s="149" t="s">
        <v>62</v>
      </c>
      <c r="M1108" s="149"/>
      <c r="N1108" s="149"/>
      <c r="O1108" s="157" t="s">
        <v>62</v>
      </c>
      <c r="P1108" s="157" t="s">
        <v>62</v>
      </c>
      <c r="Q1108" s="157" t="s">
        <v>62</v>
      </c>
      <c r="R1108" s="157" t="s">
        <v>62</v>
      </c>
    </row>
    <row r="1109" spans="1:18" s="85" customFormat="1" ht="21" customHeight="1" x14ac:dyDescent="0.2">
      <c r="A1109" s="333"/>
      <c r="B1109" s="148" t="s">
        <v>72</v>
      </c>
      <c r="C1109" s="149"/>
      <c r="D1109" s="149" t="s">
        <v>62</v>
      </c>
      <c r="E1109" s="149"/>
      <c r="F1109" s="149"/>
      <c r="G1109" s="149">
        <f>G1102</f>
        <v>4</v>
      </c>
      <c r="H1109" s="270">
        <f t="shared" ref="H1109:K1109" si="573">H1102</f>
        <v>4</v>
      </c>
      <c r="I1109" s="270">
        <f t="shared" si="573"/>
        <v>0</v>
      </c>
      <c r="J1109" s="270">
        <f t="shared" si="573"/>
        <v>0</v>
      </c>
      <c r="K1109" s="270">
        <f t="shared" si="573"/>
        <v>4</v>
      </c>
      <c r="L1109" s="149" t="s">
        <v>62</v>
      </c>
      <c r="M1109" s="150">
        <v>46022</v>
      </c>
      <c r="N1109" s="150">
        <v>46022</v>
      </c>
      <c r="O1109" s="156"/>
      <c r="P1109" s="157" t="s">
        <v>62</v>
      </c>
      <c r="Q1109" s="156"/>
      <c r="R1109" s="156"/>
    </row>
    <row r="1110" spans="1:18" s="93" customFormat="1" ht="18" customHeight="1" x14ac:dyDescent="0.25">
      <c r="A1110" s="89" t="s">
        <v>122</v>
      </c>
      <c r="B1110" s="90"/>
      <c r="C1110" s="91"/>
      <c r="D1110" s="91"/>
      <c r="E1110" s="91"/>
      <c r="F1110" s="91"/>
      <c r="G1110" s="107">
        <f>G6+G14+G22+G30+G38+G46+G54+G62+G70+G78+G86+G94+G102+G110+G118+G126+G134+G142+G150+G158+G166+G174+G182+G190+G198+G206+G214+G222+G230+G238+G246+G254+G262+G270+G278+G286+G294+G302+G310+G318+G326+G334+G342+G350+G358+G366+G374+G382++G390+G398+G406+G414+G422+G430+G438+G446+G454+G462+G470+G478+G486+G494+G502+G510+G518+G526+G534+G542+G550+G558+G566+G574+G582+G590+G598+G606+G614+G622+G630+G638+G646+G654+G662+G670+G678+G686+G694+G702+G710+G718+G726+G734+G742+G750+G758+G766+G774+G782+G790+G798+G806+G814+G822+G830+G838+G846+G854+G862+G870+G878+G886+G894+G902+G910+G918+G926+G934+G942+G950+G958+G966+G974+G982+G990+G998+G1006+G1014+G1022+G1030+G1038+G1046+G1054+G1062+G1070+G1078+G1086+G1094+G1102</f>
        <v>130</v>
      </c>
      <c r="H1110" s="107">
        <f t="shared" ref="H1110:K1110" si="574">H6+H14+H22+H30+H38+H46+H54+H62+H70+H78+H86+H94+H102+H110+H118+H126+H134+H142+H150+H158+H166+H174+H182+H190+H198+H206+H214+H222+H230+H238+H246+H254+H262+H270+H278+H286+H294+H302+H310+H318+H326+H334+H342+H350+H358+H366+H374+H382++H390+H398+H406+H414+H422+H430+H438+H446+H454+H462+H470+H478+H486+H494+H502+H510+H518+H526+H534+H542+H550+H558+H566+H574+H582+H590+H598+H606+H614+H622+H630+H638+H646+H654+H662+H670+H678+H686+H694+H702+H710+H718+H726+H734+H742+H750+H758+H766+H774+H782+H790+H798+H806+H814+H822+H830+H838+H846+H854+H862+H870+H878+H886+H894+H902+H910+H918+H926+H934+H942+H950+H958+H966+H974+H982+H990+H998+H1006+H1014+H1022+H1030+H1038+H1046+H1054+H1062+H1070+H1078+H1086+H1094+H1102</f>
        <v>130</v>
      </c>
      <c r="I1110" s="107">
        <f t="shared" si="574"/>
        <v>0</v>
      </c>
      <c r="J1110" s="107">
        <f t="shared" si="574"/>
        <v>0</v>
      </c>
      <c r="K1110" s="107">
        <f t="shared" si="574"/>
        <v>130</v>
      </c>
      <c r="L1110" s="91"/>
      <c r="M1110" s="94"/>
      <c r="N1110" s="94"/>
      <c r="O1110" s="135">
        <f>SUM(O6:O1109)</f>
        <v>4210883.57</v>
      </c>
      <c r="P1110" s="135"/>
      <c r="Q1110" s="135">
        <f>SUM(Q6:Q1109)</f>
        <v>0</v>
      </c>
      <c r="R1110" s="135">
        <f>SUM(R6:R1109)</f>
        <v>0</v>
      </c>
    </row>
  </sheetData>
  <mergeCells count="160">
    <mergeCell ref="A1102:A1109"/>
    <mergeCell ref="A1094:A1101"/>
    <mergeCell ref="M2:N2"/>
    <mergeCell ref="O2:P2"/>
    <mergeCell ref="Q2:R2"/>
    <mergeCell ref="E3:E4"/>
    <mergeCell ref="F3:F4"/>
    <mergeCell ref="G3:H3"/>
    <mergeCell ref="I3:J3"/>
    <mergeCell ref="K3:K4"/>
    <mergeCell ref="L3:L4"/>
    <mergeCell ref="M3:M4"/>
    <mergeCell ref="A2:A4"/>
    <mergeCell ref="B2:B4"/>
    <mergeCell ref="C2:C4"/>
    <mergeCell ref="D2:D4"/>
    <mergeCell ref="A6:A13"/>
    <mergeCell ref="A14:A21"/>
    <mergeCell ref="A22:A29"/>
    <mergeCell ref="A30:A37"/>
    <mergeCell ref="A38:A45"/>
    <mergeCell ref="R3:R4"/>
    <mergeCell ref="E2:F2"/>
    <mergeCell ref="N3:N4"/>
    <mergeCell ref="A126:A133"/>
    <mergeCell ref="A134:A141"/>
    <mergeCell ref="A142:A149"/>
    <mergeCell ref="A150:A157"/>
    <mergeCell ref="A158:A165"/>
    <mergeCell ref="O3:O4"/>
    <mergeCell ref="P3:P4"/>
    <mergeCell ref="Q3:Q4"/>
    <mergeCell ref="G2:L2"/>
    <mergeCell ref="A86:A93"/>
    <mergeCell ref="A94:A101"/>
    <mergeCell ref="A102:A109"/>
    <mergeCell ref="A110:A117"/>
    <mergeCell ref="A118:A125"/>
    <mergeCell ref="A46:A53"/>
    <mergeCell ref="A54:A61"/>
    <mergeCell ref="A62:A69"/>
    <mergeCell ref="A70:A77"/>
    <mergeCell ref="A78:A85"/>
    <mergeCell ref="A206:A213"/>
    <mergeCell ref="A214:A221"/>
    <mergeCell ref="A222:A229"/>
    <mergeCell ref="A230:A237"/>
    <mergeCell ref="A238:A245"/>
    <mergeCell ref="A166:A173"/>
    <mergeCell ref="A174:A181"/>
    <mergeCell ref="A182:A189"/>
    <mergeCell ref="A190:A197"/>
    <mergeCell ref="A198:A205"/>
    <mergeCell ref="A286:A293"/>
    <mergeCell ref="A294:A301"/>
    <mergeCell ref="A302:A309"/>
    <mergeCell ref="A310:A317"/>
    <mergeCell ref="A318:A325"/>
    <mergeCell ref="A246:A253"/>
    <mergeCell ref="A254:A261"/>
    <mergeCell ref="A262:A269"/>
    <mergeCell ref="A270:A277"/>
    <mergeCell ref="A278:A285"/>
    <mergeCell ref="A366:A373"/>
    <mergeCell ref="A374:A381"/>
    <mergeCell ref="A382:A389"/>
    <mergeCell ref="A390:A397"/>
    <mergeCell ref="A398:A405"/>
    <mergeCell ref="A326:A333"/>
    <mergeCell ref="A334:A341"/>
    <mergeCell ref="A342:A349"/>
    <mergeCell ref="A350:A357"/>
    <mergeCell ref="A358:A365"/>
    <mergeCell ref="A446:A453"/>
    <mergeCell ref="A454:A461"/>
    <mergeCell ref="A462:A469"/>
    <mergeCell ref="A470:A477"/>
    <mergeCell ref="A478:A485"/>
    <mergeCell ref="A406:A413"/>
    <mergeCell ref="A414:A421"/>
    <mergeCell ref="A422:A429"/>
    <mergeCell ref="A430:A437"/>
    <mergeCell ref="A438:A445"/>
    <mergeCell ref="A526:A533"/>
    <mergeCell ref="A534:A541"/>
    <mergeCell ref="A542:A549"/>
    <mergeCell ref="A550:A557"/>
    <mergeCell ref="A558:A565"/>
    <mergeCell ref="A486:A493"/>
    <mergeCell ref="A494:A501"/>
    <mergeCell ref="A502:A509"/>
    <mergeCell ref="A510:A517"/>
    <mergeCell ref="A518:A525"/>
    <mergeCell ref="A606:A613"/>
    <mergeCell ref="A614:A621"/>
    <mergeCell ref="A622:A629"/>
    <mergeCell ref="A630:A637"/>
    <mergeCell ref="A638:A645"/>
    <mergeCell ref="A566:A573"/>
    <mergeCell ref="A574:A581"/>
    <mergeCell ref="A582:A589"/>
    <mergeCell ref="A590:A597"/>
    <mergeCell ref="A598:A605"/>
    <mergeCell ref="A686:A693"/>
    <mergeCell ref="A694:A701"/>
    <mergeCell ref="A702:A709"/>
    <mergeCell ref="A710:A717"/>
    <mergeCell ref="A718:A725"/>
    <mergeCell ref="A646:A653"/>
    <mergeCell ref="A654:A661"/>
    <mergeCell ref="A662:A669"/>
    <mergeCell ref="A670:A677"/>
    <mergeCell ref="A678:A685"/>
    <mergeCell ref="A766:A773"/>
    <mergeCell ref="A774:A781"/>
    <mergeCell ref="A782:A789"/>
    <mergeCell ref="A790:A797"/>
    <mergeCell ref="A798:A805"/>
    <mergeCell ref="A726:A733"/>
    <mergeCell ref="A734:A741"/>
    <mergeCell ref="A742:A749"/>
    <mergeCell ref="A750:A757"/>
    <mergeCell ref="A758:A765"/>
    <mergeCell ref="A902:A909"/>
    <mergeCell ref="A910:A917"/>
    <mergeCell ref="A918:A925"/>
    <mergeCell ref="A846:A853"/>
    <mergeCell ref="A854:A861"/>
    <mergeCell ref="A862:A869"/>
    <mergeCell ref="A870:A877"/>
    <mergeCell ref="A878:A885"/>
    <mergeCell ref="A806:A813"/>
    <mergeCell ref="A814:A821"/>
    <mergeCell ref="A822:A829"/>
    <mergeCell ref="A830:A837"/>
    <mergeCell ref="A838:A845"/>
    <mergeCell ref="A1:R1"/>
    <mergeCell ref="A1086:A1093"/>
    <mergeCell ref="A1046:A1053"/>
    <mergeCell ref="A1054:A1061"/>
    <mergeCell ref="A1062:A1069"/>
    <mergeCell ref="A1070:A1077"/>
    <mergeCell ref="A1078:A1085"/>
    <mergeCell ref="A1006:A1013"/>
    <mergeCell ref="A1014:A1021"/>
    <mergeCell ref="A1022:A1029"/>
    <mergeCell ref="A1030:A1037"/>
    <mergeCell ref="A1038:A1045"/>
    <mergeCell ref="A966:A973"/>
    <mergeCell ref="A974:A981"/>
    <mergeCell ref="A982:A989"/>
    <mergeCell ref="A990:A997"/>
    <mergeCell ref="A998:A1005"/>
    <mergeCell ref="A926:A933"/>
    <mergeCell ref="A934:A941"/>
    <mergeCell ref="A942:A949"/>
    <mergeCell ref="A950:A957"/>
    <mergeCell ref="A958:A965"/>
    <mergeCell ref="A886:A893"/>
    <mergeCell ref="A894:A901"/>
  </mergeCells>
  <hyperlinks>
    <hyperlink ref="C2" location="sub_4555" display="#sub_4555"/>
    <hyperlink ref="F3" r:id="rId1" display="http://internet.garant.ru/document/redirect/179222/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4"/>
  <sheetViews>
    <sheetView workbookViewId="0">
      <selection activeCell="G14" sqref="G14:K14"/>
    </sheetView>
  </sheetViews>
  <sheetFormatPr defaultColWidth="9.140625" defaultRowHeight="15" x14ac:dyDescent="0.25"/>
  <cols>
    <col min="1" max="1" width="15.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8.28515625" style="3" customWidth="1"/>
    <col min="14" max="14" width="9.140625" style="3" customWidth="1"/>
    <col min="15" max="15" width="15.5703125" style="3" customWidth="1"/>
    <col min="16" max="16" width="9.140625" style="3" customWidth="1"/>
    <col min="17" max="17" width="12.28515625" style="3" customWidth="1"/>
    <col min="18" max="18" width="10.7109375" style="3" customWidth="1"/>
    <col min="19" max="19" width="9.140625" style="3" bestFit="1" customWidth="1"/>
    <col min="20" max="16384" width="9.140625" style="3"/>
  </cols>
  <sheetData>
    <row r="1" spans="1:18" ht="54" customHeight="1" x14ac:dyDescent="0.2">
      <c r="A1" s="319" t="s">
        <v>438</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42</v>
      </c>
      <c r="N2" s="311"/>
      <c r="O2" s="308" t="s">
        <v>43</v>
      </c>
      <c r="P2" s="311"/>
      <c r="Q2" s="308" t="s">
        <v>44</v>
      </c>
      <c r="R2" s="311"/>
    </row>
    <row r="3" spans="1:18" ht="15" customHeight="1" x14ac:dyDescent="0.2">
      <c r="A3" s="309"/>
      <c r="B3" s="313"/>
      <c r="C3" s="307"/>
      <c r="D3" s="309"/>
      <c r="E3" s="308" t="s">
        <v>45</v>
      </c>
      <c r="F3" s="308" t="s">
        <v>46</v>
      </c>
      <c r="G3" s="308" t="s">
        <v>47</v>
      </c>
      <c r="H3" s="311"/>
      <c r="I3" s="308" t="s">
        <v>48</v>
      </c>
      <c r="J3" s="311"/>
      <c r="K3" s="308" t="s">
        <v>49</v>
      </c>
      <c r="L3" s="308" t="s">
        <v>50</v>
      </c>
      <c r="M3" s="308" t="s">
        <v>51</v>
      </c>
      <c r="N3" s="308" t="s">
        <v>52</v>
      </c>
      <c r="O3" s="308" t="s">
        <v>53</v>
      </c>
      <c r="P3" s="308" t="s">
        <v>54</v>
      </c>
      <c r="Q3" s="308" t="s">
        <v>55</v>
      </c>
      <c r="R3" s="308"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10"/>
      <c r="P4" s="310"/>
      <c r="Q4" s="310"/>
      <c r="R4" s="310"/>
    </row>
    <row r="5" spans="1:18" x14ac:dyDescent="0.2">
      <c r="A5" s="4">
        <v>1</v>
      </c>
      <c r="B5" s="12">
        <v>2</v>
      </c>
      <c r="C5" s="11">
        <v>3</v>
      </c>
      <c r="D5" s="11">
        <v>4</v>
      </c>
      <c r="E5" s="11">
        <v>5</v>
      </c>
      <c r="F5" s="11">
        <v>6</v>
      </c>
      <c r="G5" s="11">
        <v>7</v>
      </c>
      <c r="H5" s="11">
        <v>8</v>
      </c>
      <c r="I5" s="11">
        <v>9</v>
      </c>
      <c r="J5" s="11">
        <v>10</v>
      </c>
      <c r="K5" s="11">
        <v>11</v>
      </c>
      <c r="L5" s="11">
        <v>12</v>
      </c>
      <c r="M5" s="11">
        <v>13</v>
      </c>
      <c r="N5" s="11">
        <v>14</v>
      </c>
      <c r="O5" s="11">
        <v>15</v>
      </c>
      <c r="P5" s="11">
        <v>16</v>
      </c>
      <c r="Q5" s="11">
        <v>17</v>
      </c>
      <c r="R5" s="11">
        <v>18</v>
      </c>
    </row>
    <row r="6" spans="1:18" s="5" customFormat="1" ht="43.5" customHeight="1" x14ac:dyDescent="0.25">
      <c r="A6" s="315" t="s">
        <v>203</v>
      </c>
      <c r="B6" s="10" t="s">
        <v>210</v>
      </c>
      <c r="C6" s="6" t="s">
        <v>59</v>
      </c>
      <c r="D6" s="7" t="s">
        <v>60</v>
      </c>
      <c r="E6" s="7" t="s">
        <v>75</v>
      </c>
      <c r="F6" s="6">
        <v>792</v>
      </c>
      <c r="G6" s="6">
        <v>68</v>
      </c>
      <c r="H6" s="6">
        <v>68</v>
      </c>
      <c r="I6" s="6">
        <v>68</v>
      </c>
      <c r="J6" s="6">
        <v>68</v>
      </c>
      <c r="K6" s="6">
        <v>68</v>
      </c>
      <c r="L6" s="6"/>
      <c r="M6" s="6" t="s">
        <v>62</v>
      </c>
      <c r="N6" s="6" t="s">
        <v>62</v>
      </c>
      <c r="O6" s="78">
        <v>770500</v>
      </c>
      <c r="P6" s="80"/>
      <c r="Q6" s="78">
        <v>735486</v>
      </c>
      <c r="R6" s="78">
        <v>735486</v>
      </c>
    </row>
    <row r="7" spans="1:18" ht="15.75" x14ac:dyDescent="0.2">
      <c r="A7" s="316"/>
      <c r="B7" s="15" t="s">
        <v>70</v>
      </c>
      <c r="C7" s="100"/>
      <c r="D7" s="100" t="s">
        <v>62</v>
      </c>
      <c r="E7" s="100"/>
      <c r="F7" s="100"/>
      <c r="G7" s="100"/>
      <c r="H7" s="100"/>
      <c r="I7" s="100"/>
      <c r="J7" s="100"/>
      <c r="K7" s="100"/>
      <c r="L7" s="100" t="s">
        <v>62</v>
      </c>
      <c r="M7" s="6"/>
      <c r="N7" s="6"/>
      <c r="O7" s="80"/>
      <c r="P7" s="102" t="s">
        <v>62</v>
      </c>
      <c r="Q7" s="80"/>
      <c r="R7" s="80"/>
    </row>
    <row r="8" spans="1:18" ht="14.25" x14ac:dyDescent="0.2">
      <c r="A8" s="316"/>
      <c r="B8" s="8" t="s">
        <v>63</v>
      </c>
      <c r="C8" s="100"/>
      <c r="D8" s="100"/>
      <c r="E8" s="100"/>
      <c r="F8" s="100"/>
      <c r="G8" s="100" t="s">
        <v>62</v>
      </c>
      <c r="H8" s="100"/>
      <c r="I8" s="100" t="s">
        <v>62</v>
      </c>
      <c r="J8" s="100"/>
      <c r="K8" s="100"/>
      <c r="L8" s="100" t="s">
        <v>62</v>
      </c>
      <c r="M8" s="100"/>
      <c r="N8" s="100"/>
      <c r="O8" s="102" t="s">
        <v>62</v>
      </c>
      <c r="P8" s="102" t="s">
        <v>62</v>
      </c>
      <c r="Q8" s="102" t="s">
        <v>62</v>
      </c>
      <c r="R8" s="102" t="s">
        <v>62</v>
      </c>
    </row>
    <row r="9" spans="1:18" ht="65.45" customHeight="1" x14ac:dyDescent="0.2">
      <c r="A9" s="316"/>
      <c r="B9" s="9" t="s">
        <v>64</v>
      </c>
      <c r="C9" s="100"/>
      <c r="D9" s="100" t="s">
        <v>62</v>
      </c>
      <c r="E9" s="100"/>
      <c r="F9" s="100"/>
      <c r="G9" s="100">
        <f>G6</f>
        <v>68</v>
      </c>
      <c r="H9" s="249">
        <f t="shared" ref="H9:K9" si="0">H6</f>
        <v>68</v>
      </c>
      <c r="I9" s="249">
        <f t="shared" si="0"/>
        <v>68</v>
      </c>
      <c r="J9" s="249">
        <f t="shared" si="0"/>
        <v>68</v>
      </c>
      <c r="K9" s="249">
        <f t="shared" si="0"/>
        <v>68</v>
      </c>
      <c r="L9" s="100" t="s">
        <v>62</v>
      </c>
      <c r="M9" s="6"/>
      <c r="N9" s="6"/>
      <c r="O9" s="80"/>
      <c r="P9" s="102" t="s">
        <v>62</v>
      </c>
      <c r="Q9" s="80"/>
      <c r="R9" s="80"/>
    </row>
    <row r="10" spans="1:18" ht="15" customHeight="1" x14ac:dyDescent="0.2">
      <c r="A10" s="316"/>
      <c r="B10" s="8" t="s">
        <v>65</v>
      </c>
      <c r="C10" s="100"/>
      <c r="D10" s="100"/>
      <c r="E10" s="100"/>
      <c r="F10" s="100"/>
      <c r="G10" s="100" t="s">
        <v>62</v>
      </c>
      <c r="H10" s="100"/>
      <c r="I10" s="100" t="s">
        <v>62</v>
      </c>
      <c r="J10" s="100"/>
      <c r="K10" s="100"/>
      <c r="L10" s="100" t="s">
        <v>62</v>
      </c>
      <c r="M10" s="100"/>
      <c r="N10" s="100"/>
      <c r="O10" s="100" t="s">
        <v>62</v>
      </c>
      <c r="P10" s="100" t="s">
        <v>62</v>
      </c>
      <c r="Q10" s="100" t="s">
        <v>62</v>
      </c>
      <c r="R10" s="100" t="s">
        <v>62</v>
      </c>
    </row>
    <row r="11" spans="1:18" ht="38.65" customHeight="1" x14ac:dyDescent="0.2">
      <c r="A11" s="316"/>
      <c r="B11" s="9" t="s">
        <v>66</v>
      </c>
      <c r="C11" s="100"/>
      <c r="D11" s="100" t="s">
        <v>62</v>
      </c>
      <c r="E11" s="100"/>
      <c r="F11" s="100"/>
      <c r="G11" s="100">
        <f>G6</f>
        <v>68</v>
      </c>
      <c r="H11" s="249">
        <f t="shared" ref="H11:K11" si="1">H6</f>
        <v>68</v>
      </c>
      <c r="I11" s="249">
        <f t="shared" si="1"/>
        <v>68</v>
      </c>
      <c r="J11" s="249">
        <f t="shared" si="1"/>
        <v>68</v>
      </c>
      <c r="K11" s="249">
        <f t="shared" si="1"/>
        <v>68</v>
      </c>
      <c r="L11" s="100" t="s">
        <v>62</v>
      </c>
      <c r="M11" s="6"/>
      <c r="N11" s="6"/>
      <c r="O11" s="6"/>
      <c r="P11" s="100" t="s">
        <v>62</v>
      </c>
      <c r="Q11" s="6"/>
      <c r="R11" s="6"/>
    </row>
    <row r="12" spans="1:18" ht="21" customHeight="1" x14ac:dyDescent="0.2">
      <c r="A12" s="316"/>
      <c r="B12" s="8" t="s">
        <v>71</v>
      </c>
      <c r="C12" s="100"/>
      <c r="D12" s="100"/>
      <c r="E12" s="100"/>
      <c r="F12" s="100"/>
      <c r="G12" s="100" t="s">
        <v>62</v>
      </c>
      <c r="H12" s="100"/>
      <c r="I12" s="100" t="s">
        <v>62</v>
      </c>
      <c r="J12" s="100"/>
      <c r="K12" s="100"/>
      <c r="L12" s="100" t="s">
        <v>62</v>
      </c>
      <c r="M12" s="100"/>
      <c r="N12" s="100"/>
      <c r="O12" s="100" t="s">
        <v>62</v>
      </c>
      <c r="P12" s="100" t="s">
        <v>62</v>
      </c>
      <c r="Q12" s="100" t="s">
        <v>62</v>
      </c>
      <c r="R12" s="100" t="s">
        <v>62</v>
      </c>
    </row>
    <row r="13" spans="1:18" ht="21" customHeight="1" x14ac:dyDescent="0.2">
      <c r="A13" s="317"/>
      <c r="B13" s="9" t="s">
        <v>72</v>
      </c>
      <c r="C13" s="100"/>
      <c r="D13" s="100" t="s">
        <v>62</v>
      </c>
      <c r="E13" s="100"/>
      <c r="F13" s="100"/>
      <c r="G13" s="100">
        <f>G6</f>
        <v>68</v>
      </c>
      <c r="H13" s="249">
        <f t="shared" ref="H13:K13" si="2">H6</f>
        <v>68</v>
      </c>
      <c r="I13" s="249">
        <f t="shared" si="2"/>
        <v>68</v>
      </c>
      <c r="J13" s="249">
        <f t="shared" si="2"/>
        <v>68</v>
      </c>
      <c r="K13" s="249">
        <f t="shared" si="2"/>
        <v>68</v>
      </c>
      <c r="L13" s="100" t="s">
        <v>62</v>
      </c>
      <c r="M13" s="6"/>
      <c r="N13" s="6"/>
      <c r="O13" s="6"/>
      <c r="P13" s="100" t="s">
        <v>62</v>
      </c>
      <c r="Q13" s="6"/>
      <c r="R13" s="6"/>
    </row>
    <row r="14" spans="1:18" s="93" customFormat="1" ht="18" customHeight="1" x14ac:dyDescent="0.25">
      <c r="A14" s="89" t="s">
        <v>122</v>
      </c>
      <c r="B14" s="90"/>
      <c r="C14" s="91"/>
      <c r="D14" s="91"/>
      <c r="E14" s="91"/>
      <c r="F14" s="91"/>
      <c r="G14" s="91">
        <f>G6</f>
        <v>68</v>
      </c>
      <c r="H14" s="91">
        <f t="shared" ref="H14:K14" si="3">H6</f>
        <v>68</v>
      </c>
      <c r="I14" s="91">
        <f t="shared" si="3"/>
        <v>68</v>
      </c>
      <c r="J14" s="91">
        <f t="shared" si="3"/>
        <v>68</v>
      </c>
      <c r="K14" s="91">
        <f t="shared" si="3"/>
        <v>68</v>
      </c>
      <c r="L14" s="91"/>
      <c r="M14" s="94"/>
      <c r="N14" s="94"/>
      <c r="O14" s="92">
        <f>SUM(O6:O13)</f>
        <v>770500</v>
      </c>
      <c r="P14" s="92"/>
      <c r="Q14" s="92">
        <f t="shared" ref="Q14:R14" si="4">SUM(Q6:Q13)</f>
        <v>735486</v>
      </c>
      <c r="R14" s="92">
        <f t="shared" si="4"/>
        <v>735486</v>
      </c>
    </row>
  </sheetData>
  <mergeCells count="23">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A1:R1"/>
    <mergeCell ref="E2:F2"/>
    <mergeCell ref="N3:N4"/>
    <mergeCell ref="O3:O4"/>
    <mergeCell ref="P3:P4"/>
    <mergeCell ref="Q3:Q4"/>
    <mergeCell ref="G2:L2"/>
  </mergeCells>
  <hyperlinks>
    <hyperlink ref="C2" location="sub_4555" display="#sub_4555"/>
    <hyperlink ref="F3" r:id="rId1" display="http://internet.garant.ru/document/redirect/179222/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252"/>
  <sheetViews>
    <sheetView topLeftCell="A10" zoomScale="98" zoomScaleNormal="98" workbookViewId="0">
      <selection activeCell="D253" sqref="D253:E253"/>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14.7109375" style="3" customWidth="1"/>
    <col min="14" max="14" width="18.140625" style="3" customWidth="1"/>
    <col min="15" max="15" width="15.28515625" style="95" customWidth="1"/>
    <col min="16" max="16" width="9.140625" style="95" customWidth="1"/>
    <col min="17" max="17" width="13.140625" style="95" customWidth="1"/>
    <col min="18" max="18" width="16.140625" style="95" customWidth="1"/>
    <col min="19" max="19" width="9.140625" style="3" bestFit="1" customWidth="1"/>
    <col min="20" max="16384" width="9.140625" style="3"/>
  </cols>
  <sheetData>
    <row r="1" spans="1:18" ht="31.5" customHeight="1" x14ac:dyDescent="0.2">
      <c r="A1" s="319" t="s">
        <v>439</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42</v>
      </c>
      <c r="N2" s="311"/>
      <c r="O2" s="349" t="s">
        <v>43</v>
      </c>
      <c r="P2" s="350"/>
      <c r="Q2" s="349" t="s">
        <v>44</v>
      </c>
      <c r="R2" s="350"/>
    </row>
    <row r="3" spans="1:18" ht="15" customHeight="1" x14ac:dyDescent="0.2">
      <c r="A3" s="309"/>
      <c r="B3" s="313"/>
      <c r="C3" s="307"/>
      <c r="D3" s="309"/>
      <c r="E3" s="308" t="s">
        <v>45</v>
      </c>
      <c r="F3" s="308" t="s">
        <v>46</v>
      </c>
      <c r="G3" s="308" t="s">
        <v>47</v>
      </c>
      <c r="H3" s="311"/>
      <c r="I3" s="308" t="s">
        <v>48</v>
      </c>
      <c r="J3" s="311"/>
      <c r="K3" s="308" t="s">
        <v>49</v>
      </c>
      <c r="L3" s="308" t="s">
        <v>50</v>
      </c>
      <c r="M3" s="308" t="s">
        <v>51</v>
      </c>
      <c r="N3" s="308" t="s">
        <v>52</v>
      </c>
      <c r="O3" s="349" t="s">
        <v>53</v>
      </c>
      <c r="P3" s="349" t="s">
        <v>54</v>
      </c>
      <c r="Q3" s="349" t="s">
        <v>55</v>
      </c>
      <c r="R3" s="349"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51"/>
      <c r="P4" s="351"/>
      <c r="Q4" s="351"/>
      <c r="R4" s="351"/>
    </row>
    <row r="5" spans="1:18" x14ac:dyDescent="0.2">
      <c r="A5" s="4">
        <v>1</v>
      </c>
      <c r="B5" s="12">
        <v>2</v>
      </c>
      <c r="C5" s="11">
        <v>3</v>
      </c>
      <c r="D5" s="11">
        <v>4</v>
      </c>
      <c r="E5" s="11">
        <v>5</v>
      </c>
      <c r="F5" s="11">
        <v>6</v>
      </c>
      <c r="G5" s="11">
        <v>7</v>
      </c>
      <c r="H5" s="11">
        <v>8</v>
      </c>
      <c r="I5" s="11">
        <v>9</v>
      </c>
      <c r="J5" s="11">
        <v>10</v>
      </c>
      <c r="K5" s="11">
        <v>11</v>
      </c>
      <c r="L5" s="11">
        <v>12</v>
      </c>
      <c r="M5" s="11">
        <v>13</v>
      </c>
      <c r="N5" s="11">
        <v>14</v>
      </c>
      <c r="O5" s="121">
        <v>15</v>
      </c>
      <c r="P5" s="121">
        <v>16</v>
      </c>
      <c r="Q5" s="121">
        <v>17</v>
      </c>
      <c r="R5" s="121">
        <v>18</v>
      </c>
    </row>
    <row r="6" spans="1:18" s="128" customFormat="1" ht="74.45" customHeight="1" x14ac:dyDescent="0.25">
      <c r="A6" s="371" t="s">
        <v>350</v>
      </c>
      <c r="B6" s="124" t="s">
        <v>373</v>
      </c>
      <c r="C6" s="125" t="s">
        <v>59</v>
      </c>
      <c r="D6" s="126" t="s">
        <v>60</v>
      </c>
      <c r="E6" s="126" t="s">
        <v>61</v>
      </c>
      <c r="F6" s="125">
        <v>642</v>
      </c>
      <c r="G6" s="125">
        <v>1</v>
      </c>
      <c r="H6" s="125">
        <v>1</v>
      </c>
      <c r="I6" s="125">
        <v>1</v>
      </c>
      <c r="J6" s="125">
        <v>1</v>
      </c>
      <c r="K6" s="127">
        <v>1</v>
      </c>
      <c r="L6" s="125"/>
      <c r="M6" s="125" t="s">
        <v>62</v>
      </c>
      <c r="N6" s="125" t="s">
        <v>62</v>
      </c>
      <c r="O6" s="78">
        <v>238000</v>
      </c>
      <c r="P6" s="78"/>
      <c r="Q6" s="78">
        <v>193830</v>
      </c>
      <c r="R6" s="78">
        <v>193830</v>
      </c>
    </row>
    <row r="7" spans="1:18" s="131" customFormat="1" ht="15.75" x14ac:dyDescent="0.2">
      <c r="A7" s="372"/>
      <c r="B7" s="129" t="s">
        <v>70</v>
      </c>
      <c r="C7" s="127"/>
      <c r="D7" s="127" t="s">
        <v>62</v>
      </c>
      <c r="E7" s="127"/>
      <c r="F7" s="127"/>
      <c r="G7" s="127">
        <f>G6</f>
        <v>1</v>
      </c>
      <c r="H7" s="127">
        <f t="shared" ref="H7:J7" si="0">H6</f>
        <v>1</v>
      </c>
      <c r="I7" s="127">
        <f t="shared" si="0"/>
        <v>1</v>
      </c>
      <c r="J7" s="127">
        <f t="shared" si="0"/>
        <v>1</v>
      </c>
      <c r="K7" s="127"/>
      <c r="L7" s="127"/>
      <c r="M7" s="130">
        <v>46022</v>
      </c>
      <c r="N7" s="130">
        <v>46022</v>
      </c>
      <c r="O7" s="78"/>
      <c r="P7" s="74" t="s">
        <v>62</v>
      </c>
      <c r="Q7" s="78"/>
      <c r="R7" s="78"/>
    </row>
    <row r="8" spans="1:18" s="131" customFormat="1" ht="14.25" x14ac:dyDescent="0.2">
      <c r="A8" s="372"/>
      <c r="B8" s="132" t="s">
        <v>63</v>
      </c>
      <c r="C8" s="127"/>
      <c r="D8" s="127"/>
      <c r="E8" s="127"/>
      <c r="F8" s="127"/>
      <c r="G8" s="127" t="s">
        <v>62</v>
      </c>
      <c r="H8" s="127"/>
      <c r="I8" s="127" t="s">
        <v>62</v>
      </c>
      <c r="J8" s="127"/>
      <c r="K8" s="127"/>
      <c r="L8" s="127" t="s">
        <v>62</v>
      </c>
      <c r="M8" s="127"/>
      <c r="N8" s="127"/>
      <c r="O8" s="74" t="s">
        <v>62</v>
      </c>
      <c r="P8" s="74" t="s">
        <v>62</v>
      </c>
      <c r="Q8" s="74" t="s">
        <v>62</v>
      </c>
      <c r="R8" s="74" t="s">
        <v>62</v>
      </c>
    </row>
    <row r="9" spans="1:18" s="131" customFormat="1" ht="65.45" customHeight="1" x14ac:dyDescent="0.2">
      <c r="A9" s="372"/>
      <c r="B9" s="133" t="s">
        <v>64</v>
      </c>
      <c r="C9" s="127"/>
      <c r="D9" s="127" t="s">
        <v>62</v>
      </c>
      <c r="E9" s="127"/>
      <c r="F9" s="127"/>
      <c r="G9" s="127">
        <f>G6</f>
        <v>1</v>
      </c>
      <c r="H9" s="127">
        <f t="shared" ref="H9:J9" si="1">H6</f>
        <v>1</v>
      </c>
      <c r="I9" s="127">
        <f t="shared" si="1"/>
        <v>1</v>
      </c>
      <c r="J9" s="127">
        <f t="shared" si="1"/>
        <v>1</v>
      </c>
      <c r="K9" s="127"/>
      <c r="L9" s="127" t="s">
        <v>62</v>
      </c>
      <c r="M9" s="130">
        <v>46022</v>
      </c>
      <c r="N9" s="130">
        <v>46022</v>
      </c>
      <c r="O9" s="78"/>
      <c r="P9" s="74" t="s">
        <v>62</v>
      </c>
      <c r="Q9" s="78"/>
      <c r="R9" s="78"/>
    </row>
    <row r="10" spans="1:18" s="131" customFormat="1" ht="15" customHeight="1" x14ac:dyDescent="0.2">
      <c r="A10" s="372"/>
      <c r="B10" s="132" t="s">
        <v>65</v>
      </c>
      <c r="C10" s="127"/>
      <c r="D10" s="127"/>
      <c r="E10" s="127"/>
      <c r="F10" s="127"/>
      <c r="G10" s="127" t="s">
        <v>62</v>
      </c>
      <c r="H10" s="127"/>
      <c r="I10" s="127" t="s">
        <v>62</v>
      </c>
      <c r="J10" s="127"/>
      <c r="K10" s="127"/>
      <c r="L10" s="127" t="s">
        <v>62</v>
      </c>
      <c r="M10" s="127"/>
      <c r="N10" s="127"/>
      <c r="O10" s="74" t="s">
        <v>62</v>
      </c>
      <c r="P10" s="74" t="s">
        <v>62</v>
      </c>
      <c r="Q10" s="74" t="s">
        <v>62</v>
      </c>
      <c r="R10" s="74" t="s">
        <v>62</v>
      </c>
    </row>
    <row r="11" spans="1:18" s="131" customFormat="1" ht="38.65" customHeight="1" x14ac:dyDescent="0.2">
      <c r="A11" s="372"/>
      <c r="B11" s="133" t="s">
        <v>66</v>
      </c>
      <c r="C11" s="127"/>
      <c r="D11" s="127" t="s">
        <v>62</v>
      </c>
      <c r="E11" s="127"/>
      <c r="F11" s="127"/>
      <c r="G11" s="127">
        <f>G6</f>
        <v>1</v>
      </c>
      <c r="H11" s="127">
        <f t="shared" ref="H11:J11" si="2">H6</f>
        <v>1</v>
      </c>
      <c r="I11" s="127">
        <f t="shared" si="2"/>
        <v>1</v>
      </c>
      <c r="J11" s="127">
        <f t="shared" si="2"/>
        <v>1</v>
      </c>
      <c r="K11" s="127"/>
      <c r="L11" s="127" t="s">
        <v>62</v>
      </c>
      <c r="M11" s="130">
        <v>46022</v>
      </c>
      <c r="N11" s="130">
        <v>46022</v>
      </c>
      <c r="O11" s="78"/>
      <c r="P11" s="74" t="s">
        <v>62</v>
      </c>
      <c r="Q11" s="78"/>
      <c r="R11" s="78"/>
    </row>
    <row r="12" spans="1:18" s="131" customFormat="1" ht="21" customHeight="1" x14ac:dyDescent="0.2">
      <c r="A12" s="372"/>
      <c r="B12" s="132" t="s">
        <v>71</v>
      </c>
      <c r="C12" s="127"/>
      <c r="D12" s="127"/>
      <c r="E12" s="127"/>
      <c r="F12" s="127"/>
      <c r="G12" s="127" t="s">
        <v>62</v>
      </c>
      <c r="H12" s="127"/>
      <c r="I12" s="127" t="s">
        <v>62</v>
      </c>
      <c r="J12" s="127"/>
      <c r="K12" s="127"/>
      <c r="L12" s="127" t="s">
        <v>62</v>
      </c>
      <c r="M12" s="127"/>
      <c r="N12" s="127"/>
      <c r="O12" s="74" t="s">
        <v>62</v>
      </c>
      <c r="P12" s="74" t="s">
        <v>62</v>
      </c>
      <c r="Q12" s="74" t="s">
        <v>62</v>
      </c>
      <c r="R12" s="74" t="s">
        <v>62</v>
      </c>
    </row>
    <row r="13" spans="1:18" s="131" customFormat="1" ht="21" customHeight="1" x14ac:dyDescent="0.2">
      <c r="A13" s="373"/>
      <c r="B13" s="133" t="s">
        <v>72</v>
      </c>
      <c r="C13" s="127"/>
      <c r="D13" s="127" t="s">
        <v>62</v>
      </c>
      <c r="E13" s="127"/>
      <c r="F13" s="127"/>
      <c r="G13" s="127">
        <f>G6</f>
        <v>1</v>
      </c>
      <c r="H13" s="127">
        <f t="shared" ref="H13:J13" si="3">H6</f>
        <v>1</v>
      </c>
      <c r="I13" s="127">
        <f t="shared" si="3"/>
        <v>1</v>
      </c>
      <c r="J13" s="127">
        <f t="shared" si="3"/>
        <v>1</v>
      </c>
      <c r="K13" s="127"/>
      <c r="L13" s="127" t="s">
        <v>62</v>
      </c>
      <c r="M13" s="130">
        <v>46022</v>
      </c>
      <c r="N13" s="130">
        <v>46022</v>
      </c>
      <c r="O13" s="78"/>
      <c r="P13" s="74" t="s">
        <v>62</v>
      </c>
      <c r="Q13" s="78"/>
      <c r="R13" s="78"/>
    </row>
    <row r="14" spans="1:18" s="56" customFormat="1" ht="43.5" customHeight="1" x14ac:dyDescent="0.25">
      <c r="A14" s="320" t="s">
        <v>201</v>
      </c>
      <c r="B14" s="98" t="s">
        <v>211</v>
      </c>
      <c r="C14" s="80" t="s">
        <v>59</v>
      </c>
      <c r="D14" s="81" t="s">
        <v>60</v>
      </c>
      <c r="E14" s="81" t="s">
        <v>61</v>
      </c>
      <c r="F14" s="80">
        <v>642</v>
      </c>
      <c r="G14" s="80">
        <v>1</v>
      </c>
      <c r="H14" s="80">
        <v>1</v>
      </c>
      <c r="I14" s="80">
        <v>1</v>
      </c>
      <c r="J14" s="80">
        <v>1</v>
      </c>
      <c r="K14" s="80">
        <v>1</v>
      </c>
      <c r="L14" s="80"/>
      <c r="M14" s="125" t="s">
        <v>62</v>
      </c>
      <c r="N14" s="125" t="s">
        <v>62</v>
      </c>
      <c r="O14" s="78">
        <v>147950</v>
      </c>
      <c r="P14" s="78"/>
      <c r="Q14" s="78">
        <v>135217.10999999999</v>
      </c>
      <c r="R14" s="78">
        <v>135217.10999999999</v>
      </c>
    </row>
    <row r="15" spans="1:18" s="85" customFormat="1" ht="15.75" x14ac:dyDescent="0.2">
      <c r="A15" s="321"/>
      <c r="B15" s="97" t="s">
        <v>70</v>
      </c>
      <c r="C15" s="102"/>
      <c r="D15" s="102" t="s">
        <v>62</v>
      </c>
      <c r="E15" s="102"/>
      <c r="F15" s="102"/>
      <c r="G15" s="102"/>
      <c r="H15" s="102"/>
      <c r="I15" s="102"/>
      <c r="J15" s="102"/>
      <c r="K15" s="102"/>
      <c r="L15" s="102" t="s">
        <v>62</v>
      </c>
      <c r="M15" s="130">
        <v>46022</v>
      </c>
      <c r="N15" s="130">
        <v>46022</v>
      </c>
      <c r="O15" s="78"/>
      <c r="P15" s="74"/>
      <c r="Q15" s="78"/>
      <c r="R15" s="78"/>
    </row>
    <row r="16" spans="1:18" s="85" customFormat="1" ht="14.25" x14ac:dyDescent="0.2">
      <c r="A16" s="321"/>
      <c r="B16" s="86" t="s">
        <v>63</v>
      </c>
      <c r="C16" s="102"/>
      <c r="D16" s="102"/>
      <c r="E16" s="102"/>
      <c r="F16" s="102"/>
      <c r="G16" s="102" t="s">
        <v>62</v>
      </c>
      <c r="H16" s="102"/>
      <c r="I16" s="102" t="s">
        <v>62</v>
      </c>
      <c r="J16" s="102"/>
      <c r="K16" s="102"/>
      <c r="L16" s="102" t="s">
        <v>62</v>
      </c>
      <c r="M16" s="127"/>
      <c r="N16" s="127"/>
      <c r="O16" s="74" t="s">
        <v>62</v>
      </c>
      <c r="P16" s="74" t="s">
        <v>62</v>
      </c>
      <c r="Q16" s="74" t="s">
        <v>62</v>
      </c>
      <c r="R16" s="74" t="s">
        <v>62</v>
      </c>
    </row>
    <row r="17" spans="1:18" s="85" customFormat="1" ht="65.45" customHeight="1" x14ac:dyDescent="0.2">
      <c r="A17" s="321"/>
      <c r="B17" s="99" t="s">
        <v>64</v>
      </c>
      <c r="C17" s="102"/>
      <c r="D17" s="102" t="s">
        <v>62</v>
      </c>
      <c r="E17" s="102"/>
      <c r="F17" s="102"/>
      <c r="G17" s="102">
        <f>G14</f>
        <v>1</v>
      </c>
      <c r="H17" s="250">
        <f t="shared" ref="H17:K17" si="4">H14</f>
        <v>1</v>
      </c>
      <c r="I17" s="250">
        <f t="shared" si="4"/>
        <v>1</v>
      </c>
      <c r="J17" s="250">
        <f t="shared" si="4"/>
        <v>1</v>
      </c>
      <c r="K17" s="250">
        <f t="shared" si="4"/>
        <v>1</v>
      </c>
      <c r="L17" s="102" t="s">
        <v>62</v>
      </c>
      <c r="M17" s="130">
        <v>46022</v>
      </c>
      <c r="N17" s="130">
        <v>46022</v>
      </c>
      <c r="O17" s="78"/>
      <c r="P17" s="74" t="s">
        <v>62</v>
      </c>
      <c r="Q17" s="78"/>
      <c r="R17" s="78"/>
    </row>
    <row r="18" spans="1:18" s="85" customFormat="1" ht="15" customHeight="1" x14ac:dyDescent="0.2">
      <c r="A18" s="321"/>
      <c r="B18" s="86" t="s">
        <v>65</v>
      </c>
      <c r="C18" s="102"/>
      <c r="D18" s="102"/>
      <c r="E18" s="102"/>
      <c r="F18" s="102"/>
      <c r="G18" s="102" t="s">
        <v>62</v>
      </c>
      <c r="H18" s="102"/>
      <c r="I18" s="102" t="s">
        <v>62</v>
      </c>
      <c r="J18" s="102"/>
      <c r="K18" s="102"/>
      <c r="L18" s="102" t="s">
        <v>62</v>
      </c>
      <c r="M18" s="127"/>
      <c r="N18" s="127"/>
      <c r="O18" s="74" t="s">
        <v>62</v>
      </c>
      <c r="P18" s="74" t="s">
        <v>62</v>
      </c>
      <c r="Q18" s="74" t="s">
        <v>62</v>
      </c>
      <c r="R18" s="74" t="s">
        <v>62</v>
      </c>
    </row>
    <row r="19" spans="1:18" s="85" customFormat="1" ht="38.65" customHeight="1" x14ac:dyDescent="0.2">
      <c r="A19" s="321"/>
      <c r="B19" s="99" t="s">
        <v>66</v>
      </c>
      <c r="C19" s="102"/>
      <c r="D19" s="102" t="s">
        <v>62</v>
      </c>
      <c r="E19" s="102"/>
      <c r="F19" s="102"/>
      <c r="G19" s="102">
        <f>G14</f>
        <v>1</v>
      </c>
      <c r="H19" s="250">
        <f t="shared" ref="H19:K19" si="5">H14</f>
        <v>1</v>
      </c>
      <c r="I19" s="250">
        <f t="shared" si="5"/>
        <v>1</v>
      </c>
      <c r="J19" s="250">
        <f t="shared" si="5"/>
        <v>1</v>
      </c>
      <c r="K19" s="250">
        <f t="shared" si="5"/>
        <v>1</v>
      </c>
      <c r="L19" s="102" t="s">
        <v>62</v>
      </c>
      <c r="M19" s="130">
        <v>46022</v>
      </c>
      <c r="N19" s="130">
        <v>46022</v>
      </c>
      <c r="O19" s="78"/>
      <c r="P19" s="74" t="s">
        <v>62</v>
      </c>
      <c r="Q19" s="78"/>
      <c r="R19" s="78"/>
    </row>
    <row r="20" spans="1:18" s="85" customFormat="1" ht="21" customHeight="1" x14ac:dyDescent="0.2">
      <c r="A20" s="321"/>
      <c r="B20" s="86" t="s">
        <v>71</v>
      </c>
      <c r="C20" s="102"/>
      <c r="D20" s="102"/>
      <c r="E20" s="102"/>
      <c r="F20" s="102"/>
      <c r="G20" s="102" t="s">
        <v>62</v>
      </c>
      <c r="H20" s="102"/>
      <c r="I20" s="102" t="s">
        <v>62</v>
      </c>
      <c r="J20" s="102"/>
      <c r="K20" s="102"/>
      <c r="L20" s="102" t="s">
        <v>62</v>
      </c>
      <c r="M20" s="127"/>
      <c r="N20" s="127"/>
      <c r="O20" s="74" t="s">
        <v>62</v>
      </c>
      <c r="P20" s="74" t="s">
        <v>62</v>
      </c>
      <c r="Q20" s="74" t="s">
        <v>62</v>
      </c>
      <c r="R20" s="74" t="s">
        <v>62</v>
      </c>
    </row>
    <row r="21" spans="1:18" s="85" customFormat="1" ht="21" customHeight="1" x14ac:dyDescent="0.2">
      <c r="A21" s="322"/>
      <c r="B21" s="99" t="s">
        <v>72</v>
      </c>
      <c r="C21" s="102"/>
      <c r="D21" s="102" t="s">
        <v>62</v>
      </c>
      <c r="E21" s="102"/>
      <c r="F21" s="102"/>
      <c r="G21" s="102">
        <f>G14</f>
        <v>1</v>
      </c>
      <c r="H21" s="250">
        <f t="shared" ref="H21:K21" si="6">H14</f>
        <v>1</v>
      </c>
      <c r="I21" s="250">
        <f t="shared" si="6"/>
        <v>1</v>
      </c>
      <c r="J21" s="250">
        <f t="shared" si="6"/>
        <v>1</v>
      </c>
      <c r="K21" s="250">
        <f t="shared" si="6"/>
        <v>1</v>
      </c>
      <c r="L21" s="102" t="s">
        <v>62</v>
      </c>
      <c r="M21" s="130">
        <v>46022</v>
      </c>
      <c r="N21" s="130">
        <v>46022</v>
      </c>
      <c r="O21" s="78"/>
      <c r="P21" s="74" t="s">
        <v>62</v>
      </c>
      <c r="Q21" s="78"/>
      <c r="R21" s="78"/>
    </row>
    <row r="22" spans="1:18" s="56" customFormat="1" ht="44.45" customHeight="1" x14ac:dyDescent="0.25">
      <c r="A22" s="320" t="s">
        <v>203</v>
      </c>
      <c r="B22" s="98" t="s">
        <v>211</v>
      </c>
      <c r="C22" s="80" t="s">
        <v>59</v>
      </c>
      <c r="D22" s="81" t="s">
        <v>60</v>
      </c>
      <c r="E22" s="81" t="s">
        <v>61</v>
      </c>
      <c r="F22" s="80">
        <v>642</v>
      </c>
      <c r="G22" s="80">
        <v>1</v>
      </c>
      <c r="H22" s="80">
        <v>1</v>
      </c>
      <c r="I22" s="80">
        <v>1</v>
      </c>
      <c r="J22" s="80">
        <v>1</v>
      </c>
      <c r="K22" s="80">
        <v>1</v>
      </c>
      <c r="L22" s="80"/>
      <c r="M22" s="125" t="s">
        <v>62</v>
      </c>
      <c r="N22" s="125" t="s">
        <v>62</v>
      </c>
      <c r="O22" s="78">
        <v>917450</v>
      </c>
      <c r="P22" s="78"/>
      <c r="Q22" s="78">
        <v>677124</v>
      </c>
      <c r="R22" s="78">
        <v>677124</v>
      </c>
    </row>
    <row r="23" spans="1:18" s="85" customFormat="1" ht="15.75" x14ac:dyDescent="0.2">
      <c r="A23" s="321"/>
      <c r="B23" s="97" t="s">
        <v>70</v>
      </c>
      <c r="C23" s="102"/>
      <c r="D23" s="102" t="s">
        <v>62</v>
      </c>
      <c r="E23" s="102"/>
      <c r="F23" s="102"/>
      <c r="G23" s="102"/>
      <c r="H23" s="102"/>
      <c r="I23" s="102"/>
      <c r="J23" s="102"/>
      <c r="K23" s="102"/>
      <c r="L23" s="102" t="s">
        <v>62</v>
      </c>
      <c r="M23" s="130">
        <v>46022</v>
      </c>
      <c r="N23" s="130">
        <v>46022</v>
      </c>
      <c r="O23" s="78"/>
      <c r="P23" s="74"/>
      <c r="Q23" s="78"/>
      <c r="R23" s="78"/>
    </row>
    <row r="24" spans="1:18" s="85" customFormat="1" ht="14.25" x14ac:dyDescent="0.2">
      <c r="A24" s="321"/>
      <c r="B24" s="86" t="s">
        <v>63</v>
      </c>
      <c r="C24" s="102"/>
      <c r="D24" s="102"/>
      <c r="E24" s="102"/>
      <c r="F24" s="102"/>
      <c r="G24" s="102" t="s">
        <v>62</v>
      </c>
      <c r="H24" s="102"/>
      <c r="I24" s="102" t="s">
        <v>62</v>
      </c>
      <c r="J24" s="102"/>
      <c r="K24" s="102"/>
      <c r="L24" s="102" t="s">
        <v>62</v>
      </c>
      <c r="M24" s="127"/>
      <c r="N24" s="127"/>
      <c r="O24" s="74" t="s">
        <v>62</v>
      </c>
      <c r="P24" s="74" t="s">
        <v>62</v>
      </c>
      <c r="Q24" s="74" t="s">
        <v>62</v>
      </c>
      <c r="R24" s="74" t="s">
        <v>62</v>
      </c>
    </row>
    <row r="25" spans="1:18" s="85" customFormat="1" ht="65.45" customHeight="1" x14ac:dyDescent="0.2">
      <c r="A25" s="321"/>
      <c r="B25" s="99" t="s">
        <v>64</v>
      </c>
      <c r="C25" s="102"/>
      <c r="D25" s="102" t="s">
        <v>62</v>
      </c>
      <c r="E25" s="102"/>
      <c r="F25" s="102"/>
      <c r="G25" s="102">
        <f>G22</f>
        <v>1</v>
      </c>
      <c r="H25" s="250">
        <f t="shared" ref="H25:K25" si="7">H22</f>
        <v>1</v>
      </c>
      <c r="I25" s="250">
        <f t="shared" si="7"/>
        <v>1</v>
      </c>
      <c r="J25" s="250">
        <f t="shared" si="7"/>
        <v>1</v>
      </c>
      <c r="K25" s="250">
        <f t="shared" si="7"/>
        <v>1</v>
      </c>
      <c r="L25" s="102" t="s">
        <v>62</v>
      </c>
      <c r="M25" s="130">
        <v>46022</v>
      </c>
      <c r="N25" s="130">
        <v>46022</v>
      </c>
      <c r="O25" s="78"/>
      <c r="P25" s="74" t="s">
        <v>62</v>
      </c>
      <c r="Q25" s="78"/>
      <c r="R25" s="78"/>
    </row>
    <row r="26" spans="1:18" s="85" customFormat="1" ht="15" customHeight="1" x14ac:dyDescent="0.2">
      <c r="A26" s="321"/>
      <c r="B26" s="86" t="s">
        <v>65</v>
      </c>
      <c r="C26" s="102"/>
      <c r="D26" s="102"/>
      <c r="E26" s="102"/>
      <c r="F26" s="102"/>
      <c r="G26" s="102" t="s">
        <v>62</v>
      </c>
      <c r="H26" s="102"/>
      <c r="I26" s="102" t="s">
        <v>62</v>
      </c>
      <c r="J26" s="102"/>
      <c r="K26" s="102"/>
      <c r="L26" s="102" t="s">
        <v>62</v>
      </c>
      <c r="M26" s="127"/>
      <c r="N26" s="127"/>
      <c r="O26" s="74" t="s">
        <v>62</v>
      </c>
      <c r="P26" s="74" t="s">
        <v>62</v>
      </c>
      <c r="Q26" s="74" t="s">
        <v>62</v>
      </c>
      <c r="R26" s="74" t="s">
        <v>62</v>
      </c>
    </row>
    <row r="27" spans="1:18" s="85" customFormat="1" ht="38.65" customHeight="1" x14ac:dyDescent="0.2">
      <c r="A27" s="321"/>
      <c r="B27" s="99" t="s">
        <v>66</v>
      </c>
      <c r="C27" s="102"/>
      <c r="D27" s="102" t="s">
        <v>62</v>
      </c>
      <c r="E27" s="102"/>
      <c r="F27" s="102"/>
      <c r="G27" s="102">
        <f>G22</f>
        <v>1</v>
      </c>
      <c r="H27" s="250">
        <f t="shared" ref="H27:K27" si="8">H22</f>
        <v>1</v>
      </c>
      <c r="I27" s="250">
        <f t="shared" si="8"/>
        <v>1</v>
      </c>
      <c r="J27" s="250">
        <f t="shared" si="8"/>
        <v>1</v>
      </c>
      <c r="K27" s="250">
        <f t="shared" si="8"/>
        <v>1</v>
      </c>
      <c r="L27" s="102" t="s">
        <v>62</v>
      </c>
      <c r="M27" s="130">
        <v>46022</v>
      </c>
      <c r="N27" s="130">
        <v>46022</v>
      </c>
      <c r="O27" s="78"/>
      <c r="P27" s="74" t="s">
        <v>62</v>
      </c>
      <c r="Q27" s="78"/>
      <c r="R27" s="78"/>
    </row>
    <row r="28" spans="1:18" s="85" customFormat="1" ht="21" customHeight="1" x14ac:dyDescent="0.2">
      <c r="A28" s="321"/>
      <c r="B28" s="86" t="s">
        <v>71</v>
      </c>
      <c r="C28" s="102"/>
      <c r="D28" s="102"/>
      <c r="E28" s="102"/>
      <c r="F28" s="102"/>
      <c r="G28" s="102" t="s">
        <v>62</v>
      </c>
      <c r="H28" s="102"/>
      <c r="I28" s="102" t="s">
        <v>62</v>
      </c>
      <c r="J28" s="102"/>
      <c r="K28" s="102"/>
      <c r="L28" s="102" t="s">
        <v>62</v>
      </c>
      <c r="M28" s="127"/>
      <c r="N28" s="127"/>
      <c r="O28" s="74" t="s">
        <v>62</v>
      </c>
      <c r="P28" s="74" t="s">
        <v>62</v>
      </c>
      <c r="Q28" s="74" t="s">
        <v>62</v>
      </c>
      <c r="R28" s="74" t="s">
        <v>62</v>
      </c>
    </row>
    <row r="29" spans="1:18" s="85" customFormat="1" ht="21" customHeight="1" x14ac:dyDescent="0.2">
      <c r="A29" s="322"/>
      <c r="B29" s="99" t="s">
        <v>72</v>
      </c>
      <c r="C29" s="102"/>
      <c r="D29" s="102" t="s">
        <v>62</v>
      </c>
      <c r="E29" s="102"/>
      <c r="F29" s="102"/>
      <c r="G29" s="102">
        <f>G25</f>
        <v>1</v>
      </c>
      <c r="H29" s="250">
        <f t="shared" ref="H29:K29" si="9">H25</f>
        <v>1</v>
      </c>
      <c r="I29" s="250">
        <f t="shared" si="9"/>
        <v>1</v>
      </c>
      <c r="J29" s="250">
        <f t="shared" si="9"/>
        <v>1</v>
      </c>
      <c r="K29" s="250">
        <f t="shared" si="9"/>
        <v>1</v>
      </c>
      <c r="L29" s="102" t="s">
        <v>62</v>
      </c>
      <c r="M29" s="130">
        <v>46022</v>
      </c>
      <c r="N29" s="130">
        <v>46022</v>
      </c>
      <c r="O29" s="78"/>
      <c r="P29" s="74" t="s">
        <v>62</v>
      </c>
      <c r="Q29" s="78"/>
      <c r="R29" s="78"/>
    </row>
    <row r="30" spans="1:18" s="93" customFormat="1" ht="18" customHeight="1" x14ac:dyDescent="0.25">
      <c r="A30" s="89" t="s">
        <v>122</v>
      </c>
      <c r="B30" s="90"/>
      <c r="C30" s="91"/>
      <c r="D30" s="91"/>
      <c r="E30" s="91"/>
      <c r="F30" s="91"/>
      <c r="G30" s="91">
        <f>G6+G14+G22</f>
        <v>3</v>
      </c>
      <c r="H30" s="91">
        <f t="shared" ref="H30:K30" si="10">H6+H14+H22</f>
        <v>3</v>
      </c>
      <c r="I30" s="91">
        <f t="shared" si="10"/>
        <v>3</v>
      </c>
      <c r="J30" s="91">
        <f t="shared" si="10"/>
        <v>3</v>
      </c>
      <c r="K30" s="91">
        <f t="shared" si="10"/>
        <v>3</v>
      </c>
      <c r="L30" s="91"/>
      <c r="M30" s="94"/>
      <c r="N30" s="94"/>
      <c r="O30" s="135">
        <f>SUM(O6:O29)</f>
        <v>1303400</v>
      </c>
      <c r="P30" s="135"/>
      <c r="Q30" s="135">
        <f t="shared" ref="Q30:R30" si="11">SUM(Q6:Q29)</f>
        <v>1006171.11</v>
      </c>
      <c r="R30" s="135">
        <f t="shared" si="11"/>
        <v>1006171.11</v>
      </c>
    </row>
    <row r="251" spans="4:4" x14ac:dyDescent="0.25">
      <c r="D251" s="3">
        <v>3</v>
      </c>
    </row>
    <row r="252" spans="4:4" x14ac:dyDescent="0.25">
      <c r="D252" s="3">
        <v>3</v>
      </c>
    </row>
  </sheetData>
  <mergeCells count="25">
    <mergeCell ref="A22:A29"/>
    <mergeCell ref="A14:A21"/>
    <mergeCell ref="M2:N2"/>
    <mergeCell ref="O2:P2"/>
    <mergeCell ref="Q2:R2"/>
    <mergeCell ref="E3:E4"/>
    <mergeCell ref="F3:F4"/>
    <mergeCell ref="G3:H3"/>
    <mergeCell ref="I3:J3"/>
    <mergeCell ref="K3:K4"/>
    <mergeCell ref="L3:L4"/>
    <mergeCell ref="M3:M4"/>
    <mergeCell ref="A2:A4"/>
    <mergeCell ref="B2:B4"/>
    <mergeCell ref="C2:C4"/>
    <mergeCell ref="D2:D4"/>
    <mergeCell ref="A1:R1"/>
    <mergeCell ref="A6:A13"/>
    <mergeCell ref="R3:R4"/>
    <mergeCell ref="E2:F2"/>
    <mergeCell ref="N3:N4"/>
    <mergeCell ref="O3:O4"/>
    <mergeCell ref="P3:P4"/>
    <mergeCell ref="Q3:Q4"/>
    <mergeCell ref="G2:L2"/>
  </mergeCells>
  <hyperlinks>
    <hyperlink ref="C2" location="sub_4555" display="#sub_4555"/>
    <hyperlink ref="F3" r:id="rId1" display="http://internet.garant.ru/document/redirect/179222/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4"/>
  <sheetViews>
    <sheetView topLeftCell="C1" workbookViewId="0">
      <selection activeCell="K10" sqref="K10"/>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16.140625" style="3" customWidth="1"/>
    <col min="14" max="14" width="9.140625" style="3" customWidth="1"/>
    <col min="15" max="15" width="13.140625" style="3" customWidth="1"/>
    <col min="16" max="16" width="9.140625" style="3" customWidth="1"/>
    <col min="17" max="17" width="10.5703125" style="3" customWidth="1"/>
    <col min="18" max="18" width="10.7109375" style="3" customWidth="1"/>
    <col min="19" max="19" width="9.140625" style="3" bestFit="1" customWidth="1"/>
    <col min="20" max="16384" width="9.140625" style="3"/>
  </cols>
  <sheetData>
    <row r="1" spans="1:18" ht="33.950000000000003" customHeight="1" x14ac:dyDescent="0.2">
      <c r="A1" s="319" t="s">
        <v>440</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42</v>
      </c>
      <c r="N2" s="311"/>
      <c r="O2" s="308" t="s">
        <v>43</v>
      </c>
      <c r="P2" s="311"/>
      <c r="Q2" s="308" t="s">
        <v>44</v>
      </c>
      <c r="R2" s="311"/>
    </row>
    <row r="3" spans="1:18" ht="15" customHeight="1" x14ac:dyDescent="0.2">
      <c r="A3" s="309"/>
      <c r="B3" s="313"/>
      <c r="C3" s="307"/>
      <c r="D3" s="309"/>
      <c r="E3" s="308" t="s">
        <v>45</v>
      </c>
      <c r="F3" s="308" t="s">
        <v>46</v>
      </c>
      <c r="G3" s="308" t="s">
        <v>47</v>
      </c>
      <c r="H3" s="311"/>
      <c r="I3" s="308" t="s">
        <v>48</v>
      </c>
      <c r="J3" s="311"/>
      <c r="K3" s="308" t="s">
        <v>49</v>
      </c>
      <c r="L3" s="308" t="s">
        <v>50</v>
      </c>
      <c r="M3" s="308" t="s">
        <v>51</v>
      </c>
      <c r="N3" s="308" t="s">
        <v>52</v>
      </c>
      <c r="O3" s="308" t="s">
        <v>53</v>
      </c>
      <c r="P3" s="308" t="s">
        <v>54</v>
      </c>
      <c r="Q3" s="308" t="s">
        <v>55</v>
      </c>
      <c r="R3" s="308"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10"/>
      <c r="P4" s="310"/>
      <c r="Q4" s="310"/>
      <c r="R4" s="310"/>
    </row>
    <row r="5" spans="1:18" x14ac:dyDescent="0.2">
      <c r="A5" s="4">
        <v>1</v>
      </c>
      <c r="B5" s="12">
        <v>2</v>
      </c>
      <c r="C5" s="11">
        <v>3</v>
      </c>
      <c r="D5" s="11">
        <v>4</v>
      </c>
      <c r="E5" s="11">
        <v>5</v>
      </c>
      <c r="F5" s="11">
        <v>6</v>
      </c>
      <c r="G5" s="11">
        <v>7</v>
      </c>
      <c r="H5" s="11">
        <v>8</v>
      </c>
      <c r="I5" s="11">
        <v>9</v>
      </c>
      <c r="J5" s="11">
        <v>10</v>
      </c>
      <c r="K5" s="11">
        <v>11</v>
      </c>
      <c r="L5" s="11">
        <v>12</v>
      </c>
      <c r="M5" s="11">
        <v>13</v>
      </c>
      <c r="N5" s="11">
        <v>14</v>
      </c>
      <c r="O5" s="11">
        <v>15</v>
      </c>
      <c r="P5" s="11">
        <v>16</v>
      </c>
      <c r="Q5" s="11">
        <v>17</v>
      </c>
      <c r="R5" s="11">
        <v>18</v>
      </c>
    </row>
    <row r="6" spans="1:18" s="128" customFormat="1" ht="44.45" customHeight="1" x14ac:dyDescent="0.25">
      <c r="A6" s="374" t="s">
        <v>374</v>
      </c>
      <c r="B6" s="162" t="s">
        <v>375</v>
      </c>
      <c r="C6" s="163" t="s">
        <v>191</v>
      </c>
      <c r="D6" s="164" t="s">
        <v>333</v>
      </c>
      <c r="E6" s="164" t="s">
        <v>320</v>
      </c>
      <c r="F6" s="163">
        <v>642</v>
      </c>
      <c r="G6" s="163">
        <v>1</v>
      </c>
      <c r="H6" s="163">
        <v>1</v>
      </c>
      <c r="I6" s="163">
        <v>0</v>
      </c>
      <c r="J6" s="163">
        <v>0</v>
      </c>
      <c r="K6" s="165">
        <v>1</v>
      </c>
      <c r="L6" s="163"/>
      <c r="M6" s="163" t="s">
        <v>62</v>
      </c>
      <c r="N6" s="163" t="s">
        <v>62</v>
      </c>
      <c r="O6" s="156">
        <v>500000</v>
      </c>
      <c r="P6" s="156"/>
      <c r="Q6" s="156">
        <v>0</v>
      </c>
      <c r="R6" s="156">
        <v>0</v>
      </c>
    </row>
    <row r="7" spans="1:18" s="131" customFormat="1" ht="15.75" x14ac:dyDescent="0.2">
      <c r="A7" s="375"/>
      <c r="B7" s="166" t="s">
        <v>70</v>
      </c>
      <c r="C7" s="165"/>
      <c r="D7" s="165" t="s">
        <v>62</v>
      </c>
      <c r="E7" s="165"/>
      <c r="F7" s="165"/>
      <c r="G7" s="165">
        <f>G6</f>
        <v>1</v>
      </c>
      <c r="H7" s="165">
        <f t="shared" ref="H7:J7" si="0">H6</f>
        <v>1</v>
      </c>
      <c r="I7" s="165">
        <f t="shared" si="0"/>
        <v>0</v>
      </c>
      <c r="J7" s="165">
        <f t="shared" si="0"/>
        <v>0</v>
      </c>
      <c r="K7" s="165">
        <f>K6</f>
        <v>1</v>
      </c>
      <c r="L7" s="165"/>
      <c r="M7" s="167">
        <v>46022</v>
      </c>
      <c r="N7" s="167">
        <v>46022</v>
      </c>
      <c r="O7" s="156"/>
      <c r="P7" s="157" t="s">
        <v>62</v>
      </c>
      <c r="Q7" s="156"/>
      <c r="R7" s="156"/>
    </row>
    <row r="8" spans="1:18" s="131" customFormat="1" ht="14.25" x14ac:dyDescent="0.2">
      <c r="A8" s="375"/>
      <c r="B8" s="168" t="s">
        <v>76</v>
      </c>
      <c r="C8" s="165"/>
      <c r="D8" s="165"/>
      <c r="E8" s="165"/>
      <c r="F8" s="165"/>
      <c r="G8" s="165" t="s">
        <v>62</v>
      </c>
      <c r="H8" s="165"/>
      <c r="I8" s="165" t="s">
        <v>62</v>
      </c>
      <c r="J8" s="165"/>
      <c r="K8" s="165"/>
      <c r="L8" s="165" t="s">
        <v>62</v>
      </c>
      <c r="M8" s="165"/>
      <c r="N8" s="165"/>
      <c r="O8" s="157" t="s">
        <v>62</v>
      </c>
      <c r="P8" s="157" t="s">
        <v>62</v>
      </c>
      <c r="Q8" s="157" t="s">
        <v>62</v>
      </c>
      <c r="R8" s="157" t="s">
        <v>62</v>
      </c>
    </row>
    <row r="9" spans="1:18" s="131" customFormat="1" ht="65.45" customHeight="1" x14ac:dyDescent="0.2">
      <c r="A9" s="375"/>
      <c r="B9" s="169" t="s">
        <v>192</v>
      </c>
      <c r="C9" s="165"/>
      <c r="D9" s="165" t="s">
        <v>62</v>
      </c>
      <c r="E9" s="165"/>
      <c r="F9" s="165"/>
      <c r="G9" s="165">
        <f>G6</f>
        <v>1</v>
      </c>
      <c r="H9" s="165">
        <f t="shared" ref="H9:J9" si="1">H6</f>
        <v>1</v>
      </c>
      <c r="I9" s="165">
        <f t="shared" si="1"/>
        <v>0</v>
      </c>
      <c r="J9" s="165">
        <f t="shared" si="1"/>
        <v>0</v>
      </c>
      <c r="K9" s="165">
        <f>K6</f>
        <v>1</v>
      </c>
      <c r="L9" s="165" t="s">
        <v>62</v>
      </c>
      <c r="M9" s="167">
        <v>46022</v>
      </c>
      <c r="N9" s="167">
        <v>46022</v>
      </c>
      <c r="O9" s="156"/>
      <c r="P9" s="157" t="s">
        <v>62</v>
      </c>
      <c r="Q9" s="156"/>
      <c r="R9" s="156"/>
    </row>
    <row r="10" spans="1:18" s="131" customFormat="1" ht="15" customHeight="1" x14ac:dyDescent="0.2">
      <c r="A10" s="375"/>
      <c r="B10" s="168" t="s">
        <v>193</v>
      </c>
      <c r="C10" s="165"/>
      <c r="D10" s="165"/>
      <c r="E10" s="165"/>
      <c r="F10" s="165"/>
      <c r="G10" s="165" t="s">
        <v>62</v>
      </c>
      <c r="H10" s="165"/>
      <c r="I10" s="165" t="s">
        <v>62</v>
      </c>
      <c r="J10" s="165"/>
      <c r="K10" s="165"/>
      <c r="L10" s="165" t="s">
        <v>62</v>
      </c>
      <c r="M10" s="165"/>
      <c r="N10" s="165"/>
      <c r="O10" s="157" t="s">
        <v>62</v>
      </c>
      <c r="P10" s="157" t="s">
        <v>62</v>
      </c>
      <c r="Q10" s="157" t="s">
        <v>62</v>
      </c>
      <c r="R10" s="157" t="s">
        <v>62</v>
      </c>
    </row>
    <row r="11" spans="1:18" s="131" customFormat="1" ht="38.65" customHeight="1" x14ac:dyDescent="0.2">
      <c r="A11" s="375"/>
      <c r="B11" s="169" t="s">
        <v>330</v>
      </c>
      <c r="C11" s="165"/>
      <c r="D11" s="165" t="s">
        <v>62</v>
      </c>
      <c r="E11" s="165"/>
      <c r="F11" s="165"/>
      <c r="G11" s="165">
        <f>G6</f>
        <v>1</v>
      </c>
      <c r="H11" s="165">
        <f t="shared" ref="H11:J11" si="2">H6</f>
        <v>1</v>
      </c>
      <c r="I11" s="165">
        <f t="shared" si="2"/>
        <v>0</v>
      </c>
      <c r="J11" s="165">
        <f t="shared" si="2"/>
        <v>0</v>
      </c>
      <c r="K11" s="165">
        <f>K6</f>
        <v>1</v>
      </c>
      <c r="L11" s="165" t="s">
        <v>62</v>
      </c>
      <c r="M11" s="167">
        <v>46022</v>
      </c>
      <c r="N11" s="167">
        <v>46022</v>
      </c>
      <c r="O11" s="156"/>
      <c r="P11" s="157" t="s">
        <v>62</v>
      </c>
      <c r="Q11" s="156"/>
      <c r="R11" s="156"/>
    </row>
    <row r="12" spans="1:18" s="131" customFormat="1" ht="21" customHeight="1" x14ac:dyDescent="0.2">
      <c r="A12" s="375"/>
      <c r="B12" s="168" t="s">
        <v>71</v>
      </c>
      <c r="C12" s="165"/>
      <c r="D12" s="165"/>
      <c r="E12" s="165"/>
      <c r="F12" s="165"/>
      <c r="G12" s="165" t="s">
        <v>62</v>
      </c>
      <c r="H12" s="165"/>
      <c r="I12" s="165" t="s">
        <v>62</v>
      </c>
      <c r="J12" s="165"/>
      <c r="K12" s="165"/>
      <c r="L12" s="165" t="s">
        <v>62</v>
      </c>
      <c r="M12" s="165"/>
      <c r="N12" s="165"/>
      <c r="O12" s="157" t="s">
        <v>62</v>
      </c>
      <c r="P12" s="157" t="s">
        <v>62</v>
      </c>
      <c r="Q12" s="157" t="s">
        <v>62</v>
      </c>
      <c r="R12" s="157" t="s">
        <v>62</v>
      </c>
    </row>
    <row r="13" spans="1:18" s="131" customFormat="1" ht="21" customHeight="1" x14ac:dyDescent="0.2">
      <c r="A13" s="376"/>
      <c r="B13" s="169" t="s">
        <v>72</v>
      </c>
      <c r="C13" s="165"/>
      <c r="D13" s="165" t="s">
        <v>62</v>
      </c>
      <c r="E13" s="165"/>
      <c r="F13" s="165"/>
      <c r="G13" s="165">
        <f>G6</f>
        <v>1</v>
      </c>
      <c r="H13" s="165">
        <f t="shared" ref="H13:J13" si="3">H6</f>
        <v>1</v>
      </c>
      <c r="I13" s="165">
        <f t="shared" si="3"/>
        <v>0</v>
      </c>
      <c r="J13" s="165">
        <f t="shared" si="3"/>
        <v>0</v>
      </c>
      <c r="K13" s="165">
        <f>K6</f>
        <v>1</v>
      </c>
      <c r="L13" s="165" t="s">
        <v>62</v>
      </c>
      <c r="M13" s="167">
        <v>46022</v>
      </c>
      <c r="N13" s="167">
        <v>46022</v>
      </c>
      <c r="O13" s="156"/>
      <c r="P13" s="157" t="s">
        <v>62</v>
      </c>
      <c r="Q13" s="156"/>
      <c r="R13" s="156"/>
    </row>
    <row r="14" spans="1:18" s="93" customFormat="1" ht="18" customHeight="1" x14ac:dyDescent="0.25">
      <c r="A14" s="89" t="s">
        <v>122</v>
      </c>
      <c r="B14" s="90"/>
      <c r="C14" s="91"/>
      <c r="D14" s="91"/>
      <c r="E14" s="91"/>
      <c r="F14" s="91"/>
      <c r="G14" s="91">
        <f>G6</f>
        <v>1</v>
      </c>
      <c r="H14" s="91">
        <f t="shared" ref="H14:K14" si="4">H6</f>
        <v>1</v>
      </c>
      <c r="I14" s="91">
        <f t="shared" si="4"/>
        <v>0</v>
      </c>
      <c r="J14" s="91">
        <f t="shared" si="4"/>
        <v>0</v>
      </c>
      <c r="K14" s="91">
        <f t="shared" si="4"/>
        <v>1</v>
      </c>
      <c r="L14" s="91"/>
      <c r="M14" s="94"/>
      <c r="N14" s="94"/>
      <c r="O14" s="135">
        <f>SUM(O6:O13)</f>
        <v>500000</v>
      </c>
      <c r="P14" s="135"/>
      <c r="Q14" s="135">
        <f t="shared" ref="Q14:R14" si="5">SUM(Q6:Q13)</f>
        <v>0</v>
      </c>
      <c r="R14" s="135">
        <f t="shared" si="5"/>
        <v>0</v>
      </c>
    </row>
  </sheetData>
  <mergeCells count="23">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A1:R1"/>
    <mergeCell ref="E2:F2"/>
    <mergeCell ref="N3:N4"/>
    <mergeCell ref="O3:O4"/>
    <mergeCell ref="P3:P4"/>
    <mergeCell ref="Q3:Q4"/>
    <mergeCell ref="G2:L2"/>
  </mergeCells>
  <hyperlinks>
    <hyperlink ref="C2" location="sub_4555" display="#sub_4555"/>
    <hyperlink ref="F3" r:id="rId1" display="http://internet.garant.ru/document/redirect/179222/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078"/>
  <sheetViews>
    <sheetView zoomScale="80" zoomScaleNormal="80" workbookViewId="0">
      <pane ySplit="4" topLeftCell="A45" activePane="bottomLeft" state="frozen"/>
      <selection pane="bottomLeft" activeCell="J7" sqref="J7"/>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11" width="12.7109375" style="3" customWidth="1"/>
    <col min="12" max="12" width="7.5703125" style="3" customWidth="1"/>
    <col min="13" max="13" width="12" style="3" customWidth="1"/>
    <col min="14" max="14" width="11.85546875" style="3" customWidth="1"/>
    <col min="15" max="15" width="14.85546875" style="95" customWidth="1"/>
    <col min="16" max="16" width="12.85546875" style="95" customWidth="1"/>
    <col min="17" max="17" width="15.42578125" style="95" customWidth="1"/>
    <col min="18" max="18" width="15.140625" style="95" customWidth="1"/>
    <col min="19" max="19" width="9.140625" style="3" bestFit="1" customWidth="1"/>
    <col min="20" max="16384" width="9.140625" style="3"/>
  </cols>
  <sheetData>
    <row r="1" spans="1:18" ht="27" customHeight="1" x14ac:dyDescent="0.2">
      <c r="A1" s="319" t="s">
        <v>441</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42</v>
      </c>
      <c r="N2" s="311"/>
      <c r="O2" s="349" t="s">
        <v>43</v>
      </c>
      <c r="P2" s="350"/>
      <c r="Q2" s="349" t="s">
        <v>44</v>
      </c>
      <c r="R2" s="350"/>
    </row>
    <row r="3" spans="1:18" ht="15" customHeight="1" x14ac:dyDescent="0.2">
      <c r="A3" s="309"/>
      <c r="B3" s="313"/>
      <c r="C3" s="307"/>
      <c r="D3" s="309"/>
      <c r="E3" s="308" t="s">
        <v>45</v>
      </c>
      <c r="F3" s="308" t="s">
        <v>46</v>
      </c>
      <c r="G3" s="308" t="s">
        <v>47</v>
      </c>
      <c r="H3" s="311"/>
      <c r="I3" s="308" t="s">
        <v>48</v>
      </c>
      <c r="J3" s="311"/>
      <c r="K3" s="308" t="s">
        <v>49</v>
      </c>
      <c r="L3" s="308" t="s">
        <v>50</v>
      </c>
      <c r="M3" s="308" t="s">
        <v>51</v>
      </c>
      <c r="N3" s="308" t="s">
        <v>52</v>
      </c>
      <c r="O3" s="349" t="s">
        <v>53</v>
      </c>
      <c r="P3" s="349" t="s">
        <v>54</v>
      </c>
      <c r="Q3" s="349" t="s">
        <v>55</v>
      </c>
      <c r="R3" s="349" t="s">
        <v>56</v>
      </c>
    </row>
    <row r="4" spans="1:18" ht="63.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51"/>
      <c r="P4" s="351"/>
      <c r="Q4" s="351"/>
      <c r="R4" s="351"/>
    </row>
    <row r="5" spans="1:18" x14ac:dyDescent="0.2">
      <c r="A5" s="4">
        <v>1</v>
      </c>
      <c r="B5" s="12">
        <v>2</v>
      </c>
      <c r="C5" s="11">
        <v>3</v>
      </c>
      <c r="D5" s="11">
        <v>4</v>
      </c>
      <c r="E5" s="11">
        <v>5</v>
      </c>
      <c r="F5" s="11">
        <v>6</v>
      </c>
      <c r="G5" s="11">
        <v>7</v>
      </c>
      <c r="H5" s="11">
        <v>8</v>
      </c>
      <c r="I5" s="11">
        <v>9</v>
      </c>
      <c r="J5" s="11">
        <v>10</v>
      </c>
      <c r="K5" s="11">
        <v>11</v>
      </c>
      <c r="L5" s="11">
        <v>12</v>
      </c>
      <c r="M5" s="11">
        <v>13</v>
      </c>
      <c r="N5" s="11">
        <v>14</v>
      </c>
      <c r="O5" s="121">
        <v>15</v>
      </c>
      <c r="P5" s="121">
        <v>16</v>
      </c>
      <c r="Q5" s="121">
        <v>17</v>
      </c>
      <c r="R5" s="121">
        <v>18</v>
      </c>
    </row>
    <row r="6" spans="1:18" s="56" customFormat="1" ht="74.45" customHeight="1" x14ac:dyDescent="0.25">
      <c r="A6" s="320" t="s">
        <v>69</v>
      </c>
      <c r="B6" s="162" t="s">
        <v>377</v>
      </c>
      <c r="C6" s="80" t="s">
        <v>59</v>
      </c>
      <c r="D6" s="81" t="s">
        <v>60</v>
      </c>
      <c r="E6" s="139" t="s">
        <v>320</v>
      </c>
      <c r="F6" s="140">
        <v>642</v>
      </c>
      <c r="G6" s="80">
        <v>1</v>
      </c>
      <c r="H6" s="80">
        <v>1</v>
      </c>
      <c r="I6" s="80">
        <v>1</v>
      </c>
      <c r="J6" s="80">
        <v>1</v>
      </c>
      <c r="K6" s="80">
        <f>G6</f>
        <v>1</v>
      </c>
      <c r="L6" s="80"/>
      <c r="M6" s="122" t="s">
        <v>62</v>
      </c>
      <c r="N6" s="122" t="s">
        <v>62</v>
      </c>
      <c r="O6" s="78">
        <v>265507.65999999997</v>
      </c>
      <c r="P6" s="78"/>
      <c r="Q6" s="78">
        <v>265507.65999999997</v>
      </c>
      <c r="R6" s="78">
        <v>265507.65999999997</v>
      </c>
    </row>
    <row r="7" spans="1:18" s="85" customFormat="1" ht="15.75" x14ac:dyDescent="0.2">
      <c r="A7" s="321"/>
      <c r="B7" s="119" t="s">
        <v>70</v>
      </c>
      <c r="C7" s="122"/>
      <c r="D7" s="122" t="s">
        <v>62</v>
      </c>
      <c r="E7" s="122"/>
      <c r="F7" s="122"/>
      <c r="G7" s="122">
        <f>G6</f>
        <v>1</v>
      </c>
      <c r="H7" s="122">
        <f t="shared" ref="H7:K7" si="0">H6</f>
        <v>1</v>
      </c>
      <c r="I7" s="122">
        <f t="shared" si="0"/>
        <v>1</v>
      </c>
      <c r="J7" s="122">
        <f t="shared" si="0"/>
        <v>1</v>
      </c>
      <c r="K7" s="122">
        <f t="shared" si="0"/>
        <v>1</v>
      </c>
      <c r="L7" s="122" t="s">
        <v>62</v>
      </c>
      <c r="M7" s="84">
        <v>46022</v>
      </c>
      <c r="N7" s="84">
        <v>46022</v>
      </c>
      <c r="O7" s="78"/>
      <c r="P7" s="74" t="s">
        <v>62</v>
      </c>
      <c r="Q7" s="78"/>
      <c r="R7" s="78"/>
    </row>
    <row r="8" spans="1:18" s="85" customFormat="1" ht="14.25" x14ac:dyDescent="0.2">
      <c r="A8" s="321"/>
      <c r="B8" s="86" t="s">
        <v>63</v>
      </c>
      <c r="C8" s="122"/>
      <c r="D8" s="122"/>
      <c r="E8" s="122"/>
      <c r="F8" s="122"/>
      <c r="G8" s="122" t="s">
        <v>62</v>
      </c>
      <c r="H8" s="122"/>
      <c r="I8" s="122" t="s">
        <v>62</v>
      </c>
      <c r="J8" s="122"/>
      <c r="K8" s="122"/>
      <c r="L8" s="122" t="s">
        <v>62</v>
      </c>
      <c r="M8" s="122"/>
      <c r="N8" s="122"/>
      <c r="O8" s="74" t="s">
        <v>62</v>
      </c>
      <c r="P8" s="74" t="s">
        <v>62</v>
      </c>
      <c r="Q8" s="74" t="s">
        <v>62</v>
      </c>
      <c r="R8" s="74" t="s">
        <v>62</v>
      </c>
    </row>
    <row r="9" spans="1:18" s="85" customFormat="1" ht="65.45" customHeight="1" x14ac:dyDescent="0.2">
      <c r="A9" s="321"/>
      <c r="B9" s="120" t="s">
        <v>64</v>
      </c>
      <c r="C9" s="122"/>
      <c r="D9" s="122" t="s">
        <v>62</v>
      </c>
      <c r="E9" s="122"/>
      <c r="F9" s="122"/>
      <c r="G9" s="122">
        <f>G6</f>
        <v>1</v>
      </c>
      <c r="H9" s="122">
        <f t="shared" ref="H9:J9" si="1">H6</f>
        <v>1</v>
      </c>
      <c r="I9" s="122">
        <f t="shared" si="1"/>
        <v>1</v>
      </c>
      <c r="J9" s="122">
        <f t="shared" si="1"/>
        <v>1</v>
      </c>
      <c r="K9" s="122">
        <f>K6</f>
        <v>1</v>
      </c>
      <c r="L9" s="122" t="s">
        <v>62</v>
      </c>
      <c r="M9" s="84">
        <v>46022</v>
      </c>
      <c r="N9" s="84">
        <v>46022</v>
      </c>
      <c r="O9" s="78"/>
      <c r="P9" s="74" t="s">
        <v>62</v>
      </c>
      <c r="Q9" s="78"/>
      <c r="R9" s="78"/>
    </row>
    <row r="10" spans="1:18" s="85" customFormat="1" ht="15" customHeight="1" x14ac:dyDescent="0.2">
      <c r="A10" s="321"/>
      <c r="B10" s="86" t="s">
        <v>65</v>
      </c>
      <c r="C10" s="122"/>
      <c r="D10" s="122"/>
      <c r="E10" s="122"/>
      <c r="F10" s="122"/>
      <c r="G10" s="122" t="s">
        <v>62</v>
      </c>
      <c r="H10" s="122"/>
      <c r="I10" s="122" t="s">
        <v>62</v>
      </c>
      <c r="J10" s="122"/>
      <c r="K10" s="122"/>
      <c r="L10" s="122" t="s">
        <v>62</v>
      </c>
      <c r="M10" s="122"/>
      <c r="N10" s="122"/>
      <c r="O10" s="74" t="s">
        <v>62</v>
      </c>
      <c r="P10" s="74" t="s">
        <v>62</v>
      </c>
      <c r="Q10" s="74" t="s">
        <v>62</v>
      </c>
      <c r="R10" s="74" t="s">
        <v>62</v>
      </c>
    </row>
    <row r="11" spans="1:18" s="85" customFormat="1" ht="38.65" customHeight="1" x14ac:dyDescent="0.2">
      <c r="A11" s="321"/>
      <c r="B11" s="120" t="s">
        <v>66</v>
      </c>
      <c r="C11" s="122"/>
      <c r="D11" s="122" t="s">
        <v>62</v>
      </c>
      <c r="E11" s="122"/>
      <c r="F11" s="122"/>
      <c r="G11" s="122">
        <f>G7</f>
        <v>1</v>
      </c>
      <c r="H11" s="122">
        <f t="shared" ref="H11:K11" si="2">H7</f>
        <v>1</v>
      </c>
      <c r="I11" s="122">
        <f t="shared" si="2"/>
        <v>1</v>
      </c>
      <c r="J11" s="122">
        <f t="shared" si="2"/>
        <v>1</v>
      </c>
      <c r="K11" s="122">
        <f t="shared" si="2"/>
        <v>1</v>
      </c>
      <c r="L11" s="122" t="s">
        <v>62</v>
      </c>
      <c r="M11" s="84">
        <v>46022</v>
      </c>
      <c r="N11" s="84">
        <v>46022</v>
      </c>
      <c r="O11" s="78"/>
      <c r="P11" s="74" t="s">
        <v>62</v>
      </c>
      <c r="Q11" s="78"/>
      <c r="R11" s="78"/>
    </row>
    <row r="12" spans="1:18" s="85" customFormat="1" ht="21" customHeight="1" x14ac:dyDescent="0.2">
      <c r="A12" s="321"/>
      <c r="B12" s="86" t="s">
        <v>71</v>
      </c>
      <c r="C12" s="122"/>
      <c r="D12" s="122"/>
      <c r="E12" s="122"/>
      <c r="F12" s="122"/>
      <c r="G12" s="122" t="s">
        <v>62</v>
      </c>
      <c r="H12" s="122"/>
      <c r="I12" s="122" t="s">
        <v>62</v>
      </c>
      <c r="J12" s="122"/>
      <c r="K12" s="122"/>
      <c r="L12" s="122" t="s">
        <v>62</v>
      </c>
      <c r="M12" s="122"/>
      <c r="N12" s="122"/>
      <c r="O12" s="74" t="s">
        <v>62</v>
      </c>
      <c r="P12" s="74" t="s">
        <v>62</v>
      </c>
      <c r="Q12" s="74" t="s">
        <v>62</v>
      </c>
      <c r="R12" s="74" t="s">
        <v>62</v>
      </c>
    </row>
    <row r="13" spans="1:18" s="85" customFormat="1" ht="21" customHeight="1" x14ac:dyDescent="0.2">
      <c r="A13" s="322"/>
      <c r="B13" s="120" t="s">
        <v>72</v>
      </c>
      <c r="C13" s="122"/>
      <c r="D13" s="122" t="s">
        <v>62</v>
      </c>
      <c r="E13" s="122"/>
      <c r="F13" s="122"/>
      <c r="G13" s="122">
        <f>G11</f>
        <v>1</v>
      </c>
      <c r="H13" s="122">
        <f t="shared" ref="H13:K13" si="3">H11</f>
        <v>1</v>
      </c>
      <c r="I13" s="122">
        <f t="shared" si="3"/>
        <v>1</v>
      </c>
      <c r="J13" s="122">
        <f t="shared" si="3"/>
        <v>1</v>
      </c>
      <c r="K13" s="122">
        <f t="shared" si="3"/>
        <v>1</v>
      </c>
      <c r="L13" s="122" t="s">
        <v>62</v>
      </c>
      <c r="M13" s="84">
        <v>46022</v>
      </c>
      <c r="N13" s="84">
        <v>46022</v>
      </c>
      <c r="O13" s="78"/>
      <c r="P13" s="74" t="s">
        <v>62</v>
      </c>
      <c r="Q13" s="78"/>
      <c r="R13" s="78"/>
    </row>
    <row r="14" spans="1:18" s="56" customFormat="1" ht="74.45" hidden="1" customHeight="1" x14ac:dyDescent="0.25">
      <c r="A14" s="320" t="s">
        <v>321</v>
      </c>
      <c r="B14" s="118" t="str">
        <f>B6</f>
        <v>Результат предоставления субсидии 2 (код субсидии № 7136):</v>
      </c>
      <c r="C14" s="80" t="s">
        <v>59</v>
      </c>
      <c r="D14" s="81" t="s">
        <v>60</v>
      </c>
      <c r="E14" s="81" t="s">
        <v>61</v>
      </c>
      <c r="F14" s="80">
        <v>642</v>
      </c>
      <c r="G14" s="80"/>
      <c r="H14" s="80"/>
      <c r="I14" s="80">
        <v>0</v>
      </c>
      <c r="J14" s="80">
        <v>0</v>
      </c>
      <c r="K14" s="80">
        <f>G14</f>
        <v>0</v>
      </c>
      <c r="L14" s="80"/>
      <c r="M14" s="122" t="s">
        <v>62</v>
      </c>
      <c r="N14" s="122" t="s">
        <v>62</v>
      </c>
      <c r="O14" s="78"/>
      <c r="P14" s="78"/>
      <c r="Q14" s="78"/>
      <c r="R14" s="78"/>
    </row>
    <row r="15" spans="1:18" s="85" customFormat="1" ht="15.75" hidden="1" x14ac:dyDescent="0.2">
      <c r="A15" s="321"/>
      <c r="B15" s="119" t="s">
        <v>70</v>
      </c>
      <c r="C15" s="122"/>
      <c r="D15" s="122" t="s">
        <v>62</v>
      </c>
      <c r="E15" s="122"/>
      <c r="F15" s="122"/>
      <c r="G15" s="122">
        <f>G14</f>
        <v>0</v>
      </c>
      <c r="H15" s="122">
        <f t="shared" ref="H15:K15" si="4">H14</f>
        <v>0</v>
      </c>
      <c r="I15" s="122">
        <f t="shared" si="4"/>
        <v>0</v>
      </c>
      <c r="J15" s="122">
        <f t="shared" si="4"/>
        <v>0</v>
      </c>
      <c r="K15" s="122">
        <f t="shared" si="4"/>
        <v>0</v>
      </c>
      <c r="L15" s="122" t="s">
        <v>62</v>
      </c>
      <c r="M15" s="84">
        <v>46022</v>
      </c>
      <c r="N15" s="84">
        <v>46022</v>
      </c>
      <c r="O15" s="78"/>
      <c r="P15" s="74" t="s">
        <v>62</v>
      </c>
      <c r="Q15" s="78"/>
      <c r="R15" s="78"/>
    </row>
    <row r="16" spans="1:18" s="85" customFormat="1" ht="14.25" hidden="1" x14ac:dyDescent="0.2">
      <c r="A16" s="321"/>
      <c r="B16" s="86" t="s">
        <v>63</v>
      </c>
      <c r="C16" s="122"/>
      <c r="D16" s="122"/>
      <c r="E16" s="122"/>
      <c r="F16" s="122"/>
      <c r="G16" s="122" t="s">
        <v>62</v>
      </c>
      <c r="H16" s="122"/>
      <c r="I16" s="122" t="s">
        <v>62</v>
      </c>
      <c r="J16" s="122"/>
      <c r="K16" s="122"/>
      <c r="L16" s="122" t="s">
        <v>62</v>
      </c>
      <c r="M16" s="122"/>
      <c r="N16" s="122"/>
      <c r="O16" s="74" t="s">
        <v>62</v>
      </c>
      <c r="P16" s="74" t="s">
        <v>62</v>
      </c>
      <c r="Q16" s="74" t="s">
        <v>62</v>
      </c>
      <c r="R16" s="74" t="s">
        <v>62</v>
      </c>
    </row>
    <row r="17" spans="1:18" s="85" customFormat="1" ht="65.45" hidden="1" customHeight="1" x14ac:dyDescent="0.2">
      <c r="A17" s="321"/>
      <c r="B17" s="120" t="s">
        <v>64</v>
      </c>
      <c r="C17" s="122"/>
      <c r="D17" s="122" t="s">
        <v>62</v>
      </c>
      <c r="E17" s="122"/>
      <c r="F17" s="122"/>
      <c r="G17" s="122">
        <f>G14</f>
        <v>0</v>
      </c>
      <c r="H17" s="122">
        <f t="shared" ref="H17:J17" si="5">H14</f>
        <v>0</v>
      </c>
      <c r="I17" s="122">
        <f t="shared" si="5"/>
        <v>0</v>
      </c>
      <c r="J17" s="122">
        <f t="shared" si="5"/>
        <v>0</v>
      </c>
      <c r="K17" s="122">
        <f>K14</f>
        <v>0</v>
      </c>
      <c r="L17" s="122" t="s">
        <v>62</v>
      </c>
      <c r="M17" s="84">
        <v>46022</v>
      </c>
      <c r="N17" s="84">
        <v>46022</v>
      </c>
      <c r="O17" s="78"/>
      <c r="P17" s="74" t="s">
        <v>62</v>
      </c>
      <c r="Q17" s="78"/>
      <c r="R17" s="78"/>
    </row>
    <row r="18" spans="1:18" s="85" customFormat="1" ht="15" hidden="1" customHeight="1" x14ac:dyDescent="0.2">
      <c r="A18" s="321"/>
      <c r="B18" s="86" t="s">
        <v>65</v>
      </c>
      <c r="C18" s="122"/>
      <c r="D18" s="122"/>
      <c r="E18" s="122"/>
      <c r="F18" s="122"/>
      <c r="G18" s="122" t="s">
        <v>62</v>
      </c>
      <c r="H18" s="122"/>
      <c r="I18" s="122" t="s">
        <v>62</v>
      </c>
      <c r="J18" s="122"/>
      <c r="K18" s="122"/>
      <c r="L18" s="122" t="s">
        <v>62</v>
      </c>
      <c r="M18" s="122"/>
      <c r="N18" s="122"/>
      <c r="O18" s="74" t="s">
        <v>62</v>
      </c>
      <c r="P18" s="74" t="s">
        <v>62</v>
      </c>
      <c r="Q18" s="74" t="s">
        <v>62</v>
      </c>
      <c r="R18" s="74" t="s">
        <v>62</v>
      </c>
    </row>
    <row r="19" spans="1:18" s="85" customFormat="1" ht="38.65" hidden="1" customHeight="1" x14ac:dyDescent="0.2">
      <c r="A19" s="321"/>
      <c r="B19" s="120" t="s">
        <v>66</v>
      </c>
      <c r="C19" s="122"/>
      <c r="D19" s="122" t="s">
        <v>62</v>
      </c>
      <c r="E19" s="122"/>
      <c r="F19" s="122"/>
      <c r="G19" s="122">
        <f>G15</f>
        <v>0</v>
      </c>
      <c r="H19" s="122">
        <f t="shared" ref="H19:K19" si="6">H15</f>
        <v>0</v>
      </c>
      <c r="I19" s="122">
        <f t="shared" si="6"/>
        <v>0</v>
      </c>
      <c r="J19" s="122">
        <f t="shared" si="6"/>
        <v>0</v>
      </c>
      <c r="K19" s="122">
        <f t="shared" si="6"/>
        <v>0</v>
      </c>
      <c r="L19" s="122" t="s">
        <v>62</v>
      </c>
      <c r="M19" s="84">
        <v>46022</v>
      </c>
      <c r="N19" s="84">
        <v>46022</v>
      </c>
      <c r="O19" s="78"/>
      <c r="P19" s="74" t="s">
        <v>62</v>
      </c>
      <c r="Q19" s="78"/>
      <c r="R19" s="78"/>
    </row>
    <row r="20" spans="1:18" s="85" customFormat="1" ht="21" hidden="1" customHeight="1" x14ac:dyDescent="0.2">
      <c r="A20" s="321"/>
      <c r="B20" s="86" t="s">
        <v>71</v>
      </c>
      <c r="C20" s="122"/>
      <c r="D20" s="122"/>
      <c r="E20" s="122"/>
      <c r="F20" s="122"/>
      <c r="G20" s="122" t="s">
        <v>62</v>
      </c>
      <c r="H20" s="122"/>
      <c r="I20" s="122" t="s">
        <v>62</v>
      </c>
      <c r="J20" s="122"/>
      <c r="K20" s="122"/>
      <c r="L20" s="122" t="s">
        <v>62</v>
      </c>
      <c r="M20" s="122"/>
      <c r="N20" s="122"/>
      <c r="O20" s="74" t="s">
        <v>62</v>
      </c>
      <c r="P20" s="74" t="s">
        <v>62</v>
      </c>
      <c r="Q20" s="74" t="s">
        <v>62</v>
      </c>
      <c r="R20" s="74" t="s">
        <v>62</v>
      </c>
    </row>
    <row r="21" spans="1:18" s="85" customFormat="1" ht="21" hidden="1" customHeight="1" x14ac:dyDescent="0.2">
      <c r="A21" s="322"/>
      <c r="B21" s="120" t="s">
        <v>72</v>
      </c>
      <c r="C21" s="122"/>
      <c r="D21" s="122" t="s">
        <v>62</v>
      </c>
      <c r="E21" s="122"/>
      <c r="F21" s="122"/>
      <c r="G21" s="122">
        <f>G19</f>
        <v>0</v>
      </c>
      <c r="H21" s="122">
        <f t="shared" ref="H21:K21" si="7">H19</f>
        <v>0</v>
      </c>
      <c r="I21" s="122">
        <f t="shared" si="7"/>
        <v>0</v>
      </c>
      <c r="J21" s="122">
        <f t="shared" si="7"/>
        <v>0</v>
      </c>
      <c r="K21" s="122">
        <f t="shared" si="7"/>
        <v>0</v>
      </c>
      <c r="L21" s="122" t="s">
        <v>62</v>
      </c>
      <c r="M21" s="84">
        <v>46022</v>
      </c>
      <c r="N21" s="84">
        <v>46022</v>
      </c>
      <c r="O21" s="78"/>
      <c r="P21" s="74" t="s">
        <v>62</v>
      </c>
      <c r="Q21" s="78"/>
      <c r="R21" s="78"/>
    </row>
    <row r="22" spans="1:18" s="56" customFormat="1" ht="74.45" hidden="1" customHeight="1" x14ac:dyDescent="0.25">
      <c r="A22" s="320" t="s">
        <v>322</v>
      </c>
      <c r="B22" s="118" t="str">
        <f>B14</f>
        <v>Результат предоставления субсидии 2 (код субсидии № 7136):</v>
      </c>
      <c r="C22" s="80" t="s">
        <v>59</v>
      </c>
      <c r="D22" s="81" t="s">
        <v>60</v>
      </c>
      <c r="E22" s="81" t="s">
        <v>61</v>
      </c>
      <c r="F22" s="80">
        <v>642</v>
      </c>
      <c r="G22" s="80"/>
      <c r="H22" s="80"/>
      <c r="I22" s="80">
        <v>0</v>
      </c>
      <c r="J22" s="80">
        <v>0</v>
      </c>
      <c r="K22" s="80">
        <f>G22</f>
        <v>0</v>
      </c>
      <c r="L22" s="80"/>
      <c r="M22" s="122" t="s">
        <v>62</v>
      </c>
      <c r="N22" s="122" t="s">
        <v>62</v>
      </c>
      <c r="O22" s="78"/>
      <c r="P22" s="78"/>
      <c r="Q22" s="78"/>
      <c r="R22" s="78"/>
    </row>
    <row r="23" spans="1:18" s="85" customFormat="1" ht="15.75" hidden="1" x14ac:dyDescent="0.2">
      <c r="A23" s="321"/>
      <c r="B23" s="119" t="s">
        <v>70</v>
      </c>
      <c r="C23" s="122"/>
      <c r="D23" s="122" t="s">
        <v>62</v>
      </c>
      <c r="E23" s="122"/>
      <c r="F23" s="122"/>
      <c r="G23" s="122">
        <f>G22</f>
        <v>0</v>
      </c>
      <c r="H23" s="122">
        <f t="shared" ref="H23:K23" si="8">H22</f>
        <v>0</v>
      </c>
      <c r="I23" s="122">
        <f t="shared" si="8"/>
        <v>0</v>
      </c>
      <c r="J23" s="122">
        <f t="shared" si="8"/>
        <v>0</v>
      </c>
      <c r="K23" s="122">
        <f t="shared" si="8"/>
        <v>0</v>
      </c>
      <c r="L23" s="122" t="s">
        <v>62</v>
      </c>
      <c r="M23" s="84">
        <v>46022</v>
      </c>
      <c r="N23" s="84">
        <v>46022</v>
      </c>
      <c r="O23" s="78"/>
      <c r="P23" s="74" t="s">
        <v>62</v>
      </c>
      <c r="Q23" s="78"/>
      <c r="R23" s="78"/>
    </row>
    <row r="24" spans="1:18" s="85" customFormat="1" ht="14.25" hidden="1" x14ac:dyDescent="0.2">
      <c r="A24" s="321"/>
      <c r="B24" s="86" t="s">
        <v>63</v>
      </c>
      <c r="C24" s="122"/>
      <c r="D24" s="122"/>
      <c r="E24" s="122"/>
      <c r="F24" s="122"/>
      <c r="G24" s="122" t="s">
        <v>62</v>
      </c>
      <c r="H24" s="122"/>
      <c r="I24" s="122" t="s">
        <v>62</v>
      </c>
      <c r="J24" s="122"/>
      <c r="K24" s="122"/>
      <c r="L24" s="122" t="s">
        <v>62</v>
      </c>
      <c r="M24" s="122"/>
      <c r="N24" s="122"/>
      <c r="O24" s="74" t="s">
        <v>62</v>
      </c>
      <c r="P24" s="74" t="s">
        <v>62</v>
      </c>
      <c r="Q24" s="74" t="s">
        <v>62</v>
      </c>
      <c r="R24" s="74" t="s">
        <v>62</v>
      </c>
    </row>
    <row r="25" spans="1:18" s="85" customFormat="1" ht="65.45" hidden="1" customHeight="1" x14ac:dyDescent="0.2">
      <c r="A25" s="321"/>
      <c r="B25" s="120" t="s">
        <v>64</v>
      </c>
      <c r="C25" s="122"/>
      <c r="D25" s="122" t="s">
        <v>62</v>
      </c>
      <c r="E25" s="122"/>
      <c r="F25" s="122"/>
      <c r="G25" s="122">
        <f>G22</f>
        <v>0</v>
      </c>
      <c r="H25" s="122">
        <f t="shared" ref="H25:J25" si="9">H22</f>
        <v>0</v>
      </c>
      <c r="I25" s="122">
        <f t="shared" si="9"/>
        <v>0</v>
      </c>
      <c r="J25" s="122">
        <f t="shared" si="9"/>
        <v>0</v>
      </c>
      <c r="K25" s="122">
        <f>K22</f>
        <v>0</v>
      </c>
      <c r="L25" s="122" t="s">
        <v>62</v>
      </c>
      <c r="M25" s="84">
        <v>46022</v>
      </c>
      <c r="N25" s="84">
        <v>46022</v>
      </c>
      <c r="O25" s="78"/>
      <c r="P25" s="74" t="s">
        <v>62</v>
      </c>
      <c r="Q25" s="78"/>
      <c r="R25" s="78"/>
    </row>
    <row r="26" spans="1:18" s="85" customFormat="1" ht="15" hidden="1" customHeight="1" x14ac:dyDescent="0.2">
      <c r="A26" s="321"/>
      <c r="B26" s="86" t="s">
        <v>65</v>
      </c>
      <c r="C26" s="122"/>
      <c r="D26" s="122"/>
      <c r="E26" s="122"/>
      <c r="F26" s="122"/>
      <c r="G26" s="122" t="s">
        <v>62</v>
      </c>
      <c r="H26" s="122"/>
      <c r="I26" s="122" t="s">
        <v>62</v>
      </c>
      <c r="J26" s="122"/>
      <c r="K26" s="122"/>
      <c r="L26" s="122" t="s">
        <v>62</v>
      </c>
      <c r="M26" s="122"/>
      <c r="N26" s="122"/>
      <c r="O26" s="74" t="s">
        <v>62</v>
      </c>
      <c r="P26" s="74" t="s">
        <v>62</v>
      </c>
      <c r="Q26" s="74" t="s">
        <v>62</v>
      </c>
      <c r="R26" s="74" t="s">
        <v>62</v>
      </c>
    </row>
    <row r="27" spans="1:18" s="85" customFormat="1" ht="38.65" hidden="1" customHeight="1" x14ac:dyDescent="0.2">
      <c r="A27" s="321"/>
      <c r="B27" s="120" t="s">
        <v>66</v>
      </c>
      <c r="C27" s="122"/>
      <c r="D27" s="122" t="s">
        <v>62</v>
      </c>
      <c r="E27" s="122"/>
      <c r="F27" s="122"/>
      <c r="G27" s="122">
        <f>G23</f>
        <v>0</v>
      </c>
      <c r="H27" s="122">
        <f t="shared" ref="H27:K27" si="10">H23</f>
        <v>0</v>
      </c>
      <c r="I27" s="122">
        <f t="shared" si="10"/>
        <v>0</v>
      </c>
      <c r="J27" s="122">
        <f t="shared" si="10"/>
        <v>0</v>
      </c>
      <c r="K27" s="122">
        <f t="shared" si="10"/>
        <v>0</v>
      </c>
      <c r="L27" s="122" t="s">
        <v>62</v>
      </c>
      <c r="M27" s="84">
        <v>46022</v>
      </c>
      <c r="N27" s="84">
        <v>46022</v>
      </c>
      <c r="O27" s="78"/>
      <c r="P27" s="74" t="s">
        <v>62</v>
      </c>
      <c r="Q27" s="78"/>
      <c r="R27" s="78"/>
    </row>
    <row r="28" spans="1:18" s="85" customFormat="1" ht="21" hidden="1" customHeight="1" x14ac:dyDescent="0.2">
      <c r="A28" s="321"/>
      <c r="B28" s="86" t="s">
        <v>71</v>
      </c>
      <c r="C28" s="122"/>
      <c r="D28" s="122"/>
      <c r="E28" s="122"/>
      <c r="F28" s="122"/>
      <c r="G28" s="122" t="s">
        <v>62</v>
      </c>
      <c r="H28" s="122"/>
      <c r="I28" s="122" t="s">
        <v>62</v>
      </c>
      <c r="J28" s="122"/>
      <c r="K28" s="122"/>
      <c r="L28" s="122" t="s">
        <v>62</v>
      </c>
      <c r="M28" s="122"/>
      <c r="N28" s="122"/>
      <c r="O28" s="74" t="s">
        <v>62</v>
      </c>
      <c r="P28" s="74" t="s">
        <v>62</v>
      </c>
      <c r="Q28" s="74" t="s">
        <v>62</v>
      </c>
      <c r="R28" s="74" t="s">
        <v>62</v>
      </c>
    </row>
    <row r="29" spans="1:18" s="85" customFormat="1" ht="21" hidden="1" customHeight="1" x14ac:dyDescent="0.2">
      <c r="A29" s="322"/>
      <c r="B29" s="120" t="s">
        <v>72</v>
      </c>
      <c r="C29" s="122"/>
      <c r="D29" s="122" t="s">
        <v>62</v>
      </c>
      <c r="E29" s="122"/>
      <c r="F29" s="122"/>
      <c r="G29" s="122">
        <f>G27</f>
        <v>0</v>
      </c>
      <c r="H29" s="122">
        <f t="shared" ref="H29:K29" si="11">H27</f>
        <v>0</v>
      </c>
      <c r="I29" s="122">
        <f t="shared" si="11"/>
        <v>0</v>
      </c>
      <c r="J29" s="122">
        <f t="shared" si="11"/>
        <v>0</v>
      </c>
      <c r="K29" s="122">
        <f t="shared" si="11"/>
        <v>0</v>
      </c>
      <c r="L29" s="122" t="s">
        <v>62</v>
      </c>
      <c r="M29" s="84">
        <v>46022</v>
      </c>
      <c r="N29" s="84">
        <v>46022</v>
      </c>
      <c r="O29" s="78"/>
      <c r="P29" s="74" t="s">
        <v>62</v>
      </c>
      <c r="Q29" s="78"/>
      <c r="R29" s="78"/>
    </row>
    <row r="30" spans="1:18" s="56" customFormat="1" ht="74.45" hidden="1" customHeight="1" x14ac:dyDescent="0.25">
      <c r="A30" s="320" t="s">
        <v>323</v>
      </c>
      <c r="B30" s="118" t="str">
        <f>B22</f>
        <v>Результат предоставления субсидии 2 (код субсидии № 7136):</v>
      </c>
      <c r="C30" s="80" t="s">
        <v>59</v>
      </c>
      <c r="D30" s="81" t="s">
        <v>60</v>
      </c>
      <c r="E30" s="81" t="s">
        <v>61</v>
      </c>
      <c r="F30" s="80">
        <v>642</v>
      </c>
      <c r="G30" s="80"/>
      <c r="H30" s="80"/>
      <c r="I30" s="80">
        <v>0</v>
      </c>
      <c r="J30" s="80">
        <v>0</v>
      </c>
      <c r="K30" s="80">
        <f>G30</f>
        <v>0</v>
      </c>
      <c r="L30" s="80"/>
      <c r="M30" s="122" t="s">
        <v>62</v>
      </c>
      <c r="N30" s="122" t="s">
        <v>62</v>
      </c>
      <c r="O30" s="78"/>
      <c r="P30" s="78"/>
      <c r="Q30" s="78"/>
      <c r="R30" s="78"/>
    </row>
    <row r="31" spans="1:18" s="85" customFormat="1" ht="15.75" hidden="1" x14ac:dyDescent="0.2">
      <c r="A31" s="321"/>
      <c r="B31" s="119" t="s">
        <v>70</v>
      </c>
      <c r="C31" s="122"/>
      <c r="D31" s="122" t="s">
        <v>62</v>
      </c>
      <c r="E31" s="122"/>
      <c r="F31" s="122"/>
      <c r="G31" s="122">
        <f>G30</f>
        <v>0</v>
      </c>
      <c r="H31" s="122">
        <f t="shared" ref="H31:K31" si="12">H30</f>
        <v>0</v>
      </c>
      <c r="I31" s="122">
        <f t="shared" si="12"/>
        <v>0</v>
      </c>
      <c r="J31" s="122">
        <f t="shared" si="12"/>
        <v>0</v>
      </c>
      <c r="K31" s="122">
        <f t="shared" si="12"/>
        <v>0</v>
      </c>
      <c r="L31" s="122" t="s">
        <v>62</v>
      </c>
      <c r="M31" s="84">
        <v>46022</v>
      </c>
      <c r="N31" s="84">
        <v>46022</v>
      </c>
      <c r="O31" s="78"/>
      <c r="P31" s="74" t="s">
        <v>62</v>
      </c>
      <c r="Q31" s="78"/>
      <c r="R31" s="78"/>
    </row>
    <row r="32" spans="1:18" s="85" customFormat="1" ht="14.25" hidden="1" x14ac:dyDescent="0.2">
      <c r="A32" s="321"/>
      <c r="B32" s="86" t="s">
        <v>63</v>
      </c>
      <c r="C32" s="122"/>
      <c r="D32" s="122"/>
      <c r="E32" s="122"/>
      <c r="F32" s="122"/>
      <c r="G32" s="122" t="s">
        <v>62</v>
      </c>
      <c r="H32" s="122"/>
      <c r="I32" s="122" t="s">
        <v>62</v>
      </c>
      <c r="J32" s="122"/>
      <c r="K32" s="122"/>
      <c r="L32" s="122" t="s">
        <v>62</v>
      </c>
      <c r="M32" s="122"/>
      <c r="N32" s="122"/>
      <c r="O32" s="74" t="s">
        <v>62</v>
      </c>
      <c r="P32" s="74" t="s">
        <v>62</v>
      </c>
      <c r="Q32" s="74" t="s">
        <v>62</v>
      </c>
      <c r="R32" s="74" t="s">
        <v>62</v>
      </c>
    </row>
    <row r="33" spans="1:18" s="85" customFormat="1" ht="65.45" hidden="1" customHeight="1" x14ac:dyDescent="0.2">
      <c r="A33" s="321"/>
      <c r="B33" s="120" t="s">
        <v>64</v>
      </c>
      <c r="C33" s="122"/>
      <c r="D33" s="122" t="s">
        <v>62</v>
      </c>
      <c r="E33" s="122"/>
      <c r="F33" s="122"/>
      <c r="G33" s="122">
        <f>G30</f>
        <v>0</v>
      </c>
      <c r="H33" s="122">
        <f t="shared" ref="H33:J33" si="13">H30</f>
        <v>0</v>
      </c>
      <c r="I33" s="122">
        <f t="shared" si="13"/>
        <v>0</v>
      </c>
      <c r="J33" s="122">
        <f t="shared" si="13"/>
        <v>0</v>
      </c>
      <c r="K33" s="122">
        <f>K30</f>
        <v>0</v>
      </c>
      <c r="L33" s="122" t="s">
        <v>62</v>
      </c>
      <c r="M33" s="84">
        <v>46022</v>
      </c>
      <c r="N33" s="84">
        <v>46022</v>
      </c>
      <c r="O33" s="78"/>
      <c r="P33" s="74" t="s">
        <v>62</v>
      </c>
      <c r="Q33" s="78"/>
      <c r="R33" s="78"/>
    </row>
    <row r="34" spans="1:18" s="85" customFormat="1" ht="15" hidden="1" customHeight="1" x14ac:dyDescent="0.2">
      <c r="A34" s="321"/>
      <c r="B34" s="86" t="s">
        <v>65</v>
      </c>
      <c r="C34" s="122"/>
      <c r="D34" s="122"/>
      <c r="E34" s="122"/>
      <c r="F34" s="122"/>
      <c r="G34" s="122" t="s">
        <v>62</v>
      </c>
      <c r="H34" s="122"/>
      <c r="I34" s="122" t="s">
        <v>62</v>
      </c>
      <c r="J34" s="122"/>
      <c r="K34" s="122"/>
      <c r="L34" s="122" t="s">
        <v>62</v>
      </c>
      <c r="M34" s="122"/>
      <c r="N34" s="122"/>
      <c r="O34" s="74" t="s">
        <v>62</v>
      </c>
      <c r="P34" s="74" t="s">
        <v>62</v>
      </c>
      <c r="Q34" s="74" t="s">
        <v>62</v>
      </c>
      <c r="R34" s="74" t="s">
        <v>62</v>
      </c>
    </row>
    <row r="35" spans="1:18" s="85" customFormat="1" ht="38.65" hidden="1" customHeight="1" x14ac:dyDescent="0.2">
      <c r="A35" s="321"/>
      <c r="B35" s="120" t="s">
        <v>66</v>
      </c>
      <c r="C35" s="122"/>
      <c r="D35" s="122" t="s">
        <v>62</v>
      </c>
      <c r="E35" s="122"/>
      <c r="F35" s="122"/>
      <c r="G35" s="122">
        <f>G31</f>
        <v>0</v>
      </c>
      <c r="H35" s="122">
        <f t="shared" ref="H35:K35" si="14">H31</f>
        <v>0</v>
      </c>
      <c r="I35" s="122">
        <f t="shared" si="14"/>
        <v>0</v>
      </c>
      <c r="J35" s="122">
        <f t="shared" si="14"/>
        <v>0</v>
      </c>
      <c r="K35" s="122">
        <f t="shared" si="14"/>
        <v>0</v>
      </c>
      <c r="L35" s="122" t="s">
        <v>62</v>
      </c>
      <c r="M35" s="84">
        <v>46022</v>
      </c>
      <c r="N35" s="84">
        <v>46022</v>
      </c>
      <c r="O35" s="78"/>
      <c r="P35" s="74" t="s">
        <v>62</v>
      </c>
      <c r="Q35" s="78"/>
      <c r="R35" s="78"/>
    </row>
    <row r="36" spans="1:18" s="85" customFormat="1" ht="21" hidden="1" customHeight="1" x14ac:dyDescent="0.2">
      <c r="A36" s="321"/>
      <c r="B36" s="86" t="s">
        <v>71</v>
      </c>
      <c r="C36" s="122"/>
      <c r="D36" s="122"/>
      <c r="E36" s="122"/>
      <c r="F36" s="122"/>
      <c r="G36" s="122" t="s">
        <v>62</v>
      </c>
      <c r="H36" s="122"/>
      <c r="I36" s="122" t="s">
        <v>62</v>
      </c>
      <c r="J36" s="122"/>
      <c r="K36" s="122"/>
      <c r="L36" s="122" t="s">
        <v>62</v>
      </c>
      <c r="M36" s="122"/>
      <c r="N36" s="122"/>
      <c r="O36" s="74" t="s">
        <v>62</v>
      </c>
      <c r="P36" s="74" t="s">
        <v>62</v>
      </c>
      <c r="Q36" s="74" t="s">
        <v>62</v>
      </c>
      <c r="R36" s="74" t="s">
        <v>62</v>
      </c>
    </row>
    <row r="37" spans="1:18" s="85" customFormat="1" ht="21" hidden="1" customHeight="1" x14ac:dyDescent="0.2">
      <c r="A37" s="322"/>
      <c r="B37" s="120" t="s">
        <v>72</v>
      </c>
      <c r="C37" s="122"/>
      <c r="D37" s="122" t="s">
        <v>62</v>
      </c>
      <c r="E37" s="122"/>
      <c r="F37" s="122"/>
      <c r="G37" s="122">
        <f>G35</f>
        <v>0</v>
      </c>
      <c r="H37" s="122">
        <f t="shared" ref="H37:K37" si="15">H35</f>
        <v>0</v>
      </c>
      <c r="I37" s="122">
        <f t="shared" si="15"/>
        <v>0</v>
      </c>
      <c r="J37" s="122">
        <f t="shared" si="15"/>
        <v>0</v>
      </c>
      <c r="K37" s="122">
        <f t="shared" si="15"/>
        <v>0</v>
      </c>
      <c r="L37" s="122" t="s">
        <v>62</v>
      </c>
      <c r="M37" s="84">
        <v>46022</v>
      </c>
      <c r="N37" s="84">
        <v>46022</v>
      </c>
      <c r="O37" s="78"/>
      <c r="P37" s="74" t="s">
        <v>62</v>
      </c>
      <c r="Q37" s="78"/>
      <c r="R37" s="78"/>
    </row>
    <row r="38" spans="1:18" s="56" customFormat="1" ht="74.45" customHeight="1" x14ac:dyDescent="0.25">
      <c r="A38" s="320" t="s">
        <v>324</v>
      </c>
      <c r="B38" s="162" t="s">
        <v>377</v>
      </c>
      <c r="C38" s="80" t="s">
        <v>59</v>
      </c>
      <c r="D38" s="81" t="s">
        <v>60</v>
      </c>
      <c r="E38" s="81" t="s">
        <v>61</v>
      </c>
      <c r="F38" s="80">
        <v>642</v>
      </c>
      <c r="G38" s="80">
        <v>1</v>
      </c>
      <c r="H38" s="80">
        <v>1</v>
      </c>
      <c r="I38" s="80">
        <v>1</v>
      </c>
      <c r="J38" s="80">
        <v>1</v>
      </c>
      <c r="K38" s="80">
        <f>G38</f>
        <v>1</v>
      </c>
      <c r="L38" s="80"/>
      <c r="M38" s="122" t="s">
        <v>62</v>
      </c>
      <c r="N38" s="122" t="s">
        <v>62</v>
      </c>
      <c r="O38" s="78">
        <v>250468.7</v>
      </c>
      <c r="P38" s="78"/>
      <c r="Q38" s="78">
        <v>250468.7</v>
      </c>
      <c r="R38" s="78">
        <v>250468.7</v>
      </c>
    </row>
    <row r="39" spans="1:18" s="85" customFormat="1" ht="15.75" x14ac:dyDescent="0.2">
      <c r="A39" s="321"/>
      <c r="B39" s="119" t="s">
        <v>70</v>
      </c>
      <c r="C39" s="122"/>
      <c r="D39" s="122" t="s">
        <v>62</v>
      </c>
      <c r="E39" s="122"/>
      <c r="F39" s="122"/>
      <c r="G39" s="122">
        <f>G38</f>
        <v>1</v>
      </c>
      <c r="H39" s="122">
        <f t="shared" ref="H39:K39" si="16">H38</f>
        <v>1</v>
      </c>
      <c r="I39" s="122">
        <f t="shared" si="16"/>
        <v>1</v>
      </c>
      <c r="J39" s="122">
        <f t="shared" si="16"/>
        <v>1</v>
      </c>
      <c r="K39" s="122">
        <f t="shared" si="16"/>
        <v>1</v>
      </c>
      <c r="L39" s="122" t="s">
        <v>62</v>
      </c>
      <c r="M39" s="84">
        <v>46022</v>
      </c>
      <c r="N39" s="84">
        <v>46022</v>
      </c>
      <c r="O39" s="78"/>
      <c r="P39" s="74" t="s">
        <v>62</v>
      </c>
      <c r="Q39" s="78"/>
      <c r="R39" s="78"/>
    </row>
    <row r="40" spans="1:18" s="85" customFormat="1" ht="14.25" x14ac:dyDescent="0.2">
      <c r="A40" s="321"/>
      <c r="B40" s="86" t="s">
        <v>63</v>
      </c>
      <c r="C40" s="122"/>
      <c r="D40" s="122"/>
      <c r="E40" s="122"/>
      <c r="F40" s="122"/>
      <c r="G40" s="122" t="s">
        <v>62</v>
      </c>
      <c r="H40" s="122"/>
      <c r="I40" s="122" t="s">
        <v>62</v>
      </c>
      <c r="J40" s="122"/>
      <c r="K40" s="122"/>
      <c r="L40" s="122" t="s">
        <v>62</v>
      </c>
      <c r="M40" s="122"/>
      <c r="N40" s="122"/>
      <c r="O40" s="74" t="s">
        <v>62</v>
      </c>
      <c r="P40" s="74" t="s">
        <v>62</v>
      </c>
      <c r="Q40" s="74" t="s">
        <v>62</v>
      </c>
      <c r="R40" s="74" t="s">
        <v>62</v>
      </c>
    </row>
    <row r="41" spans="1:18" s="85" customFormat="1" ht="65.45" customHeight="1" x14ac:dyDescent="0.2">
      <c r="A41" s="321"/>
      <c r="B41" s="120" t="s">
        <v>64</v>
      </c>
      <c r="C41" s="122"/>
      <c r="D41" s="122" t="s">
        <v>62</v>
      </c>
      <c r="E41" s="122"/>
      <c r="F41" s="122"/>
      <c r="G41" s="122">
        <f>G38</f>
        <v>1</v>
      </c>
      <c r="H41" s="122">
        <f t="shared" ref="H41:J41" si="17">H38</f>
        <v>1</v>
      </c>
      <c r="I41" s="122">
        <f t="shared" si="17"/>
        <v>1</v>
      </c>
      <c r="J41" s="122">
        <f t="shared" si="17"/>
        <v>1</v>
      </c>
      <c r="K41" s="122">
        <f>K38</f>
        <v>1</v>
      </c>
      <c r="L41" s="122" t="s">
        <v>62</v>
      </c>
      <c r="M41" s="84">
        <v>46022</v>
      </c>
      <c r="N41" s="84">
        <v>46022</v>
      </c>
      <c r="O41" s="78"/>
      <c r="P41" s="74" t="s">
        <v>62</v>
      </c>
      <c r="Q41" s="78"/>
      <c r="R41" s="78"/>
    </row>
    <row r="42" spans="1:18" s="85" customFormat="1" ht="15" customHeight="1" x14ac:dyDescent="0.2">
      <c r="A42" s="321"/>
      <c r="B42" s="86" t="s">
        <v>65</v>
      </c>
      <c r="C42" s="122"/>
      <c r="D42" s="122"/>
      <c r="E42" s="122"/>
      <c r="F42" s="122"/>
      <c r="G42" s="122" t="s">
        <v>62</v>
      </c>
      <c r="H42" s="122"/>
      <c r="I42" s="122" t="s">
        <v>62</v>
      </c>
      <c r="J42" s="122"/>
      <c r="K42" s="122"/>
      <c r="L42" s="122" t="s">
        <v>62</v>
      </c>
      <c r="M42" s="122"/>
      <c r="N42" s="122"/>
      <c r="O42" s="74" t="s">
        <v>62</v>
      </c>
      <c r="P42" s="74" t="s">
        <v>62</v>
      </c>
      <c r="Q42" s="74" t="s">
        <v>62</v>
      </c>
      <c r="R42" s="74" t="s">
        <v>62</v>
      </c>
    </row>
    <row r="43" spans="1:18" s="85" customFormat="1" ht="38.65" customHeight="1" x14ac:dyDescent="0.2">
      <c r="A43" s="321"/>
      <c r="B43" s="120" t="s">
        <v>66</v>
      </c>
      <c r="C43" s="122"/>
      <c r="D43" s="122" t="s">
        <v>62</v>
      </c>
      <c r="E43" s="122"/>
      <c r="F43" s="122"/>
      <c r="G43" s="122">
        <f>G39</f>
        <v>1</v>
      </c>
      <c r="H43" s="122">
        <f t="shared" ref="H43:K43" si="18">H39</f>
        <v>1</v>
      </c>
      <c r="I43" s="122">
        <f t="shared" si="18"/>
        <v>1</v>
      </c>
      <c r="J43" s="122">
        <f t="shared" si="18"/>
        <v>1</v>
      </c>
      <c r="K43" s="122">
        <f t="shared" si="18"/>
        <v>1</v>
      </c>
      <c r="L43" s="122" t="s">
        <v>62</v>
      </c>
      <c r="M43" s="84">
        <v>46022</v>
      </c>
      <c r="N43" s="84">
        <v>46022</v>
      </c>
      <c r="O43" s="78"/>
      <c r="P43" s="74" t="s">
        <v>62</v>
      </c>
      <c r="Q43" s="78"/>
      <c r="R43" s="78"/>
    </row>
    <row r="44" spans="1:18" s="85" customFormat="1" ht="21" customHeight="1" x14ac:dyDescent="0.2">
      <c r="A44" s="321"/>
      <c r="B44" s="86" t="s">
        <v>71</v>
      </c>
      <c r="C44" s="122"/>
      <c r="D44" s="122"/>
      <c r="E44" s="122"/>
      <c r="F44" s="122"/>
      <c r="G44" s="122" t="s">
        <v>62</v>
      </c>
      <c r="H44" s="122"/>
      <c r="I44" s="122" t="s">
        <v>62</v>
      </c>
      <c r="J44" s="122"/>
      <c r="K44" s="122"/>
      <c r="L44" s="122" t="s">
        <v>62</v>
      </c>
      <c r="M44" s="122"/>
      <c r="N44" s="122"/>
      <c r="O44" s="74" t="s">
        <v>62</v>
      </c>
      <c r="P44" s="74" t="s">
        <v>62</v>
      </c>
      <c r="Q44" s="74" t="s">
        <v>62</v>
      </c>
      <c r="R44" s="74" t="s">
        <v>62</v>
      </c>
    </row>
    <row r="45" spans="1:18" s="85" customFormat="1" ht="21" customHeight="1" x14ac:dyDescent="0.2">
      <c r="A45" s="322"/>
      <c r="B45" s="120" t="s">
        <v>72</v>
      </c>
      <c r="C45" s="122"/>
      <c r="D45" s="122" t="s">
        <v>62</v>
      </c>
      <c r="E45" s="122"/>
      <c r="F45" s="122"/>
      <c r="G45" s="122">
        <f>G43</f>
        <v>1</v>
      </c>
      <c r="H45" s="122">
        <f t="shared" ref="H45:K45" si="19">H43</f>
        <v>1</v>
      </c>
      <c r="I45" s="122">
        <f t="shared" si="19"/>
        <v>1</v>
      </c>
      <c r="J45" s="122">
        <f t="shared" si="19"/>
        <v>1</v>
      </c>
      <c r="K45" s="122">
        <f t="shared" si="19"/>
        <v>1</v>
      </c>
      <c r="L45" s="122" t="s">
        <v>62</v>
      </c>
      <c r="M45" s="84">
        <v>46022</v>
      </c>
      <c r="N45" s="84">
        <v>46022</v>
      </c>
      <c r="O45" s="78"/>
      <c r="P45" s="74" t="s">
        <v>62</v>
      </c>
      <c r="Q45" s="78"/>
      <c r="R45" s="78"/>
    </row>
    <row r="46" spans="1:18" s="56" customFormat="1" ht="74.45" hidden="1" customHeight="1" x14ac:dyDescent="0.25">
      <c r="A46" s="320" t="s">
        <v>217</v>
      </c>
      <c r="B46" s="118" t="str">
        <f>B38</f>
        <v>Результат предоставления субсидии 2 (код субсидии № 7136):</v>
      </c>
      <c r="C46" s="80" t="s">
        <v>59</v>
      </c>
      <c r="D46" s="81" t="s">
        <v>60</v>
      </c>
      <c r="E46" s="81" t="s">
        <v>61</v>
      </c>
      <c r="F46" s="80">
        <v>642</v>
      </c>
      <c r="G46" s="80"/>
      <c r="H46" s="80">
        <f>G46</f>
        <v>0</v>
      </c>
      <c r="I46" s="80">
        <v>0</v>
      </c>
      <c r="J46" s="80">
        <v>0</v>
      </c>
      <c r="K46" s="80">
        <f>G46</f>
        <v>0</v>
      </c>
      <c r="L46" s="80"/>
      <c r="M46" s="122" t="s">
        <v>62</v>
      </c>
      <c r="N46" s="122" t="s">
        <v>62</v>
      </c>
      <c r="O46" s="78"/>
      <c r="P46" s="78"/>
      <c r="Q46" s="78"/>
      <c r="R46" s="78"/>
    </row>
    <row r="47" spans="1:18" s="85" customFormat="1" ht="15.75" hidden="1" x14ac:dyDescent="0.2">
      <c r="A47" s="321"/>
      <c r="B47" s="119" t="s">
        <v>70</v>
      </c>
      <c r="C47" s="122"/>
      <c r="D47" s="122" t="s">
        <v>62</v>
      </c>
      <c r="E47" s="122"/>
      <c r="F47" s="122"/>
      <c r="G47" s="122">
        <f>G46</f>
        <v>0</v>
      </c>
      <c r="H47" s="122">
        <f t="shared" ref="H47:K47" si="20">H46</f>
        <v>0</v>
      </c>
      <c r="I47" s="122">
        <f t="shared" si="20"/>
        <v>0</v>
      </c>
      <c r="J47" s="122">
        <f t="shared" si="20"/>
        <v>0</v>
      </c>
      <c r="K47" s="122">
        <f t="shared" si="20"/>
        <v>0</v>
      </c>
      <c r="L47" s="122" t="s">
        <v>62</v>
      </c>
      <c r="M47" s="84">
        <v>46022</v>
      </c>
      <c r="N47" s="84">
        <v>46022</v>
      </c>
      <c r="O47" s="78"/>
      <c r="P47" s="74" t="s">
        <v>62</v>
      </c>
      <c r="Q47" s="78"/>
      <c r="R47" s="78"/>
    </row>
    <row r="48" spans="1:18" s="85" customFormat="1" ht="14.25" hidden="1" x14ac:dyDescent="0.2">
      <c r="A48" s="321"/>
      <c r="B48" s="86" t="s">
        <v>63</v>
      </c>
      <c r="C48" s="122"/>
      <c r="D48" s="122"/>
      <c r="E48" s="122"/>
      <c r="F48" s="122"/>
      <c r="G48" s="122" t="s">
        <v>62</v>
      </c>
      <c r="H48" s="122"/>
      <c r="I48" s="122" t="s">
        <v>62</v>
      </c>
      <c r="J48" s="122"/>
      <c r="K48" s="122"/>
      <c r="L48" s="122" t="s">
        <v>62</v>
      </c>
      <c r="M48" s="122"/>
      <c r="N48" s="122"/>
      <c r="O48" s="74" t="s">
        <v>62</v>
      </c>
      <c r="P48" s="74" t="s">
        <v>62</v>
      </c>
      <c r="Q48" s="74" t="s">
        <v>62</v>
      </c>
      <c r="R48" s="74" t="s">
        <v>62</v>
      </c>
    </row>
    <row r="49" spans="1:18" s="85" customFormat="1" ht="65.45" hidden="1" customHeight="1" x14ac:dyDescent="0.2">
      <c r="A49" s="321"/>
      <c r="B49" s="120" t="s">
        <v>64</v>
      </c>
      <c r="C49" s="122"/>
      <c r="D49" s="122" t="s">
        <v>62</v>
      </c>
      <c r="E49" s="122"/>
      <c r="F49" s="122"/>
      <c r="G49" s="122">
        <f>G46</f>
        <v>0</v>
      </c>
      <c r="H49" s="122">
        <f t="shared" ref="H49:J49" si="21">H46</f>
        <v>0</v>
      </c>
      <c r="I49" s="122">
        <f t="shared" si="21"/>
        <v>0</v>
      </c>
      <c r="J49" s="122">
        <f t="shared" si="21"/>
        <v>0</v>
      </c>
      <c r="K49" s="122">
        <f>K46</f>
        <v>0</v>
      </c>
      <c r="L49" s="122" t="s">
        <v>62</v>
      </c>
      <c r="M49" s="84">
        <v>46022</v>
      </c>
      <c r="N49" s="84">
        <v>46022</v>
      </c>
      <c r="O49" s="78"/>
      <c r="P49" s="74" t="s">
        <v>62</v>
      </c>
      <c r="Q49" s="78"/>
      <c r="R49" s="78"/>
    </row>
    <row r="50" spans="1:18" s="85" customFormat="1" ht="15" hidden="1" customHeight="1" x14ac:dyDescent="0.2">
      <c r="A50" s="321"/>
      <c r="B50" s="86" t="s">
        <v>65</v>
      </c>
      <c r="C50" s="122"/>
      <c r="D50" s="122"/>
      <c r="E50" s="122"/>
      <c r="F50" s="122"/>
      <c r="G50" s="122" t="s">
        <v>62</v>
      </c>
      <c r="H50" s="122"/>
      <c r="I50" s="122" t="s">
        <v>62</v>
      </c>
      <c r="J50" s="122"/>
      <c r="K50" s="122"/>
      <c r="L50" s="122" t="s">
        <v>62</v>
      </c>
      <c r="M50" s="122"/>
      <c r="N50" s="122"/>
      <c r="O50" s="74" t="s">
        <v>62</v>
      </c>
      <c r="P50" s="74" t="s">
        <v>62</v>
      </c>
      <c r="Q50" s="74" t="s">
        <v>62</v>
      </c>
      <c r="R50" s="74" t="s">
        <v>62</v>
      </c>
    </row>
    <row r="51" spans="1:18" s="85" customFormat="1" ht="38.65" hidden="1" customHeight="1" x14ac:dyDescent="0.2">
      <c r="A51" s="321"/>
      <c r="B51" s="120" t="s">
        <v>66</v>
      </c>
      <c r="C51" s="122"/>
      <c r="D51" s="122" t="s">
        <v>62</v>
      </c>
      <c r="E51" s="122"/>
      <c r="F51" s="122"/>
      <c r="G51" s="122">
        <f>G47</f>
        <v>0</v>
      </c>
      <c r="H51" s="122">
        <f t="shared" ref="H51:K51" si="22">H47</f>
        <v>0</v>
      </c>
      <c r="I51" s="122">
        <f t="shared" si="22"/>
        <v>0</v>
      </c>
      <c r="J51" s="122">
        <f t="shared" si="22"/>
        <v>0</v>
      </c>
      <c r="K51" s="122">
        <f t="shared" si="22"/>
        <v>0</v>
      </c>
      <c r="L51" s="122" t="s">
        <v>62</v>
      </c>
      <c r="M51" s="84">
        <v>46022</v>
      </c>
      <c r="N51" s="84">
        <v>46022</v>
      </c>
      <c r="O51" s="78"/>
      <c r="P51" s="74" t="s">
        <v>62</v>
      </c>
      <c r="Q51" s="78"/>
      <c r="R51" s="78"/>
    </row>
    <row r="52" spans="1:18" s="85" customFormat="1" ht="21" hidden="1" customHeight="1" x14ac:dyDescent="0.2">
      <c r="A52" s="321"/>
      <c r="B52" s="86" t="s">
        <v>71</v>
      </c>
      <c r="C52" s="122"/>
      <c r="D52" s="122"/>
      <c r="E52" s="122"/>
      <c r="F52" s="122"/>
      <c r="G52" s="122" t="s">
        <v>62</v>
      </c>
      <c r="H52" s="122"/>
      <c r="I52" s="122" t="s">
        <v>62</v>
      </c>
      <c r="J52" s="122"/>
      <c r="K52" s="122"/>
      <c r="L52" s="122" t="s">
        <v>62</v>
      </c>
      <c r="M52" s="122"/>
      <c r="N52" s="122"/>
      <c r="O52" s="74" t="s">
        <v>62</v>
      </c>
      <c r="P52" s="74" t="s">
        <v>62</v>
      </c>
      <c r="Q52" s="74" t="s">
        <v>62</v>
      </c>
      <c r="R52" s="74" t="s">
        <v>62</v>
      </c>
    </row>
    <row r="53" spans="1:18" s="85" customFormat="1" ht="21" hidden="1" customHeight="1" x14ac:dyDescent="0.2">
      <c r="A53" s="322"/>
      <c r="B53" s="120" t="s">
        <v>72</v>
      </c>
      <c r="C53" s="122"/>
      <c r="D53" s="122" t="s">
        <v>62</v>
      </c>
      <c r="E53" s="122"/>
      <c r="F53" s="122"/>
      <c r="G53" s="122">
        <f>G51</f>
        <v>0</v>
      </c>
      <c r="H53" s="122">
        <f t="shared" ref="H53:K53" si="23">H51</f>
        <v>0</v>
      </c>
      <c r="I53" s="122">
        <f t="shared" si="23"/>
        <v>0</v>
      </c>
      <c r="J53" s="122">
        <f t="shared" si="23"/>
        <v>0</v>
      </c>
      <c r="K53" s="122">
        <f t="shared" si="23"/>
        <v>0</v>
      </c>
      <c r="L53" s="122" t="s">
        <v>62</v>
      </c>
      <c r="M53" s="84">
        <v>46022</v>
      </c>
      <c r="N53" s="84">
        <v>46022</v>
      </c>
      <c r="O53" s="78"/>
      <c r="P53" s="74" t="s">
        <v>62</v>
      </c>
      <c r="Q53" s="78"/>
      <c r="R53" s="78"/>
    </row>
    <row r="54" spans="1:18" s="56" customFormat="1" ht="74.45" hidden="1" customHeight="1" x14ac:dyDescent="0.25">
      <c r="A54" s="320" t="s">
        <v>218</v>
      </c>
      <c r="B54" s="118" t="str">
        <f>B46</f>
        <v>Результат предоставления субсидии 2 (код субсидии № 7136):</v>
      </c>
      <c r="C54" s="80" t="s">
        <v>59</v>
      </c>
      <c r="D54" s="81" t="s">
        <v>60</v>
      </c>
      <c r="E54" s="81" t="s">
        <v>61</v>
      </c>
      <c r="F54" s="80">
        <v>642</v>
      </c>
      <c r="G54" s="80"/>
      <c r="H54" s="80">
        <f>G54</f>
        <v>0</v>
      </c>
      <c r="I54" s="80">
        <v>0</v>
      </c>
      <c r="J54" s="80">
        <v>0</v>
      </c>
      <c r="K54" s="80">
        <f>G54</f>
        <v>0</v>
      </c>
      <c r="L54" s="80"/>
      <c r="M54" s="122" t="s">
        <v>62</v>
      </c>
      <c r="N54" s="122" t="s">
        <v>62</v>
      </c>
      <c r="O54" s="78"/>
      <c r="P54" s="78"/>
      <c r="Q54" s="78"/>
      <c r="R54" s="78"/>
    </row>
    <row r="55" spans="1:18" s="85" customFormat="1" ht="15.75" hidden="1" x14ac:dyDescent="0.2">
      <c r="A55" s="321"/>
      <c r="B55" s="119" t="s">
        <v>70</v>
      </c>
      <c r="C55" s="122"/>
      <c r="D55" s="122" t="s">
        <v>62</v>
      </c>
      <c r="E55" s="122"/>
      <c r="F55" s="122"/>
      <c r="G55" s="122">
        <f>G54</f>
        <v>0</v>
      </c>
      <c r="H55" s="122">
        <f t="shared" ref="H55:K55" si="24">H54</f>
        <v>0</v>
      </c>
      <c r="I55" s="122">
        <f t="shared" si="24"/>
        <v>0</v>
      </c>
      <c r="J55" s="122">
        <f t="shared" si="24"/>
        <v>0</v>
      </c>
      <c r="K55" s="122">
        <f t="shared" si="24"/>
        <v>0</v>
      </c>
      <c r="L55" s="122" t="s">
        <v>62</v>
      </c>
      <c r="M55" s="84">
        <v>46022</v>
      </c>
      <c r="N55" s="84">
        <v>46022</v>
      </c>
      <c r="O55" s="78"/>
      <c r="P55" s="74" t="s">
        <v>62</v>
      </c>
      <c r="Q55" s="78"/>
      <c r="R55" s="78"/>
    </row>
    <row r="56" spans="1:18" s="85" customFormat="1" ht="14.25" hidden="1" x14ac:dyDescent="0.2">
      <c r="A56" s="321"/>
      <c r="B56" s="86" t="s">
        <v>63</v>
      </c>
      <c r="C56" s="122"/>
      <c r="D56" s="122"/>
      <c r="E56" s="122"/>
      <c r="F56" s="122"/>
      <c r="G56" s="122" t="s">
        <v>62</v>
      </c>
      <c r="H56" s="122"/>
      <c r="I56" s="122" t="s">
        <v>62</v>
      </c>
      <c r="J56" s="122"/>
      <c r="K56" s="122"/>
      <c r="L56" s="122" t="s">
        <v>62</v>
      </c>
      <c r="M56" s="122"/>
      <c r="N56" s="122"/>
      <c r="O56" s="74" t="s">
        <v>62</v>
      </c>
      <c r="P56" s="74" t="s">
        <v>62</v>
      </c>
      <c r="Q56" s="74" t="s">
        <v>62</v>
      </c>
      <c r="R56" s="74" t="s">
        <v>62</v>
      </c>
    </row>
    <row r="57" spans="1:18" s="85" customFormat="1" ht="65.45" hidden="1" customHeight="1" x14ac:dyDescent="0.2">
      <c r="A57" s="321"/>
      <c r="B57" s="120" t="s">
        <v>64</v>
      </c>
      <c r="C57" s="122"/>
      <c r="D57" s="122" t="s">
        <v>62</v>
      </c>
      <c r="E57" s="122"/>
      <c r="F57" s="122"/>
      <c r="G57" s="122">
        <f>G54</f>
        <v>0</v>
      </c>
      <c r="H57" s="122">
        <f t="shared" ref="H57:J57" si="25">H54</f>
        <v>0</v>
      </c>
      <c r="I57" s="122">
        <f t="shared" si="25"/>
        <v>0</v>
      </c>
      <c r="J57" s="122">
        <f t="shared" si="25"/>
        <v>0</v>
      </c>
      <c r="K57" s="122">
        <f>K54</f>
        <v>0</v>
      </c>
      <c r="L57" s="122" t="s">
        <v>62</v>
      </c>
      <c r="M57" s="84">
        <v>46022</v>
      </c>
      <c r="N57" s="84">
        <v>46022</v>
      </c>
      <c r="O57" s="78"/>
      <c r="P57" s="74" t="s">
        <v>62</v>
      </c>
      <c r="Q57" s="78"/>
      <c r="R57" s="78"/>
    </row>
    <row r="58" spans="1:18" s="85" customFormat="1" ht="15" hidden="1" customHeight="1" x14ac:dyDescent="0.2">
      <c r="A58" s="321"/>
      <c r="B58" s="86" t="s">
        <v>65</v>
      </c>
      <c r="C58" s="122"/>
      <c r="D58" s="122"/>
      <c r="E58" s="122"/>
      <c r="F58" s="122"/>
      <c r="G58" s="122" t="s">
        <v>62</v>
      </c>
      <c r="H58" s="122"/>
      <c r="I58" s="122" t="s">
        <v>62</v>
      </c>
      <c r="J58" s="122"/>
      <c r="K58" s="122"/>
      <c r="L58" s="122" t="s">
        <v>62</v>
      </c>
      <c r="M58" s="122"/>
      <c r="N58" s="122"/>
      <c r="O58" s="74" t="s">
        <v>62</v>
      </c>
      <c r="P58" s="74" t="s">
        <v>62</v>
      </c>
      <c r="Q58" s="74" t="s">
        <v>62</v>
      </c>
      <c r="R58" s="74" t="s">
        <v>62</v>
      </c>
    </row>
    <row r="59" spans="1:18" s="85" customFormat="1" ht="38.65" hidden="1" customHeight="1" x14ac:dyDescent="0.2">
      <c r="A59" s="321"/>
      <c r="B59" s="120" t="s">
        <v>66</v>
      </c>
      <c r="C59" s="122"/>
      <c r="D59" s="122" t="s">
        <v>62</v>
      </c>
      <c r="E59" s="122"/>
      <c r="F59" s="122"/>
      <c r="G59" s="122">
        <f>G55</f>
        <v>0</v>
      </c>
      <c r="H59" s="122">
        <f t="shared" ref="H59:K59" si="26">H55</f>
        <v>0</v>
      </c>
      <c r="I59" s="122">
        <f t="shared" si="26"/>
        <v>0</v>
      </c>
      <c r="J59" s="122">
        <f t="shared" si="26"/>
        <v>0</v>
      </c>
      <c r="K59" s="122">
        <f t="shared" si="26"/>
        <v>0</v>
      </c>
      <c r="L59" s="122" t="s">
        <v>62</v>
      </c>
      <c r="M59" s="84">
        <v>46022</v>
      </c>
      <c r="N59" s="84">
        <v>46022</v>
      </c>
      <c r="O59" s="78"/>
      <c r="P59" s="74" t="s">
        <v>62</v>
      </c>
      <c r="Q59" s="78"/>
      <c r="R59" s="78"/>
    </row>
    <row r="60" spans="1:18" s="85" customFormat="1" ht="21" hidden="1" customHeight="1" x14ac:dyDescent="0.2">
      <c r="A60" s="321"/>
      <c r="B60" s="86" t="s">
        <v>71</v>
      </c>
      <c r="C60" s="122"/>
      <c r="D60" s="122"/>
      <c r="E60" s="122"/>
      <c r="F60" s="122"/>
      <c r="G60" s="122" t="s">
        <v>62</v>
      </c>
      <c r="H60" s="122"/>
      <c r="I60" s="122" t="s">
        <v>62</v>
      </c>
      <c r="J60" s="122"/>
      <c r="K60" s="122"/>
      <c r="L60" s="122" t="s">
        <v>62</v>
      </c>
      <c r="M60" s="122"/>
      <c r="N60" s="122"/>
      <c r="O60" s="74" t="s">
        <v>62</v>
      </c>
      <c r="P60" s="74" t="s">
        <v>62</v>
      </c>
      <c r="Q60" s="74" t="s">
        <v>62</v>
      </c>
      <c r="R60" s="74" t="s">
        <v>62</v>
      </c>
    </row>
    <row r="61" spans="1:18" s="85" customFormat="1" ht="21" hidden="1" customHeight="1" x14ac:dyDescent="0.2">
      <c r="A61" s="322"/>
      <c r="B61" s="120" t="s">
        <v>72</v>
      </c>
      <c r="C61" s="122"/>
      <c r="D61" s="122" t="s">
        <v>62</v>
      </c>
      <c r="E61" s="122"/>
      <c r="F61" s="122"/>
      <c r="G61" s="122">
        <f>G59</f>
        <v>0</v>
      </c>
      <c r="H61" s="122">
        <f t="shared" ref="H61:K61" si="27">H59</f>
        <v>0</v>
      </c>
      <c r="I61" s="122">
        <f t="shared" si="27"/>
        <v>0</v>
      </c>
      <c r="J61" s="122">
        <f t="shared" si="27"/>
        <v>0</v>
      </c>
      <c r="K61" s="122">
        <f t="shared" si="27"/>
        <v>0</v>
      </c>
      <c r="L61" s="122" t="s">
        <v>62</v>
      </c>
      <c r="M61" s="84">
        <v>46022</v>
      </c>
      <c r="N61" s="84">
        <v>46022</v>
      </c>
      <c r="O61" s="78"/>
      <c r="P61" s="74" t="s">
        <v>62</v>
      </c>
      <c r="Q61" s="78"/>
      <c r="R61" s="78"/>
    </row>
    <row r="62" spans="1:18" s="56" customFormat="1" ht="74.45" hidden="1" customHeight="1" x14ac:dyDescent="0.25">
      <c r="A62" s="320" t="s">
        <v>219</v>
      </c>
      <c r="B62" s="118" t="str">
        <f>B54</f>
        <v>Результат предоставления субсидии 2 (код субсидии № 7136):</v>
      </c>
      <c r="C62" s="80" t="s">
        <v>59</v>
      </c>
      <c r="D62" s="81" t="s">
        <v>60</v>
      </c>
      <c r="E62" s="81" t="s">
        <v>61</v>
      </c>
      <c r="F62" s="80">
        <v>642</v>
      </c>
      <c r="G62" s="80"/>
      <c r="H62" s="80">
        <f>G62</f>
        <v>0</v>
      </c>
      <c r="I62" s="80">
        <v>0</v>
      </c>
      <c r="J62" s="80">
        <v>0</v>
      </c>
      <c r="K62" s="80">
        <f>G62</f>
        <v>0</v>
      </c>
      <c r="L62" s="80"/>
      <c r="M62" s="122" t="s">
        <v>62</v>
      </c>
      <c r="N62" s="122" t="s">
        <v>62</v>
      </c>
      <c r="O62" s="78"/>
      <c r="P62" s="78"/>
      <c r="Q62" s="78"/>
      <c r="R62" s="78"/>
    </row>
    <row r="63" spans="1:18" s="85" customFormat="1" ht="15.75" hidden="1" x14ac:dyDescent="0.2">
      <c r="A63" s="321"/>
      <c r="B63" s="119" t="s">
        <v>70</v>
      </c>
      <c r="C63" s="122"/>
      <c r="D63" s="122" t="s">
        <v>62</v>
      </c>
      <c r="E63" s="122"/>
      <c r="F63" s="122"/>
      <c r="G63" s="122">
        <f>G62</f>
        <v>0</v>
      </c>
      <c r="H63" s="122">
        <f t="shared" ref="H63:K63" si="28">H62</f>
        <v>0</v>
      </c>
      <c r="I63" s="122">
        <f t="shared" si="28"/>
        <v>0</v>
      </c>
      <c r="J63" s="122">
        <f t="shared" si="28"/>
        <v>0</v>
      </c>
      <c r="K63" s="122">
        <f t="shared" si="28"/>
        <v>0</v>
      </c>
      <c r="L63" s="122" t="s">
        <v>62</v>
      </c>
      <c r="M63" s="84">
        <v>46022</v>
      </c>
      <c r="N63" s="84">
        <v>46022</v>
      </c>
      <c r="O63" s="78"/>
      <c r="P63" s="74" t="s">
        <v>62</v>
      </c>
      <c r="Q63" s="78"/>
      <c r="R63" s="78"/>
    </row>
    <row r="64" spans="1:18" s="85" customFormat="1" ht="14.25" hidden="1" x14ac:dyDescent="0.2">
      <c r="A64" s="321"/>
      <c r="B64" s="86" t="s">
        <v>63</v>
      </c>
      <c r="C64" s="122"/>
      <c r="D64" s="122"/>
      <c r="E64" s="122"/>
      <c r="F64" s="122"/>
      <c r="G64" s="122" t="s">
        <v>62</v>
      </c>
      <c r="H64" s="122"/>
      <c r="I64" s="122" t="s">
        <v>62</v>
      </c>
      <c r="J64" s="122"/>
      <c r="K64" s="122"/>
      <c r="L64" s="122" t="s">
        <v>62</v>
      </c>
      <c r="M64" s="122"/>
      <c r="N64" s="122"/>
      <c r="O64" s="74" t="s">
        <v>62</v>
      </c>
      <c r="P64" s="74" t="s">
        <v>62</v>
      </c>
      <c r="Q64" s="74" t="s">
        <v>62</v>
      </c>
      <c r="R64" s="74" t="s">
        <v>62</v>
      </c>
    </row>
    <row r="65" spans="1:18" s="85" customFormat="1" ht="65.45" hidden="1" customHeight="1" x14ac:dyDescent="0.2">
      <c r="A65" s="321"/>
      <c r="B65" s="120" t="s">
        <v>64</v>
      </c>
      <c r="C65" s="122"/>
      <c r="D65" s="122" t="s">
        <v>62</v>
      </c>
      <c r="E65" s="122"/>
      <c r="F65" s="122"/>
      <c r="G65" s="122">
        <f>G62</f>
        <v>0</v>
      </c>
      <c r="H65" s="122">
        <f t="shared" ref="H65:J65" si="29">H62</f>
        <v>0</v>
      </c>
      <c r="I65" s="122">
        <f t="shared" si="29"/>
        <v>0</v>
      </c>
      <c r="J65" s="122">
        <f t="shared" si="29"/>
        <v>0</v>
      </c>
      <c r="K65" s="122">
        <f>K62</f>
        <v>0</v>
      </c>
      <c r="L65" s="122" t="s">
        <v>62</v>
      </c>
      <c r="M65" s="84">
        <v>46022</v>
      </c>
      <c r="N65" s="84">
        <v>46022</v>
      </c>
      <c r="O65" s="78"/>
      <c r="P65" s="74" t="s">
        <v>62</v>
      </c>
      <c r="Q65" s="78"/>
      <c r="R65" s="78"/>
    </row>
    <row r="66" spans="1:18" s="85" customFormat="1" ht="15" hidden="1" customHeight="1" x14ac:dyDescent="0.2">
      <c r="A66" s="321"/>
      <c r="B66" s="86" t="s">
        <v>65</v>
      </c>
      <c r="C66" s="122"/>
      <c r="D66" s="122"/>
      <c r="E66" s="122"/>
      <c r="F66" s="122"/>
      <c r="G66" s="122" t="s">
        <v>62</v>
      </c>
      <c r="H66" s="122"/>
      <c r="I66" s="122" t="s">
        <v>62</v>
      </c>
      <c r="J66" s="122"/>
      <c r="K66" s="122"/>
      <c r="L66" s="122" t="s">
        <v>62</v>
      </c>
      <c r="M66" s="122"/>
      <c r="N66" s="122"/>
      <c r="O66" s="74" t="s">
        <v>62</v>
      </c>
      <c r="P66" s="74" t="s">
        <v>62</v>
      </c>
      <c r="Q66" s="74" t="s">
        <v>62</v>
      </c>
      <c r="R66" s="74" t="s">
        <v>62</v>
      </c>
    </row>
    <row r="67" spans="1:18" s="85" customFormat="1" ht="38.65" hidden="1" customHeight="1" x14ac:dyDescent="0.2">
      <c r="A67" s="321"/>
      <c r="B67" s="120" t="s">
        <v>66</v>
      </c>
      <c r="C67" s="122"/>
      <c r="D67" s="122" t="s">
        <v>62</v>
      </c>
      <c r="E67" s="122"/>
      <c r="F67" s="122"/>
      <c r="G67" s="122">
        <f>G63</f>
        <v>0</v>
      </c>
      <c r="H67" s="122">
        <f t="shared" ref="H67:K67" si="30">H63</f>
        <v>0</v>
      </c>
      <c r="I67" s="122">
        <f t="shared" si="30"/>
        <v>0</v>
      </c>
      <c r="J67" s="122">
        <f t="shared" si="30"/>
        <v>0</v>
      </c>
      <c r="K67" s="122">
        <f t="shared" si="30"/>
        <v>0</v>
      </c>
      <c r="L67" s="122" t="s">
        <v>62</v>
      </c>
      <c r="M67" s="84">
        <v>46022</v>
      </c>
      <c r="N67" s="84">
        <v>46022</v>
      </c>
      <c r="O67" s="78"/>
      <c r="P67" s="74" t="s">
        <v>62</v>
      </c>
      <c r="Q67" s="78"/>
      <c r="R67" s="78"/>
    </row>
    <row r="68" spans="1:18" s="85" customFormat="1" ht="21" hidden="1" customHeight="1" x14ac:dyDescent="0.2">
      <c r="A68" s="321"/>
      <c r="B68" s="86" t="s">
        <v>71</v>
      </c>
      <c r="C68" s="122"/>
      <c r="D68" s="122"/>
      <c r="E68" s="122"/>
      <c r="F68" s="122"/>
      <c r="G68" s="122" t="s">
        <v>62</v>
      </c>
      <c r="H68" s="122"/>
      <c r="I68" s="122" t="s">
        <v>62</v>
      </c>
      <c r="J68" s="122"/>
      <c r="K68" s="122"/>
      <c r="L68" s="122" t="s">
        <v>62</v>
      </c>
      <c r="M68" s="122"/>
      <c r="N68" s="122"/>
      <c r="O68" s="74" t="s">
        <v>62</v>
      </c>
      <c r="P68" s="74" t="s">
        <v>62</v>
      </c>
      <c r="Q68" s="74" t="s">
        <v>62</v>
      </c>
      <c r="R68" s="74" t="s">
        <v>62</v>
      </c>
    </row>
    <row r="69" spans="1:18" s="85" customFormat="1" ht="21" hidden="1" customHeight="1" x14ac:dyDescent="0.2">
      <c r="A69" s="322"/>
      <c r="B69" s="120" t="s">
        <v>72</v>
      </c>
      <c r="C69" s="122"/>
      <c r="D69" s="122" t="s">
        <v>62</v>
      </c>
      <c r="E69" s="122"/>
      <c r="F69" s="122"/>
      <c r="G69" s="122">
        <f>G67</f>
        <v>0</v>
      </c>
      <c r="H69" s="122">
        <f t="shared" ref="H69:K69" si="31">H67</f>
        <v>0</v>
      </c>
      <c r="I69" s="122">
        <f t="shared" si="31"/>
        <v>0</v>
      </c>
      <c r="J69" s="122">
        <f t="shared" si="31"/>
        <v>0</v>
      </c>
      <c r="K69" s="122">
        <f t="shared" si="31"/>
        <v>0</v>
      </c>
      <c r="L69" s="122" t="s">
        <v>62</v>
      </c>
      <c r="M69" s="84">
        <v>46022</v>
      </c>
      <c r="N69" s="84">
        <v>46022</v>
      </c>
      <c r="O69" s="78"/>
      <c r="P69" s="74" t="s">
        <v>62</v>
      </c>
      <c r="Q69" s="78"/>
      <c r="R69" s="78"/>
    </row>
    <row r="70" spans="1:18" s="56" customFormat="1" ht="74.45" hidden="1" customHeight="1" x14ac:dyDescent="0.25">
      <c r="A70" s="320" t="s">
        <v>220</v>
      </c>
      <c r="B70" s="118" t="str">
        <f>B62</f>
        <v>Результат предоставления субсидии 2 (код субсидии № 7136):</v>
      </c>
      <c r="C70" s="80" t="s">
        <v>59</v>
      </c>
      <c r="D70" s="81" t="s">
        <v>60</v>
      </c>
      <c r="E70" s="81" t="s">
        <v>61</v>
      </c>
      <c r="F70" s="80">
        <v>642</v>
      </c>
      <c r="G70" s="80"/>
      <c r="H70" s="80">
        <f>G70</f>
        <v>0</v>
      </c>
      <c r="I70" s="80">
        <v>0</v>
      </c>
      <c r="J70" s="80">
        <v>0</v>
      </c>
      <c r="K70" s="80">
        <f>G70</f>
        <v>0</v>
      </c>
      <c r="L70" s="80"/>
      <c r="M70" s="122" t="s">
        <v>62</v>
      </c>
      <c r="N70" s="122" t="s">
        <v>62</v>
      </c>
      <c r="O70" s="78"/>
      <c r="P70" s="78"/>
      <c r="Q70" s="78"/>
      <c r="R70" s="78"/>
    </row>
    <row r="71" spans="1:18" s="85" customFormat="1" ht="15.75" hidden="1" x14ac:dyDescent="0.2">
      <c r="A71" s="321"/>
      <c r="B71" s="119" t="s">
        <v>70</v>
      </c>
      <c r="C71" s="122"/>
      <c r="D71" s="122" t="s">
        <v>62</v>
      </c>
      <c r="E71" s="122"/>
      <c r="F71" s="122"/>
      <c r="G71" s="122">
        <f>G70</f>
        <v>0</v>
      </c>
      <c r="H71" s="122">
        <f t="shared" ref="H71:K71" si="32">H70</f>
        <v>0</v>
      </c>
      <c r="I71" s="122">
        <f t="shared" si="32"/>
        <v>0</v>
      </c>
      <c r="J71" s="122">
        <f t="shared" si="32"/>
        <v>0</v>
      </c>
      <c r="K71" s="122">
        <f t="shared" si="32"/>
        <v>0</v>
      </c>
      <c r="L71" s="122" t="s">
        <v>62</v>
      </c>
      <c r="M71" s="84">
        <v>46022</v>
      </c>
      <c r="N71" s="84">
        <v>46022</v>
      </c>
      <c r="O71" s="78"/>
      <c r="P71" s="74" t="s">
        <v>62</v>
      </c>
      <c r="Q71" s="78"/>
      <c r="R71" s="78"/>
    </row>
    <row r="72" spans="1:18" s="85" customFormat="1" ht="14.25" hidden="1" x14ac:dyDescent="0.2">
      <c r="A72" s="321"/>
      <c r="B72" s="86" t="s">
        <v>63</v>
      </c>
      <c r="C72" s="122"/>
      <c r="D72" s="122"/>
      <c r="E72" s="122"/>
      <c r="F72" s="122"/>
      <c r="G72" s="122" t="s">
        <v>62</v>
      </c>
      <c r="H72" s="122"/>
      <c r="I72" s="122" t="s">
        <v>62</v>
      </c>
      <c r="J72" s="122"/>
      <c r="K72" s="122"/>
      <c r="L72" s="122" t="s">
        <v>62</v>
      </c>
      <c r="M72" s="122"/>
      <c r="N72" s="122"/>
      <c r="O72" s="74" t="s">
        <v>62</v>
      </c>
      <c r="P72" s="74" t="s">
        <v>62</v>
      </c>
      <c r="Q72" s="74" t="s">
        <v>62</v>
      </c>
      <c r="R72" s="74" t="s">
        <v>62</v>
      </c>
    </row>
    <row r="73" spans="1:18" s="85" customFormat="1" ht="65.45" hidden="1" customHeight="1" x14ac:dyDescent="0.2">
      <c r="A73" s="321"/>
      <c r="B73" s="120" t="s">
        <v>64</v>
      </c>
      <c r="C73" s="122"/>
      <c r="D73" s="122" t="s">
        <v>62</v>
      </c>
      <c r="E73" s="122"/>
      <c r="F73" s="122"/>
      <c r="G73" s="122">
        <f>G70</f>
        <v>0</v>
      </c>
      <c r="H73" s="122">
        <f t="shared" ref="H73:J73" si="33">H70</f>
        <v>0</v>
      </c>
      <c r="I73" s="122">
        <f t="shared" si="33"/>
        <v>0</v>
      </c>
      <c r="J73" s="122">
        <f t="shared" si="33"/>
        <v>0</v>
      </c>
      <c r="K73" s="122">
        <f>K70</f>
        <v>0</v>
      </c>
      <c r="L73" s="122" t="s">
        <v>62</v>
      </c>
      <c r="M73" s="84">
        <v>46022</v>
      </c>
      <c r="N73" s="84">
        <v>46022</v>
      </c>
      <c r="O73" s="78"/>
      <c r="P73" s="74" t="s">
        <v>62</v>
      </c>
      <c r="Q73" s="78"/>
      <c r="R73" s="78"/>
    </row>
    <row r="74" spans="1:18" s="85" customFormat="1" ht="15" hidden="1" customHeight="1" x14ac:dyDescent="0.2">
      <c r="A74" s="321"/>
      <c r="B74" s="86" t="s">
        <v>65</v>
      </c>
      <c r="C74" s="122"/>
      <c r="D74" s="122"/>
      <c r="E74" s="122"/>
      <c r="F74" s="122"/>
      <c r="G74" s="122" t="s">
        <v>62</v>
      </c>
      <c r="H74" s="122"/>
      <c r="I74" s="122" t="s">
        <v>62</v>
      </c>
      <c r="J74" s="122"/>
      <c r="K74" s="122"/>
      <c r="L74" s="122" t="s">
        <v>62</v>
      </c>
      <c r="M74" s="122"/>
      <c r="N74" s="122"/>
      <c r="O74" s="74" t="s">
        <v>62</v>
      </c>
      <c r="P74" s="74" t="s">
        <v>62</v>
      </c>
      <c r="Q74" s="74" t="s">
        <v>62</v>
      </c>
      <c r="R74" s="74" t="s">
        <v>62</v>
      </c>
    </row>
    <row r="75" spans="1:18" s="85" customFormat="1" ht="38.65" hidden="1" customHeight="1" x14ac:dyDescent="0.2">
      <c r="A75" s="321"/>
      <c r="B75" s="120" t="s">
        <v>66</v>
      </c>
      <c r="C75" s="122"/>
      <c r="D75" s="122" t="s">
        <v>62</v>
      </c>
      <c r="E75" s="122"/>
      <c r="F75" s="122"/>
      <c r="G75" s="122">
        <f>G71</f>
        <v>0</v>
      </c>
      <c r="H75" s="122">
        <f t="shared" ref="H75:K75" si="34">H71</f>
        <v>0</v>
      </c>
      <c r="I75" s="122">
        <f t="shared" si="34"/>
        <v>0</v>
      </c>
      <c r="J75" s="122">
        <f t="shared" si="34"/>
        <v>0</v>
      </c>
      <c r="K75" s="122">
        <f t="shared" si="34"/>
        <v>0</v>
      </c>
      <c r="L75" s="122" t="s">
        <v>62</v>
      </c>
      <c r="M75" s="84">
        <v>46022</v>
      </c>
      <c r="N75" s="84">
        <v>46022</v>
      </c>
      <c r="O75" s="78"/>
      <c r="P75" s="74" t="s">
        <v>62</v>
      </c>
      <c r="Q75" s="78"/>
      <c r="R75" s="78"/>
    </row>
    <row r="76" spans="1:18" s="85" customFormat="1" ht="21" hidden="1" customHeight="1" x14ac:dyDescent="0.2">
      <c r="A76" s="321"/>
      <c r="B76" s="86" t="s">
        <v>71</v>
      </c>
      <c r="C76" s="122"/>
      <c r="D76" s="122"/>
      <c r="E76" s="122"/>
      <c r="F76" s="122"/>
      <c r="G76" s="122" t="s">
        <v>62</v>
      </c>
      <c r="H76" s="122"/>
      <c r="I76" s="122" t="s">
        <v>62</v>
      </c>
      <c r="J76" s="122"/>
      <c r="K76" s="122"/>
      <c r="L76" s="122" t="s">
        <v>62</v>
      </c>
      <c r="M76" s="122"/>
      <c r="N76" s="122"/>
      <c r="O76" s="74" t="s">
        <v>62</v>
      </c>
      <c r="P76" s="74" t="s">
        <v>62</v>
      </c>
      <c r="Q76" s="74" t="s">
        <v>62</v>
      </c>
      <c r="R76" s="74" t="s">
        <v>62</v>
      </c>
    </row>
    <row r="77" spans="1:18" s="85" customFormat="1" ht="21" hidden="1" customHeight="1" x14ac:dyDescent="0.2">
      <c r="A77" s="322"/>
      <c r="B77" s="120" t="s">
        <v>72</v>
      </c>
      <c r="C77" s="122"/>
      <c r="D77" s="122" t="s">
        <v>62</v>
      </c>
      <c r="E77" s="122"/>
      <c r="F77" s="122"/>
      <c r="G77" s="122">
        <f>G75</f>
        <v>0</v>
      </c>
      <c r="H77" s="122">
        <f t="shared" ref="H77:K77" si="35">H75</f>
        <v>0</v>
      </c>
      <c r="I77" s="122">
        <f t="shared" si="35"/>
        <v>0</v>
      </c>
      <c r="J77" s="122">
        <f t="shared" si="35"/>
        <v>0</v>
      </c>
      <c r="K77" s="122">
        <f t="shared" si="35"/>
        <v>0</v>
      </c>
      <c r="L77" s="122" t="s">
        <v>62</v>
      </c>
      <c r="M77" s="84">
        <v>46022</v>
      </c>
      <c r="N77" s="84">
        <v>46022</v>
      </c>
      <c r="O77" s="78"/>
      <c r="P77" s="74" t="s">
        <v>62</v>
      </c>
      <c r="Q77" s="78"/>
      <c r="R77" s="78"/>
    </row>
    <row r="78" spans="1:18" s="56" customFormat="1" ht="74.45" hidden="1" customHeight="1" x14ac:dyDescent="0.25">
      <c r="A78" s="320" t="s">
        <v>221</v>
      </c>
      <c r="B78" s="118" t="str">
        <f>B70</f>
        <v>Результат предоставления субсидии 2 (код субсидии № 7136):</v>
      </c>
      <c r="C78" s="80" t="s">
        <v>59</v>
      </c>
      <c r="D78" s="81" t="s">
        <v>60</v>
      </c>
      <c r="E78" s="81" t="s">
        <v>61</v>
      </c>
      <c r="F78" s="80">
        <v>642</v>
      </c>
      <c r="G78" s="80"/>
      <c r="H78" s="80"/>
      <c r="I78" s="80">
        <v>0</v>
      </c>
      <c r="J78" s="80">
        <v>0</v>
      </c>
      <c r="K78" s="80">
        <f>G78</f>
        <v>0</v>
      </c>
      <c r="L78" s="80"/>
      <c r="M78" s="122" t="s">
        <v>62</v>
      </c>
      <c r="N78" s="122" t="s">
        <v>62</v>
      </c>
      <c r="O78" s="78"/>
      <c r="P78" s="78"/>
      <c r="Q78" s="78"/>
      <c r="R78" s="78"/>
    </row>
    <row r="79" spans="1:18" s="85" customFormat="1" ht="15.75" hidden="1" x14ac:dyDescent="0.2">
      <c r="A79" s="321"/>
      <c r="B79" s="119" t="s">
        <v>70</v>
      </c>
      <c r="C79" s="122"/>
      <c r="D79" s="122" t="s">
        <v>62</v>
      </c>
      <c r="E79" s="122"/>
      <c r="F79" s="122"/>
      <c r="G79" s="122">
        <f>G78</f>
        <v>0</v>
      </c>
      <c r="H79" s="122">
        <f t="shared" ref="H79:K79" si="36">H78</f>
        <v>0</v>
      </c>
      <c r="I79" s="122">
        <f t="shared" si="36"/>
        <v>0</v>
      </c>
      <c r="J79" s="122">
        <f t="shared" si="36"/>
        <v>0</v>
      </c>
      <c r="K79" s="122">
        <f t="shared" si="36"/>
        <v>0</v>
      </c>
      <c r="L79" s="122" t="s">
        <v>62</v>
      </c>
      <c r="M79" s="84">
        <v>46022</v>
      </c>
      <c r="N79" s="84">
        <v>46022</v>
      </c>
      <c r="O79" s="78"/>
      <c r="P79" s="74" t="s">
        <v>62</v>
      </c>
      <c r="Q79" s="78"/>
      <c r="R79" s="78"/>
    </row>
    <row r="80" spans="1:18" s="85" customFormat="1" ht="14.25" hidden="1" x14ac:dyDescent="0.2">
      <c r="A80" s="321"/>
      <c r="B80" s="86" t="s">
        <v>63</v>
      </c>
      <c r="C80" s="122"/>
      <c r="D80" s="122"/>
      <c r="E80" s="122"/>
      <c r="F80" s="122"/>
      <c r="G80" s="122" t="s">
        <v>62</v>
      </c>
      <c r="H80" s="122"/>
      <c r="I80" s="122" t="s">
        <v>62</v>
      </c>
      <c r="J80" s="122"/>
      <c r="K80" s="122"/>
      <c r="L80" s="122" t="s">
        <v>62</v>
      </c>
      <c r="M80" s="122"/>
      <c r="N80" s="122"/>
      <c r="O80" s="74" t="s">
        <v>62</v>
      </c>
      <c r="P80" s="74" t="s">
        <v>62</v>
      </c>
      <c r="Q80" s="74" t="s">
        <v>62</v>
      </c>
      <c r="R80" s="74" t="s">
        <v>62</v>
      </c>
    </row>
    <row r="81" spans="1:18" s="85" customFormat="1" ht="65.45" hidden="1" customHeight="1" x14ac:dyDescent="0.2">
      <c r="A81" s="321"/>
      <c r="B81" s="120" t="s">
        <v>64</v>
      </c>
      <c r="C81" s="122"/>
      <c r="D81" s="122" t="s">
        <v>62</v>
      </c>
      <c r="E81" s="122"/>
      <c r="F81" s="122"/>
      <c r="G81" s="122">
        <f>G78</f>
        <v>0</v>
      </c>
      <c r="H81" s="122">
        <f t="shared" ref="H81:J81" si="37">H78</f>
        <v>0</v>
      </c>
      <c r="I81" s="122">
        <f t="shared" si="37"/>
        <v>0</v>
      </c>
      <c r="J81" s="122">
        <f t="shared" si="37"/>
        <v>0</v>
      </c>
      <c r="K81" s="122">
        <f>K78</f>
        <v>0</v>
      </c>
      <c r="L81" s="122" t="s">
        <v>62</v>
      </c>
      <c r="M81" s="84">
        <v>46022</v>
      </c>
      <c r="N81" s="84">
        <v>46022</v>
      </c>
      <c r="O81" s="78"/>
      <c r="P81" s="74" t="s">
        <v>62</v>
      </c>
      <c r="Q81" s="78"/>
      <c r="R81" s="78"/>
    </row>
    <row r="82" spans="1:18" s="85" customFormat="1" ht="15" hidden="1" customHeight="1" x14ac:dyDescent="0.2">
      <c r="A82" s="321"/>
      <c r="B82" s="86" t="s">
        <v>65</v>
      </c>
      <c r="C82" s="122"/>
      <c r="D82" s="122"/>
      <c r="E82" s="122"/>
      <c r="F82" s="122"/>
      <c r="G82" s="122" t="s">
        <v>62</v>
      </c>
      <c r="H82" s="122"/>
      <c r="I82" s="122" t="s">
        <v>62</v>
      </c>
      <c r="J82" s="122"/>
      <c r="K82" s="122"/>
      <c r="L82" s="122" t="s">
        <v>62</v>
      </c>
      <c r="M82" s="122"/>
      <c r="N82" s="122"/>
      <c r="O82" s="74" t="s">
        <v>62</v>
      </c>
      <c r="P82" s="74" t="s">
        <v>62</v>
      </c>
      <c r="Q82" s="74" t="s">
        <v>62</v>
      </c>
      <c r="R82" s="74" t="s">
        <v>62</v>
      </c>
    </row>
    <row r="83" spans="1:18" s="85" customFormat="1" ht="38.65" hidden="1" customHeight="1" x14ac:dyDescent="0.2">
      <c r="A83" s="321"/>
      <c r="B83" s="120" t="s">
        <v>66</v>
      </c>
      <c r="C83" s="122"/>
      <c r="D83" s="122" t="s">
        <v>62</v>
      </c>
      <c r="E83" s="122"/>
      <c r="F83" s="122"/>
      <c r="G83" s="122">
        <f>G79</f>
        <v>0</v>
      </c>
      <c r="H83" s="122">
        <f t="shared" ref="H83:K83" si="38">H79</f>
        <v>0</v>
      </c>
      <c r="I83" s="122">
        <f t="shared" si="38"/>
        <v>0</v>
      </c>
      <c r="J83" s="122">
        <f t="shared" si="38"/>
        <v>0</v>
      </c>
      <c r="K83" s="122">
        <f t="shared" si="38"/>
        <v>0</v>
      </c>
      <c r="L83" s="122" t="s">
        <v>62</v>
      </c>
      <c r="M83" s="84">
        <v>46022</v>
      </c>
      <c r="N83" s="84">
        <v>46022</v>
      </c>
      <c r="O83" s="78"/>
      <c r="P83" s="74" t="s">
        <v>62</v>
      </c>
      <c r="Q83" s="78"/>
      <c r="R83" s="78"/>
    </row>
    <row r="84" spans="1:18" s="85" customFormat="1" ht="21" hidden="1" customHeight="1" x14ac:dyDescent="0.2">
      <c r="A84" s="321"/>
      <c r="B84" s="86" t="s">
        <v>71</v>
      </c>
      <c r="C84" s="122"/>
      <c r="D84" s="122"/>
      <c r="E84" s="122"/>
      <c r="F84" s="122"/>
      <c r="G84" s="122" t="s">
        <v>62</v>
      </c>
      <c r="H84" s="122"/>
      <c r="I84" s="122" t="s">
        <v>62</v>
      </c>
      <c r="J84" s="122"/>
      <c r="K84" s="122"/>
      <c r="L84" s="122" t="s">
        <v>62</v>
      </c>
      <c r="M84" s="122"/>
      <c r="N84" s="122"/>
      <c r="O84" s="74" t="s">
        <v>62</v>
      </c>
      <c r="P84" s="74" t="s">
        <v>62</v>
      </c>
      <c r="Q84" s="74" t="s">
        <v>62</v>
      </c>
      <c r="R84" s="74" t="s">
        <v>62</v>
      </c>
    </row>
    <row r="85" spans="1:18" s="85" customFormat="1" ht="21" hidden="1" customHeight="1" x14ac:dyDescent="0.2">
      <c r="A85" s="322"/>
      <c r="B85" s="120" t="s">
        <v>72</v>
      </c>
      <c r="C85" s="122"/>
      <c r="D85" s="122" t="s">
        <v>62</v>
      </c>
      <c r="E85" s="122"/>
      <c r="F85" s="122"/>
      <c r="G85" s="122">
        <f>G83</f>
        <v>0</v>
      </c>
      <c r="H85" s="122">
        <f t="shared" ref="H85:K85" si="39">H83</f>
        <v>0</v>
      </c>
      <c r="I85" s="122">
        <f t="shared" si="39"/>
        <v>0</v>
      </c>
      <c r="J85" s="122">
        <f t="shared" si="39"/>
        <v>0</v>
      </c>
      <c r="K85" s="122">
        <f t="shared" si="39"/>
        <v>0</v>
      </c>
      <c r="L85" s="122" t="s">
        <v>62</v>
      </c>
      <c r="M85" s="84">
        <v>46022</v>
      </c>
      <c r="N85" s="84">
        <v>46022</v>
      </c>
      <c r="O85" s="78"/>
      <c r="P85" s="74" t="s">
        <v>62</v>
      </c>
      <c r="Q85" s="78"/>
      <c r="R85" s="78"/>
    </row>
    <row r="86" spans="1:18" s="56" customFormat="1" ht="74.45" hidden="1" customHeight="1" x14ac:dyDescent="0.25">
      <c r="A86" s="320" t="s">
        <v>222</v>
      </c>
      <c r="B86" s="118" t="str">
        <f>B78</f>
        <v>Результат предоставления субсидии 2 (код субсидии № 7136):</v>
      </c>
      <c r="C86" s="80" t="s">
        <v>59</v>
      </c>
      <c r="D86" s="81" t="s">
        <v>60</v>
      </c>
      <c r="E86" s="81" t="s">
        <v>61</v>
      </c>
      <c r="F86" s="80">
        <v>642</v>
      </c>
      <c r="G86" s="80"/>
      <c r="H86" s="80">
        <f>G86</f>
        <v>0</v>
      </c>
      <c r="I86" s="80">
        <v>0</v>
      </c>
      <c r="J86" s="80">
        <v>0</v>
      </c>
      <c r="K86" s="80">
        <f>G86</f>
        <v>0</v>
      </c>
      <c r="L86" s="80"/>
      <c r="M86" s="122" t="s">
        <v>62</v>
      </c>
      <c r="N86" s="122" t="s">
        <v>62</v>
      </c>
      <c r="O86" s="78"/>
      <c r="P86" s="78"/>
      <c r="Q86" s="78"/>
      <c r="R86" s="78"/>
    </row>
    <row r="87" spans="1:18" s="85" customFormat="1" ht="15.75" hidden="1" x14ac:dyDescent="0.2">
      <c r="A87" s="321"/>
      <c r="B87" s="119" t="s">
        <v>70</v>
      </c>
      <c r="C87" s="122"/>
      <c r="D87" s="122" t="s">
        <v>62</v>
      </c>
      <c r="E87" s="122"/>
      <c r="F87" s="122"/>
      <c r="G87" s="122">
        <f>G86</f>
        <v>0</v>
      </c>
      <c r="H87" s="122">
        <f t="shared" ref="H87:K87" si="40">H86</f>
        <v>0</v>
      </c>
      <c r="I87" s="122">
        <f t="shared" si="40"/>
        <v>0</v>
      </c>
      <c r="J87" s="122">
        <f t="shared" si="40"/>
        <v>0</v>
      </c>
      <c r="K87" s="122">
        <f t="shared" si="40"/>
        <v>0</v>
      </c>
      <c r="L87" s="122" t="s">
        <v>62</v>
      </c>
      <c r="M87" s="84">
        <v>46022</v>
      </c>
      <c r="N87" s="84">
        <v>46022</v>
      </c>
      <c r="O87" s="78"/>
      <c r="P87" s="74" t="s">
        <v>62</v>
      </c>
      <c r="Q87" s="78"/>
      <c r="R87" s="78"/>
    </row>
    <row r="88" spans="1:18" s="85" customFormat="1" ht="14.25" hidden="1" x14ac:dyDescent="0.2">
      <c r="A88" s="321"/>
      <c r="B88" s="86" t="s">
        <v>63</v>
      </c>
      <c r="C88" s="122"/>
      <c r="D88" s="122"/>
      <c r="E88" s="122"/>
      <c r="F88" s="122"/>
      <c r="G88" s="122" t="s">
        <v>62</v>
      </c>
      <c r="H88" s="122"/>
      <c r="I88" s="122" t="s">
        <v>62</v>
      </c>
      <c r="J88" s="122"/>
      <c r="K88" s="122"/>
      <c r="L88" s="122" t="s">
        <v>62</v>
      </c>
      <c r="M88" s="122"/>
      <c r="N88" s="122"/>
      <c r="O88" s="74" t="s">
        <v>62</v>
      </c>
      <c r="P88" s="74" t="s">
        <v>62</v>
      </c>
      <c r="Q88" s="74" t="s">
        <v>62</v>
      </c>
      <c r="R88" s="74" t="s">
        <v>62</v>
      </c>
    </row>
    <row r="89" spans="1:18" s="85" customFormat="1" ht="65.45" hidden="1" customHeight="1" x14ac:dyDescent="0.2">
      <c r="A89" s="321"/>
      <c r="B89" s="120" t="s">
        <v>64</v>
      </c>
      <c r="C89" s="122"/>
      <c r="D89" s="122" t="s">
        <v>62</v>
      </c>
      <c r="E89" s="122"/>
      <c r="F89" s="122"/>
      <c r="G89" s="122">
        <f>G86</f>
        <v>0</v>
      </c>
      <c r="H89" s="122">
        <f t="shared" ref="H89:J89" si="41">H86</f>
        <v>0</v>
      </c>
      <c r="I89" s="122">
        <f t="shared" si="41"/>
        <v>0</v>
      </c>
      <c r="J89" s="122">
        <f t="shared" si="41"/>
        <v>0</v>
      </c>
      <c r="K89" s="122">
        <f>K86</f>
        <v>0</v>
      </c>
      <c r="L89" s="122" t="s">
        <v>62</v>
      </c>
      <c r="M89" s="84">
        <v>46022</v>
      </c>
      <c r="N89" s="84">
        <v>46022</v>
      </c>
      <c r="O89" s="78"/>
      <c r="P89" s="74" t="s">
        <v>62</v>
      </c>
      <c r="Q89" s="78"/>
      <c r="R89" s="78"/>
    </row>
    <row r="90" spans="1:18" s="85" customFormat="1" ht="15" hidden="1" customHeight="1" x14ac:dyDescent="0.2">
      <c r="A90" s="321"/>
      <c r="B90" s="86" t="s">
        <v>65</v>
      </c>
      <c r="C90" s="122"/>
      <c r="D90" s="122"/>
      <c r="E90" s="122"/>
      <c r="F90" s="122"/>
      <c r="G90" s="122" t="s">
        <v>62</v>
      </c>
      <c r="H90" s="122"/>
      <c r="I90" s="122" t="s">
        <v>62</v>
      </c>
      <c r="J90" s="122"/>
      <c r="K90" s="122"/>
      <c r="L90" s="122" t="s">
        <v>62</v>
      </c>
      <c r="M90" s="122"/>
      <c r="N90" s="122"/>
      <c r="O90" s="74" t="s">
        <v>62</v>
      </c>
      <c r="P90" s="74" t="s">
        <v>62</v>
      </c>
      <c r="Q90" s="74" t="s">
        <v>62</v>
      </c>
      <c r="R90" s="74" t="s">
        <v>62</v>
      </c>
    </row>
    <row r="91" spans="1:18" s="85" customFormat="1" ht="38.65" hidden="1" customHeight="1" x14ac:dyDescent="0.2">
      <c r="A91" s="321"/>
      <c r="B91" s="120" t="s">
        <v>66</v>
      </c>
      <c r="C91" s="122"/>
      <c r="D91" s="122" t="s">
        <v>62</v>
      </c>
      <c r="E91" s="122"/>
      <c r="F91" s="122"/>
      <c r="G91" s="122">
        <f>G87</f>
        <v>0</v>
      </c>
      <c r="H91" s="122">
        <f t="shared" ref="H91:K91" si="42">H87</f>
        <v>0</v>
      </c>
      <c r="I91" s="122">
        <f t="shared" si="42"/>
        <v>0</v>
      </c>
      <c r="J91" s="122">
        <f t="shared" si="42"/>
        <v>0</v>
      </c>
      <c r="K91" s="122">
        <f t="shared" si="42"/>
        <v>0</v>
      </c>
      <c r="L91" s="122" t="s">
        <v>62</v>
      </c>
      <c r="M91" s="84">
        <v>46022</v>
      </c>
      <c r="N91" s="84">
        <v>46022</v>
      </c>
      <c r="O91" s="78"/>
      <c r="P91" s="74" t="s">
        <v>62</v>
      </c>
      <c r="Q91" s="78"/>
      <c r="R91" s="78"/>
    </row>
    <row r="92" spans="1:18" s="85" customFormat="1" ht="21" hidden="1" customHeight="1" x14ac:dyDescent="0.2">
      <c r="A92" s="321"/>
      <c r="B92" s="86" t="s">
        <v>71</v>
      </c>
      <c r="C92" s="122"/>
      <c r="D92" s="122"/>
      <c r="E92" s="122"/>
      <c r="F92" s="122"/>
      <c r="G92" s="122" t="s">
        <v>62</v>
      </c>
      <c r="H92" s="122"/>
      <c r="I92" s="122" t="s">
        <v>62</v>
      </c>
      <c r="J92" s="122"/>
      <c r="K92" s="122"/>
      <c r="L92" s="122" t="s">
        <v>62</v>
      </c>
      <c r="M92" s="122"/>
      <c r="N92" s="122"/>
      <c r="O92" s="74" t="s">
        <v>62</v>
      </c>
      <c r="P92" s="74" t="s">
        <v>62</v>
      </c>
      <c r="Q92" s="74" t="s">
        <v>62</v>
      </c>
      <c r="R92" s="74" t="s">
        <v>62</v>
      </c>
    </row>
    <row r="93" spans="1:18" s="85" customFormat="1" ht="21" hidden="1" customHeight="1" x14ac:dyDescent="0.2">
      <c r="A93" s="322"/>
      <c r="B93" s="120" t="s">
        <v>72</v>
      </c>
      <c r="C93" s="122"/>
      <c r="D93" s="122" t="s">
        <v>62</v>
      </c>
      <c r="E93" s="122"/>
      <c r="F93" s="122"/>
      <c r="G93" s="122">
        <f>G91</f>
        <v>0</v>
      </c>
      <c r="H93" s="122">
        <f t="shared" ref="H93:K93" si="43">H91</f>
        <v>0</v>
      </c>
      <c r="I93" s="122">
        <f t="shared" si="43"/>
        <v>0</v>
      </c>
      <c r="J93" s="122">
        <f t="shared" si="43"/>
        <v>0</v>
      </c>
      <c r="K93" s="122">
        <f t="shared" si="43"/>
        <v>0</v>
      </c>
      <c r="L93" s="122" t="s">
        <v>62</v>
      </c>
      <c r="M93" s="84">
        <v>46022</v>
      </c>
      <c r="N93" s="84">
        <v>46022</v>
      </c>
      <c r="O93" s="78"/>
      <c r="P93" s="74" t="s">
        <v>62</v>
      </c>
      <c r="Q93" s="78"/>
      <c r="R93" s="78"/>
    </row>
    <row r="94" spans="1:18" s="56" customFormat="1" ht="74.45" hidden="1" customHeight="1" x14ac:dyDescent="0.25">
      <c r="A94" s="320" t="s">
        <v>223</v>
      </c>
      <c r="B94" s="118" t="str">
        <f>B86</f>
        <v>Результат предоставления субсидии 2 (код субсидии № 7136):</v>
      </c>
      <c r="C94" s="80" t="s">
        <v>59</v>
      </c>
      <c r="D94" s="81" t="s">
        <v>60</v>
      </c>
      <c r="E94" s="81" t="s">
        <v>61</v>
      </c>
      <c r="F94" s="80">
        <v>642</v>
      </c>
      <c r="G94" s="80"/>
      <c r="H94" s="80">
        <f>G94</f>
        <v>0</v>
      </c>
      <c r="I94" s="80">
        <v>0</v>
      </c>
      <c r="J94" s="80">
        <v>0</v>
      </c>
      <c r="K94" s="80">
        <f>G94</f>
        <v>0</v>
      </c>
      <c r="L94" s="80"/>
      <c r="M94" s="122" t="s">
        <v>62</v>
      </c>
      <c r="N94" s="122" t="s">
        <v>62</v>
      </c>
      <c r="O94" s="78"/>
      <c r="P94" s="78"/>
      <c r="Q94" s="78"/>
      <c r="R94" s="78"/>
    </row>
    <row r="95" spans="1:18" s="85" customFormat="1" ht="15.75" hidden="1" x14ac:dyDescent="0.2">
      <c r="A95" s="321"/>
      <c r="B95" s="119" t="s">
        <v>70</v>
      </c>
      <c r="C95" s="122"/>
      <c r="D95" s="122" t="s">
        <v>62</v>
      </c>
      <c r="E95" s="122"/>
      <c r="F95" s="122"/>
      <c r="G95" s="122">
        <f>G94</f>
        <v>0</v>
      </c>
      <c r="H95" s="122">
        <f t="shared" ref="H95:K95" si="44">H94</f>
        <v>0</v>
      </c>
      <c r="I95" s="122">
        <f t="shared" si="44"/>
        <v>0</v>
      </c>
      <c r="J95" s="122">
        <f t="shared" si="44"/>
        <v>0</v>
      </c>
      <c r="K95" s="122">
        <f t="shared" si="44"/>
        <v>0</v>
      </c>
      <c r="L95" s="122" t="s">
        <v>62</v>
      </c>
      <c r="M95" s="84">
        <v>46022</v>
      </c>
      <c r="N95" s="84">
        <v>46022</v>
      </c>
      <c r="O95" s="78"/>
      <c r="P95" s="74" t="s">
        <v>62</v>
      </c>
      <c r="Q95" s="78"/>
      <c r="R95" s="78"/>
    </row>
    <row r="96" spans="1:18" s="85" customFormat="1" ht="14.25" hidden="1" x14ac:dyDescent="0.2">
      <c r="A96" s="321"/>
      <c r="B96" s="86" t="s">
        <v>63</v>
      </c>
      <c r="C96" s="122"/>
      <c r="D96" s="122"/>
      <c r="E96" s="122"/>
      <c r="F96" s="122"/>
      <c r="G96" s="122" t="s">
        <v>62</v>
      </c>
      <c r="H96" s="122"/>
      <c r="I96" s="122" t="s">
        <v>62</v>
      </c>
      <c r="J96" s="122"/>
      <c r="K96" s="122"/>
      <c r="L96" s="122" t="s">
        <v>62</v>
      </c>
      <c r="M96" s="122"/>
      <c r="N96" s="122"/>
      <c r="O96" s="74" t="s">
        <v>62</v>
      </c>
      <c r="P96" s="74" t="s">
        <v>62</v>
      </c>
      <c r="Q96" s="74" t="s">
        <v>62</v>
      </c>
      <c r="R96" s="74" t="s">
        <v>62</v>
      </c>
    </row>
    <row r="97" spans="1:18" s="85" customFormat="1" ht="65.45" hidden="1" customHeight="1" x14ac:dyDescent="0.2">
      <c r="A97" s="321"/>
      <c r="B97" s="120" t="s">
        <v>64</v>
      </c>
      <c r="C97" s="122"/>
      <c r="D97" s="122" t="s">
        <v>62</v>
      </c>
      <c r="E97" s="122"/>
      <c r="F97" s="122"/>
      <c r="G97" s="122">
        <f>G94</f>
        <v>0</v>
      </c>
      <c r="H97" s="122">
        <f t="shared" ref="H97:I97" si="45">H94</f>
        <v>0</v>
      </c>
      <c r="I97" s="122">
        <f t="shared" si="45"/>
        <v>0</v>
      </c>
      <c r="J97" s="122">
        <f>J94</f>
        <v>0</v>
      </c>
      <c r="K97" s="122">
        <f>K94</f>
        <v>0</v>
      </c>
      <c r="L97" s="122" t="s">
        <v>62</v>
      </c>
      <c r="M97" s="84">
        <v>46022</v>
      </c>
      <c r="N97" s="84">
        <v>46022</v>
      </c>
      <c r="O97" s="78"/>
      <c r="P97" s="74" t="s">
        <v>62</v>
      </c>
      <c r="Q97" s="78"/>
      <c r="R97" s="78"/>
    </row>
    <row r="98" spans="1:18" s="85" customFormat="1" ht="15" hidden="1" customHeight="1" x14ac:dyDescent="0.2">
      <c r="A98" s="321"/>
      <c r="B98" s="86" t="s">
        <v>65</v>
      </c>
      <c r="C98" s="122"/>
      <c r="D98" s="122"/>
      <c r="E98" s="122"/>
      <c r="F98" s="122"/>
      <c r="G98" s="122" t="s">
        <v>62</v>
      </c>
      <c r="H98" s="122"/>
      <c r="I98" s="122" t="s">
        <v>62</v>
      </c>
      <c r="J98" s="122"/>
      <c r="K98" s="122"/>
      <c r="L98" s="122" t="s">
        <v>62</v>
      </c>
      <c r="M98" s="122"/>
      <c r="N98" s="122"/>
      <c r="O98" s="74" t="s">
        <v>62</v>
      </c>
      <c r="P98" s="74" t="s">
        <v>62</v>
      </c>
      <c r="Q98" s="74" t="s">
        <v>62</v>
      </c>
      <c r="R98" s="74" t="s">
        <v>62</v>
      </c>
    </row>
    <row r="99" spans="1:18" s="85" customFormat="1" ht="38.65" hidden="1" customHeight="1" x14ac:dyDescent="0.2">
      <c r="A99" s="321"/>
      <c r="B99" s="120" t="s">
        <v>66</v>
      </c>
      <c r="C99" s="122"/>
      <c r="D99" s="122" t="s">
        <v>62</v>
      </c>
      <c r="E99" s="122"/>
      <c r="F99" s="122"/>
      <c r="G99" s="122">
        <f>G95</f>
        <v>0</v>
      </c>
      <c r="H99" s="122">
        <f t="shared" ref="H99:K99" si="46">H95</f>
        <v>0</v>
      </c>
      <c r="I99" s="122">
        <f t="shared" si="46"/>
        <v>0</v>
      </c>
      <c r="J99" s="122">
        <f t="shared" si="46"/>
        <v>0</v>
      </c>
      <c r="K99" s="122">
        <f t="shared" si="46"/>
        <v>0</v>
      </c>
      <c r="L99" s="122" t="s">
        <v>62</v>
      </c>
      <c r="M99" s="84">
        <v>46022</v>
      </c>
      <c r="N99" s="84">
        <v>46022</v>
      </c>
      <c r="O99" s="78"/>
      <c r="P99" s="74" t="s">
        <v>62</v>
      </c>
      <c r="Q99" s="78"/>
      <c r="R99" s="78"/>
    </row>
    <row r="100" spans="1:18" s="85" customFormat="1" ht="21" hidden="1" customHeight="1" x14ac:dyDescent="0.2">
      <c r="A100" s="321"/>
      <c r="B100" s="86" t="s">
        <v>71</v>
      </c>
      <c r="C100" s="122"/>
      <c r="D100" s="122"/>
      <c r="E100" s="122"/>
      <c r="F100" s="122"/>
      <c r="G100" s="122" t="s">
        <v>62</v>
      </c>
      <c r="H100" s="122"/>
      <c r="I100" s="122" t="s">
        <v>62</v>
      </c>
      <c r="J100" s="122"/>
      <c r="K100" s="122"/>
      <c r="L100" s="122" t="s">
        <v>62</v>
      </c>
      <c r="M100" s="122"/>
      <c r="N100" s="122"/>
      <c r="O100" s="74" t="s">
        <v>62</v>
      </c>
      <c r="P100" s="74" t="s">
        <v>62</v>
      </c>
      <c r="Q100" s="74" t="s">
        <v>62</v>
      </c>
      <c r="R100" s="74" t="s">
        <v>62</v>
      </c>
    </row>
    <row r="101" spans="1:18" s="85" customFormat="1" ht="21" hidden="1" customHeight="1" x14ac:dyDescent="0.2">
      <c r="A101" s="322"/>
      <c r="B101" s="120" t="s">
        <v>72</v>
      </c>
      <c r="C101" s="122"/>
      <c r="D101" s="122" t="s">
        <v>62</v>
      </c>
      <c r="E101" s="122"/>
      <c r="F101" s="122"/>
      <c r="G101" s="122">
        <f>G99</f>
        <v>0</v>
      </c>
      <c r="H101" s="122">
        <f t="shared" ref="H101:K101" si="47">H99</f>
        <v>0</v>
      </c>
      <c r="I101" s="122">
        <f t="shared" si="47"/>
        <v>0</v>
      </c>
      <c r="J101" s="122">
        <f t="shared" si="47"/>
        <v>0</v>
      </c>
      <c r="K101" s="122">
        <f t="shared" si="47"/>
        <v>0</v>
      </c>
      <c r="L101" s="122" t="s">
        <v>62</v>
      </c>
      <c r="M101" s="84">
        <v>46022</v>
      </c>
      <c r="N101" s="84">
        <v>46022</v>
      </c>
      <c r="O101" s="78"/>
      <c r="P101" s="74" t="s">
        <v>62</v>
      </c>
      <c r="Q101" s="78"/>
      <c r="R101" s="78"/>
    </row>
    <row r="102" spans="1:18" s="56" customFormat="1" ht="74.45" customHeight="1" x14ac:dyDescent="0.25">
      <c r="A102" s="320" t="s">
        <v>224</v>
      </c>
      <c r="B102" s="118" t="str">
        <f>B94</f>
        <v>Результат предоставления субсидии 2 (код субсидии № 7136):</v>
      </c>
      <c r="C102" s="80" t="s">
        <v>59</v>
      </c>
      <c r="D102" s="81" t="s">
        <v>60</v>
      </c>
      <c r="E102" s="81" t="s">
        <v>61</v>
      </c>
      <c r="F102" s="80">
        <v>642</v>
      </c>
      <c r="G102" s="80">
        <v>0</v>
      </c>
      <c r="H102" s="80">
        <f>G102</f>
        <v>0</v>
      </c>
      <c r="I102" s="80">
        <v>0</v>
      </c>
      <c r="J102" s="80">
        <v>0</v>
      </c>
      <c r="K102" s="80">
        <f>G102</f>
        <v>0</v>
      </c>
      <c r="L102" s="80"/>
      <c r="M102" s="122" t="s">
        <v>62</v>
      </c>
      <c r="N102" s="122" t="s">
        <v>62</v>
      </c>
      <c r="O102" s="78">
        <v>0</v>
      </c>
      <c r="P102" s="78"/>
      <c r="Q102" s="78"/>
      <c r="R102" s="78"/>
    </row>
    <row r="103" spans="1:18" s="85" customFormat="1" ht="15.75" x14ac:dyDescent="0.2">
      <c r="A103" s="321"/>
      <c r="B103" s="119" t="s">
        <v>70</v>
      </c>
      <c r="C103" s="122"/>
      <c r="D103" s="122" t="s">
        <v>62</v>
      </c>
      <c r="E103" s="122"/>
      <c r="F103" s="122"/>
      <c r="G103" s="122">
        <f>G102</f>
        <v>0</v>
      </c>
      <c r="H103" s="122">
        <f t="shared" ref="H103:K103" si="48">H102</f>
        <v>0</v>
      </c>
      <c r="I103" s="122">
        <f t="shared" si="48"/>
        <v>0</v>
      </c>
      <c r="J103" s="122">
        <f t="shared" si="48"/>
        <v>0</v>
      </c>
      <c r="K103" s="122">
        <f t="shared" si="48"/>
        <v>0</v>
      </c>
      <c r="L103" s="122" t="s">
        <v>62</v>
      </c>
      <c r="M103" s="84">
        <v>46022</v>
      </c>
      <c r="N103" s="84">
        <v>46022</v>
      </c>
      <c r="O103" s="78"/>
      <c r="P103" s="74" t="s">
        <v>62</v>
      </c>
      <c r="Q103" s="78"/>
      <c r="R103" s="78"/>
    </row>
    <row r="104" spans="1:18" s="85" customFormat="1" ht="14.25" x14ac:dyDescent="0.2">
      <c r="A104" s="321"/>
      <c r="B104" s="86" t="s">
        <v>63</v>
      </c>
      <c r="C104" s="122"/>
      <c r="D104" s="122"/>
      <c r="E104" s="122"/>
      <c r="F104" s="122"/>
      <c r="G104" s="122" t="s">
        <v>62</v>
      </c>
      <c r="H104" s="122"/>
      <c r="I104" s="122" t="s">
        <v>62</v>
      </c>
      <c r="J104" s="122"/>
      <c r="K104" s="122"/>
      <c r="L104" s="122" t="s">
        <v>62</v>
      </c>
      <c r="M104" s="122"/>
      <c r="N104" s="122"/>
      <c r="O104" s="74" t="s">
        <v>62</v>
      </c>
      <c r="P104" s="74" t="s">
        <v>62</v>
      </c>
      <c r="Q104" s="74" t="s">
        <v>62</v>
      </c>
      <c r="R104" s="74" t="s">
        <v>62</v>
      </c>
    </row>
    <row r="105" spans="1:18" s="85" customFormat="1" ht="65.45" customHeight="1" x14ac:dyDescent="0.2">
      <c r="A105" s="321"/>
      <c r="B105" s="120" t="s">
        <v>64</v>
      </c>
      <c r="C105" s="122"/>
      <c r="D105" s="122" t="s">
        <v>62</v>
      </c>
      <c r="E105" s="122"/>
      <c r="F105" s="122"/>
      <c r="G105" s="122">
        <f>G102</f>
        <v>0</v>
      </c>
      <c r="H105" s="122">
        <f t="shared" ref="H105:J105" si="49">H102</f>
        <v>0</v>
      </c>
      <c r="I105" s="122">
        <f t="shared" si="49"/>
        <v>0</v>
      </c>
      <c r="J105" s="122">
        <f t="shared" si="49"/>
        <v>0</v>
      </c>
      <c r="K105" s="122">
        <f>K102</f>
        <v>0</v>
      </c>
      <c r="L105" s="122" t="s">
        <v>62</v>
      </c>
      <c r="M105" s="84">
        <v>46022</v>
      </c>
      <c r="N105" s="84">
        <v>46022</v>
      </c>
      <c r="O105" s="78"/>
      <c r="P105" s="74" t="s">
        <v>62</v>
      </c>
      <c r="Q105" s="78"/>
      <c r="R105" s="78"/>
    </row>
    <row r="106" spans="1:18" s="85" customFormat="1" ht="15" customHeight="1" x14ac:dyDescent="0.2">
      <c r="A106" s="321"/>
      <c r="B106" s="86" t="s">
        <v>65</v>
      </c>
      <c r="C106" s="122"/>
      <c r="D106" s="122"/>
      <c r="E106" s="122"/>
      <c r="F106" s="122"/>
      <c r="G106" s="122" t="s">
        <v>62</v>
      </c>
      <c r="H106" s="122"/>
      <c r="I106" s="122" t="s">
        <v>62</v>
      </c>
      <c r="J106" s="122"/>
      <c r="K106" s="122"/>
      <c r="L106" s="122" t="s">
        <v>62</v>
      </c>
      <c r="M106" s="122"/>
      <c r="N106" s="122"/>
      <c r="O106" s="74" t="s">
        <v>62</v>
      </c>
      <c r="P106" s="74" t="s">
        <v>62</v>
      </c>
      <c r="Q106" s="74" t="s">
        <v>62</v>
      </c>
      <c r="R106" s="74" t="s">
        <v>62</v>
      </c>
    </row>
    <row r="107" spans="1:18" s="85" customFormat="1" ht="38.65" customHeight="1" x14ac:dyDescent="0.2">
      <c r="A107" s="321"/>
      <c r="B107" s="120" t="s">
        <v>66</v>
      </c>
      <c r="C107" s="122"/>
      <c r="D107" s="122" t="s">
        <v>62</v>
      </c>
      <c r="E107" s="122"/>
      <c r="F107" s="122"/>
      <c r="G107" s="122">
        <f>G103</f>
        <v>0</v>
      </c>
      <c r="H107" s="122">
        <f t="shared" ref="H107:K107" si="50">H103</f>
        <v>0</v>
      </c>
      <c r="I107" s="122">
        <f t="shared" si="50"/>
        <v>0</v>
      </c>
      <c r="J107" s="122">
        <f t="shared" si="50"/>
        <v>0</v>
      </c>
      <c r="K107" s="122">
        <f t="shared" si="50"/>
        <v>0</v>
      </c>
      <c r="L107" s="122" t="s">
        <v>62</v>
      </c>
      <c r="M107" s="84">
        <v>46022</v>
      </c>
      <c r="N107" s="84">
        <v>46022</v>
      </c>
      <c r="O107" s="78"/>
      <c r="P107" s="74" t="s">
        <v>62</v>
      </c>
      <c r="Q107" s="78"/>
      <c r="R107" s="78"/>
    </row>
    <row r="108" spans="1:18" s="85" customFormat="1" ht="21" customHeight="1" x14ac:dyDescent="0.2">
      <c r="A108" s="321"/>
      <c r="B108" s="86" t="s">
        <v>71</v>
      </c>
      <c r="C108" s="122"/>
      <c r="D108" s="122"/>
      <c r="E108" s="122"/>
      <c r="F108" s="122"/>
      <c r="G108" s="122" t="s">
        <v>62</v>
      </c>
      <c r="H108" s="122"/>
      <c r="I108" s="122" t="s">
        <v>62</v>
      </c>
      <c r="J108" s="122"/>
      <c r="K108" s="122"/>
      <c r="L108" s="122" t="s">
        <v>62</v>
      </c>
      <c r="M108" s="122"/>
      <c r="N108" s="122"/>
      <c r="O108" s="74" t="s">
        <v>62</v>
      </c>
      <c r="P108" s="74" t="s">
        <v>62</v>
      </c>
      <c r="Q108" s="74" t="s">
        <v>62</v>
      </c>
      <c r="R108" s="74" t="s">
        <v>62</v>
      </c>
    </row>
    <row r="109" spans="1:18" s="85" customFormat="1" ht="21" customHeight="1" x14ac:dyDescent="0.2">
      <c r="A109" s="322"/>
      <c r="B109" s="120" t="s">
        <v>72</v>
      </c>
      <c r="C109" s="122"/>
      <c r="D109" s="122" t="s">
        <v>62</v>
      </c>
      <c r="E109" s="122"/>
      <c r="F109" s="122"/>
      <c r="G109" s="122">
        <f>G107</f>
        <v>0</v>
      </c>
      <c r="H109" s="122">
        <f t="shared" ref="H109:K109" si="51">H107</f>
        <v>0</v>
      </c>
      <c r="I109" s="122">
        <f t="shared" si="51"/>
        <v>0</v>
      </c>
      <c r="J109" s="122">
        <f t="shared" si="51"/>
        <v>0</v>
      </c>
      <c r="K109" s="122">
        <f t="shared" si="51"/>
        <v>0</v>
      </c>
      <c r="L109" s="122" t="s">
        <v>62</v>
      </c>
      <c r="M109" s="84">
        <v>46022</v>
      </c>
      <c r="N109" s="84">
        <v>46022</v>
      </c>
      <c r="O109" s="78"/>
      <c r="P109" s="74" t="s">
        <v>62</v>
      </c>
      <c r="Q109" s="78"/>
      <c r="R109" s="78"/>
    </row>
    <row r="110" spans="1:18" s="56" customFormat="1" ht="74.45" hidden="1" customHeight="1" x14ac:dyDescent="0.25">
      <c r="A110" s="320" t="s">
        <v>225</v>
      </c>
      <c r="B110" s="118" t="str">
        <f>B102</f>
        <v>Результат предоставления субсидии 2 (код субсидии № 7136):</v>
      </c>
      <c r="C110" s="80" t="s">
        <v>59</v>
      </c>
      <c r="D110" s="81" t="s">
        <v>60</v>
      </c>
      <c r="E110" s="81" t="s">
        <v>61</v>
      </c>
      <c r="F110" s="80">
        <v>642</v>
      </c>
      <c r="G110" s="80"/>
      <c r="H110" s="80">
        <f>G110</f>
        <v>0</v>
      </c>
      <c r="I110" s="80">
        <v>0</v>
      </c>
      <c r="J110" s="80">
        <v>0</v>
      </c>
      <c r="K110" s="80">
        <f>G110</f>
        <v>0</v>
      </c>
      <c r="L110" s="80"/>
      <c r="M110" s="122" t="s">
        <v>62</v>
      </c>
      <c r="N110" s="122" t="s">
        <v>62</v>
      </c>
      <c r="O110" s="78"/>
      <c r="P110" s="78"/>
      <c r="Q110" s="78"/>
      <c r="R110" s="78"/>
    </row>
    <row r="111" spans="1:18" s="85" customFormat="1" ht="15.75" hidden="1" x14ac:dyDescent="0.2">
      <c r="A111" s="321"/>
      <c r="B111" s="119" t="s">
        <v>70</v>
      </c>
      <c r="C111" s="122"/>
      <c r="D111" s="122" t="s">
        <v>62</v>
      </c>
      <c r="E111" s="122"/>
      <c r="F111" s="122"/>
      <c r="G111" s="122">
        <f>G110</f>
        <v>0</v>
      </c>
      <c r="H111" s="122">
        <f t="shared" ref="H111:K111" si="52">H110</f>
        <v>0</v>
      </c>
      <c r="I111" s="122">
        <f t="shared" si="52"/>
        <v>0</v>
      </c>
      <c r="J111" s="122">
        <f t="shared" si="52"/>
        <v>0</v>
      </c>
      <c r="K111" s="122">
        <f t="shared" si="52"/>
        <v>0</v>
      </c>
      <c r="L111" s="122" t="s">
        <v>62</v>
      </c>
      <c r="M111" s="84">
        <v>46022</v>
      </c>
      <c r="N111" s="84">
        <v>46022</v>
      </c>
      <c r="O111" s="78"/>
      <c r="P111" s="74" t="s">
        <v>62</v>
      </c>
      <c r="Q111" s="78"/>
      <c r="R111" s="78"/>
    </row>
    <row r="112" spans="1:18" s="85" customFormat="1" ht="14.25" hidden="1" x14ac:dyDescent="0.2">
      <c r="A112" s="321"/>
      <c r="B112" s="86" t="s">
        <v>63</v>
      </c>
      <c r="C112" s="122"/>
      <c r="D112" s="122"/>
      <c r="E112" s="122"/>
      <c r="F112" s="122"/>
      <c r="G112" s="122" t="s">
        <v>62</v>
      </c>
      <c r="H112" s="122"/>
      <c r="I112" s="122" t="s">
        <v>62</v>
      </c>
      <c r="J112" s="122"/>
      <c r="K112" s="122"/>
      <c r="L112" s="122" t="s">
        <v>62</v>
      </c>
      <c r="M112" s="122"/>
      <c r="N112" s="122"/>
      <c r="O112" s="74" t="s">
        <v>62</v>
      </c>
      <c r="P112" s="74" t="s">
        <v>62</v>
      </c>
      <c r="Q112" s="74" t="s">
        <v>62</v>
      </c>
      <c r="R112" s="74" t="s">
        <v>62</v>
      </c>
    </row>
    <row r="113" spans="1:18" s="85" customFormat="1" ht="65.45" hidden="1" customHeight="1" x14ac:dyDescent="0.2">
      <c r="A113" s="321"/>
      <c r="B113" s="120" t="s">
        <v>64</v>
      </c>
      <c r="C113" s="122"/>
      <c r="D113" s="122" t="s">
        <v>62</v>
      </c>
      <c r="E113" s="122"/>
      <c r="F113" s="122"/>
      <c r="G113" s="122">
        <f>G110</f>
        <v>0</v>
      </c>
      <c r="H113" s="122">
        <f t="shared" ref="H113:J113" si="53">H110</f>
        <v>0</v>
      </c>
      <c r="I113" s="122">
        <f t="shared" si="53"/>
        <v>0</v>
      </c>
      <c r="J113" s="122">
        <f t="shared" si="53"/>
        <v>0</v>
      </c>
      <c r="K113" s="122">
        <f>K110</f>
        <v>0</v>
      </c>
      <c r="L113" s="122" t="s">
        <v>62</v>
      </c>
      <c r="M113" s="84">
        <v>46022</v>
      </c>
      <c r="N113" s="84">
        <v>46022</v>
      </c>
      <c r="O113" s="78"/>
      <c r="P113" s="74" t="s">
        <v>62</v>
      </c>
      <c r="Q113" s="78"/>
      <c r="R113" s="78"/>
    </row>
    <row r="114" spans="1:18" s="85" customFormat="1" ht="15" hidden="1" customHeight="1" x14ac:dyDescent="0.2">
      <c r="A114" s="321"/>
      <c r="B114" s="86" t="s">
        <v>65</v>
      </c>
      <c r="C114" s="122"/>
      <c r="D114" s="122"/>
      <c r="E114" s="122"/>
      <c r="F114" s="122"/>
      <c r="G114" s="122" t="s">
        <v>62</v>
      </c>
      <c r="H114" s="122"/>
      <c r="I114" s="122" t="s">
        <v>62</v>
      </c>
      <c r="J114" s="122"/>
      <c r="K114" s="122"/>
      <c r="L114" s="122" t="s">
        <v>62</v>
      </c>
      <c r="M114" s="122"/>
      <c r="N114" s="122"/>
      <c r="O114" s="74" t="s">
        <v>62</v>
      </c>
      <c r="P114" s="74" t="s">
        <v>62</v>
      </c>
      <c r="Q114" s="74" t="s">
        <v>62</v>
      </c>
      <c r="R114" s="74" t="s">
        <v>62</v>
      </c>
    </row>
    <row r="115" spans="1:18" s="85" customFormat="1" ht="38.65" hidden="1" customHeight="1" x14ac:dyDescent="0.2">
      <c r="A115" s="321"/>
      <c r="B115" s="120" t="s">
        <v>66</v>
      </c>
      <c r="C115" s="122"/>
      <c r="D115" s="122" t="s">
        <v>62</v>
      </c>
      <c r="E115" s="122"/>
      <c r="F115" s="122"/>
      <c r="G115" s="122">
        <f>G111</f>
        <v>0</v>
      </c>
      <c r="H115" s="122">
        <f t="shared" ref="H115:K115" si="54">H111</f>
        <v>0</v>
      </c>
      <c r="I115" s="122">
        <f t="shared" si="54"/>
        <v>0</v>
      </c>
      <c r="J115" s="122">
        <f t="shared" si="54"/>
        <v>0</v>
      </c>
      <c r="K115" s="122">
        <f t="shared" si="54"/>
        <v>0</v>
      </c>
      <c r="L115" s="122" t="s">
        <v>62</v>
      </c>
      <c r="M115" s="84">
        <v>46022</v>
      </c>
      <c r="N115" s="84">
        <v>46022</v>
      </c>
      <c r="O115" s="78"/>
      <c r="P115" s="74" t="s">
        <v>62</v>
      </c>
      <c r="Q115" s="78"/>
      <c r="R115" s="78"/>
    </row>
    <row r="116" spans="1:18" s="85" customFormat="1" ht="21" hidden="1" customHeight="1" x14ac:dyDescent="0.2">
      <c r="A116" s="321"/>
      <c r="B116" s="86" t="s">
        <v>71</v>
      </c>
      <c r="C116" s="122"/>
      <c r="D116" s="122"/>
      <c r="E116" s="122"/>
      <c r="F116" s="122"/>
      <c r="G116" s="122" t="s">
        <v>62</v>
      </c>
      <c r="H116" s="122"/>
      <c r="I116" s="122" t="s">
        <v>62</v>
      </c>
      <c r="J116" s="122"/>
      <c r="K116" s="122"/>
      <c r="L116" s="122" t="s">
        <v>62</v>
      </c>
      <c r="M116" s="122"/>
      <c r="N116" s="122"/>
      <c r="O116" s="74" t="s">
        <v>62</v>
      </c>
      <c r="P116" s="74" t="s">
        <v>62</v>
      </c>
      <c r="Q116" s="74" t="s">
        <v>62</v>
      </c>
      <c r="R116" s="74" t="s">
        <v>62</v>
      </c>
    </row>
    <row r="117" spans="1:18" s="85" customFormat="1" ht="21" hidden="1" customHeight="1" x14ac:dyDescent="0.2">
      <c r="A117" s="322"/>
      <c r="B117" s="120" t="s">
        <v>72</v>
      </c>
      <c r="C117" s="122"/>
      <c r="D117" s="122" t="s">
        <v>62</v>
      </c>
      <c r="E117" s="122"/>
      <c r="F117" s="122"/>
      <c r="G117" s="122">
        <f>G115</f>
        <v>0</v>
      </c>
      <c r="H117" s="122">
        <f t="shared" ref="H117:K117" si="55">H115</f>
        <v>0</v>
      </c>
      <c r="I117" s="122">
        <f t="shared" si="55"/>
        <v>0</v>
      </c>
      <c r="J117" s="122">
        <f t="shared" si="55"/>
        <v>0</v>
      </c>
      <c r="K117" s="122">
        <f t="shared" si="55"/>
        <v>0</v>
      </c>
      <c r="L117" s="122" t="s">
        <v>62</v>
      </c>
      <c r="M117" s="84">
        <v>46022</v>
      </c>
      <c r="N117" s="84">
        <v>46022</v>
      </c>
      <c r="O117" s="78"/>
      <c r="P117" s="74" t="s">
        <v>62</v>
      </c>
      <c r="Q117" s="78"/>
      <c r="R117" s="78"/>
    </row>
    <row r="118" spans="1:18" s="56" customFormat="1" ht="74.45" hidden="1" customHeight="1" x14ac:dyDescent="0.25">
      <c r="A118" s="320" t="s">
        <v>226</v>
      </c>
      <c r="B118" s="118" t="str">
        <f>B110</f>
        <v>Результат предоставления субсидии 2 (код субсидии № 7136):</v>
      </c>
      <c r="C118" s="80" t="s">
        <v>59</v>
      </c>
      <c r="D118" s="81" t="s">
        <v>60</v>
      </c>
      <c r="E118" s="81" t="s">
        <v>61</v>
      </c>
      <c r="F118" s="80">
        <v>642</v>
      </c>
      <c r="G118" s="80"/>
      <c r="H118" s="80">
        <f>G118</f>
        <v>0</v>
      </c>
      <c r="I118" s="80">
        <v>0</v>
      </c>
      <c r="J118" s="80">
        <v>0</v>
      </c>
      <c r="K118" s="80">
        <f>G118</f>
        <v>0</v>
      </c>
      <c r="L118" s="80"/>
      <c r="M118" s="122" t="s">
        <v>62</v>
      </c>
      <c r="N118" s="122" t="s">
        <v>62</v>
      </c>
      <c r="O118" s="78"/>
      <c r="P118" s="78"/>
      <c r="Q118" s="78"/>
      <c r="R118" s="78"/>
    </row>
    <row r="119" spans="1:18" s="85" customFormat="1" ht="15.75" hidden="1" x14ac:dyDescent="0.2">
      <c r="A119" s="321"/>
      <c r="B119" s="119" t="s">
        <v>70</v>
      </c>
      <c r="C119" s="122"/>
      <c r="D119" s="122" t="s">
        <v>62</v>
      </c>
      <c r="E119" s="122"/>
      <c r="F119" s="122"/>
      <c r="G119" s="122">
        <f>G118</f>
        <v>0</v>
      </c>
      <c r="H119" s="122">
        <f t="shared" ref="H119:K119" si="56">H118</f>
        <v>0</v>
      </c>
      <c r="I119" s="122">
        <f t="shared" si="56"/>
        <v>0</v>
      </c>
      <c r="J119" s="122">
        <f t="shared" si="56"/>
        <v>0</v>
      </c>
      <c r="K119" s="122">
        <f t="shared" si="56"/>
        <v>0</v>
      </c>
      <c r="L119" s="122" t="s">
        <v>62</v>
      </c>
      <c r="M119" s="84">
        <v>46022</v>
      </c>
      <c r="N119" s="84">
        <v>46022</v>
      </c>
      <c r="O119" s="78"/>
      <c r="P119" s="74" t="s">
        <v>62</v>
      </c>
      <c r="Q119" s="78"/>
      <c r="R119" s="78"/>
    </row>
    <row r="120" spans="1:18" s="85" customFormat="1" ht="14.25" hidden="1" x14ac:dyDescent="0.2">
      <c r="A120" s="321"/>
      <c r="B120" s="86" t="s">
        <v>63</v>
      </c>
      <c r="C120" s="122"/>
      <c r="D120" s="122"/>
      <c r="E120" s="122"/>
      <c r="F120" s="122"/>
      <c r="G120" s="122" t="s">
        <v>62</v>
      </c>
      <c r="H120" s="122"/>
      <c r="I120" s="122" t="s">
        <v>62</v>
      </c>
      <c r="J120" s="122"/>
      <c r="K120" s="122"/>
      <c r="L120" s="122" t="s">
        <v>62</v>
      </c>
      <c r="M120" s="122"/>
      <c r="N120" s="122"/>
      <c r="O120" s="74" t="s">
        <v>62</v>
      </c>
      <c r="P120" s="74" t="s">
        <v>62</v>
      </c>
      <c r="Q120" s="74" t="s">
        <v>62</v>
      </c>
      <c r="R120" s="74" t="s">
        <v>62</v>
      </c>
    </row>
    <row r="121" spans="1:18" s="85" customFormat="1" ht="65.45" hidden="1" customHeight="1" x14ac:dyDescent="0.2">
      <c r="A121" s="321"/>
      <c r="B121" s="120" t="s">
        <v>64</v>
      </c>
      <c r="C121" s="122"/>
      <c r="D121" s="122" t="s">
        <v>62</v>
      </c>
      <c r="E121" s="122"/>
      <c r="F121" s="122"/>
      <c r="G121" s="122">
        <f>G118</f>
        <v>0</v>
      </c>
      <c r="H121" s="122">
        <f t="shared" ref="H121:J121" si="57">H118</f>
        <v>0</v>
      </c>
      <c r="I121" s="122">
        <f t="shared" si="57"/>
        <v>0</v>
      </c>
      <c r="J121" s="122">
        <f t="shared" si="57"/>
        <v>0</v>
      </c>
      <c r="K121" s="122">
        <f>K118</f>
        <v>0</v>
      </c>
      <c r="L121" s="122" t="s">
        <v>62</v>
      </c>
      <c r="M121" s="84">
        <v>46022</v>
      </c>
      <c r="N121" s="84">
        <v>46022</v>
      </c>
      <c r="O121" s="78"/>
      <c r="P121" s="74" t="s">
        <v>62</v>
      </c>
      <c r="Q121" s="78"/>
      <c r="R121" s="78"/>
    </row>
    <row r="122" spans="1:18" s="85" customFormat="1" ht="15" hidden="1" customHeight="1" x14ac:dyDescent="0.2">
      <c r="A122" s="321"/>
      <c r="B122" s="86" t="s">
        <v>65</v>
      </c>
      <c r="C122" s="122"/>
      <c r="D122" s="122"/>
      <c r="E122" s="122"/>
      <c r="F122" s="122"/>
      <c r="G122" s="122" t="s">
        <v>62</v>
      </c>
      <c r="H122" s="122"/>
      <c r="I122" s="122" t="s">
        <v>62</v>
      </c>
      <c r="J122" s="122"/>
      <c r="K122" s="122"/>
      <c r="L122" s="122" t="s">
        <v>62</v>
      </c>
      <c r="M122" s="122"/>
      <c r="N122" s="122"/>
      <c r="O122" s="74" t="s">
        <v>62</v>
      </c>
      <c r="P122" s="74" t="s">
        <v>62</v>
      </c>
      <c r="Q122" s="74" t="s">
        <v>62</v>
      </c>
      <c r="R122" s="74" t="s">
        <v>62</v>
      </c>
    </row>
    <row r="123" spans="1:18" s="85" customFormat="1" ht="38.65" hidden="1" customHeight="1" x14ac:dyDescent="0.2">
      <c r="A123" s="321"/>
      <c r="B123" s="120" t="s">
        <v>66</v>
      </c>
      <c r="C123" s="122"/>
      <c r="D123" s="122" t="s">
        <v>62</v>
      </c>
      <c r="E123" s="122"/>
      <c r="F123" s="122"/>
      <c r="G123" s="122">
        <f>G119</f>
        <v>0</v>
      </c>
      <c r="H123" s="122">
        <f t="shared" ref="H123:K123" si="58">H119</f>
        <v>0</v>
      </c>
      <c r="I123" s="122">
        <f t="shared" si="58"/>
        <v>0</v>
      </c>
      <c r="J123" s="122">
        <f t="shared" si="58"/>
        <v>0</v>
      </c>
      <c r="K123" s="122">
        <f t="shared" si="58"/>
        <v>0</v>
      </c>
      <c r="L123" s="122" t="s">
        <v>62</v>
      </c>
      <c r="M123" s="84">
        <v>46022</v>
      </c>
      <c r="N123" s="84">
        <v>46022</v>
      </c>
      <c r="O123" s="78"/>
      <c r="P123" s="74" t="s">
        <v>62</v>
      </c>
      <c r="Q123" s="78"/>
      <c r="R123" s="78"/>
    </row>
    <row r="124" spans="1:18" s="85" customFormat="1" ht="21" hidden="1" customHeight="1" x14ac:dyDescent="0.2">
      <c r="A124" s="321"/>
      <c r="B124" s="86" t="s">
        <v>71</v>
      </c>
      <c r="C124" s="122"/>
      <c r="D124" s="122"/>
      <c r="E124" s="122"/>
      <c r="F124" s="122"/>
      <c r="G124" s="122" t="s">
        <v>62</v>
      </c>
      <c r="H124" s="122"/>
      <c r="I124" s="122" t="s">
        <v>62</v>
      </c>
      <c r="J124" s="122"/>
      <c r="K124" s="122"/>
      <c r="L124" s="122" t="s">
        <v>62</v>
      </c>
      <c r="M124" s="122"/>
      <c r="N124" s="122"/>
      <c r="O124" s="74" t="s">
        <v>62</v>
      </c>
      <c r="P124" s="74" t="s">
        <v>62</v>
      </c>
      <c r="Q124" s="74" t="s">
        <v>62</v>
      </c>
      <c r="R124" s="74" t="s">
        <v>62</v>
      </c>
    </row>
    <row r="125" spans="1:18" s="85" customFormat="1" ht="21" hidden="1" customHeight="1" x14ac:dyDescent="0.2">
      <c r="A125" s="322"/>
      <c r="B125" s="120" t="s">
        <v>72</v>
      </c>
      <c r="C125" s="122"/>
      <c r="D125" s="122" t="s">
        <v>62</v>
      </c>
      <c r="E125" s="122"/>
      <c r="F125" s="122"/>
      <c r="G125" s="122">
        <f>G123</f>
        <v>0</v>
      </c>
      <c r="H125" s="122">
        <f t="shared" ref="H125:K125" si="59">H123</f>
        <v>0</v>
      </c>
      <c r="I125" s="122">
        <f t="shared" si="59"/>
        <v>0</v>
      </c>
      <c r="J125" s="122">
        <f t="shared" si="59"/>
        <v>0</v>
      </c>
      <c r="K125" s="122">
        <f t="shared" si="59"/>
        <v>0</v>
      </c>
      <c r="L125" s="122" t="s">
        <v>62</v>
      </c>
      <c r="M125" s="84">
        <v>46022</v>
      </c>
      <c r="N125" s="84">
        <v>46022</v>
      </c>
      <c r="O125" s="78"/>
      <c r="P125" s="74" t="s">
        <v>62</v>
      </c>
      <c r="Q125" s="78"/>
      <c r="R125" s="78"/>
    </row>
    <row r="126" spans="1:18" s="56" customFormat="1" ht="74.45" hidden="1" customHeight="1" x14ac:dyDescent="0.25">
      <c r="A126" s="320" t="s">
        <v>227</v>
      </c>
      <c r="B126" s="118" t="str">
        <f>B118</f>
        <v>Результат предоставления субсидии 2 (код субсидии № 7136):</v>
      </c>
      <c r="C126" s="80" t="s">
        <v>59</v>
      </c>
      <c r="D126" s="81" t="s">
        <v>60</v>
      </c>
      <c r="E126" s="81" t="s">
        <v>61</v>
      </c>
      <c r="F126" s="80">
        <v>642</v>
      </c>
      <c r="G126" s="80"/>
      <c r="H126" s="80">
        <f>G126</f>
        <v>0</v>
      </c>
      <c r="I126" s="80">
        <v>0</v>
      </c>
      <c r="J126" s="80">
        <v>0</v>
      </c>
      <c r="K126" s="80">
        <f>G126</f>
        <v>0</v>
      </c>
      <c r="L126" s="80"/>
      <c r="M126" s="122" t="s">
        <v>62</v>
      </c>
      <c r="N126" s="122" t="s">
        <v>62</v>
      </c>
      <c r="O126" s="78"/>
      <c r="P126" s="78"/>
      <c r="Q126" s="78"/>
      <c r="R126" s="78"/>
    </row>
    <row r="127" spans="1:18" s="85" customFormat="1" ht="15.75" hidden="1" x14ac:dyDescent="0.2">
      <c r="A127" s="321"/>
      <c r="B127" s="119" t="s">
        <v>70</v>
      </c>
      <c r="C127" s="122"/>
      <c r="D127" s="122" t="s">
        <v>62</v>
      </c>
      <c r="E127" s="122"/>
      <c r="F127" s="122"/>
      <c r="G127" s="122">
        <f>G126</f>
        <v>0</v>
      </c>
      <c r="H127" s="122">
        <f t="shared" ref="H127:K127" si="60">H126</f>
        <v>0</v>
      </c>
      <c r="I127" s="122">
        <f t="shared" si="60"/>
        <v>0</v>
      </c>
      <c r="J127" s="122">
        <f t="shared" si="60"/>
        <v>0</v>
      </c>
      <c r="K127" s="122">
        <f t="shared" si="60"/>
        <v>0</v>
      </c>
      <c r="L127" s="122" t="s">
        <v>62</v>
      </c>
      <c r="M127" s="84">
        <v>46022</v>
      </c>
      <c r="N127" s="84">
        <v>46022</v>
      </c>
      <c r="O127" s="78"/>
      <c r="P127" s="74" t="s">
        <v>62</v>
      </c>
      <c r="Q127" s="78"/>
      <c r="R127" s="78"/>
    </row>
    <row r="128" spans="1:18" s="85" customFormat="1" ht="14.25" hidden="1" x14ac:dyDescent="0.2">
      <c r="A128" s="321"/>
      <c r="B128" s="86" t="s">
        <v>63</v>
      </c>
      <c r="C128" s="122"/>
      <c r="D128" s="122"/>
      <c r="E128" s="122"/>
      <c r="F128" s="122"/>
      <c r="G128" s="122" t="s">
        <v>62</v>
      </c>
      <c r="H128" s="122"/>
      <c r="I128" s="122" t="s">
        <v>62</v>
      </c>
      <c r="J128" s="122"/>
      <c r="K128" s="122"/>
      <c r="L128" s="122" t="s">
        <v>62</v>
      </c>
      <c r="M128" s="122"/>
      <c r="N128" s="122"/>
      <c r="O128" s="74" t="s">
        <v>62</v>
      </c>
      <c r="P128" s="74" t="s">
        <v>62</v>
      </c>
      <c r="Q128" s="74" t="s">
        <v>62</v>
      </c>
      <c r="R128" s="74" t="s">
        <v>62</v>
      </c>
    </row>
    <row r="129" spans="1:18" s="85" customFormat="1" ht="65.45" hidden="1" customHeight="1" x14ac:dyDescent="0.2">
      <c r="A129" s="321"/>
      <c r="B129" s="120" t="s">
        <v>64</v>
      </c>
      <c r="C129" s="122"/>
      <c r="D129" s="122" t="s">
        <v>62</v>
      </c>
      <c r="E129" s="122"/>
      <c r="F129" s="122"/>
      <c r="G129" s="122">
        <f>G126</f>
        <v>0</v>
      </c>
      <c r="H129" s="122">
        <f t="shared" ref="H129:J129" si="61">H126</f>
        <v>0</v>
      </c>
      <c r="I129" s="122">
        <f t="shared" si="61"/>
        <v>0</v>
      </c>
      <c r="J129" s="122">
        <f t="shared" si="61"/>
        <v>0</v>
      </c>
      <c r="K129" s="122">
        <f>K126</f>
        <v>0</v>
      </c>
      <c r="L129" s="122" t="s">
        <v>62</v>
      </c>
      <c r="M129" s="84">
        <v>46022</v>
      </c>
      <c r="N129" s="84">
        <v>46022</v>
      </c>
      <c r="O129" s="78"/>
      <c r="P129" s="74" t="s">
        <v>62</v>
      </c>
      <c r="Q129" s="78"/>
      <c r="R129" s="78"/>
    </row>
    <row r="130" spans="1:18" s="85" customFormat="1" ht="15" hidden="1" customHeight="1" x14ac:dyDescent="0.2">
      <c r="A130" s="321"/>
      <c r="B130" s="86" t="s">
        <v>65</v>
      </c>
      <c r="C130" s="122"/>
      <c r="D130" s="122"/>
      <c r="E130" s="122"/>
      <c r="F130" s="122"/>
      <c r="G130" s="122" t="s">
        <v>62</v>
      </c>
      <c r="H130" s="122"/>
      <c r="I130" s="122" t="s">
        <v>62</v>
      </c>
      <c r="J130" s="122"/>
      <c r="K130" s="122"/>
      <c r="L130" s="122" t="s">
        <v>62</v>
      </c>
      <c r="M130" s="122"/>
      <c r="N130" s="122"/>
      <c r="O130" s="74" t="s">
        <v>62</v>
      </c>
      <c r="P130" s="74" t="s">
        <v>62</v>
      </c>
      <c r="Q130" s="74" t="s">
        <v>62</v>
      </c>
      <c r="R130" s="74" t="s">
        <v>62</v>
      </c>
    </row>
    <row r="131" spans="1:18" s="85" customFormat="1" ht="38.65" hidden="1" customHeight="1" x14ac:dyDescent="0.2">
      <c r="A131" s="321"/>
      <c r="B131" s="120" t="s">
        <v>66</v>
      </c>
      <c r="C131" s="122"/>
      <c r="D131" s="122" t="s">
        <v>62</v>
      </c>
      <c r="E131" s="122"/>
      <c r="F131" s="122"/>
      <c r="G131" s="122">
        <f>G127</f>
        <v>0</v>
      </c>
      <c r="H131" s="122">
        <f t="shared" ref="H131:K131" si="62">H127</f>
        <v>0</v>
      </c>
      <c r="I131" s="122">
        <f t="shared" si="62"/>
        <v>0</v>
      </c>
      <c r="J131" s="122">
        <f t="shared" si="62"/>
        <v>0</v>
      </c>
      <c r="K131" s="122">
        <f t="shared" si="62"/>
        <v>0</v>
      </c>
      <c r="L131" s="122" t="s">
        <v>62</v>
      </c>
      <c r="M131" s="84">
        <v>46022</v>
      </c>
      <c r="N131" s="84">
        <v>46022</v>
      </c>
      <c r="O131" s="78"/>
      <c r="P131" s="74" t="s">
        <v>62</v>
      </c>
      <c r="Q131" s="78"/>
      <c r="R131" s="78"/>
    </row>
    <row r="132" spans="1:18" s="85" customFormat="1" ht="21" hidden="1" customHeight="1" x14ac:dyDescent="0.2">
      <c r="A132" s="321"/>
      <c r="B132" s="86" t="s">
        <v>71</v>
      </c>
      <c r="C132" s="122"/>
      <c r="D132" s="122"/>
      <c r="E132" s="122"/>
      <c r="F132" s="122"/>
      <c r="G132" s="122" t="s">
        <v>62</v>
      </c>
      <c r="H132" s="122"/>
      <c r="I132" s="122" t="s">
        <v>62</v>
      </c>
      <c r="J132" s="122"/>
      <c r="K132" s="122"/>
      <c r="L132" s="122" t="s">
        <v>62</v>
      </c>
      <c r="M132" s="122"/>
      <c r="N132" s="122"/>
      <c r="O132" s="74" t="s">
        <v>62</v>
      </c>
      <c r="P132" s="74" t="s">
        <v>62</v>
      </c>
      <c r="Q132" s="74" t="s">
        <v>62</v>
      </c>
      <c r="R132" s="74" t="s">
        <v>62</v>
      </c>
    </row>
    <row r="133" spans="1:18" s="85" customFormat="1" ht="21" hidden="1" customHeight="1" x14ac:dyDescent="0.2">
      <c r="A133" s="322"/>
      <c r="B133" s="120" t="s">
        <v>72</v>
      </c>
      <c r="C133" s="122"/>
      <c r="D133" s="122" t="s">
        <v>62</v>
      </c>
      <c r="E133" s="122"/>
      <c r="F133" s="122"/>
      <c r="G133" s="122">
        <f>G131</f>
        <v>0</v>
      </c>
      <c r="H133" s="122">
        <f t="shared" ref="H133:K133" si="63">H131</f>
        <v>0</v>
      </c>
      <c r="I133" s="122">
        <f t="shared" si="63"/>
        <v>0</v>
      </c>
      <c r="J133" s="122">
        <f t="shared" si="63"/>
        <v>0</v>
      </c>
      <c r="K133" s="122">
        <f t="shared" si="63"/>
        <v>0</v>
      </c>
      <c r="L133" s="122" t="s">
        <v>62</v>
      </c>
      <c r="M133" s="84">
        <v>46022</v>
      </c>
      <c r="N133" s="84">
        <v>46022</v>
      </c>
      <c r="O133" s="78"/>
      <c r="P133" s="74" t="s">
        <v>62</v>
      </c>
      <c r="Q133" s="78"/>
      <c r="R133" s="78"/>
    </row>
    <row r="134" spans="1:18" s="56" customFormat="1" ht="74.45" hidden="1" customHeight="1" x14ac:dyDescent="0.25">
      <c r="A134" s="320" t="s">
        <v>228</v>
      </c>
      <c r="B134" s="118" t="str">
        <f>B126</f>
        <v>Результат предоставления субсидии 2 (код субсидии № 7136):</v>
      </c>
      <c r="C134" s="80" t="s">
        <v>59</v>
      </c>
      <c r="D134" s="81" t="s">
        <v>60</v>
      </c>
      <c r="E134" s="81" t="s">
        <v>61</v>
      </c>
      <c r="F134" s="80">
        <v>642</v>
      </c>
      <c r="G134" s="80"/>
      <c r="H134" s="80">
        <f>G134</f>
        <v>0</v>
      </c>
      <c r="I134" s="80">
        <v>0</v>
      </c>
      <c r="J134" s="80">
        <v>0</v>
      </c>
      <c r="K134" s="80">
        <f>G134</f>
        <v>0</v>
      </c>
      <c r="L134" s="80"/>
      <c r="M134" s="122" t="s">
        <v>62</v>
      </c>
      <c r="N134" s="122" t="s">
        <v>62</v>
      </c>
      <c r="O134" s="78"/>
      <c r="P134" s="78"/>
      <c r="Q134" s="78"/>
      <c r="R134" s="78"/>
    </row>
    <row r="135" spans="1:18" s="85" customFormat="1" ht="15.75" hidden="1" x14ac:dyDescent="0.2">
      <c r="A135" s="321"/>
      <c r="B135" s="119" t="s">
        <v>70</v>
      </c>
      <c r="C135" s="122"/>
      <c r="D135" s="122" t="s">
        <v>62</v>
      </c>
      <c r="E135" s="122"/>
      <c r="F135" s="122"/>
      <c r="G135" s="122">
        <f>G134</f>
        <v>0</v>
      </c>
      <c r="H135" s="122">
        <f t="shared" ref="H135:K135" si="64">H134</f>
        <v>0</v>
      </c>
      <c r="I135" s="122">
        <f t="shared" si="64"/>
        <v>0</v>
      </c>
      <c r="J135" s="122">
        <f t="shared" si="64"/>
        <v>0</v>
      </c>
      <c r="K135" s="122">
        <f t="shared" si="64"/>
        <v>0</v>
      </c>
      <c r="L135" s="122" t="s">
        <v>62</v>
      </c>
      <c r="M135" s="84">
        <v>46022</v>
      </c>
      <c r="N135" s="84">
        <v>46022</v>
      </c>
      <c r="O135" s="78"/>
      <c r="P135" s="74" t="s">
        <v>62</v>
      </c>
      <c r="Q135" s="78"/>
      <c r="R135" s="78"/>
    </row>
    <row r="136" spans="1:18" s="85" customFormat="1" ht="14.25" hidden="1" x14ac:dyDescent="0.2">
      <c r="A136" s="321"/>
      <c r="B136" s="86" t="s">
        <v>63</v>
      </c>
      <c r="C136" s="122"/>
      <c r="D136" s="122"/>
      <c r="E136" s="122"/>
      <c r="F136" s="122"/>
      <c r="G136" s="122" t="s">
        <v>62</v>
      </c>
      <c r="H136" s="122"/>
      <c r="I136" s="122" t="s">
        <v>62</v>
      </c>
      <c r="J136" s="122"/>
      <c r="K136" s="122"/>
      <c r="L136" s="122" t="s">
        <v>62</v>
      </c>
      <c r="M136" s="122"/>
      <c r="N136" s="122"/>
      <c r="O136" s="74" t="s">
        <v>62</v>
      </c>
      <c r="P136" s="74" t="s">
        <v>62</v>
      </c>
      <c r="Q136" s="74" t="s">
        <v>62</v>
      </c>
      <c r="R136" s="74" t="s">
        <v>62</v>
      </c>
    </row>
    <row r="137" spans="1:18" s="85" customFormat="1" ht="65.45" hidden="1" customHeight="1" x14ac:dyDescent="0.2">
      <c r="A137" s="321"/>
      <c r="B137" s="120" t="s">
        <v>64</v>
      </c>
      <c r="C137" s="122"/>
      <c r="D137" s="122" t="s">
        <v>62</v>
      </c>
      <c r="E137" s="122"/>
      <c r="F137" s="122"/>
      <c r="G137" s="122">
        <f>G134</f>
        <v>0</v>
      </c>
      <c r="H137" s="122">
        <f t="shared" ref="H137:J137" si="65">H134</f>
        <v>0</v>
      </c>
      <c r="I137" s="122">
        <f t="shared" si="65"/>
        <v>0</v>
      </c>
      <c r="J137" s="122">
        <f t="shared" si="65"/>
        <v>0</v>
      </c>
      <c r="K137" s="122">
        <f>K134</f>
        <v>0</v>
      </c>
      <c r="L137" s="122" t="s">
        <v>62</v>
      </c>
      <c r="M137" s="84">
        <v>46022</v>
      </c>
      <c r="N137" s="84">
        <v>46022</v>
      </c>
      <c r="O137" s="78"/>
      <c r="P137" s="74" t="s">
        <v>62</v>
      </c>
      <c r="Q137" s="78"/>
      <c r="R137" s="78"/>
    </row>
    <row r="138" spans="1:18" s="85" customFormat="1" ht="15" hidden="1" customHeight="1" x14ac:dyDescent="0.2">
      <c r="A138" s="321"/>
      <c r="B138" s="86" t="s">
        <v>65</v>
      </c>
      <c r="C138" s="122"/>
      <c r="D138" s="122"/>
      <c r="E138" s="122"/>
      <c r="F138" s="122"/>
      <c r="G138" s="122" t="s">
        <v>62</v>
      </c>
      <c r="H138" s="122"/>
      <c r="I138" s="122" t="s">
        <v>62</v>
      </c>
      <c r="J138" s="122"/>
      <c r="K138" s="122"/>
      <c r="L138" s="122" t="s">
        <v>62</v>
      </c>
      <c r="M138" s="122"/>
      <c r="N138" s="122"/>
      <c r="O138" s="74" t="s">
        <v>62</v>
      </c>
      <c r="P138" s="74" t="s">
        <v>62</v>
      </c>
      <c r="Q138" s="74" t="s">
        <v>62</v>
      </c>
      <c r="R138" s="74" t="s">
        <v>62</v>
      </c>
    </row>
    <row r="139" spans="1:18" s="85" customFormat="1" ht="38.65" hidden="1" customHeight="1" x14ac:dyDescent="0.2">
      <c r="A139" s="321"/>
      <c r="B139" s="120" t="s">
        <v>66</v>
      </c>
      <c r="C139" s="122"/>
      <c r="D139" s="122" t="s">
        <v>62</v>
      </c>
      <c r="E139" s="122"/>
      <c r="F139" s="122"/>
      <c r="G139" s="122">
        <f>G135</f>
        <v>0</v>
      </c>
      <c r="H139" s="122">
        <f t="shared" ref="H139:K139" si="66">H135</f>
        <v>0</v>
      </c>
      <c r="I139" s="122">
        <f t="shared" si="66"/>
        <v>0</v>
      </c>
      <c r="J139" s="122">
        <f t="shared" si="66"/>
        <v>0</v>
      </c>
      <c r="K139" s="122">
        <f t="shared" si="66"/>
        <v>0</v>
      </c>
      <c r="L139" s="122" t="s">
        <v>62</v>
      </c>
      <c r="M139" s="84">
        <v>46022</v>
      </c>
      <c r="N139" s="84">
        <v>46022</v>
      </c>
      <c r="O139" s="78"/>
      <c r="P139" s="74" t="s">
        <v>62</v>
      </c>
      <c r="Q139" s="78"/>
      <c r="R139" s="78"/>
    </row>
    <row r="140" spans="1:18" s="85" customFormat="1" ht="21" hidden="1" customHeight="1" x14ac:dyDescent="0.2">
      <c r="A140" s="321"/>
      <c r="B140" s="86" t="s">
        <v>71</v>
      </c>
      <c r="C140" s="122"/>
      <c r="D140" s="122"/>
      <c r="E140" s="122"/>
      <c r="F140" s="122"/>
      <c r="G140" s="122" t="s">
        <v>62</v>
      </c>
      <c r="H140" s="122"/>
      <c r="I140" s="122" t="s">
        <v>62</v>
      </c>
      <c r="J140" s="122"/>
      <c r="K140" s="122"/>
      <c r="L140" s="122" t="s">
        <v>62</v>
      </c>
      <c r="M140" s="122"/>
      <c r="N140" s="122"/>
      <c r="O140" s="74" t="s">
        <v>62</v>
      </c>
      <c r="P140" s="74" t="s">
        <v>62</v>
      </c>
      <c r="Q140" s="74" t="s">
        <v>62</v>
      </c>
      <c r="R140" s="74" t="s">
        <v>62</v>
      </c>
    </row>
    <row r="141" spans="1:18" s="85" customFormat="1" ht="21" hidden="1" customHeight="1" x14ac:dyDescent="0.2">
      <c r="A141" s="322"/>
      <c r="B141" s="120" t="s">
        <v>72</v>
      </c>
      <c r="C141" s="122"/>
      <c r="D141" s="122" t="s">
        <v>62</v>
      </c>
      <c r="E141" s="122"/>
      <c r="F141" s="122"/>
      <c r="G141" s="122">
        <f>G139</f>
        <v>0</v>
      </c>
      <c r="H141" s="122">
        <f t="shared" ref="H141:K141" si="67">H139</f>
        <v>0</v>
      </c>
      <c r="I141" s="122">
        <f t="shared" si="67"/>
        <v>0</v>
      </c>
      <c r="J141" s="122">
        <f t="shared" si="67"/>
        <v>0</v>
      </c>
      <c r="K141" s="122">
        <f t="shared" si="67"/>
        <v>0</v>
      </c>
      <c r="L141" s="122" t="s">
        <v>62</v>
      </c>
      <c r="M141" s="84">
        <v>46022</v>
      </c>
      <c r="N141" s="84">
        <v>46022</v>
      </c>
      <c r="O141" s="78"/>
      <c r="P141" s="74" t="s">
        <v>62</v>
      </c>
      <c r="Q141" s="78"/>
      <c r="R141" s="78"/>
    </row>
    <row r="142" spans="1:18" s="56" customFormat="1" ht="74.45" hidden="1" customHeight="1" x14ac:dyDescent="0.25">
      <c r="A142" s="320" t="s">
        <v>229</v>
      </c>
      <c r="B142" s="118" t="str">
        <f>B134</f>
        <v>Результат предоставления субсидии 2 (код субсидии № 7136):</v>
      </c>
      <c r="C142" s="80" t="s">
        <v>59</v>
      </c>
      <c r="D142" s="81" t="s">
        <v>60</v>
      </c>
      <c r="E142" s="81" t="s">
        <v>61</v>
      </c>
      <c r="F142" s="80">
        <v>642</v>
      </c>
      <c r="G142" s="80"/>
      <c r="H142" s="80">
        <f>G142</f>
        <v>0</v>
      </c>
      <c r="I142" s="80">
        <v>0</v>
      </c>
      <c r="J142" s="80">
        <v>0</v>
      </c>
      <c r="K142" s="80">
        <f>G142</f>
        <v>0</v>
      </c>
      <c r="L142" s="80"/>
      <c r="M142" s="122" t="s">
        <v>62</v>
      </c>
      <c r="N142" s="122" t="s">
        <v>62</v>
      </c>
      <c r="O142" s="78"/>
      <c r="P142" s="78"/>
      <c r="Q142" s="78"/>
      <c r="R142" s="78"/>
    </row>
    <row r="143" spans="1:18" s="85" customFormat="1" ht="15.75" hidden="1" x14ac:dyDescent="0.2">
      <c r="A143" s="321"/>
      <c r="B143" s="119" t="s">
        <v>70</v>
      </c>
      <c r="C143" s="122"/>
      <c r="D143" s="122" t="s">
        <v>62</v>
      </c>
      <c r="E143" s="122"/>
      <c r="F143" s="122"/>
      <c r="G143" s="122">
        <f>G142</f>
        <v>0</v>
      </c>
      <c r="H143" s="122">
        <f t="shared" ref="H143:K143" si="68">H142</f>
        <v>0</v>
      </c>
      <c r="I143" s="122">
        <f t="shared" si="68"/>
        <v>0</v>
      </c>
      <c r="J143" s="122">
        <f t="shared" si="68"/>
        <v>0</v>
      </c>
      <c r="K143" s="122">
        <f t="shared" si="68"/>
        <v>0</v>
      </c>
      <c r="L143" s="122" t="s">
        <v>62</v>
      </c>
      <c r="M143" s="84">
        <v>46022</v>
      </c>
      <c r="N143" s="84">
        <v>46022</v>
      </c>
      <c r="O143" s="78"/>
      <c r="P143" s="74" t="s">
        <v>62</v>
      </c>
      <c r="Q143" s="78"/>
      <c r="R143" s="78"/>
    </row>
    <row r="144" spans="1:18" s="85" customFormat="1" ht="14.25" hidden="1" x14ac:dyDescent="0.2">
      <c r="A144" s="321"/>
      <c r="B144" s="86" t="s">
        <v>63</v>
      </c>
      <c r="C144" s="122"/>
      <c r="D144" s="122"/>
      <c r="E144" s="122"/>
      <c r="F144" s="122"/>
      <c r="G144" s="122" t="s">
        <v>62</v>
      </c>
      <c r="H144" s="122"/>
      <c r="I144" s="122" t="s">
        <v>62</v>
      </c>
      <c r="J144" s="122"/>
      <c r="K144" s="122"/>
      <c r="L144" s="122" t="s">
        <v>62</v>
      </c>
      <c r="M144" s="122"/>
      <c r="N144" s="122"/>
      <c r="O144" s="74" t="s">
        <v>62</v>
      </c>
      <c r="P144" s="74" t="s">
        <v>62</v>
      </c>
      <c r="Q144" s="74" t="s">
        <v>62</v>
      </c>
      <c r="R144" s="74" t="s">
        <v>62</v>
      </c>
    </row>
    <row r="145" spans="1:18" s="85" customFormat="1" ht="65.45" hidden="1" customHeight="1" x14ac:dyDescent="0.2">
      <c r="A145" s="321"/>
      <c r="B145" s="120" t="s">
        <v>64</v>
      </c>
      <c r="C145" s="122"/>
      <c r="D145" s="122" t="s">
        <v>62</v>
      </c>
      <c r="E145" s="122"/>
      <c r="F145" s="122"/>
      <c r="G145" s="122">
        <f>G142</f>
        <v>0</v>
      </c>
      <c r="H145" s="122">
        <f t="shared" ref="H145:J145" si="69">H142</f>
        <v>0</v>
      </c>
      <c r="I145" s="122">
        <f t="shared" si="69"/>
        <v>0</v>
      </c>
      <c r="J145" s="122">
        <f t="shared" si="69"/>
        <v>0</v>
      </c>
      <c r="K145" s="122">
        <f>K142</f>
        <v>0</v>
      </c>
      <c r="L145" s="122" t="s">
        <v>62</v>
      </c>
      <c r="M145" s="84">
        <v>46022</v>
      </c>
      <c r="N145" s="84">
        <v>46022</v>
      </c>
      <c r="O145" s="78"/>
      <c r="P145" s="74" t="s">
        <v>62</v>
      </c>
      <c r="Q145" s="78"/>
      <c r="R145" s="78"/>
    </row>
    <row r="146" spans="1:18" s="85" customFormat="1" ht="15" hidden="1" customHeight="1" x14ac:dyDescent="0.2">
      <c r="A146" s="321"/>
      <c r="B146" s="86" t="s">
        <v>65</v>
      </c>
      <c r="C146" s="122"/>
      <c r="D146" s="122"/>
      <c r="E146" s="122"/>
      <c r="F146" s="122"/>
      <c r="G146" s="122" t="s">
        <v>62</v>
      </c>
      <c r="H146" s="122"/>
      <c r="I146" s="122" t="s">
        <v>62</v>
      </c>
      <c r="J146" s="122"/>
      <c r="K146" s="122"/>
      <c r="L146" s="122" t="s">
        <v>62</v>
      </c>
      <c r="M146" s="122"/>
      <c r="N146" s="122"/>
      <c r="O146" s="74" t="s">
        <v>62</v>
      </c>
      <c r="P146" s="74" t="s">
        <v>62</v>
      </c>
      <c r="Q146" s="74" t="s">
        <v>62</v>
      </c>
      <c r="R146" s="74" t="s">
        <v>62</v>
      </c>
    </row>
    <row r="147" spans="1:18" s="85" customFormat="1" ht="38.65" hidden="1" customHeight="1" x14ac:dyDescent="0.2">
      <c r="A147" s="321"/>
      <c r="B147" s="120" t="s">
        <v>66</v>
      </c>
      <c r="C147" s="122"/>
      <c r="D147" s="122" t="s">
        <v>62</v>
      </c>
      <c r="E147" s="122"/>
      <c r="F147" s="122"/>
      <c r="G147" s="122">
        <f>G143</f>
        <v>0</v>
      </c>
      <c r="H147" s="122">
        <f t="shared" ref="H147:K147" si="70">H143</f>
        <v>0</v>
      </c>
      <c r="I147" s="122">
        <f t="shared" si="70"/>
        <v>0</v>
      </c>
      <c r="J147" s="122">
        <f t="shared" si="70"/>
        <v>0</v>
      </c>
      <c r="K147" s="122">
        <f t="shared" si="70"/>
        <v>0</v>
      </c>
      <c r="L147" s="122" t="s">
        <v>62</v>
      </c>
      <c r="M147" s="84">
        <v>46022</v>
      </c>
      <c r="N147" s="84">
        <v>46022</v>
      </c>
      <c r="O147" s="78"/>
      <c r="P147" s="74" t="s">
        <v>62</v>
      </c>
      <c r="Q147" s="78"/>
      <c r="R147" s="78"/>
    </row>
    <row r="148" spans="1:18" s="85" customFormat="1" ht="21" hidden="1" customHeight="1" x14ac:dyDescent="0.2">
      <c r="A148" s="321"/>
      <c r="B148" s="86" t="s">
        <v>71</v>
      </c>
      <c r="C148" s="122"/>
      <c r="D148" s="122"/>
      <c r="E148" s="122"/>
      <c r="F148" s="122"/>
      <c r="G148" s="122" t="s">
        <v>62</v>
      </c>
      <c r="H148" s="122"/>
      <c r="I148" s="122" t="s">
        <v>62</v>
      </c>
      <c r="J148" s="122"/>
      <c r="K148" s="122"/>
      <c r="L148" s="122" t="s">
        <v>62</v>
      </c>
      <c r="M148" s="122"/>
      <c r="N148" s="122"/>
      <c r="O148" s="74" t="s">
        <v>62</v>
      </c>
      <c r="P148" s="74" t="s">
        <v>62</v>
      </c>
      <c r="Q148" s="74" t="s">
        <v>62</v>
      </c>
      <c r="R148" s="74" t="s">
        <v>62</v>
      </c>
    </row>
    <row r="149" spans="1:18" s="85" customFormat="1" ht="21" hidden="1" customHeight="1" x14ac:dyDescent="0.2">
      <c r="A149" s="322"/>
      <c r="B149" s="120" t="s">
        <v>72</v>
      </c>
      <c r="C149" s="122"/>
      <c r="D149" s="122" t="s">
        <v>62</v>
      </c>
      <c r="E149" s="122"/>
      <c r="F149" s="122"/>
      <c r="G149" s="122">
        <f>G147</f>
        <v>0</v>
      </c>
      <c r="H149" s="122">
        <f t="shared" ref="H149:K149" si="71">H147</f>
        <v>0</v>
      </c>
      <c r="I149" s="122">
        <f t="shared" si="71"/>
        <v>0</v>
      </c>
      <c r="J149" s="122">
        <f t="shared" si="71"/>
        <v>0</v>
      </c>
      <c r="K149" s="122">
        <f t="shared" si="71"/>
        <v>0</v>
      </c>
      <c r="L149" s="122" t="s">
        <v>62</v>
      </c>
      <c r="M149" s="84">
        <v>46022</v>
      </c>
      <c r="N149" s="84">
        <v>46022</v>
      </c>
      <c r="O149" s="78"/>
      <c r="P149" s="74" t="s">
        <v>62</v>
      </c>
      <c r="Q149" s="78"/>
      <c r="R149" s="78"/>
    </row>
    <row r="150" spans="1:18" s="56" customFormat="1" ht="74.45" hidden="1" customHeight="1" x14ac:dyDescent="0.25">
      <c r="A150" s="320" t="s">
        <v>230</v>
      </c>
      <c r="B150" s="118" t="str">
        <f>B142</f>
        <v>Результат предоставления субсидии 2 (код субсидии № 7136):</v>
      </c>
      <c r="C150" s="80" t="s">
        <v>59</v>
      </c>
      <c r="D150" s="81" t="s">
        <v>60</v>
      </c>
      <c r="E150" s="81" t="s">
        <v>61</v>
      </c>
      <c r="F150" s="80">
        <v>642</v>
      </c>
      <c r="G150" s="80"/>
      <c r="H150" s="80">
        <f>G150</f>
        <v>0</v>
      </c>
      <c r="I150" s="80">
        <v>0</v>
      </c>
      <c r="J150" s="80">
        <v>0</v>
      </c>
      <c r="K150" s="80">
        <f>G150</f>
        <v>0</v>
      </c>
      <c r="L150" s="80"/>
      <c r="M150" s="122" t="s">
        <v>62</v>
      </c>
      <c r="N150" s="122" t="s">
        <v>62</v>
      </c>
      <c r="O150" s="78"/>
      <c r="P150" s="78"/>
      <c r="Q150" s="78"/>
      <c r="R150" s="78"/>
    </row>
    <row r="151" spans="1:18" s="85" customFormat="1" ht="15.75" hidden="1" x14ac:dyDescent="0.2">
      <c r="A151" s="321"/>
      <c r="B151" s="119" t="s">
        <v>70</v>
      </c>
      <c r="C151" s="122"/>
      <c r="D151" s="122" t="s">
        <v>62</v>
      </c>
      <c r="E151" s="122"/>
      <c r="F151" s="122"/>
      <c r="G151" s="122">
        <f>G150</f>
        <v>0</v>
      </c>
      <c r="H151" s="122">
        <f t="shared" ref="H151:K151" si="72">H150</f>
        <v>0</v>
      </c>
      <c r="I151" s="122">
        <f t="shared" si="72"/>
        <v>0</v>
      </c>
      <c r="J151" s="122">
        <f t="shared" si="72"/>
        <v>0</v>
      </c>
      <c r="K151" s="122">
        <f t="shared" si="72"/>
        <v>0</v>
      </c>
      <c r="L151" s="122" t="s">
        <v>62</v>
      </c>
      <c r="M151" s="84">
        <v>46022</v>
      </c>
      <c r="N151" s="84">
        <v>46022</v>
      </c>
      <c r="O151" s="78"/>
      <c r="P151" s="74" t="s">
        <v>62</v>
      </c>
      <c r="Q151" s="78"/>
      <c r="R151" s="78"/>
    </row>
    <row r="152" spans="1:18" s="85" customFormat="1" ht="14.25" hidden="1" x14ac:dyDescent="0.2">
      <c r="A152" s="321"/>
      <c r="B152" s="86" t="s">
        <v>63</v>
      </c>
      <c r="C152" s="122"/>
      <c r="D152" s="122"/>
      <c r="E152" s="122"/>
      <c r="F152" s="122"/>
      <c r="G152" s="122" t="s">
        <v>62</v>
      </c>
      <c r="H152" s="122"/>
      <c r="I152" s="122" t="s">
        <v>62</v>
      </c>
      <c r="J152" s="122"/>
      <c r="K152" s="122"/>
      <c r="L152" s="122" t="s">
        <v>62</v>
      </c>
      <c r="M152" s="122"/>
      <c r="N152" s="122"/>
      <c r="O152" s="74" t="s">
        <v>62</v>
      </c>
      <c r="P152" s="74" t="s">
        <v>62</v>
      </c>
      <c r="Q152" s="74" t="s">
        <v>62</v>
      </c>
      <c r="R152" s="74" t="s">
        <v>62</v>
      </c>
    </row>
    <row r="153" spans="1:18" s="85" customFormat="1" ht="65.45" hidden="1" customHeight="1" x14ac:dyDescent="0.2">
      <c r="A153" s="321"/>
      <c r="B153" s="120" t="s">
        <v>64</v>
      </c>
      <c r="C153" s="122"/>
      <c r="D153" s="122" t="s">
        <v>62</v>
      </c>
      <c r="E153" s="122"/>
      <c r="F153" s="122"/>
      <c r="G153" s="122">
        <f>G150</f>
        <v>0</v>
      </c>
      <c r="H153" s="122">
        <f t="shared" ref="H153:J153" si="73">H150</f>
        <v>0</v>
      </c>
      <c r="I153" s="122">
        <f t="shared" si="73"/>
        <v>0</v>
      </c>
      <c r="J153" s="122">
        <f t="shared" si="73"/>
        <v>0</v>
      </c>
      <c r="K153" s="122">
        <f>K150</f>
        <v>0</v>
      </c>
      <c r="L153" s="122" t="s">
        <v>62</v>
      </c>
      <c r="M153" s="84">
        <v>46022</v>
      </c>
      <c r="N153" s="84">
        <v>46022</v>
      </c>
      <c r="O153" s="78"/>
      <c r="P153" s="74" t="s">
        <v>62</v>
      </c>
      <c r="Q153" s="78"/>
      <c r="R153" s="78"/>
    </row>
    <row r="154" spans="1:18" s="85" customFormat="1" ht="15" hidden="1" customHeight="1" x14ac:dyDescent="0.2">
      <c r="A154" s="321"/>
      <c r="B154" s="86" t="s">
        <v>65</v>
      </c>
      <c r="C154" s="122"/>
      <c r="D154" s="122"/>
      <c r="E154" s="122"/>
      <c r="F154" s="122"/>
      <c r="G154" s="122" t="s">
        <v>62</v>
      </c>
      <c r="H154" s="122"/>
      <c r="I154" s="122" t="s">
        <v>62</v>
      </c>
      <c r="J154" s="122"/>
      <c r="K154" s="122"/>
      <c r="L154" s="122" t="s">
        <v>62</v>
      </c>
      <c r="M154" s="122"/>
      <c r="N154" s="122"/>
      <c r="O154" s="74" t="s">
        <v>62</v>
      </c>
      <c r="P154" s="74" t="s">
        <v>62</v>
      </c>
      <c r="Q154" s="74" t="s">
        <v>62</v>
      </c>
      <c r="R154" s="74" t="s">
        <v>62</v>
      </c>
    </row>
    <row r="155" spans="1:18" s="85" customFormat="1" ht="38.65" hidden="1" customHeight="1" x14ac:dyDescent="0.2">
      <c r="A155" s="321"/>
      <c r="B155" s="120" t="s">
        <v>66</v>
      </c>
      <c r="C155" s="122"/>
      <c r="D155" s="122" t="s">
        <v>62</v>
      </c>
      <c r="E155" s="122"/>
      <c r="F155" s="122"/>
      <c r="G155" s="122">
        <f>G151</f>
        <v>0</v>
      </c>
      <c r="H155" s="122">
        <f t="shared" ref="H155:K155" si="74">H151</f>
        <v>0</v>
      </c>
      <c r="I155" s="122">
        <f t="shared" si="74"/>
        <v>0</v>
      </c>
      <c r="J155" s="122">
        <f t="shared" si="74"/>
        <v>0</v>
      </c>
      <c r="K155" s="122">
        <f t="shared" si="74"/>
        <v>0</v>
      </c>
      <c r="L155" s="122" t="s">
        <v>62</v>
      </c>
      <c r="M155" s="84">
        <v>46022</v>
      </c>
      <c r="N155" s="84">
        <v>46022</v>
      </c>
      <c r="O155" s="78"/>
      <c r="P155" s="74" t="s">
        <v>62</v>
      </c>
      <c r="Q155" s="78"/>
      <c r="R155" s="78"/>
    </row>
    <row r="156" spans="1:18" s="85" customFormat="1" ht="21" hidden="1" customHeight="1" x14ac:dyDescent="0.2">
      <c r="A156" s="321"/>
      <c r="B156" s="86" t="s">
        <v>71</v>
      </c>
      <c r="C156" s="122"/>
      <c r="D156" s="122"/>
      <c r="E156" s="122"/>
      <c r="F156" s="122"/>
      <c r="G156" s="122" t="s">
        <v>62</v>
      </c>
      <c r="H156" s="122"/>
      <c r="I156" s="122" t="s">
        <v>62</v>
      </c>
      <c r="J156" s="122"/>
      <c r="K156" s="122"/>
      <c r="L156" s="122" t="s">
        <v>62</v>
      </c>
      <c r="M156" s="122"/>
      <c r="N156" s="122"/>
      <c r="O156" s="74" t="s">
        <v>62</v>
      </c>
      <c r="P156" s="74" t="s">
        <v>62</v>
      </c>
      <c r="Q156" s="74" t="s">
        <v>62</v>
      </c>
      <c r="R156" s="74" t="s">
        <v>62</v>
      </c>
    </row>
    <row r="157" spans="1:18" s="85" customFormat="1" ht="21" hidden="1" customHeight="1" x14ac:dyDescent="0.2">
      <c r="A157" s="322"/>
      <c r="B157" s="120" t="s">
        <v>72</v>
      </c>
      <c r="C157" s="122"/>
      <c r="D157" s="122" t="s">
        <v>62</v>
      </c>
      <c r="E157" s="122"/>
      <c r="F157" s="122"/>
      <c r="G157" s="122">
        <f>G155</f>
        <v>0</v>
      </c>
      <c r="H157" s="122">
        <f t="shared" ref="H157:K157" si="75">H155</f>
        <v>0</v>
      </c>
      <c r="I157" s="122">
        <f t="shared" si="75"/>
        <v>0</v>
      </c>
      <c r="J157" s="122">
        <f t="shared" si="75"/>
        <v>0</v>
      </c>
      <c r="K157" s="122">
        <f t="shared" si="75"/>
        <v>0</v>
      </c>
      <c r="L157" s="122" t="s">
        <v>62</v>
      </c>
      <c r="M157" s="84">
        <v>46022</v>
      </c>
      <c r="N157" s="84">
        <v>46022</v>
      </c>
      <c r="O157" s="78"/>
      <c r="P157" s="74" t="s">
        <v>62</v>
      </c>
      <c r="Q157" s="78"/>
      <c r="R157" s="78"/>
    </row>
    <row r="158" spans="1:18" s="56" customFormat="1" ht="74.45" hidden="1" customHeight="1" x14ac:dyDescent="0.25">
      <c r="A158" s="320" t="s">
        <v>231</v>
      </c>
      <c r="B158" s="118" t="str">
        <f>B150</f>
        <v>Результат предоставления субсидии 2 (код субсидии № 7136):</v>
      </c>
      <c r="C158" s="80" t="s">
        <v>59</v>
      </c>
      <c r="D158" s="81" t="s">
        <v>60</v>
      </c>
      <c r="E158" s="81" t="s">
        <v>61</v>
      </c>
      <c r="F158" s="80">
        <v>642</v>
      </c>
      <c r="G158" s="80"/>
      <c r="H158" s="80">
        <f>G158</f>
        <v>0</v>
      </c>
      <c r="I158" s="80">
        <v>0</v>
      </c>
      <c r="J158" s="80">
        <v>0</v>
      </c>
      <c r="K158" s="80">
        <f>G158</f>
        <v>0</v>
      </c>
      <c r="L158" s="80"/>
      <c r="M158" s="122" t="s">
        <v>62</v>
      </c>
      <c r="N158" s="122" t="s">
        <v>62</v>
      </c>
      <c r="O158" s="78"/>
      <c r="P158" s="78"/>
      <c r="Q158" s="78"/>
      <c r="R158" s="78"/>
    </row>
    <row r="159" spans="1:18" s="85" customFormat="1" ht="15.75" hidden="1" x14ac:dyDescent="0.2">
      <c r="A159" s="321"/>
      <c r="B159" s="119" t="s">
        <v>70</v>
      </c>
      <c r="C159" s="122"/>
      <c r="D159" s="122" t="s">
        <v>62</v>
      </c>
      <c r="E159" s="122"/>
      <c r="F159" s="122"/>
      <c r="G159" s="122">
        <f>G158</f>
        <v>0</v>
      </c>
      <c r="H159" s="122">
        <f t="shared" ref="H159:K159" si="76">H158</f>
        <v>0</v>
      </c>
      <c r="I159" s="122">
        <f t="shared" si="76"/>
        <v>0</v>
      </c>
      <c r="J159" s="122">
        <f t="shared" si="76"/>
        <v>0</v>
      </c>
      <c r="K159" s="122">
        <f t="shared" si="76"/>
        <v>0</v>
      </c>
      <c r="L159" s="122" t="s">
        <v>62</v>
      </c>
      <c r="M159" s="84">
        <v>46022</v>
      </c>
      <c r="N159" s="84">
        <v>46022</v>
      </c>
      <c r="O159" s="78"/>
      <c r="P159" s="74" t="s">
        <v>62</v>
      </c>
      <c r="Q159" s="78"/>
      <c r="R159" s="78"/>
    </row>
    <row r="160" spans="1:18" s="85" customFormat="1" ht="14.25" hidden="1" x14ac:dyDescent="0.2">
      <c r="A160" s="321"/>
      <c r="B160" s="86" t="s">
        <v>63</v>
      </c>
      <c r="C160" s="122"/>
      <c r="D160" s="122"/>
      <c r="E160" s="122"/>
      <c r="F160" s="122"/>
      <c r="G160" s="122" t="s">
        <v>62</v>
      </c>
      <c r="H160" s="122"/>
      <c r="I160" s="122" t="s">
        <v>62</v>
      </c>
      <c r="J160" s="122"/>
      <c r="K160" s="122"/>
      <c r="L160" s="122" t="s">
        <v>62</v>
      </c>
      <c r="M160" s="122"/>
      <c r="N160" s="122"/>
      <c r="O160" s="74" t="s">
        <v>62</v>
      </c>
      <c r="P160" s="74" t="s">
        <v>62</v>
      </c>
      <c r="Q160" s="74" t="s">
        <v>62</v>
      </c>
      <c r="R160" s="74" t="s">
        <v>62</v>
      </c>
    </row>
    <row r="161" spans="1:18" s="85" customFormat="1" ht="65.45" hidden="1" customHeight="1" x14ac:dyDescent="0.2">
      <c r="A161" s="321"/>
      <c r="B161" s="120" t="s">
        <v>64</v>
      </c>
      <c r="C161" s="122"/>
      <c r="D161" s="122" t="s">
        <v>62</v>
      </c>
      <c r="E161" s="122"/>
      <c r="F161" s="122"/>
      <c r="G161" s="122">
        <f>G158</f>
        <v>0</v>
      </c>
      <c r="H161" s="122">
        <f t="shared" ref="H161:J161" si="77">H158</f>
        <v>0</v>
      </c>
      <c r="I161" s="122">
        <f t="shared" si="77"/>
        <v>0</v>
      </c>
      <c r="J161" s="122">
        <f t="shared" si="77"/>
        <v>0</v>
      </c>
      <c r="K161" s="122">
        <f>K158</f>
        <v>0</v>
      </c>
      <c r="L161" s="122" t="s">
        <v>62</v>
      </c>
      <c r="M161" s="84">
        <v>46022</v>
      </c>
      <c r="N161" s="84">
        <v>46022</v>
      </c>
      <c r="O161" s="78"/>
      <c r="P161" s="74" t="s">
        <v>62</v>
      </c>
      <c r="Q161" s="78"/>
      <c r="R161" s="78"/>
    </row>
    <row r="162" spans="1:18" s="85" customFormat="1" ht="15" hidden="1" customHeight="1" x14ac:dyDescent="0.2">
      <c r="A162" s="321"/>
      <c r="B162" s="86" t="s">
        <v>65</v>
      </c>
      <c r="C162" s="122"/>
      <c r="D162" s="122"/>
      <c r="E162" s="122"/>
      <c r="F162" s="122"/>
      <c r="G162" s="122" t="s">
        <v>62</v>
      </c>
      <c r="H162" s="122"/>
      <c r="I162" s="122" t="s">
        <v>62</v>
      </c>
      <c r="J162" s="122"/>
      <c r="K162" s="122"/>
      <c r="L162" s="122" t="s">
        <v>62</v>
      </c>
      <c r="M162" s="122"/>
      <c r="N162" s="122"/>
      <c r="O162" s="74" t="s">
        <v>62</v>
      </c>
      <c r="P162" s="74" t="s">
        <v>62</v>
      </c>
      <c r="Q162" s="74" t="s">
        <v>62</v>
      </c>
      <c r="R162" s="74" t="s">
        <v>62</v>
      </c>
    </row>
    <row r="163" spans="1:18" s="85" customFormat="1" ht="38.65" hidden="1" customHeight="1" x14ac:dyDescent="0.2">
      <c r="A163" s="321"/>
      <c r="B163" s="120" t="s">
        <v>66</v>
      </c>
      <c r="C163" s="122"/>
      <c r="D163" s="122" t="s">
        <v>62</v>
      </c>
      <c r="E163" s="122"/>
      <c r="F163" s="122"/>
      <c r="G163" s="122">
        <f>G159</f>
        <v>0</v>
      </c>
      <c r="H163" s="122">
        <f t="shared" ref="H163:K163" si="78">H159</f>
        <v>0</v>
      </c>
      <c r="I163" s="122">
        <f t="shared" si="78"/>
        <v>0</v>
      </c>
      <c r="J163" s="122">
        <f t="shared" si="78"/>
        <v>0</v>
      </c>
      <c r="K163" s="122">
        <f t="shared" si="78"/>
        <v>0</v>
      </c>
      <c r="L163" s="122" t="s">
        <v>62</v>
      </c>
      <c r="M163" s="84">
        <v>46022</v>
      </c>
      <c r="N163" s="84">
        <v>46022</v>
      </c>
      <c r="O163" s="78"/>
      <c r="P163" s="74" t="s">
        <v>62</v>
      </c>
      <c r="Q163" s="78"/>
      <c r="R163" s="78"/>
    </row>
    <row r="164" spans="1:18" s="85" customFormat="1" ht="21" hidden="1" customHeight="1" x14ac:dyDescent="0.2">
      <c r="A164" s="321"/>
      <c r="B164" s="86" t="s">
        <v>71</v>
      </c>
      <c r="C164" s="122"/>
      <c r="D164" s="122"/>
      <c r="E164" s="122"/>
      <c r="F164" s="122"/>
      <c r="G164" s="122" t="s">
        <v>62</v>
      </c>
      <c r="H164" s="122"/>
      <c r="I164" s="122" t="s">
        <v>62</v>
      </c>
      <c r="J164" s="122"/>
      <c r="K164" s="122"/>
      <c r="L164" s="122" t="s">
        <v>62</v>
      </c>
      <c r="M164" s="122"/>
      <c r="N164" s="122"/>
      <c r="O164" s="74" t="s">
        <v>62</v>
      </c>
      <c r="P164" s="74" t="s">
        <v>62</v>
      </c>
      <c r="Q164" s="74" t="s">
        <v>62</v>
      </c>
      <c r="R164" s="74" t="s">
        <v>62</v>
      </c>
    </row>
    <row r="165" spans="1:18" s="85" customFormat="1" ht="21" hidden="1" customHeight="1" x14ac:dyDescent="0.2">
      <c r="A165" s="322"/>
      <c r="B165" s="120" t="s">
        <v>72</v>
      </c>
      <c r="C165" s="122"/>
      <c r="D165" s="122" t="s">
        <v>62</v>
      </c>
      <c r="E165" s="122"/>
      <c r="F165" s="122"/>
      <c r="G165" s="122">
        <f>G163</f>
        <v>0</v>
      </c>
      <c r="H165" s="122">
        <f t="shared" ref="H165:K165" si="79">H163</f>
        <v>0</v>
      </c>
      <c r="I165" s="122">
        <f t="shared" si="79"/>
        <v>0</v>
      </c>
      <c r="J165" s="122">
        <f t="shared" si="79"/>
        <v>0</v>
      </c>
      <c r="K165" s="122">
        <f t="shared" si="79"/>
        <v>0</v>
      </c>
      <c r="L165" s="122" t="s">
        <v>62</v>
      </c>
      <c r="M165" s="84">
        <v>46022</v>
      </c>
      <c r="N165" s="84">
        <v>46022</v>
      </c>
      <c r="O165" s="78"/>
      <c r="P165" s="74" t="s">
        <v>62</v>
      </c>
      <c r="Q165" s="78"/>
      <c r="R165" s="78"/>
    </row>
    <row r="166" spans="1:18" s="56" customFormat="1" ht="74.45" customHeight="1" x14ac:dyDescent="0.25">
      <c r="A166" s="320" t="s">
        <v>232</v>
      </c>
      <c r="B166" s="118" t="str">
        <f>B158</f>
        <v>Результат предоставления субсидии 2 (код субсидии № 7136):</v>
      </c>
      <c r="C166" s="80" t="s">
        <v>59</v>
      </c>
      <c r="D166" s="81" t="s">
        <v>60</v>
      </c>
      <c r="E166" s="81" t="s">
        <v>61</v>
      </c>
      <c r="F166" s="80">
        <v>642</v>
      </c>
      <c r="G166" s="80">
        <v>1</v>
      </c>
      <c r="H166" s="80">
        <f>G166</f>
        <v>1</v>
      </c>
      <c r="I166" s="80">
        <v>1</v>
      </c>
      <c r="J166" s="80">
        <v>1</v>
      </c>
      <c r="K166" s="80">
        <f>G166</f>
        <v>1</v>
      </c>
      <c r="L166" s="80"/>
      <c r="M166" s="122" t="s">
        <v>62</v>
      </c>
      <c r="N166" s="122" t="s">
        <v>62</v>
      </c>
      <c r="O166" s="78">
        <v>353014.31</v>
      </c>
      <c r="P166" s="78"/>
      <c r="Q166" s="78">
        <v>220939.47</v>
      </c>
      <c r="R166" s="78">
        <v>220939.47</v>
      </c>
    </row>
    <row r="167" spans="1:18" s="85" customFormat="1" ht="15.75" x14ac:dyDescent="0.2">
      <c r="A167" s="321"/>
      <c r="B167" s="119" t="s">
        <v>70</v>
      </c>
      <c r="C167" s="122"/>
      <c r="D167" s="122" t="s">
        <v>62</v>
      </c>
      <c r="E167" s="122"/>
      <c r="F167" s="122"/>
      <c r="G167" s="122">
        <f>G166</f>
        <v>1</v>
      </c>
      <c r="H167" s="122">
        <f t="shared" ref="H167:K167" si="80">H166</f>
        <v>1</v>
      </c>
      <c r="I167" s="122">
        <f t="shared" si="80"/>
        <v>1</v>
      </c>
      <c r="J167" s="122">
        <f t="shared" si="80"/>
        <v>1</v>
      </c>
      <c r="K167" s="122">
        <f t="shared" si="80"/>
        <v>1</v>
      </c>
      <c r="L167" s="122" t="s">
        <v>62</v>
      </c>
      <c r="M167" s="84">
        <v>46022</v>
      </c>
      <c r="N167" s="84">
        <v>46022</v>
      </c>
      <c r="O167" s="78"/>
      <c r="P167" s="74" t="s">
        <v>62</v>
      </c>
      <c r="Q167" s="78"/>
      <c r="R167" s="78"/>
    </row>
    <row r="168" spans="1:18" s="85" customFormat="1" ht="14.25" x14ac:dyDescent="0.2">
      <c r="A168" s="321"/>
      <c r="B168" s="86" t="s">
        <v>63</v>
      </c>
      <c r="C168" s="122"/>
      <c r="D168" s="122"/>
      <c r="E168" s="122"/>
      <c r="F168" s="122"/>
      <c r="G168" s="122" t="s">
        <v>62</v>
      </c>
      <c r="H168" s="122"/>
      <c r="I168" s="122" t="s">
        <v>62</v>
      </c>
      <c r="J168" s="122"/>
      <c r="K168" s="122"/>
      <c r="L168" s="122" t="s">
        <v>62</v>
      </c>
      <c r="M168" s="122"/>
      <c r="N168" s="122"/>
      <c r="O168" s="74" t="s">
        <v>62</v>
      </c>
      <c r="P168" s="74" t="s">
        <v>62</v>
      </c>
      <c r="Q168" s="74" t="s">
        <v>62</v>
      </c>
      <c r="R168" s="74" t="s">
        <v>62</v>
      </c>
    </row>
    <row r="169" spans="1:18" s="85" customFormat="1" ht="65.45" customHeight="1" x14ac:dyDescent="0.2">
      <c r="A169" s="321"/>
      <c r="B169" s="120" t="s">
        <v>64</v>
      </c>
      <c r="C169" s="122"/>
      <c r="D169" s="122" t="s">
        <v>62</v>
      </c>
      <c r="E169" s="122"/>
      <c r="F169" s="122"/>
      <c r="G169" s="122">
        <f>G166</f>
        <v>1</v>
      </c>
      <c r="H169" s="122">
        <f t="shared" ref="H169:J169" si="81">H166</f>
        <v>1</v>
      </c>
      <c r="I169" s="122">
        <f t="shared" si="81"/>
        <v>1</v>
      </c>
      <c r="J169" s="122">
        <f t="shared" si="81"/>
        <v>1</v>
      </c>
      <c r="K169" s="122">
        <f>K166</f>
        <v>1</v>
      </c>
      <c r="L169" s="122" t="s">
        <v>62</v>
      </c>
      <c r="M169" s="84">
        <v>46022</v>
      </c>
      <c r="N169" s="84">
        <v>46022</v>
      </c>
      <c r="O169" s="78"/>
      <c r="P169" s="74" t="s">
        <v>62</v>
      </c>
      <c r="Q169" s="78"/>
      <c r="R169" s="78"/>
    </row>
    <row r="170" spans="1:18" s="85" customFormat="1" ht="15" customHeight="1" x14ac:dyDescent="0.2">
      <c r="A170" s="321"/>
      <c r="B170" s="86" t="s">
        <v>65</v>
      </c>
      <c r="C170" s="122"/>
      <c r="D170" s="122"/>
      <c r="E170" s="122"/>
      <c r="F170" s="122"/>
      <c r="G170" s="122" t="s">
        <v>62</v>
      </c>
      <c r="H170" s="122"/>
      <c r="I170" s="122" t="s">
        <v>62</v>
      </c>
      <c r="J170" s="122"/>
      <c r="K170" s="122"/>
      <c r="L170" s="122" t="s">
        <v>62</v>
      </c>
      <c r="M170" s="122"/>
      <c r="N170" s="122"/>
      <c r="O170" s="74" t="s">
        <v>62</v>
      </c>
      <c r="P170" s="74" t="s">
        <v>62</v>
      </c>
      <c r="Q170" s="74" t="s">
        <v>62</v>
      </c>
      <c r="R170" s="74" t="s">
        <v>62</v>
      </c>
    </row>
    <row r="171" spans="1:18" s="85" customFormat="1" ht="38.65" customHeight="1" x14ac:dyDescent="0.2">
      <c r="A171" s="321"/>
      <c r="B171" s="120" t="s">
        <v>66</v>
      </c>
      <c r="C171" s="122"/>
      <c r="D171" s="122" t="s">
        <v>62</v>
      </c>
      <c r="E171" s="122"/>
      <c r="F171" s="122"/>
      <c r="G171" s="122">
        <f>G167</f>
        <v>1</v>
      </c>
      <c r="H171" s="122">
        <f t="shared" ref="H171:K171" si="82">H167</f>
        <v>1</v>
      </c>
      <c r="I171" s="122">
        <f t="shared" si="82"/>
        <v>1</v>
      </c>
      <c r="J171" s="122">
        <f t="shared" si="82"/>
        <v>1</v>
      </c>
      <c r="K171" s="122">
        <f t="shared" si="82"/>
        <v>1</v>
      </c>
      <c r="L171" s="122" t="s">
        <v>62</v>
      </c>
      <c r="M171" s="84">
        <v>46022</v>
      </c>
      <c r="N171" s="84">
        <v>46022</v>
      </c>
      <c r="O171" s="78"/>
      <c r="P171" s="74" t="s">
        <v>62</v>
      </c>
      <c r="Q171" s="78"/>
      <c r="R171" s="78"/>
    </row>
    <row r="172" spans="1:18" s="85" customFormat="1" ht="21" customHeight="1" x14ac:dyDescent="0.2">
      <c r="A172" s="321"/>
      <c r="B172" s="86" t="s">
        <v>71</v>
      </c>
      <c r="C172" s="122"/>
      <c r="D172" s="122"/>
      <c r="E172" s="122"/>
      <c r="F172" s="122"/>
      <c r="G172" s="122" t="s">
        <v>62</v>
      </c>
      <c r="H172" s="122"/>
      <c r="I172" s="122" t="s">
        <v>62</v>
      </c>
      <c r="J172" s="122"/>
      <c r="K172" s="122"/>
      <c r="L172" s="122" t="s">
        <v>62</v>
      </c>
      <c r="M172" s="122"/>
      <c r="N172" s="122"/>
      <c r="O172" s="74" t="s">
        <v>62</v>
      </c>
      <c r="P172" s="74" t="s">
        <v>62</v>
      </c>
      <c r="Q172" s="74" t="s">
        <v>62</v>
      </c>
      <c r="R172" s="74" t="s">
        <v>62</v>
      </c>
    </row>
    <row r="173" spans="1:18" s="85" customFormat="1" ht="21" customHeight="1" x14ac:dyDescent="0.2">
      <c r="A173" s="322"/>
      <c r="B173" s="120" t="s">
        <v>72</v>
      </c>
      <c r="C173" s="122"/>
      <c r="D173" s="122" t="s">
        <v>62</v>
      </c>
      <c r="E173" s="122"/>
      <c r="F173" s="122"/>
      <c r="G173" s="122">
        <f>G171</f>
        <v>1</v>
      </c>
      <c r="H173" s="122">
        <f t="shared" ref="H173:K173" si="83">H171</f>
        <v>1</v>
      </c>
      <c r="I173" s="122">
        <f t="shared" si="83"/>
        <v>1</v>
      </c>
      <c r="J173" s="122">
        <f t="shared" si="83"/>
        <v>1</v>
      </c>
      <c r="K173" s="122">
        <f t="shared" si="83"/>
        <v>1</v>
      </c>
      <c r="L173" s="122" t="s">
        <v>62</v>
      </c>
      <c r="M173" s="84">
        <v>46022</v>
      </c>
      <c r="N173" s="84">
        <v>46022</v>
      </c>
      <c r="O173" s="78"/>
      <c r="P173" s="74" t="s">
        <v>62</v>
      </c>
      <c r="Q173" s="78"/>
      <c r="R173" s="78"/>
    </row>
    <row r="174" spans="1:18" s="56" customFormat="1" ht="74.45" customHeight="1" x14ac:dyDescent="0.25">
      <c r="A174" s="320" t="s">
        <v>233</v>
      </c>
      <c r="B174" s="118" t="str">
        <f>B166</f>
        <v>Результат предоставления субсидии 2 (код субсидии № 7136):</v>
      </c>
      <c r="C174" s="80" t="s">
        <v>59</v>
      </c>
      <c r="D174" s="81" t="s">
        <v>60</v>
      </c>
      <c r="E174" s="81" t="s">
        <v>61</v>
      </c>
      <c r="F174" s="80">
        <v>642</v>
      </c>
      <c r="G174" s="80">
        <v>1</v>
      </c>
      <c r="H174" s="80">
        <f>G174</f>
        <v>1</v>
      </c>
      <c r="I174" s="80">
        <v>1</v>
      </c>
      <c r="J174" s="80">
        <v>1</v>
      </c>
      <c r="K174" s="80">
        <f>G174</f>
        <v>1</v>
      </c>
      <c r="L174" s="80"/>
      <c r="M174" s="122" t="s">
        <v>62</v>
      </c>
      <c r="N174" s="122" t="s">
        <v>62</v>
      </c>
      <c r="O174" s="78">
        <v>145889.60999999999</v>
      </c>
      <c r="P174" s="78"/>
      <c r="Q174" s="78">
        <v>145889.60999999999</v>
      </c>
      <c r="R174" s="78">
        <v>145889.60999999999</v>
      </c>
    </row>
    <row r="175" spans="1:18" s="85" customFormat="1" ht="15.75" x14ac:dyDescent="0.2">
      <c r="A175" s="321"/>
      <c r="B175" s="119" t="s">
        <v>70</v>
      </c>
      <c r="C175" s="122"/>
      <c r="D175" s="122" t="s">
        <v>62</v>
      </c>
      <c r="E175" s="122"/>
      <c r="F175" s="122"/>
      <c r="G175" s="122">
        <f>G174</f>
        <v>1</v>
      </c>
      <c r="H175" s="122">
        <f t="shared" ref="H175:K175" si="84">H174</f>
        <v>1</v>
      </c>
      <c r="I175" s="122">
        <f t="shared" si="84"/>
        <v>1</v>
      </c>
      <c r="J175" s="122">
        <f t="shared" si="84"/>
        <v>1</v>
      </c>
      <c r="K175" s="122">
        <f t="shared" si="84"/>
        <v>1</v>
      </c>
      <c r="L175" s="122" t="s">
        <v>62</v>
      </c>
      <c r="M175" s="84">
        <v>46022</v>
      </c>
      <c r="N175" s="84">
        <v>46022</v>
      </c>
      <c r="O175" s="78"/>
      <c r="P175" s="74" t="s">
        <v>62</v>
      </c>
      <c r="Q175" s="78"/>
      <c r="R175" s="78"/>
    </row>
    <row r="176" spans="1:18" s="85" customFormat="1" ht="14.25" x14ac:dyDescent="0.2">
      <c r="A176" s="321"/>
      <c r="B176" s="86" t="s">
        <v>63</v>
      </c>
      <c r="C176" s="122"/>
      <c r="D176" s="122"/>
      <c r="E176" s="122"/>
      <c r="F176" s="122"/>
      <c r="G176" s="122" t="s">
        <v>62</v>
      </c>
      <c r="H176" s="122"/>
      <c r="I176" s="122" t="s">
        <v>62</v>
      </c>
      <c r="J176" s="122"/>
      <c r="K176" s="122"/>
      <c r="L176" s="122" t="s">
        <v>62</v>
      </c>
      <c r="M176" s="122"/>
      <c r="N176" s="122"/>
      <c r="O176" s="74" t="s">
        <v>62</v>
      </c>
      <c r="P176" s="74" t="s">
        <v>62</v>
      </c>
      <c r="Q176" s="74" t="s">
        <v>62</v>
      </c>
      <c r="R176" s="74" t="s">
        <v>62</v>
      </c>
    </row>
    <row r="177" spans="1:18" s="85" customFormat="1" ht="65.45" customHeight="1" x14ac:dyDescent="0.2">
      <c r="A177" s="321"/>
      <c r="B177" s="120" t="s">
        <v>64</v>
      </c>
      <c r="C177" s="122"/>
      <c r="D177" s="122" t="s">
        <v>62</v>
      </c>
      <c r="E177" s="122"/>
      <c r="F177" s="122"/>
      <c r="G177" s="122">
        <f>G174</f>
        <v>1</v>
      </c>
      <c r="H177" s="122">
        <f t="shared" ref="H177:J177" si="85">H174</f>
        <v>1</v>
      </c>
      <c r="I177" s="122">
        <f t="shared" si="85"/>
        <v>1</v>
      </c>
      <c r="J177" s="122">
        <f t="shared" si="85"/>
        <v>1</v>
      </c>
      <c r="K177" s="122">
        <f>K174</f>
        <v>1</v>
      </c>
      <c r="L177" s="122" t="s">
        <v>62</v>
      </c>
      <c r="M177" s="84">
        <v>46022</v>
      </c>
      <c r="N177" s="84">
        <v>46022</v>
      </c>
      <c r="O177" s="78"/>
      <c r="P177" s="74" t="s">
        <v>62</v>
      </c>
      <c r="Q177" s="78"/>
      <c r="R177" s="78"/>
    </row>
    <row r="178" spans="1:18" s="85" customFormat="1" ht="15" customHeight="1" x14ac:dyDescent="0.2">
      <c r="A178" s="321"/>
      <c r="B178" s="86" t="s">
        <v>65</v>
      </c>
      <c r="C178" s="122"/>
      <c r="D178" s="122"/>
      <c r="E178" s="122"/>
      <c r="F178" s="122"/>
      <c r="G178" s="122" t="s">
        <v>62</v>
      </c>
      <c r="H178" s="122"/>
      <c r="I178" s="122" t="s">
        <v>62</v>
      </c>
      <c r="J178" s="122"/>
      <c r="K178" s="122"/>
      <c r="L178" s="122" t="s">
        <v>62</v>
      </c>
      <c r="M178" s="122"/>
      <c r="N178" s="122"/>
      <c r="O178" s="74" t="s">
        <v>62</v>
      </c>
      <c r="P178" s="74" t="s">
        <v>62</v>
      </c>
      <c r="Q178" s="74" t="s">
        <v>62</v>
      </c>
      <c r="R178" s="74" t="s">
        <v>62</v>
      </c>
    </row>
    <row r="179" spans="1:18" s="85" customFormat="1" ht="38.65" customHeight="1" x14ac:dyDescent="0.2">
      <c r="A179" s="321"/>
      <c r="B179" s="120" t="s">
        <v>66</v>
      </c>
      <c r="C179" s="122"/>
      <c r="D179" s="122" t="s">
        <v>62</v>
      </c>
      <c r="E179" s="122"/>
      <c r="F179" s="122"/>
      <c r="G179" s="122">
        <f>G175</f>
        <v>1</v>
      </c>
      <c r="H179" s="122">
        <f t="shared" ref="H179:K179" si="86">H175</f>
        <v>1</v>
      </c>
      <c r="I179" s="122">
        <f t="shared" si="86"/>
        <v>1</v>
      </c>
      <c r="J179" s="122">
        <f t="shared" si="86"/>
        <v>1</v>
      </c>
      <c r="K179" s="122">
        <f t="shared" si="86"/>
        <v>1</v>
      </c>
      <c r="L179" s="122" t="s">
        <v>62</v>
      </c>
      <c r="M179" s="84">
        <v>46022</v>
      </c>
      <c r="N179" s="84">
        <v>46022</v>
      </c>
      <c r="O179" s="78"/>
      <c r="P179" s="74" t="s">
        <v>62</v>
      </c>
      <c r="Q179" s="78"/>
      <c r="R179" s="78"/>
    </row>
    <row r="180" spans="1:18" s="85" customFormat="1" ht="21" customHeight="1" x14ac:dyDescent="0.2">
      <c r="A180" s="321"/>
      <c r="B180" s="86" t="s">
        <v>71</v>
      </c>
      <c r="C180" s="122"/>
      <c r="D180" s="122"/>
      <c r="E180" s="122"/>
      <c r="F180" s="122"/>
      <c r="G180" s="122" t="s">
        <v>62</v>
      </c>
      <c r="H180" s="122"/>
      <c r="I180" s="122" t="s">
        <v>62</v>
      </c>
      <c r="J180" s="122"/>
      <c r="K180" s="122"/>
      <c r="L180" s="122" t="s">
        <v>62</v>
      </c>
      <c r="M180" s="122"/>
      <c r="N180" s="122"/>
      <c r="O180" s="74" t="s">
        <v>62</v>
      </c>
      <c r="P180" s="74" t="s">
        <v>62</v>
      </c>
      <c r="Q180" s="74" t="s">
        <v>62</v>
      </c>
      <c r="R180" s="74" t="s">
        <v>62</v>
      </c>
    </row>
    <row r="181" spans="1:18" s="85" customFormat="1" ht="21" customHeight="1" x14ac:dyDescent="0.2">
      <c r="A181" s="322"/>
      <c r="B181" s="120" t="s">
        <v>72</v>
      </c>
      <c r="C181" s="122"/>
      <c r="D181" s="122" t="s">
        <v>62</v>
      </c>
      <c r="E181" s="122"/>
      <c r="F181" s="122"/>
      <c r="G181" s="122">
        <f>G179</f>
        <v>1</v>
      </c>
      <c r="H181" s="122">
        <f t="shared" ref="H181:K181" si="87">H179</f>
        <v>1</v>
      </c>
      <c r="I181" s="122">
        <f t="shared" si="87"/>
        <v>1</v>
      </c>
      <c r="J181" s="122">
        <f t="shared" si="87"/>
        <v>1</v>
      </c>
      <c r="K181" s="122">
        <f t="shared" si="87"/>
        <v>1</v>
      </c>
      <c r="L181" s="122" t="s">
        <v>62</v>
      </c>
      <c r="M181" s="84">
        <v>46022</v>
      </c>
      <c r="N181" s="84">
        <v>46022</v>
      </c>
      <c r="O181" s="78"/>
      <c r="P181" s="74" t="s">
        <v>62</v>
      </c>
      <c r="Q181" s="78"/>
      <c r="R181" s="78"/>
    </row>
    <row r="182" spans="1:18" s="56" customFormat="1" ht="74.45" hidden="1" customHeight="1" x14ac:dyDescent="0.25">
      <c r="A182" s="320" t="s">
        <v>234</v>
      </c>
      <c r="B182" s="118" t="str">
        <f>B174</f>
        <v>Результат предоставления субсидии 2 (код субсидии № 7136):</v>
      </c>
      <c r="C182" s="80" t="s">
        <v>59</v>
      </c>
      <c r="D182" s="81" t="s">
        <v>60</v>
      </c>
      <c r="E182" s="81" t="s">
        <v>61</v>
      </c>
      <c r="F182" s="80">
        <v>642</v>
      </c>
      <c r="G182" s="80"/>
      <c r="H182" s="80">
        <f>G182</f>
        <v>0</v>
      </c>
      <c r="I182" s="80">
        <v>0</v>
      </c>
      <c r="J182" s="80">
        <v>0</v>
      </c>
      <c r="K182" s="80">
        <f>G182</f>
        <v>0</v>
      </c>
      <c r="L182" s="80"/>
      <c r="M182" s="122" t="s">
        <v>62</v>
      </c>
      <c r="N182" s="122" t="s">
        <v>62</v>
      </c>
      <c r="O182" s="78"/>
      <c r="P182" s="78"/>
      <c r="Q182" s="78"/>
      <c r="R182" s="78"/>
    </row>
    <row r="183" spans="1:18" s="85" customFormat="1" ht="15.75" hidden="1" x14ac:dyDescent="0.2">
      <c r="A183" s="321"/>
      <c r="B183" s="119" t="s">
        <v>70</v>
      </c>
      <c r="C183" s="122"/>
      <c r="D183" s="122" t="s">
        <v>62</v>
      </c>
      <c r="E183" s="122"/>
      <c r="F183" s="122"/>
      <c r="G183" s="122">
        <f>G182</f>
        <v>0</v>
      </c>
      <c r="H183" s="122">
        <f t="shared" ref="H183:K183" si="88">H182</f>
        <v>0</v>
      </c>
      <c r="I183" s="122">
        <f t="shared" si="88"/>
        <v>0</v>
      </c>
      <c r="J183" s="122">
        <f t="shared" si="88"/>
        <v>0</v>
      </c>
      <c r="K183" s="122">
        <f t="shared" si="88"/>
        <v>0</v>
      </c>
      <c r="L183" s="122" t="s">
        <v>62</v>
      </c>
      <c r="M183" s="84">
        <v>46022</v>
      </c>
      <c r="N183" s="84">
        <v>46022</v>
      </c>
      <c r="O183" s="78"/>
      <c r="P183" s="74" t="s">
        <v>62</v>
      </c>
      <c r="Q183" s="78"/>
      <c r="R183" s="78"/>
    </row>
    <row r="184" spans="1:18" s="85" customFormat="1" ht="14.25" hidden="1" x14ac:dyDescent="0.2">
      <c r="A184" s="321"/>
      <c r="B184" s="86" t="s">
        <v>63</v>
      </c>
      <c r="C184" s="122"/>
      <c r="D184" s="122"/>
      <c r="E184" s="122"/>
      <c r="F184" s="122"/>
      <c r="G184" s="122" t="s">
        <v>62</v>
      </c>
      <c r="H184" s="122"/>
      <c r="I184" s="122" t="s">
        <v>62</v>
      </c>
      <c r="J184" s="122"/>
      <c r="K184" s="122"/>
      <c r="L184" s="122" t="s">
        <v>62</v>
      </c>
      <c r="M184" s="122"/>
      <c r="N184" s="122"/>
      <c r="O184" s="74" t="s">
        <v>62</v>
      </c>
      <c r="P184" s="74" t="s">
        <v>62</v>
      </c>
      <c r="Q184" s="74" t="s">
        <v>62</v>
      </c>
      <c r="R184" s="74" t="s">
        <v>62</v>
      </c>
    </row>
    <row r="185" spans="1:18" s="85" customFormat="1" ht="65.45" hidden="1" customHeight="1" x14ac:dyDescent="0.2">
      <c r="A185" s="321"/>
      <c r="B185" s="120" t="s">
        <v>64</v>
      </c>
      <c r="C185" s="122"/>
      <c r="D185" s="122" t="s">
        <v>62</v>
      </c>
      <c r="E185" s="122"/>
      <c r="F185" s="122"/>
      <c r="G185" s="122">
        <f>G182</f>
        <v>0</v>
      </c>
      <c r="H185" s="122">
        <f t="shared" ref="H185:J185" si="89">H182</f>
        <v>0</v>
      </c>
      <c r="I185" s="122">
        <f t="shared" si="89"/>
        <v>0</v>
      </c>
      <c r="J185" s="122">
        <f t="shared" si="89"/>
        <v>0</v>
      </c>
      <c r="K185" s="122">
        <f>K182</f>
        <v>0</v>
      </c>
      <c r="L185" s="122" t="s">
        <v>62</v>
      </c>
      <c r="M185" s="84">
        <v>46022</v>
      </c>
      <c r="N185" s="84">
        <v>46022</v>
      </c>
      <c r="O185" s="78"/>
      <c r="P185" s="74" t="s">
        <v>62</v>
      </c>
      <c r="Q185" s="78"/>
      <c r="R185" s="78"/>
    </row>
    <row r="186" spans="1:18" s="85" customFormat="1" ht="15" hidden="1" customHeight="1" x14ac:dyDescent="0.2">
      <c r="A186" s="321"/>
      <c r="B186" s="86" t="s">
        <v>65</v>
      </c>
      <c r="C186" s="122"/>
      <c r="D186" s="122"/>
      <c r="E186" s="122"/>
      <c r="F186" s="122"/>
      <c r="G186" s="122" t="s">
        <v>62</v>
      </c>
      <c r="H186" s="122"/>
      <c r="I186" s="122" t="s">
        <v>62</v>
      </c>
      <c r="J186" s="122"/>
      <c r="K186" s="122"/>
      <c r="L186" s="122" t="s">
        <v>62</v>
      </c>
      <c r="M186" s="122"/>
      <c r="N186" s="122"/>
      <c r="O186" s="74" t="s">
        <v>62</v>
      </c>
      <c r="P186" s="74" t="s">
        <v>62</v>
      </c>
      <c r="Q186" s="74" t="s">
        <v>62</v>
      </c>
      <c r="R186" s="74" t="s">
        <v>62</v>
      </c>
    </row>
    <row r="187" spans="1:18" s="85" customFormat="1" ht="38.65" hidden="1" customHeight="1" x14ac:dyDescent="0.2">
      <c r="A187" s="321"/>
      <c r="B187" s="120" t="s">
        <v>66</v>
      </c>
      <c r="C187" s="122"/>
      <c r="D187" s="122" t="s">
        <v>62</v>
      </c>
      <c r="E187" s="122"/>
      <c r="F187" s="122"/>
      <c r="G187" s="122">
        <f>G183</f>
        <v>0</v>
      </c>
      <c r="H187" s="122">
        <f t="shared" ref="H187:K187" si="90">H183</f>
        <v>0</v>
      </c>
      <c r="I187" s="122">
        <f t="shared" si="90"/>
        <v>0</v>
      </c>
      <c r="J187" s="122">
        <f t="shared" si="90"/>
        <v>0</v>
      </c>
      <c r="K187" s="122">
        <f t="shared" si="90"/>
        <v>0</v>
      </c>
      <c r="L187" s="122" t="s">
        <v>62</v>
      </c>
      <c r="M187" s="84">
        <v>46022</v>
      </c>
      <c r="N187" s="84">
        <v>46022</v>
      </c>
      <c r="O187" s="78"/>
      <c r="P187" s="74" t="s">
        <v>62</v>
      </c>
      <c r="Q187" s="78"/>
      <c r="R187" s="78"/>
    </row>
    <row r="188" spans="1:18" s="85" customFormat="1" ht="21" hidden="1" customHeight="1" x14ac:dyDescent="0.2">
      <c r="A188" s="321"/>
      <c r="B188" s="86" t="s">
        <v>71</v>
      </c>
      <c r="C188" s="122"/>
      <c r="D188" s="122"/>
      <c r="E188" s="122"/>
      <c r="F188" s="122"/>
      <c r="G188" s="122" t="s">
        <v>62</v>
      </c>
      <c r="H188" s="122"/>
      <c r="I188" s="122" t="s">
        <v>62</v>
      </c>
      <c r="J188" s="122"/>
      <c r="K188" s="122"/>
      <c r="L188" s="122" t="s">
        <v>62</v>
      </c>
      <c r="M188" s="122"/>
      <c r="N188" s="122"/>
      <c r="O188" s="74" t="s">
        <v>62</v>
      </c>
      <c r="P188" s="74" t="s">
        <v>62</v>
      </c>
      <c r="Q188" s="74" t="s">
        <v>62</v>
      </c>
      <c r="R188" s="74" t="s">
        <v>62</v>
      </c>
    </row>
    <row r="189" spans="1:18" s="85" customFormat="1" ht="21" hidden="1" customHeight="1" x14ac:dyDescent="0.2">
      <c r="A189" s="322"/>
      <c r="B189" s="120" t="s">
        <v>72</v>
      </c>
      <c r="C189" s="122"/>
      <c r="D189" s="122" t="s">
        <v>62</v>
      </c>
      <c r="E189" s="122"/>
      <c r="F189" s="122"/>
      <c r="G189" s="122">
        <f>G187</f>
        <v>0</v>
      </c>
      <c r="H189" s="122">
        <f t="shared" ref="H189:K189" si="91">H187</f>
        <v>0</v>
      </c>
      <c r="I189" s="122">
        <f t="shared" si="91"/>
        <v>0</v>
      </c>
      <c r="J189" s="122">
        <f t="shared" si="91"/>
        <v>0</v>
      </c>
      <c r="K189" s="122">
        <f t="shared" si="91"/>
        <v>0</v>
      </c>
      <c r="L189" s="122" t="s">
        <v>62</v>
      </c>
      <c r="M189" s="84">
        <v>46022</v>
      </c>
      <c r="N189" s="84">
        <v>46022</v>
      </c>
      <c r="O189" s="78"/>
      <c r="P189" s="74" t="s">
        <v>62</v>
      </c>
      <c r="Q189" s="78"/>
      <c r="R189" s="78"/>
    </row>
    <row r="190" spans="1:18" s="56" customFormat="1" ht="74.45" hidden="1" customHeight="1" x14ac:dyDescent="0.25">
      <c r="A190" s="320" t="s">
        <v>235</v>
      </c>
      <c r="B190" s="118" t="str">
        <f>B182</f>
        <v>Результат предоставления субсидии 2 (код субсидии № 7136):</v>
      </c>
      <c r="C190" s="80" t="s">
        <v>59</v>
      </c>
      <c r="D190" s="81" t="s">
        <v>60</v>
      </c>
      <c r="E190" s="81" t="s">
        <v>61</v>
      </c>
      <c r="F190" s="80">
        <v>642</v>
      </c>
      <c r="G190" s="80"/>
      <c r="H190" s="80">
        <f>G190</f>
        <v>0</v>
      </c>
      <c r="I190" s="80">
        <v>0</v>
      </c>
      <c r="J190" s="80">
        <v>0</v>
      </c>
      <c r="K190" s="80">
        <f>G190</f>
        <v>0</v>
      </c>
      <c r="L190" s="80"/>
      <c r="M190" s="122" t="s">
        <v>62</v>
      </c>
      <c r="N190" s="122" t="s">
        <v>62</v>
      </c>
      <c r="O190" s="78"/>
      <c r="P190" s="78"/>
      <c r="Q190" s="78"/>
      <c r="R190" s="78"/>
    </row>
    <row r="191" spans="1:18" s="85" customFormat="1" ht="15.75" hidden="1" x14ac:dyDescent="0.2">
      <c r="A191" s="321"/>
      <c r="B191" s="119" t="s">
        <v>70</v>
      </c>
      <c r="C191" s="122"/>
      <c r="D191" s="122" t="s">
        <v>62</v>
      </c>
      <c r="E191" s="122"/>
      <c r="F191" s="122"/>
      <c r="G191" s="122">
        <f>G190</f>
        <v>0</v>
      </c>
      <c r="H191" s="122">
        <f t="shared" ref="H191:K191" si="92">H190</f>
        <v>0</v>
      </c>
      <c r="I191" s="122">
        <f t="shared" si="92"/>
        <v>0</v>
      </c>
      <c r="J191" s="122">
        <f t="shared" si="92"/>
        <v>0</v>
      </c>
      <c r="K191" s="122">
        <f t="shared" si="92"/>
        <v>0</v>
      </c>
      <c r="L191" s="122" t="s">
        <v>62</v>
      </c>
      <c r="M191" s="84">
        <v>46022</v>
      </c>
      <c r="N191" s="84">
        <v>46022</v>
      </c>
      <c r="O191" s="78"/>
      <c r="P191" s="74" t="s">
        <v>62</v>
      </c>
      <c r="Q191" s="78"/>
      <c r="R191" s="78"/>
    </row>
    <row r="192" spans="1:18" s="85" customFormat="1" ht="14.25" hidden="1" x14ac:dyDescent="0.2">
      <c r="A192" s="321"/>
      <c r="B192" s="86" t="s">
        <v>63</v>
      </c>
      <c r="C192" s="122"/>
      <c r="D192" s="122"/>
      <c r="E192" s="122"/>
      <c r="F192" s="122"/>
      <c r="G192" s="122" t="s">
        <v>62</v>
      </c>
      <c r="H192" s="122"/>
      <c r="I192" s="122" t="s">
        <v>62</v>
      </c>
      <c r="J192" s="122"/>
      <c r="K192" s="122"/>
      <c r="L192" s="122" t="s">
        <v>62</v>
      </c>
      <c r="M192" s="122"/>
      <c r="N192" s="122"/>
      <c r="O192" s="74" t="s">
        <v>62</v>
      </c>
      <c r="P192" s="74" t="s">
        <v>62</v>
      </c>
      <c r="Q192" s="74" t="s">
        <v>62</v>
      </c>
      <c r="R192" s="74" t="s">
        <v>62</v>
      </c>
    </row>
    <row r="193" spans="1:18" s="85" customFormat="1" ht="65.45" hidden="1" customHeight="1" x14ac:dyDescent="0.2">
      <c r="A193" s="321"/>
      <c r="B193" s="120" t="s">
        <v>64</v>
      </c>
      <c r="C193" s="122"/>
      <c r="D193" s="122" t="s">
        <v>62</v>
      </c>
      <c r="E193" s="122"/>
      <c r="F193" s="122"/>
      <c r="G193" s="122">
        <f>G190</f>
        <v>0</v>
      </c>
      <c r="H193" s="122">
        <f t="shared" ref="H193:J193" si="93">H190</f>
        <v>0</v>
      </c>
      <c r="I193" s="122">
        <f t="shared" si="93"/>
        <v>0</v>
      </c>
      <c r="J193" s="122">
        <f t="shared" si="93"/>
        <v>0</v>
      </c>
      <c r="K193" s="122">
        <f>K190</f>
        <v>0</v>
      </c>
      <c r="L193" s="122" t="s">
        <v>62</v>
      </c>
      <c r="M193" s="84">
        <v>46022</v>
      </c>
      <c r="N193" s="84">
        <v>46022</v>
      </c>
      <c r="O193" s="78"/>
      <c r="P193" s="74" t="s">
        <v>62</v>
      </c>
      <c r="Q193" s="78"/>
      <c r="R193" s="78"/>
    </row>
    <row r="194" spans="1:18" s="85" customFormat="1" ht="15" hidden="1" customHeight="1" x14ac:dyDescent="0.2">
      <c r="A194" s="321"/>
      <c r="B194" s="86" t="s">
        <v>65</v>
      </c>
      <c r="C194" s="122"/>
      <c r="D194" s="122"/>
      <c r="E194" s="122"/>
      <c r="F194" s="122"/>
      <c r="G194" s="122" t="s">
        <v>62</v>
      </c>
      <c r="H194" s="122"/>
      <c r="I194" s="122" t="s">
        <v>62</v>
      </c>
      <c r="J194" s="122"/>
      <c r="K194" s="122"/>
      <c r="L194" s="122" t="s">
        <v>62</v>
      </c>
      <c r="M194" s="122"/>
      <c r="N194" s="122"/>
      <c r="O194" s="74" t="s">
        <v>62</v>
      </c>
      <c r="P194" s="74" t="s">
        <v>62</v>
      </c>
      <c r="Q194" s="74" t="s">
        <v>62</v>
      </c>
      <c r="R194" s="74" t="s">
        <v>62</v>
      </c>
    </row>
    <row r="195" spans="1:18" s="85" customFormat="1" ht="38.65" hidden="1" customHeight="1" x14ac:dyDescent="0.2">
      <c r="A195" s="321"/>
      <c r="B195" s="120" t="s">
        <v>66</v>
      </c>
      <c r="C195" s="122"/>
      <c r="D195" s="122" t="s">
        <v>62</v>
      </c>
      <c r="E195" s="122"/>
      <c r="F195" s="122"/>
      <c r="G195" s="122">
        <f>G191</f>
        <v>0</v>
      </c>
      <c r="H195" s="122">
        <f t="shared" ref="H195:K195" si="94">H191</f>
        <v>0</v>
      </c>
      <c r="I195" s="122">
        <f t="shared" si="94"/>
        <v>0</v>
      </c>
      <c r="J195" s="122">
        <f t="shared" si="94"/>
        <v>0</v>
      </c>
      <c r="K195" s="122">
        <f t="shared" si="94"/>
        <v>0</v>
      </c>
      <c r="L195" s="122" t="s">
        <v>62</v>
      </c>
      <c r="M195" s="84">
        <v>46022</v>
      </c>
      <c r="N195" s="84">
        <v>46022</v>
      </c>
      <c r="O195" s="78"/>
      <c r="P195" s="74" t="s">
        <v>62</v>
      </c>
      <c r="Q195" s="78"/>
      <c r="R195" s="78"/>
    </row>
    <row r="196" spans="1:18" s="85" customFormat="1" ht="21" hidden="1" customHeight="1" x14ac:dyDescent="0.2">
      <c r="A196" s="321"/>
      <c r="B196" s="86" t="s">
        <v>71</v>
      </c>
      <c r="C196" s="122"/>
      <c r="D196" s="122"/>
      <c r="E196" s="122"/>
      <c r="F196" s="122"/>
      <c r="G196" s="122" t="s">
        <v>62</v>
      </c>
      <c r="H196" s="122"/>
      <c r="I196" s="122" t="s">
        <v>62</v>
      </c>
      <c r="J196" s="122"/>
      <c r="K196" s="122"/>
      <c r="L196" s="122" t="s">
        <v>62</v>
      </c>
      <c r="M196" s="122"/>
      <c r="N196" s="122"/>
      <c r="O196" s="74" t="s">
        <v>62</v>
      </c>
      <c r="P196" s="74" t="s">
        <v>62</v>
      </c>
      <c r="Q196" s="74" t="s">
        <v>62</v>
      </c>
      <c r="R196" s="74" t="s">
        <v>62</v>
      </c>
    </row>
    <row r="197" spans="1:18" s="85" customFormat="1" ht="21" hidden="1" customHeight="1" x14ac:dyDescent="0.2">
      <c r="A197" s="322"/>
      <c r="B197" s="120" t="s">
        <v>72</v>
      </c>
      <c r="C197" s="122"/>
      <c r="D197" s="122" t="s">
        <v>62</v>
      </c>
      <c r="E197" s="122"/>
      <c r="F197" s="122"/>
      <c r="G197" s="122">
        <f>G195</f>
        <v>0</v>
      </c>
      <c r="H197" s="122">
        <f t="shared" ref="H197:K197" si="95">H195</f>
        <v>0</v>
      </c>
      <c r="I197" s="122">
        <f t="shared" si="95"/>
        <v>0</v>
      </c>
      <c r="J197" s="122">
        <f t="shared" si="95"/>
        <v>0</v>
      </c>
      <c r="K197" s="122">
        <f t="shared" si="95"/>
        <v>0</v>
      </c>
      <c r="L197" s="122" t="s">
        <v>62</v>
      </c>
      <c r="M197" s="84">
        <v>46022</v>
      </c>
      <c r="N197" s="84">
        <v>46022</v>
      </c>
      <c r="O197" s="78"/>
      <c r="P197" s="74" t="s">
        <v>62</v>
      </c>
      <c r="Q197" s="78"/>
      <c r="R197" s="78"/>
    </row>
    <row r="198" spans="1:18" s="56" customFormat="1" ht="74.45" hidden="1" customHeight="1" x14ac:dyDescent="0.25">
      <c r="A198" s="320" t="s">
        <v>236</v>
      </c>
      <c r="B198" s="118" t="str">
        <f>B190</f>
        <v>Результат предоставления субсидии 2 (код субсидии № 7136):</v>
      </c>
      <c r="C198" s="80" t="s">
        <v>59</v>
      </c>
      <c r="D198" s="81" t="s">
        <v>60</v>
      </c>
      <c r="E198" s="81" t="s">
        <v>61</v>
      </c>
      <c r="F198" s="80">
        <v>642</v>
      </c>
      <c r="G198" s="80"/>
      <c r="H198" s="80">
        <f>G198</f>
        <v>0</v>
      </c>
      <c r="I198" s="80">
        <v>0</v>
      </c>
      <c r="J198" s="80">
        <v>0</v>
      </c>
      <c r="K198" s="80">
        <f>G198</f>
        <v>0</v>
      </c>
      <c r="L198" s="80"/>
      <c r="M198" s="122" t="s">
        <v>62</v>
      </c>
      <c r="N198" s="122" t="s">
        <v>62</v>
      </c>
      <c r="O198" s="78"/>
      <c r="P198" s="78"/>
      <c r="Q198" s="78"/>
      <c r="R198" s="78"/>
    </row>
    <row r="199" spans="1:18" s="85" customFormat="1" ht="15.75" hidden="1" x14ac:dyDescent="0.2">
      <c r="A199" s="321"/>
      <c r="B199" s="119" t="s">
        <v>70</v>
      </c>
      <c r="C199" s="122"/>
      <c r="D199" s="122" t="s">
        <v>62</v>
      </c>
      <c r="E199" s="122"/>
      <c r="F199" s="122"/>
      <c r="G199" s="122">
        <f>G198</f>
        <v>0</v>
      </c>
      <c r="H199" s="122">
        <f t="shared" ref="H199:K199" si="96">H198</f>
        <v>0</v>
      </c>
      <c r="I199" s="122">
        <f t="shared" si="96"/>
        <v>0</v>
      </c>
      <c r="J199" s="122">
        <f t="shared" si="96"/>
        <v>0</v>
      </c>
      <c r="K199" s="122">
        <f t="shared" si="96"/>
        <v>0</v>
      </c>
      <c r="L199" s="122" t="s">
        <v>62</v>
      </c>
      <c r="M199" s="84">
        <v>46022</v>
      </c>
      <c r="N199" s="84">
        <v>46022</v>
      </c>
      <c r="O199" s="78"/>
      <c r="P199" s="74" t="s">
        <v>62</v>
      </c>
      <c r="Q199" s="78"/>
      <c r="R199" s="78"/>
    </row>
    <row r="200" spans="1:18" s="85" customFormat="1" ht="14.25" hidden="1" x14ac:dyDescent="0.2">
      <c r="A200" s="321"/>
      <c r="B200" s="86" t="s">
        <v>63</v>
      </c>
      <c r="C200" s="122"/>
      <c r="D200" s="122"/>
      <c r="E200" s="122"/>
      <c r="F200" s="122"/>
      <c r="G200" s="122" t="s">
        <v>62</v>
      </c>
      <c r="H200" s="122"/>
      <c r="I200" s="122" t="s">
        <v>62</v>
      </c>
      <c r="J200" s="122"/>
      <c r="K200" s="122"/>
      <c r="L200" s="122" t="s">
        <v>62</v>
      </c>
      <c r="M200" s="122"/>
      <c r="N200" s="122"/>
      <c r="O200" s="74" t="s">
        <v>62</v>
      </c>
      <c r="P200" s="74" t="s">
        <v>62</v>
      </c>
      <c r="Q200" s="74" t="s">
        <v>62</v>
      </c>
      <c r="R200" s="74" t="s">
        <v>62</v>
      </c>
    </row>
    <row r="201" spans="1:18" s="85" customFormat="1" ht="65.45" hidden="1" customHeight="1" x14ac:dyDescent="0.2">
      <c r="A201" s="321"/>
      <c r="B201" s="120" t="s">
        <v>64</v>
      </c>
      <c r="C201" s="122"/>
      <c r="D201" s="122" t="s">
        <v>62</v>
      </c>
      <c r="E201" s="122"/>
      <c r="F201" s="122"/>
      <c r="G201" s="122">
        <f>G198</f>
        <v>0</v>
      </c>
      <c r="H201" s="122">
        <f t="shared" ref="H201:J201" si="97">H198</f>
        <v>0</v>
      </c>
      <c r="I201" s="122">
        <f t="shared" si="97"/>
        <v>0</v>
      </c>
      <c r="J201" s="122">
        <f t="shared" si="97"/>
        <v>0</v>
      </c>
      <c r="K201" s="122">
        <f>K198</f>
        <v>0</v>
      </c>
      <c r="L201" s="122" t="s">
        <v>62</v>
      </c>
      <c r="M201" s="84">
        <v>46022</v>
      </c>
      <c r="N201" s="84">
        <v>46022</v>
      </c>
      <c r="O201" s="78"/>
      <c r="P201" s="74" t="s">
        <v>62</v>
      </c>
      <c r="Q201" s="78"/>
      <c r="R201" s="78"/>
    </row>
    <row r="202" spans="1:18" s="85" customFormat="1" ht="15" hidden="1" customHeight="1" x14ac:dyDescent="0.2">
      <c r="A202" s="321"/>
      <c r="B202" s="86" t="s">
        <v>65</v>
      </c>
      <c r="C202" s="122"/>
      <c r="D202" s="122"/>
      <c r="E202" s="122"/>
      <c r="F202" s="122"/>
      <c r="G202" s="122" t="s">
        <v>62</v>
      </c>
      <c r="H202" s="122"/>
      <c r="I202" s="122" t="s">
        <v>62</v>
      </c>
      <c r="J202" s="122"/>
      <c r="K202" s="122"/>
      <c r="L202" s="122" t="s">
        <v>62</v>
      </c>
      <c r="M202" s="122"/>
      <c r="N202" s="122"/>
      <c r="O202" s="74" t="s">
        <v>62</v>
      </c>
      <c r="P202" s="74" t="s">
        <v>62</v>
      </c>
      <c r="Q202" s="74" t="s">
        <v>62</v>
      </c>
      <c r="R202" s="74" t="s">
        <v>62</v>
      </c>
    </row>
    <row r="203" spans="1:18" s="85" customFormat="1" ht="38.65" hidden="1" customHeight="1" x14ac:dyDescent="0.2">
      <c r="A203" s="321"/>
      <c r="B203" s="120" t="s">
        <v>66</v>
      </c>
      <c r="C203" s="122"/>
      <c r="D203" s="122" t="s">
        <v>62</v>
      </c>
      <c r="E203" s="122"/>
      <c r="F203" s="122"/>
      <c r="G203" s="122">
        <f>G199</f>
        <v>0</v>
      </c>
      <c r="H203" s="122">
        <f t="shared" ref="H203:K203" si="98">H199</f>
        <v>0</v>
      </c>
      <c r="I203" s="122">
        <f t="shared" si="98"/>
        <v>0</v>
      </c>
      <c r="J203" s="122">
        <f t="shared" si="98"/>
        <v>0</v>
      </c>
      <c r="K203" s="122">
        <f t="shared" si="98"/>
        <v>0</v>
      </c>
      <c r="L203" s="122" t="s">
        <v>62</v>
      </c>
      <c r="M203" s="84">
        <v>46022</v>
      </c>
      <c r="N203" s="84">
        <v>46022</v>
      </c>
      <c r="O203" s="78"/>
      <c r="P203" s="74" t="s">
        <v>62</v>
      </c>
      <c r="Q203" s="78"/>
      <c r="R203" s="78"/>
    </row>
    <row r="204" spans="1:18" s="85" customFormat="1" ht="21" hidden="1" customHeight="1" x14ac:dyDescent="0.2">
      <c r="A204" s="321"/>
      <c r="B204" s="86" t="s">
        <v>71</v>
      </c>
      <c r="C204" s="122"/>
      <c r="D204" s="122"/>
      <c r="E204" s="122"/>
      <c r="F204" s="122"/>
      <c r="G204" s="122" t="s">
        <v>62</v>
      </c>
      <c r="H204" s="122"/>
      <c r="I204" s="122" t="s">
        <v>62</v>
      </c>
      <c r="J204" s="122"/>
      <c r="K204" s="122"/>
      <c r="L204" s="122" t="s">
        <v>62</v>
      </c>
      <c r="M204" s="122"/>
      <c r="N204" s="122"/>
      <c r="O204" s="74" t="s">
        <v>62</v>
      </c>
      <c r="P204" s="74" t="s">
        <v>62</v>
      </c>
      <c r="Q204" s="74" t="s">
        <v>62</v>
      </c>
      <c r="R204" s="74" t="s">
        <v>62</v>
      </c>
    </row>
    <row r="205" spans="1:18" s="85" customFormat="1" ht="21" hidden="1" customHeight="1" x14ac:dyDescent="0.2">
      <c r="A205" s="322"/>
      <c r="B205" s="120" t="s">
        <v>72</v>
      </c>
      <c r="C205" s="122"/>
      <c r="D205" s="122" t="s">
        <v>62</v>
      </c>
      <c r="E205" s="122"/>
      <c r="F205" s="122"/>
      <c r="G205" s="122">
        <f>G203</f>
        <v>0</v>
      </c>
      <c r="H205" s="122">
        <f t="shared" ref="H205:K205" si="99">H203</f>
        <v>0</v>
      </c>
      <c r="I205" s="122">
        <f t="shared" si="99"/>
        <v>0</v>
      </c>
      <c r="J205" s="122">
        <f t="shared" si="99"/>
        <v>0</v>
      </c>
      <c r="K205" s="122">
        <f t="shared" si="99"/>
        <v>0</v>
      </c>
      <c r="L205" s="122" t="s">
        <v>62</v>
      </c>
      <c r="M205" s="84">
        <v>46022</v>
      </c>
      <c r="N205" s="84">
        <v>46022</v>
      </c>
      <c r="O205" s="78"/>
      <c r="P205" s="74" t="s">
        <v>62</v>
      </c>
      <c r="Q205" s="78"/>
      <c r="R205" s="78"/>
    </row>
    <row r="206" spans="1:18" s="56" customFormat="1" ht="74.45" hidden="1" customHeight="1" x14ac:dyDescent="0.25">
      <c r="A206" s="320" t="s">
        <v>237</v>
      </c>
      <c r="B206" s="118" t="str">
        <f>B198</f>
        <v>Результат предоставления субсидии 2 (код субсидии № 7136):</v>
      </c>
      <c r="C206" s="80" t="s">
        <v>59</v>
      </c>
      <c r="D206" s="81" t="s">
        <v>60</v>
      </c>
      <c r="E206" s="81" t="s">
        <v>61</v>
      </c>
      <c r="F206" s="80">
        <v>642</v>
      </c>
      <c r="G206" s="80"/>
      <c r="H206" s="80">
        <f>G206</f>
        <v>0</v>
      </c>
      <c r="I206" s="80">
        <v>0</v>
      </c>
      <c r="J206" s="80">
        <v>0</v>
      </c>
      <c r="K206" s="80">
        <f>G206</f>
        <v>0</v>
      </c>
      <c r="L206" s="80"/>
      <c r="M206" s="122" t="s">
        <v>62</v>
      </c>
      <c r="N206" s="122" t="s">
        <v>62</v>
      </c>
      <c r="O206" s="78"/>
      <c r="P206" s="78"/>
      <c r="Q206" s="78"/>
      <c r="R206" s="78"/>
    </row>
    <row r="207" spans="1:18" s="85" customFormat="1" ht="15.75" hidden="1" x14ac:dyDescent="0.2">
      <c r="A207" s="321"/>
      <c r="B207" s="119" t="s">
        <v>70</v>
      </c>
      <c r="C207" s="122"/>
      <c r="D207" s="122" t="s">
        <v>62</v>
      </c>
      <c r="E207" s="122"/>
      <c r="F207" s="122"/>
      <c r="G207" s="122">
        <f>G206</f>
        <v>0</v>
      </c>
      <c r="H207" s="122">
        <f t="shared" ref="H207:K207" si="100">H206</f>
        <v>0</v>
      </c>
      <c r="I207" s="122">
        <f t="shared" si="100"/>
        <v>0</v>
      </c>
      <c r="J207" s="122">
        <f t="shared" si="100"/>
        <v>0</v>
      </c>
      <c r="K207" s="122">
        <f t="shared" si="100"/>
        <v>0</v>
      </c>
      <c r="L207" s="122" t="s">
        <v>62</v>
      </c>
      <c r="M207" s="84">
        <v>46022</v>
      </c>
      <c r="N207" s="84">
        <v>46022</v>
      </c>
      <c r="O207" s="78"/>
      <c r="P207" s="74" t="s">
        <v>62</v>
      </c>
      <c r="Q207" s="78"/>
      <c r="R207" s="78"/>
    </row>
    <row r="208" spans="1:18" s="85" customFormat="1" ht="14.25" hidden="1" x14ac:dyDescent="0.2">
      <c r="A208" s="321"/>
      <c r="B208" s="86" t="s">
        <v>63</v>
      </c>
      <c r="C208" s="122"/>
      <c r="D208" s="122"/>
      <c r="E208" s="122"/>
      <c r="F208" s="122"/>
      <c r="G208" s="122" t="s">
        <v>62</v>
      </c>
      <c r="H208" s="122"/>
      <c r="I208" s="122" t="s">
        <v>62</v>
      </c>
      <c r="J208" s="122"/>
      <c r="K208" s="122"/>
      <c r="L208" s="122" t="s">
        <v>62</v>
      </c>
      <c r="M208" s="122"/>
      <c r="N208" s="122"/>
      <c r="O208" s="74" t="s">
        <v>62</v>
      </c>
      <c r="P208" s="74" t="s">
        <v>62</v>
      </c>
      <c r="Q208" s="74" t="s">
        <v>62</v>
      </c>
      <c r="R208" s="74" t="s">
        <v>62</v>
      </c>
    </row>
    <row r="209" spans="1:18" s="85" customFormat="1" ht="65.45" hidden="1" customHeight="1" x14ac:dyDescent="0.2">
      <c r="A209" s="321"/>
      <c r="B209" s="120" t="s">
        <v>64</v>
      </c>
      <c r="C209" s="122"/>
      <c r="D209" s="122" t="s">
        <v>62</v>
      </c>
      <c r="E209" s="122"/>
      <c r="F209" s="122"/>
      <c r="G209" s="122">
        <f>G206</f>
        <v>0</v>
      </c>
      <c r="H209" s="122">
        <f t="shared" ref="H209:J209" si="101">H206</f>
        <v>0</v>
      </c>
      <c r="I209" s="122">
        <f t="shared" si="101"/>
        <v>0</v>
      </c>
      <c r="J209" s="122">
        <f t="shared" si="101"/>
        <v>0</v>
      </c>
      <c r="K209" s="122">
        <f>K206</f>
        <v>0</v>
      </c>
      <c r="L209" s="122" t="s">
        <v>62</v>
      </c>
      <c r="M209" s="84">
        <v>46022</v>
      </c>
      <c r="N209" s="84">
        <v>46022</v>
      </c>
      <c r="O209" s="78"/>
      <c r="P209" s="74" t="s">
        <v>62</v>
      </c>
      <c r="Q209" s="78"/>
      <c r="R209" s="78"/>
    </row>
    <row r="210" spans="1:18" s="85" customFormat="1" ht="15" hidden="1" customHeight="1" x14ac:dyDescent="0.2">
      <c r="A210" s="321"/>
      <c r="B210" s="86" t="s">
        <v>65</v>
      </c>
      <c r="C210" s="122"/>
      <c r="D210" s="122"/>
      <c r="E210" s="122"/>
      <c r="F210" s="122"/>
      <c r="G210" s="122" t="s">
        <v>62</v>
      </c>
      <c r="H210" s="122"/>
      <c r="I210" s="122" t="s">
        <v>62</v>
      </c>
      <c r="J210" s="122"/>
      <c r="K210" s="122"/>
      <c r="L210" s="122" t="s">
        <v>62</v>
      </c>
      <c r="M210" s="122"/>
      <c r="N210" s="122"/>
      <c r="O210" s="74" t="s">
        <v>62</v>
      </c>
      <c r="P210" s="74" t="s">
        <v>62</v>
      </c>
      <c r="Q210" s="74" t="s">
        <v>62</v>
      </c>
      <c r="R210" s="74" t="s">
        <v>62</v>
      </c>
    </row>
    <row r="211" spans="1:18" s="85" customFormat="1" ht="38.65" hidden="1" customHeight="1" x14ac:dyDescent="0.2">
      <c r="A211" s="321"/>
      <c r="B211" s="120" t="s">
        <v>66</v>
      </c>
      <c r="C211" s="122"/>
      <c r="D211" s="122" t="s">
        <v>62</v>
      </c>
      <c r="E211" s="122"/>
      <c r="F211" s="122"/>
      <c r="G211" s="122">
        <f>G207</f>
        <v>0</v>
      </c>
      <c r="H211" s="122">
        <f t="shared" ref="H211:K211" si="102">H207</f>
        <v>0</v>
      </c>
      <c r="I211" s="122">
        <f t="shared" si="102"/>
        <v>0</v>
      </c>
      <c r="J211" s="122">
        <f t="shared" si="102"/>
        <v>0</v>
      </c>
      <c r="K211" s="122">
        <f t="shared" si="102"/>
        <v>0</v>
      </c>
      <c r="L211" s="122" t="s">
        <v>62</v>
      </c>
      <c r="M211" s="84">
        <v>46022</v>
      </c>
      <c r="N211" s="84">
        <v>46022</v>
      </c>
      <c r="O211" s="78"/>
      <c r="P211" s="74" t="s">
        <v>62</v>
      </c>
      <c r="Q211" s="78"/>
      <c r="R211" s="78"/>
    </row>
    <row r="212" spans="1:18" s="85" customFormat="1" ht="21" hidden="1" customHeight="1" x14ac:dyDescent="0.2">
      <c r="A212" s="321"/>
      <c r="B212" s="86" t="s">
        <v>71</v>
      </c>
      <c r="C212" s="122"/>
      <c r="D212" s="122"/>
      <c r="E212" s="122"/>
      <c r="F212" s="122"/>
      <c r="G212" s="122" t="s">
        <v>62</v>
      </c>
      <c r="H212" s="122"/>
      <c r="I212" s="122" t="s">
        <v>62</v>
      </c>
      <c r="J212" s="122"/>
      <c r="K212" s="122"/>
      <c r="L212" s="122" t="s">
        <v>62</v>
      </c>
      <c r="M212" s="122"/>
      <c r="N212" s="122"/>
      <c r="O212" s="74" t="s">
        <v>62</v>
      </c>
      <c r="P212" s="74" t="s">
        <v>62</v>
      </c>
      <c r="Q212" s="74" t="s">
        <v>62</v>
      </c>
      <c r="R212" s="74" t="s">
        <v>62</v>
      </c>
    </row>
    <row r="213" spans="1:18" s="85" customFormat="1" ht="21" hidden="1" customHeight="1" x14ac:dyDescent="0.2">
      <c r="A213" s="322"/>
      <c r="B213" s="120" t="s">
        <v>72</v>
      </c>
      <c r="C213" s="122"/>
      <c r="D213" s="122" t="s">
        <v>62</v>
      </c>
      <c r="E213" s="122"/>
      <c r="F213" s="122"/>
      <c r="G213" s="122">
        <f>G211</f>
        <v>0</v>
      </c>
      <c r="H213" s="122">
        <f t="shared" ref="H213:K213" si="103">H211</f>
        <v>0</v>
      </c>
      <c r="I213" s="122">
        <f t="shared" si="103"/>
        <v>0</v>
      </c>
      <c r="J213" s="122">
        <f t="shared" si="103"/>
        <v>0</v>
      </c>
      <c r="K213" s="122">
        <f t="shared" si="103"/>
        <v>0</v>
      </c>
      <c r="L213" s="122" t="s">
        <v>62</v>
      </c>
      <c r="M213" s="84">
        <v>46022</v>
      </c>
      <c r="N213" s="84">
        <v>46022</v>
      </c>
      <c r="O213" s="78"/>
      <c r="P213" s="74" t="s">
        <v>62</v>
      </c>
      <c r="Q213" s="78"/>
      <c r="R213" s="78"/>
    </row>
    <row r="214" spans="1:18" s="56" customFormat="1" ht="74.45" hidden="1" customHeight="1" x14ac:dyDescent="0.25">
      <c r="A214" s="320" t="s">
        <v>238</v>
      </c>
      <c r="B214" s="118" t="str">
        <f>B206</f>
        <v>Результат предоставления субсидии 2 (код субсидии № 7136):</v>
      </c>
      <c r="C214" s="80" t="s">
        <v>59</v>
      </c>
      <c r="D214" s="81" t="s">
        <v>60</v>
      </c>
      <c r="E214" s="81" t="s">
        <v>61</v>
      </c>
      <c r="F214" s="80">
        <v>642</v>
      </c>
      <c r="G214" s="80"/>
      <c r="H214" s="80">
        <f>G214</f>
        <v>0</v>
      </c>
      <c r="I214" s="80">
        <v>0</v>
      </c>
      <c r="J214" s="80">
        <v>0</v>
      </c>
      <c r="K214" s="80">
        <f>G214</f>
        <v>0</v>
      </c>
      <c r="L214" s="80"/>
      <c r="M214" s="122" t="s">
        <v>62</v>
      </c>
      <c r="N214" s="122" t="s">
        <v>62</v>
      </c>
      <c r="O214" s="78"/>
      <c r="P214" s="78"/>
      <c r="Q214" s="78"/>
      <c r="R214" s="78"/>
    </row>
    <row r="215" spans="1:18" s="85" customFormat="1" ht="15.75" hidden="1" x14ac:dyDescent="0.2">
      <c r="A215" s="321"/>
      <c r="B215" s="119" t="s">
        <v>70</v>
      </c>
      <c r="C215" s="122"/>
      <c r="D215" s="122" t="s">
        <v>62</v>
      </c>
      <c r="E215" s="122"/>
      <c r="F215" s="122"/>
      <c r="G215" s="122">
        <f>G214</f>
        <v>0</v>
      </c>
      <c r="H215" s="122">
        <f t="shared" ref="H215:K215" si="104">H214</f>
        <v>0</v>
      </c>
      <c r="I215" s="122">
        <f t="shared" si="104"/>
        <v>0</v>
      </c>
      <c r="J215" s="122">
        <f t="shared" si="104"/>
        <v>0</v>
      </c>
      <c r="K215" s="122">
        <f t="shared" si="104"/>
        <v>0</v>
      </c>
      <c r="L215" s="122" t="s">
        <v>62</v>
      </c>
      <c r="M215" s="84">
        <v>46022</v>
      </c>
      <c r="N215" s="84">
        <v>46022</v>
      </c>
      <c r="O215" s="78"/>
      <c r="P215" s="74" t="s">
        <v>62</v>
      </c>
      <c r="Q215" s="78"/>
      <c r="R215" s="78"/>
    </row>
    <row r="216" spans="1:18" s="85" customFormat="1" ht="14.25" hidden="1" x14ac:dyDescent="0.2">
      <c r="A216" s="321"/>
      <c r="B216" s="86" t="s">
        <v>63</v>
      </c>
      <c r="C216" s="122"/>
      <c r="D216" s="122"/>
      <c r="E216" s="122"/>
      <c r="F216" s="122"/>
      <c r="G216" s="122" t="s">
        <v>62</v>
      </c>
      <c r="H216" s="122"/>
      <c r="I216" s="122" t="s">
        <v>62</v>
      </c>
      <c r="J216" s="122"/>
      <c r="K216" s="122"/>
      <c r="L216" s="122" t="s">
        <v>62</v>
      </c>
      <c r="M216" s="122"/>
      <c r="N216" s="122"/>
      <c r="O216" s="74" t="s">
        <v>62</v>
      </c>
      <c r="P216" s="74" t="s">
        <v>62</v>
      </c>
      <c r="Q216" s="74" t="s">
        <v>62</v>
      </c>
      <c r="R216" s="74" t="s">
        <v>62</v>
      </c>
    </row>
    <row r="217" spans="1:18" s="85" customFormat="1" ht="65.45" hidden="1" customHeight="1" x14ac:dyDescent="0.2">
      <c r="A217" s="321"/>
      <c r="B217" s="120" t="s">
        <v>64</v>
      </c>
      <c r="C217" s="122"/>
      <c r="D217" s="122" t="s">
        <v>62</v>
      </c>
      <c r="E217" s="122"/>
      <c r="F217" s="122"/>
      <c r="G217" s="122">
        <f>G214</f>
        <v>0</v>
      </c>
      <c r="H217" s="122">
        <f t="shared" ref="H217:J217" si="105">H214</f>
        <v>0</v>
      </c>
      <c r="I217" s="122">
        <f t="shared" si="105"/>
        <v>0</v>
      </c>
      <c r="J217" s="122">
        <f t="shared" si="105"/>
        <v>0</v>
      </c>
      <c r="K217" s="122">
        <f>K214</f>
        <v>0</v>
      </c>
      <c r="L217" s="122" t="s">
        <v>62</v>
      </c>
      <c r="M217" s="84">
        <v>46022</v>
      </c>
      <c r="N217" s="84">
        <v>46022</v>
      </c>
      <c r="O217" s="78"/>
      <c r="P217" s="74" t="s">
        <v>62</v>
      </c>
      <c r="Q217" s="78"/>
      <c r="R217" s="78"/>
    </row>
    <row r="218" spans="1:18" s="85" customFormat="1" ht="15" hidden="1" customHeight="1" x14ac:dyDescent="0.2">
      <c r="A218" s="321"/>
      <c r="B218" s="86" t="s">
        <v>65</v>
      </c>
      <c r="C218" s="122"/>
      <c r="D218" s="122"/>
      <c r="E218" s="122"/>
      <c r="F218" s="122"/>
      <c r="G218" s="122" t="s">
        <v>62</v>
      </c>
      <c r="H218" s="122"/>
      <c r="I218" s="122" t="s">
        <v>62</v>
      </c>
      <c r="J218" s="122"/>
      <c r="K218" s="122"/>
      <c r="L218" s="122" t="s">
        <v>62</v>
      </c>
      <c r="M218" s="122"/>
      <c r="N218" s="122"/>
      <c r="O218" s="74" t="s">
        <v>62</v>
      </c>
      <c r="P218" s="74" t="s">
        <v>62</v>
      </c>
      <c r="Q218" s="74" t="s">
        <v>62</v>
      </c>
      <c r="R218" s="74" t="s">
        <v>62</v>
      </c>
    </row>
    <row r="219" spans="1:18" s="85" customFormat="1" ht="38.65" hidden="1" customHeight="1" x14ac:dyDescent="0.2">
      <c r="A219" s="321"/>
      <c r="B219" s="120" t="s">
        <v>66</v>
      </c>
      <c r="C219" s="122"/>
      <c r="D219" s="122" t="s">
        <v>62</v>
      </c>
      <c r="E219" s="122"/>
      <c r="F219" s="122"/>
      <c r="G219" s="122">
        <f>G215</f>
        <v>0</v>
      </c>
      <c r="H219" s="122">
        <f t="shared" ref="H219:K219" si="106">H215</f>
        <v>0</v>
      </c>
      <c r="I219" s="122">
        <f t="shared" si="106"/>
        <v>0</v>
      </c>
      <c r="J219" s="122">
        <f t="shared" si="106"/>
        <v>0</v>
      </c>
      <c r="K219" s="122">
        <f t="shared" si="106"/>
        <v>0</v>
      </c>
      <c r="L219" s="122" t="s">
        <v>62</v>
      </c>
      <c r="M219" s="84">
        <v>46022</v>
      </c>
      <c r="N219" s="84">
        <v>46022</v>
      </c>
      <c r="O219" s="78"/>
      <c r="P219" s="74" t="s">
        <v>62</v>
      </c>
      <c r="Q219" s="78"/>
      <c r="R219" s="78"/>
    </row>
    <row r="220" spans="1:18" s="85" customFormat="1" ht="21" hidden="1" customHeight="1" x14ac:dyDescent="0.2">
      <c r="A220" s="321"/>
      <c r="B220" s="86" t="s">
        <v>71</v>
      </c>
      <c r="C220" s="122"/>
      <c r="D220" s="122"/>
      <c r="E220" s="122"/>
      <c r="F220" s="122"/>
      <c r="G220" s="122" t="s">
        <v>62</v>
      </c>
      <c r="H220" s="122"/>
      <c r="I220" s="122" t="s">
        <v>62</v>
      </c>
      <c r="J220" s="122"/>
      <c r="K220" s="122"/>
      <c r="L220" s="122" t="s">
        <v>62</v>
      </c>
      <c r="M220" s="122"/>
      <c r="N220" s="122"/>
      <c r="O220" s="74" t="s">
        <v>62</v>
      </c>
      <c r="P220" s="74" t="s">
        <v>62</v>
      </c>
      <c r="Q220" s="74" t="s">
        <v>62</v>
      </c>
      <c r="R220" s="74" t="s">
        <v>62</v>
      </c>
    </row>
    <row r="221" spans="1:18" s="85" customFormat="1" ht="21" hidden="1" customHeight="1" x14ac:dyDescent="0.2">
      <c r="A221" s="322"/>
      <c r="B221" s="120" t="s">
        <v>72</v>
      </c>
      <c r="C221" s="122"/>
      <c r="D221" s="122" t="s">
        <v>62</v>
      </c>
      <c r="E221" s="122"/>
      <c r="F221" s="122"/>
      <c r="G221" s="122">
        <f>G219</f>
        <v>0</v>
      </c>
      <c r="H221" s="122">
        <f t="shared" ref="H221:K221" si="107">H219</f>
        <v>0</v>
      </c>
      <c r="I221" s="122">
        <f t="shared" si="107"/>
        <v>0</v>
      </c>
      <c r="J221" s="122">
        <f t="shared" si="107"/>
        <v>0</v>
      </c>
      <c r="K221" s="122">
        <f t="shared" si="107"/>
        <v>0</v>
      </c>
      <c r="L221" s="122" t="s">
        <v>62</v>
      </c>
      <c r="M221" s="84">
        <v>46022</v>
      </c>
      <c r="N221" s="84">
        <v>46022</v>
      </c>
      <c r="O221" s="78"/>
      <c r="P221" s="74" t="s">
        <v>62</v>
      </c>
      <c r="Q221" s="78"/>
      <c r="R221" s="78"/>
    </row>
    <row r="222" spans="1:18" s="56" customFormat="1" ht="74.45" hidden="1" customHeight="1" x14ac:dyDescent="0.25">
      <c r="A222" s="320" t="s">
        <v>239</v>
      </c>
      <c r="B222" s="118" t="str">
        <f>B214</f>
        <v>Результат предоставления субсидии 2 (код субсидии № 7136):</v>
      </c>
      <c r="C222" s="80" t="s">
        <v>59</v>
      </c>
      <c r="D222" s="81" t="s">
        <v>60</v>
      </c>
      <c r="E222" s="81" t="s">
        <v>61</v>
      </c>
      <c r="F222" s="80">
        <v>642</v>
      </c>
      <c r="G222" s="80"/>
      <c r="H222" s="80">
        <f>G222</f>
        <v>0</v>
      </c>
      <c r="I222" s="80">
        <v>0</v>
      </c>
      <c r="J222" s="80">
        <v>0</v>
      </c>
      <c r="K222" s="80">
        <f>G222</f>
        <v>0</v>
      </c>
      <c r="L222" s="80"/>
      <c r="M222" s="122" t="s">
        <v>62</v>
      </c>
      <c r="N222" s="122" t="s">
        <v>62</v>
      </c>
      <c r="O222" s="78"/>
      <c r="P222" s="78"/>
      <c r="Q222" s="78"/>
      <c r="R222" s="78"/>
    </row>
    <row r="223" spans="1:18" s="85" customFormat="1" ht="15.75" hidden="1" x14ac:dyDescent="0.2">
      <c r="A223" s="321"/>
      <c r="B223" s="119" t="s">
        <v>70</v>
      </c>
      <c r="C223" s="122"/>
      <c r="D223" s="122" t="s">
        <v>62</v>
      </c>
      <c r="E223" s="122"/>
      <c r="F223" s="122"/>
      <c r="G223" s="122">
        <f>G222</f>
        <v>0</v>
      </c>
      <c r="H223" s="122">
        <f t="shared" ref="H223:K223" si="108">H222</f>
        <v>0</v>
      </c>
      <c r="I223" s="122">
        <f t="shared" si="108"/>
        <v>0</v>
      </c>
      <c r="J223" s="122">
        <f t="shared" si="108"/>
        <v>0</v>
      </c>
      <c r="K223" s="122">
        <f t="shared" si="108"/>
        <v>0</v>
      </c>
      <c r="L223" s="122" t="s">
        <v>62</v>
      </c>
      <c r="M223" s="84">
        <v>46022</v>
      </c>
      <c r="N223" s="84">
        <v>46022</v>
      </c>
      <c r="O223" s="78"/>
      <c r="P223" s="74" t="s">
        <v>62</v>
      </c>
      <c r="Q223" s="78"/>
      <c r="R223" s="78"/>
    </row>
    <row r="224" spans="1:18" s="85" customFormat="1" ht="14.25" hidden="1" x14ac:dyDescent="0.2">
      <c r="A224" s="321"/>
      <c r="B224" s="86" t="s">
        <v>63</v>
      </c>
      <c r="C224" s="122"/>
      <c r="D224" s="122"/>
      <c r="E224" s="122"/>
      <c r="F224" s="122"/>
      <c r="G224" s="122" t="s">
        <v>62</v>
      </c>
      <c r="H224" s="122"/>
      <c r="I224" s="122" t="s">
        <v>62</v>
      </c>
      <c r="J224" s="122"/>
      <c r="K224" s="122"/>
      <c r="L224" s="122" t="s">
        <v>62</v>
      </c>
      <c r="M224" s="122"/>
      <c r="N224" s="122"/>
      <c r="O224" s="74" t="s">
        <v>62</v>
      </c>
      <c r="P224" s="74" t="s">
        <v>62</v>
      </c>
      <c r="Q224" s="74" t="s">
        <v>62</v>
      </c>
      <c r="R224" s="74" t="s">
        <v>62</v>
      </c>
    </row>
    <row r="225" spans="1:18" s="85" customFormat="1" ht="65.45" hidden="1" customHeight="1" x14ac:dyDescent="0.2">
      <c r="A225" s="321"/>
      <c r="B225" s="120" t="s">
        <v>64</v>
      </c>
      <c r="C225" s="122"/>
      <c r="D225" s="122" t="s">
        <v>62</v>
      </c>
      <c r="E225" s="122"/>
      <c r="F225" s="122"/>
      <c r="G225" s="122">
        <f>G222</f>
        <v>0</v>
      </c>
      <c r="H225" s="122">
        <f t="shared" ref="H225:J225" si="109">H222</f>
        <v>0</v>
      </c>
      <c r="I225" s="122">
        <f t="shared" si="109"/>
        <v>0</v>
      </c>
      <c r="J225" s="122">
        <f t="shared" si="109"/>
        <v>0</v>
      </c>
      <c r="K225" s="122">
        <f>K222</f>
        <v>0</v>
      </c>
      <c r="L225" s="122" t="s">
        <v>62</v>
      </c>
      <c r="M225" s="84">
        <v>46022</v>
      </c>
      <c r="N225" s="84">
        <v>46022</v>
      </c>
      <c r="O225" s="78"/>
      <c r="P225" s="74" t="s">
        <v>62</v>
      </c>
      <c r="Q225" s="78"/>
      <c r="R225" s="78"/>
    </row>
    <row r="226" spans="1:18" s="85" customFormat="1" ht="15" hidden="1" customHeight="1" x14ac:dyDescent="0.2">
      <c r="A226" s="321"/>
      <c r="B226" s="86" t="s">
        <v>65</v>
      </c>
      <c r="C226" s="122"/>
      <c r="D226" s="122"/>
      <c r="E226" s="122"/>
      <c r="F226" s="122"/>
      <c r="G226" s="122" t="s">
        <v>62</v>
      </c>
      <c r="H226" s="122"/>
      <c r="I226" s="122" t="s">
        <v>62</v>
      </c>
      <c r="J226" s="122"/>
      <c r="K226" s="122"/>
      <c r="L226" s="122" t="s">
        <v>62</v>
      </c>
      <c r="M226" s="122"/>
      <c r="N226" s="122"/>
      <c r="O226" s="74" t="s">
        <v>62</v>
      </c>
      <c r="P226" s="74" t="s">
        <v>62</v>
      </c>
      <c r="Q226" s="74" t="s">
        <v>62</v>
      </c>
      <c r="R226" s="74" t="s">
        <v>62</v>
      </c>
    </row>
    <row r="227" spans="1:18" s="85" customFormat="1" ht="38.65" hidden="1" customHeight="1" x14ac:dyDescent="0.2">
      <c r="A227" s="321"/>
      <c r="B227" s="120" t="s">
        <v>66</v>
      </c>
      <c r="C227" s="122"/>
      <c r="D227" s="122" t="s">
        <v>62</v>
      </c>
      <c r="E227" s="122"/>
      <c r="F227" s="122"/>
      <c r="G227" s="122">
        <f>G223</f>
        <v>0</v>
      </c>
      <c r="H227" s="122">
        <f t="shared" ref="H227:K227" si="110">H223</f>
        <v>0</v>
      </c>
      <c r="I227" s="122">
        <f t="shared" si="110"/>
        <v>0</v>
      </c>
      <c r="J227" s="122">
        <f t="shared" si="110"/>
        <v>0</v>
      </c>
      <c r="K227" s="122">
        <f t="shared" si="110"/>
        <v>0</v>
      </c>
      <c r="L227" s="122" t="s">
        <v>62</v>
      </c>
      <c r="M227" s="84">
        <v>46022</v>
      </c>
      <c r="N227" s="84">
        <v>46022</v>
      </c>
      <c r="O227" s="78"/>
      <c r="P227" s="74" t="s">
        <v>62</v>
      </c>
      <c r="Q227" s="78"/>
      <c r="R227" s="78"/>
    </row>
    <row r="228" spans="1:18" s="85" customFormat="1" ht="21" hidden="1" customHeight="1" x14ac:dyDescent="0.2">
      <c r="A228" s="321"/>
      <c r="B228" s="86" t="s">
        <v>71</v>
      </c>
      <c r="C228" s="122"/>
      <c r="D228" s="122"/>
      <c r="E228" s="122"/>
      <c r="F228" s="122"/>
      <c r="G228" s="122" t="s">
        <v>62</v>
      </c>
      <c r="H228" s="122"/>
      <c r="I228" s="122" t="s">
        <v>62</v>
      </c>
      <c r="J228" s="122"/>
      <c r="K228" s="122"/>
      <c r="L228" s="122" t="s">
        <v>62</v>
      </c>
      <c r="M228" s="122"/>
      <c r="N228" s="122"/>
      <c r="O228" s="74" t="s">
        <v>62</v>
      </c>
      <c r="P228" s="74" t="s">
        <v>62</v>
      </c>
      <c r="Q228" s="74" t="s">
        <v>62</v>
      </c>
      <c r="R228" s="74" t="s">
        <v>62</v>
      </c>
    </row>
    <row r="229" spans="1:18" s="85" customFormat="1" ht="21" hidden="1" customHeight="1" x14ac:dyDescent="0.2">
      <c r="A229" s="322"/>
      <c r="B229" s="120" t="s">
        <v>72</v>
      </c>
      <c r="C229" s="122"/>
      <c r="D229" s="122" t="s">
        <v>62</v>
      </c>
      <c r="E229" s="122"/>
      <c r="F229" s="122"/>
      <c r="G229" s="122">
        <f>G227</f>
        <v>0</v>
      </c>
      <c r="H229" s="122">
        <f t="shared" ref="H229:K229" si="111">H227</f>
        <v>0</v>
      </c>
      <c r="I229" s="122">
        <f t="shared" si="111"/>
        <v>0</v>
      </c>
      <c r="J229" s="122">
        <f t="shared" si="111"/>
        <v>0</v>
      </c>
      <c r="K229" s="122">
        <f t="shared" si="111"/>
        <v>0</v>
      </c>
      <c r="L229" s="122" t="s">
        <v>62</v>
      </c>
      <c r="M229" s="84">
        <v>46022</v>
      </c>
      <c r="N229" s="84">
        <v>46022</v>
      </c>
      <c r="O229" s="78"/>
      <c r="P229" s="74" t="s">
        <v>62</v>
      </c>
      <c r="Q229" s="78"/>
      <c r="R229" s="78"/>
    </row>
    <row r="230" spans="1:18" s="56" customFormat="1" ht="74.45" hidden="1" customHeight="1" x14ac:dyDescent="0.25">
      <c r="A230" s="320" t="s">
        <v>240</v>
      </c>
      <c r="B230" s="118" t="str">
        <f>B222</f>
        <v>Результат предоставления субсидии 2 (код субсидии № 7136):</v>
      </c>
      <c r="C230" s="80" t="s">
        <v>59</v>
      </c>
      <c r="D230" s="81" t="s">
        <v>60</v>
      </c>
      <c r="E230" s="81" t="s">
        <v>61</v>
      </c>
      <c r="F230" s="80">
        <v>642</v>
      </c>
      <c r="G230" s="80"/>
      <c r="H230" s="80">
        <f>G230</f>
        <v>0</v>
      </c>
      <c r="I230" s="80">
        <v>0</v>
      </c>
      <c r="J230" s="80">
        <v>0</v>
      </c>
      <c r="K230" s="80">
        <f>G230</f>
        <v>0</v>
      </c>
      <c r="L230" s="80"/>
      <c r="M230" s="122" t="s">
        <v>62</v>
      </c>
      <c r="N230" s="122" t="s">
        <v>62</v>
      </c>
      <c r="O230" s="78"/>
      <c r="P230" s="78"/>
      <c r="Q230" s="78"/>
      <c r="R230" s="78"/>
    </row>
    <row r="231" spans="1:18" s="85" customFormat="1" ht="15.75" hidden="1" x14ac:dyDescent="0.2">
      <c r="A231" s="321"/>
      <c r="B231" s="119" t="s">
        <v>70</v>
      </c>
      <c r="C231" s="122"/>
      <c r="D231" s="122" t="s">
        <v>62</v>
      </c>
      <c r="E231" s="122"/>
      <c r="F231" s="122"/>
      <c r="G231" s="122">
        <f>G230</f>
        <v>0</v>
      </c>
      <c r="H231" s="122">
        <f t="shared" ref="H231:K231" si="112">H230</f>
        <v>0</v>
      </c>
      <c r="I231" s="122">
        <f t="shared" si="112"/>
        <v>0</v>
      </c>
      <c r="J231" s="122">
        <f t="shared" si="112"/>
        <v>0</v>
      </c>
      <c r="K231" s="122">
        <f t="shared" si="112"/>
        <v>0</v>
      </c>
      <c r="L231" s="122" t="s">
        <v>62</v>
      </c>
      <c r="M231" s="84">
        <v>46022</v>
      </c>
      <c r="N231" s="84">
        <v>46022</v>
      </c>
      <c r="O231" s="78"/>
      <c r="P231" s="74" t="s">
        <v>62</v>
      </c>
      <c r="Q231" s="78"/>
      <c r="R231" s="78"/>
    </row>
    <row r="232" spans="1:18" s="85" customFormat="1" ht="14.25" hidden="1" x14ac:dyDescent="0.2">
      <c r="A232" s="321"/>
      <c r="B232" s="86" t="s">
        <v>63</v>
      </c>
      <c r="C232" s="122"/>
      <c r="D232" s="122"/>
      <c r="E232" s="122"/>
      <c r="F232" s="122"/>
      <c r="G232" s="122" t="s">
        <v>62</v>
      </c>
      <c r="H232" s="122"/>
      <c r="I232" s="122" t="s">
        <v>62</v>
      </c>
      <c r="J232" s="122"/>
      <c r="K232" s="122"/>
      <c r="L232" s="122" t="s">
        <v>62</v>
      </c>
      <c r="M232" s="122"/>
      <c r="N232" s="122"/>
      <c r="O232" s="74" t="s">
        <v>62</v>
      </c>
      <c r="P232" s="74" t="s">
        <v>62</v>
      </c>
      <c r="Q232" s="74" t="s">
        <v>62</v>
      </c>
      <c r="R232" s="74" t="s">
        <v>62</v>
      </c>
    </row>
    <row r="233" spans="1:18" s="85" customFormat="1" ht="65.45" hidden="1" customHeight="1" x14ac:dyDescent="0.2">
      <c r="A233" s="321"/>
      <c r="B233" s="120" t="s">
        <v>64</v>
      </c>
      <c r="C233" s="122"/>
      <c r="D233" s="122" t="s">
        <v>62</v>
      </c>
      <c r="E233" s="122"/>
      <c r="F233" s="122"/>
      <c r="G233" s="122">
        <f>G230</f>
        <v>0</v>
      </c>
      <c r="H233" s="122">
        <f t="shared" ref="H233:J233" si="113">H230</f>
        <v>0</v>
      </c>
      <c r="I233" s="122">
        <f t="shared" si="113"/>
        <v>0</v>
      </c>
      <c r="J233" s="122">
        <f t="shared" si="113"/>
        <v>0</v>
      </c>
      <c r="K233" s="122">
        <f>K230</f>
        <v>0</v>
      </c>
      <c r="L233" s="122" t="s">
        <v>62</v>
      </c>
      <c r="M233" s="84">
        <v>46022</v>
      </c>
      <c r="N233" s="84">
        <v>46022</v>
      </c>
      <c r="O233" s="78"/>
      <c r="P233" s="74" t="s">
        <v>62</v>
      </c>
      <c r="Q233" s="78"/>
      <c r="R233" s="78"/>
    </row>
    <row r="234" spans="1:18" s="85" customFormat="1" ht="15" hidden="1" customHeight="1" x14ac:dyDescent="0.2">
      <c r="A234" s="321"/>
      <c r="B234" s="86" t="s">
        <v>65</v>
      </c>
      <c r="C234" s="122"/>
      <c r="D234" s="122"/>
      <c r="E234" s="122"/>
      <c r="F234" s="122"/>
      <c r="G234" s="122" t="s">
        <v>62</v>
      </c>
      <c r="H234" s="122"/>
      <c r="I234" s="122" t="s">
        <v>62</v>
      </c>
      <c r="J234" s="122"/>
      <c r="K234" s="122"/>
      <c r="L234" s="122" t="s">
        <v>62</v>
      </c>
      <c r="M234" s="122"/>
      <c r="N234" s="122"/>
      <c r="O234" s="74" t="s">
        <v>62</v>
      </c>
      <c r="P234" s="74" t="s">
        <v>62</v>
      </c>
      <c r="Q234" s="74" t="s">
        <v>62</v>
      </c>
      <c r="R234" s="74" t="s">
        <v>62</v>
      </c>
    </row>
    <row r="235" spans="1:18" s="85" customFormat="1" ht="38.65" hidden="1" customHeight="1" x14ac:dyDescent="0.2">
      <c r="A235" s="321"/>
      <c r="B235" s="120" t="s">
        <v>66</v>
      </c>
      <c r="C235" s="122"/>
      <c r="D235" s="122" t="s">
        <v>62</v>
      </c>
      <c r="E235" s="122"/>
      <c r="F235" s="122"/>
      <c r="G235" s="122">
        <f>G231</f>
        <v>0</v>
      </c>
      <c r="H235" s="122">
        <f t="shared" ref="H235:K235" si="114">H231</f>
        <v>0</v>
      </c>
      <c r="I235" s="122">
        <f t="shared" si="114"/>
        <v>0</v>
      </c>
      <c r="J235" s="122">
        <f t="shared" si="114"/>
        <v>0</v>
      </c>
      <c r="K235" s="122">
        <f t="shared" si="114"/>
        <v>0</v>
      </c>
      <c r="L235" s="122" t="s">
        <v>62</v>
      </c>
      <c r="M235" s="84">
        <v>46022</v>
      </c>
      <c r="N235" s="84">
        <v>46022</v>
      </c>
      <c r="O235" s="78"/>
      <c r="P235" s="74" t="s">
        <v>62</v>
      </c>
      <c r="Q235" s="78"/>
      <c r="R235" s="78"/>
    </row>
    <row r="236" spans="1:18" s="85" customFormat="1" ht="21" hidden="1" customHeight="1" x14ac:dyDescent="0.2">
      <c r="A236" s="321"/>
      <c r="B236" s="86" t="s">
        <v>71</v>
      </c>
      <c r="C236" s="122"/>
      <c r="D236" s="122"/>
      <c r="E236" s="122"/>
      <c r="F236" s="122"/>
      <c r="G236" s="122" t="s">
        <v>62</v>
      </c>
      <c r="H236" s="122"/>
      <c r="I236" s="122" t="s">
        <v>62</v>
      </c>
      <c r="J236" s="122"/>
      <c r="K236" s="122"/>
      <c r="L236" s="122" t="s">
        <v>62</v>
      </c>
      <c r="M236" s="122"/>
      <c r="N236" s="122"/>
      <c r="O236" s="74" t="s">
        <v>62</v>
      </c>
      <c r="P236" s="74" t="s">
        <v>62</v>
      </c>
      <c r="Q236" s="74" t="s">
        <v>62</v>
      </c>
      <c r="R236" s="74" t="s">
        <v>62</v>
      </c>
    </row>
    <row r="237" spans="1:18" s="85" customFormat="1" ht="21" hidden="1" customHeight="1" x14ac:dyDescent="0.2">
      <c r="A237" s="322"/>
      <c r="B237" s="120" t="s">
        <v>72</v>
      </c>
      <c r="C237" s="122"/>
      <c r="D237" s="122" t="s">
        <v>62</v>
      </c>
      <c r="E237" s="122"/>
      <c r="F237" s="122"/>
      <c r="G237" s="122">
        <f>G235</f>
        <v>0</v>
      </c>
      <c r="H237" s="122">
        <f t="shared" ref="H237:K237" si="115">H235</f>
        <v>0</v>
      </c>
      <c r="I237" s="122">
        <f t="shared" si="115"/>
        <v>0</v>
      </c>
      <c r="J237" s="122">
        <f t="shared" si="115"/>
        <v>0</v>
      </c>
      <c r="K237" s="122">
        <f t="shared" si="115"/>
        <v>0</v>
      </c>
      <c r="L237" s="122" t="s">
        <v>62</v>
      </c>
      <c r="M237" s="84">
        <v>46022</v>
      </c>
      <c r="N237" s="84">
        <v>46022</v>
      </c>
      <c r="O237" s="78"/>
      <c r="P237" s="74" t="s">
        <v>62</v>
      </c>
      <c r="Q237" s="78"/>
      <c r="R237" s="78"/>
    </row>
    <row r="238" spans="1:18" s="56" customFormat="1" ht="74.45" customHeight="1" x14ac:dyDescent="0.25">
      <c r="A238" s="320" t="s">
        <v>241</v>
      </c>
      <c r="B238" s="118" t="str">
        <f>B230</f>
        <v>Результат предоставления субсидии 2 (код субсидии № 7136):</v>
      </c>
      <c r="C238" s="80" t="s">
        <v>59</v>
      </c>
      <c r="D238" s="81" t="s">
        <v>60</v>
      </c>
      <c r="E238" s="81" t="s">
        <v>61</v>
      </c>
      <c r="F238" s="80">
        <v>642</v>
      </c>
      <c r="G238" s="204">
        <v>1</v>
      </c>
      <c r="H238" s="204">
        <f>G238</f>
        <v>1</v>
      </c>
      <c r="I238" s="204">
        <v>1</v>
      </c>
      <c r="J238" s="204">
        <v>1</v>
      </c>
      <c r="K238" s="204">
        <f>G238</f>
        <v>1</v>
      </c>
      <c r="L238" s="204"/>
      <c r="M238" s="218" t="s">
        <v>62</v>
      </c>
      <c r="N238" s="218" t="s">
        <v>62</v>
      </c>
      <c r="O238" s="215">
        <v>640154.67000000004</v>
      </c>
      <c r="P238" s="204"/>
      <c r="Q238" s="215">
        <v>640154.67000000004</v>
      </c>
      <c r="R238" s="215">
        <v>640154.67000000004</v>
      </c>
    </row>
    <row r="239" spans="1:18" s="85" customFormat="1" ht="15.75" x14ac:dyDescent="0.2">
      <c r="A239" s="321"/>
      <c r="B239" s="119" t="s">
        <v>70</v>
      </c>
      <c r="C239" s="122"/>
      <c r="D239" s="122" t="s">
        <v>62</v>
      </c>
      <c r="E239" s="122"/>
      <c r="F239" s="122"/>
      <c r="G239" s="122">
        <f>G238</f>
        <v>1</v>
      </c>
      <c r="H239" s="122">
        <f t="shared" ref="H239:K239" si="116">H238</f>
        <v>1</v>
      </c>
      <c r="I239" s="122">
        <f t="shared" si="116"/>
        <v>1</v>
      </c>
      <c r="J239" s="122">
        <f t="shared" si="116"/>
        <v>1</v>
      </c>
      <c r="K239" s="122">
        <f t="shared" si="116"/>
        <v>1</v>
      </c>
      <c r="L239" s="122" t="s">
        <v>62</v>
      </c>
      <c r="M239" s="84">
        <v>46022</v>
      </c>
      <c r="N239" s="84">
        <v>46022</v>
      </c>
      <c r="O239" s="78"/>
      <c r="P239" s="74" t="s">
        <v>62</v>
      </c>
      <c r="Q239" s="78"/>
      <c r="R239" s="78"/>
    </row>
    <row r="240" spans="1:18" s="85" customFormat="1" ht="14.25" x14ac:dyDescent="0.2">
      <c r="A240" s="321"/>
      <c r="B240" s="86" t="s">
        <v>63</v>
      </c>
      <c r="C240" s="122"/>
      <c r="D240" s="122"/>
      <c r="E240" s="122"/>
      <c r="F240" s="122"/>
      <c r="G240" s="122" t="s">
        <v>62</v>
      </c>
      <c r="H240" s="122"/>
      <c r="I240" s="122" t="s">
        <v>62</v>
      </c>
      <c r="J240" s="122"/>
      <c r="K240" s="122"/>
      <c r="L240" s="122" t="s">
        <v>62</v>
      </c>
      <c r="M240" s="122"/>
      <c r="N240" s="122"/>
      <c r="O240" s="74" t="s">
        <v>62</v>
      </c>
      <c r="P240" s="74" t="s">
        <v>62</v>
      </c>
      <c r="Q240" s="74" t="s">
        <v>62</v>
      </c>
      <c r="R240" s="74" t="s">
        <v>62</v>
      </c>
    </row>
    <row r="241" spans="1:18" s="85" customFormat="1" ht="65.45" customHeight="1" x14ac:dyDescent="0.2">
      <c r="A241" s="321"/>
      <c r="B241" s="120" t="s">
        <v>64</v>
      </c>
      <c r="C241" s="122"/>
      <c r="D241" s="122" t="s">
        <v>62</v>
      </c>
      <c r="E241" s="122"/>
      <c r="F241" s="122"/>
      <c r="G241" s="122">
        <f>G238</f>
        <v>1</v>
      </c>
      <c r="H241" s="122">
        <f t="shared" ref="H241:J241" si="117">H238</f>
        <v>1</v>
      </c>
      <c r="I241" s="122">
        <f t="shared" si="117"/>
        <v>1</v>
      </c>
      <c r="J241" s="122">
        <f t="shared" si="117"/>
        <v>1</v>
      </c>
      <c r="K241" s="122">
        <f>K238</f>
        <v>1</v>
      </c>
      <c r="L241" s="122" t="s">
        <v>62</v>
      </c>
      <c r="M241" s="84">
        <v>46022</v>
      </c>
      <c r="N241" s="84">
        <v>46022</v>
      </c>
      <c r="O241" s="78"/>
      <c r="P241" s="74" t="s">
        <v>62</v>
      </c>
      <c r="Q241" s="78"/>
      <c r="R241" s="78"/>
    </row>
    <row r="242" spans="1:18" s="85" customFormat="1" ht="15" customHeight="1" x14ac:dyDescent="0.2">
      <c r="A242" s="321"/>
      <c r="B242" s="86" t="s">
        <v>65</v>
      </c>
      <c r="C242" s="122"/>
      <c r="D242" s="122"/>
      <c r="E242" s="122"/>
      <c r="F242" s="122"/>
      <c r="G242" s="122" t="s">
        <v>62</v>
      </c>
      <c r="H242" s="122"/>
      <c r="I242" s="122" t="s">
        <v>62</v>
      </c>
      <c r="J242" s="122"/>
      <c r="K242" s="122"/>
      <c r="L242" s="122" t="s">
        <v>62</v>
      </c>
      <c r="M242" s="122"/>
      <c r="N242" s="122"/>
      <c r="O242" s="74" t="s">
        <v>62</v>
      </c>
      <c r="P242" s="74" t="s">
        <v>62</v>
      </c>
      <c r="Q242" s="74" t="s">
        <v>62</v>
      </c>
      <c r="R242" s="74" t="s">
        <v>62</v>
      </c>
    </row>
    <row r="243" spans="1:18" s="85" customFormat="1" ht="38.65" customHeight="1" x14ac:dyDescent="0.2">
      <c r="A243" s="321"/>
      <c r="B243" s="120" t="s">
        <v>66</v>
      </c>
      <c r="C243" s="122"/>
      <c r="D243" s="122" t="s">
        <v>62</v>
      </c>
      <c r="E243" s="122"/>
      <c r="F243" s="122"/>
      <c r="G243" s="122">
        <f>G239</f>
        <v>1</v>
      </c>
      <c r="H243" s="122">
        <f t="shared" ref="H243:K243" si="118">H239</f>
        <v>1</v>
      </c>
      <c r="I243" s="122">
        <f t="shared" si="118"/>
        <v>1</v>
      </c>
      <c r="J243" s="122">
        <f t="shared" si="118"/>
        <v>1</v>
      </c>
      <c r="K243" s="122">
        <f t="shared" si="118"/>
        <v>1</v>
      </c>
      <c r="L243" s="122" t="s">
        <v>62</v>
      </c>
      <c r="M243" s="84">
        <v>46022</v>
      </c>
      <c r="N243" s="84">
        <v>46022</v>
      </c>
      <c r="O243" s="78"/>
      <c r="P243" s="74" t="s">
        <v>62</v>
      </c>
      <c r="Q243" s="78"/>
      <c r="R243" s="78"/>
    </row>
    <row r="244" spans="1:18" s="85" customFormat="1" ht="21" customHeight="1" x14ac:dyDescent="0.2">
      <c r="A244" s="321"/>
      <c r="B244" s="86" t="s">
        <v>71</v>
      </c>
      <c r="C244" s="122"/>
      <c r="D244" s="122"/>
      <c r="E244" s="122"/>
      <c r="F244" s="122"/>
      <c r="G244" s="122" t="s">
        <v>62</v>
      </c>
      <c r="H244" s="122"/>
      <c r="I244" s="122" t="s">
        <v>62</v>
      </c>
      <c r="J244" s="122"/>
      <c r="K244" s="122"/>
      <c r="L244" s="122" t="s">
        <v>62</v>
      </c>
      <c r="M244" s="122"/>
      <c r="N244" s="122"/>
      <c r="O244" s="74" t="s">
        <v>62</v>
      </c>
      <c r="P244" s="74" t="s">
        <v>62</v>
      </c>
      <c r="Q244" s="74" t="s">
        <v>62</v>
      </c>
      <c r="R244" s="74" t="s">
        <v>62</v>
      </c>
    </row>
    <row r="245" spans="1:18" s="85" customFormat="1" ht="21" customHeight="1" x14ac:dyDescent="0.2">
      <c r="A245" s="322"/>
      <c r="B245" s="120" t="s">
        <v>72</v>
      </c>
      <c r="C245" s="122"/>
      <c r="D245" s="122" t="s">
        <v>62</v>
      </c>
      <c r="E245" s="122"/>
      <c r="F245" s="122"/>
      <c r="G245" s="122">
        <f>G243</f>
        <v>1</v>
      </c>
      <c r="H245" s="122">
        <f t="shared" ref="H245:K245" si="119">H243</f>
        <v>1</v>
      </c>
      <c r="I245" s="122">
        <f t="shared" si="119"/>
        <v>1</v>
      </c>
      <c r="J245" s="122">
        <f t="shared" si="119"/>
        <v>1</v>
      </c>
      <c r="K245" s="122">
        <f t="shared" si="119"/>
        <v>1</v>
      </c>
      <c r="L245" s="122" t="s">
        <v>62</v>
      </c>
      <c r="M245" s="84">
        <v>46022</v>
      </c>
      <c r="N245" s="84">
        <v>46022</v>
      </c>
      <c r="O245" s="78"/>
      <c r="P245" s="74" t="s">
        <v>62</v>
      </c>
      <c r="Q245" s="78"/>
      <c r="R245" s="78"/>
    </row>
    <row r="246" spans="1:18" s="56" customFormat="1" ht="74.45" hidden="1" customHeight="1" x14ac:dyDescent="0.25">
      <c r="A246" s="320" t="s">
        <v>242</v>
      </c>
      <c r="B246" s="118" t="str">
        <f>B238</f>
        <v>Результат предоставления субсидии 2 (код субсидии № 7136):</v>
      </c>
      <c r="C246" s="80" t="s">
        <v>59</v>
      </c>
      <c r="D246" s="81" t="s">
        <v>60</v>
      </c>
      <c r="E246" s="81" t="s">
        <v>61</v>
      </c>
      <c r="F246" s="80">
        <v>642</v>
      </c>
      <c r="G246" s="80"/>
      <c r="H246" s="80">
        <f>G246</f>
        <v>0</v>
      </c>
      <c r="I246" s="80">
        <v>0</v>
      </c>
      <c r="J246" s="80">
        <v>0</v>
      </c>
      <c r="K246" s="80">
        <f>G246</f>
        <v>0</v>
      </c>
      <c r="L246" s="80"/>
      <c r="M246" s="122" t="s">
        <v>62</v>
      </c>
      <c r="N246" s="122" t="s">
        <v>62</v>
      </c>
      <c r="O246" s="78"/>
      <c r="P246" s="78"/>
      <c r="Q246" s="78"/>
      <c r="R246" s="78"/>
    </row>
    <row r="247" spans="1:18" s="85" customFormat="1" ht="15.75" hidden="1" x14ac:dyDescent="0.2">
      <c r="A247" s="321"/>
      <c r="B247" s="119" t="s">
        <v>70</v>
      </c>
      <c r="C247" s="122"/>
      <c r="D247" s="122" t="s">
        <v>62</v>
      </c>
      <c r="E247" s="122"/>
      <c r="F247" s="122"/>
      <c r="G247" s="122">
        <f>G246</f>
        <v>0</v>
      </c>
      <c r="H247" s="122">
        <f t="shared" ref="H247:K247" si="120">H246</f>
        <v>0</v>
      </c>
      <c r="I247" s="122">
        <f t="shared" si="120"/>
        <v>0</v>
      </c>
      <c r="J247" s="122">
        <f t="shared" si="120"/>
        <v>0</v>
      </c>
      <c r="K247" s="122">
        <f t="shared" si="120"/>
        <v>0</v>
      </c>
      <c r="L247" s="122" t="s">
        <v>62</v>
      </c>
      <c r="M247" s="84">
        <v>46022</v>
      </c>
      <c r="N247" s="84">
        <v>46022</v>
      </c>
      <c r="O247" s="78"/>
      <c r="P247" s="74" t="s">
        <v>62</v>
      </c>
      <c r="Q247" s="78"/>
      <c r="R247" s="78"/>
    </row>
    <row r="248" spans="1:18" s="85" customFormat="1" ht="14.25" hidden="1" x14ac:dyDescent="0.2">
      <c r="A248" s="321"/>
      <c r="B248" s="86" t="s">
        <v>63</v>
      </c>
      <c r="C248" s="122"/>
      <c r="D248" s="122"/>
      <c r="E248" s="122"/>
      <c r="F248" s="122"/>
      <c r="G248" s="122" t="s">
        <v>62</v>
      </c>
      <c r="H248" s="122"/>
      <c r="I248" s="122" t="s">
        <v>62</v>
      </c>
      <c r="J248" s="122"/>
      <c r="K248" s="122"/>
      <c r="L248" s="122" t="s">
        <v>62</v>
      </c>
      <c r="M248" s="122"/>
      <c r="N248" s="122"/>
      <c r="O248" s="74" t="s">
        <v>62</v>
      </c>
      <c r="P248" s="74" t="s">
        <v>62</v>
      </c>
      <c r="Q248" s="74" t="s">
        <v>62</v>
      </c>
      <c r="R248" s="74" t="s">
        <v>62</v>
      </c>
    </row>
    <row r="249" spans="1:18" s="85" customFormat="1" ht="65.45" hidden="1" customHeight="1" x14ac:dyDescent="0.2">
      <c r="A249" s="321"/>
      <c r="B249" s="120" t="s">
        <v>64</v>
      </c>
      <c r="C249" s="122"/>
      <c r="D249" s="122" t="s">
        <v>62</v>
      </c>
      <c r="E249" s="122"/>
      <c r="F249" s="122"/>
      <c r="G249" s="122">
        <f>G246</f>
        <v>0</v>
      </c>
      <c r="H249" s="122">
        <f t="shared" ref="H249:J249" si="121">H246</f>
        <v>0</v>
      </c>
      <c r="I249" s="122">
        <f t="shared" si="121"/>
        <v>0</v>
      </c>
      <c r="J249" s="122">
        <f t="shared" si="121"/>
        <v>0</v>
      </c>
      <c r="K249" s="122">
        <f>K246</f>
        <v>0</v>
      </c>
      <c r="L249" s="122" t="s">
        <v>62</v>
      </c>
      <c r="M249" s="84">
        <v>46022</v>
      </c>
      <c r="N249" s="84">
        <v>46022</v>
      </c>
      <c r="O249" s="78"/>
      <c r="P249" s="74" t="s">
        <v>62</v>
      </c>
      <c r="Q249" s="78"/>
      <c r="R249" s="78"/>
    </row>
    <row r="250" spans="1:18" s="85" customFormat="1" ht="15" hidden="1" customHeight="1" x14ac:dyDescent="0.2">
      <c r="A250" s="321"/>
      <c r="B250" s="86" t="s">
        <v>65</v>
      </c>
      <c r="C250" s="122"/>
      <c r="D250" s="122"/>
      <c r="E250" s="122"/>
      <c r="F250" s="122"/>
      <c r="G250" s="122" t="s">
        <v>62</v>
      </c>
      <c r="H250" s="122"/>
      <c r="I250" s="122" t="s">
        <v>62</v>
      </c>
      <c r="J250" s="122"/>
      <c r="K250" s="122"/>
      <c r="L250" s="122" t="s">
        <v>62</v>
      </c>
      <c r="M250" s="122"/>
      <c r="N250" s="122"/>
      <c r="O250" s="74" t="s">
        <v>62</v>
      </c>
      <c r="P250" s="74" t="s">
        <v>62</v>
      </c>
      <c r="Q250" s="74" t="s">
        <v>62</v>
      </c>
      <c r="R250" s="74" t="s">
        <v>62</v>
      </c>
    </row>
    <row r="251" spans="1:18" s="85" customFormat="1" ht="38.65" hidden="1" customHeight="1" x14ac:dyDescent="0.2">
      <c r="A251" s="321"/>
      <c r="B251" s="120" t="s">
        <v>66</v>
      </c>
      <c r="C251" s="122"/>
      <c r="D251" s="122" t="s">
        <v>62</v>
      </c>
      <c r="E251" s="122"/>
      <c r="F251" s="122"/>
      <c r="G251" s="122">
        <f>G247</f>
        <v>0</v>
      </c>
      <c r="H251" s="122">
        <f t="shared" ref="H251:K251" si="122">H247</f>
        <v>0</v>
      </c>
      <c r="I251" s="122">
        <f t="shared" si="122"/>
        <v>0</v>
      </c>
      <c r="J251" s="122">
        <f t="shared" si="122"/>
        <v>0</v>
      </c>
      <c r="K251" s="122">
        <f t="shared" si="122"/>
        <v>0</v>
      </c>
      <c r="L251" s="122" t="s">
        <v>62</v>
      </c>
      <c r="M251" s="84">
        <v>46022</v>
      </c>
      <c r="N251" s="84">
        <v>46022</v>
      </c>
      <c r="O251" s="78"/>
      <c r="P251" s="74" t="s">
        <v>62</v>
      </c>
      <c r="Q251" s="78"/>
      <c r="R251" s="78"/>
    </row>
    <row r="252" spans="1:18" s="85" customFormat="1" ht="21" hidden="1" customHeight="1" x14ac:dyDescent="0.2">
      <c r="A252" s="321"/>
      <c r="B252" s="86" t="s">
        <v>71</v>
      </c>
      <c r="C252" s="122"/>
      <c r="D252" s="122"/>
      <c r="E252" s="122"/>
      <c r="F252" s="122"/>
      <c r="G252" s="122" t="s">
        <v>62</v>
      </c>
      <c r="H252" s="122"/>
      <c r="I252" s="122" t="s">
        <v>62</v>
      </c>
      <c r="J252" s="122"/>
      <c r="K252" s="122"/>
      <c r="L252" s="122" t="s">
        <v>62</v>
      </c>
      <c r="M252" s="122"/>
      <c r="N252" s="122"/>
      <c r="O252" s="74" t="s">
        <v>62</v>
      </c>
      <c r="P252" s="74" t="s">
        <v>62</v>
      </c>
      <c r="Q252" s="74" t="s">
        <v>62</v>
      </c>
      <c r="R252" s="74" t="s">
        <v>62</v>
      </c>
    </row>
    <row r="253" spans="1:18" s="85" customFormat="1" ht="21" hidden="1" customHeight="1" x14ac:dyDescent="0.2">
      <c r="A253" s="322"/>
      <c r="B253" s="120" t="s">
        <v>72</v>
      </c>
      <c r="C253" s="122"/>
      <c r="D253" s="122" t="s">
        <v>62</v>
      </c>
      <c r="E253" s="122"/>
      <c r="F253" s="122"/>
      <c r="G253" s="122">
        <f>G251</f>
        <v>0</v>
      </c>
      <c r="H253" s="122">
        <f t="shared" ref="H253:K253" si="123">H251</f>
        <v>0</v>
      </c>
      <c r="I253" s="122">
        <f t="shared" si="123"/>
        <v>0</v>
      </c>
      <c r="J253" s="122">
        <f t="shared" si="123"/>
        <v>0</v>
      </c>
      <c r="K253" s="122">
        <f t="shared" si="123"/>
        <v>0</v>
      </c>
      <c r="L253" s="122" t="s">
        <v>62</v>
      </c>
      <c r="M253" s="84">
        <v>46022</v>
      </c>
      <c r="N253" s="84">
        <v>46022</v>
      </c>
      <c r="O253" s="78"/>
      <c r="P253" s="74" t="s">
        <v>62</v>
      </c>
      <c r="Q253" s="78"/>
      <c r="R253" s="78"/>
    </row>
    <row r="254" spans="1:18" s="56" customFormat="1" ht="74.45" hidden="1" customHeight="1" x14ac:dyDescent="0.25">
      <c r="A254" s="320" t="s">
        <v>243</v>
      </c>
      <c r="B254" s="118" t="str">
        <f>B246</f>
        <v>Результат предоставления субсидии 2 (код субсидии № 7136):</v>
      </c>
      <c r="C254" s="80" t="s">
        <v>59</v>
      </c>
      <c r="D254" s="81" t="s">
        <v>60</v>
      </c>
      <c r="E254" s="81" t="s">
        <v>61</v>
      </c>
      <c r="F254" s="80">
        <v>642</v>
      </c>
      <c r="G254" s="80"/>
      <c r="H254" s="80">
        <f>G254</f>
        <v>0</v>
      </c>
      <c r="I254" s="80">
        <v>0</v>
      </c>
      <c r="J254" s="80">
        <v>0</v>
      </c>
      <c r="K254" s="80">
        <f>G254</f>
        <v>0</v>
      </c>
      <c r="L254" s="80"/>
      <c r="M254" s="122" t="s">
        <v>62</v>
      </c>
      <c r="N254" s="122" t="s">
        <v>62</v>
      </c>
      <c r="O254" s="78"/>
      <c r="P254" s="78"/>
      <c r="Q254" s="78"/>
      <c r="R254" s="78"/>
    </row>
    <row r="255" spans="1:18" s="85" customFormat="1" ht="15.75" hidden="1" x14ac:dyDescent="0.2">
      <c r="A255" s="321"/>
      <c r="B255" s="119" t="s">
        <v>70</v>
      </c>
      <c r="C255" s="122"/>
      <c r="D255" s="122" t="s">
        <v>62</v>
      </c>
      <c r="E255" s="122"/>
      <c r="F255" s="122"/>
      <c r="G255" s="122">
        <f>G254</f>
        <v>0</v>
      </c>
      <c r="H255" s="122">
        <f t="shared" ref="H255:K255" si="124">H254</f>
        <v>0</v>
      </c>
      <c r="I255" s="122">
        <f t="shared" si="124"/>
        <v>0</v>
      </c>
      <c r="J255" s="122">
        <f t="shared" si="124"/>
        <v>0</v>
      </c>
      <c r="K255" s="122">
        <f t="shared" si="124"/>
        <v>0</v>
      </c>
      <c r="L255" s="122" t="s">
        <v>62</v>
      </c>
      <c r="M255" s="84">
        <v>46022</v>
      </c>
      <c r="N255" s="84">
        <v>46022</v>
      </c>
      <c r="O255" s="78"/>
      <c r="P255" s="74" t="s">
        <v>62</v>
      </c>
      <c r="Q255" s="78"/>
      <c r="R255" s="78"/>
    </row>
    <row r="256" spans="1:18" s="85" customFormat="1" ht="14.25" hidden="1" x14ac:dyDescent="0.2">
      <c r="A256" s="321"/>
      <c r="B256" s="86" t="s">
        <v>63</v>
      </c>
      <c r="C256" s="122"/>
      <c r="D256" s="122"/>
      <c r="E256" s="122"/>
      <c r="F256" s="122"/>
      <c r="G256" s="122" t="s">
        <v>62</v>
      </c>
      <c r="H256" s="122"/>
      <c r="I256" s="122" t="s">
        <v>62</v>
      </c>
      <c r="J256" s="122"/>
      <c r="K256" s="122"/>
      <c r="L256" s="122" t="s">
        <v>62</v>
      </c>
      <c r="M256" s="122"/>
      <c r="N256" s="122"/>
      <c r="O256" s="74" t="s">
        <v>62</v>
      </c>
      <c r="P256" s="74" t="s">
        <v>62</v>
      </c>
      <c r="Q256" s="74" t="s">
        <v>62</v>
      </c>
      <c r="R256" s="74" t="s">
        <v>62</v>
      </c>
    </row>
    <row r="257" spans="1:18" s="85" customFormat="1" ht="65.45" hidden="1" customHeight="1" x14ac:dyDescent="0.2">
      <c r="A257" s="321"/>
      <c r="B257" s="120" t="s">
        <v>64</v>
      </c>
      <c r="C257" s="122"/>
      <c r="D257" s="122" t="s">
        <v>62</v>
      </c>
      <c r="E257" s="122"/>
      <c r="F257" s="122"/>
      <c r="G257" s="122">
        <f>G254</f>
        <v>0</v>
      </c>
      <c r="H257" s="122">
        <f t="shared" ref="H257:J257" si="125">H254</f>
        <v>0</v>
      </c>
      <c r="I257" s="122">
        <f t="shared" si="125"/>
        <v>0</v>
      </c>
      <c r="J257" s="122">
        <f t="shared" si="125"/>
        <v>0</v>
      </c>
      <c r="K257" s="122">
        <f>K254</f>
        <v>0</v>
      </c>
      <c r="L257" s="122" t="s">
        <v>62</v>
      </c>
      <c r="M257" s="84">
        <v>46022</v>
      </c>
      <c r="N257" s="84">
        <v>46022</v>
      </c>
      <c r="O257" s="78"/>
      <c r="P257" s="74" t="s">
        <v>62</v>
      </c>
      <c r="Q257" s="78"/>
      <c r="R257" s="78"/>
    </row>
    <row r="258" spans="1:18" s="85" customFormat="1" ht="15" hidden="1" customHeight="1" x14ac:dyDescent="0.2">
      <c r="A258" s="321"/>
      <c r="B258" s="86" t="s">
        <v>65</v>
      </c>
      <c r="C258" s="122"/>
      <c r="D258" s="122"/>
      <c r="E258" s="122"/>
      <c r="F258" s="122"/>
      <c r="G258" s="122" t="s">
        <v>62</v>
      </c>
      <c r="H258" s="122"/>
      <c r="I258" s="122" t="s">
        <v>62</v>
      </c>
      <c r="J258" s="122"/>
      <c r="K258" s="122"/>
      <c r="L258" s="122" t="s">
        <v>62</v>
      </c>
      <c r="M258" s="122"/>
      <c r="N258" s="122"/>
      <c r="O258" s="74" t="s">
        <v>62</v>
      </c>
      <c r="P258" s="74" t="s">
        <v>62</v>
      </c>
      <c r="Q258" s="74" t="s">
        <v>62</v>
      </c>
      <c r="R258" s="74" t="s">
        <v>62</v>
      </c>
    </row>
    <row r="259" spans="1:18" s="85" customFormat="1" ht="38.65" hidden="1" customHeight="1" x14ac:dyDescent="0.2">
      <c r="A259" s="321"/>
      <c r="B259" s="120" t="s">
        <v>66</v>
      </c>
      <c r="C259" s="122"/>
      <c r="D259" s="122" t="s">
        <v>62</v>
      </c>
      <c r="E259" s="122"/>
      <c r="F259" s="122"/>
      <c r="G259" s="122">
        <f>G255</f>
        <v>0</v>
      </c>
      <c r="H259" s="122">
        <f t="shared" ref="H259:K259" si="126">H255</f>
        <v>0</v>
      </c>
      <c r="I259" s="122">
        <f t="shared" si="126"/>
        <v>0</v>
      </c>
      <c r="J259" s="122">
        <f t="shared" si="126"/>
        <v>0</v>
      </c>
      <c r="K259" s="122">
        <f t="shared" si="126"/>
        <v>0</v>
      </c>
      <c r="L259" s="122" t="s">
        <v>62</v>
      </c>
      <c r="M259" s="84">
        <v>46022</v>
      </c>
      <c r="N259" s="84">
        <v>46022</v>
      </c>
      <c r="O259" s="78"/>
      <c r="P259" s="74" t="s">
        <v>62</v>
      </c>
      <c r="Q259" s="78"/>
      <c r="R259" s="78"/>
    </row>
    <row r="260" spans="1:18" s="85" customFormat="1" ht="21" hidden="1" customHeight="1" x14ac:dyDescent="0.2">
      <c r="A260" s="321"/>
      <c r="B260" s="86" t="s">
        <v>71</v>
      </c>
      <c r="C260" s="122"/>
      <c r="D260" s="122"/>
      <c r="E260" s="122"/>
      <c r="F260" s="122"/>
      <c r="G260" s="122" t="s">
        <v>62</v>
      </c>
      <c r="H260" s="122"/>
      <c r="I260" s="122" t="s">
        <v>62</v>
      </c>
      <c r="J260" s="122"/>
      <c r="K260" s="122"/>
      <c r="L260" s="122" t="s">
        <v>62</v>
      </c>
      <c r="M260" s="122"/>
      <c r="N260" s="122"/>
      <c r="O260" s="74" t="s">
        <v>62</v>
      </c>
      <c r="P260" s="74" t="s">
        <v>62</v>
      </c>
      <c r="Q260" s="74" t="s">
        <v>62</v>
      </c>
      <c r="R260" s="74" t="s">
        <v>62</v>
      </c>
    </row>
    <row r="261" spans="1:18" s="85" customFormat="1" ht="21" hidden="1" customHeight="1" x14ac:dyDescent="0.2">
      <c r="A261" s="322"/>
      <c r="B261" s="120" t="s">
        <v>72</v>
      </c>
      <c r="C261" s="122"/>
      <c r="D261" s="122" t="s">
        <v>62</v>
      </c>
      <c r="E261" s="122"/>
      <c r="F261" s="122"/>
      <c r="G261" s="122">
        <f>G259</f>
        <v>0</v>
      </c>
      <c r="H261" s="122">
        <f t="shared" ref="H261:K261" si="127">H259</f>
        <v>0</v>
      </c>
      <c r="I261" s="122">
        <f t="shared" si="127"/>
        <v>0</v>
      </c>
      <c r="J261" s="122">
        <f t="shared" si="127"/>
        <v>0</v>
      </c>
      <c r="K261" s="122">
        <f t="shared" si="127"/>
        <v>0</v>
      </c>
      <c r="L261" s="122" t="s">
        <v>62</v>
      </c>
      <c r="M261" s="84">
        <v>46022</v>
      </c>
      <c r="N261" s="84">
        <v>46022</v>
      </c>
      <c r="O261" s="78"/>
      <c r="P261" s="74" t="s">
        <v>62</v>
      </c>
      <c r="Q261" s="78"/>
      <c r="R261" s="78"/>
    </row>
    <row r="262" spans="1:18" s="56" customFormat="1" ht="74.45" hidden="1" customHeight="1" x14ac:dyDescent="0.25">
      <c r="A262" s="320" t="s">
        <v>244</v>
      </c>
      <c r="B262" s="118" t="str">
        <f>B254</f>
        <v>Результат предоставления субсидии 2 (код субсидии № 7136):</v>
      </c>
      <c r="C262" s="80" t="s">
        <v>59</v>
      </c>
      <c r="D262" s="81" t="s">
        <v>60</v>
      </c>
      <c r="E262" s="81" t="s">
        <v>61</v>
      </c>
      <c r="F262" s="80">
        <v>642</v>
      </c>
      <c r="G262" s="80"/>
      <c r="H262" s="80">
        <f>G262</f>
        <v>0</v>
      </c>
      <c r="I262" s="80"/>
      <c r="J262" s="80"/>
      <c r="K262" s="80">
        <f>G262</f>
        <v>0</v>
      </c>
      <c r="L262" s="80"/>
      <c r="M262" s="122" t="s">
        <v>62</v>
      </c>
      <c r="N262" s="122" t="s">
        <v>62</v>
      </c>
      <c r="O262" s="78"/>
      <c r="P262" s="78"/>
      <c r="Q262" s="78"/>
      <c r="R262" s="78"/>
    </row>
    <row r="263" spans="1:18" s="85" customFormat="1" ht="15.75" hidden="1" x14ac:dyDescent="0.2">
      <c r="A263" s="321"/>
      <c r="B263" s="119" t="s">
        <v>70</v>
      </c>
      <c r="C263" s="122"/>
      <c r="D263" s="122" t="s">
        <v>62</v>
      </c>
      <c r="E263" s="122"/>
      <c r="F263" s="122"/>
      <c r="G263" s="122">
        <f>G262</f>
        <v>0</v>
      </c>
      <c r="H263" s="122">
        <f t="shared" ref="H263:K263" si="128">H262</f>
        <v>0</v>
      </c>
      <c r="I263" s="122">
        <f t="shared" si="128"/>
        <v>0</v>
      </c>
      <c r="J263" s="122">
        <f t="shared" si="128"/>
        <v>0</v>
      </c>
      <c r="K263" s="122">
        <f t="shared" si="128"/>
        <v>0</v>
      </c>
      <c r="L263" s="122" t="s">
        <v>62</v>
      </c>
      <c r="M263" s="84">
        <v>46022</v>
      </c>
      <c r="N263" s="84">
        <v>46022</v>
      </c>
      <c r="O263" s="78"/>
      <c r="P263" s="74" t="s">
        <v>62</v>
      </c>
      <c r="Q263" s="78"/>
      <c r="R263" s="78"/>
    </row>
    <row r="264" spans="1:18" s="85" customFormat="1" ht="14.25" hidden="1" x14ac:dyDescent="0.2">
      <c r="A264" s="321"/>
      <c r="B264" s="86" t="s">
        <v>63</v>
      </c>
      <c r="C264" s="122"/>
      <c r="D264" s="122"/>
      <c r="E264" s="122"/>
      <c r="F264" s="122"/>
      <c r="G264" s="122" t="s">
        <v>62</v>
      </c>
      <c r="H264" s="122"/>
      <c r="I264" s="122" t="s">
        <v>62</v>
      </c>
      <c r="J264" s="122"/>
      <c r="K264" s="122"/>
      <c r="L264" s="122" t="s">
        <v>62</v>
      </c>
      <c r="M264" s="122"/>
      <c r="N264" s="122"/>
      <c r="O264" s="74" t="s">
        <v>62</v>
      </c>
      <c r="P264" s="74" t="s">
        <v>62</v>
      </c>
      <c r="Q264" s="74" t="s">
        <v>62</v>
      </c>
      <c r="R264" s="74" t="s">
        <v>62</v>
      </c>
    </row>
    <row r="265" spans="1:18" s="85" customFormat="1" ht="65.45" hidden="1" customHeight="1" x14ac:dyDescent="0.2">
      <c r="A265" s="321"/>
      <c r="B265" s="120" t="s">
        <v>64</v>
      </c>
      <c r="C265" s="122"/>
      <c r="D265" s="122" t="s">
        <v>62</v>
      </c>
      <c r="E265" s="122"/>
      <c r="F265" s="122"/>
      <c r="G265" s="122">
        <f>G262</f>
        <v>0</v>
      </c>
      <c r="H265" s="122">
        <f t="shared" ref="H265:J265" si="129">H262</f>
        <v>0</v>
      </c>
      <c r="I265" s="122">
        <f t="shared" si="129"/>
        <v>0</v>
      </c>
      <c r="J265" s="122">
        <f t="shared" si="129"/>
        <v>0</v>
      </c>
      <c r="K265" s="122">
        <f>K262</f>
        <v>0</v>
      </c>
      <c r="L265" s="122" t="s">
        <v>62</v>
      </c>
      <c r="M265" s="84">
        <v>46022</v>
      </c>
      <c r="N265" s="84">
        <v>46022</v>
      </c>
      <c r="O265" s="78"/>
      <c r="P265" s="74" t="s">
        <v>62</v>
      </c>
      <c r="Q265" s="78"/>
      <c r="R265" s="78"/>
    </row>
    <row r="266" spans="1:18" s="85" customFormat="1" ht="15" hidden="1" customHeight="1" x14ac:dyDescent="0.2">
      <c r="A266" s="321"/>
      <c r="B266" s="86" t="s">
        <v>65</v>
      </c>
      <c r="C266" s="122"/>
      <c r="D266" s="122"/>
      <c r="E266" s="122"/>
      <c r="F266" s="122"/>
      <c r="G266" s="122" t="s">
        <v>62</v>
      </c>
      <c r="H266" s="122"/>
      <c r="I266" s="122" t="s">
        <v>62</v>
      </c>
      <c r="J266" s="122"/>
      <c r="K266" s="122"/>
      <c r="L266" s="122" t="s">
        <v>62</v>
      </c>
      <c r="M266" s="122"/>
      <c r="N266" s="122"/>
      <c r="O266" s="74" t="s">
        <v>62</v>
      </c>
      <c r="P266" s="74" t="s">
        <v>62</v>
      </c>
      <c r="Q266" s="74" t="s">
        <v>62</v>
      </c>
      <c r="R266" s="74" t="s">
        <v>62</v>
      </c>
    </row>
    <row r="267" spans="1:18" s="85" customFormat="1" ht="38.65" hidden="1" customHeight="1" x14ac:dyDescent="0.2">
      <c r="A267" s="321"/>
      <c r="B267" s="120" t="s">
        <v>66</v>
      </c>
      <c r="C267" s="122"/>
      <c r="D267" s="122" t="s">
        <v>62</v>
      </c>
      <c r="E267" s="122"/>
      <c r="F267" s="122"/>
      <c r="G267" s="122">
        <f>G263</f>
        <v>0</v>
      </c>
      <c r="H267" s="122">
        <f t="shared" ref="H267:K267" si="130">H263</f>
        <v>0</v>
      </c>
      <c r="I267" s="122">
        <f t="shared" si="130"/>
        <v>0</v>
      </c>
      <c r="J267" s="122">
        <f t="shared" si="130"/>
        <v>0</v>
      </c>
      <c r="K267" s="122">
        <f t="shared" si="130"/>
        <v>0</v>
      </c>
      <c r="L267" s="122" t="s">
        <v>62</v>
      </c>
      <c r="M267" s="84">
        <v>46022</v>
      </c>
      <c r="N267" s="84">
        <v>46022</v>
      </c>
      <c r="O267" s="78"/>
      <c r="P267" s="74" t="s">
        <v>62</v>
      </c>
      <c r="Q267" s="78"/>
      <c r="R267" s="78"/>
    </row>
    <row r="268" spans="1:18" s="85" customFormat="1" ht="21" hidden="1" customHeight="1" x14ac:dyDescent="0.2">
      <c r="A268" s="321"/>
      <c r="B268" s="86" t="s">
        <v>71</v>
      </c>
      <c r="C268" s="122"/>
      <c r="D268" s="122"/>
      <c r="E268" s="122"/>
      <c r="F268" s="122"/>
      <c r="G268" s="122" t="s">
        <v>62</v>
      </c>
      <c r="H268" s="122"/>
      <c r="I268" s="122" t="s">
        <v>62</v>
      </c>
      <c r="J268" s="122"/>
      <c r="K268" s="122"/>
      <c r="L268" s="122" t="s">
        <v>62</v>
      </c>
      <c r="M268" s="122"/>
      <c r="N268" s="122"/>
      <c r="O268" s="74" t="s">
        <v>62</v>
      </c>
      <c r="P268" s="74" t="s">
        <v>62</v>
      </c>
      <c r="Q268" s="74" t="s">
        <v>62</v>
      </c>
      <c r="R268" s="74" t="s">
        <v>62</v>
      </c>
    </row>
    <row r="269" spans="1:18" s="85" customFormat="1" ht="21" hidden="1" customHeight="1" x14ac:dyDescent="0.2">
      <c r="A269" s="322"/>
      <c r="B269" s="120" t="s">
        <v>72</v>
      </c>
      <c r="C269" s="122"/>
      <c r="D269" s="122" t="s">
        <v>62</v>
      </c>
      <c r="E269" s="122"/>
      <c r="F269" s="122"/>
      <c r="G269" s="122">
        <f>G267</f>
        <v>0</v>
      </c>
      <c r="H269" s="122">
        <f t="shared" ref="H269:K269" si="131">H267</f>
        <v>0</v>
      </c>
      <c r="I269" s="122">
        <f t="shared" si="131"/>
        <v>0</v>
      </c>
      <c r="J269" s="122">
        <f t="shared" si="131"/>
        <v>0</v>
      </c>
      <c r="K269" s="122">
        <f t="shared" si="131"/>
        <v>0</v>
      </c>
      <c r="L269" s="122" t="s">
        <v>62</v>
      </c>
      <c r="M269" s="84">
        <v>46022</v>
      </c>
      <c r="N269" s="84">
        <v>46022</v>
      </c>
      <c r="O269" s="78"/>
      <c r="P269" s="74" t="s">
        <v>62</v>
      </c>
      <c r="Q269" s="78"/>
      <c r="R269" s="78"/>
    </row>
    <row r="270" spans="1:18" s="56" customFormat="1" ht="74.45" hidden="1" customHeight="1" x14ac:dyDescent="0.25">
      <c r="A270" s="320" t="s">
        <v>245</v>
      </c>
      <c r="B270" s="118" t="str">
        <f>B262</f>
        <v>Результат предоставления субсидии 2 (код субсидии № 7136):</v>
      </c>
      <c r="C270" s="80" t="s">
        <v>59</v>
      </c>
      <c r="D270" s="81" t="s">
        <v>60</v>
      </c>
      <c r="E270" s="81" t="s">
        <v>61</v>
      </c>
      <c r="F270" s="80">
        <v>642</v>
      </c>
      <c r="G270" s="80"/>
      <c r="H270" s="80">
        <f>G270</f>
        <v>0</v>
      </c>
      <c r="I270" s="80">
        <v>0</v>
      </c>
      <c r="J270" s="80">
        <v>0</v>
      </c>
      <c r="K270" s="80">
        <f>G270</f>
        <v>0</v>
      </c>
      <c r="L270" s="80"/>
      <c r="M270" s="122" t="s">
        <v>62</v>
      </c>
      <c r="N270" s="122" t="s">
        <v>62</v>
      </c>
      <c r="O270" s="78"/>
      <c r="P270" s="78"/>
      <c r="Q270" s="78"/>
      <c r="R270" s="78"/>
    </row>
    <row r="271" spans="1:18" s="85" customFormat="1" ht="15.75" hidden="1" x14ac:dyDescent="0.2">
      <c r="A271" s="321"/>
      <c r="B271" s="119" t="s">
        <v>70</v>
      </c>
      <c r="C271" s="122"/>
      <c r="D271" s="122" t="s">
        <v>62</v>
      </c>
      <c r="E271" s="122"/>
      <c r="F271" s="122"/>
      <c r="G271" s="122">
        <f>G270</f>
        <v>0</v>
      </c>
      <c r="H271" s="122">
        <f t="shared" ref="H271:K271" si="132">H270</f>
        <v>0</v>
      </c>
      <c r="I271" s="122">
        <f t="shared" si="132"/>
        <v>0</v>
      </c>
      <c r="J271" s="122">
        <f t="shared" si="132"/>
        <v>0</v>
      </c>
      <c r="K271" s="122">
        <f t="shared" si="132"/>
        <v>0</v>
      </c>
      <c r="L271" s="122" t="s">
        <v>62</v>
      </c>
      <c r="M271" s="84">
        <v>46022</v>
      </c>
      <c r="N271" s="84">
        <v>46022</v>
      </c>
      <c r="O271" s="78"/>
      <c r="P271" s="74" t="s">
        <v>62</v>
      </c>
      <c r="Q271" s="78"/>
      <c r="R271" s="78"/>
    </row>
    <row r="272" spans="1:18" s="85" customFormat="1" ht="14.25" hidden="1" x14ac:dyDescent="0.2">
      <c r="A272" s="321"/>
      <c r="B272" s="86" t="s">
        <v>63</v>
      </c>
      <c r="C272" s="122"/>
      <c r="D272" s="122"/>
      <c r="E272" s="122"/>
      <c r="F272" s="122"/>
      <c r="G272" s="122" t="s">
        <v>62</v>
      </c>
      <c r="H272" s="122"/>
      <c r="I272" s="122" t="s">
        <v>62</v>
      </c>
      <c r="J272" s="122"/>
      <c r="K272" s="122"/>
      <c r="L272" s="122" t="s">
        <v>62</v>
      </c>
      <c r="M272" s="122"/>
      <c r="N272" s="122"/>
      <c r="O272" s="74" t="s">
        <v>62</v>
      </c>
      <c r="P272" s="74" t="s">
        <v>62</v>
      </c>
      <c r="Q272" s="74" t="s">
        <v>62</v>
      </c>
      <c r="R272" s="74" t="s">
        <v>62</v>
      </c>
    </row>
    <row r="273" spans="1:18" s="85" customFormat="1" ht="65.45" hidden="1" customHeight="1" x14ac:dyDescent="0.2">
      <c r="A273" s="321"/>
      <c r="B273" s="120" t="s">
        <v>64</v>
      </c>
      <c r="C273" s="122"/>
      <c r="D273" s="122" t="s">
        <v>62</v>
      </c>
      <c r="E273" s="122"/>
      <c r="F273" s="122"/>
      <c r="G273" s="122">
        <f>G270</f>
        <v>0</v>
      </c>
      <c r="H273" s="122">
        <f t="shared" ref="H273:J273" si="133">H270</f>
        <v>0</v>
      </c>
      <c r="I273" s="122">
        <f t="shared" si="133"/>
        <v>0</v>
      </c>
      <c r="J273" s="122">
        <f t="shared" si="133"/>
        <v>0</v>
      </c>
      <c r="K273" s="122">
        <f>K270</f>
        <v>0</v>
      </c>
      <c r="L273" s="122" t="s">
        <v>62</v>
      </c>
      <c r="M273" s="84">
        <v>46022</v>
      </c>
      <c r="N273" s="84">
        <v>46022</v>
      </c>
      <c r="O273" s="78"/>
      <c r="P273" s="74" t="s">
        <v>62</v>
      </c>
      <c r="Q273" s="78"/>
      <c r="R273" s="78"/>
    </row>
    <row r="274" spans="1:18" s="85" customFormat="1" ht="15" hidden="1" customHeight="1" x14ac:dyDescent="0.2">
      <c r="A274" s="321"/>
      <c r="B274" s="86" t="s">
        <v>65</v>
      </c>
      <c r="C274" s="122"/>
      <c r="D274" s="122"/>
      <c r="E274" s="122"/>
      <c r="F274" s="122"/>
      <c r="G274" s="122" t="s">
        <v>62</v>
      </c>
      <c r="H274" s="122"/>
      <c r="I274" s="122" t="s">
        <v>62</v>
      </c>
      <c r="J274" s="122"/>
      <c r="K274" s="122"/>
      <c r="L274" s="122" t="s">
        <v>62</v>
      </c>
      <c r="M274" s="122"/>
      <c r="N274" s="122"/>
      <c r="O274" s="74" t="s">
        <v>62</v>
      </c>
      <c r="P274" s="74" t="s">
        <v>62</v>
      </c>
      <c r="Q274" s="74" t="s">
        <v>62</v>
      </c>
      <c r="R274" s="74" t="s">
        <v>62</v>
      </c>
    </row>
    <row r="275" spans="1:18" s="85" customFormat="1" ht="38.65" hidden="1" customHeight="1" x14ac:dyDescent="0.2">
      <c r="A275" s="321"/>
      <c r="B275" s="120" t="s">
        <v>66</v>
      </c>
      <c r="C275" s="122"/>
      <c r="D275" s="122" t="s">
        <v>62</v>
      </c>
      <c r="E275" s="122"/>
      <c r="F275" s="122"/>
      <c r="G275" s="122">
        <f>G271</f>
        <v>0</v>
      </c>
      <c r="H275" s="122">
        <f t="shared" ref="H275:K275" si="134">H271</f>
        <v>0</v>
      </c>
      <c r="I275" s="122">
        <f t="shared" si="134"/>
        <v>0</v>
      </c>
      <c r="J275" s="122">
        <f t="shared" si="134"/>
        <v>0</v>
      </c>
      <c r="K275" s="122">
        <f t="shared" si="134"/>
        <v>0</v>
      </c>
      <c r="L275" s="122" t="s">
        <v>62</v>
      </c>
      <c r="M275" s="84">
        <v>46022</v>
      </c>
      <c r="N275" s="84">
        <v>46022</v>
      </c>
      <c r="O275" s="78"/>
      <c r="P275" s="74" t="s">
        <v>62</v>
      </c>
      <c r="Q275" s="78"/>
      <c r="R275" s="78"/>
    </row>
    <row r="276" spans="1:18" s="85" customFormat="1" ht="21" hidden="1" customHeight="1" x14ac:dyDescent="0.2">
      <c r="A276" s="321"/>
      <c r="B276" s="86" t="s">
        <v>71</v>
      </c>
      <c r="C276" s="122"/>
      <c r="D276" s="122"/>
      <c r="E276" s="122"/>
      <c r="F276" s="122"/>
      <c r="G276" s="122" t="s">
        <v>62</v>
      </c>
      <c r="H276" s="122"/>
      <c r="I276" s="122" t="s">
        <v>62</v>
      </c>
      <c r="J276" s="122"/>
      <c r="K276" s="122"/>
      <c r="L276" s="122" t="s">
        <v>62</v>
      </c>
      <c r="M276" s="122"/>
      <c r="N276" s="122"/>
      <c r="O276" s="74" t="s">
        <v>62</v>
      </c>
      <c r="P276" s="74" t="s">
        <v>62</v>
      </c>
      <c r="Q276" s="74" t="s">
        <v>62</v>
      </c>
      <c r="R276" s="74" t="s">
        <v>62</v>
      </c>
    </row>
    <row r="277" spans="1:18" s="85" customFormat="1" ht="21" hidden="1" customHeight="1" x14ac:dyDescent="0.2">
      <c r="A277" s="322"/>
      <c r="B277" s="120" t="s">
        <v>72</v>
      </c>
      <c r="C277" s="122"/>
      <c r="D277" s="122" t="s">
        <v>62</v>
      </c>
      <c r="E277" s="122"/>
      <c r="F277" s="122"/>
      <c r="G277" s="122">
        <f>G275</f>
        <v>0</v>
      </c>
      <c r="H277" s="122">
        <f t="shared" ref="H277:K277" si="135">H275</f>
        <v>0</v>
      </c>
      <c r="I277" s="122">
        <f t="shared" si="135"/>
        <v>0</v>
      </c>
      <c r="J277" s="122">
        <f t="shared" si="135"/>
        <v>0</v>
      </c>
      <c r="K277" s="122">
        <f t="shared" si="135"/>
        <v>0</v>
      </c>
      <c r="L277" s="122" t="s">
        <v>62</v>
      </c>
      <c r="M277" s="84">
        <v>46022</v>
      </c>
      <c r="N277" s="84">
        <v>46022</v>
      </c>
      <c r="O277" s="78"/>
      <c r="P277" s="74" t="s">
        <v>62</v>
      </c>
      <c r="Q277" s="78"/>
      <c r="R277" s="78"/>
    </row>
    <row r="278" spans="1:18" s="56" customFormat="1" ht="74.45" customHeight="1" x14ac:dyDescent="0.25">
      <c r="A278" s="320" t="s">
        <v>246</v>
      </c>
      <c r="B278" s="118" t="str">
        <f>B270</f>
        <v>Результат предоставления субсидии 2 (код субсидии № 7136):</v>
      </c>
      <c r="C278" s="80" t="s">
        <v>59</v>
      </c>
      <c r="D278" s="81" t="s">
        <v>60</v>
      </c>
      <c r="E278" s="81" t="s">
        <v>61</v>
      </c>
      <c r="F278" s="80">
        <v>642</v>
      </c>
      <c r="G278" s="80">
        <v>1</v>
      </c>
      <c r="H278" s="80">
        <f>G278</f>
        <v>1</v>
      </c>
      <c r="I278" s="80">
        <v>1</v>
      </c>
      <c r="J278" s="80">
        <v>1</v>
      </c>
      <c r="K278" s="80">
        <f>G278</f>
        <v>1</v>
      </c>
      <c r="L278" s="80"/>
      <c r="M278" s="122" t="s">
        <v>62</v>
      </c>
      <c r="N278" s="122" t="s">
        <v>62</v>
      </c>
      <c r="O278" s="78">
        <v>151710.94</v>
      </c>
      <c r="P278" s="78"/>
      <c r="Q278" s="78">
        <v>151710.94</v>
      </c>
      <c r="R278" s="78">
        <v>151710.94</v>
      </c>
    </row>
    <row r="279" spans="1:18" s="85" customFormat="1" ht="15.75" x14ac:dyDescent="0.2">
      <c r="A279" s="321"/>
      <c r="B279" s="119" t="s">
        <v>70</v>
      </c>
      <c r="C279" s="122"/>
      <c r="D279" s="122" t="s">
        <v>62</v>
      </c>
      <c r="E279" s="122"/>
      <c r="F279" s="122"/>
      <c r="G279" s="122">
        <f>G278</f>
        <v>1</v>
      </c>
      <c r="H279" s="122">
        <f t="shared" ref="H279:K279" si="136">H278</f>
        <v>1</v>
      </c>
      <c r="I279" s="122">
        <f t="shared" si="136"/>
        <v>1</v>
      </c>
      <c r="J279" s="122">
        <f t="shared" si="136"/>
        <v>1</v>
      </c>
      <c r="K279" s="122">
        <f t="shared" si="136"/>
        <v>1</v>
      </c>
      <c r="L279" s="122" t="s">
        <v>62</v>
      </c>
      <c r="M279" s="84">
        <v>46022</v>
      </c>
      <c r="N279" s="84">
        <v>46022</v>
      </c>
      <c r="O279" s="78"/>
      <c r="P279" s="74" t="s">
        <v>62</v>
      </c>
      <c r="Q279" s="78"/>
      <c r="R279" s="78"/>
    </row>
    <row r="280" spans="1:18" s="85" customFormat="1" ht="14.25" x14ac:dyDescent="0.2">
      <c r="A280" s="321"/>
      <c r="B280" s="86" t="s">
        <v>63</v>
      </c>
      <c r="C280" s="122"/>
      <c r="D280" s="122"/>
      <c r="E280" s="122"/>
      <c r="F280" s="122"/>
      <c r="G280" s="122" t="s">
        <v>62</v>
      </c>
      <c r="H280" s="122"/>
      <c r="I280" s="122" t="s">
        <v>62</v>
      </c>
      <c r="J280" s="122"/>
      <c r="K280" s="122"/>
      <c r="L280" s="122" t="s">
        <v>62</v>
      </c>
      <c r="M280" s="122"/>
      <c r="N280" s="122"/>
      <c r="O280" s="74" t="s">
        <v>62</v>
      </c>
      <c r="P280" s="74" t="s">
        <v>62</v>
      </c>
      <c r="Q280" s="74" t="s">
        <v>62</v>
      </c>
      <c r="R280" s="74" t="s">
        <v>62</v>
      </c>
    </row>
    <row r="281" spans="1:18" s="85" customFormat="1" ht="65.45" customHeight="1" x14ac:dyDescent="0.2">
      <c r="A281" s="321"/>
      <c r="B281" s="120" t="s">
        <v>64</v>
      </c>
      <c r="C281" s="122"/>
      <c r="D281" s="122" t="s">
        <v>62</v>
      </c>
      <c r="E281" s="122"/>
      <c r="F281" s="122"/>
      <c r="G281" s="122">
        <f>G278</f>
        <v>1</v>
      </c>
      <c r="H281" s="122">
        <f t="shared" ref="H281:J281" si="137">H278</f>
        <v>1</v>
      </c>
      <c r="I281" s="122">
        <f t="shared" si="137"/>
        <v>1</v>
      </c>
      <c r="J281" s="122">
        <f t="shared" si="137"/>
        <v>1</v>
      </c>
      <c r="K281" s="122">
        <f>K278</f>
        <v>1</v>
      </c>
      <c r="L281" s="122" t="s">
        <v>62</v>
      </c>
      <c r="M281" s="84">
        <v>46022</v>
      </c>
      <c r="N281" s="84">
        <v>46022</v>
      </c>
      <c r="O281" s="78"/>
      <c r="P281" s="74" t="s">
        <v>62</v>
      </c>
      <c r="Q281" s="78"/>
      <c r="R281" s="78"/>
    </row>
    <row r="282" spans="1:18" s="85" customFormat="1" ht="15" customHeight="1" x14ac:dyDescent="0.2">
      <c r="A282" s="321"/>
      <c r="B282" s="86" t="s">
        <v>65</v>
      </c>
      <c r="C282" s="122"/>
      <c r="D282" s="122"/>
      <c r="E282" s="122"/>
      <c r="F282" s="122"/>
      <c r="G282" s="122" t="s">
        <v>62</v>
      </c>
      <c r="H282" s="122"/>
      <c r="I282" s="122" t="s">
        <v>62</v>
      </c>
      <c r="J282" s="122"/>
      <c r="K282" s="122"/>
      <c r="L282" s="122" t="s">
        <v>62</v>
      </c>
      <c r="M282" s="122"/>
      <c r="N282" s="122"/>
      <c r="O282" s="74" t="s">
        <v>62</v>
      </c>
      <c r="P282" s="74" t="s">
        <v>62</v>
      </c>
      <c r="Q282" s="74" t="s">
        <v>62</v>
      </c>
      <c r="R282" s="74" t="s">
        <v>62</v>
      </c>
    </row>
    <row r="283" spans="1:18" s="85" customFormat="1" ht="38.65" customHeight="1" x14ac:dyDescent="0.2">
      <c r="A283" s="321"/>
      <c r="B283" s="120" t="s">
        <v>66</v>
      </c>
      <c r="C283" s="122"/>
      <c r="D283" s="122" t="s">
        <v>62</v>
      </c>
      <c r="E283" s="122"/>
      <c r="F283" s="122"/>
      <c r="G283" s="122">
        <f>G279</f>
        <v>1</v>
      </c>
      <c r="H283" s="122">
        <f t="shared" ref="H283:K283" si="138">H279</f>
        <v>1</v>
      </c>
      <c r="I283" s="122">
        <f t="shared" si="138"/>
        <v>1</v>
      </c>
      <c r="J283" s="122">
        <f t="shared" si="138"/>
        <v>1</v>
      </c>
      <c r="K283" s="122">
        <f t="shared" si="138"/>
        <v>1</v>
      </c>
      <c r="L283" s="122" t="s">
        <v>62</v>
      </c>
      <c r="M283" s="84">
        <v>46022</v>
      </c>
      <c r="N283" s="84">
        <v>46022</v>
      </c>
      <c r="O283" s="78"/>
      <c r="P283" s="74" t="s">
        <v>62</v>
      </c>
      <c r="Q283" s="78"/>
      <c r="R283" s="78"/>
    </row>
    <row r="284" spans="1:18" s="85" customFormat="1" ht="21" customHeight="1" x14ac:dyDescent="0.2">
      <c r="A284" s="321"/>
      <c r="B284" s="86" t="s">
        <v>71</v>
      </c>
      <c r="C284" s="122"/>
      <c r="D284" s="122"/>
      <c r="E284" s="122"/>
      <c r="F284" s="122"/>
      <c r="G284" s="122" t="s">
        <v>62</v>
      </c>
      <c r="H284" s="122"/>
      <c r="I284" s="122" t="s">
        <v>62</v>
      </c>
      <c r="J284" s="122"/>
      <c r="K284" s="122"/>
      <c r="L284" s="122" t="s">
        <v>62</v>
      </c>
      <c r="M284" s="122"/>
      <c r="N284" s="122"/>
      <c r="O284" s="74" t="s">
        <v>62</v>
      </c>
      <c r="P284" s="74" t="s">
        <v>62</v>
      </c>
      <c r="Q284" s="74" t="s">
        <v>62</v>
      </c>
      <c r="R284" s="74" t="s">
        <v>62</v>
      </c>
    </row>
    <row r="285" spans="1:18" s="85" customFormat="1" ht="21" customHeight="1" x14ac:dyDescent="0.2">
      <c r="A285" s="322"/>
      <c r="B285" s="120" t="s">
        <v>72</v>
      </c>
      <c r="C285" s="122"/>
      <c r="D285" s="122" t="s">
        <v>62</v>
      </c>
      <c r="E285" s="122"/>
      <c r="F285" s="122"/>
      <c r="G285" s="122">
        <f>G283</f>
        <v>1</v>
      </c>
      <c r="H285" s="122">
        <f t="shared" ref="H285:K285" si="139">H283</f>
        <v>1</v>
      </c>
      <c r="I285" s="122">
        <f t="shared" si="139"/>
        <v>1</v>
      </c>
      <c r="J285" s="122">
        <f t="shared" si="139"/>
        <v>1</v>
      </c>
      <c r="K285" s="122">
        <f t="shared" si="139"/>
        <v>1</v>
      </c>
      <c r="L285" s="122" t="s">
        <v>62</v>
      </c>
      <c r="M285" s="84">
        <v>46022</v>
      </c>
      <c r="N285" s="84">
        <v>46022</v>
      </c>
      <c r="O285" s="78"/>
      <c r="P285" s="74" t="s">
        <v>62</v>
      </c>
      <c r="Q285" s="78"/>
      <c r="R285" s="78"/>
    </row>
    <row r="286" spans="1:18" s="56" customFormat="1" ht="74.45" hidden="1" customHeight="1" x14ac:dyDescent="0.25">
      <c r="A286" s="320" t="s">
        <v>247</v>
      </c>
      <c r="B286" s="118" t="str">
        <f>B278</f>
        <v>Результат предоставления субсидии 2 (код субсидии № 7136):</v>
      </c>
      <c r="C286" s="80" t="s">
        <v>59</v>
      </c>
      <c r="D286" s="81" t="s">
        <v>60</v>
      </c>
      <c r="E286" s="81" t="s">
        <v>61</v>
      </c>
      <c r="F286" s="80">
        <v>642</v>
      </c>
      <c r="G286" s="80"/>
      <c r="H286" s="80">
        <f>G286</f>
        <v>0</v>
      </c>
      <c r="I286" s="80">
        <v>0</v>
      </c>
      <c r="J286" s="80">
        <v>0</v>
      </c>
      <c r="K286" s="80">
        <f>G286</f>
        <v>0</v>
      </c>
      <c r="L286" s="80"/>
      <c r="M286" s="122" t="s">
        <v>62</v>
      </c>
      <c r="N286" s="122" t="s">
        <v>62</v>
      </c>
      <c r="O286" s="78"/>
      <c r="P286" s="78"/>
      <c r="Q286" s="78"/>
      <c r="R286" s="78"/>
    </row>
    <row r="287" spans="1:18" s="85" customFormat="1" ht="15.75" hidden="1" x14ac:dyDescent="0.2">
      <c r="A287" s="321"/>
      <c r="B287" s="119" t="s">
        <v>70</v>
      </c>
      <c r="C287" s="122"/>
      <c r="D287" s="122" t="s">
        <v>62</v>
      </c>
      <c r="E287" s="122"/>
      <c r="F287" s="122"/>
      <c r="G287" s="122">
        <f>G286</f>
        <v>0</v>
      </c>
      <c r="H287" s="122">
        <f t="shared" ref="H287:K287" si="140">H286</f>
        <v>0</v>
      </c>
      <c r="I287" s="122">
        <f t="shared" si="140"/>
        <v>0</v>
      </c>
      <c r="J287" s="122">
        <f t="shared" si="140"/>
        <v>0</v>
      </c>
      <c r="K287" s="122">
        <f t="shared" si="140"/>
        <v>0</v>
      </c>
      <c r="L287" s="122" t="s">
        <v>62</v>
      </c>
      <c r="M287" s="84">
        <v>46022</v>
      </c>
      <c r="N287" s="84">
        <v>46022</v>
      </c>
      <c r="O287" s="78"/>
      <c r="P287" s="74" t="s">
        <v>62</v>
      </c>
      <c r="Q287" s="78"/>
      <c r="R287" s="78"/>
    </row>
    <row r="288" spans="1:18" s="85" customFormat="1" ht="14.25" hidden="1" x14ac:dyDescent="0.2">
      <c r="A288" s="321"/>
      <c r="B288" s="86" t="s">
        <v>63</v>
      </c>
      <c r="C288" s="122"/>
      <c r="D288" s="122"/>
      <c r="E288" s="122"/>
      <c r="F288" s="122"/>
      <c r="G288" s="122" t="s">
        <v>62</v>
      </c>
      <c r="H288" s="122"/>
      <c r="I288" s="122" t="s">
        <v>62</v>
      </c>
      <c r="J288" s="122"/>
      <c r="K288" s="122"/>
      <c r="L288" s="122" t="s">
        <v>62</v>
      </c>
      <c r="M288" s="122"/>
      <c r="N288" s="122"/>
      <c r="O288" s="74" t="s">
        <v>62</v>
      </c>
      <c r="P288" s="74" t="s">
        <v>62</v>
      </c>
      <c r="Q288" s="74" t="s">
        <v>62</v>
      </c>
      <c r="R288" s="74" t="s">
        <v>62</v>
      </c>
    </row>
    <row r="289" spans="1:18" s="85" customFormat="1" ht="65.45" hidden="1" customHeight="1" x14ac:dyDescent="0.2">
      <c r="A289" s="321"/>
      <c r="B289" s="120" t="s">
        <v>64</v>
      </c>
      <c r="C289" s="122"/>
      <c r="D289" s="122" t="s">
        <v>62</v>
      </c>
      <c r="E289" s="122"/>
      <c r="F289" s="122"/>
      <c r="G289" s="122">
        <f>G286</f>
        <v>0</v>
      </c>
      <c r="H289" s="122">
        <f t="shared" ref="H289:J289" si="141">H286</f>
        <v>0</v>
      </c>
      <c r="I289" s="122">
        <f t="shared" si="141"/>
        <v>0</v>
      </c>
      <c r="J289" s="122">
        <f t="shared" si="141"/>
        <v>0</v>
      </c>
      <c r="K289" s="122">
        <f>K286</f>
        <v>0</v>
      </c>
      <c r="L289" s="122" t="s">
        <v>62</v>
      </c>
      <c r="M289" s="84">
        <v>46022</v>
      </c>
      <c r="N289" s="84">
        <v>46022</v>
      </c>
      <c r="O289" s="78"/>
      <c r="P289" s="74" t="s">
        <v>62</v>
      </c>
      <c r="Q289" s="78"/>
      <c r="R289" s="78"/>
    </row>
    <row r="290" spans="1:18" s="85" customFormat="1" ht="15" hidden="1" customHeight="1" x14ac:dyDescent="0.2">
      <c r="A290" s="321"/>
      <c r="B290" s="86" t="s">
        <v>65</v>
      </c>
      <c r="C290" s="122"/>
      <c r="D290" s="122"/>
      <c r="E290" s="122"/>
      <c r="F290" s="122"/>
      <c r="G290" s="122" t="s">
        <v>62</v>
      </c>
      <c r="H290" s="122"/>
      <c r="I290" s="122" t="s">
        <v>62</v>
      </c>
      <c r="J290" s="122"/>
      <c r="K290" s="122"/>
      <c r="L290" s="122" t="s">
        <v>62</v>
      </c>
      <c r="M290" s="122"/>
      <c r="N290" s="122"/>
      <c r="O290" s="74" t="s">
        <v>62</v>
      </c>
      <c r="P290" s="74" t="s">
        <v>62</v>
      </c>
      <c r="Q290" s="74" t="s">
        <v>62</v>
      </c>
      <c r="R290" s="74" t="s">
        <v>62</v>
      </c>
    </row>
    <row r="291" spans="1:18" s="85" customFormat="1" ht="38.65" hidden="1" customHeight="1" x14ac:dyDescent="0.2">
      <c r="A291" s="321"/>
      <c r="B291" s="120" t="s">
        <v>66</v>
      </c>
      <c r="C291" s="122"/>
      <c r="D291" s="122" t="s">
        <v>62</v>
      </c>
      <c r="E291" s="122"/>
      <c r="F291" s="122"/>
      <c r="G291" s="122">
        <f>G287</f>
        <v>0</v>
      </c>
      <c r="H291" s="122">
        <f t="shared" ref="H291:K291" si="142">H287</f>
        <v>0</v>
      </c>
      <c r="I291" s="122">
        <f t="shared" si="142"/>
        <v>0</v>
      </c>
      <c r="J291" s="122">
        <f t="shared" si="142"/>
        <v>0</v>
      </c>
      <c r="K291" s="122">
        <f t="shared" si="142"/>
        <v>0</v>
      </c>
      <c r="L291" s="122" t="s">
        <v>62</v>
      </c>
      <c r="M291" s="84">
        <v>46022</v>
      </c>
      <c r="N291" s="84">
        <v>46022</v>
      </c>
      <c r="O291" s="78"/>
      <c r="P291" s="74" t="s">
        <v>62</v>
      </c>
      <c r="Q291" s="78"/>
      <c r="R291" s="78"/>
    </row>
    <row r="292" spans="1:18" s="85" customFormat="1" ht="21" hidden="1" customHeight="1" x14ac:dyDescent="0.2">
      <c r="A292" s="321"/>
      <c r="B292" s="86" t="s">
        <v>71</v>
      </c>
      <c r="C292" s="122"/>
      <c r="D292" s="122"/>
      <c r="E292" s="122"/>
      <c r="F292" s="122"/>
      <c r="G292" s="122" t="s">
        <v>62</v>
      </c>
      <c r="H292" s="122"/>
      <c r="I292" s="122" t="s">
        <v>62</v>
      </c>
      <c r="J292" s="122"/>
      <c r="K292" s="122"/>
      <c r="L292" s="122" t="s">
        <v>62</v>
      </c>
      <c r="M292" s="122"/>
      <c r="N292" s="122"/>
      <c r="O292" s="74" t="s">
        <v>62</v>
      </c>
      <c r="P292" s="74" t="s">
        <v>62</v>
      </c>
      <c r="Q292" s="74" t="s">
        <v>62</v>
      </c>
      <c r="R292" s="74" t="s">
        <v>62</v>
      </c>
    </row>
    <row r="293" spans="1:18" s="85" customFormat="1" ht="21" hidden="1" customHeight="1" x14ac:dyDescent="0.2">
      <c r="A293" s="322"/>
      <c r="B293" s="120" t="s">
        <v>72</v>
      </c>
      <c r="C293" s="122"/>
      <c r="D293" s="122" t="s">
        <v>62</v>
      </c>
      <c r="E293" s="122"/>
      <c r="F293" s="122"/>
      <c r="G293" s="122">
        <f>G291</f>
        <v>0</v>
      </c>
      <c r="H293" s="122">
        <f t="shared" ref="H293:K293" si="143">H291</f>
        <v>0</v>
      </c>
      <c r="I293" s="122">
        <f t="shared" si="143"/>
        <v>0</v>
      </c>
      <c r="J293" s="122">
        <f t="shared" si="143"/>
        <v>0</v>
      </c>
      <c r="K293" s="122">
        <f t="shared" si="143"/>
        <v>0</v>
      </c>
      <c r="L293" s="122" t="s">
        <v>62</v>
      </c>
      <c r="M293" s="84">
        <v>46022</v>
      </c>
      <c r="N293" s="84">
        <v>46022</v>
      </c>
      <c r="O293" s="78"/>
      <c r="P293" s="74" t="s">
        <v>62</v>
      </c>
      <c r="Q293" s="78"/>
      <c r="R293" s="78"/>
    </row>
    <row r="294" spans="1:18" s="56" customFormat="1" ht="74.45" hidden="1" customHeight="1" x14ac:dyDescent="0.25">
      <c r="A294" s="320" t="s">
        <v>248</v>
      </c>
      <c r="B294" s="118" t="str">
        <f>B286</f>
        <v>Результат предоставления субсидии 2 (код субсидии № 7136):</v>
      </c>
      <c r="C294" s="80" t="s">
        <v>59</v>
      </c>
      <c r="D294" s="81" t="s">
        <v>60</v>
      </c>
      <c r="E294" s="81" t="s">
        <v>61</v>
      </c>
      <c r="F294" s="80">
        <v>642</v>
      </c>
      <c r="G294" s="80"/>
      <c r="H294" s="80">
        <f>G294</f>
        <v>0</v>
      </c>
      <c r="I294" s="80">
        <v>0</v>
      </c>
      <c r="J294" s="80">
        <v>0</v>
      </c>
      <c r="K294" s="80">
        <f>G294</f>
        <v>0</v>
      </c>
      <c r="L294" s="80"/>
      <c r="M294" s="122" t="s">
        <v>62</v>
      </c>
      <c r="N294" s="122" t="s">
        <v>62</v>
      </c>
      <c r="O294" s="78"/>
      <c r="P294" s="78"/>
      <c r="Q294" s="78"/>
      <c r="R294" s="78"/>
    </row>
    <row r="295" spans="1:18" s="85" customFormat="1" ht="15.75" hidden="1" x14ac:dyDescent="0.2">
      <c r="A295" s="321"/>
      <c r="B295" s="119" t="s">
        <v>70</v>
      </c>
      <c r="C295" s="122"/>
      <c r="D295" s="122" t="s">
        <v>62</v>
      </c>
      <c r="E295" s="122"/>
      <c r="F295" s="122"/>
      <c r="G295" s="122">
        <f>G294</f>
        <v>0</v>
      </c>
      <c r="H295" s="122">
        <f t="shared" ref="H295:K295" si="144">H294</f>
        <v>0</v>
      </c>
      <c r="I295" s="122">
        <f t="shared" si="144"/>
        <v>0</v>
      </c>
      <c r="J295" s="122">
        <f t="shared" si="144"/>
        <v>0</v>
      </c>
      <c r="K295" s="122">
        <f t="shared" si="144"/>
        <v>0</v>
      </c>
      <c r="L295" s="122" t="s">
        <v>62</v>
      </c>
      <c r="M295" s="84">
        <v>46022</v>
      </c>
      <c r="N295" s="84">
        <v>46022</v>
      </c>
      <c r="O295" s="78"/>
      <c r="P295" s="74" t="s">
        <v>62</v>
      </c>
      <c r="Q295" s="78"/>
      <c r="R295" s="78"/>
    </row>
    <row r="296" spans="1:18" s="85" customFormat="1" ht="14.25" hidden="1" x14ac:dyDescent="0.2">
      <c r="A296" s="321"/>
      <c r="B296" s="86" t="s">
        <v>63</v>
      </c>
      <c r="C296" s="122"/>
      <c r="D296" s="122"/>
      <c r="E296" s="122"/>
      <c r="F296" s="122"/>
      <c r="G296" s="122" t="s">
        <v>62</v>
      </c>
      <c r="H296" s="122"/>
      <c r="I296" s="122" t="s">
        <v>62</v>
      </c>
      <c r="J296" s="122"/>
      <c r="K296" s="122"/>
      <c r="L296" s="122" t="s">
        <v>62</v>
      </c>
      <c r="M296" s="122"/>
      <c r="N296" s="122"/>
      <c r="O296" s="74" t="s">
        <v>62</v>
      </c>
      <c r="P296" s="74" t="s">
        <v>62</v>
      </c>
      <c r="Q296" s="74" t="s">
        <v>62</v>
      </c>
      <c r="R296" s="74" t="s">
        <v>62</v>
      </c>
    </row>
    <row r="297" spans="1:18" s="85" customFormat="1" ht="65.45" hidden="1" customHeight="1" x14ac:dyDescent="0.2">
      <c r="A297" s="321"/>
      <c r="B297" s="120" t="s">
        <v>64</v>
      </c>
      <c r="C297" s="122"/>
      <c r="D297" s="122" t="s">
        <v>62</v>
      </c>
      <c r="E297" s="122"/>
      <c r="F297" s="122"/>
      <c r="G297" s="122">
        <f>G294</f>
        <v>0</v>
      </c>
      <c r="H297" s="122">
        <f t="shared" ref="H297:J297" si="145">H294</f>
        <v>0</v>
      </c>
      <c r="I297" s="122">
        <f t="shared" si="145"/>
        <v>0</v>
      </c>
      <c r="J297" s="122">
        <f t="shared" si="145"/>
        <v>0</v>
      </c>
      <c r="K297" s="122">
        <f>K294</f>
        <v>0</v>
      </c>
      <c r="L297" s="122" t="s">
        <v>62</v>
      </c>
      <c r="M297" s="84">
        <v>46022</v>
      </c>
      <c r="N297" s="84">
        <v>46022</v>
      </c>
      <c r="O297" s="78"/>
      <c r="P297" s="74" t="s">
        <v>62</v>
      </c>
      <c r="Q297" s="78"/>
      <c r="R297" s="78"/>
    </row>
    <row r="298" spans="1:18" s="85" customFormat="1" ht="15" hidden="1" customHeight="1" x14ac:dyDescent="0.2">
      <c r="A298" s="321"/>
      <c r="B298" s="86" t="s">
        <v>65</v>
      </c>
      <c r="C298" s="122"/>
      <c r="D298" s="122"/>
      <c r="E298" s="122"/>
      <c r="F298" s="122"/>
      <c r="G298" s="122" t="s">
        <v>62</v>
      </c>
      <c r="H298" s="122"/>
      <c r="I298" s="122" t="s">
        <v>62</v>
      </c>
      <c r="J298" s="122"/>
      <c r="K298" s="122"/>
      <c r="L298" s="122" t="s">
        <v>62</v>
      </c>
      <c r="M298" s="122"/>
      <c r="N298" s="122"/>
      <c r="O298" s="74" t="s">
        <v>62</v>
      </c>
      <c r="P298" s="74" t="s">
        <v>62</v>
      </c>
      <c r="Q298" s="74" t="s">
        <v>62</v>
      </c>
      <c r="R298" s="74" t="s">
        <v>62</v>
      </c>
    </row>
    <row r="299" spans="1:18" s="85" customFormat="1" ht="38.65" hidden="1" customHeight="1" x14ac:dyDescent="0.2">
      <c r="A299" s="321"/>
      <c r="B299" s="120" t="s">
        <v>66</v>
      </c>
      <c r="C299" s="122"/>
      <c r="D299" s="122" t="s">
        <v>62</v>
      </c>
      <c r="E299" s="122"/>
      <c r="F299" s="122"/>
      <c r="G299" s="122">
        <f>G295</f>
        <v>0</v>
      </c>
      <c r="H299" s="122">
        <f t="shared" ref="H299:K299" si="146">H295</f>
        <v>0</v>
      </c>
      <c r="I299" s="122">
        <f t="shared" si="146"/>
        <v>0</v>
      </c>
      <c r="J299" s="122">
        <f t="shared" si="146"/>
        <v>0</v>
      </c>
      <c r="K299" s="122">
        <f t="shared" si="146"/>
        <v>0</v>
      </c>
      <c r="L299" s="122" t="s">
        <v>62</v>
      </c>
      <c r="M299" s="84">
        <v>46022</v>
      </c>
      <c r="N299" s="84">
        <v>46022</v>
      </c>
      <c r="O299" s="78"/>
      <c r="P299" s="74" t="s">
        <v>62</v>
      </c>
      <c r="Q299" s="78"/>
      <c r="R299" s="78"/>
    </row>
    <row r="300" spans="1:18" s="85" customFormat="1" ht="21" hidden="1" customHeight="1" x14ac:dyDescent="0.2">
      <c r="A300" s="321"/>
      <c r="B300" s="86" t="s">
        <v>71</v>
      </c>
      <c r="C300" s="122"/>
      <c r="D300" s="122"/>
      <c r="E300" s="122"/>
      <c r="F300" s="122"/>
      <c r="G300" s="122" t="s">
        <v>62</v>
      </c>
      <c r="H300" s="122"/>
      <c r="I300" s="122" t="s">
        <v>62</v>
      </c>
      <c r="J300" s="122"/>
      <c r="K300" s="122"/>
      <c r="L300" s="122" t="s">
        <v>62</v>
      </c>
      <c r="M300" s="122"/>
      <c r="N300" s="122"/>
      <c r="O300" s="74" t="s">
        <v>62</v>
      </c>
      <c r="P300" s="74" t="s">
        <v>62</v>
      </c>
      <c r="Q300" s="74" t="s">
        <v>62</v>
      </c>
      <c r="R300" s="74" t="s">
        <v>62</v>
      </c>
    </row>
    <row r="301" spans="1:18" s="85" customFormat="1" ht="21" hidden="1" customHeight="1" x14ac:dyDescent="0.2">
      <c r="A301" s="322"/>
      <c r="B301" s="120" t="s">
        <v>72</v>
      </c>
      <c r="C301" s="122"/>
      <c r="D301" s="122" t="s">
        <v>62</v>
      </c>
      <c r="E301" s="122"/>
      <c r="F301" s="122"/>
      <c r="G301" s="122">
        <f>G299</f>
        <v>0</v>
      </c>
      <c r="H301" s="122">
        <f t="shared" ref="H301:K301" si="147">H299</f>
        <v>0</v>
      </c>
      <c r="I301" s="122">
        <f t="shared" si="147"/>
        <v>0</v>
      </c>
      <c r="J301" s="122">
        <f t="shared" si="147"/>
        <v>0</v>
      </c>
      <c r="K301" s="122">
        <f t="shared" si="147"/>
        <v>0</v>
      </c>
      <c r="L301" s="122" t="s">
        <v>62</v>
      </c>
      <c r="M301" s="84">
        <v>46022</v>
      </c>
      <c r="N301" s="84">
        <v>46022</v>
      </c>
      <c r="O301" s="78"/>
      <c r="P301" s="74" t="s">
        <v>62</v>
      </c>
      <c r="Q301" s="78"/>
      <c r="R301" s="78"/>
    </row>
    <row r="302" spans="1:18" s="56" customFormat="1" ht="74.45" hidden="1" customHeight="1" x14ac:dyDescent="0.25">
      <c r="A302" s="320" t="s">
        <v>249</v>
      </c>
      <c r="B302" s="118" t="str">
        <f>B294</f>
        <v>Результат предоставления субсидии 2 (код субсидии № 7136):</v>
      </c>
      <c r="C302" s="80" t="s">
        <v>59</v>
      </c>
      <c r="D302" s="81" t="s">
        <v>60</v>
      </c>
      <c r="E302" s="81" t="s">
        <v>61</v>
      </c>
      <c r="F302" s="80">
        <v>642</v>
      </c>
      <c r="G302" s="80"/>
      <c r="H302" s="80">
        <f>G302</f>
        <v>0</v>
      </c>
      <c r="I302" s="80">
        <v>0</v>
      </c>
      <c r="J302" s="80">
        <v>0</v>
      </c>
      <c r="K302" s="80">
        <f>G302</f>
        <v>0</v>
      </c>
      <c r="L302" s="80"/>
      <c r="M302" s="122" t="s">
        <v>62</v>
      </c>
      <c r="N302" s="122" t="s">
        <v>62</v>
      </c>
      <c r="O302" s="78"/>
      <c r="P302" s="78"/>
      <c r="Q302" s="78"/>
      <c r="R302" s="78"/>
    </row>
    <row r="303" spans="1:18" s="85" customFormat="1" ht="15.75" hidden="1" x14ac:dyDescent="0.2">
      <c r="A303" s="321"/>
      <c r="B303" s="119" t="s">
        <v>70</v>
      </c>
      <c r="C303" s="122"/>
      <c r="D303" s="122" t="s">
        <v>62</v>
      </c>
      <c r="E303" s="122"/>
      <c r="F303" s="122"/>
      <c r="G303" s="122">
        <f>G302</f>
        <v>0</v>
      </c>
      <c r="H303" s="122">
        <f t="shared" ref="H303:K303" si="148">H302</f>
        <v>0</v>
      </c>
      <c r="I303" s="122">
        <f t="shared" si="148"/>
        <v>0</v>
      </c>
      <c r="J303" s="122">
        <f t="shared" si="148"/>
        <v>0</v>
      </c>
      <c r="K303" s="122">
        <f t="shared" si="148"/>
        <v>0</v>
      </c>
      <c r="L303" s="122" t="s">
        <v>62</v>
      </c>
      <c r="M303" s="84">
        <v>46022</v>
      </c>
      <c r="N303" s="84">
        <v>46022</v>
      </c>
      <c r="O303" s="78"/>
      <c r="P303" s="74" t="s">
        <v>62</v>
      </c>
      <c r="Q303" s="78"/>
      <c r="R303" s="78"/>
    </row>
    <row r="304" spans="1:18" s="85" customFormat="1" ht="14.25" hidden="1" x14ac:dyDescent="0.2">
      <c r="A304" s="321"/>
      <c r="B304" s="86" t="s">
        <v>63</v>
      </c>
      <c r="C304" s="122"/>
      <c r="D304" s="122"/>
      <c r="E304" s="122"/>
      <c r="F304" s="122"/>
      <c r="G304" s="122" t="s">
        <v>62</v>
      </c>
      <c r="H304" s="122"/>
      <c r="I304" s="122" t="s">
        <v>62</v>
      </c>
      <c r="J304" s="122"/>
      <c r="K304" s="122"/>
      <c r="L304" s="122" t="s">
        <v>62</v>
      </c>
      <c r="M304" s="122"/>
      <c r="N304" s="122"/>
      <c r="O304" s="74" t="s">
        <v>62</v>
      </c>
      <c r="P304" s="74" t="s">
        <v>62</v>
      </c>
      <c r="Q304" s="74" t="s">
        <v>62</v>
      </c>
      <c r="R304" s="74" t="s">
        <v>62</v>
      </c>
    </row>
    <row r="305" spans="1:18" s="85" customFormat="1" ht="65.45" hidden="1" customHeight="1" x14ac:dyDescent="0.2">
      <c r="A305" s="321"/>
      <c r="B305" s="120" t="s">
        <v>64</v>
      </c>
      <c r="C305" s="122"/>
      <c r="D305" s="122" t="s">
        <v>62</v>
      </c>
      <c r="E305" s="122"/>
      <c r="F305" s="122"/>
      <c r="G305" s="122">
        <f>G302</f>
        <v>0</v>
      </c>
      <c r="H305" s="122">
        <f t="shared" ref="H305:J305" si="149">H302</f>
        <v>0</v>
      </c>
      <c r="I305" s="122">
        <f t="shared" si="149"/>
        <v>0</v>
      </c>
      <c r="J305" s="122">
        <f t="shared" si="149"/>
        <v>0</v>
      </c>
      <c r="K305" s="122">
        <f>K302</f>
        <v>0</v>
      </c>
      <c r="L305" s="122" t="s">
        <v>62</v>
      </c>
      <c r="M305" s="84">
        <v>46022</v>
      </c>
      <c r="N305" s="84">
        <v>46022</v>
      </c>
      <c r="O305" s="78"/>
      <c r="P305" s="74" t="s">
        <v>62</v>
      </c>
      <c r="Q305" s="78"/>
      <c r="R305" s="78"/>
    </row>
    <row r="306" spans="1:18" s="85" customFormat="1" ht="15" hidden="1" customHeight="1" x14ac:dyDescent="0.2">
      <c r="A306" s="321"/>
      <c r="B306" s="86" t="s">
        <v>65</v>
      </c>
      <c r="C306" s="122"/>
      <c r="D306" s="122"/>
      <c r="E306" s="122"/>
      <c r="F306" s="122"/>
      <c r="G306" s="122" t="s">
        <v>62</v>
      </c>
      <c r="H306" s="122"/>
      <c r="I306" s="122" t="s">
        <v>62</v>
      </c>
      <c r="J306" s="122"/>
      <c r="K306" s="122"/>
      <c r="L306" s="122" t="s">
        <v>62</v>
      </c>
      <c r="M306" s="122"/>
      <c r="N306" s="122"/>
      <c r="O306" s="74" t="s">
        <v>62</v>
      </c>
      <c r="P306" s="74" t="s">
        <v>62</v>
      </c>
      <c r="Q306" s="74" t="s">
        <v>62</v>
      </c>
      <c r="R306" s="74" t="s">
        <v>62</v>
      </c>
    </row>
    <row r="307" spans="1:18" s="85" customFormat="1" ht="38.65" hidden="1" customHeight="1" x14ac:dyDescent="0.2">
      <c r="A307" s="321"/>
      <c r="B307" s="120" t="s">
        <v>66</v>
      </c>
      <c r="C307" s="122"/>
      <c r="D307" s="122" t="s">
        <v>62</v>
      </c>
      <c r="E307" s="122"/>
      <c r="F307" s="122"/>
      <c r="G307" s="122">
        <f>G303</f>
        <v>0</v>
      </c>
      <c r="H307" s="122">
        <f t="shared" ref="H307:K307" si="150">H303</f>
        <v>0</v>
      </c>
      <c r="I307" s="122">
        <f t="shared" si="150"/>
        <v>0</v>
      </c>
      <c r="J307" s="122">
        <f t="shared" si="150"/>
        <v>0</v>
      </c>
      <c r="K307" s="122">
        <f t="shared" si="150"/>
        <v>0</v>
      </c>
      <c r="L307" s="122" t="s">
        <v>62</v>
      </c>
      <c r="M307" s="84">
        <v>46022</v>
      </c>
      <c r="N307" s="84">
        <v>46022</v>
      </c>
      <c r="O307" s="78"/>
      <c r="P307" s="74" t="s">
        <v>62</v>
      </c>
      <c r="Q307" s="78"/>
      <c r="R307" s="78"/>
    </row>
    <row r="308" spans="1:18" s="85" customFormat="1" ht="21" hidden="1" customHeight="1" x14ac:dyDescent="0.2">
      <c r="A308" s="321"/>
      <c r="B308" s="86" t="s">
        <v>71</v>
      </c>
      <c r="C308" s="122"/>
      <c r="D308" s="122"/>
      <c r="E308" s="122"/>
      <c r="F308" s="122"/>
      <c r="G308" s="122" t="s">
        <v>62</v>
      </c>
      <c r="H308" s="122"/>
      <c r="I308" s="122" t="s">
        <v>62</v>
      </c>
      <c r="J308" s="122"/>
      <c r="K308" s="122"/>
      <c r="L308" s="122" t="s">
        <v>62</v>
      </c>
      <c r="M308" s="122"/>
      <c r="N308" s="122"/>
      <c r="O308" s="74" t="s">
        <v>62</v>
      </c>
      <c r="P308" s="74" t="s">
        <v>62</v>
      </c>
      <c r="Q308" s="74" t="s">
        <v>62</v>
      </c>
      <c r="R308" s="74" t="s">
        <v>62</v>
      </c>
    </row>
    <row r="309" spans="1:18" s="85" customFormat="1" ht="21" hidden="1" customHeight="1" x14ac:dyDescent="0.2">
      <c r="A309" s="322"/>
      <c r="B309" s="120" t="s">
        <v>72</v>
      </c>
      <c r="C309" s="122"/>
      <c r="D309" s="122" t="s">
        <v>62</v>
      </c>
      <c r="E309" s="122"/>
      <c r="F309" s="122"/>
      <c r="G309" s="122">
        <f>G307</f>
        <v>0</v>
      </c>
      <c r="H309" s="122">
        <f t="shared" ref="H309:K309" si="151">H307</f>
        <v>0</v>
      </c>
      <c r="I309" s="122">
        <f t="shared" si="151"/>
        <v>0</v>
      </c>
      <c r="J309" s="122">
        <f t="shared" si="151"/>
        <v>0</v>
      </c>
      <c r="K309" s="122">
        <f t="shared" si="151"/>
        <v>0</v>
      </c>
      <c r="L309" s="122" t="s">
        <v>62</v>
      </c>
      <c r="M309" s="84">
        <v>46022</v>
      </c>
      <c r="N309" s="84">
        <v>46022</v>
      </c>
      <c r="O309" s="78"/>
      <c r="P309" s="74" t="s">
        <v>62</v>
      </c>
      <c r="Q309" s="78"/>
      <c r="R309" s="78"/>
    </row>
    <row r="310" spans="1:18" s="56" customFormat="1" ht="74.45" hidden="1" customHeight="1" x14ac:dyDescent="0.25">
      <c r="A310" s="320" t="s">
        <v>250</v>
      </c>
      <c r="B310" s="118" t="str">
        <f>B302</f>
        <v>Результат предоставления субсидии 2 (код субсидии № 7136):</v>
      </c>
      <c r="C310" s="80" t="s">
        <v>59</v>
      </c>
      <c r="D310" s="81" t="s">
        <v>60</v>
      </c>
      <c r="E310" s="81" t="s">
        <v>61</v>
      </c>
      <c r="F310" s="80">
        <v>642</v>
      </c>
      <c r="G310" s="80"/>
      <c r="H310" s="80">
        <f>G310</f>
        <v>0</v>
      </c>
      <c r="I310" s="80">
        <v>0</v>
      </c>
      <c r="J310" s="80">
        <v>0</v>
      </c>
      <c r="K310" s="80">
        <f>G310</f>
        <v>0</v>
      </c>
      <c r="L310" s="80"/>
      <c r="M310" s="122" t="s">
        <v>62</v>
      </c>
      <c r="N310" s="122" t="s">
        <v>62</v>
      </c>
      <c r="O310" s="78"/>
      <c r="P310" s="78"/>
      <c r="Q310" s="78"/>
      <c r="R310" s="78"/>
    </row>
    <row r="311" spans="1:18" s="85" customFormat="1" ht="15.75" hidden="1" x14ac:dyDescent="0.2">
      <c r="A311" s="321"/>
      <c r="B311" s="119" t="s">
        <v>70</v>
      </c>
      <c r="C311" s="122"/>
      <c r="D311" s="122" t="s">
        <v>62</v>
      </c>
      <c r="E311" s="122"/>
      <c r="F311" s="122"/>
      <c r="G311" s="122">
        <f>G310</f>
        <v>0</v>
      </c>
      <c r="H311" s="122">
        <f t="shared" ref="H311:K311" si="152">H310</f>
        <v>0</v>
      </c>
      <c r="I311" s="122">
        <f t="shared" si="152"/>
        <v>0</v>
      </c>
      <c r="J311" s="122">
        <f t="shared" si="152"/>
        <v>0</v>
      </c>
      <c r="K311" s="122">
        <f t="shared" si="152"/>
        <v>0</v>
      </c>
      <c r="L311" s="122" t="s">
        <v>62</v>
      </c>
      <c r="M311" s="84">
        <v>46022</v>
      </c>
      <c r="N311" s="84">
        <v>46022</v>
      </c>
      <c r="O311" s="78"/>
      <c r="P311" s="74" t="s">
        <v>62</v>
      </c>
      <c r="Q311" s="78"/>
      <c r="R311" s="78"/>
    </row>
    <row r="312" spans="1:18" s="85" customFormat="1" ht="14.25" hidden="1" x14ac:dyDescent="0.2">
      <c r="A312" s="321"/>
      <c r="B312" s="86" t="s">
        <v>63</v>
      </c>
      <c r="C312" s="122"/>
      <c r="D312" s="122"/>
      <c r="E312" s="122"/>
      <c r="F312" s="122"/>
      <c r="G312" s="122" t="s">
        <v>62</v>
      </c>
      <c r="H312" s="122"/>
      <c r="I312" s="122" t="s">
        <v>62</v>
      </c>
      <c r="J312" s="122"/>
      <c r="K312" s="122"/>
      <c r="L312" s="122" t="s">
        <v>62</v>
      </c>
      <c r="M312" s="122"/>
      <c r="N312" s="122"/>
      <c r="O312" s="74" t="s">
        <v>62</v>
      </c>
      <c r="P312" s="74" t="s">
        <v>62</v>
      </c>
      <c r="Q312" s="74" t="s">
        <v>62</v>
      </c>
      <c r="R312" s="74" t="s">
        <v>62</v>
      </c>
    </row>
    <row r="313" spans="1:18" s="85" customFormat="1" ht="65.45" hidden="1" customHeight="1" x14ac:dyDescent="0.2">
      <c r="A313" s="321"/>
      <c r="B313" s="120" t="s">
        <v>64</v>
      </c>
      <c r="C313" s="122"/>
      <c r="D313" s="122" t="s">
        <v>62</v>
      </c>
      <c r="E313" s="122"/>
      <c r="F313" s="122"/>
      <c r="G313" s="122">
        <f>G310</f>
        <v>0</v>
      </c>
      <c r="H313" s="122">
        <f t="shared" ref="H313:J313" si="153">H310</f>
        <v>0</v>
      </c>
      <c r="I313" s="122">
        <f t="shared" si="153"/>
        <v>0</v>
      </c>
      <c r="J313" s="122">
        <f t="shared" si="153"/>
        <v>0</v>
      </c>
      <c r="K313" s="122">
        <f>K310</f>
        <v>0</v>
      </c>
      <c r="L313" s="122" t="s">
        <v>62</v>
      </c>
      <c r="M313" s="84">
        <v>46022</v>
      </c>
      <c r="N313" s="84">
        <v>46022</v>
      </c>
      <c r="O313" s="78"/>
      <c r="P313" s="74" t="s">
        <v>62</v>
      </c>
      <c r="Q313" s="78"/>
      <c r="R313" s="78"/>
    </row>
    <row r="314" spans="1:18" s="85" customFormat="1" ht="15" hidden="1" customHeight="1" x14ac:dyDescent="0.2">
      <c r="A314" s="321"/>
      <c r="B314" s="86" t="s">
        <v>65</v>
      </c>
      <c r="C314" s="122"/>
      <c r="D314" s="122"/>
      <c r="E314" s="122"/>
      <c r="F314" s="122"/>
      <c r="G314" s="122" t="s">
        <v>62</v>
      </c>
      <c r="H314" s="122"/>
      <c r="I314" s="122" t="s">
        <v>62</v>
      </c>
      <c r="J314" s="122"/>
      <c r="K314" s="122"/>
      <c r="L314" s="122" t="s">
        <v>62</v>
      </c>
      <c r="M314" s="122"/>
      <c r="N314" s="122"/>
      <c r="O314" s="74" t="s">
        <v>62</v>
      </c>
      <c r="P314" s="74" t="s">
        <v>62</v>
      </c>
      <c r="Q314" s="74" t="s">
        <v>62</v>
      </c>
      <c r="R314" s="74" t="s">
        <v>62</v>
      </c>
    </row>
    <row r="315" spans="1:18" s="85" customFormat="1" ht="38.65" hidden="1" customHeight="1" x14ac:dyDescent="0.2">
      <c r="A315" s="321"/>
      <c r="B315" s="120" t="s">
        <v>66</v>
      </c>
      <c r="C315" s="122"/>
      <c r="D315" s="122" t="s">
        <v>62</v>
      </c>
      <c r="E315" s="122"/>
      <c r="F315" s="122"/>
      <c r="G315" s="122">
        <f>G311</f>
        <v>0</v>
      </c>
      <c r="H315" s="122">
        <f t="shared" ref="H315:K315" si="154">H311</f>
        <v>0</v>
      </c>
      <c r="I315" s="122">
        <f t="shared" si="154"/>
        <v>0</v>
      </c>
      <c r="J315" s="122">
        <f t="shared" si="154"/>
        <v>0</v>
      </c>
      <c r="K315" s="122">
        <f t="shared" si="154"/>
        <v>0</v>
      </c>
      <c r="L315" s="122" t="s">
        <v>62</v>
      </c>
      <c r="M315" s="84">
        <v>46022</v>
      </c>
      <c r="N315" s="84">
        <v>46022</v>
      </c>
      <c r="O315" s="78"/>
      <c r="P315" s="74" t="s">
        <v>62</v>
      </c>
      <c r="Q315" s="78"/>
      <c r="R315" s="78"/>
    </row>
    <row r="316" spans="1:18" s="85" customFormat="1" ht="21" hidden="1" customHeight="1" x14ac:dyDescent="0.2">
      <c r="A316" s="321"/>
      <c r="B316" s="86" t="s">
        <v>71</v>
      </c>
      <c r="C316" s="122"/>
      <c r="D316" s="122"/>
      <c r="E316" s="122"/>
      <c r="F316" s="122"/>
      <c r="G316" s="122" t="s">
        <v>62</v>
      </c>
      <c r="H316" s="122"/>
      <c r="I316" s="122" t="s">
        <v>62</v>
      </c>
      <c r="J316" s="122"/>
      <c r="K316" s="122"/>
      <c r="L316" s="122" t="s">
        <v>62</v>
      </c>
      <c r="M316" s="122"/>
      <c r="N316" s="122"/>
      <c r="O316" s="74" t="s">
        <v>62</v>
      </c>
      <c r="P316" s="74" t="s">
        <v>62</v>
      </c>
      <c r="Q316" s="74" t="s">
        <v>62</v>
      </c>
      <c r="R316" s="74" t="s">
        <v>62</v>
      </c>
    </row>
    <row r="317" spans="1:18" s="85" customFormat="1" ht="21" hidden="1" customHeight="1" x14ac:dyDescent="0.2">
      <c r="A317" s="322"/>
      <c r="B317" s="120" t="s">
        <v>72</v>
      </c>
      <c r="C317" s="122"/>
      <c r="D317" s="122" t="s">
        <v>62</v>
      </c>
      <c r="E317" s="122"/>
      <c r="F317" s="122"/>
      <c r="G317" s="122">
        <f>G315</f>
        <v>0</v>
      </c>
      <c r="H317" s="122">
        <f t="shared" ref="H317:K317" si="155">H315</f>
        <v>0</v>
      </c>
      <c r="I317" s="122">
        <f t="shared" si="155"/>
        <v>0</v>
      </c>
      <c r="J317" s="122">
        <f t="shared" si="155"/>
        <v>0</v>
      </c>
      <c r="K317" s="122">
        <f t="shared" si="155"/>
        <v>0</v>
      </c>
      <c r="L317" s="122" t="s">
        <v>62</v>
      </c>
      <c r="M317" s="84">
        <v>46022</v>
      </c>
      <c r="N317" s="84">
        <v>46022</v>
      </c>
      <c r="O317" s="78"/>
      <c r="P317" s="74" t="s">
        <v>62</v>
      </c>
      <c r="Q317" s="78"/>
      <c r="R317" s="78"/>
    </row>
    <row r="318" spans="1:18" s="56" customFormat="1" ht="74.45" customHeight="1" x14ac:dyDescent="0.25">
      <c r="A318" s="320" t="s">
        <v>251</v>
      </c>
      <c r="B318" s="118" t="str">
        <f>B310</f>
        <v>Результат предоставления субсидии 2 (код субсидии № 7136):</v>
      </c>
      <c r="C318" s="80" t="s">
        <v>59</v>
      </c>
      <c r="D318" s="81" t="s">
        <v>60</v>
      </c>
      <c r="E318" s="81" t="s">
        <v>61</v>
      </c>
      <c r="F318" s="80">
        <v>642</v>
      </c>
      <c r="G318" s="80">
        <v>1</v>
      </c>
      <c r="H318" s="80">
        <f>G318</f>
        <v>1</v>
      </c>
      <c r="I318" s="80">
        <v>1</v>
      </c>
      <c r="J318" s="80">
        <v>1</v>
      </c>
      <c r="K318" s="80">
        <f>G318</f>
        <v>1</v>
      </c>
      <c r="L318" s="80"/>
      <c r="M318" s="122" t="s">
        <v>62</v>
      </c>
      <c r="N318" s="122" t="s">
        <v>62</v>
      </c>
      <c r="O318" s="78">
        <v>191249</v>
      </c>
      <c r="P318" s="78"/>
      <c r="Q318" s="78">
        <v>191249</v>
      </c>
      <c r="R318" s="78">
        <v>191249</v>
      </c>
    </row>
    <row r="319" spans="1:18" s="85" customFormat="1" ht="15.75" x14ac:dyDescent="0.2">
      <c r="A319" s="321"/>
      <c r="B319" s="119" t="s">
        <v>70</v>
      </c>
      <c r="C319" s="122"/>
      <c r="D319" s="122" t="s">
        <v>62</v>
      </c>
      <c r="E319" s="122"/>
      <c r="F319" s="122"/>
      <c r="G319" s="122">
        <f>G318</f>
        <v>1</v>
      </c>
      <c r="H319" s="122">
        <f t="shared" ref="H319:K319" si="156">H318</f>
        <v>1</v>
      </c>
      <c r="I319" s="122">
        <f t="shared" si="156"/>
        <v>1</v>
      </c>
      <c r="J319" s="122">
        <f t="shared" si="156"/>
        <v>1</v>
      </c>
      <c r="K319" s="122">
        <f t="shared" si="156"/>
        <v>1</v>
      </c>
      <c r="L319" s="122" t="s">
        <v>62</v>
      </c>
      <c r="M319" s="84">
        <v>46022</v>
      </c>
      <c r="N319" s="84">
        <v>46022</v>
      </c>
      <c r="O319" s="78"/>
      <c r="P319" s="74" t="s">
        <v>62</v>
      </c>
      <c r="Q319" s="78"/>
      <c r="R319" s="78"/>
    </row>
    <row r="320" spans="1:18" s="85" customFormat="1" ht="14.25" x14ac:dyDescent="0.2">
      <c r="A320" s="321"/>
      <c r="B320" s="86" t="s">
        <v>63</v>
      </c>
      <c r="C320" s="122"/>
      <c r="D320" s="122"/>
      <c r="E320" s="122"/>
      <c r="F320" s="122"/>
      <c r="G320" s="122" t="s">
        <v>62</v>
      </c>
      <c r="H320" s="122"/>
      <c r="I320" s="122" t="s">
        <v>62</v>
      </c>
      <c r="J320" s="122"/>
      <c r="K320" s="122"/>
      <c r="L320" s="122" t="s">
        <v>62</v>
      </c>
      <c r="M320" s="122"/>
      <c r="N320" s="122"/>
      <c r="O320" s="74" t="s">
        <v>62</v>
      </c>
      <c r="P320" s="74" t="s">
        <v>62</v>
      </c>
      <c r="Q320" s="74" t="s">
        <v>62</v>
      </c>
      <c r="R320" s="74" t="s">
        <v>62</v>
      </c>
    </row>
    <row r="321" spans="1:18" s="85" customFormat="1" ht="65.45" customHeight="1" x14ac:dyDescent="0.2">
      <c r="A321" s="321"/>
      <c r="B321" s="120" t="s">
        <v>64</v>
      </c>
      <c r="C321" s="122"/>
      <c r="D321" s="122" t="s">
        <v>62</v>
      </c>
      <c r="E321" s="122"/>
      <c r="F321" s="122"/>
      <c r="G321" s="122">
        <f>G318</f>
        <v>1</v>
      </c>
      <c r="H321" s="122">
        <f t="shared" ref="H321:J321" si="157">H318</f>
        <v>1</v>
      </c>
      <c r="I321" s="122">
        <f t="shared" si="157"/>
        <v>1</v>
      </c>
      <c r="J321" s="122">
        <f t="shared" si="157"/>
        <v>1</v>
      </c>
      <c r="K321" s="122">
        <f>K318</f>
        <v>1</v>
      </c>
      <c r="L321" s="122" t="s">
        <v>62</v>
      </c>
      <c r="M321" s="84">
        <v>46022</v>
      </c>
      <c r="N321" s="84">
        <v>46022</v>
      </c>
      <c r="O321" s="78"/>
      <c r="P321" s="74" t="s">
        <v>62</v>
      </c>
      <c r="Q321" s="78"/>
      <c r="R321" s="78"/>
    </row>
    <row r="322" spans="1:18" s="85" customFormat="1" ht="15" customHeight="1" x14ac:dyDescent="0.2">
      <c r="A322" s="321"/>
      <c r="B322" s="86" t="s">
        <v>65</v>
      </c>
      <c r="C322" s="122"/>
      <c r="D322" s="122"/>
      <c r="E322" s="122"/>
      <c r="F322" s="122"/>
      <c r="G322" s="122" t="s">
        <v>62</v>
      </c>
      <c r="H322" s="122"/>
      <c r="I322" s="122" t="s">
        <v>62</v>
      </c>
      <c r="J322" s="122"/>
      <c r="K322" s="122"/>
      <c r="L322" s="122" t="s">
        <v>62</v>
      </c>
      <c r="M322" s="122"/>
      <c r="N322" s="122"/>
      <c r="O322" s="74" t="s">
        <v>62</v>
      </c>
      <c r="P322" s="74" t="s">
        <v>62</v>
      </c>
      <c r="Q322" s="74" t="s">
        <v>62</v>
      </c>
      <c r="R322" s="74" t="s">
        <v>62</v>
      </c>
    </row>
    <row r="323" spans="1:18" s="85" customFormat="1" ht="38.65" customHeight="1" x14ac:dyDescent="0.2">
      <c r="A323" s="321"/>
      <c r="B323" s="120" t="s">
        <v>66</v>
      </c>
      <c r="C323" s="122"/>
      <c r="D323" s="122" t="s">
        <v>62</v>
      </c>
      <c r="E323" s="122"/>
      <c r="F323" s="122"/>
      <c r="G323" s="122">
        <f>G319</f>
        <v>1</v>
      </c>
      <c r="H323" s="122">
        <f t="shared" ref="H323:K323" si="158">H319</f>
        <v>1</v>
      </c>
      <c r="I323" s="122">
        <f t="shared" si="158"/>
        <v>1</v>
      </c>
      <c r="J323" s="122">
        <f t="shared" si="158"/>
        <v>1</v>
      </c>
      <c r="K323" s="122">
        <f t="shared" si="158"/>
        <v>1</v>
      </c>
      <c r="L323" s="122" t="s">
        <v>62</v>
      </c>
      <c r="M323" s="84">
        <v>46022</v>
      </c>
      <c r="N323" s="84">
        <v>46022</v>
      </c>
      <c r="O323" s="78"/>
      <c r="P323" s="74" t="s">
        <v>62</v>
      </c>
      <c r="Q323" s="78"/>
      <c r="R323" s="78"/>
    </row>
    <row r="324" spans="1:18" s="85" customFormat="1" ht="21" customHeight="1" x14ac:dyDescent="0.2">
      <c r="A324" s="321"/>
      <c r="B324" s="86" t="s">
        <v>71</v>
      </c>
      <c r="C324" s="122"/>
      <c r="D324" s="122"/>
      <c r="E324" s="122"/>
      <c r="F324" s="122"/>
      <c r="G324" s="122" t="s">
        <v>62</v>
      </c>
      <c r="H324" s="122"/>
      <c r="I324" s="122" t="s">
        <v>62</v>
      </c>
      <c r="J324" s="122"/>
      <c r="K324" s="122"/>
      <c r="L324" s="122" t="s">
        <v>62</v>
      </c>
      <c r="M324" s="122"/>
      <c r="N324" s="122"/>
      <c r="O324" s="74" t="s">
        <v>62</v>
      </c>
      <c r="P324" s="74" t="s">
        <v>62</v>
      </c>
      <c r="Q324" s="74" t="s">
        <v>62</v>
      </c>
      <c r="R324" s="74" t="s">
        <v>62</v>
      </c>
    </row>
    <row r="325" spans="1:18" s="85" customFormat="1" ht="21" customHeight="1" x14ac:dyDescent="0.2">
      <c r="A325" s="322"/>
      <c r="B325" s="120" t="s">
        <v>72</v>
      </c>
      <c r="C325" s="122"/>
      <c r="D325" s="122" t="s">
        <v>62</v>
      </c>
      <c r="E325" s="122"/>
      <c r="F325" s="122"/>
      <c r="G325" s="122">
        <f>G323</f>
        <v>1</v>
      </c>
      <c r="H325" s="122">
        <f t="shared" ref="H325:K325" si="159">H323</f>
        <v>1</v>
      </c>
      <c r="I325" s="122">
        <f t="shared" si="159"/>
        <v>1</v>
      </c>
      <c r="J325" s="122">
        <f t="shared" si="159"/>
        <v>1</v>
      </c>
      <c r="K325" s="122">
        <f t="shared" si="159"/>
        <v>1</v>
      </c>
      <c r="L325" s="122" t="s">
        <v>62</v>
      </c>
      <c r="M325" s="84">
        <v>46022</v>
      </c>
      <c r="N325" s="84">
        <v>46022</v>
      </c>
      <c r="O325" s="78"/>
      <c r="P325" s="74" t="s">
        <v>62</v>
      </c>
      <c r="Q325" s="78"/>
      <c r="R325" s="78"/>
    </row>
    <row r="326" spans="1:18" s="56" customFormat="1" ht="74.45" hidden="1" customHeight="1" x14ac:dyDescent="0.25">
      <c r="A326" s="320" t="s">
        <v>252</v>
      </c>
      <c r="B326" s="118" t="str">
        <f>B318</f>
        <v>Результат предоставления субсидии 2 (код субсидии № 7136):</v>
      </c>
      <c r="C326" s="80" t="s">
        <v>59</v>
      </c>
      <c r="D326" s="81" t="s">
        <v>60</v>
      </c>
      <c r="E326" s="81" t="s">
        <v>61</v>
      </c>
      <c r="F326" s="80">
        <v>642</v>
      </c>
      <c r="G326" s="80"/>
      <c r="H326" s="80">
        <f>G326</f>
        <v>0</v>
      </c>
      <c r="I326" s="80">
        <v>0</v>
      </c>
      <c r="J326" s="80">
        <v>0</v>
      </c>
      <c r="K326" s="80">
        <f>G326</f>
        <v>0</v>
      </c>
      <c r="L326" s="80"/>
      <c r="M326" s="122" t="s">
        <v>62</v>
      </c>
      <c r="N326" s="122" t="s">
        <v>62</v>
      </c>
      <c r="O326" s="78"/>
      <c r="P326" s="78"/>
      <c r="Q326" s="78"/>
      <c r="R326" s="78"/>
    </row>
    <row r="327" spans="1:18" s="85" customFormat="1" ht="15.75" hidden="1" x14ac:dyDescent="0.2">
      <c r="A327" s="321"/>
      <c r="B327" s="119" t="s">
        <v>70</v>
      </c>
      <c r="C327" s="122"/>
      <c r="D327" s="122" t="s">
        <v>62</v>
      </c>
      <c r="E327" s="122"/>
      <c r="F327" s="122"/>
      <c r="G327" s="122">
        <f>G326</f>
        <v>0</v>
      </c>
      <c r="H327" s="122">
        <f t="shared" ref="H327:K327" si="160">H326</f>
        <v>0</v>
      </c>
      <c r="I327" s="122">
        <f t="shared" si="160"/>
        <v>0</v>
      </c>
      <c r="J327" s="122">
        <f t="shared" si="160"/>
        <v>0</v>
      </c>
      <c r="K327" s="122">
        <f t="shared" si="160"/>
        <v>0</v>
      </c>
      <c r="L327" s="122" t="s">
        <v>62</v>
      </c>
      <c r="M327" s="84">
        <v>46022</v>
      </c>
      <c r="N327" s="84">
        <v>46022</v>
      </c>
      <c r="O327" s="78"/>
      <c r="P327" s="74" t="s">
        <v>62</v>
      </c>
      <c r="Q327" s="78"/>
      <c r="R327" s="78"/>
    </row>
    <row r="328" spans="1:18" s="85" customFormat="1" ht="14.25" hidden="1" x14ac:dyDescent="0.2">
      <c r="A328" s="321"/>
      <c r="B328" s="86" t="s">
        <v>63</v>
      </c>
      <c r="C328" s="122"/>
      <c r="D328" s="122"/>
      <c r="E328" s="122"/>
      <c r="F328" s="122"/>
      <c r="G328" s="122" t="s">
        <v>62</v>
      </c>
      <c r="H328" s="122"/>
      <c r="I328" s="122" t="s">
        <v>62</v>
      </c>
      <c r="J328" s="122"/>
      <c r="K328" s="122"/>
      <c r="L328" s="122" t="s">
        <v>62</v>
      </c>
      <c r="M328" s="122"/>
      <c r="N328" s="122"/>
      <c r="O328" s="74" t="s">
        <v>62</v>
      </c>
      <c r="P328" s="74" t="s">
        <v>62</v>
      </c>
      <c r="Q328" s="74" t="s">
        <v>62</v>
      </c>
      <c r="R328" s="74" t="s">
        <v>62</v>
      </c>
    </row>
    <row r="329" spans="1:18" s="85" customFormat="1" ht="65.45" hidden="1" customHeight="1" x14ac:dyDescent="0.2">
      <c r="A329" s="321"/>
      <c r="B329" s="120" t="s">
        <v>64</v>
      </c>
      <c r="C329" s="122"/>
      <c r="D329" s="122" t="s">
        <v>62</v>
      </c>
      <c r="E329" s="122"/>
      <c r="F329" s="122"/>
      <c r="G329" s="122">
        <f>G326</f>
        <v>0</v>
      </c>
      <c r="H329" s="122">
        <f t="shared" ref="H329:J329" si="161">H326</f>
        <v>0</v>
      </c>
      <c r="I329" s="122">
        <f t="shared" si="161"/>
        <v>0</v>
      </c>
      <c r="J329" s="122">
        <f t="shared" si="161"/>
        <v>0</v>
      </c>
      <c r="K329" s="122">
        <f>K326</f>
        <v>0</v>
      </c>
      <c r="L329" s="122" t="s">
        <v>62</v>
      </c>
      <c r="M329" s="84">
        <v>46022</v>
      </c>
      <c r="N329" s="84">
        <v>46022</v>
      </c>
      <c r="O329" s="78"/>
      <c r="P329" s="74" t="s">
        <v>62</v>
      </c>
      <c r="Q329" s="78"/>
      <c r="R329" s="78"/>
    </row>
    <row r="330" spans="1:18" s="85" customFormat="1" ht="15" hidden="1" customHeight="1" x14ac:dyDescent="0.2">
      <c r="A330" s="321"/>
      <c r="B330" s="86" t="s">
        <v>65</v>
      </c>
      <c r="C330" s="122"/>
      <c r="D330" s="122"/>
      <c r="E330" s="122"/>
      <c r="F330" s="122"/>
      <c r="G330" s="122" t="s">
        <v>62</v>
      </c>
      <c r="H330" s="122"/>
      <c r="I330" s="122" t="s">
        <v>62</v>
      </c>
      <c r="J330" s="122"/>
      <c r="K330" s="122"/>
      <c r="L330" s="122" t="s">
        <v>62</v>
      </c>
      <c r="M330" s="122"/>
      <c r="N330" s="122"/>
      <c r="O330" s="74" t="s">
        <v>62</v>
      </c>
      <c r="P330" s="74" t="s">
        <v>62</v>
      </c>
      <c r="Q330" s="74" t="s">
        <v>62</v>
      </c>
      <c r="R330" s="74" t="s">
        <v>62</v>
      </c>
    </row>
    <row r="331" spans="1:18" s="85" customFormat="1" ht="38.65" hidden="1" customHeight="1" x14ac:dyDescent="0.2">
      <c r="A331" s="321"/>
      <c r="B331" s="120" t="s">
        <v>66</v>
      </c>
      <c r="C331" s="122"/>
      <c r="D331" s="122" t="s">
        <v>62</v>
      </c>
      <c r="E331" s="122"/>
      <c r="F331" s="122"/>
      <c r="G331" s="122">
        <f>G327</f>
        <v>0</v>
      </c>
      <c r="H331" s="122">
        <f t="shared" ref="H331:K331" si="162">H327</f>
        <v>0</v>
      </c>
      <c r="I331" s="122">
        <f t="shared" si="162"/>
        <v>0</v>
      </c>
      <c r="J331" s="122">
        <f t="shared" si="162"/>
        <v>0</v>
      </c>
      <c r="K331" s="122">
        <f t="shared" si="162"/>
        <v>0</v>
      </c>
      <c r="L331" s="122" t="s">
        <v>62</v>
      </c>
      <c r="M331" s="84">
        <v>46022</v>
      </c>
      <c r="N331" s="84">
        <v>46022</v>
      </c>
      <c r="O331" s="78"/>
      <c r="P331" s="74" t="s">
        <v>62</v>
      </c>
      <c r="Q331" s="78"/>
      <c r="R331" s="78"/>
    </row>
    <row r="332" spans="1:18" s="85" customFormat="1" ht="21" hidden="1" customHeight="1" x14ac:dyDescent="0.2">
      <c r="A332" s="321"/>
      <c r="B332" s="86" t="s">
        <v>71</v>
      </c>
      <c r="C332" s="122"/>
      <c r="D332" s="122"/>
      <c r="E332" s="122"/>
      <c r="F332" s="122"/>
      <c r="G332" s="122" t="s">
        <v>62</v>
      </c>
      <c r="H332" s="122"/>
      <c r="I332" s="122" t="s">
        <v>62</v>
      </c>
      <c r="J332" s="122"/>
      <c r="K332" s="122"/>
      <c r="L332" s="122" t="s">
        <v>62</v>
      </c>
      <c r="M332" s="122"/>
      <c r="N332" s="122"/>
      <c r="O332" s="74" t="s">
        <v>62</v>
      </c>
      <c r="P332" s="74" t="s">
        <v>62</v>
      </c>
      <c r="Q332" s="74" t="s">
        <v>62</v>
      </c>
      <c r="R332" s="74" t="s">
        <v>62</v>
      </c>
    </row>
    <row r="333" spans="1:18" s="85" customFormat="1" ht="21" hidden="1" customHeight="1" x14ac:dyDescent="0.2">
      <c r="A333" s="322"/>
      <c r="B333" s="120" t="s">
        <v>72</v>
      </c>
      <c r="C333" s="122"/>
      <c r="D333" s="122" t="s">
        <v>62</v>
      </c>
      <c r="E333" s="122"/>
      <c r="F333" s="122"/>
      <c r="G333" s="122">
        <f>G331</f>
        <v>0</v>
      </c>
      <c r="H333" s="122">
        <f t="shared" ref="H333:K333" si="163">H331</f>
        <v>0</v>
      </c>
      <c r="I333" s="122">
        <f t="shared" si="163"/>
        <v>0</v>
      </c>
      <c r="J333" s="122">
        <f t="shared" si="163"/>
        <v>0</v>
      </c>
      <c r="K333" s="122">
        <f t="shared" si="163"/>
        <v>0</v>
      </c>
      <c r="L333" s="122" t="s">
        <v>62</v>
      </c>
      <c r="M333" s="84">
        <v>46022</v>
      </c>
      <c r="N333" s="84">
        <v>46022</v>
      </c>
      <c r="O333" s="78"/>
      <c r="P333" s="74" t="s">
        <v>62</v>
      </c>
      <c r="Q333" s="78"/>
      <c r="R333" s="78"/>
    </row>
    <row r="334" spans="1:18" s="56" customFormat="1" ht="74.45" customHeight="1" x14ac:dyDescent="0.25">
      <c r="A334" s="320" t="s">
        <v>253</v>
      </c>
      <c r="B334" s="118" t="str">
        <f>B326</f>
        <v>Результат предоставления субсидии 2 (код субсидии № 7136):</v>
      </c>
      <c r="C334" s="80" t="s">
        <v>59</v>
      </c>
      <c r="D334" s="81" t="s">
        <v>60</v>
      </c>
      <c r="E334" s="81" t="s">
        <v>61</v>
      </c>
      <c r="F334" s="80">
        <v>642</v>
      </c>
      <c r="G334" s="204">
        <v>1</v>
      </c>
      <c r="H334" s="204">
        <f>G334</f>
        <v>1</v>
      </c>
      <c r="I334" s="204">
        <v>1</v>
      </c>
      <c r="J334" s="204">
        <v>1</v>
      </c>
      <c r="K334" s="204">
        <f>G334</f>
        <v>1</v>
      </c>
      <c r="L334" s="204"/>
      <c r="M334" s="218" t="s">
        <v>62</v>
      </c>
      <c r="N334" s="218" t="s">
        <v>62</v>
      </c>
      <c r="O334" s="215">
        <v>181356.59</v>
      </c>
      <c r="P334" s="204"/>
      <c r="Q334" s="215">
        <v>181356.59</v>
      </c>
      <c r="R334" s="215">
        <v>181356.59</v>
      </c>
    </row>
    <row r="335" spans="1:18" s="85" customFormat="1" ht="15.75" x14ac:dyDescent="0.2">
      <c r="A335" s="321"/>
      <c r="B335" s="119" t="s">
        <v>70</v>
      </c>
      <c r="C335" s="122"/>
      <c r="D335" s="122" t="s">
        <v>62</v>
      </c>
      <c r="E335" s="122"/>
      <c r="F335" s="122"/>
      <c r="G335" s="122">
        <f>G334</f>
        <v>1</v>
      </c>
      <c r="H335" s="122">
        <f t="shared" ref="H335:K335" si="164">H334</f>
        <v>1</v>
      </c>
      <c r="I335" s="122">
        <f t="shared" si="164"/>
        <v>1</v>
      </c>
      <c r="J335" s="122">
        <f t="shared" si="164"/>
        <v>1</v>
      </c>
      <c r="K335" s="122">
        <f t="shared" si="164"/>
        <v>1</v>
      </c>
      <c r="L335" s="122" t="s">
        <v>62</v>
      </c>
      <c r="M335" s="84">
        <v>46022</v>
      </c>
      <c r="N335" s="84">
        <v>46022</v>
      </c>
      <c r="O335" s="78"/>
      <c r="P335" s="74" t="s">
        <v>62</v>
      </c>
      <c r="Q335" s="78"/>
      <c r="R335" s="78"/>
    </row>
    <row r="336" spans="1:18" s="85" customFormat="1" ht="14.25" x14ac:dyDescent="0.2">
      <c r="A336" s="321"/>
      <c r="B336" s="86" t="s">
        <v>63</v>
      </c>
      <c r="C336" s="122"/>
      <c r="D336" s="122"/>
      <c r="E336" s="122"/>
      <c r="F336" s="122"/>
      <c r="G336" s="122" t="s">
        <v>62</v>
      </c>
      <c r="H336" s="122"/>
      <c r="I336" s="122" t="s">
        <v>62</v>
      </c>
      <c r="J336" s="122"/>
      <c r="K336" s="122"/>
      <c r="L336" s="122" t="s">
        <v>62</v>
      </c>
      <c r="M336" s="122"/>
      <c r="N336" s="122"/>
      <c r="O336" s="74" t="s">
        <v>62</v>
      </c>
      <c r="P336" s="74" t="s">
        <v>62</v>
      </c>
      <c r="Q336" s="74" t="s">
        <v>62</v>
      </c>
      <c r="R336" s="74" t="s">
        <v>62</v>
      </c>
    </row>
    <row r="337" spans="1:18" s="85" customFormat="1" ht="65.45" customHeight="1" x14ac:dyDescent="0.2">
      <c r="A337" s="321"/>
      <c r="B337" s="120" t="s">
        <v>64</v>
      </c>
      <c r="C337" s="122"/>
      <c r="D337" s="122" t="s">
        <v>62</v>
      </c>
      <c r="E337" s="122"/>
      <c r="F337" s="122"/>
      <c r="G337" s="122">
        <f>G334</f>
        <v>1</v>
      </c>
      <c r="H337" s="122">
        <f t="shared" ref="H337:J337" si="165">H334</f>
        <v>1</v>
      </c>
      <c r="I337" s="122">
        <f t="shared" si="165"/>
        <v>1</v>
      </c>
      <c r="J337" s="122">
        <f t="shared" si="165"/>
        <v>1</v>
      </c>
      <c r="K337" s="122">
        <f>K334</f>
        <v>1</v>
      </c>
      <c r="L337" s="122" t="s">
        <v>62</v>
      </c>
      <c r="M337" s="84">
        <v>46022</v>
      </c>
      <c r="N337" s="84">
        <v>46022</v>
      </c>
      <c r="O337" s="78"/>
      <c r="P337" s="74" t="s">
        <v>62</v>
      </c>
      <c r="Q337" s="78"/>
      <c r="R337" s="78"/>
    </row>
    <row r="338" spans="1:18" s="85" customFormat="1" ht="15" customHeight="1" x14ac:dyDescent="0.2">
      <c r="A338" s="321"/>
      <c r="B338" s="86" t="s">
        <v>65</v>
      </c>
      <c r="C338" s="122"/>
      <c r="D338" s="122"/>
      <c r="E338" s="122"/>
      <c r="F338" s="122"/>
      <c r="G338" s="122" t="s">
        <v>62</v>
      </c>
      <c r="H338" s="122"/>
      <c r="I338" s="122" t="s">
        <v>62</v>
      </c>
      <c r="J338" s="122"/>
      <c r="K338" s="122"/>
      <c r="L338" s="122" t="s">
        <v>62</v>
      </c>
      <c r="M338" s="122"/>
      <c r="N338" s="122"/>
      <c r="O338" s="74" t="s">
        <v>62</v>
      </c>
      <c r="P338" s="74" t="s">
        <v>62</v>
      </c>
      <c r="Q338" s="74" t="s">
        <v>62</v>
      </c>
      <c r="R338" s="74" t="s">
        <v>62</v>
      </c>
    </row>
    <row r="339" spans="1:18" s="85" customFormat="1" ht="38.65" customHeight="1" x14ac:dyDescent="0.2">
      <c r="A339" s="321"/>
      <c r="B339" s="120" t="s">
        <v>66</v>
      </c>
      <c r="C339" s="122"/>
      <c r="D339" s="122" t="s">
        <v>62</v>
      </c>
      <c r="E339" s="122"/>
      <c r="F339" s="122"/>
      <c r="G339" s="122">
        <f>G335</f>
        <v>1</v>
      </c>
      <c r="H339" s="122">
        <f t="shared" ref="H339:K339" si="166">H335</f>
        <v>1</v>
      </c>
      <c r="I339" s="122">
        <f t="shared" si="166"/>
        <v>1</v>
      </c>
      <c r="J339" s="122">
        <f t="shared" si="166"/>
        <v>1</v>
      </c>
      <c r="K339" s="122">
        <f t="shared" si="166"/>
        <v>1</v>
      </c>
      <c r="L339" s="122" t="s">
        <v>62</v>
      </c>
      <c r="M339" s="84">
        <v>46022</v>
      </c>
      <c r="N339" s="84">
        <v>46022</v>
      </c>
      <c r="O339" s="78"/>
      <c r="P339" s="74" t="s">
        <v>62</v>
      </c>
      <c r="Q339" s="78"/>
      <c r="R339" s="78"/>
    </row>
    <row r="340" spans="1:18" s="85" customFormat="1" ht="21" customHeight="1" x14ac:dyDescent="0.2">
      <c r="A340" s="321"/>
      <c r="B340" s="86" t="s">
        <v>71</v>
      </c>
      <c r="C340" s="122"/>
      <c r="D340" s="122"/>
      <c r="E340" s="122"/>
      <c r="F340" s="122"/>
      <c r="G340" s="122" t="s">
        <v>62</v>
      </c>
      <c r="H340" s="122"/>
      <c r="I340" s="122" t="s">
        <v>62</v>
      </c>
      <c r="J340" s="122"/>
      <c r="K340" s="122"/>
      <c r="L340" s="122" t="s">
        <v>62</v>
      </c>
      <c r="M340" s="122"/>
      <c r="N340" s="122"/>
      <c r="O340" s="74" t="s">
        <v>62</v>
      </c>
      <c r="P340" s="74" t="s">
        <v>62</v>
      </c>
      <c r="Q340" s="74" t="s">
        <v>62</v>
      </c>
      <c r="R340" s="74" t="s">
        <v>62</v>
      </c>
    </row>
    <row r="341" spans="1:18" s="85" customFormat="1" ht="21" customHeight="1" x14ac:dyDescent="0.2">
      <c r="A341" s="322"/>
      <c r="B341" s="120" t="s">
        <v>72</v>
      </c>
      <c r="C341" s="122"/>
      <c r="D341" s="122" t="s">
        <v>62</v>
      </c>
      <c r="E341" s="122"/>
      <c r="F341" s="122"/>
      <c r="G341" s="122">
        <f>G339</f>
        <v>1</v>
      </c>
      <c r="H341" s="122">
        <f t="shared" ref="H341:K341" si="167">H339</f>
        <v>1</v>
      </c>
      <c r="I341" s="122">
        <f t="shared" si="167"/>
        <v>1</v>
      </c>
      <c r="J341" s="122">
        <f t="shared" si="167"/>
        <v>1</v>
      </c>
      <c r="K341" s="122">
        <f t="shared" si="167"/>
        <v>1</v>
      </c>
      <c r="L341" s="122" t="s">
        <v>62</v>
      </c>
      <c r="M341" s="84">
        <v>46022</v>
      </c>
      <c r="N341" s="84">
        <v>46022</v>
      </c>
      <c r="O341" s="78"/>
      <c r="P341" s="74" t="s">
        <v>62</v>
      </c>
      <c r="Q341" s="78"/>
      <c r="R341" s="78"/>
    </row>
    <row r="342" spans="1:18" s="56" customFormat="1" ht="74.45" hidden="1" customHeight="1" x14ac:dyDescent="0.25">
      <c r="A342" s="320" t="s">
        <v>254</v>
      </c>
      <c r="B342" s="118" t="str">
        <f>B334</f>
        <v>Результат предоставления субсидии 2 (код субсидии № 7136):</v>
      </c>
      <c r="C342" s="80" t="s">
        <v>59</v>
      </c>
      <c r="D342" s="81" t="s">
        <v>60</v>
      </c>
      <c r="E342" s="81" t="s">
        <v>61</v>
      </c>
      <c r="F342" s="80">
        <v>642</v>
      </c>
      <c r="G342" s="80"/>
      <c r="H342" s="80">
        <f>G342</f>
        <v>0</v>
      </c>
      <c r="I342" s="80">
        <v>0</v>
      </c>
      <c r="J342" s="80">
        <v>0</v>
      </c>
      <c r="K342" s="80">
        <f>G342</f>
        <v>0</v>
      </c>
      <c r="L342" s="80"/>
      <c r="M342" s="122" t="s">
        <v>62</v>
      </c>
      <c r="N342" s="122" t="s">
        <v>62</v>
      </c>
      <c r="O342" s="78"/>
      <c r="P342" s="78"/>
      <c r="Q342" s="78"/>
      <c r="R342" s="78"/>
    </row>
    <row r="343" spans="1:18" s="85" customFormat="1" ht="15.75" hidden="1" x14ac:dyDescent="0.2">
      <c r="A343" s="321"/>
      <c r="B343" s="119" t="s">
        <v>70</v>
      </c>
      <c r="C343" s="122"/>
      <c r="D343" s="122" t="s">
        <v>62</v>
      </c>
      <c r="E343" s="122"/>
      <c r="F343" s="122"/>
      <c r="G343" s="122">
        <f>G342</f>
        <v>0</v>
      </c>
      <c r="H343" s="122">
        <f t="shared" ref="H343:K343" si="168">H342</f>
        <v>0</v>
      </c>
      <c r="I343" s="122">
        <f t="shared" si="168"/>
        <v>0</v>
      </c>
      <c r="J343" s="122">
        <f t="shared" si="168"/>
        <v>0</v>
      </c>
      <c r="K343" s="122">
        <f t="shared" si="168"/>
        <v>0</v>
      </c>
      <c r="L343" s="122" t="s">
        <v>62</v>
      </c>
      <c r="M343" s="84">
        <v>46022</v>
      </c>
      <c r="N343" s="84">
        <v>46022</v>
      </c>
      <c r="O343" s="78"/>
      <c r="P343" s="74" t="s">
        <v>62</v>
      </c>
      <c r="Q343" s="78"/>
      <c r="R343" s="78"/>
    </row>
    <row r="344" spans="1:18" s="85" customFormat="1" ht="14.25" hidden="1" x14ac:dyDescent="0.2">
      <c r="A344" s="321"/>
      <c r="B344" s="86" t="s">
        <v>63</v>
      </c>
      <c r="C344" s="122"/>
      <c r="D344" s="122"/>
      <c r="E344" s="122"/>
      <c r="F344" s="122"/>
      <c r="G344" s="122" t="s">
        <v>62</v>
      </c>
      <c r="H344" s="122"/>
      <c r="I344" s="122" t="s">
        <v>62</v>
      </c>
      <c r="J344" s="122"/>
      <c r="K344" s="122"/>
      <c r="L344" s="122" t="s">
        <v>62</v>
      </c>
      <c r="M344" s="122"/>
      <c r="N344" s="122"/>
      <c r="O344" s="74" t="s">
        <v>62</v>
      </c>
      <c r="P344" s="74" t="s">
        <v>62</v>
      </c>
      <c r="Q344" s="74" t="s">
        <v>62</v>
      </c>
      <c r="R344" s="74" t="s">
        <v>62</v>
      </c>
    </row>
    <row r="345" spans="1:18" s="85" customFormat="1" ht="65.45" hidden="1" customHeight="1" x14ac:dyDescent="0.2">
      <c r="A345" s="321"/>
      <c r="B345" s="120" t="s">
        <v>64</v>
      </c>
      <c r="C345" s="122"/>
      <c r="D345" s="122" t="s">
        <v>62</v>
      </c>
      <c r="E345" s="122"/>
      <c r="F345" s="122"/>
      <c r="G345" s="122">
        <f>G342</f>
        <v>0</v>
      </c>
      <c r="H345" s="122">
        <f t="shared" ref="H345:J345" si="169">H342</f>
        <v>0</v>
      </c>
      <c r="I345" s="122">
        <f t="shared" si="169"/>
        <v>0</v>
      </c>
      <c r="J345" s="122">
        <f t="shared" si="169"/>
        <v>0</v>
      </c>
      <c r="K345" s="122">
        <f>K342</f>
        <v>0</v>
      </c>
      <c r="L345" s="122" t="s">
        <v>62</v>
      </c>
      <c r="M345" s="84">
        <v>46022</v>
      </c>
      <c r="N345" s="84">
        <v>46022</v>
      </c>
      <c r="O345" s="78"/>
      <c r="P345" s="74" t="s">
        <v>62</v>
      </c>
      <c r="Q345" s="78"/>
      <c r="R345" s="78"/>
    </row>
    <row r="346" spans="1:18" s="85" customFormat="1" ht="15" hidden="1" customHeight="1" x14ac:dyDescent="0.2">
      <c r="A346" s="321"/>
      <c r="B346" s="86" t="s">
        <v>65</v>
      </c>
      <c r="C346" s="122"/>
      <c r="D346" s="122"/>
      <c r="E346" s="122"/>
      <c r="F346" s="122"/>
      <c r="G346" s="122" t="s">
        <v>62</v>
      </c>
      <c r="H346" s="122"/>
      <c r="I346" s="122" t="s">
        <v>62</v>
      </c>
      <c r="J346" s="122"/>
      <c r="K346" s="122"/>
      <c r="L346" s="122" t="s">
        <v>62</v>
      </c>
      <c r="M346" s="122"/>
      <c r="N346" s="122"/>
      <c r="O346" s="74" t="s">
        <v>62</v>
      </c>
      <c r="P346" s="74" t="s">
        <v>62</v>
      </c>
      <c r="Q346" s="74" t="s">
        <v>62</v>
      </c>
      <c r="R346" s="74" t="s">
        <v>62</v>
      </c>
    </row>
    <row r="347" spans="1:18" s="85" customFormat="1" ht="38.65" hidden="1" customHeight="1" x14ac:dyDescent="0.2">
      <c r="A347" s="321"/>
      <c r="B347" s="120" t="s">
        <v>66</v>
      </c>
      <c r="C347" s="122"/>
      <c r="D347" s="122" t="s">
        <v>62</v>
      </c>
      <c r="E347" s="122"/>
      <c r="F347" s="122"/>
      <c r="G347" s="122">
        <f>G343</f>
        <v>0</v>
      </c>
      <c r="H347" s="122">
        <f t="shared" ref="H347:K347" si="170">H343</f>
        <v>0</v>
      </c>
      <c r="I347" s="122">
        <f t="shared" si="170"/>
        <v>0</v>
      </c>
      <c r="J347" s="122">
        <f t="shared" si="170"/>
        <v>0</v>
      </c>
      <c r="K347" s="122">
        <f t="shared" si="170"/>
        <v>0</v>
      </c>
      <c r="L347" s="122" t="s">
        <v>62</v>
      </c>
      <c r="M347" s="84">
        <v>46022</v>
      </c>
      <c r="N347" s="84">
        <v>46022</v>
      </c>
      <c r="O347" s="78"/>
      <c r="P347" s="74" t="s">
        <v>62</v>
      </c>
      <c r="Q347" s="78"/>
      <c r="R347" s="78"/>
    </row>
    <row r="348" spans="1:18" s="85" customFormat="1" ht="21" hidden="1" customHeight="1" x14ac:dyDescent="0.2">
      <c r="A348" s="321"/>
      <c r="B348" s="86" t="s">
        <v>71</v>
      </c>
      <c r="C348" s="122"/>
      <c r="D348" s="122"/>
      <c r="E348" s="122"/>
      <c r="F348" s="122"/>
      <c r="G348" s="122" t="s">
        <v>62</v>
      </c>
      <c r="H348" s="122"/>
      <c r="I348" s="122" t="s">
        <v>62</v>
      </c>
      <c r="J348" s="122"/>
      <c r="K348" s="122"/>
      <c r="L348" s="122" t="s">
        <v>62</v>
      </c>
      <c r="M348" s="122"/>
      <c r="N348" s="122"/>
      <c r="O348" s="74" t="s">
        <v>62</v>
      </c>
      <c r="P348" s="74" t="s">
        <v>62</v>
      </c>
      <c r="Q348" s="74" t="s">
        <v>62</v>
      </c>
      <c r="R348" s="74" t="s">
        <v>62</v>
      </c>
    </row>
    <row r="349" spans="1:18" s="85" customFormat="1" ht="21" hidden="1" customHeight="1" x14ac:dyDescent="0.2">
      <c r="A349" s="322"/>
      <c r="B349" s="120" t="s">
        <v>72</v>
      </c>
      <c r="C349" s="122"/>
      <c r="D349" s="122" t="s">
        <v>62</v>
      </c>
      <c r="E349" s="122"/>
      <c r="F349" s="122"/>
      <c r="G349" s="122">
        <f>G347</f>
        <v>0</v>
      </c>
      <c r="H349" s="122">
        <f t="shared" ref="H349:K349" si="171">H347</f>
        <v>0</v>
      </c>
      <c r="I349" s="122">
        <f t="shared" si="171"/>
        <v>0</v>
      </c>
      <c r="J349" s="122">
        <f t="shared" si="171"/>
        <v>0</v>
      </c>
      <c r="K349" s="122">
        <f t="shared" si="171"/>
        <v>0</v>
      </c>
      <c r="L349" s="122" t="s">
        <v>62</v>
      </c>
      <c r="M349" s="84">
        <v>46022</v>
      </c>
      <c r="N349" s="84">
        <v>46022</v>
      </c>
      <c r="O349" s="78"/>
      <c r="P349" s="74" t="s">
        <v>62</v>
      </c>
      <c r="Q349" s="78"/>
      <c r="R349" s="78"/>
    </row>
    <row r="350" spans="1:18" s="56" customFormat="1" ht="74.45" hidden="1" customHeight="1" x14ac:dyDescent="0.25">
      <c r="A350" s="320" t="s">
        <v>255</v>
      </c>
      <c r="B350" s="118" t="str">
        <f>B342</f>
        <v>Результат предоставления субсидии 2 (код субсидии № 7136):</v>
      </c>
      <c r="C350" s="80" t="s">
        <v>59</v>
      </c>
      <c r="D350" s="81" t="s">
        <v>60</v>
      </c>
      <c r="E350" s="81" t="s">
        <v>61</v>
      </c>
      <c r="F350" s="80">
        <v>642</v>
      </c>
      <c r="G350" s="80"/>
      <c r="H350" s="80">
        <f>G350</f>
        <v>0</v>
      </c>
      <c r="I350" s="80">
        <v>0</v>
      </c>
      <c r="J350" s="80">
        <v>0</v>
      </c>
      <c r="K350" s="80">
        <f>G350</f>
        <v>0</v>
      </c>
      <c r="L350" s="80"/>
      <c r="M350" s="122" t="s">
        <v>62</v>
      </c>
      <c r="N350" s="122" t="s">
        <v>62</v>
      </c>
      <c r="O350" s="78"/>
      <c r="P350" s="78"/>
      <c r="Q350" s="78"/>
      <c r="R350" s="78"/>
    </row>
    <row r="351" spans="1:18" s="85" customFormat="1" ht="15.75" hidden="1" x14ac:dyDescent="0.2">
      <c r="A351" s="321"/>
      <c r="B351" s="119" t="s">
        <v>70</v>
      </c>
      <c r="C351" s="122"/>
      <c r="D351" s="122" t="s">
        <v>62</v>
      </c>
      <c r="E351" s="122"/>
      <c r="F351" s="122"/>
      <c r="G351" s="122">
        <f>G350</f>
        <v>0</v>
      </c>
      <c r="H351" s="122">
        <f t="shared" ref="H351:K351" si="172">H350</f>
        <v>0</v>
      </c>
      <c r="I351" s="122">
        <f t="shared" si="172"/>
        <v>0</v>
      </c>
      <c r="J351" s="122">
        <f t="shared" si="172"/>
        <v>0</v>
      </c>
      <c r="K351" s="122">
        <f t="shared" si="172"/>
        <v>0</v>
      </c>
      <c r="L351" s="122" t="s">
        <v>62</v>
      </c>
      <c r="M351" s="84">
        <v>46022</v>
      </c>
      <c r="N351" s="84">
        <v>46022</v>
      </c>
      <c r="O351" s="78"/>
      <c r="P351" s="74" t="s">
        <v>62</v>
      </c>
      <c r="Q351" s="78"/>
      <c r="R351" s="78"/>
    </row>
    <row r="352" spans="1:18" s="85" customFormat="1" ht="14.25" hidden="1" x14ac:dyDescent="0.2">
      <c r="A352" s="321"/>
      <c r="B352" s="86" t="s">
        <v>63</v>
      </c>
      <c r="C352" s="122"/>
      <c r="D352" s="122"/>
      <c r="E352" s="122"/>
      <c r="F352" s="122"/>
      <c r="G352" s="122" t="s">
        <v>62</v>
      </c>
      <c r="H352" s="122"/>
      <c r="I352" s="122" t="s">
        <v>62</v>
      </c>
      <c r="J352" s="122"/>
      <c r="K352" s="122"/>
      <c r="L352" s="122" t="s">
        <v>62</v>
      </c>
      <c r="M352" s="122"/>
      <c r="N352" s="122"/>
      <c r="O352" s="74" t="s">
        <v>62</v>
      </c>
      <c r="P352" s="74" t="s">
        <v>62</v>
      </c>
      <c r="Q352" s="74" t="s">
        <v>62</v>
      </c>
      <c r="R352" s="74" t="s">
        <v>62</v>
      </c>
    </row>
    <row r="353" spans="1:18" s="85" customFormat="1" ht="65.45" hidden="1" customHeight="1" x14ac:dyDescent="0.2">
      <c r="A353" s="321"/>
      <c r="B353" s="120" t="s">
        <v>64</v>
      </c>
      <c r="C353" s="122"/>
      <c r="D353" s="122" t="s">
        <v>62</v>
      </c>
      <c r="E353" s="122"/>
      <c r="F353" s="122"/>
      <c r="G353" s="122">
        <f>G350</f>
        <v>0</v>
      </c>
      <c r="H353" s="122">
        <f t="shared" ref="H353:J353" si="173">H350</f>
        <v>0</v>
      </c>
      <c r="I353" s="122">
        <f t="shared" si="173"/>
        <v>0</v>
      </c>
      <c r="J353" s="122">
        <f t="shared" si="173"/>
        <v>0</v>
      </c>
      <c r="K353" s="122">
        <f>K350</f>
        <v>0</v>
      </c>
      <c r="L353" s="122" t="s">
        <v>62</v>
      </c>
      <c r="M353" s="84">
        <v>46022</v>
      </c>
      <c r="N353" s="84">
        <v>46022</v>
      </c>
      <c r="O353" s="78"/>
      <c r="P353" s="74" t="s">
        <v>62</v>
      </c>
      <c r="Q353" s="78"/>
      <c r="R353" s="78"/>
    </row>
    <row r="354" spans="1:18" s="85" customFormat="1" ht="15" hidden="1" customHeight="1" x14ac:dyDescent="0.2">
      <c r="A354" s="321"/>
      <c r="B354" s="86" t="s">
        <v>65</v>
      </c>
      <c r="C354" s="122"/>
      <c r="D354" s="122"/>
      <c r="E354" s="122"/>
      <c r="F354" s="122"/>
      <c r="G354" s="122" t="s">
        <v>62</v>
      </c>
      <c r="H354" s="122"/>
      <c r="I354" s="122" t="s">
        <v>62</v>
      </c>
      <c r="J354" s="122"/>
      <c r="K354" s="122"/>
      <c r="L354" s="122" t="s">
        <v>62</v>
      </c>
      <c r="M354" s="122"/>
      <c r="N354" s="122"/>
      <c r="O354" s="74" t="s">
        <v>62</v>
      </c>
      <c r="P354" s="74" t="s">
        <v>62</v>
      </c>
      <c r="Q354" s="74" t="s">
        <v>62</v>
      </c>
      <c r="R354" s="74" t="s">
        <v>62</v>
      </c>
    </row>
    <row r="355" spans="1:18" s="85" customFormat="1" ht="38.65" hidden="1" customHeight="1" x14ac:dyDescent="0.2">
      <c r="A355" s="321"/>
      <c r="B355" s="120" t="s">
        <v>66</v>
      </c>
      <c r="C355" s="122"/>
      <c r="D355" s="122" t="s">
        <v>62</v>
      </c>
      <c r="E355" s="122"/>
      <c r="F355" s="122"/>
      <c r="G355" s="122">
        <f>G351</f>
        <v>0</v>
      </c>
      <c r="H355" s="122">
        <f t="shared" ref="H355:K355" si="174">H351</f>
        <v>0</v>
      </c>
      <c r="I355" s="122">
        <f t="shared" si="174"/>
        <v>0</v>
      </c>
      <c r="J355" s="122">
        <f t="shared" si="174"/>
        <v>0</v>
      </c>
      <c r="K355" s="122">
        <f t="shared" si="174"/>
        <v>0</v>
      </c>
      <c r="L355" s="122" t="s">
        <v>62</v>
      </c>
      <c r="M355" s="84">
        <v>46022</v>
      </c>
      <c r="N355" s="84">
        <v>46022</v>
      </c>
      <c r="O355" s="78"/>
      <c r="P355" s="74" t="s">
        <v>62</v>
      </c>
      <c r="Q355" s="78"/>
      <c r="R355" s="78"/>
    </row>
    <row r="356" spans="1:18" s="85" customFormat="1" ht="21" hidden="1" customHeight="1" x14ac:dyDescent="0.2">
      <c r="A356" s="321"/>
      <c r="B356" s="86" t="s">
        <v>71</v>
      </c>
      <c r="C356" s="122"/>
      <c r="D356" s="122"/>
      <c r="E356" s="122"/>
      <c r="F356" s="122"/>
      <c r="G356" s="122" t="s">
        <v>62</v>
      </c>
      <c r="H356" s="122"/>
      <c r="I356" s="122" t="s">
        <v>62</v>
      </c>
      <c r="J356" s="122"/>
      <c r="K356" s="122"/>
      <c r="L356" s="122" t="s">
        <v>62</v>
      </c>
      <c r="M356" s="122"/>
      <c r="N356" s="122"/>
      <c r="O356" s="74" t="s">
        <v>62</v>
      </c>
      <c r="P356" s="74" t="s">
        <v>62</v>
      </c>
      <c r="Q356" s="74" t="s">
        <v>62</v>
      </c>
      <c r="R356" s="74" t="s">
        <v>62</v>
      </c>
    </row>
    <row r="357" spans="1:18" s="85" customFormat="1" ht="21" hidden="1" customHeight="1" x14ac:dyDescent="0.2">
      <c r="A357" s="322"/>
      <c r="B357" s="120" t="s">
        <v>72</v>
      </c>
      <c r="C357" s="122"/>
      <c r="D357" s="122" t="s">
        <v>62</v>
      </c>
      <c r="E357" s="122"/>
      <c r="F357" s="122"/>
      <c r="G357" s="122">
        <f>G355</f>
        <v>0</v>
      </c>
      <c r="H357" s="122">
        <f t="shared" ref="H357:K357" si="175">H355</f>
        <v>0</v>
      </c>
      <c r="I357" s="122">
        <f t="shared" si="175"/>
        <v>0</v>
      </c>
      <c r="J357" s="122">
        <f t="shared" si="175"/>
        <v>0</v>
      </c>
      <c r="K357" s="122">
        <f t="shared" si="175"/>
        <v>0</v>
      </c>
      <c r="L357" s="122" t="s">
        <v>62</v>
      </c>
      <c r="M357" s="84">
        <v>46022</v>
      </c>
      <c r="N357" s="84">
        <v>46022</v>
      </c>
      <c r="O357" s="78"/>
      <c r="P357" s="74" t="s">
        <v>62</v>
      </c>
      <c r="Q357" s="78"/>
      <c r="R357" s="78"/>
    </row>
    <row r="358" spans="1:18" s="56" customFormat="1" ht="74.45" hidden="1" customHeight="1" x14ac:dyDescent="0.25">
      <c r="A358" s="320" t="s">
        <v>256</v>
      </c>
      <c r="B358" s="118" t="str">
        <f>B350</f>
        <v>Результат предоставления субсидии 2 (код субсидии № 7136):</v>
      </c>
      <c r="C358" s="80" t="s">
        <v>59</v>
      </c>
      <c r="D358" s="81" t="s">
        <v>60</v>
      </c>
      <c r="E358" s="81" t="s">
        <v>61</v>
      </c>
      <c r="F358" s="80">
        <v>642</v>
      </c>
      <c r="G358" s="80"/>
      <c r="H358" s="80">
        <f>G358</f>
        <v>0</v>
      </c>
      <c r="I358" s="80">
        <v>0</v>
      </c>
      <c r="J358" s="80">
        <v>0</v>
      </c>
      <c r="K358" s="80">
        <f>G358</f>
        <v>0</v>
      </c>
      <c r="L358" s="80"/>
      <c r="M358" s="122" t="s">
        <v>62</v>
      </c>
      <c r="N358" s="122" t="s">
        <v>62</v>
      </c>
      <c r="O358" s="78"/>
      <c r="P358" s="78"/>
      <c r="Q358" s="78"/>
      <c r="R358" s="78"/>
    </row>
    <row r="359" spans="1:18" s="85" customFormat="1" ht="15.75" hidden="1" x14ac:dyDescent="0.2">
      <c r="A359" s="321"/>
      <c r="B359" s="119" t="s">
        <v>70</v>
      </c>
      <c r="C359" s="122"/>
      <c r="D359" s="122" t="s">
        <v>62</v>
      </c>
      <c r="E359" s="122"/>
      <c r="F359" s="122"/>
      <c r="G359" s="122">
        <f>G358</f>
        <v>0</v>
      </c>
      <c r="H359" s="122">
        <f t="shared" ref="H359:K359" si="176">H358</f>
        <v>0</v>
      </c>
      <c r="I359" s="122">
        <f t="shared" si="176"/>
        <v>0</v>
      </c>
      <c r="J359" s="122">
        <f t="shared" si="176"/>
        <v>0</v>
      </c>
      <c r="K359" s="122">
        <f t="shared" si="176"/>
        <v>0</v>
      </c>
      <c r="L359" s="122" t="s">
        <v>62</v>
      </c>
      <c r="M359" s="84">
        <v>46022</v>
      </c>
      <c r="N359" s="84">
        <v>46022</v>
      </c>
      <c r="O359" s="78"/>
      <c r="P359" s="74" t="s">
        <v>62</v>
      </c>
      <c r="Q359" s="78"/>
      <c r="R359" s="78"/>
    </row>
    <row r="360" spans="1:18" s="85" customFormat="1" ht="14.25" hidden="1" x14ac:dyDescent="0.2">
      <c r="A360" s="321"/>
      <c r="B360" s="86" t="s">
        <v>63</v>
      </c>
      <c r="C360" s="122"/>
      <c r="D360" s="122"/>
      <c r="E360" s="122"/>
      <c r="F360" s="122"/>
      <c r="G360" s="122" t="s">
        <v>62</v>
      </c>
      <c r="H360" s="122"/>
      <c r="I360" s="122" t="s">
        <v>62</v>
      </c>
      <c r="J360" s="122"/>
      <c r="K360" s="122"/>
      <c r="L360" s="122" t="s">
        <v>62</v>
      </c>
      <c r="M360" s="122"/>
      <c r="N360" s="122"/>
      <c r="O360" s="74" t="s">
        <v>62</v>
      </c>
      <c r="P360" s="74" t="s">
        <v>62</v>
      </c>
      <c r="Q360" s="74" t="s">
        <v>62</v>
      </c>
      <c r="R360" s="74" t="s">
        <v>62</v>
      </c>
    </row>
    <row r="361" spans="1:18" s="85" customFormat="1" ht="65.45" hidden="1" customHeight="1" x14ac:dyDescent="0.2">
      <c r="A361" s="321"/>
      <c r="B361" s="120" t="s">
        <v>64</v>
      </c>
      <c r="C361" s="122"/>
      <c r="D361" s="122" t="s">
        <v>62</v>
      </c>
      <c r="E361" s="122"/>
      <c r="F361" s="122"/>
      <c r="G361" s="122">
        <f>G358</f>
        <v>0</v>
      </c>
      <c r="H361" s="122">
        <f t="shared" ref="H361:J361" si="177">H358</f>
        <v>0</v>
      </c>
      <c r="I361" s="122">
        <f t="shared" si="177"/>
        <v>0</v>
      </c>
      <c r="J361" s="122">
        <f t="shared" si="177"/>
        <v>0</v>
      </c>
      <c r="K361" s="122">
        <f>K358</f>
        <v>0</v>
      </c>
      <c r="L361" s="122" t="s">
        <v>62</v>
      </c>
      <c r="M361" s="84">
        <v>46022</v>
      </c>
      <c r="N361" s="84">
        <v>46022</v>
      </c>
      <c r="O361" s="78"/>
      <c r="P361" s="74" t="s">
        <v>62</v>
      </c>
      <c r="Q361" s="78"/>
      <c r="R361" s="78"/>
    </row>
    <row r="362" spans="1:18" s="85" customFormat="1" ht="15" hidden="1" customHeight="1" x14ac:dyDescent="0.2">
      <c r="A362" s="321"/>
      <c r="B362" s="86" t="s">
        <v>65</v>
      </c>
      <c r="C362" s="122"/>
      <c r="D362" s="122"/>
      <c r="E362" s="122"/>
      <c r="F362" s="122"/>
      <c r="G362" s="122" t="s">
        <v>62</v>
      </c>
      <c r="H362" s="122"/>
      <c r="I362" s="122" t="s">
        <v>62</v>
      </c>
      <c r="J362" s="122"/>
      <c r="K362" s="122"/>
      <c r="L362" s="122" t="s">
        <v>62</v>
      </c>
      <c r="M362" s="122"/>
      <c r="N362" s="122"/>
      <c r="O362" s="74" t="s">
        <v>62</v>
      </c>
      <c r="P362" s="74" t="s">
        <v>62</v>
      </c>
      <c r="Q362" s="74" t="s">
        <v>62</v>
      </c>
      <c r="R362" s="74" t="s">
        <v>62</v>
      </c>
    </row>
    <row r="363" spans="1:18" s="85" customFormat="1" ht="38.65" hidden="1" customHeight="1" x14ac:dyDescent="0.2">
      <c r="A363" s="321"/>
      <c r="B363" s="120" t="s">
        <v>66</v>
      </c>
      <c r="C363" s="122"/>
      <c r="D363" s="122" t="s">
        <v>62</v>
      </c>
      <c r="E363" s="122"/>
      <c r="F363" s="122"/>
      <c r="G363" s="122">
        <f>G359</f>
        <v>0</v>
      </c>
      <c r="H363" s="122">
        <f t="shared" ref="H363:K363" si="178">H359</f>
        <v>0</v>
      </c>
      <c r="I363" s="122">
        <f t="shared" si="178"/>
        <v>0</v>
      </c>
      <c r="J363" s="122">
        <f t="shared" si="178"/>
        <v>0</v>
      </c>
      <c r="K363" s="122">
        <f t="shared" si="178"/>
        <v>0</v>
      </c>
      <c r="L363" s="122" t="s">
        <v>62</v>
      </c>
      <c r="M363" s="84">
        <v>46022</v>
      </c>
      <c r="N363" s="84">
        <v>46022</v>
      </c>
      <c r="O363" s="78"/>
      <c r="P363" s="74" t="s">
        <v>62</v>
      </c>
      <c r="Q363" s="78"/>
      <c r="R363" s="78"/>
    </row>
    <row r="364" spans="1:18" s="85" customFormat="1" ht="21" hidden="1" customHeight="1" x14ac:dyDescent="0.2">
      <c r="A364" s="321"/>
      <c r="B364" s="86" t="s">
        <v>71</v>
      </c>
      <c r="C364" s="122"/>
      <c r="D364" s="122"/>
      <c r="E364" s="122"/>
      <c r="F364" s="122"/>
      <c r="G364" s="122" t="s">
        <v>62</v>
      </c>
      <c r="H364" s="122"/>
      <c r="I364" s="122" t="s">
        <v>62</v>
      </c>
      <c r="J364" s="122"/>
      <c r="K364" s="122"/>
      <c r="L364" s="122" t="s">
        <v>62</v>
      </c>
      <c r="M364" s="122"/>
      <c r="N364" s="122"/>
      <c r="O364" s="74" t="s">
        <v>62</v>
      </c>
      <c r="P364" s="74" t="s">
        <v>62</v>
      </c>
      <c r="Q364" s="74" t="s">
        <v>62</v>
      </c>
      <c r="R364" s="74" t="s">
        <v>62</v>
      </c>
    </row>
    <row r="365" spans="1:18" s="85" customFormat="1" ht="21" hidden="1" customHeight="1" x14ac:dyDescent="0.2">
      <c r="A365" s="322"/>
      <c r="B365" s="120" t="s">
        <v>72</v>
      </c>
      <c r="C365" s="122"/>
      <c r="D365" s="122" t="s">
        <v>62</v>
      </c>
      <c r="E365" s="122"/>
      <c r="F365" s="122"/>
      <c r="G365" s="122">
        <f>G363</f>
        <v>0</v>
      </c>
      <c r="H365" s="122">
        <f t="shared" ref="H365:K365" si="179">H363</f>
        <v>0</v>
      </c>
      <c r="I365" s="122">
        <f t="shared" si="179"/>
        <v>0</v>
      </c>
      <c r="J365" s="122">
        <f t="shared" si="179"/>
        <v>0</v>
      </c>
      <c r="K365" s="122">
        <f t="shared" si="179"/>
        <v>0</v>
      </c>
      <c r="L365" s="122" t="s">
        <v>62</v>
      </c>
      <c r="M365" s="84">
        <v>46022</v>
      </c>
      <c r="N365" s="84">
        <v>46022</v>
      </c>
      <c r="O365" s="78"/>
      <c r="P365" s="74" t="s">
        <v>62</v>
      </c>
      <c r="Q365" s="78"/>
      <c r="R365" s="78"/>
    </row>
    <row r="366" spans="1:18" s="56" customFormat="1" ht="74.45" hidden="1" customHeight="1" x14ac:dyDescent="0.25">
      <c r="A366" s="320" t="s">
        <v>257</v>
      </c>
      <c r="B366" s="118" t="str">
        <f>B358</f>
        <v>Результат предоставления субсидии 2 (код субсидии № 7136):</v>
      </c>
      <c r="C366" s="80" t="s">
        <v>59</v>
      </c>
      <c r="D366" s="81" t="s">
        <v>60</v>
      </c>
      <c r="E366" s="81" t="s">
        <v>61</v>
      </c>
      <c r="F366" s="80">
        <v>642</v>
      </c>
      <c r="G366" s="80"/>
      <c r="H366" s="80">
        <f>G366</f>
        <v>0</v>
      </c>
      <c r="I366" s="80">
        <v>0</v>
      </c>
      <c r="J366" s="80">
        <v>0</v>
      </c>
      <c r="K366" s="80">
        <f>G366</f>
        <v>0</v>
      </c>
      <c r="L366" s="80"/>
      <c r="M366" s="122" t="s">
        <v>62</v>
      </c>
      <c r="N366" s="122" t="s">
        <v>62</v>
      </c>
      <c r="O366" s="78"/>
      <c r="P366" s="78"/>
      <c r="Q366" s="78"/>
      <c r="R366" s="78"/>
    </row>
    <row r="367" spans="1:18" s="85" customFormat="1" ht="15.75" hidden="1" x14ac:dyDescent="0.2">
      <c r="A367" s="321"/>
      <c r="B367" s="119" t="s">
        <v>70</v>
      </c>
      <c r="C367" s="122"/>
      <c r="D367" s="122" t="s">
        <v>62</v>
      </c>
      <c r="E367" s="122"/>
      <c r="F367" s="122"/>
      <c r="G367" s="122">
        <f>G366</f>
        <v>0</v>
      </c>
      <c r="H367" s="122">
        <f t="shared" ref="H367:K367" si="180">H366</f>
        <v>0</v>
      </c>
      <c r="I367" s="122">
        <f t="shared" si="180"/>
        <v>0</v>
      </c>
      <c r="J367" s="122">
        <f t="shared" si="180"/>
        <v>0</v>
      </c>
      <c r="K367" s="122">
        <f t="shared" si="180"/>
        <v>0</v>
      </c>
      <c r="L367" s="122" t="s">
        <v>62</v>
      </c>
      <c r="M367" s="84">
        <v>46022</v>
      </c>
      <c r="N367" s="84">
        <v>46022</v>
      </c>
      <c r="O367" s="78"/>
      <c r="P367" s="74" t="s">
        <v>62</v>
      </c>
      <c r="Q367" s="78"/>
      <c r="R367" s="78"/>
    </row>
    <row r="368" spans="1:18" s="85" customFormat="1" ht="14.25" hidden="1" x14ac:dyDescent="0.2">
      <c r="A368" s="321"/>
      <c r="B368" s="86" t="s">
        <v>63</v>
      </c>
      <c r="C368" s="122"/>
      <c r="D368" s="122"/>
      <c r="E368" s="122"/>
      <c r="F368" s="122"/>
      <c r="G368" s="122" t="s">
        <v>62</v>
      </c>
      <c r="H368" s="122"/>
      <c r="I368" s="122" t="s">
        <v>62</v>
      </c>
      <c r="J368" s="122"/>
      <c r="K368" s="122"/>
      <c r="L368" s="122" t="s">
        <v>62</v>
      </c>
      <c r="M368" s="122"/>
      <c r="N368" s="122"/>
      <c r="O368" s="74" t="s">
        <v>62</v>
      </c>
      <c r="P368" s="74" t="s">
        <v>62</v>
      </c>
      <c r="Q368" s="74" t="s">
        <v>62</v>
      </c>
      <c r="R368" s="74" t="s">
        <v>62</v>
      </c>
    </row>
    <row r="369" spans="1:18" s="85" customFormat="1" ht="65.45" hidden="1" customHeight="1" x14ac:dyDescent="0.2">
      <c r="A369" s="321"/>
      <c r="B369" s="120" t="s">
        <v>64</v>
      </c>
      <c r="C369" s="122"/>
      <c r="D369" s="122" t="s">
        <v>62</v>
      </c>
      <c r="E369" s="122"/>
      <c r="F369" s="122"/>
      <c r="G369" s="122">
        <f>G366</f>
        <v>0</v>
      </c>
      <c r="H369" s="122">
        <f t="shared" ref="H369:J369" si="181">H366</f>
        <v>0</v>
      </c>
      <c r="I369" s="122">
        <f t="shared" si="181"/>
        <v>0</v>
      </c>
      <c r="J369" s="122">
        <f t="shared" si="181"/>
        <v>0</v>
      </c>
      <c r="K369" s="122">
        <f>K366</f>
        <v>0</v>
      </c>
      <c r="L369" s="122" t="s">
        <v>62</v>
      </c>
      <c r="M369" s="84">
        <v>46022</v>
      </c>
      <c r="N369" s="84">
        <v>46022</v>
      </c>
      <c r="O369" s="78"/>
      <c r="P369" s="74" t="s">
        <v>62</v>
      </c>
      <c r="Q369" s="78"/>
      <c r="R369" s="78"/>
    </row>
    <row r="370" spans="1:18" s="85" customFormat="1" ht="15" hidden="1" customHeight="1" x14ac:dyDescent="0.2">
      <c r="A370" s="321"/>
      <c r="B370" s="86" t="s">
        <v>65</v>
      </c>
      <c r="C370" s="122"/>
      <c r="D370" s="122"/>
      <c r="E370" s="122"/>
      <c r="F370" s="122"/>
      <c r="G370" s="122" t="s">
        <v>62</v>
      </c>
      <c r="H370" s="122"/>
      <c r="I370" s="122" t="s">
        <v>62</v>
      </c>
      <c r="J370" s="122"/>
      <c r="K370" s="122"/>
      <c r="L370" s="122" t="s">
        <v>62</v>
      </c>
      <c r="M370" s="122"/>
      <c r="N370" s="122"/>
      <c r="O370" s="74" t="s">
        <v>62</v>
      </c>
      <c r="P370" s="74" t="s">
        <v>62</v>
      </c>
      <c r="Q370" s="74" t="s">
        <v>62</v>
      </c>
      <c r="R370" s="74" t="s">
        <v>62</v>
      </c>
    </row>
    <row r="371" spans="1:18" s="85" customFormat="1" ht="38.65" hidden="1" customHeight="1" x14ac:dyDescent="0.2">
      <c r="A371" s="321"/>
      <c r="B371" s="120" t="s">
        <v>66</v>
      </c>
      <c r="C371" s="122"/>
      <c r="D371" s="122" t="s">
        <v>62</v>
      </c>
      <c r="E371" s="122"/>
      <c r="F371" s="122"/>
      <c r="G371" s="122">
        <f>G367</f>
        <v>0</v>
      </c>
      <c r="H371" s="122">
        <f t="shared" ref="H371:K371" si="182">H367</f>
        <v>0</v>
      </c>
      <c r="I371" s="122">
        <f t="shared" si="182"/>
        <v>0</v>
      </c>
      <c r="J371" s="122">
        <f t="shared" si="182"/>
        <v>0</v>
      </c>
      <c r="K371" s="122">
        <f t="shared" si="182"/>
        <v>0</v>
      </c>
      <c r="L371" s="122" t="s">
        <v>62</v>
      </c>
      <c r="M371" s="84">
        <v>46022</v>
      </c>
      <c r="N371" s="84">
        <v>46022</v>
      </c>
      <c r="O371" s="78"/>
      <c r="P371" s="74" t="s">
        <v>62</v>
      </c>
      <c r="Q371" s="78"/>
      <c r="R371" s="78"/>
    </row>
    <row r="372" spans="1:18" s="85" customFormat="1" ht="21" hidden="1" customHeight="1" x14ac:dyDescent="0.2">
      <c r="A372" s="321"/>
      <c r="B372" s="86" t="s">
        <v>71</v>
      </c>
      <c r="C372" s="122"/>
      <c r="D372" s="122"/>
      <c r="E372" s="122"/>
      <c r="F372" s="122"/>
      <c r="G372" s="122" t="s">
        <v>62</v>
      </c>
      <c r="H372" s="122"/>
      <c r="I372" s="122" t="s">
        <v>62</v>
      </c>
      <c r="J372" s="122"/>
      <c r="K372" s="122"/>
      <c r="L372" s="122" t="s">
        <v>62</v>
      </c>
      <c r="M372" s="122"/>
      <c r="N372" s="122"/>
      <c r="O372" s="74" t="s">
        <v>62</v>
      </c>
      <c r="P372" s="74" t="s">
        <v>62</v>
      </c>
      <c r="Q372" s="74" t="s">
        <v>62</v>
      </c>
      <c r="R372" s="74" t="s">
        <v>62</v>
      </c>
    </row>
    <row r="373" spans="1:18" s="85" customFormat="1" ht="21" hidden="1" customHeight="1" x14ac:dyDescent="0.2">
      <c r="A373" s="322"/>
      <c r="B373" s="120" t="s">
        <v>72</v>
      </c>
      <c r="C373" s="122"/>
      <c r="D373" s="122" t="s">
        <v>62</v>
      </c>
      <c r="E373" s="122"/>
      <c r="F373" s="122"/>
      <c r="G373" s="122">
        <f>G371</f>
        <v>0</v>
      </c>
      <c r="H373" s="122">
        <f t="shared" ref="H373:K373" si="183">H371</f>
        <v>0</v>
      </c>
      <c r="I373" s="122">
        <f t="shared" si="183"/>
        <v>0</v>
      </c>
      <c r="J373" s="122">
        <f t="shared" si="183"/>
        <v>0</v>
      </c>
      <c r="K373" s="122">
        <f t="shared" si="183"/>
        <v>0</v>
      </c>
      <c r="L373" s="122" t="s">
        <v>62</v>
      </c>
      <c r="M373" s="84">
        <v>46022</v>
      </c>
      <c r="N373" s="84">
        <v>46022</v>
      </c>
      <c r="O373" s="78"/>
      <c r="P373" s="74" t="s">
        <v>62</v>
      </c>
      <c r="Q373" s="78"/>
      <c r="R373" s="78"/>
    </row>
    <row r="374" spans="1:18" s="56" customFormat="1" ht="74.45" customHeight="1" x14ac:dyDescent="0.25">
      <c r="A374" s="320" t="s">
        <v>258</v>
      </c>
      <c r="B374" s="118" t="str">
        <f>B366</f>
        <v>Результат предоставления субсидии 2 (код субсидии № 7136):</v>
      </c>
      <c r="C374" s="80" t="s">
        <v>59</v>
      </c>
      <c r="D374" s="81" t="s">
        <v>60</v>
      </c>
      <c r="E374" s="81" t="s">
        <v>61</v>
      </c>
      <c r="F374" s="80">
        <v>642</v>
      </c>
      <c r="G374" s="80">
        <v>1</v>
      </c>
      <c r="H374" s="80">
        <f>G374</f>
        <v>1</v>
      </c>
      <c r="I374" s="80">
        <v>0</v>
      </c>
      <c r="J374" s="80">
        <v>0</v>
      </c>
      <c r="K374" s="80">
        <f>G374</f>
        <v>1</v>
      </c>
      <c r="L374" s="80"/>
      <c r="M374" s="122" t="s">
        <v>62</v>
      </c>
      <c r="N374" s="122" t="s">
        <v>62</v>
      </c>
      <c r="O374" s="78">
        <v>75090.78</v>
      </c>
      <c r="P374" s="78"/>
      <c r="Q374" s="78">
        <v>75090.78</v>
      </c>
      <c r="R374" s="78"/>
    </row>
    <row r="375" spans="1:18" s="85" customFormat="1" ht="15.75" x14ac:dyDescent="0.2">
      <c r="A375" s="321"/>
      <c r="B375" s="119" t="s">
        <v>70</v>
      </c>
      <c r="C375" s="122"/>
      <c r="D375" s="122" t="s">
        <v>62</v>
      </c>
      <c r="E375" s="122"/>
      <c r="F375" s="122"/>
      <c r="G375" s="122">
        <f>G374</f>
        <v>1</v>
      </c>
      <c r="H375" s="122">
        <f t="shared" ref="H375:K375" si="184">H374</f>
        <v>1</v>
      </c>
      <c r="I375" s="122">
        <f t="shared" si="184"/>
        <v>0</v>
      </c>
      <c r="J375" s="122">
        <f t="shared" si="184"/>
        <v>0</v>
      </c>
      <c r="K375" s="122">
        <f t="shared" si="184"/>
        <v>1</v>
      </c>
      <c r="L375" s="122" t="s">
        <v>62</v>
      </c>
      <c r="M375" s="84">
        <v>46022</v>
      </c>
      <c r="N375" s="84">
        <v>46022</v>
      </c>
      <c r="O375" s="78"/>
      <c r="P375" s="74" t="s">
        <v>62</v>
      </c>
      <c r="Q375" s="78"/>
      <c r="R375" s="78"/>
    </row>
    <row r="376" spans="1:18" s="85" customFormat="1" ht="14.25" x14ac:dyDescent="0.2">
      <c r="A376" s="321"/>
      <c r="B376" s="86" t="s">
        <v>63</v>
      </c>
      <c r="C376" s="122"/>
      <c r="D376" s="122"/>
      <c r="E376" s="122"/>
      <c r="F376" s="122"/>
      <c r="G376" s="122" t="s">
        <v>62</v>
      </c>
      <c r="H376" s="122"/>
      <c r="I376" s="122" t="s">
        <v>62</v>
      </c>
      <c r="J376" s="122"/>
      <c r="K376" s="122"/>
      <c r="L376" s="122" t="s">
        <v>62</v>
      </c>
      <c r="M376" s="122"/>
      <c r="N376" s="122"/>
      <c r="O376" s="74" t="s">
        <v>62</v>
      </c>
      <c r="P376" s="74" t="s">
        <v>62</v>
      </c>
      <c r="Q376" s="74" t="s">
        <v>62</v>
      </c>
      <c r="R376" s="74" t="s">
        <v>62</v>
      </c>
    </row>
    <row r="377" spans="1:18" s="85" customFormat="1" ht="65.45" customHeight="1" x14ac:dyDescent="0.2">
      <c r="A377" s="321"/>
      <c r="B377" s="120" t="s">
        <v>64</v>
      </c>
      <c r="C377" s="122"/>
      <c r="D377" s="122" t="s">
        <v>62</v>
      </c>
      <c r="E377" s="122"/>
      <c r="F377" s="122"/>
      <c r="G377" s="122">
        <f>G374</f>
        <v>1</v>
      </c>
      <c r="H377" s="122">
        <f t="shared" ref="H377:J377" si="185">H374</f>
        <v>1</v>
      </c>
      <c r="I377" s="122">
        <f t="shared" si="185"/>
        <v>0</v>
      </c>
      <c r="J377" s="122">
        <f t="shared" si="185"/>
        <v>0</v>
      </c>
      <c r="K377" s="122">
        <f>K374</f>
        <v>1</v>
      </c>
      <c r="L377" s="122" t="s">
        <v>62</v>
      </c>
      <c r="M377" s="84">
        <v>46022</v>
      </c>
      <c r="N377" s="84">
        <v>46022</v>
      </c>
      <c r="O377" s="78"/>
      <c r="P377" s="74" t="s">
        <v>62</v>
      </c>
      <c r="Q377" s="78"/>
      <c r="R377" s="78"/>
    </row>
    <row r="378" spans="1:18" s="85" customFormat="1" ht="15" customHeight="1" x14ac:dyDescent="0.2">
      <c r="A378" s="321"/>
      <c r="B378" s="86" t="s">
        <v>65</v>
      </c>
      <c r="C378" s="122"/>
      <c r="D378" s="122"/>
      <c r="E378" s="122"/>
      <c r="F378" s="122"/>
      <c r="G378" s="122" t="s">
        <v>62</v>
      </c>
      <c r="H378" s="122"/>
      <c r="I378" s="122" t="s">
        <v>62</v>
      </c>
      <c r="J378" s="122"/>
      <c r="K378" s="122"/>
      <c r="L378" s="122" t="s">
        <v>62</v>
      </c>
      <c r="M378" s="122"/>
      <c r="N378" s="122"/>
      <c r="O378" s="74" t="s">
        <v>62</v>
      </c>
      <c r="P378" s="74" t="s">
        <v>62</v>
      </c>
      <c r="Q378" s="74" t="s">
        <v>62</v>
      </c>
      <c r="R378" s="74" t="s">
        <v>62</v>
      </c>
    </row>
    <row r="379" spans="1:18" s="85" customFormat="1" ht="38.65" customHeight="1" x14ac:dyDescent="0.2">
      <c r="A379" s="321"/>
      <c r="B379" s="120" t="s">
        <v>66</v>
      </c>
      <c r="C379" s="122"/>
      <c r="D379" s="122" t="s">
        <v>62</v>
      </c>
      <c r="E379" s="122"/>
      <c r="F379" s="122"/>
      <c r="G379" s="122">
        <f>G375</f>
        <v>1</v>
      </c>
      <c r="H379" s="122">
        <f t="shared" ref="H379:K379" si="186">H375</f>
        <v>1</v>
      </c>
      <c r="I379" s="122">
        <f t="shared" si="186"/>
        <v>0</v>
      </c>
      <c r="J379" s="122">
        <f t="shared" si="186"/>
        <v>0</v>
      </c>
      <c r="K379" s="122">
        <f t="shared" si="186"/>
        <v>1</v>
      </c>
      <c r="L379" s="122" t="s">
        <v>62</v>
      </c>
      <c r="M379" s="84">
        <v>46022</v>
      </c>
      <c r="N379" s="84">
        <v>46022</v>
      </c>
      <c r="O379" s="78"/>
      <c r="P379" s="74" t="s">
        <v>62</v>
      </c>
      <c r="Q379" s="78"/>
      <c r="R379" s="78"/>
    </row>
    <row r="380" spans="1:18" s="85" customFormat="1" ht="21" customHeight="1" x14ac:dyDescent="0.2">
      <c r="A380" s="321"/>
      <c r="B380" s="86" t="s">
        <v>71</v>
      </c>
      <c r="C380" s="122"/>
      <c r="D380" s="122"/>
      <c r="E380" s="122"/>
      <c r="F380" s="122"/>
      <c r="G380" s="122" t="s">
        <v>62</v>
      </c>
      <c r="H380" s="122"/>
      <c r="I380" s="122" t="s">
        <v>62</v>
      </c>
      <c r="J380" s="122"/>
      <c r="K380" s="122"/>
      <c r="L380" s="122" t="s">
        <v>62</v>
      </c>
      <c r="M380" s="122"/>
      <c r="N380" s="122"/>
      <c r="O380" s="74" t="s">
        <v>62</v>
      </c>
      <c r="P380" s="74" t="s">
        <v>62</v>
      </c>
      <c r="Q380" s="74" t="s">
        <v>62</v>
      </c>
      <c r="R380" s="74" t="s">
        <v>62</v>
      </c>
    </row>
    <row r="381" spans="1:18" s="85" customFormat="1" ht="21" customHeight="1" x14ac:dyDescent="0.2">
      <c r="A381" s="322"/>
      <c r="B381" s="120" t="s">
        <v>72</v>
      </c>
      <c r="C381" s="122"/>
      <c r="D381" s="122" t="s">
        <v>62</v>
      </c>
      <c r="E381" s="122"/>
      <c r="F381" s="122"/>
      <c r="G381" s="122">
        <f>G379</f>
        <v>1</v>
      </c>
      <c r="H381" s="122">
        <f t="shared" ref="H381:K381" si="187">H379</f>
        <v>1</v>
      </c>
      <c r="I381" s="122">
        <f t="shared" si="187"/>
        <v>0</v>
      </c>
      <c r="J381" s="122">
        <f t="shared" si="187"/>
        <v>0</v>
      </c>
      <c r="K381" s="122">
        <f t="shared" si="187"/>
        <v>1</v>
      </c>
      <c r="L381" s="122" t="s">
        <v>62</v>
      </c>
      <c r="M381" s="84">
        <v>46022</v>
      </c>
      <c r="N381" s="84">
        <v>46022</v>
      </c>
      <c r="O381" s="78"/>
      <c r="P381" s="74" t="s">
        <v>62</v>
      </c>
      <c r="Q381" s="78"/>
      <c r="R381" s="78"/>
    </row>
    <row r="382" spans="1:18" s="56" customFormat="1" ht="74.45" hidden="1" customHeight="1" x14ac:dyDescent="0.25">
      <c r="A382" s="320" t="s">
        <v>259</v>
      </c>
      <c r="B382" s="118" t="str">
        <f>B374</f>
        <v>Результат предоставления субсидии 2 (код субсидии № 7136):</v>
      </c>
      <c r="C382" s="80" t="s">
        <v>59</v>
      </c>
      <c r="D382" s="81" t="s">
        <v>60</v>
      </c>
      <c r="E382" s="81" t="s">
        <v>61</v>
      </c>
      <c r="F382" s="80">
        <v>642</v>
      </c>
      <c r="G382" s="80"/>
      <c r="H382" s="80">
        <f>G382</f>
        <v>0</v>
      </c>
      <c r="I382" s="80">
        <v>0</v>
      </c>
      <c r="J382" s="80">
        <v>0</v>
      </c>
      <c r="K382" s="80">
        <f>G382</f>
        <v>0</v>
      </c>
      <c r="L382" s="80"/>
      <c r="M382" s="122" t="s">
        <v>62</v>
      </c>
      <c r="N382" s="122" t="s">
        <v>62</v>
      </c>
      <c r="O382" s="78"/>
      <c r="P382" s="78"/>
      <c r="Q382" s="78"/>
      <c r="R382" s="78"/>
    </row>
    <row r="383" spans="1:18" s="85" customFormat="1" ht="15.75" hidden="1" x14ac:dyDescent="0.2">
      <c r="A383" s="321"/>
      <c r="B383" s="119" t="s">
        <v>70</v>
      </c>
      <c r="C383" s="122"/>
      <c r="D383" s="122" t="s">
        <v>62</v>
      </c>
      <c r="E383" s="122"/>
      <c r="F383" s="122"/>
      <c r="G383" s="122">
        <f>G382</f>
        <v>0</v>
      </c>
      <c r="H383" s="122">
        <f t="shared" ref="H383:K383" si="188">H382</f>
        <v>0</v>
      </c>
      <c r="I383" s="122">
        <f t="shared" si="188"/>
        <v>0</v>
      </c>
      <c r="J383" s="122">
        <f t="shared" si="188"/>
        <v>0</v>
      </c>
      <c r="K383" s="122">
        <f t="shared" si="188"/>
        <v>0</v>
      </c>
      <c r="L383" s="122" t="s">
        <v>62</v>
      </c>
      <c r="M383" s="84">
        <v>46022</v>
      </c>
      <c r="N383" s="84">
        <v>46022</v>
      </c>
      <c r="O383" s="78"/>
      <c r="P383" s="74" t="s">
        <v>62</v>
      </c>
      <c r="Q383" s="78"/>
      <c r="R383" s="78"/>
    </row>
    <row r="384" spans="1:18" s="85" customFormat="1" ht="14.25" hidden="1" x14ac:dyDescent="0.2">
      <c r="A384" s="321"/>
      <c r="B384" s="86" t="s">
        <v>63</v>
      </c>
      <c r="C384" s="122"/>
      <c r="D384" s="122"/>
      <c r="E384" s="122"/>
      <c r="F384" s="122"/>
      <c r="G384" s="122" t="s">
        <v>62</v>
      </c>
      <c r="H384" s="122"/>
      <c r="I384" s="122" t="s">
        <v>62</v>
      </c>
      <c r="J384" s="122"/>
      <c r="K384" s="122"/>
      <c r="L384" s="122" t="s">
        <v>62</v>
      </c>
      <c r="M384" s="122"/>
      <c r="N384" s="122"/>
      <c r="O384" s="74" t="s">
        <v>62</v>
      </c>
      <c r="P384" s="74" t="s">
        <v>62</v>
      </c>
      <c r="Q384" s="74" t="s">
        <v>62</v>
      </c>
      <c r="R384" s="74" t="s">
        <v>62</v>
      </c>
    </row>
    <row r="385" spans="1:18" s="85" customFormat="1" ht="65.45" hidden="1" customHeight="1" x14ac:dyDescent="0.2">
      <c r="A385" s="321"/>
      <c r="B385" s="120" t="s">
        <v>64</v>
      </c>
      <c r="C385" s="122"/>
      <c r="D385" s="122" t="s">
        <v>62</v>
      </c>
      <c r="E385" s="122"/>
      <c r="F385" s="122"/>
      <c r="G385" s="122">
        <f>G382</f>
        <v>0</v>
      </c>
      <c r="H385" s="122">
        <f t="shared" ref="H385:J385" si="189">H382</f>
        <v>0</v>
      </c>
      <c r="I385" s="122">
        <f t="shared" si="189"/>
        <v>0</v>
      </c>
      <c r="J385" s="122">
        <f t="shared" si="189"/>
        <v>0</v>
      </c>
      <c r="K385" s="122">
        <f>K382</f>
        <v>0</v>
      </c>
      <c r="L385" s="122" t="s">
        <v>62</v>
      </c>
      <c r="M385" s="84">
        <v>46022</v>
      </c>
      <c r="N385" s="84">
        <v>46022</v>
      </c>
      <c r="O385" s="78"/>
      <c r="P385" s="74" t="s">
        <v>62</v>
      </c>
      <c r="Q385" s="78"/>
      <c r="R385" s="78"/>
    </row>
    <row r="386" spans="1:18" s="85" customFormat="1" ht="15" hidden="1" customHeight="1" x14ac:dyDescent="0.2">
      <c r="A386" s="321"/>
      <c r="B386" s="86" t="s">
        <v>65</v>
      </c>
      <c r="C386" s="122"/>
      <c r="D386" s="122"/>
      <c r="E386" s="122"/>
      <c r="F386" s="122"/>
      <c r="G386" s="122" t="s">
        <v>62</v>
      </c>
      <c r="H386" s="122"/>
      <c r="I386" s="122" t="s">
        <v>62</v>
      </c>
      <c r="J386" s="122"/>
      <c r="K386" s="122"/>
      <c r="L386" s="122" t="s">
        <v>62</v>
      </c>
      <c r="M386" s="122"/>
      <c r="N386" s="122"/>
      <c r="O386" s="74" t="s">
        <v>62</v>
      </c>
      <c r="P386" s="74" t="s">
        <v>62</v>
      </c>
      <c r="Q386" s="74" t="s">
        <v>62</v>
      </c>
      <c r="R386" s="74" t="s">
        <v>62</v>
      </c>
    </row>
    <row r="387" spans="1:18" s="85" customFormat="1" ht="38.65" hidden="1" customHeight="1" x14ac:dyDescent="0.2">
      <c r="A387" s="321"/>
      <c r="B387" s="120" t="s">
        <v>66</v>
      </c>
      <c r="C387" s="122"/>
      <c r="D387" s="122" t="s">
        <v>62</v>
      </c>
      <c r="E387" s="122"/>
      <c r="F387" s="122"/>
      <c r="G387" s="122">
        <f>G383</f>
        <v>0</v>
      </c>
      <c r="H387" s="122">
        <f t="shared" ref="H387:K387" si="190">H383</f>
        <v>0</v>
      </c>
      <c r="I387" s="122">
        <f t="shared" si="190"/>
        <v>0</v>
      </c>
      <c r="J387" s="122">
        <f t="shared" si="190"/>
        <v>0</v>
      </c>
      <c r="K387" s="122">
        <f t="shared" si="190"/>
        <v>0</v>
      </c>
      <c r="L387" s="122" t="s">
        <v>62</v>
      </c>
      <c r="M387" s="84">
        <v>46022</v>
      </c>
      <c r="N387" s="84">
        <v>46022</v>
      </c>
      <c r="O387" s="78"/>
      <c r="P387" s="74" t="s">
        <v>62</v>
      </c>
      <c r="Q387" s="78"/>
      <c r="R387" s="78"/>
    </row>
    <row r="388" spans="1:18" s="85" customFormat="1" ht="21" hidden="1" customHeight="1" x14ac:dyDescent="0.2">
      <c r="A388" s="321"/>
      <c r="B388" s="86" t="s">
        <v>71</v>
      </c>
      <c r="C388" s="122"/>
      <c r="D388" s="122"/>
      <c r="E388" s="122"/>
      <c r="F388" s="122"/>
      <c r="G388" s="122" t="s">
        <v>62</v>
      </c>
      <c r="H388" s="122"/>
      <c r="I388" s="122" t="s">
        <v>62</v>
      </c>
      <c r="J388" s="122"/>
      <c r="K388" s="122"/>
      <c r="L388" s="122" t="s">
        <v>62</v>
      </c>
      <c r="M388" s="122"/>
      <c r="N388" s="122"/>
      <c r="O388" s="74" t="s">
        <v>62</v>
      </c>
      <c r="P388" s="74" t="s">
        <v>62</v>
      </c>
      <c r="Q388" s="74" t="s">
        <v>62</v>
      </c>
      <c r="R388" s="74" t="s">
        <v>62</v>
      </c>
    </row>
    <row r="389" spans="1:18" s="85" customFormat="1" ht="21" hidden="1" customHeight="1" x14ac:dyDescent="0.2">
      <c r="A389" s="322"/>
      <c r="B389" s="120" t="s">
        <v>72</v>
      </c>
      <c r="C389" s="122"/>
      <c r="D389" s="122" t="s">
        <v>62</v>
      </c>
      <c r="E389" s="122"/>
      <c r="F389" s="122"/>
      <c r="G389" s="122">
        <f>G387</f>
        <v>0</v>
      </c>
      <c r="H389" s="122">
        <f t="shared" ref="H389:K389" si="191">H387</f>
        <v>0</v>
      </c>
      <c r="I389" s="122">
        <f t="shared" si="191"/>
        <v>0</v>
      </c>
      <c r="J389" s="122">
        <f t="shared" si="191"/>
        <v>0</v>
      </c>
      <c r="K389" s="122">
        <f t="shared" si="191"/>
        <v>0</v>
      </c>
      <c r="L389" s="122" t="s">
        <v>62</v>
      </c>
      <c r="M389" s="84">
        <v>46022</v>
      </c>
      <c r="N389" s="84">
        <v>46022</v>
      </c>
      <c r="O389" s="78"/>
      <c r="P389" s="74" t="s">
        <v>62</v>
      </c>
      <c r="Q389" s="78"/>
      <c r="R389" s="78"/>
    </row>
    <row r="390" spans="1:18" s="56" customFormat="1" ht="74.45" hidden="1" customHeight="1" x14ac:dyDescent="0.25">
      <c r="A390" s="320" t="s">
        <v>260</v>
      </c>
      <c r="B390" s="118" t="str">
        <f>B382</f>
        <v>Результат предоставления субсидии 2 (код субсидии № 7136):</v>
      </c>
      <c r="C390" s="80" t="s">
        <v>59</v>
      </c>
      <c r="D390" s="81" t="s">
        <v>60</v>
      </c>
      <c r="E390" s="81" t="s">
        <v>61</v>
      </c>
      <c r="F390" s="80">
        <v>642</v>
      </c>
      <c r="G390" s="80"/>
      <c r="H390" s="80">
        <f>G390</f>
        <v>0</v>
      </c>
      <c r="I390" s="80">
        <v>0</v>
      </c>
      <c r="J390" s="80">
        <v>0</v>
      </c>
      <c r="K390" s="80">
        <f>G390</f>
        <v>0</v>
      </c>
      <c r="L390" s="80"/>
      <c r="M390" s="122" t="s">
        <v>62</v>
      </c>
      <c r="N390" s="122" t="s">
        <v>62</v>
      </c>
      <c r="O390" s="78"/>
      <c r="P390" s="78"/>
      <c r="Q390" s="78"/>
      <c r="R390" s="78"/>
    </row>
    <row r="391" spans="1:18" s="85" customFormat="1" ht="15.75" hidden="1" x14ac:dyDescent="0.2">
      <c r="A391" s="321"/>
      <c r="B391" s="119" t="s">
        <v>70</v>
      </c>
      <c r="C391" s="122"/>
      <c r="D391" s="122" t="s">
        <v>62</v>
      </c>
      <c r="E391" s="122"/>
      <c r="F391" s="122"/>
      <c r="G391" s="122">
        <f>G390</f>
        <v>0</v>
      </c>
      <c r="H391" s="122">
        <f t="shared" ref="H391:K391" si="192">H390</f>
        <v>0</v>
      </c>
      <c r="I391" s="122">
        <f t="shared" si="192"/>
        <v>0</v>
      </c>
      <c r="J391" s="122">
        <f t="shared" si="192"/>
        <v>0</v>
      </c>
      <c r="K391" s="122">
        <f t="shared" si="192"/>
        <v>0</v>
      </c>
      <c r="L391" s="122" t="s">
        <v>62</v>
      </c>
      <c r="M391" s="84">
        <v>46022</v>
      </c>
      <c r="N391" s="84">
        <v>46022</v>
      </c>
      <c r="O391" s="78"/>
      <c r="P391" s="74" t="s">
        <v>62</v>
      </c>
      <c r="Q391" s="78"/>
      <c r="R391" s="78"/>
    </row>
    <row r="392" spans="1:18" s="85" customFormat="1" ht="14.25" hidden="1" x14ac:dyDescent="0.2">
      <c r="A392" s="321"/>
      <c r="B392" s="86" t="s">
        <v>63</v>
      </c>
      <c r="C392" s="122"/>
      <c r="D392" s="122"/>
      <c r="E392" s="122"/>
      <c r="F392" s="122"/>
      <c r="G392" s="122" t="s">
        <v>62</v>
      </c>
      <c r="H392" s="122"/>
      <c r="I392" s="122" t="s">
        <v>62</v>
      </c>
      <c r="J392" s="122"/>
      <c r="K392" s="122"/>
      <c r="L392" s="122" t="s">
        <v>62</v>
      </c>
      <c r="M392" s="122"/>
      <c r="N392" s="122"/>
      <c r="O392" s="74" t="s">
        <v>62</v>
      </c>
      <c r="P392" s="74" t="s">
        <v>62</v>
      </c>
      <c r="Q392" s="74" t="s">
        <v>62</v>
      </c>
      <c r="R392" s="74" t="s">
        <v>62</v>
      </c>
    </row>
    <row r="393" spans="1:18" s="85" customFormat="1" ht="65.45" hidden="1" customHeight="1" x14ac:dyDescent="0.2">
      <c r="A393" s="321"/>
      <c r="B393" s="120" t="s">
        <v>64</v>
      </c>
      <c r="C393" s="122"/>
      <c r="D393" s="122" t="s">
        <v>62</v>
      </c>
      <c r="E393" s="122"/>
      <c r="F393" s="122"/>
      <c r="G393" s="122">
        <f>G390</f>
        <v>0</v>
      </c>
      <c r="H393" s="122">
        <f t="shared" ref="H393:J393" si="193">H390</f>
        <v>0</v>
      </c>
      <c r="I393" s="122">
        <f t="shared" si="193"/>
        <v>0</v>
      </c>
      <c r="J393" s="122">
        <f t="shared" si="193"/>
        <v>0</v>
      </c>
      <c r="K393" s="122">
        <f>K390</f>
        <v>0</v>
      </c>
      <c r="L393" s="122" t="s">
        <v>62</v>
      </c>
      <c r="M393" s="84">
        <v>46022</v>
      </c>
      <c r="N393" s="84">
        <v>46022</v>
      </c>
      <c r="O393" s="78"/>
      <c r="P393" s="74" t="s">
        <v>62</v>
      </c>
      <c r="Q393" s="78"/>
      <c r="R393" s="78"/>
    </row>
    <row r="394" spans="1:18" s="85" customFormat="1" ht="15" hidden="1" customHeight="1" x14ac:dyDescent="0.2">
      <c r="A394" s="321"/>
      <c r="B394" s="86" t="s">
        <v>65</v>
      </c>
      <c r="C394" s="122"/>
      <c r="D394" s="122"/>
      <c r="E394" s="122"/>
      <c r="F394" s="122"/>
      <c r="G394" s="122" t="s">
        <v>62</v>
      </c>
      <c r="H394" s="122"/>
      <c r="I394" s="122" t="s">
        <v>62</v>
      </c>
      <c r="J394" s="122"/>
      <c r="K394" s="122"/>
      <c r="L394" s="122" t="s">
        <v>62</v>
      </c>
      <c r="M394" s="122"/>
      <c r="N394" s="122"/>
      <c r="O394" s="74" t="s">
        <v>62</v>
      </c>
      <c r="P394" s="74" t="s">
        <v>62</v>
      </c>
      <c r="Q394" s="74" t="s">
        <v>62</v>
      </c>
      <c r="R394" s="74" t="s">
        <v>62</v>
      </c>
    </row>
    <row r="395" spans="1:18" s="85" customFormat="1" ht="38.65" hidden="1" customHeight="1" x14ac:dyDescent="0.2">
      <c r="A395" s="321"/>
      <c r="B395" s="120" t="s">
        <v>66</v>
      </c>
      <c r="C395" s="122"/>
      <c r="D395" s="122" t="s">
        <v>62</v>
      </c>
      <c r="E395" s="122"/>
      <c r="F395" s="122"/>
      <c r="G395" s="122">
        <f>G391</f>
        <v>0</v>
      </c>
      <c r="H395" s="122">
        <f t="shared" ref="H395:K395" si="194">H391</f>
        <v>0</v>
      </c>
      <c r="I395" s="122">
        <f t="shared" si="194"/>
        <v>0</v>
      </c>
      <c r="J395" s="122">
        <f t="shared" si="194"/>
        <v>0</v>
      </c>
      <c r="K395" s="122">
        <f t="shared" si="194"/>
        <v>0</v>
      </c>
      <c r="L395" s="122" t="s">
        <v>62</v>
      </c>
      <c r="M395" s="84">
        <v>46022</v>
      </c>
      <c r="N395" s="84">
        <v>46022</v>
      </c>
      <c r="O395" s="78"/>
      <c r="P395" s="74" t="s">
        <v>62</v>
      </c>
      <c r="Q395" s="78"/>
      <c r="R395" s="78"/>
    </row>
    <row r="396" spans="1:18" s="85" customFormat="1" ht="21" hidden="1" customHeight="1" x14ac:dyDescent="0.2">
      <c r="A396" s="321"/>
      <c r="B396" s="86" t="s">
        <v>71</v>
      </c>
      <c r="C396" s="122"/>
      <c r="D396" s="122"/>
      <c r="E396" s="122"/>
      <c r="F396" s="122"/>
      <c r="G396" s="122" t="s">
        <v>62</v>
      </c>
      <c r="H396" s="122"/>
      <c r="I396" s="122" t="s">
        <v>62</v>
      </c>
      <c r="J396" s="122"/>
      <c r="K396" s="122"/>
      <c r="L396" s="122" t="s">
        <v>62</v>
      </c>
      <c r="M396" s="122"/>
      <c r="N396" s="122"/>
      <c r="O396" s="74" t="s">
        <v>62</v>
      </c>
      <c r="P396" s="74" t="s">
        <v>62</v>
      </c>
      <c r="Q396" s="74" t="s">
        <v>62</v>
      </c>
      <c r="R396" s="74" t="s">
        <v>62</v>
      </c>
    </row>
    <row r="397" spans="1:18" s="85" customFormat="1" ht="21" hidden="1" customHeight="1" x14ac:dyDescent="0.2">
      <c r="A397" s="322"/>
      <c r="B397" s="120" t="s">
        <v>72</v>
      </c>
      <c r="C397" s="122"/>
      <c r="D397" s="122" t="s">
        <v>62</v>
      </c>
      <c r="E397" s="122"/>
      <c r="F397" s="122"/>
      <c r="G397" s="122">
        <f>G395</f>
        <v>0</v>
      </c>
      <c r="H397" s="122">
        <f t="shared" ref="H397:K397" si="195">H395</f>
        <v>0</v>
      </c>
      <c r="I397" s="122">
        <f t="shared" si="195"/>
        <v>0</v>
      </c>
      <c r="J397" s="122">
        <f t="shared" si="195"/>
        <v>0</v>
      </c>
      <c r="K397" s="122">
        <f t="shared" si="195"/>
        <v>0</v>
      </c>
      <c r="L397" s="122" t="s">
        <v>62</v>
      </c>
      <c r="M397" s="84">
        <v>46022</v>
      </c>
      <c r="N397" s="84">
        <v>46022</v>
      </c>
      <c r="O397" s="78"/>
      <c r="P397" s="74" t="s">
        <v>62</v>
      </c>
      <c r="Q397" s="78"/>
      <c r="R397" s="78"/>
    </row>
    <row r="398" spans="1:18" s="56" customFormat="1" ht="74.45" hidden="1" customHeight="1" x14ac:dyDescent="0.25">
      <c r="A398" s="320" t="s">
        <v>261</v>
      </c>
      <c r="B398" s="118" t="str">
        <f>B390</f>
        <v>Результат предоставления субсидии 2 (код субсидии № 7136):</v>
      </c>
      <c r="C398" s="80" t="s">
        <v>59</v>
      </c>
      <c r="D398" s="81" t="s">
        <v>60</v>
      </c>
      <c r="E398" s="81" t="s">
        <v>61</v>
      </c>
      <c r="F398" s="80">
        <v>642</v>
      </c>
      <c r="G398" s="80"/>
      <c r="H398" s="80">
        <f>G398</f>
        <v>0</v>
      </c>
      <c r="I398" s="80">
        <v>0</v>
      </c>
      <c r="J398" s="80">
        <v>0</v>
      </c>
      <c r="K398" s="80">
        <f>G398</f>
        <v>0</v>
      </c>
      <c r="L398" s="80"/>
      <c r="M398" s="122" t="s">
        <v>62</v>
      </c>
      <c r="N398" s="122" t="s">
        <v>62</v>
      </c>
      <c r="O398" s="78"/>
      <c r="P398" s="78"/>
      <c r="Q398" s="78"/>
      <c r="R398" s="78"/>
    </row>
    <row r="399" spans="1:18" s="85" customFormat="1" ht="15.75" hidden="1" x14ac:dyDescent="0.2">
      <c r="A399" s="321"/>
      <c r="B399" s="119" t="s">
        <v>70</v>
      </c>
      <c r="C399" s="122"/>
      <c r="D399" s="122" t="s">
        <v>62</v>
      </c>
      <c r="E399" s="122"/>
      <c r="F399" s="122"/>
      <c r="G399" s="122">
        <f>G398</f>
        <v>0</v>
      </c>
      <c r="H399" s="122">
        <f t="shared" ref="H399:K399" si="196">H398</f>
        <v>0</v>
      </c>
      <c r="I399" s="122">
        <f t="shared" si="196"/>
        <v>0</v>
      </c>
      <c r="J399" s="122">
        <f t="shared" si="196"/>
        <v>0</v>
      </c>
      <c r="K399" s="122">
        <f t="shared" si="196"/>
        <v>0</v>
      </c>
      <c r="L399" s="122" t="s">
        <v>62</v>
      </c>
      <c r="M399" s="84">
        <v>46022</v>
      </c>
      <c r="N399" s="84">
        <v>46022</v>
      </c>
      <c r="O399" s="78"/>
      <c r="P399" s="74" t="s">
        <v>62</v>
      </c>
      <c r="Q399" s="78"/>
      <c r="R399" s="78"/>
    </row>
    <row r="400" spans="1:18" s="85" customFormat="1" ht="14.25" hidden="1" x14ac:dyDescent="0.2">
      <c r="A400" s="321"/>
      <c r="B400" s="86" t="s">
        <v>63</v>
      </c>
      <c r="C400" s="122"/>
      <c r="D400" s="122"/>
      <c r="E400" s="122"/>
      <c r="F400" s="122"/>
      <c r="G400" s="122" t="s">
        <v>62</v>
      </c>
      <c r="H400" s="122"/>
      <c r="I400" s="122" t="s">
        <v>62</v>
      </c>
      <c r="J400" s="122"/>
      <c r="K400" s="122"/>
      <c r="L400" s="122" t="s">
        <v>62</v>
      </c>
      <c r="M400" s="122"/>
      <c r="N400" s="122"/>
      <c r="O400" s="74" t="s">
        <v>62</v>
      </c>
      <c r="P400" s="74" t="s">
        <v>62</v>
      </c>
      <c r="Q400" s="74" t="s">
        <v>62</v>
      </c>
      <c r="R400" s="74" t="s">
        <v>62</v>
      </c>
    </row>
    <row r="401" spans="1:18" s="85" customFormat="1" ht="65.45" hidden="1" customHeight="1" x14ac:dyDescent="0.2">
      <c r="A401" s="321"/>
      <c r="B401" s="120" t="s">
        <v>64</v>
      </c>
      <c r="C401" s="122"/>
      <c r="D401" s="122" t="s">
        <v>62</v>
      </c>
      <c r="E401" s="122"/>
      <c r="F401" s="122"/>
      <c r="G401" s="122">
        <f>G398</f>
        <v>0</v>
      </c>
      <c r="H401" s="122">
        <f t="shared" ref="H401:J401" si="197">H398</f>
        <v>0</v>
      </c>
      <c r="I401" s="122">
        <f t="shared" si="197"/>
        <v>0</v>
      </c>
      <c r="J401" s="122">
        <f t="shared" si="197"/>
        <v>0</v>
      </c>
      <c r="K401" s="122">
        <f>K398</f>
        <v>0</v>
      </c>
      <c r="L401" s="122" t="s">
        <v>62</v>
      </c>
      <c r="M401" s="84">
        <v>46022</v>
      </c>
      <c r="N401" s="84">
        <v>46022</v>
      </c>
      <c r="O401" s="78"/>
      <c r="P401" s="74" t="s">
        <v>62</v>
      </c>
      <c r="Q401" s="78"/>
      <c r="R401" s="78"/>
    </row>
    <row r="402" spans="1:18" s="85" customFormat="1" ht="15" hidden="1" customHeight="1" x14ac:dyDescent="0.2">
      <c r="A402" s="321"/>
      <c r="B402" s="86" t="s">
        <v>65</v>
      </c>
      <c r="C402" s="122"/>
      <c r="D402" s="122"/>
      <c r="E402" s="122"/>
      <c r="F402" s="122"/>
      <c r="G402" s="122" t="s">
        <v>62</v>
      </c>
      <c r="H402" s="122"/>
      <c r="I402" s="122" t="s">
        <v>62</v>
      </c>
      <c r="J402" s="122"/>
      <c r="K402" s="122"/>
      <c r="L402" s="122" t="s">
        <v>62</v>
      </c>
      <c r="M402" s="122"/>
      <c r="N402" s="122"/>
      <c r="O402" s="74" t="s">
        <v>62</v>
      </c>
      <c r="P402" s="74" t="s">
        <v>62</v>
      </c>
      <c r="Q402" s="74" t="s">
        <v>62</v>
      </c>
      <c r="R402" s="74" t="s">
        <v>62</v>
      </c>
    </row>
    <row r="403" spans="1:18" s="85" customFormat="1" ht="38.65" hidden="1" customHeight="1" x14ac:dyDescent="0.2">
      <c r="A403" s="321"/>
      <c r="B403" s="120" t="s">
        <v>66</v>
      </c>
      <c r="C403" s="122"/>
      <c r="D403" s="122" t="s">
        <v>62</v>
      </c>
      <c r="E403" s="122"/>
      <c r="F403" s="122"/>
      <c r="G403" s="122">
        <f>G399</f>
        <v>0</v>
      </c>
      <c r="H403" s="122">
        <f t="shared" ref="H403:K403" si="198">H399</f>
        <v>0</v>
      </c>
      <c r="I403" s="122">
        <f t="shared" si="198"/>
        <v>0</v>
      </c>
      <c r="J403" s="122">
        <f t="shared" si="198"/>
        <v>0</v>
      </c>
      <c r="K403" s="122">
        <f t="shared" si="198"/>
        <v>0</v>
      </c>
      <c r="L403" s="122" t="s">
        <v>62</v>
      </c>
      <c r="M403" s="84">
        <v>46022</v>
      </c>
      <c r="N403" s="84">
        <v>46022</v>
      </c>
      <c r="O403" s="78"/>
      <c r="P403" s="74" t="s">
        <v>62</v>
      </c>
      <c r="Q403" s="78"/>
      <c r="R403" s="78"/>
    </row>
    <row r="404" spans="1:18" s="85" customFormat="1" ht="21" hidden="1" customHeight="1" x14ac:dyDescent="0.2">
      <c r="A404" s="321"/>
      <c r="B404" s="86" t="s">
        <v>71</v>
      </c>
      <c r="C404" s="122"/>
      <c r="D404" s="122"/>
      <c r="E404" s="122"/>
      <c r="F404" s="122"/>
      <c r="G404" s="122" t="s">
        <v>62</v>
      </c>
      <c r="H404" s="122"/>
      <c r="I404" s="122" t="s">
        <v>62</v>
      </c>
      <c r="J404" s="122"/>
      <c r="K404" s="122"/>
      <c r="L404" s="122" t="s">
        <v>62</v>
      </c>
      <c r="M404" s="122"/>
      <c r="N404" s="122"/>
      <c r="O404" s="74" t="s">
        <v>62</v>
      </c>
      <c r="P404" s="74" t="s">
        <v>62</v>
      </c>
      <c r="Q404" s="74" t="s">
        <v>62</v>
      </c>
      <c r="R404" s="74" t="s">
        <v>62</v>
      </c>
    </row>
    <row r="405" spans="1:18" s="85" customFormat="1" ht="21" hidden="1" customHeight="1" x14ac:dyDescent="0.2">
      <c r="A405" s="322"/>
      <c r="B405" s="120" t="s">
        <v>72</v>
      </c>
      <c r="C405" s="122"/>
      <c r="D405" s="122" t="s">
        <v>62</v>
      </c>
      <c r="E405" s="122"/>
      <c r="F405" s="122"/>
      <c r="G405" s="122">
        <f>G403</f>
        <v>0</v>
      </c>
      <c r="H405" s="122">
        <f t="shared" ref="H405:K405" si="199">H403</f>
        <v>0</v>
      </c>
      <c r="I405" s="122">
        <f t="shared" si="199"/>
        <v>0</v>
      </c>
      <c r="J405" s="122">
        <f t="shared" si="199"/>
        <v>0</v>
      </c>
      <c r="K405" s="122">
        <f t="shared" si="199"/>
        <v>0</v>
      </c>
      <c r="L405" s="122" t="s">
        <v>62</v>
      </c>
      <c r="M405" s="84">
        <v>46022</v>
      </c>
      <c r="N405" s="84">
        <v>46022</v>
      </c>
      <c r="O405" s="78"/>
      <c r="P405" s="74" t="s">
        <v>62</v>
      </c>
      <c r="Q405" s="78"/>
      <c r="R405" s="78"/>
    </row>
    <row r="406" spans="1:18" s="56" customFormat="1" ht="74.45" hidden="1" customHeight="1" x14ac:dyDescent="0.25">
      <c r="A406" s="320" t="s">
        <v>262</v>
      </c>
      <c r="B406" s="118" t="str">
        <f>B398</f>
        <v>Результат предоставления субсидии 2 (код субсидии № 7136):</v>
      </c>
      <c r="C406" s="80" t="s">
        <v>59</v>
      </c>
      <c r="D406" s="81" t="s">
        <v>60</v>
      </c>
      <c r="E406" s="81" t="s">
        <v>61</v>
      </c>
      <c r="F406" s="80">
        <v>642</v>
      </c>
      <c r="G406" s="80"/>
      <c r="H406" s="80">
        <f>G406</f>
        <v>0</v>
      </c>
      <c r="I406" s="80">
        <v>0</v>
      </c>
      <c r="J406" s="80">
        <v>0</v>
      </c>
      <c r="K406" s="80">
        <f>G406</f>
        <v>0</v>
      </c>
      <c r="L406" s="80"/>
      <c r="M406" s="122" t="s">
        <v>62</v>
      </c>
      <c r="N406" s="122" t="s">
        <v>62</v>
      </c>
      <c r="O406" s="78"/>
      <c r="P406" s="78"/>
      <c r="Q406" s="78"/>
      <c r="R406" s="78"/>
    </row>
    <row r="407" spans="1:18" s="85" customFormat="1" ht="15.75" hidden="1" x14ac:dyDescent="0.2">
      <c r="A407" s="321"/>
      <c r="B407" s="119" t="s">
        <v>70</v>
      </c>
      <c r="C407" s="122"/>
      <c r="D407" s="122" t="s">
        <v>62</v>
      </c>
      <c r="E407" s="122"/>
      <c r="F407" s="122"/>
      <c r="G407" s="122">
        <f>G406</f>
        <v>0</v>
      </c>
      <c r="H407" s="122">
        <f t="shared" ref="H407:K407" si="200">H406</f>
        <v>0</v>
      </c>
      <c r="I407" s="122">
        <f t="shared" si="200"/>
        <v>0</v>
      </c>
      <c r="J407" s="122">
        <f t="shared" si="200"/>
        <v>0</v>
      </c>
      <c r="K407" s="122">
        <f t="shared" si="200"/>
        <v>0</v>
      </c>
      <c r="L407" s="122" t="s">
        <v>62</v>
      </c>
      <c r="M407" s="84">
        <v>46022</v>
      </c>
      <c r="N407" s="84">
        <v>46022</v>
      </c>
      <c r="O407" s="78"/>
      <c r="P407" s="74" t="s">
        <v>62</v>
      </c>
      <c r="Q407" s="78"/>
      <c r="R407" s="78"/>
    </row>
    <row r="408" spans="1:18" s="85" customFormat="1" ht="14.25" hidden="1" x14ac:dyDescent="0.2">
      <c r="A408" s="321"/>
      <c r="B408" s="86" t="s">
        <v>63</v>
      </c>
      <c r="C408" s="122"/>
      <c r="D408" s="122"/>
      <c r="E408" s="122"/>
      <c r="F408" s="122"/>
      <c r="G408" s="122" t="s">
        <v>62</v>
      </c>
      <c r="H408" s="122"/>
      <c r="I408" s="122" t="s">
        <v>62</v>
      </c>
      <c r="J408" s="122"/>
      <c r="K408" s="122"/>
      <c r="L408" s="122" t="s">
        <v>62</v>
      </c>
      <c r="M408" s="122"/>
      <c r="N408" s="122"/>
      <c r="O408" s="74" t="s">
        <v>62</v>
      </c>
      <c r="P408" s="74" t="s">
        <v>62</v>
      </c>
      <c r="Q408" s="74" t="s">
        <v>62</v>
      </c>
      <c r="R408" s="74" t="s">
        <v>62</v>
      </c>
    </row>
    <row r="409" spans="1:18" s="85" customFormat="1" ht="65.45" hidden="1" customHeight="1" x14ac:dyDescent="0.2">
      <c r="A409" s="321"/>
      <c r="B409" s="120" t="s">
        <v>64</v>
      </c>
      <c r="C409" s="122"/>
      <c r="D409" s="122" t="s">
        <v>62</v>
      </c>
      <c r="E409" s="122"/>
      <c r="F409" s="122"/>
      <c r="G409" s="122">
        <f>G406</f>
        <v>0</v>
      </c>
      <c r="H409" s="122">
        <f t="shared" ref="H409:J409" si="201">H406</f>
        <v>0</v>
      </c>
      <c r="I409" s="122">
        <f t="shared" si="201"/>
        <v>0</v>
      </c>
      <c r="J409" s="122">
        <f t="shared" si="201"/>
        <v>0</v>
      </c>
      <c r="K409" s="122">
        <f>K406</f>
        <v>0</v>
      </c>
      <c r="L409" s="122" t="s">
        <v>62</v>
      </c>
      <c r="M409" s="84">
        <v>46022</v>
      </c>
      <c r="N409" s="84">
        <v>46022</v>
      </c>
      <c r="O409" s="78"/>
      <c r="P409" s="74" t="s">
        <v>62</v>
      </c>
      <c r="Q409" s="78"/>
      <c r="R409" s="78"/>
    </row>
    <row r="410" spans="1:18" s="85" customFormat="1" ht="15" hidden="1" customHeight="1" x14ac:dyDescent="0.2">
      <c r="A410" s="321"/>
      <c r="B410" s="86" t="s">
        <v>65</v>
      </c>
      <c r="C410" s="122"/>
      <c r="D410" s="122"/>
      <c r="E410" s="122"/>
      <c r="F410" s="122"/>
      <c r="G410" s="122" t="s">
        <v>62</v>
      </c>
      <c r="H410" s="122"/>
      <c r="I410" s="122" t="s">
        <v>62</v>
      </c>
      <c r="J410" s="122"/>
      <c r="K410" s="122"/>
      <c r="L410" s="122" t="s">
        <v>62</v>
      </c>
      <c r="M410" s="122"/>
      <c r="N410" s="122"/>
      <c r="O410" s="74" t="s">
        <v>62</v>
      </c>
      <c r="P410" s="74" t="s">
        <v>62</v>
      </c>
      <c r="Q410" s="74" t="s">
        <v>62</v>
      </c>
      <c r="R410" s="74" t="s">
        <v>62</v>
      </c>
    </row>
    <row r="411" spans="1:18" s="85" customFormat="1" ht="38.65" hidden="1" customHeight="1" x14ac:dyDescent="0.2">
      <c r="A411" s="321"/>
      <c r="B411" s="120" t="s">
        <v>66</v>
      </c>
      <c r="C411" s="122"/>
      <c r="D411" s="122" t="s">
        <v>62</v>
      </c>
      <c r="E411" s="122"/>
      <c r="F411" s="122"/>
      <c r="G411" s="122">
        <f>G407</f>
        <v>0</v>
      </c>
      <c r="H411" s="122">
        <f t="shared" ref="H411:K411" si="202">H407</f>
        <v>0</v>
      </c>
      <c r="I411" s="122">
        <f t="shared" si="202"/>
        <v>0</v>
      </c>
      <c r="J411" s="122">
        <f t="shared" si="202"/>
        <v>0</v>
      </c>
      <c r="K411" s="122">
        <f t="shared" si="202"/>
        <v>0</v>
      </c>
      <c r="L411" s="122" t="s">
        <v>62</v>
      </c>
      <c r="M411" s="84">
        <v>46022</v>
      </c>
      <c r="N411" s="84">
        <v>46022</v>
      </c>
      <c r="O411" s="78"/>
      <c r="P411" s="74" t="s">
        <v>62</v>
      </c>
      <c r="Q411" s="78"/>
      <c r="R411" s="78"/>
    </row>
    <row r="412" spans="1:18" s="85" customFormat="1" ht="21" hidden="1" customHeight="1" x14ac:dyDescent="0.2">
      <c r="A412" s="321"/>
      <c r="B412" s="86" t="s">
        <v>71</v>
      </c>
      <c r="C412" s="122"/>
      <c r="D412" s="122"/>
      <c r="E412" s="122"/>
      <c r="F412" s="122"/>
      <c r="G412" s="122" t="s">
        <v>62</v>
      </c>
      <c r="H412" s="122"/>
      <c r="I412" s="122" t="s">
        <v>62</v>
      </c>
      <c r="J412" s="122"/>
      <c r="K412" s="122"/>
      <c r="L412" s="122" t="s">
        <v>62</v>
      </c>
      <c r="M412" s="122"/>
      <c r="N412" s="122"/>
      <c r="O412" s="74" t="s">
        <v>62</v>
      </c>
      <c r="P412" s="74" t="s">
        <v>62</v>
      </c>
      <c r="Q412" s="74" t="s">
        <v>62</v>
      </c>
      <c r="R412" s="74" t="s">
        <v>62</v>
      </c>
    </row>
    <row r="413" spans="1:18" s="85" customFormat="1" ht="21" hidden="1" customHeight="1" x14ac:dyDescent="0.2">
      <c r="A413" s="322"/>
      <c r="B413" s="120" t="s">
        <v>72</v>
      </c>
      <c r="C413" s="122"/>
      <c r="D413" s="122" t="s">
        <v>62</v>
      </c>
      <c r="E413" s="122"/>
      <c r="F413" s="122"/>
      <c r="G413" s="122">
        <f>G411</f>
        <v>0</v>
      </c>
      <c r="H413" s="122">
        <f t="shared" ref="H413:K413" si="203">H411</f>
        <v>0</v>
      </c>
      <c r="I413" s="122">
        <f t="shared" si="203"/>
        <v>0</v>
      </c>
      <c r="J413" s="122">
        <f t="shared" si="203"/>
        <v>0</v>
      </c>
      <c r="K413" s="122">
        <f t="shared" si="203"/>
        <v>0</v>
      </c>
      <c r="L413" s="122" t="s">
        <v>62</v>
      </c>
      <c r="M413" s="84">
        <v>46022</v>
      </c>
      <c r="N413" s="84">
        <v>46022</v>
      </c>
      <c r="O413" s="78"/>
      <c r="P413" s="74" t="s">
        <v>62</v>
      </c>
      <c r="Q413" s="78"/>
      <c r="R413" s="78"/>
    </row>
    <row r="414" spans="1:18" s="56" customFormat="1" ht="74.45" hidden="1" customHeight="1" x14ac:dyDescent="0.25">
      <c r="A414" s="320" t="s">
        <v>263</v>
      </c>
      <c r="B414" s="118" t="str">
        <f>B406</f>
        <v>Результат предоставления субсидии 2 (код субсидии № 7136):</v>
      </c>
      <c r="C414" s="80" t="s">
        <v>59</v>
      </c>
      <c r="D414" s="81" t="s">
        <v>60</v>
      </c>
      <c r="E414" s="81" t="s">
        <v>61</v>
      </c>
      <c r="F414" s="80">
        <v>642</v>
      </c>
      <c r="G414" s="80"/>
      <c r="H414" s="80">
        <f>G414</f>
        <v>0</v>
      </c>
      <c r="I414" s="80">
        <v>0</v>
      </c>
      <c r="J414" s="80">
        <v>0</v>
      </c>
      <c r="K414" s="80">
        <f>G414</f>
        <v>0</v>
      </c>
      <c r="L414" s="80"/>
      <c r="M414" s="122" t="s">
        <v>62</v>
      </c>
      <c r="N414" s="122" t="s">
        <v>62</v>
      </c>
      <c r="O414" s="78"/>
      <c r="P414" s="78"/>
      <c r="Q414" s="78"/>
      <c r="R414" s="78"/>
    </row>
    <row r="415" spans="1:18" s="85" customFormat="1" ht="15.75" hidden="1" x14ac:dyDescent="0.2">
      <c r="A415" s="321"/>
      <c r="B415" s="119" t="s">
        <v>70</v>
      </c>
      <c r="C415" s="122"/>
      <c r="D415" s="122" t="s">
        <v>62</v>
      </c>
      <c r="E415" s="122"/>
      <c r="F415" s="122"/>
      <c r="G415" s="122">
        <f>G414</f>
        <v>0</v>
      </c>
      <c r="H415" s="122">
        <f t="shared" ref="H415:K415" si="204">H414</f>
        <v>0</v>
      </c>
      <c r="I415" s="122">
        <f t="shared" si="204"/>
        <v>0</v>
      </c>
      <c r="J415" s="122">
        <f t="shared" si="204"/>
        <v>0</v>
      </c>
      <c r="K415" s="122">
        <f t="shared" si="204"/>
        <v>0</v>
      </c>
      <c r="L415" s="122" t="s">
        <v>62</v>
      </c>
      <c r="M415" s="84">
        <v>46022</v>
      </c>
      <c r="N415" s="84">
        <v>46022</v>
      </c>
      <c r="O415" s="78"/>
      <c r="P415" s="74" t="s">
        <v>62</v>
      </c>
      <c r="Q415" s="78"/>
      <c r="R415" s="78"/>
    </row>
    <row r="416" spans="1:18" s="85" customFormat="1" ht="14.25" hidden="1" x14ac:dyDescent="0.2">
      <c r="A416" s="321"/>
      <c r="B416" s="86" t="s">
        <v>63</v>
      </c>
      <c r="C416" s="122"/>
      <c r="D416" s="122"/>
      <c r="E416" s="122"/>
      <c r="F416" s="122"/>
      <c r="G416" s="122" t="s">
        <v>62</v>
      </c>
      <c r="H416" s="122"/>
      <c r="I416" s="122" t="s">
        <v>62</v>
      </c>
      <c r="J416" s="122"/>
      <c r="K416" s="122"/>
      <c r="L416" s="122" t="s">
        <v>62</v>
      </c>
      <c r="M416" s="122"/>
      <c r="N416" s="122"/>
      <c r="O416" s="74" t="s">
        <v>62</v>
      </c>
      <c r="P416" s="74" t="s">
        <v>62</v>
      </c>
      <c r="Q416" s="74" t="s">
        <v>62</v>
      </c>
      <c r="R416" s="74" t="s">
        <v>62</v>
      </c>
    </row>
    <row r="417" spans="1:18" s="85" customFormat="1" ht="65.45" hidden="1" customHeight="1" x14ac:dyDescent="0.2">
      <c r="A417" s="321"/>
      <c r="B417" s="120" t="s">
        <v>64</v>
      </c>
      <c r="C417" s="122"/>
      <c r="D417" s="122" t="s">
        <v>62</v>
      </c>
      <c r="E417" s="122"/>
      <c r="F417" s="122"/>
      <c r="G417" s="122">
        <f>G414</f>
        <v>0</v>
      </c>
      <c r="H417" s="122">
        <f t="shared" ref="H417:J417" si="205">H414</f>
        <v>0</v>
      </c>
      <c r="I417" s="122">
        <f t="shared" si="205"/>
        <v>0</v>
      </c>
      <c r="J417" s="122">
        <f t="shared" si="205"/>
        <v>0</v>
      </c>
      <c r="K417" s="122">
        <f>K414</f>
        <v>0</v>
      </c>
      <c r="L417" s="122" t="s">
        <v>62</v>
      </c>
      <c r="M417" s="84">
        <v>46022</v>
      </c>
      <c r="N417" s="84">
        <v>46022</v>
      </c>
      <c r="O417" s="78"/>
      <c r="P417" s="74" t="s">
        <v>62</v>
      </c>
      <c r="Q417" s="78"/>
      <c r="R417" s="78"/>
    </row>
    <row r="418" spans="1:18" s="85" customFormat="1" ht="15" hidden="1" customHeight="1" x14ac:dyDescent="0.2">
      <c r="A418" s="321"/>
      <c r="B418" s="86" t="s">
        <v>65</v>
      </c>
      <c r="C418" s="122"/>
      <c r="D418" s="122"/>
      <c r="E418" s="122"/>
      <c r="F418" s="122"/>
      <c r="G418" s="122" t="s">
        <v>62</v>
      </c>
      <c r="H418" s="122"/>
      <c r="I418" s="122" t="s">
        <v>62</v>
      </c>
      <c r="J418" s="122"/>
      <c r="K418" s="122"/>
      <c r="L418" s="122" t="s">
        <v>62</v>
      </c>
      <c r="M418" s="122"/>
      <c r="N418" s="122"/>
      <c r="O418" s="74" t="s">
        <v>62</v>
      </c>
      <c r="P418" s="74" t="s">
        <v>62</v>
      </c>
      <c r="Q418" s="74" t="s">
        <v>62</v>
      </c>
      <c r="R418" s="74" t="s">
        <v>62</v>
      </c>
    </row>
    <row r="419" spans="1:18" s="85" customFormat="1" ht="38.65" hidden="1" customHeight="1" x14ac:dyDescent="0.2">
      <c r="A419" s="321"/>
      <c r="B419" s="120" t="s">
        <v>66</v>
      </c>
      <c r="C419" s="122"/>
      <c r="D419" s="122" t="s">
        <v>62</v>
      </c>
      <c r="E419" s="122"/>
      <c r="F419" s="122"/>
      <c r="G419" s="122">
        <f>G415</f>
        <v>0</v>
      </c>
      <c r="H419" s="122">
        <f t="shared" ref="H419:K419" si="206">H415</f>
        <v>0</v>
      </c>
      <c r="I419" s="122">
        <f t="shared" si="206"/>
        <v>0</v>
      </c>
      <c r="J419" s="122">
        <f t="shared" si="206"/>
        <v>0</v>
      </c>
      <c r="K419" s="122">
        <f t="shared" si="206"/>
        <v>0</v>
      </c>
      <c r="L419" s="122" t="s">
        <v>62</v>
      </c>
      <c r="M419" s="84">
        <v>46022</v>
      </c>
      <c r="N419" s="84">
        <v>46022</v>
      </c>
      <c r="O419" s="78"/>
      <c r="P419" s="74" t="s">
        <v>62</v>
      </c>
      <c r="Q419" s="78"/>
      <c r="R419" s="78"/>
    </row>
    <row r="420" spans="1:18" s="85" customFormat="1" ht="21" hidden="1" customHeight="1" x14ac:dyDescent="0.2">
      <c r="A420" s="321"/>
      <c r="B420" s="86" t="s">
        <v>71</v>
      </c>
      <c r="C420" s="122"/>
      <c r="D420" s="122"/>
      <c r="E420" s="122"/>
      <c r="F420" s="122"/>
      <c r="G420" s="122" t="s">
        <v>62</v>
      </c>
      <c r="H420" s="122"/>
      <c r="I420" s="122" t="s">
        <v>62</v>
      </c>
      <c r="J420" s="122"/>
      <c r="K420" s="122"/>
      <c r="L420" s="122" t="s">
        <v>62</v>
      </c>
      <c r="M420" s="122"/>
      <c r="N420" s="122"/>
      <c r="O420" s="74" t="s">
        <v>62</v>
      </c>
      <c r="P420" s="74" t="s">
        <v>62</v>
      </c>
      <c r="Q420" s="74" t="s">
        <v>62</v>
      </c>
      <c r="R420" s="74" t="s">
        <v>62</v>
      </c>
    </row>
    <row r="421" spans="1:18" s="85" customFormat="1" ht="21" hidden="1" customHeight="1" x14ac:dyDescent="0.2">
      <c r="A421" s="322"/>
      <c r="B421" s="120" t="s">
        <v>72</v>
      </c>
      <c r="C421" s="122"/>
      <c r="D421" s="122" t="s">
        <v>62</v>
      </c>
      <c r="E421" s="122"/>
      <c r="F421" s="122"/>
      <c r="G421" s="122">
        <f>G419</f>
        <v>0</v>
      </c>
      <c r="H421" s="122">
        <f t="shared" ref="H421:K421" si="207">H419</f>
        <v>0</v>
      </c>
      <c r="I421" s="122">
        <f t="shared" si="207"/>
        <v>0</v>
      </c>
      <c r="J421" s="122">
        <f t="shared" si="207"/>
        <v>0</v>
      </c>
      <c r="K421" s="122">
        <f t="shared" si="207"/>
        <v>0</v>
      </c>
      <c r="L421" s="122" t="s">
        <v>62</v>
      </c>
      <c r="M421" s="84">
        <v>46022</v>
      </c>
      <c r="N421" s="84">
        <v>46022</v>
      </c>
      <c r="O421" s="78"/>
      <c r="P421" s="74" t="s">
        <v>62</v>
      </c>
      <c r="Q421" s="78"/>
      <c r="R421" s="78"/>
    </row>
    <row r="422" spans="1:18" s="56" customFormat="1" ht="74.45" hidden="1" customHeight="1" x14ac:dyDescent="0.25">
      <c r="A422" s="320" t="s">
        <v>264</v>
      </c>
      <c r="B422" s="118" t="str">
        <f>B414</f>
        <v>Результат предоставления субсидии 2 (код субсидии № 7136):</v>
      </c>
      <c r="C422" s="80" t="s">
        <v>59</v>
      </c>
      <c r="D422" s="81" t="s">
        <v>60</v>
      </c>
      <c r="E422" s="81" t="s">
        <v>61</v>
      </c>
      <c r="F422" s="80">
        <v>642</v>
      </c>
      <c r="G422" s="80"/>
      <c r="H422" s="80">
        <f>G422</f>
        <v>0</v>
      </c>
      <c r="I422" s="80">
        <v>0</v>
      </c>
      <c r="J422" s="80">
        <v>0</v>
      </c>
      <c r="K422" s="80">
        <f>G422</f>
        <v>0</v>
      </c>
      <c r="L422" s="80"/>
      <c r="M422" s="122" t="s">
        <v>62</v>
      </c>
      <c r="N422" s="122" t="s">
        <v>62</v>
      </c>
      <c r="O422" s="78"/>
      <c r="P422" s="78"/>
      <c r="Q422" s="78"/>
      <c r="R422" s="78"/>
    </row>
    <row r="423" spans="1:18" s="85" customFormat="1" ht="15.75" hidden="1" x14ac:dyDescent="0.2">
      <c r="A423" s="321"/>
      <c r="B423" s="119" t="s">
        <v>70</v>
      </c>
      <c r="C423" s="122"/>
      <c r="D423" s="122" t="s">
        <v>62</v>
      </c>
      <c r="E423" s="122"/>
      <c r="F423" s="122"/>
      <c r="G423" s="122">
        <f>G422</f>
        <v>0</v>
      </c>
      <c r="H423" s="122">
        <f t="shared" ref="H423:K423" si="208">H422</f>
        <v>0</v>
      </c>
      <c r="I423" s="122">
        <f t="shared" si="208"/>
        <v>0</v>
      </c>
      <c r="J423" s="122">
        <f t="shared" si="208"/>
        <v>0</v>
      </c>
      <c r="K423" s="122">
        <f t="shared" si="208"/>
        <v>0</v>
      </c>
      <c r="L423" s="122" t="s">
        <v>62</v>
      </c>
      <c r="M423" s="84">
        <v>46022</v>
      </c>
      <c r="N423" s="84">
        <v>46022</v>
      </c>
      <c r="O423" s="78"/>
      <c r="P423" s="74" t="s">
        <v>62</v>
      </c>
      <c r="Q423" s="78"/>
      <c r="R423" s="78"/>
    </row>
    <row r="424" spans="1:18" s="85" customFormat="1" ht="14.25" hidden="1" x14ac:dyDescent="0.2">
      <c r="A424" s="321"/>
      <c r="B424" s="86" t="s">
        <v>63</v>
      </c>
      <c r="C424" s="122"/>
      <c r="D424" s="122"/>
      <c r="E424" s="122"/>
      <c r="F424" s="122"/>
      <c r="G424" s="122" t="s">
        <v>62</v>
      </c>
      <c r="H424" s="122"/>
      <c r="I424" s="122" t="s">
        <v>62</v>
      </c>
      <c r="J424" s="122"/>
      <c r="K424" s="122"/>
      <c r="L424" s="122" t="s">
        <v>62</v>
      </c>
      <c r="M424" s="122"/>
      <c r="N424" s="122"/>
      <c r="O424" s="74" t="s">
        <v>62</v>
      </c>
      <c r="P424" s="74" t="s">
        <v>62</v>
      </c>
      <c r="Q424" s="74" t="s">
        <v>62</v>
      </c>
      <c r="R424" s="74" t="s">
        <v>62</v>
      </c>
    </row>
    <row r="425" spans="1:18" s="85" customFormat="1" ht="65.45" hidden="1" customHeight="1" x14ac:dyDescent="0.2">
      <c r="A425" s="321"/>
      <c r="B425" s="120" t="s">
        <v>64</v>
      </c>
      <c r="C425" s="122"/>
      <c r="D425" s="122" t="s">
        <v>62</v>
      </c>
      <c r="E425" s="122"/>
      <c r="F425" s="122"/>
      <c r="G425" s="122">
        <f>G422</f>
        <v>0</v>
      </c>
      <c r="H425" s="122">
        <f t="shared" ref="H425:J425" si="209">H422</f>
        <v>0</v>
      </c>
      <c r="I425" s="122">
        <f t="shared" si="209"/>
        <v>0</v>
      </c>
      <c r="J425" s="122">
        <f t="shared" si="209"/>
        <v>0</v>
      </c>
      <c r="K425" s="122">
        <f>K422</f>
        <v>0</v>
      </c>
      <c r="L425" s="122" t="s">
        <v>62</v>
      </c>
      <c r="M425" s="84">
        <v>46022</v>
      </c>
      <c r="N425" s="84">
        <v>46022</v>
      </c>
      <c r="O425" s="78"/>
      <c r="P425" s="74" t="s">
        <v>62</v>
      </c>
      <c r="Q425" s="78"/>
      <c r="R425" s="78"/>
    </row>
    <row r="426" spans="1:18" s="85" customFormat="1" ht="15" hidden="1" customHeight="1" x14ac:dyDescent="0.2">
      <c r="A426" s="321"/>
      <c r="B426" s="86" t="s">
        <v>65</v>
      </c>
      <c r="C426" s="122"/>
      <c r="D426" s="122"/>
      <c r="E426" s="122"/>
      <c r="F426" s="122"/>
      <c r="G426" s="122" t="s">
        <v>62</v>
      </c>
      <c r="H426" s="122"/>
      <c r="I426" s="122" t="s">
        <v>62</v>
      </c>
      <c r="J426" s="122"/>
      <c r="K426" s="122"/>
      <c r="L426" s="122" t="s">
        <v>62</v>
      </c>
      <c r="M426" s="122"/>
      <c r="N426" s="122"/>
      <c r="O426" s="74" t="s">
        <v>62</v>
      </c>
      <c r="P426" s="74" t="s">
        <v>62</v>
      </c>
      <c r="Q426" s="74" t="s">
        <v>62</v>
      </c>
      <c r="R426" s="74" t="s">
        <v>62</v>
      </c>
    </row>
    <row r="427" spans="1:18" s="85" customFormat="1" ht="38.65" hidden="1" customHeight="1" x14ac:dyDescent="0.2">
      <c r="A427" s="321"/>
      <c r="B427" s="120" t="s">
        <v>66</v>
      </c>
      <c r="C427" s="122"/>
      <c r="D427" s="122" t="s">
        <v>62</v>
      </c>
      <c r="E427" s="122"/>
      <c r="F427" s="122"/>
      <c r="G427" s="122">
        <f>G423</f>
        <v>0</v>
      </c>
      <c r="H427" s="122">
        <f t="shared" ref="H427:K427" si="210">H423</f>
        <v>0</v>
      </c>
      <c r="I427" s="122">
        <f t="shared" si="210"/>
        <v>0</v>
      </c>
      <c r="J427" s="122">
        <f t="shared" si="210"/>
        <v>0</v>
      </c>
      <c r="K427" s="122">
        <f t="shared" si="210"/>
        <v>0</v>
      </c>
      <c r="L427" s="122" t="s">
        <v>62</v>
      </c>
      <c r="M427" s="84">
        <v>46022</v>
      </c>
      <c r="N427" s="84">
        <v>46022</v>
      </c>
      <c r="O427" s="78"/>
      <c r="P427" s="74" t="s">
        <v>62</v>
      </c>
      <c r="Q427" s="78"/>
      <c r="R427" s="78"/>
    </row>
    <row r="428" spans="1:18" s="85" customFormat="1" ht="21" hidden="1" customHeight="1" x14ac:dyDescent="0.2">
      <c r="A428" s="321"/>
      <c r="B428" s="86" t="s">
        <v>71</v>
      </c>
      <c r="C428" s="122"/>
      <c r="D428" s="122"/>
      <c r="E428" s="122"/>
      <c r="F428" s="122"/>
      <c r="G428" s="122" t="s">
        <v>62</v>
      </c>
      <c r="H428" s="122"/>
      <c r="I428" s="122" t="s">
        <v>62</v>
      </c>
      <c r="J428" s="122"/>
      <c r="K428" s="122"/>
      <c r="L428" s="122" t="s">
        <v>62</v>
      </c>
      <c r="M428" s="122"/>
      <c r="N428" s="122"/>
      <c r="O428" s="74" t="s">
        <v>62</v>
      </c>
      <c r="P428" s="74" t="s">
        <v>62</v>
      </c>
      <c r="Q428" s="74" t="s">
        <v>62</v>
      </c>
      <c r="R428" s="74" t="s">
        <v>62</v>
      </c>
    </row>
    <row r="429" spans="1:18" s="85" customFormat="1" ht="21" hidden="1" customHeight="1" x14ac:dyDescent="0.2">
      <c r="A429" s="322"/>
      <c r="B429" s="120" t="s">
        <v>72</v>
      </c>
      <c r="C429" s="122"/>
      <c r="D429" s="122" t="s">
        <v>62</v>
      </c>
      <c r="E429" s="122"/>
      <c r="F429" s="122"/>
      <c r="G429" s="122">
        <f>G427</f>
        <v>0</v>
      </c>
      <c r="H429" s="122">
        <f t="shared" ref="H429:K429" si="211">H427</f>
        <v>0</v>
      </c>
      <c r="I429" s="122">
        <f t="shared" si="211"/>
        <v>0</v>
      </c>
      <c r="J429" s="122">
        <f t="shared" si="211"/>
        <v>0</v>
      </c>
      <c r="K429" s="122">
        <f t="shared" si="211"/>
        <v>0</v>
      </c>
      <c r="L429" s="122" t="s">
        <v>62</v>
      </c>
      <c r="M429" s="84">
        <v>46022</v>
      </c>
      <c r="N429" s="84">
        <v>46022</v>
      </c>
      <c r="O429" s="78"/>
      <c r="P429" s="74" t="s">
        <v>62</v>
      </c>
      <c r="Q429" s="78"/>
      <c r="R429" s="78"/>
    </row>
    <row r="430" spans="1:18" s="56" customFormat="1" ht="74.45" hidden="1" customHeight="1" x14ac:dyDescent="0.25">
      <c r="A430" s="320" t="s">
        <v>265</v>
      </c>
      <c r="B430" s="118" t="str">
        <f>B422</f>
        <v>Результат предоставления субсидии 2 (код субсидии № 7136):</v>
      </c>
      <c r="C430" s="80" t="s">
        <v>59</v>
      </c>
      <c r="D430" s="81" t="s">
        <v>60</v>
      </c>
      <c r="E430" s="81" t="s">
        <v>61</v>
      </c>
      <c r="F430" s="80">
        <v>642</v>
      </c>
      <c r="G430" s="80"/>
      <c r="H430" s="80">
        <f>G430</f>
        <v>0</v>
      </c>
      <c r="I430" s="80">
        <v>0</v>
      </c>
      <c r="J430" s="80">
        <v>0</v>
      </c>
      <c r="K430" s="80">
        <f>G430</f>
        <v>0</v>
      </c>
      <c r="L430" s="80"/>
      <c r="M430" s="122" t="s">
        <v>62</v>
      </c>
      <c r="N430" s="122" t="s">
        <v>62</v>
      </c>
      <c r="O430" s="78"/>
      <c r="P430" s="78"/>
      <c r="Q430" s="78"/>
      <c r="R430" s="78"/>
    </row>
    <row r="431" spans="1:18" s="85" customFormat="1" ht="15.75" hidden="1" x14ac:dyDescent="0.2">
      <c r="A431" s="321"/>
      <c r="B431" s="119" t="s">
        <v>70</v>
      </c>
      <c r="C431" s="122"/>
      <c r="D431" s="122" t="s">
        <v>62</v>
      </c>
      <c r="E431" s="122"/>
      <c r="F431" s="122"/>
      <c r="G431" s="122">
        <f>G430</f>
        <v>0</v>
      </c>
      <c r="H431" s="122">
        <f t="shared" ref="H431:K431" si="212">H430</f>
        <v>0</v>
      </c>
      <c r="I431" s="122">
        <f t="shared" si="212"/>
        <v>0</v>
      </c>
      <c r="J431" s="122">
        <f t="shared" si="212"/>
        <v>0</v>
      </c>
      <c r="K431" s="122">
        <f t="shared" si="212"/>
        <v>0</v>
      </c>
      <c r="L431" s="122" t="s">
        <v>62</v>
      </c>
      <c r="M431" s="84">
        <v>46022</v>
      </c>
      <c r="N431" s="84">
        <v>46022</v>
      </c>
      <c r="O431" s="78"/>
      <c r="P431" s="74" t="s">
        <v>62</v>
      </c>
      <c r="Q431" s="78"/>
      <c r="R431" s="78"/>
    </row>
    <row r="432" spans="1:18" s="85" customFormat="1" ht="14.25" hidden="1" x14ac:dyDescent="0.2">
      <c r="A432" s="321"/>
      <c r="B432" s="86" t="s">
        <v>63</v>
      </c>
      <c r="C432" s="122"/>
      <c r="D432" s="122"/>
      <c r="E432" s="122"/>
      <c r="F432" s="122"/>
      <c r="G432" s="122" t="s">
        <v>62</v>
      </c>
      <c r="H432" s="122"/>
      <c r="I432" s="122" t="s">
        <v>62</v>
      </c>
      <c r="J432" s="122"/>
      <c r="K432" s="122"/>
      <c r="L432" s="122" t="s">
        <v>62</v>
      </c>
      <c r="M432" s="122"/>
      <c r="N432" s="122"/>
      <c r="O432" s="74" t="s">
        <v>62</v>
      </c>
      <c r="P432" s="74" t="s">
        <v>62</v>
      </c>
      <c r="Q432" s="74" t="s">
        <v>62</v>
      </c>
      <c r="R432" s="74" t="s">
        <v>62</v>
      </c>
    </row>
    <row r="433" spans="1:18" s="85" customFormat="1" ht="65.45" hidden="1" customHeight="1" x14ac:dyDescent="0.2">
      <c r="A433" s="321"/>
      <c r="B433" s="120" t="s">
        <v>64</v>
      </c>
      <c r="C433" s="122"/>
      <c r="D433" s="122" t="s">
        <v>62</v>
      </c>
      <c r="E433" s="122"/>
      <c r="F433" s="122"/>
      <c r="G433" s="122">
        <f>G430</f>
        <v>0</v>
      </c>
      <c r="H433" s="122">
        <f t="shared" ref="H433:J433" si="213">H430</f>
        <v>0</v>
      </c>
      <c r="I433" s="122">
        <f t="shared" si="213"/>
        <v>0</v>
      </c>
      <c r="J433" s="122">
        <f t="shared" si="213"/>
        <v>0</v>
      </c>
      <c r="K433" s="122">
        <f>K430</f>
        <v>0</v>
      </c>
      <c r="L433" s="122" t="s">
        <v>62</v>
      </c>
      <c r="M433" s="84">
        <v>46022</v>
      </c>
      <c r="N433" s="84">
        <v>46022</v>
      </c>
      <c r="O433" s="78"/>
      <c r="P433" s="74" t="s">
        <v>62</v>
      </c>
      <c r="Q433" s="78"/>
      <c r="R433" s="78"/>
    </row>
    <row r="434" spans="1:18" s="85" customFormat="1" ht="15" hidden="1" customHeight="1" x14ac:dyDescent="0.2">
      <c r="A434" s="321"/>
      <c r="B434" s="86" t="s">
        <v>65</v>
      </c>
      <c r="C434" s="122"/>
      <c r="D434" s="122"/>
      <c r="E434" s="122"/>
      <c r="F434" s="122"/>
      <c r="G434" s="122" t="s">
        <v>62</v>
      </c>
      <c r="H434" s="122"/>
      <c r="I434" s="122" t="s">
        <v>62</v>
      </c>
      <c r="J434" s="122"/>
      <c r="K434" s="122"/>
      <c r="L434" s="122" t="s">
        <v>62</v>
      </c>
      <c r="M434" s="122"/>
      <c r="N434" s="122"/>
      <c r="O434" s="74" t="s">
        <v>62</v>
      </c>
      <c r="P434" s="74" t="s">
        <v>62</v>
      </c>
      <c r="Q434" s="74" t="s">
        <v>62</v>
      </c>
      <c r="R434" s="74" t="s">
        <v>62</v>
      </c>
    </row>
    <row r="435" spans="1:18" s="85" customFormat="1" ht="38.65" hidden="1" customHeight="1" x14ac:dyDescent="0.2">
      <c r="A435" s="321"/>
      <c r="B435" s="120" t="s">
        <v>66</v>
      </c>
      <c r="C435" s="122"/>
      <c r="D435" s="122" t="s">
        <v>62</v>
      </c>
      <c r="E435" s="122"/>
      <c r="F435" s="122"/>
      <c r="G435" s="122">
        <f>G431</f>
        <v>0</v>
      </c>
      <c r="H435" s="122">
        <f t="shared" ref="H435:K435" si="214">H431</f>
        <v>0</v>
      </c>
      <c r="I435" s="122">
        <f t="shared" si="214"/>
        <v>0</v>
      </c>
      <c r="J435" s="122">
        <f t="shared" si="214"/>
        <v>0</v>
      </c>
      <c r="K435" s="122">
        <f t="shared" si="214"/>
        <v>0</v>
      </c>
      <c r="L435" s="122" t="s">
        <v>62</v>
      </c>
      <c r="M435" s="84">
        <v>46022</v>
      </c>
      <c r="N435" s="84">
        <v>46022</v>
      </c>
      <c r="O435" s="78"/>
      <c r="P435" s="74" t="s">
        <v>62</v>
      </c>
      <c r="Q435" s="78"/>
      <c r="R435" s="78"/>
    </row>
    <row r="436" spans="1:18" s="85" customFormat="1" ht="21" hidden="1" customHeight="1" x14ac:dyDescent="0.2">
      <c r="A436" s="321"/>
      <c r="B436" s="86" t="s">
        <v>71</v>
      </c>
      <c r="C436" s="122"/>
      <c r="D436" s="122"/>
      <c r="E436" s="122"/>
      <c r="F436" s="122"/>
      <c r="G436" s="122" t="s">
        <v>62</v>
      </c>
      <c r="H436" s="122"/>
      <c r="I436" s="122" t="s">
        <v>62</v>
      </c>
      <c r="J436" s="122"/>
      <c r="K436" s="122"/>
      <c r="L436" s="122" t="s">
        <v>62</v>
      </c>
      <c r="M436" s="122"/>
      <c r="N436" s="122"/>
      <c r="O436" s="74" t="s">
        <v>62</v>
      </c>
      <c r="P436" s="74" t="s">
        <v>62</v>
      </c>
      <c r="Q436" s="74" t="s">
        <v>62</v>
      </c>
      <c r="R436" s="74" t="s">
        <v>62</v>
      </c>
    </row>
    <row r="437" spans="1:18" s="85" customFormat="1" ht="21" hidden="1" customHeight="1" x14ac:dyDescent="0.2">
      <c r="A437" s="322"/>
      <c r="B437" s="120" t="s">
        <v>72</v>
      </c>
      <c r="C437" s="122"/>
      <c r="D437" s="122" t="s">
        <v>62</v>
      </c>
      <c r="E437" s="122"/>
      <c r="F437" s="122"/>
      <c r="G437" s="122">
        <f>G435</f>
        <v>0</v>
      </c>
      <c r="H437" s="122">
        <f t="shared" ref="H437:K437" si="215">H435</f>
        <v>0</v>
      </c>
      <c r="I437" s="122">
        <f t="shared" si="215"/>
        <v>0</v>
      </c>
      <c r="J437" s="122">
        <f t="shared" si="215"/>
        <v>0</v>
      </c>
      <c r="K437" s="122">
        <f t="shared" si="215"/>
        <v>0</v>
      </c>
      <c r="L437" s="122" t="s">
        <v>62</v>
      </c>
      <c r="M437" s="84">
        <v>46022</v>
      </c>
      <c r="N437" s="84">
        <v>46022</v>
      </c>
      <c r="O437" s="78"/>
      <c r="P437" s="74" t="s">
        <v>62</v>
      </c>
      <c r="Q437" s="78"/>
      <c r="R437" s="78"/>
    </row>
    <row r="438" spans="1:18" s="56" customFormat="1" ht="74.45" hidden="1" customHeight="1" x14ac:dyDescent="0.25">
      <c r="A438" s="320" t="s">
        <v>266</v>
      </c>
      <c r="B438" s="118" t="str">
        <f>B430</f>
        <v>Результат предоставления субсидии 2 (код субсидии № 7136):</v>
      </c>
      <c r="C438" s="80" t="s">
        <v>59</v>
      </c>
      <c r="D438" s="81" t="s">
        <v>60</v>
      </c>
      <c r="E438" s="81" t="s">
        <v>61</v>
      </c>
      <c r="F438" s="80">
        <v>642</v>
      </c>
      <c r="G438" s="80"/>
      <c r="H438" s="80">
        <f>G438</f>
        <v>0</v>
      </c>
      <c r="I438" s="80">
        <v>0</v>
      </c>
      <c r="J438" s="80">
        <v>0</v>
      </c>
      <c r="K438" s="80">
        <f>G438</f>
        <v>0</v>
      </c>
      <c r="L438" s="80"/>
      <c r="M438" s="122" t="s">
        <v>62</v>
      </c>
      <c r="N438" s="122" t="s">
        <v>62</v>
      </c>
      <c r="O438" s="78"/>
      <c r="P438" s="78"/>
      <c r="Q438" s="78"/>
      <c r="R438" s="78"/>
    </row>
    <row r="439" spans="1:18" s="85" customFormat="1" ht="15.75" hidden="1" x14ac:dyDescent="0.2">
      <c r="A439" s="321"/>
      <c r="B439" s="119" t="s">
        <v>70</v>
      </c>
      <c r="C439" s="122"/>
      <c r="D439" s="122" t="s">
        <v>62</v>
      </c>
      <c r="E439" s="122"/>
      <c r="F439" s="122"/>
      <c r="G439" s="122">
        <f>G438</f>
        <v>0</v>
      </c>
      <c r="H439" s="122">
        <f t="shared" ref="H439:K439" si="216">H438</f>
        <v>0</v>
      </c>
      <c r="I439" s="122">
        <f t="shared" si="216"/>
        <v>0</v>
      </c>
      <c r="J439" s="122">
        <f t="shared" si="216"/>
        <v>0</v>
      </c>
      <c r="K439" s="122">
        <f t="shared" si="216"/>
        <v>0</v>
      </c>
      <c r="L439" s="122" t="s">
        <v>62</v>
      </c>
      <c r="M439" s="84">
        <v>46022</v>
      </c>
      <c r="N439" s="84">
        <v>46022</v>
      </c>
      <c r="O439" s="78"/>
      <c r="P439" s="74" t="s">
        <v>62</v>
      </c>
      <c r="Q439" s="78"/>
      <c r="R439" s="78"/>
    </row>
    <row r="440" spans="1:18" s="85" customFormat="1" ht="14.25" hidden="1" x14ac:dyDescent="0.2">
      <c r="A440" s="321"/>
      <c r="B440" s="86" t="s">
        <v>63</v>
      </c>
      <c r="C440" s="122"/>
      <c r="D440" s="122"/>
      <c r="E440" s="122"/>
      <c r="F440" s="122"/>
      <c r="G440" s="122" t="s">
        <v>62</v>
      </c>
      <c r="H440" s="122"/>
      <c r="I440" s="122" t="s">
        <v>62</v>
      </c>
      <c r="J440" s="122"/>
      <c r="K440" s="122"/>
      <c r="L440" s="122" t="s">
        <v>62</v>
      </c>
      <c r="M440" s="122"/>
      <c r="N440" s="122"/>
      <c r="O440" s="74" t="s">
        <v>62</v>
      </c>
      <c r="P440" s="74" t="s">
        <v>62</v>
      </c>
      <c r="Q440" s="74" t="s">
        <v>62</v>
      </c>
      <c r="R440" s="74" t="s">
        <v>62</v>
      </c>
    </row>
    <row r="441" spans="1:18" s="85" customFormat="1" ht="65.45" hidden="1" customHeight="1" x14ac:dyDescent="0.2">
      <c r="A441" s="321"/>
      <c r="B441" s="120" t="s">
        <v>64</v>
      </c>
      <c r="C441" s="122"/>
      <c r="D441" s="122" t="s">
        <v>62</v>
      </c>
      <c r="E441" s="122"/>
      <c r="F441" s="122"/>
      <c r="G441" s="122">
        <f>G438</f>
        <v>0</v>
      </c>
      <c r="H441" s="122">
        <f t="shared" ref="H441:J441" si="217">H438</f>
        <v>0</v>
      </c>
      <c r="I441" s="122">
        <f t="shared" si="217"/>
        <v>0</v>
      </c>
      <c r="J441" s="122">
        <f t="shared" si="217"/>
        <v>0</v>
      </c>
      <c r="K441" s="122">
        <f>K438</f>
        <v>0</v>
      </c>
      <c r="L441" s="122" t="s">
        <v>62</v>
      </c>
      <c r="M441" s="84">
        <v>46022</v>
      </c>
      <c r="N441" s="84">
        <v>46022</v>
      </c>
      <c r="O441" s="78"/>
      <c r="P441" s="74" t="s">
        <v>62</v>
      </c>
      <c r="Q441" s="78"/>
      <c r="R441" s="78"/>
    </row>
    <row r="442" spans="1:18" s="85" customFormat="1" ht="15" hidden="1" customHeight="1" x14ac:dyDescent="0.2">
      <c r="A442" s="321"/>
      <c r="B442" s="86" t="s">
        <v>65</v>
      </c>
      <c r="C442" s="122"/>
      <c r="D442" s="122"/>
      <c r="E442" s="122"/>
      <c r="F442" s="122"/>
      <c r="G442" s="122" t="s">
        <v>62</v>
      </c>
      <c r="H442" s="122"/>
      <c r="I442" s="122" t="s">
        <v>62</v>
      </c>
      <c r="J442" s="122"/>
      <c r="K442" s="122"/>
      <c r="L442" s="122" t="s">
        <v>62</v>
      </c>
      <c r="M442" s="122"/>
      <c r="N442" s="122"/>
      <c r="O442" s="74" t="s">
        <v>62</v>
      </c>
      <c r="P442" s="74" t="s">
        <v>62</v>
      </c>
      <c r="Q442" s="74" t="s">
        <v>62</v>
      </c>
      <c r="R442" s="74" t="s">
        <v>62</v>
      </c>
    </row>
    <row r="443" spans="1:18" s="85" customFormat="1" ht="38.65" hidden="1" customHeight="1" x14ac:dyDescent="0.2">
      <c r="A443" s="321"/>
      <c r="B443" s="120" t="s">
        <v>66</v>
      </c>
      <c r="C443" s="122"/>
      <c r="D443" s="122" t="s">
        <v>62</v>
      </c>
      <c r="E443" s="122"/>
      <c r="F443" s="122"/>
      <c r="G443" s="122">
        <f>G439</f>
        <v>0</v>
      </c>
      <c r="H443" s="122">
        <f t="shared" ref="H443:K443" si="218">H439</f>
        <v>0</v>
      </c>
      <c r="I443" s="122">
        <f t="shared" si="218"/>
        <v>0</v>
      </c>
      <c r="J443" s="122">
        <f t="shared" si="218"/>
        <v>0</v>
      </c>
      <c r="K443" s="122">
        <f t="shared" si="218"/>
        <v>0</v>
      </c>
      <c r="L443" s="122" t="s">
        <v>62</v>
      </c>
      <c r="M443" s="84">
        <v>46022</v>
      </c>
      <c r="N443" s="84">
        <v>46022</v>
      </c>
      <c r="O443" s="78"/>
      <c r="P443" s="74" t="s">
        <v>62</v>
      </c>
      <c r="Q443" s="78"/>
      <c r="R443" s="78"/>
    </row>
    <row r="444" spans="1:18" s="85" customFormat="1" ht="21" hidden="1" customHeight="1" x14ac:dyDescent="0.2">
      <c r="A444" s="321"/>
      <c r="B444" s="86" t="s">
        <v>71</v>
      </c>
      <c r="C444" s="122"/>
      <c r="D444" s="122"/>
      <c r="E444" s="122"/>
      <c r="F444" s="122"/>
      <c r="G444" s="122" t="s">
        <v>62</v>
      </c>
      <c r="H444" s="122"/>
      <c r="I444" s="122" t="s">
        <v>62</v>
      </c>
      <c r="J444" s="122"/>
      <c r="K444" s="122"/>
      <c r="L444" s="122" t="s">
        <v>62</v>
      </c>
      <c r="M444" s="122"/>
      <c r="N444" s="122"/>
      <c r="O444" s="74" t="s">
        <v>62</v>
      </c>
      <c r="P444" s="74" t="s">
        <v>62</v>
      </c>
      <c r="Q444" s="74" t="s">
        <v>62</v>
      </c>
      <c r="R444" s="74" t="s">
        <v>62</v>
      </c>
    </row>
    <row r="445" spans="1:18" s="85" customFormat="1" ht="21" hidden="1" customHeight="1" x14ac:dyDescent="0.2">
      <c r="A445" s="322"/>
      <c r="B445" s="120" t="s">
        <v>72</v>
      </c>
      <c r="C445" s="122"/>
      <c r="D445" s="122" t="s">
        <v>62</v>
      </c>
      <c r="E445" s="122"/>
      <c r="F445" s="122"/>
      <c r="G445" s="122">
        <f>G443</f>
        <v>0</v>
      </c>
      <c r="H445" s="122">
        <f t="shared" ref="H445:K445" si="219">H443</f>
        <v>0</v>
      </c>
      <c r="I445" s="122">
        <f t="shared" si="219"/>
        <v>0</v>
      </c>
      <c r="J445" s="122">
        <f t="shared" si="219"/>
        <v>0</v>
      </c>
      <c r="K445" s="122">
        <f t="shared" si="219"/>
        <v>0</v>
      </c>
      <c r="L445" s="122" t="s">
        <v>62</v>
      </c>
      <c r="M445" s="84">
        <v>46022</v>
      </c>
      <c r="N445" s="84">
        <v>46022</v>
      </c>
      <c r="O445" s="78"/>
      <c r="P445" s="74" t="s">
        <v>62</v>
      </c>
      <c r="Q445" s="78"/>
      <c r="R445" s="78"/>
    </row>
    <row r="446" spans="1:18" s="56" customFormat="1" ht="74.45" hidden="1" customHeight="1" x14ac:dyDescent="0.25">
      <c r="A446" s="320" t="s">
        <v>267</v>
      </c>
      <c r="B446" s="118" t="str">
        <f>B438</f>
        <v>Результат предоставления субсидии 2 (код субсидии № 7136):</v>
      </c>
      <c r="C446" s="80" t="s">
        <v>59</v>
      </c>
      <c r="D446" s="81" t="s">
        <v>60</v>
      </c>
      <c r="E446" s="81" t="s">
        <v>61</v>
      </c>
      <c r="F446" s="80">
        <v>642</v>
      </c>
      <c r="G446" s="80"/>
      <c r="H446" s="80">
        <f>G446</f>
        <v>0</v>
      </c>
      <c r="I446" s="80">
        <v>0</v>
      </c>
      <c r="J446" s="80">
        <v>0</v>
      </c>
      <c r="K446" s="80">
        <f>G446</f>
        <v>0</v>
      </c>
      <c r="L446" s="80"/>
      <c r="M446" s="122" t="s">
        <v>62</v>
      </c>
      <c r="N446" s="122" t="s">
        <v>62</v>
      </c>
      <c r="O446" s="78"/>
      <c r="P446" s="78"/>
      <c r="Q446" s="78"/>
      <c r="R446" s="78"/>
    </row>
    <row r="447" spans="1:18" s="85" customFormat="1" ht="15.75" hidden="1" x14ac:dyDescent="0.2">
      <c r="A447" s="321"/>
      <c r="B447" s="119" t="s">
        <v>70</v>
      </c>
      <c r="C447" s="122"/>
      <c r="D447" s="122" t="s">
        <v>62</v>
      </c>
      <c r="E447" s="122"/>
      <c r="F447" s="122"/>
      <c r="G447" s="122">
        <f>G446</f>
        <v>0</v>
      </c>
      <c r="H447" s="122">
        <f t="shared" ref="H447:K447" si="220">H446</f>
        <v>0</v>
      </c>
      <c r="I447" s="122">
        <f t="shared" si="220"/>
        <v>0</v>
      </c>
      <c r="J447" s="122">
        <f t="shared" si="220"/>
        <v>0</v>
      </c>
      <c r="K447" s="122">
        <f t="shared" si="220"/>
        <v>0</v>
      </c>
      <c r="L447" s="122" t="s">
        <v>62</v>
      </c>
      <c r="M447" s="84">
        <v>46022</v>
      </c>
      <c r="N447" s="84">
        <v>46022</v>
      </c>
      <c r="O447" s="78"/>
      <c r="P447" s="74" t="s">
        <v>62</v>
      </c>
      <c r="Q447" s="78"/>
      <c r="R447" s="78"/>
    </row>
    <row r="448" spans="1:18" s="85" customFormat="1" ht="14.25" hidden="1" x14ac:dyDescent="0.2">
      <c r="A448" s="321"/>
      <c r="B448" s="86" t="s">
        <v>63</v>
      </c>
      <c r="C448" s="122"/>
      <c r="D448" s="122"/>
      <c r="E448" s="122"/>
      <c r="F448" s="122"/>
      <c r="G448" s="122" t="s">
        <v>62</v>
      </c>
      <c r="H448" s="122"/>
      <c r="I448" s="122" t="s">
        <v>62</v>
      </c>
      <c r="J448" s="122"/>
      <c r="K448" s="122"/>
      <c r="L448" s="122" t="s">
        <v>62</v>
      </c>
      <c r="M448" s="122"/>
      <c r="N448" s="122"/>
      <c r="O448" s="74" t="s">
        <v>62</v>
      </c>
      <c r="P448" s="74" t="s">
        <v>62</v>
      </c>
      <c r="Q448" s="74" t="s">
        <v>62</v>
      </c>
      <c r="R448" s="74" t="s">
        <v>62</v>
      </c>
    </row>
    <row r="449" spans="1:18" s="85" customFormat="1" ht="65.45" hidden="1" customHeight="1" x14ac:dyDescent="0.2">
      <c r="A449" s="321"/>
      <c r="B449" s="120" t="s">
        <v>64</v>
      </c>
      <c r="C449" s="122"/>
      <c r="D449" s="122" t="s">
        <v>62</v>
      </c>
      <c r="E449" s="122"/>
      <c r="F449" s="122"/>
      <c r="G449" s="122">
        <f>G446</f>
        <v>0</v>
      </c>
      <c r="H449" s="122">
        <f t="shared" ref="H449:J449" si="221">H446</f>
        <v>0</v>
      </c>
      <c r="I449" s="122">
        <f t="shared" si="221"/>
        <v>0</v>
      </c>
      <c r="J449" s="122">
        <f t="shared" si="221"/>
        <v>0</v>
      </c>
      <c r="K449" s="122">
        <f>K446</f>
        <v>0</v>
      </c>
      <c r="L449" s="122" t="s">
        <v>62</v>
      </c>
      <c r="M449" s="84">
        <v>46022</v>
      </c>
      <c r="N449" s="84">
        <v>46022</v>
      </c>
      <c r="O449" s="78"/>
      <c r="P449" s="74" t="s">
        <v>62</v>
      </c>
      <c r="Q449" s="78"/>
      <c r="R449" s="78"/>
    </row>
    <row r="450" spans="1:18" s="85" customFormat="1" ht="15" hidden="1" customHeight="1" x14ac:dyDescent="0.2">
      <c r="A450" s="321"/>
      <c r="B450" s="86" t="s">
        <v>65</v>
      </c>
      <c r="C450" s="122"/>
      <c r="D450" s="122"/>
      <c r="E450" s="122"/>
      <c r="F450" s="122"/>
      <c r="G450" s="122" t="s">
        <v>62</v>
      </c>
      <c r="H450" s="122"/>
      <c r="I450" s="122" t="s">
        <v>62</v>
      </c>
      <c r="J450" s="122"/>
      <c r="K450" s="122"/>
      <c r="L450" s="122" t="s">
        <v>62</v>
      </c>
      <c r="M450" s="122"/>
      <c r="N450" s="122"/>
      <c r="O450" s="74" t="s">
        <v>62</v>
      </c>
      <c r="P450" s="74" t="s">
        <v>62</v>
      </c>
      <c r="Q450" s="74" t="s">
        <v>62</v>
      </c>
      <c r="R450" s="74" t="s">
        <v>62</v>
      </c>
    </row>
    <row r="451" spans="1:18" s="85" customFormat="1" ht="38.65" hidden="1" customHeight="1" x14ac:dyDescent="0.2">
      <c r="A451" s="321"/>
      <c r="B451" s="120" t="s">
        <v>66</v>
      </c>
      <c r="C451" s="122"/>
      <c r="D451" s="122" t="s">
        <v>62</v>
      </c>
      <c r="E451" s="122"/>
      <c r="F451" s="122"/>
      <c r="G451" s="122">
        <f>G447</f>
        <v>0</v>
      </c>
      <c r="H451" s="122">
        <f t="shared" ref="H451:K451" si="222">H447</f>
        <v>0</v>
      </c>
      <c r="I451" s="122">
        <f t="shared" si="222"/>
        <v>0</v>
      </c>
      <c r="J451" s="122">
        <f t="shared" si="222"/>
        <v>0</v>
      </c>
      <c r="K451" s="122">
        <f t="shared" si="222"/>
        <v>0</v>
      </c>
      <c r="L451" s="122" t="s">
        <v>62</v>
      </c>
      <c r="M451" s="84">
        <v>46022</v>
      </c>
      <c r="N451" s="84">
        <v>46022</v>
      </c>
      <c r="O451" s="78"/>
      <c r="P451" s="74" t="s">
        <v>62</v>
      </c>
      <c r="Q451" s="78"/>
      <c r="R451" s="78"/>
    </row>
    <row r="452" spans="1:18" s="85" customFormat="1" ht="21" hidden="1" customHeight="1" x14ac:dyDescent="0.2">
      <c r="A452" s="321"/>
      <c r="B452" s="86" t="s">
        <v>71</v>
      </c>
      <c r="C452" s="122"/>
      <c r="D452" s="122"/>
      <c r="E452" s="122"/>
      <c r="F452" s="122"/>
      <c r="G452" s="122" t="s">
        <v>62</v>
      </c>
      <c r="H452" s="122"/>
      <c r="I452" s="122" t="s">
        <v>62</v>
      </c>
      <c r="J452" s="122"/>
      <c r="K452" s="122"/>
      <c r="L452" s="122" t="s">
        <v>62</v>
      </c>
      <c r="M452" s="122"/>
      <c r="N452" s="122"/>
      <c r="O452" s="74" t="s">
        <v>62</v>
      </c>
      <c r="P452" s="74" t="s">
        <v>62</v>
      </c>
      <c r="Q452" s="74" t="s">
        <v>62</v>
      </c>
      <c r="R452" s="74" t="s">
        <v>62</v>
      </c>
    </row>
    <row r="453" spans="1:18" s="85" customFormat="1" ht="21" hidden="1" customHeight="1" x14ac:dyDescent="0.2">
      <c r="A453" s="322"/>
      <c r="B453" s="120" t="s">
        <v>72</v>
      </c>
      <c r="C453" s="122"/>
      <c r="D453" s="122" t="s">
        <v>62</v>
      </c>
      <c r="E453" s="122"/>
      <c r="F453" s="122"/>
      <c r="G453" s="122">
        <f>G451</f>
        <v>0</v>
      </c>
      <c r="H453" s="122">
        <f t="shared" ref="H453:K453" si="223">H451</f>
        <v>0</v>
      </c>
      <c r="I453" s="122">
        <f t="shared" si="223"/>
        <v>0</v>
      </c>
      <c r="J453" s="122">
        <f t="shared" si="223"/>
        <v>0</v>
      </c>
      <c r="K453" s="122">
        <f t="shared" si="223"/>
        <v>0</v>
      </c>
      <c r="L453" s="122" t="s">
        <v>62</v>
      </c>
      <c r="M453" s="84">
        <v>46022</v>
      </c>
      <c r="N453" s="84">
        <v>46022</v>
      </c>
      <c r="O453" s="78"/>
      <c r="P453" s="74" t="s">
        <v>62</v>
      </c>
      <c r="Q453" s="78"/>
      <c r="R453" s="78"/>
    </row>
    <row r="454" spans="1:18" s="56" customFormat="1" ht="74.45" hidden="1" customHeight="1" x14ac:dyDescent="0.25">
      <c r="A454" s="320" t="s">
        <v>268</v>
      </c>
      <c r="B454" s="118" t="str">
        <f>B446</f>
        <v>Результат предоставления субсидии 2 (код субсидии № 7136):</v>
      </c>
      <c r="C454" s="80" t="s">
        <v>59</v>
      </c>
      <c r="D454" s="81" t="s">
        <v>60</v>
      </c>
      <c r="E454" s="81" t="s">
        <v>61</v>
      </c>
      <c r="F454" s="80">
        <v>642</v>
      </c>
      <c r="G454" s="80"/>
      <c r="H454" s="80">
        <f>G454</f>
        <v>0</v>
      </c>
      <c r="I454" s="80">
        <v>0</v>
      </c>
      <c r="J454" s="80">
        <v>0</v>
      </c>
      <c r="K454" s="80">
        <f>G454</f>
        <v>0</v>
      </c>
      <c r="L454" s="80"/>
      <c r="M454" s="122" t="s">
        <v>62</v>
      </c>
      <c r="N454" s="122" t="s">
        <v>62</v>
      </c>
      <c r="O454" s="78"/>
      <c r="P454" s="78"/>
      <c r="Q454" s="78"/>
      <c r="R454" s="78"/>
    </row>
    <row r="455" spans="1:18" s="85" customFormat="1" ht="15.75" hidden="1" x14ac:dyDescent="0.2">
      <c r="A455" s="321"/>
      <c r="B455" s="119" t="s">
        <v>70</v>
      </c>
      <c r="C455" s="122"/>
      <c r="D455" s="122" t="s">
        <v>62</v>
      </c>
      <c r="E455" s="122"/>
      <c r="F455" s="122"/>
      <c r="G455" s="122">
        <f>G454</f>
        <v>0</v>
      </c>
      <c r="H455" s="122">
        <f t="shared" ref="H455:K455" si="224">H454</f>
        <v>0</v>
      </c>
      <c r="I455" s="122">
        <f t="shared" si="224"/>
        <v>0</v>
      </c>
      <c r="J455" s="122">
        <f t="shared" si="224"/>
        <v>0</v>
      </c>
      <c r="K455" s="122">
        <f t="shared" si="224"/>
        <v>0</v>
      </c>
      <c r="L455" s="122" t="s">
        <v>62</v>
      </c>
      <c r="M455" s="84">
        <v>46022</v>
      </c>
      <c r="N455" s="84">
        <v>46022</v>
      </c>
      <c r="O455" s="78"/>
      <c r="P455" s="74" t="s">
        <v>62</v>
      </c>
      <c r="Q455" s="78"/>
      <c r="R455" s="78"/>
    </row>
    <row r="456" spans="1:18" s="85" customFormat="1" ht="14.25" hidden="1" x14ac:dyDescent="0.2">
      <c r="A456" s="321"/>
      <c r="B456" s="86" t="s">
        <v>63</v>
      </c>
      <c r="C456" s="122"/>
      <c r="D456" s="122"/>
      <c r="E456" s="122"/>
      <c r="F456" s="122"/>
      <c r="G456" s="122" t="s">
        <v>62</v>
      </c>
      <c r="H456" s="122"/>
      <c r="I456" s="122" t="s">
        <v>62</v>
      </c>
      <c r="J456" s="122"/>
      <c r="K456" s="122"/>
      <c r="L456" s="122" t="s">
        <v>62</v>
      </c>
      <c r="M456" s="122"/>
      <c r="N456" s="122"/>
      <c r="O456" s="74" t="s">
        <v>62</v>
      </c>
      <c r="P456" s="74" t="s">
        <v>62</v>
      </c>
      <c r="Q456" s="74" t="s">
        <v>62</v>
      </c>
      <c r="R456" s="74" t="s">
        <v>62</v>
      </c>
    </row>
    <row r="457" spans="1:18" s="85" customFormat="1" ht="65.45" hidden="1" customHeight="1" x14ac:dyDescent="0.2">
      <c r="A457" s="321"/>
      <c r="B457" s="120" t="s">
        <v>64</v>
      </c>
      <c r="C457" s="122"/>
      <c r="D457" s="122" t="s">
        <v>62</v>
      </c>
      <c r="E457" s="122"/>
      <c r="F457" s="122"/>
      <c r="G457" s="122">
        <f>G454</f>
        <v>0</v>
      </c>
      <c r="H457" s="122">
        <f t="shared" ref="H457:J457" si="225">H454</f>
        <v>0</v>
      </c>
      <c r="I457" s="122">
        <f t="shared" si="225"/>
        <v>0</v>
      </c>
      <c r="J457" s="122">
        <f t="shared" si="225"/>
        <v>0</v>
      </c>
      <c r="K457" s="122">
        <f>K454</f>
        <v>0</v>
      </c>
      <c r="L457" s="122" t="s">
        <v>62</v>
      </c>
      <c r="M457" s="84">
        <v>46022</v>
      </c>
      <c r="N457" s="84">
        <v>46022</v>
      </c>
      <c r="O457" s="78"/>
      <c r="P457" s="74" t="s">
        <v>62</v>
      </c>
      <c r="Q457" s="78"/>
      <c r="R457" s="78"/>
    </row>
    <row r="458" spans="1:18" s="85" customFormat="1" ht="15" hidden="1" customHeight="1" x14ac:dyDescent="0.2">
      <c r="A458" s="321"/>
      <c r="B458" s="86" t="s">
        <v>65</v>
      </c>
      <c r="C458" s="122"/>
      <c r="D458" s="122"/>
      <c r="E458" s="122"/>
      <c r="F458" s="122"/>
      <c r="G458" s="122" t="s">
        <v>62</v>
      </c>
      <c r="H458" s="122"/>
      <c r="I458" s="122" t="s">
        <v>62</v>
      </c>
      <c r="J458" s="122"/>
      <c r="K458" s="122"/>
      <c r="L458" s="122" t="s">
        <v>62</v>
      </c>
      <c r="M458" s="122"/>
      <c r="N458" s="122"/>
      <c r="O458" s="74" t="s">
        <v>62</v>
      </c>
      <c r="P458" s="74" t="s">
        <v>62</v>
      </c>
      <c r="Q458" s="74" t="s">
        <v>62</v>
      </c>
      <c r="R458" s="74" t="s">
        <v>62</v>
      </c>
    </row>
    <row r="459" spans="1:18" s="85" customFormat="1" ht="38.65" hidden="1" customHeight="1" x14ac:dyDescent="0.2">
      <c r="A459" s="321"/>
      <c r="B459" s="120" t="s">
        <v>66</v>
      </c>
      <c r="C459" s="122"/>
      <c r="D459" s="122" t="s">
        <v>62</v>
      </c>
      <c r="E459" s="122"/>
      <c r="F459" s="122"/>
      <c r="G459" s="122">
        <f>G455</f>
        <v>0</v>
      </c>
      <c r="H459" s="122">
        <f t="shared" ref="H459:K459" si="226">H455</f>
        <v>0</v>
      </c>
      <c r="I459" s="122">
        <f t="shared" si="226"/>
        <v>0</v>
      </c>
      <c r="J459" s="122">
        <f t="shared" si="226"/>
        <v>0</v>
      </c>
      <c r="K459" s="122">
        <f t="shared" si="226"/>
        <v>0</v>
      </c>
      <c r="L459" s="122" t="s">
        <v>62</v>
      </c>
      <c r="M459" s="84">
        <v>46022</v>
      </c>
      <c r="N459" s="84">
        <v>46022</v>
      </c>
      <c r="O459" s="78"/>
      <c r="P459" s="74" t="s">
        <v>62</v>
      </c>
      <c r="Q459" s="78"/>
      <c r="R459" s="78"/>
    </row>
    <row r="460" spans="1:18" s="85" customFormat="1" ht="21" hidden="1" customHeight="1" x14ac:dyDescent="0.2">
      <c r="A460" s="321"/>
      <c r="B460" s="86" t="s">
        <v>71</v>
      </c>
      <c r="C460" s="122"/>
      <c r="D460" s="122"/>
      <c r="E460" s="122"/>
      <c r="F460" s="122"/>
      <c r="G460" s="122" t="s">
        <v>62</v>
      </c>
      <c r="H460" s="122"/>
      <c r="I460" s="122" t="s">
        <v>62</v>
      </c>
      <c r="J460" s="122"/>
      <c r="K460" s="122"/>
      <c r="L460" s="122" t="s">
        <v>62</v>
      </c>
      <c r="M460" s="122"/>
      <c r="N460" s="122"/>
      <c r="O460" s="74" t="s">
        <v>62</v>
      </c>
      <c r="P460" s="74" t="s">
        <v>62</v>
      </c>
      <c r="Q460" s="74" t="s">
        <v>62</v>
      </c>
      <c r="R460" s="74" t="s">
        <v>62</v>
      </c>
    </row>
    <row r="461" spans="1:18" s="85" customFormat="1" ht="21" hidden="1" customHeight="1" x14ac:dyDescent="0.2">
      <c r="A461" s="322"/>
      <c r="B461" s="120" t="s">
        <v>72</v>
      </c>
      <c r="C461" s="122"/>
      <c r="D461" s="122" t="s">
        <v>62</v>
      </c>
      <c r="E461" s="122"/>
      <c r="F461" s="122"/>
      <c r="G461" s="122">
        <f>G459</f>
        <v>0</v>
      </c>
      <c r="H461" s="122">
        <f t="shared" ref="H461:K461" si="227">H459</f>
        <v>0</v>
      </c>
      <c r="I461" s="122">
        <f t="shared" si="227"/>
        <v>0</v>
      </c>
      <c r="J461" s="122">
        <f t="shared" si="227"/>
        <v>0</v>
      </c>
      <c r="K461" s="122">
        <f t="shared" si="227"/>
        <v>0</v>
      </c>
      <c r="L461" s="122" t="s">
        <v>62</v>
      </c>
      <c r="M461" s="84">
        <v>46022</v>
      </c>
      <c r="N461" s="84">
        <v>46022</v>
      </c>
      <c r="O461" s="78"/>
      <c r="P461" s="74" t="s">
        <v>62</v>
      </c>
      <c r="Q461" s="78"/>
      <c r="R461" s="78"/>
    </row>
    <row r="462" spans="1:18" s="56" customFormat="1" ht="74.45" hidden="1" customHeight="1" x14ac:dyDescent="0.25">
      <c r="A462" s="320" t="s">
        <v>269</v>
      </c>
      <c r="B462" s="118" t="str">
        <f>B454</f>
        <v>Результат предоставления субсидии 2 (код субсидии № 7136):</v>
      </c>
      <c r="C462" s="80" t="s">
        <v>59</v>
      </c>
      <c r="D462" s="81" t="s">
        <v>60</v>
      </c>
      <c r="E462" s="81" t="s">
        <v>61</v>
      </c>
      <c r="F462" s="80">
        <v>642</v>
      </c>
      <c r="G462" s="80"/>
      <c r="H462" s="80">
        <f>G462</f>
        <v>0</v>
      </c>
      <c r="I462" s="80">
        <v>0</v>
      </c>
      <c r="J462" s="80">
        <v>0</v>
      </c>
      <c r="K462" s="80">
        <f>G462</f>
        <v>0</v>
      </c>
      <c r="L462" s="80"/>
      <c r="M462" s="122" t="s">
        <v>62</v>
      </c>
      <c r="N462" s="122" t="s">
        <v>62</v>
      </c>
      <c r="O462" s="78"/>
      <c r="P462" s="78"/>
      <c r="Q462" s="78"/>
      <c r="R462" s="78"/>
    </row>
    <row r="463" spans="1:18" s="85" customFormat="1" ht="15.75" hidden="1" x14ac:dyDescent="0.2">
      <c r="A463" s="321"/>
      <c r="B463" s="119" t="s">
        <v>70</v>
      </c>
      <c r="C463" s="122"/>
      <c r="D463" s="122" t="s">
        <v>62</v>
      </c>
      <c r="E463" s="122"/>
      <c r="F463" s="122"/>
      <c r="G463" s="122">
        <f>G462</f>
        <v>0</v>
      </c>
      <c r="H463" s="122">
        <f t="shared" ref="H463:K463" si="228">H462</f>
        <v>0</v>
      </c>
      <c r="I463" s="122">
        <f t="shared" si="228"/>
        <v>0</v>
      </c>
      <c r="J463" s="122">
        <f t="shared" si="228"/>
        <v>0</v>
      </c>
      <c r="K463" s="122">
        <f t="shared" si="228"/>
        <v>0</v>
      </c>
      <c r="L463" s="122" t="s">
        <v>62</v>
      </c>
      <c r="M463" s="84">
        <v>46022</v>
      </c>
      <c r="N463" s="84">
        <v>46022</v>
      </c>
      <c r="O463" s="78"/>
      <c r="P463" s="74" t="s">
        <v>62</v>
      </c>
      <c r="Q463" s="78"/>
      <c r="R463" s="78"/>
    </row>
    <row r="464" spans="1:18" s="85" customFormat="1" ht="14.25" hidden="1" x14ac:dyDescent="0.2">
      <c r="A464" s="321"/>
      <c r="B464" s="86" t="s">
        <v>63</v>
      </c>
      <c r="C464" s="122"/>
      <c r="D464" s="122"/>
      <c r="E464" s="122"/>
      <c r="F464" s="122"/>
      <c r="G464" s="122" t="s">
        <v>62</v>
      </c>
      <c r="H464" s="122"/>
      <c r="I464" s="122" t="s">
        <v>62</v>
      </c>
      <c r="J464" s="122"/>
      <c r="K464" s="122"/>
      <c r="L464" s="122" t="s">
        <v>62</v>
      </c>
      <c r="M464" s="122"/>
      <c r="N464" s="122"/>
      <c r="O464" s="74" t="s">
        <v>62</v>
      </c>
      <c r="P464" s="74" t="s">
        <v>62</v>
      </c>
      <c r="Q464" s="74" t="s">
        <v>62</v>
      </c>
      <c r="R464" s="74" t="s">
        <v>62</v>
      </c>
    </row>
    <row r="465" spans="1:18" s="85" customFormat="1" ht="65.45" hidden="1" customHeight="1" x14ac:dyDescent="0.2">
      <c r="A465" s="321"/>
      <c r="B465" s="120" t="s">
        <v>64</v>
      </c>
      <c r="C465" s="122"/>
      <c r="D465" s="122" t="s">
        <v>62</v>
      </c>
      <c r="E465" s="122"/>
      <c r="F465" s="122"/>
      <c r="G465" s="122">
        <f>G462</f>
        <v>0</v>
      </c>
      <c r="H465" s="122">
        <f t="shared" ref="H465:J465" si="229">H462</f>
        <v>0</v>
      </c>
      <c r="I465" s="122">
        <f t="shared" si="229"/>
        <v>0</v>
      </c>
      <c r="J465" s="122">
        <f t="shared" si="229"/>
        <v>0</v>
      </c>
      <c r="K465" s="122">
        <f>K462</f>
        <v>0</v>
      </c>
      <c r="L465" s="122" t="s">
        <v>62</v>
      </c>
      <c r="M465" s="84">
        <v>46022</v>
      </c>
      <c r="N465" s="84">
        <v>46022</v>
      </c>
      <c r="O465" s="78"/>
      <c r="P465" s="74" t="s">
        <v>62</v>
      </c>
      <c r="Q465" s="78"/>
      <c r="R465" s="78"/>
    </row>
    <row r="466" spans="1:18" s="85" customFormat="1" ht="15" hidden="1" customHeight="1" x14ac:dyDescent="0.2">
      <c r="A466" s="321"/>
      <c r="B466" s="86" t="s">
        <v>65</v>
      </c>
      <c r="C466" s="122"/>
      <c r="D466" s="122"/>
      <c r="E466" s="122"/>
      <c r="F466" s="122"/>
      <c r="G466" s="122" t="s">
        <v>62</v>
      </c>
      <c r="H466" s="122"/>
      <c r="I466" s="122" t="s">
        <v>62</v>
      </c>
      <c r="J466" s="122"/>
      <c r="K466" s="122"/>
      <c r="L466" s="122" t="s">
        <v>62</v>
      </c>
      <c r="M466" s="122"/>
      <c r="N466" s="122"/>
      <c r="O466" s="74" t="s">
        <v>62</v>
      </c>
      <c r="P466" s="74" t="s">
        <v>62</v>
      </c>
      <c r="Q466" s="74" t="s">
        <v>62</v>
      </c>
      <c r="R466" s="74" t="s">
        <v>62</v>
      </c>
    </row>
    <row r="467" spans="1:18" s="85" customFormat="1" ht="38.65" hidden="1" customHeight="1" x14ac:dyDescent="0.2">
      <c r="A467" s="321"/>
      <c r="B467" s="120" t="s">
        <v>66</v>
      </c>
      <c r="C467" s="122"/>
      <c r="D467" s="122" t="s">
        <v>62</v>
      </c>
      <c r="E467" s="122"/>
      <c r="F467" s="122"/>
      <c r="G467" s="122">
        <f>G463</f>
        <v>0</v>
      </c>
      <c r="H467" s="122">
        <f t="shared" ref="H467:K467" si="230">H463</f>
        <v>0</v>
      </c>
      <c r="I467" s="122">
        <f t="shared" si="230"/>
        <v>0</v>
      </c>
      <c r="J467" s="122">
        <f t="shared" si="230"/>
        <v>0</v>
      </c>
      <c r="K467" s="122">
        <f t="shared" si="230"/>
        <v>0</v>
      </c>
      <c r="L467" s="122" t="s">
        <v>62</v>
      </c>
      <c r="M467" s="84">
        <v>46022</v>
      </c>
      <c r="N467" s="84">
        <v>46022</v>
      </c>
      <c r="O467" s="78"/>
      <c r="P467" s="74" t="s">
        <v>62</v>
      </c>
      <c r="Q467" s="78"/>
      <c r="R467" s="78"/>
    </row>
    <row r="468" spans="1:18" s="85" customFormat="1" ht="21" hidden="1" customHeight="1" x14ac:dyDescent="0.2">
      <c r="A468" s="321"/>
      <c r="B468" s="86" t="s">
        <v>71</v>
      </c>
      <c r="C468" s="122"/>
      <c r="D468" s="122"/>
      <c r="E468" s="122"/>
      <c r="F468" s="122"/>
      <c r="G468" s="122" t="s">
        <v>62</v>
      </c>
      <c r="H468" s="122"/>
      <c r="I468" s="122" t="s">
        <v>62</v>
      </c>
      <c r="J468" s="122"/>
      <c r="K468" s="122"/>
      <c r="L468" s="122" t="s">
        <v>62</v>
      </c>
      <c r="M468" s="122"/>
      <c r="N468" s="122"/>
      <c r="O468" s="74" t="s">
        <v>62</v>
      </c>
      <c r="P468" s="74" t="s">
        <v>62</v>
      </c>
      <c r="Q468" s="74" t="s">
        <v>62</v>
      </c>
      <c r="R468" s="74" t="s">
        <v>62</v>
      </c>
    </row>
    <row r="469" spans="1:18" s="85" customFormat="1" ht="21" hidden="1" customHeight="1" x14ac:dyDescent="0.2">
      <c r="A469" s="322"/>
      <c r="B469" s="120" t="s">
        <v>72</v>
      </c>
      <c r="C469" s="122"/>
      <c r="D469" s="122" t="s">
        <v>62</v>
      </c>
      <c r="E469" s="122"/>
      <c r="F469" s="122"/>
      <c r="G469" s="122">
        <f>G467</f>
        <v>0</v>
      </c>
      <c r="H469" s="122">
        <f t="shared" ref="H469:K469" si="231">H467</f>
        <v>0</v>
      </c>
      <c r="I469" s="122">
        <f t="shared" si="231"/>
        <v>0</v>
      </c>
      <c r="J469" s="122">
        <f t="shared" si="231"/>
        <v>0</v>
      </c>
      <c r="K469" s="122">
        <f t="shared" si="231"/>
        <v>0</v>
      </c>
      <c r="L469" s="122" t="s">
        <v>62</v>
      </c>
      <c r="M469" s="84">
        <v>46022</v>
      </c>
      <c r="N469" s="84">
        <v>46022</v>
      </c>
      <c r="O469" s="78"/>
      <c r="P469" s="74" t="s">
        <v>62</v>
      </c>
      <c r="Q469" s="78"/>
      <c r="R469" s="78"/>
    </row>
    <row r="470" spans="1:18" s="56" customFormat="1" ht="74.45" hidden="1" customHeight="1" x14ac:dyDescent="0.25">
      <c r="A470" s="320" t="s">
        <v>270</v>
      </c>
      <c r="B470" s="118" t="str">
        <f>B462</f>
        <v>Результат предоставления субсидии 2 (код субсидии № 7136):</v>
      </c>
      <c r="C470" s="80" t="s">
        <v>59</v>
      </c>
      <c r="D470" s="81" t="s">
        <v>60</v>
      </c>
      <c r="E470" s="81" t="s">
        <v>61</v>
      </c>
      <c r="F470" s="80">
        <v>642</v>
      </c>
      <c r="G470" s="80"/>
      <c r="H470" s="80">
        <f>G470</f>
        <v>0</v>
      </c>
      <c r="I470" s="80">
        <v>0</v>
      </c>
      <c r="J470" s="80">
        <v>0</v>
      </c>
      <c r="K470" s="80">
        <f>G470</f>
        <v>0</v>
      </c>
      <c r="L470" s="80"/>
      <c r="M470" s="122" t="s">
        <v>62</v>
      </c>
      <c r="N470" s="122" t="s">
        <v>62</v>
      </c>
      <c r="O470" s="78"/>
      <c r="P470" s="78"/>
      <c r="Q470" s="78"/>
      <c r="R470" s="78"/>
    </row>
    <row r="471" spans="1:18" s="85" customFormat="1" ht="15.75" hidden="1" x14ac:dyDescent="0.2">
      <c r="A471" s="321"/>
      <c r="B471" s="119" t="s">
        <v>70</v>
      </c>
      <c r="C471" s="122"/>
      <c r="D471" s="122" t="s">
        <v>62</v>
      </c>
      <c r="E471" s="122"/>
      <c r="F471" s="122"/>
      <c r="G471" s="122">
        <f>G470</f>
        <v>0</v>
      </c>
      <c r="H471" s="122">
        <f t="shared" ref="H471:K471" si="232">H470</f>
        <v>0</v>
      </c>
      <c r="I471" s="122">
        <f t="shared" si="232"/>
        <v>0</v>
      </c>
      <c r="J471" s="122">
        <f t="shared" si="232"/>
        <v>0</v>
      </c>
      <c r="K471" s="122">
        <f t="shared" si="232"/>
        <v>0</v>
      </c>
      <c r="L471" s="122" t="s">
        <v>62</v>
      </c>
      <c r="M471" s="84">
        <v>46022</v>
      </c>
      <c r="N471" s="84">
        <v>46022</v>
      </c>
      <c r="O471" s="78"/>
      <c r="P471" s="74" t="s">
        <v>62</v>
      </c>
      <c r="Q471" s="78"/>
      <c r="R471" s="78"/>
    </row>
    <row r="472" spans="1:18" s="85" customFormat="1" ht="14.25" hidden="1" x14ac:dyDescent="0.2">
      <c r="A472" s="321"/>
      <c r="B472" s="86" t="s">
        <v>63</v>
      </c>
      <c r="C472" s="122"/>
      <c r="D472" s="122"/>
      <c r="E472" s="122"/>
      <c r="F472" s="122"/>
      <c r="G472" s="122" t="s">
        <v>62</v>
      </c>
      <c r="H472" s="122"/>
      <c r="I472" s="122" t="s">
        <v>62</v>
      </c>
      <c r="J472" s="122"/>
      <c r="K472" s="122"/>
      <c r="L472" s="122" t="s">
        <v>62</v>
      </c>
      <c r="M472" s="122"/>
      <c r="N472" s="122"/>
      <c r="O472" s="74" t="s">
        <v>62</v>
      </c>
      <c r="P472" s="74" t="s">
        <v>62</v>
      </c>
      <c r="Q472" s="74" t="s">
        <v>62</v>
      </c>
      <c r="R472" s="74" t="s">
        <v>62</v>
      </c>
    </row>
    <row r="473" spans="1:18" s="85" customFormat="1" ht="65.45" hidden="1" customHeight="1" x14ac:dyDescent="0.2">
      <c r="A473" s="321"/>
      <c r="B473" s="120" t="s">
        <v>64</v>
      </c>
      <c r="C473" s="122"/>
      <c r="D473" s="122" t="s">
        <v>62</v>
      </c>
      <c r="E473" s="122"/>
      <c r="F473" s="122"/>
      <c r="G473" s="122">
        <f>G470</f>
        <v>0</v>
      </c>
      <c r="H473" s="122">
        <f t="shared" ref="H473:J473" si="233">H470</f>
        <v>0</v>
      </c>
      <c r="I473" s="122">
        <f t="shared" si="233"/>
        <v>0</v>
      </c>
      <c r="J473" s="122">
        <f t="shared" si="233"/>
        <v>0</v>
      </c>
      <c r="K473" s="122">
        <f>K470</f>
        <v>0</v>
      </c>
      <c r="L473" s="122" t="s">
        <v>62</v>
      </c>
      <c r="M473" s="84">
        <v>46022</v>
      </c>
      <c r="N473" s="84">
        <v>46022</v>
      </c>
      <c r="O473" s="78"/>
      <c r="P473" s="74" t="s">
        <v>62</v>
      </c>
      <c r="Q473" s="78"/>
      <c r="R473" s="78"/>
    </row>
    <row r="474" spans="1:18" s="85" customFormat="1" ht="15" hidden="1" customHeight="1" x14ac:dyDescent="0.2">
      <c r="A474" s="321"/>
      <c r="B474" s="86" t="s">
        <v>65</v>
      </c>
      <c r="C474" s="122"/>
      <c r="D474" s="122"/>
      <c r="E474" s="122"/>
      <c r="F474" s="122"/>
      <c r="G474" s="122" t="s">
        <v>62</v>
      </c>
      <c r="H474" s="122"/>
      <c r="I474" s="122" t="s">
        <v>62</v>
      </c>
      <c r="J474" s="122"/>
      <c r="K474" s="122"/>
      <c r="L474" s="122" t="s">
        <v>62</v>
      </c>
      <c r="M474" s="122"/>
      <c r="N474" s="122"/>
      <c r="O474" s="74" t="s">
        <v>62</v>
      </c>
      <c r="P474" s="74" t="s">
        <v>62</v>
      </c>
      <c r="Q474" s="74" t="s">
        <v>62</v>
      </c>
      <c r="R474" s="74" t="s">
        <v>62</v>
      </c>
    </row>
    <row r="475" spans="1:18" s="85" customFormat="1" ht="38.65" hidden="1" customHeight="1" x14ac:dyDescent="0.2">
      <c r="A475" s="321"/>
      <c r="B475" s="120" t="s">
        <v>66</v>
      </c>
      <c r="C475" s="122"/>
      <c r="D475" s="122" t="s">
        <v>62</v>
      </c>
      <c r="E475" s="122"/>
      <c r="F475" s="122"/>
      <c r="G475" s="122">
        <f>G471</f>
        <v>0</v>
      </c>
      <c r="H475" s="122">
        <f t="shared" ref="H475:K475" si="234">H471</f>
        <v>0</v>
      </c>
      <c r="I475" s="122">
        <f t="shared" si="234"/>
        <v>0</v>
      </c>
      <c r="J475" s="122">
        <f t="shared" si="234"/>
        <v>0</v>
      </c>
      <c r="K475" s="122">
        <f t="shared" si="234"/>
        <v>0</v>
      </c>
      <c r="L475" s="122" t="s">
        <v>62</v>
      </c>
      <c r="M475" s="84">
        <v>46022</v>
      </c>
      <c r="N475" s="84">
        <v>46022</v>
      </c>
      <c r="O475" s="78"/>
      <c r="P475" s="74" t="s">
        <v>62</v>
      </c>
      <c r="Q475" s="78"/>
      <c r="R475" s="78"/>
    </row>
    <row r="476" spans="1:18" s="85" customFormat="1" ht="21" hidden="1" customHeight="1" x14ac:dyDescent="0.2">
      <c r="A476" s="321"/>
      <c r="B476" s="86" t="s">
        <v>71</v>
      </c>
      <c r="C476" s="122"/>
      <c r="D476" s="122"/>
      <c r="E476" s="122"/>
      <c r="F476" s="122"/>
      <c r="G476" s="122" t="s">
        <v>62</v>
      </c>
      <c r="H476" s="122"/>
      <c r="I476" s="122" t="s">
        <v>62</v>
      </c>
      <c r="J476" s="122"/>
      <c r="K476" s="122"/>
      <c r="L476" s="122" t="s">
        <v>62</v>
      </c>
      <c r="M476" s="122"/>
      <c r="N476" s="122"/>
      <c r="O476" s="74" t="s">
        <v>62</v>
      </c>
      <c r="P476" s="74" t="s">
        <v>62</v>
      </c>
      <c r="Q476" s="74" t="s">
        <v>62</v>
      </c>
      <c r="R476" s="74" t="s">
        <v>62</v>
      </c>
    </row>
    <row r="477" spans="1:18" s="85" customFormat="1" ht="21" hidden="1" customHeight="1" x14ac:dyDescent="0.2">
      <c r="A477" s="322"/>
      <c r="B477" s="120" t="s">
        <v>72</v>
      </c>
      <c r="C477" s="122"/>
      <c r="D477" s="122" t="s">
        <v>62</v>
      </c>
      <c r="E477" s="122"/>
      <c r="F477" s="122"/>
      <c r="G477" s="122">
        <f>G475</f>
        <v>0</v>
      </c>
      <c r="H477" s="122">
        <f t="shared" ref="H477:K477" si="235">H475</f>
        <v>0</v>
      </c>
      <c r="I477" s="122">
        <f t="shared" si="235"/>
        <v>0</v>
      </c>
      <c r="J477" s="122">
        <f t="shared" si="235"/>
        <v>0</v>
      </c>
      <c r="K477" s="122">
        <f t="shared" si="235"/>
        <v>0</v>
      </c>
      <c r="L477" s="122" t="s">
        <v>62</v>
      </c>
      <c r="M477" s="84">
        <v>46022</v>
      </c>
      <c r="N477" s="84">
        <v>46022</v>
      </c>
      <c r="O477" s="78"/>
      <c r="P477" s="74" t="s">
        <v>62</v>
      </c>
      <c r="Q477" s="78"/>
      <c r="R477" s="78"/>
    </row>
    <row r="478" spans="1:18" s="56" customFormat="1" ht="74.45" hidden="1" customHeight="1" x14ac:dyDescent="0.25">
      <c r="A478" s="320" t="s">
        <v>271</v>
      </c>
      <c r="B478" s="118" t="str">
        <f>B470</f>
        <v>Результат предоставления субсидии 2 (код субсидии № 7136):</v>
      </c>
      <c r="C478" s="80" t="s">
        <v>59</v>
      </c>
      <c r="D478" s="81" t="s">
        <v>60</v>
      </c>
      <c r="E478" s="81" t="s">
        <v>61</v>
      </c>
      <c r="F478" s="80">
        <v>642</v>
      </c>
      <c r="G478" s="80"/>
      <c r="H478" s="80">
        <f>G478</f>
        <v>0</v>
      </c>
      <c r="I478" s="80">
        <v>0</v>
      </c>
      <c r="J478" s="80">
        <v>0</v>
      </c>
      <c r="K478" s="80">
        <f>G478</f>
        <v>0</v>
      </c>
      <c r="L478" s="80"/>
      <c r="M478" s="122" t="s">
        <v>62</v>
      </c>
      <c r="N478" s="122" t="s">
        <v>62</v>
      </c>
      <c r="O478" s="78"/>
      <c r="P478" s="78"/>
      <c r="Q478" s="78"/>
      <c r="R478" s="78"/>
    </row>
    <row r="479" spans="1:18" s="85" customFormat="1" ht="15.75" hidden="1" x14ac:dyDescent="0.2">
      <c r="A479" s="321"/>
      <c r="B479" s="119" t="s">
        <v>70</v>
      </c>
      <c r="C479" s="122"/>
      <c r="D479" s="122" t="s">
        <v>62</v>
      </c>
      <c r="E479" s="122"/>
      <c r="F479" s="122"/>
      <c r="G479" s="122">
        <f>G478</f>
        <v>0</v>
      </c>
      <c r="H479" s="122">
        <f t="shared" ref="H479:K479" si="236">H478</f>
        <v>0</v>
      </c>
      <c r="I479" s="122">
        <f t="shared" si="236"/>
        <v>0</v>
      </c>
      <c r="J479" s="122">
        <f t="shared" si="236"/>
        <v>0</v>
      </c>
      <c r="K479" s="122">
        <f t="shared" si="236"/>
        <v>0</v>
      </c>
      <c r="L479" s="122" t="s">
        <v>62</v>
      </c>
      <c r="M479" s="84">
        <v>46022</v>
      </c>
      <c r="N479" s="84">
        <v>46022</v>
      </c>
      <c r="O479" s="78"/>
      <c r="P479" s="74" t="s">
        <v>62</v>
      </c>
      <c r="Q479" s="78"/>
      <c r="R479" s="78"/>
    </row>
    <row r="480" spans="1:18" s="85" customFormat="1" ht="14.25" hidden="1" x14ac:dyDescent="0.2">
      <c r="A480" s="321"/>
      <c r="B480" s="86" t="s">
        <v>63</v>
      </c>
      <c r="C480" s="122"/>
      <c r="D480" s="122"/>
      <c r="E480" s="122"/>
      <c r="F480" s="122"/>
      <c r="G480" s="122" t="s">
        <v>62</v>
      </c>
      <c r="H480" s="122"/>
      <c r="I480" s="122" t="s">
        <v>62</v>
      </c>
      <c r="J480" s="122"/>
      <c r="K480" s="122"/>
      <c r="L480" s="122" t="s">
        <v>62</v>
      </c>
      <c r="M480" s="122"/>
      <c r="N480" s="122"/>
      <c r="O480" s="74" t="s">
        <v>62</v>
      </c>
      <c r="P480" s="74" t="s">
        <v>62</v>
      </c>
      <c r="Q480" s="74" t="s">
        <v>62</v>
      </c>
      <c r="R480" s="74" t="s">
        <v>62</v>
      </c>
    </row>
    <row r="481" spans="1:18" s="85" customFormat="1" ht="65.45" hidden="1" customHeight="1" x14ac:dyDescent="0.2">
      <c r="A481" s="321"/>
      <c r="B481" s="120" t="s">
        <v>64</v>
      </c>
      <c r="C481" s="122"/>
      <c r="D481" s="122" t="s">
        <v>62</v>
      </c>
      <c r="E481" s="122"/>
      <c r="F481" s="122"/>
      <c r="G481" s="122">
        <f>G478</f>
        <v>0</v>
      </c>
      <c r="H481" s="122">
        <f t="shared" ref="H481:J481" si="237">H478</f>
        <v>0</v>
      </c>
      <c r="I481" s="122">
        <f t="shared" si="237"/>
        <v>0</v>
      </c>
      <c r="J481" s="122">
        <f t="shared" si="237"/>
        <v>0</v>
      </c>
      <c r="K481" s="122">
        <f>K478</f>
        <v>0</v>
      </c>
      <c r="L481" s="122" t="s">
        <v>62</v>
      </c>
      <c r="M481" s="84">
        <v>46022</v>
      </c>
      <c r="N481" s="84">
        <v>46022</v>
      </c>
      <c r="O481" s="78"/>
      <c r="P481" s="74" t="s">
        <v>62</v>
      </c>
      <c r="Q481" s="78"/>
      <c r="R481" s="78"/>
    </row>
    <row r="482" spans="1:18" s="85" customFormat="1" ht="15" hidden="1" customHeight="1" x14ac:dyDescent="0.2">
      <c r="A482" s="321"/>
      <c r="B482" s="86" t="s">
        <v>65</v>
      </c>
      <c r="C482" s="122"/>
      <c r="D482" s="122"/>
      <c r="E482" s="122"/>
      <c r="F482" s="122"/>
      <c r="G482" s="122" t="s">
        <v>62</v>
      </c>
      <c r="H482" s="122"/>
      <c r="I482" s="122" t="s">
        <v>62</v>
      </c>
      <c r="J482" s="122"/>
      <c r="K482" s="122"/>
      <c r="L482" s="122" t="s">
        <v>62</v>
      </c>
      <c r="M482" s="122"/>
      <c r="N482" s="122"/>
      <c r="O482" s="74" t="s">
        <v>62</v>
      </c>
      <c r="P482" s="74" t="s">
        <v>62</v>
      </c>
      <c r="Q482" s="74" t="s">
        <v>62</v>
      </c>
      <c r="R482" s="74" t="s">
        <v>62</v>
      </c>
    </row>
    <row r="483" spans="1:18" s="85" customFormat="1" ht="38.65" hidden="1" customHeight="1" x14ac:dyDescent="0.2">
      <c r="A483" s="321"/>
      <c r="B483" s="120" t="s">
        <v>66</v>
      </c>
      <c r="C483" s="122"/>
      <c r="D483" s="122" t="s">
        <v>62</v>
      </c>
      <c r="E483" s="122"/>
      <c r="F483" s="122"/>
      <c r="G483" s="122">
        <f>G479</f>
        <v>0</v>
      </c>
      <c r="H483" s="122">
        <f t="shared" ref="H483:K483" si="238">H479</f>
        <v>0</v>
      </c>
      <c r="I483" s="122">
        <f t="shared" si="238"/>
        <v>0</v>
      </c>
      <c r="J483" s="122">
        <f t="shared" si="238"/>
        <v>0</v>
      </c>
      <c r="K483" s="122">
        <f t="shared" si="238"/>
        <v>0</v>
      </c>
      <c r="L483" s="122" t="s">
        <v>62</v>
      </c>
      <c r="M483" s="84">
        <v>46022</v>
      </c>
      <c r="N483" s="84">
        <v>46022</v>
      </c>
      <c r="O483" s="78"/>
      <c r="P483" s="74" t="s">
        <v>62</v>
      </c>
      <c r="Q483" s="78"/>
      <c r="R483" s="78"/>
    </row>
    <row r="484" spans="1:18" s="85" customFormat="1" ht="21" hidden="1" customHeight="1" x14ac:dyDescent="0.2">
      <c r="A484" s="321"/>
      <c r="B484" s="86" t="s">
        <v>71</v>
      </c>
      <c r="C484" s="122"/>
      <c r="D484" s="122"/>
      <c r="E484" s="122"/>
      <c r="F484" s="122"/>
      <c r="G484" s="122" t="s">
        <v>62</v>
      </c>
      <c r="H484" s="122"/>
      <c r="I484" s="122" t="s">
        <v>62</v>
      </c>
      <c r="J484" s="122"/>
      <c r="K484" s="122"/>
      <c r="L484" s="122" t="s">
        <v>62</v>
      </c>
      <c r="M484" s="122"/>
      <c r="N484" s="122"/>
      <c r="O484" s="74" t="s">
        <v>62</v>
      </c>
      <c r="P484" s="74" t="s">
        <v>62</v>
      </c>
      <c r="Q484" s="74" t="s">
        <v>62</v>
      </c>
      <c r="R484" s="74" t="s">
        <v>62</v>
      </c>
    </row>
    <row r="485" spans="1:18" s="85" customFormat="1" ht="21" hidden="1" customHeight="1" x14ac:dyDescent="0.2">
      <c r="A485" s="322"/>
      <c r="B485" s="120" t="s">
        <v>72</v>
      </c>
      <c r="C485" s="122"/>
      <c r="D485" s="122" t="s">
        <v>62</v>
      </c>
      <c r="E485" s="122"/>
      <c r="F485" s="122"/>
      <c r="G485" s="122">
        <f>G483</f>
        <v>0</v>
      </c>
      <c r="H485" s="122">
        <f t="shared" ref="H485:K485" si="239">H483</f>
        <v>0</v>
      </c>
      <c r="I485" s="122">
        <f t="shared" si="239"/>
        <v>0</v>
      </c>
      <c r="J485" s="122">
        <f t="shared" si="239"/>
        <v>0</v>
      </c>
      <c r="K485" s="122">
        <f t="shared" si="239"/>
        <v>0</v>
      </c>
      <c r="L485" s="122" t="s">
        <v>62</v>
      </c>
      <c r="M485" s="84">
        <v>46022</v>
      </c>
      <c r="N485" s="84">
        <v>46022</v>
      </c>
      <c r="O485" s="78"/>
      <c r="P485" s="74" t="s">
        <v>62</v>
      </c>
      <c r="Q485" s="78"/>
      <c r="R485" s="78"/>
    </row>
    <row r="486" spans="1:18" s="56" customFormat="1" ht="74.45" hidden="1" customHeight="1" x14ac:dyDescent="0.25">
      <c r="A486" s="320" t="s">
        <v>121</v>
      </c>
      <c r="B486" s="118" t="str">
        <f>B478</f>
        <v>Результат предоставления субсидии 2 (код субсидии № 7136):</v>
      </c>
      <c r="C486" s="80" t="s">
        <v>59</v>
      </c>
      <c r="D486" s="81" t="s">
        <v>60</v>
      </c>
      <c r="E486" s="81" t="s">
        <v>61</v>
      </c>
      <c r="F486" s="80">
        <v>642</v>
      </c>
      <c r="G486" s="80"/>
      <c r="H486" s="80">
        <f>G486</f>
        <v>0</v>
      </c>
      <c r="I486" s="80">
        <v>0</v>
      </c>
      <c r="J486" s="80">
        <v>0</v>
      </c>
      <c r="K486" s="80">
        <f>G486</f>
        <v>0</v>
      </c>
      <c r="L486" s="80"/>
      <c r="M486" s="122" t="s">
        <v>62</v>
      </c>
      <c r="N486" s="122" t="s">
        <v>62</v>
      </c>
      <c r="O486" s="78"/>
      <c r="P486" s="78"/>
      <c r="Q486" s="78"/>
      <c r="R486" s="78"/>
    </row>
    <row r="487" spans="1:18" s="85" customFormat="1" ht="15.75" hidden="1" x14ac:dyDescent="0.2">
      <c r="A487" s="321"/>
      <c r="B487" s="119" t="s">
        <v>70</v>
      </c>
      <c r="C487" s="122"/>
      <c r="D487" s="122" t="s">
        <v>62</v>
      </c>
      <c r="E487" s="122"/>
      <c r="F487" s="122"/>
      <c r="G487" s="122">
        <f>G486</f>
        <v>0</v>
      </c>
      <c r="H487" s="122">
        <f t="shared" ref="H487:K487" si="240">H486</f>
        <v>0</v>
      </c>
      <c r="I487" s="122">
        <f t="shared" si="240"/>
        <v>0</v>
      </c>
      <c r="J487" s="122">
        <f t="shared" si="240"/>
        <v>0</v>
      </c>
      <c r="K487" s="122">
        <f t="shared" si="240"/>
        <v>0</v>
      </c>
      <c r="L487" s="122" t="s">
        <v>62</v>
      </c>
      <c r="M487" s="84">
        <v>46022</v>
      </c>
      <c r="N487" s="84">
        <v>46022</v>
      </c>
      <c r="O487" s="78"/>
      <c r="P487" s="74" t="s">
        <v>62</v>
      </c>
      <c r="Q487" s="78"/>
      <c r="R487" s="78"/>
    </row>
    <row r="488" spans="1:18" s="85" customFormat="1" ht="14.25" hidden="1" x14ac:dyDescent="0.2">
      <c r="A488" s="321"/>
      <c r="B488" s="86" t="s">
        <v>63</v>
      </c>
      <c r="C488" s="122"/>
      <c r="D488" s="122"/>
      <c r="E488" s="122"/>
      <c r="F488" s="122"/>
      <c r="G488" s="122" t="s">
        <v>62</v>
      </c>
      <c r="H488" s="122"/>
      <c r="I488" s="122" t="s">
        <v>62</v>
      </c>
      <c r="J488" s="122"/>
      <c r="K488" s="122"/>
      <c r="L488" s="122" t="s">
        <v>62</v>
      </c>
      <c r="M488" s="122"/>
      <c r="N488" s="122"/>
      <c r="O488" s="74" t="s">
        <v>62</v>
      </c>
      <c r="P488" s="74" t="s">
        <v>62</v>
      </c>
      <c r="Q488" s="74" t="s">
        <v>62</v>
      </c>
      <c r="R488" s="74" t="s">
        <v>62</v>
      </c>
    </row>
    <row r="489" spans="1:18" s="85" customFormat="1" ht="65.45" hidden="1" customHeight="1" x14ac:dyDescent="0.2">
      <c r="A489" s="321"/>
      <c r="B489" s="120" t="s">
        <v>64</v>
      </c>
      <c r="C489" s="122"/>
      <c r="D489" s="122" t="s">
        <v>62</v>
      </c>
      <c r="E489" s="122"/>
      <c r="F489" s="122"/>
      <c r="G489" s="122">
        <f>G486</f>
        <v>0</v>
      </c>
      <c r="H489" s="122">
        <f t="shared" ref="H489:J489" si="241">H486</f>
        <v>0</v>
      </c>
      <c r="I489" s="122">
        <f t="shared" si="241"/>
        <v>0</v>
      </c>
      <c r="J489" s="122">
        <f t="shared" si="241"/>
        <v>0</v>
      </c>
      <c r="K489" s="122">
        <f>K486</f>
        <v>0</v>
      </c>
      <c r="L489" s="122" t="s">
        <v>62</v>
      </c>
      <c r="M489" s="84">
        <v>46022</v>
      </c>
      <c r="N489" s="84">
        <v>46022</v>
      </c>
      <c r="O489" s="78"/>
      <c r="P489" s="74" t="s">
        <v>62</v>
      </c>
      <c r="Q489" s="78"/>
      <c r="R489" s="78"/>
    </row>
    <row r="490" spans="1:18" s="85" customFormat="1" ht="15" hidden="1" customHeight="1" x14ac:dyDescent="0.2">
      <c r="A490" s="321"/>
      <c r="B490" s="86" t="s">
        <v>65</v>
      </c>
      <c r="C490" s="122"/>
      <c r="D490" s="122"/>
      <c r="E490" s="122"/>
      <c r="F490" s="122"/>
      <c r="G490" s="122" t="s">
        <v>62</v>
      </c>
      <c r="H490" s="122"/>
      <c r="I490" s="122" t="s">
        <v>62</v>
      </c>
      <c r="J490" s="122"/>
      <c r="K490" s="122"/>
      <c r="L490" s="122" t="s">
        <v>62</v>
      </c>
      <c r="M490" s="122"/>
      <c r="N490" s="122"/>
      <c r="O490" s="74" t="s">
        <v>62</v>
      </c>
      <c r="P490" s="74" t="s">
        <v>62</v>
      </c>
      <c r="Q490" s="74" t="s">
        <v>62</v>
      </c>
      <c r="R490" s="74" t="s">
        <v>62</v>
      </c>
    </row>
    <row r="491" spans="1:18" s="85" customFormat="1" ht="38.65" hidden="1" customHeight="1" x14ac:dyDescent="0.2">
      <c r="A491" s="321"/>
      <c r="B491" s="120" t="s">
        <v>66</v>
      </c>
      <c r="C491" s="122"/>
      <c r="D491" s="122" t="s">
        <v>62</v>
      </c>
      <c r="E491" s="122"/>
      <c r="F491" s="122"/>
      <c r="G491" s="122">
        <f>G487</f>
        <v>0</v>
      </c>
      <c r="H491" s="122">
        <f t="shared" ref="H491:K491" si="242">H487</f>
        <v>0</v>
      </c>
      <c r="I491" s="122">
        <f t="shared" si="242"/>
        <v>0</v>
      </c>
      <c r="J491" s="122">
        <f t="shared" si="242"/>
        <v>0</v>
      </c>
      <c r="K491" s="122">
        <f t="shared" si="242"/>
        <v>0</v>
      </c>
      <c r="L491" s="122" t="s">
        <v>62</v>
      </c>
      <c r="M491" s="84">
        <v>46022</v>
      </c>
      <c r="N491" s="84">
        <v>46022</v>
      </c>
      <c r="O491" s="78"/>
      <c r="P491" s="74" t="s">
        <v>62</v>
      </c>
      <c r="Q491" s="78"/>
      <c r="R491" s="78"/>
    </row>
    <row r="492" spans="1:18" s="85" customFormat="1" ht="21" hidden="1" customHeight="1" x14ac:dyDescent="0.2">
      <c r="A492" s="321"/>
      <c r="B492" s="86" t="s">
        <v>71</v>
      </c>
      <c r="C492" s="122"/>
      <c r="D492" s="122"/>
      <c r="E492" s="122"/>
      <c r="F492" s="122"/>
      <c r="G492" s="122" t="s">
        <v>62</v>
      </c>
      <c r="H492" s="122"/>
      <c r="I492" s="122" t="s">
        <v>62</v>
      </c>
      <c r="J492" s="122"/>
      <c r="K492" s="122"/>
      <c r="L492" s="122" t="s">
        <v>62</v>
      </c>
      <c r="M492" s="122"/>
      <c r="N492" s="122"/>
      <c r="O492" s="74" t="s">
        <v>62</v>
      </c>
      <c r="P492" s="74" t="s">
        <v>62</v>
      </c>
      <c r="Q492" s="74" t="s">
        <v>62</v>
      </c>
      <c r="R492" s="74" t="s">
        <v>62</v>
      </c>
    </row>
    <row r="493" spans="1:18" s="85" customFormat="1" ht="21" hidden="1" customHeight="1" x14ac:dyDescent="0.2">
      <c r="A493" s="322"/>
      <c r="B493" s="120" t="s">
        <v>72</v>
      </c>
      <c r="C493" s="122"/>
      <c r="D493" s="122" t="s">
        <v>62</v>
      </c>
      <c r="E493" s="122"/>
      <c r="F493" s="122"/>
      <c r="G493" s="122">
        <f>G491</f>
        <v>0</v>
      </c>
      <c r="H493" s="122">
        <f t="shared" ref="H493:K493" si="243">H491</f>
        <v>0</v>
      </c>
      <c r="I493" s="122">
        <f t="shared" si="243"/>
        <v>0</v>
      </c>
      <c r="J493" s="122">
        <f t="shared" si="243"/>
        <v>0</v>
      </c>
      <c r="K493" s="122">
        <f t="shared" si="243"/>
        <v>0</v>
      </c>
      <c r="L493" s="122" t="s">
        <v>62</v>
      </c>
      <c r="M493" s="84">
        <v>46022</v>
      </c>
      <c r="N493" s="84">
        <v>46022</v>
      </c>
      <c r="O493" s="78"/>
      <c r="P493" s="74" t="s">
        <v>62</v>
      </c>
      <c r="Q493" s="78"/>
      <c r="R493" s="78"/>
    </row>
    <row r="494" spans="1:18" s="56" customFormat="1" ht="74.45" hidden="1" customHeight="1" x14ac:dyDescent="0.25">
      <c r="A494" s="320" t="s">
        <v>272</v>
      </c>
      <c r="B494" s="118" t="str">
        <f>B486</f>
        <v>Результат предоставления субсидии 2 (код субсидии № 7136):</v>
      </c>
      <c r="C494" s="80" t="s">
        <v>59</v>
      </c>
      <c r="D494" s="81" t="s">
        <v>60</v>
      </c>
      <c r="E494" s="81" t="s">
        <v>61</v>
      </c>
      <c r="F494" s="80">
        <v>642</v>
      </c>
      <c r="G494" s="80"/>
      <c r="H494" s="80">
        <f>G494</f>
        <v>0</v>
      </c>
      <c r="I494" s="80">
        <v>0</v>
      </c>
      <c r="J494" s="80">
        <v>0</v>
      </c>
      <c r="K494" s="80">
        <f>G494</f>
        <v>0</v>
      </c>
      <c r="L494" s="80"/>
      <c r="M494" s="122" t="s">
        <v>62</v>
      </c>
      <c r="N494" s="122" t="s">
        <v>62</v>
      </c>
      <c r="O494" s="78"/>
      <c r="P494" s="78"/>
      <c r="Q494" s="78"/>
      <c r="R494" s="78"/>
    </row>
    <row r="495" spans="1:18" s="85" customFormat="1" ht="15.75" hidden="1" x14ac:dyDescent="0.2">
      <c r="A495" s="321"/>
      <c r="B495" s="119" t="s">
        <v>70</v>
      </c>
      <c r="C495" s="122"/>
      <c r="D495" s="122" t="s">
        <v>62</v>
      </c>
      <c r="E495" s="122"/>
      <c r="F495" s="122"/>
      <c r="G495" s="122">
        <f>G494</f>
        <v>0</v>
      </c>
      <c r="H495" s="122">
        <f t="shared" ref="H495:K495" si="244">H494</f>
        <v>0</v>
      </c>
      <c r="I495" s="122">
        <f t="shared" si="244"/>
        <v>0</v>
      </c>
      <c r="J495" s="122">
        <f t="shared" si="244"/>
        <v>0</v>
      </c>
      <c r="K495" s="122">
        <f t="shared" si="244"/>
        <v>0</v>
      </c>
      <c r="L495" s="122" t="s">
        <v>62</v>
      </c>
      <c r="M495" s="84">
        <v>46022</v>
      </c>
      <c r="N495" s="84">
        <v>46022</v>
      </c>
      <c r="O495" s="78"/>
      <c r="P495" s="74" t="s">
        <v>62</v>
      </c>
      <c r="Q495" s="78"/>
      <c r="R495" s="78"/>
    </row>
    <row r="496" spans="1:18" s="85" customFormat="1" ht="14.25" hidden="1" x14ac:dyDescent="0.2">
      <c r="A496" s="321"/>
      <c r="B496" s="86" t="s">
        <v>63</v>
      </c>
      <c r="C496" s="122"/>
      <c r="D496" s="122"/>
      <c r="E496" s="122"/>
      <c r="F496" s="122"/>
      <c r="G496" s="122" t="s">
        <v>62</v>
      </c>
      <c r="H496" s="122"/>
      <c r="I496" s="122" t="s">
        <v>62</v>
      </c>
      <c r="J496" s="122"/>
      <c r="K496" s="122"/>
      <c r="L496" s="122" t="s">
        <v>62</v>
      </c>
      <c r="M496" s="122"/>
      <c r="N496" s="122"/>
      <c r="O496" s="74" t="s">
        <v>62</v>
      </c>
      <c r="P496" s="74" t="s">
        <v>62</v>
      </c>
      <c r="Q496" s="74" t="s">
        <v>62</v>
      </c>
      <c r="R496" s="74" t="s">
        <v>62</v>
      </c>
    </row>
    <row r="497" spans="1:18" s="85" customFormat="1" ht="65.45" hidden="1" customHeight="1" x14ac:dyDescent="0.2">
      <c r="A497" s="321"/>
      <c r="B497" s="120" t="s">
        <v>64</v>
      </c>
      <c r="C497" s="122"/>
      <c r="D497" s="122" t="s">
        <v>62</v>
      </c>
      <c r="E497" s="122"/>
      <c r="F497" s="122"/>
      <c r="G497" s="122">
        <f>G494</f>
        <v>0</v>
      </c>
      <c r="H497" s="122">
        <f t="shared" ref="H497:J497" si="245">H494</f>
        <v>0</v>
      </c>
      <c r="I497" s="122">
        <f t="shared" si="245"/>
        <v>0</v>
      </c>
      <c r="J497" s="122">
        <f t="shared" si="245"/>
        <v>0</v>
      </c>
      <c r="K497" s="122">
        <f>K494</f>
        <v>0</v>
      </c>
      <c r="L497" s="122" t="s">
        <v>62</v>
      </c>
      <c r="M497" s="84">
        <v>46022</v>
      </c>
      <c r="N497" s="84">
        <v>46022</v>
      </c>
      <c r="O497" s="78"/>
      <c r="P497" s="74" t="s">
        <v>62</v>
      </c>
      <c r="Q497" s="78"/>
      <c r="R497" s="78"/>
    </row>
    <row r="498" spans="1:18" s="85" customFormat="1" ht="15" hidden="1" customHeight="1" x14ac:dyDescent="0.2">
      <c r="A498" s="321"/>
      <c r="B498" s="86" t="s">
        <v>65</v>
      </c>
      <c r="C498" s="122"/>
      <c r="D498" s="122"/>
      <c r="E498" s="122"/>
      <c r="F498" s="122"/>
      <c r="G498" s="122" t="s">
        <v>62</v>
      </c>
      <c r="H498" s="122"/>
      <c r="I498" s="122" t="s">
        <v>62</v>
      </c>
      <c r="J498" s="122"/>
      <c r="K498" s="122"/>
      <c r="L498" s="122" t="s">
        <v>62</v>
      </c>
      <c r="M498" s="122"/>
      <c r="N498" s="122"/>
      <c r="O498" s="74" t="s">
        <v>62</v>
      </c>
      <c r="P498" s="74" t="s">
        <v>62</v>
      </c>
      <c r="Q498" s="74" t="s">
        <v>62</v>
      </c>
      <c r="R498" s="74" t="s">
        <v>62</v>
      </c>
    </row>
    <row r="499" spans="1:18" s="85" customFormat="1" ht="38.65" hidden="1" customHeight="1" x14ac:dyDescent="0.2">
      <c r="A499" s="321"/>
      <c r="B499" s="120" t="s">
        <v>66</v>
      </c>
      <c r="C499" s="122"/>
      <c r="D499" s="122" t="s">
        <v>62</v>
      </c>
      <c r="E499" s="122"/>
      <c r="F499" s="122"/>
      <c r="G499" s="122">
        <f>G495</f>
        <v>0</v>
      </c>
      <c r="H499" s="122">
        <f t="shared" ref="H499:K499" si="246">H495</f>
        <v>0</v>
      </c>
      <c r="I499" s="122">
        <f t="shared" si="246"/>
        <v>0</v>
      </c>
      <c r="J499" s="122">
        <f t="shared" si="246"/>
        <v>0</v>
      </c>
      <c r="K499" s="122">
        <f t="shared" si="246"/>
        <v>0</v>
      </c>
      <c r="L499" s="122" t="s">
        <v>62</v>
      </c>
      <c r="M499" s="84">
        <v>46022</v>
      </c>
      <c r="N499" s="84">
        <v>46022</v>
      </c>
      <c r="O499" s="78"/>
      <c r="P499" s="74" t="s">
        <v>62</v>
      </c>
      <c r="Q499" s="78"/>
      <c r="R499" s="78"/>
    </row>
    <row r="500" spans="1:18" s="85" customFormat="1" ht="21" hidden="1" customHeight="1" x14ac:dyDescent="0.2">
      <c r="A500" s="321"/>
      <c r="B500" s="86" t="s">
        <v>71</v>
      </c>
      <c r="C500" s="122"/>
      <c r="D500" s="122"/>
      <c r="E500" s="122"/>
      <c r="F500" s="122"/>
      <c r="G500" s="122" t="s">
        <v>62</v>
      </c>
      <c r="H500" s="122"/>
      <c r="I500" s="122" t="s">
        <v>62</v>
      </c>
      <c r="J500" s="122"/>
      <c r="K500" s="122"/>
      <c r="L500" s="122" t="s">
        <v>62</v>
      </c>
      <c r="M500" s="122"/>
      <c r="N500" s="122"/>
      <c r="O500" s="74" t="s">
        <v>62</v>
      </c>
      <c r="P500" s="74" t="s">
        <v>62</v>
      </c>
      <c r="Q500" s="74" t="s">
        <v>62</v>
      </c>
      <c r="R500" s="74" t="s">
        <v>62</v>
      </c>
    </row>
    <row r="501" spans="1:18" s="85" customFormat="1" ht="21" hidden="1" customHeight="1" x14ac:dyDescent="0.2">
      <c r="A501" s="322"/>
      <c r="B501" s="120" t="s">
        <v>72</v>
      </c>
      <c r="C501" s="122"/>
      <c r="D501" s="122" t="s">
        <v>62</v>
      </c>
      <c r="E501" s="122"/>
      <c r="F501" s="122"/>
      <c r="G501" s="122">
        <f>G499</f>
        <v>0</v>
      </c>
      <c r="H501" s="122">
        <f t="shared" ref="H501:K501" si="247">H499</f>
        <v>0</v>
      </c>
      <c r="I501" s="122">
        <f t="shared" si="247"/>
        <v>0</v>
      </c>
      <c r="J501" s="122">
        <f t="shared" si="247"/>
        <v>0</v>
      </c>
      <c r="K501" s="122">
        <f t="shared" si="247"/>
        <v>0</v>
      </c>
      <c r="L501" s="122" t="s">
        <v>62</v>
      </c>
      <c r="M501" s="84">
        <v>46022</v>
      </c>
      <c r="N501" s="84">
        <v>46022</v>
      </c>
      <c r="O501" s="78"/>
      <c r="P501" s="74" t="s">
        <v>62</v>
      </c>
      <c r="Q501" s="78"/>
      <c r="R501" s="78"/>
    </row>
    <row r="502" spans="1:18" s="56" customFormat="1" ht="74.45" hidden="1" customHeight="1" x14ac:dyDescent="0.25">
      <c r="A502" s="320" t="s">
        <v>273</v>
      </c>
      <c r="B502" s="118" t="str">
        <f>B494</f>
        <v>Результат предоставления субсидии 2 (код субсидии № 7136):</v>
      </c>
      <c r="C502" s="80" t="s">
        <v>59</v>
      </c>
      <c r="D502" s="81" t="s">
        <v>60</v>
      </c>
      <c r="E502" s="81" t="s">
        <v>61</v>
      </c>
      <c r="F502" s="80">
        <v>642</v>
      </c>
      <c r="G502" s="80"/>
      <c r="H502" s="80">
        <f>G502</f>
        <v>0</v>
      </c>
      <c r="I502" s="80">
        <v>0</v>
      </c>
      <c r="J502" s="80">
        <v>0</v>
      </c>
      <c r="K502" s="80">
        <f>G502</f>
        <v>0</v>
      </c>
      <c r="L502" s="80"/>
      <c r="M502" s="122" t="s">
        <v>62</v>
      </c>
      <c r="N502" s="122" t="s">
        <v>62</v>
      </c>
      <c r="O502" s="78"/>
      <c r="P502" s="78"/>
      <c r="Q502" s="78"/>
      <c r="R502" s="78"/>
    </row>
    <row r="503" spans="1:18" s="85" customFormat="1" ht="15.75" hidden="1" x14ac:dyDescent="0.2">
      <c r="A503" s="321"/>
      <c r="B503" s="119" t="s">
        <v>70</v>
      </c>
      <c r="C503" s="122"/>
      <c r="D503" s="122" t="s">
        <v>62</v>
      </c>
      <c r="E503" s="122"/>
      <c r="F503" s="122"/>
      <c r="G503" s="122">
        <f>G502</f>
        <v>0</v>
      </c>
      <c r="H503" s="122">
        <f t="shared" ref="H503:K503" si="248">H502</f>
        <v>0</v>
      </c>
      <c r="I503" s="122">
        <f t="shared" si="248"/>
        <v>0</v>
      </c>
      <c r="J503" s="122">
        <f t="shared" si="248"/>
        <v>0</v>
      </c>
      <c r="K503" s="122">
        <f t="shared" si="248"/>
        <v>0</v>
      </c>
      <c r="L503" s="122" t="s">
        <v>62</v>
      </c>
      <c r="M503" s="84">
        <v>46022</v>
      </c>
      <c r="N503" s="84">
        <v>46022</v>
      </c>
      <c r="O503" s="78"/>
      <c r="P503" s="74" t="s">
        <v>62</v>
      </c>
      <c r="Q503" s="78"/>
      <c r="R503" s="78"/>
    </row>
    <row r="504" spans="1:18" s="85" customFormat="1" ht="14.25" hidden="1" x14ac:dyDescent="0.2">
      <c r="A504" s="321"/>
      <c r="B504" s="86" t="s">
        <v>63</v>
      </c>
      <c r="C504" s="122"/>
      <c r="D504" s="122"/>
      <c r="E504" s="122"/>
      <c r="F504" s="122"/>
      <c r="G504" s="122" t="s">
        <v>62</v>
      </c>
      <c r="H504" s="122"/>
      <c r="I504" s="122" t="s">
        <v>62</v>
      </c>
      <c r="J504" s="122"/>
      <c r="K504" s="122"/>
      <c r="L504" s="122" t="s">
        <v>62</v>
      </c>
      <c r="M504" s="122"/>
      <c r="N504" s="122"/>
      <c r="O504" s="74" t="s">
        <v>62</v>
      </c>
      <c r="P504" s="74" t="s">
        <v>62</v>
      </c>
      <c r="Q504" s="74" t="s">
        <v>62</v>
      </c>
      <c r="R504" s="74" t="s">
        <v>62</v>
      </c>
    </row>
    <row r="505" spans="1:18" s="85" customFormat="1" ht="65.45" hidden="1" customHeight="1" x14ac:dyDescent="0.2">
      <c r="A505" s="321"/>
      <c r="B505" s="120" t="s">
        <v>64</v>
      </c>
      <c r="C505" s="122"/>
      <c r="D505" s="122" t="s">
        <v>62</v>
      </c>
      <c r="E505" s="122"/>
      <c r="F505" s="122"/>
      <c r="G505" s="122">
        <f>G502</f>
        <v>0</v>
      </c>
      <c r="H505" s="122">
        <f t="shared" ref="H505:J505" si="249">H502</f>
        <v>0</v>
      </c>
      <c r="I505" s="122">
        <f t="shared" si="249"/>
        <v>0</v>
      </c>
      <c r="J505" s="122">
        <f t="shared" si="249"/>
        <v>0</v>
      </c>
      <c r="K505" s="122">
        <f>K502</f>
        <v>0</v>
      </c>
      <c r="L505" s="122" t="s">
        <v>62</v>
      </c>
      <c r="M505" s="84">
        <v>46022</v>
      </c>
      <c r="N505" s="84">
        <v>46022</v>
      </c>
      <c r="O505" s="78"/>
      <c r="P505" s="74" t="s">
        <v>62</v>
      </c>
      <c r="Q505" s="78"/>
      <c r="R505" s="78"/>
    </row>
    <row r="506" spans="1:18" s="85" customFormat="1" ht="15" hidden="1" customHeight="1" x14ac:dyDescent="0.2">
      <c r="A506" s="321"/>
      <c r="B506" s="86" t="s">
        <v>65</v>
      </c>
      <c r="C506" s="122"/>
      <c r="D506" s="122"/>
      <c r="E506" s="122"/>
      <c r="F506" s="122"/>
      <c r="G506" s="122" t="s">
        <v>62</v>
      </c>
      <c r="H506" s="122"/>
      <c r="I506" s="122" t="s">
        <v>62</v>
      </c>
      <c r="J506" s="122"/>
      <c r="K506" s="122"/>
      <c r="L506" s="122" t="s">
        <v>62</v>
      </c>
      <c r="M506" s="122"/>
      <c r="N506" s="122"/>
      <c r="O506" s="74" t="s">
        <v>62</v>
      </c>
      <c r="P506" s="74" t="s">
        <v>62</v>
      </c>
      <c r="Q506" s="74" t="s">
        <v>62</v>
      </c>
      <c r="R506" s="74" t="s">
        <v>62</v>
      </c>
    </row>
    <row r="507" spans="1:18" s="85" customFormat="1" ht="38.65" hidden="1" customHeight="1" x14ac:dyDescent="0.2">
      <c r="A507" s="321"/>
      <c r="B507" s="120" t="s">
        <v>66</v>
      </c>
      <c r="C507" s="122"/>
      <c r="D507" s="122" t="s">
        <v>62</v>
      </c>
      <c r="E507" s="122"/>
      <c r="F507" s="122"/>
      <c r="G507" s="122">
        <f>G503</f>
        <v>0</v>
      </c>
      <c r="H507" s="122">
        <f t="shared" ref="H507:K507" si="250">H503</f>
        <v>0</v>
      </c>
      <c r="I507" s="122">
        <f t="shared" si="250"/>
        <v>0</v>
      </c>
      <c r="J507" s="122">
        <f t="shared" si="250"/>
        <v>0</v>
      </c>
      <c r="K507" s="122">
        <f t="shared" si="250"/>
        <v>0</v>
      </c>
      <c r="L507" s="122" t="s">
        <v>62</v>
      </c>
      <c r="M507" s="84">
        <v>46022</v>
      </c>
      <c r="N507" s="84">
        <v>46022</v>
      </c>
      <c r="O507" s="78"/>
      <c r="P507" s="74" t="s">
        <v>62</v>
      </c>
      <c r="Q507" s="78"/>
      <c r="R507" s="78"/>
    </row>
    <row r="508" spans="1:18" s="85" customFormat="1" ht="21" hidden="1" customHeight="1" x14ac:dyDescent="0.2">
      <c r="A508" s="321"/>
      <c r="B508" s="86" t="s">
        <v>71</v>
      </c>
      <c r="C508" s="122"/>
      <c r="D508" s="122"/>
      <c r="E508" s="122"/>
      <c r="F508" s="122"/>
      <c r="G508" s="122" t="s">
        <v>62</v>
      </c>
      <c r="H508" s="122"/>
      <c r="I508" s="122" t="s">
        <v>62</v>
      </c>
      <c r="J508" s="122"/>
      <c r="K508" s="122"/>
      <c r="L508" s="122" t="s">
        <v>62</v>
      </c>
      <c r="M508" s="122"/>
      <c r="N508" s="122"/>
      <c r="O508" s="74" t="s">
        <v>62</v>
      </c>
      <c r="P508" s="74" t="s">
        <v>62</v>
      </c>
      <c r="Q508" s="74" t="s">
        <v>62</v>
      </c>
      <c r="R508" s="74" t="s">
        <v>62</v>
      </c>
    </row>
    <row r="509" spans="1:18" s="85" customFormat="1" ht="21" hidden="1" customHeight="1" x14ac:dyDescent="0.2">
      <c r="A509" s="322"/>
      <c r="B509" s="120" t="s">
        <v>72</v>
      </c>
      <c r="C509" s="122"/>
      <c r="D509" s="122" t="s">
        <v>62</v>
      </c>
      <c r="E509" s="122"/>
      <c r="F509" s="122"/>
      <c r="G509" s="122">
        <f>G507</f>
        <v>0</v>
      </c>
      <c r="H509" s="122">
        <f t="shared" ref="H509:K509" si="251">H507</f>
        <v>0</v>
      </c>
      <c r="I509" s="122">
        <f t="shared" si="251"/>
        <v>0</v>
      </c>
      <c r="J509" s="122">
        <f t="shared" si="251"/>
        <v>0</v>
      </c>
      <c r="K509" s="122">
        <f t="shared" si="251"/>
        <v>0</v>
      </c>
      <c r="L509" s="122" t="s">
        <v>62</v>
      </c>
      <c r="M509" s="84">
        <v>46022</v>
      </c>
      <c r="N509" s="84">
        <v>46022</v>
      </c>
      <c r="O509" s="78"/>
      <c r="P509" s="74" t="s">
        <v>62</v>
      </c>
      <c r="Q509" s="78"/>
      <c r="R509" s="78"/>
    </row>
    <row r="510" spans="1:18" s="56" customFormat="1" ht="74.45" hidden="1" customHeight="1" x14ac:dyDescent="0.25">
      <c r="A510" s="320" t="s">
        <v>274</v>
      </c>
      <c r="B510" s="118" t="str">
        <f>B502</f>
        <v>Результат предоставления субсидии 2 (код субсидии № 7136):</v>
      </c>
      <c r="C510" s="80" t="s">
        <v>59</v>
      </c>
      <c r="D510" s="81" t="s">
        <v>60</v>
      </c>
      <c r="E510" s="81" t="s">
        <v>61</v>
      </c>
      <c r="F510" s="80">
        <v>642</v>
      </c>
      <c r="G510" s="80"/>
      <c r="H510" s="80">
        <f>G510</f>
        <v>0</v>
      </c>
      <c r="I510" s="80">
        <v>0</v>
      </c>
      <c r="J510" s="80">
        <v>0</v>
      </c>
      <c r="K510" s="80">
        <f>G510</f>
        <v>0</v>
      </c>
      <c r="L510" s="80"/>
      <c r="M510" s="122" t="s">
        <v>62</v>
      </c>
      <c r="N510" s="122" t="s">
        <v>62</v>
      </c>
      <c r="O510" s="78"/>
      <c r="P510" s="78"/>
      <c r="Q510" s="78"/>
      <c r="R510" s="78"/>
    </row>
    <row r="511" spans="1:18" s="85" customFormat="1" ht="15.75" hidden="1" x14ac:dyDescent="0.2">
      <c r="A511" s="321"/>
      <c r="B511" s="119" t="s">
        <v>70</v>
      </c>
      <c r="C511" s="122"/>
      <c r="D511" s="122" t="s">
        <v>62</v>
      </c>
      <c r="E511" s="122"/>
      <c r="F511" s="122"/>
      <c r="G511" s="122">
        <f>G510</f>
        <v>0</v>
      </c>
      <c r="H511" s="122">
        <f t="shared" ref="H511:K511" si="252">H510</f>
        <v>0</v>
      </c>
      <c r="I511" s="122">
        <f t="shared" si="252"/>
        <v>0</v>
      </c>
      <c r="J511" s="122">
        <f t="shared" si="252"/>
        <v>0</v>
      </c>
      <c r="K511" s="122">
        <f t="shared" si="252"/>
        <v>0</v>
      </c>
      <c r="L511" s="122" t="s">
        <v>62</v>
      </c>
      <c r="M511" s="84">
        <v>46022</v>
      </c>
      <c r="N511" s="84">
        <v>46022</v>
      </c>
      <c r="O511" s="78"/>
      <c r="P511" s="74" t="s">
        <v>62</v>
      </c>
      <c r="Q511" s="78"/>
      <c r="R511" s="78"/>
    </row>
    <row r="512" spans="1:18" s="85" customFormat="1" ht="14.25" hidden="1" x14ac:dyDescent="0.2">
      <c r="A512" s="321"/>
      <c r="B512" s="86" t="s">
        <v>63</v>
      </c>
      <c r="C512" s="122"/>
      <c r="D512" s="122"/>
      <c r="E512" s="122"/>
      <c r="F512" s="122"/>
      <c r="G512" s="122" t="s">
        <v>62</v>
      </c>
      <c r="H512" s="122"/>
      <c r="I512" s="122" t="s">
        <v>62</v>
      </c>
      <c r="J512" s="122"/>
      <c r="K512" s="122"/>
      <c r="L512" s="122" t="s">
        <v>62</v>
      </c>
      <c r="M512" s="122"/>
      <c r="N512" s="122"/>
      <c r="O512" s="74" t="s">
        <v>62</v>
      </c>
      <c r="P512" s="74" t="s">
        <v>62</v>
      </c>
      <c r="Q512" s="74" t="s">
        <v>62</v>
      </c>
      <c r="R512" s="74" t="s">
        <v>62</v>
      </c>
    </row>
    <row r="513" spans="1:18" s="85" customFormat="1" ht="65.45" hidden="1" customHeight="1" x14ac:dyDescent="0.2">
      <c r="A513" s="321"/>
      <c r="B513" s="120" t="s">
        <v>64</v>
      </c>
      <c r="C513" s="122"/>
      <c r="D513" s="122" t="s">
        <v>62</v>
      </c>
      <c r="E513" s="122"/>
      <c r="F513" s="122"/>
      <c r="G513" s="122">
        <f>G510</f>
        <v>0</v>
      </c>
      <c r="H513" s="122">
        <f t="shared" ref="H513:J513" si="253">H510</f>
        <v>0</v>
      </c>
      <c r="I513" s="122">
        <f t="shared" si="253"/>
        <v>0</v>
      </c>
      <c r="J513" s="122">
        <f t="shared" si="253"/>
        <v>0</v>
      </c>
      <c r="K513" s="122">
        <f>K510</f>
        <v>0</v>
      </c>
      <c r="L513" s="122" t="s">
        <v>62</v>
      </c>
      <c r="M513" s="84">
        <v>46022</v>
      </c>
      <c r="N513" s="84">
        <v>46022</v>
      </c>
      <c r="O513" s="78"/>
      <c r="P513" s="74" t="s">
        <v>62</v>
      </c>
      <c r="Q513" s="78"/>
      <c r="R513" s="78"/>
    </row>
    <row r="514" spans="1:18" s="85" customFormat="1" ht="15" hidden="1" customHeight="1" x14ac:dyDescent="0.2">
      <c r="A514" s="321"/>
      <c r="B514" s="86" t="s">
        <v>65</v>
      </c>
      <c r="C514" s="122"/>
      <c r="D514" s="122"/>
      <c r="E514" s="122"/>
      <c r="F514" s="122"/>
      <c r="G514" s="122" t="s">
        <v>62</v>
      </c>
      <c r="H514" s="122"/>
      <c r="I514" s="122" t="s">
        <v>62</v>
      </c>
      <c r="J514" s="122"/>
      <c r="K514" s="122"/>
      <c r="L514" s="122" t="s">
        <v>62</v>
      </c>
      <c r="M514" s="122"/>
      <c r="N514" s="122"/>
      <c r="O514" s="74" t="s">
        <v>62</v>
      </c>
      <c r="P514" s="74" t="s">
        <v>62</v>
      </c>
      <c r="Q514" s="74" t="s">
        <v>62</v>
      </c>
      <c r="R514" s="74" t="s">
        <v>62</v>
      </c>
    </row>
    <row r="515" spans="1:18" s="85" customFormat="1" ht="38.65" hidden="1" customHeight="1" x14ac:dyDescent="0.2">
      <c r="A515" s="321"/>
      <c r="B515" s="120" t="s">
        <v>66</v>
      </c>
      <c r="C515" s="122"/>
      <c r="D515" s="122" t="s">
        <v>62</v>
      </c>
      <c r="E515" s="122"/>
      <c r="F515" s="122"/>
      <c r="G515" s="122">
        <f>G511</f>
        <v>0</v>
      </c>
      <c r="H515" s="122">
        <f t="shared" ref="H515:K515" si="254">H511</f>
        <v>0</v>
      </c>
      <c r="I515" s="122">
        <f t="shared" si="254"/>
        <v>0</v>
      </c>
      <c r="J515" s="122">
        <f t="shared" si="254"/>
        <v>0</v>
      </c>
      <c r="K515" s="122">
        <f t="shared" si="254"/>
        <v>0</v>
      </c>
      <c r="L515" s="122" t="s">
        <v>62</v>
      </c>
      <c r="M515" s="84">
        <v>46022</v>
      </c>
      <c r="N515" s="84">
        <v>46022</v>
      </c>
      <c r="O515" s="78"/>
      <c r="P515" s="74" t="s">
        <v>62</v>
      </c>
      <c r="Q515" s="78"/>
      <c r="R515" s="78"/>
    </row>
    <row r="516" spans="1:18" s="85" customFormat="1" ht="21" hidden="1" customHeight="1" x14ac:dyDescent="0.2">
      <c r="A516" s="321"/>
      <c r="B516" s="86" t="s">
        <v>71</v>
      </c>
      <c r="C516" s="122"/>
      <c r="D516" s="122"/>
      <c r="E516" s="122"/>
      <c r="F516" s="122"/>
      <c r="G516" s="122" t="s">
        <v>62</v>
      </c>
      <c r="H516" s="122"/>
      <c r="I516" s="122" t="s">
        <v>62</v>
      </c>
      <c r="J516" s="122"/>
      <c r="K516" s="122"/>
      <c r="L516" s="122" t="s">
        <v>62</v>
      </c>
      <c r="M516" s="122"/>
      <c r="N516" s="122"/>
      <c r="O516" s="74" t="s">
        <v>62</v>
      </c>
      <c r="P516" s="74" t="s">
        <v>62</v>
      </c>
      <c r="Q516" s="74" t="s">
        <v>62</v>
      </c>
      <c r="R516" s="74" t="s">
        <v>62</v>
      </c>
    </row>
    <row r="517" spans="1:18" s="85" customFormat="1" ht="21" hidden="1" customHeight="1" x14ac:dyDescent="0.2">
      <c r="A517" s="322"/>
      <c r="B517" s="120" t="s">
        <v>72</v>
      </c>
      <c r="C517" s="122"/>
      <c r="D517" s="122" t="s">
        <v>62</v>
      </c>
      <c r="E517" s="122"/>
      <c r="F517" s="122"/>
      <c r="G517" s="122">
        <f>G515</f>
        <v>0</v>
      </c>
      <c r="H517" s="122">
        <f t="shared" ref="H517:K517" si="255">H515</f>
        <v>0</v>
      </c>
      <c r="I517" s="122">
        <f t="shared" si="255"/>
        <v>0</v>
      </c>
      <c r="J517" s="122">
        <f t="shared" si="255"/>
        <v>0</v>
      </c>
      <c r="K517" s="122">
        <f t="shared" si="255"/>
        <v>0</v>
      </c>
      <c r="L517" s="122" t="s">
        <v>62</v>
      </c>
      <c r="M517" s="84">
        <v>46022</v>
      </c>
      <c r="N517" s="84">
        <v>46022</v>
      </c>
      <c r="O517" s="78"/>
      <c r="P517" s="74" t="s">
        <v>62</v>
      </c>
      <c r="Q517" s="78"/>
      <c r="R517" s="78"/>
    </row>
    <row r="518" spans="1:18" s="56" customFormat="1" ht="74.45" hidden="1" customHeight="1" x14ac:dyDescent="0.25">
      <c r="A518" s="320" t="s">
        <v>275</v>
      </c>
      <c r="B518" s="118" t="str">
        <f>B510</f>
        <v>Результат предоставления субсидии 2 (код субсидии № 7136):</v>
      </c>
      <c r="C518" s="80" t="s">
        <v>59</v>
      </c>
      <c r="D518" s="81" t="s">
        <v>60</v>
      </c>
      <c r="E518" s="81" t="s">
        <v>61</v>
      </c>
      <c r="F518" s="80">
        <v>642</v>
      </c>
      <c r="G518" s="80"/>
      <c r="H518" s="80">
        <f>G518</f>
        <v>0</v>
      </c>
      <c r="I518" s="80">
        <v>0</v>
      </c>
      <c r="J518" s="80">
        <v>0</v>
      </c>
      <c r="K518" s="80">
        <f>G518</f>
        <v>0</v>
      </c>
      <c r="L518" s="80"/>
      <c r="M518" s="122" t="s">
        <v>62</v>
      </c>
      <c r="N518" s="122" t="s">
        <v>62</v>
      </c>
      <c r="O518" s="78"/>
      <c r="P518" s="78"/>
      <c r="Q518" s="78"/>
      <c r="R518" s="78"/>
    </row>
    <row r="519" spans="1:18" s="85" customFormat="1" ht="15.75" hidden="1" x14ac:dyDescent="0.2">
      <c r="A519" s="321"/>
      <c r="B519" s="119" t="s">
        <v>70</v>
      </c>
      <c r="C519" s="122"/>
      <c r="D519" s="122" t="s">
        <v>62</v>
      </c>
      <c r="E519" s="122"/>
      <c r="F519" s="122"/>
      <c r="G519" s="122">
        <f>G518</f>
        <v>0</v>
      </c>
      <c r="H519" s="122">
        <f t="shared" ref="H519:K519" si="256">H518</f>
        <v>0</v>
      </c>
      <c r="I519" s="122">
        <f t="shared" si="256"/>
        <v>0</v>
      </c>
      <c r="J519" s="122">
        <f t="shared" si="256"/>
        <v>0</v>
      </c>
      <c r="K519" s="122">
        <f t="shared" si="256"/>
        <v>0</v>
      </c>
      <c r="L519" s="122" t="s">
        <v>62</v>
      </c>
      <c r="M519" s="84">
        <v>46022</v>
      </c>
      <c r="N519" s="84">
        <v>46022</v>
      </c>
      <c r="O519" s="78"/>
      <c r="P519" s="74" t="s">
        <v>62</v>
      </c>
      <c r="Q519" s="78"/>
      <c r="R519" s="78"/>
    </row>
    <row r="520" spans="1:18" s="85" customFormat="1" ht="14.25" hidden="1" x14ac:dyDescent="0.2">
      <c r="A520" s="321"/>
      <c r="B520" s="86" t="s">
        <v>63</v>
      </c>
      <c r="C520" s="122"/>
      <c r="D520" s="122"/>
      <c r="E520" s="122"/>
      <c r="F520" s="122"/>
      <c r="G520" s="122" t="s">
        <v>62</v>
      </c>
      <c r="H520" s="122"/>
      <c r="I520" s="122" t="s">
        <v>62</v>
      </c>
      <c r="J520" s="122"/>
      <c r="K520" s="122"/>
      <c r="L520" s="122" t="s">
        <v>62</v>
      </c>
      <c r="M520" s="122"/>
      <c r="N520" s="122"/>
      <c r="O520" s="74" t="s">
        <v>62</v>
      </c>
      <c r="P520" s="74" t="s">
        <v>62</v>
      </c>
      <c r="Q520" s="74" t="s">
        <v>62</v>
      </c>
      <c r="R520" s="74" t="s">
        <v>62</v>
      </c>
    </row>
    <row r="521" spans="1:18" s="85" customFormat="1" ht="65.45" hidden="1" customHeight="1" x14ac:dyDescent="0.2">
      <c r="A521" s="321"/>
      <c r="B521" s="120" t="s">
        <v>64</v>
      </c>
      <c r="C521" s="122"/>
      <c r="D521" s="122" t="s">
        <v>62</v>
      </c>
      <c r="E521" s="122"/>
      <c r="F521" s="122"/>
      <c r="G521" s="122">
        <f>G518</f>
        <v>0</v>
      </c>
      <c r="H521" s="122">
        <f t="shared" ref="H521:J521" si="257">H518</f>
        <v>0</v>
      </c>
      <c r="I521" s="122">
        <f t="shared" si="257"/>
        <v>0</v>
      </c>
      <c r="J521" s="122">
        <f t="shared" si="257"/>
        <v>0</v>
      </c>
      <c r="K521" s="122">
        <f>K518</f>
        <v>0</v>
      </c>
      <c r="L521" s="122" t="s">
        <v>62</v>
      </c>
      <c r="M521" s="84">
        <v>46022</v>
      </c>
      <c r="N521" s="84">
        <v>46022</v>
      </c>
      <c r="O521" s="78"/>
      <c r="P521" s="74" t="s">
        <v>62</v>
      </c>
      <c r="Q521" s="78"/>
      <c r="R521" s="78"/>
    </row>
    <row r="522" spans="1:18" s="85" customFormat="1" ht="15" hidden="1" customHeight="1" x14ac:dyDescent="0.2">
      <c r="A522" s="321"/>
      <c r="B522" s="86" t="s">
        <v>65</v>
      </c>
      <c r="C522" s="122"/>
      <c r="D522" s="122"/>
      <c r="E522" s="122"/>
      <c r="F522" s="122"/>
      <c r="G522" s="122" t="s">
        <v>62</v>
      </c>
      <c r="H522" s="122"/>
      <c r="I522" s="122" t="s">
        <v>62</v>
      </c>
      <c r="J522" s="122"/>
      <c r="K522" s="122"/>
      <c r="L522" s="122" t="s">
        <v>62</v>
      </c>
      <c r="M522" s="122"/>
      <c r="N522" s="122"/>
      <c r="O522" s="74" t="s">
        <v>62</v>
      </c>
      <c r="P522" s="74" t="s">
        <v>62</v>
      </c>
      <c r="Q522" s="74" t="s">
        <v>62</v>
      </c>
      <c r="R522" s="74" t="s">
        <v>62</v>
      </c>
    </row>
    <row r="523" spans="1:18" s="85" customFormat="1" ht="38.65" hidden="1" customHeight="1" x14ac:dyDescent="0.2">
      <c r="A523" s="321"/>
      <c r="B523" s="120" t="s">
        <v>66</v>
      </c>
      <c r="C523" s="122"/>
      <c r="D523" s="122" t="s">
        <v>62</v>
      </c>
      <c r="E523" s="122"/>
      <c r="F523" s="122"/>
      <c r="G523" s="122">
        <f>G519</f>
        <v>0</v>
      </c>
      <c r="H523" s="122">
        <f t="shared" ref="H523:K523" si="258">H519</f>
        <v>0</v>
      </c>
      <c r="I523" s="122">
        <f t="shared" si="258"/>
        <v>0</v>
      </c>
      <c r="J523" s="122">
        <f t="shared" si="258"/>
        <v>0</v>
      </c>
      <c r="K523" s="122">
        <f t="shared" si="258"/>
        <v>0</v>
      </c>
      <c r="L523" s="122" t="s">
        <v>62</v>
      </c>
      <c r="M523" s="84">
        <v>46022</v>
      </c>
      <c r="N523" s="84">
        <v>46022</v>
      </c>
      <c r="O523" s="78"/>
      <c r="P523" s="74" t="s">
        <v>62</v>
      </c>
      <c r="Q523" s="78"/>
      <c r="R523" s="78"/>
    </row>
    <row r="524" spans="1:18" s="85" customFormat="1" ht="21" hidden="1" customHeight="1" x14ac:dyDescent="0.2">
      <c r="A524" s="321"/>
      <c r="B524" s="86" t="s">
        <v>71</v>
      </c>
      <c r="C524" s="122"/>
      <c r="D524" s="122"/>
      <c r="E524" s="122"/>
      <c r="F524" s="122"/>
      <c r="G524" s="122" t="s">
        <v>62</v>
      </c>
      <c r="H524" s="122"/>
      <c r="I524" s="122" t="s">
        <v>62</v>
      </c>
      <c r="J524" s="122"/>
      <c r="K524" s="122"/>
      <c r="L524" s="122" t="s">
        <v>62</v>
      </c>
      <c r="M524" s="122"/>
      <c r="N524" s="122"/>
      <c r="O524" s="74" t="s">
        <v>62</v>
      </c>
      <c r="P524" s="74" t="s">
        <v>62</v>
      </c>
      <c r="Q524" s="74" t="s">
        <v>62</v>
      </c>
      <c r="R524" s="74" t="s">
        <v>62</v>
      </c>
    </row>
    <row r="525" spans="1:18" s="85" customFormat="1" ht="21" hidden="1" customHeight="1" x14ac:dyDescent="0.2">
      <c r="A525" s="322"/>
      <c r="B525" s="120" t="s">
        <v>72</v>
      </c>
      <c r="C525" s="122"/>
      <c r="D525" s="122" t="s">
        <v>62</v>
      </c>
      <c r="E525" s="122"/>
      <c r="F525" s="122"/>
      <c r="G525" s="122">
        <f>G523</f>
        <v>0</v>
      </c>
      <c r="H525" s="122">
        <f t="shared" ref="H525:K525" si="259">H523</f>
        <v>0</v>
      </c>
      <c r="I525" s="122">
        <f t="shared" si="259"/>
        <v>0</v>
      </c>
      <c r="J525" s="122">
        <f t="shared" si="259"/>
        <v>0</v>
      </c>
      <c r="K525" s="122">
        <f t="shared" si="259"/>
        <v>0</v>
      </c>
      <c r="L525" s="122" t="s">
        <v>62</v>
      </c>
      <c r="M525" s="84">
        <v>46022</v>
      </c>
      <c r="N525" s="84">
        <v>46022</v>
      </c>
      <c r="O525" s="78"/>
      <c r="P525" s="74" t="s">
        <v>62</v>
      </c>
      <c r="Q525" s="78"/>
      <c r="R525" s="78"/>
    </row>
    <row r="526" spans="1:18" s="56" customFormat="1" ht="74.45" hidden="1" customHeight="1" x14ac:dyDescent="0.25">
      <c r="A526" s="320" t="s">
        <v>276</v>
      </c>
      <c r="B526" s="118" t="str">
        <f>B518</f>
        <v>Результат предоставления субсидии 2 (код субсидии № 7136):</v>
      </c>
      <c r="C526" s="80" t="s">
        <v>59</v>
      </c>
      <c r="D526" s="81" t="s">
        <v>60</v>
      </c>
      <c r="E526" s="81" t="s">
        <v>61</v>
      </c>
      <c r="F526" s="80">
        <v>642</v>
      </c>
      <c r="G526" s="80"/>
      <c r="H526" s="80">
        <f>G526</f>
        <v>0</v>
      </c>
      <c r="I526" s="80">
        <v>0</v>
      </c>
      <c r="J526" s="80">
        <v>0</v>
      </c>
      <c r="K526" s="80">
        <f>G526</f>
        <v>0</v>
      </c>
      <c r="L526" s="80"/>
      <c r="M526" s="122" t="s">
        <v>62</v>
      </c>
      <c r="N526" s="122" t="s">
        <v>62</v>
      </c>
      <c r="O526" s="78"/>
      <c r="P526" s="78"/>
      <c r="Q526" s="78"/>
      <c r="R526" s="78"/>
    </row>
    <row r="527" spans="1:18" s="85" customFormat="1" ht="15.75" hidden="1" x14ac:dyDescent="0.2">
      <c r="A527" s="321"/>
      <c r="B527" s="119" t="s">
        <v>70</v>
      </c>
      <c r="C527" s="122"/>
      <c r="D527" s="122" t="s">
        <v>62</v>
      </c>
      <c r="E527" s="122"/>
      <c r="F527" s="122"/>
      <c r="G527" s="122">
        <f>G526</f>
        <v>0</v>
      </c>
      <c r="H527" s="122">
        <f t="shared" ref="H527:K527" si="260">H526</f>
        <v>0</v>
      </c>
      <c r="I527" s="122">
        <f t="shared" si="260"/>
        <v>0</v>
      </c>
      <c r="J527" s="122">
        <f t="shared" si="260"/>
        <v>0</v>
      </c>
      <c r="K527" s="122">
        <f t="shared" si="260"/>
        <v>0</v>
      </c>
      <c r="L527" s="122" t="s">
        <v>62</v>
      </c>
      <c r="M527" s="84">
        <v>46022</v>
      </c>
      <c r="N527" s="84">
        <v>46022</v>
      </c>
      <c r="O527" s="78"/>
      <c r="P527" s="74" t="s">
        <v>62</v>
      </c>
      <c r="Q527" s="78"/>
      <c r="R527" s="78"/>
    </row>
    <row r="528" spans="1:18" s="85" customFormat="1" ht="14.25" hidden="1" x14ac:dyDescent="0.2">
      <c r="A528" s="321"/>
      <c r="B528" s="86" t="s">
        <v>63</v>
      </c>
      <c r="C528" s="122"/>
      <c r="D528" s="122"/>
      <c r="E528" s="122"/>
      <c r="F528" s="122"/>
      <c r="G528" s="122" t="s">
        <v>62</v>
      </c>
      <c r="H528" s="122"/>
      <c r="I528" s="122" t="s">
        <v>62</v>
      </c>
      <c r="J528" s="122"/>
      <c r="K528" s="122"/>
      <c r="L528" s="122" t="s">
        <v>62</v>
      </c>
      <c r="M528" s="122"/>
      <c r="N528" s="122"/>
      <c r="O528" s="74" t="s">
        <v>62</v>
      </c>
      <c r="P528" s="74" t="s">
        <v>62</v>
      </c>
      <c r="Q528" s="74" t="s">
        <v>62</v>
      </c>
      <c r="R528" s="74" t="s">
        <v>62</v>
      </c>
    </row>
    <row r="529" spans="1:18" s="85" customFormat="1" ht="65.45" hidden="1" customHeight="1" x14ac:dyDescent="0.2">
      <c r="A529" s="321"/>
      <c r="B529" s="120" t="s">
        <v>64</v>
      </c>
      <c r="C529" s="122"/>
      <c r="D529" s="122" t="s">
        <v>62</v>
      </c>
      <c r="E529" s="122"/>
      <c r="F529" s="122"/>
      <c r="G529" s="122">
        <f>G526</f>
        <v>0</v>
      </c>
      <c r="H529" s="122">
        <f t="shared" ref="H529:J529" si="261">H526</f>
        <v>0</v>
      </c>
      <c r="I529" s="122">
        <f t="shared" si="261"/>
        <v>0</v>
      </c>
      <c r="J529" s="122">
        <f t="shared" si="261"/>
        <v>0</v>
      </c>
      <c r="K529" s="122">
        <f>K526</f>
        <v>0</v>
      </c>
      <c r="L529" s="122" t="s">
        <v>62</v>
      </c>
      <c r="M529" s="84">
        <v>46022</v>
      </c>
      <c r="N529" s="84">
        <v>46022</v>
      </c>
      <c r="O529" s="78"/>
      <c r="P529" s="74" t="s">
        <v>62</v>
      </c>
      <c r="Q529" s="78"/>
      <c r="R529" s="78"/>
    </row>
    <row r="530" spans="1:18" s="85" customFormat="1" ht="15" hidden="1" customHeight="1" x14ac:dyDescent="0.2">
      <c r="A530" s="321"/>
      <c r="B530" s="86" t="s">
        <v>65</v>
      </c>
      <c r="C530" s="122"/>
      <c r="D530" s="122"/>
      <c r="E530" s="122"/>
      <c r="F530" s="122"/>
      <c r="G530" s="122" t="s">
        <v>62</v>
      </c>
      <c r="H530" s="122"/>
      <c r="I530" s="122" t="s">
        <v>62</v>
      </c>
      <c r="J530" s="122"/>
      <c r="K530" s="122"/>
      <c r="L530" s="122" t="s">
        <v>62</v>
      </c>
      <c r="M530" s="122"/>
      <c r="N530" s="122"/>
      <c r="O530" s="74" t="s">
        <v>62</v>
      </c>
      <c r="P530" s="74" t="s">
        <v>62</v>
      </c>
      <c r="Q530" s="74" t="s">
        <v>62</v>
      </c>
      <c r="R530" s="74" t="s">
        <v>62</v>
      </c>
    </row>
    <row r="531" spans="1:18" s="85" customFormat="1" ht="38.65" hidden="1" customHeight="1" x14ac:dyDescent="0.2">
      <c r="A531" s="321"/>
      <c r="B531" s="120" t="s">
        <v>66</v>
      </c>
      <c r="C531" s="122"/>
      <c r="D531" s="122" t="s">
        <v>62</v>
      </c>
      <c r="E531" s="122"/>
      <c r="F531" s="122"/>
      <c r="G531" s="122">
        <f>G527</f>
        <v>0</v>
      </c>
      <c r="H531" s="122">
        <f t="shared" ref="H531:K531" si="262">H527</f>
        <v>0</v>
      </c>
      <c r="I531" s="122">
        <f t="shared" si="262"/>
        <v>0</v>
      </c>
      <c r="J531" s="122">
        <f t="shared" si="262"/>
        <v>0</v>
      </c>
      <c r="K531" s="122">
        <f t="shared" si="262"/>
        <v>0</v>
      </c>
      <c r="L531" s="122" t="s">
        <v>62</v>
      </c>
      <c r="M531" s="84">
        <v>46022</v>
      </c>
      <c r="N531" s="84">
        <v>46022</v>
      </c>
      <c r="O531" s="78"/>
      <c r="P531" s="74" t="s">
        <v>62</v>
      </c>
      <c r="Q531" s="78"/>
      <c r="R531" s="78"/>
    </row>
    <row r="532" spans="1:18" s="85" customFormat="1" ht="21" hidden="1" customHeight="1" x14ac:dyDescent="0.2">
      <c r="A532" s="321"/>
      <c r="B532" s="86" t="s">
        <v>71</v>
      </c>
      <c r="C532" s="122"/>
      <c r="D532" s="122"/>
      <c r="E532" s="122"/>
      <c r="F532" s="122"/>
      <c r="G532" s="122" t="s">
        <v>62</v>
      </c>
      <c r="H532" s="122"/>
      <c r="I532" s="122" t="s">
        <v>62</v>
      </c>
      <c r="J532" s="122"/>
      <c r="K532" s="122"/>
      <c r="L532" s="122" t="s">
        <v>62</v>
      </c>
      <c r="M532" s="122"/>
      <c r="N532" s="122"/>
      <c r="O532" s="74" t="s">
        <v>62</v>
      </c>
      <c r="P532" s="74" t="s">
        <v>62</v>
      </c>
      <c r="Q532" s="74" t="s">
        <v>62</v>
      </c>
      <c r="R532" s="74" t="s">
        <v>62</v>
      </c>
    </row>
    <row r="533" spans="1:18" s="85" customFormat="1" ht="21" hidden="1" customHeight="1" x14ac:dyDescent="0.2">
      <c r="A533" s="322"/>
      <c r="B533" s="120" t="s">
        <v>72</v>
      </c>
      <c r="C533" s="122"/>
      <c r="D533" s="122" t="s">
        <v>62</v>
      </c>
      <c r="E533" s="122"/>
      <c r="F533" s="122"/>
      <c r="G533" s="122">
        <f>G531</f>
        <v>0</v>
      </c>
      <c r="H533" s="122">
        <f t="shared" ref="H533:K533" si="263">H531</f>
        <v>0</v>
      </c>
      <c r="I533" s="122">
        <f t="shared" si="263"/>
        <v>0</v>
      </c>
      <c r="J533" s="122">
        <f t="shared" si="263"/>
        <v>0</v>
      </c>
      <c r="K533" s="122">
        <f t="shared" si="263"/>
        <v>0</v>
      </c>
      <c r="L533" s="122" t="s">
        <v>62</v>
      </c>
      <c r="M533" s="84">
        <v>46022</v>
      </c>
      <c r="N533" s="84">
        <v>46022</v>
      </c>
      <c r="O533" s="78"/>
      <c r="P533" s="74" t="s">
        <v>62</v>
      </c>
      <c r="Q533" s="78"/>
      <c r="R533" s="78"/>
    </row>
    <row r="534" spans="1:18" s="56" customFormat="1" ht="74.45" hidden="1" customHeight="1" x14ac:dyDescent="0.25">
      <c r="A534" s="320" t="s">
        <v>277</v>
      </c>
      <c r="B534" s="118" t="str">
        <f>B526</f>
        <v>Результат предоставления субсидии 2 (код субсидии № 7136):</v>
      </c>
      <c r="C534" s="80" t="s">
        <v>59</v>
      </c>
      <c r="D534" s="81" t="s">
        <v>60</v>
      </c>
      <c r="E534" s="81" t="s">
        <v>61</v>
      </c>
      <c r="F534" s="80">
        <v>642</v>
      </c>
      <c r="G534" s="80"/>
      <c r="H534" s="80">
        <f>G534</f>
        <v>0</v>
      </c>
      <c r="I534" s="80">
        <v>0</v>
      </c>
      <c r="J534" s="80">
        <v>0</v>
      </c>
      <c r="K534" s="80">
        <f>G534</f>
        <v>0</v>
      </c>
      <c r="L534" s="80"/>
      <c r="M534" s="122" t="s">
        <v>62</v>
      </c>
      <c r="N534" s="122" t="s">
        <v>62</v>
      </c>
      <c r="O534" s="78"/>
      <c r="P534" s="78"/>
      <c r="Q534" s="78"/>
      <c r="R534" s="78"/>
    </row>
    <row r="535" spans="1:18" s="85" customFormat="1" ht="15.75" hidden="1" x14ac:dyDescent="0.2">
      <c r="A535" s="321"/>
      <c r="B535" s="119" t="s">
        <v>70</v>
      </c>
      <c r="C535" s="122"/>
      <c r="D535" s="122" t="s">
        <v>62</v>
      </c>
      <c r="E535" s="122"/>
      <c r="F535" s="122"/>
      <c r="G535" s="122">
        <f>G534</f>
        <v>0</v>
      </c>
      <c r="H535" s="122">
        <f t="shared" ref="H535:K535" si="264">H534</f>
        <v>0</v>
      </c>
      <c r="I535" s="122">
        <f t="shared" si="264"/>
        <v>0</v>
      </c>
      <c r="J535" s="122">
        <f t="shared" si="264"/>
        <v>0</v>
      </c>
      <c r="K535" s="122">
        <f t="shared" si="264"/>
        <v>0</v>
      </c>
      <c r="L535" s="122" t="s">
        <v>62</v>
      </c>
      <c r="M535" s="84">
        <v>46022</v>
      </c>
      <c r="N535" s="84">
        <v>46022</v>
      </c>
      <c r="O535" s="78"/>
      <c r="P535" s="74" t="s">
        <v>62</v>
      </c>
      <c r="Q535" s="78"/>
      <c r="R535" s="78"/>
    </row>
    <row r="536" spans="1:18" s="85" customFormat="1" ht="14.25" hidden="1" x14ac:dyDescent="0.2">
      <c r="A536" s="321"/>
      <c r="B536" s="86" t="s">
        <v>63</v>
      </c>
      <c r="C536" s="122"/>
      <c r="D536" s="122"/>
      <c r="E536" s="122"/>
      <c r="F536" s="122"/>
      <c r="G536" s="122" t="s">
        <v>62</v>
      </c>
      <c r="H536" s="122"/>
      <c r="I536" s="122" t="s">
        <v>62</v>
      </c>
      <c r="J536" s="122"/>
      <c r="K536" s="122"/>
      <c r="L536" s="122" t="s">
        <v>62</v>
      </c>
      <c r="M536" s="122"/>
      <c r="N536" s="122"/>
      <c r="O536" s="74" t="s">
        <v>62</v>
      </c>
      <c r="P536" s="74" t="s">
        <v>62</v>
      </c>
      <c r="Q536" s="74" t="s">
        <v>62</v>
      </c>
      <c r="R536" s="74" t="s">
        <v>62</v>
      </c>
    </row>
    <row r="537" spans="1:18" s="85" customFormat="1" ht="65.45" hidden="1" customHeight="1" x14ac:dyDescent="0.2">
      <c r="A537" s="321"/>
      <c r="B537" s="120" t="s">
        <v>64</v>
      </c>
      <c r="C537" s="122"/>
      <c r="D537" s="122" t="s">
        <v>62</v>
      </c>
      <c r="E537" s="122"/>
      <c r="F537" s="122"/>
      <c r="G537" s="122">
        <f>G534</f>
        <v>0</v>
      </c>
      <c r="H537" s="122">
        <f t="shared" ref="H537:J537" si="265">H534</f>
        <v>0</v>
      </c>
      <c r="I537" s="122">
        <f t="shared" si="265"/>
        <v>0</v>
      </c>
      <c r="J537" s="122">
        <f t="shared" si="265"/>
        <v>0</v>
      </c>
      <c r="K537" s="122">
        <f>K534</f>
        <v>0</v>
      </c>
      <c r="L537" s="122" t="s">
        <v>62</v>
      </c>
      <c r="M537" s="84">
        <v>46022</v>
      </c>
      <c r="N537" s="84">
        <v>46022</v>
      </c>
      <c r="O537" s="78"/>
      <c r="P537" s="74" t="s">
        <v>62</v>
      </c>
      <c r="Q537" s="78"/>
      <c r="R537" s="78"/>
    </row>
    <row r="538" spans="1:18" s="85" customFormat="1" ht="15" hidden="1" customHeight="1" x14ac:dyDescent="0.2">
      <c r="A538" s="321"/>
      <c r="B538" s="86" t="s">
        <v>65</v>
      </c>
      <c r="C538" s="122"/>
      <c r="D538" s="122"/>
      <c r="E538" s="122"/>
      <c r="F538" s="122"/>
      <c r="G538" s="122" t="s">
        <v>62</v>
      </c>
      <c r="H538" s="122"/>
      <c r="I538" s="122" t="s">
        <v>62</v>
      </c>
      <c r="J538" s="122"/>
      <c r="K538" s="122"/>
      <c r="L538" s="122" t="s">
        <v>62</v>
      </c>
      <c r="M538" s="122"/>
      <c r="N538" s="122"/>
      <c r="O538" s="74" t="s">
        <v>62</v>
      </c>
      <c r="P538" s="74" t="s">
        <v>62</v>
      </c>
      <c r="Q538" s="74" t="s">
        <v>62</v>
      </c>
      <c r="R538" s="74" t="s">
        <v>62</v>
      </c>
    </row>
    <row r="539" spans="1:18" s="85" customFormat="1" ht="38.65" hidden="1" customHeight="1" x14ac:dyDescent="0.2">
      <c r="A539" s="321"/>
      <c r="B539" s="120" t="s">
        <v>66</v>
      </c>
      <c r="C539" s="122"/>
      <c r="D539" s="122" t="s">
        <v>62</v>
      </c>
      <c r="E539" s="122"/>
      <c r="F539" s="122"/>
      <c r="G539" s="122">
        <f>G535</f>
        <v>0</v>
      </c>
      <c r="H539" s="122">
        <f t="shared" ref="H539:K539" si="266">H535</f>
        <v>0</v>
      </c>
      <c r="I539" s="122">
        <f t="shared" si="266"/>
        <v>0</v>
      </c>
      <c r="J539" s="122">
        <f t="shared" si="266"/>
        <v>0</v>
      </c>
      <c r="K539" s="122">
        <f t="shared" si="266"/>
        <v>0</v>
      </c>
      <c r="L539" s="122" t="s">
        <v>62</v>
      </c>
      <c r="M539" s="84">
        <v>46022</v>
      </c>
      <c r="N539" s="84">
        <v>46022</v>
      </c>
      <c r="O539" s="78"/>
      <c r="P539" s="74" t="s">
        <v>62</v>
      </c>
      <c r="Q539" s="78"/>
      <c r="R539" s="78"/>
    </row>
    <row r="540" spans="1:18" s="85" customFormat="1" ht="21" hidden="1" customHeight="1" x14ac:dyDescent="0.2">
      <c r="A540" s="321"/>
      <c r="B540" s="86" t="s">
        <v>71</v>
      </c>
      <c r="C540" s="122"/>
      <c r="D540" s="122"/>
      <c r="E540" s="122"/>
      <c r="F540" s="122"/>
      <c r="G540" s="122" t="s">
        <v>62</v>
      </c>
      <c r="H540" s="122"/>
      <c r="I540" s="122" t="s">
        <v>62</v>
      </c>
      <c r="J540" s="122"/>
      <c r="K540" s="122"/>
      <c r="L540" s="122" t="s">
        <v>62</v>
      </c>
      <c r="M540" s="122"/>
      <c r="N540" s="122"/>
      <c r="O540" s="74" t="s">
        <v>62</v>
      </c>
      <c r="P540" s="74" t="s">
        <v>62</v>
      </c>
      <c r="Q540" s="74" t="s">
        <v>62</v>
      </c>
      <c r="R540" s="74" t="s">
        <v>62</v>
      </c>
    </row>
    <row r="541" spans="1:18" s="85" customFormat="1" ht="21" hidden="1" customHeight="1" x14ac:dyDescent="0.2">
      <c r="A541" s="322"/>
      <c r="B541" s="120" t="s">
        <v>72</v>
      </c>
      <c r="C541" s="122"/>
      <c r="D541" s="122" t="s">
        <v>62</v>
      </c>
      <c r="E541" s="122"/>
      <c r="F541" s="122"/>
      <c r="G541" s="122">
        <f>G539</f>
        <v>0</v>
      </c>
      <c r="H541" s="122">
        <f t="shared" ref="H541:K541" si="267">H539</f>
        <v>0</v>
      </c>
      <c r="I541" s="122">
        <f t="shared" si="267"/>
        <v>0</v>
      </c>
      <c r="J541" s="122">
        <f t="shared" si="267"/>
        <v>0</v>
      </c>
      <c r="K541" s="122">
        <f t="shared" si="267"/>
        <v>0</v>
      </c>
      <c r="L541" s="122" t="s">
        <v>62</v>
      </c>
      <c r="M541" s="84">
        <v>46022</v>
      </c>
      <c r="N541" s="84">
        <v>46022</v>
      </c>
      <c r="O541" s="78"/>
      <c r="P541" s="74" t="s">
        <v>62</v>
      </c>
      <c r="Q541" s="78"/>
      <c r="R541" s="78"/>
    </row>
    <row r="542" spans="1:18" s="56" customFormat="1" ht="74.45" customHeight="1" x14ac:dyDescent="0.25">
      <c r="A542" s="320" t="s">
        <v>278</v>
      </c>
      <c r="B542" s="118" t="str">
        <f>B534</f>
        <v>Результат предоставления субсидии 2 (код субсидии № 7136):</v>
      </c>
      <c r="C542" s="80" t="s">
        <v>59</v>
      </c>
      <c r="D542" s="81" t="s">
        <v>60</v>
      </c>
      <c r="E542" s="81" t="s">
        <v>61</v>
      </c>
      <c r="F542" s="80">
        <v>642</v>
      </c>
      <c r="G542" s="80">
        <v>1</v>
      </c>
      <c r="H542" s="80">
        <f>G542</f>
        <v>1</v>
      </c>
      <c r="I542" s="80">
        <v>1</v>
      </c>
      <c r="J542" s="80">
        <v>1</v>
      </c>
      <c r="K542" s="80">
        <f>G542</f>
        <v>1</v>
      </c>
      <c r="L542" s="80"/>
      <c r="M542" s="122" t="s">
        <v>62</v>
      </c>
      <c r="N542" s="122" t="s">
        <v>62</v>
      </c>
      <c r="O542" s="78">
        <v>288321.64</v>
      </c>
      <c r="P542" s="78"/>
      <c r="Q542" s="78">
        <v>288321.64</v>
      </c>
      <c r="R542" s="78">
        <v>219291.79</v>
      </c>
    </row>
    <row r="543" spans="1:18" s="85" customFormat="1" ht="15.75" x14ac:dyDescent="0.2">
      <c r="A543" s="321"/>
      <c r="B543" s="119" t="s">
        <v>70</v>
      </c>
      <c r="C543" s="122"/>
      <c r="D543" s="122" t="s">
        <v>62</v>
      </c>
      <c r="E543" s="122"/>
      <c r="F543" s="122"/>
      <c r="G543" s="122">
        <f>G542</f>
        <v>1</v>
      </c>
      <c r="H543" s="122">
        <f t="shared" ref="H543:K543" si="268">H542</f>
        <v>1</v>
      </c>
      <c r="I543" s="122">
        <f t="shared" si="268"/>
        <v>1</v>
      </c>
      <c r="J543" s="122">
        <f t="shared" si="268"/>
        <v>1</v>
      </c>
      <c r="K543" s="122">
        <f t="shared" si="268"/>
        <v>1</v>
      </c>
      <c r="L543" s="122" t="s">
        <v>62</v>
      </c>
      <c r="M543" s="84">
        <v>46022</v>
      </c>
      <c r="N543" s="84">
        <v>46022</v>
      </c>
      <c r="O543" s="78"/>
      <c r="P543" s="74" t="s">
        <v>62</v>
      </c>
      <c r="Q543" s="78"/>
      <c r="R543" s="78"/>
    </row>
    <row r="544" spans="1:18" s="85" customFormat="1" ht="14.25" x14ac:dyDescent="0.2">
      <c r="A544" s="321"/>
      <c r="B544" s="86" t="s">
        <v>63</v>
      </c>
      <c r="C544" s="122"/>
      <c r="D544" s="122"/>
      <c r="E544" s="122"/>
      <c r="F544" s="122"/>
      <c r="G544" s="122" t="s">
        <v>62</v>
      </c>
      <c r="H544" s="122"/>
      <c r="I544" s="122" t="s">
        <v>62</v>
      </c>
      <c r="J544" s="122"/>
      <c r="K544" s="122"/>
      <c r="L544" s="122" t="s">
        <v>62</v>
      </c>
      <c r="M544" s="122"/>
      <c r="N544" s="122"/>
      <c r="O544" s="74" t="s">
        <v>62</v>
      </c>
      <c r="P544" s="74" t="s">
        <v>62</v>
      </c>
      <c r="Q544" s="74" t="s">
        <v>62</v>
      </c>
      <c r="R544" s="74" t="s">
        <v>62</v>
      </c>
    </row>
    <row r="545" spans="1:18" s="85" customFormat="1" ht="65.45" customHeight="1" x14ac:dyDescent="0.2">
      <c r="A545" s="321"/>
      <c r="B545" s="120" t="s">
        <v>64</v>
      </c>
      <c r="C545" s="122"/>
      <c r="D545" s="122" t="s">
        <v>62</v>
      </c>
      <c r="E545" s="122"/>
      <c r="F545" s="122"/>
      <c r="G545" s="122">
        <f>G542</f>
        <v>1</v>
      </c>
      <c r="H545" s="122">
        <f t="shared" ref="H545:J545" si="269">H542</f>
        <v>1</v>
      </c>
      <c r="I545" s="122">
        <f t="shared" si="269"/>
        <v>1</v>
      </c>
      <c r="J545" s="122">
        <f t="shared" si="269"/>
        <v>1</v>
      </c>
      <c r="K545" s="122">
        <f>K542</f>
        <v>1</v>
      </c>
      <c r="L545" s="122" t="s">
        <v>62</v>
      </c>
      <c r="M545" s="84">
        <v>46022</v>
      </c>
      <c r="N545" s="84">
        <v>46022</v>
      </c>
      <c r="O545" s="78"/>
      <c r="P545" s="74" t="s">
        <v>62</v>
      </c>
      <c r="Q545" s="78"/>
      <c r="R545" s="78"/>
    </row>
    <row r="546" spans="1:18" s="85" customFormat="1" ht="15" customHeight="1" x14ac:dyDescent="0.2">
      <c r="A546" s="321"/>
      <c r="B546" s="86" t="s">
        <v>65</v>
      </c>
      <c r="C546" s="122"/>
      <c r="D546" s="122"/>
      <c r="E546" s="122"/>
      <c r="F546" s="122"/>
      <c r="G546" s="122" t="s">
        <v>62</v>
      </c>
      <c r="H546" s="122"/>
      <c r="I546" s="122" t="s">
        <v>62</v>
      </c>
      <c r="J546" s="122"/>
      <c r="K546" s="122"/>
      <c r="L546" s="122" t="s">
        <v>62</v>
      </c>
      <c r="M546" s="122"/>
      <c r="N546" s="122"/>
      <c r="O546" s="74" t="s">
        <v>62</v>
      </c>
      <c r="P546" s="74" t="s">
        <v>62</v>
      </c>
      <c r="Q546" s="74" t="s">
        <v>62</v>
      </c>
      <c r="R546" s="74" t="s">
        <v>62</v>
      </c>
    </row>
    <row r="547" spans="1:18" s="85" customFormat="1" ht="38.65" customHeight="1" x14ac:dyDescent="0.2">
      <c r="A547" s="321"/>
      <c r="B547" s="120" t="s">
        <v>66</v>
      </c>
      <c r="C547" s="122"/>
      <c r="D547" s="122" t="s">
        <v>62</v>
      </c>
      <c r="E547" s="122"/>
      <c r="F547" s="122"/>
      <c r="G547" s="122">
        <f>G543</f>
        <v>1</v>
      </c>
      <c r="H547" s="122">
        <f t="shared" ref="H547:K547" si="270">H543</f>
        <v>1</v>
      </c>
      <c r="I547" s="122">
        <f t="shared" si="270"/>
        <v>1</v>
      </c>
      <c r="J547" s="122">
        <f t="shared" si="270"/>
        <v>1</v>
      </c>
      <c r="K547" s="122">
        <f t="shared" si="270"/>
        <v>1</v>
      </c>
      <c r="L547" s="122" t="s">
        <v>62</v>
      </c>
      <c r="M547" s="84">
        <v>46022</v>
      </c>
      <c r="N547" s="84">
        <v>46022</v>
      </c>
      <c r="O547" s="78"/>
      <c r="P547" s="74" t="s">
        <v>62</v>
      </c>
      <c r="Q547" s="78"/>
      <c r="R547" s="78"/>
    </row>
    <row r="548" spans="1:18" s="85" customFormat="1" ht="21" customHeight="1" x14ac:dyDescent="0.2">
      <c r="A548" s="321"/>
      <c r="B548" s="86" t="s">
        <v>71</v>
      </c>
      <c r="C548" s="122"/>
      <c r="D548" s="122"/>
      <c r="E548" s="122"/>
      <c r="F548" s="122"/>
      <c r="G548" s="122" t="s">
        <v>62</v>
      </c>
      <c r="H548" s="122"/>
      <c r="I548" s="122" t="s">
        <v>62</v>
      </c>
      <c r="J548" s="122"/>
      <c r="K548" s="122"/>
      <c r="L548" s="122" t="s">
        <v>62</v>
      </c>
      <c r="M548" s="122"/>
      <c r="N548" s="122"/>
      <c r="O548" s="74" t="s">
        <v>62</v>
      </c>
      <c r="P548" s="74" t="s">
        <v>62</v>
      </c>
      <c r="Q548" s="74" t="s">
        <v>62</v>
      </c>
      <c r="R548" s="74" t="s">
        <v>62</v>
      </c>
    </row>
    <row r="549" spans="1:18" s="85" customFormat="1" ht="21" customHeight="1" x14ac:dyDescent="0.2">
      <c r="A549" s="322"/>
      <c r="B549" s="120" t="s">
        <v>72</v>
      </c>
      <c r="C549" s="122"/>
      <c r="D549" s="122" t="s">
        <v>62</v>
      </c>
      <c r="E549" s="122"/>
      <c r="F549" s="122"/>
      <c r="G549" s="122">
        <f>G547</f>
        <v>1</v>
      </c>
      <c r="H549" s="122">
        <f t="shared" ref="H549:K549" si="271">H547</f>
        <v>1</v>
      </c>
      <c r="I549" s="122">
        <f t="shared" si="271"/>
        <v>1</v>
      </c>
      <c r="J549" s="122">
        <f t="shared" si="271"/>
        <v>1</v>
      </c>
      <c r="K549" s="122">
        <f t="shared" si="271"/>
        <v>1</v>
      </c>
      <c r="L549" s="122" t="s">
        <v>62</v>
      </c>
      <c r="M549" s="84">
        <v>46022</v>
      </c>
      <c r="N549" s="84">
        <v>46022</v>
      </c>
      <c r="O549" s="78"/>
      <c r="P549" s="74" t="s">
        <v>62</v>
      </c>
      <c r="Q549" s="78"/>
      <c r="R549" s="78"/>
    </row>
    <row r="550" spans="1:18" s="56" customFormat="1" ht="74.45" hidden="1" customHeight="1" x14ac:dyDescent="0.25">
      <c r="A550" s="320" t="s">
        <v>279</v>
      </c>
      <c r="B550" s="118" t="str">
        <f>B542</f>
        <v>Результат предоставления субсидии 2 (код субсидии № 7136):</v>
      </c>
      <c r="C550" s="80" t="s">
        <v>59</v>
      </c>
      <c r="D550" s="81" t="s">
        <v>60</v>
      </c>
      <c r="E550" s="81" t="s">
        <v>61</v>
      </c>
      <c r="F550" s="80">
        <v>642</v>
      </c>
      <c r="G550" s="80"/>
      <c r="H550" s="80">
        <f>G550</f>
        <v>0</v>
      </c>
      <c r="I550" s="80">
        <v>0</v>
      </c>
      <c r="J550" s="80">
        <v>0</v>
      </c>
      <c r="K550" s="80">
        <f>G550</f>
        <v>0</v>
      </c>
      <c r="L550" s="80"/>
      <c r="M550" s="122" t="s">
        <v>62</v>
      </c>
      <c r="N550" s="122" t="s">
        <v>62</v>
      </c>
      <c r="O550" s="78"/>
      <c r="P550" s="78"/>
      <c r="Q550" s="78"/>
      <c r="R550" s="78"/>
    </row>
    <row r="551" spans="1:18" s="85" customFormat="1" ht="15.75" hidden="1" x14ac:dyDescent="0.2">
      <c r="A551" s="321"/>
      <c r="B551" s="119" t="s">
        <v>70</v>
      </c>
      <c r="C551" s="122"/>
      <c r="D551" s="122" t="s">
        <v>62</v>
      </c>
      <c r="E551" s="122"/>
      <c r="F551" s="122"/>
      <c r="G551" s="122">
        <f>G550</f>
        <v>0</v>
      </c>
      <c r="H551" s="122">
        <f t="shared" ref="H551:K551" si="272">H550</f>
        <v>0</v>
      </c>
      <c r="I551" s="122">
        <f t="shared" si="272"/>
        <v>0</v>
      </c>
      <c r="J551" s="122">
        <f t="shared" si="272"/>
        <v>0</v>
      </c>
      <c r="K551" s="122">
        <f t="shared" si="272"/>
        <v>0</v>
      </c>
      <c r="L551" s="122" t="s">
        <v>62</v>
      </c>
      <c r="M551" s="84">
        <v>46022</v>
      </c>
      <c r="N551" s="84">
        <v>46022</v>
      </c>
      <c r="O551" s="78"/>
      <c r="P551" s="74" t="s">
        <v>62</v>
      </c>
      <c r="Q551" s="78"/>
      <c r="R551" s="78"/>
    </row>
    <row r="552" spans="1:18" s="85" customFormat="1" ht="14.25" hidden="1" x14ac:dyDescent="0.2">
      <c r="A552" s="321"/>
      <c r="B552" s="86" t="s">
        <v>63</v>
      </c>
      <c r="C552" s="122"/>
      <c r="D552" s="122"/>
      <c r="E552" s="122"/>
      <c r="F552" s="122"/>
      <c r="G552" s="122" t="s">
        <v>62</v>
      </c>
      <c r="H552" s="122"/>
      <c r="I552" s="122" t="s">
        <v>62</v>
      </c>
      <c r="J552" s="122"/>
      <c r="K552" s="122"/>
      <c r="L552" s="122" t="s">
        <v>62</v>
      </c>
      <c r="M552" s="122"/>
      <c r="N552" s="122"/>
      <c r="O552" s="74" t="s">
        <v>62</v>
      </c>
      <c r="P552" s="74" t="s">
        <v>62</v>
      </c>
      <c r="Q552" s="74" t="s">
        <v>62</v>
      </c>
      <c r="R552" s="74" t="s">
        <v>62</v>
      </c>
    </row>
    <row r="553" spans="1:18" s="85" customFormat="1" ht="65.45" hidden="1" customHeight="1" x14ac:dyDescent="0.2">
      <c r="A553" s="321"/>
      <c r="B553" s="120" t="s">
        <v>64</v>
      </c>
      <c r="C553" s="122"/>
      <c r="D553" s="122" t="s">
        <v>62</v>
      </c>
      <c r="E553" s="122"/>
      <c r="F553" s="122"/>
      <c r="G553" s="122">
        <f>G550</f>
        <v>0</v>
      </c>
      <c r="H553" s="122">
        <f t="shared" ref="H553:J553" si="273">H550</f>
        <v>0</v>
      </c>
      <c r="I553" s="122">
        <f t="shared" si="273"/>
        <v>0</v>
      </c>
      <c r="J553" s="122">
        <f t="shared" si="273"/>
        <v>0</v>
      </c>
      <c r="K553" s="122">
        <f>K550</f>
        <v>0</v>
      </c>
      <c r="L553" s="122" t="s">
        <v>62</v>
      </c>
      <c r="M553" s="84">
        <v>46022</v>
      </c>
      <c r="N553" s="84">
        <v>46022</v>
      </c>
      <c r="O553" s="78"/>
      <c r="P553" s="74" t="s">
        <v>62</v>
      </c>
      <c r="Q553" s="78"/>
      <c r="R553" s="78"/>
    </row>
    <row r="554" spans="1:18" s="85" customFormat="1" ht="15" hidden="1" customHeight="1" x14ac:dyDescent="0.2">
      <c r="A554" s="321"/>
      <c r="B554" s="86" t="s">
        <v>65</v>
      </c>
      <c r="C554" s="122"/>
      <c r="D554" s="122"/>
      <c r="E554" s="122"/>
      <c r="F554" s="122"/>
      <c r="G554" s="122" t="s">
        <v>62</v>
      </c>
      <c r="H554" s="122"/>
      <c r="I554" s="122" t="s">
        <v>62</v>
      </c>
      <c r="J554" s="122"/>
      <c r="K554" s="122"/>
      <c r="L554" s="122" t="s">
        <v>62</v>
      </c>
      <c r="M554" s="122"/>
      <c r="N554" s="122"/>
      <c r="O554" s="74" t="s">
        <v>62</v>
      </c>
      <c r="P554" s="74" t="s">
        <v>62</v>
      </c>
      <c r="Q554" s="74" t="s">
        <v>62</v>
      </c>
      <c r="R554" s="74" t="s">
        <v>62</v>
      </c>
    </row>
    <row r="555" spans="1:18" s="85" customFormat="1" ht="38.65" hidden="1" customHeight="1" x14ac:dyDescent="0.2">
      <c r="A555" s="321"/>
      <c r="B555" s="120" t="s">
        <v>66</v>
      </c>
      <c r="C555" s="122"/>
      <c r="D555" s="122" t="s">
        <v>62</v>
      </c>
      <c r="E555" s="122"/>
      <c r="F555" s="122"/>
      <c r="G555" s="122">
        <f>G551</f>
        <v>0</v>
      </c>
      <c r="H555" s="122">
        <f t="shared" ref="H555:K555" si="274">H551</f>
        <v>0</v>
      </c>
      <c r="I555" s="122">
        <f t="shared" si="274"/>
        <v>0</v>
      </c>
      <c r="J555" s="122">
        <f t="shared" si="274"/>
        <v>0</v>
      </c>
      <c r="K555" s="122">
        <f t="shared" si="274"/>
        <v>0</v>
      </c>
      <c r="L555" s="122" t="s">
        <v>62</v>
      </c>
      <c r="M555" s="84">
        <v>46022</v>
      </c>
      <c r="N555" s="84">
        <v>46022</v>
      </c>
      <c r="O555" s="78"/>
      <c r="P555" s="74" t="s">
        <v>62</v>
      </c>
      <c r="Q555" s="78"/>
      <c r="R555" s="78"/>
    </row>
    <row r="556" spans="1:18" s="85" customFormat="1" ht="21" hidden="1" customHeight="1" x14ac:dyDescent="0.2">
      <c r="A556" s="321"/>
      <c r="B556" s="86" t="s">
        <v>71</v>
      </c>
      <c r="C556" s="122"/>
      <c r="D556" s="122"/>
      <c r="E556" s="122"/>
      <c r="F556" s="122"/>
      <c r="G556" s="122" t="s">
        <v>62</v>
      </c>
      <c r="H556" s="122"/>
      <c r="I556" s="122" t="s">
        <v>62</v>
      </c>
      <c r="J556" s="122"/>
      <c r="K556" s="122"/>
      <c r="L556" s="122" t="s">
        <v>62</v>
      </c>
      <c r="M556" s="122"/>
      <c r="N556" s="122"/>
      <c r="O556" s="74" t="s">
        <v>62</v>
      </c>
      <c r="P556" s="74" t="s">
        <v>62</v>
      </c>
      <c r="Q556" s="74" t="s">
        <v>62</v>
      </c>
      <c r="R556" s="74" t="s">
        <v>62</v>
      </c>
    </row>
    <row r="557" spans="1:18" s="85" customFormat="1" ht="21" hidden="1" customHeight="1" x14ac:dyDescent="0.2">
      <c r="A557" s="322"/>
      <c r="B557" s="120" t="s">
        <v>72</v>
      </c>
      <c r="C557" s="122"/>
      <c r="D557" s="122" t="s">
        <v>62</v>
      </c>
      <c r="E557" s="122"/>
      <c r="F557" s="122"/>
      <c r="G557" s="122">
        <f>G555</f>
        <v>0</v>
      </c>
      <c r="H557" s="122">
        <f t="shared" ref="H557:K557" si="275">H555</f>
        <v>0</v>
      </c>
      <c r="I557" s="122">
        <f t="shared" si="275"/>
        <v>0</v>
      </c>
      <c r="J557" s="122">
        <f t="shared" si="275"/>
        <v>0</v>
      </c>
      <c r="K557" s="122">
        <f t="shared" si="275"/>
        <v>0</v>
      </c>
      <c r="L557" s="122" t="s">
        <v>62</v>
      </c>
      <c r="M557" s="84">
        <v>46022</v>
      </c>
      <c r="N557" s="84">
        <v>46022</v>
      </c>
      <c r="O557" s="78"/>
      <c r="P557" s="74" t="s">
        <v>62</v>
      </c>
      <c r="Q557" s="78"/>
      <c r="R557" s="78"/>
    </row>
    <row r="558" spans="1:18" s="56" customFormat="1" ht="74.45" hidden="1" customHeight="1" x14ac:dyDescent="0.25">
      <c r="A558" s="320" t="s">
        <v>280</v>
      </c>
      <c r="B558" s="118" t="str">
        <f>B550</f>
        <v>Результат предоставления субсидии 2 (код субсидии № 7136):</v>
      </c>
      <c r="C558" s="80" t="s">
        <v>59</v>
      </c>
      <c r="D558" s="81" t="s">
        <v>60</v>
      </c>
      <c r="E558" s="81" t="s">
        <v>61</v>
      </c>
      <c r="F558" s="80">
        <v>642</v>
      </c>
      <c r="G558" s="80"/>
      <c r="H558" s="80">
        <f>G558</f>
        <v>0</v>
      </c>
      <c r="I558" s="80">
        <v>0</v>
      </c>
      <c r="J558" s="80">
        <v>0</v>
      </c>
      <c r="K558" s="80">
        <f>G558</f>
        <v>0</v>
      </c>
      <c r="L558" s="80"/>
      <c r="M558" s="122" t="s">
        <v>62</v>
      </c>
      <c r="N558" s="122" t="s">
        <v>62</v>
      </c>
      <c r="O558" s="78"/>
      <c r="P558" s="78"/>
      <c r="Q558" s="78"/>
      <c r="R558" s="78"/>
    </row>
    <row r="559" spans="1:18" s="85" customFormat="1" ht="15.75" hidden="1" x14ac:dyDescent="0.2">
      <c r="A559" s="321"/>
      <c r="B559" s="119" t="s">
        <v>70</v>
      </c>
      <c r="C559" s="122"/>
      <c r="D559" s="122" t="s">
        <v>62</v>
      </c>
      <c r="E559" s="122"/>
      <c r="F559" s="122"/>
      <c r="G559" s="122">
        <f>G558</f>
        <v>0</v>
      </c>
      <c r="H559" s="122">
        <f t="shared" ref="H559:K559" si="276">H558</f>
        <v>0</v>
      </c>
      <c r="I559" s="122">
        <f t="shared" si="276"/>
        <v>0</v>
      </c>
      <c r="J559" s="122">
        <f t="shared" si="276"/>
        <v>0</v>
      </c>
      <c r="K559" s="122">
        <f t="shared" si="276"/>
        <v>0</v>
      </c>
      <c r="L559" s="122" t="s">
        <v>62</v>
      </c>
      <c r="M559" s="84">
        <v>46022</v>
      </c>
      <c r="N559" s="84">
        <v>46022</v>
      </c>
      <c r="O559" s="78"/>
      <c r="P559" s="74" t="s">
        <v>62</v>
      </c>
      <c r="Q559" s="78"/>
      <c r="R559" s="78"/>
    </row>
    <row r="560" spans="1:18" s="85" customFormat="1" ht="14.25" hidden="1" x14ac:dyDescent="0.2">
      <c r="A560" s="321"/>
      <c r="B560" s="86" t="s">
        <v>63</v>
      </c>
      <c r="C560" s="122"/>
      <c r="D560" s="122"/>
      <c r="E560" s="122"/>
      <c r="F560" s="122"/>
      <c r="G560" s="122" t="s">
        <v>62</v>
      </c>
      <c r="H560" s="122"/>
      <c r="I560" s="122" t="s">
        <v>62</v>
      </c>
      <c r="J560" s="122"/>
      <c r="K560" s="122"/>
      <c r="L560" s="122" t="s">
        <v>62</v>
      </c>
      <c r="M560" s="122"/>
      <c r="N560" s="122"/>
      <c r="O560" s="74" t="s">
        <v>62</v>
      </c>
      <c r="P560" s="74" t="s">
        <v>62</v>
      </c>
      <c r="Q560" s="74" t="s">
        <v>62</v>
      </c>
      <c r="R560" s="74" t="s">
        <v>62</v>
      </c>
    </row>
    <row r="561" spans="1:18" s="85" customFormat="1" ht="65.45" hidden="1" customHeight="1" x14ac:dyDescent="0.2">
      <c r="A561" s="321"/>
      <c r="B561" s="120" t="s">
        <v>64</v>
      </c>
      <c r="C561" s="122"/>
      <c r="D561" s="122" t="s">
        <v>62</v>
      </c>
      <c r="E561" s="122"/>
      <c r="F561" s="122"/>
      <c r="G561" s="122">
        <f>G558</f>
        <v>0</v>
      </c>
      <c r="H561" s="122">
        <f t="shared" ref="H561:J561" si="277">H558</f>
        <v>0</v>
      </c>
      <c r="I561" s="122">
        <f t="shared" si="277"/>
        <v>0</v>
      </c>
      <c r="J561" s="122">
        <f t="shared" si="277"/>
        <v>0</v>
      </c>
      <c r="K561" s="122">
        <f>K558</f>
        <v>0</v>
      </c>
      <c r="L561" s="122" t="s">
        <v>62</v>
      </c>
      <c r="M561" s="84">
        <v>46022</v>
      </c>
      <c r="N561" s="84">
        <v>46022</v>
      </c>
      <c r="O561" s="78"/>
      <c r="P561" s="74" t="s">
        <v>62</v>
      </c>
      <c r="Q561" s="78"/>
      <c r="R561" s="78"/>
    </row>
    <row r="562" spans="1:18" s="85" customFormat="1" ht="15" hidden="1" customHeight="1" x14ac:dyDescent="0.2">
      <c r="A562" s="321"/>
      <c r="B562" s="86" t="s">
        <v>65</v>
      </c>
      <c r="C562" s="122"/>
      <c r="D562" s="122"/>
      <c r="E562" s="122"/>
      <c r="F562" s="122"/>
      <c r="G562" s="122" t="s">
        <v>62</v>
      </c>
      <c r="H562" s="122"/>
      <c r="I562" s="122" t="s">
        <v>62</v>
      </c>
      <c r="J562" s="122"/>
      <c r="K562" s="122"/>
      <c r="L562" s="122" t="s">
        <v>62</v>
      </c>
      <c r="M562" s="122"/>
      <c r="N562" s="122"/>
      <c r="O562" s="74" t="s">
        <v>62</v>
      </c>
      <c r="P562" s="74" t="s">
        <v>62</v>
      </c>
      <c r="Q562" s="74" t="s">
        <v>62</v>
      </c>
      <c r="R562" s="74" t="s">
        <v>62</v>
      </c>
    </row>
    <row r="563" spans="1:18" s="85" customFormat="1" ht="38.65" hidden="1" customHeight="1" x14ac:dyDescent="0.2">
      <c r="A563" s="321"/>
      <c r="B563" s="120" t="s">
        <v>66</v>
      </c>
      <c r="C563" s="122"/>
      <c r="D563" s="122" t="s">
        <v>62</v>
      </c>
      <c r="E563" s="122"/>
      <c r="F563" s="122"/>
      <c r="G563" s="122">
        <f>G559</f>
        <v>0</v>
      </c>
      <c r="H563" s="122">
        <f t="shared" ref="H563:K563" si="278">H559</f>
        <v>0</v>
      </c>
      <c r="I563" s="122">
        <f t="shared" si="278"/>
        <v>0</v>
      </c>
      <c r="J563" s="122">
        <f t="shared" si="278"/>
        <v>0</v>
      </c>
      <c r="K563" s="122">
        <f t="shared" si="278"/>
        <v>0</v>
      </c>
      <c r="L563" s="122" t="s">
        <v>62</v>
      </c>
      <c r="M563" s="84">
        <v>46022</v>
      </c>
      <c r="N563" s="84">
        <v>46022</v>
      </c>
      <c r="O563" s="78"/>
      <c r="P563" s="74" t="s">
        <v>62</v>
      </c>
      <c r="Q563" s="78"/>
      <c r="R563" s="78"/>
    </row>
    <row r="564" spans="1:18" s="85" customFormat="1" ht="21" hidden="1" customHeight="1" x14ac:dyDescent="0.2">
      <c r="A564" s="321"/>
      <c r="B564" s="86" t="s">
        <v>71</v>
      </c>
      <c r="C564" s="122"/>
      <c r="D564" s="122"/>
      <c r="E564" s="122"/>
      <c r="F564" s="122"/>
      <c r="G564" s="122" t="s">
        <v>62</v>
      </c>
      <c r="H564" s="122"/>
      <c r="I564" s="122" t="s">
        <v>62</v>
      </c>
      <c r="J564" s="122"/>
      <c r="K564" s="122"/>
      <c r="L564" s="122" t="s">
        <v>62</v>
      </c>
      <c r="M564" s="122"/>
      <c r="N564" s="122"/>
      <c r="O564" s="74" t="s">
        <v>62</v>
      </c>
      <c r="P564" s="74" t="s">
        <v>62</v>
      </c>
      <c r="Q564" s="74" t="s">
        <v>62</v>
      </c>
      <c r="R564" s="74" t="s">
        <v>62</v>
      </c>
    </row>
    <row r="565" spans="1:18" s="85" customFormat="1" ht="21" hidden="1" customHeight="1" x14ac:dyDescent="0.2">
      <c r="A565" s="322"/>
      <c r="B565" s="120" t="s">
        <v>72</v>
      </c>
      <c r="C565" s="122"/>
      <c r="D565" s="122" t="s">
        <v>62</v>
      </c>
      <c r="E565" s="122"/>
      <c r="F565" s="122"/>
      <c r="G565" s="122">
        <f>G563</f>
        <v>0</v>
      </c>
      <c r="H565" s="122">
        <f t="shared" ref="H565:K565" si="279">H563</f>
        <v>0</v>
      </c>
      <c r="I565" s="122">
        <f t="shared" si="279"/>
        <v>0</v>
      </c>
      <c r="J565" s="122">
        <f t="shared" si="279"/>
        <v>0</v>
      </c>
      <c r="K565" s="122">
        <f t="shared" si="279"/>
        <v>0</v>
      </c>
      <c r="L565" s="122" t="s">
        <v>62</v>
      </c>
      <c r="M565" s="84">
        <v>46022</v>
      </c>
      <c r="N565" s="84">
        <v>46022</v>
      </c>
      <c r="O565" s="78"/>
      <c r="P565" s="74" t="s">
        <v>62</v>
      </c>
      <c r="Q565" s="78"/>
      <c r="R565" s="78"/>
    </row>
    <row r="566" spans="1:18" s="56" customFormat="1" ht="74.45" customHeight="1" x14ac:dyDescent="0.25">
      <c r="A566" s="320" t="s">
        <v>281</v>
      </c>
      <c r="B566" s="118" t="str">
        <f>B558</f>
        <v>Результат предоставления субсидии 2 (код субсидии № 7136):</v>
      </c>
      <c r="C566" s="80" t="s">
        <v>59</v>
      </c>
      <c r="D566" s="81" t="s">
        <v>60</v>
      </c>
      <c r="E566" s="81" t="s">
        <v>61</v>
      </c>
      <c r="F566" s="80">
        <v>642</v>
      </c>
      <c r="G566" s="80">
        <v>1</v>
      </c>
      <c r="H566" s="80">
        <f>G566</f>
        <v>1</v>
      </c>
      <c r="I566" s="80">
        <v>1</v>
      </c>
      <c r="J566" s="80">
        <v>1</v>
      </c>
      <c r="K566" s="80">
        <f>G566</f>
        <v>1</v>
      </c>
      <c r="L566" s="80"/>
      <c r="M566" s="122" t="s">
        <v>62</v>
      </c>
      <c r="N566" s="122" t="s">
        <v>62</v>
      </c>
      <c r="O566" s="78">
        <v>153084.95000000001</v>
      </c>
      <c r="P566" s="78"/>
      <c r="Q566" s="78">
        <v>153084.95000000001</v>
      </c>
      <c r="R566" s="78">
        <v>153084.95000000001</v>
      </c>
    </row>
    <row r="567" spans="1:18" s="85" customFormat="1" ht="15.75" x14ac:dyDescent="0.2">
      <c r="A567" s="321"/>
      <c r="B567" s="119" t="s">
        <v>70</v>
      </c>
      <c r="C567" s="122"/>
      <c r="D567" s="122" t="s">
        <v>62</v>
      </c>
      <c r="E567" s="122"/>
      <c r="F567" s="122"/>
      <c r="G567" s="122">
        <f>G566</f>
        <v>1</v>
      </c>
      <c r="H567" s="122">
        <f t="shared" ref="H567:K567" si="280">H566</f>
        <v>1</v>
      </c>
      <c r="I567" s="122">
        <f t="shared" si="280"/>
        <v>1</v>
      </c>
      <c r="J567" s="122">
        <f t="shared" si="280"/>
        <v>1</v>
      </c>
      <c r="K567" s="122">
        <f t="shared" si="280"/>
        <v>1</v>
      </c>
      <c r="L567" s="122" t="s">
        <v>62</v>
      </c>
      <c r="M567" s="84">
        <v>46022</v>
      </c>
      <c r="N567" s="84">
        <v>46022</v>
      </c>
      <c r="O567" s="78"/>
      <c r="P567" s="74" t="s">
        <v>62</v>
      </c>
      <c r="Q567" s="78"/>
      <c r="R567" s="78"/>
    </row>
    <row r="568" spans="1:18" s="85" customFormat="1" ht="14.25" x14ac:dyDescent="0.2">
      <c r="A568" s="321"/>
      <c r="B568" s="86" t="s">
        <v>63</v>
      </c>
      <c r="C568" s="122"/>
      <c r="D568" s="122"/>
      <c r="E568" s="122"/>
      <c r="F568" s="122"/>
      <c r="G568" s="122" t="s">
        <v>62</v>
      </c>
      <c r="H568" s="122"/>
      <c r="I568" s="122" t="s">
        <v>62</v>
      </c>
      <c r="J568" s="122"/>
      <c r="K568" s="122"/>
      <c r="L568" s="122" t="s">
        <v>62</v>
      </c>
      <c r="M568" s="122"/>
      <c r="N568" s="122"/>
      <c r="O568" s="74" t="s">
        <v>62</v>
      </c>
      <c r="P568" s="74" t="s">
        <v>62</v>
      </c>
      <c r="Q568" s="74" t="s">
        <v>62</v>
      </c>
      <c r="R568" s="74" t="s">
        <v>62</v>
      </c>
    </row>
    <row r="569" spans="1:18" s="85" customFormat="1" ht="65.45" customHeight="1" x14ac:dyDescent="0.2">
      <c r="A569" s="321"/>
      <c r="B569" s="120" t="s">
        <v>64</v>
      </c>
      <c r="C569" s="122"/>
      <c r="D569" s="122" t="s">
        <v>62</v>
      </c>
      <c r="E569" s="122"/>
      <c r="F569" s="122"/>
      <c r="G569" s="122">
        <f>G566</f>
        <v>1</v>
      </c>
      <c r="H569" s="122">
        <f t="shared" ref="H569:J569" si="281">H566</f>
        <v>1</v>
      </c>
      <c r="I569" s="122">
        <f t="shared" si="281"/>
        <v>1</v>
      </c>
      <c r="J569" s="122">
        <f t="shared" si="281"/>
        <v>1</v>
      </c>
      <c r="K569" s="122">
        <f>K566</f>
        <v>1</v>
      </c>
      <c r="L569" s="122" t="s">
        <v>62</v>
      </c>
      <c r="M569" s="84">
        <v>46022</v>
      </c>
      <c r="N569" s="84">
        <v>46022</v>
      </c>
      <c r="O569" s="78"/>
      <c r="P569" s="74" t="s">
        <v>62</v>
      </c>
      <c r="Q569" s="78"/>
      <c r="R569" s="78"/>
    </row>
    <row r="570" spans="1:18" s="85" customFormat="1" ht="15" customHeight="1" x14ac:dyDescent="0.2">
      <c r="A570" s="321"/>
      <c r="B570" s="86" t="s">
        <v>65</v>
      </c>
      <c r="C570" s="122"/>
      <c r="D570" s="122"/>
      <c r="E570" s="122"/>
      <c r="F570" s="122"/>
      <c r="G570" s="122" t="s">
        <v>62</v>
      </c>
      <c r="H570" s="122"/>
      <c r="I570" s="122" t="s">
        <v>62</v>
      </c>
      <c r="J570" s="122"/>
      <c r="K570" s="122"/>
      <c r="L570" s="122" t="s">
        <v>62</v>
      </c>
      <c r="M570" s="122"/>
      <c r="N570" s="122"/>
      <c r="O570" s="74" t="s">
        <v>62</v>
      </c>
      <c r="P570" s="74" t="s">
        <v>62</v>
      </c>
      <c r="Q570" s="74" t="s">
        <v>62</v>
      </c>
      <c r="R570" s="74" t="s">
        <v>62</v>
      </c>
    </row>
    <row r="571" spans="1:18" s="85" customFormat="1" ht="38.65" customHeight="1" x14ac:dyDescent="0.2">
      <c r="A571" s="321"/>
      <c r="B571" s="120" t="s">
        <v>66</v>
      </c>
      <c r="C571" s="122"/>
      <c r="D571" s="122" t="s">
        <v>62</v>
      </c>
      <c r="E571" s="122"/>
      <c r="F571" s="122"/>
      <c r="G571" s="122">
        <f>G567</f>
        <v>1</v>
      </c>
      <c r="H571" s="122">
        <f t="shared" ref="H571:K571" si="282">H567</f>
        <v>1</v>
      </c>
      <c r="I571" s="122">
        <f t="shared" si="282"/>
        <v>1</v>
      </c>
      <c r="J571" s="122">
        <f t="shared" si="282"/>
        <v>1</v>
      </c>
      <c r="K571" s="122">
        <f t="shared" si="282"/>
        <v>1</v>
      </c>
      <c r="L571" s="122" t="s">
        <v>62</v>
      </c>
      <c r="M571" s="84">
        <v>46022</v>
      </c>
      <c r="N571" s="84">
        <v>46022</v>
      </c>
      <c r="O571" s="78"/>
      <c r="P571" s="74" t="s">
        <v>62</v>
      </c>
      <c r="Q571" s="78"/>
      <c r="R571" s="78"/>
    </row>
    <row r="572" spans="1:18" s="85" customFormat="1" ht="21" customHeight="1" x14ac:dyDescent="0.2">
      <c r="A572" s="321"/>
      <c r="B572" s="86" t="s">
        <v>71</v>
      </c>
      <c r="C572" s="122"/>
      <c r="D572" s="122"/>
      <c r="E572" s="122"/>
      <c r="F572" s="122"/>
      <c r="G572" s="122" t="s">
        <v>62</v>
      </c>
      <c r="H572" s="122"/>
      <c r="I572" s="122" t="s">
        <v>62</v>
      </c>
      <c r="J572" s="122"/>
      <c r="K572" s="122"/>
      <c r="L572" s="122" t="s">
        <v>62</v>
      </c>
      <c r="M572" s="122"/>
      <c r="N572" s="122"/>
      <c r="O572" s="74" t="s">
        <v>62</v>
      </c>
      <c r="P572" s="74" t="s">
        <v>62</v>
      </c>
      <c r="Q572" s="74" t="s">
        <v>62</v>
      </c>
      <c r="R572" s="74" t="s">
        <v>62</v>
      </c>
    </row>
    <row r="573" spans="1:18" s="85" customFormat="1" ht="21" customHeight="1" x14ac:dyDescent="0.2">
      <c r="A573" s="322"/>
      <c r="B573" s="120" t="s">
        <v>72</v>
      </c>
      <c r="C573" s="122"/>
      <c r="D573" s="122" t="s">
        <v>62</v>
      </c>
      <c r="E573" s="122"/>
      <c r="F573" s="122"/>
      <c r="G573" s="122">
        <f>G571</f>
        <v>1</v>
      </c>
      <c r="H573" s="122">
        <f t="shared" ref="H573:K573" si="283">H571</f>
        <v>1</v>
      </c>
      <c r="I573" s="122">
        <f t="shared" si="283"/>
        <v>1</v>
      </c>
      <c r="J573" s="122">
        <f t="shared" si="283"/>
        <v>1</v>
      </c>
      <c r="K573" s="122">
        <f t="shared" si="283"/>
        <v>1</v>
      </c>
      <c r="L573" s="122" t="s">
        <v>62</v>
      </c>
      <c r="M573" s="84">
        <v>46022</v>
      </c>
      <c r="N573" s="84">
        <v>46022</v>
      </c>
      <c r="O573" s="78"/>
      <c r="P573" s="74" t="s">
        <v>62</v>
      </c>
      <c r="Q573" s="78"/>
      <c r="R573" s="78"/>
    </row>
    <row r="574" spans="1:18" s="56" customFormat="1" ht="74.45" hidden="1" customHeight="1" x14ac:dyDescent="0.25">
      <c r="A574" s="320" t="s">
        <v>282</v>
      </c>
      <c r="B574" s="118" t="str">
        <f>B566</f>
        <v>Результат предоставления субсидии 2 (код субсидии № 7136):</v>
      </c>
      <c r="C574" s="80" t="s">
        <v>59</v>
      </c>
      <c r="D574" s="81" t="s">
        <v>60</v>
      </c>
      <c r="E574" s="81" t="s">
        <v>61</v>
      </c>
      <c r="F574" s="80">
        <v>642</v>
      </c>
      <c r="G574" s="80"/>
      <c r="H574" s="80">
        <f>G574</f>
        <v>0</v>
      </c>
      <c r="I574" s="80">
        <v>0</v>
      </c>
      <c r="J574" s="80">
        <v>0</v>
      </c>
      <c r="K574" s="80">
        <f>G574</f>
        <v>0</v>
      </c>
      <c r="L574" s="80"/>
      <c r="M574" s="122" t="s">
        <v>62</v>
      </c>
      <c r="N574" s="122" t="s">
        <v>62</v>
      </c>
      <c r="O574" s="78"/>
      <c r="P574" s="78"/>
      <c r="Q574" s="78"/>
      <c r="R574" s="78"/>
    </row>
    <row r="575" spans="1:18" s="85" customFormat="1" ht="15.75" hidden="1" x14ac:dyDescent="0.2">
      <c r="A575" s="321"/>
      <c r="B575" s="119" t="s">
        <v>70</v>
      </c>
      <c r="C575" s="122"/>
      <c r="D575" s="122" t="s">
        <v>62</v>
      </c>
      <c r="E575" s="122"/>
      <c r="F575" s="122"/>
      <c r="G575" s="122">
        <f>G574</f>
        <v>0</v>
      </c>
      <c r="H575" s="122">
        <f t="shared" ref="H575:K575" si="284">H574</f>
        <v>0</v>
      </c>
      <c r="I575" s="122">
        <f t="shared" si="284"/>
        <v>0</v>
      </c>
      <c r="J575" s="122">
        <f t="shared" si="284"/>
        <v>0</v>
      </c>
      <c r="K575" s="122">
        <f t="shared" si="284"/>
        <v>0</v>
      </c>
      <c r="L575" s="122" t="s">
        <v>62</v>
      </c>
      <c r="M575" s="84">
        <v>46022</v>
      </c>
      <c r="N575" s="84">
        <v>46022</v>
      </c>
      <c r="O575" s="78"/>
      <c r="P575" s="74" t="s">
        <v>62</v>
      </c>
      <c r="Q575" s="78"/>
      <c r="R575" s="78"/>
    </row>
    <row r="576" spans="1:18" s="85" customFormat="1" ht="14.25" hidden="1" x14ac:dyDescent="0.2">
      <c r="A576" s="321"/>
      <c r="B576" s="86" t="s">
        <v>63</v>
      </c>
      <c r="C576" s="122"/>
      <c r="D576" s="122"/>
      <c r="E576" s="122"/>
      <c r="F576" s="122"/>
      <c r="G576" s="122" t="s">
        <v>62</v>
      </c>
      <c r="H576" s="122"/>
      <c r="I576" s="122" t="s">
        <v>62</v>
      </c>
      <c r="J576" s="122"/>
      <c r="K576" s="122"/>
      <c r="L576" s="122" t="s">
        <v>62</v>
      </c>
      <c r="M576" s="122"/>
      <c r="N576" s="122"/>
      <c r="O576" s="74" t="s">
        <v>62</v>
      </c>
      <c r="P576" s="74" t="s">
        <v>62</v>
      </c>
      <c r="Q576" s="74" t="s">
        <v>62</v>
      </c>
      <c r="R576" s="74" t="s">
        <v>62</v>
      </c>
    </row>
    <row r="577" spans="1:18" s="85" customFormat="1" ht="65.45" hidden="1" customHeight="1" x14ac:dyDescent="0.2">
      <c r="A577" s="321"/>
      <c r="B577" s="120" t="s">
        <v>64</v>
      </c>
      <c r="C577" s="122"/>
      <c r="D577" s="122" t="s">
        <v>62</v>
      </c>
      <c r="E577" s="122"/>
      <c r="F577" s="122"/>
      <c r="G577" s="122">
        <f>G574</f>
        <v>0</v>
      </c>
      <c r="H577" s="122">
        <f t="shared" ref="H577:J577" si="285">H574</f>
        <v>0</v>
      </c>
      <c r="I577" s="122">
        <f t="shared" si="285"/>
        <v>0</v>
      </c>
      <c r="J577" s="122">
        <f t="shared" si="285"/>
        <v>0</v>
      </c>
      <c r="K577" s="122">
        <f>K574</f>
        <v>0</v>
      </c>
      <c r="L577" s="122" t="s">
        <v>62</v>
      </c>
      <c r="M577" s="84">
        <v>46022</v>
      </c>
      <c r="N577" s="84">
        <v>46022</v>
      </c>
      <c r="O577" s="78"/>
      <c r="P577" s="74" t="s">
        <v>62</v>
      </c>
      <c r="Q577" s="78"/>
      <c r="R577" s="78"/>
    </row>
    <row r="578" spans="1:18" s="85" customFormat="1" ht="15" hidden="1" customHeight="1" x14ac:dyDescent="0.2">
      <c r="A578" s="321"/>
      <c r="B578" s="86" t="s">
        <v>65</v>
      </c>
      <c r="C578" s="122"/>
      <c r="D578" s="122"/>
      <c r="E578" s="122"/>
      <c r="F578" s="122"/>
      <c r="G578" s="122" t="s">
        <v>62</v>
      </c>
      <c r="H578" s="122"/>
      <c r="I578" s="122" t="s">
        <v>62</v>
      </c>
      <c r="J578" s="122"/>
      <c r="K578" s="122"/>
      <c r="L578" s="122" t="s">
        <v>62</v>
      </c>
      <c r="M578" s="122"/>
      <c r="N578" s="122"/>
      <c r="O578" s="74" t="s">
        <v>62</v>
      </c>
      <c r="P578" s="74" t="s">
        <v>62</v>
      </c>
      <c r="Q578" s="74" t="s">
        <v>62</v>
      </c>
      <c r="R578" s="74" t="s">
        <v>62</v>
      </c>
    </row>
    <row r="579" spans="1:18" s="85" customFormat="1" ht="38.65" hidden="1" customHeight="1" x14ac:dyDescent="0.2">
      <c r="A579" s="321"/>
      <c r="B579" s="120" t="s">
        <v>66</v>
      </c>
      <c r="C579" s="122"/>
      <c r="D579" s="122" t="s">
        <v>62</v>
      </c>
      <c r="E579" s="122"/>
      <c r="F579" s="122"/>
      <c r="G579" s="122">
        <f>G575</f>
        <v>0</v>
      </c>
      <c r="H579" s="122">
        <f t="shared" ref="H579:K579" si="286">H575</f>
        <v>0</v>
      </c>
      <c r="I579" s="122">
        <f t="shared" si="286"/>
        <v>0</v>
      </c>
      <c r="J579" s="122">
        <f t="shared" si="286"/>
        <v>0</v>
      </c>
      <c r="K579" s="122">
        <f t="shared" si="286"/>
        <v>0</v>
      </c>
      <c r="L579" s="122" t="s">
        <v>62</v>
      </c>
      <c r="M579" s="84">
        <v>46022</v>
      </c>
      <c r="N579" s="84">
        <v>46022</v>
      </c>
      <c r="O579" s="78"/>
      <c r="P579" s="74" t="s">
        <v>62</v>
      </c>
      <c r="Q579" s="78"/>
      <c r="R579" s="78"/>
    </row>
    <row r="580" spans="1:18" s="85" customFormat="1" ht="21" hidden="1" customHeight="1" x14ac:dyDescent="0.2">
      <c r="A580" s="321"/>
      <c r="B580" s="86" t="s">
        <v>71</v>
      </c>
      <c r="C580" s="122"/>
      <c r="D580" s="122"/>
      <c r="E580" s="122"/>
      <c r="F580" s="122"/>
      <c r="G580" s="122" t="s">
        <v>62</v>
      </c>
      <c r="H580" s="122"/>
      <c r="I580" s="122" t="s">
        <v>62</v>
      </c>
      <c r="J580" s="122"/>
      <c r="K580" s="122"/>
      <c r="L580" s="122" t="s">
        <v>62</v>
      </c>
      <c r="M580" s="122"/>
      <c r="N580" s="122"/>
      <c r="O580" s="74" t="s">
        <v>62</v>
      </c>
      <c r="P580" s="74" t="s">
        <v>62</v>
      </c>
      <c r="Q580" s="74" t="s">
        <v>62</v>
      </c>
      <c r="R580" s="74" t="s">
        <v>62</v>
      </c>
    </row>
    <row r="581" spans="1:18" s="85" customFormat="1" ht="21" hidden="1" customHeight="1" x14ac:dyDescent="0.2">
      <c r="A581" s="322"/>
      <c r="B581" s="120" t="s">
        <v>72</v>
      </c>
      <c r="C581" s="122"/>
      <c r="D581" s="122" t="s">
        <v>62</v>
      </c>
      <c r="E581" s="122"/>
      <c r="F581" s="122"/>
      <c r="G581" s="122">
        <f>G579</f>
        <v>0</v>
      </c>
      <c r="H581" s="122">
        <f t="shared" ref="H581:K581" si="287">H579</f>
        <v>0</v>
      </c>
      <c r="I581" s="122">
        <f t="shared" si="287"/>
        <v>0</v>
      </c>
      <c r="J581" s="122">
        <f t="shared" si="287"/>
        <v>0</v>
      </c>
      <c r="K581" s="122">
        <f t="shared" si="287"/>
        <v>0</v>
      </c>
      <c r="L581" s="122" t="s">
        <v>62</v>
      </c>
      <c r="M581" s="84">
        <v>46022</v>
      </c>
      <c r="N581" s="84">
        <v>46022</v>
      </c>
      <c r="O581" s="78"/>
      <c r="P581" s="74" t="s">
        <v>62</v>
      </c>
      <c r="Q581" s="78"/>
      <c r="R581" s="78"/>
    </row>
    <row r="582" spans="1:18" s="56" customFormat="1" ht="74.45" customHeight="1" x14ac:dyDescent="0.25">
      <c r="A582" s="320" t="s">
        <v>283</v>
      </c>
      <c r="B582" s="118" t="str">
        <f>B574</f>
        <v>Результат предоставления субсидии 2 (код субсидии № 7136):</v>
      </c>
      <c r="C582" s="80" t="s">
        <v>59</v>
      </c>
      <c r="D582" s="81" t="s">
        <v>60</v>
      </c>
      <c r="E582" s="81" t="s">
        <v>61</v>
      </c>
      <c r="F582" s="80">
        <v>642</v>
      </c>
      <c r="G582" s="204">
        <v>1</v>
      </c>
      <c r="H582" s="204">
        <f>G582</f>
        <v>1</v>
      </c>
      <c r="I582" s="204">
        <v>1</v>
      </c>
      <c r="J582" s="204">
        <v>1</v>
      </c>
      <c r="K582" s="204">
        <f>G582</f>
        <v>1</v>
      </c>
      <c r="L582" s="204"/>
      <c r="M582" s="218" t="s">
        <v>62</v>
      </c>
      <c r="N582" s="218" t="s">
        <v>62</v>
      </c>
      <c r="O582" s="215">
        <v>90000</v>
      </c>
      <c r="P582" s="204"/>
      <c r="Q582" s="215">
        <v>90000</v>
      </c>
      <c r="R582" s="215">
        <v>90000</v>
      </c>
    </row>
    <row r="583" spans="1:18" s="85" customFormat="1" ht="15.75" x14ac:dyDescent="0.2">
      <c r="A583" s="321"/>
      <c r="B583" s="119" t="s">
        <v>70</v>
      </c>
      <c r="C583" s="122"/>
      <c r="D583" s="122" t="s">
        <v>62</v>
      </c>
      <c r="E583" s="122"/>
      <c r="F583" s="122"/>
      <c r="G583" s="122">
        <f>G582</f>
        <v>1</v>
      </c>
      <c r="H583" s="122">
        <f t="shared" ref="H583:K583" si="288">H582</f>
        <v>1</v>
      </c>
      <c r="I583" s="122">
        <f t="shared" si="288"/>
        <v>1</v>
      </c>
      <c r="J583" s="122">
        <f t="shared" si="288"/>
        <v>1</v>
      </c>
      <c r="K583" s="122">
        <f t="shared" si="288"/>
        <v>1</v>
      </c>
      <c r="L583" s="122" t="s">
        <v>62</v>
      </c>
      <c r="M583" s="84">
        <v>46022</v>
      </c>
      <c r="N583" s="84">
        <v>46022</v>
      </c>
      <c r="O583" s="78"/>
      <c r="P583" s="74" t="s">
        <v>62</v>
      </c>
      <c r="Q583" s="78"/>
      <c r="R583" s="78"/>
    </row>
    <row r="584" spans="1:18" s="85" customFormat="1" ht="14.25" x14ac:dyDescent="0.2">
      <c r="A584" s="321"/>
      <c r="B584" s="86" t="s">
        <v>63</v>
      </c>
      <c r="C584" s="122"/>
      <c r="D584" s="122"/>
      <c r="E584" s="122"/>
      <c r="F584" s="122"/>
      <c r="G584" s="122" t="s">
        <v>62</v>
      </c>
      <c r="H584" s="122"/>
      <c r="I584" s="122" t="s">
        <v>62</v>
      </c>
      <c r="J584" s="122"/>
      <c r="K584" s="122"/>
      <c r="L584" s="122" t="s">
        <v>62</v>
      </c>
      <c r="M584" s="122"/>
      <c r="N584" s="122"/>
      <c r="O584" s="74" t="s">
        <v>62</v>
      </c>
      <c r="P584" s="74" t="s">
        <v>62</v>
      </c>
      <c r="Q584" s="74" t="s">
        <v>62</v>
      </c>
      <c r="R584" s="74" t="s">
        <v>62</v>
      </c>
    </row>
    <row r="585" spans="1:18" s="85" customFormat="1" ht="65.45" customHeight="1" x14ac:dyDescent="0.2">
      <c r="A585" s="321"/>
      <c r="B585" s="120" t="s">
        <v>64</v>
      </c>
      <c r="C585" s="122"/>
      <c r="D585" s="122" t="s">
        <v>62</v>
      </c>
      <c r="E585" s="122"/>
      <c r="F585" s="122"/>
      <c r="G585" s="122">
        <f>G582</f>
        <v>1</v>
      </c>
      <c r="H585" s="122">
        <f t="shared" ref="H585:J585" si="289">H582</f>
        <v>1</v>
      </c>
      <c r="I585" s="122">
        <f t="shared" si="289"/>
        <v>1</v>
      </c>
      <c r="J585" s="122">
        <f t="shared" si="289"/>
        <v>1</v>
      </c>
      <c r="K585" s="122">
        <f>K582</f>
        <v>1</v>
      </c>
      <c r="L585" s="122" t="s">
        <v>62</v>
      </c>
      <c r="M585" s="84">
        <v>46022</v>
      </c>
      <c r="N585" s="84">
        <v>46022</v>
      </c>
      <c r="O585" s="78"/>
      <c r="P585" s="74" t="s">
        <v>62</v>
      </c>
      <c r="Q585" s="78"/>
      <c r="R585" s="78"/>
    </row>
    <row r="586" spans="1:18" s="85" customFormat="1" ht="15" customHeight="1" x14ac:dyDescent="0.2">
      <c r="A586" s="321"/>
      <c r="B586" s="86" t="s">
        <v>65</v>
      </c>
      <c r="C586" s="122"/>
      <c r="D586" s="122"/>
      <c r="E586" s="122"/>
      <c r="F586" s="122"/>
      <c r="G586" s="122" t="s">
        <v>62</v>
      </c>
      <c r="H586" s="122"/>
      <c r="I586" s="122" t="s">
        <v>62</v>
      </c>
      <c r="J586" s="122"/>
      <c r="K586" s="122"/>
      <c r="L586" s="122" t="s">
        <v>62</v>
      </c>
      <c r="M586" s="122"/>
      <c r="N586" s="122"/>
      <c r="O586" s="74" t="s">
        <v>62</v>
      </c>
      <c r="P586" s="74" t="s">
        <v>62</v>
      </c>
      <c r="Q586" s="74" t="s">
        <v>62</v>
      </c>
      <c r="R586" s="74" t="s">
        <v>62</v>
      </c>
    </row>
    <row r="587" spans="1:18" s="85" customFormat="1" ht="38.65" customHeight="1" x14ac:dyDescent="0.2">
      <c r="A587" s="321"/>
      <c r="B587" s="120" t="s">
        <v>66</v>
      </c>
      <c r="C587" s="122"/>
      <c r="D587" s="122" t="s">
        <v>62</v>
      </c>
      <c r="E587" s="122"/>
      <c r="F587" s="122"/>
      <c r="G587" s="122">
        <f>G583</f>
        <v>1</v>
      </c>
      <c r="H587" s="122">
        <f t="shared" ref="H587:K587" si="290">H583</f>
        <v>1</v>
      </c>
      <c r="I587" s="122">
        <f t="shared" si="290"/>
        <v>1</v>
      </c>
      <c r="J587" s="122">
        <f t="shared" si="290"/>
        <v>1</v>
      </c>
      <c r="K587" s="122">
        <f t="shared" si="290"/>
        <v>1</v>
      </c>
      <c r="L587" s="122" t="s">
        <v>62</v>
      </c>
      <c r="M587" s="84">
        <v>46022</v>
      </c>
      <c r="N587" s="84">
        <v>46022</v>
      </c>
      <c r="O587" s="78"/>
      <c r="P587" s="74" t="s">
        <v>62</v>
      </c>
      <c r="Q587" s="78"/>
      <c r="R587" s="78"/>
    </row>
    <row r="588" spans="1:18" s="85" customFormat="1" ht="21" customHeight="1" x14ac:dyDescent="0.2">
      <c r="A588" s="321"/>
      <c r="B588" s="86" t="s">
        <v>71</v>
      </c>
      <c r="C588" s="122"/>
      <c r="D588" s="122"/>
      <c r="E588" s="122"/>
      <c r="F588" s="122"/>
      <c r="G588" s="122" t="s">
        <v>62</v>
      </c>
      <c r="H588" s="122"/>
      <c r="I588" s="122" t="s">
        <v>62</v>
      </c>
      <c r="J588" s="122"/>
      <c r="K588" s="122"/>
      <c r="L588" s="122" t="s">
        <v>62</v>
      </c>
      <c r="M588" s="122"/>
      <c r="N588" s="122"/>
      <c r="O588" s="74" t="s">
        <v>62</v>
      </c>
      <c r="P588" s="74" t="s">
        <v>62</v>
      </c>
      <c r="Q588" s="74" t="s">
        <v>62</v>
      </c>
      <c r="R588" s="74" t="s">
        <v>62</v>
      </c>
    </row>
    <row r="589" spans="1:18" s="85" customFormat="1" ht="21" customHeight="1" x14ac:dyDescent="0.2">
      <c r="A589" s="322"/>
      <c r="B589" s="120" t="s">
        <v>72</v>
      </c>
      <c r="C589" s="122"/>
      <c r="D589" s="122" t="s">
        <v>62</v>
      </c>
      <c r="E589" s="122"/>
      <c r="F589" s="122"/>
      <c r="G589" s="122">
        <f>G587</f>
        <v>1</v>
      </c>
      <c r="H589" s="122">
        <f t="shared" ref="H589:K589" si="291">H587</f>
        <v>1</v>
      </c>
      <c r="I589" s="122">
        <f t="shared" si="291"/>
        <v>1</v>
      </c>
      <c r="J589" s="122">
        <f t="shared" si="291"/>
        <v>1</v>
      </c>
      <c r="K589" s="122">
        <f t="shared" si="291"/>
        <v>1</v>
      </c>
      <c r="L589" s="122" t="s">
        <v>62</v>
      </c>
      <c r="M589" s="84">
        <v>46022</v>
      </c>
      <c r="N589" s="84">
        <v>46022</v>
      </c>
      <c r="O589" s="78"/>
      <c r="P589" s="74" t="s">
        <v>62</v>
      </c>
      <c r="Q589" s="78"/>
      <c r="R589" s="78"/>
    </row>
    <row r="590" spans="1:18" s="56" customFormat="1" ht="74.45" hidden="1" customHeight="1" x14ac:dyDescent="0.25">
      <c r="A590" s="320" t="s">
        <v>284</v>
      </c>
      <c r="B590" s="118" t="str">
        <f>B582</f>
        <v>Результат предоставления субсидии 2 (код субсидии № 7136):</v>
      </c>
      <c r="C590" s="80" t="s">
        <v>59</v>
      </c>
      <c r="D590" s="81" t="s">
        <v>60</v>
      </c>
      <c r="E590" s="81" t="s">
        <v>61</v>
      </c>
      <c r="F590" s="80">
        <v>642</v>
      </c>
      <c r="G590" s="80"/>
      <c r="H590" s="80">
        <f>G590</f>
        <v>0</v>
      </c>
      <c r="I590" s="80">
        <v>0</v>
      </c>
      <c r="J590" s="80">
        <v>0</v>
      </c>
      <c r="K590" s="80">
        <f>G590</f>
        <v>0</v>
      </c>
      <c r="L590" s="80"/>
      <c r="M590" s="122" t="s">
        <v>62</v>
      </c>
      <c r="N590" s="122" t="s">
        <v>62</v>
      </c>
      <c r="O590" s="78"/>
      <c r="P590" s="78"/>
      <c r="Q590" s="78"/>
      <c r="R590" s="78"/>
    </row>
    <row r="591" spans="1:18" s="85" customFormat="1" ht="15.75" hidden="1" x14ac:dyDescent="0.2">
      <c r="A591" s="321"/>
      <c r="B591" s="119" t="s">
        <v>70</v>
      </c>
      <c r="C591" s="122"/>
      <c r="D591" s="122" t="s">
        <v>62</v>
      </c>
      <c r="E591" s="122"/>
      <c r="F591" s="122"/>
      <c r="G591" s="122">
        <f>G590</f>
        <v>0</v>
      </c>
      <c r="H591" s="122">
        <f t="shared" ref="H591:K591" si="292">H590</f>
        <v>0</v>
      </c>
      <c r="I591" s="122">
        <f t="shared" si="292"/>
        <v>0</v>
      </c>
      <c r="J591" s="122">
        <f t="shared" si="292"/>
        <v>0</v>
      </c>
      <c r="K591" s="122">
        <f t="shared" si="292"/>
        <v>0</v>
      </c>
      <c r="L591" s="122" t="s">
        <v>62</v>
      </c>
      <c r="M591" s="84">
        <v>46022</v>
      </c>
      <c r="N591" s="84">
        <v>46022</v>
      </c>
      <c r="O591" s="78"/>
      <c r="P591" s="74" t="s">
        <v>62</v>
      </c>
      <c r="Q591" s="78"/>
      <c r="R591" s="78"/>
    </row>
    <row r="592" spans="1:18" s="85" customFormat="1" ht="14.25" hidden="1" x14ac:dyDescent="0.2">
      <c r="A592" s="321"/>
      <c r="B592" s="86" t="s">
        <v>63</v>
      </c>
      <c r="C592" s="122"/>
      <c r="D592" s="122"/>
      <c r="E592" s="122"/>
      <c r="F592" s="122"/>
      <c r="G592" s="122" t="s">
        <v>62</v>
      </c>
      <c r="H592" s="122"/>
      <c r="I592" s="122" t="s">
        <v>62</v>
      </c>
      <c r="J592" s="122"/>
      <c r="K592" s="122"/>
      <c r="L592" s="122" t="s">
        <v>62</v>
      </c>
      <c r="M592" s="122"/>
      <c r="N592" s="122"/>
      <c r="O592" s="74" t="s">
        <v>62</v>
      </c>
      <c r="P592" s="74" t="s">
        <v>62</v>
      </c>
      <c r="Q592" s="74" t="s">
        <v>62</v>
      </c>
      <c r="R592" s="74" t="s">
        <v>62</v>
      </c>
    </row>
    <row r="593" spans="1:18" s="85" customFormat="1" ht="65.45" hidden="1" customHeight="1" x14ac:dyDescent="0.2">
      <c r="A593" s="321"/>
      <c r="B593" s="120" t="s">
        <v>64</v>
      </c>
      <c r="C593" s="122"/>
      <c r="D593" s="122" t="s">
        <v>62</v>
      </c>
      <c r="E593" s="122"/>
      <c r="F593" s="122"/>
      <c r="G593" s="122">
        <f>G590</f>
        <v>0</v>
      </c>
      <c r="H593" s="122">
        <f t="shared" ref="H593:J593" si="293">H590</f>
        <v>0</v>
      </c>
      <c r="I593" s="122">
        <f t="shared" si="293"/>
        <v>0</v>
      </c>
      <c r="J593" s="122">
        <f t="shared" si="293"/>
        <v>0</v>
      </c>
      <c r="K593" s="122">
        <f>K590</f>
        <v>0</v>
      </c>
      <c r="L593" s="122" t="s">
        <v>62</v>
      </c>
      <c r="M593" s="84">
        <v>46022</v>
      </c>
      <c r="N593" s="84">
        <v>46022</v>
      </c>
      <c r="O593" s="78"/>
      <c r="P593" s="74" t="s">
        <v>62</v>
      </c>
      <c r="Q593" s="78"/>
      <c r="R593" s="78"/>
    </row>
    <row r="594" spans="1:18" s="85" customFormat="1" ht="15" hidden="1" customHeight="1" x14ac:dyDescent="0.2">
      <c r="A594" s="321"/>
      <c r="B594" s="86" t="s">
        <v>65</v>
      </c>
      <c r="C594" s="122"/>
      <c r="D594" s="122"/>
      <c r="E594" s="122"/>
      <c r="F594" s="122"/>
      <c r="G594" s="122" t="s">
        <v>62</v>
      </c>
      <c r="H594" s="122"/>
      <c r="I594" s="122" t="s">
        <v>62</v>
      </c>
      <c r="J594" s="122"/>
      <c r="K594" s="122"/>
      <c r="L594" s="122" t="s">
        <v>62</v>
      </c>
      <c r="M594" s="122"/>
      <c r="N594" s="122"/>
      <c r="O594" s="74" t="s">
        <v>62</v>
      </c>
      <c r="P594" s="74" t="s">
        <v>62</v>
      </c>
      <c r="Q594" s="74" t="s">
        <v>62</v>
      </c>
      <c r="R594" s="74" t="s">
        <v>62</v>
      </c>
    </row>
    <row r="595" spans="1:18" s="85" customFormat="1" ht="38.65" hidden="1" customHeight="1" x14ac:dyDescent="0.2">
      <c r="A595" s="321"/>
      <c r="B595" s="120" t="s">
        <v>66</v>
      </c>
      <c r="C595" s="122"/>
      <c r="D595" s="122" t="s">
        <v>62</v>
      </c>
      <c r="E595" s="122"/>
      <c r="F595" s="122"/>
      <c r="G595" s="122">
        <f>G591</f>
        <v>0</v>
      </c>
      <c r="H595" s="122">
        <f t="shared" ref="H595:K595" si="294">H591</f>
        <v>0</v>
      </c>
      <c r="I595" s="122">
        <f t="shared" si="294"/>
        <v>0</v>
      </c>
      <c r="J595" s="122">
        <f t="shared" si="294"/>
        <v>0</v>
      </c>
      <c r="K595" s="122">
        <f t="shared" si="294"/>
        <v>0</v>
      </c>
      <c r="L595" s="122" t="s">
        <v>62</v>
      </c>
      <c r="M595" s="84">
        <v>46022</v>
      </c>
      <c r="N595" s="84">
        <v>46022</v>
      </c>
      <c r="O595" s="78"/>
      <c r="P595" s="74" t="s">
        <v>62</v>
      </c>
      <c r="Q595" s="78"/>
      <c r="R595" s="78"/>
    </row>
    <row r="596" spans="1:18" s="85" customFormat="1" ht="21" hidden="1" customHeight="1" x14ac:dyDescent="0.2">
      <c r="A596" s="321"/>
      <c r="B596" s="86" t="s">
        <v>71</v>
      </c>
      <c r="C596" s="122"/>
      <c r="D596" s="122"/>
      <c r="E596" s="122"/>
      <c r="F596" s="122"/>
      <c r="G596" s="122" t="s">
        <v>62</v>
      </c>
      <c r="H596" s="122"/>
      <c r="I596" s="122" t="s">
        <v>62</v>
      </c>
      <c r="J596" s="122"/>
      <c r="K596" s="122"/>
      <c r="L596" s="122" t="s">
        <v>62</v>
      </c>
      <c r="M596" s="122"/>
      <c r="N596" s="122"/>
      <c r="O596" s="74" t="s">
        <v>62</v>
      </c>
      <c r="P596" s="74" t="s">
        <v>62</v>
      </c>
      <c r="Q596" s="74" t="s">
        <v>62</v>
      </c>
      <c r="R596" s="74" t="s">
        <v>62</v>
      </c>
    </row>
    <row r="597" spans="1:18" s="85" customFormat="1" ht="21" hidden="1" customHeight="1" x14ac:dyDescent="0.2">
      <c r="A597" s="322"/>
      <c r="B597" s="120" t="s">
        <v>72</v>
      </c>
      <c r="C597" s="122"/>
      <c r="D597" s="122" t="s">
        <v>62</v>
      </c>
      <c r="E597" s="122"/>
      <c r="F597" s="122"/>
      <c r="G597" s="122">
        <f>G595</f>
        <v>0</v>
      </c>
      <c r="H597" s="122">
        <f t="shared" ref="H597:K597" si="295">H595</f>
        <v>0</v>
      </c>
      <c r="I597" s="122">
        <f t="shared" si="295"/>
        <v>0</v>
      </c>
      <c r="J597" s="122">
        <f t="shared" si="295"/>
        <v>0</v>
      </c>
      <c r="K597" s="122">
        <f t="shared" si="295"/>
        <v>0</v>
      </c>
      <c r="L597" s="122" t="s">
        <v>62</v>
      </c>
      <c r="M597" s="84">
        <v>46022</v>
      </c>
      <c r="N597" s="84">
        <v>46022</v>
      </c>
      <c r="O597" s="78"/>
      <c r="P597" s="74" t="s">
        <v>62</v>
      </c>
      <c r="Q597" s="78"/>
      <c r="R597" s="78"/>
    </row>
    <row r="598" spans="1:18" s="56" customFormat="1" ht="74.45" hidden="1" customHeight="1" x14ac:dyDescent="0.25">
      <c r="A598" s="320" t="s">
        <v>285</v>
      </c>
      <c r="B598" s="118" t="str">
        <f>B590</f>
        <v>Результат предоставления субсидии 2 (код субсидии № 7136):</v>
      </c>
      <c r="C598" s="80" t="s">
        <v>59</v>
      </c>
      <c r="D598" s="81" t="s">
        <v>60</v>
      </c>
      <c r="E598" s="81" t="s">
        <v>61</v>
      </c>
      <c r="F598" s="80">
        <v>642</v>
      </c>
      <c r="G598" s="80"/>
      <c r="H598" s="80">
        <f>G598</f>
        <v>0</v>
      </c>
      <c r="I598" s="80">
        <v>0</v>
      </c>
      <c r="J598" s="80">
        <v>0</v>
      </c>
      <c r="K598" s="80">
        <f>G598</f>
        <v>0</v>
      </c>
      <c r="L598" s="80"/>
      <c r="M598" s="122" t="s">
        <v>62</v>
      </c>
      <c r="N598" s="122" t="s">
        <v>62</v>
      </c>
      <c r="O598" s="78"/>
      <c r="P598" s="78"/>
      <c r="Q598" s="78"/>
      <c r="R598" s="78"/>
    </row>
    <row r="599" spans="1:18" s="85" customFormat="1" ht="15.75" hidden="1" x14ac:dyDescent="0.2">
      <c r="A599" s="321"/>
      <c r="B599" s="119" t="s">
        <v>70</v>
      </c>
      <c r="C599" s="122"/>
      <c r="D599" s="122" t="s">
        <v>62</v>
      </c>
      <c r="E599" s="122"/>
      <c r="F599" s="122"/>
      <c r="G599" s="122">
        <f>G598</f>
        <v>0</v>
      </c>
      <c r="H599" s="122">
        <f t="shared" ref="H599:K599" si="296">H598</f>
        <v>0</v>
      </c>
      <c r="I599" s="122">
        <f t="shared" si="296"/>
        <v>0</v>
      </c>
      <c r="J599" s="122">
        <f t="shared" si="296"/>
        <v>0</v>
      </c>
      <c r="K599" s="122">
        <f t="shared" si="296"/>
        <v>0</v>
      </c>
      <c r="L599" s="122" t="s">
        <v>62</v>
      </c>
      <c r="M599" s="84">
        <v>46022</v>
      </c>
      <c r="N599" s="84">
        <v>46022</v>
      </c>
      <c r="O599" s="78"/>
      <c r="P599" s="74" t="s">
        <v>62</v>
      </c>
      <c r="Q599" s="78"/>
      <c r="R599" s="78"/>
    </row>
    <row r="600" spans="1:18" s="85" customFormat="1" ht="14.25" hidden="1" x14ac:dyDescent="0.2">
      <c r="A600" s="321"/>
      <c r="B600" s="86" t="s">
        <v>63</v>
      </c>
      <c r="C600" s="122"/>
      <c r="D600" s="122"/>
      <c r="E600" s="122"/>
      <c r="F600" s="122"/>
      <c r="G600" s="122" t="s">
        <v>62</v>
      </c>
      <c r="H600" s="122"/>
      <c r="I600" s="122" t="s">
        <v>62</v>
      </c>
      <c r="J600" s="122"/>
      <c r="K600" s="122"/>
      <c r="L600" s="122" t="s">
        <v>62</v>
      </c>
      <c r="M600" s="122"/>
      <c r="N600" s="122"/>
      <c r="O600" s="74" t="s">
        <v>62</v>
      </c>
      <c r="P600" s="74" t="s">
        <v>62</v>
      </c>
      <c r="Q600" s="74" t="s">
        <v>62</v>
      </c>
      <c r="R600" s="74" t="s">
        <v>62</v>
      </c>
    </row>
    <row r="601" spans="1:18" s="85" customFormat="1" ht="65.45" hidden="1" customHeight="1" x14ac:dyDescent="0.2">
      <c r="A601" s="321"/>
      <c r="B601" s="120" t="s">
        <v>64</v>
      </c>
      <c r="C601" s="122"/>
      <c r="D601" s="122" t="s">
        <v>62</v>
      </c>
      <c r="E601" s="122"/>
      <c r="F601" s="122"/>
      <c r="G601" s="122">
        <f>G598</f>
        <v>0</v>
      </c>
      <c r="H601" s="122">
        <f t="shared" ref="H601:J601" si="297">H598</f>
        <v>0</v>
      </c>
      <c r="I601" s="122">
        <f t="shared" si="297"/>
        <v>0</v>
      </c>
      <c r="J601" s="122">
        <f t="shared" si="297"/>
        <v>0</v>
      </c>
      <c r="K601" s="122">
        <f>K598</f>
        <v>0</v>
      </c>
      <c r="L601" s="122" t="s">
        <v>62</v>
      </c>
      <c r="M601" s="84">
        <v>46022</v>
      </c>
      <c r="N601" s="84">
        <v>46022</v>
      </c>
      <c r="O601" s="78"/>
      <c r="P601" s="74" t="s">
        <v>62</v>
      </c>
      <c r="Q601" s="78"/>
      <c r="R601" s="78"/>
    </row>
    <row r="602" spans="1:18" s="85" customFormat="1" ht="15" hidden="1" customHeight="1" x14ac:dyDescent="0.2">
      <c r="A602" s="321"/>
      <c r="B602" s="86" t="s">
        <v>65</v>
      </c>
      <c r="C602" s="122"/>
      <c r="D602" s="122"/>
      <c r="E602" s="122"/>
      <c r="F602" s="122"/>
      <c r="G602" s="122" t="s">
        <v>62</v>
      </c>
      <c r="H602" s="122"/>
      <c r="I602" s="122" t="s">
        <v>62</v>
      </c>
      <c r="J602" s="122"/>
      <c r="K602" s="122"/>
      <c r="L602" s="122" t="s">
        <v>62</v>
      </c>
      <c r="M602" s="122"/>
      <c r="N602" s="122"/>
      <c r="O602" s="74" t="s">
        <v>62</v>
      </c>
      <c r="P602" s="74" t="s">
        <v>62</v>
      </c>
      <c r="Q602" s="74" t="s">
        <v>62</v>
      </c>
      <c r="R602" s="74" t="s">
        <v>62</v>
      </c>
    </row>
    <row r="603" spans="1:18" s="85" customFormat="1" ht="38.65" hidden="1" customHeight="1" x14ac:dyDescent="0.2">
      <c r="A603" s="321"/>
      <c r="B603" s="120" t="s">
        <v>66</v>
      </c>
      <c r="C603" s="122"/>
      <c r="D603" s="122" t="s">
        <v>62</v>
      </c>
      <c r="E603" s="122"/>
      <c r="F603" s="122"/>
      <c r="G603" s="122">
        <f>G599</f>
        <v>0</v>
      </c>
      <c r="H603" s="122">
        <f t="shared" ref="H603:K603" si="298">H599</f>
        <v>0</v>
      </c>
      <c r="I603" s="122">
        <f t="shared" si="298"/>
        <v>0</v>
      </c>
      <c r="J603" s="122">
        <f t="shared" si="298"/>
        <v>0</v>
      </c>
      <c r="K603" s="122">
        <f t="shared" si="298"/>
        <v>0</v>
      </c>
      <c r="L603" s="122" t="s">
        <v>62</v>
      </c>
      <c r="M603" s="84">
        <v>46022</v>
      </c>
      <c r="N603" s="84">
        <v>46022</v>
      </c>
      <c r="O603" s="78"/>
      <c r="P603" s="74" t="s">
        <v>62</v>
      </c>
      <c r="Q603" s="78"/>
      <c r="R603" s="78"/>
    </row>
    <row r="604" spans="1:18" s="85" customFormat="1" ht="21" hidden="1" customHeight="1" x14ac:dyDescent="0.2">
      <c r="A604" s="321"/>
      <c r="B604" s="86" t="s">
        <v>71</v>
      </c>
      <c r="C604" s="122"/>
      <c r="D604" s="122"/>
      <c r="E604" s="122"/>
      <c r="F604" s="122"/>
      <c r="G604" s="122" t="s">
        <v>62</v>
      </c>
      <c r="H604" s="122"/>
      <c r="I604" s="122" t="s">
        <v>62</v>
      </c>
      <c r="J604" s="122"/>
      <c r="K604" s="122"/>
      <c r="L604" s="122" t="s">
        <v>62</v>
      </c>
      <c r="M604" s="122"/>
      <c r="N604" s="122"/>
      <c r="O604" s="74" t="s">
        <v>62</v>
      </c>
      <c r="P604" s="74" t="s">
        <v>62</v>
      </c>
      <c r="Q604" s="74" t="s">
        <v>62</v>
      </c>
      <c r="R604" s="74" t="s">
        <v>62</v>
      </c>
    </row>
    <row r="605" spans="1:18" s="85" customFormat="1" ht="21" hidden="1" customHeight="1" x14ac:dyDescent="0.2">
      <c r="A605" s="322"/>
      <c r="B605" s="120" t="s">
        <v>72</v>
      </c>
      <c r="C605" s="122"/>
      <c r="D605" s="122" t="s">
        <v>62</v>
      </c>
      <c r="E605" s="122"/>
      <c r="F605" s="122"/>
      <c r="G605" s="122">
        <f>G603</f>
        <v>0</v>
      </c>
      <c r="H605" s="122">
        <f t="shared" ref="H605:K605" si="299">H603</f>
        <v>0</v>
      </c>
      <c r="I605" s="122">
        <f t="shared" si="299"/>
        <v>0</v>
      </c>
      <c r="J605" s="122">
        <f t="shared" si="299"/>
        <v>0</v>
      </c>
      <c r="K605" s="122">
        <f t="shared" si="299"/>
        <v>0</v>
      </c>
      <c r="L605" s="122" t="s">
        <v>62</v>
      </c>
      <c r="M605" s="84">
        <v>46022</v>
      </c>
      <c r="N605" s="84">
        <v>46022</v>
      </c>
      <c r="O605" s="78"/>
      <c r="P605" s="74" t="s">
        <v>62</v>
      </c>
      <c r="Q605" s="78"/>
      <c r="R605" s="78"/>
    </row>
    <row r="606" spans="1:18" s="56" customFormat="1" ht="74.45" hidden="1" customHeight="1" x14ac:dyDescent="0.25">
      <c r="A606" s="320" t="s">
        <v>286</v>
      </c>
      <c r="B606" s="118" t="str">
        <f>B598</f>
        <v>Результат предоставления субсидии 2 (код субсидии № 7136):</v>
      </c>
      <c r="C606" s="80" t="s">
        <v>59</v>
      </c>
      <c r="D606" s="81" t="s">
        <v>60</v>
      </c>
      <c r="E606" s="81" t="s">
        <v>61</v>
      </c>
      <c r="F606" s="80">
        <v>642</v>
      </c>
      <c r="G606" s="80"/>
      <c r="H606" s="80">
        <f>G606</f>
        <v>0</v>
      </c>
      <c r="I606" s="80">
        <v>0</v>
      </c>
      <c r="J606" s="80">
        <v>0</v>
      </c>
      <c r="K606" s="80">
        <f>G606</f>
        <v>0</v>
      </c>
      <c r="L606" s="80"/>
      <c r="M606" s="122" t="s">
        <v>62</v>
      </c>
      <c r="N606" s="122" t="s">
        <v>62</v>
      </c>
      <c r="O606" s="78"/>
      <c r="P606" s="78"/>
      <c r="Q606" s="78"/>
      <c r="R606" s="78"/>
    </row>
    <row r="607" spans="1:18" s="85" customFormat="1" ht="15.75" hidden="1" x14ac:dyDescent="0.2">
      <c r="A607" s="321"/>
      <c r="B607" s="119" t="s">
        <v>70</v>
      </c>
      <c r="C607" s="122"/>
      <c r="D607" s="122" t="s">
        <v>62</v>
      </c>
      <c r="E607" s="122"/>
      <c r="F607" s="122"/>
      <c r="G607" s="122">
        <f>G606</f>
        <v>0</v>
      </c>
      <c r="H607" s="122">
        <f t="shared" ref="H607:K607" si="300">H606</f>
        <v>0</v>
      </c>
      <c r="I607" s="122">
        <f t="shared" si="300"/>
        <v>0</v>
      </c>
      <c r="J607" s="122">
        <f t="shared" si="300"/>
        <v>0</v>
      </c>
      <c r="K607" s="122">
        <f t="shared" si="300"/>
        <v>0</v>
      </c>
      <c r="L607" s="122" t="s">
        <v>62</v>
      </c>
      <c r="M607" s="84">
        <v>46022</v>
      </c>
      <c r="N607" s="84">
        <v>46022</v>
      </c>
      <c r="O607" s="78"/>
      <c r="P607" s="74" t="s">
        <v>62</v>
      </c>
      <c r="Q607" s="78"/>
      <c r="R607" s="78"/>
    </row>
    <row r="608" spans="1:18" s="85" customFormat="1" ht="14.25" hidden="1" x14ac:dyDescent="0.2">
      <c r="A608" s="321"/>
      <c r="B608" s="86" t="s">
        <v>63</v>
      </c>
      <c r="C608" s="122"/>
      <c r="D608" s="122"/>
      <c r="E608" s="122"/>
      <c r="F608" s="122"/>
      <c r="G608" s="122" t="s">
        <v>62</v>
      </c>
      <c r="H608" s="122"/>
      <c r="I608" s="122" t="s">
        <v>62</v>
      </c>
      <c r="J608" s="122"/>
      <c r="K608" s="122"/>
      <c r="L608" s="122" t="s">
        <v>62</v>
      </c>
      <c r="M608" s="122"/>
      <c r="N608" s="122"/>
      <c r="O608" s="74" t="s">
        <v>62</v>
      </c>
      <c r="P608" s="74" t="s">
        <v>62</v>
      </c>
      <c r="Q608" s="74" t="s">
        <v>62</v>
      </c>
      <c r="R608" s="74" t="s">
        <v>62</v>
      </c>
    </row>
    <row r="609" spans="1:18" s="85" customFormat="1" ht="65.45" hidden="1" customHeight="1" x14ac:dyDescent="0.2">
      <c r="A609" s="321"/>
      <c r="B609" s="120" t="s">
        <v>64</v>
      </c>
      <c r="C609" s="122"/>
      <c r="D609" s="122" t="s">
        <v>62</v>
      </c>
      <c r="E609" s="122"/>
      <c r="F609" s="122"/>
      <c r="G609" s="122">
        <f>G606</f>
        <v>0</v>
      </c>
      <c r="H609" s="122">
        <f t="shared" ref="H609:J609" si="301">H606</f>
        <v>0</v>
      </c>
      <c r="I609" s="122">
        <f t="shared" si="301"/>
        <v>0</v>
      </c>
      <c r="J609" s="122">
        <f t="shared" si="301"/>
        <v>0</v>
      </c>
      <c r="K609" s="122">
        <f>K606</f>
        <v>0</v>
      </c>
      <c r="L609" s="122" t="s">
        <v>62</v>
      </c>
      <c r="M609" s="84">
        <v>46022</v>
      </c>
      <c r="N609" s="84">
        <v>46022</v>
      </c>
      <c r="O609" s="78"/>
      <c r="P609" s="74" t="s">
        <v>62</v>
      </c>
      <c r="Q609" s="78"/>
      <c r="R609" s="78"/>
    </row>
    <row r="610" spans="1:18" s="85" customFormat="1" ht="15" hidden="1" customHeight="1" x14ac:dyDescent="0.2">
      <c r="A610" s="321"/>
      <c r="B610" s="86" t="s">
        <v>65</v>
      </c>
      <c r="C610" s="122"/>
      <c r="D610" s="122"/>
      <c r="E610" s="122"/>
      <c r="F610" s="122"/>
      <c r="G610" s="122" t="s">
        <v>62</v>
      </c>
      <c r="H610" s="122"/>
      <c r="I610" s="122" t="s">
        <v>62</v>
      </c>
      <c r="J610" s="122"/>
      <c r="K610" s="122"/>
      <c r="L610" s="122" t="s">
        <v>62</v>
      </c>
      <c r="M610" s="122"/>
      <c r="N610" s="122"/>
      <c r="O610" s="74" t="s">
        <v>62</v>
      </c>
      <c r="P610" s="74" t="s">
        <v>62</v>
      </c>
      <c r="Q610" s="74" t="s">
        <v>62</v>
      </c>
      <c r="R610" s="74" t="s">
        <v>62</v>
      </c>
    </row>
    <row r="611" spans="1:18" s="85" customFormat="1" ht="38.65" hidden="1" customHeight="1" x14ac:dyDescent="0.2">
      <c r="A611" s="321"/>
      <c r="B611" s="120" t="s">
        <v>66</v>
      </c>
      <c r="C611" s="122"/>
      <c r="D611" s="122" t="s">
        <v>62</v>
      </c>
      <c r="E611" s="122"/>
      <c r="F611" s="122"/>
      <c r="G611" s="122">
        <f>G607</f>
        <v>0</v>
      </c>
      <c r="H611" s="122">
        <f t="shared" ref="H611:K611" si="302">H607</f>
        <v>0</v>
      </c>
      <c r="I611" s="122">
        <f t="shared" si="302"/>
        <v>0</v>
      </c>
      <c r="J611" s="122">
        <f t="shared" si="302"/>
        <v>0</v>
      </c>
      <c r="K611" s="122">
        <f t="shared" si="302"/>
        <v>0</v>
      </c>
      <c r="L611" s="122" t="s">
        <v>62</v>
      </c>
      <c r="M611" s="84">
        <v>46022</v>
      </c>
      <c r="N611" s="84">
        <v>46022</v>
      </c>
      <c r="O611" s="78"/>
      <c r="P611" s="74" t="s">
        <v>62</v>
      </c>
      <c r="Q611" s="78"/>
      <c r="R611" s="78"/>
    </row>
    <row r="612" spans="1:18" s="85" customFormat="1" ht="21" hidden="1" customHeight="1" x14ac:dyDescent="0.2">
      <c r="A612" s="321"/>
      <c r="B612" s="86" t="s">
        <v>71</v>
      </c>
      <c r="C612" s="122"/>
      <c r="D612" s="122"/>
      <c r="E612" s="122"/>
      <c r="F612" s="122"/>
      <c r="G612" s="122" t="s">
        <v>62</v>
      </c>
      <c r="H612" s="122"/>
      <c r="I612" s="122" t="s">
        <v>62</v>
      </c>
      <c r="J612" s="122"/>
      <c r="K612" s="122"/>
      <c r="L612" s="122" t="s">
        <v>62</v>
      </c>
      <c r="M612" s="122"/>
      <c r="N612" s="122"/>
      <c r="O612" s="74" t="s">
        <v>62</v>
      </c>
      <c r="P612" s="74" t="s">
        <v>62</v>
      </c>
      <c r="Q612" s="74" t="s">
        <v>62</v>
      </c>
      <c r="R612" s="74" t="s">
        <v>62</v>
      </c>
    </row>
    <row r="613" spans="1:18" s="85" customFormat="1" ht="21" hidden="1" customHeight="1" x14ac:dyDescent="0.2">
      <c r="A613" s="322"/>
      <c r="B613" s="120" t="s">
        <v>72</v>
      </c>
      <c r="C613" s="122"/>
      <c r="D613" s="122" t="s">
        <v>62</v>
      </c>
      <c r="E613" s="122"/>
      <c r="F613" s="122"/>
      <c r="G613" s="122">
        <f>G611</f>
        <v>0</v>
      </c>
      <c r="H613" s="122">
        <f t="shared" ref="H613:K613" si="303">H611</f>
        <v>0</v>
      </c>
      <c r="I613" s="122">
        <f t="shared" si="303"/>
        <v>0</v>
      </c>
      <c r="J613" s="122">
        <f t="shared" si="303"/>
        <v>0</v>
      </c>
      <c r="K613" s="122">
        <f t="shared" si="303"/>
        <v>0</v>
      </c>
      <c r="L613" s="122" t="s">
        <v>62</v>
      </c>
      <c r="M613" s="84">
        <v>46022</v>
      </c>
      <c r="N613" s="84">
        <v>46022</v>
      </c>
      <c r="O613" s="78"/>
      <c r="P613" s="74" t="s">
        <v>62</v>
      </c>
      <c r="Q613" s="78"/>
      <c r="R613" s="78"/>
    </row>
    <row r="614" spans="1:18" s="56" customFormat="1" ht="74.45" hidden="1" customHeight="1" x14ac:dyDescent="0.25">
      <c r="A614" s="320" t="s">
        <v>287</v>
      </c>
      <c r="B614" s="118" t="str">
        <f>B606</f>
        <v>Результат предоставления субсидии 2 (код субсидии № 7136):</v>
      </c>
      <c r="C614" s="80" t="s">
        <v>59</v>
      </c>
      <c r="D614" s="81" t="s">
        <v>60</v>
      </c>
      <c r="E614" s="81" t="s">
        <v>61</v>
      </c>
      <c r="F614" s="80">
        <v>642</v>
      </c>
      <c r="G614" s="80"/>
      <c r="H614" s="80">
        <f>G614</f>
        <v>0</v>
      </c>
      <c r="I614" s="80">
        <v>0</v>
      </c>
      <c r="J614" s="80">
        <v>0</v>
      </c>
      <c r="K614" s="80">
        <f>G614</f>
        <v>0</v>
      </c>
      <c r="L614" s="80"/>
      <c r="M614" s="122" t="s">
        <v>62</v>
      </c>
      <c r="N614" s="122" t="s">
        <v>62</v>
      </c>
      <c r="O614" s="78"/>
      <c r="P614" s="78"/>
      <c r="Q614" s="78"/>
      <c r="R614" s="78"/>
    </row>
    <row r="615" spans="1:18" s="85" customFormat="1" ht="15.75" hidden="1" x14ac:dyDescent="0.2">
      <c r="A615" s="321"/>
      <c r="B615" s="119" t="s">
        <v>70</v>
      </c>
      <c r="C615" s="122"/>
      <c r="D615" s="122" t="s">
        <v>62</v>
      </c>
      <c r="E615" s="122"/>
      <c r="F615" s="122"/>
      <c r="G615" s="122">
        <f>G614</f>
        <v>0</v>
      </c>
      <c r="H615" s="122">
        <f t="shared" ref="H615:K615" si="304">H614</f>
        <v>0</v>
      </c>
      <c r="I615" s="122">
        <f t="shared" si="304"/>
        <v>0</v>
      </c>
      <c r="J615" s="122">
        <f t="shared" si="304"/>
        <v>0</v>
      </c>
      <c r="K615" s="122">
        <f t="shared" si="304"/>
        <v>0</v>
      </c>
      <c r="L615" s="122" t="s">
        <v>62</v>
      </c>
      <c r="M615" s="84">
        <v>46022</v>
      </c>
      <c r="N615" s="84">
        <v>46022</v>
      </c>
      <c r="O615" s="78"/>
      <c r="P615" s="74" t="s">
        <v>62</v>
      </c>
      <c r="Q615" s="78"/>
      <c r="R615" s="78"/>
    </row>
    <row r="616" spans="1:18" s="85" customFormat="1" ht="14.25" hidden="1" x14ac:dyDescent="0.2">
      <c r="A616" s="321"/>
      <c r="B616" s="86" t="s">
        <v>63</v>
      </c>
      <c r="C616" s="122"/>
      <c r="D616" s="122"/>
      <c r="E616" s="122"/>
      <c r="F616" s="122"/>
      <c r="G616" s="122" t="s">
        <v>62</v>
      </c>
      <c r="H616" s="122"/>
      <c r="I616" s="122" t="s">
        <v>62</v>
      </c>
      <c r="J616" s="122"/>
      <c r="K616" s="122"/>
      <c r="L616" s="122" t="s">
        <v>62</v>
      </c>
      <c r="M616" s="122"/>
      <c r="N616" s="122"/>
      <c r="O616" s="74" t="s">
        <v>62</v>
      </c>
      <c r="P616" s="74" t="s">
        <v>62</v>
      </c>
      <c r="Q616" s="74" t="s">
        <v>62</v>
      </c>
      <c r="R616" s="74" t="s">
        <v>62</v>
      </c>
    </row>
    <row r="617" spans="1:18" s="85" customFormat="1" ht="65.45" hidden="1" customHeight="1" x14ac:dyDescent="0.2">
      <c r="A617" s="321"/>
      <c r="B617" s="120" t="s">
        <v>64</v>
      </c>
      <c r="C617" s="122"/>
      <c r="D617" s="122" t="s">
        <v>62</v>
      </c>
      <c r="E617" s="122"/>
      <c r="F617" s="122"/>
      <c r="G617" s="122">
        <f>G614</f>
        <v>0</v>
      </c>
      <c r="H617" s="122">
        <f t="shared" ref="H617:J617" si="305">H614</f>
        <v>0</v>
      </c>
      <c r="I617" s="122">
        <f t="shared" si="305"/>
        <v>0</v>
      </c>
      <c r="J617" s="122">
        <f t="shared" si="305"/>
        <v>0</v>
      </c>
      <c r="K617" s="122">
        <f>K614</f>
        <v>0</v>
      </c>
      <c r="L617" s="122" t="s">
        <v>62</v>
      </c>
      <c r="M617" s="84">
        <v>46022</v>
      </c>
      <c r="N617" s="84">
        <v>46022</v>
      </c>
      <c r="O617" s="78"/>
      <c r="P617" s="74" t="s">
        <v>62</v>
      </c>
      <c r="Q617" s="78"/>
      <c r="R617" s="78"/>
    </row>
    <row r="618" spans="1:18" s="85" customFormat="1" ht="15" hidden="1" customHeight="1" x14ac:dyDescent="0.2">
      <c r="A618" s="321"/>
      <c r="B618" s="86" t="s">
        <v>65</v>
      </c>
      <c r="C618" s="122"/>
      <c r="D618" s="122"/>
      <c r="E618" s="122"/>
      <c r="F618" s="122"/>
      <c r="G618" s="122" t="s">
        <v>62</v>
      </c>
      <c r="H618" s="122"/>
      <c r="I618" s="122" t="s">
        <v>62</v>
      </c>
      <c r="J618" s="122"/>
      <c r="K618" s="122"/>
      <c r="L618" s="122" t="s">
        <v>62</v>
      </c>
      <c r="M618" s="122"/>
      <c r="N618" s="122"/>
      <c r="O618" s="74" t="s">
        <v>62</v>
      </c>
      <c r="P618" s="74" t="s">
        <v>62</v>
      </c>
      <c r="Q618" s="74" t="s">
        <v>62</v>
      </c>
      <c r="R618" s="74" t="s">
        <v>62</v>
      </c>
    </row>
    <row r="619" spans="1:18" s="85" customFormat="1" ht="38.65" hidden="1" customHeight="1" x14ac:dyDescent="0.2">
      <c r="A619" s="321"/>
      <c r="B619" s="120" t="s">
        <v>66</v>
      </c>
      <c r="C619" s="122"/>
      <c r="D619" s="122" t="s">
        <v>62</v>
      </c>
      <c r="E619" s="122"/>
      <c r="F619" s="122"/>
      <c r="G619" s="122">
        <f>G615</f>
        <v>0</v>
      </c>
      <c r="H619" s="122">
        <f t="shared" ref="H619:K619" si="306">H615</f>
        <v>0</v>
      </c>
      <c r="I619" s="122">
        <f t="shared" si="306"/>
        <v>0</v>
      </c>
      <c r="J619" s="122">
        <f t="shared" si="306"/>
        <v>0</v>
      </c>
      <c r="K619" s="122">
        <f t="shared" si="306"/>
        <v>0</v>
      </c>
      <c r="L619" s="122" t="s">
        <v>62</v>
      </c>
      <c r="M619" s="84">
        <v>46022</v>
      </c>
      <c r="N619" s="84">
        <v>46022</v>
      </c>
      <c r="O619" s="78"/>
      <c r="P619" s="74" t="s">
        <v>62</v>
      </c>
      <c r="Q619" s="78"/>
      <c r="R619" s="78"/>
    </row>
    <row r="620" spans="1:18" s="85" customFormat="1" ht="21" hidden="1" customHeight="1" x14ac:dyDescent="0.2">
      <c r="A620" s="321"/>
      <c r="B620" s="86" t="s">
        <v>71</v>
      </c>
      <c r="C620" s="122"/>
      <c r="D620" s="122"/>
      <c r="E620" s="122"/>
      <c r="F620" s="122"/>
      <c r="G620" s="122" t="s">
        <v>62</v>
      </c>
      <c r="H620" s="122"/>
      <c r="I620" s="122" t="s">
        <v>62</v>
      </c>
      <c r="J620" s="122"/>
      <c r="K620" s="122"/>
      <c r="L620" s="122" t="s">
        <v>62</v>
      </c>
      <c r="M620" s="122"/>
      <c r="N620" s="122"/>
      <c r="O620" s="74" t="s">
        <v>62</v>
      </c>
      <c r="P620" s="74" t="s">
        <v>62</v>
      </c>
      <c r="Q620" s="74" t="s">
        <v>62</v>
      </c>
      <c r="R620" s="74" t="s">
        <v>62</v>
      </c>
    </row>
    <row r="621" spans="1:18" s="85" customFormat="1" ht="21" hidden="1" customHeight="1" x14ac:dyDescent="0.2">
      <c r="A621" s="322"/>
      <c r="B621" s="120" t="s">
        <v>72</v>
      </c>
      <c r="C621" s="122"/>
      <c r="D621" s="122" t="s">
        <v>62</v>
      </c>
      <c r="E621" s="122"/>
      <c r="F621" s="122"/>
      <c r="G621" s="122">
        <f>G619</f>
        <v>0</v>
      </c>
      <c r="H621" s="122">
        <f t="shared" ref="H621:K621" si="307">H619</f>
        <v>0</v>
      </c>
      <c r="I621" s="122">
        <f t="shared" si="307"/>
        <v>0</v>
      </c>
      <c r="J621" s="122">
        <f t="shared" si="307"/>
        <v>0</v>
      </c>
      <c r="K621" s="122">
        <f t="shared" si="307"/>
        <v>0</v>
      </c>
      <c r="L621" s="122" t="s">
        <v>62</v>
      </c>
      <c r="M621" s="84">
        <v>46022</v>
      </c>
      <c r="N621" s="84">
        <v>46022</v>
      </c>
      <c r="O621" s="78"/>
      <c r="P621" s="74" t="s">
        <v>62</v>
      </c>
      <c r="Q621" s="78"/>
      <c r="R621" s="78"/>
    </row>
    <row r="622" spans="1:18" s="56" customFormat="1" ht="74.45" hidden="1" customHeight="1" x14ac:dyDescent="0.25">
      <c r="A622" s="320" t="s">
        <v>288</v>
      </c>
      <c r="B622" s="118" t="str">
        <f>B614</f>
        <v>Результат предоставления субсидии 2 (код субсидии № 7136):</v>
      </c>
      <c r="C622" s="80" t="s">
        <v>59</v>
      </c>
      <c r="D622" s="81" t="s">
        <v>60</v>
      </c>
      <c r="E622" s="81" t="s">
        <v>61</v>
      </c>
      <c r="F622" s="80">
        <v>642</v>
      </c>
      <c r="G622" s="80"/>
      <c r="H622" s="80">
        <f>G622</f>
        <v>0</v>
      </c>
      <c r="I622" s="80">
        <v>0</v>
      </c>
      <c r="J622" s="80">
        <v>0</v>
      </c>
      <c r="K622" s="80">
        <f>G622</f>
        <v>0</v>
      </c>
      <c r="L622" s="80"/>
      <c r="M622" s="122" t="s">
        <v>62</v>
      </c>
      <c r="N622" s="122" t="s">
        <v>62</v>
      </c>
      <c r="O622" s="78"/>
      <c r="P622" s="78"/>
      <c r="Q622" s="78"/>
      <c r="R622" s="78"/>
    </row>
    <row r="623" spans="1:18" s="85" customFormat="1" ht="15.75" hidden="1" x14ac:dyDescent="0.2">
      <c r="A623" s="321"/>
      <c r="B623" s="119" t="s">
        <v>70</v>
      </c>
      <c r="C623" s="122"/>
      <c r="D623" s="122" t="s">
        <v>62</v>
      </c>
      <c r="E623" s="122"/>
      <c r="F623" s="122"/>
      <c r="G623" s="122">
        <f>G622</f>
        <v>0</v>
      </c>
      <c r="H623" s="122">
        <f t="shared" ref="H623:K623" si="308">H622</f>
        <v>0</v>
      </c>
      <c r="I623" s="122">
        <f t="shared" si="308"/>
        <v>0</v>
      </c>
      <c r="J623" s="122">
        <f t="shared" si="308"/>
        <v>0</v>
      </c>
      <c r="K623" s="122">
        <f t="shared" si="308"/>
        <v>0</v>
      </c>
      <c r="L623" s="122" t="s">
        <v>62</v>
      </c>
      <c r="M623" s="84">
        <v>46022</v>
      </c>
      <c r="N623" s="84">
        <v>46022</v>
      </c>
      <c r="O623" s="78"/>
      <c r="P623" s="74" t="s">
        <v>62</v>
      </c>
      <c r="Q623" s="78"/>
      <c r="R623" s="78"/>
    </row>
    <row r="624" spans="1:18" s="85" customFormat="1" ht="14.25" hidden="1" x14ac:dyDescent="0.2">
      <c r="A624" s="321"/>
      <c r="B624" s="86" t="s">
        <v>63</v>
      </c>
      <c r="C624" s="122"/>
      <c r="D624" s="122"/>
      <c r="E624" s="122"/>
      <c r="F624" s="122"/>
      <c r="G624" s="122" t="s">
        <v>62</v>
      </c>
      <c r="H624" s="122"/>
      <c r="I624" s="122" t="s">
        <v>62</v>
      </c>
      <c r="J624" s="122"/>
      <c r="K624" s="122"/>
      <c r="L624" s="122" t="s">
        <v>62</v>
      </c>
      <c r="M624" s="122"/>
      <c r="N624" s="122"/>
      <c r="O624" s="74" t="s">
        <v>62</v>
      </c>
      <c r="P624" s="74" t="s">
        <v>62</v>
      </c>
      <c r="Q624" s="74" t="s">
        <v>62</v>
      </c>
      <c r="R624" s="74" t="s">
        <v>62</v>
      </c>
    </row>
    <row r="625" spans="1:18" s="85" customFormat="1" ht="65.45" hidden="1" customHeight="1" x14ac:dyDescent="0.2">
      <c r="A625" s="321"/>
      <c r="B625" s="120" t="s">
        <v>64</v>
      </c>
      <c r="C625" s="122"/>
      <c r="D625" s="122" t="s">
        <v>62</v>
      </c>
      <c r="E625" s="122"/>
      <c r="F625" s="122"/>
      <c r="G625" s="122">
        <f>G622</f>
        <v>0</v>
      </c>
      <c r="H625" s="122">
        <f t="shared" ref="H625:J625" si="309">H622</f>
        <v>0</v>
      </c>
      <c r="I625" s="122">
        <f t="shared" si="309"/>
        <v>0</v>
      </c>
      <c r="J625" s="122">
        <f t="shared" si="309"/>
        <v>0</v>
      </c>
      <c r="K625" s="122">
        <f>K622</f>
        <v>0</v>
      </c>
      <c r="L625" s="122" t="s">
        <v>62</v>
      </c>
      <c r="M625" s="84">
        <v>46022</v>
      </c>
      <c r="N625" s="84">
        <v>46022</v>
      </c>
      <c r="O625" s="78"/>
      <c r="P625" s="74" t="s">
        <v>62</v>
      </c>
      <c r="Q625" s="78"/>
      <c r="R625" s="78"/>
    </row>
    <row r="626" spans="1:18" s="85" customFormat="1" ht="15" hidden="1" customHeight="1" x14ac:dyDescent="0.2">
      <c r="A626" s="321"/>
      <c r="B626" s="86" t="s">
        <v>65</v>
      </c>
      <c r="C626" s="122"/>
      <c r="D626" s="122"/>
      <c r="E626" s="122"/>
      <c r="F626" s="122"/>
      <c r="G626" s="122" t="s">
        <v>62</v>
      </c>
      <c r="H626" s="122"/>
      <c r="I626" s="122" t="s">
        <v>62</v>
      </c>
      <c r="J626" s="122"/>
      <c r="K626" s="122"/>
      <c r="L626" s="122" t="s">
        <v>62</v>
      </c>
      <c r="M626" s="122"/>
      <c r="N626" s="122"/>
      <c r="O626" s="74" t="s">
        <v>62</v>
      </c>
      <c r="P626" s="74" t="s">
        <v>62</v>
      </c>
      <c r="Q626" s="74" t="s">
        <v>62</v>
      </c>
      <c r="R626" s="74" t="s">
        <v>62</v>
      </c>
    </row>
    <row r="627" spans="1:18" s="85" customFormat="1" ht="38.65" hidden="1" customHeight="1" x14ac:dyDescent="0.2">
      <c r="A627" s="321"/>
      <c r="B627" s="120" t="s">
        <v>66</v>
      </c>
      <c r="C627" s="122"/>
      <c r="D627" s="122" t="s">
        <v>62</v>
      </c>
      <c r="E627" s="122"/>
      <c r="F627" s="122"/>
      <c r="G627" s="122">
        <f>G623</f>
        <v>0</v>
      </c>
      <c r="H627" s="122">
        <f t="shared" ref="H627:K627" si="310">H623</f>
        <v>0</v>
      </c>
      <c r="I627" s="122">
        <f t="shared" si="310"/>
        <v>0</v>
      </c>
      <c r="J627" s="122">
        <f t="shared" si="310"/>
        <v>0</v>
      </c>
      <c r="K627" s="122">
        <f t="shared" si="310"/>
        <v>0</v>
      </c>
      <c r="L627" s="122" t="s">
        <v>62</v>
      </c>
      <c r="M627" s="84">
        <v>46022</v>
      </c>
      <c r="N627" s="84">
        <v>46022</v>
      </c>
      <c r="O627" s="78"/>
      <c r="P627" s="74" t="s">
        <v>62</v>
      </c>
      <c r="Q627" s="78"/>
      <c r="R627" s="78"/>
    </row>
    <row r="628" spans="1:18" s="85" customFormat="1" ht="21" hidden="1" customHeight="1" x14ac:dyDescent="0.2">
      <c r="A628" s="321"/>
      <c r="B628" s="86" t="s">
        <v>71</v>
      </c>
      <c r="C628" s="122"/>
      <c r="D628" s="122"/>
      <c r="E628" s="122"/>
      <c r="F628" s="122"/>
      <c r="G628" s="122" t="s">
        <v>62</v>
      </c>
      <c r="H628" s="122"/>
      <c r="I628" s="122" t="s">
        <v>62</v>
      </c>
      <c r="J628" s="122"/>
      <c r="K628" s="122"/>
      <c r="L628" s="122" t="s">
        <v>62</v>
      </c>
      <c r="M628" s="122"/>
      <c r="N628" s="122"/>
      <c r="O628" s="74" t="s">
        <v>62</v>
      </c>
      <c r="P628" s="74" t="s">
        <v>62</v>
      </c>
      <c r="Q628" s="74" t="s">
        <v>62</v>
      </c>
      <c r="R628" s="74" t="s">
        <v>62</v>
      </c>
    </row>
    <row r="629" spans="1:18" s="85" customFormat="1" ht="21" hidden="1" customHeight="1" x14ac:dyDescent="0.2">
      <c r="A629" s="322"/>
      <c r="B629" s="120" t="s">
        <v>72</v>
      </c>
      <c r="C629" s="122"/>
      <c r="D629" s="122" t="s">
        <v>62</v>
      </c>
      <c r="E629" s="122"/>
      <c r="F629" s="122"/>
      <c r="G629" s="122">
        <f>G627</f>
        <v>0</v>
      </c>
      <c r="H629" s="122">
        <f t="shared" ref="H629:K629" si="311">H627</f>
        <v>0</v>
      </c>
      <c r="I629" s="122">
        <f t="shared" si="311"/>
        <v>0</v>
      </c>
      <c r="J629" s="122">
        <f t="shared" si="311"/>
        <v>0</v>
      </c>
      <c r="K629" s="122">
        <f t="shared" si="311"/>
        <v>0</v>
      </c>
      <c r="L629" s="122" t="s">
        <v>62</v>
      </c>
      <c r="M629" s="84">
        <v>46022</v>
      </c>
      <c r="N629" s="84">
        <v>46022</v>
      </c>
      <c r="O629" s="78"/>
      <c r="P629" s="74" t="s">
        <v>62</v>
      </c>
      <c r="Q629" s="78"/>
      <c r="R629" s="78"/>
    </row>
    <row r="630" spans="1:18" s="56" customFormat="1" ht="74.45" hidden="1" customHeight="1" x14ac:dyDescent="0.25">
      <c r="A630" s="320" t="s">
        <v>289</v>
      </c>
      <c r="B630" s="118" t="str">
        <f>B622</f>
        <v>Результат предоставления субсидии 2 (код субсидии № 7136):</v>
      </c>
      <c r="C630" s="80" t="s">
        <v>59</v>
      </c>
      <c r="D630" s="81" t="s">
        <v>60</v>
      </c>
      <c r="E630" s="81" t="s">
        <v>61</v>
      </c>
      <c r="F630" s="80">
        <v>642</v>
      </c>
      <c r="G630" s="80"/>
      <c r="H630" s="80">
        <f>G630</f>
        <v>0</v>
      </c>
      <c r="I630" s="80">
        <v>0</v>
      </c>
      <c r="J630" s="80">
        <v>0</v>
      </c>
      <c r="K630" s="80">
        <f>G630</f>
        <v>0</v>
      </c>
      <c r="L630" s="80"/>
      <c r="M630" s="122" t="s">
        <v>62</v>
      </c>
      <c r="N630" s="122" t="s">
        <v>62</v>
      </c>
      <c r="O630" s="78"/>
      <c r="P630" s="78"/>
      <c r="Q630" s="78"/>
      <c r="R630" s="78"/>
    </row>
    <row r="631" spans="1:18" s="85" customFormat="1" ht="15.75" hidden="1" x14ac:dyDescent="0.2">
      <c r="A631" s="321"/>
      <c r="B631" s="119" t="s">
        <v>70</v>
      </c>
      <c r="C631" s="122"/>
      <c r="D631" s="122" t="s">
        <v>62</v>
      </c>
      <c r="E631" s="122"/>
      <c r="F631" s="122"/>
      <c r="G631" s="122">
        <f>G630</f>
        <v>0</v>
      </c>
      <c r="H631" s="122">
        <f t="shared" ref="H631:K631" si="312">H630</f>
        <v>0</v>
      </c>
      <c r="I631" s="122">
        <f t="shared" si="312"/>
        <v>0</v>
      </c>
      <c r="J631" s="122">
        <f t="shared" si="312"/>
        <v>0</v>
      </c>
      <c r="K631" s="122">
        <f t="shared" si="312"/>
        <v>0</v>
      </c>
      <c r="L631" s="122" t="s">
        <v>62</v>
      </c>
      <c r="M631" s="84">
        <v>46022</v>
      </c>
      <c r="N631" s="84">
        <v>46022</v>
      </c>
      <c r="O631" s="78"/>
      <c r="P631" s="74" t="s">
        <v>62</v>
      </c>
      <c r="Q631" s="78"/>
      <c r="R631" s="78"/>
    </row>
    <row r="632" spans="1:18" s="85" customFormat="1" ht="14.25" hidden="1" x14ac:dyDescent="0.2">
      <c r="A632" s="321"/>
      <c r="B632" s="86" t="s">
        <v>63</v>
      </c>
      <c r="C632" s="122"/>
      <c r="D632" s="122"/>
      <c r="E632" s="122"/>
      <c r="F632" s="122"/>
      <c r="G632" s="122" t="s">
        <v>62</v>
      </c>
      <c r="H632" s="122"/>
      <c r="I632" s="122" t="s">
        <v>62</v>
      </c>
      <c r="J632" s="122"/>
      <c r="K632" s="122"/>
      <c r="L632" s="122" t="s">
        <v>62</v>
      </c>
      <c r="M632" s="122"/>
      <c r="N632" s="122"/>
      <c r="O632" s="74" t="s">
        <v>62</v>
      </c>
      <c r="P632" s="74" t="s">
        <v>62</v>
      </c>
      <c r="Q632" s="74" t="s">
        <v>62</v>
      </c>
      <c r="R632" s="74" t="s">
        <v>62</v>
      </c>
    </row>
    <row r="633" spans="1:18" s="85" customFormat="1" ht="65.45" hidden="1" customHeight="1" x14ac:dyDescent="0.2">
      <c r="A633" s="321"/>
      <c r="B633" s="120" t="s">
        <v>64</v>
      </c>
      <c r="C633" s="122"/>
      <c r="D633" s="122" t="s">
        <v>62</v>
      </c>
      <c r="E633" s="122"/>
      <c r="F633" s="122"/>
      <c r="G633" s="122">
        <f>G630</f>
        <v>0</v>
      </c>
      <c r="H633" s="122">
        <f t="shared" ref="H633:J633" si="313">H630</f>
        <v>0</v>
      </c>
      <c r="I633" s="122">
        <f t="shared" si="313"/>
        <v>0</v>
      </c>
      <c r="J633" s="122">
        <f t="shared" si="313"/>
        <v>0</v>
      </c>
      <c r="K633" s="122">
        <f>K630</f>
        <v>0</v>
      </c>
      <c r="L633" s="122" t="s">
        <v>62</v>
      </c>
      <c r="M633" s="84">
        <v>46022</v>
      </c>
      <c r="N633" s="84">
        <v>46022</v>
      </c>
      <c r="O633" s="78"/>
      <c r="P633" s="74" t="s">
        <v>62</v>
      </c>
      <c r="Q633" s="78"/>
      <c r="R633" s="78"/>
    </row>
    <row r="634" spans="1:18" s="85" customFormat="1" ht="15" hidden="1" customHeight="1" x14ac:dyDescent="0.2">
      <c r="A634" s="321"/>
      <c r="B634" s="86" t="s">
        <v>65</v>
      </c>
      <c r="C634" s="122"/>
      <c r="D634" s="122"/>
      <c r="E634" s="122"/>
      <c r="F634" s="122"/>
      <c r="G634" s="122" t="s">
        <v>62</v>
      </c>
      <c r="H634" s="122"/>
      <c r="I634" s="122" t="s">
        <v>62</v>
      </c>
      <c r="J634" s="122"/>
      <c r="K634" s="122"/>
      <c r="L634" s="122" t="s">
        <v>62</v>
      </c>
      <c r="M634" s="122"/>
      <c r="N634" s="122"/>
      <c r="O634" s="74" t="s">
        <v>62</v>
      </c>
      <c r="P634" s="74" t="s">
        <v>62</v>
      </c>
      <c r="Q634" s="74" t="s">
        <v>62</v>
      </c>
      <c r="R634" s="74" t="s">
        <v>62</v>
      </c>
    </row>
    <row r="635" spans="1:18" s="85" customFormat="1" ht="38.65" hidden="1" customHeight="1" x14ac:dyDescent="0.2">
      <c r="A635" s="321"/>
      <c r="B635" s="120" t="s">
        <v>66</v>
      </c>
      <c r="C635" s="122"/>
      <c r="D635" s="122" t="s">
        <v>62</v>
      </c>
      <c r="E635" s="122"/>
      <c r="F635" s="122"/>
      <c r="G635" s="122">
        <f>G631</f>
        <v>0</v>
      </c>
      <c r="H635" s="122">
        <f t="shared" ref="H635:K635" si="314">H631</f>
        <v>0</v>
      </c>
      <c r="I635" s="122">
        <f t="shared" si="314"/>
        <v>0</v>
      </c>
      <c r="J635" s="122">
        <f t="shared" si="314"/>
        <v>0</v>
      </c>
      <c r="K635" s="122">
        <f t="shared" si="314"/>
        <v>0</v>
      </c>
      <c r="L635" s="122" t="s">
        <v>62</v>
      </c>
      <c r="M635" s="84">
        <v>46022</v>
      </c>
      <c r="N635" s="84">
        <v>46022</v>
      </c>
      <c r="O635" s="78"/>
      <c r="P635" s="74" t="s">
        <v>62</v>
      </c>
      <c r="Q635" s="78"/>
      <c r="R635" s="78"/>
    </row>
    <row r="636" spans="1:18" s="85" customFormat="1" ht="21" hidden="1" customHeight="1" x14ac:dyDescent="0.2">
      <c r="A636" s="321"/>
      <c r="B636" s="86" t="s">
        <v>71</v>
      </c>
      <c r="C636" s="122"/>
      <c r="D636" s="122"/>
      <c r="E636" s="122"/>
      <c r="F636" s="122"/>
      <c r="G636" s="122" t="s">
        <v>62</v>
      </c>
      <c r="H636" s="122"/>
      <c r="I636" s="122" t="s">
        <v>62</v>
      </c>
      <c r="J636" s="122"/>
      <c r="K636" s="122"/>
      <c r="L636" s="122" t="s">
        <v>62</v>
      </c>
      <c r="M636" s="122"/>
      <c r="N636" s="122"/>
      <c r="O636" s="74" t="s">
        <v>62</v>
      </c>
      <c r="P636" s="74" t="s">
        <v>62</v>
      </c>
      <c r="Q636" s="74" t="s">
        <v>62</v>
      </c>
      <c r="R636" s="74" t="s">
        <v>62</v>
      </c>
    </row>
    <row r="637" spans="1:18" s="85" customFormat="1" ht="21" hidden="1" customHeight="1" x14ac:dyDescent="0.2">
      <c r="A637" s="322"/>
      <c r="B637" s="120" t="s">
        <v>72</v>
      </c>
      <c r="C637" s="122"/>
      <c r="D637" s="122" t="s">
        <v>62</v>
      </c>
      <c r="E637" s="122"/>
      <c r="F637" s="122"/>
      <c r="G637" s="122">
        <f>G635</f>
        <v>0</v>
      </c>
      <c r="H637" s="122">
        <f t="shared" ref="H637:K637" si="315">H635</f>
        <v>0</v>
      </c>
      <c r="I637" s="122">
        <f t="shared" si="315"/>
        <v>0</v>
      </c>
      <c r="J637" s="122">
        <f t="shared" si="315"/>
        <v>0</v>
      </c>
      <c r="K637" s="122">
        <f t="shared" si="315"/>
        <v>0</v>
      </c>
      <c r="L637" s="122" t="s">
        <v>62</v>
      </c>
      <c r="M637" s="84">
        <v>46022</v>
      </c>
      <c r="N637" s="84">
        <v>46022</v>
      </c>
      <c r="O637" s="78"/>
      <c r="P637" s="74" t="s">
        <v>62</v>
      </c>
      <c r="Q637" s="78"/>
      <c r="R637" s="78"/>
    </row>
    <row r="638" spans="1:18" s="56" customFormat="1" ht="74.45" hidden="1" customHeight="1" x14ac:dyDescent="0.25">
      <c r="A638" s="320" t="s">
        <v>290</v>
      </c>
      <c r="B638" s="118" t="str">
        <f>B630</f>
        <v>Результат предоставления субсидии 2 (код субсидии № 7136):</v>
      </c>
      <c r="C638" s="80" t="s">
        <v>59</v>
      </c>
      <c r="D638" s="81" t="s">
        <v>60</v>
      </c>
      <c r="E638" s="81" t="s">
        <v>61</v>
      </c>
      <c r="F638" s="80">
        <v>642</v>
      </c>
      <c r="G638" s="80"/>
      <c r="H638" s="80">
        <f>G638</f>
        <v>0</v>
      </c>
      <c r="I638" s="80">
        <v>0</v>
      </c>
      <c r="J638" s="80">
        <v>0</v>
      </c>
      <c r="K638" s="80">
        <f>G638</f>
        <v>0</v>
      </c>
      <c r="L638" s="80"/>
      <c r="M638" s="122" t="s">
        <v>62</v>
      </c>
      <c r="N638" s="122" t="s">
        <v>62</v>
      </c>
      <c r="O638" s="78"/>
      <c r="P638" s="78"/>
      <c r="Q638" s="78"/>
      <c r="R638" s="78"/>
    </row>
    <row r="639" spans="1:18" s="85" customFormat="1" ht="15.75" hidden="1" x14ac:dyDescent="0.2">
      <c r="A639" s="321"/>
      <c r="B639" s="119" t="s">
        <v>70</v>
      </c>
      <c r="C639" s="122"/>
      <c r="D639" s="122" t="s">
        <v>62</v>
      </c>
      <c r="E639" s="122"/>
      <c r="F639" s="122"/>
      <c r="G639" s="122">
        <f>G638</f>
        <v>0</v>
      </c>
      <c r="H639" s="122">
        <f t="shared" ref="H639:K639" si="316">H638</f>
        <v>0</v>
      </c>
      <c r="I639" s="122">
        <f t="shared" si="316"/>
        <v>0</v>
      </c>
      <c r="J639" s="122">
        <f t="shared" si="316"/>
        <v>0</v>
      </c>
      <c r="K639" s="122">
        <f t="shared" si="316"/>
        <v>0</v>
      </c>
      <c r="L639" s="122" t="s">
        <v>62</v>
      </c>
      <c r="M639" s="84">
        <v>46022</v>
      </c>
      <c r="N639" s="84">
        <v>46022</v>
      </c>
      <c r="O639" s="78"/>
      <c r="P639" s="74" t="s">
        <v>62</v>
      </c>
      <c r="Q639" s="78"/>
      <c r="R639" s="78"/>
    </row>
    <row r="640" spans="1:18" s="85" customFormat="1" ht="14.25" hidden="1" x14ac:dyDescent="0.2">
      <c r="A640" s="321"/>
      <c r="B640" s="86" t="s">
        <v>63</v>
      </c>
      <c r="C640" s="122"/>
      <c r="D640" s="122"/>
      <c r="E640" s="122"/>
      <c r="F640" s="122"/>
      <c r="G640" s="122" t="s">
        <v>62</v>
      </c>
      <c r="H640" s="122"/>
      <c r="I640" s="122" t="s">
        <v>62</v>
      </c>
      <c r="J640" s="122"/>
      <c r="K640" s="122"/>
      <c r="L640" s="122" t="s">
        <v>62</v>
      </c>
      <c r="M640" s="122"/>
      <c r="N640" s="122"/>
      <c r="O640" s="74" t="s">
        <v>62</v>
      </c>
      <c r="P640" s="74" t="s">
        <v>62</v>
      </c>
      <c r="Q640" s="74" t="s">
        <v>62</v>
      </c>
      <c r="R640" s="74" t="s">
        <v>62</v>
      </c>
    </row>
    <row r="641" spans="1:18" s="85" customFormat="1" ht="65.45" hidden="1" customHeight="1" x14ac:dyDescent="0.2">
      <c r="A641" s="321"/>
      <c r="B641" s="120" t="s">
        <v>64</v>
      </c>
      <c r="C641" s="122"/>
      <c r="D641" s="122" t="s">
        <v>62</v>
      </c>
      <c r="E641" s="122"/>
      <c r="F641" s="122"/>
      <c r="G641" s="122">
        <f>G638</f>
        <v>0</v>
      </c>
      <c r="H641" s="122">
        <f t="shared" ref="H641:J641" si="317">H638</f>
        <v>0</v>
      </c>
      <c r="I641" s="122">
        <f t="shared" si="317"/>
        <v>0</v>
      </c>
      <c r="J641" s="122">
        <f t="shared" si="317"/>
        <v>0</v>
      </c>
      <c r="K641" s="122">
        <f>K638</f>
        <v>0</v>
      </c>
      <c r="L641" s="122" t="s">
        <v>62</v>
      </c>
      <c r="M641" s="84">
        <v>46022</v>
      </c>
      <c r="N641" s="84">
        <v>46022</v>
      </c>
      <c r="O641" s="78"/>
      <c r="P641" s="74" t="s">
        <v>62</v>
      </c>
      <c r="Q641" s="78"/>
      <c r="R641" s="78"/>
    </row>
    <row r="642" spans="1:18" s="85" customFormat="1" ht="15" hidden="1" customHeight="1" x14ac:dyDescent="0.2">
      <c r="A642" s="321"/>
      <c r="B642" s="86" t="s">
        <v>65</v>
      </c>
      <c r="C642" s="122"/>
      <c r="D642" s="122"/>
      <c r="E642" s="122"/>
      <c r="F642" s="122"/>
      <c r="G642" s="122" t="s">
        <v>62</v>
      </c>
      <c r="H642" s="122"/>
      <c r="I642" s="122" t="s">
        <v>62</v>
      </c>
      <c r="J642" s="122"/>
      <c r="K642" s="122"/>
      <c r="L642" s="122" t="s">
        <v>62</v>
      </c>
      <c r="M642" s="122"/>
      <c r="N642" s="122"/>
      <c r="O642" s="74" t="s">
        <v>62</v>
      </c>
      <c r="P642" s="74" t="s">
        <v>62</v>
      </c>
      <c r="Q642" s="74" t="s">
        <v>62</v>
      </c>
      <c r="R642" s="74" t="s">
        <v>62</v>
      </c>
    </row>
    <row r="643" spans="1:18" s="85" customFormat="1" ht="38.65" hidden="1" customHeight="1" x14ac:dyDescent="0.2">
      <c r="A643" s="321"/>
      <c r="B643" s="120" t="s">
        <v>66</v>
      </c>
      <c r="C643" s="122"/>
      <c r="D643" s="122" t="s">
        <v>62</v>
      </c>
      <c r="E643" s="122"/>
      <c r="F643" s="122"/>
      <c r="G643" s="122">
        <f>G639</f>
        <v>0</v>
      </c>
      <c r="H643" s="122">
        <f t="shared" ref="H643:K643" si="318">H639</f>
        <v>0</v>
      </c>
      <c r="I643" s="122">
        <f t="shared" si="318"/>
        <v>0</v>
      </c>
      <c r="J643" s="122">
        <f t="shared" si="318"/>
        <v>0</v>
      </c>
      <c r="K643" s="122">
        <f t="shared" si="318"/>
        <v>0</v>
      </c>
      <c r="L643" s="122" t="s">
        <v>62</v>
      </c>
      <c r="M643" s="84">
        <v>46022</v>
      </c>
      <c r="N643" s="84">
        <v>46022</v>
      </c>
      <c r="O643" s="78"/>
      <c r="P643" s="74" t="s">
        <v>62</v>
      </c>
      <c r="Q643" s="78"/>
      <c r="R643" s="78"/>
    </row>
    <row r="644" spans="1:18" s="85" customFormat="1" ht="21" hidden="1" customHeight="1" x14ac:dyDescent="0.2">
      <c r="A644" s="321"/>
      <c r="B644" s="86" t="s">
        <v>71</v>
      </c>
      <c r="C644" s="122"/>
      <c r="D644" s="122"/>
      <c r="E644" s="122"/>
      <c r="F644" s="122"/>
      <c r="G644" s="122" t="s">
        <v>62</v>
      </c>
      <c r="H644" s="122"/>
      <c r="I644" s="122" t="s">
        <v>62</v>
      </c>
      <c r="J644" s="122"/>
      <c r="K644" s="122"/>
      <c r="L644" s="122" t="s">
        <v>62</v>
      </c>
      <c r="M644" s="122"/>
      <c r="N644" s="122"/>
      <c r="O644" s="74" t="s">
        <v>62</v>
      </c>
      <c r="P644" s="74" t="s">
        <v>62</v>
      </c>
      <c r="Q644" s="74" t="s">
        <v>62</v>
      </c>
      <c r="R644" s="74" t="s">
        <v>62</v>
      </c>
    </row>
    <row r="645" spans="1:18" s="85" customFormat="1" ht="21" hidden="1" customHeight="1" x14ac:dyDescent="0.2">
      <c r="A645" s="322"/>
      <c r="B645" s="120" t="s">
        <v>72</v>
      </c>
      <c r="C645" s="122"/>
      <c r="D645" s="122" t="s">
        <v>62</v>
      </c>
      <c r="E645" s="122"/>
      <c r="F645" s="122"/>
      <c r="G645" s="122">
        <f>G643</f>
        <v>0</v>
      </c>
      <c r="H645" s="122">
        <f t="shared" ref="H645:K645" si="319">H643</f>
        <v>0</v>
      </c>
      <c r="I645" s="122">
        <f t="shared" si="319"/>
        <v>0</v>
      </c>
      <c r="J645" s="122">
        <f t="shared" si="319"/>
        <v>0</v>
      </c>
      <c r="K645" s="122">
        <f t="shared" si="319"/>
        <v>0</v>
      </c>
      <c r="L645" s="122" t="s">
        <v>62</v>
      </c>
      <c r="M645" s="84">
        <v>46022</v>
      </c>
      <c r="N645" s="84">
        <v>46022</v>
      </c>
      <c r="O645" s="78"/>
      <c r="P645" s="74" t="s">
        <v>62</v>
      </c>
      <c r="Q645" s="78"/>
      <c r="R645" s="78"/>
    </row>
    <row r="646" spans="1:18" s="56" customFormat="1" ht="74.45" hidden="1" customHeight="1" x14ac:dyDescent="0.25">
      <c r="A646" s="320" t="s">
        <v>291</v>
      </c>
      <c r="B646" s="118" t="str">
        <f>B638</f>
        <v>Результат предоставления субсидии 2 (код субсидии № 7136):</v>
      </c>
      <c r="C646" s="80" t="s">
        <v>59</v>
      </c>
      <c r="D646" s="81" t="s">
        <v>60</v>
      </c>
      <c r="E646" s="81" t="s">
        <v>61</v>
      </c>
      <c r="F646" s="80">
        <v>642</v>
      </c>
      <c r="G646" s="80"/>
      <c r="H646" s="80">
        <f>G646</f>
        <v>0</v>
      </c>
      <c r="I646" s="80">
        <v>0</v>
      </c>
      <c r="J646" s="80">
        <v>0</v>
      </c>
      <c r="K646" s="80">
        <f>G646</f>
        <v>0</v>
      </c>
      <c r="L646" s="80"/>
      <c r="M646" s="122" t="s">
        <v>62</v>
      </c>
      <c r="N646" s="122" t="s">
        <v>62</v>
      </c>
      <c r="O646" s="78"/>
      <c r="P646" s="78"/>
      <c r="Q646" s="78"/>
      <c r="R646" s="78"/>
    </row>
    <row r="647" spans="1:18" s="85" customFormat="1" ht="15.75" hidden="1" x14ac:dyDescent="0.2">
      <c r="A647" s="321"/>
      <c r="B647" s="119" t="s">
        <v>70</v>
      </c>
      <c r="C647" s="122"/>
      <c r="D647" s="122" t="s">
        <v>62</v>
      </c>
      <c r="E647" s="122"/>
      <c r="F647" s="122"/>
      <c r="G647" s="122">
        <f>G646</f>
        <v>0</v>
      </c>
      <c r="H647" s="122">
        <f t="shared" ref="H647:K647" si="320">H646</f>
        <v>0</v>
      </c>
      <c r="I647" s="122">
        <f t="shared" si="320"/>
        <v>0</v>
      </c>
      <c r="J647" s="122">
        <f t="shared" si="320"/>
        <v>0</v>
      </c>
      <c r="K647" s="122">
        <f t="shared" si="320"/>
        <v>0</v>
      </c>
      <c r="L647" s="122" t="s">
        <v>62</v>
      </c>
      <c r="M647" s="84">
        <v>46022</v>
      </c>
      <c r="N647" s="84">
        <v>46022</v>
      </c>
      <c r="O647" s="78"/>
      <c r="P647" s="74" t="s">
        <v>62</v>
      </c>
      <c r="Q647" s="78"/>
      <c r="R647" s="78"/>
    </row>
    <row r="648" spans="1:18" s="85" customFormat="1" ht="14.25" hidden="1" x14ac:dyDescent="0.2">
      <c r="A648" s="321"/>
      <c r="B648" s="86" t="s">
        <v>63</v>
      </c>
      <c r="C648" s="122"/>
      <c r="D648" s="122"/>
      <c r="E648" s="122"/>
      <c r="F648" s="122"/>
      <c r="G648" s="122" t="s">
        <v>62</v>
      </c>
      <c r="H648" s="122"/>
      <c r="I648" s="122" t="s">
        <v>62</v>
      </c>
      <c r="J648" s="122"/>
      <c r="K648" s="122"/>
      <c r="L648" s="122" t="s">
        <v>62</v>
      </c>
      <c r="M648" s="122"/>
      <c r="N648" s="122"/>
      <c r="O648" s="74" t="s">
        <v>62</v>
      </c>
      <c r="P648" s="74" t="s">
        <v>62</v>
      </c>
      <c r="Q648" s="74" t="s">
        <v>62</v>
      </c>
      <c r="R648" s="74" t="s">
        <v>62</v>
      </c>
    </row>
    <row r="649" spans="1:18" s="85" customFormat="1" ht="65.45" hidden="1" customHeight="1" x14ac:dyDescent="0.2">
      <c r="A649" s="321"/>
      <c r="B649" s="120" t="s">
        <v>64</v>
      </c>
      <c r="C649" s="122"/>
      <c r="D649" s="122" t="s">
        <v>62</v>
      </c>
      <c r="E649" s="122"/>
      <c r="F649" s="122"/>
      <c r="G649" s="122">
        <f>G646</f>
        <v>0</v>
      </c>
      <c r="H649" s="122">
        <f t="shared" ref="H649:J649" si="321">H646</f>
        <v>0</v>
      </c>
      <c r="I649" s="122">
        <f t="shared" si="321"/>
        <v>0</v>
      </c>
      <c r="J649" s="122">
        <f t="shared" si="321"/>
        <v>0</v>
      </c>
      <c r="K649" s="122">
        <f>K646</f>
        <v>0</v>
      </c>
      <c r="L649" s="122" t="s">
        <v>62</v>
      </c>
      <c r="M649" s="84">
        <v>46022</v>
      </c>
      <c r="N649" s="84">
        <v>46022</v>
      </c>
      <c r="O649" s="78"/>
      <c r="P649" s="74" t="s">
        <v>62</v>
      </c>
      <c r="Q649" s="78"/>
      <c r="R649" s="78"/>
    </row>
    <row r="650" spans="1:18" s="85" customFormat="1" ht="15" hidden="1" customHeight="1" x14ac:dyDescent="0.2">
      <c r="A650" s="321"/>
      <c r="B650" s="86" t="s">
        <v>65</v>
      </c>
      <c r="C650" s="122"/>
      <c r="D650" s="122"/>
      <c r="E650" s="122"/>
      <c r="F650" s="122"/>
      <c r="G650" s="122" t="s">
        <v>62</v>
      </c>
      <c r="H650" s="122"/>
      <c r="I650" s="122" t="s">
        <v>62</v>
      </c>
      <c r="J650" s="122"/>
      <c r="K650" s="122"/>
      <c r="L650" s="122" t="s">
        <v>62</v>
      </c>
      <c r="M650" s="122"/>
      <c r="N650" s="122"/>
      <c r="O650" s="74" t="s">
        <v>62</v>
      </c>
      <c r="P650" s="74" t="s">
        <v>62</v>
      </c>
      <c r="Q650" s="74" t="s">
        <v>62</v>
      </c>
      <c r="R650" s="74" t="s">
        <v>62</v>
      </c>
    </row>
    <row r="651" spans="1:18" s="85" customFormat="1" ht="38.65" hidden="1" customHeight="1" x14ac:dyDescent="0.2">
      <c r="A651" s="321"/>
      <c r="B651" s="120" t="s">
        <v>66</v>
      </c>
      <c r="C651" s="122"/>
      <c r="D651" s="122" t="s">
        <v>62</v>
      </c>
      <c r="E651" s="122"/>
      <c r="F651" s="122"/>
      <c r="G651" s="122">
        <f>G647</f>
        <v>0</v>
      </c>
      <c r="H651" s="122">
        <f t="shared" ref="H651:K651" si="322">H647</f>
        <v>0</v>
      </c>
      <c r="I651" s="122">
        <f t="shared" si="322"/>
        <v>0</v>
      </c>
      <c r="J651" s="122">
        <f t="shared" si="322"/>
        <v>0</v>
      </c>
      <c r="K651" s="122">
        <f t="shared" si="322"/>
        <v>0</v>
      </c>
      <c r="L651" s="122" t="s">
        <v>62</v>
      </c>
      <c r="M651" s="84">
        <v>46022</v>
      </c>
      <c r="N651" s="84">
        <v>46022</v>
      </c>
      <c r="O651" s="78"/>
      <c r="P651" s="74" t="s">
        <v>62</v>
      </c>
      <c r="Q651" s="78"/>
      <c r="R651" s="78"/>
    </row>
    <row r="652" spans="1:18" s="85" customFormat="1" ht="21" hidden="1" customHeight="1" x14ac:dyDescent="0.2">
      <c r="A652" s="321"/>
      <c r="B652" s="86" t="s">
        <v>71</v>
      </c>
      <c r="C652" s="122"/>
      <c r="D652" s="122"/>
      <c r="E652" s="122"/>
      <c r="F652" s="122"/>
      <c r="G652" s="122" t="s">
        <v>62</v>
      </c>
      <c r="H652" s="122"/>
      <c r="I652" s="122" t="s">
        <v>62</v>
      </c>
      <c r="J652" s="122"/>
      <c r="K652" s="122"/>
      <c r="L652" s="122" t="s">
        <v>62</v>
      </c>
      <c r="M652" s="122"/>
      <c r="N652" s="122"/>
      <c r="O652" s="74" t="s">
        <v>62</v>
      </c>
      <c r="P652" s="74" t="s">
        <v>62</v>
      </c>
      <c r="Q652" s="74" t="s">
        <v>62</v>
      </c>
      <c r="R652" s="74" t="s">
        <v>62</v>
      </c>
    </row>
    <row r="653" spans="1:18" s="85" customFormat="1" ht="21" hidden="1" customHeight="1" x14ac:dyDescent="0.2">
      <c r="A653" s="322"/>
      <c r="B653" s="120" t="s">
        <v>72</v>
      </c>
      <c r="C653" s="122"/>
      <c r="D653" s="122" t="s">
        <v>62</v>
      </c>
      <c r="E653" s="122"/>
      <c r="F653" s="122"/>
      <c r="G653" s="122">
        <f>G651</f>
        <v>0</v>
      </c>
      <c r="H653" s="122">
        <f t="shared" ref="H653:K653" si="323">H651</f>
        <v>0</v>
      </c>
      <c r="I653" s="122">
        <f t="shared" si="323"/>
        <v>0</v>
      </c>
      <c r="J653" s="122">
        <f t="shared" si="323"/>
        <v>0</v>
      </c>
      <c r="K653" s="122">
        <f t="shared" si="323"/>
        <v>0</v>
      </c>
      <c r="L653" s="122" t="s">
        <v>62</v>
      </c>
      <c r="M653" s="84">
        <v>46022</v>
      </c>
      <c r="N653" s="84">
        <v>46022</v>
      </c>
      <c r="O653" s="78"/>
      <c r="P653" s="74" t="s">
        <v>62</v>
      </c>
      <c r="Q653" s="78"/>
      <c r="R653" s="78"/>
    </row>
    <row r="654" spans="1:18" s="56" customFormat="1" ht="74.45" hidden="1" customHeight="1" x14ac:dyDescent="0.25">
      <c r="A654" s="320" t="s">
        <v>292</v>
      </c>
      <c r="B654" s="118" t="str">
        <f>B646</f>
        <v>Результат предоставления субсидии 2 (код субсидии № 7136):</v>
      </c>
      <c r="C654" s="80" t="s">
        <v>59</v>
      </c>
      <c r="D654" s="81" t="s">
        <v>60</v>
      </c>
      <c r="E654" s="81" t="s">
        <v>61</v>
      </c>
      <c r="F654" s="80">
        <v>642</v>
      </c>
      <c r="G654" s="80"/>
      <c r="H654" s="80">
        <f>G654</f>
        <v>0</v>
      </c>
      <c r="I654" s="80">
        <v>0</v>
      </c>
      <c r="J654" s="80">
        <v>0</v>
      </c>
      <c r="K654" s="80">
        <f>G654</f>
        <v>0</v>
      </c>
      <c r="L654" s="80"/>
      <c r="M654" s="122" t="s">
        <v>62</v>
      </c>
      <c r="N654" s="122" t="s">
        <v>62</v>
      </c>
      <c r="O654" s="78"/>
      <c r="P654" s="78"/>
      <c r="Q654" s="78"/>
      <c r="R654" s="78"/>
    </row>
    <row r="655" spans="1:18" s="85" customFormat="1" ht="15.75" hidden="1" x14ac:dyDescent="0.2">
      <c r="A655" s="321"/>
      <c r="B655" s="119" t="s">
        <v>70</v>
      </c>
      <c r="C655" s="122"/>
      <c r="D655" s="122" t="s">
        <v>62</v>
      </c>
      <c r="E655" s="122"/>
      <c r="F655" s="122"/>
      <c r="G655" s="122">
        <f>G654</f>
        <v>0</v>
      </c>
      <c r="H655" s="122">
        <f t="shared" ref="H655:K655" si="324">H654</f>
        <v>0</v>
      </c>
      <c r="I655" s="122">
        <f t="shared" si="324"/>
        <v>0</v>
      </c>
      <c r="J655" s="122">
        <f t="shared" si="324"/>
        <v>0</v>
      </c>
      <c r="K655" s="122">
        <f t="shared" si="324"/>
        <v>0</v>
      </c>
      <c r="L655" s="122" t="s">
        <v>62</v>
      </c>
      <c r="M655" s="84">
        <v>46022</v>
      </c>
      <c r="N655" s="84">
        <v>46022</v>
      </c>
      <c r="O655" s="78"/>
      <c r="P655" s="74" t="s">
        <v>62</v>
      </c>
      <c r="Q655" s="78"/>
      <c r="R655" s="78"/>
    </row>
    <row r="656" spans="1:18" s="85" customFormat="1" ht="14.25" hidden="1" x14ac:dyDescent="0.2">
      <c r="A656" s="321"/>
      <c r="B656" s="86" t="s">
        <v>63</v>
      </c>
      <c r="C656" s="122"/>
      <c r="D656" s="122"/>
      <c r="E656" s="122"/>
      <c r="F656" s="122"/>
      <c r="G656" s="122" t="s">
        <v>62</v>
      </c>
      <c r="H656" s="122"/>
      <c r="I656" s="122" t="s">
        <v>62</v>
      </c>
      <c r="J656" s="122"/>
      <c r="K656" s="122"/>
      <c r="L656" s="122" t="s">
        <v>62</v>
      </c>
      <c r="M656" s="122"/>
      <c r="N656" s="122"/>
      <c r="O656" s="74" t="s">
        <v>62</v>
      </c>
      <c r="P656" s="74" t="s">
        <v>62</v>
      </c>
      <c r="Q656" s="74" t="s">
        <v>62</v>
      </c>
      <c r="R656" s="74" t="s">
        <v>62</v>
      </c>
    </row>
    <row r="657" spans="1:18" s="85" customFormat="1" ht="65.45" hidden="1" customHeight="1" x14ac:dyDescent="0.2">
      <c r="A657" s="321"/>
      <c r="B657" s="120" t="s">
        <v>64</v>
      </c>
      <c r="C657" s="122"/>
      <c r="D657" s="122" t="s">
        <v>62</v>
      </c>
      <c r="E657" s="122"/>
      <c r="F657" s="122"/>
      <c r="G657" s="122">
        <f>G654</f>
        <v>0</v>
      </c>
      <c r="H657" s="122">
        <f t="shared" ref="H657:J657" si="325">H654</f>
        <v>0</v>
      </c>
      <c r="I657" s="122">
        <f t="shared" si="325"/>
        <v>0</v>
      </c>
      <c r="J657" s="122">
        <f t="shared" si="325"/>
        <v>0</v>
      </c>
      <c r="K657" s="122">
        <f>K654</f>
        <v>0</v>
      </c>
      <c r="L657" s="122" t="s">
        <v>62</v>
      </c>
      <c r="M657" s="84">
        <v>46022</v>
      </c>
      <c r="N657" s="84">
        <v>46022</v>
      </c>
      <c r="O657" s="78"/>
      <c r="P657" s="74" t="s">
        <v>62</v>
      </c>
      <c r="Q657" s="78"/>
      <c r="R657" s="78"/>
    </row>
    <row r="658" spans="1:18" s="85" customFormat="1" ht="15" hidden="1" customHeight="1" x14ac:dyDescent="0.2">
      <c r="A658" s="321"/>
      <c r="B658" s="86" t="s">
        <v>65</v>
      </c>
      <c r="C658" s="122"/>
      <c r="D658" s="122"/>
      <c r="E658" s="122"/>
      <c r="F658" s="122"/>
      <c r="G658" s="122" t="s">
        <v>62</v>
      </c>
      <c r="H658" s="122"/>
      <c r="I658" s="122" t="s">
        <v>62</v>
      </c>
      <c r="J658" s="122"/>
      <c r="K658" s="122"/>
      <c r="L658" s="122" t="s">
        <v>62</v>
      </c>
      <c r="M658" s="122"/>
      <c r="N658" s="122"/>
      <c r="O658" s="74" t="s">
        <v>62</v>
      </c>
      <c r="P658" s="74" t="s">
        <v>62</v>
      </c>
      <c r="Q658" s="74" t="s">
        <v>62</v>
      </c>
      <c r="R658" s="74" t="s">
        <v>62</v>
      </c>
    </row>
    <row r="659" spans="1:18" s="85" customFormat="1" ht="38.65" hidden="1" customHeight="1" x14ac:dyDescent="0.2">
      <c r="A659" s="321"/>
      <c r="B659" s="120" t="s">
        <v>66</v>
      </c>
      <c r="C659" s="122"/>
      <c r="D659" s="122" t="s">
        <v>62</v>
      </c>
      <c r="E659" s="122"/>
      <c r="F659" s="122"/>
      <c r="G659" s="122">
        <f>G655</f>
        <v>0</v>
      </c>
      <c r="H659" s="122">
        <f t="shared" ref="H659:K659" si="326">H655</f>
        <v>0</v>
      </c>
      <c r="I659" s="122">
        <f t="shared" si="326"/>
        <v>0</v>
      </c>
      <c r="J659" s="122">
        <f t="shared" si="326"/>
        <v>0</v>
      </c>
      <c r="K659" s="122">
        <f t="shared" si="326"/>
        <v>0</v>
      </c>
      <c r="L659" s="122" t="s">
        <v>62</v>
      </c>
      <c r="M659" s="84">
        <v>46022</v>
      </c>
      <c r="N659" s="84">
        <v>46022</v>
      </c>
      <c r="O659" s="78"/>
      <c r="P659" s="74" t="s">
        <v>62</v>
      </c>
      <c r="Q659" s="78"/>
      <c r="R659" s="78"/>
    </row>
    <row r="660" spans="1:18" s="85" customFormat="1" ht="21" hidden="1" customHeight="1" x14ac:dyDescent="0.2">
      <c r="A660" s="321"/>
      <c r="B660" s="86" t="s">
        <v>71</v>
      </c>
      <c r="C660" s="122"/>
      <c r="D660" s="122"/>
      <c r="E660" s="122"/>
      <c r="F660" s="122"/>
      <c r="G660" s="122" t="s">
        <v>62</v>
      </c>
      <c r="H660" s="122"/>
      <c r="I660" s="122" t="s">
        <v>62</v>
      </c>
      <c r="J660" s="122"/>
      <c r="K660" s="122"/>
      <c r="L660" s="122" t="s">
        <v>62</v>
      </c>
      <c r="M660" s="122"/>
      <c r="N660" s="122"/>
      <c r="O660" s="74" t="s">
        <v>62</v>
      </c>
      <c r="P660" s="74" t="s">
        <v>62</v>
      </c>
      <c r="Q660" s="74" t="s">
        <v>62</v>
      </c>
      <c r="R660" s="74" t="s">
        <v>62</v>
      </c>
    </row>
    <row r="661" spans="1:18" s="85" customFormat="1" ht="21" hidden="1" customHeight="1" x14ac:dyDescent="0.2">
      <c r="A661" s="322"/>
      <c r="B661" s="120" t="s">
        <v>72</v>
      </c>
      <c r="C661" s="122"/>
      <c r="D661" s="122" t="s">
        <v>62</v>
      </c>
      <c r="E661" s="122"/>
      <c r="F661" s="122"/>
      <c r="G661" s="122">
        <f>G659</f>
        <v>0</v>
      </c>
      <c r="H661" s="122">
        <f t="shared" ref="H661:K661" si="327">H659</f>
        <v>0</v>
      </c>
      <c r="I661" s="122">
        <f t="shared" si="327"/>
        <v>0</v>
      </c>
      <c r="J661" s="122">
        <f t="shared" si="327"/>
        <v>0</v>
      </c>
      <c r="K661" s="122">
        <f t="shared" si="327"/>
        <v>0</v>
      </c>
      <c r="L661" s="122" t="s">
        <v>62</v>
      </c>
      <c r="M661" s="84">
        <v>46022</v>
      </c>
      <c r="N661" s="84">
        <v>46022</v>
      </c>
      <c r="O661" s="78"/>
      <c r="P661" s="74" t="s">
        <v>62</v>
      </c>
      <c r="Q661" s="78"/>
      <c r="R661" s="78"/>
    </row>
    <row r="662" spans="1:18" s="56" customFormat="1" ht="74.45" hidden="1" customHeight="1" x14ac:dyDescent="0.25">
      <c r="A662" s="320" t="s">
        <v>293</v>
      </c>
      <c r="B662" s="118" t="str">
        <f>B654</f>
        <v>Результат предоставления субсидии 2 (код субсидии № 7136):</v>
      </c>
      <c r="C662" s="80" t="s">
        <v>59</v>
      </c>
      <c r="D662" s="81" t="s">
        <v>60</v>
      </c>
      <c r="E662" s="81" t="s">
        <v>61</v>
      </c>
      <c r="F662" s="80">
        <v>642</v>
      </c>
      <c r="G662" s="80"/>
      <c r="H662" s="80">
        <f>G662</f>
        <v>0</v>
      </c>
      <c r="I662" s="80">
        <v>0</v>
      </c>
      <c r="J662" s="80">
        <v>0</v>
      </c>
      <c r="K662" s="80">
        <f>G662</f>
        <v>0</v>
      </c>
      <c r="L662" s="80"/>
      <c r="M662" s="122" t="s">
        <v>62</v>
      </c>
      <c r="N662" s="122" t="s">
        <v>62</v>
      </c>
      <c r="O662" s="78"/>
      <c r="P662" s="78"/>
      <c r="Q662" s="78"/>
      <c r="R662" s="78"/>
    </row>
    <row r="663" spans="1:18" s="85" customFormat="1" ht="15.75" hidden="1" x14ac:dyDescent="0.2">
      <c r="A663" s="321"/>
      <c r="B663" s="119" t="s">
        <v>70</v>
      </c>
      <c r="C663" s="122"/>
      <c r="D663" s="122" t="s">
        <v>62</v>
      </c>
      <c r="E663" s="122"/>
      <c r="F663" s="122"/>
      <c r="G663" s="122">
        <f>G662</f>
        <v>0</v>
      </c>
      <c r="H663" s="122">
        <f t="shared" ref="H663:K663" si="328">H662</f>
        <v>0</v>
      </c>
      <c r="I663" s="122">
        <f t="shared" si="328"/>
        <v>0</v>
      </c>
      <c r="J663" s="122">
        <f t="shared" si="328"/>
        <v>0</v>
      </c>
      <c r="K663" s="122">
        <f t="shared" si="328"/>
        <v>0</v>
      </c>
      <c r="L663" s="122" t="s">
        <v>62</v>
      </c>
      <c r="M663" s="84">
        <v>46022</v>
      </c>
      <c r="N663" s="84">
        <v>46022</v>
      </c>
      <c r="O663" s="78"/>
      <c r="P663" s="74" t="s">
        <v>62</v>
      </c>
      <c r="Q663" s="78"/>
      <c r="R663" s="78"/>
    </row>
    <row r="664" spans="1:18" s="85" customFormat="1" ht="14.25" hidden="1" x14ac:dyDescent="0.2">
      <c r="A664" s="321"/>
      <c r="B664" s="86" t="s">
        <v>63</v>
      </c>
      <c r="C664" s="122"/>
      <c r="D664" s="122"/>
      <c r="E664" s="122"/>
      <c r="F664" s="122"/>
      <c r="G664" s="122" t="s">
        <v>62</v>
      </c>
      <c r="H664" s="122"/>
      <c r="I664" s="122" t="s">
        <v>62</v>
      </c>
      <c r="J664" s="122"/>
      <c r="K664" s="122"/>
      <c r="L664" s="122" t="s">
        <v>62</v>
      </c>
      <c r="M664" s="122"/>
      <c r="N664" s="122"/>
      <c r="O664" s="74" t="s">
        <v>62</v>
      </c>
      <c r="P664" s="74" t="s">
        <v>62</v>
      </c>
      <c r="Q664" s="74" t="s">
        <v>62</v>
      </c>
      <c r="R664" s="74" t="s">
        <v>62</v>
      </c>
    </row>
    <row r="665" spans="1:18" s="85" customFormat="1" ht="65.45" hidden="1" customHeight="1" x14ac:dyDescent="0.2">
      <c r="A665" s="321"/>
      <c r="B665" s="120" t="s">
        <v>64</v>
      </c>
      <c r="C665" s="122"/>
      <c r="D665" s="122" t="s">
        <v>62</v>
      </c>
      <c r="E665" s="122"/>
      <c r="F665" s="122"/>
      <c r="G665" s="122">
        <f>G662</f>
        <v>0</v>
      </c>
      <c r="H665" s="122">
        <f t="shared" ref="H665:J665" si="329">H662</f>
        <v>0</v>
      </c>
      <c r="I665" s="122">
        <f t="shared" si="329"/>
        <v>0</v>
      </c>
      <c r="J665" s="122">
        <f t="shared" si="329"/>
        <v>0</v>
      </c>
      <c r="K665" s="122">
        <f>K662</f>
        <v>0</v>
      </c>
      <c r="L665" s="122" t="s">
        <v>62</v>
      </c>
      <c r="M665" s="84">
        <v>46022</v>
      </c>
      <c r="N665" s="84">
        <v>46022</v>
      </c>
      <c r="O665" s="78"/>
      <c r="P665" s="74" t="s">
        <v>62</v>
      </c>
      <c r="Q665" s="78"/>
      <c r="R665" s="78"/>
    </row>
    <row r="666" spans="1:18" s="85" customFormat="1" ht="15" hidden="1" customHeight="1" x14ac:dyDescent="0.2">
      <c r="A666" s="321"/>
      <c r="B666" s="86" t="s">
        <v>65</v>
      </c>
      <c r="C666" s="122"/>
      <c r="D666" s="122"/>
      <c r="E666" s="122"/>
      <c r="F666" s="122"/>
      <c r="G666" s="122" t="s">
        <v>62</v>
      </c>
      <c r="H666" s="122"/>
      <c r="I666" s="122" t="s">
        <v>62</v>
      </c>
      <c r="J666" s="122"/>
      <c r="K666" s="122"/>
      <c r="L666" s="122" t="s">
        <v>62</v>
      </c>
      <c r="M666" s="122"/>
      <c r="N666" s="122"/>
      <c r="O666" s="74" t="s">
        <v>62</v>
      </c>
      <c r="P666" s="74" t="s">
        <v>62</v>
      </c>
      <c r="Q666" s="74" t="s">
        <v>62</v>
      </c>
      <c r="R666" s="74" t="s">
        <v>62</v>
      </c>
    </row>
    <row r="667" spans="1:18" s="85" customFormat="1" ht="38.65" hidden="1" customHeight="1" x14ac:dyDescent="0.2">
      <c r="A667" s="321"/>
      <c r="B667" s="120" t="s">
        <v>66</v>
      </c>
      <c r="C667" s="122"/>
      <c r="D667" s="122" t="s">
        <v>62</v>
      </c>
      <c r="E667" s="122"/>
      <c r="F667" s="122"/>
      <c r="G667" s="122">
        <f>G663</f>
        <v>0</v>
      </c>
      <c r="H667" s="122">
        <f t="shared" ref="H667:K667" si="330">H663</f>
        <v>0</v>
      </c>
      <c r="I667" s="122">
        <f t="shared" si="330"/>
        <v>0</v>
      </c>
      <c r="J667" s="122">
        <f t="shared" si="330"/>
        <v>0</v>
      </c>
      <c r="K667" s="122">
        <f t="shared" si="330"/>
        <v>0</v>
      </c>
      <c r="L667" s="122" t="s">
        <v>62</v>
      </c>
      <c r="M667" s="84">
        <v>46022</v>
      </c>
      <c r="N667" s="84">
        <v>46022</v>
      </c>
      <c r="O667" s="78"/>
      <c r="P667" s="74" t="s">
        <v>62</v>
      </c>
      <c r="Q667" s="78"/>
      <c r="R667" s="78"/>
    </row>
    <row r="668" spans="1:18" s="85" customFormat="1" ht="21" hidden="1" customHeight="1" x14ac:dyDescent="0.2">
      <c r="A668" s="321"/>
      <c r="B668" s="86" t="s">
        <v>71</v>
      </c>
      <c r="C668" s="122"/>
      <c r="D668" s="122"/>
      <c r="E668" s="122"/>
      <c r="F668" s="122"/>
      <c r="G668" s="122" t="s">
        <v>62</v>
      </c>
      <c r="H668" s="122"/>
      <c r="I668" s="122" t="s">
        <v>62</v>
      </c>
      <c r="J668" s="122"/>
      <c r="K668" s="122"/>
      <c r="L668" s="122" t="s">
        <v>62</v>
      </c>
      <c r="M668" s="122"/>
      <c r="N668" s="122"/>
      <c r="O668" s="74" t="s">
        <v>62</v>
      </c>
      <c r="P668" s="74" t="s">
        <v>62</v>
      </c>
      <c r="Q668" s="74" t="s">
        <v>62</v>
      </c>
      <c r="R668" s="74" t="s">
        <v>62</v>
      </c>
    </row>
    <row r="669" spans="1:18" s="85" customFormat="1" ht="21" hidden="1" customHeight="1" x14ac:dyDescent="0.2">
      <c r="A669" s="322"/>
      <c r="B669" s="120" t="s">
        <v>72</v>
      </c>
      <c r="C669" s="122"/>
      <c r="D669" s="122" t="s">
        <v>62</v>
      </c>
      <c r="E669" s="122"/>
      <c r="F669" s="122"/>
      <c r="G669" s="122">
        <f>G667</f>
        <v>0</v>
      </c>
      <c r="H669" s="122">
        <f t="shared" ref="H669:K669" si="331">H667</f>
        <v>0</v>
      </c>
      <c r="I669" s="122">
        <f t="shared" si="331"/>
        <v>0</v>
      </c>
      <c r="J669" s="122">
        <f t="shared" si="331"/>
        <v>0</v>
      </c>
      <c r="K669" s="122">
        <f t="shared" si="331"/>
        <v>0</v>
      </c>
      <c r="L669" s="122" t="s">
        <v>62</v>
      </c>
      <c r="M669" s="84">
        <v>46022</v>
      </c>
      <c r="N669" s="84">
        <v>46022</v>
      </c>
      <c r="O669" s="78"/>
      <c r="P669" s="74" t="s">
        <v>62</v>
      </c>
      <c r="Q669" s="78"/>
      <c r="R669" s="78"/>
    </row>
    <row r="670" spans="1:18" s="56" customFormat="1" ht="74.45" customHeight="1" x14ac:dyDescent="0.25">
      <c r="A670" s="320" t="s">
        <v>294</v>
      </c>
      <c r="B670" s="118" t="str">
        <f>B662</f>
        <v>Результат предоставления субсидии 2 (код субсидии № 7136):</v>
      </c>
      <c r="C670" s="80" t="s">
        <v>59</v>
      </c>
      <c r="D670" s="81" t="s">
        <v>60</v>
      </c>
      <c r="E670" s="81" t="s">
        <v>61</v>
      </c>
      <c r="F670" s="80">
        <v>642</v>
      </c>
      <c r="G670" s="80">
        <v>1</v>
      </c>
      <c r="H670" s="80">
        <f>G670</f>
        <v>1</v>
      </c>
      <c r="I670" s="80">
        <v>1</v>
      </c>
      <c r="J670" s="80">
        <v>1</v>
      </c>
      <c r="K670" s="80">
        <f>G670</f>
        <v>1</v>
      </c>
      <c r="L670" s="80"/>
      <c r="M670" s="122" t="s">
        <v>62</v>
      </c>
      <c r="N670" s="122" t="s">
        <v>62</v>
      </c>
      <c r="O670" s="78">
        <v>389838.12</v>
      </c>
      <c r="P670" s="78"/>
      <c r="Q670" s="78">
        <v>389838.12</v>
      </c>
      <c r="R670" s="78">
        <v>389838.12</v>
      </c>
    </row>
    <row r="671" spans="1:18" s="85" customFormat="1" ht="15.75" x14ac:dyDescent="0.2">
      <c r="A671" s="321"/>
      <c r="B671" s="119" t="s">
        <v>70</v>
      </c>
      <c r="C671" s="122"/>
      <c r="D671" s="122" t="s">
        <v>62</v>
      </c>
      <c r="E671" s="122"/>
      <c r="F671" s="122"/>
      <c r="G671" s="122">
        <f>G670</f>
        <v>1</v>
      </c>
      <c r="H671" s="122">
        <f t="shared" ref="H671:K671" si="332">H670</f>
        <v>1</v>
      </c>
      <c r="I671" s="122">
        <f t="shared" si="332"/>
        <v>1</v>
      </c>
      <c r="J671" s="122">
        <f t="shared" si="332"/>
        <v>1</v>
      </c>
      <c r="K671" s="122">
        <f t="shared" si="332"/>
        <v>1</v>
      </c>
      <c r="L671" s="122" t="s">
        <v>62</v>
      </c>
      <c r="M671" s="84">
        <v>46022</v>
      </c>
      <c r="N671" s="84">
        <v>46022</v>
      </c>
      <c r="O671" s="78"/>
      <c r="P671" s="74" t="s">
        <v>62</v>
      </c>
      <c r="Q671" s="78"/>
      <c r="R671" s="78"/>
    </row>
    <row r="672" spans="1:18" s="85" customFormat="1" ht="14.25" x14ac:dyDescent="0.2">
      <c r="A672" s="321"/>
      <c r="B672" s="86" t="s">
        <v>63</v>
      </c>
      <c r="C672" s="122"/>
      <c r="D672" s="122"/>
      <c r="E672" s="122"/>
      <c r="F672" s="122"/>
      <c r="G672" s="122" t="s">
        <v>62</v>
      </c>
      <c r="H672" s="122"/>
      <c r="I672" s="122" t="s">
        <v>62</v>
      </c>
      <c r="J672" s="122"/>
      <c r="K672" s="122"/>
      <c r="L672" s="122" t="s">
        <v>62</v>
      </c>
      <c r="M672" s="122"/>
      <c r="N672" s="122"/>
      <c r="O672" s="74" t="s">
        <v>62</v>
      </c>
      <c r="P672" s="74" t="s">
        <v>62</v>
      </c>
      <c r="Q672" s="74" t="s">
        <v>62</v>
      </c>
      <c r="R672" s="74" t="s">
        <v>62</v>
      </c>
    </row>
    <row r="673" spans="1:18" s="85" customFormat="1" ht="65.45" customHeight="1" x14ac:dyDescent="0.2">
      <c r="A673" s="321"/>
      <c r="B673" s="120" t="s">
        <v>64</v>
      </c>
      <c r="C673" s="122"/>
      <c r="D673" s="122" t="s">
        <v>62</v>
      </c>
      <c r="E673" s="122"/>
      <c r="F673" s="122"/>
      <c r="G673" s="122">
        <f>G670</f>
        <v>1</v>
      </c>
      <c r="H673" s="122">
        <f t="shared" ref="H673:J673" si="333">H670</f>
        <v>1</v>
      </c>
      <c r="I673" s="122">
        <f t="shared" si="333"/>
        <v>1</v>
      </c>
      <c r="J673" s="122">
        <f t="shared" si="333"/>
        <v>1</v>
      </c>
      <c r="K673" s="122">
        <f>K670</f>
        <v>1</v>
      </c>
      <c r="L673" s="122" t="s">
        <v>62</v>
      </c>
      <c r="M673" s="84">
        <v>46022</v>
      </c>
      <c r="N673" s="84">
        <v>46022</v>
      </c>
      <c r="O673" s="78"/>
      <c r="P673" s="74" t="s">
        <v>62</v>
      </c>
      <c r="Q673" s="78"/>
      <c r="R673" s="78"/>
    </row>
    <row r="674" spans="1:18" s="85" customFormat="1" ht="15" customHeight="1" x14ac:dyDescent="0.2">
      <c r="A674" s="321"/>
      <c r="B674" s="86" t="s">
        <v>65</v>
      </c>
      <c r="C674" s="122"/>
      <c r="D674" s="122"/>
      <c r="E674" s="122"/>
      <c r="F674" s="122"/>
      <c r="G674" s="122" t="s">
        <v>62</v>
      </c>
      <c r="H674" s="122"/>
      <c r="I674" s="122" t="s">
        <v>62</v>
      </c>
      <c r="J674" s="122"/>
      <c r="K674" s="122"/>
      <c r="L674" s="122" t="s">
        <v>62</v>
      </c>
      <c r="M674" s="122"/>
      <c r="N674" s="122"/>
      <c r="O674" s="74" t="s">
        <v>62</v>
      </c>
      <c r="P674" s="74" t="s">
        <v>62</v>
      </c>
      <c r="Q674" s="74" t="s">
        <v>62</v>
      </c>
      <c r="R674" s="74" t="s">
        <v>62</v>
      </c>
    </row>
    <row r="675" spans="1:18" s="85" customFormat="1" ht="38.65" customHeight="1" x14ac:dyDescent="0.2">
      <c r="A675" s="321"/>
      <c r="B675" s="120" t="s">
        <v>66</v>
      </c>
      <c r="C675" s="122"/>
      <c r="D675" s="122" t="s">
        <v>62</v>
      </c>
      <c r="E675" s="122"/>
      <c r="F675" s="122"/>
      <c r="G675" s="122">
        <f>G671</f>
        <v>1</v>
      </c>
      <c r="H675" s="122">
        <f t="shared" ref="H675:K675" si="334">H671</f>
        <v>1</v>
      </c>
      <c r="I675" s="122">
        <f t="shared" si="334"/>
        <v>1</v>
      </c>
      <c r="J675" s="122">
        <f t="shared" si="334"/>
        <v>1</v>
      </c>
      <c r="K675" s="122">
        <f t="shared" si="334"/>
        <v>1</v>
      </c>
      <c r="L675" s="122" t="s">
        <v>62</v>
      </c>
      <c r="M675" s="84">
        <v>46022</v>
      </c>
      <c r="N675" s="84">
        <v>46022</v>
      </c>
      <c r="O675" s="78"/>
      <c r="P675" s="74" t="s">
        <v>62</v>
      </c>
      <c r="Q675" s="78"/>
      <c r="R675" s="78"/>
    </row>
    <row r="676" spans="1:18" s="85" customFormat="1" ht="21" customHeight="1" x14ac:dyDescent="0.2">
      <c r="A676" s="321"/>
      <c r="B676" s="86" t="s">
        <v>71</v>
      </c>
      <c r="C676" s="122"/>
      <c r="D676" s="122"/>
      <c r="E676" s="122"/>
      <c r="F676" s="122"/>
      <c r="G676" s="122" t="s">
        <v>62</v>
      </c>
      <c r="H676" s="122"/>
      <c r="I676" s="122" t="s">
        <v>62</v>
      </c>
      <c r="J676" s="122"/>
      <c r="K676" s="122"/>
      <c r="L676" s="122" t="s">
        <v>62</v>
      </c>
      <c r="M676" s="122"/>
      <c r="N676" s="122"/>
      <c r="O676" s="74" t="s">
        <v>62</v>
      </c>
      <c r="P676" s="74" t="s">
        <v>62</v>
      </c>
      <c r="Q676" s="74" t="s">
        <v>62</v>
      </c>
      <c r="R676" s="74" t="s">
        <v>62</v>
      </c>
    </row>
    <row r="677" spans="1:18" s="85" customFormat="1" ht="21" customHeight="1" x14ac:dyDescent="0.2">
      <c r="A677" s="322"/>
      <c r="B677" s="120" t="s">
        <v>72</v>
      </c>
      <c r="C677" s="122"/>
      <c r="D677" s="122" t="s">
        <v>62</v>
      </c>
      <c r="E677" s="122"/>
      <c r="F677" s="122"/>
      <c r="G677" s="122">
        <f>G675</f>
        <v>1</v>
      </c>
      <c r="H677" s="122">
        <f t="shared" ref="H677:K677" si="335">H675</f>
        <v>1</v>
      </c>
      <c r="I677" s="122">
        <f t="shared" si="335"/>
        <v>1</v>
      </c>
      <c r="J677" s="122">
        <f t="shared" si="335"/>
        <v>1</v>
      </c>
      <c r="K677" s="122">
        <f t="shared" si="335"/>
        <v>1</v>
      </c>
      <c r="L677" s="122" t="s">
        <v>62</v>
      </c>
      <c r="M677" s="84">
        <v>46022</v>
      </c>
      <c r="N677" s="84">
        <v>46022</v>
      </c>
      <c r="O677" s="78"/>
      <c r="P677" s="74" t="s">
        <v>62</v>
      </c>
      <c r="Q677" s="78"/>
      <c r="R677" s="78"/>
    </row>
    <row r="678" spans="1:18" s="56" customFormat="1" ht="74.45" customHeight="1" x14ac:dyDescent="0.25">
      <c r="A678" s="320" t="s">
        <v>295</v>
      </c>
      <c r="B678" s="118" t="str">
        <f>B670</f>
        <v>Результат предоставления субсидии 2 (код субсидии № 7136):</v>
      </c>
      <c r="C678" s="80" t="s">
        <v>59</v>
      </c>
      <c r="D678" s="81" t="s">
        <v>60</v>
      </c>
      <c r="E678" s="81" t="s">
        <v>61</v>
      </c>
      <c r="F678" s="80">
        <v>642</v>
      </c>
      <c r="G678" s="204">
        <v>1</v>
      </c>
      <c r="H678" s="204">
        <f>G678</f>
        <v>1</v>
      </c>
      <c r="I678" s="204">
        <v>1</v>
      </c>
      <c r="J678" s="204">
        <v>1</v>
      </c>
      <c r="K678" s="204">
        <f>G678</f>
        <v>1</v>
      </c>
      <c r="L678" s="204"/>
      <c r="M678" s="218" t="s">
        <v>62</v>
      </c>
      <c r="N678" s="218" t="s">
        <v>62</v>
      </c>
      <c r="O678" s="215">
        <v>214610.43</v>
      </c>
      <c r="P678" s="204"/>
      <c r="Q678" s="215">
        <v>12673.88</v>
      </c>
      <c r="R678" s="215">
        <v>12673.88</v>
      </c>
    </row>
    <row r="679" spans="1:18" s="85" customFormat="1" ht="15.75" x14ac:dyDescent="0.2">
      <c r="A679" s="321"/>
      <c r="B679" s="119" t="s">
        <v>70</v>
      </c>
      <c r="C679" s="122"/>
      <c r="D679" s="122" t="s">
        <v>62</v>
      </c>
      <c r="E679" s="122"/>
      <c r="F679" s="122"/>
      <c r="G679" s="122">
        <f>G678</f>
        <v>1</v>
      </c>
      <c r="H679" s="122">
        <f t="shared" ref="H679:K679" si="336">H678</f>
        <v>1</v>
      </c>
      <c r="I679" s="122">
        <f t="shared" si="336"/>
        <v>1</v>
      </c>
      <c r="J679" s="122">
        <f t="shared" si="336"/>
        <v>1</v>
      </c>
      <c r="K679" s="122">
        <f t="shared" si="336"/>
        <v>1</v>
      </c>
      <c r="L679" s="122" t="s">
        <v>62</v>
      </c>
      <c r="M679" s="84">
        <v>46022</v>
      </c>
      <c r="N679" s="84">
        <v>46022</v>
      </c>
      <c r="O679" s="78"/>
      <c r="P679" s="74" t="s">
        <v>62</v>
      </c>
      <c r="Q679" s="78"/>
      <c r="R679" s="78"/>
    </row>
    <row r="680" spans="1:18" s="85" customFormat="1" ht="14.25" x14ac:dyDescent="0.2">
      <c r="A680" s="321"/>
      <c r="B680" s="86" t="s">
        <v>63</v>
      </c>
      <c r="C680" s="122"/>
      <c r="D680" s="122"/>
      <c r="E680" s="122"/>
      <c r="F680" s="122"/>
      <c r="G680" s="122" t="s">
        <v>62</v>
      </c>
      <c r="H680" s="122"/>
      <c r="I680" s="122" t="s">
        <v>62</v>
      </c>
      <c r="J680" s="122"/>
      <c r="K680" s="122"/>
      <c r="L680" s="122" t="s">
        <v>62</v>
      </c>
      <c r="M680" s="122"/>
      <c r="N680" s="122"/>
      <c r="O680" s="74" t="s">
        <v>62</v>
      </c>
      <c r="P680" s="74" t="s">
        <v>62</v>
      </c>
      <c r="Q680" s="74" t="s">
        <v>62</v>
      </c>
      <c r="R680" s="74" t="s">
        <v>62</v>
      </c>
    </row>
    <row r="681" spans="1:18" s="85" customFormat="1" ht="65.45" customHeight="1" x14ac:dyDescent="0.2">
      <c r="A681" s="321"/>
      <c r="B681" s="120" t="s">
        <v>64</v>
      </c>
      <c r="C681" s="122"/>
      <c r="D681" s="122" t="s">
        <v>62</v>
      </c>
      <c r="E681" s="122"/>
      <c r="F681" s="122"/>
      <c r="G681" s="122">
        <f>G678</f>
        <v>1</v>
      </c>
      <c r="H681" s="122">
        <f t="shared" ref="H681:J681" si="337">H678</f>
        <v>1</v>
      </c>
      <c r="I681" s="122">
        <f t="shared" si="337"/>
        <v>1</v>
      </c>
      <c r="J681" s="122">
        <f t="shared" si="337"/>
        <v>1</v>
      </c>
      <c r="K681" s="122">
        <f>K678</f>
        <v>1</v>
      </c>
      <c r="L681" s="122" t="s">
        <v>62</v>
      </c>
      <c r="M681" s="84">
        <v>46022</v>
      </c>
      <c r="N681" s="84">
        <v>46022</v>
      </c>
      <c r="O681" s="78"/>
      <c r="P681" s="74" t="s">
        <v>62</v>
      </c>
      <c r="Q681" s="78"/>
      <c r="R681" s="78"/>
    </row>
    <row r="682" spans="1:18" s="85" customFormat="1" ht="15" customHeight="1" x14ac:dyDescent="0.2">
      <c r="A682" s="321"/>
      <c r="B682" s="86" t="s">
        <v>65</v>
      </c>
      <c r="C682" s="122"/>
      <c r="D682" s="122"/>
      <c r="E682" s="122"/>
      <c r="F682" s="122"/>
      <c r="G682" s="122" t="s">
        <v>62</v>
      </c>
      <c r="H682" s="122"/>
      <c r="I682" s="122" t="s">
        <v>62</v>
      </c>
      <c r="J682" s="122"/>
      <c r="K682" s="122"/>
      <c r="L682" s="122" t="s">
        <v>62</v>
      </c>
      <c r="M682" s="122"/>
      <c r="N682" s="122"/>
      <c r="O682" s="74" t="s">
        <v>62</v>
      </c>
      <c r="P682" s="74" t="s">
        <v>62</v>
      </c>
      <c r="Q682" s="74" t="s">
        <v>62</v>
      </c>
      <c r="R682" s="74" t="s">
        <v>62</v>
      </c>
    </row>
    <row r="683" spans="1:18" s="85" customFormat="1" ht="38.65" customHeight="1" x14ac:dyDescent="0.2">
      <c r="A683" s="321"/>
      <c r="B683" s="120" t="s">
        <v>66</v>
      </c>
      <c r="C683" s="122"/>
      <c r="D683" s="122" t="s">
        <v>62</v>
      </c>
      <c r="E683" s="122"/>
      <c r="F683" s="122"/>
      <c r="G683" s="122">
        <f>G679</f>
        <v>1</v>
      </c>
      <c r="H683" s="122">
        <f t="shared" ref="H683:K683" si="338">H679</f>
        <v>1</v>
      </c>
      <c r="I683" s="122">
        <f t="shared" si="338"/>
        <v>1</v>
      </c>
      <c r="J683" s="122">
        <f t="shared" si="338"/>
        <v>1</v>
      </c>
      <c r="K683" s="122">
        <f t="shared" si="338"/>
        <v>1</v>
      </c>
      <c r="L683" s="122" t="s">
        <v>62</v>
      </c>
      <c r="M683" s="84">
        <v>46022</v>
      </c>
      <c r="N683" s="84">
        <v>46022</v>
      </c>
      <c r="O683" s="78"/>
      <c r="P683" s="74" t="s">
        <v>62</v>
      </c>
      <c r="Q683" s="78"/>
      <c r="R683" s="78"/>
    </row>
    <row r="684" spans="1:18" s="85" customFormat="1" ht="21" customHeight="1" x14ac:dyDescent="0.2">
      <c r="A684" s="321"/>
      <c r="B684" s="86" t="s">
        <v>71</v>
      </c>
      <c r="C684" s="122"/>
      <c r="D684" s="122"/>
      <c r="E684" s="122"/>
      <c r="F684" s="122"/>
      <c r="G684" s="122" t="s">
        <v>62</v>
      </c>
      <c r="H684" s="122"/>
      <c r="I684" s="122" t="s">
        <v>62</v>
      </c>
      <c r="J684" s="122"/>
      <c r="K684" s="122"/>
      <c r="L684" s="122" t="s">
        <v>62</v>
      </c>
      <c r="M684" s="122"/>
      <c r="N684" s="122"/>
      <c r="O684" s="74" t="s">
        <v>62</v>
      </c>
      <c r="P684" s="74" t="s">
        <v>62</v>
      </c>
      <c r="Q684" s="74" t="s">
        <v>62</v>
      </c>
      <c r="R684" s="74" t="s">
        <v>62</v>
      </c>
    </row>
    <row r="685" spans="1:18" s="85" customFormat="1" ht="21" customHeight="1" x14ac:dyDescent="0.2">
      <c r="A685" s="322"/>
      <c r="B685" s="120" t="s">
        <v>72</v>
      </c>
      <c r="C685" s="122"/>
      <c r="D685" s="122" t="s">
        <v>62</v>
      </c>
      <c r="E685" s="122"/>
      <c r="F685" s="122"/>
      <c r="G685" s="122">
        <f>G683</f>
        <v>1</v>
      </c>
      <c r="H685" s="122">
        <f t="shared" ref="H685:K685" si="339">H683</f>
        <v>1</v>
      </c>
      <c r="I685" s="122">
        <f t="shared" si="339"/>
        <v>1</v>
      </c>
      <c r="J685" s="122">
        <f t="shared" si="339"/>
        <v>1</v>
      </c>
      <c r="K685" s="122">
        <f t="shared" si="339"/>
        <v>1</v>
      </c>
      <c r="L685" s="122" t="s">
        <v>62</v>
      </c>
      <c r="M685" s="84">
        <v>46022</v>
      </c>
      <c r="N685" s="84">
        <v>46022</v>
      </c>
      <c r="O685" s="78"/>
      <c r="P685" s="74" t="s">
        <v>62</v>
      </c>
      <c r="Q685" s="78"/>
      <c r="R685" s="78"/>
    </row>
    <row r="686" spans="1:18" s="56" customFormat="1" ht="74.45" hidden="1" customHeight="1" x14ac:dyDescent="0.25">
      <c r="A686" s="320" t="s">
        <v>296</v>
      </c>
      <c r="B686" s="118" t="str">
        <f>B678</f>
        <v>Результат предоставления субсидии 2 (код субсидии № 7136):</v>
      </c>
      <c r="C686" s="80" t="s">
        <v>59</v>
      </c>
      <c r="D686" s="81" t="s">
        <v>60</v>
      </c>
      <c r="E686" s="81" t="s">
        <v>61</v>
      </c>
      <c r="F686" s="80">
        <v>642</v>
      </c>
      <c r="G686" s="80"/>
      <c r="H686" s="80">
        <f>G686</f>
        <v>0</v>
      </c>
      <c r="I686" s="80">
        <v>0</v>
      </c>
      <c r="J686" s="80">
        <v>0</v>
      </c>
      <c r="K686" s="80">
        <f>G686</f>
        <v>0</v>
      </c>
      <c r="L686" s="80"/>
      <c r="M686" s="122" t="s">
        <v>62</v>
      </c>
      <c r="N686" s="122" t="s">
        <v>62</v>
      </c>
      <c r="O686" s="78"/>
      <c r="P686" s="78"/>
      <c r="Q686" s="78"/>
      <c r="R686" s="78"/>
    </row>
    <row r="687" spans="1:18" s="85" customFormat="1" ht="15.75" hidden="1" x14ac:dyDescent="0.2">
      <c r="A687" s="321"/>
      <c r="B687" s="119" t="s">
        <v>70</v>
      </c>
      <c r="C687" s="122"/>
      <c r="D687" s="122" t="s">
        <v>62</v>
      </c>
      <c r="E687" s="122"/>
      <c r="F687" s="122"/>
      <c r="G687" s="122">
        <f>G686</f>
        <v>0</v>
      </c>
      <c r="H687" s="122">
        <f t="shared" ref="H687:K687" si="340">H686</f>
        <v>0</v>
      </c>
      <c r="I687" s="122">
        <f t="shared" si="340"/>
        <v>0</v>
      </c>
      <c r="J687" s="122">
        <f t="shared" si="340"/>
        <v>0</v>
      </c>
      <c r="K687" s="122">
        <f t="shared" si="340"/>
        <v>0</v>
      </c>
      <c r="L687" s="122" t="s">
        <v>62</v>
      </c>
      <c r="M687" s="84">
        <v>46022</v>
      </c>
      <c r="N687" s="84">
        <v>46022</v>
      </c>
      <c r="O687" s="78"/>
      <c r="P687" s="74" t="s">
        <v>62</v>
      </c>
      <c r="Q687" s="78"/>
      <c r="R687" s="78"/>
    </row>
    <row r="688" spans="1:18" s="85" customFormat="1" ht="14.25" hidden="1" x14ac:dyDescent="0.2">
      <c r="A688" s="321"/>
      <c r="B688" s="86" t="s">
        <v>63</v>
      </c>
      <c r="C688" s="122"/>
      <c r="D688" s="122"/>
      <c r="E688" s="122"/>
      <c r="F688" s="122"/>
      <c r="G688" s="122" t="s">
        <v>62</v>
      </c>
      <c r="H688" s="122"/>
      <c r="I688" s="122" t="s">
        <v>62</v>
      </c>
      <c r="J688" s="122"/>
      <c r="K688" s="122"/>
      <c r="L688" s="122" t="s">
        <v>62</v>
      </c>
      <c r="M688" s="122"/>
      <c r="N688" s="122"/>
      <c r="O688" s="74" t="s">
        <v>62</v>
      </c>
      <c r="P688" s="74" t="s">
        <v>62</v>
      </c>
      <c r="Q688" s="74" t="s">
        <v>62</v>
      </c>
      <c r="R688" s="74" t="s">
        <v>62</v>
      </c>
    </row>
    <row r="689" spans="1:18" s="85" customFormat="1" ht="65.45" hidden="1" customHeight="1" x14ac:dyDescent="0.2">
      <c r="A689" s="321"/>
      <c r="B689" s="120" t="s">
        <v>64</v>
      </c>
      <c r="C689" s="122"/>
      <c r="D689" s="122" t="s">
        <v>62</v>
      </c>
      <c r="E689" s="122"/>
      <c r="F689" s="122"/>
      <c r="G689" s="122">
        <f>G686</f>
        <v>0</v>
      </c>
      <c r="H689" s="122">
        <f t="shared" ref="H689:J689" si="341">H686</f>
        <v>0</v>
      </c>
      <c r="I689" s="122">
        <f t="shared" si="341"/>
        <v>0</v>
      </c>
      <c r="J689" s="122">
        <f t="shared" si="341"/>
        <v>0</v>
      </c>
      <c r="K689" s="122">
        <f>K686</f>
        <v>0</v>
      </c>
      <c r="L689" s="122" t="s">
        <v>62</v>
      </c>
      <c r="M689" s="84">
        <v>46022</v>
      </c>
      <c r="N689" s="84">
        <v>46022</v>
      </c>
      <c r="O689" s="78"/>
      <c r="P689" s="74" t="s">
        <v>62</v>
      </c>
      <c r="Q689" s="78"/>
      <c r="R689" s="78"/>
    </row>
    <row r="690" spans="1:18" s="85" customFormat="1" ht="15" hidden="1" customHeight="1" x14ac:dyDescent="0.2">
      <c r="A690" s="321"/>
      <c r="B690" s="86" t="s">
        <v>65</v>
      </c>
      <c r="C690" s="122"/>
      <c r="D690" s="122"/>
      <c r="E690" s="122"/>
      <c r="F690" s="122"/>
      <c r="G690" s="122" t="s">
        <v>62</v>
      </c>
      <c r="H690" s="122"/>
      <c r="I690" s="122" t="s">
        <v>62</v>
      </c>
      <c r="J690" s="122"/>
      <c r="K690" s="122"/>
      <c r="L690" s="122" t="s">
        <v>62</v>
      </c>
      <c r="M690" s="122"/>
      <c r="N690" s="122"/>
      <c r="O690" s="74" t="s">
        <v>62</v>
      </c>
      <c r="P690" s="74" t="s">
        <v>62</v>
      </c>
      <c r="Q690" s="74" t="s">
        <v>62</v>
      </c>
      <c r="R690" s="74" t="s">
        <v>62</v>
      </c>
    </row>
    <row r="691" spans="1:18" s="85" customFormat="1" ht="38.65" hidden="1" customHeight="1" x14ac:dyDescent="0.2">
      <c r="A691" s="321"/>
      <c r="B691" s="120" t="s">
        <v>66</v>
      </c>
      <c r="C691" s="122"/>
      <c r="D691" s="122" t="s">
        <v>62</v>
      </c>
      <c r="E691" s="122"/>
      <c r="F691" s="122"/>
      <c r="G691" s="122">
        <f>G687</f>
        <v>0</v>
      </c>
      <c r="H691" s="122">
        <f t="shared" ref="H691:K691" si="342">H687</f>
        <v>0</v>
      </c>
      <c r="I691" s="122">
        <f t="shared" si="342"/>
        <v>0</v>
      </c>
      <c r="J691" s="122">
        <f t="shared" si="342"/>
        <v>0</v>
      </c>
      <c r="K691" s="122">
        <f t="shared" si="342"/>
        <v>0</v>
      </c>
      <c r="L691" s="122" t="s">
        <v>62</v>
      </c>
      <c r="M691" s="84">
        <v>46022</v>
      </c>
      <c r="N691" s="84">
        <v>46022</v>
      </c>
      <c r="O691" s="78"/>
      <c r="P691" s="74" t="s">
        <v>62</v>
      </c>
      <c r="Q691" s="78"/>
      <c r="R691" s="78"/>
    </row>
    <row r="692" spans="1:18" s="85" customFormat="1" ht="21" hidden="1" customHeight="1" x14ac:dyDescent="0.2">
      <c r="A692" s="321"/>
      <c r="B692" s="86" t="s">
        <v>71</v>
      </c>
      <c r="C692" s="122"/>
      <c r="D692" s="122"/>
      <c r="E692" s="122"/>
      <c r="F692" s="122"/>
      <c r="G692" s="122" t="s">
        <v>62</v>
      </c>
      <c r="H692" s="122"/>
      <c r="I692" s="122" t="s">
        <v>62</v>
      </c>
      <c r="J692" s="122"/>
      <c r="K692" s="122"/>
      <c r="L692" s="122" t="s">
        <v>62</v>
      </c>
      <c r="M692" s="122"/>
      <c r="N692" s="122"/>
      <c r="O692" s="74" t="s">
        <v>62</v>
      </c>
      <c r="P692" s="74" t="s">
        <v>62</v>
      </c>
      <c r="Q692" s="74" t="s">
        <v>62</v>
      </c>
      <c r="R692" s="74" t="s">
        <v>62</v>
      </c>
    </row>
    <row r="693" spans="1:18" s="85" customFormat="1" ht="21" hidden="1" customHeight="1" x14ac:dyDescent="0.2">
      <c r="A693" s="322"/>
      <c r="B693" s="120" t="s">
        <v>72</v>
      </c>
      <c r="C693" s="122"/>
      <c r="D693" s="122" t="s">
        <v>62</v>
      </c>
      <c r="E693" s="122"/>
      <c r="F693" s="122"/>
      <c r="G693" s="122">
        <f>G691</f>
        <v>0</v>
      </c>
      <c r="H693" s="122">
        <f t="shared" ref="H693:K693" si="343">H691</f>
        <v>0</v>
      </c>
      <c r="I693" s="122">
        <f t="shared" si="343"/>
        <v>0</v>
      </c>
      <c r="J693" s="122">
        <f t="shared" si="343"/>
        <v>0</v>
      </c>
      <c r="K693" s="122">
        <f t="shared" si="343"/>
        <v>0</v>
      </c>
      <c r="L693" s="122" t="s">
        <v>62</v>
      </c>
      <c r="M693" s="84">
        <v>46022</v>
      </c>
      <c r="N693" s="84">
        <v>46022</v>
      </c>
      <c r="O693" s="78"/>
      <c r="P693" s="74" t="s">
        <v>62</v>
      </c>
      <c r="Q693" s="78"/>
      <c r="R693" s="78"/>
    </row>
    <row r="694" spans="1:18" s="56" customFormat="1" ht="74.45" hidden="1" customHeight="1" x14ac:dyDescent="0.25">
      <c r="A694" s="320" t="s">
        <v>297</v>
      </c>
      <c r="B694" s="118" t="str">
        <f>B686</f>
        <v>Результат предоставления субсидии 2 (код субсидии № 7136):</v>
      </c>
      <c r="C694" s="80" t="s">
        <v>59</v>
      </c>
      <c r="D694" s="81" t="s">
        <v>60</v>
      </c>
      <c r="E694" s="81" t="s">
        <v>61</v>
      </c>
      <c r="F694" s="80">
        <v>642</v>
      </c>
      <c r="G694" s="80"/>
      <c r="H694" s="80">
        <f>G694</f>
        <v>0</v>
      </c>
      <c r="I694" s="80">
        <v>0</v>
      </c>
      <c r="J694" s="80">
        <v>0</v>
      </c>
      <c r="K694" s="80">
        <f>G694</f>
        <v>0</v>
      </c>
      <c r="L694" s="80"/>
      <c r="M694" s="122" t="s">
        <v>62</v>
      </c>
      <c r="N694" s="122" t="s">
        <v>62</v>
      </c>
      <c r="O694" s="78"/>
      <c r="P694" s="78"/>
      <c r="Q694" s="78"/>
      <c r="R694" s="78"/>
    </row>
    <row r="695" spans="1:18" s="85" customFormat="1" ht="15.75" hidden="1" x14ac:dyDescent="0.2">
      <c r="A695" s="321"/>
      <c r="B695" s="119" t="s">
        <v>70</v>
      </c>
      <c r="C695" s="122"/>
      <c r="D695" s="122" t="s">
        <v>62</v>
      </c>
      <c r="E695" s="122"/>
      <c r="F695" s="122"/>
      <c r="G695" s="122">
        <f>G694</f>
        <v>0</v>
      </c>
      <c r="H695" s="122">
        <f t="shared" ref="H695:K695" si="344">H694</f>
        <v>0</v>
      </c>
      <c r="I695" s="122">
        <f t="shared" si="344"/>
        <v>0</v>
      </c>
      <c r="J695" s="122">
        <f t="shared" si="344"/>
        <v>0</v>
      </c>
      <c r="K695" s="122">
        <f t="shared" si="344"/>
        <v>0</v>
      </c>
      <c r="L695" s="122" t="s">
        <v>62</v>
      </c>
      <c r="M695" s="84">
        <v>46022</v>
      </c>
      <c r="N695" s="84">
        <v>46022</v>
      </c>
      <c r="O695" s="78"/>
      <c r="P695" s="74" t="s">
        <v>62</v>
      </c>
      <c r="Q695" s="78"/>
      <c r="R695" s="78"/>
    </row>
    <row r="696" spans="1:18" s="85" customFormat="1" ht="14.25" hidden="1" x14ac:dyDescent="0.2">
      <c r="A696" s="321"/>
      <c r="B696" s="86" t="s">
        <v>63</v>
      </c>
      <c r="C696" s="122"/>
      <c r="D696" s="122"/>
      <c r="E696" s="122"/>
      <c r="F696" s="122"/>
      <c r="G696" s="122" t="s">
        <v>62</v>
      </c>
      <c r="H696" s="122"/>
      <c r="I696" s="122" t="s">
        <v>62</v>
      </c>
      <c r="J696" s="122"/>
      <c r="K696" s="122"/>
      <c r="L696" s="122" t="s">
        <v>62</v>
      </c>
      <c r="M696" s="122"/>
      <c r="N696" s="122"/>
      <c r="O696" s="74" t="s">
        <v>62</v>
      </c>
      <c r="P696" s="74" t="s">
        <v>62</v>
      </c>
      <c r="Q696" s="74" t="s">
        <v>62</v>
      </c>
      <c r="R696" s="74" t="s">
        <v>62</v>
      </c>
    </row>
    <row r="697" spans="1:18" s="85" customFormat="1" ht="65.45" hidden="1" customHeight="1" x14ac:dyDescent="0.2">
      <c r="A697" s="321"/>
      <c r="B697" s="120" t="s">
        <v>64</v>
      </c>
      <c r="C697" s="122"/>
      <c r="D697" s="122" t="s">
        <v>62</v>
      </c>
      <c r="E697" s="122"/>
      <c r="F697" s="122"/>
      <c r="G697" s="122">
        <f>G694</f>
        <v>0</v>
      </c>
      <c r="H697" s="122">
        <f t="shared" ref="H697:J697" si="345">H694</f>
        <v>0</v>
      </c>
      <c r="I697" s="122">
        <f t="shared" si="345"/>
        <v>0</v>
      </c>
      <c r="J697" s="122">
        <f t="shared" si="345"/>
        <v>0</v>
      </c>
      <c r="K697" s="122">
        <f>K694</f>
        <v>0</v>
      </c>
      <c r="L697" s="122" t="s">
        <v>62</v>
      </c>
      <c r="M697" s="84">
        <v>46022</v>
      </c>
      <c r="N697" s="84">
        <v>46022</v>
      </c>
      <c r="O697" s="78"/>
      <c r="P697" s="74" t="s">
        <v>62</v>
      </c>
      <c r="Q697" s="78"/>
      <c r="R697" s="78"/>
    </row>
    <row r="698" spans="1:18" s="85" customFormat="1" ht="15" hidden="1" customHeight="1" x14ac:dyDescent="0.2">
      <c r="A698" s="321"/>
      <c r="B698" s="86" t="s">
        <v>65</v>
      </c>
      <c r="C698" s="122"/>
      <c r="D698" s="122"/>
      <c r="E698" s="122"/>
      <c r="F698" s="122"/>
      <c r="G698" s="122" t="s">
        <v>62</v>
      </c>
      <c r="H698" s="122"/>
      <c r="I698" s="122" t="s">
        <v>62</v>
      </c>
      <c r="J698" s="122"/>
      <c r="K698" s="122"/>
      <c r="L698" s="122" t="s">
        <v>62</v>
      </c>
      <c r="M698" s="122"/>
      <c r="N698" s="122"/>
      <c r="O698" s="74" t="s">
        <v>62</v>
      </c>
      <c r="P698" s="74" t="s">
        <v>62</v>
      </c>
      <c r="Q698" s="74" t="s">
        <v>62</v>
      </c>
      <c r="R698" s="74" t="s">
        <v>62</v>
      </c>
    </row>
    <row r="699" spans="1:18" s="85" customFormat="1" ht="38.65" hidden="1" customHeight="1" x14ac:dyDescent="0.2">
      <c r="A699" s="321"/>
      <c r="B699" s="120" t="s">
        <v>66</v>
      </c>
      <c r="C699" s="122"/>
      <c r="D699" s="122" t="s">
        <v>62</v>
      </c>
      <c r="E699" s="122"/>
      <c r="F699" s="122"/>
      <c r="G699" s="122">
        <f>G695</f>
        <v>0</v>
      </c>
      <c r="H699" s="122">
        <f t="shared" ref="H699:K699" si="346">H695</f>
        <v>0</v>
      </c>
      <c r="I699" s="122">
        <f t="shared" si="346"/>
        <v>0</v>
      </c>
      <c r="J699" s="122">
        <f t="shared" si="346"/>
        <v>0</v>
      </c>
      <c r="K699" s="122">
        <f t="shared" si="346"/>
        <v>0</v>
      </c>
      <c r="L699" s="122" t="s">
        <v>62</v>
      </c>
      <c r="M699" s="84">
        <v>46022</v>
      </c>
      <c r="N699" s="84">
        <v>46022</v>
      </c>
      <c r="O699" s="78"/>
      <c r="P699" s="74" t="s">
        <v>62</v>
      </c>
      <c r="Q699" s="78"/>
      <c r="R699" s="78"/>
    </row>
    <row r="700" spans="1:18" s="85" customFormat="1" ht="21" hidden="1" customHeight="1" x14ac:dyDescent="0.2">
      <c r="A700" s="321"/>
      <c r="B700" s="86" t="s">
        <v>71</v>
      </c>
      <c r="C700" s="122"/>
      <c r="D700" s="122"/>
      <c r="E700" s="122"/>
      <c r="F700" s="122"/>
      <c r="G700" s="122" t="s">
        <v>62</v>
      </c>
      <c r="H700" s="122"/>
      <c r="I700" s="122" t="s">
        <v>62</v>
      </c>
      <c r="J700" s="122"/>
      <c r="K700" s="122"/>
      <c r="L700" s="122" t="s">
        <v>62</v>
      </c>
      <c r="M700" s="122"/>
      <c r="N700" s="122"/>
      <c r="O700" s="74" t="s">
        <v>62</v>
      </c>
      <c r="P700" s="74" t="s">
        <v>62</v>
      </c>
      <c r="Q700" s="74" t="s">
        <v>62</v>
      </c>
      <c r="R700" s="74" t="s">
        <v>62</v>
      </c>
    </row>
    <row r="701" spans="1:18" s="85" customFormat="1" ht="21" hidden="1" customHeight="1" x14ac:dyDescent="0.2">
      <c r="A701" s="322"/>
      <c r="B701" s="120" t="s">
        <v>72</v>
      </c>
      <c r="C701" s="122"/>
      <c r="D701" s="122" t="s">
        <v>62</v>
      </c>
      <c r="E701" s="122"/>
      <c r="F701" s="122"/>
      <c r="G701" s="122">
        <f>G699</f>
        <v>0</v>
      </c>
      <c r="H701" s="122">
        <f t="shared" ref="H701:K701" si="347">H699</f>
        <v>0</v>
      </c>
      <c r="I701" s="122">
        <f t="shared" si="347"/>
        <v>0</v>
      </c>
      <c r="J701" s="122">
        <f t="shared" si="347"/>
        <v>0</v>
      </c>
      <c r="K701" s="122">
        <f t="shared" si="347"/>
        <v>0</v>
      </c>
      <c r="L701" s="122" t="s">
        <v>62</v>
      </c>
      <c r="M701" s="84">
        <v>46022</v>
      </c>
      <c r="N701" s="84">
        <v>46022</v>
      </c>
      <c r="O701" s="78"/>
      <c r="P701" s="74" t="s">
        <v>62</v>
      </c>
      <c r="Q701" s="78"/>
      <c r="R701" s="78"/>
    </row>
    <row r="702" spans="1:18" s="56" customFormat="1" ht="74.45" hidden="1" customHeight="1" x14ac:dyDescent="0.25">
      <c r="A702" s="320" t="s">
        <v>298</v>
      </c>
      <c r="B702" s="118" t="str">
        <f>B694</f>
        <v>Результат предоставления субсидии 2 (код субсидии № 7136):</v>
      </c>
      <c r="C702" s="80" t="s">
        <v>59</v>
      </c>
      <c r="D702" s="81" t="s">
        <v>60</v>
      </c>
      <c r="E702" s="81" t="s">
        <v>61</v>
      </c>
      <c r="F702" s="80">
        <v>642</v>
      </c>
      <c r="G702" s="80"/>
      <c r="H702" s="80">
        <f>G702</f>
        <v>0</v>
      </c>
      <c r="I702" s="80">
        <v>0</v>
      </c>
      <c r="J702" s="80">
        <v>0</v>
      </c>
      <c r="K702" s="80">
        <f>G702</f>
        <v>0</v>
      </c>
      <c r="L702" s="80"/>
      <c r="M702" s="122" t="s">
        <v>62</v>
      </c>
      <c r="N702" s="122" t="s">
        <v>62</v>
      </c>
      <c r="O702" s="78"/>
      <c r="P702" s="78"/>
      <c r="Q702" s="78"/>
      <c r="R702" s="78"/>
    </row>
    <row r="703" spans="1:18" s="85" customFormat="1" ht="15.75" hidden="1" x14ac:dyDescent="0.2">
      <c r="A703" s="321"/>
      <c r="B703" s="119" t="s">
        <v>70</v>
      </c>
      <c r="C703" s="122"/>
      <c r="D703" s="122" t="s">
        <v>62</v>
      </c>
      <c r="E703" s="122"/>
      <c r="F703" s="122"/>
      <c r="G703" s="122">
        <f>G702</f>
        <v>0</v>
      </c>
      <c r="H703" s="122">
        <f t="shared" ref="H703:K703" si="348">H702</f>
        <v>0</v>
      </c>
      <c r="I703" s="122">
        <f t="shared" si="348"/>
        <v>0</v>
      </c>
      <c r="J703" s="122">
        <f t="shared" si="348"/>
        <v>0</v>
      </c>
      <c r="K703" s="122">
        <f t="shared" si="348"/>
        <v>0</v>
      </c>
      <c r="L703" s="122" t="s">
        <v>62</v>
      </c>
      <c r="M703" s="84">
        <v>46022</v>
      </c>
      <c r="N703" s="84">
        <v>46022</v>
      </c>
      <c r="O703" s="78"/>
      <c r="P703" s="74" t="s">
        <v>62</v>
      </c>
      <c r="Q703" s="78"/>
      <c r="R703" s="78"/>
    </row>
    <row r="704" spans="1:18" s="85" customFormat="1" ht="14.25" hidden="1" x14ac:dyDescent="0.2">
      <c r="A704" s="321"/>
      <c r="B704" s="86" t="s">
        <v>63</v>
      </c>
      <c r="C704" s="122"/>
      <c r="D704" s="122"/>
      <c r="E704" s="122"/>
      <c r="F704" s="122"/>
      <c r="G704" s="122" t="s">
        <v>62</v>
      </c>
      <c r="H704" s="122"/>
      <c r="I704" s="122" t="s">
        <v>62</v>
      </c>
      <c r="J704" s="122"/>
      <c r="K704" s="122"/>
      <c r="L704" s="122" t="s">
        <v>62</v>
      </c>
      <c r="M704" s="122"/>
      <c r="N704" s="122"/>
      <c r="O704" s="74" t="s">
        <v>62</v>
      </c>
      <c r="P704" s="74" t="s">
        <v>62</v>
      </c>
      <c r="Q704" s="74" t="s">
        <v>62</v>
      </c>
      <c r="R704" s="74" t="s">
        <v>62</v>
      </c>
    </row>
    <row r="705" spans="1:18" s="85" customFormat="1" ht="65.45" hidden="1" customHeight="1" x14ac:dyDescent="0.2">
      <c r="A705" s="321"/>
      <c r="B705" s="120" t="s">
        <v>64</v>
      </c>
      <c r="C705" s="122"/>
      <c r="D705" s="122" t="s">
        <v>62</v>
      </c>
      <c r="E705" s="122"/>
      <c r="F705" s="122"/>
      <c r="G705" s="122">
        <f>G702</f>
        <v>0</v>
      </c>
      <c r="H705" s="122">
        <f t="shared" ref="H705:J705" si="349">H702</f>
        <v>0</v>
      </c>
      <c r="I705" s="122">
        <f t="shared" si="349"/>
        <v>0</v>
      </c>
      <c r="J705" s="122">
        <f t="shared" si="349"/>
        <v>0</v>
      </c>
      <c r="K705" s="122">
        <f>K702</f>
        <v>0</v>
      </c>
      <c r="L705" s="122" t="s">
        <v>62</v>
      </c>
      <c r="M705" s="84">
        <v>46022</v>
      </c>
      <c r="N705" s="84">
        <v>46022</v>
      </c>
      <c r="O705" s="78"/>
      <c r="P705" s="74" t="s">
        <v>62</v>
      </c>
      <c r="Q705" s="78"/>
      <c r="R705" s="78"/>
    </row>
    <row r="706" spans="1:18" s="85" customFormat="1" ht="15" hidden="1" customHeight="1" x14ac:dyDescent="0.2">
      <c r="A706" s="321"/>
      <c r="B706" s="86" t="s">
        <v>65</v>
      </c>
      <c r="C706" s="122"/>
      <c r="D706" s="122"/>
      <c r="E706" s="122"/>
      <c r="F706" s="122"/>
      <c r="G706" s="122" t="s">
        <v>62</v>
      </c>
      <c r="H706" s="122"/>
      <c r="I706" s="122" t="s">
        <v>62</v>
      </c>
      <c r="J706" s="122"/>
      <c r="K706" s="122"/>
      <c r="L706" s="122" t="s">
        <v>62</v>
      </c>
      <c r="M706" s="122"/>
      <c r="N706" s="122"/>
      <c r="O706" s="74" t="s">
        <v>62</v>
      </c>
      <c r="P706" s="74" t="s">
        <v>62</v>
      </c>
      <c r="Q706" s="74" t="s">
        <v>62</v>
      </c>
      <c r="R706" s="74" t="s">
        <v>62</v>
      </c>
    </row>
    <row r="707" spans="1:18" s="85" customFormat="1" ht="38.65" hidden="1" customHeight="1" x14ac:dyDescent="0.2">
      <c r="A707" s="321"/>
      <c r="B707" s="120" t="s">
        <v>66</v>
      </c>
      <c r="C707" s="122"/>
      <c r="D707" s="122" t="s">
        <v>62</v>
      </c>
      <c r="E707" s="122"/>
      <c r="F707" s="122"/>
      <c r="G707" s="122">
        <f>G703</f>
        <v>0</v>
      </c>
      <c r="H707" s="122">
        <f t="shared" ref="H707:K707" si="350">H703</f>
        <v>0</v>
      </c>
      <c r="I707" s="122">
        <f t="shared" si="350"/>
        <v>0</v>
      </c>
      <c r="J707" s="122">
        <f t="shared" si="350"/>
        <v>0</v>
      </c>
      <c r="K707" s="122">
        <f t="shared" si="350"/>
        <v>0</v>
      </c>
      <c r="L707" s="122" t="s">
        <v>62</v>
      </c>
      <c r="M707" s="84">
        <v>46022</v>
      </c>
      <c r="N707" s="84">
        <v>46022</v>
      </c>
      <c r="O707" s="78"/>
      <c r="P707" s="74" t="s">
        <v>62</v>
      </c>
      <c r="Q707" s="78"/>
      <c r="R707" s="78"/>
    </row>
    <row r="708" spans="1:18" s="85" customFormat="1" ht="21" hidden="1" customHeight="1" x14ac:dyDescent="0.2">
      <c r="A708" s="321"/>
      <c r="B708" s="86" t="s">
        <v>71</v>
      </c>
      <c r="C708" s="122"/>
      <c r="D708" s="122"/>
      <c r="E708" s="122"/>
      <c r="F708" s="122"/>
      <c r="G708" s="122" t="s">
        <v>62</v>
      </c>
      <c r="H708" s="122"/>
      <c r="I708" s="122" t="s">
        <v>62</v>
      </c>
      <c r="J708" s="122"/>
      <c r="K708" s="122"/>
      <c r="L708" s="122" t="s">
        <v>62</v>
      </c>
      <c r="M708" s="122"/>
      <c r="N708" s="122"/>
      <c r="O708" s="74" t="s">
        <v>62</v>
      </c>
      <c r="P708" s="74" t="s">
        <v>62</v>
      </c>
      <c r="Q708" s="74" t="s">
        <v>62</v>
      </c>
      <c r="R708" s="74" t="s">
        <v>62</v>
      </c>
    </row>
    <row r="709" spans="1:18" s="85" customFormat="1" ht="21" hidden="1" customHeight="1" x14ac:dyDescent="0.2">
      <c r="A709" s="322"/>
      <c r="B709" s="120" t="s">
        <v>72</v>
      </c>
      <c r="C709" s="122"/>
      <c r="D709" s="122" t="s">
        <v>62</v>
      </c>
      <c r="E709" s="122"/>
      <c r="F709" s="122"/>
      <c r="G709" s="122">
        <f>G707</f>
        <v>0</v>
      </c>
      <c r="H709" s="122">
        <f t="shared" ref="H709:K709" si="351">H707</f>
        <v>0</v>
      </c>
      <c r="I709" s="122">
        <f t="shared" si="351"/>
        <v>0</v>
      </c>
      <c r="J709" s="122">
        <f t="shared" si="351"/>
        <v>0</v>
      </c>
      <c r="K709" s="122">
        <f t="shared" si="351"/>
        <v>0</v>
      </c>
      <c r="L709" s="122" t="s">
        <v>62</v>
      </c>
      <c r="M709" s="84">
        <v>46022</v>
      </c>
      <c r="N709" s="84">
        <v>46022</v>
      </c>
      <c r="O709" s="78"/>
      <c r="P709" s="74" t="s">
        <v>62</v>
      </c>
      <c r="Q709" s="78"/>
      <c r="R709" s="78"/>
    </row>
    <row r="710" spans="1:18" s="56" customFormat="1" ht="74.45" customHeight="1" x14ac:dyDescent="0.25">
      <c r="A710" s="320" t="s">
        <v>299</v>
      </c>
      <c r="B710" s="118" t="str">
        <f>B702</f>
        <v>Результат предоставления субсидии 2 (код субсидии № 7136):</v>
      </c>
      <c r="C710" s="80" t="s">
        <v>59</v>
      </c>
      <c r="D710" s="81" t="s">
        <v>60</v>
      </c>
      <c r="E710" s="81" t="s">
        <v>61</v>
      </c>
      <c r="F710" s="80">
        <v>642</v>
      </c>
      <c r="G710" s="80">
        <v>1</v>
      </c>
      <c r="H710" s="80">
        <f>G710</f>
        <v>1</v>
      </c>
      <c r="I710" s="80">
        <v>1</v>
      </c>
      <c r="J710" s="80">
        <v>1</v>
      </c>
      <c r="K710" s="80">
        <f>G710</f>
        <v>1</v>
      </c>
      <c r="L710" s="80"/>
      <c r="M710" s="122" t="s">
        <v>62</v>
      </c>
      <c r="N710" s="122" t="s">
        <v>62</v>
      </c>
      <c r="O710" s="78">
        <v>22273.42</v>
      </c>
      <c r="P710" s="78"/>
      <c r="Q710" s="78">
        <v>22273.42</v>
      </c>
      <c r="R710" s="78">
        <v>22273.42</v>
      </c>
    </row>
    <row r="711" spans="1:18" s="85" customFormat="1" ht="15.75" x14ac:dyDescent="0.2">
      <c r="A711" s="321"/>
      <c r="B711" s="119" t="s">
        <v>70</v>
      </c>
      <c r="C711" s="122"/>
      <c r="D711" s="122" t="s">
        <v>62</v>
      </c>
      <c r="E711" s="122"/>
      <c r="F711" s="122"/>
      <c r="G711" s="122">
        <f>G710</f>
        <v>1</v>
      </c>
      <c r="H711" s="122">
        <f t="shared" ref="H711:K711" si="352">H710</f>
        <v>1</v>
      </c>
      <c r="I711" s="122">
        <f t="shared" si="352"/>
        <v>1</v>
      </c>
      <c r="J711" s="122">
        <f t="shared" si="352"/>
        <v>1</v>
      </c>
      <c r="K711" s="122">
        <f t="shared" si="352"/>
        <v>1</v>
      </c>
      <c r="L711" s="122" t="s">
        <v>62</v>
      </c>
      <c r="M711" s="84">
        <v>46022</v>
      </c>
      <c r="N711" s="84">
        <v>46022</v>
      </c>
      <c r="O711" s="78"/>
      <c r="P711" s="74" t="s">
        <v>62</v>
      </c>
      <c r="Q711" s="78"/>
      <c r="R711" s="78"/>
    </row>
    <row r="712" spans="1:18" s="85" customFormat="1" ht="14.25" x14ac:dyDescent="0.2">
      <c r="A712" s="321"/>
      <c r="B712" s="86" t="s">
        <v>63</v>
      </c>
      <c r="C712" s="122"/>
      <c r="D712" s="122"/>
      <c r="E712" s="122"/>
      <c r="F712" s="122"/>
      <c r="G712" s="122" t="s">
        <v>62</v>
      </c>
      <c r="H712" s="122"/>
      <c r="I712" s="122" t="s">
        <v>62</v>
      </c>
      <c r="J712" s="122"/>
      <c r="K712" s="122"/>
      <c r="L712" s="122" t="s">
        <v>62</v>
      </c>
      <c r="M712" s="122"/>
      <c r="N712" s="122"/>
      <c r="O712" s="74" t="s">
        <v>62</v>
      </c>
      <c r="P712" s="74" t="s">
        <v>62</v>
      </c>
      <c r="Q712" s="74" t="s">
        <v>62</v>
      </c>
      <c r="R712" s="74" t="s">
        <v>62</v>
      </c>
    </row>
    <row r="713" spans="1:18" s="85" customFormat="1" ht="65.45" customHeight="1" x14ac:dyDescent="0.2">
      <c r="A713" s="321"/>
      <c r="B713" s="120" t="s">
        <v>64</v>
      </c>
      <c r="C713" s="122"/>
      <c r="D713" s="122" t="s">
        <v>62</v>
      </c>
      <c r="E713" s="122"/>
      <c r="F713" s="122"/>
      <c r="G713" s="122">
        <f>G710</f>
        <v>1</v>
      </c>
      <c r="H713" s="122">
        <f t="shared" ref="H713:J713" si="353">H710</f>
        <v>1</v>
      </c>
      <c r="I713" s="122">
        <f t="shared" si="353"/>
        <v>1</v>
      </c>
      <c r="J713" s="122">
        <f t="shared" si="353"/>
        <v>1</v>
      </c>
      <c r="K713" s="122">
        <f>K710</f>
        <v>1</v>
      </c>
      <c r="L713" s="122" t="s">
        <v>62</v>
      </c>
      <c r="M713" s="84">
        <v>46022</v>
      </c>
      <c r="N713" s="84">
        <v>46022</v>
      </c>
      <c r="O713" s="78"/>
      <c r="P713" s="74" t="s">
        <v>62</v>
      </c>
      <c r="Q713" s="78"/>
      <c r="R713" s="78"/>
    </row>
    <row r="714" spans="1:18" s="85" customFormat="1" ht="15" customHeight="1" x14ac:dyDescent="0.2">
      <c r="A714" s="321"/>
      <c r="B714" s="86" t="s">
        <v>65</v>
      </c>
      <c r="C714" s="122"/>
      <c r="D714" s="122"/>
      <c r="E714" s="122"/>
      <c r="F714" s="122"/>
      <c r="G714" s="122" t="s">
        <v>62</v>
      </c>
      <c r="H714" s="122"/>
      <c r="I714" s="122" t="s">
        <v>62</v>
      </c>
      <c r="J714" s="122"/>
      <c r="K714" s="122"/>
      <c r="L714" s="122" t="s">
        <v>62</v>
      </c>
      <c r="M714" s="122"/>
      <c r="N714" s="122"/>
      <c r="O714" s="74" t="s">
        <v>62</v>
      </c>
      <c r="P714" s="74" t="s">
        <v>62</v>
      </c>
      <c r="Q714" s="74" t="s">
        <v>62</v>
      </c>
      <c r="R714" s="74" t="s">
        <v>62</v>
      </c>
    </row>
    <row r="715" spans="1:18" s="85" customFormat="1" ht="38.65" customHeight="1" x14ac:dyDescent="0.2">
      <c r="A715" s="321"/>
      <c r="B715" s="120" t="s">
        <v>66</v>
      </c>
      <c r="C715" s="122"/>
      <c r="D715" s="122" t="s">
        <v>62</v>
      </c>
      <c r="E715" s="122"/>
      <c r="F715" s="122"/>
      <c r="G715" s="122">
        <f>G711</f>
        <v>1</v>
      </c>
      <c r="H715" s="122">
        <f t="shared" ref="H715:K715" si="354">H711</f>
        <v>1</v>
      </c>
      <c r="I715" s="122">
        <f t="shared" si="354"/>
        <v>1</v>
      </c>
      <c r="J715" s="122">
        <f t="shared" si="354"/>
        <v>1</v>
      </c>
      <c r="K715" s="122">
        <f t="shared" si="354"/>
        <v>1</v>
      </c>
      <c r="L715" s="122" t="s">
        <v>62</v>
      </c>
      <c r="M715" s="84">
        <v>46022</v>
      </c>
      <c r="N715" s="84">
        <v>46022</v>
      </c>
      <c r="O715" s="78"/>
      <c r="P715" s="74" t="s">
        <v>62</v>
      </c>
      <c r="Q715" s="78"/>
      <c r="R715" s="78"/>
    </row>
    <row r="716" spans="1:18" s="85" customFormat="1" ht="21" customHeight="1" x14ac:dyDescent="0.2">
      <c r="A716" s="321"/>
      <c r="B716" s="86" t="s">
        <v>71</v>
      </c>
      <c r="C716" s="122"/>
      <c r="D716" s="122"/>
      <c r="E716" s="122"/>
      <c r="F716" s="122"/>
      <c r="G716" s="122" t="s">
        <v>62</v>
      </c>
      <c r="H716" s="122"/>
      <c r="I716" s="122" t="s">
        <v>62</v>
      </c>
      <c r="J716" s="122"/>
      <c r="K716" s="122"/>
      <c r="L716" s="122" t="s">
        <v>62</v>
      </c>
      <c r="M716" s="122"/>
      <c r="N716" s="122"/>
      <c r="O716" s="74" t="s">
        <v>62</v>
      </c>
      <c r="P716" s="74" t="s">
        <v>62</v>
      </c>
      <c r="Q716" s="74" t="s">
        <v>62</v>
      </c>
      <c r="R716" s="74" t="s">
        <v>62</v>
      </c>
    </row>
    <row r="717" spans="1:18" s="85" customFormat="1" ht="21" customHeight="1" x14ac:dyDescent="0.2">
      <c r="A717" s="322"/>
      <c r="B717" s="120" t="s">
        <v>72</v>
      </c>
      <c r="C717" s="122"/>
      <c r="D717" s="122" t="s">
        <v>62</v>
      </c>
      <c r="E717" s="122"/>
      <c r="F717" s="122"/>
      <c r="G717" s="122">
        <f>G715</f>
        <v>1</v>
      </c>
      <c r="H717" s="122">
        <f t="shared" ref="H717:K717" si="355">H715</f>
        <v>1</v>
      </c>
      <c r="I717" s="122">
        <f t="shared" si="355"/>
        <v>1</v>
      </c>
      <c r="J717" s="122">
        <f t="shared" si="355"/>
        <v>1</v>
      </c>
      <c r="K717" s="122">
        <f t="shared" si="355"/>
        <v>1</v>
      </c>
      <c r="L717" s="122" t="s">
        <v>62</v>
      </c>
      <c r="M717" s="84">
        <v>46022</v>
      </c>
      <c r="N717" s="84">
        <v>46022</v>
      </c>
      <c r="O717" s="78"/>
      <c r="P717" s="74" t="s">
        <v>62</v>
      </c>
      <c r="Q717" s="78"/>
      <c r="R717" s="78"/>
    </row>
    <row r="718" spans="1:18" s="56" customFormat="1" ht="74.45" customHeight="1" x14ac:dyDescent="0.25">
      <c r="A718" s="320" t="s">
        <v>300</v>
      </c>
      <c r="B718" s="118" t="str">
        <f>B710</f>
        <v>Результат предоставления субсидии 2 (код субсидии № 7136):</v>
      </c>
      <c r="C718" s="80" t="s">
        <v>59</v>
      </c>
      <c r="D718" s="81" t="s">
        <v>60</v>
      </c>
      <c r="E718" s="81" t="s">
        <v>61</v>
      </c>
      <c r="F718" s="80">
        <v>642</v>
      </c>
      <c r="G718" s="80">
        <v>1</v>
      </c>
      <c r="H718" s="80">
        <f>G718</f>
        <v>1</v>
      </c>
      <c r="I718" s="80">
        <v>1</v>
      </c>
      <c r="J718" s="80">
        <v>1</v>
      </c>
      <c r="K718" s="80">
        <f>G718</f>
        <v>1</v>
      </c>
      <c r="L718" s="80"/>
      <c r="M718" s="122" t="s">
        <v>62</v>
      </c>
      <c r="N718" s="122" t="s">
        <v>62</v>
      </c>
      <c r="O718" s="78">
        <v>714632.14</v>
      </c>
      <c r="P718" s="78"/>
      <c r="Q718" s="78">
        <v>714632.14</v>
      </c>
      <c r="R718" s="78">
        <v>714632.14</v>
      </c>
    </row>
    <row r="719" spans="1:18" s="85" customFormat="1" ht="15.75" x14ac:dyDescent="0.2">
      <c r="A719" s="321"/>
      <c r="B719" s="119" t="s">
        <v>70</v>
      </c>
      <c r="C719" s="122"/>
      <c r="D719" s="122" t="s">
        <v>62</v>
      </c>
      <c r="E719" s="122"/>
      <c r="F719" s="122"/>
      <c r="G719" s="122">
        <f>G718</f>
        <v>1</v>
      </c>
      <c r="H719" s="122">
        <f t="shared" ref="H719:K719" si="356">H718</f>
        <v>1</v>
      </c>
      <c r="I719" s="122">
        <f t="shared" si="356"/>
        <v>1</v>
      </c>
      <c r="J719" s="122">
        <f t="shared" si="356"/>
        <v>1</v>
      </c>
      <c r="K719" s="122">
        <f t="shared" si="356"/>
        <v>1</v>
      </c>
      <c r="L719" s="122" t="s">
        <v>62</v>
      </c>
      <c r="M719" s="84">
        <v>46022</v>
      </c>
      <c r="N719" s="84">
        <v>46022</v>
      </c>
      <c r="O719" s="78"/>
      <c r="P719" s="74" t="s">
        <v>62</v>
      </c>
      <c r="Q719" s="78"/>
      <c r="R719" s="78"/>
    </row>
    <row r="720" spans="1:18" s="85" customFormat="1" ht="14.25" x14ac:dyDescent="0.2">
      <c r="A720" s="321"/>
      <c r="B720" s="86" t="s">
        <v>63</v>
      </c>
      <c r="C720" s="122"/>
      <c r="D720" s="122"/>
      <c r="E720" s="122"/>
      <c r="F720" s="122"/>
      <c r="G720" s="122" t="s">
        <v>62</v>
      </c>
      <c r="H720" s="122"/>
      <c r="I720" s="122" t="s">
        <v>62</v>
      </c>
      <c r="J720" s="122"/>
      <c r="K720" s="122"/>
      <c r="L720" s="122" t="s">
        <v>62</v>
      </c>
      <c r="M720" s="122"/>
      <c r="N720" s="122"/>
      <c r="O720" s="74" t="s">
        <v>62</v>
      </c>
      <c r="P720" s="74" t="s">
        <v>62</v>
      </c>
      <c r="Q720" s="74" t="s">
        <v>62</v>
      </c>
      <c r="R720" s="74" t="s">
        <v>62</v>
      </c>
    </row>
    <row r="721" spans="1:18" s="85" customFormat="1" ht="65.45" customHeight="1" x14ac:dyDescent="0.2">
      <c r="A721" s="321"/>
      <c r="B721" s="120" t="s">
        <v>64</v>
      </c>
      <c r="C721" s="122"/>
      <c r="D721" s="122" t="s">
        <v>62</v>
      </c>
      <c r="E721" s="122"/>
      <c r="F721" s="122"/>
      <c r="G721" s="122">
        <f>G718</f>
        <v>1</v>
      </c>
      <c r="H721" s="122">
        <f t="shared" ref="H721:J721" si="357">H718</f>
        <v>1</v>
      </c>
      <c r="I721" s="122">
        <f t="shared" si="357"/>
        <v>1</v>
      </c>
      <c r="J721" s="122">
        <f t="shared" si="357"/>
        <v>1</v>
      </c>
      <c r="K721" s="122">
        <f>K718</f>
        <v>1</v>
      </c>
      <c r="L721" s="122" t="s">
        <v>62</v>
      </c>
      <c r="M721" s="84">
        <v>46022</v>
      </c>
      <c r="N721" s="84">
        <v>46022</v>
      </c>
      <c r="O721" s="78"/>
      <c r="P721" s="74" t="s">
        <v>62</v>
      </c>
      <c r="Q721" s="78"/>
      <c r="R721" s="78"/>
    </row>
    <row r="722" spans="1:18" s="85" customFormat="1" ht="15" customHeight="1" x14ac:dyDescent="0.2">
      <c r="A722" s="321"/>
      <c r="B722" s="86" t="s">
        <v>65</v>
      </c>
      <c r="C722" s="122"/>
      <c r="D722" s="122"/>
      <c r="E722" s="122"/>
      <c r="F722" s="122"/>
      <c r="G722" s="122" t="s">
        <v>62</v>
      </c>
      <c r="H722" s="122"/>
      <c r="I722" s="122" t="s">
        <v>62</v>
      </c>
      <c r="J722" s="122"/>
      <c r="K722" s="122"/>
      <c r="L722" s="122" t="s">
        <v>62</v>
      </c>
      <c r="M722" s="122"/>
      <c r="N722" s="122"/>
      <c r="O722" s="74" t="s">
        <v>62</v>
      </c>
      <c r="P722" s="74" t="s">
        <v>62</v>
      </c>
      <c r="Q722" s="74" t="s">
        <v>62</v>
      </c>
      <c r="R722" s="74" t="s">
        <v>62</v>
      </c>
    </row>
    <row r="723" spans="1:18" s="85" customFormat="1" ht="38.65" customHeight="1" x14ac:dyDescent="0.2">
      <c r="A723" s="321"/>
      <c r="B723" s="120" t="s">
        <v>66</v>
      </c>
      <c r="C723" s="122"/>
      <c r="D723" s="122" t="s">
        <v>62</v>
      </c>
      <c r="E723" s="122"/>
      <c r="F723" s="122"/>
      <c r="G723" s="122">
        <f>G719</f>
        <v>1</v>
      </c>
      <c r="H723" s="122">
        <f t="shared" ref="H723:K723" si="358">H719</f>
        <v>1</v>
      </c>
      <c r="I723" s="122">
        <f t="shared" si="358"/>
        <v>1</v>
      </c>
      <c r="J723" s="122">
        <f t="shared" si="358"/>
        <v>1</v>
      </c>
      <c r="K723" s="122">
        <f t="shared" si="358"/>
        <v>1</v>
      </c>
      <c r="L723" s="122" t="s">
        <v>62</v>
      </c>
      <c r="M723" s="84">
        <v>46022</v>
      </c>
      <c r="N723" s="84">
        <v>46022</v>
      </c>
      <c r="O723" s="78"/>
      <c r="P723" s="74" t="s">
        <v>62</v>
      </c>
      <c r="Q723" s="78"/>
      <c r="R723" s="78"/>
    </row>
    <row r="724" spans="1:18" s="85" customFormat="1" ht="21" customHeight="1" x14ac:dyDescent="0.2">
      <c r="A724" s="321"/>
      <c r="B724" s="86" t="s">
        <v>71</v>
      </c>
      <c r="C724" s="122"/>
      <c r="D724" s="122"/>
      <c r="E724" s="122"/>
      <c r="F724" s="122"/>
      <c r="G724" s="122" t="s">
        <v>62</v>
      </c>
      <c r="H724" s="122"/>
      <c r="I724" s="122" t="s">
        <v>62</v>
      </c>
      <c r="J724" s="122"/>
      <c r="K724" s="122"/>
      <c r="L724" s="122" t="s">
        <v>62</v>
      </c>
      <c r="M724" s="122"/>
      <c r="N724" s="122"/>
      <c r="O724" s="74" t="s">
        <v>62</v>
      </c>
      <c r="P724" s="74" t="s">
        <v>62</v>
      </c>
      <c r="Q724" s="74" t="s">
        <v>62</v>
      </c>
      <c r="R724" s="74" t="s">
        <v>62</v>
      </c>
    </row>
    <row r="725" spans="1:18" s="85" customFormat="1" ht="21" customHeight="1" x14ac:dyDescent="0.2">
      <c r="A725" s="322"/>
      <c r="B725" s="120" t="s">
        <v>72</v>
      </c>
      <c r="C725" s="122"/>
      <c r="D725" s="122" t="s">
        <v>62</v>
      </c>
      <c r="E725" s="122"/>
      <c r="F725" s="122"/>
      <c r="G725" s="122">
        <f>G723</f>
        <v>1</v>
      </c>
      <c r="H725" s="122">
        <f t="shared" ref="H725:K725" si="359">H723</f>
        <v>1</v>
      </c>
      <c r="I725" s="122">
        <f t="shared" si="359"/>
        <v>1</v>
      </c>
      <c r="J725" s="122">
        <f t="shared" si="359"/>
        <v>1</v>
      </c>
      <c r="K725" s="122">
        <f t="shared" si="359"/>
        <v>1</v>
      </c>
      <c r="L725" s="122" t="s">
        <v>62</v>
      </c>
      <c r="M725" s="84">
        <v>46022</v>
      </c>
      <c r="N725" s="84">
        <v>46022</v>
      </c>
      <c r="O725" s="78"/>
      <c r="P725" s="74" t="s">
        <v>62</v>
      </c>
      <c r="Q725" s="78"/>
      <c r="R725" s="78"/>
    </row>
    <row r="726" spans="1:18" s="56" customFormat="1" ht="74.45" hidden="1" customHeight="1" x14ac:dyDescent="0.25">
      <c r="A726" s="320" t="s">
        <v>301</v>
      </c>
      <c r="B726" s="118" t="str">
        <f>B718</f>
        <v>Результат предоставления субсидии 2 (код субсидии № 7136):</v>
      </c>
      <c r="C726" s="80" t="s">
        <v>59</v>
      </c>
      <c r="D726" s="81" t="s">
        <v>60</v>
      </c>
      <c r="E726" s="81" t="s">
        <v>61</v>
      </c>
      <c r="F726" s="80">
        <v>642</v>
      </c>
      <c r="G726" s="80"/>
      <c r="H726" s="80">
        <f>G726</f>
        <v>0</v>
      </c>
      <c r="I726" s="80">
        <v>0</v>
      </c>
      <c r="J726" s="80">
        <v>0</v>
      </c>
      <c r="K726" s="80">
        <f>G726</f>
        <v>0</v>
      </c>
      <c r="L726" s="80"/>
      <c r="M726" s="122" t="s">
        <v>62</v>
      </c>
      <c r="N726" s="122" t="s">
        <v>62</v>
      </c>
      <c r="O726" s="78"/>
      <c r="P726" s="78"/>
      <c r="Q726" s="78"/>
      <c r="R726" s="78"/>
    </row>
    <row r="727" spans="1:18" s="85" customFormat="1" ht="15.75" hidden="1" x14ac:dyDescent="0.2">
      <c r="A727" s="321"/>
      <c r="B727" s="119" t="s">
        <v>70</v>
      </c>
      <c r="C727" s="122"/>
      <c r="D727" s="122" t="s">
        <v>62</v>
      </c>
      <c r="E727" s="122"/>
      <c r="F727" s="122"/>
      <c r="G727" s="122">
        <f>G726</f>
        <v>0</v>
      </c>
      <c r="H727" s="122">
        <f t="shared" ref="H727:K727" si="360">H726</f>
        <v>0</v>
      </c>
      <c r="I727" s="122">
        <f t="shared" si="360"/>
        <v>0</v>
      </c>
      <c r="J727" s="122">
        <f t="shared" si="360"/>
        <v>0</v>
      </c>
      <c r="K727" s="122">
        <f t="shared" si="360"/>
        <v>0</v>
      </c>
      <c r="L727" s="122" t="s">
        <v>62</v>
      </c>
      <c r="M727" s="84">
        <v>46022</v>
      </c>
      <c r="N727" s="84">
        <v>46022</v>
      </c>
      <c r="O727" s="78"/>
      <c r="P727" s="74" t="s">
        <v>62</v>
      </c>
      <c r="Q727" s="78"/>
      <c r="R727" s="78"/>
    </row>
    <row r="728" spans="1:18" s="85" customFormat="1" ht="14.25" hidden="1" x14ac:dyDescent="0.2">
      <c r="A728" s="321"/>
      <c r="B728" s="86" t="s">
        <v>63</v>
      </c>
      <c r="C728" s="122"/>
      <c r="D728" s="122"/>
      <c r="E728" s="122"/>
      <c r="F728" s="122"/>
      <c r="G728" s="122" t="s">
        <v>62</v>
      </c>
      <c r="H728" s="122"/>
      <c r="I728" s="122" t="s">
        <v>62</v>
      </c>
      <c r="J728" s="122"/>
      <c r="K728" s="122"/>
      <c r="L728" s="122" t="s">
        <v>62</v>
      </c>
      <c r="M728" s="122"/>
      <c r="N728" s="122"/>
      <c r="O728" s="74" t="s">
        <v>62</v>
      </c>
      <c r="P728" s="74" t="s">
        <v>62</v>
      </c>
      <c r="Q728" s="74" t="s">
        <v>62</v>
      </c>
      <c r="R728" s="74" t="s">
        <v>62</v>
      </c>
    </row>
    <row r="729" spans="1:18" s="85" customFormat="1" ht="65.45" hidden="1" customHeight="1" x14ac:dyDescent="0.2">
      <c r="A729" s="321"/>
      <c r="B729" s="120" t="s">
        <v>64</v>
      </c>
      <c r="C729" s="122"/>
      <c r="D729" s="122" t="s">
        <v>62</v>
      </c>
      <c r="E729" s="122"/>
      <c r="F729" s="122"/>
      <c r="G729" s="122">
        <f>G726</f>
        <v>0</v>
      </c>
      <c r="H729" s="122">
        <f t="shared" ref="H729:J729" si="361">H726</f>
        <v>0</v>
      </c>
      <c r="I729" s="122">
        <f t="shared" si="361"/>
        <v>0</v>
      </c>
      <c r="J729" s="122">
        <f t="shared" si="361"/>
        <v>0</v>
      </c>
      <c r="K729" s="122">
        <f>K726</f>
        <v>0</v>
      </c>
      <c r="L729" s="122" t="s">
        <v>62</v>
      </c>
      <c r="M729" s="84">
        <v>46022</v>
      </c>
      <c r="N729" s="84">
        <v>46022</v>
      </c>
      <c r="O729" s="78"/>
      <c r="P729" s="74" t="s">
        <v>62</v>
      </c>
      <c r="Q729" s="78"/>
      <c r="R729" s="78"/>
    </row>
    <row r="730" spans="1:18" s="85" customFormat="1" ht="15" hidden="1" customHeight="1" x14ac:dyDescent="0.2">
      <c r="A730" s="321"/>
      <c r="B730" s="86" t="s">
        <v>65</v>
      </c>
      <c r="C730" s="122"/>
      <c r="D730" s="122"/>
      <c r="E730" s="122"/>
      <c r="F730" s="122"/>
      <c r="G730" s="122" t="s">
        <v>62</v>
      </c>
      <c r="H730" s="122"/>
      <c r="I730" s="122" t="s">
        <v>62</v>
      </c>
      <c r="J730" s="122"/>
      <c r="K730" s="122"/>
      <c r="L730" s="122" t="s">
        <v>62</v>
      </c>
      <c r="M730" s="122"/>
      <c r="N730" s="122"/>
      <c r="O730" s="74" t="s">
        <v>62</v>
      </c>
      <c r="P730" s="74" t="s">
        <v>62</v>
      </c>
      <c r="Q730" s="74" t="s">
        <v>62</v>
      </c>
      <c r="R730" s="74" t="s">
        <v>62</v>
      </c>
    </row>
    <row r="731" spans="1:18" s="85" customFormat="1" ht="38.65" hidden="1" customHeight="1" x14ac:dyDescent="0.2">
      <c r="A731" s="321"/>
      <c r="B731" s="120" t="s">
        <v>66</v>
      </c>
      <c r="C731" s="122"/>
      <c r="D731" s="122" t="s">
        <v>62</v>
      </c>
      <c r="E731" s="122"/>
      <c r="F731" s="122"/>
      <c r="G731" s="122">
        <f>G727</f>
        <v>0</v>
      </c>
      <c r="H731" s="122">
        <f t="shared" ref="H731:K731" si="362">H727</f>
        <v>0</v>
      </c>
      <c r="I731" s="122">
        <f t="shared" si="362"/>
        <v>0</v>
      </c>
      <c r="J731" s="122">
        <f t="shared" si="362"/>
        <v>0</v>
      </c>
      <c r="K731" s="122">
        <f t="shared" si="362"/>
        <v>0</v>
      </c>
      <c r="L731" s="122" t="s">
        <v>62</v>
      </c>
      <c r="M731" s="84">
        <v>46022</v>
      </c>
      <c r="N731" s="84">
        <v>46022</v>
      </c>
      <c r="O731" s="78"/>
      <c r="P731" s="74" t="s">
        <v>62</v>
      </c>
      <c r="Q731" s="78"/>
      <c r="R731" s="78"/>
    </row>
    <row r="732" spans="1:18" s="85" customFormat="1" ht="21" hidden="1" customHeight="1" x14ac:dyDescent="0.2">
      <c r="A732" s="321"/>
      <c r="B732" s="86" t="s">
        <v>71</v>
      </c>
      <c r="C732" s="122"/>
      <c r="D732" s="122"/>
      <c r="E732" s="122"/>
      <c r="F732" s="122"/>
      <c r="G732" s="122" t="s">
        <v>62</v>
      </c>
      <c r="H732" s="122"/>
      <c r="I732" s="122" t="s">
        <v>62</v>
      </c>
      <c r="J732" s="122"/>
      <c r="K732" s="122"/>
      <c r="L732" s="122" t="s">
        <v>62</v>
      </c>
      <c r="M732" s="122"/>
      <c r="N732" s="122"/>
      <c r="O732" s="74" t="s">
        <v>62</v>
      </c>
      <c r="P732" s="74" t="s">
        <v>62</v>
      </c>
      <c r="Q732" s="74" t="s">
        <v>62</v>
      </c>
      <c r="R732" s="74" t="s">
        <v>62</v>
      </c>
    </row>
    <row r="733" spans="1:18" s="85" customFormat="1" ht="21" hidden="1" customHeight="1" x14ac:dyDescent="0.2">
      <c r="A733" s="322"/>
      <c r="B733" s="120" t="s">
        <v>72</v>
      </c>
      <c r="C733" s="122"/>
      <c r="D733" s="122" t="s">
        <v>62</v>
      </c>
      <c r="E733" s="122"/>
      <c r="F733" s="122"/>
      <c r="G733" s="122">
        <f>G731</f>
        <v>0</v>
      </c>
      <c r="H733" s="122">
        <f t="shared" ref="H733:K733" si="363">H731</f>
        <v>0</v>
      </c>
      <c r="I733" s="122">
        <f t="shared" si="363"/>
        <v>0</v>
      </c>
      <c r="J733" s="122">
        <f t="shared" si="363"/>
        <v>0</v>
      </c>
      <c r="K733" s="122">
        <f t="shared" si="363"/>
        <v>0</v>
      </c>
      <c r="L733" s="122" t="s">
        <v>62</v>
      </c>
      <c r="M733" s="84">
        <v>46022</v>
      </c>
      <c r="N733" s="84">
        <v>46022</v>
      </c>
      <c r="O733" s="78"/>
      <c r="P733" s="74" t="s">
        <v>62</v>
      </c>
      <c r="Q733" s="78"/>
      <c r="R733" s="78"/>
    </row>
    <row r="734" spans="1:18" s="56" customFormat="1" ht="74.45" customHeight="1" x14ac:dyDescent="0.25">
      <c r="A734" s="320" t="s">
        <v>302</v>
      </c>
      <c r="B734" s="118" t="str">
        <f>B726</f>
        <v>Результат предоставления субсидии 2 (код субсидии № 7136):</v>
      </c>
      <c r="C734" s="80" t="s">
        <v>59</v>
      </c>
      <c r="D734" s="81" t="s">
        <v>60</v>
      </c>
      <c r="E734" s="81" t="s">
        <v>61</v>
      </c>
      <c r="F734" s="80">
        <v>642</v>
      </c>
      <c r="G734" s="80">
        <v>1</v>
      </c>
      <c r="H734" s="80">
        <f>G734</f>
        <v>1</v>
      </c>
      <c r="I734" s="80">
        <v>0</v>
      </c>
      <c r="J734" s="80">
        <v>0</v>
      </c>
      <c r="K734" s="80">
        <f>G734</f>
        <v>1</v>
      </c>
      <c r="L734" s="80"/>
      <c r="M734" s="122" t="s">
        <v>62</v>
      </c>
      <c r="N734" s="122" t="s">
        <v>62</v>
      </c>
      <c r="O734" s="78">
        <v>76062.77</v>
      </c>
      <c r="P734" s="78"/>
      <c r="Q734" s="78">
        <v>76062.77</v>
      </c>
      <c r="R734" s="78"/>
    </row>
    <row r="735" spans="1:18" s="85" customFormat="1" ht="15.75" x14ac:dyDescent="0.2">
      <c r="A735" s="321"/>
      <c r="B735" s="119" t="s">
        <v>70</v>
      </c>
      <c r="C735" s="122"/>
      <c r="D735" s="122" t="s">
        <v>62</v>
      </c>
      <c r="E735" s="122"/>
      <c r="F735" s="122"/>
      <c r="G735" s="122">
        <f>G734</f>
        <v>1</v>
      </c>
      <c r="H735" s="122">
        <f t="shared" ref="H735:K735" si="364">H734</f>
        <v>1</v>
      </c>
      <c r="I735" s="122">
        <f t="shared" si="364"/>
        <v>0</v>
      </c>
      <c r="J735" s="122">
        <f t="shared" si="364"/>
        <v>0</v>
      </c>
      <c r="K735" s="122">
        <f t="shared" si="364"/>
        <v>1</v>
      </c>
      <c r="L735" s="122" t="s">
        <v>62</v>
      </c>
      <c r="M735" s="84">
        <v>46022</v>
      </c>
      <c r="N735" s="84">
        <v>46022</v>
      </c>
      <c r="O735" s="78"/>
      <c r="P735" s="74" t="s">
        <v>62</v>
      </c>
      <c r="Q735" s="78"/>
      <c r="R735" s="78"/>
    </row>
    <row r="736" spans="1:18" s="85" customFormat="1" ht="14.25" x14ac:dyDescent="0.2">
      <c r="A736" s="321"/>
      <c r="B736" s="86" t="s">
        <v>63</v>
      </c>
      <c r="C736" s="122"/>
      <c r="D736" s="122"/>
      <c r="E736" s="122"/>
      <c r="F736" s="122"/>
      <c r="G736" s="122" t="s">
        <v>62</v>
      </c>
      <c r="H736" s="122"/>
      <c r="I736" s="122" t="s">
        <v>62</v>
      </c>
      <c r="J736" s="122"/>
      <c r="K736" s="122"/>
      <c r="L736" s="122" t="s">
        <v>62</v>
      </c>
      <c r="M736" s="122"/>
      <c r="N736" s="122"/>
      <c r="O736" s="74" t="s">
        <v>62</v>
      </c>
      <c r="P736" s="74" t="s">
        <v>62</v>
      </c>
      <c r="Q736" s="74" t="s">
        <v>62</v>
      </c>
      <c r="R736" s="74" t="s">
        <v>62</v>
      </c>
    </row>
    <row r="737" spans="1:18" s="85" customFormat="1" ht="65.45" customHeight="1" x14ac:dyDescent="0.2">
      <c r="A737" s="321"/>
      <c r="B737" s="120" t="s">
        <v>64</v>
      </c>
      <c r="C737" s="122"/>
      <c r="D737" s="122" t="s">
        <v>62</v>
      </c>
      <c r="E737" s="122"/>
      <c r="F737" s="122"/>
      <c r="G737" s="122">
        <f>G734</f>
        <v>1</v>
      </c>
      <c r="H737" s="122">
        <f t="shared" ref="H737:J737" si="365">H734</f>
        <v>1</v>
      </c>
      <c r="I737" s="122">
        <f t="shared" si="365"/>
        <v>0</v>
      </c>
      <c r="J737" s="122">
        <f t="shared" si="365"/>
        <v>0</v>
      </c>
      <c r="K737" s="122">
        <f>K734</f>
        <v>1</v>
      </c>
      <c r="L737" s="122" t="s">
        <v>62</v>
      </c>
      <c r="M737" s="84">
        <v>46022</v>
      </c>
      <c r="N737" s="84">
        <v>46022</v>
      </c>
      <c r="O737" s="78"/>
      <c r="P737" s="74" t="s">
        <v>62</v>
      </c>
      <c r="Q737" s="78"/>
      <c r="R737" s="78"/>
    </row>
    <row r="738" spans="1:18" s="85" customFormat="1" ht="15" customHeight="1" x14ac:dyDescent="0.2">
      <c r="A738" s="321"/>
      <c r="B738" s="86" t="s">
        <v>65</v>
      </c>
      <c r="C738" s="122"/>
      <c r="D738" s="122"/>
      <c r="E738" s="122"/>
      <c r="F738" s="122"/>
      <c r="G738" s="122" t="s">
        <v>62</v>
      </c>
      <c r="H738" s="122"/>
      <c r="I738" s="122" t="s">
        <v>62</v>
      </c>
      <c r="J738" s="122"/>
      <c r="K738" s="122"/>
      <c r="L738" s="122" t="s">
        <v>62</v>
      </c>
      <c r="M738" s="122"/>
      <c r="N738" s="122"/>
      <c r="O738" s="74" t="s">
        <v>62</v>
      </c>
      <c r="P738" s="74" t="s">
        <v>62</v>
      </c>
      <c r="Q738" s="74" t="s">
        <v>62</v>
      </c>
      <c r="R738" s="74" t="s">
        <v>62</v>
      </c>
    </row>
    <row r="739" spans="1:18" s="85" customFormat="1" ht="38.65" customHeight="1" x14ac:dyDescent="0.2">
      <c r="A739" s="321"/>
      <c r="B739" s="120" t="s">
        <v>66</v>
      </c>
      <c r="C739" s="122"/>
      <c r="D739" s="122" t="s">
        <v>62</v>
      </c>
      <c r="E739" s="122"/>
      <c r="F739" s="122"/>
      <c r="G739" s="122">
        <f>G735</f>
        <v>1</v>
      </c>
      <c r="H739" s="122">
        <f t="shared" ref="H739:K739" si="366">H735</f>
        <v>1</v>
      </c>
      <c r="I739" s="122">
        <f t="shared" si="366"/>
        <v>0</v>
      </c>
      <c r="J739" s="122">
        <f t="shared" si="366"/>
        <v>0</v>
      </c>
      <c r="K739" s="122">
        <f t="shared" si="366"/>
        <v>1</v>
      </c>
      <c r="L739" s="122" t="s">
        <v>62</v>
      </c>
      <c r="M739" s="84">
        <v>46022</v>
      </c>
      <c r="N739" s="84">
        <v>46022</v>
      </c>
      <c r="O739" s="78"/>
      <c r="P739" s="74" t="s">
        <v>62</v>
      </c>
      <c r="Q739" s="78"/>
      <c r="R739" s="78"/>
    </row>
    <row r="740" spans="1:18" s="85" customFormat="1" ht="21" customHeight="1" x14ac:dyDescent="0.2">
      <c r="A740" s="321"/>
      <c r="B740" s="86" t="s">
        <v>71</v>
      </c>
      <c r="C740" s="122"/>
      <c r="D740" s="122"/>
      <c r="E740" s="122"/>
      <c r="F740" s="122"/>
      <c r="G740" s="122" t="s">
        <v>62</v>
      </c>
      <c r="H740" s="122"/>
      <c r="I740" s="122" t="s">
        <v>62</v>
      </c>
      <c r="J740" s="122"/>
      <c r="K740" s="122"/>
      <c r="L740" s="122" t="s">
        <v>62</v>
      </c>
      <c r="M740" s="122"/>
      <c r="N740" s="122"/>
      <c r="O740" s="74" t="s">
        <v>62</v>
      </c>
      <c r="P740" s="74" t="s">
        <v>62</v>
      </c>
      <c r="Q740" s="74" t="s">
        <v>62</v>
      </c>
      <c r="R740" s="74" t="s">
        <v>62</v>
      </c>
    </row>
    <row r="741" spans="1:18" s="85" customFormat="1" ht="21" customHeight="1" x14ac:dyDescent="0.2">
      <c r="A741" s="322"/>
      <c r="B741" s="120" t="s">
        <v>72</v>
      </c>
      <c r="C741" s="122"/>
      <c r="D741" s="122" t="s">
        <v>62</v>
      </c>
      <c r="E741" s="122"/>
      <c r="F741" s="122"/>
      <c r="G741" s="122">
        <f>G739</f>
        <v>1</v>
      </c>
      <c r="H741" s="122">
        <f t="shared" ref="H741:K741" si="367">H739</f>
        <v>1</v>
      </c>
      <c r="I741" s="122">
        <f t="shared" si="367"/>
        <v>0</v>
      </c>
      <c r="J741" s="122">
        <f t="shared" si="367"/>
        <v>0</v>
      </c>
      <c r="K741" s="122">
        <f t="shared" si="367"/>
        <v>1</v>
      </c>
      <c r="L741" s="122" t="s">
        <v>62</v>
      </c>
      <c r="M741" s="84">
        <v>46022</v>
      </c>
      <c r="N741" s="84">
        <v>46022</v>
      </c>
      <c r="O741" s="78"/>
      <c r="P741" s="74" t="s">
        <v>62</v>
      </c>
      <c r="Q741" s="78"/>
      <c r="R741" s="78"/>
    </row>
    <row r="742" spans="1:18" s="56" customFormat="1" ht="74.45" hidden="1" customHeight="1" x14ac:dyDescent="0.25">
      <c r="A742" s="320" t="s">
        <v>303</v>
      </c>
      <c r="B742" s="118" t="str">
        <f>B734</f>
        <v>Результат предоставления субсидии 2 (код субсидии № 7136):</v>
      </c>
      <c r="C742" s="80" t="s">
        <v>59</v>
      </c>
      <c r="D742" s="81" t="s">
        <v>60</v>
      </c>
      <c r="E742" s="81" t="s">
        <v>61</v>
      </c>
      <c r="F742" s="80">
        <v>642</v>
      </c>
      <c r="G742" s="80"/>
      <c r="H742" s="80">
        <f>G742</f>
        <v>0</v>
      </c>
      <c r="I742" s="80">
        <v>0</v>
      </c>
      <c r="J742" s="80">
        <v>0</v>
      </c>
      <c r="K742" s="80">
        <f>G742</f>
        <v>0</v>
      </c>
      <c r="L742" s="80"/>
      <c r="M742" s="122" t="s">
        <v>62</v>
      </c>
      <c r="N742" s="122" t="s">
        <v>62</v>
      </c>
      <c r="O742" s="78"/>
      <c r="P742" s="78"/>
      <c r="Q742" s="78"/>
      <c r="R742" s="78"/>
    </row>
    <row r="743" spans="1:18" s="85" customFormat="1" ht="15.75" hidden="1" x14ac:dyDescent="0.2">
      <c r="A743" s="321"/>
      <c r="B743" s="119" t="s">
        <v>70</v>
      </c>
      <c r="C743" s="122"/>
      <c r="D743" s="122" t="s">
        <v>62</v>
      </c>
      <c r="E743" s="122"/>
      <c r="F743" s="122"/>
      <c r="G743" s="122">
        <f>G742</f>
        <v>0</v>
      </c>
      <c r="H743" s="122">
        <f t="shared" ref="H743:K743" si="368">H742</f>
        <v>0</v>
      </c>
      <c r="I743" s="122">
        <f t="shared" si="368"/>
        <v>0</v>
      </c>
      <c r="J743" s="122">
        <f t="shared" si="368"/>
        <v>0</v>
      </c>
      <c r="K743" s="122">
        <f t="shared" si="368"/>
        <v>0</v>
      </c>
      <c r="L743" s="122" t="s">
        <v>62</v>
      </c>
      <c r="M743" s="84">
        <v>46022</v>
      </c>
      <c r="N743" s="84">
        <v>46022</v>
      </c>
      <c r="O743" s="78"/>
      <c r="P743" s="74" t="s">
        <v>62</v>
      </c>
      <c r="Q743" s="78"/>
      <c r="R743" s="78"/>
    </row>
    <row r="744" spans="1:18" s="85" customFormat="1" ht="14.25" hidden="1" x14ac:dyDescent="0.2">
      <c r="A744" s="321"/>
      <c r="B744" s="86" t="s">
        <v>63</v>
      </c>
      <c r="C744" s="122"/>
      <c r="D744" s="122"/>
      <c r="E744" s="122"/>
      <c r="F744" s="122"/>
      <c r="G744" s="122" t="s">
        <v>62</v>
      </c>
      <c r="H744" s="122"/>
      <c r="I744" s="122" t="s">
        <v>62</v>
      </c>
      <c r="J744" s="122"/>
      <c r="K744" s="122"/>
      <c r="L744" s="122" t="s">
        <v>62</v>
      </c>
      <c r="M744" s="122"/>
      <c r="N744" s="122"/>
      <c r="O744" s="74" t="s">
        <v>62</v>
      </c>
      <c r="P744" s="74" t="s">
        <v>62</v>
      </c>
      <c r="Q744" s="74" t="s">
        <v>62</v>
      </c>
      <c r="R744" s="74" t="s">
        <v>62</v>
      </c>
    </row>
    <row r="745" spans="1:18" s="85" customFormat="1" ht="65.45" hidden="1" customHeight="1" x14ac:dyDescent="0.2">
      <c r="A745" s="321"/>
      <c r="B745" s="120" t="s">
        <v>64</v>
      </c>
      <c r="C745" s="122"/>
      <c r="D745" s="122" t="s">
        <v>62</v>
      </c>
      <c r="E745" s="122"/>
      <c r="F745" s="122"/>
      <c r="G745" s="122">
        <f>G742</f>
        <v>0</v>
      </c>
      <c r="H745" s="122">
        <f t="shared" ref="H745:J745" si="369">H742</f>
        <v>0</v>
      </c>
      <c r="I745" s="122">
        <f t="shared" si="369"/>
        <v>0</v>
      </c>
      <c r="J745" s="122">
        <f t="shared" si="369"/>
        <v>0</v>
      </c>
      <c r="K745" s="122">
        <f>K742</f>
        <v>0</v>
      </c>
      <c r="L745" s="122" t="s">
        <v>62</v>
      </c>
      <c r="M745" s="84">
        <v>46022</v>
      </c>
      <c r="N745" s="84">
        <v>46022</v>
      </c>
      <c r="O745" s="78"/>
      <c r="P745" s="74" t="s">
        <v>62</v>
      </c>
      <c r="Q745" s="78"/>
      <c r="R745" s="78"/>
    </row>
    <row r="746" spans="1:18" s="85" customFormat="1" ht="15" hidden="1" customHeight="1" x14ac:dyDescent="0.2">
      <c r="A746" s="321"/>
      <c r="B746" s="86" t="s">
        <v>65</v>
      </c>
      <c r="C746" s="122"/>
      <c r="D746" s="122"/>
      <c r="E746" s="122"/>
      <c r="F746" s="122"/>
      <c r="G746" s="122" t="s">
        <v>62</v>
      </c>
      <c r="H746" s="122"/>
      <c r="I746" s="122" t="s">
        <v>62</v>
      </c>
      <c r="J746" s="122"/>
      <c r="K746" s="122"/>
      <c r="L746" s="122" t="s">
        <v>62</v>
      </c>
      <c r="M746" s="122"/>
      <c r="N746" s="122"/>
      <c r="O746" s="74" t="s">
        <v>62</v>
      </c>
      <c r="P746" s="74" t="s">
        <v>62</v>
      </c>
      <c r="Q746" s="74" t="s">
        <v>62</v>
      </c>
      <c r="R746" s="74" t="s">
        <v>62</v>
      </c>
    </row>
    <row r="747" spans="1:18" s="85" customFormat="1" ht="38.65" hidden="1" customHeight="1" x14ac:dyDescent="0.2">
      <c r="A747" s="321"/>
      <c r="B747" s="120" t="s">
        <v>66</v>
      </c>
      <c r="C747" s="122"/>
      <c r="D747" s="122" t="s">
        <v>62</v>
      </c>
      <c r="E747" s="122"/>
      <c r="F747" s="122"/>
      <c r="G747" s="122">
        <f>G743</f>
        <v>0</v>
      </c>
      <c r="H747" s="122">
        <f t="shared" ref="H747:K747" si="370">H743</f>
        <v>0</v>
      </c>
      <c r="I747" s="122">
        <f t="shared" si="370"/>
        <v>0</v>
      </c>
      <c r="J747" s="122">
        <f t="shared" si="370"/>
        <v>0</v>
      </c>
      <c r="K747" s="122">
        <f t="shared" si="370"/>
        <v>0</v>
      </c>
      <c r="L747" s="122" t="s">
        <v>62</v>
      </c>
      <c r="M747" s="84">
        <v>46022</v>
      </c>
      <c r="N747" s="84">
        <v>46022</v>
      </c>
      <c r="O747" s="78"/>
      <c r="P747" s="74" t="s">
        <v>62</v>
      </c>
      <c r="Q747" s="78"/>
      <c r="R747" s="78"/>
    </row>
    <row r="748" spans="1:18" s="85" customFormat="1" ht="21" hidden="1" customHeight="1" x14ac:dyDescent="0.2">
      <c r="A748" s="321"/>
      <c r="B748" s="86" t="s">
        <v>71</v>
      </c>
      <c r="C748" s="122"/>
      <c r="D748" s="122"/>
      <c r="E748" s="122"/>
      <c r="F748" s="122"/>
      <c r="G748" s="122" t="s">
        <v>62</v>
      </c>
      <c r="H748" s="122"/>
      <c r="I748" s="122" t="s">
        <v>62</v>
      </c>
      <c r="J748" s="122"/>
      <c r="K748" s="122"/>
      <c r="L748" s="122" t="s">
        <v>62</v>
      </c>
      <c r="M748" s="122"/>
      <c r="N748" s="122"/>
      <c r="O748" s="74" t="s">
        <v>62</v>
      </c>
      <c r="P748" s="74" t="s">
        <v>62</v>
      </c>
      <c r="Q748" s="74" t="s">
        <v>62</v>
      </c>
      <c r="R748" s="74" t="s">
        <v>62</v>
      </c>
    </row>
    <row r="749" spans="1:18" s="85" customFormat="1" ht="21" hidden="1" customHeight="1" x14ac:dyDescent="0.2">
      <c r="A749" s="322"/>
      <c r="B749" s="120" t="s">
        <v>72</v>
      </c>
      <c r="C749" s="122"/>
      <c r="D749" s="122" t="s">
        <v>62</v>
      </c>
      <c r="E749" s="122"/>
      <c r="F749" s="122"/>
      <c r="G749" s="122">
        <f>G747</f>
        <v>0</v>
      </c>
      <c r="H749" s="122">
        <f t="shared" ref="H749:K749" si="371">H747</f>
        <v>0</v>
      </c>
      <c r="I749" s="122">
        <f t="shared" si="371"/>
        <v>0</v>
      </c>
      <c r="J749" s="122">
        <f t="shared" si="371"/>
        <v>0</v>
      </c>
      <c r="K749" s="122">
        <f t="shared" si="371"/>
        <v>0</v>
      </c>
      <c r="L749" s="122" t="s">
        <v>62</v>
      </c>
      <c r="M749" s="84">
        <v>46022</v>
      </c>
      <c r="N749" s="84">
        <v>46022</v>
      </c>
      <c r="O749" s="78"/>
      <c r="P749" s="74" t="s">
        <v>62</v>
      </c>
      <c r="Q749" s="78"/>
      <c r="R749" s="78"/>
    </row>
    <row r="750" spans="1:18" s="56" customFormat="1" ht="74.45" hidden="1" customHeight="1" x14ac:dyDescent="0.25">
      <c r="A750" s="320" t="s">
        <v>304</v>
      </c>
      <c r="B750" s="118" t="str">
        <f>B742</f>
        <v>Результат предоставления субсидии 2 (код субсидии № 7136):</v>
      </c>
      <c r="C750" s="80" t="s">
        <v>59</v>
      </c>
      <c r="D750" s="81" t="s">
        <v>60</v>
      </c>
      <c r="E750" s="81" t="s">
        <v>61</v>
      </c>
      <c r="F750" s="80">
        <v>642</v>
      </c>
      <c r="G750" s="80"/>
      <c r="H750" s="80">
        <f>G750</f>
        <v>0</v>
      </c>
      <c r="I750" s="80">
        <v>0</v>
      </c>
      <c r="J750" s="80">
        <v>0</v>
      </c>
      <c r="K750" s="80">
        <f>G750</f>
        <v>0</v>
      </c>
      <c r="L750" s="80"/>
      <c r="M750" s="122" t="s">
        <v>62</v>
      </c>
      <c r="N750" s="122" t="s">
        <v>62</v>
      </c>
      <c r="O750" s="78"/>
      <c r="P750" s="78"/>
      <c r="Q750" s="78"/>
      <c r="R750" s="78"/>
    </row>
    <row r="751" spans="1:18" s="85" customFormat="1" ht="15.75" hidden="1" x14ac:dyDescent="0.2">
      <c r="A751" s="321"/>
      <c r="B751" s="119" t="s">
        <v>70</v>
      </c>
      <c r="C751" s="122"/>
      <c r="D751" s="122" t="s">
        <v>62</v>
      </c>
      <c r="E751" s="122"/>
      <c r="F751" s="122"/>
      <c r="G751" s="122">
        <f>G750</f>
        <v>0</v>
      </c>
      <c r="H751" s="122">
        <f t="shared" ref="H751:K751" si="372">H750</f>
        <v>0</v>
      </c>
      <c r="I751" s="122">
        <f t="shared" si="372"/>
        <v>0</v>
      </c>
      <c r="J751" s="122">
        <f t="shared" si="372"/>
        <v>0</v>
      </c>
      <c r="K751" s="122">
        <f t="shared" si="372"/>
        <v>0</v>
      </c>
      <c r="L751" s="122" t="s">
        <v>62</v>
      </c>
      <c r="M751" s="84">
        <v>46022</v>
      </c>
      <c r="N751" s="84">
        <v>46022</v>
      </c>
      <c r="O751" s="78"/>
      <c r="P751" s="74" t="s">
        <v>62</v>
      </c>
      <c r="Q751" s="78"/>
      <c r="R751" s="78"/>
    </row>
    <row r="752" spans="1:18" s="85" customFormat="1" ht="14.25" hidden="1" x14ac:dyDescent="0.2">
      <c r="A752" s="321"/>
      <c r="B752" s="86" t="s">
        <v>63</v>
      </c>
      <c r="C752" s="122"/>
      <c r="D752" s="122"/>
      <c r="E752" s="122"/>
      <c r="F752" s="122"/>
      <c r="G752" s="122" t="s">
        <v>62</v>
      </c>
      <c r="H752" s="122"/>
      <c r="I752" s="122" t="s">
        <v>62</v>
      </c>
      <c r="J752" s="122"/>
      <c r="K752" s="122"/>
      <c r="L752" s="122" t="s">
        <v>62</v>
      </c>
      <c r="M752" s="122"/>
      <c r="N752" s="122"/>
      <c r="O752" s="74" t="s">
        <v>62</v>
      </c>
      <c r="P752" s="74" t="s">
        <v>62</v>
      </c>
      <c r="Q752" s="74" t="s">
        <v>62</v>
      </c>
      <c r="R752" s="74" t="s">
        <v>62</v>
      </c>
    </row>
    <row r="753" spans="1:18" s="85" customFormat="1" ht="65.45" hidden="1" customHeight="1" x14ac:dyDescent="0.2">
      <c r="A753" s="321"/>
      <c r="B753" s="120" t="s">
        <v>64</v>
      </c>
      <c r="C753" s="122"/>
      <c r="D753" s="122" t="s">
        <v>62</v>
      </c>
      <c r="E753" s="122"/>
      <c r="F753" s="122"/>
      <c r="G753" s="122">
        <f>G750</f>
        <v>0</v>
      </c>
      <c r="H753" s="122">
        <f t="shared" ref="H753:J753" si="373">H750</f>
        <v>0</v>
      </c>
      <c r="I753" s="122">
        <f t="shared" si="373"/>
        <v>0</v>
      </c>
      <c r="J753" s="122">
        <f t="shared" si="373"/>
        <v>0</v>
      </c>
      <c r="K753" s="122">
        <f>K750</f>
        <v>0</v>
      </c>
      <c r="L753" s="122" t="s">
        <v>62</v>
      </c>
      <c r="M753" s="84">
        <v>46022</v>
      </c>
      <c r="N753" s="84">
        <v>46022</v>
      </c>
      <c r="O753" s="78"/>
      <c r="P753" s="74" t="s">
        <v>62</v>
      </c>
      <c r="Q753" s="78"/>
      <c r="R753" s="78"/>
    </row>
    <row r="754" spans="1:18" s="85" customFormat="1" ht="15" hidden="1" customHeight="1" x14ac:dyDescent="0.2">
      <c r="A754" s="321"/>
      <c r="B754" s="86" t="s">
        <v>65</v>
      </c>
      <c r="C754" s="122"/>
      <c r="D754" s="122"/>
      <c r="E754" s="122"/>
      <c r="F754" s="122"/>
      <c r="G754" s="122" t="s">
        <v>62</v>
      </c>
      <c r="H754" s="122"/>
      <c r="I754" s="122" t="s">
        <v>62</v>
      </c>
      <c r="J754" s="122"/>
      <c r="K754" s="122"/>
      <c r="L754" s="122" t="s">
        <v>62</v>
      </c>
      <c r="M754" s="122"/>
      <c r="N754" s="122"/>
      <c r="O754" s="74" t="s">
        <v>62</v>
      </c>
      <c r="P754" s="74" t="s">
        <v>62</v>
      </c>
      <c r="Q754" s="74" t="s">
        <v>62</v>
      </c>
      <c r="R754" s="74" t="s">
        <v>62</v>
      </c>
    </row>
    <row r="755" spans="1:18" s="85" customFormat="1" ht="38.65" hidden="1" customHeight="1" x14ac:dyDescent="0.2">
      <c r="A755" s="321"/>
      <c r="B755" s="120" t="s">
        <v>66</v>
      </c>
      <c r="C755" s="122"/>
      <c r="D755" s="122" t="s">
        <v>62</v>
      </c>
      <c r="E755" s="122"/>
      <c r="F755" s="122"/>
      <c r="G755" s="122">
        <f>G751</f>
        <v>0</v>
      </c>
      <c r="H755" s="122">
        <f t="shared" ref="H755:K755" si="374">H751</f>
        <v>0</v>
      </c>
      <c r="I755" s="122">
        <f t="shared" si="374"/>
        <v>0</v>
      </c>
      <c r="J755" s="122">
        <f t="shared" si="374"/>
        <v>0</v>
      </c>
      <c r="K755" s="122">
        <f t="shared" si="374"/>
        <v>0</v>
      </c>
      <c r="L755" s="122" t="s">
        <v>62</v>
      </c>
      <c r="M755" s="84">
        <v>46022</v>
      </c>
      <c r="N755" s="84">
        <v>46022</v>
      </c>
      <c r="O755" s="78"/>
      <c r="P755" s="74" t="s">
        <v>62</v>
      </c>
      <c r="Q755" s="78"/>
      <c r="R755" s="78"/>
    </row>
    <row r="756" spans="1:18" s="85" customFormat="1" ht="21" hidden="1" customHeight="1" x14ac:dyDescent="0.2">
      <c r="A756" s="321"/>
      <c r="B756" s="86" t="s">
        <v>71</v>
      </c>
      <c r="C756" s="122"/>
      <c r="D756" s="122"/>
      <c r="E756" s="122"/>
      <c r="F756" s="122"/>
      <c r="G756" s="122" t="s">
        <v>62</v>
      </c>
      <c r="H756" s="122"/>
      <c r="I756" s="122" t="s">
        <v>62</v>
      </c>
      <c r="J756" s="122"/>
      <c r="K756" s="122"/>
      <c r="L756" s="122" t="s">
        <v>62</v>
      </c>
      <c r="M756" s="122"/>
      <c r="N756" s="122"/>
      <c r="O756" s="74" t="s">
        <v>62</v>
      </c>
      <c r="P756" s="74" t="s">
        <v>62</v>
      </c>
      <c r="Q756" s="74" t="s">
        <v>62</v>
      </c>
      <c r="R756" s="74" t="s">
        <v>62</v>
      </c>
    </row>
    <row r="757" spans="1:18" s="85" customFormat="1" ht="21" hidden="1" customHeight="1" x14ac:dyDescent="0.2">
      <c r="A757" s="322"/>
      <c r="B757" s="120" t="s">
        <v>72</v>
      </c>
      <c r="C757" s="122"/>
      <c r="D757" s="122" t="s">
        <v>62</v>
      </c>
      <c r="E757" s="122"/>
      <c r="F757" s="122"/>
      <c r="G757" s="122">
        <f>G755</f>
        <v>0</v>
      </c>
      <c r="H757" s="122">
        <f t="shared" ref="H757:K757" si="375">H755</f>
        <v>0</v>
      </c>
      <c r="I757" s="122">
        <f t="shared" si="375"/>
        <v>0</v>
      </c>
      <c r="J757" s="122">
        <f t="shared" si="375"/>
        <v>0</v>
      </c>
      <c r="K757" s="122">
        <f t="shared" si="375"/>
        <v>0</v>
      </c>
      <c r="L757" s="122" t="s">
        <v>62</v>
      </c>
      <c r="M757" s="84">
        <v>46022</v>
      </c>
      <c r="N757" s="84">
        <v>46022</v>
      </c>
      <c r="O757" s="78"/>
      <c r="P757" s="74" t="s">
        <v>62</v>
      </c>
      <c r="Q757" s="78"/>
      <c r="R757" s="78"/>
    </row>
    <row r="758" spans="1:18" s="56" customFormat="1" ht="74.45" hidden="1" customHeight="1" x14ac:dyDescent="0.25">
      <c r="A758" s="320" t="s">
        <v>305</v>
      </c>
      <c r="B758" s="118" t="str">
        <f>B750</f>
        <v>Результат предоставления субсидии 2 (код субсидии № 7136):</v>
      </c>
      <c r="C758" s="80" t="s">
        <v>59</v>
      </c>
      <c r="D758" s="81" t="s">
        <v>60</v>
      </c>
      <c r="E758" s="81" t="s">
        <v>61</v>
      </c>
      <c r="F758" s="80">
        <v>642</v>
      </c>
      <c r="G758" s="80"/>
      <c r="H758" s="80">
        <f>G758</f>
        <v>0</v>
      </c>
      <c r="I758" s="80"/>
      <c r="J758" s="80"/>
      <c r="K758" s="80">
        <f>G758</f>
        <v>0</v>
      </c>
      <c r="L758" s="80"/>
      <c r="M758" s="122" t="s">
        <v>62</v>
      </c>
      <c r="N758" s="122" t="s">
        <v>62</v>
      </c>
      <c r="O758" s="78"/>
      <c r="P758" s="78"/>
      <c r="Q758" s="78"/>
      <c r="R758" s="78"/>
    </row>
    <row r="759" spans="1:18" s="85" customFormat="1" ht="15.75" hidden="1" x14ac:dyDescent="0.2">
      <c r="A759" s="321"/>
      <c r="B759" s="119" t="s">
        <v>70</v>
      </c>
      <c r="C759" s="122"/>
      <c r="D759" s="122" t="s">
        <v>62</v>
      </c>
      <c r="E759" s="122"/>
      <c r="F759" s="122"/>
      <c r="G759" s="122">
        <f>G758</f>
        <v>0</v>
      </c>
      <c r="H759" s="122">
        <f t="shared" ref="H759:K759" si="376">H758</f>
        <v>0</v>
      </c>
      <c r="I759" s="122">
        <f t="shared" si="376"/>
        <v>0</v>
      </c>
      <c r="J759" s="122">
        <f t="shared" si="376"/>
        <v>0</v>
      </c>
      <c r="K759" s="122">
        <f t="shared" si="376"/>
        <v>0</v>
      </c>
      <c r="L759" s="122" t="s">
        <v>62</v>
      </c>
      <c r="M759" s="84">
        <v>46022</v>
      </c>
      <c r="N759" s="84">
        <v>46022</v>
      </c>
      <c r="O759" s="78"/>
      <c r="P759" s="74" t="s">
        <v>62</v>
      </c>
      <c r="Q759" s="78"/>
      <c r="R759" s="78"/>
    </row>
    <row r="760" spans="1:18" s="85" customFormat="1" ht="14.25" hidden="1" x14ac:dyDescent="0.2">
      <c r="A760" s="321"/>
      <c r="B760" s="86" t="s">
        <v>63</v>
      </c>
      <c r="C760" s="122"/>
      <c r="D760" s="122"/>
      <c r="E760" s="122"/>
      <c r="F760" s="122"/>
      <c r="G760" s="122" t="s">
        <v>62</v>
      </c>
      <c r="H760" s="122"/>
      <c r="I760" s="122" t="s">
        <v>62</v>
      </c>
      <c r="J760" s="122"/>
      <c r="K760" s="122"/>
      <c r="L760" s="122" t="s">
        <v>62</v>
      </c>
      <c r="M760" s="122"/>
      <c r="N760" s="122"/>
      <c r="O760" s="74" t="s">
        <v>62</v>
      </c>
      <c r="P760" s="74" t="s">
        <v>62</v>
      </c>
      <c r="Q760" s="74" t="s">
        <v>62</v>
      </c>
      <c r="R760" s="74" t="s">
        <v>62</v>
      </c>
    </row>
    <row r="761" spans="1:18" s="85" customFormat="1" ht="65.45" hidden="1" customHeight="1" x14ac:dyDescent="0.2">
      <c r="A761" s="321"/>
      <c r="B761" s="120" t="s">
        <v>64</v>
      </c>
      <c r="C761" s="122"/>
      <c r="D761" s="122" t="s">
        <v>62</v>
      </c>
      <c r="E761" s="122"/>
      <c r="F761" s="122"/>
      <c r="G761" s="122">
        <f>G758</f>
        <v>0</v>
      </c>
      <c r="H761" s="122">
        <f t="shared" ref="H761:J761" si="377">H758</f>
        <v>0</v>
      </c>
      <c r="I761" s="122">
        <f t="shared" si="377"/>
        <v>0</v>
      </c>
      <c r="J761" s="122">
        <f t="shared" si="377"/>
        <v>0</v>
      </c>
      <c r="K761" s="122">
        <f>K758</f>
        <v>0</v>
      </c>
      <c r="L761" s="122" t="s">
        <v>62</v>
      </c>
      <c r="M761" s="84">
        <v>46022</v>
      </c>
      <c r="N761" s="84">
        <v>46022</v>
      </c>
      <c r="O761" s="78"/>
      <c r="P761" s="74" t="s">
        <v>62</v>
      </c>
      <c r="Q761" s="78"/>
      <c r="R761" s="78"/>
    </row>
    <row r="762" spans="1:18" s="85" customFormat="1" ht="15" hidden="1" customHeight="1" x14ac:dyDescent="0.2">
      <c r="A762" s="321"/>
      <c r="B762" s="86" t="s">
        <v>65</v>
      </c>
      <c r="C762" s="122"/>
      <c r="D762" s="122"/>
      <c r="E762" s="122"/>
      <c r="F762" s="122"/>
      <c r="G762" s="122" t="s">
        <v>62</v>
      </c>
      <c r="H762" s="122"/>
      <c r="I762" s="122" t="s">
        <v>62</v>
      </c>
      <c r="J762" s="122"/>
      <c r="K762" s="122"/>
      <c r="L762" s="122" t="s">
        <v>62</v>
      </c>
      <c r="M762" s="122"/>
      <c r="N762" s="122"/>
      <c r="O762" s="74" t="s">
        <v>62</v>
      </c>
      <c r="P762" s="74" t="s">
        <v>62</v>
      </c>
      <c r="Q762" s="74" t="s">
        <v>62</v>
      </c>
      <c r="R762" s="74" t="s">
        <v>62</v>
      </c>
    </row>
    <row r="763" spans="1:18" s="85" customFormat="1" ht="38.65" hidden="1" customHeight="1" x14ac:dyDescent="0.2">
      <c r="A763" s="321"/>
      <c r="B763" s="120" t="s">
        <v>66</v>
      </c>
      <c r="C763" s="122"/>
      <c r="D763" s="122" t="s">
        <v>62</v>
      </c>
      <c r="E763" s="122"/>
      <c r="F763" s="122"/>
      <c r="G763" s="122">
        <f>G759</f>
        <v>0</v>
      </c>
      <c r="H763" s="122">
        <f t="shared" ref="H763:K763" si="378">H759</f>
        <v>0</v>
      </c>
      <c r="I763" s="122">
        <f t="shared" si="378"/>
        <v>0</v>
      </c>
      <c r="J763" s="122">
        <f t="shared" si="378"/>
        <v>0</v>
      </c>
      <c r="K763" s="122">
        <f t="shared" si="378"/>
        <v>0</v>
      </c>
      <c r="L763" s="122" t="s">
        <v>62</v>
      </c>
      <c r="M763" s="84">
        <v>46022</v>
      </c>
      <c r="N763" s="84">
        <v>46022</v>
      </c>
      <c r="O763" s="78"/>
      <c r="P763" s="74" t="s">
        <v>62</v>
      </c>
      <c r="Q763" s="78"/>
      <c r="R763" s="78"/>
    </row>
    <row r="764" spans="1:18" s="85" customFormat="1" ht="21" hidden="1" customHeight="1" x14ac:dyDescent="0.2">
      <c r="A764" s="321"/>
      <c r="B764" s="86" t="s">
        <v>71</v>
      </c>
      <c r="C764" s="122"/>
      <c r="D764" s="122"/>
      <c r="E764" s="122"/>
      <c r="F764" s="122"/>
      <c r="G764" s="122" t="s">
        <v>62</v>
      </c>
      <c r="H764" s="122"/>
      <c r="I764" s="122" t="s">
        <v>62</v>
      </c>
      <c r="J764" s="122"/>
      <c r="K764" s="122"/>
      <c r="L764" s="122" t="s">
        <v>62</v>
      </c>
      <c r="M764" s="122"/>
      <c r="N764" s="122"/>
      <c r="O764" s="74" t="s">
        <v>62</v>
      </c>
      <c r="P764" s="74" t="s">
        <v>62</v>
      </c>
      <c r="Q764" s="74" t="s">
        <v>62</v>
      </c>
      <c r="R764" s="74" t="s">
        <v>62</v>
      </c>
    </row>
    <row r="765" spans="1:18" s="85" customFormat="1" ht="21" hidden="1" customHeight="1" x14ac:dyDescent="0.2">
      <c r="A765" s="322"/>
      <c r="B765" s="120" t="s">
        <v>72</v>
      </c>
      <c r="C765" s="122"/>
      <c r="D765" s="122" t="s">
        <v>62</v>
      </c>
      <c r="E765" s="122"/>
      <c r="F765" s="122"/>
      <c r="G765" s="122">
        <f>G763</f>
        <v>0</v>
      </c>
      <c r="H765" s="122">
        <f t="shared" ref="H765:K765" si="379">H763</f>
        <v>0</v>
      </c>
      <c r="I765" s="122">
        <f t="shared" si="379"/>
        <v>0</v>
      </c>
      <c r="J765" s="122">
        <f t="shared" si="379"/>
        <v>0</v>
      </c>
      <c r="K765" s="122">
        <f t="shared" si="379"/>
        <v>0</v>
      </c>
      <c r="L765" s="122" t="s">
        <v>62</v>
      </c>
      <c r="M765" s="84">
        <v>46022</v>
      </c>
      <c r="N765" s="84">
        <v>46022</v>
      </c>
      <c r="O765" s="78"/>
      <c r="P765" s="74" t="s">
        <v>62</v>
      </c>
      <c r="Q765" s="78"/>
      <c r="R765" s="78"/>
    </row>
    <row r="766" spans="1:18" s="56" customFormat="1" ht="74.45" hidden="1" customHeight="1" x14ac:dyDescent="0.25">
      <c r="A766" s="320" t="s">
        <v>306</v>
      </c>
      <c r="B766" s="118" t="str">
        <f>B758</f>
        <v>Результат предоставления субсидии 2 (код субсидии № 7136):</v>
      </c>
      <c r="C766" s="80" t="s">
        <v>59</v>
      </c>
      <c r="D766" s="81" t="s">
        <v>60</v>
      </c>
      <c r="E766" s="81" t="s">
        <v>61</v>
      </c>
      <c r="F766" s="80">
        <v>642</v>
      </c>
      <c r="G766" s="80"/>
      <c r="H766" s="80">
        <f>G766</f>
        <v>0</v>
      </c>
      <c r="I766" s="80">
        <v>0</v>
      </c>
      <c r="J766" s="80">
        <v>0</v>
      </c>
      <c r="K766" s="80">
        <f>G766</f>
        <v>0</v>
      </c>
      <c r="L766" s="80"/>
      <c r="M766" s="122" t="s">
        <v>62</v>
      </c>
      <c r="N766" s="122" t="s">
        <v>62</v>
      </c>
      <c r="O766" s="78"/>
      <c r="P766" s="78"/>
      <c r="Q766" s="78"/>
      <c r="R766" s="78"/>
    </row>
    <row r="767" spans="1:18" s="85" customFormat="1" ht="15.75" hidden="1" x14ac:dyDescent="0.2">
      <c r="A767" s="321"/>
      <c r="B767" s="119" t="s">
        <v>70</v>
      </c>
      <c r="C767" s="122"/>
      <c r="D767" s="122" t="s">
        <v>62</v>
      </c>
      <c r="E767" s="122"/>
      <c r="F767" s="122"/>
      <c r="G767" s="122">
        <f>G766</f>
        <v>0</v>
      </c>
      <c r="H767" s="122">
        <f t="shared" ref="H767:K767" si="380">H766</f>
        <v>0</v>
      </c>
      <c r="I767" s="122">
        <f t="shared" si="380"/>
        <v>0</v>
      </c>
      <c r="J767" s="122">
        <f t="shared" si="380"/>
        <v>0</v>
      </c>
      <c r="K767" s="122">
        <f t="shared" si="380"/>
        <v>0</v>
      </c>
      <c r="L767" s="122" t="s">
        <v>62</v>
      </c>
      <c r="M767" s="84">
        <v>46022</v>
      </c>
      <c r="N767" s="84">
        <v>46022</v>
      </c>
      <c r="O767" s="78"/>
      <c r="P767" s="74" t="s">
        <v>62</v>
      </c>
      <c r="Q767" s="78"/>
      <c r="R767" s="78"/>
    </row>
    <row r="768" spans="1:18" s="85" customFormat="1" ht="14.25" hidden="1" x14ac:dyDescent="0.2">
      <c r="A768" s="321"/>
      <c r="B768" s="86" t="s">
        <v>63</v>
      </c>
      <c r="C768" s="122"/>
      <c r="D768" s="122"/>
      <c r="E768" s="122"/>
      <c r="F768" s="122"/>
      <c r="G768" s="122" t="s">
        <v>62</v>
      </c>
      <c r="H768" s="122"/>
      <c r="I768" s="122" t="s">
        <v>62</v>
      </c>
      <c r="J768" s="122"/>
      <c r="K768" s="122"/>
      <c r="L768" s="122" t="s">
        <v>62</v>
      </c>
      <c r="M768" s="122"/>
      <c r="N768" s="122"/>
      <c r="O768" s="74" t="s">
        <v>62</v>
      </c>
      <c r="P768" s="74" t="s">
        <v>62</v>
      </c>
      <c r="Q768" s="74" t="s">
        <v>62</v>
      </c>
      <c r="R768" s="74" t="s">
        <v>62</v>
      </c>
    </row>
    <row r="769" spans="1:18" s="85" customFormat="1" ht="65.45" hidden="1" customHeight="1" x14ac:dyDescent="0.2">
      <c r="A769" s="321"/>
      <c r="B769" s="120" t="s">
        <v>64</v>
      </c>
      <c r="C769" s="122"/>
      <c r="D769" s="122" t="s">
        <v>62</v>
      </c>
      <c r="E769" s="122"/>
      <c r="F769" s="122"/>
      <c r="G769" s="122">
        <f>G766</f>
        <v>0</v>
      </c>
      <c r="H769" s="122">
        <f t="shared" ref="H769:J769" si="381">H766</f>
        <v>0</v>
      </c>
      <c r="I769" s="122">
        <f t="shared" si="381"/>
        <v>0</v>
      </c>
      <c r="J769" s="122">
        <f t="shared" si="381"/>
        <v>0</v>
      </c>
      <c r="K769" s="122">
        <f>K766</f>
        <v>0</v>
      </c>
      <c r="L769" s="122" t="s">
        <v>62</v>
      </c>
      <c r="M769" s="84">
        <v>46022</v>
      </c>
      <c r="N769" s="84">
        <v>46022</v>
      </c>
      <c r="O769" s="78"/>
      <c r="P769" s="74" t="s">
        <v>62</v>
      </c>
      <c r="Q769" s="78"/>
      <c r="R769" s="78"/>
    </row>
    <row r="770" spans="1:18" s="85" customFormat="1" ht="15" hidden="1" customHeight="1" x14ac:dyDescent="0.2">
      <c r="A770" s="321"/>
      <c r="B770" s="86" t="s">
        <v>65</v>
      </c>
      <c r="C770" s="122"/>
      <c r="D770" s="122"/>
      <c r="E770" s="122"/>
      <c r="F770" s="122"/>
      <c r="G770" s="122" t="s">
        <v>62</v>
      </c>
      <c r="H770" s="122"/>
      <c r="I770" s="122" t="s">
        <v>62</v>
      </c>
      <c r="J770" s="122"/>
      <c r="K770" s="122"/>
      <c r="L770" s="122" t="s">
        <v>62</v>
      </c>
      <c r="M770" s="122"/>
      <c r="N770" s="122"/>
      <c r="O770" s="74" t="s">
        <v>62</v>
      </c>
      <c r="P770" s="74" t="s">
        <v>62</v>
      </c>
      <c r="Q770" s="74" t="s">
        <v>62</v>
      </c>
      <c r="R770" s="74" t="s">
        <v>62</v>
      </c>
    </row>
    <row r="771" spans="1:18" s="85" customFormat="1" ht="38.65" hidden="1" customHeight="1" x14ac:dyDescent="0.2">
      <c r="A771" s="321"/>
      <c r="B771" s="120" t="s">
        <v>66</v>
      </c>
      <c r="C771" s="122"/>
      <c r="D771" s="122" t="s">
        <v>62</v>
      </c>
      <c r="E771" s="122"/>
      <c r="F771" s="122"/>
      <c r="G771" s="122">
        <f>G767</f>
        <v>0</v>
      </c>
      <c r="H771" s="122">
        <f t="shared" ref="H771:K771" si="382">H767</f>
        <v>0</v>
      </c>
      <c r="I771" s="122">
        <f t="shared" si="382"/>
        <v>0</v>
      </c>
      <c r="J771" s="122">
        <f t="shared" si="382"/>
        <v>0</v>
      </c>
      <c r="K771" s="122">
        <f t="shared" si="382"/>
        <v>0</v>
      </c>
      <c r="L771" s="122" t="s">
        <v>62</v>
      </c>
      <c r="M771" s="84">
        <v>46022</v>
      </c>
      <c r="N771" s="84">
        <v>46022</v>
      </c>
      <c r="O771" s="78"/>
      <c r="P771" s="74" t="s">
        <v>62</v>
      </c>
      <c r="Q771" s="78"/>
      <c r="R771" s="78"/>
    </row>
    <row r="772" spans="1:18" s="85" customFormat="1" ht="21" hidden="1" customHeight="1" x14ac:dyDescent="0.2">
      <c r="A772" s="321"/>
      <c r="B772" s="86" t="s">
        <v>71</v>
      </c>
      <c r="C772" s="122"/>
      <c r="D772" s="122"/>
      <c r="E772" s="122"/>
      <c r="F772" s="122"/>
      <c r="G772" s="122" t="s">
        <v>62</v>
      </c>
      <c r="H772" s="122"/>
      <c r="I772" s="122" t="s">
        <v>62</v>
      </c>
      <c r="J772" s="122"/>
      <c r="K772" s="122"/>
      <c r="L772" s="122" t="s">
        <v>62</v>
      </c>
      <c r="M772" s="122"/>
      <c r="N772" s="122"/>
      <c r="O772" s="74" t="s">
        <v>62</v>
      </c>
      <c r="P772" s="74" t="s">
        <v>62</v>
      </c>
      <c r="Q772" s="74" t="s">
        <v>62</v>
      </c>
      <c r="R772" s="74" t="s">
        <v>62</v>
      </c>
    </row>
    <row r="773" spans="1:18" s="85" customFormat="1" ht="21" hidden="1" customHeight="1" x14ac:dyDescent="0.2">
      <c r="A773" s="322"/>
      <c r="B773" s="120" t="s">
        <v>72</v>
      </c>
      <c r="C773" s="122"/>
      <c r="D773" s="122" t="s">
        <v>62</v>
      </c>
      <c r="E773" s="122"/>
      <c r="F773" s="122"/>
      <c r="G773" s="122">
        <f>G771</f>
        <v>0</v>
      </c>
      <c r="H773" s="122">
        <f t="shared" ref="H773:K773" si="383">H771</f>
        <v>0</v>
      </c>
      <c r="I773" s="122">
        <f t="shared" si="383"/>
        <v>0</v>
      </c>
      <c r="J773" s="122">
        <f t="shared" si="383"/>
        <v>0</v>
      </c>
      <c r="K773" s="122">
        <f t="shared" si="383"/>
        <v>0</v>
      </c>
      <c r="L773" s="122" t="s">
        <v>62</v>
      </c>
      <c r="M773" s="84">
        <v>46022</v>
      </c>
      <c r="N773" s="84">
        <v>46022</v>
      </c>
      <c r="O773" s="78"/>
      <c r="P773" s="74" t="s">
        <v>62</v>
      </c>
      <c r="Q773" s="78"/>
      <c r="R773" s="78"/>
    </row>
    <row r="774" spans="1:18" s="56" customFormat="1" ht="74.45" hidden="1" customHeight="1" x14ac:dyDescent="0.25">
      <c r="A774" s="320" t="s">
        <v>307</v>
      </c>
      <c r="B774" s="118" t="str">
        <f>B766</f>
        <v>Результат предоставления субсидии 2 (код субсидии № 7136):</v>
      </c>
      <c r="C774" s="80" t="s">
        <v>59</v>
      </c>
      <c r="D774" s="81" t="s">
        <v>60</v>
      </c>
      <c r="E774" s="81" t="s">
        <v>61</v>
      </c>
      <c r="F774" s="80">
        <v>642</v>
      </c>
      <c r="G774" s="80"/>
      <c r="H774" s="80">
        <f>G774</f>
        <v>0</v>
      </c>
      <c r="I774" s="80">
        <v>0</v>
      </c>
      <c r="J774" s="80">
        <v>0</v>
      </c>
      <c r="K774" s="80">
        <f>G774</f>
        <v>0</v>
      </c>
      <c r="L774" s="80"/>
      <c r="M774" s="122" t="s">
        <v>62</v>
      </c>
      <c r="N774" s="122" t="s">
        <v>62</v>
      </c>
      <c r="O774" s="78"/>
      <c r="P774" s="78"/>
      <c r="Q774" s="78"/>
      <c r="R774" s="78"/>
    </row>
    <row r="775" spans="1:18" s="85" customFormat="1" ht="15.75" hidden="1" x14ac:dyDescent="0.2">
      <c r="A775" s="321"/>
      <c r="B775" s="119" t="s">
        <v>70</v>
      </c>
      <c r="C775" s="122"/>
      <c r="D775" s="122" t="s">
        <v>62</v>
      </c>
      <c r="E775" s="122"/>
      <c r="F775" s="122"/>
      <c r="G775" s="122">
        <f>G774</f>
        <v>0</v>
      </c>
      <c r="H775" s="122">
        <f t="shared" ref="H775:K775" si="384">H774</f>
        <v>0</v>
      </c>
      <c r="I775" s="122">
        <f t="shared" si="384"/>
        <v>0</v>
      </c>
      <c r="J775" s="122">
        <f t="shared" si="384"/>
        <v>0</v>
      </c>
      <c r="K775" s="122">
        <f t="shared" si="384"/>
        <v>0</v>
      </c>
      <c r="L775" s="122" t="s">
        <v>62</v>
      </c>
      <c r="M775" s="84">
        <v>46022</v>
      </c>
      <c r="N775" s="84">
        <v>46022</v>
      </c>
      <c r="O775" s="78"/>
      <c r="P775" s="74" t="s">
        <v>62</v>
      </c>
      <c r="Q775" s="78"/>
      <c r="R775" s="78"/>
    </row>
    <row r="776" spans="1:18" s="85" customFormat="1" ht="14.25" hidden="1" x14ac:dyDescent="0.2">
      <c r="A776" s="321"/>
      <c r="B776" s="86" t="s">
        <v>63</v>
      </c>
      <c r="C776" s="122"/>
      <c r="D776" s="122"/>
      <c r="E776" s="122"/>
      <c r="F776" s="122"/>
      <c r="G776" s="122" t="s">
        <v>62</v>
      </c>
      <c r="H776" s="122"/>
      <c r="I776" s="122" t="s">
        <v>62</v>
      </c>
      <c r="J776" s="122"/>
      <c r="K776" s="122"/>
      <c r="L776" s="122" t="s">
        <v>62</v>
      </c>
      <c r="M776" s="122"/>
      <c r="N776" s="122"/>
      <c r="O776" s="74" t="s">
        <v>62</v>
      </c>
      <c r="P776" s="74" t="s">
        <v>62</v>
      </c>
      <c r="Q776" s="74" t="s">
        <v>62</v>
      </c>
      <c r="R776" s="74" t="s">
        <v>62</v>
      </c>
    </row>
    <row r="777" spans="1:18" s="85" customFormat="1" ht="65.45" hidden="1" customHeight="1" x14ac:dyDescent="0.2">
      <c r="A777" s="321"/>
      <c r="B777" s="120" t="s">
        <v>64</v>
      </c>
      <c r="C777" s="122"/>
      <c r="D777" s="122" t="s">
        <v>62</v>
      </c>
      <c r="E777" s="122"/>
      <c r="F777" s="122"/>
      <c r="G777" s="122">
        <f>G774</f>
        <v>0</v>
      </c>
      <c r="H777" s="122">
        <f t="shared" ref="H777:J777" si="385">H774</f>
        <v>0</v>
      </c>
      <c r="I777" s="122">
        <f t="shared" si="385"/>
        <v>0</v>
      </c>
      <c r="J777" s="122">
        <f t="shared" si="385"/>
        <v>0</v>
      </c>
      <c r="K777" s="122">
        <f>K774</f>
        <v>0</v>
      </c>
      <c r="L777" s="122" t="s">
        <v>62</v>
      </c>
      <c r="M777" s="84">
        <v>46022</v>
      </c>
      <c r="N777" s="84">
        <v>46022</v>
      </c>
      <c r="O777" s="78"/>
      <c r="P777" s="74" t="s">
        <v>62</v>
      </c>
      <c r="Q777" s="78"/>
      <c r="R777" s="78"/>
    </row>
    <row r="778" spans="1:18" s="85" customFormat="1" ht="15" hidden="1" customHeight="1" x14ac:dyDescent="0.2">
      <c r="A778" s="321"/>
      <c r="B778" s="86" t="s">
        <v>65</v>
      </c>
      <c r="C778" s="122"/>
      <c r="D778" s="122"/>
      <c r="E778" s="122"/>
      <c r="F778" s="122"/>
      <c r="G778" s="122" t="s">
        <v>62</v>
      </c>
      <c r="H778" s="122"/>
      <c r="I778" s="122" t="s">
        <v>62</v>
      </c>
      <c r="J778" s="122"/>
      <c r="K778" s="122"/>
      <c r="L778" s="122" t="s">
        <v>62</v>
      </c>
      <c r="M778" s="122"/>
      <c r="N778" s="122"/>
      <c r="O778" s="74" t="s">
        <v>62</v>
      </c>
      <c r="P778" s="74" t="s">
        <v>62</v>
      </c>
      <c r="Q778" s="74" t="s">
        <v>62</v>
      </c>
      <c r="R778" s="74" t="s">
        <v>62</v>
      </c>
    </row>
    <row r="779" spans="1:18" s="85" customFormat="1" ht="38.65" hidden="1" customHeight="1" x14ac:dyDescent="0.2">
      <c r="A779" s="321"/>
      <c r="B779" s="120" t="s">
        <v>66</v>
      </c>
      <c r="C779" s="122"/>
      <c r="D779" s="122" t="s">
        <v>62</v>
      </c>
      <c r="E779" s="122"/>
      <c r="F779" s="122"/>
      <c r="G779" s="122">
        <f>G775</f>
        <v>0</v>
      </c>
      <c r="H779" s="122">
        <f t="shared" ref="H779:K779" si="386">H775</f>
        <v>0</v>
      </c>
      <c r="I779" s="122">
        <f t="shared" si="386"/>
        <v>0</v>
      </c>
      <c r="J779" s="122">
        <f t="shared" si="386"/>
        <v>0</v>
      </c>
      <c r="K779" s="122">
        <f t="shared" si="386"/>
        <v>0</v>
      </c>
      <c r="L779" s="122" t="s">
        <v>62</v>
      </c>
      <c r="M779" s="84">
        <v>46022</v>
      </c>
      <c r="N779" s="84">
        <v>46022</v>
      </c>
      <c r="O779" s="78"/>
      <c r="P779" s="74" t="s">
        <v>62</v>
      </c>
      <c r="Q779" s="78"/>
      <c r="R779" s="78"/>
    </row>
    <row r="780" spans="1:18" s="85" customFormat="1" ht="21" hidden="1" customHeight="1" x14ac:dyDescent="0.2">
      <c r="A780" s="321"/>
      <c r="B780" s="86" t="s">
        <v>71</v>
      </c>
      <c r="C780" s="122"/>
      <c r="D780" s="122"/>
      <c r="E780" s="122"/>
      <c r="F780" s="122"/>
      <c r="G780" s="122" t="s">
        <v>62</v>
      </c>
      <c r="H780" s="122"/>
      <c r="I780" s="122" t="s">
        <v>62</v>
      </c>
      <c r="J780" s="122"/>
      <c r="K780" s="122"/>
      <c r="L780" s="122" t="s">
        <v>62</v>
      </c>
      <c r="M780" s="122"/>
      <c r="N780" s="122"/>
      <c r="O780" s="74" t="s">
        <v>62</v>
      </c>
      <c r="P780" s="74" t="s">
        <v>62</v>
      </c>
      <c r="Q780" s="74" t="s">
        <v>62</v>
      </c>
      <c r="R780" s="74" t="s">
        <v>62</v>
      </c>
    </row>
    <row r="781" spans="1:18" s="85" customFormat="1" ht="21" hidden="1" customHeight="1" x14ac:dyDescent="0.2">
      <c r="A781" s="322"/>
      <c r="B781" s="120" t="s">
        <v>72</v>
      </c>
      <c r="C781" s="122"/>
      <c r="D781" s="122" t="s">
        <v>62</v>
      </c>
      <c r="E781" s="122"/>
      <c r="F781" s="122"/>
      <c r="G781" s="122">
        <f>G779</f>
        <v>0</v>
      </c>
      <c r="H781" s="122">
        <f t="shared" ref="H781:K781" si="387">H779</f>
        <v>0</v>
      </c>
      <c r="I781" s="122">
        <f t="shared" si="387"/>
        <v>0</v>
      </c>
      <c r="J781" s="122">
        <f t="shared" si="387"/>
        <v>0</v>
      </c>
      <c r="K781" s="122">
        <f t="shared" si="387"/>
        <v>0</v>
      </c>
      <c r="L781" s="122" t="s">
        <v>62</v>
      </c>
      <c r="M781" s="84">
        <v>46022</v>
      </c>
      <c r="N781" s="84">
        <v>46022</v>
      </c>
      <c r="O781" s="78"/>
      <c r="P781" s="74" t="s">
        <v>62</v>
      </c>
      <c r="Q781" s="78"/>
      <c r="R781" s="78"/>
    </row>
    <row r="782" spans="1:18" s="56" customFormat="1" ht="74.45" hidden="1" customHeight="1" x14ac:dyDescent="0.25">
      <c r="A782" s="320" t="s">
        <v>308</v>
      </c>
      <c r="B782" s="118" t="str">
        <f>B774</f>
        <v>Результат предоставления субсидии 2 (код субсидии № 7136):</v>
      </c>
      <c r="C782" s="80" t="s">
        <v>59</v>
      </c>
      <c r="D782" s="81" t="s">
        <v>60</v>
      </c>
      <c r="E782" s="81" t="s">
        <v>61</v>
      </c>
      <c r="F782" s="80">
        <v>642</v>
      </c>
      <c r="G782" s="80"/>
      <c r="H782" s="80">
        <f>G782</f>
        <v>0</v>
      </c>
      <c r="I782" s="80">
        <v>0</v>
      </c>
      <c r="J782" s="80">
        <v>0</v>
      </c>
      <c r="K782" s="80">
        <f>G782</f>
        <v>0</v>
      </c>
      <c r="L782" s="80"/>
      <c r="M782" s="122" t="s">
        <v>62</v>
      </c>
      <c r="N782" s="122" t="s">
        <v>62</v>
      </c>
      <c r="O782" s="78"/>
      <c r="P782" s="78"/>
      <c r="Q782" s="78"/>
      <c r="R782" s="78"/>
    </row>
    <row r="783" spans="1:18" s="85" customFormat="1" ht="15.75" hidden="1" x14ac:dyDescent="0.2">
      <c r="A783" s="321"/>
      <c r="B783" s="119" t="s">
        <v>70</v>
      </c>
      <c r="C783" s="122"/>
      <c r="D783" s="122" t="s">
        <v>62</v>
      </c>
      <c r="E783" s="122"/>
      <c r="F783" s="122"/>
      <c r="G783" s="122">
        <f>G782</f>
        <v>0</v>
      </c>
      <c r="H783" s="122">
        <f t="shared" ref="H783:K783" si="388">H782</f>
        <v>0</v>
      </c>
      <c r="I783" s="122">
        <f t="shared" si="388"/>
        <v>0</v>
      </c>
      <c r="J783" s="122">
        <f t="shared" si="388"/>
        <v>0</v>
      </c>
      <c r="K783" s="122">
        <f t="shared" si="388"/>
        <v>0</v>
      </c>
      <c r="L783" s="122" t="s">
        <v>62</v>
      </c>
      <c r="M783" s="84">
        <v>46022</v>
      </c>
      <c r="N783" s="84">
        <v>46022</v>
      </c>
      <c r="O783" s="78"/>
      <c r="P783" s="74" t="s">
        <v>62</v>
      </c>
      <c r="Q783" s="78"/>
      <c r="R783" s="78"/>
    </row>
    <row r="784" spans="1:18" s="85" customFormat="1" ht="14.25" hidden="1" x14ac:dyDescent="0.2">
      <c r="A784" s="321"/>
      <c r="B784" s="86" t="s">
        <v>63</v>
      </c>
      <c r="C784" s="122"/>
      <c r="D784" s="122"/>
      <c r="E784" s="122"/>
      <c r="F784" s="122"/>
      <c r="G784" s="122" t="s">
        <v>62</v>
      </c>
      <c r="H784" s="122"/>
      <c r="I784" s="122" t="s">
        <v>62</v>
      </c>
      <c r="J784" s="122"/>
      <c r="K784" s="122"/>
      <c r="L784" s="122" t="s">
        <v>62</v>
      </c>
      <c r="M784" s="122"/>
      <c r="N784" s="122"/>
      <c r="O784" s="74" t="s">
        <v>62</v>
      </c>
      <c r="P784" s="74" t="s">
        <v>62</v>
      </c>
      <c r="Q784" s="74" t="s">
        <v>62</v>
      </c>
      <c r="R784" s="74" t="s">
        <v>62</v>
      </c>
    </row>
    <row r="785" spans="1:18" s="85" customFormat="1" ht="65.45" hidden="1" customHeight="1" x14ac:dyDescent="0.2">
      <c r="A785" s="321"/>
      <c r="B785" s="120" t="s">
        <v>64</v>
      </c>
      <c r="C785" s="122"/>
      <c r="D785" s="122" t="s">
        <v>62</v>
      </c>
      <c r="E785" s="122"/>
      <c r="F785" s="122"/>
      <c r="G785" s="122">
        <f>G782</f>
        <v>0</v>
      </c>
      <c r="H785" s="122">
        <f t="shared" ref="H785:J785" si="389">H782</f>
        <v>0</v>
      </c>
      <c r="I785" s="122">
        <f t="shared" si="389"/>
        <v>0</v>
      </c>
      <c r="J785" s="122">
        <f t="shared" si="389"/>
        <v>0</v>
      </c>
      <c r="K785" s="122">
        <f>K782</f>
        <v>0</v>
      </c>
      <c r="L785" s="122" t="s">
        <v>62</v>
      </c>
      <c r="M785" s="84">
        <v>46022</v>
      </c>
      <c r="N785" s="84">
        <v>46022</v>
      </c>
      <c r="O785" s="78"/>
      <c r="P785" s="74" t="s">
        <v>62</v>
      </c>
      <c r="Q785" s="78"/>
      <c r="R785" s="78"/>
    </row>
    <row r="786" spans="1:18" s="85" customFormat="1" ht="15" hidden="1" customHeight="1" x14ac:dyDescent="0.2">
      <c r="A786" s="321"/>
      <c r="B786" s="86" t="s">
        <v>65</v>
      </c>
      <c r="C786" s="122"/>
      <c r="D786" s="122"/>
      <c r="E786" s="122"/>
      <c r="F786" s="122"/>
      <c r="G786" s="122" t="s">
        <v>62</v>
      </c>
      <c r="H786" s="122"/>
      <c r="I786" s="122" t="s">
        <v>62</v>
      </c>
      <c r="J786" s="122"/>
      <c r="K786" s="122"/>
      <c r="L786" s="122" t="s">
        <v>62</v>
      </c>
      <c r="M786" s="122"/>
      <c r="N786" s="122"/>
      <c r="O786" s="74" t="s">
        <v>62</v>
      </c>
      <c r="P786" s="74" t="s">
        <v>62</v>
      </c>
      <c r="Q786" s="74" t="s">
        <v>62</v>
      </c>
      <c r="R786" s="74" t="s">
        <v>62</v>
      </c>
    </row>
    <row r="787" spans="1:18" s="85" customFormat="1" ht="38.65" hidden="1" customHeight="1" x14ac:dyDescent="0.2">
      <c r="A787" s="321"/>
      <c r="B787" s="120" t="s">
        <v>66</v>
      </c>
      <c r="C787" s="122"/>
      <c r="D787" s="122" t="s">
        <v>62</v>
      </c>
      <c r="E787" s="122"/>
      <c r="F787" s="122"/>
      <c r="G787" s="122">
        <f>G783</f>
        <v>0</v>
      </c>
      <c r="H787" s="122">
        <f t="shared" ref="H787:K787" si="390">H783</f>
        <v>0</v>
      </c>
      <c r="I787" s="122">
        <f t="shared" si="390"/>
        <v>0</v>
      </c>
      <c r="J787" s="122">
        <f t="shared" si="390"/>
        <v>0</v>
      </c>
      <c r="K787" s="122">
        <f t="shared" si="390"/>
        <v>0</v>
      </c>
      <c r="L787" s="122" t="s">
        <v>62</v>
      </c>
      <c r="M787" s="84">
        <v>46022</v>
      </c>
      <c r="N787" s="84">
        <v>46022</v>
      </c>
      <c r="O787" s="78"/>
      <c r="P787" s="74" t="s">
        <v>62</v>
      </c>
      <c r="Q787" s="78"/>
      <c r="R787" s="78"/>
    </row>
    <row r="788" spans="1:18" s="85" customFormat="1" ht="21" hidden="1" customHeight="1" x14ac:dyDescent="0.2">
      <c r="A788" s="321"/>
      <c r="B788" s="86" t="s">
        <v>71</v>
      </c>
      <c r="C788" s="122"/>
      <c r="D788" s="122"/>
      <c r="E788" s="122"/>
      <c r="F788" s="122"/>
      <c r="G788" s="122" t="s">
        <v>62</v>
      </c>
      <c r="H788" s="122"/>
      <c r="I788" s="122" t="s">
        <v>62</v>
      </c>
      <c r="J788" s="122"/>
      <c r="K788" s="122"/>
      <c r="L788" s="122" t="s">
        <v>62</v>
      </c>
      <c r="M788" s="122"/>
      <c r="N788" s="122"/>
      <c r="O788" s="74" t="s">
        <v>62</v>
      </c>
      <c r="P788" s="74" t="s">
        <v>62</v>
      </c>
      <c r="Q788" s="74" t="s">
        <v>62</v>
      </c>
      <c r="R788" s="74" t="s">
        <v>62</v>
      </c>
    </row>
    <row r="789" spans="1:18" s="85" customFormat="1" ht="21" hidden="1" customHeight="1" x14ac:dyDescent="0.2">
      <c r="A789" s="322"/>
      <c r="B789" s="120" t="s">
        <v>72</v>
      </c>
      <c r="C789" s="122"/>
      <c r="D789" s="122" t="s">
        <v>62</v>
      </c>
      <c r="E789" s="122"/>
      <c r="F789" s="122"/>
      <c r="G789" s="122">
        <f>G787</f>
        <v>0</v>
      </c>
      <c r="H789" s="122">
        <f t="shared" ref="H789:K789" si="391">H787</f>
        <v>0</v>
      </c>
      <c r="I789" s="122">
        <f t="shared" si="391"/>
        <v>0</v>
      </c>
      <c r="J789" s="122">
        <f t="shared" si="391"/>
        <v>0</v>
      </c>
      <c r="K789" s="122">
        <f t="shared" si="391"/>
        <v>0</v>
      </c>
      <c r="L789" s="122" t="s">
        <v>62</v>
      </c>
      <c r="M789" s="84">
        <v>46022</v>
      </c>
      <c r="N789" s="84">
        <v>46022</v>
      </c>
      <c r="O789" s="78"/>
      <c r="P789" s="74" t="s">
        <v>62</v>
      </c>
      <c r="Q789" s="78"/>
      <c r="R789" s="78"/>
    </row>
    <row r="790" spans="1:18" s="56" customFormat="1" ht="74.45" hidden="1" customHeight="1" x14ac:dyDescent="0.25">
      <c r="A790" s="320" t="s">
        <v>309</v>
      </c>
      <c r="B790" s="118" t="str">
        <f>B782</f>
        <v>Результат предоставления субсидии 2 (код субсидии № 7136):</v>
      </c>
      <c r="C790" s="80" t="s">
        <v>59</v>
      </c>
      <c r="D790" s="81" t="s">
        <v>60</v>
      </c>
      <c r="E790" s="81" t="s">
        <v>61</v>
      </c>
      <c r="F790" s="80">
        <v>642</v>
      </c>
      <c r="G790" s="80"/>
      <c r="H790" s="80">
        <f>G790</f>
        <v>0</v>
      </c>
      <c r="I790" s="80">
        <v>0</v>
      </c>
      <c r="J790" s="80">
        <v>0</v>
      </c>
      <c r="K790" s="80">
        <f>G790</f>
        <v>0</v>
      </c>
      <c r="L790" s="80"/>
      <c r="M790" s="122" t="s">
        <v>62</v>
      </c>
      <c r="N790" s="122" t="s">
        <v>62</v>
      </c>
      <c r="O790" s="78"/>
      <c r="P790" s="78"/>
      <c r="Q790" s="78"/>
      <c r="R790" s="78"/>
    </row>
    <row r="791" spans="1:18" s="85" customFormat="1" ht="15.75" hidden="1" x14ac:dyDescent="0.2">
      <c r="A791" s="321"/>
      <c r="B791" s="119" t="s">
        <v>70</v>
      </c>
      <c r="C791" s="122"/>
      <c r="D791" s="122" t="s">
        <v>62</v>
      </c>
      <c r="E791" s="122"/>
      <c r="F791" s="122"/>
      <c r="G791" s="122">
        <f>G790</f>
        <v>0</v>
      </c>
      <c r="H791" s="122">
        <f t="shared" ref="H791:K791" si="392">H790</f>
        <v>0</v>
      </c>
      <c r="I791" s="122">
        <f t="shared" si="392"/>
        <v>0</v>
      </c>
      <c r="J791" s="122">
        <f t="shared" si="392"/>
        <v>0</v>
      </c>
      <c r="K791" s="122">
        <f t="shared" si="392"/>
        <v>0</v>
      </c>
      <c r="L791" s="122" t="s">
        <v>62</v>
      </c>
      <c r="M791" s="84">
        <v>46022</v>
      </c>
      <c r="N791" s="84">
        <v>46022</v>
      </c>
      <c r="O791" s="78"/>
      <c r="P791" s="74" t="s">
        <v>62</v>
      </c>
      <c r="Q791" s="78"/>
      <c r="R791" s="78"/>
    </row>
    <row r="792" spans="1:18" s="85" customFormat="1" ht="14.25" hidden="1" x14ac:dyDescent="0.2">
      <c r="A792" s="321"/>
      <c r="B792" s="86" t="s">
        <v>63</v>
      </c>
      <c r="C792" s="122"/>
      <c r="D792" s="122"/>
      <c r="E792" s="122"/>
      <c r="F792" s="122"/>
      <c r="G792" s="122" t="s">
        <v>62</v>
      </c>
      <c r="H792" s="122"/>
      <c r="I792" s="122" t="s">
        <v>62</v>
      </c>
      <c r="J792" s="122"/>
      <c r="K792" s="122"/>
      <c r="L792" s="122" t="s">
        <v>62</v>
      </c>
      <c r="M792" s="122"/>
      <c r="N792" s="122"/>
      <c r="O792" s="74" t="s">
        <v>62</v>
      </c>
      <c r="P792" s="74" t="s">
        <v>62</v>
      </c>
      <c r="Q792" s="74" t="s">
        <v>62</v>
      </c>
      <c r="R792" s="74" t="s">
        <v>62</v>
      </c>
    </row>
    <row r="793" spans="1:18" s="85" customFormat="1" ht="65.45" hidden="1" customHeight="1" x14ac:dyDescent="0.2">
      <c r="A793" s="321"/>
      <c r="B793" s="120" t="s">
        <v>64</v>
      </c>
      <c r="C793" s="122"/>
      <c r="D793" s="122" t="s">
        <v>62</v>
      </c>
      <c r="E793" s="122"/>
      <c r="F793" s="122"/>
      <c r="G793" s="122">
        <f>G790</f>
        <v>0</v>
      </c>
      <c r="H793" s="122">
        <f t="shared" ref="H793:J793" si="393">H790</f>
        <v>0</v>
      </c>
      <c r="I793" s="122">
        <f t="shared" si="393"/>
        <v>0</v>
      </c>
      <c r="J793" s="122">
        <f t="shared" si="393"/>
        <v>0</v>
      </c>
      <c r="K793" s="122">
        <f>K790</f>
        <v>0</v>
      </c>
      <c r="L793" s="122" t="s">
        <v>62</v>
      </c>
      <c r="M793" s="84">
        <v>46022</v>
      </c>
      <c r="N793" s="84">
        <v>46022</v>
      </c>
      <c r="O793" s="78"/>
      <c r="P793" s="74" t="s">
        <v>62</v>
      </c>
      <c r="Q793" s="78"/>
      <c r="R793" s="78"/>
    </row>
    <row r="794" spans="1:18" s="85" customFormat="1" ht="15" hidden="1" customHeight="1" x14ac:dyDescent="0.2">
      <c r="A794" s="321"/>
      <c r="B794" s="86" t="s">
        <v>65</v>
      </c>
      <c r="C794" s="122"/>
      <c r="D794" s="122"/>
      <c r="E794" s="122"/>
      <c r="F794" s="122"/>
      <c r="G794" s="122" t="s">
        <v>62</v>
      </c>
      <c r="H794" s="122"/>
      <c r="I794" s="122" t="s">
        <v>62</v>
      </c>
      <c r="J794" s="122"/>
      <c r="K794" s="122"/>
      <c r="L794" s="122" t="s">
        <v>62</v>
      </c>
      <c r="M794" s="122"/>
      <c r="N794" s="122"/>
      <c r="O794" s="74" t="s">
        <v>62</v>
      </c>
      <c r="P794" s="74" t="s">
        <v>62</v>
      </c>
      <c r="Q794" s="74" t="s">
        <v>62</v>
      </c>
      <c r="R794" s="74" t="s">
        <v>62</v>
      </c>
    </row>
    <row r="795" spans="1:18" s="85" customFormat="1" ht="38.65" hidden="1" customHeight="1" x14ac:dyDescent="0.2">
      <c r="A795" s="321"/>
      <c r="B795" s="120" t="s">
        <v>66</v>
      </c>
      <c r="C795" s="122"/>
      <c r="D795" s="122" t="s">
        <v>62</v>
      </c>
      <c r="E795" s="122"/>
      <c r="F795" s="122"/>
      <c r="G795" s="122">
        <f>G791</f>
        <v>0</v>
      </c>
      <c r="H795" s="122">
        <f t="shared" ref="H795:K795" si="394">H791</f>
        <v>0</v>
      </c>
      <c r="I795" s="122">
        <f t="shared" si="394"/>
        <v>0</v>
      </c>
      <c r="J795" s="122">
        <f t="shared" si="394"/>
        <v>0</v>
      </c>
      <c r="K795" s="122">
        <f t="shared" si="394"/>
        <v>0</v>
      </c>
      <c r="L795" s="122" t="s">
        <v>62</v>
      </c>
      <c r="M795" s="84">
        <v>46022</v>
      </c>
      <c r="N795" s="84">
        <v>46022</v>
      </c>
      <c r="O795" s="78"/>
      <c r="P795" s="74" t="s">
        <v>62</v>
      </c>
      <c r="Q795" s="78"/>
      <c r="R795" s="78"/>
    </row>
    <row r="796" spans="1:18" s="85" customFormat="1" ht="21" hidden="1" customHeight="1" x14ac:dyDescent="0.2">
      <c r="A796" s="321"/>
      <c r="B796" s="86" t="s">
        <v>71</v>
      </c>
      <c r="C796" s="122"/>
      <c r="D796" s="122"/>
      <c r="E796" s="122"/>
      <c r="F796" s="122"/>
      <c r="G796" s="122" t="s">
        <v>62</v>
      </c>
      <c r="H796" s="122"/>
      <c r="I796" s="122" t="s">
        <v>62</v>
      </c>
      <c r="J796" s="122"/>
      <c r="K796" s="122"/>
      <c r="L796" s="122" t="s">
        <v>62</v>
      </c>
      <c r="M796" s="122"/>
      <c r="N796" s="122"/>
      <c r="O796" s="74" t="s">
        <v>62</v>
      </c>
      <c r="P796" s="74" t="s">
        <v>62</v>
      </c>
      <c r="Q796" s="74" t="s">
        <v>62</v>
      </c>
      <c r="R796" s="74" t="s">
        <v>62</v>
      </c>
    </row>
    <row r="797" spans="1:18" s="85" customFormat="1" ht="21" hidden="1" customHeight="1" x14ac:dyDescent="0.2">
      <c r="A797" s="322"/>
      <c r="B797" s="120" t="s">
        <v>72</v>
      </c>
      <c r="C797" s="122"/>
      <c r="D797" s="122" t="s">
        <v>62</v>
      </c>
      <c r="E797" s="122"/>
      <c r="F797" s="122"/>
      <c r="G797" s="122">
        <f>G795</f>
        <v>0</v>
      </c>
      <c r="H797" s="122">
        <f t="shared" ref="H797:K797" si="395">H795</f>
        <v>0</v>
      </c>
      <c r="I797" s="122">
        <f t="shared" si="395"/>
        <v>0</v>
      </c>
      <c r="J797" s="122">
        <f t="shared" si="395"/>
        <v>0</v>
      </c>
      <c r="K797" s="122">
        <f t="shared" si="395"/>
        <v>0</v>
      </c>
      <c r="L797" s="122" t="s">
        <v>62</v>
      </c>
      <c r="M797" s="84">
        <v>46022</v>
      </c>
      <c r="N797" s="84">
        <v>46022</v>
      </c>
      <c r="O797" s="78"/>
      <c r="P797" s="74" t="s">
        <v>62</v>
      </c>
      <c r="Q797" s="78"/>
      <c r="R797" s="78"/>
    </row>
    <row r="798" spans="1:18" s="56" customFormat="1" ht="74.45" hidden="1" customHeight="1" x14ac:dyDescent="0.25">
      <c r="A798" s="320" t="s">
        <v>310</v>
      </c>
      <c r="B798" s="118" t="str">
        <f>B790</f>
        <v>Результат предоставления субсидии 2 (код субсидии № 7136):</v>
      </c>
      <c r="C798" s="80" t="s">
        <v>59</v>
      </c>
      <c r="D798" s="81" t="s">
        <v>60</v>
      </c>
      <c r="E798" s="81" t="s">
        <v>61</v>
      </c>
      <c r="F798" s="80">
        <v>642</v>
      </c>
      <c r="G798" s="80"/>
      <c r="H798" s="80">
        <f>G798</f>
        <v>0</v>
      </c>
      <c r="I798" s="80">
        <v>0</v>
      </c>
      <c r="J798" s="80">
        <v>0</v>
      </c>
      <c r="K798" s="80">
        <f>G798</f>
        <v>0</v>
      </c>
      <c r="L798" s="80"/>
      <c r="M798" s="122" t="s">
        <v>62</v>
      </c>
      <c r="N798" s="122" t="s">
        <v>62</v>
      </c>
      <c r="O798" s="78"/>
      <c r="P798" s="78"/>
      <c r="Q798" s="78"/>
      <c r="R798" s="78"/>
    </row>
    <row r="799" spans="1:18" s="85" customFormat="1" ht="15.75" hidden="1" x14ac:dyDescent="0.2">
      <c r="A799" s="321"/>
      <c r="B799" s="119" t="s">
        <v>70</v>
      </c>
      <c r="C799" s="122"/>
      <c r="D799" s="122" t="s">
        <v>62</v>
      </c>
      <c r="E799" s="122"/>
      <c r="F799" s="122"/>
      <c r="G799" s="122">
        <f>G798</f>
        <v>0</v>
      </c>
      <c r="H799" s="122">
        <f t="shared" ref="H799:K799" si="396">H798</f>
        <v>0</v>
      </c>
      <c r="I799" s="122">
        <f t="shared" si="396"/>
        <v>0</v>
      </c>
      <c r="J799" s="122">
        <f t="shared" si="396"/>
        <v>0</v>
      </c>
      <c r="K799" s="122">
        <f t="shared" si="396"/>
        <v>0</v>
      </c>
      <c r="L799" s="122" t="s">
        <v>62</v>
      </c>
      <c r="M799" s="84">
        <v>46022</v>
      </c>
      <c r="N799" s="84">
        <v>46022</v>
      </c>
      <c r="O799" s="78"/>
      <c r="P799" s="74" t="s">
        <v>62</v>
      </c>
      <c r="Q799" s="78"/>
      <c r="R799" s="78"/>
    </row>
    <row r="800" spans="1:18" s="85" customFormat="1" ht="14.25" hidden="1" x14ac:dyDescent="0.2">
      <c r="A800" s="321"/>
      <c r="B800" s="86" t="s">
        <v>63</v>
      </c>
      <c r="C800" s="122"/>
      <c r="D800" s="122"/>
      <c r="E800" s="122"/>
      <c r="F800" s="122"/>
      <c r="G800" s="122" t="s">
        <v>62</v>
      </c>
      <c r="H800" s="122"/>
      <c r="I800" s="122" t="s">
        <v>62</v>
      </c>
      <c r="J800" s="122"/>
      <c r="K800" s="122"/>
      <c r="L800" s="122" t="s">
        <v>62</v>
      </c>
      <c r="M800" s="122"/>
      <c r="N800" s="122"/>
      <c r="O800" s="74" t="s">
        <v>62</v>
      </c>
      <c r="P800" s="74" t="s">
        <v>62</v>
      </c>
      <c r="Q800" s="74" t="s">
        <v>62</v>
      </c>
      <c r="R800" s="74" t="s">
        <v>62</v>
      </c>
    </row>
    <row r="801" spans="1:18" s="85" customFormat="1" ht="65.45" hidden="1" customHeight="1" x14ac:dyDescent="0.2">
      <c r="A801" s="321"/>
      <c r="B801" s="120" t="s">
        <v>64</v>
      </c>
      <c r="C801" s="122"/>
      <c r="D801" s="122" t="s">
        <v>62</v>
      </c>
      <c r="E801" s="122"/>
      <c r="F801" s="122"/>
      <c r="G801" s="122">
        <f>G798</f>
        <v>0</v>
      </c>
      <c r="H801" s="122">
        <f t="shared" ref="H801:J801" si="397">H798</f>
        <v>0</v>
      </c>
      <c r="I801" s="122">
        <f t="shared" si="397"/>
        <v>0</v>
      </c>
      <c r="J801" s="122">
        <f t="shared" si="397"/>
        <v>0</v>
      </c>
      <c r="K801" s="122">
        <f>K798</f>
        <v>0</v>
      </c>
      <c r="L801" s="122" t="s">
        <v>62</v>
      </c>
      <c r="M801" s="84">
        <v>46022</v>
      </c>
      <c r="N801" s="84">
        <v>46022</v>
      </c>
      <c r="O801" s="78"/>
      <c r="P801" s="74" t="s">
        <v>62</v>
      </c>
      <c r="Q801" s="78"/>
      <c r="R801" s="78"/>
    </row>
    <row r="802" spans="1:18" s="85" customFormat="1" ht="15" hidden="1" customHeight="1" x14ac:dyDescent="0.2">
      <c r="A802" s="321"/>
      <c r="B802" s="86" t="s">
        <v>65</v>
      </c>
      <c r="C802" s="122"/>
      <c r="D802" s="122"/>
      <c r="E802" s="122"/>
      <c r="F802" s="122"/>
      <c r="G802" s="122" t="s">
        <v>62</v>
      </c>
      <c r="H802" s="122"/>
      <c r="I802" s="122" t="s">
        <v>62</v>
      </c>
      <c r="J802" s="122"/>
      <c r="K802" s="122"/>
      <c r="L802" s="122" t="s">
        <v>62</v>
      </c>
      <c r="M802" s="122"/>
      <c r="N802" s="122"/>
      <c r="O802" s="74" t="s">
        <v>62</v>
      </c>
      <c r="P802" s="74" t="s">
        <v>62</v>
      </c>
      <c r="Q802" s="74" t="s">
        <v>62</v>
      </c>
      <c r="R802" s="74" t="s">
        <v>62</v>
      </c>
    </row>
    <row r="803" spans="1:18" s="85" customFormat="1" ht="38.65" hidden="1" customHeight="1" x14ac:dyDescent="0.2">
      <c r="A803" s="321"/>
      <c r="B803" s="120" t="s">
        <v>66</v>
      </c>
      <c r="C803" s="122"/>
      <c r="D803" s="122" t="s">
        <v>62</v>
      </c>
      <c r="E803" s="122"/>
      <c r="F803" s="122"/>
      <c r="G803" s="122">
        <f>G799</f>
        <v>0</v>
      </c>
      <c r="H803" s="122">
        <f t="shared" ref="H803:K803" si="398">H799</f>
        <v>0</v>
      </c>
      <c r="I803" s="122">
        <f t="shared" si="398"/>
        <v>0</v>
      </c>
      <c r="J803" s="122">
        <f t="shared" si="398"/>
        <v>0</v>
      </c>
      <c r="K803" s="122">
        <f t="shared" si="398"/>
        <v>0</v>
      </c>
      <c r="L803" s="122" t="s">
        <v>62</v>
      </c>
      <c r="M803" s="84">
        <v>46022</v>
      </c>
      <c r="N803" s="84">
        <v>46022</v>
      </c>
      <c r="O803" s="78"/>
      <c r="P803" s="74" t="s">
        <v>62</v>
      </c>
      <c r="Q803" s="78"/>
      <c r="R803" s="78"/>
    </row>
    <row r="804" spans="1:18" s="85" customFormat="1" ht="21" hidden="1" customHeight="1" x14ac:dyDescent="0.2">
      <c r="A804" s="321"/>
      <c r="B804" s="86" t="s">
        <v>71</v>
      </c>
      <c r="C804" s="122"/>
      <c r="D804" s="122"/>
      <c r="E804" s="122"/>
      <c r="F804" s="122"/>
      <c r="G804" s="122" t="s">
        <v>62</v>
      </c>
      <c r="H804" s="122"/>
      <c r="I804" s="122" t="s">
        <v>62</v>
      </c>
      <c r="J804" s="122"/>
      <c r="K804" s="122"/>
      <c r="L804" s="122" t="s">
        <v>62</v>
      </c>
      <c r="M804" s="122"/>
      <c r="N804" s="122"/>
      <c r="O804" s="74" t="s">
        <v>62</v>
      </c>
      <c r="P804" s="74" t="s">
        <v>62</v>
      </c>
      <c r="Q804" s="74" t="s">
        <v>62</v>
      </c>
      <c r="R804" s="74" t="s">
        <v>62</v>
      </c>
    </row>
    <row r="805" spans="1:18" s="85" customFormat="1" ht="21" hidden="1" customHeight="1" x14ac:dyDescent="0.2">
      <c r="A805" s="322"/>
      <c r="B805" s="120" t="s">
        <v>72</v>
      </c>
      <c r="C805" s="122"/>
      <c r="D805" s="122" t="s">
        <v>62</v>
      </c>
      <c r="E805" s="122"/>
      <c r="F805" s="122"/>
      <c r="G805" s="122">
        <f>G803</f>
        <v>0</v>
      </c>
      <c r="H805" s="122">
        <f t="shared" ref="H805:K805" si="399">H803</f>
        <v>0</v>
      </c>
      <c r="I805" s="122">
        <f t="shared" si="399"/>
        <v>0</v>
      </c>
      <c r="J805" s="122">
        <f t="shared" si="399"/>
        <v>0</v>
      </c>
      <c r="K805" s="122">
        <f t="shared" si="399"/>
        <v>0</v>
      </c>
      <c r="L805" s="122" t="s">
        <v>62</v>
      </c>
      <c r="M805" s="84">
        <v>46022</v>
      </c>
      <c r="N805" s="84">
        <v>46022</v>
      </c>
      <c r="O805" s="78"/>
      <c r="P805" s="74" t="s">
        <v>62</v>
      </c>
      <c r="Q805" s="78"/>
      <c r="R805" s="78"/>
    </row>
    <row r="806" spans="1:18" s="56" customFormat="1" ht="74.45" hidden="1" customHeight="1" x14ac:dyDescent="0.25">
      <c r="A806" s="320" t="s">
        <v>311</v>
      </c>
      <c r="B806" s="118" t="str">
        <f>B798</f>
        <v>Результат предоставления субсидии 2 (код субсидии № 7136):</v>
      </c>
      <c r="C806" s="80" t="s">
        <v>59</v>
      </c>
      <c r="D806" s="81" t="s">
        <v>60</v>
      </c>
      <c r="E806" s="81" t="s">
        <v>61</v>
      </c>
      <c r="F806" s="80">
        <v>642</v>
      </c>
      <c r="G806" s="80"/>
      <c r="H806" s="80">
        <f>G806</f>
        <v>0</v>
      </c>
      <c r="I806" s="80">
        <v>0</v>
      </c>
      <c r="J806" s="80">
        <v>0</v>
      </c>
      <c r="K806" s="80">
        <f>G806</f>
        <v>0</v>
      </c>
      <c r="L806" s="80"/>
      <c r="M806" s="122" t="s">
        <v>62</v>
      </c>
      <c r="N806" s="122" t="s">
        <v>62</v>
      </c>
      <c r="O806" s="78"/>
      <c r="P806" s="78"/>
      <c r="Q806" s="78"/>
      <c r="R806" s="78"/>
    </row>
    <row r="807" spans="1:18" s="85" customFormat="1" ht="15.75" hidden="1" x14ac:dyDescent="0.2">
      <c r="A807" s="321"/>
      <c r="B807" s="119" t="s">
        <v>70</v>
      </c>
      <c r="C807" s="122"/>
      <c r="D807" s="122" t="s">
        <v>62</v>
      </c>
      <c r="E807" s="122"/>
      <c r="F807" s="122"/>
      <c r="G807" s="122">
        <f>G806</f>
        <v>0</v>
      </c>
      <c r="H807" s="122">
        <f t="shared" ref="H807:K807" si="400">H806</f>
        <v>0</v>
      </c>
      <c r="I807" s="122">
        <f t="shared" si="400"/>
        <v>0</v>
      </c>
      <c r="J807" s="122">
        <f t="shared" si="400"/>
        <v>0</v>
      </c>
      <c r="K807" s="122">
        <f t="shared" si="400"/>
        <v>0</v>
      </c>
      <c r="L807" s="122" t="s">
        <v>62</v>
      </c>
      <c r="M807" s="84">
        <v>46022</v>
      </c>
      <c r="N807" s="84">
        <v>46022</v>
      </c>
      <c r="O807" s="78"/>
      <c r="P807" s="74" t="s">
        <v>62</v>
      </c>
      <c r="Q807" s="78"/>
      <c r="R807" s="78"/>
    </row>
    <row r="808" spans="1:18" s="85" customFormat="1" ht="14.25" hidden="1" x14ac:dyDescent="0.2">
      <c r="A808" s="321"/>
      <c r="B808" s="86" t="s">
        <v>63</v>
      </c>
      <c r="C808" s="122"/>
      <c r="D808" s="122"/>
      <c r="E808" s="122"/>
      <c r="F808" s="122"/>
      <c r="G808" s="122" t="s">
        <v>62</v>
      </c>
      <c r="H808" s="122"/>
      <c r="I808" s="122" t="s">
        <v>62</v>
      </c>
      <c r="J808" s="122"/>
      <c r="K808" s="122"/>
      <c r="L808" s="122" t="s">
        <v>62</v>
      </c>
      <c r="M808" s="122"/>
      <c r="N808" s="122"/>
      <c r="O808" s="74" t="s">
        <v>62</v>
      </c>
      <c r="P808" s="74" t="s">
        <v>62</v>
      </c>
      <c r="Q808" s="74" t="s">
        <v>62</v>
      </c>
      <c r="R808" s="74" t="s">
        <v>62</v>
      </c>
    </row>
    <row r="809" spans="1:18" s="85" customFormat="1" ht="65.45" hidden="1" customHeight="1" x14ac:dyDescent="0.2">
      <c r="A809" s="321"/>
      <c r="B809" s="120" t="s">
        <v>64</v>
      </c>
      <c r="C809" s="122"/>
      <c r="D809" s="122" t="s">
        <v>62</v>
      </c>
      <c r="E809" s="122"/>
      <c r="F809" s="122"/>
      <c r="G809" s="122">
        <f>G806</f>
        <v>0</v>
      </c>
      <c r="H809" s="122">
        <f t="shared" ref="H809:J809" si="401">H806</f>
        <v>0</v>
      </c>
      <c r="I809" s="122">
        <f t="shared" si="401"/>
        <v>0</v>
      </c>
      <c r="J809" s="122">
        <f t="shared" si="401"/>
        <v>0</v>
      </c>
      <c r="K809" s="122">
        <f>K806</f>
        <v>0</v>
      </c>
      <c r="L809" s="122" t="s">
        <v>62</v>
      </c>
      <c r="M809" s="84">
        <v>46022</v>
      </c>
      <c r="N809" s="84">
        <v>46022</v>
      </c>
      <c r="O809" s="78"/>
      <c r="P809" s="74" t="s">
        <v>62</v>
      </c>
      <c r="Q809" s="78"/>
      <c r="R809" s="78"/>
    </row>
    <row r="810" spans="1:18" s="85" customFormat="1" ht="15" hidden="1" customHeight="1" x14ac:dyDescent="0.2">
      <c r="A810" s="321"/>
      <c r="B810" s="86" t="s">
        <v>65</v>
      </c>
      <c r="C810" s="122"/>
      <c r="D810" s="122"/>
      <c r="E810" s="122"/>
      <c r="F810" s="122"/>
      <c r="G810" s="122" t="s">
        <v>62</v>
      </c>
      <c r="H810" s="122"/>
      <c r="I810" s="122" t="s">
        <v>62</v>
      </c>
      <c r="J810" s="122"/>
      <c r="K810" s="122"/>
      <c r="L810" s="122" t="s">
        <v>62</v>
      </c>
      <c r="M810" s="122"/>
      <c r="N810" s="122"/>
      <c r="O810" s="74" t="s">
        <v>62</v>
      </c>
      <c r="P810" s="74" t="s">
        <v>62</v>
      </c>
      <c r="Q810" s="74" t="s">
        <v>62</v>
      </c>
      <c r="R810" s="74" t="s">
        <v>62</v>
      </c>
    </row>
    <row r="811" spans="1:18" s="85" customFormat="1" ht="38.65" hidden="1" customHeight="1" x14ac:dyDescent="0.2">
      <c r="A811" s="321"/>
      <c r="B811" s="120" t="s">
        <v>66</v>
      </c>
      <c r="C811" s="122"/>
      <c r="D811" s="122" t="s">
        <v>62</v>
      </c>
      <c r="E811" s="122"/>
      <c r="F811" s="122"/>
      <c r="G811" s="122">
        <f>G807</f>
        <v>0</v>
      </c>
      <c r="H811" s="122">
        <f t="shared" ref="H811:K811" si="402">H807</f>
        <v>0</v>
      </c>
      <c r="I811" s="122">
        <f t="shared" si="402"/>
        <v>0</v>
      </c>
      <c r="J811" s="122">
        <f t="shared" si="402"/>
        <v>0</v>
      </c>
      <c r="K811" s="122">
        <f t="shared" si="402"/>
        <v>0</v>
      </c>
      <c r="L811" s="122" t="s">
        <v>62</v>
      </c>
      <c r="M811" s="84">
        <v>46022</v>
      </c>
      <c r="N811" s="84">
        <v>46022</v>
      </c>
      <c r="O811" s="78"/>
      <c r="P811" s="74" t="s">
        <v>62</v>
      </c>
      <c r="Q811" s="78"/>
      <c r="R811" s="78"/>
    </row>
    <row r="812" spans="1:18" s="85" customFormat="1" ht="21" hidden="1" customHeight="1" x14ac:dyDescent="0.2">
      <c r="A812" s="321"/>
      <c r="B812" s="86" t="s">
        <v>71</v>
      </c>
      <c r="C812" s="122"/>
      <c r="D812" s="122"/>
      <c r="E812" s="122"/>
      <c r="F812" s="122"/>
      <c r="G812" s="122" t="s">
        <v>62</v>
      </c>
      <c r="H812" s="122"/>
      <c r="I812" s="122" t="s">
        <v>62</v>
      </c>
      <c r="J812" s="122"/>
      <c r="K812" s="122"/>
      <c r="L812" s="122" t="s">
        <v>62</v>
      </c>
      <c r="M812" s="122"/>
      <c r="N812" s="122"/>
      <c r="O812" s="74" t="s">
        <v>62</v>
      </c>
      <c r="P812" s="74" t="s">
        <v>62</v>
      </c>
      <c r="Q812" s="74" t="s">
        <v>62</v>
      </c>
      <c r="R812" s="74" t="s">
        <v>62</v>
      </c>
    </row>
    <row r="813" spans="1:18" s="85" customFormat="1" ht="21" hidden="1" customHeight="1" x14ac:dyDescent="0.2">
      <c r="A813" s="322"/>
      <c r="B813" s="120" t="s">
        <v>72</v>
      </c>
      <c r="C813" s="122"/>
      <c r="D813" s="122" t="s">
        <v>62</v>
      </c>
      <c r="E813" s="122"/>
      <c r="F813" s="122"/>
      <c r="G813" s="122">
        <f>G811</f>
        <v>0</v>
      </c>
      <c r="H813" s="122">
        <f t="shared" ref="H813:K813" si="403">H811</f>
        <v>0</v>
      </c>
      <c r="I813" s="122">
        <f t="shared" si="403"/>
        <v>0</v>
      </c>
      <c r="J813" s="122">
        <f t="shared" si="403"/>
        <v>0</v>
      </c>
      <c r="K813" s="122">
        <f t="shared" si="403"/>
        <v>0</v>
      </c>
      <c r="L813" s="122" t="s">
        <v>62</v>
      </c>
      <c r="M813" s="84">
        <v>46022</v>
      </c>
      <c r="N813" s="84">
        <v>46022</v>
      </c>
      <c r="O813" s="78"/>
      <c r="P813" s="74" t="s">
        <v>62</v>
      </c>
      <c r="Q813" s="78"/>
      <c r="R813" s="78"/>
    </row>
    <row r="814" spans="1:18" s="56" customFormat="1" ht="74.45" hidden="1" customHeight="1" x14ac:dyDescent="0.25">
      <c r="A814" s="320" t="s">
        <v>312</v>
      </c>
      <c r="B814" s="118" t="str">
        <f>B806</f>
        <v>Результат предоставления субсидии 2 (код субсидии № 7136):</v>
      </c>
      <c r="C814" s="80" t="s">
        <v>59</v>
      </c>
      <c r="D814" s="81" t="s">
        <v>60</v>
      </c>
      <c r="E814" s="81" t="s">
        <v>61</v>
      </c>
      <c r="F814" s="80">
        <v>642</v>
      </c>
      <c r="G814" s="80"/>
      <c r="H814" s="80">
        <f>G814</f>
        <v>0</v>
      </c>
      <c r="I814" s="80">
        <v>0</v>
      </c>
      <c r="J814" s="80">
        <v>0</v>
      </c>
      <c r="K814" s="80">
        <f>G814</f>
        <v>0</v>
      </c>
      <c r="L814" s="80"/>
      <c r="M814" s="122" t="s">
        <v>62</v>
      </c>
      <c r="N814" s="122" t="s">
        <v>62</v>
      </c>
      <c r="O814" s="78"/>
      <c r="P814" s="78"/>
      <c r="Q814" s="78"/>
      <c r="R814" s="78"/>
    </row>
    <row r="815" spans="1:18" s="85" customFormat="1" ht="15.75" hidden="1" x14ac:dyDescent="0.2">
      <c r="A815" s="321"/>
      <c r="B815" s="119" t="s">
        <v>70</v>
      </c>
      <c r="C815" s="122"/>
      <c r="D815" s="122" t="s">
        <v>62</v>
      </c>
      <c r="E815" s="122"/>
      <c r="F815" s="122"/>
      <c r="G815" s="122">
        <f>G814</f>
        <v>0</v>
      </c>
      <c r="H815" s="122">
        <f t="shared" ref="H815:K815" si="404">H814</f>
        <v>0</v>
      </c>
      <c r="I815" s="122">
        <f t="shared" si="404"/>
        <v>0</v>
      </c>
      <c r="J815" s="122">
        <f t="shared" si="404"/>
        <v>0</v>
      </c>
      <c r="K815" s="122">
        <f t="shared" si="404"/>
        <v>0</v>
      </c>
      <c r="L815" s="122" t="s">
        <v>62</v>
      </c>
      <c r="M815" s="84">
        <v>46022</v>
      </c>
      <c r="N815" s="84">
        <v>46022</v>
      </c>
      <c r="O815" s="78"/>
      <c r="P815" s="74" t="s">
        <v>62</v>
      </c>
      <c r="Q815" s="78"/>
      <c r="R815" s="78"/>
    </row>
    <row r="816" spans="1:18" s="85" customFormat="1" ht="14.25" hidden="1" x14ac:dyDescent="0.2">
      <c r="A816" s="321"/>
      <c r="B816" s="86" t="s">
        <v>63</v>
      </c>
      <c r="C816" s="122"/>
      <c r="D816" s="122"/>
      <c r="E816" s="122"/>
      <c r="F816" s="122"/>
      <c r="G816" s="122" t="s">
        <v>62</v>
      </c>
      <c r="H816" s="122"/>
      <c r="I816" s="122" t="s">
        <v>62</v>
      </c>
      <c r="J816" s="122"/>
      <c r="K816" s="122"/>
      <c r="L816" s="122" t="s">
        <v>62</v>
      </c>
      <c r="M816" s="122"/>
      <c r="N816" s="122"/>
      <c r="O816" s="74" t="s">
        <v>62</v>
      </c>
      <c r="P816" s="74" t="s">
        <v>62</v>
      </c>
      <c r="Q816" s="74" t="s">
        <v>62</v>
      </c>
      <c r="R816" s="74" t="s">
        <v>62</v>
      </c>
    </row>
    <row r="817" spans="1:18" s="85" customFormat="1" ht="65.45" hidden="1" customHeight="1" x14ac:dyDescent="0.2">
      <c r="A817" s="321"/>
      <c r="B817" s="120" t="s">
        <v>64</v>
      </c>
      <c r="C817" s="122"/>
      <c r="D817" s="122" t="s">
        <v>62</v>
      </c>
      <c r="E817" s="122"/>
      <c r="F817" s="122"/>
      <c r="G817" s="122">
        <f>G814</f>
        <v>0</v>
      </c>
      <c r="H817" s="122">
        <f t="shared" ref="H817:J817" si="405">H814</f>
        <v>0</v>
      </c>
      <c r="I817" s="122">
        <f t="shared" si="405"/>
        <v>0</v>
      </c>
      <c r="J817" s="122">
        <f t="shared" si="405"/>
        <v>0</v>
      </c>
      <c r="K817" s="122">
        <f>K814</f>
        <v>0</v>
      </c>
      <c r="L817" s="122" t="s">
        <v>62</v>
      </c>
      <c r="M817" s="84">
        <v>46022</v>
      </c>
      <c r="N817" s="84">
        <v>46022</v>
      </c>
      <c r="O817" s="78"/>
      <c r="P817" s="74" t="s">
        <v>62</v>
      </c>
      <c r="Q817" s="78"/>
      <c r="R817" s="78"/>
    </row>
    <row r="818" spans="1:18" s="85" customFormat="1" ht="15" hidden="1" customHeight="1" x14ac:dyDescent="0.2">
      <c r="A818" s="321"/>
      <c r="B818" s="86" t="s">
        <v>65</v>
      </c>
      <c r="C818" s="122"/>
      <c r="D818" s="122"/>
      <c r="E818" s="122"/>
      <c r="F818" s="122"/>
      <c r="G818" s="122" t="s">
        <v>62</v>
      </c>
      <c r="H818" s="122"/>
      <c r="I818" s="122" t="s">
        <v>62</v>
      </c>
      <c r="J818" s="122"/>
      <c r="K818" s="122"/>
      <c r="L818" s="122" t="s">
        <v>62</v>
      </c>
      <c r="M818" s="122"/>
      <c r="N818" s="122"/>
      <c r="O818" s="74" t="s">
        <v>62</v>
      </c>
      <c r="P818" s="74" t="s">
        <v>62</v>
      </c>
      <c r="Q818" s="74" t="s">
        <v>62</v>
      </c>
      <c r="R818" s="74" t="s">
        <v>62</v>
      </c>
    </row>
    <row r="819" spans="1:18" s="85" customFormat="1" ht="38.65" hidden="1" customHeight="1" x14ac:dyDescent="0.2">
      <c r="A819" s="321"/>
      <c r="B819" s="120" t="s">
        <v>66</v>
      </c>
      <c r="C819" s="122"/>
      <c r="D819" s="122" t="s">
        <v>62</v>
      </c>
      <c r="E819" s="122"/>
      <c r="F819" s="122"/>
      <c r="G819" s="122">
        <f>G815</f>
        <v>0</v>
      </c>
      <c r="H819" s="122">
        <f t="shared" ref="H819:K819" si="406">H815</f>
        <v>0</v>
      </c>
      <c r="I819" s="122">
        <f t="shared" si="406"/>
        <v>0</v>
      </c>
      <c r="J819" s="122">
        <f t="shared" si="406"/>
        <v>0</v>
      </c>
      <c r="K819" s="122">
        <f t="shared" si="406"/>
        <v>0</v>
      </c>
      <c r="L819" s="122" t="s">
        <v>62</v>
      </c>
      <c r="M819" s="84">
        <v>46022</v>
      </c>
      <c r="N819" s="84">
        <v>46022</v>
      </c>
      <c r="O819" s="78"/>
      <c r="P819" s="74" t="s">
        <v>62</v>
      </c>
      <c r="Q819" s="78"/>
      <c r="R819" s="78"/>
    </row>
    <row r="820" spans="1:18" s="85" customFormat="1" ht="21" hidden="1" customHeight="1" x14ac:dyDescent="0.2">
      <c r="A820" s="321"/>
      <c r="B820" s="86" t="s">
        <v>71</v>
      </c>
      <c r="C820" s="122"/>
      <c r="D820" s="122"/>
      <c r="E820" s="122"/>
      <c r="F820" s="122"/>
      <c r="G820" s="122" t="s">
        <v>62</v>
      </c>
      <c r="H820" s="122"/>
      <c r="I820" s="122" t="s">
        <v>62</v>
      </c>
      <c r="J820" s="122"/>
      <c r="K820" s="122"/>
      <c r="L820" s="122" t="s">
        <v>62</v>
      </c>
      <c r="M820" s="122"/>
      <c r="N820" s="122"/>
      <c r="O820" s="74" t="s">
        <v>62</v>
      </c>
      <c r="P820" s="74" t="s">
        <v>62</v>
      </c>
      <c r="Q820" s="74" t="s">
        <v>62</v>
      </c>
      <c r="R820" s="74" t="s">
        <v>62</v>
      </c>
    </row>
    <row r="821" spans="1:18" s="85" customFormat="1" ht="21" hidden="1" customHeight="1" x14ac:dyDescent="0.2">
      <c r="A821" s="322"/>
      <c r="B821" s="120" t="s">
        <v>72</v>
      </c>
      <c r="C821" s="122"/>
      <c r="D821" s="122" t="s">
        <v>62</v>
      </c>
      <c r="E821" s="122"/>
      <c r="F821" s="122"/>
      <c r="G821" s="122">
        <f>G819</f>
        <v>0</v>
      </c>
      <c r="H821" s="122">
        <f t="shared" ref="H821:K821" si="407">H819</f>
        <v>0</v>
      </c>
      <c r="I821" s="122">
        <f t="shared" si="407"/>
        <v>0</v>
      </c>
      <c r="J821" s="122">
        <f t="shared" si="407"/>
        <v>0</v>
      </c>
      <c r="K821" s="122">
        <f t="shared" si="407"/>
        <v>0</v>
      </c>
      <c r="L821" s="122" t="s">
        <v>62</v>
      </c>
      <c r="M821" s="84">
        <v>46022</v>
      </c>
      <c r="N821" s="84">
        <v>46022</v>
      </c>
      <c r="O821" s="78"/>
      <c r="P821" s="74" t="s">
        <v>62</v>
      </c>
      <c r="Q821" s="78"/>
      <c r="R821" s="78"/>
    </row>
    <row r="822" spans="1:18" s="56" customFormat="1" ht="74.45" customHeight="1" x14ac:dyDescent="0.25">
      <c r="A822" s="320" t="s">
        <v>313</v>
      </c>
      <c r="B822" s="118" t="str">
        <f>B814</f>
        <v>Результат предоставления субсидии 2 (код субсидии № 7136):</v>
      </c>
      <c r="C822" s="80" t="s">
        <v>59</v>
      </c>
      <c r="D822" s="81" t="s">
        <v>60</v>
      </c>
      <c r="E822" s="81" t="s">
        <v>61</v>
      </c>
      <c r="F822" s="80">
        <v>642</v>
      </c>
      <c r="G822" s="80">
        <v>1</v>
      </c>
      <c r="H822" s="80">
        <f>G822</f>
        <v>1</v>
      </c>
      <c r="I822" s="80">
        <v>1</v>
      </c>
      <c r="J822" s="80">
        <v>1</v>
      </c>
      <c r="K822" s="80">
        <f>G822</f>
        <v>1</v>
      </c>
      <c r="L822" s="80"/>
      <c r="M822" s="122" t="s">
        <v>62</v>
      </c>
      <c r="N822" s="122" t="s">
        <v>62</v>
      </c>
      <c r="O822" s="78">
        <v>261787</v>
      </c>
      <c r="P822" s="78"/>
      <c r="Q822" s="78">
        <v>261787</v>
      </c>
      <c r="R822" s="78">
        <v>153835.79</v>
      </c>
    </row>
    <row r="823" spans="1:18" s="85" customFormat="1" ht="15.75" x14ac:dyDescent="0.2">
      <c r="A823" s="321"/>
      <c r="B823" s="119" t="s">
        <v>70</v>
      </c>
      <c r="C823" s="122"/>
      <c r="D823" s="122" t="s">
        <v>62</v>
      </c>
      <c r="E823" s="122"/>
      <c r="F823" s="122"/>
      <c r="G823" s="122">
        <f>G822</f>
        <v>1</v>
      </c>
      <c r="H823" s="122">
        <f t="shared" ref="H823:K823" si="408">H822</f>
        <v>1</v>
      </c>
      <c r="I823" s="122">
        <f t="shared" si="408"/>
        <v>1</v>
      </c>
      <c r="J823" s="122">
        <f t="shared" si="408"/>
        <v>1</v>
      </c>
      <c r="K823" s="122">
        <f t="shared" si="408"/>
        <v>1</v>
      </c>
      <c r="L823" s="122" t="s">
        <v>62</v>
      </c>
      <c r="M823" s="84">
        <v>46022</v>
      </c>
      <c r="N823" s="84">
        <v>46022</v>
      </c>
      <c r="O823" s="78"/>
      <c r="P823" s="74" t="s">
        <v>62</v>
      </c>
      <c r="Q823" s="78"/>
      <c r="R823" s="78"/>
    </row>
    <row r="824" spans="1:18" s="85" customFormat="1" ht="14.25" x14ac:dyDescent="0.2">
      <c r="A824" s="321"/>
      <c r="B824" s="86" t="s">
        <v>63</v>
      </c>
      <c r="C824" s="122"/>
      <c r="D824" s="122"/>
      <c r="E824" s="122"/>
      <c r="F824" s="122"/>
      <c r="G824" s="122" t="s">
        <v>62</v>
      </c>
      <c r="H824" s="122"/>
      <c r="I824" s="122" t="s">
        <v>62</v>
      </c>
      <c r="J824" s="122"/>
      <c r="K824" s="122"/>
      <c r="L824" s="122" t="s">
        <v>62</v>
      </c>
      <c r="M824" s="122"/>
      <c r="N824" s="122"/>
      <c r="O824" s="74" t="s">
        <v>62</v>
      </c>
      <c r="P824" s="74" t="s">
        <v>62</v>
      </c>
      <c r="Q824" s="74" t="s">
        <v>62</v>
      </c>
      <c r="R824" s="74" t="s">
        <v>62</v>
      </c>
    </row>
    <row r="825" spans="1:18" s="85" customFormat="1" ht="65.45" customHeight="1" x14ac:dyDescent="0.2">
      <c r="A825" s="321"/>
      <c r="B825" s="120" t="s">
        <v>64</v>
      </c>
      <c r="C825" s="122"/>
      <c r="D825" s="122" t="s">
        <v>62</v>
      </c>
      <c r="E825" s="122"/>
      <c r="F825" s="122"/>
      <c r="G825" s="122">
        <f>G822</f>
        <v>1</v>
      </c>
      <c r="H825" s="122">
        <f t="shared" ref="H825:J825" si="409">H822</f>
        <v>1</v>
      </c>
      <c r="I825" s="122">
        <f t="shared" si="409"/>
        <v>1</v>
      </c>
      <c r="J825" s="122">
        <f t="shared" si="409"/>
        <v>1</v>
      </c>
      <c r="K825" s="122">
        <f>K822</f>
        <v>1</v>
      </c>
      <c r="L825" s="122" t="s">
        <v>62</v>
      </c>
      <c r="M825" s="84">
        <v>46022</v>
      </c>
      <c r="N825" s="84">
        <v>46022</v>
      </c>
      <c r="O825" s="78"/>
      <c r="P825" s="74" t="s">
        <v>62</v>
      </c>
      <c r="Q825" s="78"/>
      <c r="R825" s="78"/>
    </row>
    <row r="826" spans="1:18" s="85" customFormat="1" ht="15" customHeight="1" x14ac:dyDescent="0.2">
      <c r="A826" s="321"/>
      <c r="B826" s="86" t="s">
        <v>65</v>
      </c>
      <c r="C826" s="122"/>
      <c r="D826" s="122"/>
      <c r="E826" s="122"/>
      <c r="F826" s="122"/>
      <c r="G826" s="122" t="s">
        <v>62</v>
      </c>
      <c r="H826" s="122"/>
      <c r="I826" s="122" t="s">
        <v>62</v>
      </c>
      <c r="J826" s="122"/>
      <c r="K826" s="122"/>
      <c r="L826" s="122" t="s">
        <v>62</v>
      </c>
      <c r="M826" s="122"/>
      <c r="N826" s="122"/>
      <c r="O826" s="74" t="s">
        <v>62</v>
      </c>
      <c r="P826" s="74" t="s">
        <v>62</v>
      </c>
      <c r="Q826" s="74" t="s">
        <v>62</v>
      </c>
      <c r="R826" s="74" t="s">
        <v>62</v>
      </c>
    </row>
    <row r="827" spans="1:18" s="85" customFormat="1" ht="38.65" customHeight="1" x14ac:dyDescent="0.2">
      <c r="A827" s="321"/>
      <c r="B827" s="120" t="s">
        <v>66</v>
      </c>
      <c r="C827" s="122"/>
      <c r="D827" s="122" t="s">
        <v>62</v>
      </c>
      <c r="E827" s="122"/>
      <c r="F827" s="122"/>
      <c r="G827" s="122">
        <f>G823</f>
        <v>1</v>
      </c>
      <c r="H827" s="122">
        <f t="shared" ref="H827:K827" si="410">H823</f>
        <v>1</v>
      </c>
      <c r="I827" s="122">
        <f t="shared" si="410"/>
        <v>1</v>
      </c>
      <c r="J827" s="122">
        <f t="shared" si="410"/>
        <v>1</v>
      </c>
      <c r="K827" s="122">
        <f t="shared" si="410"/>
        <v>1</v>
      </c>
      <c r="L827" s="122" t="s">
        <v>62</v>
      </c>
      <c r="M827" s="84">
        <v>46022</v>
      </c>
      <c r="N827" s="84">
        <v>46022</v>
      </c>
      <c r="O827" s="78"/>
      <c r="P827" s="74" t="s">
        <v>62</v>
      </c>
      <c r="Q827" s="78"/>
      <c r="R827" s="78"/>
    </row>
    <row r="828" spans="1:18" s="85" customFormat="1" ht="21" customHeight="1" x14ac:dyDescent="0.2">
      <c r="A828" s="321"/>
      <c r="B828" s="86" t="s">
        <v>71</v>
      </c>
      <c r="C828" s="122"/>
      <c r="D828" s="122"/>
      <c r="E828" s="122"/>
      <c r="F828" s="122"/>
      <c r="G828" s="122" t="s">
        <v>62</v>
      </c>
      <c r="H828" s="122"/>
      <c r="I828" s="122" t="s">
        <v>62</v>
      </c>
      <c r="J828" s="122"/>
      <c r="K828" s="122"/>
      <c r="L828" s="122" t="s">
        <v>62</v>
      </c>
      <c r="M828" s="122"/>
      <c r="N828" s="122"/>
      <c r="O828" s="74" t="s">
        <v>62</v>
      </c>
      <c r="P828" s="74" t="s">
        <v>62</v>
      </c>
      <c r="Q828" s="74" t="s">
        <v>62</v>
      </c>
      <c r="R828" s="74" t="s">
        <v>62</v>
      </c>
    </row>
    <row r="829" spans="1:18" s="85" customFormat="1" ht="21" customHeight="1" x14ac:dyDescent="0.2">
      <c r="A829" s="322"/>
      <c r="B829" s="120" t="s">
        <v>72</v>
      </c>
      <c r="C829" s="122"/>
      <c r="D829" s="122" t="s">
        <v>62</v>
      </c>
      <c r="E829" s="122"/>
      <c r="F829" s="122"/>
      <c r="G829" s="122">
        <f>G827</f>
        <v>1</v>
      </c>
      <c r="H829" s="122">
        <f t="shared" ref="H829:K829" si="411">H827</f>
        <v>1</v>
      </c>
      <c r="I829" s="122">
        <f t="shared" si="411"/>
        <v>1</v>
      </c>
      <c r="J829" s="122">
        <f t="shared" si="411"/>
        <v>1</v>
      </c>
      <c r="K829" s="122">
        <f t="shared" si="411"/>
        <v>1</v>
      </c>
      <c r="L829" s="122" t="s">
        <v>62</v>
      </c>
      <c r="M829" s="84">
        <v>46022</v>
      </c>
      <c r="N829" s="84">
        <v>46022</v>
      </c>
      <c r="O829" s="78"/>
      <c r="P829" s="74" t="s">
        <v>62</v>
      </c>
      <c r="Q829" s="78"/>
      <c r="R829" s="78"/>
    </row>
    <row r="830" spans="1:18" s="56" customFormat="1" ht="74.45" customHeight="1" x14ac:dyDescent="0.25">
      <c r="A830" s="320" t="s">
        <v>314</v>
      </c>
      <c r="B830" s="118" t="str">
        <f>B822</f>
        <v>Результат предоставления субсидии 2 (код субсидии № 7136):</v>
      </c>
      <c r="C830" s="80" t="s">
        <v>59</v>
      </c>
      <c r="D830" s="81" t="s">
        <v>60</v>
      </c>
      <c r="E830" s="81" t="s">
        <v>61</v>
      </c>
      <c r="F830" s="80">
        <v>642</v>
      </c>
      <c r="G830" s="80">
        <v>1</v>
      </c>
      <c r="H830" s="80">
        <f>G830</f>
        <v>1</v>
      </c>
      <c r="I830" s="80">
        <v>1</v>
      </c>
      <c r="J830" s="80">
        <v>1</v>
      </c>
      <c r="K830" s="80">
        <f>G830</f>
        <v>1</v>
      </c>
      <c r="L830" s="80"/>
      <c r="M830" s="122" t="s">
        <v>62</v>
      </c>
      <c r="N830" s="122" t="s">
        <v>62</v>
      </c>
      <c r="O830" s="78">
        <v>85423.38</v>
      </c>
      <c r="P830" s="78"/>
      <c r="Q830" s="78">
        <v>85423.38</v>
      </c>
      <c r="R830" s="78">
        <v>71190.13</v>
      </c>
    </row>
    <row r="831" spans="1:18" s="85" customFormat="1" ht="15.75" x14ac:dyDescent="0.2">
      <c r="A831" s="321"/>
      <c r="B831" s="119" t="s">
        <v>70</v>
      </c>
      <c r="C831" s="122"/>
      <c r="D831" s="122" t="s">
        <v>62</v>
      </c>
      <c r="E831" s="122"/>
      <c r="F831" s="122"/>
      <c r="G831" s="122">
        <f>G830</f>
        <v>1</v>
      </c>
      <c r="H831" s="122">
        <f t="shared" ref="H831:K831" si="412">H830</f>
        <v>1</v>
      </c>
      <c r="I831" s="122">
        <f t="shared" si="412"/>
        <v>1</v>
      </c>
      <c r="J831" s="122">
        <f t="shared" si="412"/>
        <v>1</v>
      </c>
      <c r="K831" s="122">
        <f t="shared" si="412"/>
        <v>1</v>
      </c>
      <c r="L831" s="122" t="s">
        <v>62</v>
      </c>
      <c r="M831" s="84">
        <v>46022</v>
      </c>
      <c r="N831" s="84">
        <v>46022</v>
      </c>
      <c r="O831" s="78"/>
      <c r="P831" s="74" t="s">
        <v>62</v>
      </c>
      <c r="Q831" s="78"/>
      <c r="R831" s="78"/>
    </row>
    <row r="832" spans="1:18" s="85" customFormat="1" ht="14.25" x14ac:dyDescent="0.2">
      <c r="A832" s="321"/>
      <c r="B832" s="86" t="s">
        <v>63</v>
      </c>
      <c r="C832" s="122"/>
      <c r="D832" s="122"/>
      <c r="E832" s="122"/>
      <c r="F832" s="122"/>
      <c r="G832" s="122" t="s">
        <v>62</v>
      </c>
      <c r="H832" s="122"/>
      <c r="I832" s="122" t="s">
        <v>62</v>
      </c>
      <c r="J832" s="122"/>
      <c r="K832" s="122"/>
      <c r="L832" s="122" t="s">
        <v>62</v>
      </c>
      <c r="M832" s="122"/>
      <c r="N832" s="122"/>
      <c r="O832" s="74" t="s">
        <v>62</v>
      </c>
      <c r="P832" s="74" t="s">
        <v>62</v>
      </c>
      <c r="Q832" s="74" t="s">
        <v>62</v>
      </c>
      <c r="R832" s="74" t="s">
        <v>62</v>
      </c>
    </row>
    <row r="833" spans="1:18" s="85" customFormat="1" ht="65.45" customHeight="1" x14ac:dyDescent="0.2">
      <c r="A833" s="321"/>
      <c r="B833" s="120" t="s">
        <v>64</v>
      </c>
      <c r="C833" s="122"/>
      <c r="D833" s="122" t="s">
        <v>62</v>
      </c>
      <c r="E833" s="122"/>
      <c r="F833" s="122"/>
      <c r="G833" s="122">
        <f>G830</f>
        <v>1</v>
      </c>
      <c r="H833" s="122">
        <f t="shared" ref="H833:J833" si="413">H830</f>
        <v>1</v>
      </c>
      <c r="I833" s="122">
        <f t="shared" si="413"/>
        <v>1</v>
      </c>
      <c r="J833" s="122">
        <f t="shared" si="413"/>
        <v>1</v>
      </c>
      <c r="K833" s="122">
        <f>K830</f>
        <v>1</v>
      </c>
      <c r="L833" s="122" t="s">
        <v>62</v>
      </c>
      <c r="M833" s="84">
        <v>46022</v>
      </c>
      <c r="N833" s="84">
        <v>46022</v>
      </c>
      <c r="O833" s="78"/>
      <c r="P833" s="74" t="s">
        <v>62</v>
      </c>
      <c r="Q833" s="78"/>
      <c r="R833" s="78"/>
    </row>
    <row r="834" spans="1:18" s="85" customFormat="1" ht="15" customHeight="1" x14ac:dyDescent="0.2">
      <c r="A834" s="321"/>
      <c r="B834" s="86" t="s">
        <v>65</v>
      </c>
      <c r="C834" s="122"/>
      <c r="D834" s="122"/>
      <c r="E834" s="122"/>
      <c r="F834" s="122"/>
      <c r="G834" s="122" t="s">
        <v>62</v>
      </c>
      <c r="H834" s="122"/>
      <c r="I834" s="122" t="s">
        <v>62</v>
      </c>
      <c r="J834" s="122"/>
      <c r="K834" s="122"/>
      <c r="L834" s="122" t="s">
        <v>62</v>
      </c>
      <c r="M834" s="122"/>
      <c r="N834" s="122"/>
      <c r="O834" s="74" t="s">
        <v>62</v>
      </c>
      <c r="P834" s="74" t="s">
        <v>62</v>
      </c>
      <c r="Q834" s="74" t="s">
        <v>62</v>
      </c>
      <c r="R834" s="74" t="s">
        <v>62</v>
      </c>
    </row>
    <row r="835" spans="1:18" s="85" customFormat="1" ht="38.65" customHeight="1" x14ac:dyDescent="0.2">
      <c r="A835" s="321"/>
      <c r="B835" s="120" t="s">
        <v>66</v>
      </c>
      <c r="C835" s="122"/>
      <c r="D835" s="122" t="s">
        <v>62</v>
      </c>
      <c r="E835" s="122"/>
      <c r="F835" s="122"/>
      <c r="G835" s="122">
        <f>G831</f>
        <v>1</v>
      </c>
      <c r="H835" s="122">
        <f t="shared" ref="H835:K835" si="414">H831</f>
        <v>1</v>
      </c>
      <c r="I835" s="122">
        <f t="shared" si="414"/>
        <v>1</v>
      </c>
      <c r="J835" s="122">
        <f t="shared" si="414"/>
        <v>1</v>
      </c>
      <c r="K835" s="122">
        <f t="shared" si="414"/>
        <v>1</v>
      </c>
      <c r="L835" s="122" t="s">
        <v>62</v>
      </c>
      <c r="M835" s="84">
        <v>46022</v>
      </c>
      <c r="N835" s="84">
        <v>46022</v>
      </c>
      <c r="O835" s="78"/>
      <c r="P835" s="74" t="s">
        <v>62</v>
      </c>
      <c r="Q835" s="78"/>
      <c r="R835" s="78"/>
    </row>
    <row r="836" spans="1:18" s="85" customFormat="1" ht="21" customHeight="1" x14ac:dyDescent="0.2">
      <c r="A836" s="321"/>
      <c r="B836" s="86" t="s">
        <v>71</v>
      </c>
      <c r="C836" s="122"/>
      <c r="D836" s="122"/>
      <c r="E836" s="122"/>
      <c r="F836" s="122"/>
      <c r="G836" s="122" t="s">
        <v>62</v>
      </c>
      <c r="H836" s="122"/>
      <c r="I836" s="122" t="s">
        <v>62</v>
      </c>
      <c r="J836" s="122"/>
      <c r="K836" s="122"/>
      <c r="L836" s="122" t="s">
        <v>62</v>
      </c>
      <c r="M836" s="122"/>
      <c r="N836" s="122"/>
      <c r="O836" s="74" t="s">
        <v>62</v>
      </c>
      <c r="P836" s="74" t="s">
        <v>62</v>
      </c>
      <c r="Q836" s="74" t="s">
        <v>62</v>
      </c>
      <c r="R836" s="74" t="s">
        <v>62</v>
      </c>
    </row>
    <row r="837" spans="1:18" s="85" customFormat="1" ht="21" customHeight="1" x14ac:dyDescent="0.2">
      <c r="A837" s="322"/>
      <c r="B837" s="120" t="s">
        <v>72</v>
      </c>
      <c r="C837" s="122"/>
      <c r="D837" s="122" t="s">
        <v>62</v>
      </c>
      <c r="E837" s="122"/>
      <c r="F837" s="122"/>
      <c r="G837" s="122">
        <f>G835</f>
        <v>1</v>
      </c>
      <c r="H837" s="122">
        <f t="shared" ref="H837:K837" si="415">H835</f>
        <v>1</v>
      </c>
      <c r="I837" s="122">
        <f t="shared" si="415"/>
        <v>1</v>
      </c>
      <c r="J837" s="122">
        <f t="shared" si="415"/>
        <v>1</v>
      </c>
      <c r="K837" s="122">
        <f t="shared" si="415"/>
        <v>1</v>
      </c>
      <c r="L837" s="122" t="s">
        <v>62</v>
      </c>
      <c r="M837" s="84">
        <v>46022</v>
      </c>
      <c r="N837" s="84">
        <v>46022</v>
      </c>
      <c r="O837" s="78"/>
      <c r="P837" s="74" t="s">
        <v>62</v>
      </c>
      <c r="Q837" s="78"/>
      <c r="R837" s="78"/>
    </row>
    <row r="838" spans="1:18" s="56" customFormat="1" ht="74.45" hidden="1" customHeight="1" x14ac:dyDescent="0.25">
      <c r="A838" s="320" t="s">
        <v>315</v>
      </c>
      <c r="B838" s="118" t="str">
        <f>B830</f>
        <v>Результат предоставления субсидии 2 (код субсидии № 7136):</v>
      </c>
      <c r="C838" s="80" t="s">
        <v>59</v>
      </c>
      <c r="D838" s="81" t="s">
        <v>60</v>
      </c>
      <c r="E838" s="81" t="s">
        <v>61</v>
      </c>
      <c r="F838" s="80">
        <v>642</v>
      </c>
      <c r="G838" s="80"/>
      <c r="H838" s="80">
        <f>G838</f>
        <v>0</v>
      </c>
      <c r="I838" s="80">
        <v>0</v>
      </c>
      <c r="J838" s="80">
        <v>0</v>
      </c>
      <c r="K838" s="80">
        <f>G838</f>
        <v>0</v>
      </c>
      <c r="L838" s="80"/>
      <c r="M838" s="122" t="s">
        <v>62</v>
      </c>
      <c r="N838" s="122" t="s">
        <v>62</v>
      </c>
      <c r="O838" s="78"/>
      <c r="P838" s="78"/>
      <c r="Q838" s="78"/>
      <c r="R838" s="78"/>
    </row>
    <row r="839" spans="1:18" s="85" customFormat="1" ht="15.75" hidden="1" x14ac:dyDescent="0.2">
      <c r="A839" s="321"/>
      <c r="B839" s="119" t="s">
        <v>70</v>
      </c>
      <c r="C839" s="122"/>
      <c r="D839" s="122" t="s">
        <v>62</v>
      </c>
      <c r="E839" s="122"/>
      <c r="F839" s="122"/>
      <c r="G839" s="122">
        <f>G838</f>
        <v>0</v>
      </c>
      <c r="H839" s="122">
        <f t="shared" ref="H839:K839" si="416">H838</f>
        <v>0</v>
      </c>
      <c r="I839" s="122">
        <f t="shared" si="416"/>
        <v>0</v>
      </c>
      <c r="J839" s="122">
        <f t="shared" si="416"/>
        <v>0</v>
      </c>
      <c r="K839" s="122">
        <f t="shared" si="416"/>
        <v>0</v>
      </c>
      <c r="L839" s="122" t="s">
        <v>62</v>
      </c>
      <c r="M839" s="84">
        <v>46022</v>
      </c>
      <c r="N839" s="84">
        <v>46022</v>
      </c>
      <c r="O839" s="78"/>
      <c r="P839" s="74" t="s">
        <v>62</v>
      </c>
      <c r="Q839" s="78"/>
      <c r="R839" s="78"/>
    </row>
    <row r="840" spans="1:18" s="85" customFormat="1" ht="14.25" hidden="1" x14ac:dyDescent="0.2">
      <c r="A840" s="321"/>
      <c r="B840" s="86" t="s">
        <v>63</v>
      </c>
      <c r="C840" s="122"/>
      <c r="D840" s="122"/>
      <c r="E840" s="122"/>
      <c r="F840" s="122"/>
      <c r="G840" s="122" t="s">
        <v>62</v>
      </c>
      <c r="H840" s="122"/>
      <c r="I840" s="122" t="s">
        <v>62</v>
      </c>
      <c r="J840" s="122"/>
      <c r="K840" s="122"/>
      <c r="L840" s="122" t="s">
        <v>62</v>
      </c>
      <c r="M840" s="122"/>
      <c r="N840" s="122"/>
      <c r="O840" s="74" t="s">
        <v>62</v>
      </c>
      <c r="P840" s="74" t="s">
        <v>62</v>
      </c>
      <c r="Q840" s="74" t="s">
        <v>62</v>
      </c>
      <c r="R840" s="74" t="s">
        <v>62</v>
      </c>
    </row>
    <row r="841" spans="1:18" s="85" customFormat="1" ht="65.45" hidden="1" customHeight="1" x14ac:dyDescent="0.2">
      <c r="A841" s="321"/>
      <c r="B841" s="120" t="s">
        <v>64</v>
      </c>
      <c r="C841" s="122"/>
      <c r="D841" s="122" t="s">
        <v>62</v>
      </c>
      <c r="E841" s="122"/>
      <c r="F841" s="122"/>
      <c r="G841" s="122">
        <f>G838</f>
        <v>0</v>
      </c>
      <c r="H841" s="122">
        <f t="shared" ref="H841:J841" si="417">H838</f>
        <v>0</v>
      </c>
      <c r="I841" s="122">
        <f t="shared" si="417"/>
        <v>0</v>
      </c>
      <c r="J841" s="122">
        <f t="shared" si="417"/>
        <v>0</v>
      </c>
      <c r="K841" s="122">
        <f>K838</f>
        <v>0</v>
      </c>
      <c r="L841" s="122" t="s">
        <v>62</v>
      </c>
      <c r="M841" s="84">
        <v>46022</v>
      </c>
      <c r="N841" s="84">
        <v>46022</v>
      </c>
      <c r="O841" s="78"/>
      <c r="P841" s="74" t="s">
        <v>62</v>
      </c>
      <c r="Q841" s="78"/>
      <c r="R841" s="78"/>
    </row>
    <row r="842" spans="1:18" s="85" customFormat="1" ht="15" hidden="1" customHeight="1" x14ac:dyDescent="0.2">
      <c r="A842" s="321"/>
      <c r="B842" s="86" t="s">
        <v>65</v>
      </c>
      <c r="C842" s="122"/>
      <c r="D842" s="122"/>
      <c r="E842" s="122"/>
      <c r="F842" s="122"/>
      <c r="G842" s="122" t="s">
        <v>62</v>
      </c>
      <c r="H842" s="122"/>
      <c r="I842" s="122" t="s">
        <v>62</v>
      </c>
      <c r="J842" s="122"/>
      <c r="K842" s="122"/>
      <c r="L842" s="122" t="s">
        <v>62</v>
      </c>
      <c r="M842" s="122"/>
      <c r="N842" s="122"/>
      <c r="O842" s="74" t="s">
        <v>62</v>
      </c>
      <c r="P842" s="74" t="s">
        <v>62</v>
      </c>
      <c r="Q842" s="74" t="s">
        <v>62</v>
      </c>
      <c r="R842" s="74" t="s">
        <v>62</v>
      </c>
    </row>
    <row r="843" spans="1:18" s="85" customFormat="1" ht="38.65" hidden="1" customHeight="1" x14ac:dyDescent="0.2">
      <c r="A843" s="321"/>
      <c r="B843" s="120" t="s">
        <v>66</v>
      </c>
      <c r="C843" s="122"/>
      <c r="D843" s="122" t="s">
        <v>62</v>
      </c>
      <c r="E843" s="122"/>
      <c r="F843" s="122"/>
      <c r="G843" s="122">
        <f>G839</f>
        <v>0</v>
      </c>
      <c r="H843" s="122">
        <f t="shared" ref="H843:K843" si="418">H839</f>
        <v>0</v>
      </c>
      <c r="I843" s="122">
        <f t="shared" si="418"/>
        <v>0</v>
      </c>
      <c r="J843" s="122">
        <f t="shared" si="418"/>
        <v>0</v>
      </c>
      <c r="K843" s="122">
        <f t="shared" si="418"/>
        <v>0</v>
      </c>
      <c r="L843" s="122" t="s">
        <v>62</v>
      </c>
      <c r="M843" s="84">
        <v>46022</v>
      </c>
      <c r="N843" s="84">
        <v>46022</v>
      </c>
      <c r="O843" s="78"/>
      <c r="P843" s="74" t="s">
        <v>62</v>
      </c>
      <c r="Q843" s="78"/>
      <c r="R843" s="78"/>
    </row>
    <row r="844" spans="1:18" s="85" customFormat="1" ht="21" hidden="1" customHeight="1" x14ac:dyDescent="0.2">
      <c r="A844" s="321"/>
      <c r="B844" s="86" t="s">
        <v>71</v>
      </c>
      <c r="C844" s="122"/>
      <c r="D844" s="122"/>
      <c r="E844" s="122"/>
      <c r="F844" s="122"/>
      <c r="G844" s="122" t="s">
        <v>62</v>
      </c>
      <c r="H844" s="122"/>
      <c r="I844" s="122" t="s">
        <v>62</v>
      </c>
      <c r="J844" s="122"/>
      <c r="K844" s="122"/>
      <c r="L844" s="122" t="s">
        <v>62</v>
      </c>
      <c r="M844" s="122"/>
      <c r="N844" s="122"/>
      <c r="O844" s="74" t="s">
        <v>62</v>
      </c>
      <c r="P844" s="74" t="s">
        <v>62</v>
      </c>
      <c r="Q844" s="74" t="s">
        <v>62</v>
      </c>
      <c r="R844" s="74" t="s">
        <v>62</v>
      </c>
    </row>
    <row r="845" spans="1:18" s="85" customFormat="1" ht="21" hidden="1" customHeight="1" x14ac:dyDescent="0.2">
      <c r="A845" s="322"/>
      <c r="B845" s="120" t="s">
        <v>72</v>
      </c>
      <c r="C845" s="122"/>
      <c r="D845" s="122" t="s">
        <v>62</v>
      </c>
      <c r="E845" s="122"/>
      <c r="F845" s="122"/>
      <c r="G845" s="122">
        <f>G843</f>
        <v>0</v>
      </c>
      <c r="H845" s="122">
        <f t="shared" ref="H845:K845" si="419">H843</f>
        <v>0</v>
      </c>
      <c r="I845" s="122">
        <f t="shared" si="419"/>
        <v>0</v>
      </c>
      <c r="J845" s="122">
        <f t="shared" si="419"/>
        <v>0</v>
      </c>
      <c r="K845" s="122">
        <f t="shared" si="419"/>
        <v>0</v>
      </c>
      <c r="L845" s="122" t="s">
        <v>62</v>
      </c>
      <c r="M845" s="84">
        <v>46022</v>
      </c>
      <c r="N845" s="84">
        <v>46022</v>
      </c>
      <c r="O845" s="78"/>
      <c r="P845" s="74" t="s">
        <v>62</v>
      </c>
      <c r="Q845" s="78"/>
      <c r="R845" s="78"/>
    </row>
    <row r="846" spans="1:18" s="56" customFormat="1" ht="74.45" customHeight="1" x14ac:dyDescent="0.25">
      <c r="A846" s="320" t="s">
        <v>316</v>
      </c>
      <c r="B846" s="118" t="str">
        <f>B838</f>
        <v>Результат предоставления субсидии 2 (код субсидии № 7136):</v>
      </c>
      <c r="C846" s="80" t="s">
        <v>59</v>
      </c>
      <c r="D846" s="81" t="s">
        <v>60</v>
      </c>
      <c r="E846" s="81" t="s">
        <v>61</v>
      </c>
      <c r="F846" s="80">
        <v>642</v>
      </c>
      <c r="G846" s="80">
        <v>1</v>
      </c>
      <c r="H846" s="80">
        <f>G846</f>
        <v>1</v>
      </c>
      <c r="I846" s="80">
        <v>1</v>
      </c>
      <c r="J846" s="80">
        <v>1</v>
      </c>
      <c r="K846" s="80">
        <f>G846</f>
        <v>1</v>
      </c>
      <c r="L846" s="80"/>
      <c r="M846" s="122" t="s">
        <v>62</v>
      </c>
      <c r="N846" s="122" t="s">
        <v>62</v>
      </c>
      <c r="O846" s="78">
        <v>264095.21999999997</v>
      </c>
      <c r="P846" s="78"/>
      <c r="Q846" s="78">
        <v>264095.21999999997</v>
      </c>
      <c r="R846" s="78">
        <v>264095.21999999997</v>
      </c>
    </row>
    <row r="847" spans="1:18" s="85" customFormat="1" ht="15.75" x14ac:dyDescent="0.2">
      <c r="A847" s="321"/>
      <c r="B847" s="119" t="s">
        <v>70</v>
      </c>
      <c r="C847" s="122"/>
      <c r="D847" s="122" t="s">
        <v>62</v>
      </c>
      <c r="E847" s="122"/>
      <c r="F847" s="122"/>
      <c r="G847" s="122">
        <f>G846</f>
        <v>1</v>
      </c>
      <c r="H847" s="122">
        <f t="shared" ref="H847:K847" si="420">H846</f>
        <v>1</v>
      </c>
      <c r="I847" s="122">
        <f t="shared" si="420"/>
        <v>1</v>
      </c>
      <c r="J847" s="122">
        <f t="shared" si="420"/>
        <v>1</v>
      </c>
      <c r="K847" s="122">
        <f t="shared" si="420"/>
        <v>1</v>
      </c>
      <c r="L847" s="122" t="s">
        <v>62</v>
      </c>
      <c r="M847" s="84">
        <v>46022</v>
      </c>
      <c r="N847" s="84">
        <v>46022</v>
      </c>
      <c r="O847" s="78"/>
      <c r="P847" s="74" t="s">
        <v>62</v>
      </c>
      <c r="Q847" s="78"/>
      <c r="R847" s="78"/>
    </row>
    <row r="848" spans="1:18" s="85" customFormat="1" ht="14.25" x14ac:dyDescent="0.2">
      <c r="A848" s="321"/>
      <c r="B848" s="86" t="s">
        <v>63</v>
      </c>
      <c r="C848" s="122"/>
      <c r="D848" s="122"/>
      <c r="E848" s="122"/>
      <c r="F848" s="122"/>
      <c r="G848" s="122" t="s">
        <v>62</v>
      </c>
      <c r="H848" s="122"/>
      <c r="I848" s="122" t="s">
        <v>62</v>
      </c>
      <c r="J848" s="122"/>
      <c r="K848" s="122"/>
      <c r="L848" s="122" t="s">
        <v>62</v>
      </c>
      <c r="M848" s="122"/>
      <c r="N848" s="122"/>
      <c r="O848" s="74" t="s">
        <v>62</v>
      </c>
      <c r="P848" s="74" t="s">
        <v>62</v>
      </c>
      <c r="Q848" s="74" t="s">
        <v>62</v>
      </c>
      <c r="R848" s="74" t="s">
        <v>62</v>
      </c>
    </row>
    <row r="849" spans="1:18" s="85" customFormat="1" ht="65.45" customHeight="1" x14ac:dyDescent="0.2">
      <c r="A849" s="321"/>
      <c r="B849" s="120" t="s">
        <v>64</v>
      </c>
      <c r="C849" s="122"/>
      <c r="D849" s="122" t="s">
        <v>62</v>
      </c>
      <c r="E849" s="122"/>
      <c r="F849" s="122"/>
      <c r="G849" s="122">
        <f>G846</f>
        <v>1</v>
      </c>
      <c r="H849" s="122">
        <f t="shared" ref="H849:J849" si="421">H846</f>
        <v>1</v>
      </c>
      <c r="I849" s="122">
        <f t="shared" si="421"/>
        <v>1</v>
      </c>
      <c r="J849" s="122">
        <f t="shared" si="421"/>
        <v>1</v>
      </c>
      <c r="K849" s="122">
        <f>K846</f>
        <v>1</v>
      </c>
      <c r="L849" s="122" t="s">
        <v>62</v>
      </c>
      <c r="M849" s="84">
        <v>46022</v>
      </c>
      <c r="N849" s="84">
        <v>46022</v>
      </c>
      <c r="O849" s="78"/>
      <c r="P849" s="74" t="s">
        <v>62</v>
      </c>
      <c r="Q849" s="78"/>
      <c r="R849" s="78"/>
    </row>
    <row r="850" spans="1:18" s="85" customFormat="1" ht="15" customHeight="1" x14ac:dyDescent="0.2">
      <c r="A850" s="321"/>
      <c r="B850" s="86" t="s">
        <v>65</v>
      </c>
      <c r="C850" s="122"/>
      <c r="D850" s="122"/>
      <c r="E850" s="122"/>
      <c r="F850" s="122"/>
      <c r="G850" s="122" t="s">
        <v>62</v>
      </c>
      <c r="H850" s="122"/>
      <c r="I850" s="122" t="s">
        <v>62</v>
      </c>
      <c r="J850" s="122"/>
      <c r="K850" s="122"/>
      <c r="L850" s="122" t="s">
        <v>62</v>
      </c>
      <c r="M850" s="122"/>
      <c r="N850" s="122"/>
      <c r="O850" s="74" t="s">
        <v>62</v>
      </c>
      <c r="P850" s="74" t="s">
        <v>62</v>
      </c>
      <c r="Q850" s="74" t="s">
        <v>62</v>
      </c>
      <c r="R850" s="74" t="s">
        <v>62</v>
      </c>
    </row>
    <row r="851" spans="1:18" s="85" customFormat="1" ht="38.65" customHeight="1" x14ac:dyDescent="0.2">
      <c r="A851" s="321"/>
      <c r="B851" s="120" t="s">
        <v>66</v>
      </c>
      <c r="C851" s="122"/>
      <c r="D851" s="122" t="s">
        <v>62</v>
      </c>
      <c r="E851" s="122"/>
      <c r="F851" s="122"/>
      <c r="G851" s="122">
        <f>G847</f>
        <v>1</v>
      </c>
      <c r="H851" s="122">
        <f t="shared" ref="H851:K851" si="422">H847</f>
        <v>1</v>
      </c>
      <c r="I851" s="122">
        <f t="shared" si="422"/>
        <v>1</v>
      </c>
      <c r="J851" s="122">
        <f t="shared" si="422"/>
        <v>1</v>
      </c>
      <c r="K851" s="122">
        <f t="shared" si="422"/>
        <v>1</v>
      </c>
      <c r="L851" s="122" t="s">
        <v>62</v>
      </c>
      <c r="M851" s="84">
        <v>46022</v>
      </c>
      <c r="N851" s="84">
        <v>46022</v>
      </c>
      <c r="O851" s="78"/>
      <c r="P851" s="74" t="s">
        <v>62</v>
      </c>
      <c r="Q851" s="78"/>
      <c r="R851" s="78"/>
    </row>
    <row r="852" spans="1:18" s="85" customFormat="1" ht="21" customHeight="1" x14ac:dyDescent="0.2">
      <c r="A852" s="321"/>
      <c r="B852" s="86" t="s">
        <v>71</v>
      </c>
      <c r="C852" s="122"/>
      <c r="D852" s="122"/>
      <c r="E852" s="122"/>
      <c r="F852" s="122"/>
      <c r="G852" s="122" t="s">
        <v>62</v>
      </c>
      <c r="H852" s="122"/>
      <c r="I852" s="122" t="s">
        <v>62</v>
      </c>
      <c r="J852" s="122"/>
      <c r="K852" s="122"/>
      <c r="L852" s="122" t="s">
        <v>62</v>
      </c>
      <c r="M852" s="122"/>
      <c r="N852" s="122"/>
      <c r="O852" s="74" t="s">
        <v>62</v>
      </c>
      <c r="P852" s="74" t="s">
        <v>62</v>
      </c>
      <c r="Q852" s="74" t="s">
        <v>62</v>
      </c>
      <c r="R852" s="74" t="s">
        <v>62</v>
      </c>
    </row>
    <row r="853" spans="1:18" s="85" customFormat="1" ht="21" customHeight="1" x14ac:dyDescent="0.2">
      <c r="A853" s="322"/>
      <c r="B853" s="120" t="s">
        <v>72</v>
      </c>
      <c r="C853" s="122"/>
      <c r="D853" s="122" t="s">
        <v>62</v>
      </c>
      <c r="E853" s="122"/>
      <c r="F853" s="122"/>
      <c r="G853" s="122">
        <f>G851</f>
        <v>1</v>
      </c>
      <c r="H853" s="122">
        <f t="shared" ref="H853:K853" si="423">H851</f>
        <v>1</v>
      </c>
      <c r="I853" s="122">
        <f t="shared" si="423"/>
        <v>1</v>
      </c>
      <c r="J853" s="122">
        <f t="shared" si="423"/>
        <v>1</v>
      </c>
      <c r="K853" s="122">
        <f t="shared" si="423"/>
        <v>1</v>
      </c>
      <c r="L853" s="122" t="s">
        <v>62</v>
      </c>
      <c r="M853" s="84">
        <v>46022</v>
      </c>
      <c r="N853" s="84">
        <v>46022</v>
      </c>
      <c r="O853" s="78"/>
      <c r="P853" s="74" t="s">
        <v>62</v>
      </c>
      <c r="Q853" s="78"/>
      <c r="R853" s="78"/>
    </row>
    <row r="854" spans="1:18" s="56" customFormat="1" ht="74.45" hidden="1" customHeight="1" x14ac:dyDescent="0.25">
      <c r="A854" s="320" t="s">
        <v>317</v>
      </c>
      <c r="B854" s="118" t="str">
        <f>B846</f>
        <v>Результат предоставления субсидии 2 (код субсидии № 7136):</v>
      </c>
      <c r="C854" s="80" t="s">
        <v>59</v>
      </c>
      <c r="D854" s="81" t="s">
        <v>60</v>
      </c>
      <c r="E854" s="81" t="s">
        <v>61</v>
      </c>
      <c r="F854" s="80">
        <v>642</v>
      </c>
      <c r="G854" s="80"/>
      <c r="H854" s="80">
        <f>G854</f>
        <v>0</v>
      </c>
      <c r="I854" s="80">
        <v>0</v>
      </c>
      <c r="J854" s="80">
        <v>0</v>
      </c>
      <c r="K854" s="80">
        <f>G854</f>
        <v>0</v>
      </c>
      <c r="L854" s="80"/>
      <c r="M854" s="122" t="s">
        <v>62</v>
      </c>
      <c r="N854" s="122" t="s">
        <v>62</v>
      </c>
      <c r="O854" s="78"/>
      <c r="P854" s="78"/>
      <c r="Q854" s="78"/>
      <c r="R854" s="78"/>
    </row>
    <row r="855" spans="1:18" s="85" customFormat="1" ht="15.75" hidden="1" x14ac:dyDescent="0.2">
      <c r="A855" s="321"/>
      <c r="B855" s="119" t="s">
        <v>70</v>
      </c>
      <c r="C855" s="122"/>
      <c r="D855" s="122" t="s">
        <v>62</v>
      </c>
      <c r="E855" s="122"/>
      <c r="F855" s="122"/>
      <c r="G855" s="122">
        <f>G854</f>
        <v>0</v>
      </c>
      <c r="H855" s="122">
        <f t="shared" ref="H855:K855" si="424">H854</f>
        <v>0</v>
      </c>
      <c r="I855" s="122">
        <f t="shared" si="424"/>
        <v>0</v>
      </c>
      <c r="J855" s="122">
        <f t="shared" si="424"/>
        <v>0</v>
      </c>
      <c r="K855" s="122">
        <f t="shared" si="424"/>
        <v>0</v>
      </c>
      <c r="L855" s="122" t="s">
        <v>62</v>
      </c>
      <c r="M855" s="84">
        <v>46022</v>
      </c>
      <c r="N855" s="84">
        <v>46022</v>
      </c>
      <c r="O855" s="78"/>
      <c r="P855" s="74" t="s">
        <v>62</v>
      </c>
      <c r="Q855" s="78"/>
      <c r="R855" s="78"/>
    </row>
    <row r="856" spans="1:18" s="85" customFormat="1" ht="14.25" hidden="1" x14ac:dyDescent="0.2">
      <c r="A856" s="321"/>
      <c r="B856" s="86" t="s">
        <v>63</v>
      </c>
      <c r="C856" s="122"/>
      <c r="D856" s="122"/>
      <c r="E856" s="122"/>
      <c r="F856" s="122"/>
      <c r="G856" s="122" t="s">
        <v>62</v>
      </c>
      <c r="H856" s="122"/>
      <c r="I856" s="122" t="s">
        <v>62</v>
      </c>
      <c r="J856" s="122"/>
      <c r="K856" s="122"/>
      <c r="L856" s="122" t="s">
        <v>62</v>
      </c>
      <c r="M856" s="122"/>
      <c r="N856" s="122"/>
      <c r="O856" s="74" t="s">
        <v>62</v>
      </c>
      <c r="P856" s="74" t="s">
        <v>62</v>
      </c>
      <c r="Q856" s="74" t="s">
        <v>62</v>
      </c>
      <c r="R856" s="74" t="s">
        <v>62</v>
      </c>
    </row>
    <row r="857" spans="1:18" s="85" customFormat="1" ht="65.45" hidden="1" customHeight="1" x14ac:dyDescent="0.2">
      <c r="A857" s="321"/>
      <c r="B857" s="120" t="s">
        <v>64</v>
      </c>
      <c r="C857" s="122"/>
      <c r="D857" s="122" t="s">
        <v>62</v>
      </c>
      <c r="E857" s="122"/>
      <c r="F857" s="122"/>
      <c r="G857" s="122">
        <f>G854</f>
        <v>0</v>
      </c>
      <c r="H857" s="122">
        <f t="shared" ref="H857:J857" si="425">H854</f>
        <v>0</v>
      </c>
      <c r="I857" s="122">
        <f t="shared" si="425"/>
        <v>0</v>
      </c>
      <c r="J857" s="122">
        <f t="shared" si="425"/>
        <v>0</v>
      </c>
      <c r="K857" s="122">
        <f>K854</f>
        <v>0</v>
      </c>
      <c r="L857" s="122" t="s">
        <v>62</v>
      </c>
      <c r="M857" s="84">
        <v>46022</v>
      </c>
      <c r="N857" s="84">
        <v>46022</v>
      </c>
      <c r="O857" s="78"/>
      <c r="P857" s="74" t="s">
        <v>62</v>
      </c>
      <c r="Q857" s="78"/>
      <c r="R857" s="78"/>
    </row>
    <row r="858" spans="1:18" s="85" customFormat="1" ht="15" hidden="1" customHeight="1" x14ac:dyDescent="0.2">
      <c r="A858" s="321"/>
      <c r="B858" s="86" t="s">
        <v>65</v>
      </c>
      <c r="C858" s="122"/>
      <c r="D858" s="122"/>
      <c r="E858" s="122"/>
      <c r="F858" s="122"/>
      <c r="G858" s="122" t="s">
        <v>62</v>
      </c>
      <c r="H858" s="122"/>
      <c r="I858" s="122" t="s">
        <v>62</v>
      </c>
      <c r="J858" s="122"/>
      <c r="K858" s="122"/>
      <c r="L858" s="122" t="s">
        <v>62</v>
      </c>
      <c r="M858" s="122"/>
      <c r="N858" s="122"/>
      <c r="O858" s="74" t="s">
        <v>62</v>
      </c>
      <c r="P858" s="74" t="s">
        <v>62</v>
      </c>
      <c r="Q858" s="74" t="s">
        <v>62</v>
      </c>
      <c r="R858" s="74" t="s">
        <v>62</v>
      </c>
    </row>
    <row r="859" spans="1:18" s="85" customFormat="1" ht="38.65" hidden="1" customHeight="1" x14ac:dyDescent="0.2">
      <c r="A859" s="321"/>
      <c r="B859" s="120" t="s">
        <v>66</v>
      </c>
      <c r="C859" s="122"/>
      <c r="D859" s="122" t="s">
        <v>62</v>
      </c>
      <c r="E859" s="122"/>
      <c r="F859" s="122"/>
      <c r="G859" s="122">
        <f>G855</f>
        <v>0</v>
      </c>
      <c r="H859" s="122">
        <f t="shared" ref="H859:K859" si="426">H855</f>
        <v>0</v>
      </c>
      <c r="I859" s="122">
        <f t="shared" si="426"/>
        <v>0</v>
      </c>
      <c r="J859" s="122">
        <f t="shared" si="426"/>
        <v>0</v>
      </c>
      <c r="K859" s="122">
        <f t="shared" si="426"/>
        <v>0</v>
      </c>
      <c r="L859" s="122" t="s">
        <v>62</v>
      </c>
      <c r="M859" s="84">
        <v>46022</v>
      </c>
      <c r="N859" s="84">
        <v>46022</v>
      </c>
      <c r="O859" s="78"/>
      <c r="P859" s="74" t="s">
        <v>62</v>
      </c>
      <c r="Q859" s="78"/>
      <c r="R859" s="78"/>
    </row>
    <row r="860" spans="1:18" s="85" customFormat="1" ht="21" hidden="1" customHeight="1" x14ac:dyDescent="0.2">
      <c r="A860" s="321"/>
      <c r="B860" s="86" t="s">
        <v>71</v>
      </c>
      <c r="C860" s="122"/>
      <c r="D860" s="122"/>
      <c r="E860" s="122"/>
      <c r="F860" s="122"/>
      <c r="G860" s="122" t="s">
        <v>62</v>
      </c>
      <c r="H860" s="122"/>
      <c r="I860" s="122" t="s">
        <v>62</v>
      </c>
      <c r="J860" s="122"/>
      <c r="K860" s="122"/>
      <c r="L860" s="122" t="s">
        <v>62</v>
      </c>
      <c r="M860" s="122"/>
      <c r="N860" s="122"/>
      <c r="O860" s="74" t="s">
        <v>62</v>
      </c>
      <c r="P860" s="74" t="s">
        <v>62</v>
      </c>
      <c r="Q860" s="74" t="s">
        <v>62</v>
      </c>
      <c r="R860" s="74" t="s">
        <v>62</v>
      </c>
    </row>
    <row r="861" spans="1:18" s="85" customFormat="1" ht="21" hidden="1" customHeight="1" x14ac:dyDescent="0.2">
      <c r="A861" s="322"/>
      <c r="B861" s="120" t="s">
        <v>72</v>
      </c>
      <c r="C861" s="122"/>
      <c r="D861" s="122" t="s">
        <v>62</v>
      </c>
      <c r="E861" s="122"/>
      <c r="F861" s="122"/>
      <c r="G861" s="122">
        <f>G859</f>
        <v>0</v>
      </c>
      <c r="H861" s="122">
        <f t="shared" ref="H861:K861" si="427">H859</f>
        <v>0</v>
      </c>
      <c r="I861" s="122">
        <f t="shared" si="427"/>
        <v>0</v>
      </c>
      <c r="J861" s="122">
        <f t="shared" si="427"/>
        <v>0</v>
      </c>
      <c r="K861" s="122">
        <f t="shared" si="427"/>
        <v>0</v>
      </c>
      <c r="L861" s="122" t="s">
        <v>62</v>
      </c>
      <c r="M861" s="84">
        <v>46022</v>
      </c>
      <c r="N861" s="84">
        <v>46022</v>
      </c>
      <c r="O861" s="78"/>
      <c r="P861" s="74" t="s">
        <v>62</v>
      </c>
      <c r="Q861" s="78"/>
      <c r="R861" s="78"/>
    </row>
    <row r="862" spans="1:18" s="56" customFormat="1" ht="74.45" hidden="1" customHeight="1" x14ac:dyDescent="0.25">
      <c r="A862" s="320" t="s">
        <v>318</v>
      </c>
      <c r="B862" s="118" t="str">
        <f>B854</f>
        <v>Результат предоставления субсидии 2 (код субсидии № 7136):</v>
      </c>
      <c r="C862" s="80" t="s">
        <v>59</v>
      </c>
      <c r="D862" s="81" t="s">
        <v>60</v>
      </c>
      <c r="E862" s="81" t="s">
        <v>61</v>
      </c>
      <c r="F862" s="80">
        <v>642</v>
      </c>
      <c r="G862" s="80"/>
      <c r="H862" s="80">
        <f>G862</f>
        <v>0</v>
      </c>
      <c r="I862" s="80">
        <v>0</v>
      </c>
      <c r="J862" s="80">
        <v>0</v>
      </c>
      <c r="K862" s="80">
        <f>G862</f>
        <v>0</v>
      </c>
      <c r="L862" s="80"/>
      <c r="M862" s="122" t="s">
        <v>62</v>
      </c>
      <c r="N862" s="122" t="s">
        <v>62</v>
      </c>
      <c r="O862" s="78"/>
      <c r="P862" s="78"/>
      <c r="Q862" s="78"/>
      <c r="R862" s="78"/>
    </row>
    <row r="863" spans="1:18" s="85" customFormat="1" ht="15.75" hidden="1" x14ac:dyDescent="0.2">
      <c r="A863" s="321"/>
      <c r="B863" s="119" t="s">
        <v>70</v>
      </c>
      <c r="C863" s="122"/>
      <c r="D863" s="122" t="s">
        <v>62</v>
      </c>
      <c r="E863" s="122"/>
      <c r="F863" s="122"/>
      <c r="G863" s="122">
        <f>G862</f>
        <v>0</v>
      </c>
      <c r="H863" s="122">
        <f t="shared" ref="H863:K863" si="428">H862</f>
        <v>0</v>
      </c>
      <c r="I863" s="122">
        <f t="shared" si="428"/>
        <v>0</v>
      </c>
      <c r="J863" s="122">
        <f t="shared" si="428"/>
        <v>0</v>
      </c>
      <c r="K863" s="122">
        <f t="shared" si="428"/>
        <v>0</v>
      </c>
      <c r="L863" s="122" t="s">
        <v>62</v>
      </c>
      <c r="M863" s="84">
        <v>46022</v>
      </c>
      <c r="N863" s="84">
        <v>46022</v>
      </c>
      <c r="O863" s="78"/>
      <c r="P863" s="74" t="s">
        <v>62</v>
      </c>
      <c r="Q863" s="78"/>
      <c r="R863" s="78"/>
    </row>
    <row r="864" spans="1:18" s="85" customFormat="1" ht="14.25" hidden="1" x14ac:dyDescent="0.2">
      <c r="A864" s="321"/>
      <c r="B864" s="86" t="s">
        <v>63</v>
      </c>
      <c r="C864" s="122"/>
      <c r="D864" s="122"/>
      <c r="E864" s="122"/>
      <c r="F864" s="122"/>
      <c r="G864" s="122" t="s">
        <v>62</v>
      </c>
      <c r="H864" s="122"/>
      <c r="I864" s="122" t="s">
        <v>62</v>
      </c>
      <c r="J864" s="122"/>
      <c r="K864" s="122"/>
      <c r="L864" s="122" t="s">
        <v>62</v>
      </c>
      <c r="M864" s="122"/>
      <c r="N864" s="122"/>
      <c r="O864" s="74" t="s">
        <v>62</v>
      </c>
      <c r="P864" s="74" t="s">
        <v>62</v>
      </c>
      <c r="Q864" s="74" t="s">
        <v>62</v>
      </c>
      <c r="R864" s="74" t="s">
        <v>62</v>
      </c>
    </row>
    <row r="865" spans="1:18" s="85" customFormat="1" ht="65.45" hidden="1" customHeight="1" x14ac:dyDescent="0.2">
      <c r="A865" s="321"/>
      <c r="B865" s="120" t="s">
        <v>64</v>
      </c>
      <c r="C865" s="122"/>
      <c r="D865" s="122" t="s">
        <v>62</v>
      </c>
      <c r="E865" s="122"/>
      <c r="F865" s="122"/>
      <c r="G865" s="122">
        <f>G862</f>
        <v>0</v>
      </c>
      <c r="H865" s="122">
        <f t="shared" ref="H865:J865" si="429">H862</f>
        <v>0</v>
      </c>
      <c r="I865" s="122">
        <f t="shared" si="429"/>
        <v>0</v>
      </c>
      <c r="J865" s="122">
        <f t="shared" si="429"/>
        <v>0</v>
      </c>
      <c r="K865" s="122">
        <f>K862</f>
        <v>0</v>
      </c>
      <c r="L865" s="122" t="s">
        <v>62</v>
      </c>
      <c r="M865" s="84">
        <v>46022</v>
      </c>
      <c r="N865" s="84">
        <v>46022</v>
      </c>
      <c r="O865" s="78"/>
      <c r="P865" s="74" t="s">
        <v>62</v>
      </c>
      <c r="Q865" s="78"/>
      <c r="R865" s="78"/>
    </row>
    <row r="866" spans="1:18" s="85" customFormat="1" ht="15" hidden="1" customHeight="1" x14ac:dyDescent="0.2">
      <c r="A866" s="321"/>
      <c r="B866" s="86" t="s">
        <v>65</v>
      </c>
      <c r="C866" s="122"/>
      <c r="D866" s="122"/>
      <c r="E866" s="122"/>
      <c r="F866" s="122"/>
      <c r="G866" s="122" t="s">
        <v>62</v>
      </c>
      <c r="H866" s="122"/>
      <c r="I866" s="122" t="s">
        <v>62</v>
      </c>
      <c r="J866" s="122"/>
      <c r="K866" s="122"/>
      <c r="L866" s="122" t="s">
        <v>62</v>
      </c>
      <c r="M866" s="122"/>
      <c r="N866" s="122"/>
      <c r="O866" s="74" t="s">
        <v>62</v>
      </c>
      <c r="P866" s="74" t="s">
        <v>62</v>
      </c>
      <c r="Q866" s="74" t="s">
        <v>62</v>
      </c>
      <c r="R866" s="74" t="s">
        <v>62</v>
      </c>
    </row>
    <row r="867" spans="1:18" s="85" customFormat="1" ht="38.65" hidden="1" customHeight="1" x14ac:dyDescent="0.2">
      <c r="A867" s="321"/>
      <c r="B867" s="120" t="s">
        <v>66</v>
      </c>
      <c r="C867" s="122"/>
      <c r="D867" s="122" t="s">
        <v>62</v>
      </c>
      <c r="E867" s="122"/>
      <c r="F867" s="122"/>
      <c r="G867" s="122">
        <f>G863</f>
        <v>0</v>
      </c>
      <c r="H867" s="122">
        <f t="shared" ref="H867:K867" si="430">H863</f>
        <v>0</v>
      </c>
      <c r="I867" s="122">
        <f t="shared" si="430"/>
        <v>0</v>
      </c>
      <c r="J867" s="122">
        <f t="shared" si="430"/>
        <v>0</v>
      </c>
      <c r="K867" s="122">
        <f t="shared" si="430"/>
        <v>0</v>
      </c>
      <c r="L867" s="122" t="s">
        <v>62</v>
      </c>
      <c r="M867" s="84">
        <v>46022</v>
      </c>
      <c r="N867" s="84">
        <v>46022</v>
      </c>
      <c r="O867" s="78"/>
      <c r="P867" s="74" t="s">
        <v>62</v>
      </c>
      <c r="Q867" s="78"/>
      <c r="R867" s="78"/>
    </row>
    <row r="868" spans="1:18" s="85" customFormat="1" ht="21" hidden="1" customHeight="1" x14ac:dyDescent="0.2">
      <c r="A868" s="321"/>
      <c r="B868" s="86" t="s">
        <v>71</v>
      </c>
      <c r="C868" s="122"/>
      <c r="D868" s="122"/>
      <c r="E868" s="122"/>
      <c r="F868" s="122"/>
      <c r="G868" s="122" t="s">
        <v>62</v>
      </c>
      <c r="H868" s="122"/>
      <c r="I868" s="122" t="s">
        <v>62</v>
      </c>
      <c r="J868" s="122"/>
      <c r="K868" s="122"/>
      <c r="L868" s="122" t="s">
        <v>62</v>
      </c>
      <c r="M868" s="122"/>
      <c r="N868" s="122"/>
      <c r="O868" s="74" t="s">
        <v>62</v>
      </c>
      <c r="P868" s="74" t="s">
        <v>62</v>
      </c>
      <c r="Q868" s="74" t="s">
        <v>62</v>
      </c>
      <c r="R868" s="74" t="s">
        <v>62</v>
      </c>
    </row>
    <row r="869" spans="1:18" s="85" customFormat="1" ht="21" hidden="1" customHeight="1" x14ac:dyDescent="0.2">
      <c r="A869" s="322"/>
      <c r="B869" s="120" t="s">
        <v>72</v>
      </c>
      <c r="C869" s="122"/>
      <c r="D869" s="122" t="s">
        <v>62</v>
      </c>
      <c r="E869" s="122"/>
      <c r="F869" s="122"/>
      <c r="G869" s="122">
        <f>G867</f>
        <v>0</v>
      </c>
      <c r="H869" s="122">
        <f t="shared" ref="H869:K869" si="431">H867</f>
        <v>0</v>
      </c>
      <c r="I869" s="122">
        <f t="shared" si="431"/>
        <v>0</v>
      </c>
      <c r="J869" s="122">
        <f t="shared" si="431"/>
        <v>0</v>
      </c>
      <c r="K869" s="122">
        <f t="shared" si="431"/>
        <v>0</v>
      </c>
      <c r="L869" s="122" t="s">
        <v>62</v>
      </c>
      <c r="M869" s="84">
        <v>46022</v>
      </c>
      <c r="N869" s="84">
        <v>46022</v>
      </c>
      <c r="O869" s="78"/>
      <c r="P869" s="74" t="s">
        <v>62</v>
      </c>
      <c r="Q869" s="78"/>
      <c r="R869" s="78"/>
    </row>
    <row r="870" spans="1:18" s="56" customFormat="1" ht="74.45" customHeight="1" x14ac:dyDescent="0.25">
      <c r="A870" s="320" t="s">
        <v>319</v>
      </c>
      <c r="B870" s="118" t="str">
        <f>B862</f>
        <v>Результат предоставления субсидии 2 (код субсидии № 7136):</v>
      </c>
      <c r="C870" s="80" t="s">
        <v>59</v>
      </c>
      <c r="D870" s="81" t="s">
        <v>60</v>
      </c>
      <c r="E870" s="81" t="s">
        <v>61</v>
      </c>
      <c r="F870" s="80">
        <v>642</v>
      </c>
      <c r="G870" s="80">
        <v>1</v>
      </c>
      <c r="H870" s="80">
        <f>G870</f>
        <v>1</v>
      </c>
      <c r="I870" s="80">
        <v>1</v>
      </c>
      <c r="J870" s="80">
        <v>1</v>
      </c>
      <c r="K870" s="80">
        <f>G870</f>
        <v>1</v>
      </c>
      <c r="L870" s="80"/>
      <c r="M870" s="122" t="s">
        <v>62</v>
      </c>
      <c r="N870" s="122" t="s">
        <v>62</v>
      </c>
      <c r="O870" s="78">
        <v>157140.07</v>
      </c>
      <c r="P870" s="78"/>
      <c r="Q870" s="78">
        <v>157140.07</v>
      </c>
      <c r="R870" s="78">
        <v>157140.07</v>
      </c>
    </row>
    <row r="871" spans="1:18" s="85" customFormat="1" ht="15.75" x14ac:dyDescent="0.2">
      <c r="A871" s="321"/>
      <c r="B871" s="119" t="s">
        <v>70</v>
      </c>
      <c r="C871" s="122"/>
      <c r="D871" s="122" t="s">
        <v>62</v>
      </c>
      <c r="E871" s="122"/>
      <c r="F871" s="122"/>
      <c r="G871" s="122">
        <f>G870</f>
        <v>1</v>
      </c>
      <c r="H871" s="122">
        <f t="shared" ref="H871:K871" si="432">H870</f>
        <v>1</v>
      </c>
      <c r="I871" s="122">
        <f t="shared" si="432"/>
        <v>1</v>
      </c>
      <c r="J871" s="122">
        <f t="shared" si="432"/>
        <v>1</v>
      </c>
      <c r="K871" s="122">
        <f t="shared" si="432"/>
        <v>1</v>
      </c>
      <c r="L871" s="122" t="s">
        <v>62</v>
      </c>
      <c r="M871" s="84">
        <v>46022</v>
      </c>
      <c r="N871" s="84">
        <v>46022</v>
      </c>
      <c r="O871" s="78"/>
      <c r="P871" s="74" t="s">
        <v>62</v>
      </c>
      <c r="Q871" s="78"/>
      <c r="R871" s="78"/>
    </row>
    <row r="872" spans="1:18" s="85" customFormat="1" ht="14.25" x14ac:dyDescent="0.2">
      <c r="A872" s="321"/>
      <c r="B872" s="86" t="s">
        <v>63</v>
      </c>
      <c r="C872" s="122"/>
      <c r="D872" s="122"/>
      <c r="E872" s="122"/>
      <c r="F872" s="122"/>
      <c r="G872" s="122" t="s">
        <v>62</v>
      </c>
      <c r="H872" s="122"/>
      <c r="I872" s="122" t="s">
        <v>62</v>
      </c>
      <c r="J872" s="122"/>
      <c r="K872" s="122"/>
      <c r="L872" s="122" t="s">
        <v>62</v>
      </c>
      <c r="M872" s="122"/>
      <c r="N872" s="122"/>
      <c r="O872" s="74" t="s">
        <v>62</v>
      </c>
      <c r="P872" s="74" t="s">
        <v>62</v>
      </c>
      <c r="Q872" s="74" t="s">
        <v>62</v>
      </c>
      <c r="R872" s="74" t="s">
        <v>62</v>
      </c>
    </row>
    <row r="873" spans="1:18" s="85" customFormat="1" ht="65.45" customHeight="1" x14ac:dyDescent="0.2">
      <c r="A873" s="321"/>
      <c r="B873" s="120" t="s">
        <v>64</v>
      </c>
      <c r="C873" s="122"/>
      <c r="D873" s="122" t="s">
        <v>62</v>
      </c>
      <c r="E873" s="122"/>
      <c r="F873" s="122"/>
      <c r="G873" s="122">
        <f>G870</f>
        <v>1</v>
      </c>
      <c r="H873" s="122">
        <f t="shared" ref="H873:J873" si="433">H870</f>
        <v>1</v>
      </c>
      <c r="I873" s="122">
        <f t="shared" si="433"/>
        <v>1</v>
      </c>
      <c r="J873" s="122">
        <f t="shared" si="433"/>
        <v>1</v>
      </c>
      <c r="K873" s="122">
        <f>K870</f>
        <v>1</v>
      </c>
      <c r="L873" s="122" t="s">
        <v>62</v>
      </c>
      <c r="M873" s="84">
        <v>46022</v>
      </c>
      <c r="N873" s="84">
        <v>46022</v>
      </c>
      <c r="O873" s="78"/>
      <c r="P873" s="74" t="s">
        <v>62</v>
      </c>
      <c r="Q873" s="78"/>
      <c r="R873" s="78"/>
    </row>
    <row r="874" spans="1:18" s="85" customFormat="1" ht="15" customHeight="1" x14ac:dyDescent="0.2">
      <c r="A874" s="321"/>
      <c r="B874" s="86" t="s">
        <v>65</v>
      </c>
      <c r="C874" s="122"/>
      <c r="D874" s="122"/>
      <c r="E874" s="122"/>
      <c r="F874" s="122"/>
      <c r="G874" s="122" t="s">
        <v>62</v>
      </c>
      <c r="H874" s="122"/>
      <c r="I874" s="122" t="s">
        <v>62</v>
      </c>
      <c r="J874" s="122"/>
      <c r="K874" s="122"/>
      <c r="L874" s="122" t="s">
        <v>62</v>
      </c>
      <c r="M874" s="122"/>
      <c r="N874" s="122"/>
      <c r="O874" s="74" t="s">
        <v>62</v>
      </c>
      <c r="P874" s="74" t="s">
        <v>62</v>
      </c>
      <c r="Q874" s="74" t="s">
        <v>62</v>
      </c>
      <c r="R874" s="74" t="s">
        <v>62</v>
      </c>
    </row>
    <row r="875" spans="1:18" s="85" customFormat="1" ht="38.65" customHeight="1" x14ac:dyDescent="0.2">
      <c r="A875" s="321"/>
      <c r="B875" s="120" t="s">
        <v>66</v>
      </c>
      <c r="C875" s="122"/>
      <c r="D875" s="122" t="s">
        <v>62</v>
      </c>
      <c r="E875" s="122"/>
      <c r="F875" s="122"/>
      <c r="G875" s="122">
        <f>G871</f>
        <v>1</v>
      </c>
      <c r="H875" s="122">
        <f t="shared" ref="H875:K875" si="434">H871</f>
        <v>1</v>
      </c>
      <c r="I875" s="122">
        <f t="shared" si="434"/>
        <v>1</v>
      </c>
      <c r="J875" s="122">
        <f t="shared" si="434"/>
        <v>1</v>
      </c>
      <c r="K875" s="122">
        <f t="shared" si="434"/>
        <v>1</v>
      </c>
      <c r="L875" s="122" t="s">
        <v>62</v>
      </c>
      <c r="M875" s="84">
        <v>46022</v>
      </c>
      <c r="N875" s="84">
        <v>46022</v>
      </c>
      <c r="O875" s="78"/>
      <c r="P875" s="74" t="s">
        <v>62</v>
      </c>
      <c r="Q875" s="78"/>
      <c r="R875" s="78"/>
    </row>
    <row r="876" spans="1:18" s="85" customFormat="1" ht="21" customHeight="1" x14ac:dyDescent="0.2">
      <c r="A876" s="321"/>
      <c r="B876" s="86" t="s">
        <v>71</v>
      </c>
      <c r="C876" s="122"/>
      <c r="D876" s="122"/>
      <c r="E876" s="122"/>
      <c r="F876" s="122"/>
      <c r="G876" s="122" t="s">
        <v>62</v>
      </c>
      <c r="H876" s="122"/>
      <c r="I876" s="122" t="s">
        <v>62</v>
      </c>
      <c r="J876" s="122"/>
      <c r="K876" s="122"/>
      <c r="L876" s="122" t="s">
        <v>62</v>
      </c>
      <c r="M876" s="122"/>
      <c r="N876" s="122"/>
      <c r="O876" s="74" t="s">
        <v>62</v>
      </c>
      <c r="P876" s="74" t="s">
        <v>62</v>
      </c>
      <c r="Q876" s="74" t="s">
        <v>62</v>
      </c>
      <c r="R876" s="74" t="s">
        <v>62</v>
      </c>
    </row>
    <row r="877" spans="1:18" s="85" customFormat="1" ht="21" customHeight="1" x14ac:dyDescent="0.2">
      <c r="A877" s="322"/>
      <c r="B877" s="120" t="s">
        <v>72</v>
      </c>
      <c r="C877" s="122"/>
      <c r="D877" s="122" t="s">
        <v>62</v>
      </c>
      <c r="E877" s="122"/>
      <c r="F877" s="122"/>
      <c r="G877" s="122">
        <f>G875</f>
        <v>1</v>
      </c>
      <c r="H877" s="122">
        <f t="shared" ref="H877:K877" si="435">H875</f>
        <v>1</v>
      </c>
      <c r="I877" s="122">
        <f t="shared" si="435"/>
        <v>1</v>
      </c>
      <c r="J877" s="122">
        <f t="shared" si="435"/>
        <v>1</v>
      </c>
      <c r="K877" s="122">
        <f t="shared" si="435"/>
        <v>1</v>
      </c>
      <c r="L877" s="122" t="s">
        <v>62</v>
      </c>
      <c r="M877" s="84">
        <v>46022</v>
      </c>
      <c r="N877" s="84">
        <v>46022</v>
      </c>
      <c r="O877" s="78"/>
      <c r="P877" s="74" t="s">
        <v>62</v>
      </c>
      <c r="Q877" s="78"/>
      <c r="R877" s="78"/>
    </row>
    <row r="878" spans="1:18" s="128" customFormat="1" ht="74.45" customHeight="1" x14ac:dyDescent="0.25">
      <c r="A878" s="374" t="s">
        <v>376</v>
      </c>
      <c r="B878" s="162" t="s">
        <v>377</v>
      </c>
      <c r="C878" s="163" t="s">
        <v>191</v>
      </c>
      <c r="D878" s="164" t="s">
        <v>333</v>
      </c>
      <c r="E878" s="164" t="s">
        <v>320</v>
      </c>
      <c r="F878" s="163">
        <v>642</v>
      </c>
      <c r="G878" s="163">
        <v>1</v>
      </c>
      <c r="H878" s="163">
        <v>1</v>
      </c>
      <c r="I878" s="163">
        <v>1</v>
      </c>
      <c r="J878" s="163">
        <v>1</v>
      </c>
      <c r="K878" s="165">
        <v>1</v>
      </c>
      <c r="L878" s="163"/>
      <c r="M878" s="163" t="s">
        <v>62</v>
      </c>
      <c r="N878" s="163" t="s">
        <v>62</v>
      </c>
      <c r="O878" s="156">
        <v>429076.3</v>
      </c>
      <c r="P878" s="156"/>
      <c r="Q878" s="156">
        <v>429076.3</v>
      </c>
      <c r="R878" s="156">
        <v>313811.28999999998</v>
      </c>
    </row>
    <row r="879" spans="1:18" s="131" customFormat="1" ht="15.75" x14ac:dyDescent="0.2">
      <c r="A879" s="375"/>
      <c r="B879" s="166" t="s">
        <v>70</v>
      </c>
      <c r="C879" s="165"/>
      <c r="D879" s="165" t="s">
        <v>62</v>
      </c>
      <c r="E879" s="165"/>
      <c r="F879" s="165"/>
      <c r="G879" s="165">
        <f>G878</f>
        <v>1</v>
      </c>
      <c r="H879" s="165">
        <f t="shared" ref="H879:K879" si="436">H878</f>
        <v>1</v>
      </c>
      <c r="I879" s="165">
        <f t="shared" si="436"/>
        <v>1</v>
      </c>
      <c r="J879" s="165">
        <f t="shared" si="436"/>
        <v>1</v>
      </c>
      <c r="K879" s="165">
        <f t="shared" si="436"/>
        <v>1</v>
      </c>
      <c r="L879" s="165"/>
      <c r="M879" s="167">
        <v>46022</v>
      </c>
      <c r="N879" s="167">
        <v>46022</v>
      </c>
      <c r="O879" s="156"/>
      <c r="P879" s="157" t="s">
        <v>62</v>
      </c>
      <c r="Q879" s="156"/>
      <c r="R879" s="156"/>
    </row>
    <row r="880" spans="1:18" s="131" customFormat="1" ht="14.25" x14ac:dyDescent="0.2">
      <c r="A880" s="375"/>
      <c r="B880" s="168" t="s">
        <v>76</v>
      </c>
      <c r="C880" s="165"/>
      <c r="D880" s="165"/>
      <c r="E880" s="165"/>
      <c r="F880" s="165"/>
      <c r="G880" s="165" t="s">
        <v>62</v>
      </c>
      <c r="H880" s="165"/>
      <c r="I880" s="165" t="s">
        <v>62</v>
      </c>
      <c r="J880" s="165"/>
      <c r="K880" s="165"/>
      <c r="L880" s="165" t="s">
        <v>62</v>
      </c>
      <c r="M880" s="165"/>
      <c r="N880" s="165"/>
      <c r="O880" s="157" t="s">
        <v>62</v>
      </c>
      <c r="P880" s="157" t="s">
        <v>62</v>
      </c>
      <c r="Q880" s="157" t="s">
        <v>62</v>
      </c>
      <c r="R880" s="157" t="s">
        <v>62</v>
      </c>
    </row>
    <row r="881" spans="1:19" s="131" customFormat="1" ht="65.45" customHeight="1" x14ac:dyDescent="0.25">
      <c r="A881" s="375"/>
      <c r="B881" s="169" t="s">
        <v>192</v>
      </c>
      <c r="C881" s="165"/>
      <c r="D881" s="165" t="s">
        <v>62</v>
      </c>
      <c r="E881" s="165"/>
      <c r="F881" s="165"/>
      <c r="G881" s="165">
        <f>G878</f>
        <v>1</v>
      </c>
      <c r="H881" s="165">
        <f t="shared" ref="H881:K881" si="437">H878</f>
        <v>1</v>
      </c>
      <c r="I881" s="165">
        <f t="shared" si="437"/>
        <v>1</v>
      </c>
      <c r="J881" s="165">
        <f t="shared" si="437"/>
        <v>1</v>
      </c>
      <c r="K881" s="165">
        <f t="shared" si="437"/>
        <v>1</v>
      </c>
      <c r="L881" s="165" t="s">
        <v>62</v>
      </c>
      <c r="M881" s="167">
        <v>46022</v>
      </c>
      <c r="N881" s="167">
        <v>46022</v>
      </c>
      <c r="O881" s="156"/>
      <c r="P881" s="157" t="s">
        <v>62</v>
      </c>
      <c r="Q881" s="156"/>
      <c r="R881" s="156"/>
      <c r="S881" s="128"/>
    </row>
    <row r="882" spans="1:19" s="131" customFormat="1" ht="15" customHeight="1" x14ac:dyDescent="0.2">
      <c r="A882" s="375"/>
      <c r="B882" s="168" t="s">
        <v>193</v>
      </c>
      <c r="C882" s="165"/>
      <c r="D882" s="165"/>
      <c r="E882" s="165"/>
      <c r="F882" s="165"/>
      <c r="G882" s="165" t="s">
        <v>62</v>
      </c>
      <c r="H882" s="165"/>
      <c r="I882" s="165" t="s">
        <v>62</v>
      </c>
      <c r="J882" s="165"/>
      <c r="K882" s="165"/>
      <c r="L882" s="165" t="s">
        <v>62</v>
      </c>
      <c r="M882" s="165"/>
      <c r="N882" s="165"/>
      <c r="O882" s="157" t="s">
        <v>62</v>
      </c>
      <c r="P882" s="157" t="s">
        <v>62</v>
      </c>
      <c r="Q882" s="157" t="s">
        <v>62</v>
      </c>
      <c r="R882" s="157" t="s">
        <v>62</v>
      </c>
    </row>
    <row r="883" spans="1:19" s="131" customFormat="1" ht="38.65" customHeight="1" x14ac:dyDescent="0.2">
      <c r="A883" s="375"/>
      <c r="B883" s="169" t="s">
        <v>330</v>
      </c>
      <c r="C883" s="165"/>
      <c r="D883" s="165" t="s">
        <v>62</v>
      </c>
      <c r="E883" s="165"/>
      <c r="F883" s="165"/>
      <c r="G883" s="165">
        <f>G878</f>
        <v>1</v>
      </c>
      <c r="H883" s="165">
        <f t="shared" ref="H883:K883" si="438">H878</f>
        <v>1</v>
      </c>
      <c r="I883" s="165">
        <f t="shared" si="438"/>
        <v>1</v>
      </c>
      <c r="J883" s="165">
        <f t="shared" si="438"/>
        <v>1</v>
      </c>
      <c r="K883" s="165">
        <f t="shared" si="438"/>
        <v>1</v>
      </c>
      <c r="L883" s="165" t="s">
        <v>62</v>
      </c>
      <c r="M883" s="167">
        <v>46022</v>
      </c>
      <c r="N883" s="167">
        <v>46022</v>
      </c>
      <c r="O883" s="156"/>
      <c r="P883" s="157" t="s">
        <v>62</v>
      </c>
      <c r="Q883" s="156"/>
      <c r="R883" s="156"/>
    </row>
    <row r="884" spans="1:19" s="131" customFormat="1" ht="21" customHeight="1" x14ac:dyDescent="0.25">
      <c r="A884" s="375"/>
      <c r="B884" s="168" t="s">
        <v>71</v>
      </c>
      <c r="C884" s="165"/>
      <c r="D884" s="165"/>
      <c r="E884" s="165"/>
      <c r="F884" s="165"/>
      <c r="G884" s="165" t="s">
        <v>62</v>
      </c>
      <c r="H884" s="165"/>
      <c r="I884" s="165" t="s">
        <v>62</v>
      </c>
      <c r="J884" s="165"/>
      <c r="K884" s="165"/>
      <c r="L884" s="165" t="s">
        <v>62</v>
      </c>
      <c r="M884" s="165"/>
      <c r="N884" s="165"/>
      <c r="O884" s="157" t="s">
        <v>62</v>
      </c>
      <c r="P884" s="157" t="s">
        <v>62</v>
      </c>
      <c r="Q884" s="157" t="s">
        <v>62</v>
      </c>
      <c r="R884" s="157" t="s">
        <v>62</v>
      </c>
      <c r="S884" s="128"/>
    </row>
    <row r="885" spans="1:19" s="131" customFormat="1" ht="21" customHeight="1" x14ac:dyDescent="0.2">
      <c r="A885" s="376"/>
      <c r="B885" s="169" t="s">
        <v>72</v>
      </c>
      <c r="C885" s="165"/>
      <c r="D885" s="165" t="s">
        <v>62</v>
      </c>
      <c r="E885" s="165"/>
      <c r="F885" s="165"/>
      <c r="G885" s="165">
        <f>G878</f>
        <v>1</v>
      </c>
      <c r="H885" s="165">
        <f t="shared" ref="H885:K885" si="439">H878</f>
        <v>1</v>
      </c>
      <c r="I885" s="165">
        <f t="shared" si="439"/>
        <v>1</v>
      </c>
      <c r="J885" s="165">
        <f t="shared" si="439"/>
        <v>1</v>
      </c>
      <c r="K885" s="165">
        <f t="shared" si="439"/>
        <v>1</v>
      </c>
      <c r="L885" s="165" t="s">
        <v>62</v>
      </c>
      <c r="M885" s="167">
        <v>46022</v>
      </c>
      <c r="N885" s="167">
        <v>46022</v>
      </c>
      <c r="O885" s="156"/>
      <c r="P885" s="157" t="s">
        <v>62</v>
      </c>
      <c r="Q885" s="156"/>
      <c r="R885" s="156"/>
    </row>
    <row r="886" spans="1:19" s="128" customFormat="1" ht="74.45" hidden="1" customHeight="1" x14ac:dyDescent="0.25">
      <c r="A886" s="374" t="s">
        <v>350</v>
      </c>
      <c r="B886" s="162" t="s">
        <v>377</v>
      </c>
      <c r="C886" s="163" t="s">
        <v>191</v>
      </c>
      <c r="D886" s="164" t="s">
        <v>333</v>
      </c>
      <c r="E886" s="164" t="s">
        <v>320</v>
      </c>
      <c r="F886" s="163">
        <v>642</v>
      </c>
      <c r="G886" s="163"/>
      <c r="H886" s="163"/>
      <c r="I886" s="163"/>
      <c r="J886" s="163"/>
      <c r="K886" s="165">
        <f>J886</f>
        <v>0</v>
      </c>
      <c r="L886" s="163"/>
      <c r="M886" s="163" t="s">
        <v>62</v>
      </c>
      <c r="N886" s="163" t="s">
        <v>62</v>
      </c>
      <c r="O886" s="156"/>
      <c r="P886" s="156"/>
      <c r="Q886" s="156"/>
      <c r="R886" s="156"/>
      <c r="S886" s="131"/>
    </row>
    <row r="887" spans="1:19" s="131" customFormat="1" ht="15.75" hidden="1" x14ac:dyDescent="0.25">
      <c r="A887" s="375"/>
      <c r="B887" s="166" t="s">
        <v>70</v>
      </c>
      <c r="C887" s="165"/>
      <c r="D887" s="165" t="s">
        <v>62</v>
      </c>
      <c r="E887" s="165"/>
      <c r="F887" s="165"/>
      <c r="G887" s="165">
        <f>G886</f>
        <v>0</v>
      </c>
      <c r="H887" s="165">
        <f t="shared" ref="H887:K887" si="440">H886</f>
        <v>0</v>
      </c>
      <c r="I887" s="165">
        <f t="shared" si="440"/>
        <v>0</v>
      </c>
      <c r="J887" s="165">
        <f t="shared" si="440"/>
        <v>0</v>
      </c>
      <c r="K887" s="165">
        <f t="shared" si="440"/>
        <v>0</v>
      </c>
      <c r="L887" s="165"/>
      <c r="M887" s="167">
        <v>46022</v>
      </c>
      <c r="N887" s="167">
        <v>46022</v>
      </c>
      <c r="O887" s="156"/>
      <c r="P887" s="157" t="s">
        <v>62</v>
      </c>
      <c r="Q887" s="156"/>
      <c r="R887" s="156"/>
      <c r="S887" s="128"/>
    </row>
    <row r="888" spans="1:19" s="131" customFormat="1" ht="14.25" hidden="1" x14ac:dyDescent="0.2">
      <c r="A888" s="375"/>
      <c r="B888" s="168" t="s">
        <v>76</v>
      </c>
      <c r="C888" s="165"/>
      <c r="D888" s="165"/>
      <c r="E888" s="165"/>
      <c r="F888" s="165"/>
      <c r="G888" s="165" t="s">
        <v>62</v>
      </c>
      <c r="H888" s="165"/>
      <c r="I888" s="165" t="s">
        <v>62</v>
      </c>
      <c r="J888" s="165"/>
      <c r="K888" s="165"/>
      <c r="L888" s="165" t="s">
        <v>62</v>
      </c>
      <c r="M888" s="165"/>
      <c r="N888" s="165"/>
      <c r="O888" s="157" t="s">
        <v>62</v>
      </c>
      <c r="P888" s="157" t="s">
        <v>62</v>
      </c>
      <c r="Q888" s="157" t="s">
        <v>62</v>
      </c>
      <c r="R888" s="157" t="s">
        <v>62</v>
      </c>
    </row>
    <row r="889" spans="1:19" s="131" customFormat="1" ht="65.45" hidden="1" customHeight="1" x14ac:dyDescent="0.2">
      <c r="A889" s="375"/>
      <c r="B889" s="169" t="s">
        <v>192</v>
      </c>
      <c r="C889" s="165"/>
      <c r="D889" s="165" t="s">
        <v>62</v>
      </c>
      <c r="E889" s="165"/>
      <c r="F889" s="165"/>
      <c r="G889" s="165">
        <f>G886</f>
        <v>0</v>
      </c>
      <c r="H889" s="165">
        <f t="shared" ref="H889:K889" si="441">H886</f>
        <v>0</v>
      </c>
      <c r="I889" s="165">
        <f t="shared" si="441"/>
        <v>0</v>
      </c>
      <c r="J889" s="165">
        <f t="shared" si="441"/>
        <v>0</v>
      </c>
      <c r="K889" s="165">
        <f t="shared" si="441"/>
        <v>0</v>
      </c>
      <c r="L889" s="165" t="s">
        <v>62</v>
      </c>
      <c r="M889" s="167">
        <v>46022</v>
      </c>
      <c r="N889" s="167">
        <v>46022</v>
      </c>
      <c r="O889" s="156"/>
      <c r="P889" s="157" t="s">
        <v>62</v>
      </c>
      <c r="Q889" s="156"/>
      <c r="R889" s="156"/>
    </row>
    <row r="890" spans="1:19" s="131" customFormat="1" ht="15" hidden="1" customHeight="1" x14ac:dyDescent="0.25">
      <c r="A890" s="375"/>
      <c r="B890" s="168" t="s">
        <v>193</v>
      </c>
      <c r="C890" s="165"/>
      <c r="D890" s="165"/>
      <c r="E890" s="165"/>
      <c r="F890" s="165"/>
      <c r="G890" s="165" t="s">
        <v>62</v>
      </c>
      <c r="H890" s="165"/>
      <c r="I890" s="165" t="s">
        <v>62</v>
      </c>
      <c r="J890" s="165"/>
      <c r="K890" s="165"/>
      <c r="L890" s="165" t="s">
        <v>62</v>
      </c>
      <c r="M890" s="165"/>
      <c r="N890" s="165"/>
      <c r="O890" s="157" t="s">
        <v>62</v>
      </c>
      <c r="P890" s="157" t="s">
        <v>62</v>
      </c>
      <c r="Q890" s="157" t="s">
        <v>62</v>
      </c>
      <c r="R890" s="157" t="s">
        <v>62</v>
      </c>
      <c r="S890" s="128"/>
    </row>
    <row r="891" spans="1:19" s="131" customFormat="1" ht="38.65" hidden="1" customHeight="1" x14ac:dyDescent="0.2">
      <c r="A891" s="375"/>
      <c r="B891" s="169" t="s">
        <v>330</v>
      </c>
      <c r="C891" s="165"/>
      <c r="D891" s="165" t="s">
        <v>62</v>
      </c>
      <c r="E891" s="165"/>
      <c r="F891" s="165"/>
      <c r="G891" s="165">
        <f>G886</f>
        <v>0</v>
      </c>
      <c r="H891" s="165">
        <f t="shared" ref="H891:K891" si="442">H886</f>
        <v>0</v>
      </c>
      <c r="I891" s="165">
        <f t="shared" si="442"/>
        <v>0</v>
      </c>
      <c r="J891" s="165">
        <f t="shared" si="442"/>
        <v>0</v>
      </c>
      <c r="K891" s="165">
        <f t="shared" si="442"/>
        <v>0</v>
      </c>
      <c r="L891" s="165" t="s">
        <v>62</v>
      </c>
      <c r="M891" s="167">
        <v>46022</v>
      </c>
      <c r="N891" s="167">
        <v>46022</v>
      </c>
      <c r="O891" s="156"/>
      <c r="P891" s="157" t="s">
        <v>62</v>
      </c>
      <c r="Q891" s="156"/>
      <c r="R891" s="156"/>
    </row>
    <row r="892" spans="1:19" s="131" customFormat="1" ht="21" hidden="1" customHeight="1" x14ac:dyDescent="0.2">
      <c r="A892" s="375"/>
      <c r="B892" s="168" t="s">
        <v>71</v>
      </c>
      <c r="C892" s="165"/>
      <c r="D892" s="165"/>
      <c r="E892" s="165"/>
      <c r="F892" s="165"/>
      <c r="G892" s="165" t="s">
        <v>62</v>
      </c>
      <c r="H892" s="165"/>
      <c r="I892" s="165" t="s">
        <v>62</v>
      </c>
      <c r="J892" s="165"/>
      <c r="K892" s="165"/>
      <c r="L892" s="165" t="s">
        <v>62</v>
      </c>
      <c r="M892" s="165"/>
      <c r="N892" s="165"/>
      <c r="O892" s="157" t="s">
        <v>62</v>
      </c>
      <c r="P892" s="157" t="s">
        <v>62</v>
      </c>
      <c r="Q892" s="157" t="s">
        <v>62</v>
      </c>
      <c r="R892" s="157" t="s">
        <v>62</v>
      </c>
    </row>
    <row r="893" spans="1:19" s="131" customFormat="1" ht="21" hidden="1" customHeight="1" x14ac:dyDescent="0.25">
      <c r="A893" s="376"/>
      <c r="B893" s="169" t="s">
        <v>72</v>
      </c>
      <c r="C893" s="165"/>
      <c r="D893" s="165" t="s">
        <v>62</v>
      </c>
      <c r="E893" s="165"/>
      <c r="F893" s="165"/>
      <c r="G893" s="165">
        <f>G886</f>
        <v>0</v>
      </c>
      <c r="H893" s="165">
        <f t="shared" ref="H893:K893" si="443">H886</f>
        <v>0</v>
      </c>
      <c r="I893" s="165">
        <f t="shared" si="443"/>
        <v>0</v>
      </c>
      <c r="J893" s="165">
        <f t="shared" si="443"/>
        <v>0</v>
      </c>
      <c r="K893" s="165">
        <f t="shared" si="443"/>
        <v>0</v>
      </c>
      <c r="L893" s="165" t="s">
        <v>62</v>
      </c>
      <c r="M893" s="167">
        <v>46022</v>
      </c>
      <c r="N893" s="167">
        <v>46022</v>
      </c>
      <c r="O893" s="156"/>
      <c r="P893" s="157" t="s">
        <v>62</v>
      </c>
      <c r="Q893" s="156"/>
      <c r="R893" s="156"/>
      <c r="S893" s="128"/>
    </row>
    <row r="894" spans="1:19" s="128" customFormat="1" ht="74.45" hidden="1" customHeight="1" x14ac:dyDescent="0.25">
      <c r="A894" s="374" t="s">
        <v>216</v>
      </c>
      <c r="B894" s="162" t="s">
        <v>377</v>
      </c>
      <c r="C894" s="163" t="s">
        <v>191</v>
      </c>
      <c r="D894" s="164" t="s">
        <v>333</v>
      </c>
      <c r="E894" s="164" t="s">
        <v>320</v>
      </c>
      <c r="F894" s="163">
        <v>642</v>
      </c>
      <c r="G894" s="163"/>
      <c r="H894" s="163"/>
      <c r="I894" s="163"/>
      <c r="J894" s="163"/>
      <c r="K894" s="165">
        <f>J894</f>
        <v>0</v>
      </c>
      <c r="L894" s="163"/>
      <c r="M894" s="163" t="s">
        <v>62</v>
      </c>
      <c r="N894" s="163" t="s">
        <v>62</v>
      </c>
      <c r="O894" s="156"/>
      <c r="P894" s="156"/>
      <c r="Q894" s="156"/>
      <c r="R894" s="156"/>
      <c r="S894" s="131"/>
    </row>
    <row r="895" spans="1:19" s="131" customFormat="1" ht="15.75" hidden="1" x14ac:dyDescent="0.2">
      <c r="A895" s="375"/>
      <c r="B895" s="166" t="s">
        <v>70</v>
      </c>
      <c r="C895" s="165"/>
      <c r="D895" s="165" t="s">
        <v>62</v>
      </c>
      <c r="E895" s="165"/>
      <c r="F895" s="165"/>
      <c r="G895" s="165">
        <f>G894</f>
        <v>0</v>
      </c>
      <c r="H895" s="165">
        <f t="shared" ref="H895:K895" si="444">H894</f>
        <v>0</v>
      </c>
      <c r="I895" s="165">
        <f t="shared" si="444"/>
        <v>0</v>
      </c>
      <c r="J895" s="165">
        <f t="shared" si="444"/>
        <v>0</v>
      </c>
      <c r="K895" s="165">
        <f t="shared" si="444"/>
        <v>0</v>
      </c>
      <c r="L895" s="165"/>
      <c r="M895" s="167">
        <v>46022</v>
      </c>
      <c r="N895" s="167">
        <v>46022</v>
      </c>
      <c r="O895" s="156"/>
      <c r="P895" s="157" t="s">
        <v>62</v>
      </c>
      <c r="Q895" s="156"/>
      <c r="R895" s="156"/>
    </row>
    <row r="896" spans="1:19" s="131" customFormat="1" hidden="1" x14ac:dyDescent="0.25">
      <c r="A896" s="375"/>
      <c r="B896" s="168" t="s">
        <v>76</v>
      </c>
      <c r="C896" s="165"/>
      <c r="D896" s="165"/>
      <c r="E896" s="165"/>
      <c r="F896" s="165"/>
      <c r="G896" s="165" t="s">
        <v>62</v>
      </c>
      <c r="H896" s="165"/>
      <c r="I896" s="165" t="s">
        <v>62</v>
      </c>
      <c r="J896" s="165"/>
      <c r="K896" s="165"/>
      <c r="L896" s="165" t="s">
        <v>62</v>
      </c>
      <c r="M896" s="165"/>
      <c r="N896" s="165"/>
      <c r="O896" s="157" t="s">
        <v>62</v>
      </c>
      <c r="P896" s="157" t="s">
        <v>62</v>
      </c>
      <c r="Q896" s="157" t="s">
        <v>62</v>
      </c>
      <c r="R896" s="157" t="s">
        <v>62</v>
      </c>
      <c r="S896" s="128"/>
    </row>
    <row r="897" spans="1:19" s="131" customFormat="1" ht="65.45" hidden="1" customHeight="1" x14ac:dyDescent="0.2">
      <c r="A897" s="375"/>
      <c r="B897" s="169" t="s">
        <v>192</v>
      </c>
      <c r="C897" s="165"/>
      <c r="D897" s="165" t="s">
        <v>62</v>
      </c>
      <c r="E897" s="165"/>
      <c r="F897" s="165"/>
      <c r="G897" s="165">
        <f>G894</f>
        <v>0</v>
      </c>
      <c r="H897" s="165">
        <f t="shared" ref="H897:K897" si="445">H894</f>
        <v>0</v>
      </c>
      <c r="I897" s="165">
        <f t="shared" si="445"/>
        <v>0</v>
      </c>
      <c r="J897" s="165">
        <f t="shared" si="445"/>
        <v>0</v>
      </c>
      <c r="K897" s="165">
        <f t="shared" si="445"/>
        <v>0</v>
      </c>
      <c r="L897" s="165" t="s">
        <v>62</v>
      </c>
      <c r="M897" s="167">
        <v>46022</v>
      </c>
      <c r="N897" s="167">
        <v>46022</v>
      </c>
      <c r="O897" s="156"/>
      <c r="P897" s="157" t="s">
        <v>62</v>
      </c>
      <c r="Q897" s="156"/>
      <c r="R897" s="156"/>
    </row>
    <row r="898" spans="1:19" s="131" customFormat="1" ht="15" hidden="1" customHeight="1" x14ac:dyDescent="0.2">
      <c r="A898" s="375"/>
      <c r="B898" s="168" t="s">
        <v>193</v>
      </c>
      <c r="C898" s="165"/>
      <c r="D898" s="165"/>
      <c r="E898" s="165"/>
      <c r="F898" s="165"/>
      <c r="G898" s="165" t="s">
        <v>62</v>
      </c>
      <c r="H898" s="165"/>
      <c r="I898" s="165" t="s">
        <v>62</v>
      </c>
      <c r="J898" s="165"/>
      <c r="K898" s="165"/>
      <c r="L898" s="165" t="s">
        <v>62</v>
      </c>
      <c r="M898" s="165"/>
      <c r="N898" s="165"/>
      <c r="O898" s="157" t="s">
        <v>62</v>
      </c>
      <c r="P898" s="157" t="s">
        <v>62</v>
      </c>
      <c r="Q898" s="157" t="s">
        <v>62</v>
      </c>
      <c r="R898" s="157" t="s">
        <v>62</v>
      </c>
    </row>
    <row r="899" spans="1:19" s="131" customFormat="1" ht="38.65" hidden="1" customHeight="1" x14ac:dyDescent="0.25">
      <c r="A899" s="375"/>
      <c r="B899" s="169" t="s">
        <v>330</v>
      </c>
      <c r="C899" s="165"/>
      <c r="D899" s="165" t="s">
        <v>62</v>
      </c>
      <c r="E899" s="165"/>
      <c r="F899" s="165"/>
      <c r="G899" s="165">
        <f>G894</f>
        <v>0</v>
      </c>
      <c r="H899" s="165">
        <f t="shared" ref="H899:K899" si="446">H894</f>
        <v>0</v>
      </c>
      <c r="I899" s="165">
        <f t="shared" si="446"/>
        <v>0</v>
      </c>
      <c r="J899" s="165">
        <f t="shared" si="446"/>
        <v>0</v>
      </c>
      <c r="K899" s="165">
        <f t="shared" si="446"/>
        <v>0</v>
      </c>
      <c r="L899" s="165" t="s">
        <v>62</v>
      </c>
      <c r="M899" s="167">
        <v>46022</v>
      </c>
      <c r="N899" s="167">
        <v>46022</v>
      </c>
      <c r="O899" s="156"/>
      <c r="P899" s="157" t="s">
        <v>62</v>
      </c>
      <c r="Q899" s="156"/>
      <c r="R899" s="156"/>
      <c r="S899" s="128"/>
    </row>
    <row r="900" spans="1:19" s="131" customFormat="1" ht="21" hidden="1" customHeight="1" x14ac:dyDescent="0.2">
      <c r="A900" s="375"/>
      <c r="B900" s="168" t="s">
        <v>71</v>
      </c>
      <c r="C900" s="165"/>
      <c r="D900" s="165"/>
      <c r="E900" s="165"/>
      <c r="F900" s="165"/>
      <c r="G900" s="165" t="s">
        <v>62</v>
      </c>
      <c r="H900" s="165"/>
      <c r="I900" s="165" t="s">
        <v>62</v>
      </c>
      <c r="J900" s="165"/>
      <c r="K900" s="165"/>
      <c r="L900" s="165" t="s">
        <v>62</v>
      </c>
      <c r="M900" s="165"/>
      <c r="N900" s="165"/>
      <c r="O900" s="157" t="s">
        <v>62</v>
      </c>
      <c r="P900" s="157" t="s">
        <v>62</v>
      </c>
      <c r="Q900" s="157" t="s">
        <v>62</v>
      </c>
      <c r="R900" s="157" t="s">
        <v>62</v>
      </c>
    </row>
    <row r="901" spans="1:19" s="131" customFormat="1" ht="21" hidden="1" customHeight="1" x14ac:dyDescent="0.2">
      <c r="A901" s="376"/>
      <c r="B901" s="169" t="s">
        <v>72</v>
      </c>
      <c r="C901" s="165"/>
      <c r="D901" s="165" t="s">
        <v>62</v>
      </c>
      <c r="E901" s="165"/>
      <c r="F901" s="165"/>
      <c r="G901" s="165">
        <f>G894</f>
        <v>0</v>
      </c>
      <c r="H901" s="165">
        <f t="shared" ref="H901:K901" si="447">H894</f>
        <v>0</v>
      </c>
      <c r="I901" s="165">
        <f t="shared" si="447"/>
        <v>0</v>
      </c>
      <c r="J901" s="165">
        <f t="shared" si="447"/>
        <v>0</v>
      </c>
      <c r="K901" s="165">
        <f t="shared" si="447"/>
        <v>0</v>
      </c>
      <c r="L901" s="165" t="s">
        <v>62</v>
      </c>
      <c r="M901" s="167">
        <v>46022</v>
      </c>
      <c r="N901" s="167">
        <v>46022</v>
      </c>
      <c r="O901" s="156"/>
      <c r="P901" s="157" t="s">
        <v>62</v>
      </c>
      <c r="Q901" s="156"/>
      <c r="R901" s="156"/>
    </row>
    <row r="902" spans="1:19" s="128" customFormat="1" ht="74.45" hidden="1" customHeight="1" x14ac:dyDescent="0.25">
      <c r="A902" s="374" t="s">
        <v>351</v>
      </c>
      <c r="B902" s="162" t="s">
        <v>377</v>
      </c>
      <c r="C902" s="163" t="s">
        <v>191</v>
      </c>
      <c r="D902" s="164" t="s">
        <v>333</v>
      </c>
      <c r="E902" s="164" t="s">
        <v>320</v>
      </c>
      <c r="F902" s="163">
        <v>642</v>
      </c>
      <c r="G902" s="163"/>
      <c r="H902" s="163"/>
      <c r="I902" s="163"/>
      <c r="J902" s="163"/>
      <c r="K902" s="165">
        <f>J902</f>
        <v>0</v>
      </c>
      <c r="L902" s="163"/>
      <c r="M902" s="163" t="s">
        <v>62</v>
      </c>
      <c r="N902" s="163" t="s">
        <v>62</v>
      </c>
      <c r="O902" s="156"/>
      <c r="P902" s="156"/>
      <c r="Q902" s="156"/>
      <c r="R902" s="156"/>
    </row>
    <row r="903" spans="1:19" s="131" customFormat="1" ht="15.75" hidden="1" x14ac:dyDescent="0.2">
      <c r="A903" s="375"/>
      <c r="B903" s="166" t="s">
        <v>70</v>
      </c>
      <c r="C903" s="165"/>
      <c r="D903" s="165" t="s">
        <v>62</v>
      </c>
      <c r="E903" s="165"/>
      <c r="F903" s="165"/>
      <c r="G903" s="165">
        <f>G902</f>
        <v>0</v>
      </c>
      <c r="H903" s="165">
        <f t="shared" ref="H903:K903" si="448">H902</f>
        <v>0</v>
      </c>
      <c r="I903" s="165">
        <f t="shared" si="448"/>
        <v>0</v>
      </c>
      <c r="J903" s="165">
        <f t="shared" si="448"/>
        <v>0</v>
      </c>
      <c r="K903" s="165">
        <f t="shared" si="448"/>
        <v>0</v>
      </c>
      <c r="L903" s="165"/>
      <c r="M903" s="167">
        <v>46022</v>
      </c>
      <c r="N903" s="167">
        <v>46022</v>
      </c>
      <c r="O903" s="156"/>
      <c r="P903" s="157" t="s">
        <v>62</v>
      </c>
      <c r="Q903" s="156"/>
      <c r="R903" s="156"/>
    </row>
    <row r="904" spans="1:19" s="131" customFormat="1" ht="14.25" hidden="1" x14ac:dyDescent="0.2">
      <c r="A904" s="375"/>
      <c r="B904" s="168" t="s">
        <v>76</v>
      </c>
      <c r="C904" s="165"/>
      <c r="D904" s="165"/>
      <c r="E904" s="165"/>
      <c r="F904" s="165"/>
      <c r="G904" s="165" t="s">
        <v>62</v>
      </c>
      <c r="H904" s="165"/>
      <c r="I904" s="165" t="s">
        <v>62</v>
      </c>
      <c r="J904" s="165"/>
      <c r="K904" s="165"/>
      <c r="L904" s="165" t="s">
        <v>62</v>
      </c>
      <c r="M904" s="165"/>
      <c r="N904" s="165"/>
      <c r="O904" s="157" t="s">
        <v>62</v>
      </c>
      <c r="P904" s="157" t="s">
        <v>62</v>
      </c>
      <c r="Q904" s="157" t="s">
        <v>62</v>
      </c>
      <c r="R904" s="157" t="s">
        <v>62</v>
      </c>
    </row>
    <row r="905" spans="1:19" s="131" customFormat="1" ht="65.45" hidden="1" customHeight="1" x14ac:dyDescent="0.25">
      <c r="A905" s="375"/>
      <c r="B905" s="169" t="s">
        <v>192</v>
      </c>
      <c r="C905" s="165"/>
      <c r="D905" s="165" t="s">
        <v>62</v>
      </c>
      <c r="E905" s="165"/>
      <c r="F905" s="165"/>
      <c r="G905" s="165">
        <f>G902</f>
        <v>0</v>
      </c>
      <c r="H905" s="165">
        <f t="shared" ref="H905:K905" si="449">H902</f>
        <v>0</v>
      </c>
      <c r="I905" s="165">
        <f t="shared" si="449"/>
        <v>0</v>
      </c>
      <c r="J905" s="165">
        <f t="shared" si="449"/>
        <v>0</v>
      </c>
      <c r="K905" s="165">
        <f t="shared" si="449"/>
        <v>0</v>
      </c>
      <c r="L905" s="165" t="s">
        <v>62</v>
      </c>
      <c r="M905" s="167">
        <v>46022</v>
      </c>
      <c r="N905" s="167">
        <v>46022</v>
      </c>
      <c r="O905" s="156"/>
      <c r="P905" s="157" t="s">
        <v>62</v>
      </c>
      <c r="Q905" s="156"/>
      <c r="R905" s="156"/>
      <c r="S905" s="128"/>
    </row>
    <row r="906" spans="1:19" s="131" customFormat="1" ht="15" hidden="1" customHeight="1" x14ac:dyDescent="0.2">
      <c r="A906" s="375"/>
      <c r="B906" s="168" t="s">
        <v>193</v>
      </c>
      <c r="C906" s="165"/>
      <c r="D906" s="165"/>
      <c r="E906" s="165"/>
      <c r="F906" s="165"/>
      <c r="G906" s="165" t="s">
        <v>62</v>
      </c>
      <c r="H906" s="165"/>
      <c r="I906" s="165" t="s">
        <v>62</v>
      </c>
      <c r="J906" s="165"/>
      <c r="K906" s="165"/>
      <c r="L906" s="165" t="s">
        <v>62</v>
      </c>
      <c r="M906" s="165"/>
      <c r="N906" s="165"/>
      <c r="O906" s="157" t="s">
        <v>62</v>
      </c>
      <c r="P906" s="157" t="s">
        <v>62</v>
      </c>
      <c r="Q906" s="157" t="s">
        <v>62</v>
      </c>
      <c r="R906" s="157" t="s">
        <v>62</v>
      </c>
    </row>
    <row r="907" spans="1:19" s="131" customFormat="1" ht="38.65" hidden="1" customHeight="1" x14ac:dyDescent="0.2">
      <c r="A907" s="375"/>
      <c r="B907" s="169" t="s">
        <v>330</v>
      </c>
      <c r="C907" s="165"/>
      <c r="D907" s="165" t="s">
        <v>62</v>
      </c>
      <c r="E907" s="165"/>
      <c r="F907" s="165"/>
      <c r="G907" s="165">
        <f>G902</f>
        <v>0</v>
      </c>
      <c r="H907" s="165">
        <f t="shared" ref="H907:K907" si="450">H902</f>
        <v>0</v>
      </c>
      <c r="I907" s="165">
        <f t="shared" si="450"/>
        <v>0</v>
      </c>
      <c r="J907" s="165">
        <f t="shared" si="450"/>
        <v>0</v>
      </c>
      <c r="K907" s="165">
        <f t="shared" si="450"/>
        <v>0</v>
      </c>
      <c r="L907" s="165" t="s">
        <v>62</v>
      </c>
      <c r="M907" s="167">
        <v>46022</v>
      </c>
      <c r="N907" s="167">
        <v>46022</v>
      </c>
      <c r="O907" s="156"/>
      <c r="P907" s="157" t="s">
        <v>62</v>
      </c>
      <c r="Q907" s="156"/>
      <c r="R907" s="156"/>
    </row>
    <row r="908" spans="1:19" s="131" customFormat="1" ht="21" hidden="1" customHeight="1" x14ac:dyDescent="0.25">
      <c r="A908" s="375"/>
      <c r="B908" s="168" t="s">
        <v>71</v>
      </c>
      <c r="C908" s="165"/>
      <c r="D908" s="165"/>
      <c r="E908" s="165"/>
      <c r="F908" s="165"/>
      <c r="G908" s="165" t="s">
        <v>62</v>
      </c>
      <c r="H908" s="165"/>
      <c r="I908" s="165" t="s">
        <v>62</v>
      </c>
      <c r="J908" s="165"/>
      <c r="K908" s="165"/>
      <c r="L908" s="165" t="s">
        <v>62</v>
      </c>
      <c r="M908" s="165"/>
      <c r="N908" s="165"/>
      <c r="O908" s="157" t="s">
        <v>62</v>
      </c>
      <c r="P908" s="157" t="s">
        <v>62</v>
      </c>
      <c r="Q908" s="157" t="s">
        <v>62</v>
      </c>
      <c r="R908" s="157" t="s">
        <v>62</v>
      </c>
      <c r="S908" s="128"/>
    </row>
    <row r="909" spans="1:19" s="131" customFormat="1" ht="21" hidden="1" customHeight="1" x14ac:dyDescent="0.2">
      <c r="A909" s="376"/>
      <c r="B909" s="169" t="s">
        <v>72</v>
      </c>
      <c r="C909" s="165"/>
      <c r="D909" s="165" t="s">
        <v>62</v>
      </c>
      <c r="E909" s="165"/>
      <c r="F909" s="165"/>
      <c r="G909" s="165">
        <f>G902</f>
        <v>0</v>
      </c>
      <c r="H909" s="165">
        <f t="shared" ref="H909:K909" si="451">H902</f>
        <v>0</v>
      </c>
      <c r="I909" s="165">
        <f t="shared" si="451"/>
        <v>0</v>
      </c>
      <c r="J909" s="165">
        <f t="shared" si="451"/>
        <v>0</v>
      </c>
      <c r="K909" s="165">
        <f t="shared" si="451"/>
        <v>0</v>
      </c>
      <c r="L909" s="165" t="s">
        <v>62</v>
      </c>
      <c r="M909" s="167">
        <v>46022</v>
      </c>
      <c r="N909" s="167">
        <v>46022</v>
      </c>
      <c r="O909" s="156"/>
      <c r="P909" s="157" t="s">
        <v>62</v>
      </c>
      <c r="Q909" s="156"/>
      <c r="R909" s="156"/>
    </row>
    <row r="910" spans="1:19" s="128" customFormat="1" ht="21.95" customHeight="1" x14ac:dyDescent="0.25">
      <c r="A910" s="374" t="s">
        <v>352</v>
      </c>
      <c r="B910" s="162" t="s">
        <v>377</v>
      </c>
      <c r="C910" s="163" t="s">
        <v>191</v>
      </c>
      <c r="D910" s="164" t="s">
        <v>333</v>
      </c>
      <c r="E910" s="164" t="s">
        <v>320</v>
      </c>
      <c r="F910" s="163">
        <v>642</v>
      </c>
      <c r="G910" s="163">
        <v>1</v>
      </c>
      <c r="H910" s="163">
        <v>1</v>
      </c>
      <c r="I910" s="163">
        <v>1</v>
      </c>
      <c r="J910" s="163">
        <v>1</v>
      </c>
      <c r="K910" s="165">
        <v>1</v>
      </c>
      <c r="L910" s="163"/>
      <c r="M910" s="163" t="s">
        <v>62</v>
      </c>
      <c r="N910" s="163" t="s">
        <v>62</v>
      </c>
      <c r="O910" s="156">
        <v>1125617.28</v>
      </c>
      <c r="P910" s="156"/>
      <c r="Q910" s="156">
        <v>1125617.28</v>
      </c>
      <c r="R910" s="156">
        <v>1125617.28</v>
      </c>
      <c r="S910" s="131"/>
    </row>
    <row r="911" spans="1:19" s="131" customFormat="1" ht="21.95" customHeight="1" x14ac:dyDescent="0.25">
      <c r="A911" s="375"/>
      <c r="B911" s="166" t="s">
        <v>70</v>
      </c>
      <c r="C911" s="165"/>
      <c r="D911" s="165" t="s">
        <v>62</v>
      </c>
      <c r="E911" s="165"/>
      <c r="F911" s="165"/>
      <c r="G911" s="165">
        <f>G910</f>
        <v>1</v>
      </c>
      <c r="H911" s="165">
        <f t="shared" ref="H911:K911" si="452">H910</f>
        <v>1</v>
      </c>
      <c r="I911" s="165">
        <f t="shared" si="452"/>
        <v>1</v>
      </c>
      <c r="J911" s="165">
        <f t="shared" si="452"/>
        <v>1</v>
      </c>
      <c r="K911" s="165">
        <f t="shared" si="452"/>
        <v>1</v>
      </c>
      <c r="L911" s="165"/>
      <c r="M911" s="167">
        <v>46022</v>
      </c>
      <c r="N911" s="167">
        <v>46022</v>
      </c>
      <c r="O911" s="156"/>
      <c r="P911" s="157" t="s">
        <v>62</v>
      </c>
      <c r="Q911" s="156"/>
      <c r="R911" s="156"/>
      <c r="S911" s="128"/>
    </row>
    <row r="912" spans="1:19" s="131" customFormat="1" ht="21.95" customHeight="1" x14ac:dyDescent="0.2">
      <c r="A912" s="375"/>
      <c r="B912" s="168" t="s">
        <v>76</v>
      </c>
      <c r="C912" s="165"/>
      <c r="D912" s="165"/>
      <c r="E912" s="165"/>
      <c r="F912" s="165"/>
      <c r="G912" s="165" t="s">
        <v>62</v>
      </c>
      <c r="H912" s="165"/>
      <c r="I912" s="165" t="s">
        <v>62</v>
      </c>
      <c r="J912" s="165"/>
      <c r="K912" s="165"/>
      <c r="L912" s="165" t="s">
        <v>62</v>
      </c>
      <c r="M912" s="165"/>
      <c r="N912" s="165"/>
      <c r="O912" s="157" t="s">
        <v>62</v>
      </c>
      <c r="P912" s="157" t="s">
        <v>62</v>
      </c>
      <c r="Q912" s="157" t="s">
        <v>62</v>
      </c>
      <c r="R912" s="157" t="s">
        <v>62</v>
      </c>
    </row>
    <row r="913" spans="1:19" s="131" customFormat="1" ht="21.95" customHeight="1" x14ac:dyDescent="0.2">
      <c r="A913" s="375"/>
      <c r="B913" s="169" t="s">
        <v>192</v>
      </c>
      <c r="C913" s="165"/>
      <c r="D913" s="165" t="s">
        <v>62</v>
      </c>
      <c r="E913" s="165"/>
      <c r="F913" s="165"/>
      <c r="G913" s="165">
        <f>G910</f>
        <v>1</v>
      </c>
      <c r="H913" s="165">
        <f t="shared" ref="H913:K913" si="453">H910</f>
        <v>1</v>
      </c>
      <c r="I913" s="165">
        <f t="shared" si="453"/>
        <v>1</v>
      </c>
      <c r="J913" s="165">
        <f t="shared" si="453"/>
        <v>1</v>
      </c>
      <c r="K913" s="165">
        <f t="shared" si="453"/>
        <v>1</v>
      </c>
      <c r="L913" s="165" t="s">
        <v>62</v>
      </c>
      <c r="M913" s="167">
        <v>46022</v>
      </c>
      <c r="N913" s="167">
        <v>46022</v>
      </c>
      <c r="O913" s="156"/>
      <c r="P913" s="157" t="s">
        <v>62</v>
      </c>
      <c r="Q913" s="156"/>
      <c r="R913" s="156"/>
    </row>
    <row r="914" spans="1:19" s="131" customFormat="1" ht="21.95" customHeight="1" x14ac:dyDescent="0.25">
      <c r="A914" s="375"/>
      <c r="B914" s="168" t="s">
        <v>193</v>
      </c>
      <c r="C914" s="165"/>
      <c r="D914" s="165"/>
      <c r="E914" s="165"/>
      <c r="F914" s="165"/>
      <c r="G914" s="165" t="s">
        <v>62</v>
      </c>
      <c r="H914" s="165"/>
      <c r="I914" s="165" t="s">
        <v>62</v>
      </c>
      <c r="J914" s="165"/>
      <c r="K914" s="165"/>
      <c r="L914" s="165" t="s">
        <v>62</v>
      </c>
      <c r="M914" s="165"/>
      <c r="N914" s="165"/>
      <c r="O914" s="157" t="s">
        <v>62</v>
      </c>
      <c r="P914" s="157" t="s">
        <v>62</v>
      </c>
      <c r="Q914" s="157" t="s">
        <v>62</v>
      </c>
      <c r="R914" s="157" t="s">
        <v>62</v>
      </c>
      <c r="S914" s="128"/>
    </row>
    <row r="915" spans="1:19" s="131" customFormat="1" ht="21.95" customHeight="1" x14ac:dyDescent="0.2">
      <c r="A915" s="375"/>
      <c r="B915" s="169" t="s">
        <v>330</v>
      </c>
      <c r="C915" s="165"/>
      <c r="D915" s="165" t="s">
        <v>62</v>
      </c>
      <c r="E915" s="165"/>
      <c r="F915" s="165"/>
      <c r="G915" s="165">
        <f>G910</f>
        <v>1</v>
      </c>
      <c r="H915" s="165">
        <f t="shared" ref="H915:K915" si="454">H910</f>
        <v>1</v>
      </c>
      <c r="I915" s="165">
        <f t="shared" si="454"/>
        <v>1</v>
      </c>
      <c r="J915" s="165">
        <f t="shared" si="454"/>
        <v>1</v>
      </c>
      <c r="K915" s="165">
        <f t="shared" si="454"/>
        <v>1</v>
      </c>
      <c r="L915" s="165" t="s">
        <v>62</v>
      </c>
      <c r="M915" s="167">
        <v>46022</v>
      </c>
      <c r="N915" s="167">
        <v>46022</v>
      </c>
      <c r="O915" s="156"/>
      <c r="P915" s="157" t="s">
        <v>62</v>
      </c>
      <c r="Q915" s="156"/>
      <c r="R915" s="156"/>
    </row>
    <row r="916" spans="1:19" s="131" customFormat="1" ht="21.95" customHeight="1" x14ac:dyDescent="0.2">
      <c r="A916" s="375"/>
      <c r="B916" s="168" t="s">
        <v>71</v>
      </c>
      <c r="C916" s="165"/>
      <c r="D916" s="165"/>
      <c r="E916" s="165"/>
      <c r="F916" s="165"/>
      <c r="G916" s="165" t="s">
        <v>62</v>
      </c>
      <c r="H916" s="165"/>
      <c r="I916" s="165" t="s">
        <v>62</v>
      </c>
      <c r="J916" s="165"/>
      <c r="K916" s="165"/>
      <c r="L916" s="165" t="s">
        <v>62</v>
      </c>
      <c r="M916" s="165"/>
      <c r="N916" s="165"/>
      <c r="O916" s="157" t="s">
        <v>62</v>
      </c>
      <c r="P916" s="157" t="s">
        <v>62</v>
      </c>
      <c r="Q916" s="157" t="s">
        <v>62</v>
      </c>
      <c r="R916" s="157" t="s">
        <v>62</v>
      </c>
    </row>
    <row r="917" spans="1:19" s="131" customFormat="1" ht="21.95" customHeight="1" x14ac:dyDescent="0.25">
      <c r="A917" s="376"/>
      <c r="B917" s="169" t="s">
        <v>72</v>
      </c>
      <c r="C917" s="165"/>
      <c r="D917" s="165" t="s">
        <v>62</v>
      </c>
      <c r="E917" s="165"/>
      <c r="F917" s="165"/>
      <c r="G917" s="165">
        <f>G910</f>
        <v>1</v>
      </c>
      <c r="H917" s="165">
        <f t="shared" ref="H917:K917" si="455">H910</f>
        <v>1</v>
      </c>
      <c r="I917" s="165">
        <f t="shared" si="455"/>
        <v>1</v>
      </c>
      <c r="J917" s="165">
        <f t="shared" si="455"/>
        <v>1</v>
      </c>
      <c r="K917" s="165">
        <f t="shared" si="455"/>
        <v>1</v>
      </c>
      <c r="L917" s="165" t="s">
        <v>62</v>
      </c>
      <c r="M917" s="167">
        <v>46022</v>
      </c>
      <c r="N917" s="167">
        <v>46022</v>
      </c>
      <c r="O917" s="156"/>
      <c r="P917" s="157" t="s">
        <v>62</v>
      </c>
      <c r="Q917" s="156"/>
      <c r="R917" s="156"/>
      <c r="S917" s="128"/>
    </row>
    <row r="918" spans="1:19" s="128" customFormat="1" ht="74.45" hidden="1" customHeight="1" x14ac:dyDescent="0.25">
      <c r="A918" s="374" t="s">
        <v>353</v>
      </c>
      <c r="B918" s="162" t="s">
        <v>377</v>
      </c>
      <c r="C918" s="163" t="s">
        <v>191</v>
      </c>
      <c r="D918" s="164" t="s">
        <v>333</v>
      </c>
      <c r="E918" s="164" t="s">
        <v>320</v>
      </c>
      <c r="F918" s="163">
        <v>642</v>
      </c>
      <c r="G918" s="163"/>
      <c r="H918" s="163"/>
      <c r="I918" s="163"/>
      <c r="J918" s="163"/>
      <c r="K918" s="165">
        <f>J918</f>
        <v>0</v>
      </c>
      <c r="L918" s="163"/>
      <c r="M918" s="163" t="s">
        <v>62</v>
      </c>
      <c r="N918" s="163" t="s">
        <v>62</v>
      </c>
      <c r="O918" s="156"/>
      <c r="P918" s="156"/>
      <c r="Q918" s="156"/>
      <c r="R918" s="156"/>
      <c r="S918" s="131"/>
    </row>
    <row r="919" spans="1:19" s="131" customFormat="1" ht="15.75" hidden="1" x14ac:dyDescent="0.2">
      <c r="A919" s="375"/>
      <c r="B919" s="166" t="s">
        <v>70</v>
      </c>
      <c r="C919" s="165"/>
      <c r="D919" s="165" t="s">
        <v>62</v>
      </c>
      <c r="E919" s="165"/>
      <c r="F919" s="165"/>
      <c r="G919" s="165">
        <f>G918</f>
        <v>0</v>
      </c>
      <c r="H919" s="165">
        <f t="shared" ref="H919:K919" si="456">H918</f>
        <v>0</v>
      </c>
      <c r="I919" s="165">
        <f t="shared" si="456"/>
        <v>0</v>
      </c>
      <c r="J919" s="165">
        <f t="shared" si="456"/>
        <v>0</v>
      </c>
      <c r="K919" s="165">
        <f t="shared" si="456"/>
        <v>0</v>
      </c>
      <c r="L919" s="165"/>
      <c r="M919" s="167">
        <v>46022</v>
      </c>
      <c r="N919" s="167">
        <v>46022</v>
      </c>
      <c r="O919" s="156"/>
      <c r="P919" s="157" t="s">
        <v>62</v>
      </c>
      <c r="Q919" s="156"/>
      <c r="R919" s="156"/>
    </row>
    <row r="920" spans="1:19" s="131" customFormat="1" hidden="1" x14ac:dyDescent="0.25">
      <c r="A920" s="375"/>
      <c r="B920" s="168" t="s">
        <v>76</v>
      </c>
      <c r="C920" s="165"/>
      <c r="D920" s="165"/>
      <c r="E920" s="165"/>
      <c r="F920" s="165"/>
      <c r="G920" s="165" t="s">
        <v>62</v>
      </c>
      <c r="H920" s="165"/>
      <c r="I920" s="165" t="s">
        <v>62</v>
      </c>
      <c r="J920" s="165"/>
      <c r="K920" s="165"/>
      <c r="L920" s="165" t="s">
        <v>62</v>
      </c>
      <c r="M920" s="165"/>
      <c r="N920" s="165"/>
      <c r="O920" s="157" t="s">
        <v>62</v>
      </c>
      <c r="P920" s="157" t="s">
        <v>62</v>
      </c>
      <c r="Q920" s="157" t="s">
        <v>62</v>
      </c>
      <c r="R920" s="157" t="s">
        <v>62</v>
      </c>
      <c r="S920" s="128"/>
    </row>
    <row r="921" spans="1:19" s="131" customFormat="1" ht="65.45" hidden="1" customHeight="1" x14ac:dyDescent="0.2">
      <c r="A921" s="375"/>
      <c r="B921" s="169" t="s">
        <v>192</v>
      </c>
      <c r="C921" s="165"/>
      <c r="D921" s="165" t="s">
        <v>62</v>
      </c>
      <c r="E921" s="165"/>
      <c r="F921" s="165"/>
      <c r="G921" s="165">
        <f>G918</f>
        <v>0</v>
      </c>
      <c r="H921" s="165">
        <f t="shared" ref="H921:K921" si="457">H918</f>
        <v>0</v>
      </c>
      <c r="I921" s="165">
        <f t="shared" si="457"/>
        <v>0</v>
      </c>
      <c r="J921" s="165">
        <f t="shared" si="457"/>
        <v>0</v>
      </c>
      <c r="K921" s="165">
        <f t="shared" si="457"/>
        <v>0</v>
      </c>
      <c r="L921" s="165" t="s">
        <v>62</v>
      </c>
      <c r="M921" s="167">
        <v>46022</v>
      </c>
      <c r="N921" s="167">
        <v>46022</v>
      </c>
      <c r="O921" s="156"/>
      <c r="P921" s="157" t="s">
        <v>62</v>
      </c>
      <c r="Q921" s="156"/>
      <c r="R921" s="156"/>
    </row>
    <row r="922" spans="1:19" s="131" customFormat="1" ht="15" hidden="1" customHeight="1" x14ac:dyDescent="0.2">
      <c r="A922" s="375"/>
      <c r="B922" s="168" t="s">
        <v>193</v>
      </c>
      <c r="C922" s="165"/>
      <c r="D922" s="165"/>
      <c r="E922" s="165"/>
      <c r="F922" s="165"/>
      <c r="G922" s="165" t="s">
        <v>62</v>
      </c>
      <c r="H922" s="165"/>
      <c r="I922" s="165" t="s">
        <v>62</v>
      </c>
      <c r="J922" s="165"/>
      <c r="K922" s="165"/>
      <c r="L922" s="165" t="s">
        <v>62</v>
      </c>
      <c r="M922" s="165"/>
      <c r="N922" s="165"/>
      <c r="O922" s="157" t="s">
        <v>62</v>
      </c>
      <c r="P922" s="157" t="s">
        <v>62</v>
      </c>
      <c r="Q922" s="157" t="s">
        <v>62</v>
      </c>
      <c r="R922" s="157" t="s">
        <v>62</v>
      </c>
    </row>
    <row r="923" spans="1:19" s="131" customFormat="1" ht="38.65" hidden="1" customHeight="1" x14ac:dyDescent="0.25">
      <c r="A923" s="375"/>
      <c r="B923" s="169" t="s">
        <v>330</v>
      </c>
      <c r="C923" s="165"/>
      <c r="D923" s="165" t="s">
        <v>62</v>
      </c>
      <c r="E923" s="165"/>
      <c r="F923" s="165"/>
      <c r="G923" s="165">
        <f>G918</f>
        <v>0</v>
      </c>
      <c r="H923" s="165">
        <f t="shared" ref="H923:K923" si="458">H918</f>
        <v>0</v>
      </c>
      <c r="I923" s="165">
        <f t="shared" si="458"/>
        <v>0</v>
      </c>
      <c r="J923" s="165">
        <f t="shared" si="458"/>
        <v>0</v>
      </c>
      <c r="K923" s="165">
        <f t="shared" si="458"/>
        <v>0</v>
      </c>
      <c r="L923" s="165" t="s">
        <v>62</v>
      </c>
      <c r="M923" s="167">
        <v>46022</v>
      </c>
      <c r="N923" s="167">
        <v>46022</v>
      </c>
      <c r="O923" s="156"/>
      <c r="P923" s="157" t="s">
        <v>62</v>
      </c>
      <c r="Q923" s="156"/>
      <c r="R923" s="156"/>
      <c r="S923" s="128"/>
    </row>
    <row r="924" spans="1:19" s="131" customFormat="1" ht="21" hidden="1" customHeight="1" x14ac:dyDescent="0.2">
      <c r="A924" s="375"/>
      <c r="B924" s="168" t="s">
        <v>71</v>
      </c>
      <c r="C924" s="165"/>
      <c r="D924" s="165"/>
      <c r="E924" s="165"/>
      <c r="F924" s="165"/>
      <c r="G924" s="165" t="s">
        <v>62</v>
      </c>
      <c r="H924" s="165"/>
      <c r="I924" s="165" t="s">
        <v>62</v>
      </c>
      <c r="J924" s="165"/>
      <c r="K924" s="165"/>
      <c r="L924" s="165" t="s">
        <v>62</v>
      </c>
      <c r="M924" s="165"/>
      <c r="N924" s="165"/>
      <c r="O924" s="157" t="s">
        <v>62</v>
      </c>
      <c r="P924" s="157" t="s">
        <v>62</v>
      </c>
      <c r="Q924" s="157" t="s">
        <v>62</v>
      </c>
      <c r="R924" s="157" t="s">
        <v>62</v>
      </c>
    </row>
    <row r="925" spans="1:19" s="131" customFormat="1" ht="21" hidden="1" customHeight="1" x14ac:dyDescent="0.2">
      <c r="A925" s="376"/>
      <c r="B925" s="169" t="s">
        <v>72</v>
      </c>
      <c r="C925" s="165"/>
      <c r="D925" s="165" t="s">
        <v>62</v>
      </c>
      <c r="E925" s="165"/>
      <c r="F925" s="165"/>
      <c r="G925" s="165">
        <f>G918</f>
        <v>0</v>
      </c>
      <c r="H925" s="165">
        <f t="shared" ref="H925:K925" si="459">H918</f>
        <v>0</v>
      </c>
      <c r="I925" s="165">
        <f t="shared" si="459"/>
        <v>0</v>
      </c>
      <c r="J925" s="165">
        <f t="shared" si="459"/>
        <v>0</v>
      </c>
      <c r="K925" s="165">
        <f t="shared" si="459"/>
        <v>0</v>
      </c>
      <c r="L925" s="165" t="s">
        <v>62</v>
      </c>
      <c r="M925" s="167">
        <v>46022</v>
      </c>
      <c r="N925" s="167">
        <v>46022</v>
      </c>
      <c r="O925" s="156"/>
      <c r="P925" s="157" t="s">
        <v>62</v>
      </c>
      <c r="Q925" s="156"/>
      <c r="R925" s="156"/>
    </row>
    <row r="926" spans="1:19" s="128" customFormat="1" ht="74.45" customHeight="1" x14ac:dyDescent="0.25">
      <c r="A926" s="374" t="s">
        <v>354</v>
      </c>
      <c r="B926" s="162" t="s">
        <v>377</v>
      </c>
      <c r="C926" s="163" t="s">
        <v>191</v>
      </c>
      <c r="D926" s="164" t="s">
        <v>333</v>
      </c>
      <c r="E926" s="164" t="s">
        <v>320</v>
      </c>
      <c r="F926" s="163">
        <v>642</v>
      </c>
      <c r="G926" s="163">
        <v>1</v>
      </c>
      <c r="H926" s="163">
        <v>1</v>
      </c>
      <c r="I926" s="163">
        <v>1</v>
      </c>
      <c r="J926" s="163">
        <v>1</v>
      </c>
      <c r="K926" s="165">
        <v>1</v>
      </c>
      <c r="L926" s="163"/>
      <c r="M926" s="163" t="s">
        <v>62</v>
      </c>
      <c r="N926" s="163" t="s">
        <v>62</v>
      </c>
      <c r="O926" s="156">
        <v>292605.95</v>
      </c>
      <c r="P926" s="156"/>
      <c r="Q926" s="156">
        <v>292605.95</v>
      </c>
      <c r="R926" s="156">
        <v>292605.95</v>
      </c>
    </row>
    <row r="927" spans="1:19" s="131" customFormat="1" ht="15.75" x14ac:dyDescent="0.2">
      <c r="A927" s="375"/>
      <c r="B927" s="166" t="s">
        <v>70</v>
      </c>
      <c r="C927" s="165"/>
      <c r="D927" s="165" t="s">
        <v>62</v>
      </c>
      <c r="E927" s="165"/>
      <c r="F927" s="165"/>
      <c r="G927" s="165">
        <f>G926</f>
        <v>1</v>
      </c>
      <c r="H927" s="165">
        <f t="shared" ref="H927:K927" si="460">H926</f>
        <v>1</v>
      </c>
      <c r="I927" s="165">
        <f t="shared" si="460"/>
        <v>1</v>
      </c>
      <c r="J927" s="165">
        <f t="shared" si="460"/>
        <v>1</v>
      </c>
      <c r="K927" s="165">
        <f t="shared" si="460"/>
        <v>1</v>
      </c>
      <c r="L927" s="165"/>
      <c r="M927" s="167">
        <v>46022</v>
      </c>
      <c r="N927" s="167">
        <v>46022</v>
      </c>
      <c r="O927" s="156"/>
      <c r="P927" s="157" t="s">
        <v>62</v>
      </c>
      <c r="Q927" s="156"/>
      <c r="R927" s="156"/>
    </row>
    <row r="928" spans="1:19" s="131" customFormat="1" ht="14.25" x14ac:dyDescent="0.2">
      <c r="A928" s="375"/>
      <c r="B928" s="168" t="s">
        <v>76</v>
      </c>
      <c r="C928" s="165"/>
      <c r="D928" s="165"/>
      <c r="E928" s="165"/>
      <c r="F928" s="165"/>
      <c r="G928" s="165" t="s">
        <v>62</v>
      </c>
      <c r="H928" s="165"/>
      <c r="I928" s="165" t="s">
        <v>62</v>
      </c>
      <c r="J928" s="165"/>
      <c r="K928" s="165"/>
      <c r="L928" s="165" t="s">
        <v>62</v>
      </c>
      <c r="M928" s="165"/>
      <c r="N928" s="165"/>
      <c r="O928" s="157" t="s">
        <v>62</v>
      </c>
      <c r="P928" s="157" t="s">
        <v>62</v>
      </c>
      <c r="Q928" s="157" t="s">
        <v>62</v>
      </c>
      <c r="R928" s="157" t="s">
        <v>62</v>
      </c>
    </row>
    <row r="929" spans="1:19" s="131" customFormat="1" ht="65.45" customHeight="1" x14ac:dyDescent="0.25">
      <c r="A929" s="375"/>
      <c r="B929" s="169" t="s">
        <v>192</v>
      </c>
      <c r="C929" s="165"/>
      <c r="D929" s="165" t="s">
        <v>62</v>
      </c>
      <c r="E929" s="165"/>
      <c r="F929" s="165"/>
      <c r="G929" s="165">
        <f>G926</f>
        <v>1</v>
      </c>
      <c r="H929" s="165">
        <f t="shared" ref="H929:K929" si="461">H926</f>
        <v>1</v>
      </c>
      <c r="I929" s="165">
        <f t="shared" si="461"/>
        <v>1</v>
      </c>
      <c r="J929" s="165">
        <f t="shared" si="461"/>
        <v>1</v>
      </c>
      <c r="K929" s="165">
        <f t="shared" si="461"/>
        <v>1</v>
      </c>
      <c r="L929" s="165" t="s">
        <v>62</v>
      </c>
      <c r="M929" s="167">
        <v>46022</v>
      </c>
      <c r="N929" s="167">
        <v>46022</v>
      </c>
      <c r="O929" s="156"/>
      <c r="P929" s="157" t="s">
        <v>62</v>
      </c>
      <c r="Q929" s="156"/>
      <c r="R929" s="156"/>
      <c r="S929" s="128"/>
    </row>
    <row r="930" spans="1:19" s="131" customFormat="1" ht="15" customHeight="1" x14ac:dyDescent="0.2">
      <c r="A930" s="375"/>
      <c r="B930" s="168" t="s">
        <v>193</v>
      </c>
      <c r="C930" s="165"/>
      <c r="D930" s="165"/>
      <c r="E930" s="165"/>
      <c r="F930" s="165"/>
      <c r="G930" s="165" t="s">
        <v>62</v>
      </c>
      <c r="H930" s="165"/>
      <c r="I930" s="165" t="s">
        <v>62</v>
      </c>
      <c r="J930" s="165"/>
      <c r="K930" s="165"/>
      <c r="L930" s="165" t="s">
        <v>62</v>
      </c>
      <c r="M930" s="165"/>
      <c r="N930" s="165"/>
      <c r="O930" s="157" t="s">
        <v>62</v>
      </c>
      <c r="P930" s="157" t="s">
        <v>62</v>
      </c>
      <c r="Q930" s="157" t="s">
        <v>62</v>
      </c>
      <c r="R930" s="157" t="s">
        <v>62</v>
      </c>
    </row>
    <row r="931" spans="1:19" s="131" customFormat="1" ht="38.65" customHeight="1" x14ac:dyDescent="0.2">
      <c r="A931" s="375"/>
      <c r="B931" s="169" t="s">
        <v>330</v>
      </c>
      <c r="C931" s="165"/>
      <c r="D931" s="165" t="s">
        <v>62</v>
      </c>
      <c r="E931" s="165"/>
      <c r="F931" s="165"/>
      <c r="G931" s="165">
        <f>G926</f>
        <v>1</v>
      </c>
      <c r="H931" s="165">
        <f t="shared" ref="H931:K931" si="462">H926</f>
        <v>1</v>
      </c>
      <c r="I931" s="165">
        <f t="shared" si="462"/>
        <v>1</v>
      </c>
      <c r="J931" s="165">
        <f t="shared" si="462"/>
        <v>1</v>
      </c>
      <c r="K931" s="165">
        <f t="shared" si="462"/>
        <v>1</v>
      </c>
      <c r="L931" s="165" t="s">
        <v>62</v>
      </c>
      <c r="M931" s="167">
        <v>46022</v>
      </c>
      <c r="N931" s="167">
        <v>46022</v>
      </c>
      <c r="O931" s="156"/>
      <c r="P931" s="157" t="s">
        <v>62</v>
      </c>
      <c r="Q931" s="156"/>
      <c r="R931" s="156"/>
    </row>
    <row r="932" spans="1:19" s="131" customFormat="1" ht="21" customHeight="1" x14ac:dyDescent="0.25">
      <c r="A932" s="375"/>
      <c r="B932" s="168" t="s">
        <v>71</v>
      </c>
      <c r="C932" s="165"/>
      <c r="D932" s="165"/>
      <c r="E932" s="165"/>
      <c r="F932" s="165"/>
      <c r="G932" s="165" t="s">
        <v>62</v>
      </c>
      <c r="H932" s="165"/>
      <c r="I932" s="165" t="s">
        <v>62</v>
      </c>
      <c r="J932" s="165"/>
      <c r="K932" s="165"/>
      <c r="L932" s="165" t="s">
        <v>62</v>
      </c>
      <c r="M932" s="165"/>
      <c r="N932" s="165"/>
      <c r="O932" s="157" t="s">
        <v>62</v>
      </c>
      <c r="P932" s="157" t="s">
        <v>62</v>
      </c>
      <c r="Q932" s="157" t="s">
        <v>62</v>
      </c>
      <c r="R932" s="157" t="s">
        <v>62</v>
      </c>
      <c r="S932" s="128"/>
    </row>
    <row r="933" spans="1:19" s="131" customFormat="1" ht="21" customHeight="1" x14ac:dyDescent="0.2">
      <c r="A933" s="376"/>
      <c r="B933" s="169" t="s">
        <v>72</v>
      </c>
      <c r="C933" s="165"/>
      <c r="D933" s="165" t="s">
        <v>62</v>
      </c>
      <c r="E933" s="165"/>
      <c r="F933" s="165"/>
      <c r="G933" s="165">
        <f>G926</f>
        <v>1</v>
      </c>
      <c r="H933" s="165">
        <f t="shared" ref="H933:K933" si="463">H926</f>
        <v>1</v>
      </c>
      <c r="I933" s="165">
        <f t="shared" si="463"/>
        <v>1</v>
      </c>
      <c r="J933" s="165">
        <f t="shared" si="463"/>
        <v>1</v>
      </c>
      <c r="K933" s="165">
        <f t="shared" si="463"/>
        <v>1</v>
      </c>
      <c r="L933" s="165" t="s">
        <v>62</v>
      </c>
      <c r="M933" s="167">
        <v>46022</v>
      </c>
      <c r="N933" s="167">
        <v>46022</v>
      </c>
      <c r="O933" s="156"/>
      <c r="P933" s="157" t="s">
        <v>62</v>
      </c>
      <c r="Q933" s="156"/>
      <c r="R933" s="156"/>
    </row>
    <row r="934" spans="1:19" s="128" customFormat="1" ht="74.45" hidden="1" customHeight="1" x14ac:dyDescent="0.25">
      <c r="A934" s="374" t="s">
        <v>355</v>
      </c>
      <c r="B934" s="162" t="s">
        <v>377</v>
      </c>
      <c r="C934" s="163" t="s">
        <v>191</v>
      </c>
      <c r="D934" s="164" t="s">
        <v>333</v>
      </c>
      <c r="E934" s="164" t="s">
        <v>320</v>
      </c>
      <c r="F934" s="163">
        <v>642</v>
      </c>
      <c r="G934" s="163"/>
      <c r="H934" s="163"/>
      <c r="I934" s="163"/>
      <c r="J934" s="163"/>
      <c r="K934" s="165">
        <f>J934</f>
        <v>0</v>
      </c>
      <c r="L934" s="163"/>
      <c r="M934" s="163" t="s">
        <v>62</v>
      </c>
      <c r="N934" s="163" t="s">
        <v>62</v>
      </c>
      <c r="O934" s="156"/>
      <c r="P934" s="156"/>
      <c r="Q934" s="156"/>
      <c r="R934" s="156"/>
      <c r="S934" s="131"/>
    </row>
    <row r="935" spans="1:19" s="131" customFormat="1" ht="15.75" hidden="1" x14ac:dyDescent="0.25">
      <c r="A935" s="375"/>
      <c r="B935" s="166" t="s">
        <v>70</v>
      </c>
      <c r="C935" s="165"/>
      <c r="D935" s="165" t="s">
        <v>62</v>
      </c>
      <c r="E935" s="165"/>
      <c r="F935" s="165"/>
      <c r="G935" s="165">
        <f>G934</f>
        <v>0</v>
      </c>
      <c r="H935" s="165">
        <f t="shared" ref="H935:K935" si="464">H934</f>
        <v>0</v>
      </c>
      <c r="I935" s="165">
        <f t="shared" si="464"/>
        <v>0</v>
      </c>
      <c r="J935" s="165">
        <f t="shared" si="464"/>
        <v>0</v>
      </c>
      <c r="K935" s="165">
        <f t="shared" si="464"/>
        <v>0</v>
      </c>
      <c r="L935" s="165"/>
      <c r="M935" s="167">
        <v>46022</v>
      </c>
      <c r="N935" s="167">
        <v>46022</v>
      </c>
      <c r="O935" s="156"/>
      <c r="P935" s="157" t="s">
        <v>62</v>
      </c>
      <c r="Q935" s="156"/>
      <c r="R935" s="156"/>
      <c r="S935" s="128"/>
    </row>
    <row r="936" spans="1:19" s="131" customFormat="1" ht="14.25" hidden="1" x14ac:dyDescent="0.2">
      <c r="A936" s="375"/>
      <c r="B936" s="168" t="s">
        <v>76</v>
      </c>
      <c r="C936" s="165"/>
      <c r="D936" s="165"/>
      <c r="E936" s="165"/>
      <c r="F936" s="165"/>
      <c r="G936" s="165" t="s">
        <v>62</v>
      </c>
      <c r="H936" s="165"/>
      <c r="I936" s="165" t="s">
        <v>62</v>
      </c>
      <c r="J936" s="165"/>
      <c r="K936" s="165"/>
      <c r="L936" s="165" t="s">
        <v>62</v>
      </c>
      <c r="M936" s="165"/>
      <c r="N936" s="165"/>
      <c r="O936" s="157" t="s">
        <v>62</v>
      </c>
      <c r="P936" s="157" t="s">
        <v>62</v>
      </c>
      <c r="Q936" s="157" t="s">
        <v>62</v>
      </c>
      <c r="R936" s="157" t="s">
        <v>62</v>
      </c>
    </row>
    <row r="937" spans="1:19" s="131" customFormat="1" ht="65.45" hidden="1" customHeight="1" x14ac:dyDescent="0.2">
      <c r="A937" s="375"/>
      <c r="B937" s="169" t="s">
        <v>192</v>
      </c>
      <c r="C937" s="165"/>
      <c r="D937" s="165" t="s">
        <v>62</v>
      </c>
      <c r="E937" s="165"/>
      <c r="F937" s="165"/>
      <c r="G937" s="165">
        <f>G934</f>
        <v>0</v>
      </c>
      <c r="H937" s="165">
        <f t="shared" ref="H937:K937" si="465">H934</f>
        <v>0</v>
      </c>
      <c r="I937" s="165">
        <f t="shared" si="465"/>
        <v>0</v>
      </c>
      <c r="J937" s="165">
        <f t="shared" si="465"/>
        <v>0</v>
      </c>
      <c r="K937" s="165">
        <f t="shared" si="465"/>
        <v>0</v>
      </c>
      <c r="L937" s="165" t="s">
        <v>62</v>
      </c>
      <c r="M937" s="167">
        <v>46022</v>
      </c>
      <c r="N937" s="167">
        <v>46022</v>
      </c>
      <c r="O937" s="156"/>
      <c r="P937" s="157" t="s">
        <v>62</v>
      </c>
      <c r="Q937" s="156"/>
      <c r="R937" s="156"/>
    </row>
    <row r="938" spans="1:19" s="131" customFormat="1" ht="15" hidden="1" customHeight="1" x14ac:dyDescent="0.25">
      <c r="A938" s="375"/>
      <c r="B938" s="168" t="s">
        <v>193</v>
      </c>
      <c r="C938" s="165"/>
      <c r="D938" s="165"/>
      <c r="E938" s="165"/>
      <c r="F938" s="165"/>
      <c r="G938" s="165" t="s">
        <v>62</v>
      </c>
      <c r="H938" s="165"/>
      <c r="I938" s="165" t="s">
        <v>62</v>
      </c>
      <c r="J938" s="165"/>
      <c r="K938" s="165"/>
      <c r="L938" s="165" t="s">
        <v>62</v>
      </c>
      <c r="M938" s="165"/>
      <c r="N938" s="165"/>
      <c r="O938" s="157" t="s">
        <v>62</v>
      </c>
      <c r="P938" s="157" t="s">
        <v>62</v>
      </c>
      <c r="Q938" s="157" t="s">
        <v>62</v>
      </c>
      <c r="R938" s="157" t="s">
        <v>62</v>
      </c>
      <c r="S938" s="128"/>
    </row>
    <row r="939" spans="1:19" s="131" customFormat="1" ht="38.65" hidden="1" customHeight="1" x14ac:dyDescent="0.2">
      <c r="A939" s="375"/>
      <c r="B939" s="169" t="s">
        <v>330</v>
      </c>
      <c r="C939" s="165"/>
      <c r="D939" s="165" t="s">
        <v>62</v>
      </c>
      <c r="E939" s="165"/>
      <c r="F939" s="165"/>
      <c r="G939" s="165">
        <f>G934</f>
        <v>0</v>
      </c>
      <c r="H939" s="165">
        <f t="shared" ref="H939:K939" si="466">H934</f>
        <v>0</v>
      </c>
      <c r="I939" s="165">
        <f t="shared" si="466"/>
        <v>0</v>
      </c>
      <c r="J939" s="165">
        <f t="shared" si="466"/>
        <v>0</v>
      </c>
      <c r="K939" s="165">
        <f t="shared" si="466"/>
        <v>0</v>
      </c>
      <c r="L939" s="165" t="s">
        <v>62</v>
      </c>
      <c r="M939" s="167">
        <v>46022</v>
      </c>
      <c r="N939" s="167">
        <v>46022</v>
      </c>
      <c r="O939" s="156"/>
      <c r="P939" s="157" t="s">
        <v>62</v>
      </c>
      <c r="Q939" s="156"/>
      <c r="R939" s="156"/>
    </row>
    <row r="940" spans="1:19" s="131" customFormat="1" ht="21" hidden="1" customHeight="1" x14ac:dyDescent="0.2">
      <c r="A940" s="375"/>
      <c r="B940" s="168" t="s">
        <v>71</v>
      </c>
      <c r="C940" s="165"/>
      <c r="D940" s="165"/>
      <c r="E940" s="165"/>
      <c r="F940" s="165"/>
      <c r="G940" s="165" t="s">
        <v>62</v>
      </c>
      <c r="H940" s="165"/>
      <c r="I940" s="165" t="s">
        <v>62</v>
      </c>
      <c r="J940" s="165"/>
      <c r="K940" s="165"/>
      <c r="L940" s="165" t="s">
        <v>62</v>
      </c>
      <c r="M940" s="165"/>
      <c r="N940" s="165"/>
      <c r="O940" s="157" t="s">
        <v>62</v>
      </c>
      <c r="P940" s="157" t="s">
        <v>62</v>
      </c>
      <c r="Q940" s="157" t="s">
        <v>62</v>
      </c>
      <c r="R940" s="157" t="s">
        <v>62</v>
      </c>
    </row>
    <row r="941" spans="1:19" s="131" customFormat="1" ht="21" hidden="1" customHeight="1" x14ac:dyDescent="0.25">
      <c r="A941" s="376"/>
      <c r="B941" s="169" t="s">
        <v>72</v>
      </c>
      <c r="C941" s="165"/>
      <c r="D941" s="165" t="s">
        <v>62</v>
      </c>
      <c r="E941" s="165"/>
      <c r="F941" s="165"/>
      <c r="G941" s="165">
        <f>G934</f>
        <v>0</v>
      </c>
      <c r="H941" s="165">
        <f t="shared" ref="H941:K941" si="467">H934</f>
        <v>0</v>
      </c>
      <c r="I941" s="165">
        <f t="shared" si="467"/>
        <v>0</v>
      </c>
      <c r="J941" s="165">
        <f t="shared" si="467"/>
        <v>0</v>
      </c>
      <c r="K941" s="165">
        <f t="shared" si="467"/>
        <v>0</v>
      </c>
      <c r="L941" s="165" t="s">
        <v>62</v>
      </c>
      <c r="M941" s="167">
        <v>46022</v>
      </c>
      <c r="N941" s="167">
        <v>46022</v>
      </c>
      <c r="O941" s="156"/>
      <c r="P941" s="157" t="s">
        <v>62</v>
      </c>
      <c r="Q941" s="156"/>
      <c r="R941" s="156"/>
      <c r="S941" s="128"/>
    </row>
    <row r="942" spans="1:19" s="128" customFormat="1" ht="74.45" hidden="1" customHeight="1" x14ac:dyDescent="0.25">
      <c r="A942" s="374" t="s">
        <v>356</v>
      </c>
      <c r="B942" s="162" t="s">
        <v>377</v>
      </c>
      <c r="C942" s="163" t="s">
        <v>191</v>
      </c>
      <c r="D942" s="164" t="s">
        <v>333</v>
      </c>
      <c r="E942" s="164" t="s">
        <v>320</v>
      </c>
      <c r="F942" s="163">
        <v>642</v>
      </c>
      <c r="G942" s="163"/>
      <c r="H942" s="163"/>
      <c r="I942" s="163"/>
      <c r="J942" s="163"/>
      <c r="K942" s="165">
        <f>J942</f>
        <v>0</v>
      </c>
      <c r="L942" s="163"/>
      <c r="M942" s="163" t="s">
        <v>62</v>
      </c>
      <c r="N942" s="163" t="s">
        <v>62</v>
      </c>
      <c r="O942" s="156"/>
      <c r="P942" s="156"/>
      <c r="Q942" s="156"/>
      <c r="R942" s="156"/>
      <c r="S942" s="131"/>
    </row>
    <row r="943" spans="1:19" s="131" customFormat="1" ht="15.75" hidden="1" x14ac:dyDescent="0.2">
      <c r="A943" s="375"/>
      <c r="B943" s="166" t="s">
        <v>70</v>
      </c>
      <c r="C943" s="165"/>
      <c r="D943" s="165" t="s">
        <v>62</v>
      </c>
      <c r="E943" s="165"/>
      <c r="F943" s="165"/>
      <c r="G943" s="165">
        <f>G942</f>
        <v>0</v>
      </c>
      <c r="H943" s="165">
        <f t="shared" ref="H943:K943" si="468">H942</f>
        <v>0</v>
      </c>
      <c r="I943" s="165">
        <f t="shared" si="468"/>
        <v>0</v>
      </c>
      <c r="J943" s="165">
        <f t="shared" si="468"/>
        <v>0</v>
      </c>
      <c r="K943" s="165">
        <f t="shared" si="468"/>
        <v>0</v>
      </c>
      <c r="L943" s="165"/>
      <c r="M943" s="167">
        <v>46022</v>
      </c>
      <c r="N943" s="167">
        <v>46022</v>
      </c>
      <c r="O943" s="156"/>
      <c r="P943" s="157" t="s">
        <v>62</v>
      </c>
      <c r="Q943" s="156"/>
      <c r="R943" s="156"/>
    </row>
    <row r="944" spans="1:19" s="131" customFormat="1" hidden="1" x14ac:dyDescent="0.25">
      <c r="A944" s="375"/>
      <c r="B944" s="168" t="s">
        <v>76</v>
      </c>
      <c r="C944" s="165"/>
      <c r="D944" s="165"/>
      <c r="E944" s="165"/>
      <c r="F944" s="165"/>
      <c r="G944" s="165" t="s">
        <v>62</v>
      </c>
      <c r="H944" s="165"/>
      <c r="I944" s="165" t="s">
        <v>62</v>
      </c>
      <c r="J944" s="165"/>
      <c r="K944" s="165"/>
      <c r="L944" s="165" t="s">
        <v>62</v>
      </c>
      <c r="M944" s="165"/>
      <c r="N944" s="165"/>
      <c r="O944" s="157" t="s">
        <v>62</v>
      </c>
      <c r="P944" s="157" t="s">
        <v>62</v>
      </c>
      <c r="Q944" s="157" t="s">
        <v>62</v>
      </c>
      <c r="R944" s="157" t="s">
        <v>62</v>
      </c>
      <c r="S944" s="128"/>
    </row>
    <row r="945" spans="1:19" s="131" customFormat="1" ht="65.45" hidden="1" customHeight="1" x14ac:dyDescent="0.2">
      <c r="A945" s="375"/>
      <c r="B945" s="169" t="s">
        <v>192</v>
      </c>
      <c r="C945" s="165"/>
      <c r="D945" s="165" t="s">
        <v>62</v>
      </c>
      <c r="E945" s="165"/>
      <c r="F945" s="165"/>
      <c r="G945" s="165">
        <f>G942</f>
        <v>0</v>
      </c>
      <c r="H945" s="165">
        <f t="shared" ref="H945:K945" si="469">H942</f>
        <v>0</v>
      </c>
      <c r="I945" s="165">
        <f t="shared" si="469"/>
        <v>0</v>
      </c>
      <c r="J945" s="165">
        <f t="shared" si="469"/>
        <v>0</v>
      </c>
      <c r="K945" s="165">
        <f t="shared" si="469"/>
        <v>0</v>
      </c>
      <c r="L945" s="165" t="s">
        <v>62</v>
      </c>
      <c r="M945" s="167">
        <v>46022</v>
      </c>
      <c r="N945" s="167">
        <v>46022</v>
      </c>
      <c r="O945" s="156"/>
      <c r="P945" s="157" t="s">
        <v>62</v>
      </c>
      <c r="Q945" s="156"/>
      <c r="R945" s="156"/>
    </row>
    <row r="946" spans="1:19" s="131" customFormat="1" ht="15" hidden="1" customHeight="1" x14ac:dyDescent="0.2">
      <c r="A946" s="375"/>
      <c r="B946" s="168" t="s">
        <v>193</v>
      </c>
      <c r="C946" s="165"/>
      <c r="D946" s="165"/>
      <c r="E946" s="165"/>
      <c r="F946" s="165"/>
      <c r="G946" s="165" t="s">
        <v>62</v>
      </c>
      <c r="H946" s="165"/>
      <c r="I946" s="165" t="s">
        <v>62</v>
      </c>
      <c r="J946" s="165"/>
      <c r="K946" s="165"/>
      <c r="L946" s="165" t="s">
        <v>62</v>
      </c>
      <c r="M946" s="165"/>
      <c r="N946" s="165"/>
      <c r="O946" s="157" t="s">
        <v>62</v>
      </c>
      <c r="P946" s="157" t="s">
        <v>62</v>
      </c>
      <c r="Q946" s="157" t="s">
        <v>62</v>
      </c>
      <c r="R946" s="157" t="s">
        <v>62</v>
      </c>
    </row>
    <row r="947" spans="1:19" s="131" customFormat="1" ht="38.65" hidden="1" customHeight="1" x14ac:dyDescent="0.25">
      <c r="A947" s="375"/>
      <c r="B947" s="169" t="s">
        <v>330</v>
      </c>
      <c r="C947" s="165"/>
      <c r="D947" s="165" t="s">
        <v>62</v>
      </c>
      <c r="E947" s="165"/>
      <c r="F947" s="165"/>
      <c r="G947" s="165">
        <f>G942</f>
        <v>0</v>
      </c>
      <c r="H947" s="165">
        <f t="shared" ref="H947:K947" si="470">H942</f>
        <v>0</v>
      </c>
      <c r="I947" s="165">
        <f t="shared" si="470"/>
        <v>0</v>
      </c>
      <c r="J947" s="165">
        <f t="shared" si="470"/>
        <v>0</v>
      </c>
      <c r="K947" s="165">
        <f t="shared" si="470"/>
        <v>0</v>
      </c>
      <c r="L947" s="165" t="s">
        <v>62</v>
      </c>
      <c r="M947" s="167">
        <v>46022</v>
      </c>
      <c r="N947" s="167">
        <v>46022</v>
      </c>
      <c r="O947" s="156"/>
      <c r="P947" s="157" t="s">
        <v>62</v>
      </c>
      <c r="Q947" s="156"/>
      <c r="R947" s="156"/>
      <c r="S947" s="128"/>
    </row>
    <row r="948" spans="1:19" s="131" customFormat="1" ht="21" hidden="1" customHeight="1" x14ac:dyDescent="0.2">
      <c r="A948" s="375"/>
      <c r="B948" s="168" t="s">
        <v>71</v>
      </c>
      <c r="C948" s="165"/>
      <c r="D948" s="165"/>
      <c r="E948" s="165"/>
      <c r="F948" s="165"/>
      <c r="G948" s="165" t="s">
        <v>62</v>
      </c>
      <c r="H948" s="165"/>
      <c r="I948" s="165" t="s">
        <v>62</v>
      </c>
      <c r="J948" s="165"/>
      <c r="K948" s="165"/>
      <c r="L948" s="165" t="s">
        <v>62</v>
      </c>
      <c r="M948" s="165"/>
      <c r="N948" s="165"/>
      <c r="O948" s="157" t="s">
        <v>62</v>
      </c>
      <c r="P948" s="157" t="s">
        <v>62</v>
      </c>
      <c r="Q948" s="157" t="s">
        <v>62</v>
      </c>
      <c r="R948" s="157" t="s">
        <v>62</v>
      </c>
    </row>
    <row r="949" spans="1:19" s="131" customFormat="1" ht="21" hidden="1" customHeight="1" x14ac:dyDescent="0.2">
      <c r="A949" s="376"/>
      <c r="B949" s="169" t="s">
        <v>72</v>
      </c>
      <c r="C949" s="165"/>
      <c r="D949" s="165" t="s">
        <v>62</v>
      </c>
      <c r="E949" s="165"/>
      <c r="F949" s="165"/>
      <c r="G949" s="165">
        <f>G942</f>
        <v>0</v>
      </c>
      <c r="H949" s="165">
        <f t="shared" ref="H949:K949" si="471">H942</f>
        <v>0</v>
      </c>
      <c r="I949" s="165">
        <f t="shared" si="471"/>
        <v>0</v>
      </c>
      <c r="J949" s="165">
        <f t="shared" si="471"/>
        <v>0</v>
      </c>
      <c r="K949" s="165">
        <f t="shared" si="471"/>
        <v>0</v>
      </c>
      <c r="L949" s="165" t="s">
        <v>62</v>
      </c>
      <c r="M949" s="167">
        <v>46022</v>
      </c>
      <c r="N949" s="167">
        <v>46022</v>
      </c>
      <c r="O949" s="156"/>
      <c r="P949" s="157" t="s">
        <v>62</v>
      </c>
      <c r="Q949" s="156"/>
      <c r="R949" s="156"/>
    </row>
    <row r="950" spans="1:19" s="128" customFormat="1" ht="74.45" hidden="1" customHeight="1" x14ac:dyDescent="0.25">
      <c r="A950" s="374" t="s">
        <v>357</v>
      </c>
      <c r="B950" s="162" t="s">
        <v>377</v>
      </c>
      <c r="C950" s="163" t="s">
        <v>191</v>
      </c>
      <c r="D950" s="164" t="s">
        <v>333</v>
      </c>
      <c r="E950" s="164" t="s">
        <v>320</v>
      </c>
      <c r="F950" s="163">
        <v>642</v>
      </c>
      <c r="G950" s="163"/>
      <c r="H950" s="163"/>
      <c r="I950" s="163"/>
      <c r="J950" s="163"/>
      <c r="K950" s="165">
        <f>J950</f>
        <v>0</v>
      </c>
      <c r="L950" s="163"/>
      <c r="M950" s="163" t="s">
        <v>62</v>
      </c>
      <c r="N950" s="163" t="s">
        <v>62</v>
      </c>
      <c r="O950" s="156"/>
      <c r="P950" s="156"/>
      <c r="Q950" s="156"/>
      <c r="R950" s="156"/>
    </row>
    <row r="951" spans="1:19" s="131" customFormat="1" ht="15.75" hidden="1" x14ac:dyDescent="0.2">
      <c r="A951" s="375"/>
      <c r="B951" s="166" t="s">
        <v>70</v>
      </c>
      <c r="C951" s="165"/>
      <c r="D951" s="165" t="s">
        <v>62</v>
      </c>
      <c r="E951" s="165"/>
      <c r="F951" s="165"/>
      <c r="G951" s="165">
        <f>G950</f>
        <v>0</v>
      </c>
      <c r="H951" s="165">
        <f t="shared" ref="H951:K951" si="472">H950</f>
        <v>0</v>
      </c>
      <c r="I951" s="165">
        <f t="shared" si="472"/>
        <v>0</v>
      </c>
      <c r="J951" s="165">
        <f t="shared" si="472"/>
        <v>0</v>
      </c>
      <c r="K951" s="165">
        <f t="shared" si="472"/>
        <v>0</v>
      </c>
      <c r="L951" s="165"/>
      <c r="M951" s="167">
        <v>46022</v>
      </c>
      <c r="N951" s="167">
        <v>46022</v>
      </c>
      <c r="O951" s="156"/>
      <c r="P951" s="157" t="s">
        <v>62</v>
      </c>
      <c r="Q951" s="156"/>
      <c r="R951" s="156"/>
    </row>
    <row r="952" spans="1:19" s="131" customFormat="1" ht="14.25" hidden="1" x14ac:dyDescent="0.2">
      <c r="A952" s="375"/>
      <c r="B952" s="168" t="s">
        <v>76</v>
      </c>
      <c r="C952" s="165"/>
      <c r="D952" s="165"/>
      <c r="E952" s="165"/>
      <c r="F952" s="165"/>
      <c r="G952" s="165" t="s">
        <v>62</v>
      </c>
      <c r="H952" s="165"/>
      <c r="I952" s="165" t="s">
        <v>62</v>
      </c>
      <c r="J952" s="165"/>
      <c r="K952" s="165"/>
      <c r="L952" s="165" t="s">
        <v>62</v>
      </c>
      <c r="M952" s="165"/>
      <c r="N952" s="165"/>
      <c r="O952" s="157" t="s">
        <v>62</v>
      </c>
      <c r="P952" s="157" t="s">
        <v>62</v>
      </c>
      <c r="Q952" s="157" t="s">
        <v>62</v>
      </c>
      <c r="R952" s="157" t="s">
        <v>62</v>
      </c>
    </row>
    <row r="953" spans="1:19" s="131" customFormat="1" ht="65.45" hidden="1" customHeight="1" x14ac:dyDescent="0.25">
      <c r="A953" s="375"/>
      <c r="B953" s="169" t="s">
        <v>192</v>
      </c>
      <c r="C953" s="165"/>
      <c r="D953" s="165" t="s">
        <v>62</v>
      </c>
      <c r="E953" s="165"/>
      <c r="F953" s="165"/>
      <c r="G953" s="165">
        <f>G950</f>
        <v>0</v>
      </c>
      <c r="H953" s="165">
        <f t="shared" ref="H953:K953" si="473">H950</f>
        <v>0</v>
      </c>
      <c r="I953" s="165">
        <f t="shared" si="473"/>
        <v>0</v>
      </c>
      <c r="J953" s="165">
        <f t="shared" si="473"/>
        <v>0</v>
      </c>
      <c r="K953" s="165">
        <f t="shared" si="473"/>
        <v>0</v>
      </c>
      <c r="L953" s="165" t="s">
        <v>62</v>
      </c>
      <c r="M953" s="167">
        <v>46022</v>
      </c>
      <c r="N953" s="167">
        <v>46022</v>
      </c>
      <c r="O953" s="156"/>
      <c r="P953" s="157" t="s">
        <v>62</v>
      </c>
      <c r="Q953" s="156"/>
      <c r="R953" s="156"/>
      <c r="S953" s="128"/>
    </row>
    <row r="954" spans="1:19" s="131" customFormat="1" ht="15" hidden="1" customHeight="1" x14ac:dyDescent="0.2">
      <c r="A954" s="375"/>
      <c r="B954" s="168" t="s">
        <v>193</v>
      </c>
      <c r="C954" s="165"/>
      <c r="D954" s="165"/>
      <c r="E954" s="165"/>
      <c r="F954" s="165"/>
      <c r="G954" s="165" t="s">
        <v>62</v>
      </c>
      <c r="H954" s="165"/>
      <c r="I954" s="165" t="s">
        <v>62</v>
      </c>
      <c r="J954" s="165"/>
      <c r="K954" s="165"/>
      <c r="L954" s="165" t="s">
        <v>62</v>
      </c>
      <c r="M954" s="165"/>
      <c r="N954" s="165"/>
      <c r="O954" s="157" t="s">
        <v>62</v>
      </c>
      <c r="P954" s="157" t="s">
        <v>62</v>
      </c>
      <c r="Q954" s="157" t="s">
        <v>62</v>
      </c>
      <c r="R954" s="157" t="s">
        <v>62</v>
      </c>
    </row>
    <row r="955" spans="1:19" s="131" customFormat="1" ht="38.65" hidden="1" customHeight="1" x14ac:dyDescent="0.2">
      <c r="A955" s="375"/>
      <c r="B955" s="169" t="s">
        <v>330</v>
      </c>
      <c r="C955" s="165"/>
      <c r="D955" s="165" t="s">
        <v>62</v>
      </c>
      <c r="E955" s="165"/>
      <c r="F955" s="165"/>
      <c r="G955" s="165">
        <f>G950</f>
        <v>0</v>
      </c>
      <c r="H955" s="165">
        <f t="shared" ref="H955:K955" si="474">H950</f>
        <v>0</v>
      </c>
      <c r="I955" s="165">
        <f t="shared" si="474"/>
        <v>0</v>
      </c>
      <c r="J955" s="165">
        <f t="shared" si="474"/>
        <v>0</v>
      </c>
      <c r="K955" s="165">
        <f t="shared" si="474"/>
        <v>0</v>
      </c>
      <c r="L955" s="165" t="s">
        <v>62</v>
      </c>
      <c r="M955" s="167">
        <v>46022</v>
      </c>
      <c r="N955" s="167">
        <v>46022</v>
      </c>
      <c r="O955" s="156"/>
      <c r="P955" s="157" t="s">
        <v>62</v>
      </c>
      <c r="Q955" s="156"/>
      <c r="R955" s="156"/>
    </row>
    <row r="956" spans="1:19" s="131" customFormat="1" ht="21" hidden="1" customHeight="1" x14ac:dyDescent="0.25">
      <c r="A956" s="375"/>
      <c r="B956" s="168" t="s">
        <v>71</v>
      </c>
      <c r="C956" s="165"/>
      <c r="D956" s="165"/>
      <c r="E956" s="165"/>
      <c r="F956" s="165"/>
      <c r="G956" s="165" t="s">
        <v>62</v>
      </c>
      <c r="H956" s="165"/>
      <c r="I956" s="165" t="s">
        <v>62</v>
      </c>
      <c r="J956" s="165"/>
      <c r="K956" s="165"/>
      <c r="L956" s="165" t="s">
        <v>62</v>
      </c>
      <c r="M956" s="165"/>
      <c r="N956" s="165"/>
      <c r="O956" s="157" t="s">
        <v>62</v>
      </c>
      <c r="P956" s="157" t="s">
        <v>62</v>
      </c>
      <c r="Q956" s="157" t="s">
        <v>62</v>
      </c>
      <c r="R956" s="157" t="s">
        <v>62</v>
      </c>
      <c r="S956" s="128"/>
    </row>
    <row r="957" spans="1:19" s="131" customFormat="1" ht="21" hidden="1" customHeight="1" x14ac:dyDescent="0.2">
      <c r="A957" s="376"/>
      <c r="B957" s="169" t="s">
        <v>72</v>
      </c>
      <c r="C957" s="165"/>
      <c r="D957" s="165" t="s">
        <v>62</v>
      </c>
      <c r="E957" s="165"/>
      <c r="F957" s="165"/>
      <c r="G957" s="165">
        <f>G950</f>
        <v>0</v>
      </c>
      <c r="H957" s="165">
        <f t="shared" ref="H957:K957" si="475">H950</f>
        <v>0</v>
      </c>
      <c r="I957" s="165">
        <f t="shared" si="475"/>
        <v>0</v>
      </c>
      <c r="J957" s="165">
        <f t="shared" si="475"/>
        <v>0</v>
      </c>
      <c r="K957" s="165">
        <f t="shared" si="475"/>
        <v>0</v>
      </c>
      <c r="L957" s="165" t="s">
        <v>62</v>
      </c>
      <c r="M957" s="167">
        <v>46022</v>
      </c>
      <c r="N957" s="167">
        <v>46022</v>
      </c>
      <c r="O957" s="156"/>
      <c r="P957" s="157" t="s">
        <v>62</v>
      </c>
      <c r="Q957" s="156"/>
      <c r="R957" s="156"/>
    </row>
    <row r="958" spans="1:19" s="128" customFormat="1" ht="74.45" hidden="1" customHeight="1" x14ac:dyDescent="0.25">
      <c r="A958" s="374" t="s">
        <v>358</v>
      </c>
      <c r="B958" s="162" t="s">
        <v>377</v>
      </c>
      <c r="C958" s="163" t="s">
        <v>191</v>
      </c>
      <c r="D958" s="164" t="s">
        <v>333</v>
      </c>
      <c r="E958" s="164" t="s">
        <v>320</v>
      </c>
      <c r="F958" s="163">
        <v>642</v>
      </c>
      <c r="G958" s="163"/>
      <c r="H958" s="163"/>
      <c r="I958" s="163"/>
      <c r="J958" s="163"/>
      <c r="K958" s="165">
        <f>J958</f>
        <v>0</v>
      </c>
      <c r="L958" s="163"/>
      <c r="M958" s="163" t="s">
        <v>62</v>
      </c>
      <c r="N958" s="163" t="s">
        <v>62</v>
      </c>
      <c r="O958" s="156"/>
      <c r="P958" s="156"/>
      <c r="Q958" s="156"/>
      <c r="R958" s="156"/>
      <c r="S958" s="131"/>
    </row>
    <row r="959" spans="1:19" s="131" customFormat="1" ht="15.75" hidden="1" x14ac:dyDescent="0.25">
      <c r="A959" s="375"/>
      <c r="B959" s="166" t="s">
        <v>70</v>
      </c>
      <c r="C959" s="165"/>
      <c r="D959" s="165" t="s">
        <v>62</v>
      </c>
      <c r="E959" s="165"/>
      <c r="F959" s="165"/>
      <c r="G959" s="165">
        <f>G958</f>
        <v>0</v>
      </c>
      <c r="H959" s="165">
        <f t="shared" ref="H959:K959" si="476">H958</f>
        <v>0</v>
      </c>
      <c r="I959" s="165">
        <f t="shared" si="476"/>
        <v>0</v>
      </c>
      <c r="J959" s="165">
        <f t="shared" si="476"/>
        <v>0</v>
      </c>
      <c r="K959" s="165">
        <f t="shared" si="476"/>
        <v>0</v>
      </c>
      <c r="L959" s="165"/>
      <c r="M959" s="167">
        <v>46022</v>
      </c>
      <c r="N959" s="167">
        <v>46022</v>
      </c>
      <c r="O959" s="156"/>
      <c r="P959" s="157" t="s">
        <v>62</v>
      </c>
      <c r="Q959" s="156"/>
      <c r="R959" s="156"/>
      <c r="S959" s="128"/>
    </row>
    <row r="960" spans="1:19" s="131" customFormat="1" ht="14.25" hidden="1" x14ac:dyDescent="0.2">
      <c r="A960" s="375"/>
      <c r="B960" s="168" t="s">
        <v>76</v>
      </c>
      <c r="C960" s="165"/>
      <c r="D960" s="165"/>
      <c r="E960" s="165"/>
      <c r="F960" s="165"/>
      <c r="G960" s="165" t="s">
        <v>62</v>
      </c>
      <c r="H960" s="165"/>
      <c r="I960" s="165" t="s">
        <v>62</v>
      </c>
      <c r="J960" s="165"/>
      <c r="K960" s="165"/>
      <c r="L960" s="165" t="s">
        <v>62</v>
      </c>
      <c r="M960" s="165"/>
      <c r="N960" s="165"/>
      <c r="O960" s="157" t="s">
        <v>62</v>
      </c>
      <c r="P960" s="157" t="s">
        <v>62</v>
      </c>
      <c r="Q960" s="157" t="s">
        <v>62</v>
      </c>
      <c r="R960" s="157" t="s">
        <v>62</v>
      </c>
    </row>
    <row r="961" spans="1:19" s="131" customFormat="1" ht="65.45" hidden="1" customHeight="1" x14ac:dyDescent="0.2">
      <c r="A961" s="375"/>
      <c r="B961" s="169" t="s">
        <v>192</v>
      </c>
      <c r="C961" s="165"/>
      <c r="D961" s="165" t="s">
        <v>62</v>
      </c>
      <c r="E961" s="165"/>
      <c r="F961" s="165"/>
      <c r="G961" s="165">
        <f>G958</f>
        <v>0</v>
      </c>
      <c r="H961" s="165">
        <f t="shared" ref="H961:K961" si="477">H958</f>
        <v>0</v>
      </c>
      <c r="I961" s="165">
        <f t="shared" si="477"/>
        <v>0</v>
      </c>
      <c r="J961" s="165">
        <f t="shared" si="477"/>
        <v>0</v>
      </c>
      <c r="K961" s="165">
        <f t="shared" si="477"/>
        <v>0</v>
      </c>
      <c r="L961" s="165" t="s">
        <v>62</v>
      </c>
      <c r="M961" s="167">
        <v>46022</v>
      </c>
      <c r="N961" s="167">
        <v>46022</v>
      </c>
      <c r="O961" s="156"/>
      <c r="P961" s="157" t="s">
        <v>62</v>
      </c>
      <c r="Q961" s="156"/>
      <c r="R961" s="156"/>
    </row>
    <row r="962" spans="1:19" s="131" customFormat="1" ht="15" hidden="1" customHeight="1" x14ac:dyDescent="0.25">
      <c r="A962" s="375"/>
      <c r="B962" s="168" t="s">
        <v>193</v>
      </c>
      <c r="C962" s="165"/>
      <c r="D962" s="165"/>
      <c r="E962" s="165"/>
      <c r="F962" s="165"/>
      <c r="G962" s="165" t="s">
        <v>62</v>
      </c>
      <c r="H962" s="165"/>
      <c r="I962" s="165" t="s">
        <v>62</v>
      </c>
      <c r="J962" s="165"/>
      <c r="K962" s="165"/>
      <c r="L962" s="165" t="s">
        <v>62</v>
      </c>
      <c r="M962" s="165"/>
      <c r="N962" s="165"/>
      <c r="O962" s="157" t="s">
        <v>62</v>
      </c>
      <c r="P962" s="157" t="s">
        <v>62</v>
      </c>
      <c r="Q962" s="157" t="s">
        <v>62</v>
      </c>
      <c r="R962" s="157" t="s">
        <v>62</v>
      </c>
      <c r="S962" s="128"/>
    </row>
    <row r="963" spans="1:19" s="131" customFormat="1" ht="38.65" hidden="1" customHeight="1" x14ac:dyDescent="0.2">
      <c r="A963" s="375"/>
      <c r="B963" s="169" t="s">
        <v>330</v>
      </c>
      <c r="C963" s="165"/>
      <c r="D963" s="165" t="s">
        <v>62</v>
      </c>
      <c r="E963" s="165"/>
      <c r="F963" s="165"/>
      <c r="G963" s="165">
        <f>G958</f>
        <v>0</v>
      </c>
      <c r="H963" s="165">
        <f t="shared" ref="H963:K963" si="478">H958</f>
        <v>0</v>
      </c>
      <c r="I963" s="165">
        <f t="shared" si="478"/>
        <v>0</v>
      </c>
      <c r="J963" s="165">
        <f t="shared" si="478"/>
        <v>0</v>
      </c>
      <c r="K963" s="165">
        <f t="shared" si="478"/>
        <v>0</v>
      </c>
      <c r="L963" s="165" t="s">
        <v>62</v>
      </c>
      <c r="M963" s="167">
        <v>46022</v>
      </c>
      <c r="N963" s="167">
        <v>46022</v>
      </c>
      <c r="O963" s="156"/>
      <c r="P963" s="157" t="s">
        <v>62</v>
      </c>
      <c r="Q963" s="156"/>
      <c r="R963" s="156"/>
    </row>
    <row r="964" spans="1:19" s="131" customFormat="1" ht="21" hidden="1" customHeight="1" x14ac:dyDescent="0.2">
      <c r="A964" s="375"/>
      <c r="B964" s="168" t="s">
        <v>71</v>
      </c>
      <c r="C964" s="165"/>
      <c r="D964" s="165"/>
      <c r="E964" s="165"/>
      <c r="F964" s="165"/>
      <c r="G964" s="165" t="s">
        <v>62</v>
      </c>
      <c r="H964" s="165"/>
      <c r="I964" s="165" t="s">
        <v>62</v>
      </c>
      <c r="J964" s="165"/>
      <c r="K964" s="165"/>
      <c r="L964" s="165" t="s">
        <v>62</v>
      </c>
      <c r="M964" s="165"/>
      <c r="N964" s="165"/>
      <c r="O964" s="157" t="s">
        <v>62</v>
      </c>
      <c r="P964" s="157" t="s">
        <v>62</v>
      </c>
      <c r="Q964" s="157" t="s">
        <v>62</v>
      </c>
      <c r="R964" s="157" t="s">
        <v>62</v>
      </c>
    </row>
    <row r="965" spans="1:19" s="131" customFormat="1" ht="21" hidden="1" customHeight="1" x14ac:dyDescent="0.25">
      <c r="A965" s="376"/>
      <c r="B965" s="169" t="s">
        <v>72</v>
      </c>
      <c r="C965" s="165"/>
      <c r="D965" s="165" t="s">
        <v>62</v>
      </c>
      <c r="E965" s="165"/>
      <c r="F965" s="165"/>
      <c r="G965" s="165">
        <f>G958</f>
        <v>0</v>
      </c>
      <c r="H965" s="165">
        <f t="shared" ref="H965:K965" si="479">H958</f>
        <v>0</v>
      </c>
      <c r="I965" s="165">
        <f t="shared" si="479"/>
        <v>0</v>
      </c>
      <c r="J965" s="165">
        <f t="shared" si="479"/>
        <v>0</v>
      </c>
      <c r="K965" s="165">
        <f t="shared" si="479"/>
        <v>0</v>
      </c>
      <c r="L965" s="165" t="s">
        <v>62</v>
      </c>
      <c r="M965" s="167">
        <v>46022</v>
      </c>
      <c r="N965" s="167">
        <v>46022</v>
      </c>
      <c r="O965" s="156"/>
      <c r="P965" s="157" t="s">
        <v>62</v>
      </c>
      <c r="Q965" s="156"/>
      <c r="R965" s="156"/>
      <c r="S965" s="128"/>
    </row>
    <row r="966" spans="1:19" s="128" customFormat="1" ht="74.45" hidden="1" customHeight="1" x14ac:dyDescent="0.25">
      <c r="A966" s="374" t="s">
        <v>359</v>
      </c>
      <c r="B966" s="162" t="s">
        <v>377</v>
      </c>
      <c r="C966" s="163" t="s">
        <v>191</v>
      </c>
      <c r="D966" s="164" t="s">
        <v>333</v>
      </c>
      <c r="E966" s="164" t="s">
        <v>320</v>
      </c>
      <c r="F966" s="163">
        <v>642</v>
      </c>
      <c r="G966" s="163"/>
      <c r="H966" s="163"/>
      <c r="I966" s="163"/>
      <c r="J966" s="163"/>
      <c r="K966" s="165">
        <f>J966</f>
        <v>0</v>
      </c>
      <c r="L966" s="163"/>
      <c r="M966" s="163" t="s">
        <v>62</v>
      </c>
      <c r="N966" s="163" t="s">
        <v>62</v>
      </c>
      <c r="O966" s="156"/>
      <c r="P966" s="156"/>
      <c r="Q966" s="156"/>
      <c r="R966" s="156"/>
      <c r="S966" s="131"/>
    </row>
    <row r="967" spans="1:19" s="131" customFormat="1" ht="15.75" hidden="1" x14ac:dyDescent="0.2">
      <c r="A967" s="375"/>
      <c r="B967" s="166" t="s">
        <v>70</v>
      </c>
      <c r="C967" s="165"/>
      <c r="D967" s="165" t="s">
        <v>62</v>
      </c>
      <c r="E967" s="165"/>
      <c r="F967" s="165"/>
      <c r="G967" s="165">
        <f>G966</f>
        <v>0</v>
      </c>
      <c r="H967" s="165">
        <f t="shared" ref="H967:K967" si="480">H966</f>
        <v>0</v>
      </c>
      <c r="I967" s="165">
        <f t="shared" si="480"/>
        <v>0</v>
      </c>
      <c r="J967" s="165">
        <f t="shared" si="480"/>
        <v>0</v>
      </c>
      <c r="K967" s="165">
        <f t="shared" si="480"/>
        <v>0</v>
      </c>
      <c r="L967" s="165"/>
      <c r="M967" s="167">
        <v>46022</v>
      </c>
      <c r="N967" s="167">
        <v>46022</v>
      </c>
      <c r="O967" s="156"/>
      <c r="P967" s="157" t="s">
        <v>62</v>
      </c>
      <c r="Q967" s="156"/>
      <c r="R967" s="156"/>
    </row>
    <row r="968" spans="1:19" s="131" customFormat="1" hidden="1" x14ac:dyDescent="0.25">
      <c r="A968" s="375"/>
      <c r="B968" s="168" t="s">
        <v>76</v>
      </c>
      <c r="C968" s="165"/>
      <c r="D968" s="165"/>
      <c r="E968" s="165"/>
      <c r="F968" s="165"/>
      <c r="G968" s="165" t="s">
        <v>62</v>
      </c>
      <c r="H968" s="165"/>
      <c r="I968" s="165" t="s">
        <v>62</v>
      </c>
      <c r="J968" s="165"/>
      <c r="K968" s="165"/>
      <c r="L968" s="165" t="s">
        <v>62</v>
      </c>
      <c r="M968" s="165"/>
      <c r="N968" s="165"/>
      <c r="O968" s="157" t="s">
        <v>62</v>
      </c>
      <c r="P968" s="157" t="s">
        <v>62</v>
      </c>
      <c r="Q968" s="157" t="s">
        <v>62</v>
      </c>
      <c r="R968" s="157" t="s">
        <v>62</v>
      </c>
      <c r="S968" s="128"/>
    </row>
    <row r="969" spans="1:19" s="131" customFormat="1" ht="65.45" hidden="1" customHeight="1" x14ac:dyDescent="0.2">
      <c r="A969" s="375"/>
      <c r="B969" s="169" t="s">
        <v>192</v>
      </c>
      <c r="C969" s="165"/>
      <c r="D969" s="165" t="s">
        <v>62</v>
      </c>
      <c r="E969" s="165"/>
      <c r="F969" s="165"/>
      <c r="G969" s="165">
        <f>G966</f>
        <v>0</v>
      </c>
      <c r="H969" s="165">
        <f t="shared" ref="H969:K969" si="481">H966</f>
        <v>0</v>
      </c>
      <c r="I969" s="165">
        <f t="shared" si="481"/>
        <v>0</v>
      </c>
      <c r="J969" s="165">
        <f t="shared" si="481"/>
        <v>0</v>
      </c>
      <c r="K969" s="165">
        <f t="shared" si="481"/>
        <v>0</v>
      </c>
      <c r="L969" s="165" t="s">
        <v>62</v>
      </c>
      <c r="M969" s="167">
        <v>46022</v>
      </c>
      <c r="N969" s="167">
        <v>46022</v>
      </c>
      <c r="O969" s="156"/>
      <c r="P969" s="157" t="s">
        <v>62</v>
      </c>
      <c r="Q969" s="156"/>
      <c r="R969" s="156"/>
    </row>
    <row r="970" spans="1:19" s="131" customFormat="1" ht="15" hidden="1" customHeight="1" x14ac:dyDescent="0.2">
      <c r="A970" s="375"/>
      <c r="B970" s="168" t="s">
        <v>193</v>
      </c>
      <c r="C970" s="165"/>
      <c r="D970" s="165"/>
      <c r="E970" s="165"/>
      <c r="F970" s="165"/>
      <c r="G970" s="165" t="s">
        <v>62</v>
      </c>
      <c r="H970" s="165"/>
      <c r="I970" s="165" t="s">
        <v>62</v>
      </c>
      <c r="J970" s="165"/>
      <c r="K970" s="165"/>
      <c r="L970" s="165" t="s">
        <v>62</v>
      </c>
      <c r="M970" s="165"/>
      <c r="N970" s="165"/>
      <c r="O970" s="157" t="s">
        <v>62</v>
      </c>
      <c r="P970" s="157" t="s">
        <v>62</v>
      </c>
      <c r="Q970" s="157" t="s">
        <v>62</v>
      </c>
      <c r="R970" s="157" t="s">
        <v>62</v>
      </c>
    </row>
    <row r="971" spans="1:19" s="131" customFormat="1" ht="38.65" hidden="1" customHeight="1" x14ac:dyDescent="0.25">
      <c r="A971" s="375"/>
      <c r="B971" s="169" t="s">
        <v>330</v>
      </c>
      <c r="C971" s="165"/>
      <c r="D971" s="165" t="s">
        <v>62</v>
      </c>
      <c r="E971" s="165"/>
      <c r="F971" s="165"/>
      <c r="G971" s="165">
        <f>G966</f>
        <v>0</v>
      </c>
      <c r="H971" s="165">
        <f t="shared" ref="H971:K971" si="482">H966</f>
        <v>0</v>
      </c>
      <c r="I971" s="165">
        <f t="shared" si="482"/>
        <v>0</v>
      </c>
      <c r="J971" s="165">
        <f t="shared" si="482"/>
        <v>0</v>
      </c>
      <c r="K971" s="165">
        <f t="shared" si="482"/>
        <v>0</v>
      </c>
      <c r="L971" s="165" t="s">
        <v>62</v>
      </c>
      <c r="M971" s="167">
        <v>46022</v>
      </c>
      <c r="N971" s="167">
        <v>46022</v>
      </c>
      <c r="O971" s="156"/>
      <c r="P971" s="157" t="s">
        <v>62</v>
      </c>
      <c r="Q971" s="156"/>
      <c r="R971" s="156"/>
      <c r="S971" s="128"/>
    </row>
    <row r="972" spans="1:19" s="131" customFormat="1" ht="21" hidden="1" customHeight="1" x14ac:dyDescent="0.2">
      <c r="A972" s="375"/>
      <c r="B972" s="168" t="s">
        <v>71</v>
      </c>
      <c r="C972" s="165"/>
      <c r="D972" s="165"/>
      <c r="E972" s="165"/>
      <c r="F972" s="165"/>
      <c r="G972" s="165" t="s">
        <v>62</v>
      </c>
      <c r="H972" s="165"/>
      <c r="I972" s="165" t="s">
        <v>62</v>
      </c>
      <c r="J972" s="165"/>
      <c r="K972" s="165"/>
      <c r="L972" s="165" t="s">
        <v>62</v>
      </c>
      <c r="M972" s="165"/>
      <c r="N972" s="165"/>
      <c r="O972" s="157" t="s">
        <v>62</v>
      </c>
      <c r="P972" s="157" t="s">
        <v>62</v>
      </c>
      <c r="Q972" s="157" t="s">
        <v>62</v>
      </c>
      <c r="R972" s="157" t="s">
        <v>62</v>
      </c>
    </row>
    <row r="973" spans="1:19" s="131" customFormat="1" ht="21" hidden="1" customHeight="1" x14ac:dyDescent="0.2">
      <c r="A973" s="376"/>
      <c r="B973" s="169" t="s">
        <v>72</v>
      </c>
      <c r="C973" s="165"/>
      <c r="D973" s="165" t="s">
        <v>62</v>
      </c>
      <c r="E973" s="165"/>
      <c r="F973" s="165"/>
      <c r="G973" s="165">
        <f>G966</f>
        <v>0</v>
      </c>
      <c r="H973" s="165">
        <f t="shared" ref="H973:K973" si="483">H966</f>
        <v>0</v>
      </c>
      <c r="I973" s="165">
        <f t="shared" si="483"/>
        <v>0</v>
      </c>
      <c r="J973" s="165">
        <f t="shared" si="483"/>
        <v>0</v>
      </c>
      <c r="K973" s="165">
        <f t="shared" si="483"/>
        <v>0</v>
      </c>
      <c r="L973" s="165" t="s">
        <v>62</v>
      </c>
      <c r="M973" s="167">
        <v>46022</v>
      </c>
      <c r="N973" s="167">
        <v>46022</v>
      </c>
      <c r="O973" s="156"/>
      <c r="P973" s="157" t="s">
        <v>62</v>
      </c>
      <c r="Q973" s="156"/>
      <c r="R973" s="156"/>
    </row>
    <row r="974" spans="1:19" s="128" customFormat="1" ht="74.45" hidden="1" customHeight="1" x14ac:dyDescent="0.25">
      <c r="A974" s="374" t="s">
        <v>360</v>
      </c>
      <c r="B974" s="162" t="s">
        <v>377</v>
      </c>
      <c r="C974" s="163" t="s">
        <v>191</v>
      </c>
      <c r="D974" s="164" t="s">
        <v>333</v>
      </c>
      <c r="E974" s="164" t="s">
        <v>320</v>
      </c>
      <c r="F974" s="163">
        <v>642</v>
      </c>
      <c r="G974" s="163"/>
      <c r="H974" s="163"/>
      <c r="I974" s="163"/>
      <c r="J974" s="163"/>
      <c r="K974" s="165">
        <f>J974</f>
        <v>0</v>
      </c>
      <c r="L974" s="163"/>
      <c r="M974" s="163" t="s">
        <v>62</v>
      </c>
      <c r="N974" s="163" t="s">
        <v>62</v>
      </c>
      <c r="O974" s="156"/>
      <c r="P974" s="156"/>
      <c r="Q974" s="156"/>
      <c r="R974" s="156"/>
    </row>
    <row r="975" spans="1:19" s="131" customFormat="1" ht="15.75" hidden="1" x14ac:dyDescent="0.2">
      <c r="A975" s="375"/>
      <c r="B975" s="166" t="s">
        <v>70</v>
      </c>
      <c r="C975" s="165"/>
      <c r="D975" s="165" t="s">
        <v>62</v>
      </c>
      <c r="E975" s="165"/>
      <c r="F975" s="165"/>
      <c r="G975" s="165">
        <f>G974</f>
        <v>0</v>
      </c>
      <c r="H975" s="165">
        <f t="shared" ref="H975:K975" si="484">H974</f>
        <v>0</v>
      </c>
      <c r="I975" s="165">
        <f t="shared" si="484"/>
        <v>0</v>
      </c>
      <c r="J975" s="165">
        <f t="shared" si="484"/>
        <v>0</v>
      </c>
      <c r="K975" s="165">
        <f t="shared" si="484"/>
        <v>0</v>
      </c>
      <c r="L975" s="165"/>
      <c r="M975" s="167">
        <v>46022</v>
      </c>
      <c r="N975" s="167">
        <v>46022</v>
      </c>
      <c r="O975" s="156"/>
      <c r="P975" s="157" t="s">
        <v>62</v>
      </c>
      <c r="Q975" s="156"/>
      <c r="R975" s="156"/>
    </row>
    <row r="976" spans="1:19" s="131" customFormat="1" ht="14.25" hidden="1" x14ac:dyDescent="0.2">
      <c r="A976" s="375"/>
      <c r="B976" s="168" t="s">
        <v>76</v>
      </c>
      <c r="C976" s="165"/>
      <c r="D976" s="165"/>
      <c r="E976" s="165"/>
      <c r="F976" s="165"/>
      <c r="G976" s="165" t="s">
        <v>62</v>
      </c>
      <c r="H976" s="165"/>
      <c r="I976" s="165" t="s">
        <v>62</v>
      </c>
      <c r="J976" s="165"/>
      <c r="K976" s="165"/>
      <c r="L976" s="165" t="s">
        <v>62</v>
      </c>
      <c r="M976" s="165"/>
      <c r="N976" s="165"/>
      <c r="O976" s="157" t="s">
        <v>62</v>
      </c>
      <c r="P976" s="157" t="s">
        <v>62</v>
      </c>
      <c r="Q976" s="157" t="s">
        <v>62</v>
      </c>
      <c r="R976" s="157" t="s">
        <v>62</v>
      </c>
    </row>
    <row r="977" spans="1:19" s="131" customFormat="1" ht="65.45" hidden="1" customHeight="1" x14ac:dyDescent="0.25">
      <c r="A977" s="375"/>
      <c r="B977" s="169" t="s">
        <v>192</v>
      </c>
      <c r="C977" s="165"/>
      <c r="D977" s="165" t="s">
        <v>62</v>
      </c>
      <c r="E977" s="165"/>
      <c r="F977" s="165"/>
      <c r="G977" s="165">
        <f>G974</f>
        <v>0</v>
      </c>
      <c r="H977" s="165">
        <f t="shared" ref="H977:K977" si="485">H974</f>
        <v>0</v>
      </c>
      <c r="I977" s="165">
        <f t="shared" si="485"/>
        <v>0</v>
      </c>
      <c r="J977" s="165">
        <f t="shared" si="485"/>
        <v>0</v>
      </c>
      <c r="K977" s="165">
        <f t="shared" si="485"/>
        <v>0</v>
      </c>
      <c r="L977" s="165" t="s">
        <v>62</v>
      </c>
      <c r="M977" s="167">
        <v>46022</v>
      </c>
      <c r="N977" s="167">
        <v>46022</v>
      </c>
      <c r="O977" s="156"/>
      <c r="P977" s="157" t="s">
        <v>62</v>
      </c>
      <c r="Q977" s="156"/>
      <c r="R977" s="156"/>
      <c r="S977" s="128"/>
    </row>
    <row r="978" spans="1:19" s="131" customFormat="1" ht="15" hidden="1" customHeight="1" x14ac:dyDescent="0.2">
      <c r="A978" s="375"/>
      <c r="B978" s="168" t="s">
        <v>193</v>
      </c>
      <c r="C978" s="165"/>
      <c r="D978" s="165"/>
      <c r="E978" s="165"/>
      <c r="F978" s="165"/>
      <c r="G978" s="165" t="s">
        <v>62</v>
      </c>
      <c r="H978" s="165"/>
      <c r="I978" s="165" t="s">
        <v>62</v>
      </c>
      <c r="J978" s="165"/>
      <c r="K978" s="165"/>
      <c r="L978" s="165" t="s">
        <v>62</v>
      </c>
      <c r="M978" s="165"/>
      <c r="N978" s="165"/>
      <c r="O978" s="157" t="s">
        <v>62</v>
      </c>
      <c r="P978" s="157" t="s">
        <v>62</v>
      </c>
      <c r="Q978" s="157" t="s">
        <v>62</v>
      </c>
      <c r="R978" s="157" t="s">
        <v>62</v>
      </c>
    </row>
    <row r="979" spans="1:19" s="131" customFormat="1" ht="38.65" hidden="1" customHeight="1" x14ac:dyDescent="0.2">
      <c r="A979" s="375"/>
      <c r="B979" s="169" t="s">
        <v>330</v>
      </c>
      <c r="C979" s="165"/>
      <c r="D979" s="165" t="s">
        <v>62</v>
      </c>
      <c r="E979" s="165"/>
      <c r="F979" s="165"/>
      <c r="G979" s="165">
        <f>G974</f>
        <v>0</v>
      </c>
      <c r="H979" s="165">
        <f t="shared" ref="H979:K979" si="486">H974</f>
        <v>0</v>
      </c>
      <c r="I979" s="165">
        <f t="shared" si="486"/>
        <v>0</v>
      </c>
      <c r="J979" s="165">
        <f t="shared" si="486"/>
        <v>0</v>
      </c>
      <c r="K979" s="165">
        <f t="shared" si="486"/>
        <v>0</v>
      </c>
      <c r="L979" s="165" t="s">
        <v>62</v>
      </c>
      <c r="M979" s="167">
        <v>46022</v>
      </c>
      <c r="N979" s="167">
        <v>46022</v>
      </c>
      <c r="O979" s="156"/>
      <c r="P979" s="157" t="s">
        <v>62</v>
      </c>
      <c r="Q979" s="156"/>
      <c r="R979" s="156"/>
    </row>
    <row r="980" spans="1:19" s="131" customFormat="1" ht="21" hidden="1" customHeight="1" x14ac:dyDescent="0.25">
      <c r="A980" s="375"/>
      <c r="B980" s="168" t="s">
        <v>71</v>
      </c>
      <c r="C980" s="165"/>
      <c r="D980" s="165"/>
      <c r="E980" s="165"/>
      <c r="F980" s="165"/>
      <c r="G980" s="165" t="s">
        <v>62</v>
      </c>
      <c r="H980" s="165"/>
      <c r="I980" s="165" t="s">
        <v>62</v>
      </c>
      <c r="J980" s="165"/>
      <c r="K980" s="165"/>
      <c r="L980" s="165" t="s">
        <v>62</v>
      </c>
      <c r="M980" s="165"/>
      <c r="N980" s="165"/>
      <c r="O980" s="157" t="s">
        <v>62</v>
      </c>
      <c r="P980" s="157" t="s">
        <v>62</v>
      </c>
      <c r="Q980" s="157" t="s">
        <v>62</v>
      </c>
      <c r="R980" s="157" t="s">
        <v>62</v>
      </c>
      <c r="S980" s="128"/>
    </row>
    <row r="981" spans="1:19" s="131" customFormat="1" ht="21" hidden="1" customHeight="1" x14ac:dyDescent="0.2">
      <c r="A981" s="376"/>
      <c r="B981" s="169" t="s">
        <v>72</v>
      </c>
      <c r="C981" s="165"/>
      <c r="D981" s="165" t="s">
        <v>62</v>
      </c>
      <c r="E981" s="165"/>
      <c r="F981" s="165"/>
      <c r="G981" s="165">
        <f>G974</f>
        <v>0</v>
      </c>
      <c r="H981" s="165">
        <f t="shared" ref="H981:K981" si="487">H974</f>
        <v>0</v>
      </c>
      <c r="I981" s="165">
        <f t="shared" si="487"/>
        <v>0</v>
      </c>
      <c r="J981" s="165">
        <f t="shared" si="487"/>
        <v>0</v>
      </c>
      <c r="K981" s="165">
        <f t="shared" si="487"/>
        <v>0</v>
      </c>
      <c r="L981" s="165" t="s">
        <v>62</v>
      </c>
      <c r="M981" s="167">
        <v>46022</v>
      </c>
      <c r="N981" s="167">
        <v>46022</v>
      </c>
      <c r="O981" s="156"/>
      <c r="P981" s="157" t="s">
        <v>62</v>
      </c>
      <c r="Q981" s="156"/>
      <c r="R981" s="156"/>
    </row>
    <row r="982" spans="1:19" s="128" customFormat="1" ht="74.45" hidden="1" customHeight="1" x14ac:dyDescent="0.25">
      <c r="A982" s="374" t="s">
        <v>361</v>
      </c>
      <c r="B982" s="162" t="s">
        <v>377</v>
      </c>
      <c r="C982" s="163" t="s">
        <v>191</v>
      </c>
      <c r="D982" s="164" t="s">
        <v>333</v>
      </c>
      <c r="E982" s="164" t="s">
        <v>320</v>
      </c>
      <c r="F982" s="163">
        <v>642</v>
      </c>
      <c r="G982" s="163"/>
      <c r="H982" s="163"/>
      <c r="I982" s="163"/>
      <c r="J982" s="163"/>
      <c r="K982" s="165">
        <f>J982</f>
        <v>0</v>
      </c>
      <c r="L982" s="163"/>
      <c r="M982" s="163" t="s">
        <v>62</v>
      </c>
      <c r="N982" s="163" t="s">
        <v>62</v>
      </c>
      <c r="O982" s="156"/>
      <c r="P982" s="156"/>
      <c r="Q982" s="156"/>
      <c r="R982" s="156"/>
      <c r="S982" s="131"/>
    </row>
    <row r="983" spans="1:19" s="131" customFormat="1" ht="15.75" hidden="1" x14ac:dyDescent="0.25">
      <c r="A983" s="375"/>
      <c r="B983" s="166" t="s">
        <v>70</v>
      </c>
      <c r="C983" s="165"/>
      <c r="D983" s="165" t="s">
        <v>62</v>
      </c>
      <c r="E983" s="165"/>
      <c r="F983" s="165"/>
      <c r="G983" s="165">
        <f>G982</f>
        <v>0</v>
      </c>
      <c r="H983" s="165">
        <f t="shared" ref="H983:K983" si="488">H982</f>
        <v>0</v>
      </c>
      <c r="I983" s="165">
        <f t="shared" si="488"/>
        <v>0</v>
      </c>
      <c r="J983" s="165">
        <f t="shared" si="488"/>
        <v>0</v>
      </c>
      <c r="K983" s="165">
        <f t="shared" si="488"/>
        <v>0</v>
      </c>
      <c r="L983" s="165"/>
      <c r="M983" s="167">
        <v>46022</v>
      </c>
      <c r="N983" s="167">
        <v>46022</v>
      </c>
      <c r="O983" s="156"/>
      <c r="P983" s="157" t="s">
        <v>62</v>
      </c>
      <c r="Q983" s="156"/>
      <c r="R983" s="156"/>
      <c r="S983" s="128"/>
    </row>
    <row r="984" spans="1:19" s="131" customFormat="1" ht="14.25" hidden="1" x14ac:dyDescent="0.2">
      <c r="A984" s="375"/>
      <c r="B984" s="168" t="s">
        <v>76</v>
      </c>
      <c r="C984" s="165"/>
      <c r="D984" s="165"/>
      <c r="E984" s="165"/>
      <c r="F984" s="165"/>
      <c r="G984" s="165" t="s">
        <v>62</v>
      </c>
      <c r="H984" s="165"/>
      <c r="I984" s="165" t="s">
        <v>62</v>
      </c>
      <c r="J984" s="165"/>
      <c r="K984" s="165"/>
      <c r="L984" s="165" t="s">
        <v>62</v>
      </c>
      <c r="M984" s="165"/>
      <c r="N984" s="165"/>
      <c r="O984" s="157" t="s">
        <v>62</v>
      </c>
      <c r="P984" s="157" t="s">
        <v>62</v>
      </c>
      <c r="Q984" s="157" t="s">
        <v>62</v>
      </c>
      <c r="R984" s="157" t="s">
        <v>62</v>
      </c>
    </row>
    <row r="985" spans="1:19" s="131" customFormat="1" ht="65.45" hidden="1" customHeight="1" x14ac:dyDescent="0.2">
      <c r="A985" s="375"/>
      <c r="B985" s="169" t="s">
        <v>192</v>
      </c>
      <c r="C985" s="165"/>
      <c r="D985" s="165" t="s">
        <v>62</v>
      </c>
      <c r="E985" s="165"/>
      <c r="F985" s="165"/>
      <c r="G985" s="165">
        <f>G982</f>
        <v>0</v>
      </c>
      <c r="H985" s="165">
        <f t="shared" ref="H985:K985" si="489">H982</f>
        <v>0</v>
      </c>
      <c r="I985" s="165">
        <f t="shared" si="489"/>
        <v>0</v>
      </c>
      <c r="J985" s="165">
        <f t="shared" si="489"/>
        <v>0</v>
      </c>
      <c r="K985" s="165">
        <f t="shared" si="489"/>
        <v>0</v>
      </c>
      <c r="L985" s="165" t="s">
        <v>62</v>
      </c>
      <c r="M985" s="167">
        <v>46022</v>
      </c>
      <c r="N985" s="167">
        <v>46022</v>
      </c>
      <c r="O985" s="156"/>
      <c r="P985" s="157" t="s">
        <v>62</v>
      </c>
      <c r="Q985" s="156"/>
      <c r="R985" s="156"/>
    </row>
    <row r="986" spans="1:19" s="131" customFormat="1" ht="15" hidden="1" customHeight="1" x14ac:dyDescent="0.25">
      <c r="A986" s="375"/>
      <c r="B986" s="168" t="s">
        <v>193</v>
      </c>
      <c r="C986" s="165"/>
      <c r="D986" s="165"/>
      <c r="E986" s="165"/>
      <c r="F986" s="165"/>
      <c r="G986" s="165" t="s">
        <v>62</v>
      </c>
      <c r="H986" s="165"/>
      <c r="I986" s="165" t="s">
        <v>62</v>
      </c>
      <c r="J986" s="165"/>
      <c r="K986" s="165"/>
      <c r="L986" s="165" t="s">
        <v>62</v>
      </c>
      <c r="M986" s="165"/>
      <c r="N986" s="165"/>
      <c r="O986" s="157" t="s">
        <v>62</v>
      </c>
      <c r="P986" s="157" t="s">
        <v>62</v>
      </c>
      <c r="Q986" s="157" t="s">
        <v>62</v>
      </c>
      <c r="R986" s="157" t="s">
        <v>62</v>
      </c>
      <c r="S986" s="128"/>
    </row>
    <row r="987" spans="1:19" s="131" customFormat="1" ht="38.65" hidden="1" customHeight="1" x14ac:dyDescent="0.2">
      <c r="A987" s="375"/>
      <c r="B987" s="169" t="s">
        <v>330</v>
      </c>
      <c r="C987" s="165"/>
      <c r="D987" s="165" t="s">
        <v>62</v>
      </c>
      <c r="E987" s="165"/>
      <c r="F987" s="165"/>
      <c r="G987" s="165">
        <f>G982</f>
        <v>0</v>
      </c>
      <c r="H987" s="165">
        <f t="shared" ref="H987:K987" si="490">H982</f>
        <v>0</v>
      </c>
      <c r="I987" s="165">
        <f t="shared" si="490"/>
        <v>0</v>
      </c>
      <c r="J987" s="165">
        <f t="shared" si="490"/>
        <v>0</v>
      </c>
      <c r="K987" s="165">
        <f t="shared" si="490"/>
        <v>0</v>
      </c>
      <c r="L987" s="165" t="s">
        <v>62</v>
      </c>
      <c r="M987" s="167">
        <v>46022</v>
      </c>
      <c r="N987" s="167">
        <v>46022</v>
      </c>
      <c r="O987" s="156"/>
      <c r="P987" s="157" t="s">
        <v>62</v>
      </c>
      <c r="Q987" s="156"/>
      <c r="R987" s="156"/>
    </row>
    <row r="988" spans="1:19" s="131" customFormat="1" ht="21" hidden="1" customHeight="1" x14ac:dyDescent="0.2">
      <c r="A988" s="375"/>
      <c r="B988" s="168" t="s">
        <v>71</v>
      </c>
      <c r="C988" s="165"/>
      <c r="D988" s="165"/>
      <c r="E988" s="165"/>
      <c r="F988" s="165"/>
      <c r="G988" s="165" t="s">
        <v>62</v>
      </c>
      <c r="H988" s="165"/>
      <c r="I988" s="165" t="s">
        <v>62</v>
      </c>
      <c r="J988" s="165"/>
      <c r="K988" s="165"/>
      <c r="L988" s="165" t="s">
        <v>62</v>
      </c>
      <c r="M988" s="165"/>
      <c r="N988" s="165"/>
      <c r="O988" s="157" t="s">
        <v>62</v>
      </c>
      <c r="P988" s="157" t="s">
        <v>62</v>
      </c>
      <c r="Q988" s="157" t="s">
        <v>62</v>
      </c>
      <c r="R988" s="157" t="s">
        <v>62</v>
      </c>
    </row>
    <row r="989" spans="1:19" s="131" customFormat="1" ht="21" hidden="1" customHeight="1" x14ac:dyDescent="0.25">
      <c r="A989" s="376"/>
      <c r="B989" s="169" t="s">
        <v>72</v>
      </c>
      <c r="C989" s="165"/>
      <c r="D989" s="165" t="s">
        <v>62</v>
      </c>
      <c r="E989" s="165"/>
      <c r="F989" s="165"/>
      <c r="G989" s="165">
        <f>G982</f>
        <v>0</v>
      </c>
      <c r="H989" s="165">
        <f t="shared" ref="H989:K989" si="491">H982</f>
        <v>0</v>
      </c>
      <c r="I989" s="165">
        <f t="shared" si="491"/>
        <v>0</v>
      </c>
      <c r="J989" s="165">
        <f t="shared" si="491"/>
        <v>0</v>
      </c>
      <c r="K989" s="165">
        <f t="shared" si="491"/>
        <v>0</v>
      </c>
      <c r="L989" s="165" t="s">
        <v>62</v>
      </c>
      <c r="M989" s="167">
        <v>46022</v>
      </c>
      <c r="N989" s="167">
        <v>46022</v>
      </c>
      <c r="O989" s="156"/>
      <c r="P989" s="157" t="s">
        <v>62</v>
      </c>
      <c r="Q989" s="156"/>
      <c r="R989" s="156"/>
      <c r="S989" s="128"/>
    </row>
    <row r="990" spans="1:19" s="128" customFormat="1" ht="74.45" hidden="1" customHeight="1" x14ac:dyDescent="0.25">
      <c r="A990" s="374" t="s">
        <v>362</v>
      </c>
      <c r="B990" s="162" t="s">
        <v>377</v>
      </c>
      <c r="C990" s="163" t="s">
        <v>191</v>
      </c>
      <c r="D990" s="164" t="s">
        <v>333</v>
      </c>
      <c r="E990" s="164" t="s">
        <v>320</v>
      </c>
      <c r="F990" s="163">
        <v>642</v>
      </c>
      <c r="G990" s="163"/>
      <c r="H990" s="163"/>
      <c r="I990" s="163"/>
      <c r="J990" s="163"/>
      <c r="K990" s="165">
        <f>J990</f>
        <v>0</v>
      </c>
      <c r="L990" s="163"/>
      <c r="M990" s="163" t="s">
        <v>62</v>
      </c>
      <c r="N990" s="163" t="s">
        <v>62</v>
      </c>
      <c r="O990" s="156"/>
      <c r="P990" s="156"/>
      <c r="Q990" s="156"/>
      <c r="R990" s="156"/>
      <c r="S990" s="131"/>
    </row>
    <row r="991" spans="1:19" s="131" customFormat="1" ht="15.75" hidden="1" x14ac:dyDescent="0.2">
      <c r="A991" s="375"/>
      <c r="B991" s="166" t="s">
        <v>70</v>
      </c>
      <c r="C991" s="165"/>
      <c r="D991" s="165" t="s">
        <v>62</v>
      </c>
      <c r="E991" s="165"/>
      <c r="F991" s="165"/>
      <c r="G991" s="165">
        <f>G990</f>
        <v>0</v>
      </c>
      <c r="H991" s="165">
        <f t="shared" ref="H991:K991" si="492">H990</f>
        <v>0</v>
      </c>
      <c r="I991" s="165">
        <f t="shared" si="492"/>
        <v>0</v>
      </c>
      <c r="J991" s="165">
        <f t="shared" si="492"/>
        <v>0</v>
      </c>
      <c r="K991" s="165">
        <f t="shared" si="492"/>
        <v>0</v>
      </c>
      <c r="L991" s="165"/>
      <c r="M991" s="167">
        <v>46022</v>
      </c>
      <c r="N991" s="167">
        <v>46022</v>
      </c>
      <c r="O991" s="156"/>
      <c r="P991" s="157" t="s">
        <v>62</v>
      </c>
      <c r="Q991" s="156"/>
      <c r="R991" s="156"/>
    </row>
    <row r="992" spans="1:19" s="131" customFormat="1" hidden="1" x14ac:dyDescent="0.25">
      <c r="A992" s="375"/>
      <c r="B992" s="168" t="s">
        <v>76</v>
      </c>
      <c r="C992" s="165"/>
      <c r="D992" s="165"/>
      <c r="E992" s="165"/>
      <c r="F992" s="165"/>
      <c r="G992" s="165" t="s">
        <v>62</v>
      </c>
      <c r="H992" s="165"/>
      <c r="I992" s="165" t="s">
        <v>62</v>
      </c>
      <c r="J992" s="165"/>
      <c r="K992" s="165"/>
      <c r="L992" s="165" t="s">
        <v>62</v>
      </c>
      <c r="M992" s="165"/>
      <c r="N992" s="165"/>
      <c r="O992" s="157" t="s">
        <v>62</v>
      </c>
      <c r="P992" s="157" t="s">
        <v>62</v>
      </c>
      <c r="Q992" s="157" t="s">
        <v>62</v>
      </c>
      <c r="R992" s="157" t="s">
        <v>62</v>
      </c>
      <c r="S992" s="128"/>
    </row>
    <row r="993" spans="1:19" s="131" customFormat="1" ht="65.45" hidden="1" customHeight="1" x14ac:dyDescent="0.2">
      <c r="A993" s="375"/>
      <c r="B993" s="169" t="s">
        <v>192</v>
      </c>
      <c r="C993" s="165"/>
      <c r="D993" s="165" t="s">
        <v>62</v>
      </c>
      <c r="E993" s="165"/>
      <c r="F993" s="165"/>
      <c r="G993" s="165">
        <f>G990</f>
        <v>0</v>
      </c>
      <c r="H993" s="165">
        <f t="shared" ref="H993:K993" si="493">H990</f>
        <v>0</v>
      </c>
      <c r="I993" s="165">
        <f t="shared" si="493"/>
        <v>0</v>
      </c>
      <c r="J993" s="165">
        <f t="shared" si="493"/>
        <v>0</v>
      </c>
      <c r="K993" s="165">
        <f t="shared" si="493"/>
        <v>0</v>
      </c>
      <c r="L993" s="165" t="s">
        <v>62</v>
      </c>
      <c r="M993" s="167">
        <v>46022</v>
      </c>
      <c r="N993" s="167">
        <v>46022</v>
      </c>
      <c r="O993" s="156"/>
      <c r="P993" s="157" t="s">
        <v>62</v>
      </c>
      <c r="Q993" s="156"/>
      <c r="R993" s="156"/>
    </row>
    <row r="994" spans="1:19" s="131" customFormat="1" ht="15" hidden="1" customHeight="1" x14ac:dyDescent="0.2">
      <c r="A994" s="375"/>
      <c r="B994" s="168" t="s">
        <v>193</v>
      </c>
      <c r="C994" s="165"/>
      <c r="D994" s="165"/>
      <c r="E994" s="165"/>
      <c r="F994" s="165"/>
      <c r="G994" s="165" t="s">
        <v>62</v>
      </c>
      <c r="H994" s="165"/>
      <c r="I994" s="165" t="s">
        <v>62</v>
      </c>
      <c r="J994" s="165"/>
      <c r="K994" s="165"/>
      <c r="L994" s="165" t="s">
        <v>62</v>
      </c>
      <c r="M994" s="165"/>
      <c r="N994" s="165"/>
      <c r="O994" s="157" t="s">
        <v>62</v>
      </c>
      <c r="P994" s="157" t="s">
        <v>62</v>
      </c>
      <c r="Q994" s="157" t="s">
        <v>62</v>
      </c>
      <c r="R994" s="157" t="s">
        <v>62</v>
      </c>
    </row>
    <row r="995" spans="1:19" s="131" customFormat="1" ht="38.65" hidden="1" customHeight="1" x14ac:dyDescent="0.25">
      <c r="A995" s="375"/>
      <c r="B995" s="169" t="s">
        <v>330</v>
      </c>
      <c r="C995" s="165"/>
      <c r="D995" s="165" t="s">
        <v>62</v>
      </c>
      <c r="E995" s="165"/>
      <c r="F995" s="165"/>
      <c r="G995" s="165">
        <f>G990</f>
        <v>0</v>
      </c>
      <c r="H995" s="165">
        <f t="shared" ref="H995:K995" si="494">H990</f>
        <v>0</v>
      </c>
      <c r="I995" s="165">
        <f t="shared" si="494"/>
        <v>0</v>
      </c>
      <c r="J995" s="165">
        <f t="shared" si="494"/>
        <v>0</v>
      </c>
      <c r="K995" s="165">
        <f t="shared" si="494"/>
        <v>0</v>
      </c>
      <c r="L995" s="165" t="s">
        <v>62</v>
      </c>
      <c r="M995" s="167">
        <v>46022</v>
      </c>
      <c r="N995" s="167">
        <v>46022</v>
      </c>
      <c r="O995" s="156"/>
      <c r="P995" s="157" t="s">
        <v>62</v>
      </c>
      <c r="Q995" s="156"/>
      <c r="R995" s="156"/>
      <c r="S995" s="128"/>
    </row>
    <row r="996" spans="1:19" s="131" customFormat="1" ht="21" hidden="1" customHeight="1" x14ac:dyDescent="0.2">
      <c r="A996" s="375"/>
      <c r="B996" s="168" t="s">
        <v>71</v>
      </c>
      <c r="C996" s="165"/>
      <c r="D996" s="165"/>
      <c r="E996" s="165"/>
      <c r="F996" s="165"/>
      <c r="G996" s="165" t="s">
        <v>62</v>
      </c>
      <c r="H996" s="165"/>
      <c r="I996" s="165" t="s">
        <v>62</v>
      </c>
      <c r="J996" s="165"/>
      <c r="K996" s="165"/>
      <c r="L996" s="165" t="s">
        <v>62</v>
      </c>
      <c r="M996" s="165"/>
      <c r="N996" s="165"/>
      <c r="O996" s="157" t="s">
        <v>62</v>
      </c>
      <c r="P996" s="157" t="s">
        <v>62</v>
      </c>
      <c r="Q996" s="157" t="s">
        <v>62</v>
      </c>
      <c r="R996" s="157" t="s">
        <v>62</v>
      </c>
    </row>
    <row r="997" spans="1:19" s="131" customFormat="1" ht="21" hidden="1" customHeight="1" x14ac:dyDescent="0.2">
      <c r="A997" s="376"/>
      <c r="B997" s="169" t="s">
        <v>72</v>
      </c>
      <c r="C997" s="165"/>
      <c r="D997" s="165" t="s">
        <v>62</v>
      </c>
      <c r="E997" s="165"/>
      <c r="F997" s="165"/>
      <c r="G997" s="165">
        <f>G990</f>
        <v>0</v>
      </c>
      <c r="H997" s="165">
        <f t="shared" ref="H997:K997" si="495">H990</f>
        <v>0</v>
      </c>
      <c r="I997" s="165">
        <f t="shared" si="495"/>
        <v>0</v>
      </c>
      <c r="J997" s="165">
        <f t="shared" si="495"/>
        <v>0</v>
      </c>
      <c r="K997" s="165">
        <f t="shared" si="495"/>
        <v>0</v>
      </c>
      <c r="L997" s="165" t="s">
        <v>62</v>
      </c>
      <c r="M997" s="167">
        <v>46022</v>
      </c>
      <c r="N997" s="167">
        <v>46022</v>
      </c>
      <c r="O997" s="156"/>
      <c r="P997" s="157" t="s">
        <v>62</v>
      </c>
      <c r="Q997" s="156"/>
      <c r="R997" s="156"/>
    </row>
    <row r="998" spans="1:19" s="128" customFormat="1" ht="74.45" hidden="1" customHeight="1" x14ac:dyDescent="0.25">
      <c r="A998" s="374" t="s">
        <v>363</v>
      </c>
      <c r="B998" s="162" t="s">
        <v>377</v>
      </c>
      <c r="C998" s="163" t="s">
        <v>191</v>
      </c>
      <c r="D998" s="164" t="s">
        <v>333</v>
      </c>
      <c r="E998" s="164" t="s">
        <v>320</v>
      </c>
      <c r="F998" s="163">
        <v>642</v>
      </c>
      <c r="G998" s="163"/>
      <c r="H998" s="163"/>
      <c r="I998" s="163"/>
      <c r="J998" s="163"/>
      <c r="K998" s="165">
        <f>J998</f>
        <v>0</v>
      </c>
      <c r="L998" s="163"/>
      <c r="M998" s="163" t="s">
        <v>62</v>
      </c>
      <c r="N998" s="163" t="s">
        <v>62</v>
      </c>
      <c r="O998" s="156"/>
      <c r="P998" s="156"/>
      <c r="Q998" s="156"/>
      <c r="R998" s="156"/>
    </row>
    <row r="999" spans="1:19" s="131" customFormat="1" ht="15.75" hidden="1" x14ac:dyDescent="0.2">
      <c r="A999" s="375"/>
      <c r="B999" s="166" t="s">
        <v>70</v>
      </c>
      <c r="C999" s="165"/>
      <c r="D999" s="165" t="s">
        <v>62</v>
      </c>
      <c r="E999" s="165"/>
      <c r="F999" s="165"/>
      <c r="G999" s="165">
        <f>G998</f>
        <v>0</v>
      </c>
      <c r="H999" s="165">
        <f t="shared" ref="H999:K999" si="496">H998</f>
        <v>0</v>
      </c>
      <c r="I999" s="165">
        <f t="shared" si="496"/>
        <v>0</v>
      </c>
      <c r="J999" s="165">
        <f t="shared" si="496"/>
        <v>0</v>
      </c>
      <c r="K999" s="165">
        <f t="shared" si="496"/>
        <v>0</v>
      </c>
      <c r="L999" s="165"/>
      <c r="M999" s="167">
        <v>46022</v>
      </c>
      <c r="N999" s="167">
        <v>46022</v>
      </c>
      <c r="O999" s="156"/>
      <c r="P999" s="157" t="s">
        <v>62</v>
      </c>
      <c r="Q999" s="156"/>
      <c r="R999" s="156"/>
    </row>
    <row r="1000" spans="1:19" s="131" customFormat="1" ht="14.25" hidden="1" x14ac:dyDescent="0.2">
      <c r="A1000" s="375"/>
      <c r="B1000" s="168" t="s">
        <v>76</v>
      </c>
      <c r="C1000" s="165"/>
      <c r="D1000" s="165"/>
      <c r="E1000" s="165"/>
      <c r="F1000" s="165"/>
      <c r="G1000" s="165" t="s">
        <v>62</v>
      </c>
      <c r="H1000" s="165"/>
      <c r="I1000" s="165" t="s">
        <v>62</v>
      </c>
      <c r="J1000" s="165"/>
      <c r="K1000" s="165"/>
      <c r="L1000" s="165" t="s">
        <v>62</v>
      </c>
      <c r="M1000" s="165"/>
      <c r="N1000" s="165"/>
      <c r="O1000" s="157" t="s">
        <v>62</v>
      </c>
      <c r="P1000" s="157" t="s">
        <v>62</v>
      </c>
      <c r="Q1000" s="157" t="s">
        <v>62</v>
      </c>
      <c r="R1000" s="157" t="s">
        <v>62</v>
      </c>
    </row>
    <row r="1001" spans="1:19" s="131" customFormat="1" ht="65.45" hidden="1" customHeight="1" x14ac:dyDescent="0.25">
      <c r="A1001" s="375"/>
      <c r="B1001" s="169" t="s">
        <v>192</v>
      </c>
      <c r="C1001" s="165"/>
      <c r="D1001" s="165" t="s">
        <v>62</v>
      </c>
      <c r="E1001" s="165"/>
      <c r="F1001" s="165"/>
      <c r="G1001" s="165">
        <f>G998</f>
        <v>0</v>
      </c>
      <c r="H1001" s="165">
        <f t="shared" ref="H1001:K1001" si="497">H998</f>
        <v>0</v>
      </c>
      <c r="I1001" s="165">
        <f t="shared" si="497"/>
        <v>0</v>
      </c>
      <c r="J1001" s="165">
        <f t="shared" si="497"/>
        <v>0</v>
      </c>
      <c r="K1001" s="165">
        <f t="shared" si="497"/>
        <v>0</v>
      </c>
      <c r="L1001" s="165" t="s">
        <v>62</v>
      </c>
      <c r="M1001" s="167">
        <v>46022</v>
      </c>
      <c r="N1001" s="167">
        <v>46022</v>
      </c>
      <c r="O1001" s="156"/>
      <c r="P1001" s="157" t="s">
        <v>62</v>
      </c>
      <c r="Q1001" s="156"/>
      <c r="R1001" s="156"/>
      <c r="S1001" s="128"/>
    </row>
    <row r="1002" spans="1:19" s="131" customFormat="1" ht="15" hidden="1" customHeight="1" x14ac:dyDescent="0.2">
      <c r="A1002" s="375"/>
      <c r="B1002" s="168" t="s">
        <v>193</v>
      </c>
      <c r="C1002" s="165"/>
      <c r="D1002" s="165"/>
      <c r="E1002" s="165"/>
      <c r="F1002" s="165"/>
      <c r="G1002" s="165" t="s">
        <v>62</v>
      </c>
      <c r="H1002" s="165"/>
      <c r="I1002" s="165" t="s">
        <v>62</v>
      </c>
      <c r="J1002" s="165"/>
      <c r="K1002" s="165"/>
      <c r="L1002" s="165" t="s">
        <v>62</v>
      </c>
      <c r="M1002" s="165"/>
      <c r="N1002" s="165"/>
      <c r="O1002" s="157" t="s">
        <v>62</v>
      </c>
      <c r="P1002" s="157" t="s">
        <v>62</v>
      </c>
      <c r="Q1002" s="157" t="s">
        <v>62</v>
      </c>
      <c r="R1002" s="157" t="s">
        <v>62</v>
      </c>
    </row>
    <row r="1003" spans="1:19" s="131" customFormat="1" ht="38.65" hidden="1" customHeight="1" x14ac:dyDescent="0.2">
      <c r="A1003" s="375"/>
      <c r="B1003" s="169" t="s">
        <v>330</v>
      </c>
      <c r="C1003" s="165"/>
      <c r="D1003" s="165" t="s">
        <v>62</v>
      </c>
      <c r="E1003" s="165"/>
      <c r="F1003" s="165"/>
      <c r="G1003" s="165">
        <f>G998</f>
        <v>0</v>
      </c>
      <c r="H1003" s="165">
        <f t="shared" ref="H1003:K1003" si="498">H998</f>
        <v>0</v>
      </c>
      <c r="I1003" s="165">
        <f t="shared" si="498"/>
        <v>0</v>
      </c>
      <c r="J1003" s="165">
        <f t="shared" si="498"/>
        <v>0</v>
      </c>
      <c r="K1003" s="165">
        <f t="shared" si="498"/>
        <v>0</v>
      </c>
      <c r="L1003" s="165" t="s">
        <v>62</v>
      </c>
      <c r="M1003" s="167">
        <v>46022</v>
      </c>
      <c r="N1003" s="167">
        <v>46022</v>
      </c>
      <c r="O1003" s="156"/>
      <c r="P1003" s="157" t="s">
        <v>62</v>
      </c>
      <c r="Q1003" s="156"/>
      <c r="R1003" s="156"/>
    </row>
    <row r="1004" spans="1:19" s="131" customFormat="1" ht="21" hidden="1" customHeight="1" x14ac:dyDescent="0.25">
      <c r="A1004" s="375"/>
      <c r="B1004" s="168" t="s">
        <v>71</v>
      </c>
      <c r="C1004" s="165"/>
      <c r="D1004" s="165"/>
      <c r="E1004" s="165"/>
      <c r="F1004" s="165"/>
      <c r="G1004" s="165" t="s">
        <v>62</v>
      </c>
      <c r="H1004" s="165"/>
      <c r="I1004" s="165" t="s">
        <v>62</v>
      </c>
      <c r="J1004" s="165"/>
      <c r="K1004" s="165"/>
      <c r="L1004" s="165" t="s">
        <v>62</v>
      </c>
      <c r="M1004" s="165"/>
      <c r="N1004" s="165"/>
      <c r="O1004" s="157" t="s">
        <v>62</v>
      </c>
      <c r="P1004" s="157" t="s">
        <v>62</v>
      </c>
      <c r="Q1004" s="157" t="s">
        <v>62</v>
      </c>
      <c r="R1004" s="157" t="s">
        <v>62</v>
      </c>
      <c r="S1004" s="128"/>
    </row>
    <row r="1005" spans="1:19" s="131" customFormat="1" ht="21" hidden="1" customHeight="1" x14ac:dyDescent="0.2">
      <c r="A1005" s="376"/>
      <c r="B1005" s="169" t="s">
        <v>72</v>
      </c>
      <c r="C1005" s="165"/>
      <c r="D1005" s="165" t="s">
        <v>62</v>
      </c>
      <c r="E1005" s="165"/>
      <c r="F1005" s="165"/>
      <c r="G1005" s="165">
        <f>G998</f>
        <v>0</v>
      </c>
      <c r="H1005" s="165">
        <f t="shared" ref="H1005:K1005" si="499">H998</f>
        <v>0</v>
      </c>
      <c r="I1005" s="165">
        <f t="shared" si="499"/>
        <v>0</v>
      </c>
      <c r="J1005" s="165">
        <f t="shared" si="499"/>
        <v>0</v>
      </c>
      <c r="K1005" s="165">
        <f t="shared" si="499"/>
        <v>0</v>
      </c>
      <c r="L1005" s="165" t="s">
        <v>62</v>
      </c>
      <c r="M1005" s="167">
        <v>46022</v>
      </c>
      <c r="N1005" s="167">
        <v>46022</v>
      </c>
      <c r="O1005" s="156"/>
      <c r="P1005" s="157" t="s">
        <v>62</v>
      </c>
      <c r="Q1005" s="156"/>
      <c r="R1005" s="156"/>
    </row>
    <row r="1006" spans="1:19" s="128" customFormat="1" ht="74.45" hidden="1" customHeight="1" x14ac:dyDescent="0.25">
      <c r="A1006" s="374" t="s">
        <v>364</v>
      </c>
      <c r="B1006" s="162" t="s">
        <v>377</v>
      </c>
      <c r="C1006" s="163" t="s">
        <v>191</v>
      </c>
      <c r="D1006" s="164" t="s">
        <v>333</v>
      </c>
      <c r="E1006" s="164" t="s">
        <v>320</v>
      </c>
      <c r="F1006" s="163">
        <v>642</v>
      </c>
      <c r="G1006" s="163"/>
      <c r="H1006" s="163"/>
      <c r="I1006" s="163"/>
      <c r="J1006" s="163"/>
      <c r="K1006" s="165">
        <f>J1006</f>
        <v>0</v>
      </c>
      <c r="L1006" s="163"/>
      <c r="M1006" s="163" t="s">
        <v>62</v>
      </c>
      <c r="N1006" s="163" t="s">
        <v>62</v>
      </c>
      <c r="O1006" s="156"/>
      <c r="P1006" s="156"/>
      <c r="Q1006" s="156"/>
      <c r="R1006" s="156"/>
      <c r="S1006" s="131"/>
    </row>
    <row r="1007" spans="1:19" s="131" customFormat="1" ht="15.75" hidden="1" x14ac:dyDescent="0.25">
      <c r="A1007" s="375"/>
      <c r="B1007" s="166" t="s">
        <v>70</v>
      </c>
      <c r="C1007" s="165"/>
      <c r="D1007" s="165" t="s">
        <v>62</v>
      </c>
      <c r="E1007" s="165"/>
      <c r="F1007" s="165"/>
      <c r="G1007" s="165">
        <f>G1006</f>
        <v>0</v>
      </c>
      <c r="H1007" s="165">
        <f t="shared" ref="H1007:K1007" si="500">H1006</f>
        <v>0</v>
      </c>
      <c r="I1007" s="165">
        <f t="shared" si="500"/>
        <v>0</v>
      </c>
      <c r="J1007" s="165">
        <f t="shared" si="500"/>
        <v>0</v>
      </c>
      <c r="K1007" s="165">
        <f t="shared" si="500"/>
        <v>0</v>
      </c>
      <c r="L1007" s="165"/>
      <c r="M1007" s="167">
        <v>46022</v>
      </c>
      <c r="N1007" s="167">
        <v>46022</v>
      </c>
      <c r="O1007" s="156"/>
      <c r="P1007" s="157" t="s">
        <v>62</v>
      </c>
      <c r="Q1007" s="156"/>
      <c r="R1007" s="156"/>
      <c r="S1007" s="128"/>
    </row>
    <row r="1008" spans="1:19" s="131" customFormat="1" ht="14.25" hidden="1" x14ac:dyDescent="0.2">
      <c r="A1008" s="375"/>
      <c r="B1008" s="168" t="s">
        <v>76</v>
      </c>
      <c r="C1008" s="165"/>
      <c r="D1008" s="165"/>
      <c r="E1008" s="165"/>
      <c r="F1008" s="165"/>
      <c r="G1008" s="165" t="s">
        <v>62</v>
      </c>
      <c r="H1008" s="165"/>
      <c r="I1008" s="165" t="s">
        <v>62</v>
      </c>
      <c r="J1008" s="165"/>
      <c r="K1008" s="165"/>
      <c r="L1008" s="165" t="s">
        <v>62</v>
      </c>
      <c r="M1008" s="165"/>
      <c r="N1008" s="165"/>
      <c r="O1008" s="157" t="s">
        <v>62</v>
      </c>
      <c r="P1008" s="157" t="s">
        <v>62</v>
      </c>
      <c r="Q1008" s="157" t="s">
        <v>62</v>
      </c>
      <c r="R1008" s="157" t="s">
        <v>62</v>
      </c>
    </row>
    <row r="1009" spans="1:19" s="131" customFormat="1" ht="65.45" hidden="1" customHeight="1" x14ac:dyDescent="0.2">
      <c r="A1009" s="375"/>
      <c r="B1009" s="169" t="s">
        <v>192</v>
      </c>
      <c r="C1009" s="165"/>
      <c r="D1009" s="165" t="s">
        <v>62</v>
      </c>
      <c r="E1009" s="165"/>
      <c r="F1009" s="165"/>
      <c r="G1009" s="165">
        <f>G1006</f>
        <v>0</v>
      </c>
      <c r="H1009" s="165">
        <f t="shared" ref="H1009:K1009" si="501">H1006</f>
        <v>0</v>
      </c>
      <c r="I1009" s="165">
        <f t="shared" si="501"/>
        <v>0</v>
      </c>
      <c r="J1009" s="165">
        <f t="shared" si="501"/>
        <v>0</v>
      </c>
      <c r="K1009" s="165">
        <f t="shared" si="501"/>
        <v>0</v>
      </c>
      <c r="L1009" s="165" t="s">
        <v>62</v>
      </c>
      <c r="M1009" s="167">
        <v>46022</v>
      </c>
      <c r="N1009" s="167">
        <v>46022</v>
      </c>
      <c r="O1009" s="156"/>
      <c r="P1009" s="157" t="s">
        <v>62</v>
      </c>
      <c r="Q1009" s="156"/>
      <c r="R1009" s="156"/>
    </row>
    <row r="1010" spans="1:19" s="131" customFormat="1" ht="15" hidden="1" customHeight="1" x14ac:dyDescent="0.25">
      <c r="A1010" s="375"/>
      <c r="B1010" s="168" t="s">
        <v>193</v>
      </c>
      <c r="C1010" s="165"/>
      <c r="D1010" s="165"/>
      <c r="E1010" s="165"/>
      <c r="F1010" s="165"/>
      <c r="G1010" s="165" t="s">
        <v>62</v>
      </c>
      <c r="H1010" s="165"/>
      <c r="I1010" s="165" t="s">
        <v>62</v>
      </c>
      <c r="J1010" s="165"/>
      <c r="K1010" s="165"/>
      <c r="L1010" s="165" t="s">
        <v>62</v>
      </c>
      <c r="M1010" s="165"/>
      <c r="N1010" s="165"/>
      <c r="O1010" s="157" t="s">
        <v>62</v>
      </c>
      <c r="P1010" s="157" t="s">
        <v>62</v>
      </c>
      <c r="Q1010" s="157" t="s">
        <v>62</v>
      </c>
      <c r="R1010" s="157" t="s">
        <v>62</v>
      </c>
      <c r="S1010" s="128"/>
    </row>
    <row r="1011" spans="1:19" s="131" customFormat="1" ht="38.65" hidden="1" customHeight="1" x14ac:dyDescent="0.2">
      <c r="A1011" s="375"/>
      <c r="B1011" s="169" t="s">
        <v>330</v>
      </c>
      <c r="C1011" s="165"/>
      <c r="D1011" s="165" t="s">
        <v>62</v>
      </c>
      <c r="E1011" s="165"/>
      <c r="F1011" s="165"/>
      <c r="G1011" s="165">
        <f>G1006</f>
        <v>0</v>
      </c>
      <c r="H1011" s="165">
        <f t="shared" ref="H1011:K1011" si="502">H1006</f>
        <v>0</v>
      </c>
      <c r="I1011" s="165">
        <f t="shared" si="502"/>
        <v>0</v>
      </c>
      <c r="J1011" s="165">
        <f t="shared" si="502"/>
        <v>0</v>
      </c>
      <c r="K1011" s="165">
        <f t="shared" si="502"/>
        <v>0</v>
      </c>
      <c r="L1011" s="165" t="s">
        <v>62</v>
      </c>
      <c r="M1011" s="167">
        <v>46022</v>
      </c>
      <c r="N1011" s="167">
        <v>46022</v>
      </c>
      <c r="O1011" s="156"/>
      <c r="P1011" s="157" t="s">
        <v>62</v>
      </c>
      <c r="Q1011" s="156"/>
      <c r="R1011" s="156"/>
    </row>
    <row r="1012" spans="1:19" s="131" customFormat="1" ht="21" hidden="1" customHeight="1" x14ac:dyDescent="0.2">
      <c r="A1012" s="375"/>
      <c r="B1012" s="168" t="s">
        <v>71</v>
      </c>
      <c r="C1012" s="165"/>
      <c r="D1012" s="165"/>
      <c r="E1012" s="165"/>
      <c r="F1012" s="165"/>
      <c r="G1012" s="165" t="s">
        <v>62</v>
      </c>
      <c r="H1012" s="165"/>
      <c r="I1012" s="165" t="s">
        <v>62</v>
      </c>
      <c r="J1012" s="165"/>
      <c r="K1012" s="165"/>
      <c r="L1012" s="165" t="s">
        <v>62</v>
      </c>
      <c r="M1012" s="165"/>
      <c r="N1012" s="165"/>
      <c r="O1012" s="157" t="s">
        <v>62</v>
      </c>
      <c r="P1012" s="157" t="s">
        <v>62</v>
      </c>
      <c r="Q1012" s="157" t="s">
        <v>62</v>
      </c>
      <c r="R1012" s="157" t="s">
        <v>62</v>
      </c>
    </row>
    <row r="1013" spans="1:19" s="131" customFormat="1" ht="21" hidden="1" customHeight="1" x14ac:dyDescent="0.25">
      <c r="A1013" s="376"/>
      <c r="B1013" s="169" t="s">
        <v>72</v>
      </c>
      <c r="C1013" s="165"/>
      <c r="D1013" s="165" t="s">
        <v>62</v>
      </c>
      <c r="E1013" s="165"/>
      <c r="F1013" s="165"/>
      <c r="G1013" s="165">
        <f>G1006</f>
        <v>0</v>
      </c>
      <c r="H1013" s="165">
        <f t="shared" ref="H1013:K1013" si="503">H1006</f>
        <v>0</v>
      </c>
      <c r="I1013" s="165">
        <f t="shared" si="503"/>
        <v>0</v>
      </c>
      <c r="J1013" s="165">
        <f t="shared" si="503"/>
        <v>0</v>
      </c>
      <c r="K1013" s="165">
        <f t="shared" si="503"/>
        <v>0</v>
      </c>
      <c r="L1013" s="165" t="s">
        <v>62</v>
      </c>
      <c r="M1013" s="167">
        <v>46022</v>
      </c>
      <c r="N1013" s="167">
        <v>46022</v>
      </c>
      <c r="O1013" s="156"/>
      <c r="P1013" s="157" t="s">
        <v>62</v>
      </c>
      <c r="Q1013" s="156"/>
      <c r="R1013" s="156"/>
      <c r="S1013" s="128"/>
    </row>
    <row r="1014" spans="1:19" s="128" customFormat="1" ht="74.45" hidden="1" customHeight="1" x14ac:dyDescent="0.25">
      <c r="A1014" s="374" t="s">
        <v>365</v>
      </c>
      <c r="B1014" s="162" t="s">
        <v>377</v>
      </c>
      <c r="C1014" s="163" t="s">
        <v>191</v>
      </c>
      <c r="D1014" s="164" t="s">
        <v>333</v>
      </c>
      <c r="E1014" s="164" t="s">
        <v>320</v>
      </c>
      <c r="F1014" s="163">
        <v>642</v>
      </c>
      <c r="G1014" s="163"/>
      <c r="H1014" s="163"/>
      <c r="I1014" s="163"/>
      <c r="J1014" s="163"/>
      <c r="K1014" s="165">
        <f>J1014</f>
        <v>0</v>
      </c>
      <c r="L1014" s="163"/>
      <c r="M1014" s="163" t="s">
        <v>62</v>
      </c>
      <c r="N1014" s="163" t="s">
        <v>62</v>
      </c>
      <c r="O1014" s="156"/>
      <c r="P1014" s="156"/>
      <c r="Q1014" s="156"/>
      <c r="R1014" s="156"/>
      <c r="S1014" s="131"/>
    </row>
    <row r="1015" spans="1:19" s="131" customFormat="1" ht="15.75" hidden="1" x14ac:dyDescent="0.2">
      <c r="A1015" s="375"/>
      <c r="B1015" s="166" t="s">
        <v>70</v>
      </c>
      <c r="C1015" s="165"/>
      <c r="D1015" s="165" t="s">
        <v>62</v>
      </c>
      <c r="E1015" s="165"/>
      <c r="F1015" s="165"/>
      <c r="G1015" s="165">
        <f>G1014</f>
        <v>0</v>
      </c>
      <c r="H1015" s="165">
        <f t="shared" ref="H1015:K1015" si="504">H1014</f>
        <v>0</v>
      </c>
      <c r="I1015" s="165">
        <f t="shared" si="504"/>
        <v>0</v>
      </c>
      <c r="J1015" s="165">
        <f t="shared" si="504"/>
        <v>0</v>
      </c>
      <c r="K1015" s="165">
        <f t="shared" si="504"/>
        <v>0</v>
      </c>
      <c r="L1015" s="165"/>
      <c r="M1015" s="167">
        <v>46022</v>
      </c>
      <c r="N1015" s="167">
        <v>46022</v>
      </c>
      <c r="O1015" s="156"/>
      <c r="P1015" s="157" t="s">
        <v>62</v>
      </c>
      <c r="Q1015" s="156"/>
      <c r="R1015" s="156"/>
    </row>
    <row r="1016" spans="1:19" s="131" customFormat="1" hidden="1" x14ac:dyDescent="0.25">
      <c r="A1016" s="375"/>
      <c r="B1016" s="168" t="s">
        <v>76</v>
      </c>
      <c r="C1016" s="165"/>
      <c r="D1016" s="165"/>
      <c r="E1016" s="165"/>
      <c r="F1016" s="165"/>
      <c r="G1016" s="165" t="s">
        <v>62</v>
      </c>
      <c r="H1016" s="165"/>
      <c r="I1016" s="165" t="s">
        <v>62</v>
      </c>
      <c r="J1016" s="165"/>
      <c r="K1016" s="165"/>
      <c r="L1016" s="165" t="s">
        <v>62</v>
      </c>
      <c r="M1016" s="165"/>
      <c r="N1016" s="165"/>
      <c r="O1016" s="157" t="s">
        <v>62</v>
      </c>
      <c r="P1016" s="157" t="s">
        <v>62</v>
      </c>
      <c r="Q1016" s="157" t="s">
        <v>62</v>
      </c>
      <c r="R1016" s="157" t="s">
        <v>62</v>
      </c>
      <c r="S1016" s="128"/>
    </row>
    <row r="1017" spans="1:19" s="131" customFormat="1" ht="65.45" hidden="1" customHeight="1" x14ac:dyDescent="0.2">
      <c r="A1017" s="375"/>
      <c r="B1017" s="169" t="s">
        <v>192</v>
      </c>
      <c r="C1017" s="165"/>
      <c r="D1017" s="165" t="s">
        <v>62</v>
      </c>
      <c r="E1017" s="165"/>
      <c r="F1017" s="165"/>
      <c r="G1017" s="165">
        <f>G1014</f>
        <v>0</v>
      </c>
      <c r="H1017" s="165">
        <f t="shared" ref="H1017:K1017" si="505">H1014</f>
        <v>0</v>
      </c>
      <c r="I1017" s="165">
        <f t="shared" si="505"/>
        <v>0</v>
      </c>
      <c r="J1017" s="165">
        <f t="shared" si="505"/>
        <v>0</v>
      </c>
      <c r="K1017" s="165">
        <f t="shared" si="505"/>
        <v>0</v>
      </c>
      <c r="L1017" s="165" t="s">
        <v>62</v>
      </c>
      <c r="M1017" s="167">
        <v>46022</v>
      </c>
      <c r="N1017" s="167">
        <v>46022</v>
      </c>
      <c r="O1017" s="156"/>
      <c r="P1017" s="157" t="s">
        <v>62</v>
      </c>
      <c r="Q1017" s="156"/>
      <c r="R1017" s="156"/>
    </row>
    <row r="1018" spans="1:19" s="131" customFormat="1" ht="15" hidden="1" customHeight="1" x14ac:dyDescent="0.2">
      <c r="A1018" s="375"/>
      <c r="B1018" s="168" t="s">
        <v>193</v>
      </c>
      <c r="C1018" s="165"/>
      <c r="D1018" s="165"/>
      <c r="E1018" s="165"/>
      <c r="F1018" s="165"/>
      <c r="G1018" s="165" t="s">
        <v>62</v>
      </c>
      <c r="H1018" s="165"/>
      <c r="I1018" s="165" t="s">
        <v>62</v>
      </c>
      <c r="J1018" s="165"/>
      <c r="K1018" s="165"/>
      <c r="L1018" s="165" t="s">
        <v>62</v>
      </c>
      <c r="M1018" s="165"/>
      <c r="N1018" s="165"/>
      <c r="O1018" s="157" t="s">
        <v>62</v>
      </c>
      <c r="P1018" s="157" t="s">
        <v>62</v>
      </c>
      <c r="Q1018" s="157" t="s">
        <v>62</v>
      </c>
      <c r="R1018" s="157" t="s">
        <v>62</v>
      </c>
    </row>
    <row r="1019" spans="1:19" s="131" customFormat="1" ht="38.65" hidden="1" customHeight="1" x14ac:dyDescent="0.25">
      <c r="A1019" s="375"/>
      <c r="B1019" s="169" t="s">
        <v>330</v>
      </c>
      <c r="C1019" s="165"/>
      <c r="D1019" s="165" t="s">
        <v>62</v>
      </c>
      <c r="E1019" s="165"/>
      <c r="F1019" s="165"/>
      <c r="G1019" s="165">
        <f>G1014</f>
        <v>0</v>
      </c>
      <c r="H1019" s="165">
        <f t="shared" ref="H1019:K1019" si="506">H1014</f>
        <v>0</v>
      </c>
      <c r="I1019" s="165">
        <f t="shared" si="506"/>
        <v>0</v>
      </c>
      <c r="J1019" s="165">
        <f t="shared" si="506"/>
        <v>0</v>
      </c>
      <c r="K1019" s="165">
        <f t="shared" si="506"/>
        <v>0</v>
      </c>
      <c r="L1019" s="165" t="s">
        <v>62</v>
      </c>
      <c r="M1019" s="167">
        <v>46022</v>
      </c>
      <c r="N1019" s="167">
        <v>46022</v>
      </c>
      <c r="O1019" s="156"/>
      <c r="P1019" s="157" t="s">
        <v>62</v>
      </c>
      <c r="Q1019" s="156"/>
      <c r="R1019" s="156"/>
      <c r="S1019" s="128"/>
    </row>
    <row r="1020" spans="1:19" s="131" customFormat="1" ht="21" hidden="1" customHeight="1" x14ac:dyDescent="0.2">
      <c r="A1020" s="375"/>
      <c r="B1020" s="168" t="s">
        <v>71</v>
      </c>
      <c r="C1020" s="165"/>
      <c r="D1020" s="165"/>
      <c r="E1020" s="165"/>
      <c r="F1020" s="165"/>
      <c r="G1020" s="165" t="s">
        <v>62</v>
      </c>
      <c r="H1020" s="165"/>
      <c r="I1020" s="165" t="s">
        <v>62</v>
      </c>
      <c r="J1020" s="165"/>
      <c r="K1020" s="165"/>
      <c r="L1020" s="165" t="s">
        <v>62</v>
      </c>
      <c r="M1020" s="165"/>
      <c r="N1020" s="165"/>
      <c r="O1020" s="157" t="s">
        <v>62</v>
      </c>
      <c r="P1020" s="157" t="s">
        <v>62</v>
      </c>
      <c r="Q1020" s="157" t="s">
        <v>62</v>
      </c>
      <c r="R1020" s="157" t="s">
        <v>62</v>
      </c>
    </row>
    <row r="1021" spans="1:19" s="131" customFormat="1" ht="21" hidden="1" customHeight="1" x14ac:dyDescent="0.2">
      <c r="A1021" s="376"/>
      <c r="B1021" s="169" t="s">
        <v>72</v>
      </c>
      <c r="C1021" s="165"/>
      <c r="D1021" s="165" t="s">
        <v>62</v>
      </c>
      <c r="E1021" s="165"/>
      <c r="F1021" s="165"/>
      <c r="G1021" s="165">
        <f>G1014</f>
        <v>0</v>
      </c>
      <c r="H1021" s="165">
        <f t="shared" ref="H1021:K1021" si="507">H1014</f>
        <v>0</v>
      </c>
      <c r="I1021" s="165">
        <f t="shared" si="507"/>
        <v>0</v>
      </c>
      <c r="J1021" s="165">
        <f t="shared" si="507"/>
        <v>0</v>
      </c>
      <c r="K1021" s="165">
        <f t="shared" si="507"/>
        <v>0</v>
      </c>
      <c r="L1021" s="165" t="s">
        <v>62</v>
      </c>
      <c r="M1021" s="167">
        <v>46022</v>
      </c>
      <c r="N1021" s="167">
        <v>46022</v>
      </c>
      <c r="O1021" s="156"/>
      <c r="P1021" s="157" t="s">
        <v>62</v>
      </c>
      <c r="Q1021" s="156"/>
      <c r="R1021" s="156"/>
    </row>
    <row r="1022" spans="1:19" s="128" customFormat="1" ht="74.45" hidden="1" customHeight="1" x14ac:dyDescent="0.25">
      <c r="A1022" s="374" t="s">
        <v>366</v>
      </c>
      <c r="B1022" s="162" t="s">
        <v>377</v>
      </c>
      <c r="C1022" s="163" t="s">
        <v>191</v>
      </c>
      <c r="D1022" s="164" t="s">
        <v>333</v>
      </c>
      <c r="E1022" s="164" t="s">
        <v>320</v>
      </c>
      <c r="F1022" s="163">
        <v>642</v>
      </c>
      <c r="G1022" s="163"/>
      <c r="H1022" s="163"/>
      <c r="I1022" s="163"/>
      <c r="J1022" s="163"/>
      <c r="K1022" s="165">
        <f>J1022</f>
        <v>0</v>
      </c>
      <c r="L1022" s="163"/>
      <c r="M1022" s="163" t="s">
        <v>62</v>
      </c>
      <c r="N1022" s="163" t="s">
        <v>62</v>
      </c>
      <c r="O1022" s="156"/>
      <c r="P1022" s="156"/>
      <c r="Q1022" s="156"/>
      <c r="R1022" s="156"/>
    </row>
    <row r="1023" spans="1:19" s="131" customFormat="1" ht="15.75" hidden="1" x14ac:dyDescent="0.2">
      <c r="A1023" s="375"/>
      <c r="B1023" s="166" t="s">
        <v>70</v>
      </c>
      <c r="C1023" s="165"/>
      <c r="D1023" s="165" t="s">
        <v>62</v>
      </c>
      <c r="E1023" s="165"/>
      <c r="F1023" s="165"/>
      <c r="G1023" s="165">
        <f>G1022</f>
        <v>0</v>
      </c>
      <c r="H1023" s="165">
        <f t="shared" ref="H1023:K1023" si="508">H1022</f>
        <v>0</v>
      </c>
      <c r="I1023" s="165">
        <f t="shared" si="508"/>
        <v>0</v>
      </c>
      <c r="J1023" s="165">
        <f t="shared" si="508"/>
        <v>0</v>
      </c>
      <c r="K1023" s="165">
        <f t="shared" si="508"/>
        <v>0</v>
      </c>
      <c r="L1023" s="165"/>
      <c r="M1023" s="167">
        <v>46022</v>
      </c>
      <c r="N1023" s="167">
        <v>46022</v>
      </c>
      <c r="O1023" s="156"/>
      <c r="P1023" s="157" t="s">
        <v>62</v>
      </c>
      <c r="Q1023" s="156"/>
      <c r="R1023" s="156"/>
    </row>
    <row r="1024" spans="1:19" s="131" customFormat="1" ht="14.25" hidden="1" x14ac:dyDescent="0.2">
      <c r="A1024" s="375"/>
      <c r="B1024" s="168" t="s">
        <v>76</v>
      </c>
      <c r="C1024" s="165"/>
      <c r="D1024" s="165"/>
      <c r="E1024" s="165"/>
      <c r="F1024" s="165"/>
      <c r="G1024" s="165" t="s">
        <v>62</v>
      </c>
      <c r="H1024" s="165"/>
      <c r="I1024" s="165" t="s">
        <v>62</v>
      </c>
      <c r="J1024" s="165"/>
      <c r="K1024" s="165"/>
      <c r="L1024" s="165" t="s">
        <v>62</v>
      </c>
      <c r="M1024" s="165"/>
      <c r="N1024" s="165"/>
      <c r="O1024" s="157" t="s">
        <v>62</v>
      </c>
      <c r="P1024" s="157" t="s">
        <v>62</v>
      </c>
      <c r="Q1024" s="157" t="s">
        <v>62</v>
      </c>
      <c r="R1024" s="157" t="s">
        <v>62</v>
      </c>
    </row>
    <row r="1025" spans="1:19" s="131" customFormat="1" ht="65.45" hidden="1" customHeight="1" x14ac:dyDescent="0.25">
      <c r="A1025" s="375"/>
      <c r="B1025" s="169" t="s">
        <v>192</v>
      </c>
      <c r="C1025" s="165"/>
      <c r="D1025" s="165" t="s">
        <v>62</v>
      </c>
      <c r="E1025" s="165"/>
      <c r="F1025" s="165"/>
      <c r="G1025" s="165">
        <f>G1022</f>
        <v>0</v>
      </c>
      <c r="H1025" s="165">
        <f t="shared" ref="H1025:K1025" si="509">H1022</f>
        <v>0</v>
      </c>
      <c r="I1025" s="165">
        <f t="shared" si="509"/>
        <v>0</v>
      </c>
      <c r="J1025" s="165">
        <f t="shared" si="509"/>
        <v>0</v>
      </c>
      <c r="K1025" s="165">
        <f t="shared" si="509"/>
        <v>0</v>
      </c>
      <c r="L1025" s="165" t="s">
        <v>62</v>
      </c>
      <c r="M1025" s="167">
        <v>46022</v>
      </c>
      <c r="N1025" s="167">
        <v>46022</v>
      </c>
      <c r="O1025" s="156"/>
      <c r="P1025" s="157" t="s">
        <v>62</v>
      </c>
      <c r="Q1025" s="156"/>
      <c r="R1025" s="156"/>
      <c r="S1025" s="128"/>
    </row>
    <row r="1026" spans="1:19" s="131" customFormat="1" ht="15" hidden="1" customHeight="1" x14ac:dyDescent="0.2">
      <c r="A1026" s="375"/>
      <c r="B1026" s="168" t="s">
        <v>193</v>
      </c>
      <c r="C1026" s="165"/>
      <c r="D1026" s="165"/>
      <c r="E1026" s="165"/>
      <c r="F1026" s="165"/>
      <c r="G1026" s="165" t="s">
        <v>62</v>
      </c>
      <c r="H1026" s="165"/>
      <c r="I1026" s="165" t="s">
        <v>62</v>
      </c>
      <c r="J1026" s="165"/>
      <c r="K1026" s="165"/>
      <c r="L1026" s="165" t="s">
        <v>62</v>
      </c>
      <c r="M1026" s="165"/>
      <c r="N1026" s="165"/>
      <c r="O1026" s="157" t="s">
        <v>62</v>
      </c>
      <c r="P1026" s="157" t="s">
        <v>62</v>
      </c>
      <c r="Q1026" s="157" t="s">
        <v>62</v>
      </c>
      <c r="R1026" s="157" t="s">
        <v>62</v>
      </c>
    </row>
    <row r="1027" spans="1:19" s="131" customFormat="1" ht="38.65" hidden="1" customHeight="1" x14ac:dyDescent="0.2">
      <c r="A1027" s="375"/>
      <c r="B1027" s="169" t="s">
        <v>330</v>
      </c>
      <c r="C1027" s="165"/>
      <c r="D1027" s="165" t="s">
        <v>62</v>
      </c>
      <c r="E1027" s="165"/>
      <c r="F1027" s="165"/>
      <c r="G1027" s="165">
        <f>G1022</f>
        <v>0</v>
      </c>
      <c r="H1027" s="165">
        <f t="shared" ref="H1027:K1027" si="510">H1022</f>
        <v>0</v>
      </c>
      <c r="I1027" s="165">
        <f t="shared" si="510"/>
        <v>0</v>
      </c>
      <c r="J1027" s="165">
        <f t="shared" si="510"/>
        <v>0</v>
      </c>
      <c r="K1027" s="165">
        <f t="shared" si="510"/>
        <v>0</v>
      </c>
      <c r="L1027" s="165" t="s">
        <v>62</v>
      </c>
      <c r="M1027" s="167">
        <v>46022</v>
      </c>
      <c r="N1027" s="167">
        <v>46022</v>
      </c>
      <c r="O1027" s="156"/>
      <c r="P1027" s="157" t="s">
        <v>62</v>
      </c>
      <c r="Q1027" s="156"/>
      <c r="R1027" s="156"/>
    </row>
    <row r="1028" spans="1:19" s="131" customFormat="1" ht="21" hidden="1" customHeight="1" x14ac:dyDescent="0.25">
      <c r="A1028" s="375"/>
      <c r="B1028" s="168" t="s">
        <v>71</v>
      </c>
      <c r="C1028" s="165"/>
      <c r="D1028" s="165"/>
      <c r="E1028" s="165"/>
      <c r="F1028" s="165"/>
      <c r="G1028" s="165" t="s">
        <v>62</v>
      </c>
      <c r="H1028" s="165"/>
      <c r="I1028" s="165" t="s">
        <v>62</v>
      </c>
      <c r="J1028" s="165"/>
      <c r="K1028" s="165"/>
      <c r="L1028" s="165" t="s">
        <v>62</v>
      </c>
      <c r="M1028" s="165"/>
      <c r="N1028" s="165"/>
      <c r="O1028" s="157" t="s">
        <v>62</v>
      </c>
      <c r="P1028" s="157" t="s">
        <v>62</v>
      </c>
      <c r="Q1028" s="157" t="s">
        <v>62</v>
      </c>
      <c r="R1028" s="157" t="s">
        <v>62</v>
      </c>
      <c r="S1028" s="128"/>
    </row>
    <row r="1029" spans="1:19" s="131" customFormat="1" ht="21" hidden="1" customHeight="1" x14ac:dyDescent="0.2">
      <c r="A1029" s="376"/>
      <c r="B1029" s="169" t="s">
        <v>72</v>
      </c>
      <c r="C1029" s="165"/>
      <c r="D1029" s="165" t="s">
        <v>62</v>
      </c>
      <c r="E1029" s="165"/>
      <c r="F1029" s="165"/>
      <c r="G1029" s="165">
        <f>G1022</f>
        <v>0</v>
      </c>
      <c r="H1029" s="165">
        <f t="shared" ref="H1029:K1029" si="511">H1022</f>
        <v>0</v>
      </c>
      <c r="I1029" s="165">
        <f t="shared" si="511"/>
        <v>0</v>
      </c>
      <c r="J1029" s="165">
        <f t="shared" si="511"/>
        <v>0</v>
      </c>
      <c r="K1029" s="165">
        <f t="shared" si="511"/>
        <v>0</v>
      </c>
      <c r="L1029" s="165" t="s">
        <v>62</v>
      </c>
      <c r="M1029" s="167">
        <v>46022</v>
      </c>
      <c r="N1029" s="167">
        <v>46022</v>
      </c>
      <c r="O1029" s="156"/>
      <c r="P1029" s="157" t="s">
        <v>62</v>
      </c>
      <c r="Q1029" s="156"/>
      <c r="R1029" s="156"/>
    </row>
    <row r="1030" spans="1:19" s="128" customFormat="1" ht="74.45" customHeight="1" x14ac:dyDescent="0.25">
      <c r="A1030" s="374" t="s">
        <v>367</v>
      </c>
      <c r="B1030" s="162" t="s">
        <v>377</v>
      </c>
      <c r="C1030" s="163" t="s">
        <v>191</v>
      </c>
      <c r="D1030" s="164" t="s">
        <v>333</v>
      </c>
      <c r="E1030" s="164" t="s">
        <v>320</v>
      </c>
      <c r="F1030" s="163">
        <v>642</v>
      </c>
      <c r="G1030" s="163">
        <v>1</v>
      </c>
      <c r="H1030" s="163">
        <v>1</v>
      </c>
      <c r="I1030" s="163">
        <v>1</v>
      </c>
      <c r="J1030" s="163">
        <v>1</v>
      </c>
      <c r="K1030" s="165">
        <v>1</v>
      </c>
      <c r="L1030" s="163"/>
      <c r="M1030" s="163" t="s">
        <v>62</v>
      </c>
      <c r="N1030" s="163" t="s">
        <v>62</v>
      </c>
      <c r="O1030" s="156">
        <v>338904.64</v>
      </c>
      <c r="P1030" s="156"/>
      <c r="Q1030" s="156">
        <v>338904.64</v>
      </c>
      <c r="R1030" s="156">
        <v>338904.64</v>
      </c>
      <c r="S1030" s="131"/>
    </row>
    <row r="1031" spans="1:19" s="131" customFormat="1" ht="15.75" x14ac:dyDescent="0.25">
      <c r="A1031" s="375"/>
      <c r="B1031" s="166" t="s">
        <v>70</v>
      </c>
      <c r="C1031" s="165"/>
      <c r="D1031" s="165" t="s">
        <v>62</v>
      </c>
      <c r="E1031" s="165"/>
      <c r="F1031" s="165"/>
      <c r="G1031" s="165">
        <f>G1030</f>
        <v>1</v>
      </c>
      <c r="H1031" s="165">
        <f t="shared" ref="H1031:K1031" si="512">H1030</f>
        <v>1</v>
      </c>
      <c r="I1031" s="165">
        <f t="shared" si="512"/>
        <v>1</v>
      </c>
      <c r="J1031" s="165">
        <f t="shared" si="512"/>
        <v>1</v>
      </c>
      <c r="K1031" s="165">
        <f t="shared" si="512"/>
        <v>1</v>
      </c>
      <c r="L1031" s="165"/>
      <c r="M1031" s="167">
        <v>46022</v>
      </c>
      <c r="N1031" s="167">
        <v>46022</v>
      </c>
      <c r="O1031" s="156"/>
      <c r="P1031" s="157" t="s">
        <v>62</v>
      </c>
      <c r="Q1031" s="156"/>
      <c r="R1031" s="156"/>
      <c r="S1031" s="128"/>
    </row>
    <row r="1032" spans="1:19" s="131" customFormat="1" ht="14.25" x14ac:dyDescent="0.2">
      <c r="A1032" s="375"/>
      <c r="B1032" s="168" t="s">
        <v>76</v>
      </c>
      <c r="C1032" s="165"/>
      <c r="D1032" s="165"/>
      <c r="E1032" s="165"/>
      <c r="F1032" s="165"/>
      <c r="G1032" s="165" t="s">
        <v>62</v>
      </c>
      <c r="H1032" s="165"/>
      <c r="I1032" s="165" t="s">
        <v>62</v>
      </c>
      <c r="J1032" s="165"/>
      <c r="K1032" s="165"/>
      <c r="L1032" s="165" t="s">
        <v>62</v>
      </c>
      <c r="M1032" s="165"/>
      <c r="N1032" s="165"/>
      <c r="O1032" s="157" t="s">
        <v>62</v>
      </c>
      <c r="P1032" s="157" t="s">
        <v>62</v>
      </c>
      <c r="Q1032" s="157" t="s">
        <v>62</v>
      </c>
      <c r="R1032" s="157" t="s">
        <v>62</v>
      </c>
    </row>
    <row r="1033" spans="1:19" s="131" customFormat="1" ht="65.45" customHeight="1" x14ac:dyDescent="0.2">
      <c r="A1033" s="375"/>
      <c r="B1033" s="169" t="s">
        <v>192</v>
      </c>
      <c r="C1033" s="165"/>
      <c r="D1033" s="165" t="s">
        <v>62</v>
      </c>
      <c r="E1033" s="165"/>
      <c r="F1033" s="165"/>
      <c r="G1033" s="165">
        <f>G1030</f>
        <v>1</v>
      </c>
      <c r="H1033" s="165">
        <f t="shared" ref="H1033:K1033" si="513">H1030</f>
        <v>1</v>
      </c>
      <c r="I1033" s="165">
        <f t="shared" si="513"/>
        <v>1</v>
      </c>
      <c r="J1033" s="165">
        <f t="shared" si="513"/>
        <v>1</v>
      </c>
      <c r="K1033" s="165">
        <f t="shared" si="513"/>
        <v>1</v>
      </c>
      <c r="L1033" s="165" t="s">
        <v>62</v>
      </c>
      <c r="M1033" s="167">
        <v>46022</v>
      </c>
      <c r="N1033" s="167">
        <v>46022</v>
      </c>
      <c r="O1033" s="156"/>
      <c r="P1033" s="157" t="s">
        <v>62</v>
      </c>
      <c r="Q1033" s="156"/>
      <c r="R1033" s="156"/>
    </row>
    <row r="1034" spans="1:19" s="131" customFormat="1" ht="15" customHeight="1" x14ac:dyDescent="0.25">
      <c r="A1034" s="375"/>
      <c r="B1034" s="168" t="s">
        <v>193</v>
      </c>
      <c r="C1034" s="165"/>
      <c r="D1034" s="165"/>
      <c r="E1034" s="165"/>
      <c r="F1034" s="165"/>
      <c r="G1034" s="165" t="s">
        <v>62</v>
      </c>
      <c r="H1034" s="165"/>
      <c r="I1034" s="165" t="s">
        <v>62</v>
      </c>
      <c r="J1034" s="165"/>
      <c r="K1034" s="165"/>
      <c r="L1034" s="165" t="s">
        <v>62</v>
      </c>
      <c r="M1034" s="165"/>
      <c r="N1034" s="165"/>
      <c r="O1034" s="157" t="s">
        <v>62</v>
      </c>
      <c r="P1034" s="157" t="s">
        <v>62</v>
      </c>
      <c r="Q1034" s="157" t="s">
        <v>62</v>
      </c>
      <c r="R1034" s="157" t="s">
        <v>62</v>
      </c>
      <c r="S1034" s="128"/>
    </row>
    <row r="1035" spans="1:19" s="131" customFormat="1" ht="38.65" customHeight="1" x14ac:dyDescent="0.2">
      <c r="A1035" s="375"/>
      <c r="B1035" s="169" t="s">
        <v>330</v>
      </c>
      <c r="C1035" s="165"/>
      <c r="D1035" s="165" t="s">
        <v>62</v>
      </c>
      <c r="E1035" s="165"/>
      <c r="F1035" s="165"/>
      <c r="G1035" s="165">
        <f>G1030</f>
        <v>1</v>
      </c>
      <c r="H1035" s="165">
        <f t="shared" ref="H1035:K1035" si="514">H1030</f>
        <v>1</v>
      </c>
      <c r="I1035" s="165">
        <f t="shared" si="514"/>
        <v>1</v>
      </c>
      <c r="J1035" s="165">
        <f t="shared" si="514"/>
        <v>1</v>
      </c>
      <c r="K1035" s="165">
        <f t="shared" si="514"/>
        <v>1</v>
      </c>
      <c r="L1035" s="165" t="s">
        <v>62</v>
      </c>
      <c r="M1035" s="167">
        <v>46022</v>
      </c>
      <c r="N1035" s="167">
        <v>46022</v>
      </c>
      <c r="O1035" s="156"/>
      <c r="P1035" s="157" t="s">
        <v>62</v>
      </c>
      <c r="Q1035" s="156"/>
      <c r="R1035" s="156"/>
    </row>
    <row r="1036" spans="1:19" s="131" customFormat="1" ht="21" customHeight="1" x14ac:dyDescent="0.2">
      <c r="A1036" s="375"/>
      <c r="B1036" s="168" t="s">
        <v>71</v>
      </c>
      <c r="C1036" s="165"/>
      <c r="D1036" s="165"/>
      <c r="E1036" s="165"/>
      <c r="F1036" s="165"/>
      <c r="G1036" s="165" t="s">
        <v>62</v>
      </c>
      <c r="H1036" s="165"/>
      <c r="I1036" s="165" t="s">
        <v>62</v>
      </c>
      <c r="J1036" s="165"/>
      <c r="K1036" s="165"/>
      <c r="L1036" s="165" t="s">
        <v>62</v>
      </c>
      <c r="M1036" s="165"/>
      <c r="N1036" s="165"/>
      <c r="O1036" s="157" t="s">
        <v>62</v>
      </c>
      <c r="P1036" s="157" t="s">
        <v>62</v>
      </c>
      <c r="Q1036" s="157" t="s">
        <v>62</v>
      </c>
      <c r="R1036" s="157" t="s">
        <v>62</v>
      </c>
    </row>
    <row r="1037" spans="1:19" s="131" customFormat="1" ht="21" customHeight="1" x14ac:dyDescent="0.25">
      <c r="A1037" s="376"/>
      <c r="B1037" s="169" t="s">
        <v>72</v>
      </c>
      <c r="C1037" s="165"/>
      <c r="D1037" s="165" t="s">
        <v>62</v>
      </c>
      <c r="E1037" s="165"/>
      <c r="F1037" s="165"/>
      <c r="G1037" s="165">
        <f>G1030</f>
        <v>1</v>
      </c>
      <c r="H1037" s="165">
        <f t="shared" ref="H1037:K1037" si="515">H1030</f>
        <v>1</v>
      </c>
      <c r="I1037" s="165">
        <f t="shared" si="515"/>
        <v>1</v>
      </c>
      <c r="J1037" s="165">
        <f t="shared" si="515"/>
        <v>1</v>
      </c>
      <c r="K1037" s="165">
        <f t="shared" si="515"/>
        <v>1</v>
      </c>
      <c r="L1037" s="165" t="s">
        <v>62</v>
      </c>
      <c r="M1037" s="167">
        <v>46022</v>
      </c>
      <c r="N1037" s="167">
        <v>46022</v>
      </c>
      <c r="O1037" s="156"/>
      <c r="P1037" s="157" t="s">
        <v>62</v>
      </c>
      <c r="Q1037" s="156"/>
      <c r="R1037" s="156"/>
      <c r="S1037" s="128"/>
    </row>
    <row r="1038" spans="1:19" s="128" customFormat="1" ht="74.45" hidden="1" customHeight="1" x14ac:dyDescent="0.25">
      <c r="A1038" s="374" t="s">
        <v>368</v>
      </c>
      <c r="B1038" s="162" t="s">
        <v>377</v>
      </c>
      <c r="C1038" s="163" t="s">
        <v>191</v>
      </c>
      <c r="D1038" s="164" t="s">
        <v>333</v>
      </c>
      <c r="E1038" s="164" t="s">
        <v>320</v>
      </c>
      <c r="F1038" s="163">
        <v>642</v>
      </c>
      <c r="G1038" s="163"/>
      <c r="H1038" s="163"/>
      <c r="I1038" s="163"/>
      <c r="J1038" s="163"/>
      <c r="K1038" s="165">
        <f>J1038</f>
        <v>0</v>
      </c>
      <c r="L1038" s="163"/>
      <c r="M1038" s="163" t="s">
        <v>62</v>
      </c>
      <c r="N1038" s="163" t="s">
        <v>62</v>
      </c>
      <c r="O1038" s="156"/>
      <c r="P1038" s="156"/>
      <c r="Q1038" s="156"/>
      <c r="R1038" s="156"/>
      <c r="S1038" s="131"/>
    </row>
    <row r="1039" spans="1:19" s="131" customFormat="1" ht="15.75" hidden="1" x14ac:dyDescent="0.2">
      <c r="A1039" s="375"/>
      <c r="B1039" s="166" t="s">
        <v>70</v>
      </c>
      <c r="C1039" s="165"/>
      <c r="D1039" s="165" t="s">
        <v>62</v>
      </c>
      <c r="E1039" s="165"/>
      <c r="F1039" s="165"/>
      <c r="G1039" s="165">
        <f>G1038</f>
        <v>0</v>
      </c>
      <c r="H1039" s="165">
        <f t="shared" ref="H1039:K1039" si="516">H1038</f>
        <v>0</v>
      </c>
      <c r="I1039" s="165">
        <f t="shared" si="516"/>
        <v>0</v>
      </c>
      <c r="J1039" s="165">
        <f t="shared" si="516"/>
        <v>0</v>
      </c>
      <c r="K1039" s="165">
        <f t="shared" si="516"/>
        <v>0</v>
      </c>
      <c r="L1039" s="165"/>
      <c r="M1039" s="167">
        <v>46022</v>
      </c>
      <c r="N1039" s="167">
        <v>46022</v>
      </c>
      <c r="O1039" s="156"/>
      <c r="P1039" s="157" t="s">
        <v>62</v>
      </c>
      <c r="Q1039" s="156"/>
      <c r="R1039" s="156"/>
    </row>
    <row r="1040" spans="1:19" s="131" customFormat="1" hidden="1" x14ac:dyDescent="0.25">
      <c r="A1040" s="375"/>
      <c r="B1040" s="168" t="s">
        <v>76</v>
      </c>
      <c r="C1040" s="165"/>
      <c r="D1040" s="165"/>
      <c r="E1040" s="165"/>
      <c r="F1040" s="165"/>
      <c r="G1040" s="165" t="s">
        <v>62</v>
      </c>
      <c r="H1040" s="165"/>
      <c r="I1040" s="165" t="s">
        <v>62</v>
      </c>
      <c r="J1040" s="165"/>
      <c r="K1040" s="165"/>
      <c r="L1040" s="165" t="s">
        <v>62</v>
      </c>
      <c r="M1040" s="165"/>
      <c r="N1040" s="165"/>
      <c r="O1040" s="157" t="s">
        <v>62</v>
      </c>
      <c r="P1040" s="157" t="s">
        <v>62</v>
      </c>
      <c r="Q1040" s="157" t="s">
        <v>62</v>
      </c>
      <c r="R1040" s="157" t="s">
        <v>62</v>
      </c>
      <c r="S1040" s="128"/>
    </row>
    <row r="1041" spans="1:19" s="131" customFormat="1" ht="65.45" hidden="1" customHeight="1" x14ac:dyDescent="0.2">
      <c r="A1041" s="375"/>
      <c r="B1041" s="169" t="s">
        <v>192</v>
      </c>
      <c r="C1041" s="165"/>
      <c r="D1041" s="165" t="s">
        <v>62</v>
      </c>
      <c r="E1041" s="165"/>
      <c r="F1041" s="165"/>
      <c r="G1041" s="165">
        <f>G1038</f>
        <v>0</v>
      </c>
      <c r="H1041" s="165">
        <f t="shared" ref="H1041:K1041" si="517">H1038</f>
        <v>0</v>
      </c>
      <c r="I1041" s="165">
        <f t="shared" si="517"/>
        <v>0</v>
      </c>
      <c r="J1041" s="165">
        <f t="shared" si="517"/>
        <v>0</v>
      </c>
      <c r="K1041" s="165">
        <f t="shared" si="517"/>
        <v>0</v>
      </c>
      <c r="L1041" s="165" t="s">
        <v>62</v>
      </c>
      <c r="M1041" s="167">
        <v>46022</v>
      </c>
      <c r="N1041" s="167">
        <v>46022</v>
      </c>
      <c r="O1041" s="156"/>
      <c r="P1041" s="157" t="s">
        <v>62</v>
      </c>
      <c r="Q1041" s="156"/>
      <c r="R1041" s="156"/>
    </row>
    <row r="1042" spans="1:19" s="131" customFormat="1" ht="15" hidden="1" customHeight="1" x14ac:dyDescent="0.2">
      <c r="A1042" s="375"/>
      <c r="B1042" s="168" t="s">
        <v>193</v>
      </c>
      <c r="C1042" s="165"/>
      <c r="D1042" s="165"/>
      <c r="E1042" s="165"/>
      <c r="F1042" s="165"/>
      <c r="G1042" s="165" t="s">
        <v>62</v>
      </c>
      <c r="H1042" s="165"/>
      <c r="I1042" s="165" t="s">
        <v>62</v>
      </c>
      <c r="J1042" s="165"/>
      <c r="K1042" s="165"/>
      <c r="L1042" s="165" t="s">
        <v>62</v>
      </c>
      <c r="M1042" s="165"/>
      <c r="N1042" s="165"/>
      <c r="O1042" s="157" t="s">
        <v>62</v>
      </c>
      <c r="P1042" s="157" t="s">
        <v>62</v>
      </c>
      <c r="Q1042" s="157" t="s">
        <v>62</v>
      </c>
      <c r="R1042" s="157" t="s">
        <v>62</v>
      </c>
    </row>
    <row r="1043" spans="1:19" s="131" customFormat="1" ht="38.65" hidden="1" customHeight="1" x14ac:dyDescent="0.25">
      <c r="A1043" s="375"/>
      <c r="B1043" s="169" t="s">
        <v>330</v>
      </c>
      <c r="C1043" s="165"/>
      <c r="D1043" s="165" t="s">
        <v>62</v>
      </c>
      <c r="E1043" s="165"/>
      <c r="F1043" s="165"/>
      <c r="G1043" s="165">
        <f>G1038</f>
        <v>0</v>
      </c>
      <c r="H1043" s="165">
        <f t="shared" ref="H1043:K1043" si="518">H1038</f>
        <v>0</v>
      </c>
      <c r="I1043" s="165">
        <f t="shared" si="518"/>
        <v>0</v>
      </c>
      <c r="J1043" s="165">
        <f t="shared" si="518"/>
        <v>0</v>
      </c>
      <c r="K1043" s="165">
        <f t="shared" si="518"/>
        <v>0</v>
      </c>
      <c r="L1043" s="165" t="s">
        <v>62</v>
      </c>
      <c r="M1043" s="167">
        <v>46022</v>
      </c>
      <c r="N1043" s="167">
        <v>46022</v>
      </c>
      <c r="O1043" s="156"/>
      <c r="P1043" s="157" t="s">
        <v>62</v>
      </c>
      <c r="Q1043" s="156"/>
      <c r="R1043" s="156"/>
      <c r="S1043" s="128"/>
    </row>
    <row r="1044" spans="1:19" s="131" customFormat="1" ht="21" hidden="1" customHeight="1" x14ac:dyDescent="0.2">
      <c r="A1044" s="375"/>
      <c r="B1044" s="168" t="s">
        <v>71</v>
      </c>
      <c r="C1044" s="165"/>
      <c r="D1044" s="165"/>
      <c r="E1044" s="165"/>
      <c r="F1044" s="165"/>
      <c r="G1044" s="165" t="s">
        <v>62</v>
      </c>
      <c r="H1044" s="165"/>
      <c r="I1044" s="165" t="s">
        <v>62</v>
      </c>
      <c r="J1044" s="165"/>
      <c r="K1044" s="165"/>
      <c r="L1044" s="165" t="s">
        <v>62</v>
      </c>
      <c r="M1044" s="165"/>
      <c r="N1044" s="165"/>
      <c r="O1044" s="157" t="s">
        <v>62</v>
      </c>
      <c r="P1044" s="157" t="s">
        <v>62</v>
      </c>
      <c r="Q1044" s="157" t="s">
        <v>62</v>
      </c>
      <c r="R1044" s="157" t="s">
        <v>62</v>
      </c>
    </row>
    <row r="1045" spans="1:19" s="131" customFormat="1" ht="21" hidden="1" customHeight="1" x14ac:dyDescent="0.2">
      <c r="A1045" s="376"/>
      <c r="B1045" s="169" t="s">
        <v>72</v>
      </c>
      <c r="C1045" s="165"/>
      <c r="D1045" s="165" t="s">
        <v>62</v>
      </c>
      <c r="E1045" s="165"/>
      <c r="F1045" s="165"/>
      <c r="G1045" s="165">
        <f>G1038</f>
        <v>0</v>
      </c>
      <c r="H1045" s="165">
        <f t="shared" ref="H1045:K1045" si="519">H1038</f>
        <v>0</v>
      </c>
      <c r="I1045" s="165">
        <f t="shared" si="519"/>
        <v>0</v>
      </c>
      <c r="J1045" s="165">
        <f t="shared" si="519"/>
        <v>0</v>
      </c>
      <c r="K1045" s="165">
        <f t="shared" si="519"/>
        <v>0</v>
      </c>
      <c r="L1045" s="165" t="s">
        <v>62</v>
      </c>
      <c r="M1045" s="167">
        <v>46022</v>
      </c>
      <c r="N1045" s="167">
        <v>46022</v>
      </c>
      <c r="O1045" s="156"/>
      <c r="P1045" s="157" t="s">
        <v>62</v>
      </c>
      <c r="Q1045" s="156"/>
      <c r="R1045" s="156"/>
    </row>
    <row r="1046" spans="1:19" s="128" customFormat="1" ht="74.45" customHeight="1" x14ac:dyDescent="0.25">
      <c r="A1046" s="374" t="s">
        <v>369</v>
      </c>
      <c r="B1046" s="162" t="s">
        <v>377</v>
      </c>
      <c r="C1046" s="163" t="s">
        <v>191</v>
      </c>
      <c r="D1046" s="164" t="s">
        <v>333</v>
      </c>
      <c r="E1046" s="164" t="s">
        <v>320</v>
      </c>
      <c r="F1046" s="163">
        <v>642</v>
      </c>
      <c r="G1046" s="163">
        <v>1</v>
      </c>
      <c r="H1046" s="163">
        <v>1</v>
      </c>
      <c r="I1046" s="163">
        <v>1</v>
      </c>
      <c r="J1046" s="163">
        <v>1</v>
      </c>
      <c r="K1046" s="165">
        <v>1</v>
      </c>
      <c r="L1046" s="163"/>
      <c r="M1046" s="163" t="s">
        <v>62</v>
      </c>
      <c r="N1046" s="163" t="s">
        <v>62</v>
      </c>
      <c r="O1046" s="156">
        <v>800000</v>
      </c>
      <c r="P1046" s="156"/>
      <c r="Q1046" s="156">
        <v>800000</v>
      </c>
      <c r="R1046" s="156">
        <v>800000</v>
      </c>
    </row>
    <row r="1047" spans="1:19" s="131" customFormat="1" ht="15.75" x14ac:dyDescent="0.2">
      <c r="A1047" s="375"/>
      <c r="B1047" s="166" t="s">
        <v>70</v>
      </c>
      <c r="C1047" s="165"/>
      <c r="D1047" s="165" t="s">
        <v>62</v>
      </c>
      <c r="E1047" s="165"/>
      <c r="F1047" s="165"/>
      <c r="G1047" s="165">
        <f>G1046</f>
        <v>1</v>
      </c>
      <c r="H1047" s="165">
        <f t="shared" ref="H1047:K1047" si="520">H1046</f>
        <v>1</v>
      </c>
      <c r="I1047" s="165">
        <f t="shared" si="520"/>
        <v>1</v>
      </c>
      <c r="J1047" s="165">
        <f t="shared" si="520"/>
        <v>1</v>
      </c>
      <c r="K1047" s="165">
        <f t="shared" si="520"/>
        <v>1</v>
      </c>
      <c r="L1047" s="165"/>
      <c r="M1047" s="167">
        <v>46022</v>
      </c>
      <c r="N1047" s="167">
        <v>46022</v>
      </c>
      <c r="O1047" s="156"/>
      <c r="P1047" s="157" t="s">
        <v>62</v>
      </c>
      <c r="Q1047" s="156"/>
      <c r="R1047" s="156"/>
    </row>
    <row r="1048" spans="1:19" s="131" customFormat="1" ht="14.25" x14ac:dyDescent="0.2">
      <c r="A1048" s="375"/>
      <c r="B1048" s="168" t="s">
        <v>76</v>
      </c>
      <c r="C1048" s="165"/>
      <c r="D1048" s="165"/>
      <c r="E1048" s="165"/>
      <c r="F1048" s="165"/>
      <c r="G1048" s="165" t="s">
        <v>62</v>
      </c>
      <c r="H1048" s="165"/>
      <c r="I1048" s="165" t="s">
        <v>62</v>
      </c>
      <c r="J1048" s="165"/>
      <c r="K1048" s="165"/>
      <c r="L1048" s="165" t="s">
        <v>62</v>
      </c>
      <c r="M1048" s="165"/>
      <c r="N1048" s="165"/>
      <c r="O1048" s="157" t="s">
        <v>62</v>
      </c>
      <c r="P1048" s="157" t="s">
        <v>62</v>
      </c>
      <c r="Q1048" s="157" t="s">
        <v>62</v>
      </c>
      <c r="R1048" s="157" t="s">
        <v>62</v>
      </c>
    </row>
    <row r="1049" spans="1:19" s="131" customFormat="1" ht="65.45" customHeight="1" x14ac:dyDescent="0.25">
      <c r="A1049" s="375"/>
      <c r="B1049" s="169" t="s">
        <v>192</v>
      </c>
      <c r="C1049" s="165"/>
      <c r="D1049" s="165" t="s">
        <v>62</v>
      </c>
      <c r="E1049" s="165"/>
      <c r="F1049" s="165"/>
      <c r="G1049" s="165">
        <f>G1046</f>
        <v>1</v>
      </c>
      <c r="H1049" s="165">
        <f t="shared" ref="H1049:K1049" si="521">H1046</f>
        <v>1</v>
      </c>
      <c r="I1049" s="165">
        <f t="shared" si="521"/>
        <v>1</v>
      </c>
      <c r="J1049" s="165">
        <f t="shared" si="521"/>
        <v>1</v>
      </c>
      <c r="K1049" s="165">
        <f t="shared" si="521"/>
        <v>1</v>
      </c>
      <c r="L1049" s="165" t="s">
        <v>62</v>
      </c>
      <c r="M1049" s="167">
        <v>46022</v>
      </c>
      <c r="N1049" s="167">
        <v>46022</v>
      </c>
      <c r="O1049" s="156"/>
      <c r="P1049" s="157" t="s">
        <v>62</v>
      </c>
      <c r="Q1049" s="156"/>
      <c r="R1049" s="156"/>
      <c r="S1049" s="128"/>
    </row>
    <row r="1050" spans="1:19" s="131" customFormat="1" ht="15" customHeight="1" x14ac:dyDescent="0.2">
      <c r="A1050" s="375"/>
      <c r="B1050" s="168" t="s">
        <v>193</v>
      </c>
      <c r="C1050" s="165"/>
      <c r="D1050" s="165"/>
      <c r="E1050" s="165"/>
      <c r="F1050" s="165"/>
      <c r="G1050" s="165" t="s">
        <v>62</v>
      </c>
      <c r="H1050" s="165"/>
      <c r="I1050" s="165" t="s">
        <v>62</v>
      </c>
      <c r="J1050" s="165"/>
      <c r="K1050" s="165"/>
      <c r="L1050" s="165" t="s">
        <v>62</v>
      </c>
      <c r="M1050" s="165"/>
      <c r="N1050" s="165"/>
      <c r="O1050" s="157" t="s">
        <v>62</v>
      </c>
      <c r="P1050" s="157" t="s">
        <v>62</v>
      </c>
      <c r="Q1050" s="157" t="s">
        <v>62</v>
      </c>
      <c r="R1050" s="157" t="s">
        <v>62</v>
      </c>
    </row>
    <row r="1051" spans="1:19" s="131" customFormat="1" ht="38.65" customHeight="1" x14ac:dyDescent="0.2">
      <c r="A1051" s="375"/>
      <c r="B1051" s="169" t="s">
        <v>330</v>
      </c>
      <c r="C1051" s="165"/>
      <c r="D1051" s="165" t="s">
        <v>62</v>
      </c>
      <c r="E1051" s="165"/>
      <c r="F1051" s="165"/>
      <c r="G1051" s="165">
        <f>G1046</f>
        <v>1</v>
      </c>
      <c r="H1051" s="165">
        <f t="shared" ref="H1051:K1051" si="522">H1046</f>
        <v>1</v>
      </c>
      <c r="I1051" s="165">
        <f t="shared" si="522"/>
        <v>1</v>
      </c>
      <c r="J1051" s="165">
        <f t="shared" si="522"/>
        <v>1</v>
      </c>
      <c r="K1051" s="165">
        <f t="shared" si="522"/>
        <v>1</v>
      </c>
      <c r="L1051" s="165" t="s">
        <v>62</v>
      </c>
      <c r="M1051" s="167">
        <v>46022</v>
      </c>
      <c r="N1051" s="167">
        <v>46022</v>
      </c>
      <c r="O1051" s="156"/>
      <c r="P1051" s="157" t="s">
        <v>62</v>
      </c>
      <c r="Q1051" s="156"/>
      <c r="R1051" s="156"/>
    </row>
    <row r="1052" spans="1:19" s="131" customFormat="1" ht="21" customHeight="1" x14ac:dyDescent="0.25">
      <c r="A1052" s="375"/>
      <c r="B1052" s="168" t="s">
        <v>71</v>
      </c>
      <c r="C1052" s="165"/>
      <c r="D1052" s="165"/>
      <c r="E1052" s="165"/>
      <c r="F1052" s="165"/>
      <c r="G1052" s="165" t="s">
        <v>62</v>
      </c>
      <c r="H1052" s="165"/>
      <c r="I1052" s="165" t="s">
        <v>62</v>
      </c>
      <c r="J1052" s="165"/>
      <c r="K1052" s="165"/>
      <c r="L1052" s="165" t="s">
        <v>62</v>
      </c>
      <c r="M1052" s="165"/>
      <c r="N1052" s="165"/>
      <c r="O1052" s="157" t="s">
        <v>62</v>
      </c>
      <c r="P1052" s="157" t="s">
        <v>62</v>
      </c>
      <c r="Q1052" s="157" t="s">
        <v>62</v>
      </c>
      <c r="R1052" s="157" t="s">
        <v>62</v>
      </c>
      <c r="S1052" s="128"/>
    </row>
    <row r="1053" spans="1:19" s="131" customFormat="1" ht="21" customHeight="1" x14ac:dyDescent="0.2">
      <c r="A1053" s="376"/>
      <c r="B1053" s="169" t="s">
        <v>72</v>
      </c>
      <c r="C1053" s="165"/>
      <c r="D1053" s="165" t="s">
        <v>62</v>
      </c>
      <c r="E1053" s="165"/>
      <c r="F1053" s="165"/>
      <c r="G1053" s="165">
        <f>G1046</f>
        <v>1</v>
      </c>
      <c r="H1053" s="165">
        <f t="shared" ref="H1053:K1053" si="523">H1046</f>
        <v>1</v>
      </c>
      <c r="I1053" s="165">
        <f t="shared" si="523"/>
        <v>1</v>
      </c>
      <c r="J1053" s="165">
        <f t="shared" si="523"/>
        <v>1</v>
      </c>
      <c r="K1053" s="165">
        <f t="shared" si="523"/>
        <v>1</v>
      </c>
      <c r="L1053" s="165" t="s">
        <v>62</v>
      </c>
      <c r="M1053" s="167">
        <v>46022</v>
      </c>
      <c r="N1053" s="167">
        <v>46022</v>
      </c>
      <c r="O1053" s="156"/>
      <c r="P1053" s="157" t="s">
        <v>62</v>
      </c>
      <c r="Q1053" s="156"/>
      <c r="R1053" s="156"/>
    </row>
    <row r="1054" spans="1:19" s="128" customFormat="1" ht="74.45" customHeight="1" x14ac:dyDescent="0.25">
      <c r="A1054" s="374" t="s">
        <v>370</v>
      </c>
      <c r="B1054" s="162" t="s">
        <v>377</v>
      </c>
      <c r="C1054" s="163" t="s">
        <v>191</v>
      </c>
      <c r="D1054" s="164" t="s">
        <v>333</v>
      </c>
      <c r="E1054" s="164" t="s">
        <v>320</v>
      </c>
      <c r="F1054" s="163">
        <v>642</v>
      </c>
      <c r="G1054" s="163">
        <v>1</v>
      </c>
      <c r="H1054" s="163">
        <v>1</v>
      </c>
      <c r="I1054" s="163">
        <v>1</v>
      </c>
      <c r="J1054" s="163">
        <v>1</v>
      </c>
      <c r="K1054" s="165">
        <v>1</v>
      </c>
      <c r="L1054" s="163"/>
      <c r="M1054" s="163" t="s">
        <v>62</v>
      </c>
      <c r="N1054" s="163" t="s">
        <v>62</v>
      </c>
      <c r="O1054" s="156">
        <v>14782.85</v>
      </c>
      <c r="P1054" s="156"/>
      <c r="Q1054" s="156">
        <v>14500</v>
      </c>
      <c r="R1054" s="156">
        <v>14500</v>
      </c>
      <c r="S1054" s="131"/>
    </row>
    <row r="1055" spans="1:19" s="131" customFormat="1" ht="15.75" x14ac:dyDescent="0.25">
      <c r="A1055" s="375"/>
      <c r="B1055" s="166" t="s">
        <v>70</v>
      </c>
      <c r="C1055" s="165"/>
      <c r="D1055" s="165" t="s">
        <v>62</v>
      </c>
      <c r="E1055" s="165"/>
      <c r="F1055" s="165"/>
      <c r="G1055" s="165">
        <f>G1054</f>
        <v>1</v>
      </c>
      <c r="H1055" s="165">
        <f t="shared" ref="H1055:K1055" si="524">H1054</f>
        <v>1</v>
      </c>
      <c r="I1055" s="165">
        <f t="shared" si="524"/>
        <v>1</v>
      </c>
      <c r="J1055" s="165">
        <f t="shared" si="524"/>
        <v>1</v>
      </c>
      <c r="K1055" s="165">
        <f t="shared" si="524"/>
        <v>1</v>
      </c>
      <c r="L1055" s="165"/>
      <c r="M1055" s="167">
        <v>46022</v>
      </c>
      <c r="N1055" s="167">
        <v>46022</v>
      </c>
      <c r="O1055" s="156"/>
      <c r="P1055" s="157" t="s">
        <v>62</v>
      </c>
      <c r="Q1055" s="156"/>
      <c r="R1055" s="156"/>
      <c r="S1055" s="128"/>
    </row>
    <row r="1056" spans="1:19" s="131" customFormat="1" ht="14.25" x14ac:dyDescent="0.2">
      <c r="A1056" s="375"/>
      <c r="B1056" s="168" t="s">
        <v>76</v>
      </c>
      <c r="C1056" s="165"/>
      <c r="D1056" s="165"/>
      <c r="E1056" s="165"/>
      <c r="F1056" s="165"/>
      <c r="G1056" s="165" t="s">
        <v>62</v>
      </c>
      <c r="H1056" s="165"/>
      <c r="I1056" s="165" t="s">
        <v>62</v>
      </c>
      <c r="J1056" s="165"/>
      <c r="K1056" s="165"/>
      <c r="L1056" s="165" t="s">
        <v>62</v>
      </c>
      <c r="M1056" s="165"/>
      <c r="N1056" s="165"/>
      <c r="O1056" s="157" t="s">
        <v>62</v>
      </c>
      <c r="P1056" s="157" t="s">
        <v>62</v>
      </c>
      <c r="Q1056" s="157" t="s">
        <v>62</v>
      </c>
      <c r="R1056" s="157" t="s">
        <v>62</v>
      </c>
    </row>
    <row r="1057" spans="1:19" s="131" customFormat="1" ht="65.45" customHeight="1" x14ac:dyDescent="0.2">
      <c r="A1057" s="375"/>
      <c r="B1057" s="169" t="s">
        <v>192</v>
      </c>
      <c r="C1057" s="165"/>
      <c r="D1057" s="165" t="s">
        <v>62</v>
      </c>
      <c r="E1057" s="165"/>
      <c r="F1057" s="165"/>
      <c r="G1057" s="165">
        <f>G1054</f>
        <v>1</v>
      </c>
      <c r="H1057" s="165">
        <f t="shared" ref="H1057:K1057" si="525">H1054</f>
        <v>1</v>
      </c>
      <c r="I1057" s="165">
        <f t="shared" si="525"/>
        <v>1</v>
      </c>
      <c r="J1057" s="165">
        <f t="shared" si="525"/>
        <v>1</v>
      </c>
      <c r="K1057" s="165">
        <f t="shared" si="525"/>
        <v>1</v>
      </c>
      <c r="L1057" s="165" t="s">
        <v>62</v>
      </c>
      <c r="M1057" s="167">
        <v>46022</v>
      </c>
      <c r="N1057" s="167">
        <v>46022</v>
      </c>
      <c r="O1057" s="156"/>
      <c r="P1057" s="157" t="s">
        <v>62</v>
      </c>
      <c r="Q1057" s="156"/>
      <c r="R1057" s="156"/>
    </row>
    <row r="1058" spans="1:19" s="131" customFormat="1" ht="15" customHeight="1" x14ac:dyDescent="0.25">
      <c r="A1058" s="375"/>
      <c r="B1058" s="168" t="s">
        <v>193</v>
      </c>
      <c r="C1058" s="165"/>
      <c r="D1058" s="165"/>
      <c r="E1058" s="165"/>
      <c r="F1058" s="165"/>
      <c r="G1058" s="165" t="s">
        <v>62</v>
      </c>
      <c r="H1058" s="165"/>
      <c r="I1058" s="165" t="s">
        <v>62</v>
      </c>
      <c r="J1058" s="165"/>
      <c r="K1058" s="165"/>
      <c r="L1058" s="165" t="s">
        <v>62</v>
      </c>
      <c r="M1058" s="165"/>
      <c r="N1058" s="165"/>
      <c r="O1058" s="157" t="s">
        <v>62</v>
      </c>
      <c r="P1058" s="157" t="s">
        <v>62</v>
      </c>
      <c r="Q1058" s="157" t="s">
        <v>62</v>
      </c>
      <c r="R1058" s="157" t="s">
        <v>62</v>
      </c>
      <c r="S1058" s="128"/>
    </row>
    <row r="1059" spans="1:19" s="131" customFormat="1" ht="38.65" customHeight="1" x14ac:dyDescent="0.2">
      <c r="A1059" s="375"/>
      <c r="B1059" s="169" t="s">
        <v>330</v>
      </c>
      <c r="C1059" s="165"/>
      <c r="D1059" s="165" t="s">
        <v>62</v>
      </c>
      <c r="E1059" s="165"/>
      <c r="F1059" s="165"/>
      <c r="G1059" s="165">
        <f>G1054</f>
        <v>1</v>
      </c>
      <c r="H1059" s="165">
        <f t="shared" ref="H1059:K1059" si="526">H1054</f>
        <v>1</v>
      </c>
      <c r="I1059" s="165">
        <f t="shared" si="526"/>
        <v>1</v>
      </c>
      <c r="J1059" s="165">
        <f t="shared" si="526"/>
        <v>1</v>
      </c>
      <c r="K1059" s="165">
        <f t="shared" si="526"/>
        <v>1</v>
      </c>
      <c r="L1059" s="165" t="s">
        <v>62</v>
      </c>
      <c r="M1059" s="167">
        <v>46022</v>
      </c>
      <c r="N1059" s="167">
        <v>46022</v>
      </c>
      <c r="O1059" s="156"/>
      <c r="P1059" s="157" t="s">
        <v>62</v>
      </c>
      <c r="Q1059" s="156"/>
      <c r="R1059" s="156"/>
    </row>
    <row r="1060" spans="1:19" s="131" customFormat="1" ht="21" customHeight="1" x14ac:dyDescent="0.2">
      <c r="A1060" s="375"/>
      <c r="B1060" s="168" t="s">
        <v>71</v>
      </c>
      <c r="C1060" s="165"/>
      <c r="D1060" s="165"/>
      <c r="E1060" s="165"/>
      <c r="F1060" s="165"/>
      <c r="G1060" s="165" t="s">
        <v>62</v>
      </c>
      <c r="H1060" s="165"/>
      <c r="I1060" s="165" t="s">
        <v>62</v>
      </c>
      <c r="J1060" s="165"/>
      <c r="K1060" s="165"/>
      <c r="L1060" s="165" t="s">
        <v>62</v>
      </c>
      <c r="M1060" s="165"/>
      <c r="N1060" s="165"/>
      <c r="O1060" s="157" t="s">
        <v>62</v>
      </c>
      <c r="P1060" s="157" t="s">
        <v>62</v>
      </c>
      <c r="Q1060" s="157" t="s">
        <v>62</v>
      </c>
      <c r="R1060" s="157" t="s">
        <v>62</v>
      </c>
    </row>
    <row r="1061" spans="1:19" s="131" customFormat="1" ht="21" customHeight="1" x14ac:dyDescent="0.25">
      <c r="A1061" s="376"/>
      <c r="B1061" s="169" t="s">
        <v>72</v>
      </c>
      <c r="C1061" s="165"/>
      <c r="D1061" s="165" t="s">
        <v>62</v>
      </c>
      <c r="E1061" s="165"/>
      <c r="F1061" s="165"/>
      <c r="G1061" s="165">
        <f>G1054</f>
        <v>1</v>
      </c>
      <c r="H1061" s="165">
        <f t="shared" ref="H1061:K1061" si="527">H1054</f>
        <v>1</v>
      </c>
      <c r="I1061" s="165">
        <f t="shared" si="527"/>
        <v>1</v>
      </c>
      <c r="J1061" s="165">
        <f t="shared" si="527"/>
        <v>1</v>
      </c>
      <c r="K1061" s="165">
        <f t="shared" si="527"/>
        <v>1</v>
      </c>
      <c r="L1061" s="165" t="s">
        <v>62</v>
      </c>
      <c r="M1061" s="167">
        <v>46022</v>
      </c>
      <c r="N1061" s="167">
        <v>46022</v>
      </c>
      <c r="O1061" s="156"/>
      <c r="P1061" s="157" t="s">
        <v>62</v>
      </c>
      <c r="Q1061" s="156"/>
      <c r="R1061" s="156"/>
      <c r="S1061" s="128"/>
    </row>
    <row r="1062" spans="1:19" s="128" customFormat="1" ht="74.45" hidden="1" customHeight="1" x14ac:dyDescent="0.25">
      <c r="A1062" s="374" t="s">
        <v>371</v>
      </c>
      <c r="B1062" s="162" t="s">
        <v>377</v>
      </c>
      <c r="C1062" s="163" t="s">
        <v>191</v>
      </c>
      <c r="D1062" s="164" t="s">
        <v>333</v>
      </c>
      <c r="E1062" s="164" t="s">
        <v>320</v>
      </c>
      <c r="F1062" s="163">
        <v>642</v>
      </c>
      <c r="G1062" s="163"/>
      <c r="H1062" s="163"/>
      <c r="I1062" s="163"/>
      <c r="J1062" s="163"/>
      <c r="K1062" s="165">
        <f>J1062</f>
        <v>0</v>
      </c>
      <c r="L1062" s="163"/>
      <c r="M1062" s="163" t="s">
        <v>62</v>
      </c>
      <c r="N1062" s="163" t="s">
        <v>62</v>
      </c>
      <c r="O1062" s="156"/>
      <c r="P1062" s="156"/>
      <c r="Q1062" s="156"/>
      <c r="R1062" s="156"/>
      <c r="S1062" s="131"/>
    </row>
    <row r="1063" spans="1:19" s="131" customFormat="1" ht="15.75" hidden="1" x14ac:dyDescent="0.2">
      <c r="A1063" s="375"/>
      <c r="B1063" s="166" t="s">
        <v>70</v>
      </c>
      <c r="C1063" s="165"/>
      <c r="D1063" s="165" t="s">
        <v>62</v>
      </c>
      <c r="E1063" s="165"/>
      <c r="F1063" s="165"/>
      <c r="G1063" s="165">
        <f>G1062</f>
        <v>0</v>
      </c>
      <c r="H1063" s="165">
        <f t="shared" ref="H1063:K1063" si="528">H1062</f>
        <v>0</v>
      </c>
      <c r="I1063" s="165">
        <f t="shared" si="528"/>
        <v>0</v>
      </c>
      <c r="J1063" s="165">
        <f t="shared" si="528"/>
        <v>0</v>
      </c>
      <c r="K1063" s="165">
        <f t="shared" si="528"/>
        <v>0</v>
      </c>
      <c r="L1063" s="165"/>
      <c r="M1063" s="167">
        <v>46022</v>
      </c>
      <c r="N1063" s="167">
        <v>46022</v>
      </c>
      <c r="O1063" s="156"/>
      <c r="P1063" s="157" t="s">
        <v>62</v>
      </c>
      <c r="Q1063" s="156"/>
      <c r="R1063" s="156"/>
    </row>
    <row r="1064" spans="1:19" s="131" customFormat="1" hidden="1" x14ac:dyDescent="0.25">
      <c r="A1064" s="375"/>
      <c r="B1064" s="168" t="s">
        <v>76</v>
      </c>
      <c r="C1064" s="165"/>
      <c r="D1064" s="165"/>
      <c r="E1064" s="165"/>
      <c r="F1064" s="165"/>
      <c r="G1064" s="165" t="s">
        <v>62</v>
      </c>
      <c r="H1064" s="165"/>
      <c r="I1064" s="165" t="s">
        <v>62</v>
      </c>
      <c r="J1064" s="165"/>
      <c r="K1064" s="165"/>
      <c r="L1064" s="165" t="s">
        <v>62</v>
      </c>
      <c r="M1064" s="165"/>
      <c r="N1064" s="165"/>
      <c r="O1064" s="157" t="s">
        <v>62</v>
      </c>
      <c r="P1064" s="157" t="s">
        <v>62</v>
      </c>
      <c r="Q1064" s="157" t="s">
        <v>62</v>
      </c>
      <c r="R1064" s="157" t="s">
        <v>62</v>
      </c>
      <c r="S1064" s="128"/>
    </row>
    <row r="1065" spans="1:19" s="131" customFormat="1" ht="65.45" hidden="1" customHeight="1" x14ac:dyDescent="0.2">
      <c r="A1065" s="375"/>
      <c r="B1065" s="169" t="s">
        <v>192</v>
      </c>
      <c r="C1065" s="165"/>
      <c r="D1065" s="165" t="s">
        <v>62</v>
      </c>
      <c r="E1065" s="165"/>
      <c r="F1065" s="165"/>
      <c r="G1065" s="165">
        <f>G1062</f>
        <v>0</v>
      </c>
      <c r="H1065" s="165">
        <f t="shared" ref="H1065:K1065" si="529">H1062</f>
        <v>0</v>
      </c>
      <c r="I1065" s="165">
        <f t="shared" si="529"/>
        <v>0</v>
      </c>
      <c r="J1065" s="165">
        <f t="shared" si="529"/>
        <v>0</v>
      </c>
      <c r="K1065" s="165">
        <f t="shared" si="529"/>
        <v>0</v>
      </c>
      <c r="L1065" s="165" t="s">
        <v>62</v>
      </c>
      <c r="M1065" s="167">
        <v>46022</v>
      </c>
      <c r="N1065" s="167">
        <v>46022</v>
      </c>
      <c r="O1065" s="156"/>
      <c r="P1065" s="157" t="s">
        <v>62</v>
      </c>
      <c r="Q1065" s="156"/>
      <c r="R1065" s="156"/>
    </row>
    <row r="1066" spans="1:19" s="131" customFormat="1" ht="15" hidden="1" customHeight="1" x14ac:dyDescent="0.2">
      <c r="A1066" s="375"/>
      <c r="B1066" s="168" t="s">
        <v>193</v>
      </c>
      <c r="C1066" s="165"/>
      <c r="D1066" s="165"/>
      <c r="E1066" s="165"/>
      <c r="F1066" s="165"/>
      <c r="G1066" s="165" t="s">
        <v>62</v>
      </c>
      <c r="H1066" s="165"/>
      <c r="I1066" s="165" t="s">
        <v>62</v>
      </c>
      <c r="J1066" s="165"/>
      <c r="K1066" s="165"/>
      <c r="L1066" s="165" t="s">
        <v>62</v>
      </c>
      <c r="M1066" s="165"/>
      <c r="N1066" s="165"/>
      <c r="O1066" s="157" t="s">
        <v>62</v>
      </c>
      <c r="P1066" s="157" t="s">
        <v>62</v>
      </c>
      <c r="Q1066" s="157" t="s">
        <v>62</v>
      </c>
      <c r="R1066" s="157" t="s">
        <v>62</v>
      </c>
    </row>
    <row r="1067" spans="1:19" s="131" customFormat="1" ht="38.65" hidden="1" customHeight="1" x14ac:dyDescent="0.25">
      <c r="A1067" s="375"/>
      <c r="B1067" s="169" t="s">
        <v>330</v>
      </c>
      <c r="C1067" s="165"/>
      <c r="D1067" s="165" t="s">
        <v>62</v>
      </c>
      <c r="E1067" s="165"/>
      <c r="F1067" s="165"/>
      <c r="G1067" s="165">
        <f>G1062</f>
        <v>0</v>
      </c>
      <c r="H1067" s="165">
        <f t="shared" ref="H1067:K1067" si="530">H1062</f>
        <v>0</v>
      </c>
      <c r="I1067" s="165">
        <f t="shared" si="530"/>
        <v>0</v>
      </c>
      <c r="J1067" s="165">
        <f t="shared" si="530"/>
        <v>0</v>
      </c>
      <c r="K1067" s="165">
        <f t="shared" si="530"/>
        <v>0</v>
      </c>
      <c r="L1067" s="165" t="s">
        <v>62</v>
      </c>
      <c r="M1067" s="167">
        <v>46022</v>
      </c>
      <c r="N1067" s="167">
        <v>46022</v>
      </c>
      <c r="O1067" s="156"/>
      <c r="P1067" s="157" t="s">
        <v>62</v>
      </c>
      <c r="Q1067" s="156"/>
      <c r="R1067" s="156"/>
      <c r="S1067" s="128"/>
    </row>
    <row r="1068" spans="1:19" s="131" customFormat="1" ht="21" hidden="1" customHeight="1" x14ac:dyDescent="0.2">
      <c r="A1068" s="375"/>
      <c r="B1068" s="168" t="s">
        <v>71</v>
      </c>
      <c r="C1068" s="165"/>
      <c r="D1068" s="165"/>
      <c r="E1068" s="165"/>
      <c r="F1068" s="165"/>
      <c r="G1068" s="165" t="s">
        <v>62</v>
      </c>
      <c r="H1068" s="165"/>
      <c r="I1068" s="165" t="s">
        <v>62</v>
      </c>
      <c r="J1068" s="165"/>
      <c r="K1068" s="165"/>
      <c r="L1068" s="165" t="s">
        <v>62</v>
      </c>
      <c r="M1068" s="165"/>
      <c r="N1068" s="165"/>
      <c r="O1068" s="157" t="s">
        <v>62</v>
      </c>
      <c r="P1068" s="157" t="s">
        <v>62</v>
      </c>
      <c r="Q1068" s="157" t="s">
        <v>62</v>
      </c>
      <c r="R1068" s="157" t="s">
        <v>62</v>
      </c>
    </row>
    <row r="1069" spans="1:19" s="131" customFormat="1" ht="21" hidden="1" customHeight="1" x14ac:dyDescent="0.2">
      <c r="A1069" s="376"/>
      <c r="B1069" s="169" t="s">
        <v>72</v>
      </c>
      <c r="C1069" s="165"/>
      <c r="D1069" s="165" t="s">
        <v>62</v>
      </c>
      <c r="E1069" s="165"/>
      <c r="F1069" s="165"/>
      <c r="G1069" s="165">
        <f>G1062</f>
        <v>0</v>
      </c>
      <c r="H1069" s="165">
        <f t="shared" ref="H1069:K1069" si="531">H1062</f>
        <v>0</v>
      </c>
      <c r="I1069" s="165">
        <f t="shared" si="531"/>
        <v>0</v>
      </c>
      <c r="J1069" s="165">
        <f t="shared" si="531"/>
        <v>0</v>
      </c>
      <c r="K1069" s="165">
        <f t="shared" si="531"/>
        <v>0</v>
      </c>
      <c r="L1069" s="165" t="s">
        <v>62</v>
      </c>
      <c r="M1069" s="167">
        <v>46022</v>
      </c>
      <c r="N1069" s="167">
        <v>46022</v>
      </c>
      <c r="O1069" s="156"/>
      <c r="P1069" s="157" t="s">
        <v>62</v>
      </c>
      <c r="Q1069" s="156"/>
      <c r="R1069" s="156"/>
    </row>
    <row r="1070" spans="1:19" s="128" customFormat="1" ht="67.5" customHeight="1" x14ac:dyDescent="0.25">
      <c r="A1070" s="374" t="s">
        <v>372</v>
      </c>
      <c r="B1070" s="162" t="s">
        <v>377</v>
      </c>
      <c r="C1070" s="163" t="s">
        <v>191</v>
      </c>
      <c r="D1070" s="164" t="s">
        <v>333</v>
      </c>
      <c r="E1070" s="164" t="s">
        <v>320</v>
      </c>
      <c r="F1070" s="163">
        <v>642</v>
      </c>
      <c r="G1070" s="163">
        <v>1</v>
      </c>
      <c r="H1070" s="163">
        <v>1</v>
      </c>
      <c r="I1070" s="163">
        <v>1</v>
      </c>
      <c r="J1070" s="163">
        <v>1</v>
      </c>
      <c r="K1070" s="165">
        <v>1</v>
      </c>
      <c r="L1070" s="163"/>
      <c r="M1070" s="163" t="s">
        <v>62</v>
      </c>
      <c r="N1070" s="163" t="s">
        <v>62</v>
      </c>
      <c r="O1070" s="156">
        <v>281536.14</v>
      </c>
      <c r="P1070" s="156"/>
      <c r="Q1070" s="156">
        <v>281536.14</v>
      </c>
      <c r="R1070" s="156">
        <v>281536.14</v>
      </c>
    </row>
    <row r="1071" spans="1:19" s="131" customFormat="1" ht="15.75" x14ac:dyDescent="0.2">
      <c r="A1071" s="375"/>
      <c r="B1071" s="166" t="s">
        <v>70</v>
      </c>
      <c r="C1071" s="165"/>
      <c r="D1071" s="165" t="s">
        <v>62</v>
      </c>
      <c r="E1071" s="165"/>
      <c r="F1071" s="165"/>
      <c r="G1071" s="165">
        <f>G1070</f>
        <v>1</v>
      </c>
      <c r="H1071" s="165">
        <f t="shared" ref="H1071:K1071" si="532">H1070</f>
        <v>1</v>
      </c>
      <c r="I1071" s="165">
        <f t="shared" si="532"/>
        <v>1</v>
      </c>
      <c r="J1071" s="165">
        <f t="shared" si="532"/>
        <v>1</v>
      </c>
      <c r="K1071" s="165">
        <f t="shared" si="532"/>
        <v>1</v>
      </c>
      <c r="L1071" s="165"/>
      <c r="M1071" s="167">
        <v>46022</v>
      </c>
      <c r="N1071" s="167">
        <v>46022</v>
      </c>
      <c r="O1071" s="156"/>
      <c r="P1071" s="157" t="s">
        <v>62</v>
      </c>
      <c r="Q1071" s="156"/>
      <c r="R1071" s="156"/>
    </row>
    <row r="1072" spans="1:19" s="131" customFormat="1" ht="14.25" x14ac:dyDescent="0.2">
      <c r="A1072" s="375"/>
      <c r="B1072" s="168" t="s">
        <v>76</v>
      </c>
      <c r="C1072" s="165"/>
      <c r="D1072" s="165"/>
      <c r="E1072" s="165"/>
      <c r="F1072" s="165"/>
      <c r="G1072" s="165" t="s">
        <v>62</v>
      </c>
      <c r="H1072" s="165"/>
      <c r="I1072" s="165" t="s">
        <v>62</v>
      </c>
      <c r="J1072" s="165"/>
      <c r="K1072" s="165"/>
      <c r="L1072" s="165" t="s">
        <v>62</v>
      </c>
      <c r="M1072" s="165"/>
      <c r="N1072" s="165"/>
      <c r="O1072" s="157" t="s">
        <v>62</v>
      </c>
      <c r="P1072" s="157" t="s">
        <v>62</v>
      </c>
      <c r="Q1072" s="157" t="s">
        <v>62</v>
      </c>
      <c r="R1072" s="157" t="s">
        <v>62</v>
      </c>
    </row>
    <row r="1073" spans="1:19" s="131" customFormat="1" ht="65.45" customHeight="1" x14ac:dyDescent="0.25">
      <c r="A1073" s="375"/>
      <c r="B1073" s="169" t="s">
        <v>192</v>
      </c>
      <c r="C1073" s="165"/>
      <c r="D1073" s="165" t="s">
        <v>62</v>
      </c>
      <c r="E1073" s="165"/>
      <c r="F1073" s="165"/>
      <c r="G1073" s="165">
        <f>G1070</f>
        <v>1</v>
      </c>
      <c r="H1073" s="165">
        <f t="shared" ref="H1073:K1073" si="533">H1070</f>
        <v>1</v>
      </c>
      <c r="I1073" s="165">
        <f t="shared" si="533"/>
        <v>1</v>
      </c>
      <c r="J1073" s="165">
        <f t="shared" si="533"/>
        <v>1</v>
      </c>
      <c r="K1073" s="165">
        <f t="shared" si="533"/>
        <v>1</v>
      </c>
      <c r="L1073" s="165" t="s">
        <v>62</v>
      </c>
      <c r="M1073" s="167">
        <v>46022</v>
      </c>
      <c r="N1073" s="167">
        <v>46022</v>
      </c>
      <c r="O1073" s="156"/>
      <c r="P1073" s="157" t="s">
        <v>62</v>
      </c>
      <c r="Q1073" s="156"/>
      <c r="R1073" s="156"/>
      <c r="S1073" s="128"/>
    </row>
    <row r="1074" spans="1:19" s="131" customFormat="1" ht="15" customHeight="1" x14ac:dyDescent="0.2">
      <c r="A1074" s="375"/>
      <c r="B1074" s="168" t="s">
        <v>193</v>
      </c>
      <c r="C1074" s="165"/>
      <c r="D1074" s="165"/>
      <c r="E1074" s="165"/>
      <c r="F1074" s="165"/>
      <c r="G1074" s="165" t="s">
        <v>62</v>
      </c>
      <c r="H1074" s="165"/>
      <c r="I1074" s="165" t="s">
        <v>62</v>
      </c>
      <c r="J1074" s="165"/>
      <c r="K1074" s="165"/>
      <c r="L1074" s="165" t="s">
        <v>62</v>
      </c>
      <c r="M1074" s="165"/>
      <c r="N1074" s="165"/>
      <c r="O1074" s="157" t="s">
        <v>62</v>
      </c>
      <c r="P1074" s="157" t="s">
        <v>62</v>
      </c>
      <c r="Q1074" s="157" t="s">
        <v>62</v>
      </c>
      <c r="R1074" s="157" t="s">
        <v>62</v>
      </c>
    </row>
    <row r="1075" spans="1:19" s="131" customFormat="1" ht="38.65" customHeight="1" x14ac:dyDescent="0.2">
      <c r="A1075" s="375"/>
      <c r="B1075" s="169" t="s">
        <v>330</v>
      </c>
      <c r="C1075" s="165"/>
      <c r="D1075" s="165" t="s">
        <v>62</v>
      </c>
      <c r="E1075" s="165"/>
      <c r="F1075" s="165"/>
      <c r="G1075" s="165">
        <f>G1070</f>
        <v>1</v>
      </c>
      <c r="H1075" s="165">
        <f t="shared" ref="H1075:K1075" si="534">H1070</f>
        <v>1</v>
      </c>
      <c r="I1075" s="165">
        <f t="shared" si="534"/>
        <v>1</v>
      </c>
      <c r="J1075" s="165">
        <f t="shared" si="534"/>
        <v>1</v>
      </c>
      <c r="K1075" s="165">
        <f t="shared" si="534"/>
        <v>1</v>
      </c>
      <c r="L1075" s="165" t="s">
        <v>62</v>
      </c>
      <c r="M1075" s="167">
        <v>46022</v>
      </c>
      <c r="N1075" s="167">
        <v>46022</v>
      </c>
      <c r="O1075" s="156"/>
      <c r="P1075" s="157" t="s">
        <v>62</v>
      </c>
      <c r="Q1075" s="156"/>
      <c r="R1075" s="156"/>
    </row>
    <row r="1076" spans="1:19" s="131" customFormat="1" ht="21" customHeight="1" x14ac:dyDescent="0.25">
      <c r="A1076" s="375"/>
      <c r="B1076" s="168" t="s">
        <v>71</v>
      </c>
      <c r="C1076" s="165"/>
      <c r="D1076" s="165"/>
      <c r="E1076" s="165"/>
      <c r="F1076" s="165"/>
      <c r="G1076" s="165" t="s">
        <v>62</v>
      </c>
      <c r="H1076" s="165"/>
      <c r="I1076" s="165" t="s">
        <v>62</v>
      </c>
      <c r="J1076" s="165"/>
      <c r="K1076" s="165"/>
      <c r="L1076" s="165" t="s">
        <v>62</v>
      </c>
      <c r="M1076" s="165"/>
      <c r="N1076" s="165"/>
      <c r="O1076" s="157" t="s">
        <v>62</v>
      </c>
      <c r="P1076" s="157" t="s">
        <v>62</v>
      </c>
      <c r="Q1076" s="157" t="s">
        <v>62</v>
      </c>
      <c r="R1076" s="157" t="s">
        <v>62</v>
      </c>
      <c r="S1076" s="128"/>
    </row>
    <row r="1077" spans="1:19" s="131" customFormat="1" ht="21" customHeight="1" x14ac:dyDescent="0.2">
      <c r="A1077" s="376"/>
      <c r="B1077" s="169" t="s">
        <v>72</v>
      </c>
      <c r="C1077" s="165"/>
      <c r="D1077" s="165" t="s">
        <v>62</v>
      </c>
      <c r="E1077" s="165"/>
      <c r="F1077" s="165"/>
      <c r="G1077" s="165">
        <f>G1070</f>
        <v>1</v>
      </c>
      <c r="H1077" s="165">
        <f t="shared" ref="H1077:K1077" si="535">H1070</f>
        <v>1</v>
      </c>
      <c r="I1077" s="165">
        <f t="shared" si="535"/>
        <v>1</v>
      </c>
      <c r="J1077" s="165">
        <f t="shared" si="535"/>
        <v>1</v>
      </c>
      <c r="K1077" s="165">
        <f t="shared" si="535"/>
        <v>1</v>
      </c>
      <c r="L1077" s="165" t="s">
        <v>62</v>
      </c>
      <c r="M1077" s="167">
        <v>46022</v>
      </c>
      <c r="N1077" s="167">
        <v>46022</v>
      </c>
      <c r="O1077" s="156"/>
      <c r="P1077" s="157" t="s">
        <v>62</v>
      </c>
      <c r="Q1077" s="156"/>
      <c r="R1077" s="156"/>
    </row>
    <row r="1078" spans="1:19" s="93" customFormat="1" ht="18" customHeight="1" x14ac:dyDescent="0.25">
      <c r="A1078" s="89" t="s">
        <v>122</v>
      </c>
      <c r="B1078" s="90"/>
      <c r="C1078" s="91"/>
      <c r="D1078" s="91"/>
      <c r="E1078" s="91"/>
      <c r="F1078" s="91"/>
      <c r="G1078" s="107">
        <f>G6+G14+G22+G30+G38+G46+G54+G62+G70+G78+G86+G94+G102+G110+G118+G126+G134+G142+G150+G158+G166+G174+G182+G190+G198+G206+G214+G222+G230+G238+G246+G254+G262+G270+G278+G286+G294+G302+G310+G318+G326+G334+G342+G350++G358+G366+G374+G382+G390+G398+G406+G414+G422+G430+G438+G446+G454+G462+G470+G478+G486+G494+G502+G510+G518+G526+G534+G542+G550+G558+G566+G574+G582+G590+G598+G606+G614+G622+G630+G638+G646+G654+G662+G670+G678+G686+G694+G702+G710+G718+G726+G734+G742+G750+G758+G766+G774+G782+G790+G798+G806+G814+G822+G830+G838+G846+G854+G862+G870+G878+G886+G894+G902+G910+G918+G926+G934+G942+G950+G958+G966+G974+G982+G990+G998+G1006+G1014+G1022+G1030+G1038+G1046+G1054+G1062+G1070</f>
        <v>28</v>
      </c>
      <c r="H1078" s="107">
        <f t="shared" ref="H1078:K1078" si="536">H6+H14+H22+H30+H38+H46+H54+H62+H70+H78+H86+H94+H102+H110+H118+H126+H134+H142+H150+H158+H166+H174+H182+H190+H198+H206+H214+H222+H230+H238+H246+H254+H262+H270+H278+H286+H294+H302+H310+H318+H326+H334+H342+H350++H358+H366+H374+H382+H390+H398+H406+H414+H422+H430+H438+H446+H454+H462+H470+H478+H486+H494+H502+H510+H518+H526+H534+H542+H550+H558+H566+H574+H582+H590+H598+H606+H614+H622+H630+H638+H646+H654+H662+H670+H678+H686+H694+H702+H710+H718+H726+H734+H742+H750+H758+H766+H774+H782+H790+H798+H806+H814+H822+H830+H838+H846+H854+H862+H870+H878+H886+H894+H902+H910+H918+H926+H934+H942+H950+H958+H966+H974+H982+H990+H998+H1006+H1014+H1022+H1030+H1038+H1046+H1054+H1062+H1070</f>
        <v>28</v>
      </c>
      <c r="I1078" s="107">
        <f t="shared" si="536"/>
        <v>26</v>
      </c>
      <c r="J1078" s="107">
        <f t="shared" si="536"/>
        <v>26</v>
      </c>
      <c r="K1078" s="107">
        <f t="shared" si="536"/>
        <v>28</v>
      </c>
      <c r="L1078" s="91"/>
      <c r="M1078" s="94"/>
      <c r="N1078" s="94"/>
      <c r="O1078" s="135">
        <f>SUM(O6:O1077)</f>
        <v>8254234.5599999996</v>
      </c>
      <c r="P1078" s="135"/>
      <c r="Q1078" s="135">
        <f t="shared" ref="Q1078:R1078" si="537">SUM(Q6:Q1077)</f>
        <v>7919940.3200000003</v>
      </c>
      <c r="R1078" s="135">
        <f t="shared" si="537"/>
        <v>7462307.4500000002</v>
      </c>
    </row>
  </sheetData>
  <mergeCells count="156">
    <mergeCell ref="E2:F2"/>
    <mergeCell ref="N3:N4"/>
    <mergeCell ref="O3:O4"/>
    <mergeCell ref="P3:P4"/>
    <mergeCell ref="Q3:Q4"/>
    <mergeCell ref="G2:L2"/>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A54:A61"/>
    <mergeCell ref="A62:A69"/>
    <mergeCell ref="A70:A77"/>
    <mergeCell ref="A78:A85"/>
    <mergeCell ref="A86:A93"/>
    <mergeCell ref="A14:A21"/>
    <mergeCell ref="A22:A29"/>
    <mergeCell ref="A30:A37"/>
    <mergeCell ref="A38:A45"/>
    <mergeCell ref="A46:A53"/>
    <mergeCell ref="A134:A141"/>
    <mergeCell ref="A142:A149"/>
    <mergeCell ref="A150:A157"/>
    <mergeCell ref="A158:A165"/>
    <mergeCell ref="A166:A173"/>
    <mergeCell ref="A94:A101"/>
    <mergeCell ref="A102:A109"/>
    <mergeCell ref="A110:A117"/>
    <mergeCell ref="A118:A125"/>
    <mergeCell ref="A126:A133"/>
    <mergeCell ref="A214:A221"/>
    <mergeCell ref="A222:A229"/>
    <mergeCell ref="A230:A237"/>
    <mergeCell ref="A238:A245"/>
    <mergeCell ref="A246:A253"/>
    <mergeCell ref="A174:A181"/>
    <mergeCell ref="A182:A189"/>
    <mergeCell ref="A190:A197"/>
    <mergeCell ref="A198:A205"/>
    <mergeCell ref="A206:A213"/>
    <mergeCell ref="A294:A301"/>
    <mergeCell ref="A302:A309"/>
    <mergeCell ref="A310:A317"/>
    <mergeCell ref="A318:A325"/>
    <mergeCell ref="A326:A333"/>
    <mergeCell ref="A254:A261"/>
    <mergeCell ref="A262:A269"/>
    <mergeCell ref="A270:A277"/>
    <mergeCell ref="A278:A285"/>
    <mergeCell ref="A286:A293"/>
    <mergeCell ref="A374:A381"/>
    <mergeCell ref="A382:A389"/>
    <mergeCell ref="A390:A397"/>
    <mergeCell ref="A398:A405"/>
    <mergeCell ref="A406:A413"/>
    <mergeCell ref="A334:A341"/>
    <mergeCell ref="A342:A349"/>
    <mergeCell ref="A350:A357"/>
    <mergeCell ref="A358:A365"/>
    <mergeCell ref="A366:A373"/>
    <mergeCell ref="A454:A461"/>
    <mergeCell ref="A462:A469"/>
    <mergeCell ref="A470:A477"/>
    <mergeCell ref="A478:A485"/>
    <mergeCell ref="A486:A493"/>
    <mergeCell ref="A414:A421"/>
    <mergeCell ref="A422:A429"/>
    <mergeCell ref="A430:A437"/>
    <mergeCell ref="A438:A445"/>
    <mergeCell ref="A446:A453"/>
    <mergeCell ref="A534:A541"/>
    <mergeCell ref="A542:A549"/>
    <mergeCell ref="A550:A557"/>
    <mergeCell ref="A558:A565"/>
    <mergeCell ref="A566:A573"/>
    <mergeCell ref="A494:A501"/>
    <mergeCell ref="A502:A509"/>
    <mergeCell ref="A510:A517"/>
    <mergeCell ref="A518:A525"/>
    <mergeCell ref="A526:A533"/>
    <mergeCell ref="A614:A621"/>
    <mergeCell ref="A622:A629"/>
    <mergeCell ref="A630:A637"/>
    <mergeCell ref="A638:A645"/>
    <mergeCell ref="A646:A653"/>
    <mergeCell ref="A574:A581"/>
    <mergeCell ref="A582:A589"/>
    <mergeCell ref="A590:A597"/>
    <mergeCell ref="A598:A605"/>
    <mergeCell ref="A606:A613"/>
    <mergeCell ref="A694:A701"/>
    <mergeCell ref="A702:A709"/>
    <mergeCell ref="A710:A717"/>
    <mergeCell ref="A718:A725"/>
    <mergeCell ref="A726:A733"/>
    <mergeCell ref="A654:A661"/>
    <mergeCell ref="A662:A669"/>
    <mergeCell ref="A670:A677"/>
    <mergeCell ref="A678:A685"/>
    <mergeCell ref="A686:A693"/>
    <mergeCell ref="A774:A781"/>
    <mergeCell ref="A782:A789"/>
    <mergeCell ref="A790:A797"/>
    <mergeCell ref="A798:A805"/>
    <mergeCell ref="A806:A813"/>
    <mergeCell ref="A734:A741"/>
    <mergeCell ref="A742:A749"/>
    <mergeCell ref="A750:A757"/>
    <mergeCell ref="A758:A765"/>
    <mergeCell ref="A766:A773"/>
    <mergeCell ref="A854:A861"/>
    <mergeCell ref="A862:A869"/>
    <mergeCell ref="A870:A877"/>
    <mergeCell ref="A878:A885"/>
    <mergeCell ref="A886:A893"/>
    <mergeCell ref="A814:A821"/>
    <mergeCell ref="A822:A829"/>
    <mergeCell ref="A830:A837"/>
    <mergeCell ref="A838:A845"/>
    <mergeCell ref="A846:A853"/>
    <mergeCell ref="A1:R1"/>
    <mergeCell ref="A1054:A1061"/>
    <mergeCell ref="A1062:A1069"/>
    <mergeCell ref="A1070:A1077"/>
    <mergeCell ref="A1014:A1021"/>
    <mergeCell ref="A1022:A1029"/>
    <mergeCell ref="A1030:A1037"/>
    <mergeCell ref="A1038:A1045"/>
    <mergeCell ref="A1046:A1053"/>
    <mergeCell ref="A974:A981"/>
    <mergeCell ref="A982:A989"/>
    <mergeCell ref="A990:A997"/>
    <mergeCell ref="A998:A1005"/>
    <mergeCell ref="A1006:A1013"/>
    <mergeCell ref="A934:A941"/>
    <mergeCell ref="A942:A949"/>
    <mergeCell ref="A950:A957"/>
    <mergeCell ref="A958:A965"/>
    <mergeCell ref="A966:A973"/>
    <mergeCell ref="A894:A901"/>
    <mergeCell ref="A902:A909"/>
    <mergeCell ref="A910:A917"/>
    <mergeCell ref="A918:A925"/>
    <mergeCell ref="A926:A933"/>
  </mergeCells>
  <hyperlinks>
    <hyperlink ref="C2" location="sub_4555" display="#sub_4555"/>
    <hyperlink ref="F3" r:id="rId1" display="http://internet.garant.ru/document/redirect/179222/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30"/>
  <sheetViews>
    <sheetView topLeftCell="A13" zoomScale="90" zoomScaleNormal="90" workbookViewId="0">
      <selection activeCell="J23" sqref="J23"/>
    </sheetView>
  </sheetViews>
  <sheetFormatPr defaultColWidth="9.140625" defaultRowHeight="15" x14ac:dyDescent="0.25"/>
  <cols>
    <col min="1" max="1" width="12.85546875" style="101" customWidth="1"/>
    <col min="2" max="2" width="34.28515625" style="134" customWidth="1"/>
    <col min="3" max="3" width="11.140625" style="85" customWidth="1"/>
    <col min="4" max="4" width="16" style="85" customWidth="1"/>
    <col min="5" max="5" width="7.28515625" style="85" customWidth="1"/>
    <col min="6" max="6" width="5.85546875" style="85" customWidth="1"/>
    <col min="7" max="8" width="8.42578125" style="85" customWidth="1"/>
    <col min="9" max="9" width="8.140625" style="85" customWidth="1"/>
    <col min="10" max="11" width="9.140625" style="85" bestFit="1" customWidth="1"/>
    <col min="12" max="12" width="7.5703125" style="85" customWidth="1"/>
    <col min="13" max="13" width="11.85546875" style="85" customWidth="1"/>
    <col min="14" max="14" width="10.140625" style="85" customWidth="1"/>
    <col min="15" max="15" width="14.7109375" style="85" customWidth="1"/>
    <col min="16" max="16" width="9.140625" style="85" customWidth="1"/>
    <col min="17" max="17" width="14.42578125" style="85" customWidth="1"/>
    <col min="18" max="18" width="12.85546875" style="85" customWidth="1"/>
    <col min="19" max="19" width="9.140625" style="85" bestFit="1" customWidth="1"/>
    <col min="20" max="16384" width="9.140625" style="85"/>
  </cols>
  <sheetData>
    <row r="1" spans="1:19" ht="29.45" customHeight="1" x14ac:dyDescent="0.2">
      <c r="A1" s="319" t="s">
        <v>442</v>
      </c>
      <c r="B1" s="319"/>
      <c r="C1" s="319"/>
      <c r="D1" s="319"/>
      <c r="E1" s="319"/>
      <c r="F1" s="319"/>
      <c r="G1" s="319"/>
      <c r="H1" s="319"/>
      <c r="I1" s="319"/>
      <c r="J1" s="319"/>
      <c r="K1" s="319"/>
      <c r="L1" s="319"/>
      <c r="M1" s="319"/>
      <c r="N1" s="319"/>
      <c r="O1" s="319"/>
      <c r="P1" s="319"/>
      <c r="Q1" s="319"/>
      <c r="R1" s="319"/>
    </row>
    <row r="2" spans="1:19" ht="77.45" customHeight="1" x14ac:dyDescent="0.2">
      <c r="A2" s="324" t="s">
        <v>36</v>
      </c>
      <c r="B2" s="358" t="s">
        <v>37</v>
      </c>
      <c r="C2" s="327" t="s">
        <v>38</v>
      </c>
      <c r="D2" s="324" t="s">
        <v>39</v>
      </c>
      <c r="E2" s="324" t="s">
        <v>40</v>
      </c>
      <c r="F2" s="329"/>
      <c r="G2" s="324" t="s">
        <v>41</v>
      </c>
      <c r="H2" s="330"/>
      <c r="I2" s="330"/>
      <c r="J2" s="330"/>
      <c r="K2" s="330"/>
      <c r="L2" s="329"/>
      <c r="M2" s="324" t="s">
        <v>42</v>
      </c>
      <c r="N2" s="329"/>
      <c r="O2" s="324" t="s">
        <v>43</v>
      </c>
      <c r="P2" s="329"/>
      <c r="Q2" s="324" t="s">
        <v>44</v>
      </c>
      <c r="R2" s="329"/>
    </row>
    <row r="3" spans="1:19" ht="15" customHeight="1" x14ac:dyDescent="0.2">
      <c r="A3" s="326"/>
      <c r="B3" s="359"/>
      <c r="C3" s="328"/>
      <c r="D3" s="326"/>
      <c r="E3" s="324" t="s">
        <v>45</v>
      </c>
      <c r="F3" s="324" t="s">
        <v>46</v>
      </c>
      <c r="G3" s="324" t="s">
        <v>47</v>
      </c>
      <c r="H3" s="329"/>
      <c r="I3" s="324" t="s">
        <v>48</v>
      </c>
      <c r="J3" s="329"/>
      <c r="K3" s="324" t="s">
        <v>49</v>
      </c>
      <c r="L3" s="324" t="s">
        <v>50</v>
      </c>
      <c r="M3" s="324" t="s">
        <v>51</v>
      </c>
      <c r="N3" s="324" t="s">
        <v>52</v>
      </c>
      <c r="O3" s="324" t="s">
        <v>53</v>
      </c>
      <c r="P3" s="324" t="s">
        <v>54</v>
      </c>
      <c r="Q3" s="324" t="s">
        <v>55</v>
      </c>
      <c r="R3" s="324" t="s">
        <v>56</v>
      </c>
    </row>
    <row r="4" spans="1:19" ht="114.75" x14ac:dyDescent="0.2">
      <c r="A4" s="325"/>
      <c r="B4" s="360"/>
      <c r="C4" s="328"/>
      <c r="D4" s="325"/>
      <c r="E4" s="325"/>
      <c r="F4" s="325"/>
      <c r="G4" s="102" t="s">
        <v>57</v>
      </c>
      <c r="H4" s="102" t="s">
        <v>58</v>
      </c>
      <c r="I4" s="102" t="str">
        <f>G4</f>
        <v>с даты заключения соглашения о предоставлении субсидии</v>
      </c>
      <c r="J4" s="102" t="s">
        <v>58</v>
      </c>
      <c r="K4" s="325"/>
      <c r="L4" s="325"/>
      <c r="M4" s="325"/>
      <c r="N4" s="325"/>
      <c r="O4" s="325"/>
      <c r="P4" s="325"/>
      <c r="Q4" s="325"/>
      <c r="R4" s="325"/>
    </row>
    <row r="5" spans="1:19" x14ac:dyDescent="0.2">
      <c r="A5" s="103">
        <v>1</v>
      </c>
      <c r="B5" s="123">
        <v>2</v>
      </c>
      <c r="C5" s="102">
        <v>3</v>
      </c>
      <c r="D5" s="102">
        <v>4</v>
      </c>
      <c r="E5" s="102">
        <v>5</v>
      </c>
      <c r="F5" s="102">
        <v>6</v>
      </c>
      <c r="G5" s="102">
        <v>7</v>
      </c>
      <c r="H5" s="102">
        <v>8</v>
      </c>
      <c r="I5" s="102">
        <v>9</v>
      </c>
      <c r="J5" s="102">
        <v>10</v>
      </c>
      <c r="K5" s="102">
        <v>11</v>
      </c>
      <c r="L5" s="102">
        <v>12</v>
      </c>
      <c r="M5" s="102">
        <v>13</v>
      </c>
      <c r="N5" s="102">
        <v>14</v>
      </c>
      <c r="O5" s="102">
        <v>15</v>
      </c>
      <c r="P5" s="102">
        <v>16</v>
      </c>
      <c r="Q5" s="102">
        <v>17</v>
      </c>
      <c r="R5" s="102">
        <v>18</v>
      </c>
    </row>
    <row r="6" spans="1:19" s="128" customFormat="1" ht="38.450000000000003" customHeight="1" x14ac:dyDescent="0.25">
      <c r="A6" s="371" t="s">
        <v>198</v>
      </c>
      <c r="B6" s="124" t="s">
        <v>215</v>
      </c>
      <c r="C6" s="125" t="s">
        <v>59</v>
      </c>
      <c r="D6" s="126" t="s">
        <v>60</v>
      </c>
      <c r="E6" s="126" t="s">
        <v>61</v>
      </c>
      <c r="F6" s="125">
        <v>642</v>
      </c>
      <c r="G6" s="125">
        <v>1</v>
      </c>
      <c r="H6" s="125">
        <v>1</v>
      </c>
      <c r="I6" s="125">
        <v>1</v>
      </c>
      <c r="J6" s="125">
        <v>1</v>
      </c>
      <c r="K6" s="127">
        <v>1</v>
      </c>
      <c r="L6" s="125"/>
      <c r="M6" s="125" t="s">
        <v>62</v>
      </c>
      <c r="N6" s="125" t="s">
        <v>62</v>
      </c>
      <c r="O6" s="78">
        <v>478460.33</v>
      </c>
      <c r="P6" s="78"/>
      <c r="Q6" s="78">
        <v>478460.33</v>
      </c>
      <c r="R6" s="78">
        <v>331956.2</v>
      </c>
    </row>
    <row r="7" spans="1:19" s="131" customFormat="1" ht="15.75" x14ac:dyDescent="0.2">
      <c r="A7" s="372"/>
      <c r="B7" s="129" t="s">
        <v>70</v>
      </c>
      <c r="C7" s="127"/>
      <c r="D7" s="127" t="s">
        <v>62</v>
      </c>
      <c r="E7" s="127"/>
      <c r="F7" s="127"/>
      <c r="G7" s="127">
        <f>G6</f>
        <v>1</v>
      </c>
      <c r="H7" s="127">
        <f t="shared" ref="H7:K7" si="0">H6</f>
        <v>1</v>
      </c>
      <c r="I7" s="127">
        <f t="shared" si="0"/>
        <v>1</v>
      </c>
      <c r="J7" s="127">
        <f t="shared" si="0"/>
        <v>1</v>
      </c>
      <c r="K7" s="127">
        <f t="shared" si="0"/>
        <v>1</v>
      </c>
      <c r="L7" s="127"/>
      <c r="M7" s="130">
        <v>46022</v>
      </c>
      <c r="N7" s="130">
        <v>46022</v>
      </c>
      <c r="O7" s="78"/>
      <c r="P7" s="74" t="s">
        <v>62</v>
      </c>
      <c r="Q7" s="78"/>
      <c r="R7" s="78"/>
    </row>
    <row r="8" spans="1:19" s="131" customFormat="1" x14ac:dyDescent="0.25">
      <c r="A8" s="372"/>
      <c r="B8" s="132" t="s">
        <v>63</v>
      </c>
      <c r="C8" s="127"/>
      <c r="D8" s="127"/>
      <c r="E8" s="127"/>
      <c r="F8" s="127"/>
      <c r="G8" s="127" t="s">
        <v>62</v>
      </c>
      <c r="H8" s="127"/>
      <c r="I8" s="127" t="s">
        <v>62</v>
      </c>
      <c r="J8" s="127"/>
      <c r="K8" s="127"/>
      <c r="L8" s="127" t="s">
        <v>62</v>
      </c>
      <c r="M8" s="127"/>
      <c r="N8" s="127"/>
      <c r="O8" s="74" t="s">
        <v>62</v>
      </c>
      <c r="P8" s="74" t="s">
        <v>62</v>
      </c>
      <c r="Q8" s="74" t="s">
        <v>62</v>
      </c>
      <c r="R8" s="74" t="s">
        <v>62</v>
      </c>
      <c r="S8" s="128"/>
    </row>
    <row r="9" spans="1:19" s="131" customFormat="1" ht="65.45" customHeight="1" x14ac:dyDescent="0.2">
      <c r="A9" s="372"/>
      <c r="B9" s="133" t="s">
        <v>64</v>
      </c>
      <c r="C9" s="127"/>
      <c r="D9" s="127" t="s">
        <v>62</v>
      </c>
      <c r="E9" s="127"/>
      <c r="F9" s="127"/>
      <c r="G9" s="127">
        <f>G6</f>
        <v>1</v>
      </c>
      <c r="H9" s="127">
        <f t="shared" ref="H9:K9" si="1">H6</f>
        <v>1</v>
      </c>
      <c r="I9" s="127">
        <f t="shared" si="1"/>
        <v>1</v>
      </c>
      <c r="J9" s="127">
        <f t="shared" si="1"/>
        <v>1</v>
      </c>
      <c r="K9" s="127">
        <f t="shared" si="1"/>
        <v>1</v>
      </c>
      <c r="L9" s="127" t="s">
        <v>62</v>
      </c>
      <c r="M9" s="130">
        <v>46022</v>
      </c>
      <c r="N9" s="130">
        <v>46022</v>
      </c>
      <c r="O9" s="78"/>
      <c r="P9" s="74" t="s">
        <v>62</v>
      </c>
      <c r="Q9" s="78"/>
      <c r="R9" s="78"/>
    </row>
    <row r="10" spans="1:19" s="131" customFormat="1" ht="15" customHeight="1" x14ac:dyDescent="0.25">
      <c r="A10" s="372"/>
      <c r="B10" s="132" t="s">
        <v>65</v>
      </c>
      <c r="C10" s="127"/>
      <c r="D10" s="127"/>
      <c r="E10" s="127"/>
      <c r="F10" s="127"/>
      <c r="G10" s="127" t="s">
        <v>62</v>
      </c>
      <c r="H10" s="127"/>
      <c r="I10" s="127" t="s">
        <v>62</v>
      </c>
      <c r="J10" s="127"/>
      <c r="K10" s="127"/>
      <c r="L10" s="127" t="s">
        <v>62</v>
      </c>
      <c r="M10" s="127"/>
      <c r="N10" s="127"/>
      <c r="O10" s="74" t="s">
        <v>62</v>
      </c>
      <c r="P10" s="74" t="s">
        <v>62</v>
      </c>
      <c r="Q10" s="74" t="s">
        <v>62</v>
      </c>
      <c r="R10" s="74" t="s">
        <v>62</v>
      </c>
      <c r="S10" s="128"/>
    </row>
    <row r="11" spans="1:19" s="131" customFormat="1" ht="38.65" customHeight="1" x14ac:dyDescent="0.2">
      <c r="A11" s="372"/>
      <c r="B11" s="133" t="s">
        <v>66</v>
      </c>
      <c r="C11" s="127"/>
      <c r="D11" s="127" t="s">
        <v>62</v>
      </c>
      <c r="E11" s="127"/>
      <c r="F11" s="127"/>
      <c r="G11" s="127">
        <f>G6</f>
        <v>1</v>
      </c>
      <c r="H11" s="127">
        <f t="shared" ref="H11:K11" si="2">H6</f>
        <v>1</v>
      </c>
      <c r="I11" s="127">
        <f t="shared" si="2"/>
        <v>1</v>
      </c>
      <c r="J11" s="127">
        <f t="shared" si="2"/>
        <v>1</v>
      </c>
      <c r="K11" s="127">
        <f t="shared" si="2"/>
        <v>1</v>
      </c>
      <c r="L11" s="127" t="s">
        <v>62</v>
      </c>
      <c r="M11" s="130">
        <v>46022</v>
      </c>
      <c r="N11" s="130">
        <v>46022</v>
      </c>
      <c r="O11" s="78"/>
      <c r="P11" s="74" t="s">
        <v>62</v>
      </c>
      <c r="Q11" s="78"/>
      <c r="R11" s="78"/>
    </row>
    <row r="12" spans="1:19" s="131" customFormat="1" ht="21" customHeight="1" x14ac:dyDescent="0.25">
      <c r="A12" s="372"/>
      <c r="B12" s="132" t="s">
        <v>71</v>
      </c>
      <c r="C12" s="127"/>
      <c r="D12" s="127"/>
      <c r="E12" s="127"/>
      <c r="F12" s="127"/>
      <c r="G12" s="127" t="s">
        <v>62</v>
      </c>
      <c r="H12" s="127"/>
      <c r="I12" s="127" t="s">
        <v>62</v>
      </c>
      <c r="J12" s="127"/>
      <c r="K12" s="127"/>
      <c r="L12" s="127" t="s">
        <v>62</v>
      </c>
      <c r="M12" s="127"/>
      <c r="N12" s="127"/>
      <c r="O12" s="74" t="s">
        <v>62</v>
      </c>
      <c r="P12" s="74" t="s">
        <v>62</v>
      </c>
      <c r="Q12" s="74" t="s">
        <v>62</v>
      </c>
      <c r="R12" s="74" t="s">
        <v>62</v>
      </c>
      <c r="S12" s="128"/>
    </row>
    <row r="13" spans="1:19" s="131" customFormat="1" ht="21" customHeight="1" x14ac:dyDescent="0.2">
      <c r="A13" s="373"/>
      <c r="B13" s="133" t="s">
        <v>72</v>
      </c>
      <c r="C13" s="127"/>
      <c r="D13" s="127" t="s">
        <v>62</v>
      </c>
      <c r="E13" s="127"/>
      <c r="F13" s="127"/>
      <c r="G13" s="127">
        <f>G6</f>
        <v>1</v>
      </c>
      <c r="H13" s="127">
        <f t="shared" ref="H13:K13" si="3">H6</f>
        <v>1</v>
      </c>
      <c r="I13" s="127">
        <f t="shared" si="3"/>
        <v>1</v>
      </c>
      <c r="J13" s="127">
        <f t="shared" si="3"/>
        <v>1</v>
      </c>
      <c r="K13" s="127">
        <f t="shared" si="3"/>
        <v>1</v>
      </c>
      <c r="L13" s="127" t="s">
        <v>62</v>
      </c>
      <c r="M13" s="130">
        <v>46022</v>
      </c>
      <c r="N13" s="130">
        <v>46022</v>
      </c>
      <c r="O13" s="78"/>
      <c r="P13" s="74" t="s">
        <v>62</v>
      </c>
      <c r="Q13" s="78"/>
      <c r="R13" s="78"/>
    </row>
    <row r="14" spans="1:19" s="128" customFormat="1" ht="74.45" customHeight="1" x14ac:dyDescent="0.25">
      <c r="A14" s="371" t="s">
        <v>199</v>
      </c>
      <c r="B14" s="124" t="s">
        <v>215</v>
      </c>
      <c r="C14" s="125" t="s">
        <v>59</v>
      </c>
      <c r="D14" s="126" t="s">
        <v>60</v>
      </c>
      <c r="E14" s="126" t="s">
        <v>61</v>
      </c>
      <c r="F14" s="125">
        <v>642</v>
      </c>
      <c r="G14" s="125">
        <v>1</v>
      </c>
      <c r="H14" s="125">
        <v>1</v>
      </c>
      <c r="I14" s="125">
        <v>0</v>
      </c>
      <c r="J14" s="125">
        <v>0</v>
      </c>
      <c r="K14" s="127">
        <v>1</v>
      </c>
      <c r="L14" s="125"/>
      <c r="M14" s="125" t="s">
        <v>62</v>
      </c>
      <c r="N14" s="125" t="s">
        <v>62</v>
      </c>
      <c r="O14" s="78">
        <v>682614</v>
      </c>
      <c r="P14" s="78"/>
      <c r="Q14" s="78">
        <v>0</v>
      </c>
      <c r="R14" s="78">
        <v>0</v>
      </c>
    </row>
    <row r="15" spans="1:19" s="131" customFormat="1" ht="15.75" x14ac:dyDescent="0.2">
      <c r="A15" s="372"/>
      <c r="B15" s="129" t="s">
        <v>70</v>
      </c>
      <c r="C15" s="127"/>
      <c r="D15" s="127" t="s">
        <v>62</v>
      </c>
      <c r="E15" s="127"/>
      <c r="F15" s="127"/>
      <c r="G15" s="127">
        <f>G14</f>
        <v>1</v>
      </c>
      <c r="H15" s="127">
        <f t="shared" ref="H15:K15" si="4">H14</f>
        <v>1</v>
      </c>
      <c r="I15" s="127">
        <f t="shared" si="4"/>
        <v>0</v>
      </c>
      <c r="J15" s="127">
        <f t="shared" si="4"/>
        <v>0</v>
      </c>
      <c r="K15" s="127">
        <f t="shared" si="4"/>
        <v>1</v>
      </c>
      <c r="L15" s="127"/>
      <c r="M15" s="130">
        <v>46022</v>
      </c>
      <c r="N15" s="130">
        <v>46022</v>
      </c>
      <c r="O15" s="78"/>
      <c r="P15" s="74" t="s">
        <v>62</v>
      </c>
      <c r="Q15" s="78"/>
      <c r="R15" s="78"/>
    </row>
    <row r="16" spans="1:19" s="131" customFormat="1" x14ac:dyDescent="0.25">
      <c r="A16" s="372"/>
      <c r="B16" s="132" t="s">
        <v>63</v>
      </c>
      <c r="C16" s="127"/>
      <c r="D16" s="127"/>
      <c r="E16" s="127"/>
      <c r="F16" s="127"/>
      <c r="G16" s="127" t="s">
        <v>62</v>
      </c>
      <c r="H16" s="127"/>
      <c r="I16" s="127" t="s">
        <v>62</v>
      </c>
      <c r="J16" s="127"/>
      <c r="K16" s="127"/>
      <c r="L16" s="127" t="s">
        <v>62</v>
      </c>
      <c r="M16" s="127"/>
      <c r="N16" s="127"/>
      <c r="O16" s="74" t="s">
        <v>62</v>
      </c>
      <c r="P16" s="74" t="s">
        <v>62</v>
      </c>
      <c r="Q16" s="74" t="s">
        <v>62</v>
      </c>
      <c r="R16" s="74" t="s">
        <v>62</v>
      </c>
      <c r="S16" s="128"/>
    </row>
    <row r="17" spans="1:19" s="131" customFormat="1" ht="65.45" customHeight="1" x14ac:dyDescent="0.2">
      <c r="A17" s="372"/>
      <c r="B17" s="133" t="s">
        <v>64</v>
      </c>
      <c r="C17" s="127"/>
      <c r="D17" s="127" t="s">
        <v>62</v>
      </c>
      <c r="E17" s="127"/>
      <c r="F17" s="127"/>
      <c r="G17" s="127">
        <f>G14</f>
        <v>1</v>
      </c>
      <c r="H17" s="127">
        <f t="shared" ref="H17:K17" si="5">H14</f>
        <v>1</v>
      </c>
      <c r="I17" s="127">
        <f t="shared" si="5"/>
        <v>0</v>
      </c>
      <c r="J17" s="127">
        <f t="shared" si="5"/>
        <v>0</v>
      </c>
      <c r="K17" s="127">
        <f t="shared" si="5"/>
        <v>1</v>
      </c>
      <c r="L17" s="127" t="s">
        <v>62</v>
      </c>
      <c r="M17" s="130">
        <v>46022</v>
      </c>
      <c r="N17" s="130">
        <v>46022</v>
      </c>
      <c r="O17" s="78"/>
      <c r="P17" s="74" t="s">
        <v>62</v>
      </c>
      <c r="Q17" s="78"/>
      <c r="R17" s="78"/>
    </row>
    <row r="18" spans="1:19" s="131" customFormat="1" ht="15" customHeight="1" x14ac:dyDescent="0.25">
      <c r="A18" s="372"/>
      <c r="B18" s="132" t="s">
        <v>65</v>
      </c>
      <c r="C18" s="127"/>
      <c r="D18" s="127"/>
      <c r="E18" s="127"/>
      <c r="F18" s="127"/>
      <c r="G18" s="127" t="s">
        <v>62</v>
      </c>
      <c r="H18" s="127"/>
      <c r="I18" s="127" t="s">
        <v>62</v>
      </c>
      <c r="J18" s="127"/>
      <c r="K18" s="127"/>
      <c r="L18" s="127" t="s">
        <v>62</v>
      </c>
      <c r="M18" s="127"/>
      <c r="N18" s="127"/>
      <c r="O18" s="74" t="s">
        <v>62</v>
      </c>
      <c r="P18" s="74" t="s">
        <v>62</v>
      </c>
      <c r="Q18" s="74" t="s">
        <v>62</v>
      </c>
      <c r="R18" s="74" t="s">
        <v>62</v>
      </c>
      <c r="S18" s="128"/>
    </row>
    <row r="19" spans="1:19" s="131" customFormat="1" ht="38.65" customHeight="1" x14ac:dyDescent="0.2">
      <c r="A19" s="372"/>
      <c r="B19" s="133" t="s">
        <v>66</v>
      </c>
      <c r="C19" s="127"/>
      <c r="D19" s="127" t="s">
        <v>62</v>
      </c>
      <c r="E19" s="127"/>
      <c r="F19" s="127"/>
      <c r="G19" s="127">
        <f>G14</f>
        <v>1</v>
      </c>
      <c r="H19" s="127">
        <f t="shared" ref="H19:K19" si="6">H14</f>
        <v>1</v>
      </c>
      <c r="I19" s="127">
        <f t="shared" si="6"/>
        <v>0</v>
      </c>
      <c r="J19" s="127">
        <f t="shared" si="6"/>
        <v>0</v>
      </c>
      <c r="K19" s="127">
        <f t="shared" si="6"/>
        <v>1</v>
      </c>
      <c r="L19" s="127" t="s">
        <v>62</v>
      </c>
      <c r="M19" s="130">
        <v>46022</v>
      </c>
      <c r="N19" s="130">
        <v>46022</v>
      </c>
      <c r="O19" s="78"/>
      <c r="P19" s="74" t="s">
        <v>62</v>
      </c>
      <c r="Q19" s="78"/>
      <c r="R19" s="78"/>
    </row>
    <row r="20" spans="1:19" s="131" customFormat="1" ht="21" customHeight="1" x14ac:dyDescent="0.25">
      <c r="A20" s="372"/>
      <c r="B20" s="132" t="s">
        <v>71</v>
      </c>
      <c r="C20" s="127"/>
      <c r="D20" s="127"/>
      <c r="E20" s="127"/>
      <c r="F20" s="127"/>
      <c r="G20" s="127" t="s">
        <v>62</v>
      </c>
      <c r="H20" s="127"/>
      <c r="I20" s="127" t="s">
        <v>62</v>
      </c>
      <c r="J20" s="127"/>
      <c r="K20" s="127"/>
      <c r="L20" s="127" t="s">
        <v>62</v>
      </c>
      <c r="M20" s="127"/>
      <c r="N20" s="127"/>
      <c r="O20" s="74" t="s">
        <v>62</v>
      </c>
      <c r="P20" s="74" t="s">
        <v>62</v>
      </c>
      <c r="Q20" s="74" t="s">
        <v>62</v>
      </c>
      <c r="R20" s="74" t="s">
        <v>62</v>
      </c>
      <c r="S20" s="128"/>
    </row>
    <row r="21" spans="1:19" s="131" customFormat="1" ht="21" customHeight="1" x14ac:dyDescent="0.2">
      <c r="A21" s="373"/>
      <c r="B21" s="133" t="s">
        <v>72</v>
      </c>
      <c r="C21" s="127"/>
      <c r="D21" s="127" t="s">
        <v>62</v>
      </c>
      <c r="E21" s="127"/>
      <c r="F21" s="127"/>
      <c r="G21" s="127">
        <f>G14</f>
        <v>1</v>
      </c>
      <c r="H21" s="127">
        <f t="shared" ref="H21:K21" si="7">H14</f>
        <v>1</v>
      </c>
      <c r="I21" s="127">
        <f t="shared" si="7"/>
        <v>0</v>
      </c>
      <c r="J21" s="127">
        <f t="shared" si="7"/>
        <v>0</v>
      </c>
      <c r="K21" s="127">
        <f t="shared" si="7"/>
        <v>1</v>
      </c>
      <c r="L21" s="127" t="s">
        <v>62</v>
      </c>
      <c r="M21" s="130">
        <v>46022</v>
      </c>
      <c r="N21" s="130">
        <v>46022</v>
      </c>
      <c r="O21" s="78"/>
      <c r="P21" s="74" t="s">
        <v>62</v>
      </c>
      <c r="Q21" s="78"/>
      <c r="R21" s="78"/>
    </row>
    <row r="22" spans="1:19" s="128" customFormat="1" ht="38.450000000000003" customHeight="1" x14ac:dyDescent="0.25">
      <c r="A22" s="371" t="s">
        <v>216</v>
      </c>
      <c r="B22" s="124" t="s">
        <v>215</v>
      </c>
      <c r="C22" s="125" t="s">
        <v>59</v>
      </c>
      <c r="D22" s="126" t="s">
        <v>60</v>
      </c>
      <c r="E22" s="126" t="s">
        <v>61</v>
      </c>
      <c r="F22" s="125">
        <v>642</v>
      </c>
      <c r="G22" s="125">
        <v>1</v>
      </c>
      <c r="H22" s="125">
        <v>1</v>
      </c>
      <c r="I22" s="125">
        <v>0</v>
      </c>
      <c r="J22" s="125">
        <v>0</v>
      </c>
      <c r="K22" s="127">
        <v>1</v>
      </c>
      <c r="L22" s="125"/>
      <c r="M22" s="125" t="s">
        <v>62</v>
      </c>
      <c r="N22" s="125" t="s">
        <v>62</v>
      </c>
      <c r="O22" s="78">
        <v>383685.96</v>
      </c>
      <c r="P22" s="78"/>
      <c r="Q22" s="78">
        <v>0</v>
      </c>
      <c r="R22" s="78">
        <v>0</v>
      </c>
    </row>
    <row r="23" spans="1:19" s="131" customFormat="1" ht="15.75" x14ac:dyDescent="0.2">
      <c r="A23" s="372"/>
      <c r="B23" s="129" t="s">
        <v>70</v>
      </c>
      <c r="C23" s="127"/>
      <c r="D23" s="127" t="s">
        <v>62</v>
      </c>
      <c r="E23" s="127"/>
      <c r="F23" s="127"/>
      <c r="G23" s="127">
        <f>G22</f>
        <v>1</v>
      </c>
      <c r="H23" s="127">
        <f t="shared" ref="H23:K23" si="8">H22</f>
        <v>1</v>
      </c>
      <c r="I23" s="127">
        <f t="shared" si="8"/>
        <v>0</v>
      </c>
      <c r="J23" s="127">
        <f t="shared" si="8"/>
        <v>0</v>
      </c>
      <c r="K23" s="127">
        <f t="shared" si="8"/>
        <v>1</v>
      </c>
      <c r="L23" s="127"/>
      <c r="M23" s="130">
        <v>46022</v>
      </c>
      <c r="N23" s="130">
        <v>46022</v>
      </c>
      <c r="O23" s="78"/>
      <c r="P23" s="74" t="s">
        <v>62</v>
      </c>
      <c r="Q23" s="78"/>
      <c r="R23" s="78"/>
    </row>
    <row r="24" spans="1:19" s="131" customFormat="1" x14ac:dyDescent="0.25">
      <c r="A24" s="372"/>
      <c r="B24" s="132" t="s">
        <v>63</v>
      </c>
      <c r="C24" s="127"/>
      <c r="D24" s="127"/>
      <c r="E24" s="127"/>
      <c r="F24" s="127"/>
      <c r="G24" s="127" t="s">
        <v>62</v>
      </c>
      <c r="H24" s="127"/>
      <c r="I24" s="127" t="s">
        <v>62</v>
      </c>
      <c r="J24" s="127"/>
      <c r="K24" s="127"/>
      <c r="L24" s="127" t="s">
        <v>62</v>
      </c>
      <c r="M24" s="127"/>
      <c r="N24" s="127"/>
      <c r="O24" s="74" t="s">
        <v>62</v>
      </c>
      <c r="P24" s="74" t="s">
        <v>62</v>
      </c>
      <c r="Q24" s="74" t="s">
        <v>62</v>
      </c>
      <c r="R24" s="74" t="s">
        <v>62</v>
      </c>
      <c r="S24" s="128"/>
    </row>
    <row r="25" spans="1:19" s="131" customFormat="1" ht="65.45" customHeight="1" x14ac:dyDescent="0.2">
      <c r="A25" s="372"/>
      <c r="B25" s="133" t="s">
        <v>64</v>
      </c>
      <c r="C25" s="127"/>
      <c r="D25" s="127" t="s">
        <v>62</v>
      </c>
      <c r="E25" s="127"/>
      <c r="F25" s="127"/>
      <c r="G25" s="127">
        <f>G22</f>
        <v>1</v>
      </c>
      <c r="H25" s="127">
        <f t="shared" ref="H25:K25" si="9">H22</f>
        <v>1</v>
      </c>
      <c r="I25" s="127">
        <f t="shared" si="9"/>
        <v>0</v>
      </c>
      <c r="J25" s="127">
        <f t="shared" si="9"/>
        <v>0</v>
      </c>
      <c r="K25" s="127">
        <f t="shared" si="9"/>
        <v>1</v>
      </c>
      <c r="L25" s="127" t="s">
        <v>62</v>
      </c>
      <c r="M25" s="130">
        <v>46022</v>
      </c>
      <c r="N25" s="130">
        <v>46022</v>
      </c>
      <c r="O25" s="78"/>
      <c r="P25" s="74" t="s">
        <v>62</v>
      </c>
      <c r="Q25" s="78"/>
      <c r="R25" s="78"/>
    </row>
    <row r="26" spans="1:19" s="131" customFormat="1" ht="15" customHeight="1" x14ac:dyDescent="0.25">
      <c r="A26" s="372"/>
      <c r="B26" s="132" t="s">
        <v>65</v>
      </c>
      <c r="C26" s="127"/>
      <c r="D26" s="127"/>
      <c r="E26" s="127"/>
      <c r="F26" s="127"/>
      <c r="G26" s="127" t="s">
        <v>62</v>
      </c>
      <c r="H26" s="127"/>
      <c r="I26" s="127" t="s">
        <v>62</v>
      </c>
      <c r="J26" s="127"/>
      <c r="K26" s="127"/>
      <c r="L26" s="127" t="s">
        <v>62</v>
      </c>
      <c r="M26" s="127"/>
      <c r="N26" s="127"/>
      <c r="O26" s="74" t="s">
        <v>62</v>
      </c>
      <c r="P26" s="74" t="s">
        <v>62</v>
      </c>
      <c r="Q26" s="74" t="s">
        <v>62</v>
      </c>
      <c r="R26" s="74" t="s">
        <v>62</v>
      </c>
      <c r="S26" s="128"/>
    </row>
    <row r="27" spans="1:19" s="131" customFormat="1" ht="38.65" customHeight="1" x14ac:dyDescent="0.2">
      <c r="A27" s="372"/>
      <c r="B27" s="133" t="s">
        <v>66</v>
      </c>
      <c r="C27" s="127"/>
      <c r="D27" s="127" t="s">
        <v>62</v>
      </c>
      <c r="E27" s="127"/>
      <c r="F27" s="127"/>
      <c r="G27" s="127">
        <f>G22</f>
        <v>1</v>
      </c>
      <c r="H27" s="127">
        <f t="shared" ref="H27:K27" si="10">H22</f>
        <v>1</v>
      </c>
      <c r="I27" s="127">
        <f t="shared" si="10"/>
        <v>0</v>
      </c>
      <c r="J27" s="127">
        <f t="shared" si="10"/>
        <v>0</v>
      </c>
      <c r="K27" s="127">
        <f t="shared" si="10"/>
        <v>1</v>
      </c>
      <c r="L27" s="127" t="s">
        <v>62</v>
      </c>
      <c r="M27" s="130">
        <v>46022</v>
      </c>
      <c r="N27" s="130">
        <v>46022</v>
      </c>
      <c r="O27" s="78"/>
      <c r="P27" s="74" t="s">
        <v>62</v>
      </c>
      <c r="Q27" s="78"/>
      <c r="R27" s="78"/>
    </row>
    <row r="28" spans="1:19" s="131" customFormat="1" ht="21" customHeight="1" x14ac:dyDescent="0.25">
      <c r="A28" s="372"/>
      <c r="B28" s="132" t="s">
        <v>71</v>
      </c>
      <c r="C28" s="127"/>
      <c r="D28" s="127"/>
      <c r="E28" s="127"/>
      <c r="F28" s="127"/>
      <c r="G28" s="127" t="s">
        <v>62</v>
      </c>
      <c r="H28" s="127"/>
      <c r="I28" s="127" t="s">
        <v>62</v>
      </c>
      <c r="J28" s="127"/>
      <c r="K28" s="127"/>
      <c r="L28" s="127" t="s">
        <v>62</v>
      </c>
      <c r="M28" s="127"/>
      <c r="N28" s="127"/>
      <c r="O28" s="74" t="s">
        <v>62</v>
      </c>
      <c r="P28" s="74" t="s">
        <v>62</v>
      </c>
      <c r="Q28" s="74" t="s">
        <v>62</v>
      </c>
      <c r="R28" s="74" t="s">
        <v>62</v>
      </c>
      <c r="S28" s="128"/>
    </row>
    <row r="29" spans="1:19" s="131" customFormat="1" ht="21" customHeight="1" x14ac:dyDescent="0.2">
      <c r="A29" s="373"/>
      <c r="B29" s="133" t="s">
        <v>72</v>
      </c>
      <c r="C29" s="127"/>
      <c r="D29" s="127" t="s">
        <v>62</v>
      </c>
      <c r="E29" s="127"/>
      <c r="F29" s="127"/>
      <c r="G29" s="127">
        <f>G22</f>
        <v>1</v>
      </c>
      <c r="H29" s="127">
        <f t="shared" ref="H29:K29" si="11">H22</f>
        <v>1</v>
      </c>
      <c r="I29" s="127">
        <f t="shared" si="11"/>
        <v>0</v>
      </c>
      <c r="J29" s="127">
        <f t="shared" si="11"/>
        <v>0</v>
      </c>
      <c r="K29" s="127">
        <f t="shared" si="11"/>
        <v>1</v>
      </c>
      <c r="L29" s="127" t="s">
        <v>62</v>
      </c>
      <c r="M29" s="130">
        <v>46022</v>
      </c>
      <c r="N29" s="130">
        <v>46022</v>
      </c>
      <c r="O29" s="78"/>
      <c r="P29" s="74" t="s">
        <v>62</v>
      </c>
      <c r="Q29" s="78"/>
      <c r="R29" s="78"/>
    </row>
    <row r="30" spans="1:19" s="93" customFormat="1" ht="18" customHeight="1" x14ac:dyDescent="0.25">
      <c r="A30" s="89" t="s">
        <v>122</v>
      </c>
      <c r="B30" s="90"/>
      <c r="C30" s="91"/>
      <c r="D30" s="91"/>
      <c r="E30" s="91"/>
      <c r="F30" s="91"/>
      <c r="G30" s="91">
        <f>G6+G14+G22</f>
        <v>3</v>
      </c>
      <c r="H30" s="91">
        <f t="shared" ref="H30:K30" si="12">H6+H14+H22</f>
        <v>3</v>
      </c>
      <c r="I30" s="91">
        <f t="shared" si="12"/>
        <v>1</v>
      </c>
      <c r="J30" s="91">
        <f t="shared" si="12"/>
        <v>1</v>
      </c>
      <c r="K30" s="91">
        <f t="shared" si="12"/>
        <v>3</v>
      </c>
      <c r="L30" s="91"/>
      <c r="M30" s="94"/>
      <c r="N30" s="94"/>
      <c r="O30" s="135">
        <f>SUM(O6:O26)</f>
        <v>1544760.29</v>
      </c>
      <c r="P30" s="135"/>
      <c r="Q30" s="135">
        <f t="shared" ref="Q30:R30" si="13">SUM(Q6:Q26)</f>
        <v>478460.33</v>
      </c>
      <c r="R30" s="135">
        <f t="shared" si="13"/>
        <v>331956.2</v>
      </c>
    </row>
  </sheetData>
  <mergeCells count="25">
    <mergeCell ref="A14:A21"/>
    <mergeCell ref="A22:A29"/>
    <mergeCell ref="A6:A13"/>
    <mergeCell ref="M2:N2"/>
    <mergeCell ref="O2:P2"/>
    <mergeCell ref="A2:A4"/>
    <mergeCell ref="B2:B4"/>
    <mergeCell ref="C2:C4"/>
    <mergeCell ref="D2:D4"/>
    <mergeCell ref="A1:R1"/>
    <mergeCell ref="Q2:R2"/>
    <mergeCell ref="E3:E4"/>
    <mergeCell ref="F3:F4"/>
    <mergeCell ref="G3:H3"/>
    <mergeCell ref="I3:J3"/>
    <mergeCell ref="K3:K4"/>
    <mergeCell ref="L3:L4"/>
    <mergeCell ref="M3:M4"/>
    <mergeCell ref="R3:R4"/>
    <mergeCell ref="E2:F2"/>
    <mergeCell ref="N3:N4"/>
    <mergeCell ref="O3:O4"/>
    <mergeCell ref="P3:P4"/>
    <mergeCell ref="Q3:Q4"/>
    <mergeCell ref="G2:L2"/>
  </mergeCells>
  <hyperlinks>
    <hyperlink ref="C2" location="sub_4555" display="#sub_4555"/>
    <hyperlink ref="F3" r:id="rId1" display="http://internet.garant.ru/document/redirect/179222/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62"/>
  <sheetViews>
    <sheetView topLeftCell="A39" zoomScale="80" zoomScaleNormal="80" workbookViewId="0">
      <selection activeCell="A6" sqref="A6:A61"/>
    </sheetView>
  </sheetViews>
  <sheetFormatPr defaultColWidth="9.140625" defaultRowHeight="15" x14ac:dyDescent="0.25"/>
  <cols>
    <col min="1" max="1" width="12.85546875" style="101" customWidth="1"/>
    <col min="2" max="2" width="34.28515625" style="134" customWidth="1"/>
    <col min="3" max="3" width="11.140625" style="85" customWidth="1"/>
    <col min="4" max="4" width="16" style="85" customWidth="1"/>
    <col min="5" max="5" width="7.28515625" style="85" customWidth="1"/>
    <col min="6" max="6" width="5.85546875" style="85" customWidth="1"/>
    <col min="7" max="8" width="8.42578125" style="85" customWidth="1"/>
    <col min="9" max="9" width="8.140625" style="85" customWidth="1"/>
    <col min="10" max="11" width="9.140625" style="85" bestFit="1" customWidth="1"/>
    <col min="12" max="12" width="7.5703125" style="85" customWidth="1"/>
    <col min="13" max="14" width="11.28515625" style="85" customWidth="1"/>
    <col min="15" max="15" width="14.85546875" style="138" customWidth="1"/>
    <col min="16" max="16" width="9.140625" style="138" customWidth="1"/>
    <col min="17" max="17" width="15.42578125" style="138" customWidth="1"/>
    <col min="18" max="18" width="13.28515625" style="138" customWidth="1"/>
    <col min="19" max="19" width="9.140625" style="85" bestFit="1" customWidth="1"/>
    <col min="20" max="16384" width="9.140625" style="85"/>
  </cols>
  <sheetData>
    <row r="1" spans="1:19" ht="27" customHeight="1" x14ac:dyDescent="0.2">
      <c r="A1" s="319" t="s">
        <v>443</v>
      </c>
      <c r="B1" s="319"/>
      <c r="C1" s="319"/>
      <c r="D1" s="319"/>
      <c r="E1" s="319"/>
      <c r="F1" s="319"/>
      <c r="G1" s="319"/>
      <c r="H1" s="319"/>
      <c r="I1" s="319"/>
      <c r="J1" s="319"/>
      <c r="K1" s="319"/>
      <c r="L1" s="319"/>
      <c r="M1" s="319"/>
      <c r="N1" s="319"/>
      <c r="O1" s="319"/>
      <c r="P1" s="319"/>
      <c r="Q1" s="319"/>
      <c r="R1" s="319"/>
    </row>
    <row r="2" spans="1:19" ht="77.45" customHeight="1" x14ac:dyDescent="0.2">
      <c r="A2" s="324" t="s">
        <v>36</v>
      </c>
      <c r="B2" s="358" t="s">
        <v>37</v>
      </c>
      <c r="C2" s="327" t="s">
        <v>38</v>
      </c>
      <c r="D2" s="324" t="s">
        <v>39</v>
      </c>
      <c r="E2" s="324" t="s">
        <v>40</v>
      </c>
      <c r="F2" s="329"/>
      <c r="G2" s="324" t="s">
        <v>41</v>
      </c>
      <c r="H2" s="330"/>
      <c r="I2" s="330"/>
      <c r="J2" s="330"/>
      <c r="K2" s="330"/>
      <c r="L2" s="329"/>
      <c r="M2" s="324" t="s">
        <v>42</v>
      </c>
      <c r="N2" s="329"/>
      <c r="O2" s="355" t="s">
        <v>43</v>
      </c>
      <c r="P2" s="357"/>
      <c r="Q2" s="355" t="s">
        <v>44</v>
      </c>
      <c r="R2" s="357"/>
    </row>
    <row r="3" spans="1:19" ht="15" customHeight="1" x14ac:dyDescent="0.2">
      <c r="A3" s="326"/>
      <c r="B3" s="359"/>
      <c r="C3" s="328"/>
      <c r="D3" s="326"/>
      <c r="E3" s="324" t="s">
        <v>45</v>
      </c>
      <c r="F3" s="324" t="s">
        <v>46</v>
      </c>
      <c r="G3" s="324" t="s">
        <v>47</v>
      </c>
      <c r="H3" s="329"/>
      <c r="I3" s="324" t="s">
        <v>48</v>
      </c>
      <c r="J3" s="329"/>
      <c r="K3" s="324" t="s">
        <v>49</v>
      </c>
      <c r="L3" s="324" t="s">
        <v>50</v>
      </c>
      <c r="M3" s="324" t="s">
        <v>51</v>
      </c>
      <c r="N3" s="324" t="s">
        <v>52</v>
      </c>
      <c r="O3" s="355" t="s">
        <v>53</v>
      </c>
      <c r="P3" s="355" t="s">
        <v>54</v>
      </c>
      <c r="Q3" s="355" t="s">
        <v>55</v>
      </c>
      <c r="R3" s="355" t="s">
        <v>56</v>
      </c>
    </row>
    <row r="4" spans="1:19" ht="114.75" x14ac:dyDescent="0.2">
      <c r="A4" s="325"/>
      <c r="B4" s="360"/>
      <c r="C4" s="328"/>
      <c r="D4" s="325"/>
      <c r="E4" s="325"/>
      <c r="F4" s="325"/>
      <c r="G4" s="122" t="s">
        <v>57</v>
      </c>
      <c r="H4" s="122" t="s">
        <v>58</v>
      </c>
      <c r="I4" s="122" t="str">
        <f>G4</f>
        <v>с даты заключения соглашения о предоставлении субсидии</v>
      </c>
      <c r="J4" s="122" t="s">
        <v>58</v>
      </c>
      <c r="K4" s="325"/>
      <c r="L4" s="325"/>
      <c r="M4" s="325"/>
      <c r="N4" s="325"/>
      <c r="O4" s="356"/>
      <c r="P4" s="356"/>
      <c r="Q4" s="356"/>
      <c r="R4" s="356"/>
    </row>
    <row r="5" spans="1:19" x14ac:dyDescent="0.2">
      <c r="A5" s="103">
        <v>1</v>
      </c>
      <c r="B5" s="123">
        <v>2</v>
      </c>
      <c r="C5" s="122">
        <v>3</v>
      </c>
      <c r="D5" s="122">
        <v>4</v>
      </c>
      <c r="E5" s="122">
        <v>5</v>
      </c>
      <c r="F5" s="122">
        <v>6</v>
      </c>
      <c r="G5" s="122">
        <v>7</v>
      </c>
      <c r="H5" s="122">
        <v>8</v>
      </c>
      <c r="I5" s="122">
        <v>9</v>
      </c>
      <c r="J5" s="122">
        <v>10</v>
      </c>
      <c r="K5" s="122">
        <v>11</v>
      </c>
      <c r="L5" s="122">
        <v>12</v>
      </c>
      <c r="M5" s="122">
        <v>13</v>
      </c>
      <c r="N5" s="122">
        <v>14</v>
      </c>
      <c r="O5" s="122">
        <v>15</v>
      </c>
      <c r="P5" s="122">
        <v>16</v>
      </c>
      <c r="Q5" s="122">
        <v>17</v>
      </c>
      <c r="R5" s="122">
        <v>18</v>
      </c>
    </row>
    <row r="6" spans="1:19" s="128" customFormat="1" ht="74.45" customHeight="1" x14ac:dyDescent="0.25">
      <c r="A6" s="371" t="s">
        <v>378</v>
      </c>
      <c r="B6" s="124" t="s">
        <v>379</v>
      </c>
      <c r="C6" s="125" t="s">
        <v>59</v>
      </c>
      <c r="D6" s="126" t="s">
        <v>60</v>
      </c>
      <c r="E6" s="126" t="s">
        <v>61</v>
      </c>
      <c r="F6" s="125">
        <v>642</v>
      </c>
      <c r="G6" s="125">
        <v>1</v>
      </c>
      <c r="H6" s="125">
        <v>1</v>
      </c>
      <c r="I6" s="125">
        <v>1</v>
      </c>
      <c r="J6" s="125">
        <v>1</v>
      </c>
      <c r="K6" s="127">
        <v>1</v>
      </c>
      <c r="L6" s="125"/>
      <c r="M6" s="125" t="s">
        <v>62</v>
      </c>
      <c r="N6" s="125" t="s">
        <v>62</v>
      </c>
      <c r="O6" s="78">
        <v>121897.41</v>
      </c>
      <c r="P6" s="78"/>
      <c r="Q6" s="78">
        <v>101626.71</v>
      </c>
      <c r="R6" s="78">
        <v>101626.71</v>
      </c>
    </row>
    <row r="7" spans="1:19" s="131" customFormat="1" ht="15.75" x14ac:dyDescent="0.2">
      <c r="A7" s="372"/>
      <c r="B7" s="129" t="s">
        <v>70</v>
      </c>
      <c r="C7" s="127"/>
      <c r="D7" s="127" t="s">
        <v>62</v>
      </c>
      <c r="E7" s="127"/>
      <c r="F7" s="127"/>
      <c r="G7" s="127">
        <f>G6</f>
        <v>1</v>
      </c>
      <c r="H7" s="127">
        <f t="shared" ref="H7:K7" si="0">H6</f>
        <v>1</v>
      </c>
      <c r="I7" s="127">
        <f t="shared" si="0"/>
        <v>1</v>
      </c>
      <c r="J7" s="127">
        <f t="shared" si="0"/>
        <v>1</v>
      </c>
      <c r="K7" s="127">
        <f t="shared" si="0"/>
        <v>1</v>
      </c>
      <c r="L7" s="127"/>
      <c r="M7" s="130">
        <v>46022</v>
      </c>
      <c r="N7" s="130">
        <v>46022</v>
      </c>
      <c r="O7" s="78"/>
      <c r="P7" s="74" t="s">
        <v>62</v>
      </c>
      <c r="Q7" s="78"/>
      <c r="R7" s="78"/>
    </row>
    <row r="8" spans="1:19" s="131" customFormat="1" ht="14.25" x14ac:dyDescent="0.2">
      <c r="A8" s="372"/>
      <c r="B8" s="132" t="s">
        <v>63</v>
      </c>
      <c r="C8" s="127"/>
      <c r="D8" s="127"/>
      <c r="E8" s="127"/>
      <c r="F8" s="127"/>
      <c r="G8" s="127" t="s">
        <v>62</v>
      </c>
      <c r="H8" s="127"/>
      <c r="I8" s="127" t="s">
        <v>62</v>
      </c>
      <c r="J8" s="127"/>
      <c r="K8" s="127"/>
      <c r="L8" s="127" t="s">
        <v>62</v>
      </c>
      <c r="M8" s="127"/>
      <c r="N8" s="127"/>
      <c r="O8" s="74" t="s">
        <v>62</v>
      </c>
      <c r="P8" s="74" t="s">
        <v>62</v>
      </c>
      <c r="Q8" s="74" t="s">
        <v>62</v>
      </c>
      <c r="R8" s="74" t="s">
        <v>62</v>
      </c>
    </row>
    <row r="9" spans="1:19" s="131" customFormat="1" ht="65.45" customHeight="1" x14ac:dyDescent="0.25">
      <c r="A9" s="372"/>
      <c r="B9" s="133" t="s">
        <v>64</v>
      </c>
      <c r="C9" s="127"/>
      <c r="D9" s="127" t="s">
        <v>62</v>
      </c>
      <c r="E9" s="127"/>
      <c r="F9" s="127"/>
      <c r="G9" s="127">
        <f>G6</f>
        <v>1</v>
      </c>
      <c r="H9" s="127">
        <f t="shared" ref="H9:K9" si="1">H6</f>
        <v>1</v>
      </c>
      <c r="I9" s="127">
        <f t="shared" si="1"/>
        <v>1</v>
      </c>
      <c r="J9" s="127">
        <f t="shared" si="1"/>
        <v>1</v>
      </c>
      <c r="K9" s="127">
        <f t="shared" si="1"/>
        <v>1</v>
      </c>
      <c r="L9" s="127" t="s">
        <v>62</v>
      </c>
      <c r="M9" s="130">
        <v>46022</v>
      </c>
      <c r="N9" s="130">
        <v>46022</v>
      </c>
      <c r="O9" s="78"/>
      <c r="P9" s="74" t="s">
        <v>62</v>
      </c>
      <c r="Q9" s="78"/>
      <c r="R9" s="78"/>
      <c r="S9" s="128"/>
    </row>
    <row r="10" spans="1:19" s="131" customFormat="1" ht="15" customHeight="1" x14ac:dyDescent="0.2">
      <c r="A10" s="372"/>
      <c r="B10" s="132" t="s">
        <v>65</v>
      </c>
      <c r="C10" s="127"/>
      <c r="D10" s="127"/>
      <c r="E10" s="127"/>
      <c r="F10" s="127"/>
      <c r="G10" s="127" t="s">
        <v>62</v>
      </c>
      <c r="H10" s="127"/>
      <c r="I10" s="127" t="s">
        <v>62</v>
      </c>
      <c r="J10" s="127"/>
      <c r="K10" s="127"/>
      <c r="L10" s="127" t="s">
        <v>62</v>
      </c>
      <c r="M10" s="127"/>
      <c r="N10" s="127"/>
      <c r="O10" s="74" t="s">
        <v>62</v>
      </c>
      <c r="P10" s="74" t="s">
        <v>62</v>
      </c>
      <c r="Q10" s="74" t="s">
        <v>62</v>
      </c>
      <c r="R10" s="74" t="s">
        <v>62</v>
      </c>
    </row>
    <row r="11" spans="1:19" s="131" customFormat="1" ht="38.65" customHeight="1" x14ac:dyDescent="0.2">
      <c r="A11" s="372"/>
      <c r="B11" s="133" t="s">
        <v>66</v>
      </c>
      <c r="C11" s="127"/>
      <c r="D11" s="127" t="s">
        <v>62</v>
      </c>
      <c r="E11" s="127"/>
      <c r="F11" s="127"/>
      <c r="G11" s="127">
        <f>G6</f>
        <v>1</v>
      </c>
      <c r="H11" s="127">
        <f t="shared" ref="H11:K11" si="2">H6</f>
        <v>1</v>
      </c>
      <c r="I11" s="127">
        <f t="shared" si="2"/>
        <v>1</v>
      </c>
      <c r="J11" s="127">
        <f t="shared" si="2"/>
        <v>1</v>
      </c>
      <c r="K11" s="127">
        <f t="shared" si="2"/>
        <v>1</v>
      </c>
      <c r="L11" s="127" t="s">
        <v>62</v>
      </c>
      <c r="M11" s="130">
        <v>46022</v>
      </c>
      <c r="N11" s="130">
        <v>46022</v>
      </c>
      <c r="O11" s="78"/>
      <c r="P11" s="74" t="s">
        <v>62</v>
      </c>
      <c r="Q11" s="78"/>
      <c r="R11" s="78"/>
    </row>
    <row r="12" spans="1:19" s="131" customFormat="1" ht="21" customHeight="1" x14ac:dyDescent="0.25">
      <c r="A12" s="372"/>
      <c r="B12" s="132" t="s">
        <v>71</v>
      </c>
      <c r="C12" s="127"/>
      <c r="D12" s="127"/>
      <c r="E12" s="127"/>
      <c r="F12" s="127"/>
      <c r="G12" s="127" t="s">
        <v>62</v>
      </c>
      <c r="H12" s="127"/>
      <c r="I12" s="127" t="s">
        <v>62</v>
      </c>
      <c r="J12" s="127"/>
      <c r="K12" s="127"/>
      <c r="L12" s="127" t="s">
        <v>62</v>
      </c>
      <c r="M12" s="127"/>
      <c r="N12" s="127"/>
      <c r="O12" s="74" t="s">
        <v>62</v>
      </c>
      <c r="P12" s="74" t="s">
        <v>62</v>
      </c>
      <c r="Q12" s="74" t="s">
        <v>62</v>
      </c>
      <c r="R12" s="74" t="s">
        <v>62</v>
      </c>
      <c r="S12" s="128"/>
    </row>
    <row r="13" spans="1:19" s="131" customFormat="1" ht="21" customHeight="1" x14ac:dyDescent="0.2">
      <c r="A13" s="373"/>
      <c r="B13" s="133" t="s">
        <v>72</v>
      </c>
      <c r="C13" s="127"/>
      <c r="D13" s="127" t="s">
        <v>62</v>
      </c>
      <c r="E13" s="127"/>
      <c r="F13" s="127"/>
      <c r="G13" s="127">
        <f>G6</f>
        <v>1</v>
      </c>
      <c r="H13" s="127">
        <f t="shared" ref="H13:K13" si="3">H6</f>
        <v>1</v>
      </c>
      <c r="I13" s="127">
        <f t="shared" si="3"/>
        <v>1</v>
      </c>
      <c r="J13" s="127">
        <f t="shared" si="3"/>
        <v>1</v>
      </c>
      <c r="K13" s="127">
        <f t="shared" si="3"/>
        <v>1</v>
      </c>
      <c r="L13" s="127" t="s">
        <v>62</v>
      </c>
      <c r="M13" s="130">
        <v>46022</v>
      </c>
      <c r="N13" s="130">
        <v>46022</v>
      </c>
      <c r="O13" s="78"/>
      <c r="P13" s="74" t="s">
        <v>62</v>
      </c>
      <c r="Q13" s="78"/>
      <c r="R13" s="78"/>
    </row>
    <row r="14" spans="1:19" s="128" customFormat="1" ht="74.45" customHeight="1" x14ac:dyDescent="0.25">
      <c r="A14" s="371" t="s">
        <v>380</v>
      </c>
      <c r="B14" s="124" t="s">
        <v>379</v>
      </c>
      <c r="C14" s="125" t="s">
        <v>59</v>
      </c>
      <c r="D14" s="126" t="s">
        <v>60</v>
      </c>
      <c r="E14" s="126" t="s">
        <v>61</v>
      </c>
      <c r="F14" s="125">
        <v>642</v>
      </c>
      <c r="G14" s="125">
        <v>1</v>
      </c>
      <c r="H14" s="125">
        <v>1</v>
      </c>
      <c r="I14" s="125">
        <v>1</v>
      </c>
      <c r="J14" s="125">
        <v>1</v>
      </c>
      <c r="K14" s="127">
        <v>1</v>
      </c>
      <c r="L14" s="125"/>
      <c r="M14" s="125" t="s">
        <v>62</v>
      </c>
      <c r="N14" s="125" t="s">
        <v>62</v>
      </c>
      <c r="O14" s="78">
        <v>322964.84999999998</v>
      </c>
      <c r="P14" s="78"/>
      <c r="Q14" s="78">
        <v>122168.4</v>
      </c>
      <c r="R14" s="78">
        <v>122168.4</v>
      </c>
      <c r="S14" s="131"/>
    </row>
    <row r="15" spans="1:19" s="131" customFormat="1" ht="15.75" x14ac:dyDescent="0.25">
      <c r="A15" s="372"/>
      <c r="B15" s="129" t="s">
        <v>70</v>
      </c>
      <c r="C15" s="127"/>
      <c r="D15" s="127" t="s">
        <v>62</v>
      </c>
      <c r="E15" s="127"/>
      <c r="F15" s="127"/>
      <c r="G15" s="127">
        <f>G14</f>
        <v>1</v>
      </c>
      <c r="H15" s="127">
        <f t="shared" ref="H15:K15" si="4">H14</f>
        <v>1</v>
      </c>
      <c r="I15" s="127">
        <f t="shared" si="4"/>
        <v>1</v>
      </c>
      <c r="J15" s="127">
        <f t="shared" si="4"/>
        <v>1</v>
      </c>
      <c r="K15" s="127">
        <f t="shared" si="4"/>
        <v>1</v>
      </c>
      <c r="L15" s="127"/>
      <c r="M15" s="130">
        <v>46022</v>
      </c>
      <c r="N15" s="130">
        <v>46022</v>
      </c>
      <c r="O15" s="78"/>
      <c r="P15" s="74" t="s">
        <v>62</v>
      </c>
      <c r="Q15" s="78"/>
      <c r="R15" s="78"/>
      <c r="S15" s="128"/>
    </row>
    <row r="16" spans="1:19" s="131" customFormat="1" ht="14.25" x14ac:dyDescent="0.2">
      <c r="A16" s="372"/>
      <c r="B16" s="132" t="s">
        <v>63</v>
      </c>
      <c r="C16" s="127"/>
      <c r="D16" s="127"/>
      <c r="E16" s="127"/>
      <c r="F16" s="127"/>
      <c r="G16" s="127" t="s">
        <v>62</v>
      </c>
      <c r="H16" s="127"/>
      <c r="I16" s="127" t="s">
        <v>62</v>
      </c>
      <c r="J16" s="127"/>
      <c r="K16" s="127"/>
      <c r="L16" s="127" t="s">
        <v>62</v>
      </c>
      <c r="M16" s="127"/>
      <c r="N16" s="127"/>
      <c r="O16" s="74" t="s">
        <v>62</v>
      </c>
      <c r="P16" s="74" t="s">
        <v>62</v>
      </c>
      <c r="Q16" s="74" t="s">
        <v>62</v>
      </c>
      <c r="R16" s="74" t="s">
        <v>62</v>
      </c>
    </row>
    <row r="17" spans="1:19" s="131" customFormat="1" ht="65.45" customHeight="1" x14ac:dyDescent="0.2">
      <c r="A17" s="372"/>
      <c r="B17" s="133" t="s">
        <v>64</v>
      </c>
      <c r="C17" s="127"/>
      <c r="D17" s="127" t="s">
        <v>62</v>
      </c>
      <c r="E17" s="127"/>
      <c r="F17" s="127"/>
      <c r="G17" s="127">
        <f>G14</f>
        <v>1</v>
      </c>
      <c r="H17" s="127">
        <f t="shared" ref="H17:K17" si="5">H14</f>
        <v>1</v>
      </c>
      <c r="I17" s="127">
        <f t="shared" si="5"/>
        <v>1</v>
      </c>
      <c r="J17" s="127">
        <f t="shared" si="5"/>
        <v>1</v>
      </c>
      <c r="K17" s="127">
        <f t="shared" si="5"/>
        <v>1</v>
      </c>
      <c r="L17" s="127" t="s">
        <v>62</v>
      </c>
      <c r="M17" s="130">
        <v>46022</v>
      </c>
      <c r="N17" s="130">
        <v>46022</v>
      </c>
      <c r="O17" s="78"/>
      <c r="P17" s="74" t="s">
        <v>62</v>
      </c>
      <c r="Q17" s="78"/>
      <c r="R17" s="78"/>
    </row>
    <row r="18" spans="1:19" s="131" customFormat="1" ht="15" customHeight="1" x14ac:dyDescent="0.25">
      <c r="A18" s="372"/>
      <c r="B18" s="132" t="s">
        <v>65</v>
      </c>
      <c r="C18" s="127"/>
      <c r="D18" s="127"/>
      <c r="E18" s="127"/>
      <c r="F18" s="127"/>
      <c r="G18" s="127" t="s">
        <v>62</v>
      </c>
      <c r="H18" s="127"/>
      <c r="I18" s="127" t="s">
        <v>62</v>
      </c>
      <c r="J18" s="127"/>
      <c r="K18" s="127"/>
      <c r="L18" s="127" t="s">
        <v>62</v>
      </c>
      <c r="M18" s="127"/>
      <c r="N18" s="127"/>
      <c r="O18" s="74" t="s">
        <v>62</v>
      </c>
      <c r="P18" s="74" t="s">
        <v>62</v>
      </c>
      <c r="Q18" s="74" t="s">
        <v>62</v>
      </c>
      <c r="R18" s="74" t="s">
        <v>62</v>
      </c>
      <c r="S18" s="128"/>
    </row>
    <row r="19" spans="1:19" s="131" customFormat="1" ht="38.65" customHeight="1" x14ac:dyDescent="0.2">
      <c r="A19" s="372"/>
      <c r="B19" s="133" t="s">
        <v>66</v>
      </c>
      <c r="C19" s="127"/>
      <c r="D19" s="127" t="s">
        <v>62</v>
      </c>
      <c r="E19" s="127"/>
      <c r="F19" s="127"/>
      <c r="G19" s="127">
        <f>G14</f>
        <v>1</v>
      </c>
      <c r="H19" s="127">
        <f t="shared" ref="H19:K19" si="6">H14</f>
        <v>1</v>
      </c>
      <c r="I19" s="127">
        <f t="shared" si="6"/>
        <v>1</v>
      </c>
      <c r="J19" s="127">
        <f t="shared" si="6"/>
        <v>1</v>
      </c>
      <c r="K19" s="127">
        <f t="shared" si="6"/>
        <v>1</v>
      </c>
      <c r="L19" s="127" t="s">
        <v>62</v>
      </c>
      <c r="M19" s="130">
        <v>46022</v>
      </c>
      <c r="N19" s="130">
        <v>46022</v>
      </c>
      <c r="O19" s="78"/>
      <c r="P19" s="74" t="s">
        <v>62</v>
      </c>
      <c r="Q19" s="78"/>
      <c r="R19" s="78"/>
    </row>
    <row r="20" spans="1:19" s="131" customFormat="1" ht="21" customHeight="1" x14ac:dyDescent="0.2">
      <c r="A20" s="372"/>
      <c r="B20" s="132" t="s">
        <v>71</v>
      </c>
      <c r="C20" s="127"/>
      <c r="D20" s="127"/>
      <c r="E20" s="127"/>
      <c r="F20" s="127"/>
      <c r="G20" s="127" t="s">
        <v>62</v>
      </c>
      <c r="H20" s="127"/>
      <c r="I20" s="127" t="s">
        <v>62</v>
      </c>
      <c r="J20" s="127"/>
      <c r="K20" s="127"/>
      <c r="L20" s="127" t="s">
        <v>62</v>
      </c>
      <c r="M20" s="127"/>
      <c r="N20" s="127"/>
      <c r="O20" s="74" t="s">
        <v>62</v>
      </c>
      <c r="P20" s="74" t="s">
        <v>62</v>
      </c>
      <c r="Q20" s="74" t="s">
        <v>62</v>
      </c>
      <c r="R20" s="74" t="s">
        <v>62</v>
      </c>
    </row>
    <row r="21" spans="1:19" s="131" customFormat="1" ht="21" customHeight="1" x14ac:dyDescent="0.25">
      <c r="A21" s="373"/>
      <c r="B21" s="133" t="s">
        <v>72</v>
      </c>
      <c r="C21" s="127"/>
      <c r="D21" s="127" t="s">
        <v>62</v>
      </c>
      <c r="E21" s="127"/>
      <c r="F21" s="127"/>
      <c r="G21" s="127">
        <f>G14</f>
        <v>1</v>
      </c>
      <c r="H21" s="127">
        <f t="shared" ref="H21:K21" si="7">H14</f>
        <v>1</v>
      </c>
      <c r="I21" s="127">
        <f t="shared" si="7"/>
        <v>1</v>
      </c>
      <c r="J21" s="127">
        <f t="shared" si="7"/>
        <v>1</v>
      </c>
      <c r="K21" s="127">
        <f t="shared" si="7"/>
        <v>1</v>
      </c>
      <c r="L21" s="127" t="s">
        <v>62</v>
      </c>
      <c r="M21" s="130">
        <v>46022</v>
      </c>
      <c r="N21" s="130">
        <v>46022</v>
      </c>
      <c r="O21" s="78"/>
      <c r="P21" s="74" t="s">
        <v>62</v>
      </c>
      <c r="Q21" s="78"/>
      <c r="R21" s="78"/>
      <c r="S21" s="128"/>
    </row>
    <row r="22" spans="1:19" s="128" customFormat="1" ht="74.45" customHeight="1" x14ac:dyDescent="0.25">
      <c r="A22" s="371" t="s">
        <v>381</v>
      </c>
      <c r="B22" s="124" t="s">
        <v>379</v>
      </c>
      <c r="C22" s="125" t="s">
        <v>59</v>
      </c>
      <c r="D22" s="126" t="s">
        <v>60</v>
      </c>
      <c r="E22" s="126" t="s">
        <v>61</v>
      </c>
      <c r="F22" s="125">
        <v>642</v>
      </c>
      <c r="G22" s="125">
        <v>1</v>
      </c>
      <c r="H22" s="125">
        <v>1</v>
      </c>
      <c r="I22" s="125">
        <v>1</v>
      </c>
      <c r="J22" s="125">
        <v>1</v>
      </c>
      <c r="K22" s="127">
        <v>1</v>
      </c>
      <c r="L22" s="125"/>
      <c r="M22" s="125" t="s">
        <v>62</v>
      </c>
      <c r="N22" s="125" t="s">
        <v>62</v>
      </c>
      <c r="O22" s="78">
        <v>407533</v>
      </c>
      <c r="P22" s="78"/>
      <c r="Q22" s="78">
        <v>407533</v>
      </c>
      <c r="R22" s="78">
        <v>407533</v>
      </c>
      <c r="S22" s="131"/>
    </row>
    <row r="23" spans="1:19" s="131" customFormat="1" ht="15.75" x14ac:dyDescent="0.2">
      <c r="A23" s="372"/>
      <c r="B23" s="129" t="s">
        <v>70</v>
      </c>
      <c r="C23" s="127"/>
      <c r="D23" s="127" t="s">
        <v>62</v>
      </c>
      <c r="E23" s="127"/>
      <c r="F23" s="127"/>
      <c r="G23" s="127">
        <f>G22</f>
        <v>1</v>
      </c>
      <c r="H23" s="127">
        <f t="shared" ref="H23:K23" si="8">H22</f>
        <v>1</v>
      </c>
      <c r="I23" s="127">
        <f t="shared" si="8"/>
        <v>1</v>
      </c>
      <c r="J23" s="127">
        <f t="shared" si="8"/>
        <v>1</v>
      </c>
      <c r="K23" s="127">
        <f t="shared" si="8"/>
        <v>1</v>
      </c>
      <c r="L23" s="127"/>
      <c r="M23" s="130">
        <v>46022</v>
      </c>
      <c r="N23" s="130">
        <v>46022</v>
      </c>
      <c r="O23" s="78"/>
      <c r="P23" s="74" t="s">
        <v>62</v>
      </c>
      <c r="Q23" s="78"/>
      <c r="R23" s="78"/>
    </row>
    <row r="24" spans="1:19" s="131" customFormat="1" x14ac:dyDescent="0.25">
      <c r="A24" s="372"/>
      <c r="B24" s="132" t="s">
        <v>63</v>
      </c>
      <c r="C24" s="127"/>
      <c r="D24" s="127"/>
      <c r="E24" s="127"/>
      <c r="F24" s="127"/>
      <c r="G24" s="127" t="s">
        <v>62</v>
      </c>
      <c r="H24" s="127"/>
      <c r="I24" s="127" t="s">
        <v>62</v>
      </c>
      <c r="J24" s="127"/>
      <c r="K24" s="127"/>
      <c r="L24" s="127" t="s">
        <v>62</v>
      </c>
      <c r="M24" s="127"/>
      <c r="N24" s="127"/>
      <c r="O24" s="74" t="s">
        <v>62</v>
      </c>
      <c r="P24" s="74" t="s">
        <v>62</v>
      </c>
      <c r="Q24" s="74" t="s">
        <v>62</v>
      </c>
      <c r="R24" s="74" t="s">
        <v>62</v>
      </c>
      <c r="S24" s="128"/>
    </row>
    <row r="25" spans="1:19" s="131" customFormat="1" ht="65.45" customHeight="1" x14ac:dyDescent="0.2">
      <c r="A25" s="372"/>
      <c r="B25" s="133" t="s">
        <v>64</v>
      </c>
      <c r="C25" s="127"/>
      <c r="D25" s="127" t="s">
        <v>62</v>
      </c>
      <c r="E25" s="127"/>
      <c r="F25" s="127"/>
      <c r="G25" s="127">
        <f>G22</f>
        <v>1</v>
      </c>
      <c r="H25" s="127">
        <f t="shared" ref="H25:K25" si="9">H22</f>
        <v>1</v>
      </c>
      <c r="I25" s="127">
        <f t="shared" si="9"/>
        <v>1</v>
      </c>
      <c r="J25" s="127">
        <f t="shared" si="9"/>
        <v>1</v>
      </c>
      <c r="K25" s="127">
        <f t="shared" si="9"/>
        <v>1</v>
      </c>
      <c r="L25" s="127" t="s">
        <v>62</v>
      </c>
      <c r="M25" s="130">
        <v>46022</v>
      </c>
      <c r="N25" s="130">
        <v>46022</v>
      </c>
      <c r="O25" s="78"/>
      <c r="P25" s="74" t="s">
        <v>62</v>
      </c>
      <c r="Q25" s="78"/>
      <c r="R25" s="78"/>
    </row>
    <row r="26" spans="1:19" s="131" customFormat="1" ht="15" customHeight="1" x14ac:dyDescent="0.2">
      <c r="A26" s="372"/>
      <c r="B26" s="132" t="s">
        <v>65</v>
      </c>
      <c r="C26" s="127"/>
      <c r="D26" s="127"/>
      <c r="E26" s="127"/>
      <c r="F26" s="127"/>
      <c r="G26" s="127" t="s">
        <v>62</v>
      </c>
      <c r="H26" s="127"/>
      <c r="I26" s="127" t="s">
        <v>62</v>
      </c>
      <c r="J26" s="127"/>
      <c r="K26" s="127"/>
      <c r="L26" s="127" t="s">
        <v>62</v>
      </c>
      <c r="M26" s="127"/>
      <c r="N26" s="127"/>
      <c r="O26" s="74" t="s">
        <v>62</v>
      </c>
      <c r="P26" s="74" t="s">
        <v>62</v>
      </c>
      <c r="Q26" s="74" t="s">
        <v>62</v>
      </c>
      <c r="R26" s="74" t="s">
        <v>62</v>
      </c>
    </row>
    <row r="27" spans="1:19" s="131" customFormat="1" ht="38.65" customHeight="1" x14ac:dyDescent="0.25">
      <c r="A27" s="372"/>
      <c r="B27" s="133" t="s">
        <v>66</v>
      </c>
      <c r="C27" s="127"/>
      <c r="D27" s="127" t="s">
        <v>62</v>
      </c>
      <c r="E27" s="127"/>
      <c r="F27" s="127"/>
      <c r="G27" s="127">
        <f>G22</f>
        <v>1</v>
      </c>
      <c r="H27" s="127">
        <f t="shared" ref="H27:K27" si="10">H22</f>
        <v>1</v>
      </c>
      <c r="I27" s="127">
        <f t="shared" si="10"/>
        <v>1</v>
      </c>
      <c r="J27" s="127">
        <f t="shared" si="10"/>
        <v>1</v>
      </c>
      <c r="K27" s="127">
        <f t="shared" si="10"/>
        <v>1</v>
      </c>
      <c r="L27" s="127" t="s">
        <v>62</v>
      </c>
      <c r="M27" s="130">
        <v>46022</v>
      </c>
      <c r="N27" s="130">
        <v>46022</v>
      </c>
      <c r="O27" s="78"/>
      <c r="P27" s="74" t="s">
        <v>62</v>
      </c>
      <c r="Q27" s="78"/>
      <c r="R27" s="78"/>
      <c r="S27" s="128"/>
    </row>
    <row r="28" spans="1:19" s="131" customFormat="1" ht="21" customHeight="1" x14ac:dyDescent="0.2">
      <c r="A28" s="372"/>
      <c r="B28" s="132" t="s">
        <v>71</v>
      </c>
      <c r="C28" s="127"/>
      <c r="D28" s="127"/>
      <c r="E28" s="127"/>
      <c r="F28" s="127"/>
      <c r="G28" s="127" t="s">
        <v>62</v>
      </c>
      <c r="H28" s="127"/>
      <c r="I28" s="127" t="s">
        <v>62</v>
      </c>
      <c r="J28" s="127"/>
      <c r="K28" s="127"/>
      <c r="L28" s="127" t="s">
        <v>62</v>
      </c>
      <c r="M28" s="127"/>
      <c r="N28" s="127"/>
      <c r="O28" s="74" t="s">
        <v>62</v>
      </c>
      <c r="P28" s="74" t="s">
        <v>62</v>
      </c>
      <c r="Q28" s="74" t="s">
        <v>62</v>
      </c>
      <c r="R28" s="74" t="s">
        <v>62</v>
      </c>
    </row>
    <row r="29" spans="1:19" s="131" customFormat="1" ht="21" customHeight="1" x14ac:dyDescent="0.2">
      <c r="A29" s="373"/>
      <c r="B29" s="133" t="s">
        <v>72</v>
      </c>
      <c r="C29" s="127"/>
      <c r="D29" s="127" t="s">
        <v>62</v>
      </c>
      <c r="E29" s="127"/>
      <c r="F29" s="127"/>
      <c r="G29" s="127">
        <f>G22</f>
        <v>1</v>
      </c>
      <c r="H29" s="127">
        <f t="shared" ref="H29:K29" si="11">H22</f>
        <v>1</v>
      </c>
      <c r="I29" s="127">
        <f t="shared" si="11"/>
        <v>1</v>
      </c>
      <c r="J29" s="127">
        <f t="shared" si="11"/>
        <v>1</v>
      </c>
      <c r="K29" s="127">
        <f t="shared" si="11"/>
        <v>1</v>
      </c>
      <c r="L29" s="127" t="s">
        <v>62</v>
      </c>
      <c r="M29" s="130">
        <v>46022</v>
      </c>
      <c r="N29" s="130">
        <v>46022</v>
      </c>
      <c r="O29" s="78"/>
      <c r="P29" s="74" t="s">
        <v>62</v>
      </c>
      <c r="Q29" s="78"/>
      <c r="R29" s="78"/>
    </row>
    <row r="30" spans="1:19" s="128" customFormat="1" ht="74.45" customHeight="1" x14ac:dyDescent="0.25">
      <c r="A30" s="371" t="s">
        <v>382</v>
      </c>
      <c r="B30" s="124" t="s">
        <v>379</v>
      </c>
      <c r="C30" s="125" t="s">
        <v>59</v>
      </c>
      <c r="D30" s="126" t="s">
        <v>60</v>
      </c>
      <c r="E30" s="126" t="s">
        <v>61</v>
      </c>
      <c r="F30" s="125">
        <v>642</v>
      </c>
      <c r="G30" s="125">
        <v>1</v>
      </c>
      <c r="H30" s="125">
        <v>1</v>
      </c>
      <c r="I30" s="125">
        <v>1</v>
      </c>
      <c r="J30" s="125">
        <v>1</v>
      </c>
      <c r="K30" s="127">
        <v>1</v>
      </c>
      <c r="L30" s="125"/>
      <c r="M30" s="125" t="s">
        <v>62</v>
      </c>
      <c r="N30" s="125" t="s">
        <v>62</v>
      </c>
      <c r="O30" s="78">
        <v>51052.06</v>
      </c>
      <c r="P30" s="78"/>
      <c r="Q30" s="78">
        <v>51052.06</v>
      </c>
      <c r="R30" s="78">
        <v>51052.06</v>
      </c>
    </row>
    <row r="31" spans="1:19" s="131" customFormat="1" ht="15.75" x14ac:dyDescent="0.2">
      <c r="A31" s="372"/>
      <c r="B31" s="129" t="s">
        <v>70</v>
      </c>
      <c r="C31" s="127"/>
      <c r="D31" s="127" t="s">
        <v>62</v>
      </c>
      <c r="E31" s="127"/>
      <c r="F31" s="127"/>
      <c r="G31" s="127">
        <f>G30</f>
        <v>1</v>
      </c>
      <c r="H31" s="127">
        <f t="shared" ref="H31:K31" si="12">H30</f>
        <v>1</v>
      </c>
      <c r="I31" s="127">
        <f t="shared" si="12"/>
        <v>1</v>
      </c>
      <c r="J31" s="127">
        <f t="shared" si="12"/>
        <v>1</v>
      </c>
      <c r="K31" s="127">
        <f t="shared" si="12"/>
        <v>1</v>
      </c>
      <c r="L31" s="127"/>
      <c r="M31" s="130">
        <v>46022</v>
      </c>
      <c r="N31" s="130">
        <v>46022</v>
      </c>
      <c r="O31" s="78"/>
      <c r="P31" s="74" t="s">
        <v>62</v>
      </c>
      <c r="Q31" s="78"/>
      <c r="R31" s="78"/>
    </row>
    <row r="32" spans="1:19" s="131" customFormat="1" ht="14.25" x14ac:dyDescent="0.2">
      <c r="A32" s="372"/>
      <c r="B32" s="132" t="s">
        <v>63</v>
      </c>
      <c r="C32" s="127"/>
      <c r="D32" s="127"/>
      <c r="E32" s="127"/>
      <c r="F32" s="127"/>
      <c r="G32" s="127" t="s">
        <v>62</v>
      </c>
      <c r="H32" s="127"/>
      <c r="I32" s="127" t="s">
        <v>62</v>
      </c>
      <c r="J32" s="127"/>
      <c r="K32" s="127"/>
      <c r="L32" s="127" t="s">
        <v>62</v>
      </c>
      <c r="M32" s="127"/>
      <c r="N32" s="127"/>
      <c r="O32" s="74" t="s">
        <v>62</v>
      </c>
      <c r="P32" s="74" t="s">
        <v>62</v>
      </c>
      <c r="Q32" s="74" t="s">
        <v>62</v>
      </c>
      <c r="R32" s="74" t="s">
        <v>62</v>
      </c>
    </row>
    <row r="33" spans="1:19" s="131" customFormat="1" ht="65.45" customHeight="1" x14ac:dyDescent="0.25">
      <c r="A33" s="372"/>
      <c r="B33" s="133" t="s">
        <v>64</v>
      </c>
      <c r="C33" s="127"/>
      <c r="D33" s="127" t="s">
        <v>62</v>
      </c>
      <c r="E33" s="127"/>
      <c r="F33" s="127"/>
      <c r="G33" s="127">
        <f>G30</f>
        <v>1</v>
      </c>
      <c r="H33" s="127">
        <f t="shared" ref="H33:K33" si="13">H30</f>
        <v>1</v>
      </c>
      <c r="I33" s="127">
        <f t="shared" si="13"/>
        <v>1</v>
      </c>
      <c r="J33" s="127">
        <f t="shared" si="13"/>
        <v>1</v>
      </c>
      <c r="K33" s="127">
        <f t="shared" si="13"/>
        <v>1</v>
      </c>
      <c r="L33" s="127" t="s">
        <v>62</v>
      </c>
      <c r="M33" s="130">
        <v>46022</v>
      </c>
      <c r="N33" s="130">
        <v>46022</v>
      </c>
      <c r="O33" s="78"/>
      <c r="P33" s="74" t="s">
        <v>62</v>
      </c>
      <c r="Q33" s="78"/>
      <c r="R33" s="78"/>
      <c r="S33" s="128"/>
    </row>
    <row r="34" spans="1:19" s="131" customFormat="1" ht="15" customHeight="1" x14ac:dyDescent="0.2">
      <c r="A34" s="372"/>
      <c r="B34" s="132" t="s">
        <v>65</v>
      </c>
      <c r="C34" s="127"/>
      <c r="D34" s="127"/>
      <c r="E34" s="127"/>
      <c r="F34" s="127"/>
      <c r="G34" s="127" t="s">
        <v>62</v>
      </c>
      <c r="H34" s="127"/>
      <c r="I34" s="127" t="s">
        <v>62</v>
      </c>
      <c r="J34" s="127"/>
      <c r="K34" s="127"/>
      <c r="L34" s="127" t="s">
        <v>62</v>
      </c>
      <c r="M34" s="127"/>
      <c r="N34" s="127"/>
      <c r="O34" s="74" t="s">
        <v>62</v>
      </c>
      <c r="P34" s="74" t="s">
        <v>62</v>
      </c>
      <c r="Q34" s="74" t="s">
        <v>62</v>
      </c>
      <c r="R34" s="74" t="s">
        <v>62</v>
      </c>
    </row>
    <row r="35" spans="1:19" s="131" customFormat="1" ht="38.65" customHeight="1" x14ac:dyDescent="0.2">
      <c r="A35" s="372"/>
      <c r="B35" s="133" t="s">
        <v>66</v>
      </c>
      <c r="C35" s="127"/>
      <c r="D35" s="127" t="s">
        <v>62</v>
      </c>
      <c r="E35" s="127"/>
      <c r="F35" s="127"/>
      <c r="G35" s="127">
        <f>G30</f>
        <v>1</v>
      </c>
      <c r="H35" s="127">
        <f t="shared" ref="H35:K35" si="14">H30</f>
        <v>1</v>
      </c>
      <c r="I35" s="127">
        <f t="shared" si="14"/>
        <v>1</v>
      </c>
      <c r="J35" s="127">
        <f t="shared" si="14"/>
        <v>1</v>
      </c>
      <c r="K35" s="127">
        <f t="shared" si="14"/>
        <v>1</v>
      </c>
      <c r="L35" s="127" t="s">
        <v>62</v>
      </c>
      <c r="M35" s="130">
        <v>46022</v>
      </c>
      <c r="N35" s="130">
        <v>46022</v>
      </c>
      <c r="O35" s="78"/>
      <c r="P35" s="74" t="s">
        <v>62</v>
      </c>
      <c r="Q35" s="78"/>
      <c r="R35" s="78"/>
    </row>
    <row r="36" spans="1:19" s="131" customFormat="1" ht="21" customHeight="1" x14ac:dyDescent="0.25">
      <c r="A36" s="372"/>
      <c r="B36" s="132" t="s">
        <v>71</v>
      </c>
      <c r="C36" s="127"/>
      <c r="D36" s="127"/>
      <c r="E36" s="127"/>
      <c r="F36" s="127"/>
      <c r="G36" s="127" t="s">
        <v>62</v>
      </c>
      <c r="H36" s="127"/>
      <c r="I36" s="127" t="s">
        <v>62</v>
      </c>
      <c r="J36" s="127"/>
      <c r="K36" s="127"/>
      <c r="L36" s="127" t="s">
        <v>62</v>
      </c>
      <c r="M36" s="127"/>
      <c r="N36" s="127"/>
      <c r="O36" s="74" t="s">
        <v>62</v>
      </c>
      <c r="P36" s="74" t="s">
        <v>62</v>
      </c>
      <c r="Q36" s="74" t="s">
        <v>62</v>
      </c>
      <c r="R36" s="74" t="s">
        <v>62</v>
      </c>
      <c r="S36" s="128"/>
    </row>
    <row r="37" spans="1:19" s="131" customFormat="1" ht="21" customHeight="1" x14ac:dyDescent="0.2">
      <c r="A37" s="373"/>
      <c r="B37" s="133" t="s">
        <v>72</v>
      </c>
      <c r="C37" s="127"/>
      <c r="D37" s="127" t="s">
        <v>62</v>
      </c>
      <c r="E37" s="127"/>
      <c r="F37" s="127"/>
      <c r="G37" s="127">
        <f>G30</f>
        <v>1</v>
      </c>
      <c r="H37" s="127">
        <f t="shared" ref="H37:K37" si="15">H30</f>
        <v>1</v>
      </c>
      <c r="I37" s="127">
        <f t="shared" si="15"/>
        <v>1</v>
      </c>
      <c r="J37" s="127">
        <f t="shared" si="15"/>
        <v>1</v>
      </c>
      <c r="K37" s="127">
        <f t="shared" si="15"/>
        <v>1</v>
      </c>
      <c r="L37" s="127" t="s">
        <v>62</v>
      </c>
      <c r="M37" s="130">
        <v>46022</v>
      </c>
      <c r="N37" s="130">
        <v>46022</v>
      </c>
      <c r="O37" s="78"/>
      <c r="P37" s="74" t="s">
        <v>62</v>
      </c>
      <c r="Q37" s="78"/>
      <c r="R37" s="78"/>
    </row>
    <row r="38" spans="1:19" s="128" customFormat="1" ht="74.45" customHeight="1" x14ac:dyDescent="0.25">
      <c r="A38" s="371" t="s">
        <v>350</v>
      </c>
      <c r="B38" s="124" t="s">
        <v>379</v>
      </c>
      <c r="C38" s="125" t="s">
        <v>59</v>
      </c>
      <c r="D38" s="126" t="s">
        <v>60</v>
      </c>
      <c r="E38" s="126" t="s">
        <v>61</v>
      </c>
      <c r="F38" s="125">
        <v>642</v>
      </c>
      <c r="G38" s="125">
        <v>1</v>
      </c>
      <c r="H38" s="125">
        <v>1</v>
      </c>
      <c r="I38" s="125">
        <v>1</v>
      </c>
      <c r="J38" s="125">
        <v>1</v>
      </c>
      <c r="K38" s="127">
        <v>1</v>
      </c>
      <c r="L38" s="125"/>
      <c r="M38" s="125" t="s">
        <v>62</v>
      </c>
      <c r="N38" s="125" t="s">
        <v>62</v>
      </c>
      <c r="O38" s="78">
        <v>222966.1</v>
      </c>
      <c r="P38" s="78"/>
      <c r="Q38" s="78">
        <v>89108.35</v>
      </c>
      <c r="R38" s="78">
        <v>89108.35</v>
      </c>
      <c r="S38" s="131"/>
    </row>
    <row r="39" spans="1:19" s="131" customFormat="1" ht="15.75" x14ac:dyDescent="0.25">
      <c r="A39" s="372"/>
      <c r="B39" s="129" t="s">
        <v>70</v>
      </c>
      <c r="C39" s="127"/>
      <c r="D39" s="127" t="s">
        <v>62</v>
      </c>
      <c r="E39" s="127"/>
      <c r="F39" s="127"/>
      <c r="G39" s="127">
        <f>G38</f>
        <v>1</v>
      </c>
      <c r="H39" s="127">
        <f t="shared" ref="H39:K39" si="16">H38</f>
        <v>1</v>
      </c>
      <c r="I39" s="127">
        <f t="shared" si="16"/>
        <v>1</v>
      </c>
      <c r="J39" s="127">
        <f t="shared" si="16"/>
        <v>1</v>
      </c>
      <c r="K39" s="127">
        <f t="shared" si="16"/>
        <v>1</v>
      </c>
      <c r="L39" s="127"/>
      <c r="M39" s="130">
        <v>46022</v>
      </c>
      <c r="N39" s="130">
        <v>46022</v>
      </c>
      <c r="O39" s="78"/>
      <c r="P39" s="74" t="s">
        <v>62</v>
      </c>
      <c r="Q39" s="78"/>
      <c r="R39" s="78"/>
      <c r="S39" s="128"/>
    </row>
    <row r="40" spans="1:19" s="131" customFormat="1" ht="14.25" x14ac:dyDescent="0.2">
      <c r="A40" s="372"/>
      <c r="B40" s="132" t="s">
        <v>63</v>
      </c>
      <c r="C40" s="127"/>
      <c r="D40" s="127"/>
      <c r="E40" s="127"/>
      <c r="F40" s="127"/>
      <c r="G40" s="127" t="s">
        <v>62</v>
      </c>
      <c r="H40" s="127"/>
      <c r="I40" s="127" t="s">
        <v>62</v>
      </c>
      <c r="J40" s="127"/>
      <c r="K40" s="127"/>
      <c r="L40" s="127" t="s">
        <v>62</v>
      </c>
      <c r="M40" s="127"/>
      <c r="N40" s="127"/>
      <c r="O40" s="74" t="s">
        <v>62</v>
      </c>
      <c r="P40" s="74" t="s">
        <v>62</v>
      </c>
      <c r="Q40" s="74" t="s">
        <v>62</v>
      </c>
      <c r="R40" s="74" t="s">
        <v>62</v>
      </c>
    </row>
    <row r="41" spans="1:19" s="131" customFormat="1" ht="65.45" customHeight="1" x14ac:dyDescent="0.2">
      <c r="A41" s="372"/>
      <c r="B41" s="133" t="s">
        <v>64</v>
      </c>
      <c r="C41" s="127"/>
      <c r="D41" s="127" t="s">
        <v>62</v>
      </c>
      <c r="E41" s="127"/>
      <c r="F41" s="127"/>
      <c r="G41" s="127">
        <f>G38</f>
        <v>1</v>
      </c>
      <c r="H41" s="127">
        <f t="shared" ref="H41:K41" si="17">H38</f>
        <v>1</v>
      </c>
      <c r="I41" s="127">
        <f t="shared" si="17"/>
        <v>1</v>
      </c>
      <c r="J41" s="127">
        <f t="shared" si="17"/>
        <v>1</v>
      </c>
      <c r="K41" s="127">
        <f t="shared" si="17"/>
        <v>1</v>
      </c>
      <c r="L41" s="127" t="s">
        <v>62</v>
      </c>
      <c r="M41" s="130">
        <v>46022</v>
      </c>
      <c r="N41" s="130">
        <v>46022</v>
      </c>
      <c r="O41" s="78"/>
      <c r="P41" s="74" t="s">
        <v>62</v>
      </c>
      <c r="Q41" s="78"/>
      <c r="R41" s="78"/>
    </row>
    <row r="42" spans="1:19" s="131" customFormat="1" ht="15" customHeight="1" x14ac:dyDescent="0.25">
      <c r="A42" s="372"/>
      <c r="B42" s="132" t="s">
        <v>65</v>
      </c>
      <c r="C42" s="127"/>
      <c r="D42" s="127"/>
      <c r="E42" s="127"/>
      <c r="F42" s="127"/>
      <c r="G42" s="127" t="s">
        <v>62</v>
      </c>
      <c r="H42" s="127"/>
      <c r="I42" s="127" t="s">
        <v>62</v>
      </c>
      <c r="J42" s="127"/>
      <c r="K42" s="127"/>
      <c r="L42" s="127" t="s">
        <v>62</v>
      </c>
      <c r="M42" s="127"/>
      <c r="N42" s="127"/>
      <c r="O42" s="74" t="s">
        <v>62</v>
      </c>
      <c r="P42" s="74" t="s">
        <v>62</v>
      </c>
      <c r="Q42" s="74" t="s">
        <v>62</v>
      </c>
      <c r="R42" s="74" t="s">
        <v>62</v>
      </c>
      <c r="S42" s="128"/>
    </row>
    <row r="43" spans="1:19" s="131" customFormat="1" ht="38.65" customHeight="1" x14ac:dyDescent="0.2">
      <c r="A43" s="372"/>
      <c r="B43" s="133" t="s">
        <v>66</v>
      </c>
      <c r="C43" s="127"/>
      <c r="D43" s="127" t="s">
        <v>62</v>
      </c>
      <c r="E43" s="127"/>
      <c r="F43" s="127"/>
      <c r="G43" s="127">
        <f>G38</f>
        <v>1</v>
      </c>
      <c r="H43" s="127">
        <f t="shared" ref="H43:K43" si="18">H38</f>
        <v>1</v>
      </c>
      <c r="I43" s="127">
        <f t="shared" si="18"/>
        <v>1</v>
      </c>
      <c r="J43" s="127">
        <f t="shared" si="18"/>
        <v>1</v>
      </c>
      <c r="K43" s="127">
        <f t="shared" si="18"/>
        <v>1</v>
      </c>
      <c r="L43" s="127" t="s">
        <v>62</v>
      </c>
      <c r="M43" s="130">
        <v>46022</v>
      </c>
      <c r="N43" s="130">
        <v>46022</v>
      </c>
      <c r="O43" s="78"/>
      <c r="P43" s="74" t="s">
        <v>62</v>
      </c>
      <c r="Q43" s="78"/>
      <c r="R43" s="78"/>
    </row>
    <row r="44" spans="1:19" s="131" customFormat="1" ht="21" customHeight="1" x14ac:dyDescent="0.2">
      <c r="A44" s="372"/>
      <c r="B44" s="132" t="s">
        <v>71</v>
      </c>
      <c r="C44" s="127"/>
      <c r="D44" s="127"/>
      <c r="E44" s="127"/>
      <c r="F44" s="127"/>
      <c r="G44" s="127" t="s">
        <v>62</v>
      </c>
      <c r="H44" s="127"/>
      <c r="I44" s="127" t="s">
        <v>62</v>
      </c>
      <c r="J44" s="127"/>
      <c r="K44" s="127"/>
      <c r="L44" s="127" t="s">
        <v>62</v>
      </c>
      <c r="M44" s="127"/>
      <c r="N44" s="127"/>
      <c r="O44" s="74" t="s">
        <v>62</v>
      </c>
      <c r="P44" s="74" t="s">
        <v>62</v>
      </c>
      <c r="Q44" s="74" t="s">
        <v>62</v>
      </c>
      <c r="R44" s="74" t="s">
        <v>62</v>
      </c>
    </row>
    <row r="45" spans="1:19" s="131" customFormat="1" ht="21" customHeight="1" x14ac:dyDescent="0.25">
      <c r="A45" s="373"/>
      <c r="B45" s="133" t="s">
        <v>72</v>
      </c>
      <c r="C45" s="127"/>
      <c r="D45" s="127" t="s">
        <v>62</v>
      </c>
      <c r="E45" s="127"/>
      <c r="F45" s="127"/>
      <c r="G45" s="127">
        <f>G38</f>
        <v>1</v>
      </c>
      <c r="H45" s="127">
        <f t="shared" ref="H45:K45" si="19">H38</f>
        <v>1</v>
      </c>
      <c r="I45" s="127">
        <f t="shared" si="19"/>
        <v>1</v>
      </c>
      <c r="J45" s="127">
        <f t="shared" si="19"/>
        <v>1</v>
      </c>
      <c r="K45" s="127">
        <f t="shared" si="19"/>
        <v>1</v>
      </c>
      <c r="L45" s="127" t="s">
        <v>62</v>
      </c>
      <c r="M45" s="130">
        <v>46022</v>
      </c>
      <c r="N45" s="130">
        <v>46022</v>
      </c>
      <c r="O45" s="78"/>
      <c r="P45" s="74" t="s">
        <v>62</v>
      </c>
      <c r="Q45" s="78"/>
      <c r="R45" s="78"/>
      <c r="S45" s="128"/>
    </row>
    <row r="46" spans="1:19" s="128" customFormat="1" ht="21.95" customHeight="1" x14ac:dyDescent="0.25">
      <c r="A46" s="371" t="s">
        <v>352</v>
      </c>
      <c r="B46" s="124" t="s">
        <v>379</v>
      </c>
      <c r="C46" s="125" t="s">
        <v>59</v>
      </c>
      <c r="D46" s="126" t="s">
        <v>60</v>
      </c>
      <c r="E46" s="126" t="s">
        <v>61</v>
      </c>
      <c r="F46" s="125">
        <v>642</v>
      </c>
      <c r="G46" s="125">
        <v>1</v>
      </c>
      <c r="H46" s="125">
        <v>1</v>
      </c>
      <c r="I46" s="125">
        <v>1</v>
      </c>
      <c r="J46" s="125">
        <v>1</v>
      </c>
      <c r="K46" s="127">
        <v>1</v>
      </c>
      <c r="L46" s="125"/>
      <c r="M46" s="125" t="s">
        <v>62</v>
      </c>
      <c r="N46" s="125" t="s">
        <v>62</v>
      </c>
      <c r="O46" s="78">
        <v>190408.2</v>
      </c>
      <c r="P46" s="78"/>
      <c r="Q46" s="78">
        <v>177224.31</v>
      </c>
      <c r="R46" s="78">
        <v>177224.31</v>
      </c>
      <c r="S46" s="131"/>
    </row>
    <row r="47" spans="1:19" s="131" customFormat="1" ht="21.95" customHeight="1" x14ac:dyDescent="0.2">
      <c r="A47" s="372"/>
      <c r="B47" s="129" t="s">
        <v>70</v>
      </c>
      <c r="C47" s="127"/>
      <c r="D47" s="127" t="s">
        <v>62</v>
      </c>
      <c r="E47" s="127"/>
      <c r="F47" s="127"/>
      <c r="G47" s="127">
        <f>G46</f>
        <v>1</v>
      </c>
      <c r="H47" s="127">
        <f t="shared" ref="H47:K47" si="20">H46</f>
        <v>1</v>
      </c>
      <c r="I47" s="127">
        <f t="shared" si="20"/>
        <v>1</v>
      </c>
      <c r="J47" s="127">
        <f t="shared" si="20"/>
        <v>1</v>
      </c>
      <c r="K47" s="127">
        <f t="shared" si="20"/>
        <v>1</v>
      </c>
      <c r="L47" s="127"/>
      <c r="M47" s="130">
        <v>46022</v>
      </c>
      <c r="N47" s="130">
        <v>46022</v>
      </c>
      <c r="O47" s="78"/>
      <c r="P47" s="74" t="s">
        <v>62</v>
      </c>
      <c r="Q47" s="78"/>
      <c r="R47" s="78"/>
    </row>
    <row r="48" spans="1:19" s="131" customFormat="1" ht="21.95" customHeight="1" x14ac:dyDescent="0.25">
      <c r="A48" s="372"/>
      <c r="B48" s="132" t="s">
        <v>63</v>
      </c>
      <c r="C48" s="127"/>
      <c r="D48" s="127"/>
      <c r="E48" s="127"/>
      <c r="F48" s="127"/>
      <c r="G48" s="127" t="s">
        <v>62</v>
      </c>
      <c r="H48" s="127"/>
      <c r="I48" s="127" t="s">
        <v>62</v>
      </c>
      <c r="J48" s="127"/>
      <c r="K48" s="127"/>
      <c r="L48" s="127" t="s">
        <v>62</v>
      </c>
      <c r="M48" s="127"/>
      <c r="N48" s="127"/>
      <c r="O48" s="74" t="s">
        <v>62</v>
      </c>
      <c r="P48" s="74" t="s">
        <v>62</v>
      </c>
      <c r="Q48" s="74" t="s">
        <v>62</v>
      </c>
      <c r="R48" s="74" t="s">
        <v>62</v>
      </c>
      <c r="S48" s="128"/>
    </row>
    <row r="49" spans="1:19" s="131" customFormat="1" ht="21.95" customHeight="1" x14ac:dyDescent="0.2">
      <c r="A49" s="372"/>
      <c r="B49" s="133" t="s">
        <v>64</v>
      </c>
      <c r="C49" s="127"/>
      <c r="D49" s="127" t="s">
        <v>62</v>
      </c>
      <c r="E49" s="127"/>
      <c r="F49" s="127"/>
      <c r="G49" s="127">
        <f>G46</f>
        <v>1</v>
      </c>
      <c r="H49" s="127">
        <f t="shared" ref="H49:K49" si="21">H46</f>
        <v>1</v>
      </c>
      <c r="I49" s="127">
        <f t="shared" si="21"/>
        <v>1</v>
      </c>
      <c r="J49" s="127">
        <f t="shared" si="21"/>
        <v>1</v>
      </c>
      <c r="K49" s="127">
        <f t="shared" si="21"/>
        <v>1</v>
      </c>
      <c r="L49" s="127" t="s">
        <v>62</v>
      </c>
      <c r="M49" s="130">
        <v>46022</v>
      </c>
      <c r="N49" s="130">
        <v>46022</v>
      </c>
      <c r="O49" s="78"/>
      <c r="P49" s="74" t="s">
        <v>62</v>
      </c>
      <c r="Q49" s="78"/>
      <c r="R49" s="78"/>
    </row>
    <row r="50" spans="1:19" s="131" customFormat="1" ht="21.95" customHeight="1" x14ac:dyDescent="0.2">
      <c r="A50" s="372"/>
      <c r="B50" s="132" t="s">
        <v>65</v>
      </c>
      <c r="C50" s="127"/>
      <c r="D50" s="127"/>
      <c r="E50" s="127"/>
      <c r="F50" s="127"/>
      <c r="G50" s="127" t="s">
        <v>62</v>
      </c>
      <c r="H50" s="127"/>
      <c r="I50" s="127" t="s">
        <v>62</v>
      </c>
      <c r="J50" s="127"/>
      <c r="K50" s="127"/>
      <c r="L50" s="127" t="s">
        <v>62</v>
      </c>
      <c r="M50" s="127"/>
      <c r="N50" s="127"/>
      <c r="O50" s="74" t="s">
        <v>62</v>
      </c>
      <c r="P50" s="74" t="s">
        <v>62</v>
      </c>
      <c r="Q50" s="74" t="s">
        <v>62</v>
      </c>
      <c r="R50" s="74" t="s">
        <v>62</v>
      </c>
    </row>
    <row r="51" spans="1:19" s="131" customFormat="1" ht="21.95" customHeight="1" x14ac:dyDescent="0.25">
      <c r="A51" s="372"/>
      <c r="B51" s="133" t="s">
        <v>66</v>
      </c>
      <c r="C51" s="127"/>
      <c r="D51" s="127" t="s">
        <v>62</v>
      </c>
      <c r="E51" s="127"/>
      <c r="F51" s="127"/>
      <c r="G51" s="127">
        <f>G46</f>
        <v>1</v>
      </c>
      <c r="H51" s="127">
        <f t="shared" ref="H51:K51" si="22">H46</f>
        <v>1</v>
      </c>
      <c r="I51" s="127">
        <f t="shared" si="22"/>
        <v>1</v>
      </c>
      <c r="J51" s="127">
        <f t="shared" si="22"/>
        <v>1</v>
      </c>
      <c r="K51" s="127">
        <f t="shared" si="22"/>
        <v>1</v>
      </c>
      <c r="L51" s="127" t="s">
        <v>62</v>
      </c>
      <c r="M51" s="130">
        <v>46022</v>
      </c>
      <c r="N51" s="130">
        <v>46022</v>
      </c>
      <c r="O51" s="78"/>
      <c r="P51" s="74" t="s">
        <v>62</v>
      </c>
      <c r="Q51" s="78"/>
      <c r="R51" s="78"/>
      <c r="S51" s="128"/>
    </row>
    <row r="52" spans="1:19" s="131" customFormat="1" ht="21.95" customHeight="1" x14ac:dyDescent="0.2">
      <c r="A52" s="372"/>
      <c r="B52" s="132" t="s">
        <v>71</v>
      </c>
      <c r="C52" s="127"/>
      <c r="D52" s="127"/>
      <c r="E52" s="127"/>
      <c r="F52" s="127"/>
      <c r="G52" s="127" t="s">
        <v>62</v>
      </c>
      <c r="H52" s="127"/>
      <c r="I52" s="127" t="s">
        <v>62</v>
      </c>
      <c r="J52" s="127"/>
      <c r="K52" s="127"/>
      <c r="L52" s="127" t="s">
        <v>62</v>
      </c>
      <c r="M52" s="127"/>
      <c r="N52" s="127"/>
      <c r="O52" s="74" t="s">
        <v>62</v>
      </c>
      <c r="P52" s="74" t="s">
        <v>62</v>
      </c>
      <c r="Q52" s="74" t="s">
        <v>62</v>
      </c>
      <c r="R52" s="74" t="s">
        <v>62</v>
      </c>
    </row>
    <row r="53" spans="1:19" s="131" customFormat="1" ht="21.95" customHeight="1" x14ac:dyDescent="0.2">
      <c r="A53" s="373"/>
      <c r="B53" s="133" t="s">
        <v>72</v>
      </c>
      <c r="C53" s="127"/>
      <c r="D53" s="127" t="s">
        <v>62</v>
      </c>
      <c r="E53" s="127"/>
      <c r="F53" s="127"/>
      <c r="G53" s="127">
        <f>G46</f>
        <v>1</v>
      </c>
      <c r="H53" s="127">
        <f t="shared" ref="H53:K53" si="23">H46</f>
        <v>1</v>
      </c>
      <c r="I53" s="127">
        <f t="shared" si="23"/>
        <v>1</v>
      </c>
      <c r="J53" s="127">
        <f t="shared" si="23"/>
        <v>1</v>
      </c>
      <c r="K53" s="127">
        <f t="shared" si="23"/>
        <v>1</v>
      </c>
      <c r="L53" s="127" t="s">
        <v>62</v>
      </c>
      <c r="M53" s="130">
        <v>46022</v>
      </c>
      <c r="N53" s="130">
        <v>46022</v>
      </c>
      <c r="O53" s="78"/>
      <c r="P53" s="74" t="s">
        <v>62</v>
      </c>
      <c r="Q53" s="78"/>
      <c r="R53" s="78"/>
    </row>
    <row r="54" spans="1:19" s="128" customFormat="1" ht="74.45" customHeight="1" x14ac:dyDescent="0.25">
      <c r="A54" s="371" t="s">
        <v>357</v>
      </c>
      <c r="B54" s="124" t="s">
        <v>379</v>
      </c>
      <c r="C54" s="125" t="s">
        <v>59</v>
      </c>
      <c r="D54" s="126" t="s">
        <v>60</v>
      </c>
      <c r="E54" s="126" t="s">
        <v>61</v>
      </c>
      <c r="F54" s="125">
        <v>642</v>
      </c>
      <c r="G54" s="125">
        <v>1</v>
      </c>
      <c r="H54" s="125">
        <v>1</v>
      </c>
      <c r="I54" s="125">
        <v>1</v>
      </c>
      <c r="J54" s="125">
        <v>1</v>
      </c>
      <c r="K54" s="127">
        <v>1</v>
      </c>
      <c r="L54" s="125"/>
      <c r="M54" s="125" t="s">
        <v>62</v>
      </c>
      <c r="N54" s="125" t="s">
        <v>62</v>
      </c>
      <c r="O54" s="78">
        <v>183628.38</v>
      </c>
      <c r="P54" s="78"/>
      <c r="Q54" s="78">
        <v>32698.38</v>
      </c>
      <c r="R54" s="78">
        <v>32698.38</v>
      </c>
    </row>
    <row r="55" spans="1:19" s="131" customFormat="1" ht="15.75" x14ac:dyDescent="0.2">
      <c r="A55" s="372"/>
      <c r="B55" s="129" t="s">
        <v>70</v>
      </c>
      <c r="C55" s="127"/>
      <c r="D55" s="127" t="s">
        <v>62</v>
      </c>
      <c r="E55" s="127"/>
      <c r="F55" s="127"/>
      <c r="G55" s="127">
        <f>G54</f>
        <v>1</v>
      </c>
      <c r="H55" s="127">
        <f t="shared" ref="H55:K55" si="24">H54</f>
        <v>1</v>
      </c>
      <c r="I55" s="127">
        <f t="shared" si="24"/>
        <v>1</v>
      </c>
      <c r="J55" s="127">
        <f t="shared" si="24"/>
        <v>1</v>
      </c>
      <c r="K55" s="127">
        <f t="shared" si="24"/>
        <v>1</v>
      </c>
      <c r="L55" s="127"/>
      <c r="M55" s="130">
        <v>46022</v>
      </c>
      <c r="N55" s="130">
        <v>46022</v>
      </c>
      <c r="O55" s="78"/>
      <c r="P55" s="74" t="s">
        <v>62</v>
      </c>
      <c r="Q55" s="78"/>
      <c r="R55" s="78"/>
    </row>
    <row r="56" spans="1:19" s="131" customFormat="1" ht="14.25" x14ac:dyDescent="0.2">
      <c r="A56" s="372"/>
      <c r="B56" s="132" t="s">
        <v>63</v>
      </c>
      <c r="C56" s="127"/>
      <c r="D56" s="127"/>
      <c r="E56" s="127"/>
      <c r="F56" s="127"/>
      <c r="G56" s="127" t="s">
        <v>62</v>
      </c>
      <c r="H56" s="127"/>
      <c r="I56" s="127" t="s">
        <v>62</v>
      </c>
      <c r="J56" s="127"/>
      <c r="K56" s="127"/>
      <c r="L56" s="127" t="s">
        <v>62</v>
      </c>
      <c r="M56" s="127"/>
      <c r="N56" s="127"/>
      <c r="O56" s="74" t="s">
        <v>62</v>
      </c>
      <c r="P56" s="74" t="s">
        <v>62</v>
      </c>
      <c r="Q56" s="74" t="s">
        <v>62</v>
      </c>
      <c r="R56" s="74" t="s">
        <v>62</v>
      </c>
    </row>
    <row r="57" spans="1:19" s="131" customFormat="1" ht="65.45" customHeight="1" x14ac:dyDescent="0.25">
      <c r="A57" s="372"/>
      <c r="B57" s="133" t="s">
        <v>64</v>
      </c>
      <c r="C57" s="127"/>
      <c r="D57" s="127" t="s">
        <v>62</v>
      </c>
      <c r="E57" s="127"/>
      <c r="F57" s="127"/>
      <c r="G57" s="127">
        <f>G54</f>
        <v>1</v>
      </c>
      <c r="H57" s="127">
        <f t="shared" ref="H57:K57" si="25">H54</f>
        <v>1</v>
      </c>
      <c r="I57" s="127">
        <f t="shared" si="25"/>
        <v>1</v>
      </c>
      <c r="J57" s="127">
        <f t="shared" si="25"/>
        <v>1</v>
      </c>
      <c r="K57" s="127">
        <f t="shared" si="25"/>
        <v>1</v>
      </c>
      <c r="L57" s="127" t="s">
        <v>62</v>
      </c>
      <c r="M57" s="130">
        <v>46022</v>
      </c>
      <c r="N57" s="130">
        <v>46022</v>
      </c>
      <c r="O57" s="78"/>
      <c r="P57" s="74" t="s">
        <v>62</v>
      </c>
      <c r="Q57" s="78"/>
      <c r="R57" s="78"/>
      <c r="S57" s="128"/>
    </row>
    <row r="58" spans="1:19" s="131" customFormat="1" ht="15" customHeight="1" x14ac:dyDescent="0.2">
      <c r="A58" s="372"/>
      <c r="B58" s="132" t="s">
        <v>65</v>
      </c>
      <c r="C58" s="127"/>
      <c r="D58" s="127"/>
      <c r="E58" s="127"/>
      <c r="F58" s="127"/>
      <c r="G58" s="127" t="s">
        <v>62</v>
      </c>
      <c r="H58" s="127"/>
      <c r="I58" s="127" t="s">
        <v>62</v>
      </c>
      <c r="J58" s="127"/>
      <c r="K58" s="127"/>
      <c r="L58" s="127" t="s">
        <v>62</v>
      </c>
      <c r="M58" s="127"/>
      <c r="N58" s="127"/>
      <c r="O58" s="74" t="s">
        <v>62</v>
      </c>
      <c r="P58" s="74" t="s">
        <v>62</v>
      </c>
      <c r="Q58" s="74" t="s">
        <v>62</v>
      </c>
      <c r="R58" s="74" t="s">
        <v>62</v>
      </c>
    </row>
    <row r="59" spans="1:19" s="131" customFormat="1" ht="38.65" customHeight="1" x14ac:dyDescent="0.2">
      <c r="A59" s="372"/>
      <c r="B59" s="133" t="s">
        <v>66</v>
      </c>
      <c r="C59" s="127"/>
      <c r="D59" s="127" t="s">
        <v>62</v>
      </c>
      <c r="E59" s="127"/>
      <c r="F59" s="127"/>
      <c r="G59" s="127">
        <f>G54</f>
        <v>1</v>
      </c>
      <c r="H59" s="127">
        <f t="shared" ref="H59:K59" si="26">H54</f>
        <v>1</v>
      </c>
      <c r="I59" s="127">
        <f t="shared" si="26"/>
        <v>1</v>
      </c>
      <c r="J59" s="127">
        <f t="shared" si="26"/>
        <v>1</v>
      </c>
      <c r="K59" s="127">
        <f t="shared" si="26"/>
        <v>1</v>
      </c>
      <c r="L59" s="127" t="s">
        <v>62</v>
      </c>
      <c r="M59" s="130">
        <v>46022</v>
      </c>
      <c r="N59" s="130">
        <v>46022</v>
      </c>
      <c r="O59" s="78"/>
      <c r="P59" s="74" t="s">
        <v>62</v>
      </c>
      <c r="Q59" s="78"/>
      <c r="R59" s="78"/>
    </row>
    <row r="60" spans="1:19" s="131" customFormat="1" ht="21" customHeight="1" x14ac:dyDescent="0.25">
      <c r="A60" s="372"/>
      <c r="B60" s="132" t="s">
        <v>71</v>
      </c>
      <c r="C60" s="127"/>
      <c r="D60" s="127"/>
      <c r="E60" s="127"/>
      <c r="F60" s="127"/>
      <c r="G60" s="127" t="s">
        <v>62</v>
      </c>
      <c r="H60" s="127"/>
      <c r="I60" s="127" t="s">
        <v>62</v>
      </c>
      <c r="J60" s="127"/>
      <c r="K60" s="127"/>
      <c r="L60" s="127" t="s">
        <v>62</v>
      </c>
      <c r="M60" s="127"/>
      <c r="N60" s="127"/>
      <c r="O60" s="74" t="s">
        <v>62</v>
      </c>
      <c r="P60" s="74" t="s">
        <v>62</v>
      </c>
      <c r="Q60" s="74" t="s">
        <v>62</v>
      </c>
      <c r="R60" s="74" t="s">
        <v>62</v>
      </c>
      <c r="S60" s="128"/>
    </row>
    <row r="61" spans="1:19" s="131" customFormat="1" ht="21" customHeight="1" x14ac:dyDescent="0.2">
      <c r="A61" s="373"/>
      <c r="B61" s="133" t="s">
        <v>72</v>
      </c>
      <c r="C61" s="127"/>
      <c r="D61" s="127" t="s">
        <v>62</v>
      </c>
      <c r="E61" s="127"/>
      <c r="F61" s="127"/>
      <c r="G61" s="127">
        <f>G54</f>
        <v>1</v>
      </c>
      <c r="H61" s="127">
        <f t="shared" ref="H61:K61" si="27">H54</f>
        <v>1</v>
      </c>
      <c r="I61" s="127">
        <f t="shared" si="27"/>
        <v>1</v>
      </c>
      <c r="J61" s="127">
        <f t="shared" si="27"/>
        <v>1</v>
      </c>
      <c r="K61" s="127">
        <f t="shared" si="27"/>
        <v>1</v>
      </c>
      <c r="L61" s="127" t="s">
        <v>62</v>
      </c>
      <c r="M61" s="130">
        <v>46022</v>
      </c>
      <c r="N61" s="130">
        <v>46022</v>
      </c>
      <c r="O61" s="78"/>
      <c r="P61" s="74" t="s">
        <v>62</v>
      </c>
      <c r="Q61" s="78"/>
      <c r="R61" s="78"/>
    </row>
    <row r="62" spans="1:19" s="93" customFormat="1" ht="18" customHeight="1" x14ac:dyDescent="0.25">
      <c r="A62" s="89" t="s">
        <v>122</v>
      </c>
      <c r="B62" s="90"/>
      <c r="C62" s="91"/>
      <c r="D62" s="91"/>
      <c r="E62" s="91"/>
      <c r="F62" s="91"/>
      <c r="G62" s="91">
        <f>G6+G14+G22+G30+G38+G46+G54</f>
        <v>7</v>
      </c>
      <c r="H62" s="91">
        <f t="shared" ref="H62:K62" si="28">H6+H14+H22+H30+H38+H46+H54</f>
        <v>7</v>
      </c>
      <c r="I62" s="91">
        <f t="shared" si="28"/>
        <v>7</v>
      </c>
      <c r="J62" s="91">
        <f t="shared" si="28"/>
        <v>7</v>
      </c>
      <c r="K62" s="91">
        <f t="shared" si="28"/>
        <v>7</v>
      </c>
      <c r="L62" s="91"/>
      <c r="M62" s="94"/>
      <c r="N62" s="94"/>
      <c r="O62" s="135">
        <f>SUM(O6:O58)</f>
        <v>1500450</v>
      </c>
      <c r="P62" s="135"/>
      <c r="Q62" s="135">
        <f t="shared" ref="Q62:R62" si="29">SUM(Q6:Q58)</f>
        <v>981411.20999999985</v>
      </c>
      <c r="R62" s="135">
        <f t="shared" si="29"/>
        <v>981411.20999999985</v>
      </c>
    </row>
  </sheetData>
  <mergeCells count="29">
    <mergeCell ref="A2:A4"/>
    <mergeCell ref="B2:B4"/>
    <mergeCell ref="C2:C4"/>
    <mergeCell ref="D2:D4"/>
    <mergeCell ref="R3:R4"/>
    <mergeCell ref="Q2:R2"/>
    <mergeCell ref="E3:E4"/>
    <mergeCell ref="F3:F4"/>
    <mergeCell ref="G3:H3"/>
    <mergeCell ref="I3:J3"/>
    <mergeCell ref="K3:K4"/>
    <mergeCell ref="L3:L4"/>
    <mergeCell ref="M3:M4"/>
    <mergeCell ref="A1:R1"/>
    <mergeCell ref="A54:A61"/>
    <mergeCell ref="A14:A21"/>
    <mergeCell ref="A22:A29"/>
    <mergeCell ref="A30:A37"/>
    <mergeCell ref="A38:A45"/>
    <mergeCell ref="A46:A53"/>
    <mergeCell ref="E2:F2"/>
    <mergeCell ref="N3:N4"/>
    <mergeCell ref="O3:O4"/>
    <mergeCell ref="P3:P4"/>
    <mergeCell ref="Q3:Q4"/>
    <mergeCell ref="G2:L2"/>
    <mergeCell ref="A6:A13"/>
    <mergeCell ref="M2:N2"/>
    <mergeCell ref="O2:P2"/>
  </mergeCells>
  <hyperlinks>
    <hyperlink ref="C2" location="sub_4555" display="#sub_4555"/>
    <hyperlink ref="F3" r:id="rId1" display="http://internet.garant.ru/document/redirect/179222/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89"/>
  <sheetViews>
    <sheetView zoomScale="80" zoomScaleNormal="80" workbookViewId="0">
      <pane ySplit="4" topLeftCell="A875" activePane="bottomLeft" state="frozen"/>
      <selection pane="bottomLeft" activeCell="A878" activeCellId="73" sqref="A6:A13 A14:A21 A22:A29 A30:A37 A54:A61 A62:A69 A70:A77 A78:A85 A86:A93 A94:A101 A110:A117 A118:A125 A142:A149 A150:A157 A158:A165 A166:A173 A182:A189 A190:A197 A198:A205 A206:A213 A214:A221 A230:A237 A238:A245 A246:A253 A262:A269 A286:A293 A294:A301 A302:A309 A326:A333 A334:A341 A350:A357 A358:A365 A366:A373 A374:A381 A390:A397 A398:A405 A406:A413 A414:A421 A422:A429 A430:A437 A438:A445 A454:A461 A462:A469 A470:A477 A502:A509 A518:A525 A534:A541 A542:A549 A550:A557 A558:A565 A566:A573 A590:A597 A598:A605 A614:A621 A622:A629 A630:A637 A662:A669 A670:A677 A678:A685 A686:A693 A694:A701 A702:A709 A726:A733 A750:A757 A758:A765 A766:A773 A782:A789 A806:A813 A814:A821 A830:A837 A846:A853 A854:A861 A862:A869 A878:A885"/>
    </sheetView>
  </sheetViews>
  <sheetFormatPr defaultColWidth="9.140625" defaultRowHeight="15" x14ac:dyDescent="0.25"/>
  <cols>
    <col min="1" max="1" width="12.85546875" style="101" customWidth="1"/>
    <col min="2" max="2" width="34.28515625" style="134" customWidth="1"/>
    <col min="3" max="3" width="11.140625" style="85" customWidth="1"/>
    <col min="4" max="4" width="16" style="85" customWidth="1"/>
    <col min="5" max="5" width="7.28515625" style="85" customWidth="1"/>
    <col min="6" max="6" width="5.85546875" style="85" customWidth="1"/>
    <col min="7" max="8" width="8.42578125" style="85" customWidth="1"/>
    <col min="9" max="9" width="8.140625" style="85" customWidth="1"/>
    <col min="10" max="11" width="9.140625" style="85" bestFit="1" customWidth="1"/>
    <col min="12" max="12" width="7.5703125" style="85" customWidth="1"/>
    <col min="13" max="13" width="11.140625" style="85" customWidth="1"/>
    <col min="14" max="14" width="12.7109375" style="85" customWidth="1"/>
    <col min="15" max="15" width="17.7109375" style="85" customWidth="1"/>
    <col min="16" max="16" width="9.140625" style="85" customWidth="1"/>
    <col min="17" max="18" width="14.5703125" style="138" customWidth="1"/>
    <col min="19" max="19" width="9.140625" style="85" bestFit="1" customWidth="1"/>
    <col min="20" max="16384" width="9.140625" style="85"/>
  </cols>
  <sheetData>
    <row r="1" spans="1:22" ht="31.5" customHeight="1" x14ac:dyDescent="0.2">
      <c r="A1" s="319" t="s">
        <v>444</v>
      </c>
      <c r="B1" s="319"/>
      <c r="C1" s="319"/>
      <c r="D1" s="319"/>
      <c r="E1" s="319"/>
      <c r="F1" s="319"/>
      <c r="G1" s="319"/>
      <c r="H1" s="319"/>
      <c r="I1" s="319"/>
      <c r="J1" s="319"/>
      <c r="K1" s="319"/>
      <c r="L1" s="319"/>
      <c r="M1" s="319"/>
      <c r="N1" s="319"/>
      <c r="O1" s="319"/>
      <c r="P1" s="319"/>
      <c r="Q1" s="319"/>
      <c r="R1" s="319"/>
    </row>
    <row r="2" spans="1:22" ht="77.45" customHeight="1" x14ac:dyDescent="0.2">
      <c r="A2" s="324" t="s">
        <v>36</v>
      </c>
      <c r="B2" s="343" t="s">
        <v>328</v>
      </c>
      <c r="C2" s="327" t="s">
        <v>38</v>
      </c>
      <c r="D2" s="324" t="s">
        <v>39</v>
      </c>
      <c r="E2" s="324" t="s">
        <v>40</v>
      </c>
      <c r="F2" s="329"/>
      <c r="G2" s="324" t="s">
        <v>41</v>
      </c>
      <c r="H2" s="330"/>
      <c r="I2" s="330"/>
      <c r="J2" s="330"/>
      <c r="K2" s="330"/>
      <c r="L2" s="329"/>
      <c r="M2" s="324" t="s">
        <v>42</v>
      </c>
      <c r="N2" s="329"/>
      <c r="O2" s="324" t="s">
        <v>43</v>
      </c>
      <c r="P2" s="329"/>
      <c r="Q2" s="355" t="s">
        <v>44</v>
      </c>
      <c r="R2" s="357"/>
    </row>
    <row r="3" spans="1:22" ht="15" customHeight="1" x14ac:dyDescent="0.2">
      <c r="A3" s="326"/>
      <c r="B3" s="344"/>
      <c r="C3" s="328"/>
      <c r="D3" s="326"/>
      <c r="E3" s="324" t="s">
        <v>45</v>
      </c>
      <c r="F3" s="324" t="s">
        <v>46</v>
      </c>
      <c r="G3" s="324" t="s">
        <v>47</v>
      </c>
      <c r="H3" s="329"/>
      <c r="I3" s="324" t="s">
        <v>48</v>
      </c>
      <c r="J3" s="329"/>
      <c r="K3" s="324" t="s">
        <v>49</v>
      </c>
      <c r="L3" s="324" t="s">
        <v>50</v>
      </c>
      <c r="M3" s="324" t="s">
        <v>51</v>
      </c>
      <c r="N3" s="324" t="s">
        <v>52</v>
      </c>
      <c r="O3" s="324" t="s">
        <v>53</v>
      </c>
      <c r="P3" s="324" t="s">
        <v>54</v>
      </c>
      <c r="Q3" s="355" t="s">
        <v>55</v>
      </c>
      <c r="R3" s="355" t="s">
        <v>56</v>
      </c>
    </row>
    <row r="4" spans="1:22" ht="114.75" x14ac:dyDescent="0.2">
      <c r="A4" s="325"/>
      <c r="B4" s="345"/>
      <c r="C4" s="328"/>
      <c r="D4" s="325"/>
      <c r="E4" s="325"/>
      <c r="F4" s="325"/>
      <c r="G4" s="221" t="s">
        <v>57</v>
      </c>
      <c r="H4" s="221" t="s">
        <v>58</v>
      </c>
      <c r="I4" s="221" t="str">
        <f>G4</f>
        <v>с даты заключения соглашения о предоставлении субсидии</v>
      </c>
      <c r="J4" s="221" t="s">
        <v>58</v>
      </c>
      <c r="K4" s="325"/>
      <c r="L4" s="325"/>
      <c r="M4" s="325"/>
      <c r="N4" s="325"/>
      <c r="O4" s="325"/>
      <c r="P4" s="325"/>
      <c r="Q4" s="356"/>
      <c r="R4" s="356"/>
      <c r="U4" s="377"/>
      <c r="V4" s="377"/>
    </row>
    <row r="5" spans="1:22" x14ac:dyDescent="0.2">
      <c r="A5" s="103">
        <v>1</v>
      </c>
      <c r="B5" s="225">
        <v>2</v>
      </c>
      <c r="C5" s="221">
        <v>3</v>
      </c>
      <c r="D5" s="221">
        <v>4</v>
      </c>
      <c r="E5" s="221">
        <v>5</v>
      </c>
      <c r="F5" s="221">
        <v>6</v>
      </c>
      <c r="G5" s="221">
        <v>7</v>
      </c>
      <c r="H5" s="221">
        <v>8</v>
      </c>
      <c r="I5" s="221">
        <v>9</v>
      </c>
      <c r="J5" s="221">
        <v>10</v>
      </c>
      <c r="K5" s="221">
        <v>11</v>
      </c>
      <c r="L5" s="221">
        <v>12</v>
      </c>
      <c r="M5" s="221">
        <v>13</v>
      </c>
      <c r="N5" s="221">
        <v>14</v>
      </c>
      <c r="O5" s="221">
        <v>15</v>
      </c>
      <c r="P5" s="221">
        <v>16</v>
      </c>
      <c r="Q5" s="221">
        <v>17</v>
      </c>
      <c r="R5" s="221">
        <v>18</v>
      </c>
      <c r="S5" s="109"/>
      <c r="U5" s="377"/>
      <c r="V5" s="377"/>
    </row>
    <row r="6" spans="1:22" s="56" customFormat="1" ht="74.45" customHeight="1" x14ac:dyDescent="0.25">
      <c r="A6" s="320" t="s">
        <v>69</v>
      </c>
      <c r="B6" s="137" t="s">
        <v>329</v>
      </c>
      <c r="C6" s="80" t="s">
        <v>59</v>
      </c>
      <c r="D6" s="81" t="s">
        <v>60</v>
      </c>
      <c r="E6" s="143" t="s">
        <v>75</v>
      </c>
      <c r="F6" s="143">
        <v>792</v>
      </c>
      <c r="G6" s="80">
        <v>4</v>
      </c>
      <c r="H6" s="80">
        <f>G6</f>
        <v>4</v>
      </c>
      <c r="I6" s="80">
        <f>J6</f>
        <v>4</v>
      </c>
      <c r="J6" s="80">
        <v>4</v>
      </c>
      <c r="K6" s="80">
        <f>G6</f>
        <v>4</v>
      </c>
      <c r="L6" s="80"/>
      <c r="M6" s="221" t="s">
        <v>62</v>
      </c>
      <c r="N6" s="221" t="s">
        <v>62</v>
      </c>
      <c r="O6" s="144">
        <v>61355.46</v>
      </c>
      <c r="P6" s="78"/>
      <c r="Q6" s="78">
        <v>26436.82</v>
      </c>
      <c r="R6" s="78">
        <v>26436.82</v>
      </c>
      <c r="S6" s="109"/>
      <c r="U6" s="238"/>
      <c r="V6" s="238"/>
    </row>
    <row r="7" spans="1:22" ht="15.75" x14ac:dyDescent="0.2">
      <c r="A7" s="321"/>
      <c r="B7" s="146" t="s">
        <v>70</v>
      </c>
      <c r="C7" s="221"/>
      <c r="D7" s="221" t="s">
        <v>62</v>
      </c>
      <c r="E7" s="221"/>
      <c r="F7" s="221"/>
      <c r="G7" s="221">
        <f>G6</f>
        <v>4</v>
      </c>
      <c r="H7" s="221">
        <f t="shared" ref="H7:K7" si="0">H6</f>
        <v>4</v>
      </c>
      <c r="I7" s="221">
        <f t="shared" ref="I7:I70" si="1">J7</f>
        <v>4</v>
      </c>
      <c r="J7" s="221">
        <v>4</v>
      </c>
      <c r="K7" s="221">
        <f t="shared" si="0"/>
        <v>4</v>
      </c>
      <c r="L7" s="221" t="s">
        <v>62</v>
      </c>
      <c r="M7" s="84">
        <v>46022</v>
      </c>
      <c r="N7" s="84">
        <v>46022</v>
      </c>
      <c r="O7" s="78"/>
      <c r="P7" s="226" t="s">
        <v>62</v>
      </c>
      <c r="Q7" s="78"/>
      <c r="R7" s="78"/>
      <c r="S7" s="109"/>
    </row>
    <row r="8" spans="1:22" ht="14.25" x14ac:dyDescent="0.2">
      <c r="A8" s="321"/>
      <c r="B8" s="147" t="s">
        <v>76</v>
      </c>
      <c r="C8" s="221"/>
      <c r="D8" s="221"/>
      <c r="E8" s="221"/>
      <c r="F8" s="221"/>
      <c r="G8" s="221" t="s">
        <v>62</v>
      </c>
      <c r="H8" s="221"/>
      <c r="I8" s="221">
        <f t="shared" si="1"/>
        <v>0</v>
      </c>
      <c r="J8" s="221"/>
      <c r="K8" s="221"/>
      <c r="L8" s="221" t="s">
        <v>62</v>
      </c>
      <c r="M8" s="221"/>
      <c r="N8" s="221"/>
      <c r="O8" s="226" t="s">
        <v>62</v>
      </c>
      <c r="P8" s="226" t="s">
        <v>62</v>
      </c>
      <c r="Q8" s="226" t="s">
        <v>62</v>
      </c>
      <c r="R8" s="226" t="s">
        <v>62</v>
      </c>
      <c r="S8" s="109"/>
    </row>
    <row r="9" spans="1:22" ht="65.45" customHeight="1" x14ac:dyDescent="0.2">
      <c r="A9" s="321"/>
      <c r="B9" s="148" t="s">
        <v>192</v>
      </c>
      <c r="C9" s="221"/>
      <c r="D9" s="221" t="s">
        <v>62</v>
      </c>
      <c r="E9" s="221"/>
      <c r="F9" s="221"/>
      <c r="G9" s="221">
        <f>G6</f>
        <v>4</v>
      </c>
      <c r="H9" s="221">
        <f t="shared" ref="H9:K9" si="2">H6</f>
        <v>4</v>
      </c>
      <c r="I9" s="221">
        <f t="shared" si="1"/>
        <v>4</v>
      </c>
      <c r="J9" s="221">
        <v>4</v>
      </c>
      <c r="K9" s="221">
        <f t="shared" si="2"/>
        <v>4</v>
      </c>
      <c r="L9" s="221" t="s">
        <v>62</v>
      </c>
      <c r="M9" s="84">
        <v>46022</v>
      </c>
      <c r="N9" s="84">
        <v>46022</v>
      </c>
      <c r="O9" s="78"/>
      <c r="P9" s="226" t="s">
        <v>62</v>
      </c>
      <c r="Q9" s="78"/>
      <c r="R9" s="78"/>
      <c r="S9" s="109"/>
    </row>
    <row r="10" spans="1:22" ht="15" customHeight="1" x14ac:dyDescent="0.2">
      <c r="A10" s="321"/>
      <c r="B10" s="147" t="s">
        <v>193</v>
      </c>
      <c r="C10" s="221"/>
      <c r="D10" s="221"/>
      <c r="E10" s="221"/>
      <c r="F10" s="221"/>
      <c r="G10" s="221" t="s">
        <v>62</v>
      </c>
      <c r="H10" s="221"/>
      <c r="I10" s="221">
        <f t="shared" si="1"/>
        <v>0</v>
      </c>
      <c r="J10" s="221"/>
      <c r="K10" s="221"/>
      <c r="L10" s="221" t="s">
        <v>62</v>
      </c>
      <c r="M10" s="221"/>
      <c r="N10" s="221"/>
      <c r="O10" s="226" t="s">
        <v>62</v>
      </c>
      <c r="P10" s="226" t="s">
        <v>62</v>
      </c>
      <c r="Q10" s="226" t="s">
        <v>62</v>
      </c>
      <c r="R10" s="226" t="s">
        <v>62</v>
      </c>
      <c r="S10" s="109"/>
    </row>
    <row r="11" spans="1:22" ht="38.65" customHeight="1" x14ac:dyDescent="0.2">
      <c r="A11" s="321"/>
      <c r="B11" s="148" t="s">
        <v>330</v>
      </c>
      <c r="C11" s="221"/>
      <c r="D11" s="221" t="s">
        <v>62</v>
      </c>
      <c r="E11" s="221"/>
      <c r="F11" s="221"/>
      <c r="G11" s="221">
        <f>G7</f>
        <v>4</v>
      </c>
      <c r="H11" s="221">
        <f t="shared" ref="H11:K11" si="3">H7</f>
        <v>4</v>
      </c>
      <c r="I11" s="221">
        <f t="shared" si="1"/>
        <v>4</v>
      </c>
      <c r="J11" s="221">
        <v>4</v>
      </c>
      <c r="K11" s="221">
        <f t="shared" si="3"/>
        <v>4</v>
      </c>
      <c r="L11" s="221" t="s">
        <v>62</v>
      </c>
      <c r="M11" s="84">
        <v>46022</v>
      </c>
      <c r="N11" s="84">
        <v>46022</v>
      </c>
      <c r="O11" s="78"/>
      <c r="P11" s="226" t="s">
        <v>62</v>
      </c>
      <c r="Q11" s="78"/>
      <c r="R11" s="78"/>
      <c r="S11" s="109"/>
    </row>
    <row r="12" spans="1:22" ht="21" customHeight="1" x14ac:dyDescent="0.2">
      <c r="A12" s="321"/>
      <c r="B12" s="147" t="s">
        <v>71</v>
      </c>
      <c r="C12" s="221"/>
      <c r="D12" s="221"/>
      <c r="E12" s="221"/>
      <c r="F12" s="221"/>
      <c r="G12" s="221" t="s">
        <v>62</v>
      </c>
      <c r="H12" s="221"/>
      <c r="I12" s="221">
        <f t="shared" si="1"/>
        <v>0</v>
      </c>
      <c r="J12" s="221"/>
      <c r="K12" s="221"/>
      <c r="L12" s="221" t="s">
        <v>62</v>
      </c>
      <c r="M12" s="221"/>
      <c r="N12" s="221"/>
      <c r="O12" s="226" t="s">
        <v>62</v>
      </c>
      <c r="P12" s="226" t="s">
        <v>62</v>
      </c>
      <c r="Q12" s="226" t="s">
        <v>62</v>
      </c>
      <c r="R12" s="226" t="s">
        <v>62</v>
      </c>
      <c r="S12" s="109"/>
    </row>
    <row r="13" spans="1:22" ht="21" customHeight="1" x14ac:dyDescent="0.2">
      <c r="A13" s="322"/>
      <c r="B13" s="148" t="s">
        <v>72</v>
      </c>
      <c r="C13" s="221"/>
      <c r="D13" s="221" t="s">
        <v>62</v>
      </c>
      <c r="E13" s="221"/>
      <c r="F13" s="221"/>
      <c r="G13" s="221">
        <f>G11</f>
        <v>4</v>
      </c>
      <c r="H13" s="221">
        <f t="shared" ref="H13:K13" si="4">H11</f>
        <v>4</v>
      </c>
      <c r="I13" s="221">
        <f t="shared" si="1"/>
        <v>4</v>
      </c>
      <c r="J13" s="221">
        <v>4</v>
      </c>
      <c r="K13" s="221">
        <f t="shared" si="4"/>
        <v>4</v>
      </c>
      <c r="L13" s="221" t="s">
        <v>62</v>
      </c>
      <c r="M13" s="84">
        <v>46022</v>
      </c>
      <c r="N13" s="84">
        <v>46022</v>
      </c>
      <c r="O13" s="78"/>
      <c r="P13" s="226" t="s">
        <v>62</v>
      </c>
      <c r="Q13" s="78"/>
      <c r="R13" s="78"/>
      <c r="S13" s="109"/>
    </row>
    <row r="14" spans="1:22" s="56" customFormat="1" ht="74.45" customHeight="1" x14ac:dyDescent="0.25">
      <c r="A14" s="320" t="s">
        <v>321</v>
      </c>
      <c r="B14" s="137" t="s">
        <v>329</v>
      </c>
      <c r="C14" s="80" t="s">
        <v>59</v>
      </c>
      <c r="D14" s="81" t="s">
        <v>60</v>
      </c>
      <c r="E14" s="81" t="s">
        <v>61</v>
      </c>
      <c r="F14" s="80">
        <v>642</v>
      </c>
      <c r="G14" s="80">
        <v>4</v>
      </c>
      <c r="H14" s="80">
        <f>G14</f>
        <v>4</v>
      </c>
      <c r="I14" s="80">
        <f t="shared" si="1"/>
        <v>4</v>
      </c>
      <c r="J14" s="80">
        <v>4</v>
      </c>
      <c r="K14" s="80">
        <f>G14</f>
        <v>4</v>
      </c>
      <c r="L14" s="80"/>
      <c r="M14" s="221" t="s">
        <v>62</v>
      </c>
      <c r="N14" s="221" t="s">
        <v>62</v>
      </c>
      <c r="O14" s="78">
        <v>61355.46</v>
      </c>
      <c r="P14" s="78"/>
      <c r="Q14" s="78">
        <v>24826.81</v>
      </c>
      <c r="R14" s="78">
        <v>24826.81</v>
      </c>
      <c r="S14" s="109"/>
    </row>
    <row r="15" spans="1:22" ht="15.75" x14ac:dyDescent="0.2">
      <c r="A15" s="321"/>
      <c r="B15" s="146" t="s">
        <v>70</v>
      </c>
      <c r="C15" s="221"/>
      <c r="D15" s="221" t="s">
        <v>62</v>
      </c>
      <c r="E15" s="221"/>
      <c r="F15" s="221"/>
      <c r="G15" s="221">
        <f>G14</f>
        <v>4</v>
      </c>
      <c r="H15" s="221">
        <f t="shared" ref="H15:K15" si="5">H14</f>
        <v>4</v>
      </c>
      <c r="I15" s="221">
        <f t="shared" si="1"/>
        <v>4</v>
      </c>
      <c r="J15" s="221">
        <v>4</v>
      </c>
      <c r="K15" s="221">
        <f t="shared" si="5"/>
        <v>4</v>
      </c>
      <c r="L15" s="221" t="s">
        <v>62</v>
      </c>
      <c r="M15" s="84">
        <v>46022</v>
      </c>
      <c r="N15" s="84">
        <v>46022</v>
      </c>
      <c r="O15" s="78"/>
      <c r="P15" s="226" t="s">
        <v>62</v>
      </c>
      <c r="Q15" s="78"/>
      <c r="R15" s="78"/>
      <c r="S15" s="109"/>
    </row>
    <row r="16" spans="1:22" ht="14.25" x14ac:dyDescent="0.2">
      <c r="A16" s="321"/>
      <c r="B16" s="147" t="s">
        <v>76</v>
      </c>
      <c r="C16" s="221"/>
      <c r="D16" s="221"/>
      <c r="E16" s="221"/>
      <c r="F16" s="221"/>
      <c r="G16" s="221" t="s">
        <v>62</v>
      </c>
      <c r="H16" s="221"/>
      <c r="I16" s="221">
        <f t="shared" si="1"/>
        <v>0</v>
      </c>
      <c r="J16" s="221"/>
      <c r="K16" s="221"/>
      <c r="L16" s="221" t="s">
        <v>62</v>
      </c>
      <c r="M16" s="221"/>
      <c r="N16" s="221"/>
      <c r="O16" s="226" t="s">
        <v>62</v>
      </c>
      <c r="P16" s="226" t="s">
        <v>62</v>
      </c>
      <c r="Q16" s="226" t="s">
        <v>62</v>
      </c>
      <c r="R16" s="226" t="s">
        <v>62</v>
      </c>
      <c r="S16" s="109"/>
    </row>
    <row r="17" spans="1:19" ht="65.45" customHeight="1" x14ac:dyDescent="0.2">
      <c r="A17" s="321"/>
      <c r="B17" s="148" t="s">
        <v>192</v>
      </c>
      <c r="C17" s="221"/>
      <c r="D17" s="221" t="s">
        <v>62</v>
      </c>
      <c r="E17" s="221"/>
      <c r="F17" s="221"/>
      <c r="G17" s="221">
        <f>G14</f>
        <v>4</v>
      </c>
      <c r="H17" s="221">
        <f t="shared" ref="H17" si="6">H14</f>
        <v>4</v>
      </c>
      <c r="I17" s="221">
        <f t="shared" si="1"/>
        <v>4</v>
      </c>
      <c r="J17" s="221">
        <v>4</v>
      </c>
      <c r="K17" s="221">
        <f>K14</f>
        <v>4</v>
      </c>
      <c r="L17" s="221" t="s">
        <v>62</v>
      </c>
      <c r="M17" s="84">
        <v>46022</v>
      </c>
      <c r="N17" s="84">
        <v>46022</v>
      </c>
      <c r="O17" s="78"/>
      <c r="P17" s="226" t="s">
        <v>62</v>
      </c>
      <c r="Q17" s="78"/>
      <c r="R17" s="78"/>
      <c r="S17" s="109"/>
    </row>
    <row r="18" spans="1:19" ht="15" customHeight="1" x14ac:dyDescent="0.2">
      <c r="A18" s="321"/>
      <c r="B18" s="147" t="s">
        <v>193</v>
      </c>
      <c r="C18" s="221"/>
      <c r="D18" s="221"/>
      <c r="E18" s="221"/>
      <c r="F18" s="221"/>
      <c r="G18" s="221" t="s">
        <v>62</v>
      </c>
      <c r="H18" s="221"/>
      <c r="I18" s="221">
        <f t="shared" si="1"/>
        <v>0</v>
      </c>
      <c r="J18" s="221"/>
      <c r="K18" s="221"/>
      <c r="L18" s="221" t="s">
        <v>62</v>
      </c>
      <c r="M18" s="221"/>
      <c r="N18" s="221"/>
      <c r="O18" s="226" t="s">
        <v>62</v>
      </c>
      <c r="P18" s="226" t="s">
        <v>62</v>
      </c>
      <c r="Q18" s="226" t="s">
        <v>62</v>
      </c>
      <c r="R18" s="226" t="s">
        <v>62</v>
      </c>
      <c r="S18" s="109"/>
    </row>
    <row r="19" spans="1:19" ht="38.65" customHeight="1" x14ac:dyDescent="0.2">
      <c r="A19" s="321"/>
      <c r="B19" s="148" t="s">
        <v>330</v>
      </c>
      <c r="C19" s="221"/>
      <c r="D19" s="221" t="s">
        <v>62</v>
      </c>
      <c r="E19" s="221"/>
      <c r="F19" s="221"/>
      <c r="G19" s="221">
        <f>G15</f>
        <v>4</v>
      </c>
      <c r="H19" s="221">
        <f t="shared" ref="H19:K19" si="7">H15</f>
        <v>4</v>
      </c>
      <c r="I19" s="221">
        <f t="shared" si="1"/>
        <v>4</v>
      </c>
      <c r="J19" s="221">
        <v>4</v>
      </c>
      <c r="K19" s="221">
        <f t="shared" si="7"/>
        <v>4</v>
      </c>
      <c r="L19" s="221" t="s">
        <v>62</v>
      </c>
      <c r="M19" s="84">
        <v>46022</v>
      </c>
      <c r="N19" s="84">
        <v>46022</v>
      </c>
      <c r="O19" s="78"/>
      <c r="P19" s="226" t="s">
        <v>62</v>
      </c>
      <c r="Q19" s="78"/>
      <c r="R19" s="78"/>
      <c r="S19" s="109"/>
    </row>
    <row r="20" spans="1:19" ht="21" customHeight="1" x14ac:dyDescent="0.2">
      <c r="A20" s="321"/>
      <c r="B20" s="147" t="s">
        <v>71</v>
      </c>
      <c r="C20" s="221"/>
      <c r="D20" s="221"/>
      <c r="E20" s="221"/>
      <c r="F20" s="221"/>
      <c r="G20" s="221" t="s">
        <v>62</v>
      </c>
      <c r="H20" s="221"/>
      <c r="I20" s="221">
        <f t="shared" si="1"/>
        <v>0</v>
      </c>
      <c r="J20" s="221"/>
      <c r="K20" s="221"/>
      <c r="L20" s="221" t="s">
        <v>62</v>
      </c>
      <c r="M20" s="221"/>
      <c r="N20" s="221"/>
      <c r="O20" s="226" t="s">
        <v>62</v>
      </c>
      <c r="P20" s="226" t="s">
        <v>62</v>
      </c>
      <c r="Q20" s="226" t="s">
        <v>62</v>
      </c>
      <c r="R20" s="226" t="s">
        <v>62</v>
      </c>
      <c r="S20" s="109"/>
    </row>
    <row r="21" spans="1:19" ht="21" customHeight="1" x14ac:dyDescent="0.2">
      <c r="A21" s="322"/>
      <c r="B21" s="148" t="s">
        <v>72</v>
      </c>
      <c r="C21" s="221"/>
      <c r="D21" s="221" t="s">
        <v>62</v>
      </c>
      <c r="E21" s="221"/>
      <c r="F21" s="221"/>
      <c r="G21" s="221">
        <f>G19</f>
        <v>4</v>
      </c>
      <c r="H21" s="221">
        <f t="shared" ref="H21:K21" si="8">H19</f>
        <v>4</v>
      </c>
      <c r="I21" s="221">
        <f t="shared" si="1"/>
        <v>4</v>
      </c>
      <c r="J21" s="221">
        <v>4</v>
      </c>
      <c r="K21" s="221">
        <f t="shared" si="8"/>
        <v>4</v>
      </c>
      <c r="L21" s="221" t="s">
        <v>62</v>
      </c>
      <c r="M21" s="84">
        <v>46022</v>
      </c>
      <c r="N21" s="84">
        <v>46022</v>
      </c>
      <c r="O21" s="78"/>
      <c r="P21" s="226" t="s">
        <v>62</v>
      </c>
      <c r="Q21" s="78"/>
      <c r="R21" s="78"/>
      <c r="S21" s="109"/>
    </row>
    <row r="22" spans="1:19" s="56" customFormat="1" ht="74.45" customHeight="1" x14ac:dyDescent="0.25">
      <c r="A22" s="320" t="s">
        <v>322</v>
      </c>
      <c r="B22" s="137" t="s">
        <v>329</v>
      </c>
      <c r="C22" s="80" t="s">
        <v>59</v>
      </c>
      <c r="D22" s="81" t="s">
        <v>60</v>
      </c>
      <c r="E22" s="143" t="s">
        <v>75</v>
      </c>
      <c r="F22" s="143">
        <v>792</v>
      </c>
      <c r="G22" s="80">
        <v>3</v>
      </c>
      <c r="H22" s="80">
        <f>G22</f>
        <v>3</v>
      </c>
      <c r="I22" s="80">
        <f t="shared" si="1"/>
        <v>3</v>
      </c>
      <c r="J22" s="80">
        <v>3</v>
      </c>
      <c r="K22" s="80">
        <f>G22</f>
        <v>3</v>
      </c>
      <c r="L22" s="80"/>
      <c r="M22" s="221" t="s">
        <v>62</v>
      </c>
      <c r="N22" s="221" t="s">
        <v>62</v>
      </c>
      <c r="O22" s="78">
        <v>44555.75</v>
      </c>
      <c r="P22" s="78"/>
      <c r="Q22" s="78">
        <v>12359.42</v>
      </c>
      <c r="R22" s="78">
        <v>12359.42</v>
      </c>
      <c r="S22" s="109"/>
    </row>
    <row r="23" spans="1:19" ht="15.75" x14ac:dyDescent="0.2">
      <c r="A23" s="321"/>
      <c r="B23" s="146" t="s">
        <v>70</v>
      </c>
      <c r="C23" s="221"/>
      <c r="D23" s="221" t="s">
        <v>62</v>
      </c>
      <c r="E23" s="221"/>
      <c r="F23" s="221"/>
      <c r="G23" s="221">
        <f>G22</f>
        <v>3</v>
      </c>
      <c r="H23" s="221">
        <f t="shared" ref="H23:K23" si="9">H22</f>
        <v>3</v>
      </c>
      <c r="I23" s="221">
        <f t="shared" si="1"/>
        <v>3</v>
      </c>
      <c r="J23" s="221">
        <v>3</v>
      </c>
      <c r="K23" s="221">
        <f t="shared" si="9"/>
        <v>3</v>
      </c>
      <c r="L23" s="221" t="s">
        <v>62</v>
      </c>
      <c r="M23" s="84">
        <v>46022</v>
      </c>
      <c r="N23" s="84">
        <v>46022</v>
      </c>
      <c r="O23" s="78"/>
      <c r="P23" s="226" t="s">
        <v>62</v>
      </c>
      <c r="Q23" s="78"/>
      <c r="R23" s="78"/>
      <c r="S23" s="109"/>
    </row>
    <row r="24" spans="1:19" ht="14.25" x14ac:dyDescent="0.2">
      <c r="A24" s="321"/>
      <c r="B24" s="147" t="s">
        <v>76</v>
      </c>
      <c r="C24" s="221"/>
      <c r="D24" s="221"/>
      <c r="E24" s="221"/>
      <c r="F24" s="221"/>
      <c r="G24" s="221" t="s">
        <v>62</v>
      </c>
      <c r="H24" s="221"/>
      <c r="I24" s="221">
        <f t="shared" si="1"/>
        <v>0</v>
      </c>
      <c r="J24" s="221"/>
      <c r="K24" s="221"/>
      <c r="L24" s="221" t="s">
        <v>62</v>
      </c>
      <c r="M24" s="221"/>
      <c r="N24" s="221"/>
      <c r="O24" s="226" t="s">
        <v>62</v>
      </c>
      <c r="P24" s="226" t="s">
        <v>62</v>
      </c>
      <c r="Q24" s="226" t="s">
        <v>62</v>
      </c>
      <c r="R24" s="226" t="s">
        <v>62</v>
      </c>
      <c r="S24" s="109"/>
    </row>
    <row r="25" spans="1:19" ht="65.45" customHeight="1" x14ac:dyDescent="0.2">
      <c r="A25" s="321"/>
      <c r="B25" s="148" t="s">
        <v>192</v>
      </c>
      <c r="C25" s="221"/>
      <c r="D25" s="221" t="s">
        <v>62</v>
      </c>
      <c r="E25" s="221"/>
      <c r="F25" s="221"/>
      <c r="G25" s="221">
        <f>G22</f>
        <v>3</v>
      </c>
      <c r="H25" s="221">
        <f t="shared" ref="H25" si="10">H22</f>
        <v>3</v>
      </c>
      <c r="I25" s="221">
        <f t="shared" si="1"/>
        <v>3</v>
      </c>
      <c r="J25" s="221">
        <v>3</v>
      </c>
      <c r="K25" s="221">
        <f>K22</f>
        <v>3</v>
      </c>
      <c r="L25" s="221" t="s">
        <v>62</v>
      </c>
      <c r="M25" s="84">
        <v>46022</v>
      </c>
      <c r="N25" s="84">
        <v>46022</v>
      </c>
      <c r="O25" s="78"/>
      <c r="P25" s="226" t="s">
        <v>62</v>
      </c>
      <c r="Q25" s="78"/>
      <c r="R25" s="78"/>
      <c r="S25" s="109"/>
    </row>
    <row r="26" spans="1:19" ht="15" customHeight="1" x14ac:dyDescent="0.2">
      <c r="A26" s="321"/>
      <c r="B26" s="147" t="s">
        <v>193</v>
      </c>
      <c r="C26" s="221"/>
      <c r="D26" s="221"/>
      <c r="E26" s="221"/>
      <c r="F26" s="221"/>
      <c r="G26" s="221" t="s">
        <v>62</v>
      </c>
      <c r="H26" s="221"/>
      <c r="I26" s="221">
        <f t="shared" si="1"/>
        <v>0</v>
      </c>
      <c r="J26" s="221"/>
      <c r="K26" s="221"/>
      <c r="L26" s="221" t="s">
        <v>62</v>
      </c>
      <c r="M26" s="221"/>
      <c r="N26" s="221"/>
      <c r="O26" s="226" t="s">
        <v>62</v>
      </c>
      <c r="P26" s="226" t="s">
        <v>62</v>
      </c>
      <c r="Q26" s="226" t="s">
        <v>62</v>
      </c>
      <c r="R26" s="226" t="s">
        <v>62</v>
      </c>
      <c r="S26" s="109"/>
    </row>
    <row r="27" spans="1:19" ht="38.65" customHeight="1" x14ac:dyDescent="0.2">
      <c r="A27" s="321"/>
      <c r="B27" s="148" t="s">
        <v>330</v>
      </c>
      <c r="C27" s="221"/>
      <c r="D27" s="221" t="s">
        <v>62</v>
      </c>
      <c r="E27" s="221"/>
      <c r="F27" s="221"/>
      <c r="G27" s="221">
        <f>G23</f>
        <v>3</v>
      </c>
      <c r="H27" s="221">
        <f t="shared" ref="H27:K27" si="11">H23</f>
        <v>3</v>
      </c>
      <c r="I27" s="221">
        <f t="shared" si="1"/>
        <v>3</v>
      </c>
      <c r="J27" s="221">
        <v>3</v>
      </c>
      <c r="K27" s="221">
        <f t="shared" si="11"/>
        <v>3</v>
      </c>
      <c r="L27" s="221" t="s">
        <v>62</v>
      </c>
      <c r="M27" s="84">
        <v>46022</v>
      </c>
      <c r="N27" s="84">
        <v>46022</v>
      </c>
      <c r="O27" s="78"/>
      <c r="P27" s="226" t="s">
        <v>62</v>
      </c>
      <c r="Q27" s="78"/>
      <c r="R27" s="78"/>
      <c r="S27" s="109"/>
    </row>
    <row r="28" spans="1:19" ht="21" customHeight="1" x14ac:dyDescent="0.2">
      <c r="A28" s="321"/>
      <c r="B28" s="147" t="s">
        <v>71</v>
      </c>
      <c r="C28" s="221"/>
      <c r="D28" s="221"/>
      <c r="E28" s="221"/>
      <c r="F28" s="221"/>
      <c r="G28" s="221" t="s">
        <v>62</v>
      </c>
      <c r="H28" s="221"/>
      <c r="I28" s="221">
        <f t="shared" si="1"/>
        <v>0</v>
      </c>
      <c r="J28" s="221"/>
      <c r="K28" s="221"/>
      <c r="L28" s="221" t="s">
        <v>62</v>
      </c>
      <c r="M28" s="221"/>
      <c r="N28" s="221"/>
      <c r="O28" s="226" t="s">
        <v>62</v>
      </c>
      <c r="P28" s="226" t="s">
        <v>62</v>
      </c>
      <c r="Q28" s="226" t="s">
        <v>62</v>
      </c>
      <c r="R28" s="226" t="s">
        <v>62</v>
      </c>
      <c r="S28" s="109"/>
    </row>
    <row r="29" spans="1:19" ht="21" customHeight="1" x14ac:dyDescent="0.2">
      <c r="A29" s="322"/>
      <c r="B29" s="148" t="s">
        <v>72</v>
      </c>
      <c r="C29" s="221"/>
      <c r="D29" s="221" t="s">
        <v>62</v>
      </c>
      <c r="E29" s="221"/>
      <c r="F29" s="221"/>
      <c r="G29" s="221">
        <f>G27</f>
        <v>3</v>
      </c>
      <c r="H29" s="221">
        <f t="shared" ref="H29:K29" si="12">H27</f>
        <v>3</v>
      </c>
      <c r="I29" s="221">
        <f t="shared" si="1"/>
        <v>3</v>
      </c>
      <c r="J29" s="221">
        <v>3</v>
      </c>
      <c r="K29" s="221">
        <f t="shared" si="12"/>
        <v>3</v>
      </c>
      <c r="L29" s="221" t="s">
        <v>62</v>
      </c>
      <c r="M29" s="84">
        <v>46022</v>
      </c>
      <c r="N29" s="84">
        <v>46022</v>
      </c>
      <c r="O29" s="78"/>
      <c r="P29" s="226" t="s">
        <v>62</v>
      </c>
      <c r="Q29" s="78"/>
      <c r="R29" s="78"/>
      <c r="S29" s="109"/>
    </row>
    <row r="30" spans="1:19" s="56" customFormat="1" ht="74.45" customHeight="1" x14ac:dyDescent="0.25">
      <c r="A30" s="320" t="s">
        <v>323</v>
      </c>
      <c r="B30" s="137" t="s">
        <v>329</v>
      </c>
      <c r="C30" s="80" t="s">
        <v>59</v>
      </c>
      <c r="D30" s="81" t="s">
        <v>60</v>
      </c>
      <c r="E30" s="143" t="s">
        <v>75</v>
      </c>
      <c r="F30" s="143">
        <v>792</v>
      </c>
      <c r="G30" s="80">
        <v>8</v>
      </c>
      <c r="H30" s="80">
        <f>G30</f>
        <v>8</v>
      </c>
      <c r="I30" s="80">
        <f t="shared" si="1"/>
        <v>8</v>
      </c>
      <c r="J30" s="80">
        <v>8</v>
      </c>
      <c r="K30" s="80">
        <f>G30</f>
        <v>8</v>
      </c>
      <c r="L30" s="80"/>
      <c r="M30" s="221" t="s">
        <v>62</v>
      </c>
      <c r="N30" s="221" t="s">
        <v>62</v>
      </c>
      <c r="O30" s="80">
        <v>122710.92</v>
      </c>
      <c r="P30" s="80"/>
      <c r="Q30" s="78">
        <v>67198.84</v>
      </c>
      <c r="R30" s="78">
        <v>52873.64</v>
      </c>
      <c r="S30" s="109"/>
    </row>
    <row r="31" spans="1:19" ht="15.75" x14ac:dyDescent="0.2">
      <c r="A31" s="321"/>
      <c r="B31" s="146" t="s">
        <v>70</v>
      </c>
      <c r="C31" s="221"/>
      <c r="D31" s="221" t="s">
        <v>62</v>
      </c>
      <c r="E31" s="221"/>
      <c r="F31" s="221"/>
      <c r="G31" s="221">
        <f>G30</f>
        <v>8</v>
      </c>
      <c r="H31" s="221">
        <f t="shared" ref="H31:K31" si="13">H30</f>
        <v>8</v>
      </c>
      <c r="I31" s="221">
        <f t="shared" si="1"/>
        <v>8</v>
      </c>
      <c r="J31" s="221">
        <v>8</v>
      </c>
      <c r="K31" s="221">
        <f t="shared" si="13"/>
        <v>8</v>
      </c>
      <c r="L31" s="221" t="s">
        <v>62</v>
      </c>
      <c r="M31" s="84">
        <v>46022</v>
      </c>
      <c r="N31" s="84">
        <v>46022</v>
      </c>
      <c r="O31" s="78"/>
      <c r="P31" s="226" t="s">
        <v>62</v>
      </c>
      <c r="Q31" s="78"/>
      <c r="R31" s="78"/>
      <c r="S31" s="109"/>
    </row>
    <row r="32" spans="1:19" ht="14.25" x14ac:dyDescent="0.2">
      <c r="A32" s="321"/>
      <c r="B32" s="147" t="s">
        <v>76</v>
      </c>
      <c r="C32" s="221"/>
      <c r="D32" s="221"/>
      <c r="E32" s="221"/>
      <c r="F32" s="221"/>
      <c r="G32" s="221" t="s">
        <v>62</v>
      </c>
      <c r="H32" s="221"/>
      <c r="I32" s="221">
        <f t="shared" si="1"/>
        <v>0</v>
      </c>
      <c r="J32" s="221"/>
      <c r="K32" s="221"/>
      <c r="L32" s="221" t="s">
        <v>62</v>
      </c>
      <c r="M32" s="221"/>
      <c r="N32" s="221"/>
      <c r="O32" s="226" t="s">
        <v>62</v>
      </c>
      <c r="P32" s="226" t="s">
        <v>62</v>
      </c>
      <c r="Q32" s="226" t="s">
        <v>62</v>
      </c>
      <c r="R32" s="226" t="s">
        <v>62</v>
      </c>
      <c r="S32" s="109"/>
    </row>
    <row r="33" spans="1:19" ht="65.45" customHeight="1" x14ac:dyDescent="0.2">
      <c r="A33" s="321"/>
      <c r="B33" s="148" t="s">
        <v>192</v>
      </c>
      <c r="C33" s="221"/>
      <c r="D33" s="221" t="s">
        <v>62</v>
      </c>
      <c r="E33" s="221"/>
      <c r="F33" s="221"/>
      <c r="G33" s="221">
        <f>G30</f>
        <v>8</v>
      </c>
      <c r="H33" s="221">
        <f t="shared" ref="H33" si="14">H30</f>
        <v>8</v>
      </c>
      <c r="I33" s="221">
        <f t="shared" si="1"/>
        <v>8</v>
      </c>
      <c r="J33" s="221">
        <v>8</v>
      </c>
      <c r="K33" s="221">
        <f>K30</f>
        <v>8</v>
      </c>
      <c r="L33" s="221" t="s">
        <v>62</v>
      </c>
      <c r="M33" s="84">
        <v>46022</v>
      </c>
      <c r="N33" s="84">
        <v>46022</v>
      </c>
      <c r="O33" s="78"/>
      <c r="P33" s="226" t="s">
        <v>62</v>
      </c>
      <c r="Q33" s="78"/>
      <c r="R33" s="78"/>
      <c r="S33" s="109"/>
    </row>
    <row r="34" spans="1:19" ht="15" customHeight="1" x14ac:dyDescent="0.2">
      <c r="A34" s="321"/>
      <c r="B34" s="147" t="s">
        <v>193</v>
      </c>
      <c r="C34" s="221"/>
      <c r="D34" s="221"/>
      <c r="E34" s="221"/>
      <c r="F34" s="221"/>
      <c r="G34" s="221" t="s">
        <v>62</v>
      </c>
      <c r="H34" s="221"/>
      <c r="I34" s="221">
        <f t="shared" si="1"/>
        <v>0</v>
      </c>
      <c r="J34" s="221"/>
      <c r="K34" s="221"/>
      <c r="L34" s="221" t="s">
        <v>62</v>
      </c>
      <c r="M34" s="221"/>
      <c r="N34" s="221"/>
      <c r="O34" s="226" t="s">
        <v>62</v>
      </c>
      <c r="P34" s="226" t="s">
        <v>62</v>
      </c>
      <c r="Q34" s="226" t="s">
        <v>62</v>
      </c>
      <c r="R34" s="226" t="s">
        <v>62</v>
      </c>
      <c r="S34" s="109"/>
    </row>
    <row r="35" spans="1:19" ht="38.65" customHeight="1" x14ac:dyDescent="0.2">
      <c r="A35" s="321"/>
      <c r="B35" s="148" t="s">
        <v>330</v>
      </c>
      <c r="C35" s="221"/>
      <c r="D35" s="221" t="s">
        <v>62</v>
      </c>
      <c r="E35" s="221"/>
      <c r="F35" s="221"/>
      <c r="G35" s="221">
        <f>G31</f>
        <v>8</v>
      </c>
      <c r="H35" s="221">
        <f t="shared" ref="H35:K35" si="15">H31</f>
        <v>8</v>
      </c>
      <c r="I35" s="221">
        <f t="shared" si="1"/>
        <v>8</v>
      </c>
      <c r="J35" s="221">
        <v>8</v>
      </c>
      <c r="K35" s="221">
        <f t="shared" si="15"/>
        <v>8</v>
      </c>
      <c r="L35" s="221" t="s">
        <v>62</v>
      </c>
      <c r="M35" s="84">
        <v>46022</v>
      </c>
      <c r="N35" s="84">
        <v>46022</v>
      </c>
      <c r="O35" s="78"/>
      <c r="P35" s="226" t="s">
        <v>62</v>
      </c>
      <c r="Q35" s="78"/>
      <c r="R35" s="78"/>
      <c r="S35" s="109"/>
    </row>
    <row r="36" spans="1:19" ht="21" customHeight="1" x14ac:dyDescent="0.2">
      <c r="A36" s="321"/>
      <c r="B36" s="147" t="s">
        <v>71</v>
      </c>
      <c r="C36" s="221"/>
      <c r="D36" s="221"/>
      <c r="E36" s="221"/>
      <c r="F36" s="221"/>
      <c r="G36" s="221" t="s">
        <v>62</v>
      </c>
      <c r="H36" s="221"/>
      <c r="I36" s="221">
        <f t="shared" si="1"/>
        <v>0</v>
      </c>
      <c r="J36" s="221"/>
      <c r="K36" s="221"/>
      <c r="L36" s="221" t="s">
        <v>62</v>
      </c>
      <c r="M36" s="221"/>
      <c r="N36" s="221"/>
      <c r="O36" s="226" t="s">
        <v>62</v>
      </c>
      <c r="P36" s="226" t="s">
        <v>62</v>
      </c>
      <c r="Q36" s="226" t="s">
        <v>62</v>
      </c>
      <c r="R36" s="226" t="s">
        <v>62</v>
      </c>
      <c r="S36" s="109"/>
    </row>
    <row r="37" spans="1:19" ht="21" customHeight="1" x14ac:dyDescent="0.2">
      <c r="A37" s="322"/>
      <c r="B37" s="148" t="s">
        <v>72</v>
      </c>
      <c r="C37" s="221"/>
      <c r="D37" s="221" t="s">
        <v>62</v>
      </c>
      <c r="E37" s="221"/>
      <c r="F37" s="221"/>
      <c r="G37" s="221">
        <f>G35</f>
        <v>8</v>
      </c>
      <c r="H37" s="221">
        <f t="shared" ref="H37:K37" si="16">H35</f>
        <v>8</v>
      </c>
      <c r="I37" s="221">
        <f t="shared" si="1"/>
        <v>8</v>
      </c>
      <c r="J37" s="221">
        <v>8</v>
      </c>
      <c r="K37" s="221">
        <f t="shared" si="16"/>
        <v>8</v>
      </c>
      <c r="L37" s="221" t="s">
        <v>62</v>
      </c>
      <c r="M37" s="84">
        <v>46022</v>
      </c>
      <c r="N37" s="84">
        <v>46022</v>
      </c>
      <c r="O37" s="78"/>
      <c r="P37" s="226" t="s">
        <v>62</v>
      </c>
      <c r="Q37" s="78"/>
      <c r="R37" s="78"/>
      <c r="S37" s="109"/>
    </row>
    <row r="38" spans="1:19" s="56" customFormat="1" ht="74.45" customHeight="1" x14ac:dyDescent="0.25">
      <c r="A38" s="320" t="s">
        <v>324</v>
      </c>
      <c r="B38" s="137" t="s">
        <v>329</v>
      </c>
      <c r="C38" s="80" t="s">
        <v>59</v>
      </c>
      <c r="D38" s="81" t="s">
        <v>60</v>
      </c>
      <c r="E38" s="143" t="s">
        <v>75</v>
      </c>
      <c r="F38" s="143">
        <v>792</v>
      </c>
      <c r="G38" s="80">
        <v>0</v>
      </c>
      <c r="H38" s="80">
        <f>G38</f>
        <v>0</v>
      </c>
      <c r="I38" s="80">
        <f t="shared" si="1"/>
        <v>0</v>
      </c>
      <c r="J38" s="80">
        <v>0</v>
      </c>
      <c r="K38" s="80">
        <f>G38</f>
        <v>0</v>
      </c>
      <c r="L38" s="80"/>
      <c r="M38" s="221" t="s">
        <v>62</v>
      </c>
      <c r="N38" s="221" t="s">
        <v>62</v>
      </c>
      <c r="O38" s="78">
        <v>0</v>
      </c>
      <c r="P38" s="78"/>
      <c r="Q38" s="78">
        <v>0</v>
      </c>
      <c r="R38" s="78">
        <v>0</v>
      </c>
      <c r="S38" s="109"/>
    </row>
    <row r="39" spans="1:19" ht="15.75" x14ac:dyDescent="0.2">
      <c r="A39" s="321"/>
      <c r="B39" s="146" t="s">
        <v>70</v>
      </c>
      <c r="C39" s="221"/>
      <c r="D39" s="221" t="s">
        <v>62</v>
      </c>
      <c r="E39" s="221"/>
      <c r="F39" s="221"/>
      <c r="G39" s="221">
        <f>G38</f>
        <v>0</v>
      </c>
      <c r="H39" s="221">
        <f t="shared" ref="H39:K39" si="17">H38</f>
        <v>0</v>
      </c>
      <c r="I39" s="221">
        <f t="shared" si="1"/>
        <v>0</v>
      </c>
      <c r="J39" s="221">
        <v>0</v>
      </c>
      <c r="K39" s="221">
        <f t="shared" si="17"/>
        <v>0</v>
      </c>
      <c r="L39" s="221" t="s">
        <v>62</v>
      </c>
      <c r="M39" s="84">
        <v>46022</v>
      </c>
      <c r="N39" s="84">
        <v>46022</v>
      </c>
      <c r="O39" s="78"/>
      <c r="P39" s="226" t="s">
        <v>62</v>
      </c>
      <c r="Q39" s="78"/>
      <c r="R39" s="78"/>
      <c r="S39" s="109"/>
    </row>
    <row r="40" spans="1:19" ht="14.25" x14ac:dyDescent="0.2">
      <c r="A40" s="321"/>
      <c r="B40" s="147" t="s">
        <v>76</v>
      </c>
      <c r="C40" s="221"/>
      <c r="D40" s="221"/>
      <c r="E40" s="221"/>
      <c r="F40" s="221"/>
      <c r="G40" s="221" t="s">
        <v>62</v>
      </c>
      <c r="H40" s="221"/>
      <c r="I40" s="221">
        <f t="shared" si="1"/>
        <v>0</v>
      </c>
      <c r="J40" s="221"/>
      <c r="K40" s="221"/>
      <c r="L40" s="221" t="s">
        <v>62</v>
      </c>
      <c r="M40" s="221"/>
      <c r="N40" s="221"/>
      <c r="O40" s="226" t="s">
        <v>62</v>
      </c>
      <c r="P40" s="226" t="s">
        <v>62</v>
      </c>
      <c r="Q40" s="226" t="s">
        <v>62</v>
      </c>
      <c r="R40" s="226" t="s">
        <v>62</v>
      </c>
      <c r="S40" s="109"/>
    </row>
    <row r="41" spans="1:19" ht="65.45" customHeight="1" x14ac:dyDescent="0.2">
      <c r="A41" s="321"/>
      <c r="B41" s="148" t="s">
        <v>192</v>
      </c>
      <c r="C41" s="221"/>
      <c r="D41" s="221" t="s">
        <v>62</v>
      </c>
      <c r="E41" s="221"/>
      <c r="F41" s="221"/>
      <c r="G41" s="221">
        <f>G38</f>
        <v>0</v>
      </c>
      <c r="H41" s="221">
        <f t="shared" ref="H41" si="18">H38</f>
        <v>0</v>
      </c>
      <c r="I41" s="221">
        <f t="shared" si="1"/>
        <v>0</v>
      </c>
      <c r="J41" s="221">
        <v>0</v>
      </c>
      <c r="K41" s="221">
        <f>K38</f>
        <v>0</v>
      </c>
      <c r="L41" s="221" t="s">
        <v>62</v>
      </c>
      <c r="M41" s="84">
        <v>46022</v>
      </c>
      <c r="N41" s="84">
        <v>46022</v>
      </c>
      <c r="O41" s="78"/>
      <c r="P41" s="226" t="s">
        <v>62</v>
      </c>
      <c r="Q41" s="78"/>
      <c r="R41" s="78"/>
      <c r="S41" s="109"/>
    </row>
    <row r="42" spans="1:19" ht="15" customHeight="1" x14ac:dyDescent="0.2">
      <c r="A42" s="321"/>
      <c r="B42" s="147" t="s">
        <v>193</v>
      </c>
      <c r="C42" s="221"/>
      <c r="D42" s="221"/>
      <c r="E42" s="221"/>
      <c r="F42" s="221"/>
      <c r="G42" s="221" t="s">
        <v>62</v>
      </c>
      <c r="H42" s="221"/>
      <c r="I42" s="221">
        <f t="shared" si="1"/>
        <v>0</v>
      </c>
      <c r="J42" s="221"/>
      <c r="K42" s="221"/>
      <c r="L42" s="221" t="s">
        <v>62</v>
      </c>
      <c r="M42" s="221"/>
      <c r="N42" s="221"/>
      <c r="O42" s="226" t="s">
        <v>62</v>
      </c>
      <c r="P42" s="226" t="s">
        <v>62</v>
      </c>
      <c r="Q42" s="226" t="s">
        <v>62</v>
      </c>
      <c r="R42" s="226" t="s">
        <v>62</v>
      </c>
      <c r="S42" s="109"/>
    </row>
    <row r="43" spans="1:19" ht="38.65" customHeight="1" x14ac:dyDescent="0.2">
      <c r="A43" s="321"/>
      <c r="B43" s="148" t="s">
        <v>330</v>
      </c>
      <c r="C43" s="221"/>
      <c r="D43" s="221" t="s">
        <v>62</v>
      </c>
      <c r="E43" s="221"/>
      <c r="F43" s="221"/>
      <c r="G43" s="221">
        <f>G39</f>
        <v>0</v>
      </c>
      <c r="H43" s="221">
        <f t="shared" ref="H43:K43" si="19">H39</f>
        <v>0</v>
      </c>
      <c r="I43" s="221">
        <f t="shared" si="1"/>
        <v>0</v>
      </c>
      <c r="J43" s="221">
        <v>0</v>
      </c>
      <c r="K43" s="221">
        <f t="shared" si="19"/>
        <v>0</v>
      </c>
      <c r="L43" s="221" t="s">
        <v>62</v>
      </c>
      <c r="M43" s="84">
        <v>46022</v>
      </c>
      <c r="N43" s="84">
        <v>46022</v>
      </c>
      <c r="O43" s="78"/>
      <c r="P43" s="226" t="s">
        <v>62</v>
      </c>
      <c r="Q43" s="78"/>
      <c r="R43" s="78"/>
      <c r="S43" s="109"/>
    </row>
    <row r="44" spans="1:19" ht="21" customHeight="1" x14ac:dyDescent="0.2">
      <c r="A44" s="321"/>
      <c r="B44" s="147" t="s">
        <v>71</v>
      </c>
      <c r="C44" s="221"/>
      <c r="D44" s="221"/>
      <c r="E44" s="221"/>
      <c r="F44" s="221"/>
      <c r="G44" s="221" t="s">
        <v>62</v>
      </c>
      <c r="H44" s="221"/>
      <c r="I44" s="221">
        <f t="shared" si="1"/>
        <v>0</v>
      </c>
      <c r="J44" s="221"/>
      <c r="K44" s="221"/>
      <c r="L44" s="221" t="s">
        <v>62</v>
      </c>
      <c r="M44" s="221"/>
      <c r="N44" s="221"/>
      <c r="O44" s="226" t="s">
        <v>62</v>
      </c>
      <c r="P44" s="226" t="s">
        <v>62</v>
      </c>
      <c r="Q44" s="226" t="s">
        <v>62</v>
      </c>
      <c r="R44" s="226" t="s">
        <v>62</v>
      </c>
      <c r="S44" s="109"/>
    </row>
    <row r="45" spans="1:19" ht="21" customHeight="1" x14ac:dyDescent="0.2">
      <c r="A45" s="322"/>
      <c r="B45" s="148" t="s">
        <v>72</v>
      </c>
      <c r="C45" s="221"/>
      <c r="D45" s="221" t="s">
        <v>62</v>
      </c>
      <c r="E45" s="221"/>
      <c r="F45" s="221"/>
      <c r="G45" s="221">
        <f>G43</f>
        <v>0</v>
      </c>
      <c r="H45" s="221">
        <f t="shared" ref="H45:K45" si="20">H43</f>
        <v>0</v>
      </c>
      <c r="I45" s="221">
        <f t="shared" si="1"/>
        <v>0</v>
      </c>
      <c r="J45" s="221">
        <v>0</v>
      </c>
      <c r="K45" s="221">
        <f t="shared" si="20"/>
        <v>0</v>
      </c>
      <c r="L45" s="221" t="s">
        <v>62</v>
      </c>
      <c r="M45" s="84">
        <v>46022</v>
      </c>
      <c r="N45" s="84">
        <v>46022</v>
      </c>
      <c r="O45" s="78"/>
      <c r="P45" s="226" t="s">
        <v>62</v>
      </c>
      <c r="Q45" s="78"/>
      <c r="R45" s="78"/>
      <c r="S45" s="109"/>
    </row>
    <row r="46" spans="1:19" s="56" customFormat="1" ht="74.45" customHeight="1" x14ac:dyDescent="0.25">
      <c r="A46" s="320" t="s">
        <v>217</v>
      </c>
      <c r="B46" s="137" t="s">
        <v>329</v>
      </c>
      <c r="C46" s="80" t="s">
        <v>59</v>
      </c>
      <c r="D46" s="81" t="s">
        <v>60</v>
      </c>
      <c r="E46" s="143" t="s">
        <v>75</v>
      </c>
      <c r="F46" s="143">
        <v>792</v>
      </c>
      <c r="G46" s="80">
        <v>4</v>
      </c>
      <c r="H46" s="80">
        <f>G46</f>
        <v>4</v>
      </c>
      <c r="I46" s="80">
        <f t="shared" si="1"/>
        <v>4</v>
      </c>
      <c r="J46" s="80">
        <v>4</v>
      </c>
      <c r="K46" s="80">
        <f>G46</f>
        <v>4</v>
      </c>
      <c r="L46" s="80"/>
      <c r="M46" s="221" t="s">
        <v>62</v>
      </c>
      <c r="N46" s="221" t="s">
        <v>62</v>
      </c>
      <c r="O46" s="78">
        <v>55512.08</v>
      </c>
      <c r="P46" s="78"/>
      <c r="Q46" s="78">
        <v>0</v>
      </c>
      <c r="R46" s="78">
        <v>0</v>
      </c>
      <c r="S46" s="109"/>
    </row>
    <row r="47" spans="1:19" ht="15.75" x14ac:dyDescent="0.2">
      <c r="A47" s="321"/>
      <c r="B47" s="146" t="s">
        <v>70</v>
      </c>
      <c r="C47" s="221"/>
      <c r="D47" s="221" t="s">
        <v>62</v>
      </c>
      <c r="E47" s="221"/>
      <c r="F47" s="221"/>
      <c r="G47" s="221">
        <f>G46</f>
        <v>4</v>
      </c>
      <c r="H47" s="221">
        <f t="shared" ref="H47:K47" si="21">H46</f>
        <v>4</v>
      </c>
      <c r="I47" s="221">
        <f t="shared" si="1"/>
        <v>4</v>
      </c>
      <c r="J47" s="221">
        <v>4</v>
      </c>
      <c r="K47" s="221">
        <f t="shared" si="21"/>
        <v>4</v>
      </c>
      <c r="L47" s="221" t="s">
        <v>62</v>
      </c>
      <c r="M47" s="84">
        <v>46022</v>
      </c>
      <c r="N47" s="84">
        <v>46022</v>
      </c>
      <c r="O47" s="78"/>
      <c r="P47" s="226" t="s">
        <v>62</v>
      </c>
      <c r="Q47" s="78"/>
      <c r="R47" s="78"/>
      <c r="S47" s="109"/>
    </row>
    <row r="48" spans="1:19" ht="14.25" x14ac:dyDescent="0.2">
      <c r="A48" s="321"/>
      <c r="B48" s="147" t="s">
        <v>76</v>
      </c>
      <c r="C48" s="221"/>
      <c r="D48" s="221"/>
      <c r="E48" s="221"/>
      <c r="F48" s="221"/>
      <c r="G48" s="221" t="s">
        <v>62</v>
      </c>
      <c r="H48" s="221"/>
      <c r="I48" s="221">
        <f t="shared" si="1"/>
        <v>0</v>
      </c>
      <c r="J48" s="221"/>
      <c r="K48" s="221"/>
      <c r="L48" s="221" t="s">
        <v>62</v>
      </c>
      <c r="M48" s="221"/>
      <c r="N48" s="221"/>
      <c r="O48" s="226" t="s">
        <v>62</v>
      </c>
      <c r="P48" s="226" t="s">
        <v>62</v>
      </c>
      <c r="Q48" s="226" t="s">
        <v>62</v>
      </c>
      <c r="R48" s="226" t="s">
        <v>62</v>
      </c>
      <c r="S48" s="109"/>
    </row>
    <row r="49" spans="1:19" ht="65.45" customHeight="1" x14ac:dyDescent="0.2">
      <c r="A49" s="321"/>
      <c r="B49" s="148" t="s">
        <v>192</v>
      </c>
      <c r="C49" s="221"/>
      <c r="D49" s="221" t="s">
        <v>62</v>
      </c>
      <c r="E49" s="221"/>
      <c r="F49" s="221"/>
      <c r="G49" s="221">
        <f>G46</f>
        <v>4</v>
      </c>
      <c r="H49" s="221">
        <f t="shared" ref="H49" si="22">H46</f>
        <v>4</v>
      </c>
      <c r="I49" s="221">
        <f t="shared" si="1"/>
        <v>4</v>
      </c>
      <c r="J49" s="221">
        <v>4</v>
      </c>
      <c r="K49" s="221">
        <f>K46</f>
        <v>4</v>
      </c>
      <c r="L49" s="221" t="s">
        <v>62</v>
      </c>
      <c r="M49" s="84">
        <v>46022</v>
      </c>
      <c r="N49" s="84">
        <v>46022</v>
      </c>
      <c r="O49" s="78"/>
      <c r="P49" s="226" t="s">
        <v>62</v>
      </c>
      <c r="Q49" s="78"/>
      <c r="R49" s="78"/>
      <c r="S49" s="109"/>
    </row>
    <row r="50" spans="1:19" ht="15" customHeight="1" x14ac:dyDescent="0.2">
      <c r="A50" s="321"/>
      <c r="B50" s="147" t="s">
        <v>193</v>
      </c>
      <c r="C50" s="221"/>
      <c r="D50" s="221"/>
      <c r="E50" s="221"/>
      <c r="F50" s="221"/>
      <c r="G50" s="221" t="s">
        <v>62</v>
      </c>
      <c r="H50" s="221"/>
      <c r="I50" s="221">
        <f t="shared" si="1"/>
        <v>0</v>
      </c>
      <c r="J50" s="221"/>
      <c r="K50" s="221"/>
      <c r="L50" s="221" t="s">
        <v>62</v>
      </c>
      <c r="M50" s="221"/>
      <c r="N50" s="221"/>
      <c r="O50" s="226" t="s">
        <v>62</v>
      </c>
      <c r="P50" s="226" t="s">
        <v>62</v>
      </c>
      <c r="Q50" s="226" t="s">
        <v>62</v>
      </c>
      <c r="R50" s="226" t="s">
        <v>62</v>
      </c>
      <c r="S50" s="109"/>
    </row>
    <row r="51" spans="1:19" ht="38.65" customHeight="1" x14ac:dyDescent="0.2">
      <c r="A51" s="321"/>
      <c r="B51" s="148" t="s">
        <v>330</v>
      </c>
      <c r="C51" s="221"/>
      <c r="D51" s="221" t="s">
        <v>62</v>
      </c>
      <c r="E51" s="221"/>
      <c r="F51" s="221"/>
      <c r="G51" s="221">
        <f>G47</f>
        <v>4</v>
      </c>
      <c r="H51" s="221">
        <f t="shared" ref="H51:K51" si="23">H47</f>
        <v>4</v>
      </c>
      <c r="I51" s="221">
        <f t="shared" si="1"/>
        <v>4</v>
      </c>
      <c r="J51" s="221">
        <v>4</v>
      </c>
      <c r="K51" s="221">
        <f t="shared" si="23"/>
        <v>4</v>
      </c>
      <c r="L51" s="221" t="s">
        <v>62</v>
      </c>
      <c r="M51" s="84">
        <v>46022</v>
      </c>
      <c r="N51" s="84">
        <v>46022</v>
      </c>
      <c r="O51" s="78"/>
      <c r="P51" s="226" t="s">
        <v>62</v>
      </c>
      <c r="Q51" s="78"/>
      <c r="R51" s="78"/>
      <c r="S51" s="109"/>
    </row>
    <row r="52" spans="1:19" ht="21" customHeight="1" x14ac:dyDescent="0.2">
      <c r="A52" s="321"/>
      <c r="B52" s="147" t="s">
        <v>71</v>
      </c>
      <c r="C52" s="221"/>
      <c r="D52" s="221"/>
      <c r="E52" s="221"/>
      <c r="F52" s="221"/>
      <c r="G52" s="221" t="s">
        <v>62</v>
      </c>
      <c r="H52" s="221"/>
      <c r="I52" s="221">
        <f t="shared" si="1"/>
        <v>0</v>
      </c>
      <c r="J52" s="221"/>
      <c r="K52" s="221"/>
      <c r="L52" s="221" t="s">
        <v>62</v>
      </c>
      <c r="M52" s="221"/>
      <c r="N52" s="221"/>
      <c r="O52" s="226" t="s">
        <v>62</v>
      </c>
      <c r="P52" s="226" t="s">
        <v>62</v>
      </c>
      <c r="Q52" s="226" t="s">
        <v>62</v>
      </c>
      <c r="R52" s="226" t="s">
        <v>62</v>
      </c>
      <c r="S52" s="109"/>
    </row>
    <row r="53" spans="1:19" ht="21" customHeight="1" x14ac:dyDescent="0.2">
      <c r="A53" s="322"/>
      <c r="B53" s="148" t="s">
        <v>72</v>
      </c>
      <c r="C53" s="221"/>
      <c r="D53" s="221" t="s">
        <v>62</v>
      </c>
      <c r="E53" s="221"/>
      <c r="F53" s="221"/>
      <c r="G53" s="221">
        <f>G51</f>
        <v>4</v>
      </c>
      <c r="H53" s="221">
        <f t="shared" ref="H53:K53" si="24">H51</f>
        <v>4</v>
      </c>
      <c r="I53" s="221">
        <f t="shared" si="1"/>
        <v>4</v>
      </c>
      <c r="J53" s="221">
        <v>4</v>
      </c>
      <c r="K53" s="221">
        <f t="shared" si="24"/>
        <v>4</v>
      </c>
      <c r="L53" s="221" t="s">
        <v>62</v>
      </c>
      <c r="M53" s="84">
        <v>46022</v>
      </c>
      <c r="N53" s="84">
        <v>46022</v>
      </c>
      <c r="O53" s="78"/>
      <c r="P53" s="226" t="s">
        <v>62</v>
      </c>
      <c r="Q53" s="78"/>
      <c r="R53" s="78"/>
      <c r="S53" s="109"/>
    </row>
    <row r="54" spans="1:19" s="56" customFormat="1" ht="74.45" customHeight="1" x14ac:dyDescent="0.25">
      <c r="A54" s="320" t="s">
        <v>218</v>
      </c>
      <c r="B54" s="137" t="s">
        <v>329</v>
      </c>
      <c r="C54" s="80" t="s">
        <v>59</v>
      </c>
      <c r="D54" s="81" t="s">
        <v>60</v>
      </c>
      <c r="E54" s="143" t="s">
        <v>75</v>
      </c>
      <c r="F54" s="143">
        <v>792</v>
      </c>
      <c r="G54" s="80">
        <v>4</v>
      </c>
      <c r="H54" s="80">
        <f>G54</f>
        <v>4</v>
      </c>
      <c r="I54" s="80">
        <f t="shared" si="1"/>
        <v>4</v>
      </c>
      <c r="J54" s="80">
        <v>4</v>
      </c>
      <c r="K54" s="80">
        <f>G54</f>
        <v>4</v>
      </c>
      <c r="L54" s="80"/>
      <c r="M54" s="221" t="s">
        <v>62</v>
      </c>
      <c r="N54" s="221" t="s">
        <v>62</v>
      </c>
      <c r="O54" s="78">
        <v>62816.3</v>
      </c>
      <c r="P54" s="78"/>
      <c r="Q54" s="78">
        <v>24718.84</v>
      </c>
      <c r="R54" s="78">
        <v>24718.84</v>
      </c>
      <c r="S54" s="109"/>
    </row>
    <row r="55" spans="1:19" ht="15.75" x14ac:dyDescent="0.2">
      <c r="A55" s="321"/>
      <c r="B55" s="146" t="s">
        <v>70</v>
      </c>
      <c r="C55" s="221"/>
      <c r="D55" s="221" t="s">
        <v>62</v>
      </c>
      <c r="E55" s="221"/>
      <c r="F55" s="221"/>
      <c r="G55" s="221">
        <f>G54</f>
        <v>4</v>
      </c>
      <c r="H55" s="221">
        <f t="shared" ref="H55:K55" si="25">H54</f>
        <v>4</v>
      </c>
      <c r="I55" s="221">
        <f t="shared" si="1"/>
        <v>4</v>
      </c>
      <c r="J55" s="221">
        <v>4</v>
      </c>
      <c r="K55" s="221">
        <f t="shared" si="25"/>
        <v>4</v>
      </c>
      <c r="L55" s="221" t="s">
        <v>62</v>
      </c>
      <c r="M55" s="84">
        <v>46022</v>
      </c>
      <c r="N55" s="84">
        <v>46022</v>
      </c>
      <c r="O55" s="78"/>
      <c r="P55" s="226" t="s">
        <v>62</v>
      </c>
      <c r="Q55" s="78"/>
      <c r="R55" s="78"/>
      <c r="S55" s="109"/>
    </row>
    <row r="56" spans="1:19" ht="14.25" x14ac:dyDescent="0.2">
      <c r="A56" s="321"/>
      <c r="B56" s="147" t="s">
        <v>76</v>
      </c>
      <c r="C56" s="221"/>
      <c r="D56" s="221"/>
      <c r="E56" s="221"/>
      <c r="F56" s="221"/>
      <c r="G56" s="221" t="s">
        <v>62</v>
      </c>
      <c r="H56" s="221"/>
      <c r="I56" s="221">
        <f t="shared" si="1"/>
        <v>0</v>
      </c>
      <c r="J56" s="221"/>
      <c r="K56" s="221"/>
      <c r="L56" s="221" t="s">
        <v>62</v>
      </c>
      <c r="M56" s="221"/>
      <c r="N56" s="221"/>
      <c r="O56" s="226" t="s">
        <v>62</v>
      </c>
      <c r="P56" s="226" t="s">
        <v>62</v>
      </c>
      <c r="Q56" s="226" t="s">
        <v>62</v>
      </c>
      <c r="R56" s="226" t="s">
        <v>62</v>
      </c>
      <c r="S56" s="109"/>
    </row>
    <row r="57" spans="1:19" ht="65.45" customHeight="1" x14ac:dyDescent="0.2">
      <c r="A57" s="321"/>
      <c r="B57" s="148" t="s">
        <v>192</v>
      </c>
      <c r="C57" s="221"/>
      <c r="D57" s="221" t="s">
        <v>62</v>
      </c>
      <c r="E57" s="221"/>
      <c r="F57" s="221"/>
      <c r="G57" s="221">
        <f>G54</f>
        <v>4</v>
      </c>
      <c r="H57" s="221">
        <f t="shared" ref="H57" si="26">H54</f>
        <v>4</v>
      </c>
      <c r="I57" s="221">
        <f t="shared" si="1"/>
        <v>4</v>
      </c>
      <c r="J57" s="221">
        <v>4</v>
      </c>
      <c r="K57" s="221">
        <f>K54</f>
        <v>4</v>
      </c>
      <c r="L57" s="221" t="s">
        <v>62</v>
      </c>
      <c r="M57" s="84">
        <v>46022</v>
      </c>
      <c r="N57" s="84">
        <v>46022</v>
      </c>
      <c r="O57" s="78"/>
      <c r="P57" s="226" t="s">
        <v>62</v>
      </c>
      <c r="Q57" s="78"/>
      <c r="R57" s="78"/>
      <c r="S57" s="109"/>
    </row>
    <row r="58" spans="1:19" ht="15" customHeight="1" x14ac:dyDescent="0.2">
      <c r="A58" s="321"/>
      <c r="B58" s="147" t="s">
        <v>193</v>
      </c>
      <c r="C58" s="221"/>
      <c r="D58" s="221"/>
      <c r="E58" s="221"/>
      <c r="F58" s="221"/>
      <c r="G58" s="221" t="s">
        <v>62</v>
      </c>
      <c r="H58" s="221"/>
      <c r="I58" s="221">
        <f t="shared" si="1"/>
        <v>0</v>
      </c>
      <c r="J58" s="221"/>
      <c r="K58" s="221"/>
      <c r="L58" s="221" t="s">
        <v>62</v>
      </c>
      <c r="M58" s="221"/>
      <c r="N58" s="221"/>
      <c r="O58" s="226" t="s">
        <v>62</v>
      </c>
      <c r="P58" s="226" t="s">
        <v>62</v>
      </c>
      <c r="Q58" s="226" t="s">
        <v>62</v>
      </c>
      <c r="R58" s="226" t="s">
        <v>62</v>
      </c>
      <c r="S58" s="109"/>
    </row>
    <row r="59" spans="1:19" ht="38.65" customHeight="1" x14ac:dyDescent="0.2">
      <c r="A59" s="321"/>
      <c r="B59" s="148" t="s">
        <v>330</v>
      </c>
      <c r="C59" s="221"/>
      <c r="D59" s="221" t="s">
        <v>62</v>
      </c>
      <c r="E59" s="221"/>
      <c r="F59" s="221"/>
      <c r="G59" s="221">
        <f>G55</f>
        <v>4</v>
      </c>
      <c r="H59" s="221">
        <f t="shared" ref="H59:K59" si="27">H55</f>
        <v>4</v>
      </c>
      <c r="I59" s="221">
        <f t="shared" si="1"/>
        <v>4</v>
      </c>
      <c r="J59" s="221">
        <v>4</v>
      </c>
      <c r="K59" s="221">
        <f t="shared" si="27"/>
        <v>4</v>
      </c>
      <c r="L59" s="221" t="s">
        <v>62</v>
      </c>
      <c r="M59" s="84">
        <v>46022</v>
      </c>
      <c r="N59" s="84">
        <v>46022</v>
      </c>
      <c r="O59" s="78"/>
      <c r="P59" s="226" t="s">
        <v>62</v>
      </c>
      <c r="Q59" s="78"/>
      <c r="R59" s="78"/>
      <c r="S59" s="109"/>
    </row>
    <row r="60" spans="1:19" ht="21" customHeight="1" x14ac:dyDescent="0.2">
      <c r="A60" s="321"/>
      <c r="B60" s="147" t="s">
        <v>71</v>
      </c>
      <c r="C60" s="221"/>
      <c r="D60" s="221"/>
      <c r="E60" s="221"/>
      <c r="F60" s="221"/>
      <c r="G60" s="221" t="s">
        <v>62</v>
      </c>
      <c r="H60" s="221"/>
      <c r="I60" s="221">
        <f t="shared" si="1"/>
        <v>0</v>
      </c>
      <c r="J60" s="221"/>
      <c r="K60" s="221"/>
      <c r="L60" s="221" t="s">
        <v>62</v>
      </c>
      <c r="M60" s="221"/>
      <c r="N60" s="221"/>
      <c r="O60" s="226" t="s">
        <v>62</v>
      </c>
      <c r="P60" s="226" t="s">
        <v>62</v>
      </c>
      <c r="Q60" s="226" t="s">
        <v>62</v>
      </c>
      <c r="R60" s="226" t="s">
        <v>62</v>
      </c>
      <c r="S60" s="109"/>
    </row>
    <row r="61" spans="1:19" ht="21" customHeight="1" x14ac:dyDescent="0.2">
      <c r="A61" s="322"/>
      <c r="B61" s="148" t="s">
        <v>72</v>
      </c>
      <c r="C61" s="221"/>
      <c r="D61" s="221" t="s">
        <v>62</v>
      </c>
      <c r="E61" s="221"/>
      <c r="F61" s="221"/>
      <c r="G61" s="221">
        <f>G59</f>
        <v>4</v>
      </c>
      <c r="H61" s="221">
        <f t="shared" ref="H61:K61" si="28">H59</f>
        <v>4</v>
      </c>
      <c r="I61" s="221">
        <f t="shared" si="1"/>
        <v>4</v>
      </c>
      <c r="J61" s="221">
        <v>4</v>
      </c>
      <c r="K61" s="221">
        <f t="shared" si="28"/>
        <v>4</v>
      </c>
      <c r="L61" s="221" t="s">
        <v>62</v>
      </c>
      <c r="M61" s="84">
        <v>46022</v>
      </c>
      <c r="N61" s="84">
        <v>46022</v>
      </c>
      <c r="O61" s="78"/>
      <c r="P61" s="226" t="s">
        <v>62</v>
      </c>
      <c r="Q61" s="78"/>
      <c r="R61" s="78"/>
      <c r="S61" s="109"/>
    </row>
    <row r="62" spans="1:19" s="56" customFormat="1" ht="74.45" customHeight="1" x14ac:dyDescent="0.25">
      <c r="A62" s="320" t="s">
        <v>219</v>
      </c>
      <c r="B62" s="137" t="s">
        <v>329</v>
      </c>
      <c r="C62" s="80" t="s">
        <v>59</v>
      </c>
      <c r="D62" s="81" t="s">
        <v>60</v>
      </c>
      <c r="E62" s="143" t="s">
        <v>75</v>
      </c>
      <c r="F62" s="143">
        <v>792</v>
      </c>
      <c r="G62" s="80">
        <v>4</v>
      </c>
      <c r="H62" s="80">
        <f>G62</f>
        <v>4</v>
      </c>
      <c r="I62" s="80">
        <f t="shared" si="1"/>
        <v>4</v>
      </c>
      <c r="J62" s="80">
        <v>4</v>
      </c>
      <c r="K62" s="80">
        <f>G62</f>
        <v>4</v>
      </c>
      <c r="L62" s="80"/>
      <c r="M62" s="221" t="s">
        <v>62</v>
      </c>
      <c r="N62" s="221" t="s">
        <v>62</v>
      </c>
      <c r="O62" s="78">
        <v>67198.84</v>
      </c>
      <c r="P62" s="78"/>
      <c r="Q62" s="78">
        <v>49638.98</v>
      </c>
      <c r="R62" s="78">
        <v>49638.98</v>
      </c>
      <c r="S62" s="109"/>
    </row>
    <row r="63" spans="1:19" ht="15.75" x14ac:dyDescent="0.2">
      <c r="A63" s="321"/>
      <c r="B63" s="146" t="s">
        <v>70</v>
      </c>
      <c r="C63" s="221"/>
      <c r="D63" s="221" t="s">
        <v>62</v>
      </c>
      <c r="E63" s="221"/>
      <c r="F63" s="221"/>
      <c r="G63" s="221">
        <f>G62</f>
        <v>4</v>
      </c>
      <c r="H63" s="221">
        <f t="shared" ref="H63:K63" si="29">H62</f>
        <v>4</v>
      </c>
      <c r="I63" s="221">
        <f t="shared" si="1"/>
        <v>4</v>
      </c>
      <c r="J63" s="221">
        <v>4</v>
      </c>
      <c r="K63" s="221">
        <f t="shared" si="29"/>
        <v>4</v>
      </c>
      <c r="L63" s="221" t="s">
        <v>62</v>
      </c>
      <c r="M63" s="84">
        <v>46022</v>
      </c>
      <c r="N63" s="84">
        <v>46022</v>
      </c>
      <c r="O63" s="78"/>
      <c r="P63" s="226" t="s">
        <v>62</v>
      </c>
      <c r="Q63" s="78"/>
      <c r="R63" s="78"/>
      <c r="S63" s="109"/>
    </row>
    <row r="64" spans="1:19" ht="14.25" x14ac:dyDescent="0.2">
      <c r="A64" s="321"/>
      <c r="B64" s="147" t="s">
        <v>76</v>
      </c>
      <c r="C64" s="221"/>
      <c r="D64" s="221"/>
      <c r="E64" s="221"/>
      <c r="F64" s="221"/>
      <c r="G64" s="221" t="s">
        <v>62</v>
      </c>
      <c r="H64" s="221"/>
      <c r="I64" s="221">
        <f t="shared" si="1"/>
        <v>0</v>
      </c>
      <c r="J64" s="221"/>
      <c r="K64" s="221"/>
      <c r="L64" s="221" t="s">
        <v>62</v>
      </c>
      <c r="M64" s="221"/>
      <c r="N64" s="221"/>
      <c r="O64" s="226" t="s">
        <v>62</v>
      </c>
      <c r="P64" s="226" t="s">
        <v>62</v>
      </c>
      <c r="Q64" s="226" t="s">
        <v>62</v>
      </c>
      <c r="R64" s="226" t="s">
        <v>62</v>
      </c>
      <c r="S64" s="109"/>
    </row>
    <row r="65" spans="1:19" ht="65.45" customHeight="1" x14ac:dyDescent="0.2">
      <c r="A65" s="321"/>
      <c r="B65" s="148" t="s">
        <v>192</v>
      </c>
      <c r="C65" s="221"/>
      <c r="D65" s="221" t="s">
        <v>62</v>
      </c>
      <c r="E65" s="221"/>
      <c r="F65" s="221"/>
      <c r="G65" s="221">
        <f>G62</f>
        <v>4</v>
      </c>
      <c r="H65" s="221">
        <f t="shared" ref="H65" si="30">H62</f>
        <v>4</v>
      </c>
      <c r="I65" s="221">
        <f t="shared" si="1"/>
        <v>4</v>
      </c>
      <c r="J65" s="221">
        <v>4</v>
      </c>
      <c r="K65" s="221">
        <f>K62</f>
        <v>4</v>
      </c>
      <c r="L65" s="221" t="s">
        <v>62</v>
      </c>
      <c r="M65" s="84">
        <v>46022</v>
      </c>
      <c r="N65" s="84">
        <v>46022</v>
      </c>
      <c r="O65" s="78"/>
      <c r="P65" s="226" t="s">
        <v>62</v>
      </c>
      <c r="Q65" s="78"/>
      <c r="R65" s="78"/>
      <c r="S65" s="109"/>
    </row>
    <row r="66" spans="1:19" ht="15" customHeight="1" x14ac:dyDescent="0.2">
      <c r="A66" s="321"/>
      <c r="B66" s="147" t="s">
        <v>193</v>
      </c>
      <c r="C66" s="221"/>
      <c r="D66" s="221"/>
      <c r="E66" s="221"/>
      <c r="F66" s="221"/>
      <c r="G66" s="221" t="s">
        <v>62</v>
      </c>
      <c r="H66" s="221"/>
      <c r="I66" s="221">
        <f t="shared" si="1"/>
        <v>0</v>
      </c>
      <c r="J66" s="221"/>
      <c r="K66" s="221"/>
      <c r="L66" s="221" t="s">
        <v>62</v>
      </c>
      <c r="M66" s="221"/>
      <c r="N66" s="221"/>
      <c r="O66" s="226" t="s">
        <v>62</v>
      </c>
      <c r="P66" s="226" t="s">
        <v>62</v>
      </c>
      <c r="Q66" s="226" t="s">
        <v>62</v>
      </c>
      <c r="R66" s="226" t="s">
        <v>62</v>
      </c>
      <c r="S66" s="109"/>
    </row>
    <row r="67" spans="1:19" ht="38.65" customHeight="1" x14ac:dyDescent="0.2">
      <c r="A67" s="321"/>
      <c r="B67" s="148" t="s">
        <v>330</v>
      </c>
      <c r="C67" s="221"/>
      <c r="D67" s="221" t="s">
        <v>62</v>
      </c>
      <c r="E67" s="221"/>
      <c r="F67" s="221"/>
      <c r="G67" s="221">
        <f>G63</f>
        <v>4</v>
      </c>
      <c r="H67" s="221">
        <f t="shared" ref="H67:K67" si="31">H63</f>
        <v>4</v>
      </c>
      <c r="I67" s="221">
        <f t="shared" si="1"/>
        <v>4</v>
      </c>
      <c r="J67" s="221">
        <v>4</v>
      </c>
      <c r="K67" s="221">
        <f t="shared" si="31"/>
        <v>4</v>
      </c>
      <c r="L67" s="221" t="s">
        <v>62</v>
      </c>
      <c r="M67" s="84">
        <v>46022</v>
      </c>
      <c r="N67" s="84">
        <v>46022</v>
      </c>
      <c r="O67" s="78"/>
      <c r="P67" s="226" t="s">
        <v>62</v>
      </c>
      <c r="Q67" s="78"/>
      <c r="R67" s="78"/>
      <c r="S67" s="109"/>
    </row>
    <row r="68" spans="1:19" ht="21" customHeight="1" x14ac:dyDescent="0.2">
      <c r="A68" s="321"/>
      <c r="B68" s="147" t="s">
        <v>71</v>
      </c>
      <c r="C68" s="221"/>
      <c r="D68" s="221"/>
      <c r="E68" s="221"/>
      <c r="F68" s="221"/>
      <c r="G68" s="221" t="s">
        <v>62</v>
      </c>
      <c r="H68" s="221"/>
      <c r="I68" s="221">
        <f t="shared" si="1"/>
        <v>0</v>
      </c>
      <c r="J68" s="221"/>
      <c r="K68" s="221"/>
      <c r="L68" s="221" t="s">
        <v>62</v>
      </c>
      <c r="M68" s="221"/>
      <c r="N68" s="221"/>
      <c r="O68" s="226" t="s">
        <v>62</v>
      </c>
      <c r="P68" s="226" t="s">
        <v>62</v>
      </c>
      <c r="Q68" s="226" t="s">
        <v>62</v>
      </c>
      <c r="R68" s="226" t="s">
        <v>62</v>
      </c>
      <c r="S68" s="109"/>
    </row>
    <row r="69" spans="1:19" ht="21" customHeight="1" x14ac:dyDescent="0.2">
      <c r="A69" s="322"/>
      <c r="B69" s="148" t="s">
        <v>72</v>
      </c>
      <c r="C69" s="221"/>
      <c r="D69" s="221" t="s">
        <v>62</v>
      </c>
      <c r="E69" s="221"/>
      <c r="F69" s="221"/>
      <c r="G69" s="221">
        <f>G67</f>
        <v>4</v>
      </c>
      <c r="H69" s="221">
        <f t="shared" ref="H69:K69" si="32">H67</f>
        <v>4</v>
      </c>
      <c r="I69" s="221">
        <f t="shared" si="1"/>
        <v>4</v>
      </c>
      <c r="J69" s="221">
        <v>4</v>
      </c>
      <c r="K69" s="221">
        <f t="shared" si="32"/>
        <v>4</v>
      </c>
      <c r="L69" s="221" t="s">
        <v>62</v>
      </c>
      <c r="M69" s="84">
        <v>46022</v>
      </c>
      <c r="N69" s="84">
        <v>46022</v>
      </c>
      <c r="O69" s="78"/>
      <c r="P69" s="226" t="s">
        <v>62</v>
      </c>
      <c r="Q69" s="78"/>
      <c r="R69" s="78"/>
      <c r="S69" s="109"/>
    </row>
    <row r="70" spans="1:19" s="56" customFormat="1" ht="74.45" customHeight="1" x14ac:dyDescent="0.25">
      <c r="A70" s="320" t="s">
        <v>220</v>
      </c>
      <c r="B70" s="137" t="s">
        <v>329</v>
      </c>
      <c r="C70" s="80" t="s">
        <v>59</v>
      </c>
      <c r="D70" s="81" t="s">
        <v>60</v>
      </c>
      <c r="E70" s="143" t="s">
        <v>75</v>
      </c>
      <c r="F70" s="143">
        <v>792</v>
      </c>
      <c r="G70" s="80">
        <v>4</v>
      </c>
      <c r="H70" s="80">
        <f>G70</f>
        <v>4</v>
      </c>
      <c r="I70" s="80">
        <f t="shared" si="1"/>
        <v>4</v>
      </c>
      <c r="J70" s="80">
        <v>4</v>
      </c>
      <c r="K70" s="80">
        <f>G70</f>
        <v>4</v>
      </c>
      <c r="L70" s="80"/>
      <c r="M70" s="221" t="s">
        <v>62</v>
      </c>
      <c r="N70" s="221" t="s">
        <v>62</v>
      </c>
      <c r="O70" s="78">
        <v>67198.84</v>
      </c>
      <c r="P70" s="78"/>
      <c r="Q70" s="78">
        <v>49689.24</v>
      </c>
      <c r="R70" s="78">
        <v>49689.24</v>
      </c>
      <c r="S70" s="109"/>
    </row>
    <row r="71" spans="1:19" ht="15.75" x14ac:dyDescent="0.2">
      <c r="A71" s="321"/>
      <c r="B71" s="146" t="s">
        <v>70</v>
      </c>
      <c r="C71" s="221"/>
      <c r="D71" s="221" t="s">
        <v>62</v>
      </c>
      <c r="E71" s="221"/>
      <c r="F71" s="221"/>
      <c r="G71" s="221">
        <f>G70</f>
        <v>4</v>
      </c>
      <c r="H71" s="221">
        <f t="shared" ref="H71:K71" si="33">H70</f>
        <v>4</v>
      </c>
      <c r="I71" s="221">
        <f t="shared" ref="I71:I134" si="34">J71</f>
        <v>4</v>
      </c>
      <c r="J71" s="221">
        <v>4</v>
      </c>
      <c r="K71" s="221">
        <f t="shared" si="33"/>
        <v>4</v>
      </c>
      <c r="L71" s="221" t="s">
        <v>62</v>
      </c>
      <c r="M71" s="84">
        <v>46022</v>
      </c>
      <c r="N71" s="84">
        <v>46022</v>
      </c>
      <c r="O71" s="78"/>
      <c r="P71" s="226" t="s">
        <v>62</v>
      </c>
      <c r="Q71" s="78"/>
      <c r="R71" s="78"/>
      <c r="S71" s="109"/>
    </row>
    <row r="72" spans="1:19" ht="14.25" x14ac:dyDescent="0.2">
      <c r="A72" s="321"/>
      <c r="B72" s="147" t="s">
        <v>76</v>
      </c>
      <c r="C72" s="221"/>
      <c r="D72" s="221"/>
      <c r="E72" s="221"/>
      <c r="F72" s="221"/>
      <c r="G72" s="221" t="s">
        <v>62</v>
      </c>
      <c r="H72" s="221"/>
      <c r="I72" s="221">
        <f t="shared" si="34"/>
        <v>0</v>
      </c>
      <c r="J72" s="221"/>
      <c r="K72" s="221"/>
      <c r="L72" s="221" t="s">
        <v>62</v>
      </c>
      <c r="M72" s="221"/>
      <c r="N72" s="221"/>
      <c r="O72" s="226" t="s">
        <v>62</v>
      </c>
      <c r="P72" s="226" t="s">
        <v>62</v>
      </c>
      <c r="Q72" s="226" t="s">
        <v>62</v>
      </c>
      <c r="R72" s="226" t="s">
        <v>62</v>
      </c>
      <c r="S72" s="109"/>
    </row>
    <row r="73" spans="1:19" ht="65.45" customHeight="1" x14ac:dyDescent="0.2">
      <c r="A73" s="321"/>
      <c r="B73" s="148" t="s">
        <v>192</v>
      </c>
      <c r="C73" s="221"/>
      <c r="D73" s="221" t="s">
        <v>62</v>
      </c>
      <c r="E73" s="221"/>
      <c r="F73" s="221"/>
      <c r="G73" s="221">
        <f>G70</f>
        <v>4</v>
      </c>
      <c r="H73" s="221">
        <f t="shared" ref="H73" si="35">H70</f>
        <v>4</v>
      </c>
      <c r="I73" s="221">
        <f t="shared" si="34"/>
        <v>4</v>
      </c>
      <c r="J73" s="221">
        <v>4</v>
      </c>
      <c r="K73" s="221">
        <f>K70</f>
        <v>4</v>
      </c>
      <c r="L73" s="221" t="s">
        <v>62</v>
      </c>
      <c r="M73" s="84">
        <v>46022</v>
      </c>
      <c r="N73" s="84">
        <v>46022</v>
      </c>
      <c r="O73" s="78"/>
      <c r="P73" s="226" t="s">
        <v>62</v>
      </c>
      <c r="Q73" s="78"/>
      <c r="R73" s="78"/>
      <c r="S73" s="109"/>
    </row>
    <row r="74" spans="1:19" ht="15" customHeight="1" x14ac:dyDescent="0.2">
      <c r="A74" s="321"/>
      <c r="B74" s="147" t="s">
        <v>193</v>
      </c>
      <c r="C74" s="221"/>
      <c r="D74" s="221"/>
      <c r="E74" s="221"/>
      <c r="F74" s="221"/>
      <c r="G74" s="221" t="s">
        <v>62</v>
      </c>
      <c r="H74" s="221"/>
      <c r="I74" s="221">
        <f t="shared" si="34"/>
        <v>0</v>
      </c>
      <c r="J74" s="221"/>
      <c r="K74" s="221"/>
      <c r="L74" s="221" t="s">
        <v>62</v>
      </c>
      <c r="M74" s="221"/>
      <c r="N74" s="221"/>
      <c r="O74" s="226" t="s">
        <v>62</v>
      </c>
      <c r="P74" s="226" t="s">
        <v>62</v>
      </c>
      <c r="Q74" s="226" t="s">
        <v>62</v>
      </c>
      <c r="R74" s="226" t="s">
        <v>62</v>
      </c>
      <c r="S74" s="109"/>
    </row>
    <row r="75" spans="1:19" ht="38.65" customHeight="1" x14ac:dyDescent="0.2">
      <c r="A75" s="321"/>
      <c r="B75" s="148" t="s">
        <v>330</v>
      </c>
      <c r="C75" s="221"/>
      <c r="D75" s="221" t="s">
        <v>62</v>
      </c>
      <c r="E75" s="221"/>
      <c r="F75" s="221"/>
      <c r="G75" s="221">
        <f>G71</f>
        <v>4</v>
      </c>
      <c r="H75" s="221">
        <f t="shared" ref="H75:K75" si="36">H71</f>
        <v>4</v>
      </c>
      <c r="I75" s="221">
        <f t="shared" si="34"/>
        <v>4</v>
      </c>
      <c r="J75" s="221">
        <v>4</v>
      </c>
      <c r="K75" s="221">
        <f t="shared" si="36"/>
        <v>4</v>
      </c>
      <c r="L75" s="221" t="s">
        <v>62</v>
      </c>
      <c r="M75" s="84">
        <v>46022</v>
      </c>
      <c r="N75" s="84">
        <v>46022</v>
      </c>
      <c r="O75" s="78"/>
      <c r="P75" s="226" t="s">
        <v>62</v>
      </c>
      <c r="Q75" s="78"/>
      <c r="R75" s="78"/>
      <c r="S75" s="109"/>
    </row>
    <row r="76" spans="1:19" ht="21" customHeight="1" x14ac:dyDescent="0.2">
      <c r="A76" s="321"/>
      <c r="B76" s="147" t="s">
        <v>71</v>
      </c>
      <c r="C76" s="221"/>
      <c r="D76" s="221"/>
      <c r="E76" s="221"/>
      <c r="F76" s="221"/>
      <c r="G76" s="221" t="s">
        <v>62</v>
      </c>
      <c r="H76" s="221"/>
      <c r="I76" s="221">
        <f t="shared" si="34"/>
        <v>0</v>
      </c>
      <c r="J76" s="221"/>
      <c r="K76" s="221"/>
      <c r="L76" s="221" t="s">
        <v>62</v>
      </c>
      <c r="M76" s="221"/>
      <c r="N76" s="221"/>
      <c r="O76" s="226" t="s">
        <v>62</v>
      </c>
      <c r="P76" s="226" t="s">
        <v>62</v>
      </c>
      <c r="Q76" s="226" t="s">
        <v>62</v>
      </c>
      <c r="R76" s="226" t="s">
        <v>62</v>
      </c>
      <c r="S76" s="109"/>
    </row>
    <row r="77" spans="1:19" ht="21" customHeight="1" x14ac:dyDescent="0.2">
      <c r="A77" s="322"/>
      <c r="B77" s="148" t="s">
        <v>72</v>
      </c>
      <c r="C77" s="221"/>
      <c r="D77" s="221" t="s">
        <v>62</v>
      </c>
      <c r="E77" s="221"/>
      <c r="F77" s="221"/>
      <c r="G77" s="221">
        <f>G75</f>
        <v>4</v>
      </c>
      <c r="H77" s="221">
        <f t="shared" ref="H77:K77" si="37">H75</f>
        <v>4</v>
      </c>
      <c r="I77" s="221">
        <f t="shared" si="34"/>
        <v>4</v>
      </c>
      <c r="J77" s="221">
        <v>4</v>
      </c>
      <c r="K77" s="221">
        <f t="shared" si="37"/>
        <v>4</v>
      </c>
      <c r="L77" s="221" t="s">
        <v>62</v>
      </c>
      <c r="M77" s="84">
        <v>46022</v>
      </c>
      <c r="N77" s="84">
        <v>46022</v>
      </c>
      <c r="O77" s="78"/>
      <c r="P77" s="226" t="s">
        <v>62</v>
      </c>
      <c r="Q77" s="78"/>
      <c r="R77" s="78"/>
      <c r="S77" s="109"/>
    </row>
    <row r="78" spans="1:19" s="56" customFormat="1" ht="74.45" customHeight="1" x14ac:dyDescent="0.25">
      <c r="A78" s="320" t="s">
        <v>221</v>
      </c>
      <c r="B78" s="137" t="s">
        <v>329</v>
      </c>
      <c r="C78" s="80" t="s">
        <v>59</v>
      </c>
      <c r="D78" s="81" t="s">
        <v>60</v>
      </c>
      <c r="E78" s="143" t="s">
        <v>75</v>
      </c>
      <c r="F78" s="143">
        <v>792</v>
      </c>
      <c r="G78" s="80">
        <v>4</v>
      </c>
      <c r="H78" s="80">
        <f>G78</f>
        <v>4</v>
      </c>
      <c r="I78" s="80">
        <f t="shared" si="34"/>
        <v>4</v>
      </c>
      <c r="J78" s="80">
        <v>4</v>
      </c>
      <c r="K78" s="80">
        <f>G78</f>
        <v>4</v>
      </c>
      <c r="L78" s="80"/>
      <c r="M78" s="221" t="s">
        <v>62</v>
      </c>
      <c r="N78" s="221" t="s">
        <v>62</v>
      </c>
      <c r="O78" s="78">
        <v>61355.46</v>
      </c>
      <c r="P78" s="78"/>
      <c r="Q78" s="78">
        <v>26444.95</v>
      </c>
      <c r="R78" s="78">
        <v>26444.95</v>
      </c>
      <c r="S78" s="109"/>
    </row>
    <row r="79" spans="1:19" ht="15.75" x14ac:dyDescent="0.2">
      <c r="A79" s="321"/>
      <c r="B79" s="146" t="s">
        <v>70</v>
      </c>
      <c r="C79" s="221"/>
      <c r="D79" s="221" t="s">
        <v>62</v>
      </c>
      <c r="E79" s="221"/>
      <c r="F79" s="221"/>
      <c r="G79" s="221">
        <f>G78</f>
        <v>4</v>
      </c>
      <c r="H79" s="221">
        <f t="shared" ref="H79:K79" si="38">H78</f>
        <v>4</v>
      </c>
      <c r="I79" s="221">
        <f t="shared" si="34"/>
        <v>4</v>
      </c>
      <c r="J79" s="221">
        <v>4</v>
      </c>
      <c r="K79" s="221">
        <f t="shared" si="38"/>
        <v>4</v>
      </c>
      <c r="L79" s="221" t="s">
        <v>62</v>
      </c>
      <c r="M79" s="84">
        <v>46022</v>
      </c>
      <c r="N79" s="84">
        <v>46022</v>
      </c>
      <c r="O79" s="78"/>
      <c r="P79" s="226" t="s">
        <v>62</v>
      </c>
      <c r="Q79" s="78"/>
      <c r="R79" s="78"/>
      <c r="S79" s="109"/>
    </row>
    <row r="80" spans="1:19" ht="14.25" x14ac:dyDescent="0.2">
      <c r="A80" s="321"/>
      <c r="B80" s="147" t="s">
        <v>76</v>
      </c>
      <c r="C80" s="221"/>
      <c r="D80" s="221"/>
      <c r="E80" s="221"/>
      <c r="F80" s="221"/>
      <c r="G80" s="221" t="s">
        <v>62</v>
      </c>
      <c r="H80" s="221"/>
      <c r="I80" s="221">
        <f t="shared" si="34"/>
        <v>0</v>
      </c>
      <c r="J80" s="221"/>
      <c r="K80" s="221"/>
      <c r="L80" s="221" t="s">
        <v>62</v>
      </c>
      <c r="M80" s="221"/>
      <c r="N80" s="221"/>
      <c r="O80" s="226" t="s">
        <v>62</v>
      </c>
      <c r="P80" s="226" t="s">
        <v>62</v>
      </c>
      <c r="Q80" s="226" t="s">
        <v>62</v>
      </c>
      <c r="R80" s="226" t="s">
        <v>62</v>
      </c>
      <c r="S80" s="109"/>
    </row>
    <row r="81" spans="1:19" ht="65.45" customHeight="1" x14ac:dyDescent="0.2">
      <c r="A81" s="321"/>
      <c r="B81" s="148" t="s">
        <v>192</v>
      </c>
      <c r="C81" s="221"/>
      <c r="D81" s="221" t="s">
        <v>62</v>
      </c>
      <c r="E81" s="221"/>
      <c r="F81" s="221"/>
      <c r="G81" s="221">
        <f>G78</f>
        <v>4</v>
      </c>
      <c r="H81" s="221">
        <f t="shared" ref="H81" si="39">H78</f>
        <v>4</v>
      </c>
      <c r="I81" s="221">
        <f t="shared" si="34"/>
        <v>4</v>
      </c>
      <c r="J81" s="221">
        <v>4</v>
      </c>
      <c r="K81" s="221">
        <f>K78</f>
        <v>4</v>
      </c>
      <c r="L81" s="221" t="s">
        <v>62</v>
      </c>
      <c r="M81" s="84">
        <v>46022</v>
      </c>
      <c r="N81" s="84">
        <v>46022</v>
      </c>
      <c r="O81" s="78"/>
      <c r="P81" s="226" t="s">
        <v>62</v>
      </c>
      <c r="Q81" s="78"/>
      <c r="R81" s="78"/>
      <c r="S81" s="109"/>
    </row>
    <row r="82" spans="1:19" ht="15" customHeight="1" x14ac:dyDescent="0.2">
      <c r="A82" s="321"/>
      <c r="B82" s="147" t="s">
        <v>193</v>
      </c>
      <c r="C82" s="221"/>
      <c r="D82" s="221"/>
      <c r="E82" s="221"/>
      <c r="F82" s="221"/>
      <c r="G82" s="221" t="s">
        <v>62</v>
      </c>
      <c r="H82" s="221"/>
      <c r="I82" s="221">
        <f t="shared" si="34"/>
        <v>0</v>
      </c>
      <c r="J82" s="221"/>
      <c r="K82" s="221"/>
      <c r="L82" s="221" t="s">
        <v>62</v>
      </c>
      <c r="M82" s="221"/>
      <c r="N82" s="221"/>
      <c r="O82" s="226" t="s">
        <v>62</v>
      </c>
      <c r="P82" s="226" t="s">
        <v>62</v>
      </c>
      <c r="Q82" s="226" t="s">
        <v>62</v>
      </c>
      <c r="R82" s="226" t="s">
        <v>62</v>
      </c>
      <c r="S82" s="109"/>
    </row>
    <row r="83" spans="1:19" ht="38.65" customHeight="1" x14ac:dyDescent="0.2">
      <c r="A83" s="321"/>
      <c r="B83" s="148" t="s">
        <v>330</v>
      </c>
      <c r="C83" s="221"/>
      <c r="D83" s="221" t="s">
        <v>62</v>
      </c>
      <c r="E83" s="221"/>
      <c r="F83" s="221"/>
      <c r="G83" s="221">
        <f>G79</f>
        <v>4</v>
      </c>
      <c r="H83" s="221">
        <f t="shared" ref="H83:K83" si="40">H79</f>
        <v>4</v>
      </c>
      <c r="I83" s="221">
        <f t="shared" si="34"/>
        <v>4</v>
      </c>
      <c r="J83" s="221">
        <v>4</v>
      </c>
      <c r="K83" s="221">
        <f t="shared" si="40"/>
        <v>4</v>
      </c>
      <c r="L83" s="221" t="s">
        <v>62</v>
      </c>
      <c r="M83" s="84">
        <v>46022</v>
      </c>
      <c r="N83" s="84">
        <v>46022</v>
      </c>
      <c r="O83" s="78"/>
      <c r="P83" s="226" t="s">
        <v>62</v>
      </c>
      <c r="Q83" s="78"/>
      <c r="R83" s="78"/>
      <c r="S83" s="109"/>
    </row>
    <row r="84" spans="1:19" ht="21" customHeight="1" x14ac:dyDescent="0.2">
      <c r="A84" s="321"/>
      <c r="B84" s="147" t="s">
        <v>71</v>
      </c>
      <c r="C84" s="221"/>
      <c r="D84" s="221"/>
      <c r="E84" s="221"/>
      <c r="F84" s="221"/>
      <c r="G84" s="221" t="s">
        <v>62</v>
      </c>
      <c r="H84" s="221"/>
      <c r="I84" s="221">
        <f t="shared" si="34"/>
        <v>0</v>
      </c>
      <c r="J84" s="221"/>
      <c r="K84" s="221"/>
      <c r="L84" s="221" t="s">
        <v>62</v>
      </c>
      <c r="M84" s="221"/>
      <c r="N84" s="221"/>
      <c r="O84" s="226" t="s">
        <v>62</v>
      </c>
      <c r="P84" s="226" t="s">
        <v>62</v>
      </c>
      <c r="Q84" s="226" t="s">
        <v>62</v>
      </c>
      <c r="R84" s="226" t="s">
        <v>62</v>
      </c>
      <c r="S84" s="109"/>
    </row>
    <row r="85" spans="1:19" ht="21" customHeight="1" x14ac:dyDescent="0.2">
      <c r="A85" s="322"/>
      <c r="B85" s="148" t="s">
        <v>72</v>
      </c>
      <c r="C85" s="221"/>
      <c r="D85" s="221" t="s">
        <v>62</v>
      </c>
      <c r="E85" s="221"/>
      <c r="F85" s="221"/>
      <c r="G85" s="221">
        <f>G83</f>
        <v>4</v>
      </c>
      <c r="H85" s="221">
        <f t="shared" ref="H85:K85" si="41">H83</f>
        <v>4</v>
      </c>
      <c r="I85" s="221">
        <f t="shared" si="34"/>
        <v>4</v>
      </c>
      <c r="J85" s="221">
        <v>4</v>
      </c>
      <c r="K85" s="221">
        <f t="shared" si="41"/>
        <v>4</v>
      </c>
      <c r="L85" s="221" t="s">
        <v>62</v>
      </c>
      <c r="M85" s="84">
        <v>46022</v>
      </c>
      <c r="N85" s="84">
        <v>46022</v>
      </c>
      <c r="O85" s="78"/>
      <c r="P85" s="226" t="s">
        <v>62</v>
      </c>
      <c r="Q85" s="78"/>
      <c r="R85" s="78"/>
      <c r="S85" s="109"/>
    </row>
    <row r="86" spans="1:19" s="56" customFormat="1" ht="74.45" customHeight="1" x14ac:dyDescent="0.25">
      <c r="A86" s="320" t="s">
        <v>222</v>
      </c>
      <c r="B86" s="137" t="s">
        <v>329</v>
      </c>
      <c r="C86" s="80" t="s">
        <v>59</v>
      </c>
      <c r="D86" s="81" t="s">
        <v>60</v>
      </c>
      <c r="E86" s="143" t="s">
        <v>75</v>
      </c>
      <c r="F86" s="143">
        <v>792</v>
      </c>
      <c r="G86" s="80">
        <v>4</v>
      </c>
      <c r="H86" s="80">
        <f>G86</f>
        <v>4</v>
      </c>
      <c r="I86" s="80">
        <f t="shared" si="34"/>
        <v>4</v>
      </c>
      <c r="J86" s="80">
        <v>4</v>
      </c>
      <c r="K86" s="80">
        <f>G86</f>
        <v>4</v>
      </c>
      <c r="L86" s="80"/>
      <c r="M86" s="221" t="s">
        <v>62</v>
      </c>
      <c r="N86" s="221" t="s">
        <v>62</v>
      </c>
      <c r="O86" s="78">
        <v>62816.3</v>
      </c>
      <c r="P86" s="78"/>
      <c r="Q86" s="78">
        <v>28135.48</v>
      </c>
      <c r="R86" s="78">
        <v>28135.48</v>
      </c>
      <c r="S86" s="109"/>
    </row>
    <row r="87" spans="1:19" ht="15.75" x14ac:dyDescent="0.2">
      <c r="A87" s="321"/>
      <c r="B87" s="146" t="s">
        <v>70</v>
      </c>
      <c r="C87" s="221"/>
      <c r="D87" s="221" t="s">
        <v>62</v>
      </c>
      <c r="E87" s="221"/>
      <c r="F87" s="221"/>
      <c r="G87" s="221">
        <f>G86</f>
        <v>4</v>
      </c>
      <c r="H87" s="221">
        <f t="shared" ref="H87:K87" si="42">H86</f>
        <v>4</v>
      </c>
      <c r="I87" s="221">
        <f t="shared" si="34"/>
        <v>4</v>
      </c>
      <c r="J87" s="221">
        <v>4</v>
      </c>
      <c r="K87" s="221">
        <f t="shared" si="42"/>
        <v>4</v>
      </c>
      <c r="L87" s="221" t="s">
        <v>62</v>
      </c>
      <c r="M87" s="84">
        <v>46022</v>
      </c>
      <c r="N87" s="84">
        <v>46022</v>
      </c>
      <c r="O87" s="78"/>
      <c r="P87" s="226" t="s">
        <v>62</v>
      </c>
      <c r="Q87" s="78"/>
      <c r="R87" s="78"/>
      <c r="S87" s="109"/>
    </row>
    <row r="88" spans="1:19" ht="14.25" x14ac:dyDescent="0.2">
      <c r="A88" s="321"/>
      <c r="B88" s="147" t="s">
        <v>76</v>
      </c>
      <c r="C88" s="221"/>
      <c r="D88" s="221"/>
      <c r="E88" s="221"/>
      <c r="F88" s="221"/>
      <c r="G88" s="221" t="s">
        <v>62</v>
      </c>
      <c r="H88" s="221"/>
      <c r="I88" s="221">
        <f t="shared" si="34"/>
        <v>0</v>
      </c>
      <c r="J88" s="221"/>
      <c r="K88" s="221"/>
      <c r="L88" s="221" t="s">
        <v>62</v>
      </c>
      <c r="M88" s="221"/>
      <c r="N88" s="221"/>
      <c r="O88" s="226" t="s">
        <v>62</v>
      </c>
      <c r="P88" s="226" t="s">
        <v>62</v>
      </c>
      <c r="Q88" s="226" t="s">
        <v>62</v>
      </c>
      <c r="R88" s="226" t="s">
        <v>62</v>
      </c>
      <c r="S88" s="109"/>
    </row>
    <row r="89" spans="1:19" ht="65.45" customHeight="1" x14ac:dyDescent="0.2">
      <c r="A89" s="321"/>
      <c r="B89" s="148" t="s">
        <v>192</v>
      </c>
      <c r="C89" s="221"/>
      <c r="D89" s="221" t="s">
        <v>62</v>
      </c>
      <c r="E89" s="221"/>
      <c r="F89" s="221"/>
      <c r="G89" s="221">
        <f>G86</f>
        <v>4</v>
      </c>
      <c r="H89" s="221">
        <f t="shared" ref="H89" si="43">H86</f>
        <v>4</v>
      </c>
      <c r="I89" s="221">
        <f t="shared" si="34"/>
        <v>4</v>
      </c>
      <c r="J89" s="221">
        <v>4</v>
      </c>
      <c r="K89" s="221">
        <f>K86</f>
        <v>4</v>
      </c>
      <c r="L89" s="221" t="s">
        <v>62</v>
      </c>
      <c r="M89" s="84">
        <v>46022</v>
      </c>
      <c r="N89" s="84">
        <v>46022</v>
      </c>
      <c r="O89" s="78"/>
      <c r="P89" s="226" t="s">
        <v>62</v>
      </c>
      <c r="Q89" s="78"/>
      <c r="R89" s="78"/>
      <c r="S89" s="109"/>
    </row>
    <row r="90" spans="1:19" ht="15" customHeight="1" x14ac:dyDescent="0.2">
      <c r="A90" s="321"/>
      <c r="B90" s="147" t="s">
        <v>193</v>
      </c>
      <c r="C90" s="221"/>
      <c r="D90" s="221"/>
      <c r="E90" s="221"/>
      <c r="F90" s="221"/>
      <c r="G90" s="221" t="s">
        <v>62</v>
      </c>
      <c r="H90" s="221"/>
      <c r="I90" s="221">
        <f t="shared" si="34"/>
        <v>0</v>
      </c>
      <c r="J90" s="221"/>
      <c r="K90" s="221"/>
      <c r="L90" s="221" t="s">
        <v>62</v>
      </c>
      <c r="M90" s="221"/>
      <c r="N90" s="221"/>
      <c r="O90" s="226" t="s">
        <v>62</v>
      </c>
      <c r="P90" s="226" t="s">
        <v>62</v>
      </c>
      <c r="Q90" s="226" t="s">
        <v>62</v>
      </c>
      <c r="R90" s="226" t="s">
        <v>62</v>
      </c>
      <c r="S90" s="109"/>
    </row>
    <row r="91" spans="1:19" ht="38.65" customHeight="1" x14ac:dyDescent="0.2">
      <c r="A91" s="321"/>
      <c r="B91" s="148" t="s">
        <v>330</v>
      </c>
      <c r="C91" s="221"/>
      <c r="D91" s="221" t="s">
        <v>62</v>
      </c>
      <c r="E91" s="221"/>
      <c r="F91" s="221"/>
      <c r="G91" s="221">
        <f>G87</f>
        <v>4</v>
      </c>
      <c r="H91" s="221">
        <f t="shared" ref="H91:K91" si="44">H87</f>
        <v>4</v>
      </c>
      <c r="I91" s="221">
        <f t="shared" si="34"/>
        <v>4</v>
      </c>
      <c r="J91" s="221">
        <v>4</v>
      </c>
      <c r="K91" s="221">
        <f t="shared" si="44"/>
        <v>4</v>
      </c>
      <c r="L91" s="221" t="s">
        <v>62</v>
      </c>
      <c r="M91" s="84">
        <v>46022</v>
      </c>
      <c r="N91" s="84">
        <v>46022</v>
      </c>
      <c r="O91" s="78"/>
      <c r="P91" s="226" t="s">
        <v>62</v>
      </c>
      <c r="Q91" s="78"/>
      <c r="R91" s="78"/>
      <c r="S91" s="109"/>
    </row>
    <row r="92" spans="1:19" ht="21" customHeight="1" x14ac:dyDescent="0.2">
      <c r="A92" s="321"/>
      <c r="B92" s="147" t="s">
        <v>71</v>
      </c>
      <c r="C92" s="221"/>
      <c r="D92" s="221"/>
      <c r="E92" s="221"/>
      <c r="F92" s="221"/>
      <c r="G92" s="221" t="s">
        <v>62</v>
      </c>
      <c r="H92" s="221"/>
      <c r="I92" s="221">
        <f t="shared" si="34"/>
        <v>0</v>
      </c>
      <c r="J92" s="221"/>
      <c r="K92" s="221"/>
      <c r="L92" s="221" t="s">
        <v>62</v>
      </c>
      <c r="M92" s="221"/>
      <c r="N92" s="221"/>
      <c r="O92" s="226" t="s">
        <v>62</v>
      </c>
      <c r="P92" s="226" t="s">
        <v>62</v>
      </c>
      <c r="Q92" s="226" t="s">
        <v>62</v>
      </c>
      <c r="R92" s="226" t="s">
        <v>62</v>
      </c>
      <c r="S92" s="109"/>
    </row>
    <row r="93" spans="1:19" ht="21" customHeight="1" x14ac:dyDescent="0.2">
      <c r="A93" s="322"/>
      <c r="B93" s="148" t="s">
        <v>72</v>
      </c>
      <c r="C93" s="221"/>
      <c r="D93" s="221" t="s">
        <v>62</v>
      </c>
      <c r="E93" s="221"/>
      <c r="F93" s="221"/>
      <c r="G93" s="221">
        <f>G91</f>
        <v>4</v>
      </c>
      <c r="H93" s="221">
        <f t="shared" ref="H93:K93" si="45">H91</f>
        <v>4</v>
      </c>
      <c r="I93" s="221">
        <f t="shared" si="34"/>
        <v>4</v>
      </c>
      <c r="J93" s="221">
        <v>4</v>
      </c>
      <c r="K93" s="221">
        <f t="shared" si="45"/>
        <v>4</v>
      </c>
      <c r="L93" s="221" t="s">
        <v>62</v>
      </c>
      <c r="M93" s="84">
        <v>46022</v>
      </c>
      <c r="N93" s="84">
        <v>46022</v>
      </c>
      <c r="O93" s="78"/>
      <c r="P93" s="226" t="s">
        <v>62</v>
      </c>
      <c r="Q93" s="78"/>
      <c r="R93" s="78"/>
      <c r="S93" s="109"/>
    </row>
    <row r="94" spans="1:19" s="56" customFormat="1" ht="74.45" customHeight="1" x14ac:dyDescent="0.25">
      <c r="A94" s="320" t="s">
        <v>223</v>
      </c>
      <c r="B94" s="137" t="s">
        <v>329</v>
      </c>
      <c r="C94" s="80" t="s">
        <v>59</v>
      </c>
      <c r="D94" s="81" t="s">
        <v>60</v>
      </c>
      <c r="E94" s="143" t="s">
        <v>75</v>
      </c>
      <c r="F94" s="143">
        <v>792</v>
      </c>
      <c r="G94" s="80">
        <v>8</v>
      </c>
      <c r="H94" s="80">
        <f>G94</f>
        <v>8</v>
      </c>
      <c r="I94" s="80">
        <f t="shared" si="34"/>
        <v>8</v>
      </c>
      <c r="J94" s="80">
        <v>8</v>
      </c>
      <c r="K94" s="80">
        <f>G94</f>
        <v>8</v>
      </c>
      <c r="L94" s="80"/>
      <c r="M94" s="221" t="s">
        <v>62</v>
      </c>
      <c r="N94" s="221" t="s">
        <v>62</v>
      </c>
      <c r="O94" s="78">
        <v>122710.92</v>
      </c>
      <c r="P94" s="78"/>
      <c r="Q94" s="78">
        <v>52873.64</v>
      </c>
      <c r="R94" s="78">
        <v>52873.64</v>
      </c>
      <c r="S94" s="109"/>
    </row>
    <row r="95" spans="1:19" ht="15.75" x14ac:dyDescent="0.2">
      <c r="A95" s="321"/>
      <c r="B95" s="146" t="s">
        <v>70</v>
      </c>
      <c r="C95" s="221"/>
      <c r="D95" s="221" t="s">
        <v>62</v>
      </c>
      <c r="E95" s="221"/>
      <c r="F95" s="221"/>
      <c r="G95" s="221">
        <f>G94</f>
        <v>8</v>
      </c>
      <c r="H95" s="221">
        <f t="shared" ref="H95:K95" si="46">H94</f>
        <v>8</v>
      </c>
      <c r="I95" s="221">
        <f t="shared" si="34"/>
        <v>8</v>
      </c>
      <c r="J95" s="221">
        <v>8</v>
      </c>
      <c r="K95" s="221">
        <f t="shared" si="46"/>
        <v>8</v>
      </c>
      <c r="L95" s="221" t="s">
        <v>62</v>
      </c>
      <c r="M95" s="84">
        <v>46022</v>
      </c>
      <c r="N95" s="84">
        <v>46022</v>
      </c>
      <c r="O95" s="78"/>
      <c r="P95" s="226" t="s">
        <v>62</v>
      </c>
      <c r="Q95" s="78"/>
      <c r="R95" s="78"/>
      <c r="S95" s="109"/>
    </row>
    <row r="96" spans="1:19" ht="14.25" x14ac:dyDescent="0.2">
      <c r="A96" s="321"/>
      <c r="B96" s="147" t="s">
        <v>76</v>
      </c>
      <c r="C96" s="221"/>
      <c r="D96" s="221"/>
      <c r="E96" s="221"/>
      <c r="F96" s="221"/>
      <c r="G96" s="221" t="s">
        <v>62</v>
      </c>
      <c r="H96" s="221"/>
      <c r="I96" s="221">
        <f t="shared" si="34"/>
        <v>0</v>
      </c>
      <c r="J96" s="221"/>
      <c r="K96" s="221"/>
      <c r="L96" s="221" t="s">
        <v>62</v>
      </c>
      <c r="M96" s="221"/>
      <c r="N96" s="221"/>
      <c r="O96" s="226" t="s">
        <v>62</v>
      </c>
      <c r="P96" s="226" t="s">
        <v>62</v>
      </c>
      <c r="Q96" s="226" t="s">
        <v>62</v>
      </c>
      <c r="R96" s="226" t="s">
        <v>62</v>
      </c>
      <c r="S96" s="109"/>
    </row>
    <row r="97" spans="1:19" ht="65.45" customHeight="1" x14ac:dyDescent="0.2">
      <c r="A97" s="321"/>
      <c r="B97" s="148" t="s">
        <v>192</v>
      </c>
      <c r="C97" s="221"/>
      <c r="D97" s="221" t="s">
        <v>62</v>
      </c>
      <c r="E97" s="221"/>
      <c r="F97" s="221"/>
      <c r="G97" s="221">
        <f>G94</f>
        <v>8</v>
      </c>
      <c r="H97" s="221">
        <f t="shared" ref="H97" si="47">H94</f>
        <v>8</v>
      </c>
      <c r="I97" s="221">
        <f t="shared" si="34"/>
        <v>8</v>
      </c>
      <c r="J97" s="221">
        <v>8</v>
      </c>
      <c r="K97" s="221">
        <f>K94</f>
        <v>8</v>
      </c>
      <c r="L97" s="221" t="s">
        <v>62</v>
      </c>
      <c r="M97" s="84">
        <v>46022</v>
      </c>
      <c r="N97" s="84">
        <v>46022</v>
      </c>
      <c r="O97" s="78"/>
      <c r="P97" s="226" t="s">
        <v>62</v>
      </c>
      <c r="Q97" s="78"/>
      <c r="R97" s="78"/>
      <c r="S97" s="109"/>
    </row>
    <row r="98" spans="1:19" ht="15" customHeight="1" x14ac:dyDescent="0.2">
      <c r="A98" s="321"/>
      <c r="B98" s="147" t="s">
        <v>193</v>
      </c>
      <c r="C98" s="221"/>
      <c r="D98" s="221"/>
      <c r="E98" s="221"/>
      <c r="F98" s="221"/>
      <c r="G98" s="221" t="s">
        <v>62</v>
      </c>
      <c r="H98" s="221"/>
      <c r="I98" s="221">
        <f t="shared" si="34"/>
        <v>0</v>
      </c>
      <c r="J98" s="221"/>
      <c r="K98" s="221"/>
      <c r="L98" s="221" t="s">
        <v>62</v>
      </c>
      <c r="M98" s="221"/>
      <c r="N98" s="221"/>
      <c r="O98" s="226" t="s">
        <v>62</v>
      </c>
      <c r="P98" s="226" t="s">
        <v>62</v>
      </c>
      <c r="Q98" s="226" t="s">
        <v>62</v>
      </c>
      <c r="R98" s="226" t="s">
        <v>62</v>
      </c>
      <c r="S98" s="109"/>
    </row>
    <row r="99" spans="1:19" ht="38.65" customHeight="1" x14ac:dyDescent="0.2">
      <c r="A99" s="321"/>
      <c r="B99" s="148" t="s">
        <v>330</v>
      </c>
      <c r="C99" s="221"/>
      <c r="D99" s="221" t="s">
        <v>62</v>
      </c>
      <c r="E99" s="221"/>
      <c r="F99" s="221"/>
      <c r="G99" s="221">
        <f>G95</f>
        <v>8</v>
      </c>
      <c r="H99" s="221">
        <f t="shared" ref="H99:K99" si="48">H95</f>
        <v>8</v>
      </c>
      <c r="I99" s="221">
        <f t="shared" si="34"/>
        <v>8</v>
      </c>
      <c r="J99" s="221">
        <v>8</v>
      </c>
      <c r="K99" s="221">
        <f t="shared" si="48"/>
        <v>8</v>
      </c>
      <c r="L99" s="221" t="s">
        <v>62</v>
      </c>
      <c r="M99" s="84">
        <v>46022</v>
      </c>
      <c r="N99" s="84">
        <v>46022</v>
      </c>
      <c r="O99" s="78"/>
      <c r="P99" s="226" t="s">
        <v>62</v>
      </c>
      <c r="Q99" s="78"/>
      <c r="R99" s="78"/>
      <c r="S99" s="109"/>
    </row>
    <row r="100" spans="1:19" ht="21" customHeight="1" x14ac:dyDescent="0.2">
      <c r="A100" s="321"/>
      <c r="B100" s="147" t="s">
        <v>71</v>
      </c>
      <c r="C100" s="221"/>
      <c r="D100" s="221"/>
      <c r="E100" s="221"/>
      <c r="F100" s="221"/>
      <c r="G100" s="221" t="s">
        <v>62</v>
      </c>
      <c r="H100" s="221"/>
      <c r="I100" s="221">
        <f t="shared" si="34"/>
        <v>0</v>
      </c>
      <c r="J100" s="221"/>
      <c r="K100" s="221"/>
      <c r="L100" s="221" t="s">
        <v>62</v>
      </c>
      <c r="M100" s="221"/>
      <c r="N100" s="221"/>
      <c r="O100" s="226" t="s">
        <v>62</v>
      </c>
      <c r="P100" s="226" t="s">
        <v>62</v>
      </c>
      <c r="Q100" s="226" t="s">
        <v>62</v>
      </c>
      <c r="R100" s="226" t="s">
        <v>62</v>
      </c>
      <c r="S100" s="109"/>
    </row>
    <row r="101" spans="1:19" ht="21" customHeight="1" x14ac:dyDescent="0.2">
      <c r="A101" s="322"/>
      <c r="B101" s="148" t="s">
        <v>72</v>
      </c>
      <c r="C101" s="221"/>
      <c r="D101" s="221" t="s">
        <v>62</v>
      </c>
      <c r="E101" s="221"/>
      <c r="F101" s="221"/>
      <c r="G101" s="221">
        <f>G99</f>
        <v>8</v>
      </c>
      <c r="H101" s="221">
        <f t="shared" ref="H101:K101" si="49">H99</f>
        <v>8</v>
      </c>
      <c r="I101" s="221">
        <f t="shared" si="34"/>
        <v>8</v>
      </c>
      <c r="J101" s="221">
        <v>8</v>
      </c>
      <c r="K101" s="221">
        <f t="shared" si="49"/>
        <v>8</v>
      </c>
      <c r="L101" s="221" t="s">
        <v>62</v>
      </c>
      <c r="M101" s="84">
        <v>46022</v>
      </c>
      <c r="N101" s="84">
        <v>46022</v>
      </c>
      <c r="O101" s="78"/>
      <c r="P101" s="226" t="s">
        <v>62</v>
      </c>
      <c r="Q101" s="78"/>
      <c r="R101" s="78"/>
      <c r="S101" s="109"/>
    </row>
    <row r="102" spans="1:19" s="56" customFormat="1" ht="74.45" customHeight="1" x14ac:dyDescent="0.25">
      <c r="A102" s="320" t="s">
        <v>224</v>
      </c>
      <c r="B102" s="137" t="s">
        <v>329</v>
      </c>
      <c r="C102" s="80" t="s">
        <v>59</v>
      </c>
      <c r="D102" s="81" t="s">
        <v>60</v>
      </c>
      <c r="E102" s="143" t="s">
        <v>75</v>
      </c>
      <c r="F102" s="143">
        <v>792</v>
      </c>
      <c r="G102" s="80">
        <v>4</v>
      </c>
      <c r="H102" s="80">
        <f>G102</f>
        <v>4</v>
      </c>
      <c r="I102" s="80">
        <f t="shared" si="34"/>
        <v>4</v>
      </c>
      <c r="J102" s="80">
        <v>4</v>
      </c>
      <c r="K102" s="80">
        <f>G102</f>
        <v>4</v>
      </c>
      <c r="L102" s="80"/>
      <c r="M102" s="221" t="s">
        <v>62</v>
      </c>
      <c r="N102" s="221" t="s">
        <v>62</v>
      </c>
      <c r="O102" s="78">
        <v>55512.08</v>
      </c>
      <c r="P102" s="78"/>
      <c r="Q102" s="78">
        <v>0</v>
      </c>
      <c r="R102" s="78">
        <v>0</v>
      </c>
      <c r="S102" s="109"/>
    </row>
    <row r="103" spans="1:19" ht="15.75" x14ac:dyDescent="0.2">
      <c r="A103" s="321"/>
      <c r="B103" s="146" t="s">
        <v>70</v>
      </c>
      <c r="C103" s="221"/>
      <c r="D103" s="221" t="s">
        <v>62</v>
      </c>
      <c r="E103" s="221"/>
      <c r="F103" s="221"/>
      <c r="G103" s="221">
        <f>G102</f>
        <v>4</v>
      </c>
      <c r="H103" s="221">
        <f t="shared" ref="H103:K103" si="50">H102</f>
        <v>4</v>
      </c>
      <c r="I103" s="221">
        <f t="shared" si="34"/>
        <v>4</v>
      </c>
      <c r="J103" s="221">
        <v>4</v>
      </c>
      <c r="K103" s="221">
        <f t="shared" si="50"/>
        <v>4</v>
      </c>
      <c r="L103" s="221" t="s">
        <v>62</v>
      </c>
      <c r="M103" s="84">
        <v>46022</v>
      </c>
      <c r="N103" s="84">
        <v>46022</v>
      </c>
      <c r="O103" s="78"/>
      <c r="P103" s="226" t="s">
        <v>62</v>
      </c>
      <c r="Q103" s="78"/>
      <c r="R103" s="78"/>
      <c r="S103" s="109"/>
    </row>
    <row r="104" spans="1:19" ht="14.25" x14ac:dyDescent="0.2">
      <c r="A104" s="321"/>
      <c r="B104" s="147" t="s">
        <v>76</v>
      </c>
      <c r="C104" s="221"/>
      <c r="D104" s="221"/>
      <c r="E104" s="221"/>
      <c r="F104" s="221"/>
      <c r="G104" s="221" t="s">
        <v>62</v>
      </c>
      <c r="H104" s="221"/>
      <c r="I104" s="221">
        <f t="shared" si="34"/>
        <v>0</v>
      </c>
      <c r="J104" s="221"/>
      <c r="K104" s="221"/>
      <c r="L104" s="221" t="s">
        <v>62</v>
      </c>
      <c r="M104" s="221"/>
      <c r="N104" s="221"/>
      <c r="O104" s="226" t="s">
        <v>62</v>
      </c>
      <c r="P104" s="226" t="s">
        <v>62</v>
      </c>
      <c r="Q104" s="226" t="s">
        <v>62</v>
      </c>
      <c r="R104" s="226" t="s">
        <v>62</v>
      </c>
      <c r="S104" s="109"/>
    </row>
    <row r="105" spans="1:19" ht="65.45" customHeight="1" x14ac:dyDescent="0.2">
      <c r="A105" s="321"/>
      <c r="B105" s="148" t="s">
        <v>192</v>
      </c>
      <c r="C105" s="221"/>
      <c r="D105" s="221" t="s">
        <v>62</v>
      </c>
      <c r="E105" s="221"/>
      <c r="F105" s="221"/>
      <c r="G105" s="221">
        <f>G102</f>
        <v>4</v>
      </c>
      <c r="H105" s="221">
        <f t="shared" ref="H105" si="51">H102</f>
        <v>4</v>
      </c>
      <c r="I105" s="221">
        <f t="shared" si="34"/>
        <v>4</v>
      </c>
      <c r="J105" s="221">
        <v>4</v>
      </c>
      <c r="K105" s="221">
        <f>K102</f>
        <v>4</v>
      </c>
      <c r="L105" s="221" t="s">
        <v>62</v>
      </c>
      <c r="M105" s="84">
        <v>46022</v>
      </c>
      <c r="N105" s="84">
        <v>46022</v>
      </c>
      <c r="O105" s="78"/>
      <c r="P105" s="226" t="s">
        <v>62</v>
      </c>
      <c r="Q105" s="78"/>
      <c r="R105" s="78"/>
      <c r="S105" s="109"/>
    </row>
    <row r="106" spans="1:19" ht="15" customHeight="1" x14ac:dyDescent="0.2">
      <c r="A106" s="321"/>
      <c r="B106" s="147" t="s">
        <v>193</v>
      </c>
      <c r="C106" s="221"/>
      <c r="D106" s="221"/>
      <c r="E106" s="221"/>
      <c r="F106" s="221"/>
      <c r="G106" s="221" t="s">
        <v>62</v>
      </c>
      <c r="H106" s="221"/>
      <c r="I106" s="221">
        <f t="shared" si="34"/>
        <v>0</v>
      </c>
      <c r="J106" s="221"/>
      <c r="K106" s="221"/>
      <c r="L106" s="221" t="s">
        <v>62</v>
      </c>
      <c r="M106" s="221"/>
      <c r="N106" s="221"/>
      <c r="O106" s="226" t="s">
        <v>62</v>
      </c>
      <c r="P106" s="226" t="s">
        <v>62</v>
      </c>
      <c r="Q106" s="226" t="s">
        <v>62</v>
      </c>
      <c r="R106" s="226" t="s">
        <v>62</v>
      </c>
      <c r="S106" s="109"/>
    </row>
    <row r="107" spans="1:19" ht="38.65" customHeight="1" x14ac:dyDescent="0.2">
      <c r="A107" s="321"/>
      <c r="B107" s="148" t="s">
        <v>330</v>
      </c>
      <c r="C107" s="221"/>
      <c r="D107" s="221" t="s">
        <v>62</v>
      </c>
      <c r="E107" s="221"/>
      <c r="F107" s="221"/>
      <c r="G107" s="221">
        <f>G103</f>
        <v>4</v>
      </c>
      <c r="H107" s="221">
        <f t="shared" ref="H107:K107" si="52">H103</f>
        <v>4</v>
      </c>
      <c r="I107" s="221">
        <f t="shared" si="34"/>
        <v>4</v>
      </c>
      <c r="J107" s="221">
        <v>4</v>
      </c>
      <c r="K107" s="221">
        <f t="shared" si="52"/>
        <v>4</v>
      </c>
      <c r="L107" s="221" t="s">
        <v>62</v>
      </c>
      <c r="M107" s="84">
        <v>46022</v>
      </c>
      <c r="N107" s="84">
        <v>46022</v>
      </c>
      <c r="O107" s="78"/>
      <c r="P107" s="226" t="s">
        <v>62</v>
      </c>
      <c r="Q107" s="78"/>
      <c r="R107" s="78"/>
      <c r="S107" s="109"/>
    </row>
    <row r="108" spans="1:19" ht="21" customHeight="1" x14ac:dyDescent="0.2">
      <c r="A108" s="321"/>
      <c r="B108" s="147" t="s">
        <v>71</v>
      </c>
      <c r="C108" s="221"/>
      <c r="D108" s="221"/>
      <c r="E108" s="221"/>
      <c r="F108" s="221"/>
      <c r="G108" s="221" t="s">
        <v>62</v>
      </c>
      <c r="H108" s="221"/>
      <c r="I108" s="221">
        <f t="shared" si="34"/>
        <v>0</v>
      </c>
      <c r="J108" s="221"/>
      <c r="K108" s="221"/>
      <c r="L108" s="221" t="s">
        <v>62</v>
      </c>
      <c r="M108" s="221"/>
      <c r="N108" s="221"/>
      <c r="O108" s="226" t="s">
        <v>62</v>
      </c>
      <c r="P108" s="226" t="s">
        <v>62</v>
      </c>
      <c r="Q108" s="226" t="s">
        <v>62</v>
      </c>
      <c r="R108" s="226" t="s">
        <v>62</v>
      </c>
      <c r="S108" s="109"/>
    </row>
    <row r="109" spans="1:19" ht="21" customHeight="1" x14ac:dyDescent="0.2">
      <c r="A109" s="322"/>
      <c r="B109" s="148" t="s">
        <v>72</v>
      </c>
      <c r="C109" s="221"/>
      <c r="D109" s="221" t="s">
        <v>62</v>
      </c>
      <c r="E109" s="221"/>
      <c r="F109" s="221"/>
      <c r="G109" s="221">
        <f>G107</f>
        <v>4</v>
      </c>
      <c r="H109" s="221">
        <f t="shared" ref="H109:K109" si="53">H107</f>
        <v>4</v>
      </c>
      <c r="I109" s="221">
        <f t="shared" si="34"/>
        <v>4</v>
      </c>
      <c r="J109" s="221">
        <v>4</v>
      </c>
      <c r="K109" s="221">
        <f t="shared" si="53"/>
        <v>4</v>
      </c>
      <c r="L109" s="221" t="s">
        <v>62</v>
      </c>
      <c r="M109" s="84">
        <v>46022</v>
      </c>
      <c r="N109" s="84">
        <v>46022</v>
      </c>
      <c r="O109" s="78"/>
      <c r="P109" s="226" t="s">
        <v>62</v>
      </c>
      <c r="Q109" s="78"/>
      <c r="R109" s="78"/>
      <c r="S109" s="109"/>
    </row>
    <row r="110" spans="1:19" s="56" customFormat="1" ht="74.45" customHeight="1" x14ac:dyDescent="0.25">
      <c r="A110" s="320" t="s">
        <v>225</v>
      </c>
      <c r="B110" s="137" t="s">
        <v>331</v>
      </c>
      <c r="C110" s="80" t="s">
        <v>59</v>
      </c>
      <c r="D110" s="81" t="s">
        <v>60</v>
      </c>
      <c r="E110" s="143" t="s">
        <v>75</v>
      </c>
      <c r="F110" s="143">
        <v>792</v>
      </c>
      <c r="G110" s="80">
        <v>4</v>
      </c>
      <c r="H110" s="80">
        <f>G110</f>
        <v>4</v>
      </c>
      <c r="I110" s="80">
        <f t="shared" si="34"/>
        <v>4</v>
      </c>
      <c r="J110" s="80">
        <v>4</v>
      </c>
      <c r="K110" s="80">
        <f>G110</f>
        <v>4</v>
      </c>
      <c r="L110" s="80"/>
      <c r="M110" s="221" t="s">
        <v>62</v>
      </c>
      <c r="N110" s="221" t="s">
        <v>62</v>
      </c>
      <c r="O110" s="78">
        <v>61355.46</v>
      </c>
      <c r="P110" s="78"/>
      <c r="Q110" s="78">
        <v>26472.41</v>
      </c>
      <c r="R110" s="78">
        <v>26472.41</v>
      </c>
      <c r="S110" s="109"/>
    </row>
    <row r="111" spans="1:19" ht="15.75" x14ac:dyDescent="0.2">
      <c r="A111" s="321"/>
      <c r="B111" s="146" t="s">
        <v>70</v>
      </c>
      <c r="C111" s="221"/>
      <c r="D111" s="221" t="s">
        <v>62</v>
      </c>
      <c r="E111" s="221"/>
      <c r="F111" s="221"/>
      <c r="G111" s="221">
        <f>G110</f>
        <v>4</v>
      </c>
      <c r="H111" s="221">
        <f t="shared" ref="H111:K111" si="54">H110</f>
        <v>4</v>
      </c>
      <c r="I111" s="221">
        <f t="shared" si="34"/>
        <v>4</v>
      </c>
      <c r="J111" s="221">
        <v>4</v>
      </c>
      <c r="K111" s="221">
        <f t="shared" si="54"/>
        <v>4</v>
      </c>
      <c r="L111" s="221" t="s">
        <v>62</v>
      </c>
      <c r="M111" s="84">
        <v>46022</v>
      </c>
      <c r="N111" s="84">
        <v>46022</v>
      </c>
      <c r="O111" s="78"/>
      <c r="P111" s="226" t="s">
        <v>62</v>
      </c>
      <c r="Q111" s="78"/>
      <c r="R111" s="78"/>
      <c r="S111" s="109"/>
    </row>
    <row r="112" spans="1:19" ht="14.25" x14ac:dyDescent="0.2">
      <c r="A112" s="321"/>
      <c r="B112" s="147" t="s">
        <v>76</v>
      </c>
      <c r="C112" s="221"/>
      <c r="D112" s="221"/>
      <c r="E112" s="221"/>
      <c r="F112" s="221"/>
      <c r="G112" s="221" t="s">
        <v>62</v>
      </c>
      <c r="H112" s="221"/>
      <c r="I112" s="221">
        <f t="shared" si="34"/>
        <v>0</v>
      </c>
      <c r="J112" s="221"/>
      <c r="K112" s="221"/>
      <c r="L112" s="221" t="s">
        <v>62</v>
      </c>
      <c r="M112" s="221"/>
      <c r="N112" s="221"/>
      <c r="O112" s="226" t="s">
        <v>62</v>
      </c>
      <c r="P112" s="226" t="s">
        <v>62</v>
      </c>
      <c r="Q112" s="226" t="s">
        <v>62</v>
      </c>
      <c r="R112" s="226" t="s">
        <v>62</v>
      </c>
      <c r="S112" s="109"/>
    </row>
    <row r="113" spans="1:19" ht="65.45" customHeight="1" x14ac:dyDescent="0.2">
      <c r="A113" s="321"/>
      <c r="B113" s="148" t="s">
        <v>192</v>
      </c>
      <c r="C113" s="221"/>
      <c r="D113" s="221" t="s">
        <v>62</v>
      </c>
      <c r="E113" s="221"/>
      <c r="F113" s="221"/>
      <c r="G113" s="221">
        <f>G110</f>
        <v>4</v>
      </c>
      <c r="H113" s="221">
        <f t="shared" ref="H113" si="55">H110</f>
        <v>4</v>
      </c>
      <c r="I113" s="221">
        <f t="shared" si="34"/>
        <v>4</v>
      </c>
      <c r="J113" s="221">
        <v>4</v>
      </c>
      <c r="K113" s="221">
        <f>K110</f>
        <v>4</v>
      </c>
      <c r="L113" s="221" t="s">
        <v>62</v>
      </c>
      <c r="M113" s="84">
        <v>46022</v>
      </c>
      <c r="N113" s="84">
        <v>46022</v>
      </c>
      <c r="O113" s="78"/>
      <c r="P113" s="226" t="s">
        <v>62</v>
      </c>
      <c r="Q113" s="78"/>
      <c r="R113" s="78"/>
      <c r="S113" s="109"/>
    </row>
    <row r="114" spans="1:19" ht="15" customHeight="1" x14ac:dyDescent="0.2">
      <c r="A114" s="321"/>
      <c r="B114" s="147" t="s">
        <v>193</v>
      </c>
      <c r="C114" s="221"/>
      <c r="D114" s="221"/>
      <c r="E114" s="221"/>
      <c r="F114" s="221"/>
      <c r="G114" s="221" t="s">
        <v>62</v>
      </c>
      <c r="H114" s="221"/>
      <c r="I114" s="221">
        <f t="shared" si="34"/>
        <v>0</v>
      </c>
      <c r="J114" s="221"/>
      <c r="K114" s="221"/>
      <c r="L114" s="221" t="s">
        <v>62</v>
      </c>
      <c r="M114" s="221"/>
      <c r="N114" s="221"/>
      <c r="O114" s="226" t="s">
        <v>62</v>
      </c>
      <c r="P114" s="226" t="s">
        <v>62</v>
      </c>
      <c r="Q114" s="226" t="s">
        <v>62</v>
      </c>
      <c r="R114" s="226" t="s">
        <v>62</v>
      </c>
      <c r="S114" s="109"/>
    </row>
    <row r="115" spans="1:19" ht="38.65" customHeight="1" x14ac:dyDescent="0.2">
      <c r="A115" s="321"/>
      <c r="B115" s="148" t="s">
        <v>330</v>
      </c>
      <c r="C115" s="221"/>
      <c r="D115" s="221" t="s">
        <v>62</v>
      </c>
      <c r="E115" s="221"/>
      <c r="F115" s="221"/>
      <c r="G115" s="221">
        <f>G111</f>
        <v>4</v>
      </c>
      <c r="H115" s="221">
        <f t="shared" ref="H115:K115" si="56">H111</f>
        <v>4</v>
      </c>
      <c r="I115" s="221">
        <f t="shared" si="34"/>
        <v>4</v>
      </c>
      <c r="J115" s="221">
        <v>4</v>
      </c>
      <c r="K115" s="221">
        <f t="shared" si="56"/>
        <v>4</v>
      </c>
      <c r="L115" s="221" t="s">
        <v>62</v>
      </c>
      <c r="M115" s="84">
        <v>46022</v>
      </c>
      <c r="N115" s="84">
        <v>46022</v>
      </c>
      <c r="O115" s="78"/>
      <c r="P115" s="226" t="s">
        <v>62</v>
      </c>
      <c r="Q115" s="78"/>
      <c r="R115" s="78"/>
      <c r="S115" s="109"/>
    </row>
    <row r="116" spans="1:19" ht="21" customHeight="1" x14ac:dyDescent="0.2">
      <c r="A116" s="321"/>
      <c r="B116" s="147" t="s">
        <v>71</v>
      </c>
      <c r="C116" s="221"/>
      <c r="D116" s="221"/>
      <c r="E116" s="221"/>
      <c r="F116" s="221"/>
      <c r="G116" s="221" t="s">
        <v>62</v>
      </c>
      <c r="H116" s="221"/>
      <c r="I116" s="221">
        <f t="shared" si="34"/>
        <v>0</v>
      </c>
      <c r="J116" s="221"/>
      <c r="K116" s="221"/>
      <c r="L116" s="221" t="s">
        <v>62</v>
      </c>
      <c r="M116" s="221"/>
      <c r="N116" s="221"/>
      <c r="O116" s="226" t="s">
        <v>62</v>
      </c>
      <c r="P116" s="226" t="s">
        <v>62</v>
      </c>
      <c r="Q116" s="226" t="s">
        <v>62</v>
      </c>
      <c r="R116" s="226" t="s">
        <v>62</v>
      </c>
      <c r="S116" s="109"/>
    </row>
    <row r="117" spans="1:19" ht="21" customHeight="1" x14ac:dyDescent="0.2">
      <c r="A117" s="322"/>
      <c r="B117" s="148" t="s">
        <v>72</v>
      </c>
      <c r="C117" s="221"/>
      <c r="D117" s="221" t="s">
        <v>62</v>
      </c>
      <c r="E117" s="221"/>
      <c r="F117" s="221"/>
      <c r="G117" s="221">
        <f>G115</f>
        <v>4</v>
      </c>
      <c r="H117" s="221">
        <f t="shared" ref="H117:K117" si="57">H115</f>
        <v>4</v>
      </c>
      <c r="I117" s="221">
        <f t="shared" si="34"/>
        <v>4</v>
      </c>
      <c r="J117" s="221">
        <v>4</v>
      </c>
      <c r="K117" s="221">
        <f t="shared" si="57"/>
        <v>4</v>
      </c>
      <c r="L117" s="221" t="s">
        <v>62</v>
      </c>
      <c r="M117" s="84">
        <v>46022</v>
      </c>
      <c r="N117" s="84">
        <v>46022</v>
      </c>
      <c r="O117" s="78"/>
      <c r="P117" s="226" t="s">
        <v>62</v>
      </c>
      <c r="Q117" s="78"/>
      <c r="R117" s="78"/>
      <c r="S117" s="109"/>
    </row>
    <row r="118" spans="1:19" s="56" customFormat="1" ht="74.45" customHeight="1" x14ac:dyDescent="0.25">
      <c r="A118" s="320" t="s">
        <v>226</v>
      </c>
      <c r="B118" s="137" t="s">
        <v>329</v>
      </c>
      <c r="C118" s="80" t="s">
        <v>59</v>
      </c>
      <c r="D118" s="81" t="s">
        <v>60</v>
      </c>
      <c r="E118" s="143" t="s">
        <v>75</v>
      </c>
      <c r="F118" s="143">
        <v>792</v>
      </c>
      <c r="G118" s="80">
        <v>4</v>
      </c>
      <c r="H118" s="80">
        <f>G118</f>
        <v>4</v>
      </c>
      <c r="I118" s="80">
        <f t="shared" si="34"/>
        <v>4</v>
      </c>
      <c r="J118" s="80">
        <v>4</v>
      </c>
      <c r="K118" s="80">
        <f>G118</f>
        <v>4</v>
      </c>
      <c r="L118" s="80"/>
      <c r="M118" s="221" t="s">
        <v>62</v>
      </c>
      <c r="N118" s="221" t="s">
        <v>62</v>
      </c>
      <c r="O118" s="78">
        <v>62816.3</v>
      </c>
      <c r="P118" s="78"/>
      <c r="Q118" s="78">
        <v>28135.48</v>
      </c>
      <c r="R118" s="78">
        <v>28135.47</v>
      </c>
      <c r="S118" s="109"/>
    </row>
    <row r="119" spans="1:19" ht="15.75" x14ac:dyDescent="0.2">
      <c r="A119" s="321"/>
      <c r="B119" s="146" t="s">
        <v>70</v>
      </c>
      <c r="C119" s="221"/>
      <c r="D119" s="221" t="s">
        <v>62</v>
      </c>
      <c r="E119" s="221"/>
      <c r="F119" s="221"/>
      <c r="G119" s="221">
        <f>G118</f>
        <v>4</v>
      </c>
      <c r="H119" s="221">
        <f t="shared" ref="H119:K119" si="58">H118</f>
        <v>4</v>
      </c>
      <c r="I119" s="221">
        <f t="shared" si="34"/>
        <v>4</v>
      </c>
      <c r="J119" s="221">
        <v>4</v>
      </c>
      <c r="K119" s="221">
        <f t="shared" si="58"/>
        <v>4</v>
      </c>
      <c r="L119" s="221" t="s">
        <v>62</v>
      </c>
      <c r="M119" s="84">
        <v>46022</v>
      </c>
      <c r="N119" s="84">
        <v>46022</v>
      </c>
      <c r="O119" s="78"/>
      <c r="P119" s="226" t="s">
        <v>62</v>
      </c>
      <c r="Q119" s="78"/>
      <c r="R119" s="78"/>
      <c r="S119" s="109"/>
    </row>
    <row r="120" spans="1:19" ht="14.25" x14ac:dyDescent="0.2">
      <c r="A120" s="321"/>
      <c r="B120" s="147" t="s">
        <v>76</v>
      </c>
      <c r="C120" s="221"/>
      <c r="D120" s="221"/>
      <c r="E120" s="221"/>
      <c r="F120" s="221"/>
      <c r="G120" s="221" t="s">
        <v>62</v>
      </c>
      <c r="H120" s="221"/>
      <c r="I120" s="221">
        <f t="shared" si="34"/>
        <v>0</v>
      </c>
      <c r="J120" s="221"/>
      <c r="K120" s="221"/>
      <c r="L120" s="221" t="s">
        <v>62</v>
      </c>
      <c r="M120" s="221"/>
      <c r="N120" s="221"/>
      <c r="O120" s="226" t="s">
        <v>62</v>
      </c>
      <c r="P120" s="226" t="s">
        <v>62</v>
      </c>
      <c r="Q120" s="226" t="s">
        <v>62</v>
      </c>
      <c r="R120" s="226" t="s">
        <v>62</v>
      </c>
      <c r="S120" s="109"/>
    </row>
    <row r="121" spans="1:19" ht="65.45" customHeight="1" x14ac:dyDescent="0.2">
      <c r="A121" s="321"/>
      <c r="B121" s="148" t="s">
        <v>192</v>
      </c>
      <c r="C121" s="221"/>
      <c r="D121" s="221" t="s">
        <v>62</v>
      </c>
      <c r="E121" s="221"/>
      <c r="F121" s="221"/>
      <c r="G121" s="221">
        <f>G118</f>
        <v>4</v>
      </c>
      <c r="H121" s="221">
        <f t="shared" ref="H121" si="59">H118</f>
        <v>4</v>
      </c>
      <c r="I121" s="221">
        <f t="shared" si="34"/>
        <v>4</v>
      </c>
      <c r="J121" s="221">
        <v>4</v>
      </c>
      <c r="K121" s="221">
        <f>K118</f>
        <v>4</v>
      </c>
      <c r="L121" s="221" t="s">
        <v>62</v>
      </c>
      <c r="M121" s="84">
        <v>46022</v>
      </c>
      <c r="N121" s="84">
        <v>46022</v>
      </c>
      <c r="O121" s="78"/>
      <c r="P121" s="226" t="s">
        <v>62</v>
      </c>
      <c r="Q121" s="78"/>
      <c r="R121" s="78"/>
      <c r="S121" s="109"/>
    </row>
    <row r="122" spans="1:19" ht="15" customHeight="1" x14ac:dyDescent="0.2">
      <c r="A122" s="321"/>
      <c r="B122" s="147" t="s">
        <v>193</v>
      </c>
      <c r="C122" s="221"/>
      <c r="D122" s="221"/>
      <c r="E122" s="221"/>
      <c r="F122" s="221"/>
      <c r="G122" s="221" t="s">
        <v>62</v>
      </c>
      <c r="H122" s="221"/>
      <c r="I122" s="221">
        <f t="shared" si="34"/>
        <v>0</v>
      </c>
      <c r="J122" s="221"/>
      <c r="K122" s="221"/>
      <c r="L122" s="221" t="s">
        <v>62</v>
      </c>
      <c r="M122" s="221"/>
      <c r="N122" s="221"/>
      <c r="O122" s="226" t="s">
        <v>62</v>
      </c>
      <c r="P122" s="226" t="s">
        <v>62</v>
      </c>
      <c r="Q122" s="226" t="s">
        <v>62</v>
      </c>
      <c r="R122" s="226" t="s">
        <v>62</v>
      </c>
      <c r="S122" s="109"/>
    </row>
    <row r="123" spans="1:19" ht="38.65" customHeight="1" x14ac:dyDescent="0.2">
      <c r="A123" s="321"/>
      <c r="B123" s="148" t="s">
        <v>330</v>
      </c>
      <c r="C123" s="221"/>
      <c r="D123" s="221" t="s">
        <v>62</v>
      </c>
      <c r="E123" s="221"/>
      <c r="F123" s="221"/>
      <c r="G123" s="221">
        <f>G119</f>
        <v>4</v>
      </c>
      <c r="H123" s="221">
        <f t="shared" ref="H123:K123" si="60">H119</f>
        <v>4</v>
      </c>
      <c r="I123" s="221">
        <f t="shared" si="34"/>
        <v>4</v>
      </c>
      <c r="J123" s="221">
        <v>4</v>
      </c>
      <c r="K123" s="221">
        <f t="shared" si="60"/>
        <v>4</v>
      </c>
      <c r="L123" s="221" t="s">
        <v>62</v>
      </c>
      <c r="M123" s="84">
        <v>46022</v>
      </c>
      <c r="N123" s="84">
        <v>46022</v>
      </c>
      <c r="O123" s="78"/>
      <c r="P123" s="226" t="s">
        <v>62</v>
      </c>
      <c r="Q123" s="78"/>
      <c r="R123" s="78"/>
      <c r="S123" s="109"/>
    </row>
    <row r="124" spans="1:19" ht="21" customHeight="1" x14ac:dyDescent="0.2">
      <c r="A124" s="321"/>
      <c r="B124" s="147" t="s">
        <v>71</v>
      </c>
      <c r="C124" s="221"/>
      <c r="D124" s="221"/>
      <c r="E124" s="221"/>
      <c r="F124" s="221"/>
      <c r="G124" s="221" t="s">
        <v>62</v>
      </c>
      <c r="H124" s="221"/>
      <c r="I124" s="221">
        <f t="shared" si="34"/>
        <v>0</v>
      </c>
      <c r="J124" s="221"/>
      <c r="K124" s="221"/>
      <c r="L124" s="221" t="s">
        <v>62</v>
      </c>
      <c r="M124" s="221"/>
      <c r="N124" s="221"/>
      <c r="O124" s="226" t="s">
        <v>62</v>
      </c>
      <c r="P124" s="226" t="s">
        <v>62</v>
      </c>
      <c r="Q124" s="226" t="s">
        <v>62</v>
      </c>
      <c r="R124" s="226" t="s">
        <v>62</v>
      </c>
      <c r="S124" s="109"/>
    </row>
    <row r="125" spans="1:19" ht="21" customHeight="1" x14ac:dyDescent="0.2">
      <c r="A125" s="322"/>
      <c r="B125" s="148" t="s">
        <v>72</v>
      </c>
      <c r="C125" s="221"/>
      <c r="D125" s="221" t="s">
        <v>62</v>
      </c>
      <c r="E125" s="221"/>
      <c r="F125" s="221"/>
      <c r="G125" s="221">
        <f>G123</f>
        <v>4</v>
      </c>
      <c r="H125" s="221">
        <f t="shared" ref="H125:K125" si="61">H123</f>
        <v>4</v>
      </c>
      <c r="I125" s="221">
        <f t="shared" si="34"/>
        <v>4</v>
      </c>
      <c r="J125" s="221">
        <v>4</v>
      </c>
      <c r="K125" s="221">
        <f t="shared" si="61"/>
        <v>4</v>
      </c>
      <c r="L125" s="221" t="s">
        <v>62</v>
      </c>
      <c r="M125" s="84">
        <v>46022</v>
      </c>
      <c r="N125" s="84">
        <v>46022</v>
      </c>
      <c r="O125" s="78"/>
      <c r="P125" s="226" t="s">
        <v>62</v>
      </c>
      <c r="Q125" s="78"/>
      <c r="R125" s="78"/>
      <c r="S125" s="109"/>
    </row>
    <row r="126" spans="1:19" s="56" customFormat="1" ht="74.45" customHeight="1" x14ac:dyDescent="0.25">
      <c r="A126" s="320" t="s">
        <v>227</v>
      </c>
      <c r="B126" s="137" t="s">
        <v>329</v>
      </c>
      <c r="C126" s="80" t="s">
        <v>59</v>
      </c>
      <c r="D126" s="81" t="s">
        <v>60</v>
      </c>
      <c r="E126" s="143" t="s">
        <v>75</v>
      </c>
      <c r="F126" s="143">
        <v>792</v>
      </c>
      <c r="G126" s="80">
        <v>2</v>
      </c>
      <c r="H126" s="80">
        <f>G126</f>
        <v>2</v>
      </c>
      <c r="I126" s="80">
        <f t="shared" si="34"/>
        <v>2</v>
      </c>
      <c r="J126" s="80">
        <v>2</v>
      </c>
      <c r="K126" s="80">
        <f>G126</f>
        <v>2</v>
      </c>
      <c r="L126" s="80"/>
      <c r="M126" s="221" t="s">
        <v>62</v>
      </c>
      <c r="N126" s="221" t="s">
        <v>62</v>
      </c>
      <c r="O126" s="78">
        <v>27756.04</v>
      </c>
      <c r="P126" s="78"/>
      <c r="Q126" s="78">
        <v>0</v>
      </c>
      <c r="R126" s="78">
        <v>0</v>
      </c>
      <c r="S126" s="109"/>
    </row>
    <row r="127" spans="1:19" ht="15.75" x14ac:dyDescent="0.2">
      <c r="A127" s="321"/>
      <c r="B127" s="146" t="s">
        <v>70</v>
      </c>
      <c r="C127" s="221"/>
      <c r="D127" s="221" t="s">
        <v>62</v>
      </c>
      <c r="E127" s="221"/>
      <c r="F127" s="221"/>
      <c r="G127" s="221">
        <f>G126</f>
        <v>2</v>
      </c>
      <c r="H127" s="221">
        <f t="shared" ref="H127:K127" si="62">H126</f>
        <v>2</v>
      </c>
      <c r="I127" s="221">
        <f t="shared" si="34"/>
        <v>2</v>
      </c>
      <c r="J127" s="221">
        <v>2</v>
      </c>
      <c r="K127" s="221">
        <f t="shared" si="62"/>
        <v>2</v>
      </c>
      <c r="L127" s="221" t="s">
        <v>62</v>
      </c>
      <c r="M127" s="84">
        <v>46022</v>
      </c>
      <c r="N127" s="84">
        <v>46022</v>
      </c>
      <c r="O127" s="78"/>
      <c r="P127" s="226" t="s">
        <v>62</v>
      </c>
      <c r="Q127" s="78"/>
      <c r="R127" s="78"/>
      <c r="S127" s="109"/>
    </row>
    <row r="128" spans="1:19" ht="14.25" x14ac:dyDescent="0.2">
      <c r="A128" s="321"/>
      <c r="B128" s="147" t="s">
        <v>76</v>
      </c>
      <c r="C128" s="221"/>
      <c r="D128" s="221"/>
      <c r="E128" s="221"/>
      <c r="F128" s="221"/>
      <c r="G128" s="221" t="s">
        <v>62</v>
      </c>
      <c r="H128" s="221"/>
      <c r="I128" s="221">
        <f t="shared" si="34"/>
        <v>0</v>
      </c>
      <c r="J128" s="221"/>
      <c r="K128" s="221"/>
      <c r="L128" s="221" t="s">
        <v>62</v>
      </c>
      <c r="M128" s="221"/>
      <c r="N128" s="221"/>
      <c r="O128" s="226" t="s">
        <v>62</v>
      </c>
      <c r="P128" s="226" t="s">
        <v>62</v>
      </c>
      <c r="Q128" s="226" t="s">
        <v>62</v>
      </c>
      <c r="R128" s="226" t="s">
        <v>62</v>
      </c>
      <c r="S128" s="109"/>
    </row>
    <row r="129" spans="1:19" ht="65.45" customHeight="1" x14ac:dyDescent="0.2">
      <c r="A129" s="321"/>
      <c r="B129" s="148" t="s">
        <v>192</v>
      </c>
      <c r="C129" s="221"/>
      <c r="D129" s="221" t="s">
        <v>62</v>
      </c>
      <c r="E129" s="221"/>
      <c r="F129" s="221"/>
      <c r="G129" s="221">
        <f>G126</f>
        <v>2</v>
      </c>
      <c r="H129" s="221">
        <f t="shared" ref="H129" si="63">H126</f>
        <v>2</v>
      </c>
      <c r="I129" s="221">
        <f t="shared" si="34"/>
        <v>2</v>
      </c>
      <c r="J129" s="221">
        <v>2</v>
      </c>
      <c r="K129" s="221">
        <f>K126</f>
        <v>2</v>
      </c>
      <c r="L129" s="221" t="s">
        <v>62</v>
      </c>
      <c r="M129" s="84">
        <v>46022</v>
      </c>
      <c r="N129" s="84">
        <v>46022</v>
      </c>
      <c r="O129" s="78"/>
      <c r="P129" s="226" t="s">
        <v>62</v>
      </c>
      <c r="Q129" s="78"/>
      <c r="R129" s="78"/>
      <c r="S129" s="109"/>
    </row>
    <row r="130" spans="1:19" ht="15" customHeight="1" x14ac:dyDescent="0.2">
      <c r="A130" s="321"/>
      <c r="B130" s="147" t="s">
        <v>193</v>
      </c>
      <c r="C130" s="221"/>
      <c r="D130" s="221"/>
      <c r="E130" s="221"/>
      <c r="F130" s="221"/>
      <c r="G130" s="221" t="s">
        <v>62</v>
      </c>
      <c r="H130" s="221"/>
      <c r="I130" s="221">
        <f t="shared" si="34"/>
        <v>0</v>
      </c>
      <c r="J130" s="221"/>
      <c r="K130" s="221"/>
      <c r="L130" s="221" t="s">
        <v>62</v>
      </c>
      <c r="M130" s="221"/>
      <c r="N130" s="221"/>
      <c r="O130" s="226" t="s">
        <v>62</v>
      </c>
      <c r="P130" s="226" t="s">
        <v>62</v>
      </c>
      <c r="Q130" s="226" t="s">
        <v>62</v>
      </c>
      <c r="R130" s="226" t="s">
        <v>62</v>
      </c>
      <c r="S130" s="109"/>
    </row>
    <row r="131" spans="1:19" ht="38.65" customHeight="1" x14ac:dyDescent="0.2">
      <c r="A131" s="321"/>
      <c r="B131" s="148" t="s">
        <v>330</v>
      </c>
      <c r="C131" s="221"/>
      <c r="D131" s="221" t="s">
        <v>62</v>
      </c>
      <c r="E131" s="221"/>
      <c r="F131" s="221"/>
      <c r="G131" s="221">
        <f>G127</f>
        <v>2</v>
      </c>
      <c r="H131" s="221">
        <f t="shared" ref="H131:K131" si="64">H127</f>
        <v>2</v>
      </c>
      <c r="I131" s="221">
        <f t="shared" si="34"/>
        <v>2</v>
      </c>
      <c r="J131" s="221">
        <v>2</v>
      </c>
      <c r="K131" s="221">
        <f t="shared" si="64"/>
        <v>2</v>
      </c>
      <c r="L131" s="221" t="s">
        <v>62</v>
      </c>
      <c r="M131" s="84">
        <v>46022</v>
      </c>
      <c r="N131" s="84">
        <v>46022</v>
      </c>
      <c r="O131" s="78"/>
      <c r="P131" s="226" t="s">
        <v>62</v>
      </c>
      <c r="Q131" s="78"/>
      <c r="R131" s="78"/>
      <c r="S131" s="109"/>
    </row>
    <row r="132" spans="1:19" ht="21" customHeight="1" x14ac:dyDescent="0.2">
      <c r="A132" s="321"/>
      <c r="B132" s="147" t="s">
        <v>71</v>
      </c>
      <c r="C132" s="221"/>
      <c r="D132" s="221"/>
      <c r="E132" s="221"/>
      <c r="F132" s="221"/>
      <c r="G132" s="221" t="s">
        <v>62</v>
      </c>
      <c r="H132" s="221"/>
      <c r="I132" s="221">
        <f t="shared" si="34"/>
        <v>0</v>
      </c>
      <c r="J132" s="221"/>
      <c r="K132" s="221"/>
      <c r="L132" s="221" t="s">
        <v>62</v>
      </c>
      <c r="M132" s="221"/>
      <c r="N132" s="221"/>
      <c r="O132" s="226" t="s">
        <v>62</v>
      </c>
      <c r="P132" s="226" t="s">
        <v>62</v>
      </c>
      <c r="Q132" s="226" t="s">
        <v>62</v>
      </c>
      <c r="R132" s="226" t="s">
        <v>62</v>
      </c>
      <c r="S132" s="109"/>
    </row>
    <row r="133" spans="1:19" ht="21" customHeight="1" x14ac:dyDescent="0.2">
      <c r="A133" s="322"/>
      <c r="B133" s="148" t="s">
        <v>72</v>
      </c>
      <c r="C133" s="221"/>
      <c r="D133" s="221" t="s">
        <v>62</v>
      </c>
      <c r="E133" s="221"/>
      <c r="F133" s="221"/>
      <c r="G133" s="221">
        <f>G131</f>
        <v>2</v>
      </c>
      <c r="H133" s="221">
        <f t="shared" ref="H133:K133" si="65">H131</f>
        <v>2</v>
      </c>
      <c r="I133" s="221">
        <f t="shared" si="34"/>
        <v>2</v>
      </c>
      <c r="J133" s="221">
        <v>2</v>
      </c>
      <c r="K133" s="221">
        <f t="shared" si="65"/>
        <v>2</v>
      </c>
      <c r="L133" s="221" t="s">
        <v>62</v>
      </c>
      <c r="M133" s="84">
        <v>46022</v>
      </c>
      <c r="N133" s="84">
        <v>46022</v>
      </c>
      <c r="O133" s="78"/>
      <c r="P133" s="226" t="s">
        <v>62</v>
      </c>
      <c r="Q133" s="78"/>
      <c r="R133" s="78"/>
      <c r="S133" s="109"/>
    </row>
    <row r="134" spans="1:19" s="56" customFormat="1" ht="74.45" customHeight="1" x14ac:dyDescent="0.25">
      <c r="A134" s="320" t="s">
        <v>228</v>
      </c>
      <c r="B134" s="137" t="s">
        <v>329</v>
      </c>
      <c r="C134" s="80" t="s">
        <v>59</v>
      </c>
      <c r="D134" s="81" t="s">
        <v>60</v>
      </c>
      <c r="E134" s="143" t="s">
        <v>75</v>
      </c>
      <c r="F134" s="143">
        <v>792</v>
      </c>
      <c r="G134" s="80">
        <v>0</v>
      </c>
      <c r="H134" s="80">
        <f>G134</f>
        <v>0</v>
      </c>
      <c r="I134" s="80">
        <f t="shared" si="34"/>
        <v>0</v>
      </c>
      <c r="J134" s="80">
        <v>0</v>
      </c>
      <c r="K134" s="80">
        <f>G134</f>
        <v>0</v>
      </c>
      <c r="L134" s="80"/>
      <c r="M134" s="221" t="s">
        <v>62</v>
      </c>
      <c r="N134" s="221" t="s">
        <v>62</v>
      </c>
      <c r="O134" s="78">
        <v>0</v>
      </c>
      <c r="P134" s="78"/>
      <c r="Q134" s="78">
        <v>0</v>
      </c>
      <c r="R134" s="78">
        <v>0</v>
      </c>
      <c r="S134" s="109"/>
    </row>
    <row r="135" spans="1:19" ht="15.75" x14ac:dyDescent="0.2">
      <c r="A135" s="321"/>
      <c r="B135" s="146" t="s">
        <v>70</v>
      </c>
      <c r="C135" s="221"/>
      <c r="D135" s="221" t="s">
        <v>62</v>
      </c>
      <c r="E135" s="221"/>
      <c r="F135" s="221"/>
      <c r="G135" s="221">
        <f>G134</f>
        <v>0</v>
      </c>
      <c r="H135" s="221">
        <f t="shared" ref="H135:K135" si="66">H134</f>
        <v>0</v>
      </c>
      <c r="I135" s="221">
        <f t="shared" ref="I135:I198" si="67">J135</f>
        <v>0</v>
      </c>
      <c r="J135" s="221">
        <v>0</v>
      </c>
      <c r="K135" s="221">
        <f t="shared" si="66"/>
        <v>0</v>
      </c>
      <c r="L135" s="221" t="s">
        <v>62</v>
      </c>
      <c r="M135" s="84">
        <v>46022</v>
      </c>
      <c r="N135" s="84">
        <v>46022</v>
      </c>
      <c r="O135" s="78"/>
      <c r="P135" s="226" t="s">
        <v>62</v>
      </c>
      <c r="Q135" s="78"/>
      <c r="R135" s="78"/>
      <c r="S135" s="109"/>
    </row>
    <row r="136" spans="1:19" ht="14.25" x14ac:dyDescent="0.2">
      <c r="A136" s="321"/>
      <c r="B136" s="147" t="s">
        <v>76</v>
      </c>
      <c r="C136" s="221"/>
      <c r="D136" s="221"/>
      <c r="E136" s="221"/>
      <c r="F136" s="221"/>
      <c r="G136" s="221" t="s">
        <v>62</v>
      </c>
      <c r="H136" s="221"/>
      <c r="I136" s="221">
        <f t="shared" si="67"/>
        <v>0</v>
      </c>
      <c r="J136" s="221"/>
      <c r="K136" s="221"/>
      <c r="L136" s="221" t="s">
        <v>62</v>
      </c>
      <c r="M136" s="221"/>
      <c r="N136" s="221"/>
      <c r="O136" s="226" t="s">
        <v>62</v>
      </c>
      <c r="P136" s="226" t="s">
        <v>62</v>
      </c>
      <c r="Q136" s="226" t="s">
        <v>62</v>
      </c>
      <c r="R136" s="226" t="s">
        <v>62</v>
      </c>
      <c r="S136" s="109"/>
    </row>
    <row r="137" spans="1:19" ht="65.45" customHeight="1" x14ac:dyDescent="0.2">
      <c r="A137" s="321"/>
      <c r="B137" s="148" t="s">
        <v>192</v>
      </c>
      <c r="C137" s="221"/>
      <c r="D137" s="221" t="s">
        <v>62</v>
      </c>
      <c r="E137" s="221"/>
      <c r="F137" s="221"/>
      <c r="G137" s="221">
        <f>G134</f>
        <v>0</v>
      </c>
      <c r="H137" s="221">
        <f t="shared" ref="H137" si="68">H134</f>
        <v>0</v>
      </c>
      <c r="I137" s="221">
        <f t="shared" si="67"/>
        <v>0</v>
      </c>
      <c r="J137" s="221">
        <v>0</v>
      </c>
      <c r="K137" s="221">
        <f>K134</f>
        <v>0</v>
      </c>
      <c r="L137" s="221" t="s">
        <v>62</v>
      </c>
      <c r="M137" s="84">
        <v>46022</v>
      </c>
      <c r="N137" s="84">
        <v>46022</v>
      </c>
      <c r="O137" s="78"/>
      <c r="P137" s="226" t="s">
        <v>62</v>
      </c>
      <c r="Q137" s="78"/>
      <c r="R137" s="78"/>
      <c r="S137" s="109"/>
    </row>
    <row r="138" spans="1:19" ht="15" customHeight="1" x14ac:dyDescent="0.2">
      <c r="A138" s="321"/>
      <c r="B138" s="147" t="s">
        <v>193</v>
      </c>
      <c r="C138" s="221"/>
      <c r="D138" s="221"/>
      <c r="E138" s="221"/>
      <c r="F138" s="221"/>
      <c r="G138" s="221" t="s">
        <v>62</v>
      </c>
      <c r="H138" s="221"/>
      <c r="I138" s="221">
        <f t="shared" si="67"/>
        <v>0</v>
      </c>
      <c r="J138" s="221"/>
      <c r="K138" s="221"/>
      <c r="L138" s="221" t="s">
        <v>62</v>
      </c>
      <c r="M138" s="221"/>
      <c r="N138" s="221"/>
      <c r="O138" s="226" t="s">
        <v>62</v>
      </c>
      <c r="P138" s="226" t="s">
        <v>62</v>
      </c>
      <c r="Q138" s="226" t="s">
        <v>62</v>
      </c>
      <c r="R138" s="226" t="s">
        <v>62</v>
      </c>
      <c r="S138" s="109"/>
    </row>
    <row r="139" spans="1:19" ht="38.65" customHeight="1" x14ac:dyDescent="0.2">
      <c r="A139" s="321"/>
      <c r="B139" s="148" t="s">
        <v>330</v>
      </c>
      <c r="C139" s="221"/>
      <c r="D139" s="221" t="s">
        <v>62</v>
      </c>
      <c r="E139" s="221"/>
      <c r="F139" s="221"/>
      <c r="G139" s="221">
        <f>G135</f>
        <v>0</v>
      </c>
      <c r="H139" s="221">
        <f t="shared" ref="H139:K139" si="69">H135</f>
        <v>0</v>
      </c>
      <c r="I139" s="221">
        <f t="shared" si="67"/>
        <v>0</v>
      </c>
      <c r="J139" s="221">
        <v>0</v>
      </c>
      <c r="K139" s="221">
        <f t="shared" si="69"/>
        <v>0</v>
      </c>
      <c r="L139" s="221" t="s">
        <v>62</v>
      </c>
      <c r="M139" s="84">
        <v>46022</v>
      </c>
      <c r="N139" s="84">
        <v>46022</v>
      </c>
      <c r="O139" s="78"/>
      <c r="P139" s="226" t="s">
        <v>62</v>
      </c>
      <c r="Q139" s="78"/>
      <c r="R139" s="78"/>
      <c r="S139" s="109"/>
    </row>
    <row r="140" spans="1:19" ht="21" customHeight="1" x14ac:dyDescent="0.2">
      <c r="A140" s="321"/>
      <c r="B140" s="147" t="s">
        <v>71</v>
      </c>
      <c r="C140" s="221"/>
      <c r="D140" s="221"/>
      <c r="E140" s="221"/>
      <c r="F140" s="221"/>
      <c r="G140" s="221" t="s">
        <v>62</v>
      </c>
      <c r="H140" s="221"/>
      <c r="I140" s="221">
        <f t="shared" si="67"/>
        <v>0</v>
      </c>
      <c r="J140" s="221"/>
      <c r="K140" s="221"/>
      <c r="L140" s="221" t="s">
        <v>62</v>
      </c>
      <c r="M140" s="221"/>
      <c r="N140" s="221"/>
      <c r="O140" s="226" t="s">
        <v>62</v>
      </c>
      <c r="P140" s="226" t="s">
        <v>62</v>
      </c>
      <c r="Q140" s="226" t="s">
        <v>62</v>
      </c>
      <c r="R140" s="226" t="s">
        <v>62</v>
      </c>
      <c r="S140" s="109"/>
    </row>
    <row r="141" spans="1:19" ht="21" customHeight="1" x14ac:dyDescent="0.2">
      <c r="A141" s="322"/>
      <c r="B141" s="148" t="s">
        <v>72</v>
      </c>
      <c r="C141" s="221"/>
      <c r="D141" s="221" t="s">
        <v>62</v>
      </c>
      <c r="E141" s="221"/>
      <c r="F141" s="221"/>
      <c r="G141" s="221">
        <f>G139</f>
        <v>0</v>
      </c>
      <c r="H141" s="221">
        <f t="shared" ref="H141:K141" si="70">H139</f>
        <v>0</v>
      </c>
      <c r="I141" s="221">
        <f t="shared" si="67"/>
        <v>0</v>
      </c>
      <c r="J141" s="221">
        <v>0</v>
      </c>
      <c r="K141" s="221">
        <f t="shared" si="70"/>
        <v>0</v>
      </c>
      <c r="L141" s="221" t="s">
        <v>62</v>
      </c>
      <c r="M141" s="84">
        <v>46022</v>
      </c>
      <c r="N141" s="84">
        <v>46022</v>
      </c>
      <c r="O141" s="78"/>
      <c r="P141" s="226" t="s">
        <v>62</v>
      </c>
      <c r="Q141" s="78"/>
      <c r="R141" s="78"/>
      <c r="S141" s="109"/>
    </row>
    <row r="142" spans="1:19" s="56" customFormat="1" ht="74.45" customHeight="1" x14ac:dyDescent="0.25">
      <c r="A142" s="320" t="s">
        <v>229</v>
      </c>
      <c r="B142" s="137" t="s">
        <v>329</v>
      </c>
      <c r="C142" s="80" t="s">
        <v>59</v>
      </c>
      <c r="D142" s="81" t="s">
        <v>60</v>
      </c>
      <c r="E142" s="143" t="s">
        <v>75</v>
      </c>
      <c r="F142" s="143">
        <v>792</v>
      </c>
      <c r="G142" s="80">
        <v>4</v>
      </c>
      <c r="H142" s="80">
        <f>G142</f>
        <v>4</v>
      </c>
      <c r="I142" s="80">
        <f t="shared" si="67"/>
        <v>4</v>
      </c>
      <c r="J142" s="80">
        <v>4</v>
      </c>
      <c r="K142" s="80">
        <f>G142</f>
        <v>4</v>
      </c>
      <c r="L142" s="80"/>
      <c r="M142" s="221" t="s">
        <v>62</v>
      </c>
      <c r="N142" s="221" t="s">
        <v>62</v>
      </c>
      <c r="O142" s="80">
        <v>67198.84</v>
      </c>
      <c r="P142" s="80"/>
      <c r="Q142" s="78">
        <v>67198.84</v>
      </c>
      <c r="R142" s="78">
        <v>51572.26</v>
      </c>
      <c r="S142" s="109"/>
    </row>
    <row r="143" spans="1:19" ht="15.75" x14ac:dyDescent="0.2">
      <c r="A143" s="321"/>
      <c r="B143" s="146" t="s">
        <v>70</v>
      </c>
      <c r="C143" s="221"/>
      <c r="D143" s="221" t="s">
        <v>62</v>
      </c>
      <c r="E143" s="221"/>
      <c r="F143" s="221"/>
      <c r="G143" s="221">
        <f>G142</f>
        <v>4</v>
      </c>
      <c r="H143" s="221">
        <f t="shared" ref="H143:K143" si="71">H142</f>
        <v>4</v>
      </c>
      <c r="I143" s="221">
        <f t="shared" si="67"/>
        <v>4</v>
      </c>
      <c r="J143" s="221">
        <v>4</v>
      </c>
      <c r="K143" s="221">
        <f t="shared" si="71"/>
        <v>4</v>
      </c>
      <c r="L143" s="221" t="s">
        <v>62</v>
      </c>
      <c r="M143" s="84">
        <v>46022</v>
      </c>
      <c r="N143" s="84">
        <v>46022</v>
      </c>
      <c r="O143" s="78"/>
      <c r="P143" s="226" t="s">
        <v>62</v>
      </c>
      <c r="Q143" s="78"/>
      <c r="R143" s="78"/>
      <c r="S143" s="109"/>
    </row>
    <row r="144" spans="1:19" ht="14.25" x14ac:dyDescent="0.2">
      <c r="A144" s="321"/>
      <c r="B144" s="147" t="s">
        <v>76</v>
      </c>
      <c r="C144" s="221"/>
      <c r="D144" s="221"/>
      <c r="E144" s="221"/>
      <c r="F144" s="221"/>
      <c r="G144" s="221" t="s">
        <v>62</v>
      </c>
      <c r="H144" s="221"/>
      <c r="I144" s="221">
        <f t="shared" si="67"/>
        <v>0</v>
      </c>
      <c r="J144" s="221"/>
      <c r="K144" s="221"/>
      <c r="L144" s="221" t="s">
        <v>62</v>
      </c>
      <c r="M144" s="221"/>
      <c r="N144" s="221"/>
      <c r="O144" s="226" t="s">
        <v>62</v>
      </c>
      <c r="P144" s="226" t="s">
        <v>62</v>
      </c>
      <c r="Q144" s="226" t="s">
        <v>62</v>
      </c>
      <c r="R144" s="226" t="s">
        <v>62</v>
      </c>
      <c r="S144" s="109"/>
    </row>
    <row r="145" spans="1:19" ht="65.45" customHeight="1" x14ac:dyDescent="0.2">
      <c r="A145" s="321"/>
      <c r="B145" s="148" t="s">
        <v>192</v>
      </c>
      <c r="C145" s="221"/>
      <c r="D145" s="221" t="s">
        <v>62</v>
      </c>
      <c r="E145" s="221"/>
      <c r="F145" s="221"/>
      <c r="G145" s="221">
        <f>G142</f>
        <v>4</v>
      </c>
      <c r="H145" s="221">
        <f t="shared" ref="H145" si="72">H142</f>
        <v>4</v>
      </c>
      <c r="I145" s="221">
        <f t="shared" si="67"/>
        <v>4</v>
      </c>
      <c r="J145" s="221">
        <v>4</v>
      </c>
      <c r="K145" s="221">
        <f>K142</f>
        <v>4</v>
      </c>
      <c r="L145" s="221" t="s">
        <v>62</v>
      </c>
      <c r="M145" s="84">
        <v>46022</v>
      </c>
      <c r="N145" s="84">
        <v>46022</v>
      </c>
      <c r="O145" s="78"/>
      <c r="P145" s="226" t="s">
        <v>62</v>
      </c>
      <c r="Q145" s="78"/>
      <c r="R145" s="78"/>
      <c r="S145" s="109"/>
    </row>
    <row r="146" spans="1:19" ht="15" customHeight="1" x14ac:dyDescent="0.2">
      <c r="A146" s="321"/>
      <c r="B146" s="147" t="s">
        <v>193</v>
      </c>
      <c r="C146" s="221"/>
      <c r="D146" s="221"/>
      <c r="E146" s="221"/>
      <c r="F146" s="221"/>
      <c r="G146" s="221" t="s">
        <v>62</v>
      </c>
      <c r="H146" s="221"/>
      <c r="I146" s="221">
        <f t="shared" si="67"/>
        <v>0</v>
      </c>
      <c r="J146" s="221"/>
      <c r="K146" s="221"/>
      <c r="L146" s="221" t="s">
        <v>62</v>
      </c>
      <c r="M146" s="221"/>
      <c r="N146" s="221"/>
      <c r="O146" s="226" t="s">
        <v>62</v>
      </c>
      <c r="P146" s="226" t="s">
        <v>62</v>
      </c>
      <c r="Q146" s="226" t="s">
        <v>62</v>
      </c>
      <c r="R146" s="226" t="s">
        <v>62</v>
      </c>
      <c r="S146" s="109"/>
    </row>
    <row r="147" spans="1:19" ht="38.65" customHeight="1" x14ac:dyDescent="0.2">
      <c r="A147" s="321"/>
      <c r="B147" s="148" t="s">
        <v>330</v>
      </c>
      <c r="C147" s="221"/>
      <c r="D147" s="221" t="s">
        <v>62</v>
      </c>
      <c r="E147" s="221"/>
      <c r="F147" s="221"/>
      <c r="G147" s="221">
        <f>G143</f>
        <v>4</v>
      </c>
      <c r="H147" s="221">
        <f t="shared" ref="H147:K147" si="73">H143</f>
        <v>4</v>
      </c>
      <c r="I147" s="221">
        <f t="shared" si="67"/>
        <v>4</v>
      </c>
      <c r="J147" s="221">
        <v>4</v>
      </c>
      <c r="K147" s="221">
        <f t="shared" si="73"/>
        <v>4</v>
      </c>
      <c r="L147" s="221" t="s">
        <v>62</v>
      </c>
      <c r="M147" s="84">
        <v>46022</v>
      </c>
      <c r="N147" s="84">
        <v>46022</v>
      </c>
      <c r="O147" s="78"/>
      <c r="P147" s="226" t="s">
        <v>62</v>
      </c>
      <c r="Q147" s="78"/>
      <c r="R147" s="78"/>
      <c r="S147" s="109"/>
    </row>
    <row r="148" spans="1:19" ht="21" customHeight="1" x14ac:dyDescent="0.2">
      <c r="A148" s="321"/>
      <c r="B148" s="147" t="s">
        <v>71</v>
      </c>
      <c r="C148" s="221"/>
      <c r="D148" s="221"/>
      <c r="E148" s="221"/>
      <c r="F148" s="221"/>
      <c r="G148" s="221" t="s">
        <v>62</v>
      </c>
      <c r="H148" s="221"/>
      <c r="I148" s="221">
        <f t="shared" si="67"/>
        <v>0</v>
      </c>
      <c r="J148" s="221"/>
      <c r="K148" s="221"/>
      <c r="L148" s="221" t="s">
        <v>62</v>
      </c>
      <c r="M148" s="221"/>
      <c r="N148" s="221"/>
      <c r="O148" s="226" t="s">
        <v>62</v>
      </c>
      <c r="P148" s="226" t="s">
        <v>62</v>
      </c>
      <c r="Q148" s="226" t="s">
        <v>62</v>
      </c>
      <c r="R148" s="226" t="s">
        <v>62</v>
      </c>
      <c r="S148" s="109"/>
    </row>
    <row r="149" spans="1:19" ht="21" customHeight="1" x14ac:dyDescent="0.2">
      <c r="A149" s="322"/>
      <c r="B149" s="148" t="s">
        <v>72</v>
      </c>
      <c r="C149" s="221"/>
      <c r="D149" s="221" t="s">
        <v>62</v>
      </c>
      <c r="E149" s="221"/>
      <c r="F149" s="221"/>
      <c r="G149" s="221">
        <f>G147</f>
        <v>4</v>
      </c>
      <c r="H149" s="221">
        <f t="shared" ref="H149:K149" si="74">H147</f>
        <v>4</v>
      </c>
      <c r="I149" s="221">
        <f t="shared" si="67"/>
        <v>4</v>
      </c>
      <c r="J149" s="221">
        <v>4</v>
      </c>
      <c r="K149" s="221">
        <f t="shared" si="74"/>
        <v>4</v>
      </c>
      <c r="L149" s="221" t="s">
        <v>62</v>
      </c>
      <c r="M149" s="84">
        <v>46022</v>
      </c>
      <c r="N149" s="84">
        <v>46022</v>
      </c>
      <c r="O149" s="78"/>
      <c r="P149" s="226" t="s">
        <v>62</v>
      </c>
      <c r="Q149" s="78"/>
      <c r="R149" s="78"/>
      <c r="S149" s="109"/>
    </row>
    <row r="150" spans="1:19" s="56" customFormat="1" ht="74.45" customHeight="1" x14ac:dyDescent="0.25">
      <c r="A150" s="320" t="s">
        <v>230</v>
      </c>
      <c r="B150" s="137" t="s">
        <v>329</v>
      </c>
      <c r="C150" s="80" t="s">
        <v>59</v>
      </c>
      <c r="D150" s="81" t="s">
        <v>60</v>
      </c>
      <c r="E150" s="143" t="s">
        <v>75</v>
      </c>
      <c r="F150" s="143">
        <v>792</v>
      </c>
      <c r="G150" s="80">
        <v>6</v>
      </c>
      <c r="H150" s="80">
        <f>G150</f>
        <v>6</v>
      </c>
      <c r="I150" s="80">
        <f t="shared" si="67"/>
        <v>6</v>
      </c>
      <c r="J150" s="80">
        <v>6</v>
      </c>
      <c r="K150" s="80">
        <f>G150</f>
        <v>6</v>
      </c>
      <c r="L150" s="80"/>
      <c r="M150" s="221" t="s">
        <v>62</v>
      </c>
      <c r="N150" s="221" t="s">
        <v>62</v>
      </c>
      <c r="O150" s="78">
        <v>96415.72</v>
      </c>
      <c r="P150" s="78"/>
      <c r="Q150" s="78">
        <v>52894.48</v>
      </c>
      <c r="R150" s="78">
        <v>52894.48</v>
      </c>
      <c r="S150" s="109"/>
    </row>
    <row r="151" spans="1:19" ht="15.75" x14ac:dyDescent="0.2">
      <c r="A151" s="321"/>
      <c r="B151" s="146" t="s">
        <v>70</v>
      </c>
      <c r="C151" s="221"/>
      <c r="D151" s="221" t="s">
        <v>62</v>
      </c>
      <c r="E151" s="221"/>
      <c r="F151" s="221"/>
      <c r="G151" s="221">
        <f>G150</f>
        <v>6</v>
      </c>
      <c r="H151" s="221">
        <f t="shared" ref="H151:K151" si="75">H150</f>
        <v>6</v>
      </c>
      <c r="I151" s="221">
        <f t="shared" si="67"/>
        <v>6</v>
      </c>
      <c r="J151" s="221">
        <v>6</v>
      </c>
      <c r="K151" s="221">
        <f t="shared" si="75"/>
        <v>6</v>
      </c>
      <c r="L151" s="221" t="s">
        <v>62</v>
      </c>
      <c r="M151" s="84">
        <v>46022</v>
      </c>
      <c r="N151" s="84">
        <v>46022</v>
      </c>
      <c r="O151" s="78"/>
      <c r="P151" s="226" t="s">
        <v>62</v>
      </c>
      <c r="Q151" s="78"/>
      <c r="R151" s="78"/>
      <c r="S151" s="109"/>
    </row>
    <row r="152" spans="1:19" ht="14.25" x14ac:dyDescent="0.2">
      <c r="A152" s="321"/>
      <c r="B152" s="147" t="s">
        <v>76</v>
      </c>
      <c r="C152" s="221"/>
      <c r="D152" s="221"/>
      <c r="E152" s="221"/>
      <c r="F152" s="221"/>
      <c r="G152" s="221" t="s">
        <v>62</v>
      </c>
      <c r="H152" s="221"/>
      <c r="I152" s="221">
        <f t="shared" si="67"/>
        <v>0</v>
      </c>
      <c r="J152" s="221"/>
      <c r="K152" s="221"/>
      <c r="L152" s="221" t="s">
        <v>62</v>
      </c>
      <c r="M152" s="221"/>
      <c r="N152" s="221"/>
      <c r="O152" s="226" t="s">
        <v>62</v>
      </c>
      <c r="P152" s="226" t="s">
        <v>62</v>
      </c>
      <c r="Q152" s="226" t="s">
        <v>62</v>
      </c>
      <c r="R152" s="226" t="s">
        <v>62</v>
      </c>
      <c r="S152" s="109"/>
    </row>
    <row r="153" spans="1:19" ht="65.45" customHeight="1" x14ac:dyDescent="0.2">
      <c r="A153" s="321"/>
      <c r="B153" s="148" t="s">
        <v>192</v>
      </c>
      <c r="C153" s="221"/>
      <c r="D153" s="221" t="s">
        <v>62</v>
      </c>
      <c r="E153" s="221"/>
      <c r="F153" s="221"/>
      <c r="G153" s="221">
        <f>G150</f>
        <v>6</v>
      </c>
      <c r="H153" s="221">
        <f t="shared" ref="H153" si="76">H150</f>
        <v>6</v>
      </c>
      <c r="I153" s="221">
        <f t="shared" si="67"/>
        <v>6</v>
      </c>
      <c r="J153" s="221">
        <v>6</v>
      </c>
      <c r="K153" s="221">
        <f>K150</f>
        <v>6</v>
      </c>
      <c r="L153" s="221" t="s">
        <v>62</v>
      </c>
      <c r="M153" s="84">
        <v>46022</v>
      </c>
      <c r="N153" s="84">
        <v>46022</v>
      </c>
      <c r="O153" s="78"/>
      <c r="P153" s="226" t="s">
        <v>62</v>
      </c>
      <c r="Q153" s="78"/>
      <c r="R153" s="78"/>
      <c r="S153" s="109"/>
    </row>
    <row r="154" spans="1:19" ht="15" customHeight="1" x14ac:dyDescent="0.2">
      <c r="A154" s="321"/>
      <c r="B154" s="147" t="s">
        <v>193</v>
      </c>
      <c r="C154" s="221"/>
      <c r="D154" s="221"/>
      <c r="E154" s="221"/>
      <c r="F154" s="221"/>
      <c r="G154" s="221" t="s">
        <v>62</v>
      </c>
      <c r="H154" s="221"/>
      <c r="I154" s="221">
        <f t="shared" si="67"/>
        <v>0</v>
      </c>
      <c r="J154" s="221"/>
      <c r="K154" s="221"/>
      <c r="L154" s="221" t="s">
        <v>62</v>
      </c>
      <c r="M154" s="221"/>
      <c r="N154" s="221"/>
      <c r="O154" s="226" t="s">
        <v>62</v>
      </c>
      <c r="P154" s="226" t="s">
        <v>62</v>
      </c>
      <c r="Q154" s="226" t="s">
        <v>62</v>
      </c>
      <c r="R154" s="226" t="s">
        <v>62</v>
      </c>
      <c r="S154" s="109"/>
    </row>
    <row r="155" spans="1:19" ht="38.65" customHeight="1" x14ac:dyDescent="0.2">
      <c r="A155" s="321"/>
      <c r="B155" s="148" t="s">
        <v>330</v>
      </c>
      <c r="C155" s="221"/>
      <c r="D155" s="221" t="s">
        <v>62</v>
      </c>
      <c r="E155" s="221"/>
      <c r="F155" s="221"/>
      <c r="G155" s="221">
        <f>G151</f>
        <v>6</v>
      </c>
      <c r="H155" s="221">
        <f t="shared" ref="H155:K155" si="77">H151</f>
        <v>6</v>
      </c>
      <c r="I155" s="221">
        <f t="shared" si="67"/>
        <v>6</v>
      </c>
      <c r="J155" s="221">
        <v>6</v>
      </c>
      <c r="K155" s="221">
        <f t="shared" si="77"/>
        <v>6</v>
      </c>
      <c r="L155" s="221" t="s">
        <v>62</v>
      </c>
      <c r="M155" s="84">
        <v>46022</v>
      </c>
      <c r="N155" s="84">
        <v>46022</v>
      </c>
      <c r="O155" s="78"/>
      <c r="P155" s="226" t="s">
        <v>62</v>
      </c>
      <c r="Q155" s="78"/>
      <c r="R155" s="78"/>
      <c r="S155" s="109"/>
    </row>
    <row r="156" spans="1:19" ht="21" customHeight="1" x14ac:dyDescent="0.2">
      <c r="A156" s="321"/>
      <c r="B156" s="147" t="s">
        <v>71</v>
      </c>
      <c r="C156" s="221"/>
      <c r="D156" s="221"/>
      <c r="E156" s="221"/>
      <c r="F156" s="221"/>
      <c r="G156" s="221" t="s">
        <v>62</v>
      </c>
      <c r="H156" s="221"/>
      <c r="I156" s="221">
        <f t="shared" si="67"/>
        <v>0</v>
      </c>
      <c r="J156" s="221"/>
      <c r="K156" s="221"/>
      <c r="L156" s="221" t="s">
        <v>62</v>
      </c>
      <c r="M156" s="221"/>
      <c r="N156" s="221"/>
      <c r="O156" s="226" t="s">
        <v>62</v>
      </c>
      <c r="P156" s="226" t="s">
        <v>62</v>
      </c>
      <c r="Q156" s="226" t="s">
        <v>62</v>
      </c>
      <c r="R156" s="226" t="s">
        <v>62</v>
      </c>
      <c r="S156" s="109"/>
    </row>
    <row r="157" spans="1:19" ht="21" customHeight="1" x14ac:dyDescent="0.2">
      <c r="A157" s="322"/>
      <c r="B157" s="148" t="s">
        <v>72</v>
      </c>
      <c r="C157" s="221"/>
      <c r="D157" s="221" t="s">
        <v>62</v>
      </c>
      <c r="E157" s="221"/>
      <c r="F157" s="221"/>
      <c r="G157" s="221">
        <f>G155</f>
        <v>6</v>
      </c>
      <c r="H157" s="221">
        <f t="shared" ref="H157:K157" si="78">H155</f>
        <v>6</v>
      </c>
      <c r="I157" s="221">
        <f t="shared" si="67"/>
        <v>6</v>
      </c>
      <c r="J157" s="221">
        <v>6</v>
      </c>
      <c r="K157" s="221">
        <f t="shared" si="78"/>
        <v>6</v>
      </c>
      <c r="L157" s="221" t="s">
        <v>62</v>
      </c>
      <c r="M157" s="84">
        <v>46022</v>
      </c>
      <c r="N157" s="84">
        <v>46022</v>
      </c>
      <c r="O157" s="78"/>
      <c r="P157" s="226" t="s">
        <v>62</v>
      </c>
      <c r="Q157" s="78"/>
      <c r="R157" s="78"/>
      <c r="S157" s="109"/>
    </row>
    <row r="158" spans="1:19" s="56" customFormat="1" ht="74.45" customHeight="1" x14ac:dyDescent="0.25">
      <c r="A158" s="320" t="s">
        <v>231</v>
      </c>
      <c r="B158" s="137" t="s">
        <v>329</v>
      </c>
      <c r="C158" s="80" t="s">
        <v>59</v>
      </c>
      <c r="D158" s="81" t="s">
        <v>60</v>
      </c>
      <c r="E158" s="143" t="s">
        <v>75</v>
      </c>
      <c r="F158" s="143">
        <v>792</v>
      </c>
      <c r="G158" s="80">
        <v>4</v>
      </c>
      <c r="H158" s="80">
        <f>G158</f>
        <v>4</v>
      </c>
      <c r="I158" s="80">
        <f t="shared" si="67"/>
        <v>4</v>
      </c>
      <c r="J158" s="80">
        <v>4</v>
      </c>
      <c r="K158" s="80">
        <f>G158</f>
        <v>4</v>
      </c>
      <c r="L158" s="80"/>
      <c r="M158" s="221" t="s">
        <v>62</v>
      </c>
      <c r="N158" s="221" t="s">
        <v>62</v>
      </c>
      <c r="O158" s="78">
        <v>62816.3</v>
      </c>
      <c r="P158" s="78"/>
      <c r="Q158" s="78">
        <v>24746.3</v>
      </c>
      <c r="R158" s="78">
        <v>24746.3</v>
      </c>
      <c r="S158" s="109"/>
    </row>
    <row r="159" spans="1:19" ht="15.75" x14ac:dyDescent="0.2">
      <c r="A159" s="321"/>
      <c r="B159" s="146" t="s">
        <v>70</v>
      </c>
      <c r="C159" s="221"/>
      <c r="D159" s="221" t="s">
        <v>62</v>
      </c>
      <c r="E159" s="221"/>
      <c r="F159" s="221"/>
      <c r="G159" s="221">
        <f>G158</f>
        <v>4</v>
      </c>
      <c r="H159" s="221">
        <f t="shared" ref="H159:K159" si="79">H158</f>
        <v>4</v>
      </c>
      <c r="I159" s="221">
        <f t="shared" si="67"/>
        <v>4</v>
      </c>
      <c r="J159" s="221">
        <v>4</v>
      </c>
      <c r="K159" s="221">
        <f t="shared" si="79"/>
        <v>4</v>
      </c>
      <c r="L159" s="221" t="s">
        <v>62</v>
      </c>
      <c r="M159" s="84">
        <v>46022</v>
      </c>
      <c r="N159" s="84">
        <v>46022</v>
      </c>
      <c r="O159" s="78"/>
      <c r="P159" s="226" t="s">
        <v>62</v>
      </c>
      <c r="Q159" s="78"/>
      <c r="R159" s="78"/>
      <c r="S159" s="109"/>
    </row>
    <row r="160" spans="1:19" ht="14.25" x14ac:dyDescent="0.2">
      <c r="A160" s="321"/>
      <c r="B160" s="147" t="s">
        <v>76</v>
      </c>
      <c r="C160" s="221"/>
      <c r="D160" s="221"/>
      <c r="E160" s="221"/>
      <c r="F160" s="221"/>
      <c r="G160" s="221" t="s">
        <v>62</v>
      </c>
      <c r="H160" s="221"/>
      <c r="I160" s="221">
        <f t="shared" si="67"/>
        <v>0</v>
      </c>
      <c r="J160" s="221"/>
      <c r="K160" s="221"/>
      <c r="L160" s="221" t="s">
        <v>62</v>
      </c>
      <c r="M160" s="221"/>
      <c r="N160" s="221"/>
      <c r="O160" s="226" t="s">
        <v>62</v>
      </c>
      <c r="P160" s="226" t="s">
        <v>62</v>
      </c>
      <c r="Q160" s="226" t="s">
        <v>62</v>
      </c>
      <c r="R160" s="226" t="s">
        <v>62</v>
      </c>
      <c r="S160" s="109"/>
    </row>
    <row r="161" spans="1:19" ht="65.45" customHeight="1" x14ac:dyDescent="0.2">
      <c r="A161" s="321"/>
      <c r="B161" s="148" t="s">
        <v>192</v>
      </c>
      <c r="C161" s="221"/>
      <c r="D161" s="221" t="s">
        <v>62</v>
      </c>
      <c r="E161" s="221"/>
      <c r="F161" s="221"/>
      <c r="G161" s="221">
        <f>G158</f>
        <v>4</v>
      </c>
      <c r="H161" s="221">
        <f t="shared" ref="H161" si="80">H158</f>
        <v>4</v>
      </c>
      <c r="I161" s="221">
        <f t="shared" si="67"/>
        <v>4</v>
      </c>
      <c r="J161" s="221">
        <v>4</v>
      </c>
      <c r="K161" s="221">
        <f>K158</f>
        <v>4</v>
      </c>
      <c r="L161" s="221" t="s">
        <v>62</v>
      </c>
      <c r="M161" s="84">
        <v>46022</v>
      </c>
      <c r="N161" s="84">
        <v>46022</v>
      </c>
      <c r="O161" s="78"/>
      <c r="P161" s="226" t="s">
        <v>62</v>
      </c>
      <c r="Q161" s="78"/>
      <c r="R161" s="78"/>
      <c r="S161" s="109"/>
    </row>
    <row r="162" spans="1:19" ht="15" customHeight="1" x14ac:dyDescent="0.2">
      <c r="A162" s="321"/>
      <c r="B162" s="147" t="s">
        <v>193</v>
      </c>
      <c r="C162" s="221"/>
      <c r="D162" s="221"/>
      <c r="E162" s="221"/>
      <c r="F162" s="221"/>
      <c r="G162" s="221" t="s">
        <v>62</v>
      </c>
      <c r="H162" s="221"/>
      <c r="I162" s="221">
        <f t="shared" si="67"/>
        <v>0</v>
      </c>
      <c r="J162" s="221"/>
      <c r="K162" s="221"/>
      <c r="L162" s="221" t="s">
        <v>62</v>
      </c>
      <c r="M162" s="221"/>
      <c r="N162" s="221"/>
      <c r="O162" s="226" t="s">
        <v>62</v>
      </c>
      <c r="P162" s="226" t="s">
        <v>62</v>
      </c>
      <c r="Q162" s="226" t="s">
        <v>62</v>
      </c>
      <c r="R162" s="226" t="s">
        <v>62</v>
      </c>
      <c r="S162" s="109"/>
    </row>
    <row r="163" spans="1:19" ht="38.65" customHeight="1" x14ac:dyDescent="0.2">
      <c r="A163" s="321"/>
      <c r="B163" s="148" t="s">
        <v>330</v>
      </c>
      <c r="C163" s="221"/>
      <c r="D163" s="221" t="s">
        <v>62</v>
      </c>
      <c r="E163" s="221"/>
      <c r="F163" s="221"/>
      <c r="G163" s="221">
        <f>G159</f>
        <v>4</v>
      </c>
      <c r="H163" s="221">
        <f t="shared" ref="H163:K163" si="81">H159</f>
        <v>4</v>
      </c>
      <c r="I163" s="221">
        <f t="shared" si="67"/>
        <v>4</v>
      </c>
      <c r="J163" s="221">
        <v>4</v>
      </c>
      <c r="K163" s="221">
        <f t="shared" si="81"/>
        <v>4</v>
      </c>
      <c r="L163" s="221" t="s">
        <v>62</v>
      </c>
      <c r="M163" s="84">
        <v>46022</v>
      </c>
      <c r="N163" s="84">
        <v>46022</v>
      </c>
      <c r="O163" s="78"/>
      <c r="P163" s="226" t="s">
        <v>62</v>
      </c>
      <c r="Q163" s="78"/>
      <c r="R163" s="78"/>
      <c r="S163" s="109"/>
    </row>
    <row r="164" spans="1:19" ht="21" customHeight="1" x14ac:dyDescent="0.2">
      <c r="A164" s="321"/>
      <c r="B164" s="147" t="s">
        <v>71</v>
      </c>
      <c r="C164" s="221"/>
      <c r="D164" s="221"/>
      <c r="E164" s="221"/>
      <c r="F164" s="221"/>
      <c r="G164" s="221" t="s">
        <v>62</v>
      </c>
      <c r="H164" s="221"/>
      <c r="I164" s="221">
        <f t="shared" si="67"/>
        <v>0</v>
      </c>
      <c r="J164" s="221"/>
      <c r="K164" s="221"/>
      <c r="L164" s="221" t="s">
        <v>62</v>
      </c>
      <c r="M164" s="221"/>
      <c r="N164" s="221"/>
      <c r="O164" s="226" t="s">
        <v>62</v>
      </c>
      <c r="P164" s="226" t="s">
        <v>62</v>
      </c>
      <c r="Q164" s="226" t="s">
        <v>62</v>
      </c>
      <c r="R164" s="226" t="s">
        <v>62</v>
      </c>
      <c r="S164" s="109"/>
    </row>
    <row r="165" spans="1:19" ht="21" customHeight="1" x14ac:dyDescent="0.2">
      <c r="A165" s="322"/>
      <c r="B165" s="148" t="s">
        <v>72</v>
      </c>
      <c r="C165" s="221"/>
      <c r="D165" s="221" t="s">
        <v>62</v>
      </c>
      <c r="E165" s="221"/>
      <c r="F165" s="221"/>
      <c r="G165" s="221">
        <f>G163</f>
        <v>4</v>
      </c>
      <c r="H165" s="221">
        <f t="shared" ref="H165:K165" si="82">H163</f>
        <v>4</v>
      </c>
      <c r="I165" s="221">
        <f t="shared" si="67"/>
        <v>4</v>
      </c>
      <c r="J165" s="221">
        <v>4</v>
      </c>
      <c r="K165" s="221">
        <f t="shared" si="82"/>
        <v>4</v>
      </c>
      <c r="L165" s="221" t="s">
        <v>62</v>
      </c>
      <c r="M165" s="84">
        <v>46022</v>
      </c>
      <c r="N165" s="84">
        <v>46022</v>
      </c>
      <c r="O165" s="78"/>
      <c r="P165" s="226" t="s">
        <v>62</v>
      </c>
      <c r="Q165" s="78"/>
      <c r="R165" s="78"/>
      <c r="S165" s="109"/>
    </row>
    <row r="166" spans="1:19" s="56" customFormat="1" ht="74.45" customHeight="1" x14ac:dyDescent="0.25">
      <c r="A166" s="320" t="s">
        <v>232</v>
      </c>
      <c r="B166" s="137" t="s">
        <v>329</v>
      </c>
      <c r="C166" s="80" t="s">
        <v>59</v>
      </c>
      <c r="D166" s="81" t="s">
        <v>60</v>
      </c>
      <c r="E166" s="143" t="s">
        <v>75</v>
      </c>
      <c r="F166" s="143">
        <v>792</v>
      </c>
      <c r="G166" s="80">
        <v>4</v>
      </c>
      <c r="H166" s="80">
        <f>G166</f>
        <v>4</v>
      </c>
      <c r="I166" s="80">
        <f t="shared" si="67"/>
        <v>4</v>
      </c>
      <c r="J166" s="80">
        <v>4</v>
      </c>
      <c r="K166" s="80">
        <f>G166</f>
        <v>4</v>
      </c>
      <c r="L166" s="80"/>
      <c r="M166" s="221" t="s">
        <v>62</v>
      </c>
      <c r="N166" s="221" t="s">
        <v>62</v>
      </c>
      <c r="O166" s="78">
        <v>61355.46</v>
      </c>
      <c r="P166" s="78"/>
      <c r="Q166" s="78">
        <v>26444.95</v>
      </c>
      <c r="R166" s="78">
        <v>26444.95</v>
      </c>
      <c r="S166" s="109"/>
    </row>
    <row r="167" spans="1:19" ht="15.75" x14ac:dyDescent="0.2">
      <c r="A167" s="321"/>
      <c r="B167" s="146" t="s">
        <v>70</v>
      </c>
      <c r="C167" s="221"/>
      <c r="D167" s="221" t="s">
        <v>62</v>
      </c>
      <c r="E167" s="221"/>
      <c r="F167" s="221"/>
      <c r="G167" s="221">
        <f>G166</f>
        <v>4</v>
      </c>
      <c r="H167" s="221">
        <f t="shared" ref="H167:K167" si="83">H166</f>
        <v>4</v>
      </c>
      <c r="I167" s="221">
        <f t="shared" si="67"/>
        <v>4</v>
      </c>
      <c r="J167" s="221">
        <v>4</v>
      </c>
      <c r="K167" s="221">
        <f t="shared" si="83"/>
        <v>4</v>
      </c>
      <c r="L167" s="221" t="s">
        <v>62</v>
      </c>
      <c r="M167" s="84">
        <v>46022</v>
      </c>
      <c r="N167" s="84">
        <v>46022</v>
      </c>
      <c r="O167" s="78"/>
      <c r="P167" s="226" t="s">
        <v>62</v>
      </c>
      <c r="Q167" s="78"/>
      <c r="R167" s="78"/>
      <c r="S167" s="109"/>
    </row>
    <row r="168" spans="1:19" ht="14.25" x14ac:dyDescent="0.2">
      <c r="A168" s="321"/>
      <c r="B168" s="147" t="s">
        <v>76</v>
      </c>
      <c r="C168" s="221"/>
      <c r="D168" s="221"/>
      <c r="E168" s="221"/>
      <c r="F168" s="221"/>
      <c r="G168" s="221" t="s">
        <v>62</v>
      </c>
      <c r="H168" s="221"/>
      <c r="I168" s="221">
        <f t="shared" si="67"/>
        <v>0</v>
      </c>
      <c r="J168" s="221"/>
      <c r="K168" s="221"/>
      <c r="L168" s="221" t="s">
        <v>62</v>
      </c>
      <c r="M168" s="221"/>
      <c r="N168" s="221"/>
      <c r="O168" s="226" t="s">
        <v>62</v>
      </c>
      <c r="P168" s="226" t="s">
        <v>62</v>
      </c>
      <c r="Q168" s="226" t="s">
        <v>62</v>
      </c>
      <c r="R168" s="226" t="s">
        <v>62</v>
      </c>
      <c r="S168" s="109"/>
    </row>
    <row r="169" spans="1:19" ht="65.45" customHeight="1" x14ac:dyDescent="0.2">
      <c r="A169" s="321"/>
      <c r="B169" s="148" t="s">
        <v>192</v>
      </c>
      <c r="C169" s="221"/>
      <c r="D169" s="221" t="s">
        <v>62</v>
      </c>
      <c r="E169" s="221"/>
      <c r="F169" s="221"/>
      <c r="G169" s="221">
        <f>G166</f>
        <v>4</v>
      </c>
      <c r="H169" s="221">
        <f t="shared" ref="H169" si="84">H166</f>
        <v>4</v>
      </c>
      <c r="I169" s="221">
        <f t="shared" si="67"/>
        <v>4</v>
      </c>
      <c r="J169" s="221">
        <v>4</v>
      </c>
      <c r="K169" s="221">
        <f>K166</f>
        <v>4</v>
      </c>
      <c r="L169" s="221" t="s">
        <v>62</v>
      </c>
      <c r="M169" s="84">
        <v>46022</v>
      </c>
      <c r="N169" s="84">
        <v>46022</v>
      </c>
      <c r="O169" s="78"/>
      <c r="P169" s="226" t="s">
        <v>62</v>
      </c>
      <c r="Q169" s="78"/>
      <c r="R169" s="78"/>
      <c r="S169" s="109"/>
    </row>
    <row r="170" spans="1:19" ht="15" customHeight="1" x14ac:dyDescent="0.2">
      <c r="A170" s="321"/>
      <c r="B170" s="147" t="s">
        <v>193</v>
      </c>
      <c r="C170" s="221"/>
      <c r="D170" s="221"/>
      <c r="E170" s="221"/>
      <c r="F170" s="221"/>
      <c r="G170" s="221" t="s">
        <v>62</v>
      </c>
      <c r="H170" s="221"/>
      <c r="I170" s="221">
        <f t="shared" si="67"/>
        <v>0</v>
      </c>
      <c r="J170" s="221"/>
      <c r="K170" s="221"/>
      <c r="L170" s="221" t="s">
        <v>62</v>
      </c>
      <c r="M170" s="221"/>
      <c r="N170" s="221"/>
      <c r="O170" s="226" t="s">
        <v>62</v>
      </c>
      <c r="P170" s="226" t="s">
        <v>62</v>
      </c>
      <c r="Q170" s="226" t="s">
        <v>62</v>
      </c>
      <c r="R170" s="226" t="s">
        <v>62</v>
      </c>
      <c r="S170" s="109"/>
    </row>
    <row r="171" spans="1:19" ht="38.65" customHeight="1" x14ac:dyDescent="0.2">
      <c r="A171" s="321"/>
      <c r="B171" s="148" t="s">
        <v>330</v>
      </c>
      <c r="C171" s="221"/>
      <c r="D171" s="221" t="s">
        <v>62</v>
      </c>
      <c r="E171" s="221"/>
      <c r="F171" s="221"/>
      <c r="G171" s="221">
        <f>G167</f>
        <v>4</v>
      </c>
      <c r="H171" s="221">
        <f t="shared" ref="H171:K171" si="85">H167</f>
        <v>4</v>
      </c>
      <c r="I171" s="221">
        <f t="shared" si="67"/>
        <v>4</v>
      </c>
      <c r="J171" s="221">
        <v>4</v>
      </c>
      <c r="K171" s="221">
        <f t="shared" si="85"/>
        <v>4</v>
      </c>
      <c r="L171" s="221" t="s">
        <v>62</v>
      </c>
      <c r="M171" s="84">
        <v>46022</v>
      </c>
      <c r="N171" s="84">
        <v>46022</v>
      </c>
      <c r="O171" s="78"/>
      <c r="P171" s="226" t="s">
        <v>62</v>
      </c>
      <c r="Q171" s="78"/>
      <c r="R171" s="78"/>
      <c r="S171" s="109"/>
    </row>
    <row r="172" spans="1:19" ht="21" customHeight="1" x14ac:dyDescent="0.2">
      <c r="A172" s="321"/>
      <c r="B172" s="147" t="s">
        <v>71</v>
      </c>
      <c r="C172" s="221"/>
      <c r="D172" s="221"/>
      <c r="E172" s="221"/>
      <c r="F172" s="221"/>
      <c r="G172" s="221" t="s">
        <v>62</v>
      </c>
      <c r="H172" s="221"/>
      <c r="I172" s="221">
        <f t="shared" si="67"/>
        <v>0</v>
      </c>
      <c r="J172" s="221"/>
      <c r="K172" s="221"/>
      <c r="L172" s="221" t="s">
        <v>62</v>
      </c>
      <c r="M172" s="221"/>
      <c r="N172" s="221"/>
      <c r="O172" s="226" t="s">
        <v>62</v>
      </c>
      <c r="P172" s="226" t="s">
        <v>62</v>
      </c>
      <c r="Q172" s="226" t="s">
        <v>62</v>
      </c>
      <c r="R172" s="226" t="s">
        <v>62</v>
      </c>
      <c r="S172" s="109"/>
    </row>
    <row r="173" spans="1:19" ht="21" customHeight="1" x14ac:dyDescent="0.2">
      <c r="A173" s="322"/>
      <c r="B173" s="148" t="s">
        <v>72</v>
      </c>
      <c r="C173" s="221"/>
      <c r="D173" s="221" t="s">
        <v>62</v>
      </c>
      <c r="E173" s="221"/>
      <c r="F173" s="221"/>
      <c r="G173" s="221">
        <f>G171</f>
        <v>4</v>
      </c>
      <c r="H173" s="221">
        <f t="shared" ref="H173:K173" si="86">H171</f>
        <v>4</v>
      </c>
      <c r="I173" s="221">
        <f t="shared" si="67"/>
        <v>4</v>
      </c>
      <c r="J173" s="221">
        <v>4</v>
      </c>
      <c r="K173" s="221">
        <f t="shared" si="86"/>
        <v>4</v>
      </c>
      <c r="L173" s="221" t="s">
        <v>62</v>
      </c>
      <c r="M173" s="84">
        <v>46022</v>
      </c>
      <c r="N173" s="84">
        <v>46022</v>
      </c>
      <c r="O173" s="78"/>
      <c r="P173" s="226" t="s">
        <v>62</v>
      </c>
      <c r="Q173" s="78"/>
      <c r="R173" s="78"/>
      <c r="S173" s="109"/>
    </row>
    <row r="174" spans="1:19" s="56" customFormat="1" ht="74.45" customHeight="1" x14ac:dyDescent="0.25">
      <c r="A174" s="320" t="s">
        <v>233</v>
      </c>
      <c r="B174" s="137" t="s">
        <v>329</v>
      </c>
      <c r="C174" s="80" t="s">
        <v>59</v>
      </c>
      <c r="D174" s="81" t="s">
        <v>60</v>
      </c>
      <c r="E174" s="143" t="s">
        <v>75</v>
      </c>
      <c r="F174" s="143">
        <v>792</v>
      </c>
      <c r="G174" s="80">
        <v>0</v>
      </c>
      <c r="H174" s="80">
        <f>G174</f>
        <v>0</v>
      </c>
      <c r="I174" s="80">
        <f t="shared" si="67"/>
        <v>0</v>
      </c>
      <c r="J174" s="80">
        <v>0</v>
      </c>
      <c r="K174" s="80">
        <f>G174</f>
        <v>0</v>
      </c>
      <c r="L174" s="80"/>
      <c r="M174" s="221" t="s">
        <v>62</v>
      </c>
      <c r="N174" s="221" t="s">
        <v>62</v>
      </c>
      <c r="O174" s="78">
        <v>0</v>
      </c>
      <c r="P174" s="78"/>
      <c r="Q174" s="78">
        <v>0</v>
      </c>
      <c r="R174" s="78">
        <v>0</v>
      </c>
      <c r="S174" s="109"/>
    </row>
    <row r="175" spans="1:19" ht="15.75" x14ac:dyDescent="0.2">
      <c r="A175" s="321"/>
      <c r="B175" s="146" t="s">
        <v>70</v>
      </c>
      <c r="C175" s="221"/>
      <c r="D175" s="221" t="s">
        <v>62</v>
      </c>
      <c r="E175" s="221"/>
      <c r="F175" s="221"/>
      <c r="G175" s="221">
        <f>G174</f>
        <v>0</v>
      </c>
      <c r="H175" s="221">
        <f t="shared" ref="H175:K175" si="87">H174</f>
        <v>0</v>
      </c>
      <c r="I175" s="221">
        <f t="shared" si="67"/>
        <v>0</v>
      </c>
      <c r="J175" s="221">
        <v>0</v>
      </c>
      <c r="K175" s="221">
        <f t="shared" si="87"/>
        <v>0</v>
      </c>
      <c r="L175" s="221" t="s">
        <v>62</v>
      </c>
      <c r="M175" s="84">
        <v>46022</v>
      </c>
      <c r="N175" s="84">
        <v>46022</v>
      </c>
      <c r="O175" s="78"/>
      <c r="P175" s="226" t="s">
        <v>62</v>
      </c>
      <c r="Q175" s="78"/>
      <c r="R175" s="78"/>
      <c r="S175" s="109"/>
    </row>
    <row r="176" spans="1:19" ht="14.25" x14ac:dyDescent="0.2">
      <c r="A176" s="321"/>
      <c r="B176" s="147" t="s">
        <v>76</v>
      </c>
      <c r="C176" s="221"/>
      <c r="D176" s="221"/>
      <c r="E176" s="221"/>
      <c r="F176" s="221"/>
      <c r="G176" s="221" t="s">
        <v>62</v>
      </c>
      <c r="H176" s="221"/>
      <c r="I176" s="221">
        <f t="shared" si="67"/>
        <v>0</v>
      </c>
      <c r="J176" s="221"/>
      <c r="K176" s="221"/>
      <c r="L176" s="221" t="s">
        <v>62</v>
      </c>
      <c r="M176" s="221"/>
      <c r="N176" s="221"/>
      <c r="O176" s="226" t="s">
        <v>62</v>
      </c>
      <c r="P176" s="226" t="s">
        <v>62</v>
      </c>
      <c r="Q176" s="226" t="s">
        <v>62</v>
      </c>
      <c r="R176" s="226" t="s">
        <v>62</v>
      </c>
      <c r="S176" s="109"/>
    </row>
    <row r="177" spans="1:19" ht="65.45" customHeight="1" x14ac:dyDescent="0.2">
      <c r="A177" s="321"/>
      <c r="B177" s="148" t="s">
        <v>192</v>
      </c>
      <c r="C177" s="221"/>
      <c r="D177" s="221" t="s">
        <v>62</v>
      </c>
      <c r="E177" s="221"/>
      <c r="F177" s="221"/>
      <c r="G177" s="221">
        <f>G174</f>
        <v>0</v>
      </c>
      <c r="H177" s="221">
        <f t="shared" ref="H177" si="88">H174</f>
        <v>0</v>
      </c>
      <c r="I177" s="221">
        <f t="shared" si="67"/>
        <v>0</v>
      </c>
      <c r="J177" s="221">
        <v>0</v>
      </c>
      <c r="K177" s="221">
        <f>K174</f>
        <v>0</v>
      </c>
      <c r="L177" s="221" t="s">
        <v>62</v>
      </c>
      <c r="M177" s="84">
        <v>46022</v>
      </c>
      <c r="N177" s="84">
        <v>46022</v>
      </c>
      <c r="O177" s="78"/>
      <c r="P177" s="226" t="s">
        <v>62</v>
      </c>
      <c r="Q177" s="78"/>
      <c r="R177" s="78"/>
      <c r="S177" s="109"/>
    </row>
    <row r="178" spans="1:19" ht="15" customHeight="1" x14ac:dyDescent="0.2">
      <c r="A178" s="321"/>
      <c r="B178" s="147" t="s">
        <v>193</v>
      </c>
      <c r="C178" s="221"/>
      <c r="D178" s="221"/>
      <c r="E178" s="221"/>
      <c r="F178" s="221"/>
      <c r="G178" s="221" t="s">
        <v>62</v>
      </c>
      <c r="H178" s="221"/>
      <c r="I178" s="221">
        <f t="shared" si="67"/>
        <v>0</v>
      </c>
      <c r="J178" s="221"/>
      <c r="K178" s="221"/>
      <c r="L178" s="221" t="s">
        <v>62</v>
      </c>
      <c r="M178" s="221"/>
      <c r="N178" s="221"/>
      <c r="O178" s="226" t="s">
        <v>62</v>
      </c>
      <c r="P178" s="226" t="s">
        <v>62</v>
      </c>
      <c r="Q178" s="226" t="s">
        <v>62</v>
      </c>
      <c r="R178" s="226" t="s">
        <v>62</v>
      </c>
      <c r="S178" s="109"/>
    </row>
    <row r="179" spans="1:19" ht="38.65" customHeight="1" x14ac:dyDescent="0.2">
      <c r="A179" s="321"/>
      <c r="B179" s="148" t="s">
        <v>330</v>
      </c>
      <c r="C179" s="221"/>
      <c r="D179" s="221" t="s">
        <v>62</v>
      </c>
      <c r="E179" s="221"/>
      <c r="F179" s="221"/>
      <c r="G179" s="221">
        <f>G175</f>
        <v>0</v>
      </c>
      <c r="H179" s="221">
        <f t="shared" ref="H179:K179" si="89">H175</f>
        <v>0</v>
      </c>
      <c r="I179" s="221">
        <f t="shared" si="67"/>
        <v>0</v>
      </c>
      <c r="J179" s="221">
        <v>0</v>
      </c>
      <c r="K179" s="221">
        <f t="shared" si="89"/>
        <v>0</v>
      </c>
      <c r="L179" s="221" t="s">
        <v>62</v>
      </c>
      <c r="M179" s="84">
        <v>46022</v>
      </c>
      <c r="N179" s="84">
        <v>46022</v>
      </c>
      <c r="O179" s="78"/>
      <c r="P179" s="226" t="s">
        <v>62</v>
      </c>
      <c r="Q179" s="78"/>
      <c r="R179" s="78"/>
      <c r="S179" s="109"/>
    </row>
    <row r="180" spans="1:19" ht="21" customHeight="1" x14ac:dyDescent="0.2">
      <c r="A180" s="321"/>
      <c r="B180" s="147" t="s">
        <v>71</v>
      </c>
      <c r="C180" s="221"/>
      <c r="D180" s="221"/>
      <c r="E180" s="221"/>
      <c r="F180" s="221"/>
      <c r="G180" s="221" t="s">
        <v>62</v>
      </c>
      <c r="H180" s="221"/>
      <c r="I180" s="221">
        <f t="shared" si="67"/>
        <v>0</v>
      </c>
      <c r="J180" s="221"/>
      <c r="K180" s="221"/>
      <c r="L180" s="221" t="s">
        <v>62</v>
      </c>
      <c r="M180" s="221"/>
      <c r="N180" s="221"/>
      <c r="O180" s="226" t="s">
        <v>62</v>
      </c>
      <c r="P180" s="226" t="s">
        <v>62</v>
      </c>
      <c r="Q180" s="226" t="s">
        <v>62</v>
      </c>
      <c r="R180" s="226" t="s">
        <v>62</v>
      </c>
      <c r="S180" s="109"/>
    </row>
    <row r="181" spans="1:19" ht="21" customHeight="1" x14ac:dyDescent="0.2">
      <c r="A181" s="322"/>
      <c r="B181" s="148" t="s">
        <v>72</v>
      </c>
      <c r="C181" s="221"/>
      <c r="D181" s="221" t="s">
        <v>62</v>
      </c>
      <c r="E181" s="221"/>
      <c r="F181" s="221"/>
      <c r="G181" s="221">
        <f>G179</f>
        <v>0</v>
      </c>
      <c r="H181" s="221">
        <f t="shared" ref="H181:K181" si="90">H179</f>
        <v>0</v>
      </c>
      <c r="I181" s="221">
        <f t="shared" si="67"/>
        <v>0</v>
      </c>
      <c r="J181" s="221">
        <v>0</v>
      </c>
      <c r="K181" s="221">
        <f t="shared" si="90"/>
        <v>0</v>
      </c>
      <c r="L181" s="221" t="s">
        <v>62</v>
      </c>
      <c r="M181" s="84">
        <v>46022</v>
      </c>
      <c r="N181" s="84">
        <v>46022</v>
      </c>
      <c r="O181" s="78"/>
      <c r="P181" s="226" t="s">
        <v>62</v>
      </c>
      <c r="Q181" s="78"/>
      <c r="R181" s="78"/>
      <c r="S181" s="109"/>
    </row>
    <row r="182" spans="1:19" s="56" customFormat="1" ht="74.45" customHeight="1" x14ac:dyDescent="0.25">
      <c r="A182" s="320" t="s">
        <v>234</v>
      </c>
      <c r="B182" s="137" t="s">
        <v>329</v>
      </c>
      <c r="C182" s="80" t="s">
        <v>59</v>
      </c>
      <c r="D182" s="81" t="s">
        <v>60</v>
      </c>
      <c r="E182" s="143" t="s">
        <v>75</v>
      </c>
      <c r="F182" s="143">
        <v>792</v>
      </c>
      <c r="G182" s="80">
        <v>4</v>
      </c>
      <c r="H182" s="80">
        <f>G182</f>
        <v>4</v>
      </c>
      <c r="I182" s="80">
        <f t="shared" si="67"/>
        <v>4</v>
      </c>
      <c r="J182" s="80">
        <v>4</v>
      </c>
      <c r="K182" s="80">
        <f>G182</f>
        <v>4</v>
      </c>
      <c r="L182" s="80"/>
      <c r="M182" s="221" t="s">
        <v>62</v>
      </c>
      <c r="N182" s="221" t="s">
        <v>62</v>
      </c>
      <c r="O182" s="78">
        <v>67198.84</v>
      </c>
      <c r="P182" s="78"/>
      <c r="Q182" s="78">
        <v>49700.36</v>
      </c>
      <c r="R182" s="78">
        <v>49700.36</v>
      </c>
      <c r="S182" s="109"/>
    </row>
    <row r="183" spans="1:19" ht="15.75" x14ac:dyDescent="0.2">
      <c r="A183" s="321"/>
      <c r="B183" s="146" t="s">
        <v>70</v>
      </c>
      <c r="C183" s="221"/>
      <c r="D183" s="221" t="s">
        <v>62</v>
      </c>
      <c r="E183" s="221"/>
      <c r="F183" s="221"/>
      <c r="G183" s="221">
        <f>G182</f>
        <v>4</v>
      </c>
      <c r="H183" s="221">
        <f t="shared" ref="H183:K183" si="91">H182</f>
        <v>4</v>
      </c>
      <c r="I183" s="221">
        <f t="shared" si="67"/>
        <v>4</v>
      </c>
      <c r="J183" s="221">
        <v>4</v>
      </c>
      <c r="K183" s="221">
        <f t="shared" si="91"/>
        <v>4</v>
      </c>
      <c r="L183" s="221" t="s">
        <v>62</v>
      </c>
      <c r="M183" s="84">
        <v>46022</v>
      </c>
      <c r="N183" s="84">
        <v>46022</v>
      </c>
      <c r="O183" s="78"/>
      <c r="P183" s="226" t="s">
        <v>62</v>
      </c>
      <c r="Q183" s="78"/>
      <c r="R183" s="78"/>
      <c r="S183" s="109"/>
    </row>
    <row r="184" spans="1:19" ht="14.25" x14ac:dyDescent="0.2">
      <c r="A184" s="321"/>
      <c r="B184" s="147" t="s">
        <v>76</v>
      </c>
      <c r="C184" s="221"/>
      <c r="D184" s="221"/>
      <c r="E184" s="221"/>
      <c r="F184" s="221"/>
      <c r="G184" s="221" t="s">
        <v>62</v>
      </c>
      <c r="H184" s="221"/>
      <c r="I184" s="221">
        <f t="shared" si="67"/>
        <v>0</v>
      </c>
      <c r="J184" s="221"/>
      <c r="K184" s="221"/>
      <c r="L184" s="221" t="s">
        <v>62</v>
      </c>
      <c r="M184" s="221"/>
      <c r="N184" s="221"/>
      <c r="O184" s="226" t="s">
        <v>62</v>
      </c>
      <c r="P184" s="226" t="s">
        <v>62</v>
      </c>
      <c r="Q184" s="226" t="s">
        <v>62</v>
      </c>
      <c r="R184" s="226" t="s">
        <v>62</v>
      </c>
      <c r="S184" s="109"/>
    </row>
    <row r="185" spans="1:19" ht="65.45" customHeight="1" x14ac:dyDescent="0.2">
      <c r="A185" s="321"/>
      <c r="B185" s="148" t="s">
        <v>192</v>
      </c>
      <c r="C185" s="221"/>
      <c r="D185" s="221" t="s">
        <v>62</v>
      </c>
      <c r="E185" s="221"/>
      <c r="F185" s="221"/>
      <c r="G185" s="221">
        <f>G182</f>
        <v>4</v>
      </c>
      <c r="H185" s="221">
        <f t="shared" ref="H185" si="92">H182</f>
        <v>4</v>
      </c>
      <c r="I185" s="221">
        <f t="shared" si="67"/>
        <v>4</v>
      </c>
      <c r="J185" s="221">
        <v>4</v>
      </c>
      <c r="K185" s="221">
        <f>K182</f>
        <v>4</v>
      </c>
      <c r="L185" s="221" t="s">
        <v>62</v>
      </c>
      <c r="M185" s="84">
        <v>46022</v>
      </c>
      <c r="N185" s="84">
        <v>46022</v>
      </c>
      <c r="O185" s="78"/>
      <c r="P185" s="226" t="s">
        <v>62</v>
      </c>
      <c r="Q185" s="78"/>
      <c r="R185" s="78"/>
      <c r="S185" s="109"/>
    </row>
    <row r="186" spans="1:19" ht="15" customHeight="1" x14ac:dyDescent="0.2">
      <c r="A186" s="321"/>
      <c r="B186" s="147" t="s">
        <v>193</v>
      </c>
      <c r="C186" s="221"/>
      <c r="D186" s="221"/>
      <c r="E186" s="221"/>
      <c r="F186" s="221"/>
      <c r="G186" s="221" t="s">
        <v>62</v>
      </c>
      <c r="H186" s="221"/>
      <c r="I186" s="221">
        <f t="shared" si="67"/>
        <v>0</v>
      </c>
      <c r="J186" s="221"/>
      <c r="K186" s="221"/>
      <c r="L186" s="221" t="s">
        <v>62</v>
      </c>
      <c r="M186" s="221"/>
      <c r="N186" s="221"/>
      <c r="O186" s="226" t="s">
        <v>62</v>
      </c>
      <c r="P186" s="226" t="s">
        <v>62</v>
      </c>
      <c r="Q186" s="226" t="s">
        <v>62</v>
      </c>
      <c r="R186" s="226" t="s">
        <v>62</v>
      </c>
      <c r="S186" s="109"/>
    </row>
    <row r="187" spans="1:19" ht="38.65" customHeight="1" x14ac:dyDescent="0.2">
      <c r="A187" s="321"/>
      <c r="B187" s="148" t="s">
        <v>330</v>
      </c>
      <c r="C187" s="221"/>
      <c r="D187" s="221" t="s">
        <v>62</v>
      </c>
      <c r="E187" s="221"/>
      <c r="F187" s="221"/>
      <c r="G187" s="221">
        <f>G183</f>
        <v>4</v>
      </c>
      <c r="H187" s="221">
        <f t="shared" ref="H187:K187" si="93">H183</f>
        <v>4</v>
      </c>
      <c r="I187" s="221">
        <f t="shared" si="67"/>
        <v>4</v>
      </c>
      <c r="J187" s="221">
        <v>4</v>
      </c>
      <c r="K187" s="221">
        <f t="shared" si="93"/>
        <v>4</v>
      </c>
      <c r="L187" s="221" t="s">
        <v>62</v>
      </c>
      <c r="M187" s="84">
        <v>46022</v>
      </c>
      <c r="N187" s="84">
        <v>46022</v>
      </c>
      <c r="O187" s="78"/>
      <c r="P187" s="226" t="s">
        <v>62</v>
      </c>
      <c r="Q187" s="78"/>
      <c r="R187" s="78"/>
      <c r="S187" s="109"/>
    </row>
    <row r="188" spans="1:19" ht="21" customHeight="1" x14ac:dyDescent="0.2">
      <c r="A188" s="321"/>
      <c r="B188" s="147" t="s">
        <v>71</v>
      </c>
      <c r="C188" s="221"/>
      <c r="D188" s="221"/>
      <c r="E188" s="221"/>
      <c r="F188" s="221"/>
      <c r="G188" s="221" t="s">
        <v>62</v>
      </c>
      <c r="H188" s="221"/>
      <c r="I188" s="221">
        <f t="shared" si="67"/>
        <v>0</v>
      </c>
      <c r="J188" s="221"/>
      <c r="K188" s="221"/>
      <c r="L188" s="221" t="s">
        <v>62</v>
      </c>
      <c r="M188" s="221"/>
      <c r="N188" s="221"/>
      <c r="O188" s="226" t="s">
        <v>62</v>
      </c>
      <c r="P188" s="226" t="s">
        <v>62</v>
      </c>
      <c r="Q188" s="226" t="s">
        <v>62</v>
      </c>
      <c r="R188" s="226" t="s">
        <v>62</v>
      </c>
      <c r="S188" s="109"/>
    </row>
    <row r="189" spans="1:19" ht="21" customHeight="1" x14ac:dyDescent="0.2">
      <c r="A189" s="322"/>
      <c r="B189" s="148" t="s">
        <v>72</v>
      </c>
      <c r="C189" s="221"/>
      <c r="D189" s="221" t="s">
        <v>62</v>
      </c>
      <c r="E189" s="221"/>
      <c r="F189" s="221"/>
      <c r="G189" s="221">
        <f>G187</f>
        <v>4</v>
      </c>
      <c r="H189" s="221">
        <f t="shared" ref="H189:K189" si="94">H187</f>
        <v>4</v>
      </c>
      <c r="I189" s="221">
        <f t="shared" si="67"/>
        <v>4</v>
      </c>
      <c r="J189" s="221">
        <v>4</v>
      </c>
      <c r="K189" s="221">
        <f t="shared" si="94"/>
        <v>4</v>
      </c>
      <c r="L189" s="221" t="s">
        <v>62</v>
      </c>
      <c r="M189" s="84">
        <v>46022</v>
      </c>
      <c r="N189" s="84">
        <v>46022</v>
      </c>
      <c r="O189" s="78"/>
      <c r="P189" s="226" t="s">
        <v>62</v>
      </c>
      <c r="Q189" s="78"/>
      <c r="R189" s="78"/>
      <c r="S189" s="109"/>
    </row>
    <row r="190" spans="1:19" s="56" customFormat="1" ht="74.45" customHeight="1" x14ac:dyDescent="0.25">
      <c r="A190" s="320" t="s">
        <v>235</v>
      </c>
      <c r="B190" s="137" t="s">
        <v>329</v>
      </c>
      <c r="C190" s="80" t="s">
        <v>59</v>
      </c>
      <c r="D190" s="81" t="s">
        <v>60</v>
      </c>
      <c r="E190" s="143" t="s">
        <v>75</v>
      </c>
      <c r="F190" s="143">
        <v>792</v>
      </c>
      <c r="G190" s="80">
        <v>4</v>
      </c>
      <c r="H190" s="80">
        <f>G190</f>
        <v>4</v>
      </c>
      <c r="I190" s="80">
        <f t="shared" si="67"/>
        <v>4</v>
      </c>
      <c r="J190" s="80">
        <v>4</v>
      </c>
      <c r="K190" s="80">
        <f>G190</f>
        <v>4</v>
      </c>
      <c r="L190" s="80"/>
      <c r="M190" s="221" t="s">
        <v>62</v>
      </c>
      <c r="N190" s="221" t="s">
        <v>62</v>
      </c>
      <c r="O190" s="78">
        <v>67198.84</v>
      </c>
      <c r="P190" s="78"/>
      <c r="Q190" s="78">
        <v>49714.92</v>
      </c>
      <c r="R190" s="78">
        <v>49714.92</v>
      </c>
      <c r="S190" s="109"/>
    </row>
    <row r="191" spans="1:19" ht="15.75" x14ac:dyDescent="0.2">
      <c r="A191" s="321"/>
      <c r="B191" s="146" t="s">
        <v>70</v>
      </c>
      <c r="C191" s="221"/>
      <c r="D191" s="221" t="s">
        <v>62</v>
      </c>
      <c r="E191" s="221"/>
      <c r="F191" s="221"/>
      <c r="G191" s="221">
        <f>G190</f>
        <v>4</v>
      </c>
      <c r="H191" s="221">
        <f t="shared" ref="H191:K191" si="95">H190</f>
        <v>4</v>
      </c>
      <c r="I191" s="221">
        <f t="shared" si="67"/>
        <v>4</v>
      </c>
      <c r="J191" s="221">
        <v>4</v>
      </c>
      <c r="K191" s="221">
        <f t="shared" si="95"/>
        <v>4</v>
      </c>
      <c r="L191" s="221" t="s">
        <v>62</v>
      </c>
      <c r="M191" s="84">
        <v>46022</v>
      </c>
      <c r="N191" s="84">
        <v>46022</v>
      </c>
      <c r="O191" s="78"/>
      <c r="P191" s="226" t="s">
        <v>62</v>
      </c>
      <c r="Q191" s="78"/>
      <c r="R191" s="78"/>
      <c r="S191" s="109"/>
    </row>
    <row r="192" spans="1:19" ht="14.25" x14ac:dyDescent="0.2">
      <c r="A192" s="321"/>
      <c r="B192" s="147" t="s">
        <v>76</v>
      </c>
      <c r="C192" s="221"/>
      <c r="D192" s="221"/>
      <c r="E192" s="221"/>
      <c r="F192" s="221"/>
      <c r="G192" s="221" t="s">
        <v>62</v>
      </c>
      <c r="H192" s="221"/>
      <c r="I192" s="221">
        <f t="shared" si="67"/>
        <v>0</v>
      </c>
      <c r="J192" s="221"/>
      <c r="K192" s="221"/>
      <c r="L192" s="221" t="s">
        <v>62</v>
      </c>
      <c r="M192" s="221"/>
      <c r="N192" s="221"/>
      <c r="O192" s="226" t="s">
        <v>62</v>
      </c>
      <c r="P192" s="226" t="s">
        <v>62</v>
      </c>
      <c r="Q192" s="226" t="s">
        <v>62</v>
      </c>
      <c r="R192" s="226" t="s">
        <v>62</v>
      </c>
      <c r="S192" s="109"/>
    </row>
    <row r="193" spans="1:19" ht="65.45" customHeight="1" x14ac:dyDescent="0.2">
      <c r="A193" s="321"/>
      <c r="B193" s="148" t="s">
        <v>192</v>
      </c>
      <c r="C193" s="221"/>
      <c r="D193" s="221" t="s">
        <v>62</v>
      </c>
      <c r="E193" s="221"/>
      <c r="F193" s="221"/>
      <c r="G193" s="221">
        <f>G190</f>
        <v>4</v>
      </c>
      <c r="H193" s="221">
        <f t="shared" ref="H193" si="96">H190</f>
        <v>4</v>
      </c>
      <c r="I193" s="221">
        <f t="shared" si="67"/>
        <v>4</v>
      </c>
      <c r="J193" s="221">
        <v>4</v>
      </c>
      <c r="K193" s="221">
        <f>K190</f>
        <v>4</v>
      </c>
      <c r="L193" s="221" t="s">
        <v>62</v>
      </c>
      <c r="M193" s="84">
        <v>46022</v>
      </c>
      <c r="N193" s="84">
        <v>46022</v>
      </c>
      <c r="O193" s="78"/>
      <c r="P193" s="226" t="s">
        <v>62</v>
      </c>
      <c r="Q193" s="78"/>
      <c r="R193" s="78"/>
      <c r="S193" s="109"/>
    </row>
    <row r="194" spans="1:19" ht="15" customHeight="1" x14ac:dyDescent="0.2">
      <c r="A194" s="321"/>
      <c r="B194" s="147" t="s">
        <v>193</v>
      </c>
      <c r="C194" s="221"/>
      <c r="D194" s="221"/>
      <c r="E194" s="221"/>
      <c r="F194" s="221"/>
      <c r="G194" s="221" t="s">
        <v>62</v>
      </c>
      <c r="H194" s="221"/>
      <c r="I194" s="221">
        <f t="shared" si="67"/>
        <v>0</v>
      </c>
      <c r="J194" s="221"/>
      <c r="K194" s="221"/>
      <c r="L194" s="221" t="s">
        <v>62</v>
      </c>
      <c r="M194" s="221"/>
      <c r="N194" s="221"/>
      <c r="O194" s="226" t="s">
        <v>62</v>
      </c>
      <c r="P194" s="226" t="s">
        <v>62</v>
      </c>
      <c r="Q194" s="226" t="s">
        <v>62</v>
      </c>
      <c r="R194" s="226" t="s">
        <v>62</v>
      </c>
      <c r="S194" s="109"/>
    </row>
    <row r="195" spans="1:19" ht="38.65" customHeight="1" x14ac:dyDescent="0.2">
      <c r="A195" s="321"/>
      <c r="B195" s="148" t="s">
        <v>330</v>
      </c>
      <c r="C195" s="221"/>
      <c r="D195" s="221" t="s">
        <v>62</v>
      </c>
      <c r="E195" s="221"/>
      <c r="F195" s="221"/>
      <c r="G195" s="221">
        <f>G191</f>
        <v>4</v>
      </c>
      <c r="H195" s="221">
        <f t="shared" ref="H195:K195" si="97">H191</f>
        <v>4</v>
      </c>
      <c r="I195" s="221">
        <f t="shared" si="67"/>
        <v>4</v>
      </c>
      <c r="J195" s="221">
        <v>4</v>
      </c>
      <c r="K195" s="221">
        <f t="shared" si="97"/>
        <v>4</v>
      </c>
      <c r="L195" s="221" t="s">
        <v>62</v>
      </c>
      <c r="M195" s="84">
        <v>46022</v>
      </c>
      <c r="N195" s="84">
        <v>46022</v>
      </c>
      <c r="O195" s="78"/>
      <c r="P195" s="226" t="s">
        <v>62</v>
      </c>
      <c r="Q195" s="78"/>
      <c r="R195" s="78"/>
      <c r="S195" s="109"/>
    </row>
    <row r="196" spans="1:19" ht="21" customHeight="1" x14ac:dyDescent="0.2">
      <c r="A196" s="321"/>
      <c r="B196" s="147" t="s">
        <v>71</v>
      </c>
      <c r="C196" s="221"/>
      <c r="D196" s="221"/>
      <c r="E196" s="221"/>
      <c r="F196" s="221"/>
      <c r="G196" s="221" t="s">
        <v>62</v>
      </c>
      <c r="H196" s="221"/>
      <c r="I196" s="221">
        <f t="shared" si="67"/>
        <v>0</v>
      </c>
      <c r="J196" s="221"/>
      <c r="K196" s="221"/>
      <c r="L196" s="221" t="s">
        <v>62</v>
      </c>
      <c r="M196" s="221"/>
      <c r="N196" s="221"/>
      <c r="O196" s="226" t="s">
        <v>62</v>
      </c>
      <c r="P196" s="226" t="s">
        <v>62</v>
      </c>
      <c r="Q196" s="226" t="s">
        <v>62</v>
      </c>
      <c r="R196" s="226" t="s">
        <v>62</v>
      </c>
      <c r="S196" s="109"/>
    </row>
    <row r="197" spans="1:19" ht="21" customHeight="1" x14ac:dyDescent="0.2">
      <c r="A197" s="322"/>
      <c r="B197" s="148" t="s">
        <v>72</v>
      </c>
      <c r="C197" s="221"/>
      <c r="D197" s="221" t="s">
        <v>62</v>
      </c>
      <c r="E197" s="221"/>
      <c r="F197" s="221"/>
      <c r="G197" s="221">
        <f>G195</f>
        <v>4</v>
      </c>
      <c r="H197" s="221">
        <f t="shared" ref="H197:K197" si="98">H195</f>
        <v>4</v>
      </c>
      <c r="I197" s="221">
        <f t="shared" si="67"/>
        <v>4</v>
      </c>
      <c r="J197" s="221">
        <v>4</v>
      </c>
      <c r="K197" s="221">
        <f t="shared" si="98"/>
        <v>4</v>
      </c>
      <c r="L197" s="221" t="s">
        <v>62</v>
      </c>
      <c r="M197" s="84">
        <v>46022</v>
      </c>
      <c r="N197" s="84">
        <v>46022</v>
      </c>
      <c r="O197" s="78"/>
      <c r="P197" s="226" t="s">
        <v>62</v>
      </c>
      <c r="Q197" s="78"/>
      <c r="R197" s="78"/>
      <c r="S197" s="109"/>
    </row>
    <row r="198" spans="1:19" s="56" customFormat="1" ht="74.45" customHeight="1" x14ac:dyDescent="0.25">
      <c r="A198" s="320" t="s">
        <v>236</v>
      </c>
      <c r="B198" s="137" t="s">
        <v>329</v>
      </c>
      <c r="C198" s="80" t="s">
        <v>59</v>
      </c>
      <c r="D198" s="81" t="s">
        <v>60</v>
      </c>
      <c r="E198" s="143" t="s">
        <v>75</v>
      </c>
      <c r="F198" s="143">
        <v>792</v>
      </c>
      <c r="G198" s="80">
        <v>4</v>
      </c>
      <c r="H198" s="80">
        <f>G198</f>
        <v>4</v>
      </c>
      <c r="I198" s="80">
        <f t="shared" si="67"/>
        <v>4</v>
      </c>
      <c r="J198" s="80">
        <v>4</v>
      </c>
      <c r="K198" s="80">
        <f>G198</f>
        <v>4</v>
      </c>
      <c r="L198" s="80"/>
      <c r="M198" s="221" t="s">
        <v>62</v>
      </c>
      <c r="N198" s="221" t="s">
        <v>62</v>
      </c>
      <c r="O198" s="78">
        <v>61355.46</v>
      </c>
      <c r="P198" s="78"/>
      <c r="Q198" s="78">
        <v>26500.58</v>
      </c>
      <c r="R198" s="78">
        <v>26500.58</v>
      </c>
      <c r="S198" s="109"/>
    </row>
    <row r="199" spans="1:19" ht="15.75" x14ac:dyDescent="0.2">
      <c r="A199" s="321"/>
      <c r="B199" s="146" t="s">
        <v>70</v>
      </c>
      <c r="C199" s="221"/>
      <c r="D199" s="221" t="s">
        <v>62</v>
      </c>
      <c r="E199" s="221"/>
      <c r="F199" s="221"/>
      <c r="G199" s="221">
        <f>G198</f>
        <v>4</v>
      </c>
      <c r="H199" s="221">
        <f t="shared" ref="H199:K199" si="99">H198</f>
        <v>4</v>
      </c>
      <c r="I199" s="221">
        <f t="shared" ref="I199:I262" si="100">J199</f>
        <v>4</v>
      </c>
      <c r="J199" s="221">
        <v>4</v>
      </c>
      <c r="K199" s="221">
        <f t="shared" si="99"/>
        <v>4</v>
      </c>
      <c r="L199" s="221" t="s">
        <v>62</v>
      </c>
      <c r="M199" s="84">
        <v>46022</v>
      </c>
      <c r="N199" s="84">
        <v>46022</v>
      </c>
      <c r="O199" s="78"/>
      <c r="P199" s="226" t="s">
        <v>62</v>
      </c>
      <c r="Q199" s="78"/>
      <c r="R199" s="78"/>
      <c r="S199" s="109"/>
    </row>
    <row r="200" spans="1:19" ht="14.25" x14ac:dyDescent="0.2">
      <c r="A200" s="321"/>
      <c r="B200" s="147" t="s">
        <v>76</v>
      </c>
      <c r="C200" s="221"/>
      <c r="D200" s="221"/>
      <c r="E200" s="221"/>
      <c r="F200" s="221"/>
      <c r="G200" s="221" t="s">
        <v>62</v>
      </c>
      <c r="H200" s="221"/>
      <c r="I200" s="221">
        <f t="shared" si="100"/>
        <v>0</v>
      </c>
      <c r="J200" s="221"/>
      <c r="K200" s="221"/>
      <c r="L200" s="221" t="s">
        <v>62</v>
      </c>
      <c r="M200" s="221"/>
      <c r="N200" s="221"/>
      <c r="O200" s="226" t="s">
        <v>62</v>
      </c>
      <c r="P200" s="226" t="s">
        <v>62</v>
      </c>
      <c r="Q200" s="226" t="s">
        <v>62</v>
      </c>
      <c r="R200" s="226" t="s">
        <v>62</v>
      </c>
      <c r="S200" s="109"/>
    </row>
    <row r="201" spans="1:19" ht="65.45" customHeight="1" x14ac:dyDescent="0.2">
      <c r="A201" s="321"/>
      <c r="B201" s="148" t="s">
        <v>192</v>
      </c>
      <c r="C201" s="221"/>
      <c r="D201" s="221" t="s">
        <v>62</v>
      </c>
      <c r="E201" s="221"/>
      <c r="F201" s="221"/>
      <c r="G201" s="221">
        <f>G198</f>
        <v>4</v>
      </c>
      <c r="H201" s="221">
        <f t="shared" ref="H201" si="101">H198</f>
        <v>4</v>
      </c>
      <c r="I201" s="221">
        <f t="shared" si="100"/>
        <v>4</v>
      </c>
      <c r="J201" s="221">
        <v>4</v>
      </c>
      <c r="K201" s="221">
        <f>K198</f>
        <v>4</v>
      </c>
      <c r="L201" s="221" t="s">
        <v>62</v>
      </c>
      <c r="M201" s="84">
        <v>46022</v>
      </c>
      <c r="N201" s="84">
        <v>46022</v>
      </c>
      <c r="O201" s="78"/>
      <c r="P201" s="226" t="s">
        <v>62</v>
      </c>
      <c r="Q201" s="78"/>
      <c r="R201" s="78"/>
      <c r="S201" s="109"/>
    </row>
    <row r="202" spans="1:19" ht="15" customHeight="1" x14ac:dyDescent="0.2">
      <c r="A202" s="321"/>
      <c r="B202" s="147" t="s">
        <v>193</v>
      </c>
      <c r="C202" s="221"/>
      <c r="D202" s="221"/>
      <c r="E202" s="221"/>
      <c r="F202" s="221"/>
      <c r="G202" s="221" t="s">
        <v>62</v>
      </c>
      <c r="H202" s="221"/>
      <c r="I202" s="221">
        <f t="shared" si="100"/>
        <v>0</v>
      </c>
      <c r="J202" s="221"/>
      <c r="K202" s="221"/>
      <c r="L202" s="221" t="s">
        <v>62</v>
      </c>
      <c r="M202" s="221"/>
      <c r="N202" s="221"/>
      <c r="O202" s="226" t="s">
        <v>62</v>
      </c>
      <c r="P202" s="226" t="s">
        <v>62</v>
      </c>
      <c r="Q202" s="226" t="s">
        <v>62</v>
      </c>
      <c r="R202" s="226" t="s">
        <v>62</v>
      </c>
      <c r="S202" s="109"/>
    </row>
    <row r="203" spans="1:19" ht="38.65" customHeight="1" x14ac:dyDescent="0.2">
      <c r="A203" s="321"/>
      <c r="B203" s="148" t="s">
        <v>330</v>
      </c>
      <c r="C203" s="221"/>
      <c r="D203" s="221" t="s">
        <v>62</v>
      </c>
      <c r="E203" s="221"/>
      <c r="F203" s="221"/>
      <c r="G203" s="221">
        <f>G199</f>
        <v>4</v>
      </c>
      <c r="H203" s="221">
        <f t="shared" ref="H203:K203" si="102">H199</f>
        <v>4</v>
      </c>
      <c r="I203" s="221">
        <f t="shared" si="100"/>
        <v>4</v>
      </c>
      <c r="J203" s="221">
        <v>4</v>
      </c>
      <c r="K203" s="221">
        <f t="shared" si="102"/>
        <v>4</v>
      </c>
      <c r="L203" s="221" t="s">
        <v>62</v>
      </c>
      <c r="M203" s="84">
        <v>46022</v>
      </c>
      <c r="N203" s="84">
        <v>46022</v>
      </c>
      <c r="O203" s="78"/>
      <c r="P203" s="226" t="s">
        <v>62</v>
      </c>
      <c r="Q203" s="78"/>
      <c r="R203" s="78"/>
      <c r="S203" s="109"/>
    </row>
    <row r="204" spans="1:19" ht="21" customHeight="1" x14ac:dyDescent="0.2">
      <c r="A204" s="321"/>
      <c r="B204" s="147" t="s">
        <v>71</v>
      </c>
      <c r="C204" s="221"/>
      <c r="D204" s="221"/>
      <c r="E204" s="221"/>
      <c r="F204" s="221"/>
      <c r="G204" s="221" t="s">
        <v>62</v>
      </c>
      <c r="H204" s="221"/>
      <c r="I204" s="221">
        <f t="shared" si="100"/>
        <v>0</v>
      </c>
      <c r="J204" s="221"/>
      <c r="K204" s="221"/>
      <c r="L204" s="221" t="s">
        <v>62</v>
      </c>
      <c r="M204" s="221"/>
      <c r="N204" s="221"/>
      <c r="O204" s="226" t="s">
        <v>62</v>
      </c>
      <c r="P204" s="226" t="s">
        <v>62</v>
      </c>
      <c r="Q204" s="226" t="s">
        <v>62</v>
      </c>
      <c r="R204" s="226" t="s">
        <v>62</v>
      </c>
      <c r="S204" s="109"/>
    </row>
    <row r="205" spans="1:19" ht="21" customHeight="1" x14ac:dyDescent="0.2">
      <c r="A205" s="322"/>
      <c r="B205" s="148" t="s">
        <v>72</v>
      </c>
      <c r="C205" s="221"/>
      <c r="D205" s="221" t="s">
        <v>62</v>
      </c>
      <c r="E205" s="221"/>
      <c r="F205" s="221"/>
      <c r="G205" s="221">
        <f>G203</f>
        <v>4</v>
      </c>
      <c r="H205" s="221">
        <f t="shared" ref="H205:K205" si="103">H203</f>
        <v>4</v>
      </c>
      <c r="I205" s="221">
        <f t="shared" si="100"/>
        <v>4</v>
      </c>
      <c r="J205" s="221">
        <v>4</v>
      </c>
      <c r="K205" s="221">
        <f t="shared" si="103"/>
        <v>4</v>
      </c>
      <c r="L205" s="221" t="s">
        <v>62</v>
      </c>
      <c r="M205" s="84">
        <v>46022</v>
      </c>
      <c r="N205" s="84">
        <v>46022</v>
      </c>
      <c r="O205" s="78"/>
      <c r="P205" s="226" t="s">
        <v>62</v>
      </c>
      <c r="Q205" s="78"/>
      <c r="R205" s="78"/>
      <c r="S205" s="109"/>
    </row>
    <row r="206" spans="1:19" s="56" customFormat="1" ht="74.45" customHeight="1" x14ac:dyDescent="0.25">
      <c r="A206" s="320" t="s">
        <v>237</v>
      </c>
      <c r="B206" s="137" t="s">
        <v>329</v>
      </c>
      <c r="C206" s="80" t="s">
        <v>59</v>
      </c>
      <c r="D206" s="81" t="s">
        <v>60</v>
      </c>
      <c r="E206" s="143" t="s">
        <v>75</v>
      </c>
      <c r="F206" s="143">
        <v>792</v>
      </c>
      <c r="G206" s="80">
        <v>4</v>
      </c>
      <c r="H206" s="80">
        <f>G206</f>
        <v>4</v>
      </c>
      <c r="I206" s="80">
        <f t="shared" si="100"/>
        <v>4</v>
      </c>
      <c r="J206" s="80">
        <v>4</v>
      </c>
      <c r="K206" s="80">
        <f>G206</f>
        <v>4</v>
      </c>
      <c r="L206" s="80"/>
      <c r="M206" s="221" t="s">
        <v>62</v>
      </c>
      <c r="N206" s="221" t="s">
        <v>62</v>
      </c>
      <c r="O206" s="78">
        <v>61355.46</v>
      </c>
      <c r="P206" s="78"/>
      <c r="Q206" s="78">
        <v>26402.03</v>
      </c>
      <c r="R206" s="78">
        <v>26402.03</v>
      </c>
      <c r="S206" s="109"/>
    </row>
    <row r="207" spans="1:19" ht="15.75" x14ac:dyDescent="0.2">
      <c r="A207" s="321"/>
      <c r="B207" s="146" t="s">
        <v>70</v>
      </c>
      <c r="C207" s="221"/>
      <c r="D207" s="221" t="s">
        <v>62</v>
      </c>
      <c r="E207" s="221"/>
      <c r="F207" s="221"/>
      <c r="G207" s="221">
        <f>G206</f>
        <v>4</v>
      </c>
      <c r="H207" s="221">
        <f t="shared" ref="H207:K207" si="104">H206</f>
        <v>4</v>
      </c>
      <c r="I207" s="221">
        <f t="shared" si="100"/>
        <v>4</v>
      </c>
      <c r="J207" s="221">
        <v>4</v>
      </c>
      <c r="K207" s="221">
        <f t="shared" si="104"/>
        <v>4</v>
      </c>
      <c r="L207" s="221" t="s">
        <v>62</v>
      </c>
      <c r="M207" s="84">
        <v>46022</v>
      </c>
      <c r="N207" s="84">
        <v>46022</v>
      </c>
      <c r="O207" s="78"/>
      <c r="P207" s="226" t="s">
        <v>62</v>
      </c>
      <c r="Q207" s="78"/>
      <c r="R207" s="78"/>
      <c r="S207" s="109"/>
    </row>
    <row r="208" spans="1:19" ht="14.25" x14ac:dyDescent="0.2">
      <c r="A208" s="321"/>
      <c r="B208" s="147" t="s">
        <v>76</v>
      </c>
      <c r="C208" s="221"/>
      <c r="D208" s="221"/>
      <c r="E208" s="221"/>
      <c r="F208" s="221"/>
      <c r="G208" s="221" t="s">
        <v>62</v>
      </c>
      <c r="H208" s="221"/>
      <c r="I208" s="221">
        <f t="shared" si="100"/>
        <v>0</v>
      </c>
      <c r="J208" s="221"/>
      <c r="K208" s="221"/>
      <c r="L208" s="221" t="s">
        <v>62</v>
      </c>
      <c r="M208" s="221"/>
      <c r="N208" s="221"/>
      <c r="O208" s="226" t="s">
        <v>62</v>
      </c>
      <c r="P208" s="226" t="s">
        <v>62</v>
      </c>
      <c r="Q208" s="226" t="s">
        <v>62</v>
      </c>
      <c r="R208" s="226" t="s">
        <v>62</v>
      </c>
      <c r="S208" s="109"/>
    </row>
    <row r="209" spans="1:19" ht="65.45" customHeight="1" x14ac:dyDescent="0.2">
      <c r="A209" s="321"/>
      <c r="B209" s="148" t="s">
        <v>192</v>
      </c>
      <c r="C209" s="221"/>
      <c r="D209" s="221" t="s">
        <v>62</v>
      </c>
      <c r="E209" s="221"/>
      <c r="F209" s="221"/>
      <c r="G209" s="221">
        <f>G206</f>
        <v>4</v>
      </c>
      <c r="H209" s="221">
        <f t="shared" ref="H209" si="105">H206</f>
        <v>4</v>
      </c>
      <c r="I209" s="221">
        <f t="shared" si="100"/>
        <v>4</v>
      </c>
      <c r="J209" s="221">
        <v>4</v>
      </c>
      <c r="K209" s="221">
        <f>K206</f>
        <v>4</v>
      </c>
      <c r="L209" s="221" t="s">
        <v>62</v>
      </c>
      <c r="M209" s="84">
        <v>46022</v>
      </c>
      <c r="N209" s="84">
        <v>46022</v>
      </c>
      <c r="O209" s="78"/>
      <c r="P209" s="226" t="s">
        <v>62</v>
      </c>
      <c r="Q209" s="78"/>
      <c r="R209" s="78"/>
      <c r="S209" s="109"/>
    </row>
    <row r="210" spans="1:19" ht="15" customHeight="1" x14ac:dyDescent="0.2">
      <c r="A210" s="321"/>
      <c r="B210" s="147" t="s">
        <v>193</v>
      </c>
      <c r="C210" s="221"/>
      <c r="D210" s="221"/>
      <c r="E210" s="221"/>
      <c r="F210" s="221"/>
      <c r="G210" s="221" t="s">
        <v>62</v>
      </c>
      <c r="H210" s="221"/>
      <c r="I210" s="221">
        <f t="shared" si="100"/>
        <v>0</v>
      </c>
      <c r="J210" s="221"/>
      <c r="K210" s="221"/>
      <c r="L210" s="221" t="s">
        <v>62</v>
      </c>
      <c r="M210" s="221"/>
      <c r="N210" s="221"/>
      <c r="O210" s="226" t="s">
        <v>62</v>
      </c>
      <c r="P210" s="226" t="s">
        <v>62</v>
      </c>
      <c r="Q210" s="226" t="s">
        <v>62</v>
      </c>
      <c r="R210" s="226" t="s">
        <v>62</v>
      </c>
      <c r="S210" s="109"/>
    </row>
    <row r="211" spans="1:19" ht="38.65" customHeight="1" x14ac:dyDescent="0.2">
      <c r="A211" s="321"/>
      <c r="B211" s="148" t="s">
        <v>330</v>
      </c>
      <c r="C211" s="221"/>
      <c r="D211" s="221" t="s">
        <v>62</v>
      </c>
      <c r="E211" s="221"/>
      <c r="F211" s="221"/>
      <c r="G211" s="221">
        <f>G207</f>
        <v>4</v>
      </c>
      <c r="H211" s="221">
        <f t="shared" ref="H211:K211" si="106">H207</f>
        <v>4</v>
      </c>
      <c r="I211" s="221">
        <f t="shared" si="100"/>
        <v>4</v>
      </c>
      <c r="J211" s="221">
        <v>4</v>
      </c>
      <c r="K211" s="221">
        <f t="shared" si="106"/>
        <v>4</v>
      </c>
      <c r="L211" s="221" t="s">
        <v>62</v>
      </c>
      <c r="M211" s="84">
        <v>46022</v>
      </c>
      <c r="N211" s="84">
        <v>46022</v>
      </c>
      <c r="O211" s="78"/>
      <c r="P211" s="226" t="s">
        <v>62</v>
      </c>
      <c r="Q211" s="78"/>
      <c r="R211" s="78"/>
      <c r="S211" s="109"/>
    </row>
    <row r="212" spans="1:19" ht="21" customHeight="1" x14ac:dyDescent="0.2">
      <c r="A212" s="321"/>
      <c r="B212" s="147" t="s">
        <v>71</v>
      </c>
      <c r="C212" s="221"/>
      <c r="D212" s="221"/>
      <c r="E212" s="221"/>
      <c r="F212" s="221"/>
      <c r="G212" s="221" t="s">
        <v>62</v>
      </c>
      <c r="H212" s="221"/>
      <c r="I212" s="221">
        <f t="shared" si="100"/>
        <v>0</v>
      </c>
      <c r="J212" s="221"/>
      <c r="K212" s="221"/>
      <c r="L212" s="221" t="s">
        <v>62</v>
      </c>
      <c r="M212" s="221"/>
      <c r="N212" s="221"/>
      <c r="O212" s="226" t="s">
        <v>62</v>
      </c>
      <c r="P212" s="226" t="s">
        <v>62</v>
      </c>
      <c r="Q212" s="226" t="s">
        <v>62</v>
      </c>
      <c r="R212" s="226" t="s">
        <v>62</v>
      </c>
      <c r="S212" s="109"/>
    </row>
    <row r="213" spans="1:19" ht="21" customHeight="1" x14ac:dyDescent="0.2">
      <c r="A213" s="322"/>
      <c r="B213" s="148" t="s">
        <v>72</v>
      </c>
      <c r="C213" s="221"/>
      <c r="D213" s="221" t="s">
        <v>62</v>
      </c>
      <c r="E213" s="221"/>
      <c r="F213" s="221"/>
      <c r="G213" s="221">
        <f>G211</f>
        <v>4</v>
      </c>
      <c r="H213" s="221">
        <f t="shared" ref="H213:K213" si="107">H211</f>
        <v>4</v>
      </c>
      <c r="I213" s="221">
        <f t="shared" si="100"/>
        <v>4</v>
      </c>
      <c r="J213" s="221">
        <v>4</v>
      </c>
      <c r="K213" s="221">
        <f t="shared" si="107"/>
        <v>4</v>
      </c>
      <c r="L213" s="221" t="s">
        <v>62</v>
      </c>
      <c r="M213" s="84">
        <v>46022</v>
      </c>
      <c r="N213" s="84">
        <v>46022</v>
      </c>
      <c r="O213" s="78"/>
      <c r="P213" s="226" t="s">
        <v>62</v>
      </c>
      <c r="Q213" s="78"/>
      <c r="R213" s="78"/>
      <c r="S213" s="109"/>
    </row>
    <row r="214" spans="1:19" s="56" customFormat="1" ht="74.45" customHeight="1" x14ac:dyDescent="0.25">
      <c r="A214" s="320" t="s">
        <v>238</v>
      </c>
      <c r="B214" s="137" t="s">
        <v>329</v>
      </c>
      <c r="C214" s="80" t="s">
        <v>59</v>
      </c>
      <c r="D214" s="81" t="s">
        <v>60</v>
      </c>
      <c r="E214" s="143" t="s">
        <v>75</v>
      </c>
      <c r="F214" s="143">
        <v>792</v>
      </c>
      <c r="G214" s="80">
        <v>3</v>
      </c>
      <c r="H214" s="80">
        <f>G214</f>
        <v>3</v>
      </c>
      <c r="I214" s="80">
        <f t="shared" si="100"/>
        <v>3</v>
      </c>
      <c r="J214" s="80">
        <v>3</v>
      </c>
      <c r="K214" s="80">
        <f>G214</f>
        <v>3</v>
      </c>
      <c r="L214" s="80"/>
      <c r="M214" s="221" t="s">
        <v>62</v>
      </c>
      <c r="N214" s="221" t="s">
        <v>62</v>
      </c>
      <c r="O214" s="78">
        <v>44555.75</v>
      </c>
      <c r="P214" s="78"/>
      <c r="Q214" s="78">
        <v>12332.07</v>
      </c>
      <c r="R214" s="78">
        <v>12332.07</v>
      </c>
      <c r="S214" s="109"/>
    </row>
    <row r="215" spans="1:19" ht="15.75" x14ac:dyDescent="0.2">
      <c r="A215" s="321"/>
      <c r="B215" s="146" t="s">
        <v>70</v>
      </c>
      <c r="C215" s="221"/>
      <c r="D215" s="221" t="s">
        <v>62</v>
      </c>
      <c r="E215" s="221"/>
      <c r="F215" s="221"/>
      <c r="G215" s="221">
        <f>G214</f>
        <v>3</v>
      </c>
      <c r="H215" s="221">
        <f t="shared" ref="H215:K215" si="108">H214</f>
        <v>3</v>
      </c>
      <c r="I215" s="221">
        <f t="shared" si="100"/>
        <v>3</v>
      </c>
      <c r="J215" s="221">
        <v>3</v>
      </c>
      <c r="K215" s="221">
        <f t="shared" si="108"/>
        <v>3</v>
      </c>
      <c r="L215" s="221" t="s">
        <v>62</v>
      </c>
      <c r="M215" s="84">
        <v>46022</v>
      </c>
      <c r="N215" s="84">
        <v>46022</v>
      </c>
      <c r="O215" s="78"/>
      <c r="P215" s="226" t="s">
        <v>62</v>
      </c>
      <c r="Q215" s="78"/>
      <c r="R215" s="78"/>
      <c r="S215" s="109"/>
    </row>
    <row r="216" spans="1:19" ht="14.25" x14ac:dyDescent="0.2">
      <c r="A216" s="321"/>
      <c r="B216" s="147" t="s">
        <v>76</v>
      </c>
      <c r="C216" s="221"/>
      <c r="D216" s="221"/>
      <c r="E216" s="221"/>
      <c r="F216" s="221"/>
      <c r="G216" s="221" t="s">
        <v>62</v>
      </c>
      <c r="H216" s="221"/>
      <c r="I216" s="221">
        <f t="shared" si="100"/>
        <v>0</v>
      </c>
      <c r="J216" s="221"/>
      <c r="K216" s="221"/>
      <c r="L216" s="221" t="s">
        <v>62</v>
      </c>
      <c r="M216" s="221"/>
      <c r="N216" s="221"/>
      <c r="O216" s="226" t="s">
        <v>62</v>
      </c>
      <c r="P216" s="226" t="s">
        <v>62</v>
      </c>
      <c r="Q216" s="226" t="s">
        <v>62</v>
      </c>
      <c r="R216" s="226" t="s">
        <v>62</v>
      </c>
      <c r="S216" s="109"/>
    </row>
    <row r="217" spans="1:19" ht="65.45" customHeight="1" x14ac:dyDescent="0.2">
      <c r="A217" s="321"/>
      <c r="B217" s="148" t="s">
        <v>192</v>
      </c>
      <c r="C217" s="221"/>
      <c r="D217" s="221" t="s">
        <v>62</v>
      </c>
      <c r="E217" s="221"/>
      <c r="F217" s="221"/>
      <c r="G217" s="221">
        <f>G214</f>
        <v>3</v>
      </c>
      <c r="H217" s="221">
        <f t="shared" ref="H217" si="109">H214</f>
        <v>3</v>
      </c>
      <c r="I217" s="221">
        <f t="shared" si="100"/>
        <v>3</v>
      </c>
      <c r="J217" s="221">
        <v>3</v>
      </c>
      <c r="K217" s="221">
        <f>K214</f>
        <v>3</v>
      </c>
      <c r="L217" s="221" t="s">
        <v>62</v>
      </c>
      <c r="M217" s="84">
        <v>46022</v>
      </c>
      <c r="N217" s="84">
        <v>46022</v>
      </c>
      <c r="O217" s="78"/>
      <c r="P217" s="226" t="s">
        <v>62</v>
      </c>
      <c r="Q217" s="78"/>
      <c r="R217" s="78"/>
      <c r="S217" s="109"/>
    </row>
    <row r="218" spans="1:19" ht="15" customHeight="1" x14ac:dyDescent="0.2">
      <c r="A218" s="321"/>
      <c r="B218" s="147" t="s">
        <v>193</v>
      </c>
      <c r="C218" s="221"/>
      <c r="D218" s="221"/>
      <c r="E218" s="221"/>
      <c r="F218" s="221"/>
      <c r="G218" s="221" t="s">
        <v>62</v>
      </c>
      <c r="H218" s="221"/>
      <c r="I218" s="221">
        <f t="shared" si="100"/>
        <v>0</v>
      </c>
      <c r="J218" s="221"/>
      <c r="K218" s="221"/>
      <c r="L218" s="221" t="s">
        <v>62</v>
      </c>
      <c r="M218" s="221"/>
      <c r="N218" s="221"/>
      <c r="O218" s="226" t="s">
        <v>62</v>
      </c>
      <c r="P218" s="226" t="s">
        <v>62</v>
      </c>
      <c r="Q218" s="226" t="s">
        <v>62</v>
      </c>
      <c r="R218" s="226" t="s">
        <v>62</v>
      </c>
      <c r="S218" s="109"/>
    </row>
    <row r="219" spans="1:19" ht="38.65" customHeight="1" x14ac:dyDescent="0.2">
      <c r="A219" s="321"/>
      <c r="B219" s="148" t="s">
        <v>330</v>
      </c>
      <c r="C219" s="221"/>
      <c r="D219" s="221" t="s">
        <v>62</v>
      </c>
      <c r="E219" s="221"/>
      <c r="F219" s="221"/>
      <c r="G219" s="221">
        <f>G215</f>
        <v>3</v>
      </c>
      <c r="H219" s="221">
        <f t="shared" ref="H219:K219" si="110">H215</f>
        <v>3</v>
      </c>
      <c r="I219" s="221">
        <f t="shared" si="100"/>
        <v>3</v>
      </c>
      <c r="J219" s="221">
        <v>3</v>
      </c>
      <c r="K219" s="221">
        <f t="shared" si="110"/>
        <v>3</v>
      </c>
      <c r="L219" s="221" t="s">
        <v>62</v>
      </c>
      <c r="M219" s="84">
        <v>46022</v>
      </c>
      <c r="N219" s="84">
        <v>46022</v>
      </c>
      <c r="O219" s="78"/>
      <c r="P219" s="226" t="s">
        <v>62</v>
      </c>
      <c r="Q219" s="78"/>
      <c r="R219" s="78"/>
      <c r="S219" s="109"/>
    </row>
    <row r="220" spans="1:19" ht="21" customHeight="1" x14ac:dyDescent="0.2">
      <c r="A220" s="321"/>
      <c r="B220" s="147" t="s">
        <v>71</v>
      </c>
      <c r="C220" s="221"/>
      <c r="D220" s="221"/>
      <c r="E220" s="221"/>
      <c r="F220" s="221"/>
      <c r="G220" s="221" t="s">
        <v>62</v>
      </c>
      <c r="H220" s="221"/>
      <c r="I220" s="221">
        <f t="shared" si="100"/>
        <v>0</v>
      </c>
      <c r="J220" s="221"/>
      <c r="K220" s="221"/>
      <c r="L220" s="221" t="s">
        <v>62</v>
      </c>
      <c r="M220" s="221"/>
      <c r="N220" s="221"/>
      <c r="O220" s="226" t="s">
        <v>62</v>
      </c>
      <c r="P220" s="226" t="s">
        <v>62</v>
      </c>
      <c r="Q220" s="226" t="s">
        <v>62</v>
      </c>
      <c r="R220" s="226" t="s">
        <v>62</v>
      </c>
      <c r="S220" s="109"/>
    </row>
    <row r="221" spans="1:19" ht="21" customHeight="1" x14ac:dyDescent="0.2">
      <c r="A221" s="322"/>
      <c r="B221" s="148" t="s">
        <v>72</v>
      </c>
      <c r="C221" s="221"/>
      <c r="D221" s="221" t="s">
        <v>62</v>
      </c>
      <c r="E221" s="221"/>
      <c r="F221" s="221"/>
      <c r="G221" s="221">
        <f>G219</f>
        <v>3</v>
      </c>
      <c r="H221" s="221">
        <f t="shared" ref="H221:K221" si="111">H219</f>
        <v>3</v>
      </c>
      <c r="I221" s="221">
        <f t="shared" si="100"/>
        <v>3</v>
      </c>
      <c r="J221" s="221">
        <v>3</v>
      </c>
      <c r="K221" s="221">
        <f t="shared" si="111"/>
        <v>3</v>
      </c>
      <c r="L221" s="221" t="s">
        <v>62</v>
      </c>
      <c r="M221" s="84">
        <v>46022</v>
      </c>
      <c r="N221" s="84">
        <v>46022</v>
      </c>
      <c r="O221" s="78"/>
      <c r="P221" s="226" t="s">
        <v>62</v>
      </c>
      <c r="Q221" s="78"/>
      <c r="R221" s="78"/>
      <c r="S221" s="109"/>
    </row>
    <row r="222" spans="1:19" s="56" customFormat="1" ht="74.45" customHeight="1" x14ac:dyDescent="0.25">
      <c r="A222" s="320" t="s">
        <v>239</v>
      </c>
      <c r="B222" s="137" t="s">
        <v>329</v>
      </c>
      <c r="C222" s="80" t="s">
        <v>59</v>
      </c>
      <c r="D222" s="81" t="s">
        <v>60</v>
      </c>
      <c r="E222" s="143" t="s">
        <v>75</v>
      </c>
      <c r="F222" s="143">
        <v>792</v>
      </c>
      <c r="G222" s="80">
        <v>0</v>
      </c>
      <c r="H222" s="80">
        <f>G222</f>
        <v>0</v>
      </c>
      <c r="I222" s="80">
        <f t="shared" si="100"/>
        <v>0</v>
      </c>
      <c r="J222" s="80">
        <v>0</v>
      </c>
      <c r="K222" s="80">
        <f>G222</f>
        <v>0</v>
      </c>
      <c r="L222" s="80"/>
      <c r="M222" s="221" t="s">
        <v>62</v>
      </c>
      <c r="N222" s="221" t="s">
        <v>62</v>
      </c>
      <c r="O222" s="78">
        <v>0</v>
      </c>
      <c r="P222" s="78"/>
      <c r="Q222" s="78">
        <v>0</v>
      </c>
      <c r="R222" s="78">
        <v>0</v>
      </c>
      <c r="S222" s="109"/>
    </row>
    <row r="223" spans="1:19" ht="15.75" x14ac:dyDescent="0.2">
      <c r="A223" s="321"/>
      <c r="B223" s="146" t="s">
        <v>70</v>
      </c>
      <c r="C223" s="221"/>
      <c r="D223" s="221" t="s">
        <v>62</v>
      </c>
      <c r="E223" s="221"/>
      <c r="F223" s="221"/>
      <c r="G223" s="221">
        <f>G222</f>
        <v>0</v>
      </c>
      <c r="H223" s="221">
        <f t="shared" ref="H223:K223" si="112">H222</f>
        <v>0</v>
      </c>
      <c r="I223" s="221">
        <f t="shared" si="100"/>
        <v>0</v>
      </c>
      <c r="J223" s="221">
        <v>0</v>
      </c>
      <c r="K223" s="221">
        <f t="shared" si="112"/>
        <v>0</v>
      </c>
      <c r="L223" s="221" t="s">
        <v>62</v>
      </c>
      <c r="M223" s="84">
        <v>46022</v>
      </c>
      <c r="N223" s="84">
        <v>46022</v>
      </c>
      <c r="O223" s="78"/>
      <c r="P223" s="226" t="s">
        <v>62</v>
      </c>
      <c r="Q223" s="78"/>
      <c r="R223" s="78"/>
      <c r="S223" s="109"/>
    </row>
    <row r="224" spans="1:19" ht="14.25" x14ac:dyDescent="0.2">
      <c r="A224" s="321"/>
      <c r="B224" s="147" t="s">
        <v>76</v>
      </c>
      <c r="C224" s="221"/>
      <c r="D224" s="221"/>
      <c r="E224" s="221"/>
      <c r="F224" s="221"/>
      <c r="G224" s="221" t="s">
        <v>62</v>
      </c>
      <c r="H224" s="221"/>
      <c r="I224" s="221">
        <f t="shared" si="100"/>
        <v>0</v>
      </c>
      <c r="J224" s="221"/>
      <c r="K224" s="221"/>
      <c r="L224" s="221" t="s">
        <v>62</v>
      </c>
      <c r="M224" s="221"/>
      <c r="N224" s="221"/>
      <c r="O224" s="226" t="s">
        <v>62</v>
      </c>
      <c r="P224" s="226" t="s">
        <v>62</v>
      </c>
      <c r="Q224" s="226" t="s">
        <v>62</v>
      </c>
      <c r="R224" s="226" t="s">
        <v>62</v>
      </c>
      <c r="S224" s="109"/>
    </row>
    <row r="225" spans="1:19" ht="65.45" customHeight="1" x14ac:dyDescent="0.2">
      <c r="A225" s="321"/>
      <c r="B225" s="148" t="s">
        <v>192</v>
      </c>
      <c r="C225" s="221"/>
      <c r="D225" s="221" t="s">
        <v>62</v>
      </c>
      <c r="E225" s="221"/>
      <c r="F225" s="221"/>
      <c r="G225" s="221">
        <f>G222</f>
        <v>0</v>
      </c>
      <c r="H225" s="221">
        <f t="shared" ref="H225" si="113">H222</f>
        <v>0</v>
      </c>
      <c r="I225" s="221">
        <f t="shared" si="100"/>
        <v>0</v>
      </c>
      <c r="J225" s="221">
        <v>0</v>
      </c>
      <c r="K225" s="221">
        <f>K222</f>
        <v>0</v>
      </c>
      <c r="L225" s="221" t="s">
        <v>62</v>
      </c>
      <c r="M225" s="84">
        <v>46022</v>
      </c>
      <c r="N225" s="84">
        <v>46022</v>
      </c>
      <c r="O225" s="78"/>
      <c r="P225" s="226" t="s">
        <v>62</v>
      </c>
      <c r="Q225" s="78"/>
      <c r="R225" s="78"/>
      <c r="S225" s="109"/>
    </row>
    <row r="226" spans="1:19" ht="15" customHeight="1" x14ac:dyDescent="0.2">
      <c r="A226" s="321"/>
      <c r="B226" s="147" t="s">
        <v>193</v>
      </c>
      <c r="C226" s="221"/>
      <c r="D226" s="221"/>
      <c r="E226" s="221"/>
      <c r="F226" s="221"/>
      <c r="G226" s="221" t="s">
        <v>62</v>
      </c>
      <c r="H226" s="221"/>
      <c r="I226" s="221">
        <f t="shared" si="100"/>
        <v>0</v>
      </c>
      <c r="J226" s="221"/>
      <c r="K226" s="221"/>
      <c r="L226" s="221" t="s">
        <v>62</v>
      </c>
      <c r="M226" s="221"/>
      <c r="N226" s="221"/>
      <c r="O226" s="226" t="s">
        <v>62</v>
      </c>
      <c r="P226" s="226" t="s">
        <v>62</v>
      </c>
      <c r="Q226" s="226" t="s">
        <v>62</v>
      </c>
      <c r="R226" s="226" t="s">
        <v>62</v>
      </c>
      <c r="S226" s="109"/>
    </row>
    <row r="227" spans="1:19" ht="38.65" customHeight="1" x14ac:dyDescent="0.2">
      <c r="A227" s="321"/>
      <c r="B227" s="148" t="s">
        <v>330</v>
      </c>
      <c r="C227" s="221"/>
      <c r="D227" s="221" t="s">
        <v>62</v>
      </c>
      <c r="E227" s="221"/>
      <c r="F227" s="221"/>
      <c r="G227" s="221">
        <f>G223</f>
        <v>0</v>
      </c>
      <c r="H227" s="221">
        <f t="shared" ref="H227:K227" si="114">H223</f>
        <v>0</v>
      </c>
      <c r="I227" s="221">
        <f t="shared" si="100"/>
        <v>0</v>
      </c>
      <c r="J227" s="221">
        <v>0</v>
      </c>
      <c r="K227" s="221">
        <f t="shared" si="114"/>
        <v>0</v>
      </c>
      <c r="L227" s="221" t="s">
        <v>62</v>
      </c>
      <c r="M227" s="84">
        <v>46022</v>
      </c>
      <c r="N227" s="84">
        <v>46022</v>
      </c>
      <c r="O227" s="78"/>
      <c r="P227" s="226" t="s">
        <v>62</v>
      </c>
      <c r="Q227" s="78"/>
      <c r="R227" s="78"/>
      <c r="S227" s="109"/>
    </row>
    <row r="228" spans="1:19" ht="21" customHeight="1" x14ac:dyDescent="0.2">
      <c r="A228" s="321"/>
      <c r="B228" s="147" t="s">
        <v>71</v>
      </c>
      <c r="C228" s="221"/>
      <c r="D228" s="221"/>
      <c r="E228" s="221"/>
      <c r="F228" s="221"/>
      <c r="G228" s="221" t="s">
        <v>62</v>
      </c>
      <c r="H228" s="221"/>
      <c r="I228" s="221">
        <f t="shared" si="100"/>
        <v>0</v>
      </c>
      <c r="J228" s="221"/>
      <c r="K228" s="221"/>
      <c r="L228" s="221" t="s">
        <v>62</v>
      </c>
      <c r="M228" s="221"/>
      <c r="N228" s="221"/>
      <c r="O228" s="226" t="s">
        <v>62</v>
      </c>
      <c r="P228" s="226" t="s">
        <v>62</v>
      </c>
      <c r="Q228" s="226" t="s">
        <v>62</v>
      </c>
      <c r="R228" s="226" t="s">
        <v>62</v>
      </c>
      <c r="S228" s="109"/>
    </row>
    <row r="229" spans="1:19" ht="21" customHeight="1" x14ac:dyDescent="0.2">
      <c r="A229" s="322"/>
      <c r="B229" s="148" t="s">
        <v>72</v>
      </c>
      <c r="C229" s="221"/>
      <c r="D229" s="221" t="s">
        <v>62</v>
      </c>
      <c r="E229" s="221"/>
      <c r="F229" s="221"/>
      <c r="G229" s="221">
        <f>G227</f>
        <v>0</v>
      </c>
      <c r="H229" s="221">
        <f t="shared" ref="H229:K229" si="115">H227</f>
        <v>0</v>
      </c>
      <c r="I229" s="221">
        <f t="shared" si="100"/>
        <v>0</v>
      </c>
      <c r="J229" s="221">
        <v>0</v>
      </c>
      <c r="K229" s="221">
        <f t="shared" si="115"/>
        <v>0</v>
      </c>
      <c r="L229" s="221" t="s">
        <v>62</v>
      </c>
      <c r="M229" s="84">
        <v>46022</v>
      </c>
      <c r="N229" s="84">
        <v>46022</v>
      </c>
      <c r="O229" s="78"/>
      <c r="P229" s="226" t="s">
        <v>62</v>
      </c>
      <c r="Q229" s="78"/>
      <c r="R229" s="78"/>
      <c r="S229" s="109"/>
    </row>
    <row r="230" spans="1:19" s="56" customFormat="1" ht="74.45" customHeight="1" x14ac:dyDescent="0.25">
      <c r="A230" s="320" t="s">
        <v>240</v>
      </c>
      <c r="B230" s="137" t="s">
        <v>329</v>
      </c>
      <c r="C230" s="80" t="s">
        <v>59</v>
      </c>
      <c r="D230" s="81" t="s">
        <v>60</v>
      </c>
      <c r="E230" s="143" t="s">
        <v>75</v>
      </c>
      <c r="F230" s="143">
        <v>792</v>
      </c>
      <c r="G230" s="80">
        <v>2</v>
      </c>
      <c r="H230" s="80">
        <f>G230</f>
        <v>2</v>
      </c>
      <c r="I230" s="80">
        <f t="shared" si="100"/>
        <v>2</v>
      </c>
      <c r="J230" s="80">
        <v>2</v>
      </c>
      <c r="K230" s="80">
        <f>G230</f>
        <v>2</v>
      </c>
      <c r="L230" s="80"/>
      <c r="M230" s="221" t="s">
        <v>62</v>
      </c>
      <c r="N230" s="221" t="s">
        <v>62</v>
      </c>
      <c r="O230" s="78">
        <v>31408.15</v>
      </c>
      <c r="P230" s="78"/>
      <c r="Q230" s="78">
        <v>12359.42</v>
      </c>
      <c r="R230" s="78">
        <v>12359.42</v>
      </c>
      <c r="S230" s="109"/>
    </row>
    <row r="231" spans="1:19" ht="15.75" x14ac:dyDescent="0.2">
      <c r="A231" s="321"/>
      <c r="B231" s="146" t="s">
        <v>70</v>
      </c>
      <c r="C231" s="221"/>
      <c r="D231" s="221" t="s">
        <v>62</v>
      </c>
      <c r="E231" s="221"/>
      <c r="F231" s="221"/>
      <c r="G231" s="221">
        <f>G230</f>
        <v>2</v>
      </c>
      <c r="H231" s="221">
        <f t="shared" ref="H231:K231" si="116">H230</f>
        <v>2</v>
      </c>
      <c r="I231" s="221">
        <f t="shared" si="100"/>
        <v>2</v>
      </c>
      <c r="J231" s="221">
        <v>2</v>
      </c>
      <c r="K231" s="221">
        <f t="shared" si="116"/>
        <v>2</v>
      </c>
      <c r="L231" s="221" t="s">
        <v>62</v>
      </c>
      <c r="M231" s="84">
        <v>46022</v>
      </c>
      <c r="N231" s="84">
        <v>46022</v>
      </c>
      <c r="O231" s="78"/>
      <c r="P231" s="226" t="s">
        <v>62</v>
      </c>
      <c r="Q231" s="78"/>
      <c r="R231" s="78"/>
      <c r="S231" s="109"/>
    </row>
    <row r="232" spans="1:19" ht="14.25" x14ac:dyDescent="0.2">
      <c r="A232" s="321"/>
      <c r="B232" s="147" t="s">
        <v>76</v>
      </c>
      <c r="C232" s="221"/>
      <c r="D232" s="221"/>
      <c r="E232" s="221"/>
      <c r="F232" s="221"/>
      <c r="G232" s="221" t="s">
        <v>62</v>
      </c>
      <c r="H232" s="221"/>
      <c r="I232" s="221">
        <f t="shared" si="100"/>
        <v>0</v>
      </c>
      <c r="J232" s="221"/>
      <c r="K232" s="221"/>
      <c r="L232" s="221" t="s">
        <v>62</v>
      </c>
      <c r="M232" s="221"/>
      <c r="N232" s="221"/>
      <c r="O232" s="226" t="s">
        <v>62</v>
      </c>
      <c r="P232" s="226" t="s">
        <v>62</v>
      </c>
      <c r="Q232" s="226" t="s">
        <v>62</v>
      </c>
      <c r="R232" s="226" t="s">
        <v>62</v>
      </c>
      <c r="S232" s="109"/>
    </row>
    <row r="233" spans="1:19" ht="65.45" customHeight="1" x14ac:dyDescent="0.2">
      <c r="A233" s="321"/>
      <c r="B233" s="148" t="s">
        <v>192</v>
      </c>
      <c r="C233" s="221"/>
      <c r="D233" s="221" t="s">
        <v>62</v>
      </c>
      <c r="E233" s="221"/>
      <c r="F233" s="221"/>
      <c r="G233" s="221">
        <f>G230</f>
        <v>2</v>
      </c>
      <c r="H233" s="221">
        <f t="shared" ref="H233" si="117">H230</f>
        <v>2</v>
      </c>
      <c r="I233" s="221">
        <f t="shared" si="100"/>
        <v>2</v>
      </c>
      <c r="J233" s="221">
        <v>2</v>
      </c>
      <c r="K233" s="221">
        <f>K230</f>
        <v>2</v>
      </c>
      <c r="L233" s="221" t="s">
        <v>62</v>
      </c>
      <c r="M233" s="84">
        <v>46022</v>
      </c>
      <c r="N233" s="84">
        <v>46022</v>
      </c>
      <c r="O233" s="78"/>
      <c r="P233" s="226" t="s">
        <v>62</v>
      </c>
      <c r="Q233" s="78"/>
      <c r="R233" s="78"/>
      <c r="S233" s="109"/>
    </row>
    <row r="234" spans="1:19" ht="15" customHeight="1" x14ac:dyDescent="0.2">
      <c r="A234" s="321"/>
      <c r="B234" s="147" t="s">
        <v>193</v>
      </c>
      <c r="C234" s="221"/>
      <c r="D234" s="221"/>
      <c r="E234" s="221"/>
      <c r="F234" s="221"/>
      <c r="G234" s="221" t="s">
        <v>62</v>
      </c>
      <c r="H234" s="221"/>
      <c r="I234" s="221">
        <f t="shared" si="100"/>
        <v>0</v>
      </c>
      <c r="J234" s="221"/>
      <c r="K234" s="221"/>
      <c r="L234" s="221" t="s">
        <v>62</v>
      </c>
      <c r="M234" s="221"/>
      <c r="N234" s="221"/>
      <c r="O234" s="226" t="s">
        <v>62</v>
      </c>
      <c r="P234" s="226" t="s">
        <v>62</v>
      </c>
      <c r="Q234" s="226" t="s">
        <v>62</v>
      </c>
      <c r="R234" s="226" t="s">
        <v>62</v>
      </c>
      <c r="S234" s="109"/>
    </row>
    <row r="235" spans="1:19" ht="38.65" customHeight="1" x14ac:dyDescent="0.2">
      <c r="A235" s="321"/>
      <c r="B235" s="148" t="s">
        <v>330</v>
      </c>
      <c r="C235" s="221"/>
      <c r="D235" s="221" t="s">
        <v>62</v>
      </c>
      <c r="E235" s="221"/>
      <c r="F235" s="221"/>
      <c r="G235" s="221">
        <f>G231</f>
        <v>2</v>
      </c>
      <c r="H235" s="221">
        <f t="shared" ref="H235:K235" si="118">H231</f>
        <v>2</v>
      </c>
      <c r="I235" s="221">
        <f t="shared" si="100"/>
        <v>2</v>
      </c>
      <c r="J235" s="221">
        <v>2</v>
      </c>
      <c r="K235" s="221">
        <f t="shared" si="118"/>
        <v>2</v>
      </c>
      <c r="L235" s="221" t="s">
        <v>62</v>
      </c>
      <c r="M235" s="84">
        <v>46022</v>
      </c>
      <c r="N235" s="84">
        <v>46022</v>
      </c>
      <c r="O235" s="78"/>
      <c r="P235" s="226" t="s">
        <v>62</v>
      </c>
      <c r="Q235" s="78"/>
      <c r="R235" s="78"/>
      <c r="S235" s="109"/>
    </row>
    <row r="236" spans="1:19" ht="21" customHeight="1" x14ac:dyDescent="0.2">
      <c r="A236" s="321"/>
      <c r="B236" s="147" t="s">
        <v>71</v>
      </c>
      <c r="C236" s="221"/>
      <c r="D236" s="221"/>
      <c r="E236" s="221"/>
      <c r="F236" s="221"/>
      <c r="G236" s="221" t="s">
        <v>62</v>
      </c>
      <c r="H236" s="221"/>
      <c r="I236" s="221">
        <f t="shared" si="100"/>
        <v>0</v>
      </c>
      <c r="J236" s="221"/>
      <c r="K236" s="221"/>
      <c r="L236" s="221" t="s">
        <v>62</v>
      </c>
      <c r="M236" s="221"/>
      <c r="N236" s="221"/>
      <c r="O236" s="226" t="s">
        <v>62</v>
      </c>
      <c r="P236" s="226" t="s">
        <v>62</v>
      </c>
      <c r="Q236" s="226" t="s">
        <v>62</v>
      </c>
      <c r="R236" s="226" t="s">
        <v>62</v>
      </c>
      <c r="S236" s="109"/>
    </row>
    <row r="237" spans="1:19" ht="21" customHeight="1" x14ac:dyDescent="0.2">
      <c r="A237" s="322"/>
      <c r="B237" s="148" t="s">
        <v>72</v>
      </c>
      <c r="C237" s="221"/>
      <c r="D237" s="221" t="s">
        <v>62</v>
      </c>
      <c r="E237" s="221"/>
      <c r="F237" s="221"/>
      <c r="G237" s="221">
        <f>G235</f>
        <v>2</v>
      </c>
      <c r="H237" s="221">
        <f t="shared" ref="H237:K237" si="119">H235</f>
        <v>2</v>
      </c>
      <c r="I237" s="221">
        <f t="shared" si="100"/>
        <v>2</v>
      </c>
      <c r="J237" s="221">
        <v>2</v>
      </c>
      <c r="K237" s="221">
        <f t="shared" si="119"/>
        <v>2</v>
      </c>
      <c r="L237" s="221" t="s">
        <v>62</v>
      </c>
      <c r="M237" s="84">
        <v>46022</v>
      </c>
      <c r="N237" s="84">
        <v>46022</v>
      </c>
      <c r="O237" s="78"/>
      <c r="P237" s="226" t="s">
        <v>62</v>
      </c>
      <c r="Q237" s="78"/>
      <c r="R237" s="78"/>
      <c r="S237" s="109"/>
    </row>
    <row r="238" spans="1:19" s="56" customFormat="1" ht="74.45" customHeight="1" x14ac:dyDescent="0.25">
      <c r="A238" s="320" t="s">
        <v>241</v>
      </c>
      <c r="B238" s="137" t="s">
        <v>329</v>
      </c>
      <c r="C238" s="80" t="s">
        <v>59</v>
      </c>
      <c r="D238" s="81" t="s">
        <v>60</v>
      </c>
      <c r="E238" s="143" t="s">
        <v>75</v>
      </c>
      <c r="F238" s="143">
        <v>792</v>
      </c>
      <c r="G238" s="80">
        <v>4</v>
      </c>
      <c r="H238" s="80">
        <f>G238</f>
        <v>4</v>
      </c>
      <c r="I238" s="80">
        <f t="shared" si="100"/>
        <v>4</v>
      </c>
      <c r="J238" s="80">
        <v>4</v>
      </c>
      <c r="K238" s="80">
        <f>G238</f>
        <v>4</v>
      </c>
      <c r="L238" s="80"/>
      <c r="M238" s="221" t="s">
        <v>62</v>
      </c>
      <c r="N238" s="221" t="s">
        <v>62</v>
      </c>
      <c r="O238" s="80">
        <v>67198.84</v>
      </c>
      <c r="P238" s="80"/>
      <c r="Q238" s="78">
        <v>67198.84</v>
      </c>
      <c r="R238" s="78">
        <v>49696.34</v>
      </c>
      <c r="S238" s="109"/>
    </row>
    <row r="239" spans="1:19" ht="15.75" x14ac:dyDescent="0.2">
      <c r="A239" s="321"/>
      <c r="B239" s="146" t="s">
        <v>70</v>
      </c>
      <c r="C239" s="221"/>
      <c r="D239" s="221" t="s">
        <v>62</v>
      </c>
      <c r="E239" s="221"/>
      <c r="F239" s="221"/>
      <c r="G239" s="221">
        <f>G238</f>
        <v>4</v>
      </c>
      <c r="H239" s="221">
        <f t="shared" ref="H239:K239" si="120">H238</f>
        <v>4</v>
      </c>
      <c r="I239" s="221">
        <f t="shared" si="100"/>
        <v>4</v>
      </c>
      <c r="J239" s="221">
        <v>4</v>
      </c>
      <c r="K239" s="221">
        <f t="shared" si="120"/>
        <v>4</v>
      </c>
      <c r="L239" s="221" t="s">
        <v>62</v>
      </c>
      <c r="M239" s="84">
        <v>46022</v>
      </c>
      <c r="N239" s="84">
        <v>46022</v>
      </c>
      <c r="O239" s="78"/>
      <c r="P239" s="226" t="s">
        <v>62</v>
      </c>
      <c r="Q239" s="78"/>
      <c r="R239" s="78"/>
      <c r="S239" s="109"/>
    </row>
    <row r="240" spans="1:19" ht="14.25" x14ac:dyDescent="0.2">
      <c r="A240" s="321"/>
      <c r="B240" s="147" t="s">
        <v>76</v>
      </c>
      <c r="C240" s="221"/>
      <c r="D240" s="221"/>
      <c r="E240" s="221"/>
      <c r="F240" s="221"/>
      <c r="G240" s="221" t="s">
        <v>62</v>
      </c>
      <c r="H240" s="221"/>
      <c r="I240" s="221">
        <f t="shared" si="100"/>
        <v>0</v>
      </c>
      <c r="J240" s="221"/>
      <c r="K240" s="221"/>
      <c r="L240" s="221" t="s">
        <v>62</v>
      </c>
      <c r="M240" s="221"/>
      <c r="N240" s="221"/>
      <c r="O240" s="226" t="s">
        <v>62</v>
      </c>
      <c r="P240" s="226" t="s">
        <v>62</v>
      </c>
      <c r="Q240" s="226" t="s">
        <v>62</v>
      </c>
      <c r="R240" s="226" t="s">
        <v>62</v>
      </c>
      <c r="S240" s="109"/>
    </row>
    <row r="241" spans="1:19" ht="65.45" customHeight="1" x14ac:dyDescent="0.2">
      <c r="A241" s="321"/>
      <c r="B241" s="148" t="s">
        <v>192</v>
      </c>
      <c r="C241" s="221"/>
      <c r="D241" s="221" t="s">
        <v>62</v>
      </c>
      <c r="E241" s="221"/>
      <c r="F241" s="221"/>
      <c r="G241" s="221">
        <f>G238</f>
        <v>4</v>
      </c>
      <c r="H241" s="221">
        <f t="shared" ref="H241" si="121">H238</f>
        <v>4</v>
      </c>
      <c r="I241" s="221">
        <f t="shared" si="100"/>
        <v>4</v>
      </c>
      <c r="J241" s="221">
        <v>4</v>
      </c>
      <c r="K241" s="221">
        <f>K238</f>
        <v>4</v>
      </c>
      <c r="L241" s="221" t="s">
        <v>62</v>
      </c>
      <c r="M241" s="84">
        <v>46022</v>
      </c>
      <c r="N241" s="84">
        <v>46022</v>
      </c>
      <c r="O241" s="78"/>
      <c r="P241" s="226" t="s">
        <v>62</v>
      </c>
      <c r="Q241" s="78"/>
      <c r="R241" s="78"/>
      <c r="S241" s="109"/>
    </row>
    <row r="242" spans="1:19" ht="15" customHeight="1" x14ac:dyDescent="0.2">
      <c r="A242" s="321"/>
      <c r="B242" s="147" t="s">
        <v>193</v>
      </c>
      <c r="C242" s="221"/>
      <c r="D242" s="221"/>
      <c r="E242" s="221"/>
      <c r="F242" s="221"/>
      <c r="G242" s="221" t="s">
        <v>62</v>
      </c>
      <c r="H242" s="221"/>
      <c r="I242" s="221">
        <f t="shared" si="100"/>
        <v>0</v>
      </c>
      <c r="J242" s="221"/>
      <c r="K242" s="221"/>
      <c r="L242" s="221" t="s">
        <v>62</v>
      </c>
      <c r="M242" s="221"/>
      <c r="N242" s="221"/>
      <c r="O242" s="226" t="s">
        <v>62</v>
      </c>
      <c r="P242" s="226" t="s">
        <v>62</v>
      </c>
      <c r="Q242" s="226" t="s">
        <v>62</v>
      </c>
      <c r="R242" s="226" t="s">
        <v>62</v>
      </c>
      <c r="S242" s="109"/>
    </row>
    <row r="243" spans="1:19" ht="38.65" customHeight="1" x14ac:dyDescent="0.2">
      <c r="A243" s="321"/>
      <c r="B243" s="148" t="s">
        <v>330</v>
      </c>
      <c r="C243" s="221"/>
      <c r="D243" s="221" t="s">
        <v>62</v>
      </c>
      <c r="E243" s="221"/>
      <c r="F243" s="221"/>
      <c r="G243" s="221">
        <f>G239</f>
        <v>4</v>
      </c>
      <c r="H243" s="221">
        <f t="shared" ref="H243:K243" si="122">H239</f>
        <v>4</v>
      </c>
      <c r="I243" s="221">
        <f t="shared" si="100"/>
        <v>4</v>
      </c>
      <c r="J243" s="221">
        <v>4</v>
      </c>
      <c r="K243" s="221">
        <f t="shared" si="122"/>
        <v>4</v>
      </c>
      <c r="L243" s="221" t="s">
        <v>62</v>
      </c>
      <c r="M243" s="84">
        <v>46022</v>
      </c>
      <c r="N243" s="84">
        <v>46022</v>
      </c>
      <c r="O243" s="78"/>
      <c r="P243" s="226" t="s">
        <v>62</v>
      </c>
      <c r="Q243" s="78"/>
      <c r="R243" s="78"/>
      <c r="S243" s="109"/>
    </row>
    <row r="244" spans="1:19" ht="21" customHeight="1" x14ac:dyDescent="0.2">
      <c r="A244" s="321"/>
      <c r="B244" s="147" t="s">
        <v>71</v>
      </c>
      <c r="C244" s="221"/>
      <c r="D244" s="221"/>
      <c r="E244" s="221"/>
      <c r="F244" s="221"/>
      <c r="G244" s="221" t="s">
        <v>62</v>
      </c>
      <c r="H244" s="221"/>
      <c r="I244" s="221">
        <f t="shared" si="100"/>
        <v>0</v>
      </c>
      <c r="J244" s="221"/>
      <c r="K244" s="221"/>
      <c r="L244" s="221" t="s">
        <v>62</v>
      </c>
      <c r="M244" s="221"/>
      <c r="N244" s="221"/>
      <c r="O244" s="226" t="s">
        <v>62</v>
      </c>
      <c r="P244" s="226" t="s">
        <v>62</v>
      </c>
      <c r="Q244" s="226" t="s">
        <v>62</v>
      </c>
      <c r="R244" s="226" t="s">
        <v>62</v>
      </c>
      <c r="S244" s="109"/>
    </row>
    <row r="245" spans="1:19" ht="21" customHeight="1" x14ac:dyDescent="0.2">
      <c r="A245" s="322"/>
      <c r="B245" s="148" t="s">
        <v>72</v>
      </c>
      <c r="C245" s="221"/>
      <c r="D245" s="221" t="s">
        <v>62</v>
      </c>
      <c r="E245" s="221"/>
      <c r="F245" s="221"/>
      <c r="G245" s="221">
        <f>G243</f>
        <v>4</v>
      </c>
      <c r="H245" s="221">
        <f t="shared" ref="H245:K245" si="123">H243</f>
        <v>4</v>
      </c>
      <c r="I245" s="221">
        <f t="shared" si="100"/>
        <v>4</v>
      </c>
      <c r="J245" s="221">
        <v>4</v>
      </c>
      <c r="K245" s="221">
        <f t="shared" si="123"/>
        <v>4</v>
      </c>
      <c r="L245" s="221" t="s">
        <v>62</v>
      </c>
      <c r="M245" s="84">
        <v>46022</v>
      </c>
      <c r="N245" s="84">
        <v>46022</v>
      </c>
      <c r="O245" s="78"/>
      <c r="P245" s="226" t="s">
        <v>62</v>
      </c>
      <c r="Q245" s="78"/>
      <c r="R245" s="78"/>
      <c r="S245" s="109"/>
    </row>
    <row r="246" spans="1:19" s="56" customFormat="1" ht="74.45" customHeight="1" x14ac:dyDescent="0.25">
      <c r="A246" s="320" t="s">
        <v>242</v>
      </c>
      <c r="B246" s="137" t="s">
        <v>329</v>
      </c>
      <c r="C246" s="80" t="s">
        <v>59</v>
      </c>
      <c r="D246" s="81" t="s">
        <v>60</v>
      </c>
      <c r="E246" s="143" t="s">
        <v>75</v>
      </c>
      <c r="F246" s="143">
        <v>792</v>
      </c>
      <c r="G246" s="80">
        <v>4</v>
      </c>
      <c r="H246" s="80">
        <f>G246</f>
        <v>4</v>
      </c>
      <c r="I246" s="80">
        <f t="shared" si="100"/>
        <v>4</v>
      </c>
      <c r="J246" s="80">
        <v>4</v>
      </c>
      <c r="K246" s="80">
        <f>G246</f>
        <v>4</v>
      </c>
      <c r="L246" s="80"/>
      <c r="M246" s="221" t="s">
        <v>62</v>
      </c>
      <c r="N246" s="221" t="s">
        <v>62</v>
      </c>
      <c r="O246" s="78">
        <v>67198.84</v>
      </c>
      <c r="P246" s="78"/>
      <c r="Q246" s="78">
        <v>49760.82</v>
      </c>
      <c r="R246" s="78">
        <v>49760.82</v>
      </c>
      <c r="S246" s="109"/>
    </row>
    <row r="247" spans="1:19" ht="15.75" x14ac:dyDescent="0.2">
      <c r="A247" s="321"/>
      <c r="B247" s="146" t="s">
        <v>70</v>
      </c>
      <c r="C247" s="221"/>
      <c r="D247" s="221" t="s">
        <v>62</v>
      </c>
      <c r="E247" s="221"/>
      <c r="F247" s="221"/>
      <c r="G247" s="221">
        <f>G246</f>
        <v>4</v>
      </c>
      <c r="H247" s="221">
        <f t="shared" ref="H247:K247" si="124">H246</f>
        <v>4</v>
      </c>
      <c r="I247" s="221">
        <f t="shared" si="100"/>
        <v>4</v>
      </c>
      <c r="J247" s="221">
        <v>4</v>
      </c>
      <c r="K247" s="221">
        <f t="shared" si="124"/>
        <v>4</v>
      </c>
      <c r="L247" s="221" t="s">
        <v>62</v>
      </c>
      <c r="M247" s="84">
        <v>46022</v>
      </c>
      <c r="N247" s="84">
        <v>46022</v>
      </c>
      <c r="O247" s="78"/>
      <c r="P247" s="226" t="s">
        <v>62</v>
      </c>
      <c r="Q247" s="78"/>
      <c r="R247" s="78"/>
      <c r="S247" s="109"/>
    </row>
    <row r="248" spans="1:19" ht="14.25" x14ac:dyDescent="0.2">
      <c r="A248" s="321"/>
      <c r="B248" s="147" t="s">
        <v>76</v>
      </c>
      <c r="C248" s="221"/>
      <c r="D248" s="221"/>
      <c r="E248" s="221"/>
      <c r="F248" s="221"/>
      <c r="G248" s="221" t="s">
        <v>62</v>
      </c>
      <c r="H248" s="221"/>
      <c r="I248" s="221">
        <f t="shared" si="100"/>
        <v>0</v>
      </c>
      <c r="J248" s="221"/>
      <c r="K248" s="221"/>
      <c r="L248" s="221" t="s">
        <v>62</v>
      </c>
      <c r="M248" s="221"/>
      <c r="N248" s="221"/>
      <c r="O248" s="226" t="s">
        <v>62</v>
      </c>
      <c r="P248" s="226" t="s">
        <v>62</v>
      </c>
      <c r="Q248" s="226" t="s">
        <v>62</v>
      </c>
      <c r="R248" s="226" t="s">
        <v>62</v>
      </c>
      <c r="S248" s="109"/>
    </row>
    <row r="249" spans="1:19" ht="65.45" customHeight="1" x14ac:dyDescent="0.2">
      <c r="A249" s="321"/>
      <c r="B249" s="148" t="s">
        <v>192</v>
      </c>
      <c r="C249" s="221"/>
      <c r="D249" s="221" t="s">
        <v>62</v>
      </c>
      <c r="E249" s="221"/>
      <c r="F249" s="221"/>
      <c r="G249" s="221">
        <f>G246</f>
        <v>4</v>
      </c>
      <c r="H249" s="221">
        <f t="shared" ref="H249" si="125">H246</f>
        <v>4</v>
      </c>
      <c r="I249" s="221">
        <f t="shared" si="100"/>
        <v>4</v>
      </c>
      <c r="J249" s="221">
        <v>4</v>
      </c>
      <c r="K249" s="221">
        <f>K246</f>
        <v>4</v>
      </c>
      <c r="L249" s="221" t="s">
        <v>62</v>
      </c>
      <c r="M249" s="84">
        <v>46022</v>
      </c>
      <c r="N249" s="84">
        <v>46022</v>
      </c>
      <c r="O249" s="78"/>
      <c r="P249" s="226" t="s">
        <v>62</v>
      </c>
      <c r="Q249" s="78"/>
      <c r="R249" s="78"/>
      <c r="S249" s="109"/>
    </row>
    <row r="250" spans="1:19" ht="15" customHeight="1" x14ac:dyDescent="0.2">
      <c r="A250" s="321"/>
      <c r="B250" s="147" t="s">
        <v>193</v>
      </c>
      <c r="C250" s="221"/>
      <c r="D250" s="221"/>
      <c r="E250" s="221"/>
      <c r="F250" s="221"/>
      <c r="G250" s="221" t="s">
        <v>62</v>
      </c>
      <c r="H250" s="221"/>
      <c r="I250" s="221">
        <f t="shared" si="100"/>
        <v>0</v>
      </c>
      <c r="J250" s="221"/>
      <c r="K250" s="221"/>
      <c r="L250" s="221" t="s">
        <v>62</v>
      </c>
      <c r="M250" s="221"/>
      <c r="N250" s="221"/>
      <c r="O250" s="226" t="s">
        <v>62</v>
      </c>
      <c r="P250" s="226" t="s">
        <v>62</v>
      </c>
      <c r="Q250" s="226" t="s">
        <v>62</v>
      </c>
      <c r="R250" s="226" t="s">
        <v>62</v>
      </c>
      <c r="S250" s="109"/>
    </row>
    <row r="251" spans="1:19" ht="38.65" customHeight="1" x14ac:dyDescent="0.2">
      <c r="A251" s="321"/>
      <c r="B251" s="148" t="s">
        <v>330</v>
      </c>
      <c r="C251" s="221"/>
      <c r="D251" s="221" t="s">
        <v>62</v>
      </c>
      <c r="E251" s="221"/>
      <c r="F251" s="221"/>
      <c r="G251" s="221">
        <f>G247</f>
        <v>4</v>
      </c>
      <c r="H251" s="221">
        <f t="shared" ref="H251:K251" si="126">H247</f>
        <v>4</v>
      </c>
      <c r="I251" s="221">
        <f t="shared" si="100"/>
        <v>4</v>
      </c>
      <c r="J251" s="221">
        <v>4</v>
      </c>
      <c r="K251" s="221">
        <f t="shared" si="126"/>
        <v>4</v>
      </c>
      <c r="L251" s="221" t="s">
        <v>62</v>
      </c>
      <c r="M251" s="84">
        <v>46022</v>
      </c>
      <c r="N251" s="84">
        <v>46022</v>
      </c>
      <c r="O251" s="78"/>
      <c r="P251" s="226" t="s">
        <v>62</v>
      </c>
      <c r="Q251" s="78"/>
      <c r="R251" s="78"/>
      <c r="S251" s="109"/>
    </row>
    <row r="252" spans="1:19" ht="21" customHeight="1" x14ac:dyDescent="0.2">
      <c r="A252" s="321"/>
      <c r="B252" s="147" t="s">
        <v>71</v>
      </c>
      <c r="C252" s="221"/>
      <c r="D252" s="221"/>
      <c r="E252" s="221"/>
      <c r="F252" s="221"/>
      <c r="G252" s="221" t="s">
        <v>62</v>
      </c>
      <c r="H252" s="221"/>
      <c r="I252" s="221">
        <f t="shared" si="100"/>
        <v>0</v>
      </c>
      <c r="J252" s="221"/>
      <c r="K252" s="221"/>
      <c r="L252" s="221" t="s">
        <v>62</v>
      </c>
      <c r="M252" s="221"/>
      <c r="N252" s="221"/>
      <c r="O252" s="226" t="s">
        <v>62</v>
      </c>
      <c r="P252" s="226" t="s">
        <v>62</v>
      </c>
      <c r="Q252" s="226" t="s">
        <v>62</v>
      </c>
      <c r="R252" s="226" t="s">
        <v>62</v>
      </c>
      <c r="S252" s="109"/>
    </row>
    <row r="253" spans="1:19" ht="21" customHeight="1" x14ac:dyDescent="0.2">
      <c r="A253" s="322"/>
      <c r="B253" s="148" t="s">
        <v>72</v>
      </c>
      <c r="C253" s="221"/>
      <c r="D253" s="221" t="s">
        <v>62</v>
      </c>
      <c r="E253" s="221"/>
      <c r="F253" s="221"/>
      <c r="G253" s="221">
        <f>G251</f>
        <v>4</v>
      </c>
      <c r="H253" s="221">
        <f t="shared" ref="H253:K253" si="127">H251</f>
        <v>4</v>
      </c>
      <c r="I253" s="221">
        <f t="shared" si="100"/>
        <v>4</v>
      </c>
      <c r="J253" s="221">
        <v>4</v>
      </c>
      <c r="K253" s="221">
        <f t="shared" si="127"/>
        <v>4</v>
      </c>
      <c r="L253" s="221" t="s">
        <v>62</v>
      </c>
      <c r="M253" s="84">
        <v>46022</v>
      </c>
      <c r="N253" s="84">
        <v>46022</v>
      </c>
      <c r="O253" s="78"/>
      <c r="P253" s="226" t="s">
        <v>62</v>
      </c>
      <c r="Q253" s="78"/>
      <c r="R253" s="78"/>
      <c r="S253" s="109"/>
    </row>
    <row r="254" spans="1:19" s="56" customFormat="1" ht="74.45" customHeight="1" x14ac:dyDescent="0.25">
      <c r="A254" s="320" t="s">
        <v>243</v>
      </c>
      <c r="B254" s="137" t="s">
        <v>329</v>
      </c>
      <c r="C254" s="80" t="s">
        <v>59</v>
      </c>
      <c r="D254" s="81" t="s">
        <v>60</v>
      </c>
      <c r="E254" s="143" t="s">
        <v>75</v>
      </c>
      <c r="F254" s="143">
        <v>792</v>
      </c>
      <c r="G254" s="80">
        <v>2</v>
      </c>
      <c r="H254" s="80">
        <f>G254</f>
        <v>2</v>
      </c>
      <c r="I254" s="80">
        <f t="shared" si="100"/>
        <v>2</v>
      </c>
      <c r="J254" s="80">
        <v>2</v>
      </c>
      <c r="K254" s="80">
        <f>G254</f>
        <v>2</v>
      </c>
      <c r="L254" s="80"/>
      <c r="M254" s="221" t="s">
        <v>62</v>
      </c>
      <c r="N254" s="221" t="s">
        <v>62</v>
      </c>
      <c r="O254" s="78">
        <v>27756.04</v>
      </c>
      <c r="P254" s="78"/>
      <c r="Q254" s="78">
        <v>0</v>
      </c>
      <c r="R254" s="78">
        <v>0</v>
      </c>
      <c r="S254" s="109"/>
    </row>
    <row r="255" spans="1:19" ht="15.75" x14ac:dyDescent="0.2">
      <c r="A255" s="321"/>
      <c r="B255" s="146" t="s">
        <v>70</v>
      </c>
      <c r="C255" s="221"/>
      <c r="D255" s="221" t="s">
        <v>62</v>
      </c>
      <c r="E255" s="221"/>
      <c r="F255" s="221"/>
      <c r="G255" s="221">
        <f>G254</f>
        <v>2</v>
      </c>
      <c r="H255" s="221">
        <f t="shared" ref="H255:K255" si="128">H254</f>
        <v>2</v>
      </c>
      <c r="I255" s="221">
        <f t="shared" si="100"/>
        <v>2</v>
      </c>
      <c r="J255" s="221">
        <v>2</v>
      </c>
      <c r="K255" s="221">
        <f t="shared" si="128"/>
        <v>2</v>
      </c>
      <c r="L255" s="221" t="s">
        <v>62</v>
      </c>
      <c r="M255" s="84">
        <v>46022</v>
      </c>
      <c r="N255" s="84">
        <v>46022</v>
      </c>
      <c r="O255" s="78"/>
      <c r="P255" s="226" t="s">
        <v>62</v>
      </c>
      <c r="Q255" s="78"/>
      <c r="R255" s="78"/>
      <c r="S255" s="109"/>
    </row>
    <row r="256" spans="1:19" ht="14.25" x14ac:dyDescent="0.2">
      <c r="A256" s="321"/>
      <c r="B256" s="147" t="s">
        <v>76</v>
      </c>
      <c r="C256" s="221"/>
      <c r="D256" s="221"/>
      <c r="E256" s="221"/>
      <c r="F256" s="221"/>
      <c r="G256" s="221" t="s">
        <v>62</v>
      </c>
      <c r="H256" s="221"/>
      <c r="I256" s="221">
        <f t="shared" si="100"/>
        <v>0</v>
      </c>
      <c r="J256" s="221"/>
      <c r="K256" s="221"/>
      <c r="L256" s="221" t="s">
        <v>62</v>
      </c>
      <c r="M256" s="221"/>
      <c r="N256" s="221"/>
      <c r="O256" s="226" t="s">
        <v>62</v>
      </c>
      <c r="P256" s="226" t="s">
        <v>62</v>
      </c>
      <c r="Q256" s="226" t="s">
        <v>62</v>
      </c>
      <c r="R256" s="226" t="s">
        <v>62</v>
      </c>
      <c r="S256" s="109"/>
    </row>
    <row r="257" spans="1:19" ht="65.45" customHeight="1" x14ac:dyDescent="0.2">
      <c r="A257" s="321"/>
      <c r="B257" s="148" t="s">
        <v>192</v>
      </c>
      <c r="C257" s="221"/>
      <c r="D257" s="221" t="s">
        <v>62</v>
      </c>
      <c r="E257" s="221"/>
      <c r="F257" s="221"/>
      <c r="G257" s="221">
        <f>G254</f>
        <v>2</v>
      </c>
      <c r="H257" s="221">
        <f t="shared" ref="H257" si="129">H254</f>
        <v>2</v>
      </c>
      <c r="I257" s="221">
        <f t="shared" si="100"/>
        <v>2</v>
      </c>
      <c r="J257" s="221">
        <v>2</v>
      </c>
      <c r="K257" s="221">
        <f>K254</f>
        <v>2</v>
      </c>
      <c r="L257" s="221" t="s">
        <v>62</v>
      </c>
      <c r="M257" s="84">
        <v>46022</v>
      </c>
      <c r="N257" s="84">
        <v>46022</v>
      </c>
      <c r="O257" s="78"/>
      <c r="P257" s="226" t="s">
        <v>62</v>
      </c>
      <c r="Q257" s="78"/>
      <c r="R257" s="78"/>
      <c r="S257" s="109"/>
    </row>
    <row r="258" spans="1:19" ht="15" customHeight="1" x14ac:dyDescent="0.2">
      <c r="A258" s="321"/>
      <c r="B258" s="147" t="s">
        <v>193</v>
      </c>
      <c r="C258" s="221"/>
      <c r="D258" s="221"/>
      <c r="E258" s="221"/>
      <c r="F258" s="221"/>
      <c r="G258" s="221" t="s">
        <v>62</v>
      </c>
      <c r="H258" s="221"/>
      <c r="I258" s="221">
        <f t="shared" si="100"/>
        <v>0</v>
      </c>
      <c r="J258" s="221"/>
      <c r="K258" s="221"/>
      <c r="L258" s="221" t="s">
        <v>62</v>
      </c>
      <c r="M258" s="221"/>
      <c r="N258" s="221"/>
      <c r="O258" s="226" t="s">
        <v>62</v>
      </c>
      <c r="P258" s="226" t="s">
        <v>62</v>
      </c>
      <c r="Q258" s="226" t="s">
        <v>62</v>
      </c>
      <c r="R258" s="226" t="s">
        <v>62</v>
      </c>
      <c r="S258" s="109"/>
    </row>
    <row r="259" spans="1:19" ht="38.65" customHeight="1" x14ac:dyDescent="0.2">
      <c r="A259" s="321"/>
      <c r="B259" s="148" t="s">
        <v>330</v>
      </c>
      <c r="C259" s="221"/>
      <c r="D259" s="221" t="s">
        <v>62</v>
      </c>
      <c r="E259" s="221"/>
      <c r="F259" s="221"/>
      <c r="G259" s="221">
        <f>G255</f>
        <v>2</v>
      </c>
      <c r="H259" s="221">
        <f t="shared" ref="H259:K259" si="130">H255</f>
        <v>2</v>
      </c>
      <c r="I259" s="221">
        <f t="shared" si="100"/>
        <v>2</v>
      </c>
      <c r="J259" s="221">
        <v>2</v>
      </c>
      <c r="K259" s="221">
        <f t="shared" si="130"/>
        <v>2</v>
      </c>
      <c r="L259" s="221" t="s">
        <v>62</v>
      </c>
      <c r="M259" s="84">
        <v>46022</v>
      </c>
      <c r="N259" s="84">
        <v>46022</v>
      </c>
      <c r="O259" s="78"/>
      <c r="P259" s="226" t="s">
        <v>62</v>
      </c>
      <c r="Q259" s="78"/>
      <c r="R259" s="78"/>
      <c r="S259" s="109"/>
    </row>
    <row r="260" spans="1:19" ht="21" customHeight="1" x14ac:dyDescent="0.2">
      <c r="A260" s="321"/>
      <c r="B260" s="147" t="s">
        <v>71</v>
      </c>
      <c r="C260" s="221"/>
      <c r="D260" s="221"/>
      <c r="E260" s="221"/>
      <c r="F260" s="221"/>
      <c r="G260" s="221" t="s">
        <v>62</v>
      </c>
      <c r="H260" s="221"/>
      <c r="I260" s="221">
        <f t="shared" si="100"/>
        <v>0</v>
      </c>
      <c r="J260" s="221"/>
      <c r="K260" s="221"/>
      <c r="L260" s="221" t="s">
        <v>62</v>
      </c>
      <c r="M260" s="221"/>
      <c r="N260" s="221"/>
      <c r="O260" s="226" t="s">
        <v>62</v>
      </c>
      <c r="P260" s="226" t="s">
        <v>62</v>
      </c>
      <c r="Q260" s="226" t="s">
        <v>62</v>
      </c>
      <c r="R260" s="226" t="s">
        <v>62</v>
      </c>
      <c r="S260" s="109"/>
    </row>
    <row r="261" spans="1:19" ht="21" customHeight="1" x14ac:dyDescent="0.2">
      <c r="A261" s="322"/>
      <c r="B261" s="148" t="s">
        <v>72</v>
      </c>
      <c r="C261" s="221"/>
      <c r="D261" s="221" t="s">
        <v>62</v>
      </c>
      <c r="E261" s="221"/>
      <c r="F261" s="221"/>
      <c r="G261" s="221">
        <f>G259</f>
        <v>2</v>
      </c>
      <c r="H261" s="221">
        <f t="shared" ref="H261:K261" si="131">H259</f>
        <v>2</v>
      </c>
      <c r="I261" s="221">
        <f t="shared" si="100"/>
        <v>2</v>
      </c>
      <c r="J261" s="221">
        <v>2</v>
      </c>
      <c r="K261" s="221">
        <f t="shared" si="131"/>
        <v>2</v>
      </c>
      <c r="L261" s="221" t="s">
        <v>62</v>
      </c>
      <c r="M261" s="84">
        <v>46022</v>
      </c>
      <c r="N261" s="84">
        <v>46022</v>
      </c>
      <c r="O261" s="78"/>
      <c r="P261" s="226" t="s">
        <v>62</v>
      </c>
      <c r="Q261" s="78"/>
      <c r="R261" s="78"/>
      <c r="S261" s="109"/>
    </row>
    <row r="262" spans="1:19" s="56" customFormat="1" ht="74.45" customHeight="1" x14ac:dyDescent="0.25">
      <c r="A262" s="320" t="s">
        <v>244</v>
      </c>
      <c r="B262" s="137" t="s">
        <v>329</v>
      </c>
      <c r="C262" s="80" t="s">
        <v>59</v>
      </c>
      <c r="D262" s="81" t="s">
        <v>60</v>
      </c>
      <c r="E262" s="143" t="s">
        <v>75</v>
      </c>
      <c r="F262" s="143">
        <v>792</v>
      </c>
      <c r="G262" s="80">
        <v>3</v>
      </c>
      <c r="H262" s="80">
        <f>G262</f>
        <v>3</v>
      </c>
      <c r="I262" s="80">
        <f t="shared" si="100"/>
        <v>3</v>
      </c>
      <c r="J262" s="80">
        <v>3</v>
      </c>
      <c r="K262" s="80">
        <f>G262</f>
        <v>3</v>
      </c>
      <c r="L262" s="80"/>
      <c r="M262" s="221" t="s">
        <v>62</v>
      </c>
      <c r="N262" s="221" t="s">
        <v>62</v>
      </c>
      <c r="O262" s="78">
        <v>48207.86</v>
      </c>
      <c r="P262" s="78"/>
      <c r="Q262" s="78">
        <v>24447.78</v>
      </c>
      <c r="R262" s="78">
        <v>24447.78</v>
      </c>
      <c r="S262" s="109"/>
    </row>
    <row r="263" spans="1:19" ht="15.75" x14ac:dyDescent="0.2">
      <c r="A263" s="321"/>
      <c r="B263" s="146" t="s">
        <v>70</v>
      </c>
      <c r="C263" s="221"/>
      <c r="D263" s="221" t="s">
        <v>62</v>
      </c>
      <c r="E263" s="221"/>
      <c r="F263" s="221"/>
      <c r="G263" s="221">
        <f>G262</f>
        <v>3</v>
      </c>
      <c r="H263" s="221">
        <f t="shared" ref="H263:K263" si="132">H262</f>
        <v>3</v>
      </c>
      <c r="I263" s="221">
        <f t="shared" ref="I263:I326" si="133">J263</f>
        <v>3</v>
      </c>
      <c r="J263" s="221">
        <v>3</v>
      </c>
      <c r="K263" s="221">
        <f t="shared" si="132"/>
        <v>3</v>
      </c>
      <c r="L263" s="221" t="s">
        <v>62</v>
      </c>
      <c r="M263" s="84">
        <v>46022</v>
      </c>
      <c r="N263" s="84">
        <v>46022</v>
      </c>
      <c r="O263" s="78"/>
      <c r="P263" s="226" t="s">
        <v>62</v>
      </c>
      <c r="Q263" s="78"/>
      <c r="R263" s="78"/>
      <c r="S263" s="109"/>
    </row>
    <row r="264" spans="1:19" ht="14.25" x14ac:dyDescent="0.2">
      <c r="A264" s="321"/>
      <c r="B264" s="147" t="s">
        <v>76</v>
      </c>
      <c r="C264" s="221"/>
      <c r="D264" s="221"/>
      <c r="E264" s="221"/>
      <c r="F264" s="221"/>
      <c r="G264" s="221" t="s">
        <v>62</v>
      </c>
      <c r="H264" s="221"/>
      <c r="I264" s="221">
        <f t="shared" si="133"/>
        <v>0</v>
      </c>
      <c r="J264" s="221"/>
      <c r="K264" s="221"/>
      <c r="L264" s="221" t="s">
        <v>62</v>
      </c>
      <c r="M264" s="221"/>
      <c r="N264" s="221"/>
      <c r="O264" s="226" t="s">
        <v>62</v>
      </c>
      <c r="P264" s="226" t="s">
        <v>62</v>
      </c>
      <c r="Q264" s="226" t="s">
        <v>62</v>
      </c>
      <c r="R264" s="226" t="s">
        <v>62</v>
      </c>
      <c r="S264" s="109"/>
    </row>
    <row r="265" spans="1:19" ht="65.45" customHeight="1" x14ac:dyDescent="0.2">
      <c r="A265" s="321"/>
      <c r="B265" s="148" t="s">
        <v>192</v>
      </c>
      <c r="C265" s="221"/>
      <c r="D265" s="221" t="s">
        <v>62</v>
      </c>
      <c r="E265" s="221"/>
      <c r="F265" s="221"/>
      <c r="G265" s="221">
        <f>G262</f>
        <v>3</v>
      </c>
      <c r="H265" s="221">
        <f t="shared" ref="H265" si="134">H262</f>
        <v>3</v>
      </c>
      <c r="I265" s="221">
        <f t="shared" si="133"/>
        <v>3</v>
      </c>
      <c r="J265" s="221">
        <v>3</v>
      </c>
      <c r="K265" s="221">
        <f>K262</f>
        <v>3</v>
      </c>
      <c r="L265" s="221" t="s">
        <v>62</v>
      </c>
      <c r="M265" s="84">
        <v>46022</v>
      </c>
      <c r="N265" s="84">
        <v>46022</v>
      </c>
      <c r="O265" s="78"/>
      <c r="P265" s="226" t="s">
        <v>62</v>
      </c>
      <c r="Q265" s="78"/>
      <c r="R265" s="78"/>
      <c r="S265" s="109"/>
    </row>
    <row r="266" spans="1:19" ht="15" customHeight="1" x14ac:dyDescent="0.2">
      <c r="A266" s="321"/>
      <c r="B266" s="147" t="s">
        <v>193</v>
      </c>
      <c r="C266" s="221"/>
      <c r="D266" s="221"/>
      <c r="E266" s="221"/>
      <c r="F266" s="221"/>
      <c r="G266" s="221" t="s">
        <v>62</v>
      </c>
      <c r="H266" s="221"/>
      <c r="I266" s="221">
        <f t="shared" si="133"/>
        <v>0</v>
      </c>
      <c r="J266" s="221"/>
      <c r="K266" s="221"/>
      <c r="L266" s="221" t="s">
        <v>62</v>
      </c>
      <c r="M266" s="221"/>
      <c r="N266" s="221"/>
      <c r="O266" s="226" t="s">
        <v>62</v>
      </c>
      <c r="P266" s="226" t="s">
        <v>62</v>
      </c>
      <c r="Q266" s="226" t="s">
        <v>62</v>
      </c>
      <c r="R266" s="226" t="s">
        <v>62</v>
      </c>
      <c r="S266" s="109"/>
    </row>
    <row r="267" spans="1:19" ht="38.65" customHeight="1" x14ac:dyDescent="0.2">
      <c r="A267" s="321"/>
      <c r="B267" s="148" t="s">
        <v>330</v>
      </c>
      <c r="C267" s="221"/>
      <c r="D267" s="221" t="s">
        <v>62</v>
      </c>
      <c r="E267" s="221"/>
      <c r="F267" s="221"/>
      <c r="G267" s="221">
        <f>G263</f>
        <v>3</v>
      </c>
      <c r="H267" s="221">
        <f t="shared" ref="H267:K267" si="135">H263</f>
        <v>3</v>
      </c>
      <c r="I267" s="221">
        <f t="shared" si="133"/>
        <v>3</v>
      </c>
      <c r="J267" s="221">
        <v>3</v>
      </c>
      <c r="K267" s="221">
        <f t="shared" si="135"/>
        <v>3</v>
      </c>
      <c r="L267" s="221" t="s">
        <v>62</v>
      </c>
      <c r="M267" s="84">
        <v>46022</v>
      </c>
      <c r="N267" s="84">
        <v>46022</v>
      </c>
      <c r="O267" s="78"/>
      <c r="P267" s="226" t="s">
        <v>62</v>
      </c>
      <c r="Q267" s="78"/>
      <c r="R267" s="78"/>
      <c r="S267" s="109"/>
    </row>
    <row r="268" spans="1:19" ht="21" customHeight="1" x14ac:dyDescent="0.2">
      <c r="A268" s="321"/>
      <c r="B268" s="147" t="s">
        <v>71</v>
      </c>
      <c r="C268" s="221"/>
      <c r="D268" s="221"/>
      <c r="E268" s="221"/>
      <c r="F268" s="221"/>
      <c r="G268" s="221" t="s">
        <v>62</v>
      </c>
      <c r="H268" s="221"/>
      <c r="I268" s="221">
        <f t="shared" si="133"/>
        <v>0</v>
      </c>
      <c r="J268" s="221"/>
      <c r="K268" s="221"/>
      <c r="L268" s="221" t="s">
        <v>62</v>
      </c>
      <c r="M268" s="221"/>
      <c r="N268" s="221"/>
      <c r="O268" s="226" t="s">
        <v>62</v>
      </c>
      <c r="P268" s="226" t="s">
        <v>62</v>
      </c>
      <c r="Q268" s="226" t="s">
        <v>62</v>
      </c>
      <c r="R268" s="226" t="s">
        <v>62</v>
      </c>
      <c r="S268" s="109"/>
    </row>
    <row r="269" spans="1:19" ht="21" customHeight="1" x14ac:dyDescent="0.2">
      <c r="A269" s="322"/>
      <c r="B269" s="148" t="s">
        <v>72</v>
      </c>
      <c r="C269" s="221"/>
      <c r="D269" s="221" t="s">
        <v>62</v>
      </c>
      <c r="E269" s="221"/>
      <c r="F269" s="221"/>
      <c r="G269" s="221">
        <f>G267</f>
        <v>3</v>
      </c>
      <c r="H269" s="221">
        <f t="shared" ref="H269:K269" si="136">H267</f>
        <v>3</v>
      </c>
      <c r="I269" s="221">
        <f t="shared" si="133"/>
        <v>3</v>
      </c>
      <c r="J269" s="221">
        <v>3</v>
      </c>
      <c r="K269" s="221">
        <f t="shared" si="136"/>
        <v>3</v>
      </c>
      <c r="L269" s="221" t="s">
        <v>62</v>
      </c>
      <c r="M269" s="84">
        <v>46022</v>
      </c>
      <c r="N269" s="84">
        <v>46022</v>
      </c>
      <c r="O269" s="78"/>
      <c r="P269" s="226" t="s">
        <v>62</v>
      </c>
      <c r="Q269" s="78"/>
      <c r="R269" s="78"/>
      <c r="S269" s="109"/>
    </row>
    <row r="270" spans="1:19" s="56" customFormat="1" ht="74.45" customHeight="1" x14ac:dyDescent="0.25">
      <c r="A270" s="320" t="s">
        <v>245</v>
      </c>
      <c r="B270" s="137" t="s">
        <v>329</v>
      </c>
      <c r="C270" s="80" t="s">
        <v>59</v>
      </c>
      <c r="D270" s="81" t="s">
        <v>60</v>
      </c>
      <c r="E270" s="143" t="s">
        <v>75</v>
      </c>
      <c r="F270" s="143">
        <v>792</v>
      </c>
      <c r="G270" s="80">
        <v>2</v>
      </c>
      <c r="H270" s="80">
        <f>G270</f>
        <v>2</v>
      </c>
      <c r="I270" s="80">
        <f t="shared" si="133"/>
        <v>2</v>
      </c>
      <c r="J270" s="80">
        <v>2</v>
      </c>
      <c r="K270" s="80">
        <f>G270</f>
        <v>2</v>
      </c>
      <c r="L270" s="80"/>
      <c r="M270" s="221" t="s">
        <v>62</v>
      </c>
      <c r="N270" s="221" t="s">
        <v>62</v>
      </c>
      <c r="O270" s="78">
        <v>29216.880000000001</v>
      </c>
      <c r="P270" s="78"/>
      <c r="Q270" s="78">
        <v>0</v>
      </c>
      <c r="R270" s="78">
        <v>0</v>
      </c>
      <c r="S270" s="109"/>
    </row>
    <row r="271" spans="1:19" ht="15.75" x14ac:dyDescent="0.2">
      <c r="A271" s="321"/>
      <c r="B271" s="146" t="s">
        <v>70</v>
      </c>
      <c r="C271" s="221"/>
      <c r="D271" s="221" t="s">
        <v>62</v>
      </c>
      <c r="E271" s="221"/>
      <c r="F271" s="221"/>
      <c r="G271" s="221">
        <f>G270</f>
        <v>2</v>
      </c>
      <c r="H271" s="221">
        <f t="shared" ref="H271:K271" si="137">H270</f>
        <v>2</v>
      </c>
      <c r="I271" s="221">
        <f t="shared" si="133"/>
        <v>2</v>
      </c>
      <c r="J271" s="221">
        <v>2</v>
      </c>
      <c r="K271" s="221">
        <f t="shared" si="137"/>
        <v>2</v>
      </c>
      <c r="L271" s="221" t="s">
        <v>62</v>
      </c>
      <c r="M271" s="84">
        <v>46022</v>
      </c>
      <c r="N271" s="84">
        <v>46022</v>
      </c>
      <c r="O271" s="78"/>
      <c r="P271" s="226" t="s">
        <v>62</v>
      </c>
      <c r="Q271" s="78"/>
      <c r="R271" s="78"/>
      <c r="S271" s="109"/>
    </row>
    <row r="272" spans="1:19" ht="14.25" x14ac:dyDescent="0.2">
      <c r="A272" s="321"/>
      <c r="B272" s="147" t="s">
        <v>76</v>
      </c>
      <c r="C272" s="221"/>
      <c r="D272" s="221"/>
      <c r="E272" s="221"/>
      <c r="F272" s="221"/>
      <c r="G272" s="221" t="s">
        <v>62</v>
      </c>
      <c r="H272" s="221"/>
      <c r="I272" s="221">
        <f t="shared" si="133"/>
        <v>0</v>
      </c>
      <c r="J272" s="221"/>
      <c r="K272" s="221"/>
      <c r="L272" s="221" t="s">
        <v>62</v>
      </c>
      <c r="M272" s="221"/>
      <c r="N272" s="221"/>
      <c r="O272" s="226" t="s">
        <v>62</v>
      </c>
      <c r="P272" s="226" t="s">
        <v>62</v>
      </c>
      <c r="Q272" s="226" t="s">
        <v>62</v>
      </c>
      <c r="R272" s="226" t="s">
        <v>62</v>
      </c>
      <c r="S272" s="109"/>
    </row>
    <row r="273" spans="1:19" ht="65.45" customHeight="1" x14ac:dyDescent="0.2">
      <c r="A273" s="321"/>
      <c r="B273" s="148" t="s">
        <v>192</v>
      </c>
      <c r="C273" s="221"/>
      <c r="D273" s="221" t="s">
        <v>62</v>
      </c>
      <c r="E273" s="221"/>
      <c r="F273" s="221"/>
      <c r="G273" s="221">
        <f>G270</f>
        <v>2</v>
      </c>
      <c r="H273" s="221">
        <f t="shared" ref="H273" si="138">H270</f>
        <v>2</v>
      </c>
      <c r="I273" s="221">
        <f t="shared" si="133"/>
        <v>2</v>
      </c>
      <c r="J273" s="221">
        <v>2</v>
      </c>
      <c r="K273" s="221">
        <f>K270</f>
        <v>2</v>
      </c>
      <c r="L273" s="221" t="s">
        <v>62</v>
      </c>
      <c r="M273" s="84">
        <v>46022</v>
      </c>
      <c r="N273" s="84">
        <v>46022</v>
      </c>
      <c r="O273" s="78"/>
      <c r="P273" s="226" t="s">
        <v>62</v>
      </c>
      <c r="Q273" s="78"/>
      <c r="R273" s="78"/>
      <c r="S273" s="109"/>
    </row>
    <row r="274" spans="1:19" ht="15" customHeight="1" x14ac:dyDescent="0.2">
      <c r="A274" s="321"/>
      <c r="B274" s="147" t="s">
        <v>193</v>
      </c>
      <c r="C274" s="221"/>
      <c r="D274" s="221"/>
      <c r="E274" s="221"/>
      <c r="F274" s="221"/>
      <c r="G274" s="221" t="s">
        <v>62</v>
      </c>
      <c r="H274" s="221"/>
      <c r="I274" s="221">
        <f t="shared" si="133"/>
        <v>0</v>
      </c>
      <c r="J274" s="221"/>
      <c r="K274" s="221"/>
      <c r="L274" s="221" t="s">
        <v>62</v>
      </c>
      <c r="M274" s="221"/>
      <c r="N274" s="221"/>
      <c r="O274" s="226" t="s">
        <v>62</v>
      </c>
      <c r="P274" s="226" t="s">
        <v>62</v>
      </c>
      <c r="Q274" s="226" t="s">
        <v>62</v>
      </c>
      <c r="R274" s="226" t="s">
        <v>62</v>
      </c>
      <c r="S274" s="109"/>
    </row>
    <row r="275" spans="1:19" ht="38.65" customHeight="1" x14ac:dyDescent="0.2">
      <c r="A275" s="321"/>
      <c r="B275" s="148" t="s">
        <v>330</v>
      </c>
      <c r="C275" s="221"/>
      <c r="D275" s="221" t="s">
        <v>62</v>
      </c>
      <c r="E275" s="221"/>
      <c r="F275" s="221"/>
      <c r="G275" s="221">
        <f>G271</f>
        <v>2</v>
      </c>
      <c r="H275" s="221">
        <f t="shared" ref="H275:K275" si="139">H271</f>
        <v>2</v>
      </c>
      <c r="I275" s="221">
        <f t="shared" si="133"/>
        <v>2</v>
      </c>
      <c r="J275" s="221">
        <v>2</v>
      </c>
      <c r="K275" s="221">
        <f t="shared" si="139"/>
        <v>2</v>
      </c>
      <c r="L275" s="221" t="s">
        <v>62</v>
      </c>
      <c r="M275" s="84">
        <v>46022</v>
      </c>
      <c r="N275" s="84">
        <v>46022</v>
      </c>
      <c r="O275" s="78"/>
      <c r="P275" s="226" t="s">
        <v>62</v>
      </c>
      <c r="Q275" s="78"/>
      <c r="R275" s="78"/>
      <c r="S275" s="109"/>
    </row>
    <row r="276" spans="1:19" ht="21" customHeight="1" x14ac:dyDescent="0.2">
      <c r="A276" s="321"/>
      <c r="B276" s="147" t="s">
        <v>71</v>
      </c>
      <c r="C276" s="221"/>
      <c r="D276" s="221"/>
      <c r="E276" s="221"/>
      <c r="F276" s="221"/>
      <c r="G276" s="221" t="s">
        <v>62</v>
      </c>
      <c r="H276" s="221"/>
      <c r="I276" s="221">
        <f t="shared" si="133"/>
        <v>0</v>
      </c>
      <c r="J276" s="221"/>
      <c r="K276" s="221"/>
      <c r="L276" s="221" t="s">
        <v>62</v>
      </c>
      <c r="M276" s="221"/>
      <c r="N276" s="221"/>
      <c r="O276" s="226" t="s">
        <v>62</v>
      </c>
      <c r="P276" s="226" t="s">
        <v>62</v>
      </c>
      <c r="Q276" s="226" t="s">
        <v>62</v>
      </c>
      <c r="R276" s="226" t="s">
        <v>62</v>
      </c>
      <c r="S276" s="109"/>
    </row>
    <row r="277" spans="1:19" ht="21" customHeight="1" x14ac:dyDescent="0.2">
      <c r="A277" s="322"/>
      <c r="B277" s="148" t="s">
        <v>72</v>
      </c>
      <c r="C277" s="221"/>
      <c r="D277" s="221" t="s">
        <v>62</v>
      </c>
      <c r="E277" s="221"/>
      <c r="F277" s="221"/>
      <c r="G277" s="221">
        <f>G275</f>
        <v>2</v>
      </c>
      <c r="H277" s="221">
        <f t="shared" ref="H277:K277" si="140">H275</f>
        <v>2</v>
      </c>
      <c r="I277" s="221">
        <f t="shared" si="133"/>
        <v>2</v>
      </c>
      <c r="J277" s="221">
        <v>2</v>
      </c>
      <c r="K277" s="221">
        <f t="shared" si="140"/>
        <v>2</v>
      </c>
      <c r="L277" s="221" t="s">
        <v>62</v>
      </c>
      <c r="M277" s="84">
        <v>46022</v>
      </c>
      <c r="N277" s="84">
        <v>46022</v>
      </c>
      <c r="O277" s="78"/>
      <c r="P277" s="226" t="s">
        <v>62</v>
      </c>
      <c r="Q277" s="78"/>
      <c r="R277" s="78"/>
      <c r="S277" s="109"/>
    </row>
    <row r="278" spans="1:19" s="56" customFormat="1" ht="74.45" customHeight="1" x14ac:dyDescent="0.25">
      <c r="A278" s="320" t="s">
        <v>246</v>
      </c>
      <c r="B278" s="137" t="s">
        <v>329</v>
      </c>
      <c r="C278" s="80" t="s">
        <v>59</v>
      </c>
      <c r="D278" s="81" t="s">
        <v>60</v>
      </c>
      <c r="E278" s="143" t="s">
        <v>75</v>
      </c>
      <c r="F278" s="143">
        <v>792</v>
      </c>
      <c r="G278" s="80">
        <v>2</v>
      </c>
      <c r="H278" s="80">
        <f>G278</f>
        <v>2</v>
      </c>
      <c r="I278" s="80">
        <f t="shared" si="133"/>
        <v>2</v>
      </c>
      <c r="J278" s="80">
        <v>2</v>
      </c>
      <c r="K278" s="80">
        <f>G278</f>
        <v>2</v>
      </c>
      <c r="L278" s="80"/>
      <c r="M278" s="221" t="s">
        <v>62</v>
      </c>
      <c r="N278" s="221" t="s">
        <v>62</v>
      </c>
      <c r="O278" s="78">
        <v>26295.200000000001</v>
      </c>
      <c r="P278" s="78"/>
      <c r="Q278" s="78">
        <v>0</v>
      </c>
      <c r="R278" s="78">
        <v>0</v>
      </c>
      <c r="S278" s="109"/>
    </row>
    <row r="279" spans="1:19" ht="15.75" x14ac:dyDescent="0.2">
      <c r="A279" s="321"/>
      <c r="B279" s="146" t="s">
        <v>70</v>
      </c>
      <c r="C279" s="221"/>
      <c r="D279" s="221" t="s">
        <v>62</v>
      </c>
      <c r="E279" s="221"/>
      <c r="F279" s="221"/>
      <c r="G279" s="221">
        <f>G278</f>
        <v>2</v>
      </c>
      <c r="H279" s="221">
        <f t="shared" ref="H279:K279" si="141">H278</f>
        <v>2</v>
      </c>
      <c r="I279" s="221">
        <f t="shared" si="133"/>
        <v>2</v>
      </c>
      <c r="J279" s="221">
        <v>2</v>
      </c>
      <c r="K279" s="221">
        <f t="shared" si="141"/>
        <v>2</v>
      </c>
      <c r="L279" s="221" t="s">
        <v>62</v>
      </c>
      <c r="M279" s="84">
        <v>46022</v>
      </c>
      <c r="N279" s="84">
        <v>46022</v>
      </c>
      <c r="O279" s="78"/>
      <c r="P279" s="226" t="s">
        <v>62</v>
      </c>
      <c r="Q279" s="78"/>
      <c r="R279" s="78"/>
      <c r="S279" s="109"/>
    </row>
    <row r="280" spans="1:19" ht="14.25" x14ac:dyDescent="0.2">
      <c r="A280" s="321"/>
      <c r="B280" s="147" t="s">
        <v>76</v>
      </c>
      <c r="C280" s="221"/>
      <c r="D280" s="221"/>
      <c r="E280" s="221"/>
      <c r="F280" s="221"/>
      <c r="G280" s="221" t="s">
        <v>62</v>
      </c>
      <c r="H280" s="221"/>
      <c r="I280" s="221">
        <f t="shared" si="133"/>
        <v>0</v>
      </c>
      <c r="J280" s="221"/>
      <c r="K280" s="221"/>
      <c r="L280" s="221" t="s">
        <v>62</v>
      </c>
      <c r="M280" s="221"/>
      <c r="N280" s="221"/>
      <c r="O280" s="226" t="s">
        <v>62</v>
      </c>
      <c r="P280" s="226" t="s">
        <v>62</v>
      </c>
      <c r="Q280" s="226" t="s">
        <v>62</v>
      </c>
      <c r="R280" s="226" t="s">
        <v>62</v>
      </c>
      <c r="S280" s="109"/>
    </row>
    <row r="281" spans="1:19" ht="65.45" customHeight="1" x14ac:dyDescent="0.2">
      <c r="A281" s="321"/>
      <c r="B281" s="148" t="s">
        <v>192</v>
      </c>
      <c r="C281" s="221"/>
      <c r="D281" s="221" t="s">
        <v>62</v>
      </c>
      <c r="E281" s="221"/>
      <c r="F281" s="221"/>
      <c r="G281" s="221">
        <f>G278</f>
        <v>2</v>
      </c>
      <c r="H281" s="221">
        <f t="shared" ref="H281" si="142">H278</f>
        <v>2</v>
      </c>
      <c r="I281" s="221">
        <f t="shared" si="133"/>
        <v>2</v>
      </c>
      <c r="J281" s="221">
        <v>2</v>
      </c>
      <c r="K281" s="221">
        <f>K278</f>
        <v>2</v>
      </c>
      <c r="L281" s="221" t="s">
        <v>62</v>
      </c>
      <c r="M281" s="84">
        <v>46022</v>
      </c>
      <c r="N281" s="84">
        <v>46022</v>
      </c>
      <c r="O281" s="78"/>
      <c r="P281" s="226" t="s">
        <v>62</v>
      </c>
      <c r="Q281" s="78"/>
      <c r="R281" s="78"/>
      <c r="S281" s="109"/>
    </row>
    <row r="282" spans="1:19" ht="15" customHeight="1" x14ac:dyDescent="0.2">
      <c r="A282" s="321"/>
      <c r="B282" s="147" t="s">
        <v>193</v>
      </c>
      <c r="C282" s="221"/>
      <c r="D282" s="221"/>
      <c r="E282" s="221"/>
      <c r="F282" s="221"/>
      <c r="G282" s="221" t="s">
        <v>62</v>
      </c>
      <c r="H282" s="221"/>
      <c r="I282" s="221">
        <f t="shared" si="133"/>
        <v>0</v>
      </c>
      <c r="J282" s="221"/>
      <c r="K282" s="221"/>
      <c r="L282" s="221" t="s">
        <v>62</v>
      </c>
      <c r="M282" s="221"/>
      <c r="N282" s="221"/>
      <c r="O282" s="226" t="s">
        <v>62</v>
      </c>
      <c r="P282" s="226" t="s">
        <v>62</v>
      </c>
      <c r="Q282" s="226" t="s">
        <v>62</v>
      </c>
      <c r="R282" s="226" t="s">
        <v>62</v>
      </c>
      <c r="S282" s="109"/>
    </row>
    <row r="283" spans="1:19" ht="38.65" customHeight="1" x14ac:dyDescent="0.2">
      <c r="A283" s="321"/>
      <c r="B283" s="148" t="s">
        <v>330</v>
      </c>
      <c r="C283" s="221"/>
      <c r="D283" s="221" t="s">
        <v>62</v>
      </c>
      <c r="E283" s="221"/>
      <c r="F283" s="221"/>
      <c r="G283" s="221">
        <f>G279</f>
        <v>2</v>
      </c>
      <c r="H283" s="221">
        <f t="shared" ref="H283:K283" si="143">H279</f>
        <v>2</v>
      </c>
      <c r="I283" s="221">
        <f t="shared" si="133"/>
        <v>2</v>
      </c>
      <c r="J283" s="221">
        <v>2</v>
      </c>
      <c r="K283" s="221">
        <f t="shared" si="143"/>
        <v>2</v>
      </c>
      <c r="L283" s="221" t="s">
        <v>62</v>
      </c>
      <c r="M283" s="84">
        <v>46022</v>
      </c>
      <c r="N283" s="84">
        <v>46022</v>
      </c>
      <c r="O283" s="78"/>
      <c r="P283" s="226" t="s">
        <v>62</v>
      </c>
      <c r="Q283" s="78"/>
      <c r="R283" s="78"/>
      <c r="S283" s="109"/>
    </row>
    <row r="284" spans="1:19" ht="21" customHeight="1" x14ac:dyDescent="0.2">
      <c r="A284" s="321"/>
      <c r="B284" s="147" t="s">
        <v>71</v>
      </c>
      <c r="C284" s="221"/>
      <c r="D284" s="221"/>
      <c r="E284" s="221"/>
      <c r="F284" s="221"/>
      <c r="G284" s="221" t="s">
        <v>62</v>
      </c>
      <c r="H284" s="221"/>
      <c r="I284" s="221">
        <f t="shared" si="133"/>
        <v>0</v>
      </c>
      <c r="J284" s="221"/>
      <c r="K284" s="221"/>
      <c r="L284" s="221" t="s">
        <v>62</v>
      </c>
      <c r="M284" s="221"/>
      <c r="N284" s="221"/>
      <c r="O284" s="226" t="s">
        <v>62</v>
      </c>
      <c r="P284" s="226" t="s">
        <v>62</v>
      </c>
      <c r="Q284" s="226" t="s">
        <v>62</v>
      </c>
      <c r="R284" s="226" t="s">
        <v>62</v>
      </c>
      <c r="S284" s="109"/>
    </row>
    <row r="285" spans="1:19" ht="21" customHeight="1" x14ac:dyDescent="0.2">
      <c r="A285" s="322"/>
      <c r="B285" s="148" t="s">
        <v>72</v>
      </c>
      <c r="C285" s="221"/>
      <c r="D285" s="221" t="s">
        <v>62</v>
      </c>
      <c r="E285" s="221"/>
      <c r="F285" s="221"/>
      <c r="G285" s="221">
        <f>G283</f>
        <v>2</v>
      </c>
      <c r="H285" s="221">
        <f t="shared" ref="H285:K285" si="144">H283</f>
        <v>2</v>
      </c>
      <c r="I285" s="221">
        <f t="shared" si="133"/>
        <v>2</v>
      </c>
      <c r="J285" s="221">
        <v>2</v>
      </c>
      <c r="K285" s="221">
        <f t="shared" si="144"/>
        <v>2</v>
      </c>
      <c r="L285" s="221" t="s">
        <v>62</v>
      </c>
      <c r="M285" s="84">
        <v>46022</v>
      </c>
      <c r="N285" s="84">
        <v>46022</v>
      </c>
      <c r="O285" s="78"/>
      <c r="P285" s="226" t="s">
        <v>62</v>
      </c>
      <c r="Q285" s="78"/>
      <c r="R285" s="78"/>
      <c r="S285" s="109"/>
    </row>
    <row r="286" spans="1:19" s="56" customFormat="1" ht="74.45" customHeight="1" x14ac:dyDescent="0.25">
      <c r="A286" s="320" t="s">
        <v>247</v>
      </c>
      <c r="B286" s="137" t="s">
        <v>329</v>
      </c>
      <c r="C286" s="80" t="s">
        <v>59</v>
      </c>
      <c r="D286" s="81" t="s">
        <v>60</v>
      </c>
      <c r="E286" s="143" t="s">
        <v>75</v>
      </c>
      <c r="F286" s="143">
        <v>792</v>
      </c>
      <c r="G286" s="80">
        <v>4</v>
      </c>
      <c r="H286" s="80">
        <f>G286</f>
        <v>4</v>
      </c>
      <c r="I286" s="80">
        <f t="shared" si="133"/>
        <v>4</v>
      </c>
      <c r="J286" s="80">
        <v>4</v>
      </c>
      <c r="K286" s="80">
        <f>G286</f>
        <v>4</v>
      </c>
      <c r="L286" s="80"/>
      <c r="M286" s="221" t="s">
        <v>62</v>
      </c>
      <c r="N286" s="221" t="s">
        <v>62</v>
      </c>
      <c r="O286" s="78">
        <v>62816.3</v>
      </c>
      <c r="P286" s="78"/>
      <c r="Q286" s="78">
        <v>28099.88</v>
      </c>
      <c r="R286" s="78">
        <v>28099.88</v>
      </c>
      <c r="S286" s="109"/>
    </row>
    <row r="287" spans="1:19" ht="15.75" x14ac:dyDescent="0.2">
      <c r="A287" s="321"/>
      <c r="B287" s="146" t="s">
        <v>70</v>
      </c>
      <c r="C287" s="221"/>
      <c r="D287" s="221" t="s">
        <v>62</v>
      </c>
      <c r="E287" s="221"/>
      <c r="F287" s="221"/>
      <c r="G287" s="221">
        <f>G286</f>
        <v>4</v>
      </c>
      <c r="H287" s="221">
        <f t="shared" ref="H287:K287" si="145">H286</f>
        <v>4</v>
      </c>
      <c r="I287" s="221">
        <f t="shared" si="133"/>
        <v>4</v>
      </c>
      <c r="J287" s="221">
        <v>4</v>
      </c>
      <c r="K287" s="221">
        <f t="shared" si="145"/>
        <v>4</v>
      </c>
      <c r="L287" s="221" t="s">
        <v>62</v>
      </c>
      <c r="M287" s="84">
        <v>46022</v>
      </c>
      <c r="N287" s="84">
        <v>46022</v>
      </c>
      <c r="O287" s="78"/>
      <c r="P287" s="226" t="s">
        <v>62</v>
      </c>
      <c r="Q287" s="78"/>
      <c r="R287" s="78"/>
      <c r="S287" s="109"/>
    </row>
    <row r="288" spans="1:19" ht="14.25" x14ac:dyDescent="0.2">
      <c r="A288" s="321"/>
      <c r="B288" s="147" t="s">
        <v>76</v>
      </c>
      <c r="C288" s="221"/>
      <c r="D288" s="221"/>
      <c r="E288" s="221"/>
      <c r="F288" s="221"/>
      <c r="G288" s="221" t="s">
        <v>62</v>
      </c>
      <c r="H288" s="221"/>
      <c r="I288" s="221">
        <f t="shared" si="133"/>
        <v>0</v>
      </c>
      <c r="J288" s="221"/>
      <c r="K288" s="221"/>
      <c r="L288" s="221" t="s">
        <v>62</v>
      </c>
      <c r="M288" s="221"/>
      <c r="N288" s="221"/>
      <c r="O288" s="226" t="s">
        <v>62</v>
      </c>
      <c r="P288" s="226" t="s">
        <v>62</v>
      </c>
      <c r="Q288" s="226" t="s">
        <v>62</v>
      </c>
      <c r="R288" s="226" t="s">
        <v>62</v>
      </c>
      <c r="S288" s="109"/>
    </row>
    <row r="289" spans="1:19" ht="65.45" customHeight="1" x14ac:dyDescent="0.2">
      <c r="A289" s="321"/>
      <c r="B289" s="148" t="s">
        <v>192</v>
      </c>
      <c r="C289" s="221"/>
      <c r="D289" s="221" t="s">
        <v>62</v>
      </c>
      <c r="E289" s="221"/>
      <c r="F289" s="221"/>
      <c r="G289" s="221">
        <f>G286</f>
        <v>4</v>
      </c>
      <c r="H289" s="221">
        <f t="shared" ref="H289" si="146">H286</f>
        <v>4</v>
      </c>
      <c r="I289" s="221">
        <f t="shared" si="133"/>
        <v>4</v>
      </c>
      <c r="J289" s="221">
        <v>4</v>
      </c>
      <c r="K289" s="221">
        <f>K286</f>
        <v>4</v>
      </c>
      <c r="L289" s="221" t="s">
        <v>62</v>
      </c>
      <c r="M289" s="84">
        <v>46022</v>
      </c>
      <c r="N289" s="84">
        <v>46022</v>
      </c>
      <c r="O289" s="78"/>
      <c r="P289" s="226" t="s">
        <v>62</v>
      </c>
      <c r="Q289" s="78"/>
      <c r="R289" s="78"/>
      <c r="S289" s="109"/>
    </row>
    <row r="290" spans="1:19" ht="15" customHeight="1" x14ac:dyDescent="0.2">
      <c r="A290" s="321"/>
      <c r="B290" s="147" t="s">
        <v>193</v>
      </c>
      <c r="C290" s="221"/>
      <c r="D290" s="221"/>
      <c r="E290" s="221"/>
      <c r="F290" s="221"/>
      <c r="G290" s="221" t="s">
        <v>62</v>
      </c>
      <c r="H290" s="221"/>
      <c r="I290" s="221">
        <f t="shared" si="133"/>
        <v>0</v>
      </c>
      <c r="J290" s="221"/>
      <c r="K290" s="221"/>
      <c r="L290" s="221" t="s">
        <v>62</v>
      </c>
      <c r="M290" s="221"/>
      <c r="N290" s="221"/>
      <c r="O290" s="226" t="s">
        <v>62</v>
      </c>
      <c r="P290" s="226" t="s">
        <v>62</v>
      </c>
      <c r="Q290" s="226" t="s">
        <v>62</v>
      </c>
      <c r="R290" s="226" t="s">
        <v>62</v>
      </c>
      <c r="S290" s="109"/>
    </row>
    <row r="291" spans="1:19" ht="38.65" customHeight="1" x14ac:dyDescent="0.2">
      <c r="A291" s="321"/>
      <c r="B291" s="148" t="s">
        <v>330</v>
      </c>
      <c r="C291" s="221"/>
      <c r="D291" s="221" t="s">
        <v>62</v>
      </c>
      <c r="E291" s="221"/>
      <c r="F291" s="221"/>
      <c r="G291" s="221">
        <f>G287</f>
        <v>4</v>
      </c>
      <c r="H291" s="221">
        <f t="shared" ref="H291:K291" si="147">H287</f>
        <v>4</v>
      </c>
      <c r="I291" s="221">
        <f t="shared" si="133"/>
        <v>4</v>
      </c>
      <c r="J291" s="221">
        <v>4</v>
      </c>
      <c r="K291" s="221">
        <f t="shared" si="147"/>
        <v>4</v>
      </c>
      <c r="L291" s="221" t="s">
        <v>62</v>
      </c>
      <c r="M291" s="84">
        <v>46022</v>
      </c>
      <c r="N291" s="84">
        <v>46022</v>
      </c>
      <c r="O291" s="78"/>
      <c r="P291" s="226" t="s">
        <v>62</v>
      </c>
      <c r="Q291" s="78"/>
      <c r="R291" s="78"/>
      <c r="S291" s="109"/>
    </row>
    <row r="292" spans="1:19" ht="21" customHeight="1" x14ac:dyDescent="0.2">
      <c r="A292" s="321"/>
      <c r="B292" s="147" t="s">
        <v>71</v>
      </c>
      <c r="C292" s="221"/>
      <c r="D292" s="221"/>
      <c r="E292" s="221"/>
      <c r="F292" s="221"/>
      <c r="G292" s="221" t="s">
        <v>62</v>
      </c>
      <c r="H292" s="221"/>
      <c r="I292" s="221">
        <f t="shared" si="133"/>
        <v>0</v>
      </c>
      <c r="J292" s="221"/>
      <c r="K292" s="221"/>
      <c r="L292" s="221" t="s">
        <v>62</v>
      </c>
      <c r="M292" s="221"/>
      <c r="N292" s="221"/>
      <c r="O292" s="226" t="s">
        <v>62</v>
      </c>
      <c r="P292" s="226" t="s">
        <v>62</v>
      </c>
      <c r="Q292" s="226" t="s">
        <v>62</v>
      </c>
      <c r="R292" s="226" t="s">
        <v>62</v>
      </c>
      <c r="S292" s="109"/>
    </row>
    <row r="293" spans="1:19" ht="21" customHeight="1" x14ac:dyDescent="0.2">
      <c r="A293" s="322"/>
      <c r="B293" s="148" t="s">
        <v>72</v>
      </c>
      <c r="C293" s="221"/>
      <c r="D293" s="221" t="s">
        <v>62</v>
      </c>
      <c r="E293" s="221"/>
      <c r="F293" s="221"/>
      <c r="G293" s="221">
        <f>G291</f>
        <v>4</v>
      </c>
      <c r="H293" s="221">
        <f t="shared" ref="H293:K293" si="148">H291</f>
        <v>4</v>
      </c>
      <c r="I293" s="221">
        <f t="shared" si="133"/>
        <v>4</v>
      </c>
      <c r="J293" s="221">
        <v>4</v>
      </c>
      <c r="K293" s="221">
        <f t="shared" si="148"/>
        <v>4</v>
      </c>
      <c r="L293" s="221" t="s">
        <v>62</v>
      </c>
      <c r="M293" s="84">
        <v>46022</v>
      </c>
      <c r="N293" s="84">
        <v>46022</v>
      </c>
      <c r="O293" s="78"/>
      <c r="P293" s="226" t="s">
        <v>62</v>
      </c>
      <c r="Q293" s="78"/>
      <c r="R293" s="78"/>
      <c r="S293" s="109"/>
    </row>
    <row r="294" spans="1:19" s="56" customFormat="1" ht="74.45" customHeight="1" x14ac:dyDescent="0.25">
      <c r="A294" s="320" t="s">
        <v>248</v>
      </c>
      <c r="B294" s="137" t="s">
        <v>329</v>
      </c>
      <c r="C294" s="80" t="s">
        <v>59</v>
      </c>
      <c r="D294" s="81" t="s">
        <v>60</v>
      </c>
      <c r="E294" s="143" t="s">
        <v>75</v>
      </c>
      <c r="F294" s="143">
        <v>792</v>
      </c>
      <c r="G294" s="80">
        <v>6</v>
      </c>
      <c r="H294" s="80">
        <f>G294</f>
        <v>6</v>
      </c>
      <c r="I294" s="80">
        <f t="shared" si="133"/>
        <v>6</v>
      </c>
      <c r="J294" s="80">
        <v>6</v>
      </c>
      <c r="K294" s="80">
        <f>G294</f>
        <v>6</v>
      </c>
      <c r="L294" s="80"/>
      <c r="M294" s="221" t="s">
        <v>62</v>
      </c>
      <c r="N294" s="221" t="s">
        <v>62</v>
      </c>
      <c r="O294" s="80">
        <v>89111.5</v>
      </c>
      <c r="P294" s="80"/>
      <c r="Q294" s="78">
        <v>33599.42</v>
      </c>
      <c r="R294" s="78">
        <v>24718.84</v>
      </c>
      <c r="S294" s="109"/>
    </row>
    <row r="295" spans="1:19" ht="15.75" x14ac:dyDescent="0.2">
      <c r="A295" s="321"/>
      <c r="B295" s="146" t="s">
        <v>70</v>
      </c>
      <c r="C295" s="221"/>
      <c r="D295" s="221" t="s">
        <v>62</v>
      </c>
      <c r="E295" s="221"/>
      <c r="F295" s="221"/>
      <c r="G295" s="221">
        <f>G294</f>
        <v>6</v>
      </c>
      <c r="H295" s="221">
        <f t="shared" ref="H295:K295" si="149">H294</f>
        <v>6</v>
      </c>
      <c r="I295" s="221">
        <f t="shared" si="133"/>
        <v>6</v>
      </c>
      <c r="J295" s="221">
        <v>6</v>
      </c>
      <c r="K295" s="221">
        <f t="shared" si="149"/>
        <v>6</v>
      </c>
      <c r="L295" s="221" t="s">
        <v>62</v>
      </c>
      <c r="M295" s="84">
        <v>46022</v>
      </c>
      <c r="N295" s="84">
        <v>46022</v>
      </c>
      <c r="O295" s="78"/>
      <c r="P295" s="226" t="s">
        <v>62</v>
      </c>
      <c r="Q295" s="78"/>
      <c r="R295" s="78"/>
      <c r="S295" s="109"/>
    </row>
    <row r="296" spans="1:19" ht="14.25" x14ac:dyDescent="0.2">
      <c r="A296" s="321"/>
      <c r="B296" s="147" t="s">
        <v>76</v>
      </c>
      <c r="C296" s="221"/>
      <c r="D296" s="221"/>
      <c r="E296" s="221"/>
      <c r="F296" s="221"/>
      <c r="G296" s="221" t="s">
        <v>62</v>
      </c>
      <c r="H296" s="221"/>
      <c r="I296" s="221">
        <f t="shared" si="133"/>
        <v>0</v>
      </c>
      <c r="J296" s="221"/>
      <c r="K296" s="221"/>
      <c r="L296" s="221" t="s">
        <v>62</v>
      </c>
      <c r="M296" s="221"/>
      <c r="N296" s="221"/>
      <c r="O296" s="226" t="s">
        <v>62</v>
      </c>
      <c r="P296" s="226" t="s">
        <v>62</v>
      </c>
      <c r="Q296" s="226" t="s">
        <v>62</v>
      </c>
      <c r="R296" s="226" t="s">
        <v>62</v>
      </c>
      <c r="S296" s="109"/>
    </row>
    <row r="297" spans="1:19" ht="65.45" customHeight="1" x14ac:dyDescent="0.2">
      <c r="A297" s="321"/>
      <c r="B297" s="148" t="s">
        <v>192</v>
      </c>
      <c r="C297" s="221"/>
      <c r="D297" s="221" t="s">
        <v>62</v>
      </c>
      <c r="E297" s="221"/>
      <c r="F297" s="221"/>
      <c r="G297" s="221">
        <f>G294</f>
        <v>6</v>
      </c>
      <c r="H297" s="221">
        <f t="shared" ref="H297" si="150">H294</f>
        <v>6</v>
      </c>
      <c r="I297" s="221">
        <f t="shared" si="133"/>
        <v>6</v>
      </c>
      <c r="J297" s="221">
        <v>6</v>
      </c>
      <c r="K297" s="221">
        <f>K294</f>
        <v>6</v>
      </c>
      <c r="L297" s="221" t="s">
        <v>62</v>
      </c>
      <c r="M297" s="84">
        <v>46022</v>
      </c>
      <c r="N297" s="84">
        <v>46022</v>
      </c>
      <c r="O297" s="78"/>
      <c r="P297" s="226" t="s">
        <v>62</v>
      </c>
      <c r="Q297" s="78"/>
      <c r="R297" s="78"/>
      <c r="S297" s="109"/>
    </row>
    <row r="298" spans="1:19" ht="15" customHeight="1" x14ac:dyDescent="0.2">
      <c r="A298" s="321"/>
      <c r="B298" s="147" t="s">
        <v>193</v>
      </c>
      <c r="C298" s="221"/>
      <c r="D298" s="221"/>
      <c r="E298" s="221"/>
      <c r="F298" s="221"/>
      <c r="G298" s="221" t="s">
        <v>62</v>
      </c>
      <c r="H298" s="221"/>
      <c r="I298" s="221">
        <f t="shared" si="133"/>
        <v>0</v>
      </c>
      <c r="J298" s="221"/>
      <c r="K298" s="221"/>
      <c r="L298" s="221" t="s">
        <v>62</v>
      </c>
      <c r="M298" s="221"/>
      <c r="N298" s="221"/>
      <c r="O298" s="226" t="s">
        <v>62</v>
      </c>
      <c r="P298" s="226" t="s">
        <v>62</v>
      </c>
      <c r="Q298" s="226" t="s">
        <v>62</v>
      </c>
      <c r="R298" s="226" t="s">
        <v>62</v>
      </c>
      <c r="S298" s="109"/>
    </row>
    <row r="299" spans="1:19" ht="38.65" customHeight="1" x14ac:dyDescent="0.2">
      <c r="A299" s="321"/>
      <c r="B299" s="148" t="s">
        <v>330</v>
      </c>
      <c r="C299" s="221"/>
      <c r="D299" s="221" t="s">
        <v>62</v>
      </c>
      <c r="E299" s="221"/>
      <c r="F299" s="221"/>
      <c r="G299" s="221">
        <f>G295</f>
        <v>6</v>
      </c>
      <c r="H299" s="221">
        <f t="shared" ref="H299:K299" si="151">H295</f>
        <v>6</v>
      </c>
      <c r="I299" s="221">
        <f t="shared" si="133"/>
        <v>6</v>
      </c>
      <c r="J299" s="221">
        <v>6</v>
      </c>
      <c r="K299" s="221">
        <f t="shared" si="151"/>
        <v>6</v>
      </c>
      <c r="L299" s="221" t="s">
        <v>62</v>
      </c>
      <c r="M299" s="84">
        <v>46022</v>
      </c>
      <c r="N299" s="84">
        <v>46022</v>
      </c>
      <c r="O299" s="78"/>
      <c r="P299" s="226" t="s">
        <v>62</v>
      </c>
      <c r="Q299" s="78"/>
      <c r="R299" s="78"/>
      <c r="S299" s="109"/>
    </row>
    <row r="300" spans="1:19" ht="21" customHeight="1" x14ac:dyDescent="0.2">
      <c r="A300" s="321"/>
      <c r="B300" s="147" t="s">
        <v>71</v>
      </c>
      <c r="C300" s="221"/>
      <c r="D300" s="221"/>
      <c r="E300" s="221"/>
      <c r="F300" s="221"/>
      <c r="G300" s="221" t="s">
        <v>62</v>
      </c>
      <c r="H300" s="221"/>
      <c r="I300" s="221">
        <f t="shared" si="133"/>
        <v>0</v>
      </c>
      <c r="J300" s="221"/>
      <c r="K300" s="221"/>
      <c r="L300" s="221" t="s">
        <v>62</v>
      </c>
      <c r="M300" s="221"/>
      <c r="N300" s="221"/>
      <c r="O300" s="226" t="s">
        <v>62</v>
      </c>
      <c r="P300" s="226" t="s">
        <v>62</v>
      </c>
      <c r="Q300" s="226" t="s">
        <v>62</v>
      </c>
      <c r="R300" s="226" t="s">
        <v>62</v>
      </c>
      <c r="S300" s="109"/>
    </row>
    <row r="301" spans="1:19" ht="21" customHeight="1" x14ac:dyDescent="0.2">
      <c r="A301" s="322"/>
      <c r="B301" s="148" t="s">
        <v>72</v>
      </c>
      <c r="C301" s="221"/>
      <c r="D301" s="221" t="s">
        <v>62</v>
      </c>
      <c r="E301" s="221"/>
      <c r="F301" s="221"/>
      <c r="G301" s="221">
        <f>G299</f>
        <v>6</v>
      </c>
      <c r="H301" s="221">
        <f t="shared" ref="H301:K301" si="152">H299</f>
        <v>6</v>
      </c>
      <c r="I301" s="221">
        <f t="shared" si="133"/>
        <v>6</v>
      </c>
      <c r="J301" s="221">
        <v>6</v>
      </c>
      <c r="K301" s="221">
        <f t="shared" si="152"/>
        <v>6</v>
      </c>
      <c r="L301" s="221" t="s">
        <v>62</v>
      </c>
      <c r="M301" s="84">
        <v>46022</v>
      </c>
      <c r="N301" s="84">
        <v>46022</v>
      </c>
      <c r="O301" s="78"/>
      <c r="P301" s="226" t="s">
        <v>62</v>
      </c>
      <c r="Q301" s="78"/>
      <c r="R301" s="78"/>
      <c r="S301" s="109"/>
    </row>
    <row r="302" spans="1:19" s="56" customFormat="1" ht="74.45" customHeight="1" x14ac:dyDescent="0.25">
      <c r="A302" s="320" t="s">
        <v>249</v>
      </c>
      <c r="B302" s="137" t="s">
        <v>329</v>
      </c>
      <c r="C302" s="80" t="s">
        <v>59</v>
      </c>
      <c r="D302" s="81" t="s">
        <v>60</v>
      </c>
      <c r="E302" s="143" t="s">
        <v>75</v>
      </c>
      <c r="F302" s="143">
        <v>792</v>
      </c>
      <c r="G302" s="80">
        <v>2</v>
      </c>
      <c r="H302" s="80">
        <f>G302</f>
        <v>2</v>
      </c>
      <c r="I302" s="80">
        <f t="shared" si="133"/>
        <v>2</v>
      </c>
      <c r="J302" s="80">
        <v>2</v>
      </c>
      <c r="K302" s="80">
        <f>G302</f>
        <v>2</v>
      </c>
      <c r="L302" s="80"/>
      <c r="M302" s="221" t="s">
        <v>62</v>
      </c>
      <c r="N302" s="221" t="s">
        <v>62</v>
      </c>
      <c r="O302" s="78">
        <v>33599.42</v>
      </c>
      <c r="P302" s="78"/>
      <c r="Q302" s="78">
        <v>24801.040000000001</v>
      </c>
      <c r="R302" s="78">
        <v>24801.040000000001</v>
      </c>
      <c r="S302" s="109"/>
    </row>
    <row r="303" spans="1:19" ht="15.75" x14ac:dyDescent="0.2">
      <c r="A303" s="321"/>
      <c r="B303" s="146" t="s">
        <v>70</v>
      </c>
      <c r="C303" s="221"/>
      <c r="D303" s="221" t="s">
        <v>62</v>
      </c>
      <c r="E303" s="221"/>
      <c r="F303" s="221"/>
      <c r="G303" s="221">
        <f>G302</f>
        <v>2</v>
      </c>
      <c r="H303" s="221">
        <f t="shared" ref="H303:K303" si="153">H302</f>
        <v>2</v>
      </c>
      <c r="I303" s="221">
        <f t="shared" si="133"/>
        <v>2</v>
      </c>
      <c r="J303" s="221">
        <v>2</v>
      </c>
      <c r="K303" s="221">
        <f t="shared" si="153"/>
        <v>2</v>
      </c>
      <c r="L303" s="221" t="s">
        <v>62</v>
      </c>
      <c r="M303" s="84">
        <v>46022</v>
      </c>
      <c r="N303" s="84">
        <v>46022</v>
      </c>
      <c r="O303" s="78"/>
      <c r="P303" s="226" t="s">
        <v>62</v>
      </c>
      <c r="Q303" s="78"/>
      <c r="R303" s="78"/>
      <c r="S303" s="109"/>
    </row>
    <row r="304" spans="1:19" ht="14.25" x14ac:dyDescent="0.2">
      <c r="A304" s="321"/>
      <c r="B304" s="147" t="s">
        <v>76</v>
      </c>
      <c r="C304" s="221"/>
      <c r="D304" s="221"/>
      <c r="E304" s="221"/>
      <c r="F304" s="221"/>
      <c r="G304" s="221" t="s">
        <v>62</v>
      </c>
      <c r="H304" s="221"/>
      <c r="I304" s="221">
        <f t="shared" si="133"/>
        <v>0</v>
      </c>
      <c r="J304" s="221"/>
      <c r="K304" s="221"/>
      <c r="L304" s="221" t="s">
        <v>62</v>
      </c>
      <c r="M304" s="221"/>
      <c r="N304" s="221"/>
      <c r="O304" s="226" t="s">
        <v>62</v>
      </c>
      <c r="P304" s="226" t="s">
        <v>62</v>
      </c>
      <c r="Q304" s="226" t="s">
        <v>62</v>
      </c>
      <c r="R304" s="226" t="s">
        <v>62</v>
      </c>
      <c r="S304" s="109"/>
    </row>
    <row r="305" spans="1:19" ht="65.45" customHeight="1" x14ac:dyDescent="0.2">
      <c r="A305" s="321"/>
      <c r="B305" s="148" t="s">
        <v>192</v>
      </c>
      <c r="C305" s="221"/>
      <c r="D305" s="221" t="s">
        <v>62</v>
      </c>
      <c r="E305" s="221"/>
      <c r="F305" s="221"/>
      <c r="G305" s="221">
        <f>G302</f>
        <v>2</v>
      </c>
      <c r="H305" s="221">
        <f t="shared" ref="H305" si="154">H302</f>
        <v>2</v>
      </c>
      <c r="I305" s="221">
        <f t="shared" si="133"/>
        <v>2</v>
      </c>
      <c r="J305" s="221">
        <v>2</v>
      </c>
      <c r="K305" s="221">
        <f>K302</f>
        <v>2</v>
      </c>
      <c r="L305" s="221" t="s">
        <v>62</v>
      </c>
      <c r="M305" s="84">
        <v>46022</v>
      </c>
      <c r="N305" s="84">
        <v>46022</v>
      </c>
      <c r="O305" s="78"/>
      <c r="P305" s="226" t="s">
        <v>62</v>
      </c>
      <c r="Q305" s="78"/>
      <c r="R305" s="78"/>
      <c r="S305" s="109"/>
    </row>
    <row r="306" spans="1:19" ht="15" customHeight="1" x14ac:dyDescent="0.2">
      <c r="A306" s="321"/>
      <c r="B306" s="147" t="s">
        <v>193</v>
      </c>
      <c r="C306" s="221"/>
      <c r="D306" s="221"/>
      <c r="E306" s="221"/>
      <c r="F306" s="221"/>
      <c r="G306" s="221" t="s">
        <v>62</v>
      </c>
      <c r="H306" s="221"/>
      <c r="I306" s="221">
        <f t="shared" si="133"/>
        <v>0</v>
      </c>
      <c r="J306" s="221"/>
      <c r="K306" s="221"/>
      <c r="L306" s="221" t="s">
        <v>62</v>
      </c>
      <c r="M306" s="221"/>
      <c r="N306" s="221"/>
      <c r="O306" s="226" t="s">
        <v>62</v>
      </c>
      <c r="P306" s="226" t="s">
        <v>62</v>
      </c>
      <c r="Q306" s="226" t="s">
        <v>62</v>
      </c>
      <c r="R306" s="226" t="s">
        <v>62</v>
      </c>
      <c r="S306" s="109"/>
    </row>
    <row r="307" spans="1:19" ht="38.65" customHeight="1" x14ac:dyDescent="0.2">
      <c r="A307" s="321"/>
      <c r="B307" s="148" t="s">
        <v>330</v>
      </c>
      <c r="C307" s="221"/>
      <c r="D307" s="221" t="s">
        <v>62</v>
      </c>
      <c r="E307" s="221"/>
      <c r="F307" s="221"/>
      <c r="G307" s="221">
        <f>G303</f>
        <v>2</v>
      </c>
      <c r="H307" s="221">
        <f t="shared" ref="H307:K307" si="155">H303</f>
        <v>2</v>
      </c>
      <c r="I307" s="221">
        <f t="shared" si="133"/>
        <v>2</v>
      </c>
      <c r="J307" s="221">
        <v>2</v>
      </c>
      <c r="K307" s="221">
        <f t="shared" si="155"/>
        <v>2</v>
      </c>
      <c r="L307" s="221" t="s">
        <v>62</v>
      </c>
      <c r="M307" s="84">
        <v>46022</v>
      </c>
      <c r="N307" s="84">
        <v>46022</v>
      </c>
      <c r="O307" s="78"/>
      <c r="P307" s="226" t="s">
        <v>62</v>
      </c>
      <c r="Q307" s="78"/>
      <c r="R307" s="78"/>
      <c r="S307" s="109"/>
    </row>
    <row r="308" spans="1:19" ht="21" customHeight="1" x14ac:dyDescent="0.2">
      <c r="A308" s="321"/>
      <c r="B308" s="147" t="s">
        <v>71</v>
      </c>
      <c r="C308" s="221"/>
      <c r="D308" s="221"/>
      <c r="E308" s="221"/>
      <c r="F308" s="221"/>
      <c r="G308" s="221" t="s">
        <v>62</v>
      </c>
      <c r="H308" s="221"/>
      <c r="I308" s="221">
        <f t="shared" si="133"/>
        <v>0</v>
      </c>
      <c r="J308" s="221"/>
      <c r="K308" s="221"/>
      <c r="L308" s="221" t="s">
        <v>62</v>
      </c>
      <c r="M308" s="221"/>
      <c r="N308" s="221"/>
      <c r="O308" s="226" t="s">
        <v>62</v>
      </c>
      <c r="P308" s="226" t="s">
        <v>62</v>
      </c>
      <c r="Q308" s="226" t="s">
        <v>62</v>
      </c>
      <c r="R308" s="226" t="s">
        <v>62</v>
      </c>
      <c r="S308" s="109"/>
    </row>
    <row r="309" spans="1:19" ht="21" customHeight="1" x14ac:dyDescent="0.2">
      <c r="A309" s="322"/>
      <c r="B309" s="148" t="s">
        <v>72</v>
      </c>
      <c r="C309" s="221"/>
      <c r="D309" s="221" t="s">
        <v>62</v>
      </c>
      <c r="E309" s="221"/>
      <c r="F309" s="221"/>
      <c r="G309" s="221">
        <f>G307</f>
        <v>2</v>
      </c>
      <c r="H309" s="221">
        <f t="shared" ref="H309:K309" si="156">H307</f>
        <v>2</v>
      </c>
      <c r="I309" s="221">
        <f t="shared" si="133"/>
        <v>2</v>
      </c>
      <c r="J309" s="221">
        <v>2</v>
      </c>
      <c r="K309" s="221">
        <f t="shared" si="156"/>
        <v>2</v>
      </c>
      <c r="L309" s="221" t="s">
        <v>62</v>
      </c>
      <c r="M309" s="84">
        <v>46022</v>
      </c>
      <c r="N309" s="84">
        <v>46022</v>
      </c>
      <c r="O309" s="78"/>
      <c r="P309" s="226" t="s">
        <v>62</v>
      </c>
      <c r="Q309" s="78"/>
      <c r="R309" s="78"/>
      <c r="S309" s="109"/>
    </row>
    <row r="310" spans="1:19" s="56" customFormat="1" ht="74.45" customHeight="1" x14ac:dyDescent="0.25">
      <c r="A310" s="320" t="s">
        <v>250</v>
      </c>
      <c r="B310" s="137" t="s">
        <v>329</v>
      </c>
      <c r="C310" s="80" t="s">
        <v>59</v>
      </c>
      <c r="D310" s="81" t="s">
        <v>60</v>
      </c>
      <c r="E310" s="143" t="s">
        <v>75</v>
      </c>
      <c r="F310" s="143">
        <v>792</v>
      </c>
      <c r="G310" s="80">
        <v>0</v>
      </c>
      <c r="H310" s="80">
        <f>G310</f>
        <v>0</v>
      </c>
      <c r="I310" s="80">
        <f t="shared" si="133"/>
        <v>0</v>
      </c>
      <c r="J310" s="80">
        <v>0</v>
      </c>
      <c r="K310" s="80">
        <f>G310</f>
        <v>0</v>
      </c>
      <c r="L310" s="80"/>
      <c r="M310" s="221" t="s">
        <v>62</v>
      </c>
      <c r="N310" s="221" t="s">
        <v>62</v>
      </c>
      <c r="O310" s="78">
        <v>0</v>
      </c>
      <c r="P310" s="78"/>
      <c r="Q310" s="78">
        <v>0</v>
      </c>
      <c r="R310" s="78">
        <v>0</v>
      </c>
      <c r="S310" s="109"/>
    </row>
    <row r="311" spans="1:19" ht="15.75" x14ac:dyDescent="0.2">
      <c r="A311" s="321"/>
      <c r="B311" s="146" t="s">
        <v>70</v>
      </c>
      <c r="C311" s="221"/>
      <c r="D311" s="221" t="s">
        <v>62</v>
      </c>
      <c r="E311" s="221"/>
      <c r="F311" s="221"/>
      <c r="G311" s="221">
        <f>G310</f>
        <v>0</v>
      </c>
      <c r="H311" s="221">
        <f t="shared" ref="H311:K311" si="157">H310</f>
        <v>0</v>
      </c>
      <c r="I311" s="221">
        <f t="shared" si="133"/>
        <v>0</v>
      </c>
      <c r="J311" s="221">
        <v>0</v>
      </c>
      <c r="K311" s="221">
        <f t="shared" si="157"/>
        <v>0</v>
      </c>
      <c r="L311" s="221" t="s">
        <v>62</v>
      </c>
      <c r="M311" s="84">
        <v>46022</v>
      </c>
      <c r="N311" s="84">
        <v>46022</v>
      </c>
      <c r="O311" s="78"/>
      <c r="P311" s="226" t="s">
        <v>62</v>
      </c>
      <c r="Q311" s="78"/>
      <c r="R311" s="78"/>
      <c r="S311" s="109"/>
    </row>
    <row r="312" spans="1:19" ht="14.25" x14ac:dyDescent="0.2">
      <c r="A312" s="321"/>
      <c r="B312" s="147" t="s">
        <v>76</v>
      </c>
      <c r="C312" s="221"/>
      <c r="D312" s="221"/>
      <c r="E312" s="221"/>
      <c r="F312" s="221"/>
      <c r="G312" s="221" t="s">
        <v>62</v>
      </c>
      <c r="H312" s="221"/>
      <c r="I312" s="221">
        <f t="shared" si="133"/>
        <v>0</v>
      </c>
      <c r="J312" s="221"/>
      <c r="K312" s="221"/>
      <c r="L312" s="221" t="s">
        <v>62</v>
      </c>
      <c r="M312" s="221"/>
      <c r="N312" s="221"/>
      <c r="O312" s="226" t="s">
        <v>62</v>
      </c>
      <c r="P312" s="226" t="s">
        <v>62</v>
      </c>
      <c r="Q312" s="226" t="s">
        <v>62</v>
      </c>
      <c r="R312" s="226" t="s">
        <v>62</v>
      </c>
      <c r="S312" s="109"/>
    </row>
    <row r="313" spans="1:19" ht="65.45" customHeight="1" x14ac:dyDescent="0.2">
      <c r="A313" s="321"/>
      <c r="B313" s="148" t="s">
        <v>192</v>
      </c>
      <c r="C313" s="221"/>
      <c r="D313" s="221" t="s">
        <v>62</v>
      </c>
      <c r="E313" s="221"/>
      <c r="F313" s="221"/>
      <c r="G313" s="221">
        <f>G310</f>
        <v>0</v>
      </c>
      <c r="H313" s="221">
        <f t="shared" ref="H313" si="158">H310</f>
        <v>0</v>
      </c>
      <c r="I313" s="221">
        <f t="shared" si="133"/>
        <v>0</v>
      </c>
      <c r="J313" s="221">
        <v>0</v>
      </c>
      <c r="K313" s="221">
        <f>K310</f>
        <v>0</v>
      </c>
      <c r="L313" s="221" t="s">
        <v>62</v>
      </c>
      <c r="M313" s="84">
        <v>46022</v>
      </c>
      <c r="N313" s="84">
        <v>46022</v>
      </c>
      <c r="O313" s="78"/>
      <c r="P313" s="226" t="s">
        <v>62</v>
      </c>
      <c r="Q313" s="78"/>
      <c r="R313" s="78"/>
      <c r="S313" s="109"/>
    </row>
    <row r="314" spans="1:19" ht="15" customHeight="1" x14ac:dyDescent="0.2">
      <c r="A314" s="321"/>
      <c r="B314" s="147" t="s">
        <v>193</v>
      </c>
      <c r="C314" s="221"/>
      <c r="D314" s="221"/>
      <c r="E314" s="221"/>
      <c r="F314" s="221"/>
      <c r="G314" s="221" t="s">
        <v>62</v>
      </c>
      <c r="H314" s="221"/>
      <c r="I314" s="221">
        <f t="shared" si="133"/>
        <v>0</v>
      </c>
      <c r="J314" s="221"/>
      <c r="K314" s="221"/>
      <c r="L314" s="221" t="s">
        <v>62</v>
      </c>
      <c r="M314" s="221"/>
      <c r="N314" s="221"/>
      <c r="O314" s="226" t="s">
        <v>62</v>
      </c>
      <c r="P314" s="226" t="s">
        <v>62</v>
      </c>
      <c r="Q314" s="226" t="s">
        <v>62</v>
      </c>
      <c r="R314" s="226" t="s">
        <v>62</v>
      </c>
      <c r="S314" s="109"/>
    </row>
    <row r="315" spans="1:19" ht="38.65" customHeight="1" x14ac:dyDescent="0.2">
      <c r="A315" s="321"/>
      <c r="B315" s="148" t="s">
        <v>330</v>
      </c>
      <c r="C315" s="221"/>
      <c r="D315" s="221" t="s">
        <v>62</v>
      </c>
      <c r="E315" s="221"/>
      <c r="F315" s="221"/>
      <c r="G315" s="221">
        <f>G311</f>
        <v>0</v>
      </c>
      <c r="H315" s="221">
        <f t="shared" ref="H315:K315" si="159">H311</f>
        <v>0</v>
      </c>
      <c r="I315" s="221">
        <f t="shared" si="133"/>
        <v>0</v>
      </c>
      <c r="J315" s="221">
        <v>0</v>
      </c>
      <c r="K315" s="221">
        <f t="shared" si="159"/>
        <v>0</v>
      </c>
      <c r="L315" s="221" t="s">
        <v>62</v>
      </c>
      <c r="M315" s="84">
        <v>46022</v>
      </c>
      <c r="N315" s="84">
        <v>46022</v>
      </c>
      <c r="O315" s="78"/>
      <c r="P315" s="226" t="s">
        <v>62</v>
      </c>
      <c r="Q315" s="78"/>
      <c r="R315" s="78"/>
      <c r="S315" s="109"/>
    </row>
    <row r="316" spans="1:19" ht="21" customHeight="1" x14ac:dyDescent="0.2">
      <c r="A316" s="321"/>
      <c r="B316" s="147" t="s">
        <v>71</v>
      </c>
      <c r="C316" s="221"/>
      <c r="D316" s="221"/>
      <c r="E316" s="221"/>
      <c r="F316" s="221"/>
      <c r="G316" s="221" t="s">
        <v>62</v>
      </c>
      <c r="H316" s="221"/>
      <c r="I316" s="221">
        <f t="shared" si="133"/>
        <v>0</v>
      </c>
      <c r="J316" s="221"/>
      <c r="K316" s="221"/>
      <c r="L316" s="221" t="s">
        <v>62</v>
      </c>
      <c r="M316" s="221"/>
      <c r="N316" s="221"/>
      <c r="O316" s="226" t="s">
        <v>62</v>
      </c>
      <c r="P316" s="226" t="s">
        <v>62</v>
      </c>
      <c r="Q316" s="226" t="s">
        <v>62</v>
      </c>
      <c r="R316" s="226" t="s">
        <v>62</v>
      </c>
      <c r="S316" s="109"/>
    </row>
    <row r="317" spans="1:19" ht="21" customHeight="1" x14ac:dyDescent="0.2">
      <c r="A317" s="322"/>
      <c r="B317" s="148" t="s">
        <v>72</v>
      </c>
      <c r="C317" s="221"/>
      <c r="D317" s="221" t="s">
        <v>62</v>
      </c>
      <c r="E317" s="221"/>
      <c r="F317" s="221"/>
      <c r="G317" s="221">
        <f>G315</f>
        <v>0</v>
      </c>
      <c r="H317" s="221">
        <f t="shared" ref="H317:K317" si="160">H315</f>
        <v>0</v>
      </c>
      <c r="I317" s="221">
        <f t="shared" si="133"/>
        <v>0</v>
      </c>
      <c r="J317" s="221">
        <v>0</v>
      </c>
      <c r="K317" s="221">
        <f t="shared" si="160"/>
        <v>0</v>
      </c>
      <c r="L317" s="221" t="s">
        <v>62</v>
      </c>
      <c r="M317" s="84">
        <v>46022</v>
      </c>
      <c r="N317" s="84">
        <v>46022</v>
      </c>
      <c r="O317" s="78"/>
      <c r="P317" s="226" t="s">
        <v>62</v>
      </c>
      <c r="Q317" s="78"/>
      <c r="R317" s="78"/>
      <c r="S317" s="109"/>
    </row>
    <row r="318" spans="1:19" s="56" customFormat="1" ht="74.45" customHeight="1" x14ac:dyDescent="0.25">
      <c r="A318" s="320" t="s">
        <v>251</v>
      </c>
      <c r="B318" s="137" t="s">
        <v>329</v>
      </c>
      <c r="C318" s="80" t="s">
        <v>59</v>
      </c>
      <c r="D318" s="81" t="s">
        <v>60</v>
      </c>
      <c r="E318" s="143" t="s">
        <v>75</v>
      </c>
      <c r="F318" s="143">
        <v>792</v>
      </c>
      <c r="G318" s="80">
        <v>2</v>
      </c>
      <c r="H318" s="80">
        <f>G318</f>
        <v>2</v>
      </c>
      <c r="I318" s="80">
        <f t="shared" si="133"/>
        <v>2</v>
      </c>
      <c r="J318" s="80">
        <v>2</v>
      </c>
      <c r="K318" s="80">
        <f>G318</f>
        <v>2</v>
      </c>
      <c r="L318" s="80"/>
      <c r="M318" s="221" t="s">
        <v>62</v>
      </c>
      <c r="N318" s="221" t="s">
        <v>62</v>
      </c>
      <c r="O318" s="78">
        <v>27756.04</v>
      </c>
      <c r="P318" s="78"/>
      <c r="Q318" s="78">
        <v>0</v>
      </c>
      <c r="R318" s="78">
        <v>0</v>
      </c>
      <c r="S318" s="109"/>
    </row>
    <row r="319" spans="1:19" ht="15.75" x14ac:dyDescent="0.2">
      <c r="A319" s="321"/>
      <c r="B319" s="146" t="s">
        <v>70</v>
      </c>
      <c r="C319" s="221"/>
      <c r="D319" s="221" t="s">
        <v>62</v>
      </c>
      <c r="E319" s="221"/>
      <c r="F319" s="221"/>
      <c r="G319" s="221">
        <f>G318</f>
        <v>2</v>
      </c>
      <c r="H319" s="221">
        <f t="shared" ref="H319:K319" si="161">H318</f>
        <v>2</v>
      </c>
      <c r="I319" s="221">
        <f t="shared" si="133"/>
        <v>2</v>
      </c>
      <c r="J319" s="221">
        <v>2</v>
      </c>
      <c r="K319" s="221">
        <f t="shared" si="161"/>
        <v>2</v>
      </c>
      <c r="L319" s="221" t="s">
        <v>62</v>
      </c>
      <c r="M319" s="84">
        <v>46022</v>
      </c>
      <c r="N319" s="84">
        <v>46022</v>
      </c>
      <c r="O319" s="78"/>
      <c r="P319" s="226" t="s">
        <v>62</v>
      </c>
      <c r="Q319" s="78"/>
      <c r="R319" s="78"/>
      <c r="S319" s="109"/>
    </row>
    <row r="320" spans="1:19" ht="14.25" x14ac:dyDescent="0.2">
      <c r="A320" s="321"/>
      <c r="B320" s="147" t="s">
        <v>76</v>
      </c>
      <c r="C320" s="221"/>
      <c r="D320" s="221"/>
      <c r="E320" s="221"/>
      <c r="F320" s="221"/>
      <c r="G320" s="221" t="s">
        <v>62</v>
      </c>
      <c r="H320" s="221"/>
      <c r="I320" s="221">
        <f t="shared" si="133"/>
        <v>0</v>
      </c>
      <c r="J320" s="221"/>
      <c r="K320" s="221"/>
      <c r="L320" s="221" t="s">
        <v>62</v>
      </c>
      <c r="M320" s="221"/>
      <c r="N320" s="221"/>
      <c r="O320" s="226" t="s">
        <v>62</v>
      </c>
      <c r="P320" s="226" t="s">
        <v>62</v>
      </c>
      <c r="Q320" s="226" t="s">
        <v>62</v>
      </c>
      <c r="R320" s="226" t="s">
        <v>62</v>
      </c>
      <c r="S320" s="109"/>
    </row>
    <row r="321" spans="1:19" ht="65.45" customHeight="1" x14ac:dyDescent="0.2">
      <c r="A321" s="321"/>
      <c r="B321" s="148" t="s">
        <v>192</v>
      </c>
      <c r="C321" s="221"/>
      <c r="D321" s="221" t="s">
        <v>62</v>
      </c>
      <c r="E321" s="221"/>
      <c r="F321" s="221"/>
      <c r="G321" s="221">
        <f>G318</f>
        <v>2</v>
      </c>
      <c r="H321" s="221">
        <f t="shared" ref="H321" si="162">H318</f>
        <v>2</v>
      </c>
      <c r="I321" s="221">
        <f t="shared" si="133"/>
        <v>2</v>
      </c>
      <c r="J321" s="221">
        <v>2</v>
      </c>
      <c r="K321" s="221">
        <f>K318</f>
        <v>2</v>
      </c>
      <c r="L321" s="221" t="s">
        <v>62</v>
      </c>
      <c r="M321" s="84">
        <v>46022</v>
      </c>
      <c r="N321" s="84">
        <v>46022</v>
      </c>
      <c r="O321" s="78"/>
      <c r="P321" s="226" t="s">
        <v>62</v>
      </c>
      <c r="Q321" s="78"/>
      <c r="R321" s="78"/>
      <c r="S321" s="109"/>
    </row>
    <row r="322" spans="1:19" ht="15" customHeight="1" x14ac:dyDescent="0.2">
      <c r="A322" s="321"/>
      <c r="B322" s="147" t="s">
        <v>193</v>
      </c>
      <c r="C322" s="221"/>
      <c r="D322" s="221"/>
      <c r="E322" s="221"/>
      <c r="F322" s="221"/>
      <c r="G322" s="221" t="s">
        <v>62</v>
      </c>
      <c r="H322" s="221"/>
      <c r="I322" s="221">
        <f t="shared" si="133"/>
        <v>0</v>
      </c>
      <c r="J322" s="221"/>
      <c r="K322" s="221"/>
      <c r="L322" s="221" t="s">
        <v>62</v>
      </c>
      <c r="M322" s="221"/>
      <c r="N322" s="221"/>
      <c r="O322" s="226" t="s">
        <v>62</v>
      </c>
      <c r="P322" s="226" t="s">
        <v>62</v>
      </c>
      <c r="Q322" s="226" t="s">
        <v>62</v>
      </c>
      <c r="R322" s="226" t="s">
        <v>62</v>
      </c>
      <c r="S322" s="109"/>
    </row>
    <row r="323" spans="1:19" ht="38.65" customHeight="1" x14ac:dyDescent="0.2">
      <c r="A323" s="321"/>
      <c r="B323" s="148" t="s">
        <v>330</v>
      </c>
      <c r="C323" s="221"/>
      <c r="D323" s="221" t="s">
        <v>62</v>
      </c>
      <c r="E323" s="221"/>
      <c r="F323" s="221"/>
      <c r="G323" s="221">
        <f>G319</f>
        <v>2</v>
      </c>
      <c r="H323" s="221">
        <f t="shared" ref="H323:K323" si="163">H319</f>
        <v>2</v>
      </c>
      <c r="I323" s="221">
        <f t="shared" si="133"/>
        <v>2</v>
      </c>
      <c r="J323" s="221">
        <v>2</v>
      </c>
      <c r="K323" s="221">
        <f t="shared" si="163"/>
        <v>2</v>
      </c>
      <c r="L323" s="221" t="s">
        <v>62</v>
      </c>
      <c r="M323" s="84">
        <v>46022</v>
      </c>
      <c r="N323" s="84">
        <v>46022</v>
      </c>
      <c r="O323" s="78"/>
      <c r="P323" s="226" t="s">
        <v>62</v>
      </c>
      <c r="Q323" s="78"/>
      <c r="R323" s="78"/>
      <c r="S323" s="109"/>
    </row>
    <row r="324" spans="1:19" ht="21" customHeight="1" x14ac:dyDescent="0.2">
      <c r="A324" s="321"/>
      <c r="B324" s="147" t="s">
        <v>71</v>
      </c>
      <c r="C324" s="221"/>
      <c r="D324" s="221"/>
      <c r="E324" s="221"/>
      <c r="F324" s="221"/>
      <c r="G324" s="221" t="s">
        <v>62</v>
      </c>
      <c r="H324" s="221"/>
      <c r="I324" s="221">
        <f t="shared" si="133"/>
        <v>0</v>
      </c>
      <c r="J324" s="221"/>
      <c r="K324" s="221"/>
      <c r="L324" s="221" t="s">
        <v>62</v>
      </c>
      <c r="M324" s="221"/>
      <c r="N324" s="221"/>
      <c r="O324" s="226" t="s">
        <v>62</v>
      </c>
      <c r="P324" s="226" t="s">
        <v>62</v>
      </c>
      <c r="Q324" s="226" t="s">
        <v>62</v>
      </c>
      <c r="R324" s="226" t="s">
        <v>62</v>
      </c>
      <c r="S324" s="109"/>
    </row>
    <row r="325" spans="1:19" ht="21" customHeight="1" x14ac:dyDescent="0.2">
      <c r="A325" s="322"/>
      <c r="B325" s="148" t="s">
        <v>72</v>
      </c>
      <c r="C325" s="221"/>
      <c r="D325" s="221" t="s">
        <v>62</v>
      </c>
      <c r="E325" s="221"/>
      <c r="F325" s="221"/>
      <c r="G325" s="221">
        <f>G323</f>
        <v>2</v>
      </c>
      <c r="H325" s="221">
        <f t="shared" ref="H325:K325" si="164">H323</f>
        <v>2</v>
      </c>
      <c r="I325" s="221">
        <f t="shared" si="133"/>
        <v>2</v>
      </c>
      <c r="J325" s="221">
        <v>2</v>
      </c>
      <c r="K325" s="221">
        <f t="shared" si="164"/>
        <v>2</v>
      </c>
      <c r="L325" s="221" t="s">
        <v>62</v>
      </c>
      <c r="M325" s="84">
        <v>46022</v>
      </c>
      <c r="N325" s="84">
        <v>46022</v>
      </c>
      <c r="O325" s="78"/>
      <c r="P325" s="226" t="s">
        <v>62</v>
      </c>
      <c r="Q325" s="78"/>
      <c r="R325" s="78"/>
      <c r="S325" s="109"/>
    </row>
    <row r="326" spans="1:19" s="56" customFormat="1" ht="74.45" customHeight="1" x14ac:dyDescent="0.25">
      <c r="A326" s="320" t="s">
        <v>252</v>
      </c>
      <c r="B326" s="137" t="s">
        <v>329</v>
      </c>
      <c r="C326" s="80" t="s">
        <v>59</v>
      </c>
      <c r="D326" s="81" t="s">
        <v>60</v>
      </c>
      <c r="E326" s="143" t="s">
        <v>75</v>
      </c>
      <c r="F326" s="143">
        <v>792</v>
      </c>
      <c r="G326" s="80">
        <v>5</v>
      </c>
      <c r="H326" s="80">
        <f>G326</f>
        <v>5</v>
      </c>
      <c r="I326" s="80">
        <f t="shared" si="133"/>
        <v>5</v>
      </c>
      <c r="J326" s="80">
        <v>5</v>
      </c>
      <c r="K326" s="80">
        <f>G326</f>
        <v>5</v>
      </c>
      <c r="L326" s="80"/>
      <c r="M326" s="221" t="s">
        <v>62</v>
      </c>
      <c r="N326" s="221" t="s">
        <v>62</v>
      </c>
      <c r="O326" s="80">
        <v>75963.899999999994</v>
      </c>
      <c r="P326" s="80"/>
      <c r="Q326" s="78">
        <v>33599.42</v>
      </c>
      <c r="R326" s="78">
        <v>28099.88</v>
      </c>
      <c r="S326" s="109"/>
    </row>
    <row r="327" spans="1:19" ht="15.75" x14ac:dyDescent="0.2">
      <c r="A327" s="321"/>
      <c r="B327" s="146" t="s">
        <v>70</v>
      </c>
      <c r="C327" s="221"/>
      <c r="D327" s="221" t="s">
        <v>62</v>
      </c>
      <c r="E327" s="221"/>
      <c r="F327" s="221"/>
      <c r="G327" s="221">
        <f>G326</f>
        <v>5</v>
      </c>
      <c r="H327" s="221">
        <f t="shared" ref="H327:K327" si="165">H326</f>
        <v>5</v>
      </c>
      <c r="I327" s="221">
        <f t="shared" ref="I327:I390" si="166">J327</f>
        <v>5</v>
      </c>
      <c r="J327" s="221">
        <v>5</v>
      </c>
      <c r="K327" s="221">
        <f t="shared" si="165"/>
        <v>5</v>
      </c>
      <c r="L327" s="221" t="s">
        <v>62</v>
      </c>
      <c r="M327" s="84">
        <v>46022</v>
      </c>
      <c r="N327" s="84">
        <v>46022</v>
      </c>
      <c r="O327" s="78"/>
      <c r="P327" s="226" t="s">
        <v>62</v>
      </c>
      <c r="Q327" s="78"/>
      <c r="R327" s="78"/>
      <c r="S327" s="109"/>
    </row>
    <row r="328" spans="1:19" ht="14.25" x14ac:dyDescent="0.2">
      <c r="A328" s="321"/>
      <c r="B328" s="147" t="s">
        <v>76</v>
      </c>
      <c r="C328" s="221"/>
      <c r="D328" s="221"/>
      <c r="E328" s="221"/>
      <c r="F328" s="221"/>
      <c r="G328" s="221" t="s">
        <v>62</v>
      </c>
      <c r="H328" s="221"/>
      <c r="I328" s="221">
        <f t="shared" si="166"/>
        <v>0</v>
      </c>
      <c r="J328" s="221"/>
      <c r="K328" s="221"/>
      <c r="L328" s="221" t="s">
        <v>62</v>
      </c>
      <c r="M328" s="221"/>
      <c r="N328" s="221"/>
      <c r="O328" s="226" t="s">
        <v>62</v>
      </c>
      <c r="P328" s="226" t="s">
        <v>62</v>
      </c>
      <c r="Q328" s="226" t="s">
        <v>62</v>
      </c>
      <c r="R328" s="226" t="s">
        <v>62</v>
      </c>
      <c r="S328" s="109"/>
    </row>
    <row r="329" spans="1:19" ht="65.45" customHeight="1" x14ac:dyDescent="0.2">
      <c r="A329" s="321"/>
      <c r="B329" s="148" t="s">
        <v>192</v>
      </c>
      <c r="C329" s="221"/>
      <c r="D329" s="221" t="s">
        <v>62</v>
      </c>
      <c r="E329" s="221"/>
      <c r="F329" s="221"/>
      <c r="G329" s="221">
        <f>G326</f>
        <v>5</v>
      </c>
      <c r="H329" s="221">
        <f t="shared" ref="H329" si="167">H326</f>
        <v>5</v>
      </c>
      <c r="I329" s="221">
        <f t="shared" si="166"/>
        <v>5</v>
      </c>
      <c r="J329" s="221">
        <v>5</v>
      </c>
      <c r="K329" s="221">
        <f>K326</f>
        <v>5</v>
      </c>
      <c r="L329" s="221" t="s">
        <v>62</v>
      </c>
      <c r="M329" s="84">
        <v>46022</v>
      </c>
      <c r="N329" s="84">
        <v>46022</v>
      </c>
      <c r="O329" s="78"/>
      <c r="P329" s="226" t="s">
        <v>62</v>
      </c>
      <c r="Q329" s="78"/>
      <c r="R329" s="78"/>
      <c r="S329" s="109"/>
    </row>
    <row r="330" spans="1:19" ht="15" customHeight="1" x14ac:dyDescent="0.2">
      <c r="A330" s="321"/>
      <c r="B330" s="147" t="s">
        <v>193</v>
      </c>
      <c r="C330" s="221"/>
      <c r="D330" s="221"/>
      <c r="E330" s="221"/>
      <c r="F330" s="221"/>
      <c r="G330" s="221" t="s">
        <v>62</v>
      </c>
      <c r="H330" s="221"/>
      <c r="I330" s="221">
        <f t="shared" si="166"/>
        <v>0</v>
      </c>
      <c r="J330" s="221"/>
      <c r="K330" s="221"/>
      <c r="L330" s="221" t="s">
        <v>62</v>
      </c>
      <c r="M330" s="221"/>
      <c r="N330" s="221"/>
      <c r="O330" s="226" t="s">
        <v>62</v>
      </c>
      <c r="P330" s="226" t="s">
        <v>62</v>
      </c>
      <c r="Q330" s="226" t="s">
        <v>62</v>
      </c>
      <c r="R330" s="226" t="s">
        <v>62</v>
      </c>
      <c r="S330" s="109"/>
    </row>
    <row r="331" spans="1:19" ht="38.65" customHeight="1" x14ac:dyDescent="0.2">
      <c r="A331" s="321"/>
      <c r="B331" s="148" t="s">
        <v>330</v>
      </c>
      <c r="C331" s="221"/>
      <c r="D331" s="221" t="s">
        <v>62</v>
      </c>
      <c r="E331" s="221"/>
      <c r="F331" s="221"/>
      <c r="G331" s="221">
        <f>G327</f>
        <v>5</v>
      </c>
      <c r="H331" s="221">
        <f t="shared" ref="H331:K331" si="168">H327</f>
        <v>5</v>
      </c>
      <c r="I331" s="221">
        <f t="shared" si="166"/>
        <v>5</v>
      </c>
      <c r="J331" s="221">
        <v>5</v>
      </c>
      <c r="K331" s="221">
        <f t="shared" si="168"/>
        <v>5</v>
      </c>
      <c r="L331" s="221" t="s">
        <v>62</v>
      </c>
      <c r="M331" s="84">
        <v>46022</v>
      </c>
      <c r="N331" s="84">
        <v>46022</v>
      </c>
      <c r="O331" s="78"/>
      <c r="P331" s="226" t="s">
        <v>62</v>
      </c>
      <c r="Q331" s="78"/>
      <c r="R331" s="78"/>
      <c r="S331" s="109"/>
    </row>
    <row r="332" spans="1:19" ht="21" customHeight="1" x14ac:dyDescent="0.2">
      <c r="A332" s="321"/>
      <c r="B332" s="147" t="s">
        <v>71</v>
      </c>
      <c r="C332" s="221"/>
      <c r="D332" s="221"/>
      <c r="E332" s="221"/>
      <c r="F332" s="221"/>
      <c r="G332" s="221" t="s">
        <v>62</v>
      </c>
      <c r="H332" s="221"/>
      <c r="I332" s="221">
        <f t="shared" si="166"/>
        <v>0</v>
      </c>
      <c r="J332" s="221"/>
      <c r="K332" s="221"/>
      <c r="L332" s="221" t="s">
        <v>62</v>
      </c>
      <c r="M332" s="221"/>
      <c r="N332" s="221"/>
      <c r="O332" s="226" t="s">
        <v>62</v>
      </c>
      <c r="P332" s="226" t="s">
        <v>62</v>
      </c>
      <c r="Q332" s="226" t="s">
        <v>62</v>
      </c>
      <c r="R332" s="226" t="s">
        <v>62</v>
      </c>
      <c r="S332" s="109"/>
    </row>
    <row r="333" spans="1:19" ht="21" customHeight="1" x14ac:dyDescent="0.2">
      <c r="A333" s="322"/>
      <c r="B333" s="148" t="s">
        <v>72</v>
      </c>
      <c r="C333" s="221"/>
      <c r="D333" s="221" t="s">
        <v>62</v>
      </c>
      <c r="E333" s="221"/>
      <c r="F333" s="221"/>
      <c r="G333" s="221">
        <f>G331</f>
        <v>5</v>
      </c>
      <c r="H333" s="221">
        <f t="shared" ref="H333:K333" si="169">H331</f>
        <v>5</v>
      </c>
      <c r="I333" s="221">
        <f t="shared" si="166"/>
        <v>5</v>
      </c>
      <c r="J333" s="221">
        <v>5</v>
      </c>
      <c r="K333" s="221">
        <f t="shared" si="169"/>
        <v>5</v>
      </c>
      <c r="L333" s="221" t="s">
        <v>62</v>
      </c>
      <c r="M333" s="84">
        <v>46022</v>
      </c>
      <c r="N333" s="84">
        <v>46022</v>
      </c>
      <c r="O333" s="78"/>
      <c r="P333" s="226" t="s">
        <v>62</v>
      </c>
      <c r="Q333" s="78"/>
      <c r="R333" s="78"/>
      <c r="S333" s="109"/>
    </row>
    <row r="334" spans="1:19" s="56" customFormat="1" ht="74.45" customHeight="1" x14ac:dyDescent="0.25">
      <c r="A334" s="320" t="s">
        <v>253</v>
      </c>
      <c r="B334" s="137" t="s">
        <v>329</v>
      </c>
      <c r="C334" s="80" t="s">
        <v>59</v>
      </c>
      <c r="D334" s="81" t="s">
        <v>60</v>
      </c>
      <c r="E334" s="143" t="s">
        <v>75</v>
      </c>
      <c r="F334" s="143">
        <v>792</v>
      </c>
      <c r="G334" s="80">
        <v>4</v>
      </c>
      <c r="H334" s="80">
        <f>G334</f>
        <v>4</v>
      </c>
      <c r="I334" s="80">
        <f t="shared" si="166"/>
        <v>4</v>
      </c>
      <c r="J334" s="80">
        <v>4</v>
      </c>
      <c r="K334" s="80">
        <f>G334</f>
        <v>4</v>
      </c>
      <c r="L334" s="80"/>
      <c r="M334" s="221" t="s">
        <v>62</v>
      </c>
      <c r="N334" s="221" t="s">
        <v>62</v>
      </c>
      <c r="O334" s="80">
        <v>61355.46</v>
      </c>
      <c r="P334" s="80"/>
      <c r="Q334" s="78">
        <v>33599.42</v>
      </c>
      <c r="R334" s="78">
        <v>28099.88</v>
      </c>
      <c r="S334" s="109"/>
    </row>
    <row r="335" spans="1:19" ht="15.75" x14ac:dyDescent="0.2">
      <c r="A335" s="321"/>
      <c r="B335" s="146" t="s">
        <v>70</v>
      </c>
      <c r="C335" s="221"/>
      <c r="D335" s="221" t="s">
        <v>62</v>
      </c>
      <c r="E335" s="221"/>
      <c r="F335" s="221"/>
      <c r="G335" s="221">
        <f>G334</f>
        <v>4</v>
      </c>
      <c r="H335" s="221">
        <f t="shared" ref="H335:K335" si="170">H334</f>
        <v>4</v>
      </c>
      <c r="I335" s="221">
        <f t="shared" si="166"/>
        <v>4</v>
      </c>
      <c r="J335" s="221">
        <v>4</v>
      </c>
      <c r="K335" s="221">
        <f t="shared" si="170"/>
        <v>4</v>
      </c>
      <c r="L335" s="221" t="s">
        <v>62</v>
      </c>
      <c r="M335" s="84">
        <v>46022</v>
      </c>
      <c r="N335" s="84">
        <v>46022</v>
      </c>
      <c r="O335" s="78"/>
      <c r="P335" s="226" t="s">
        <v>62</v>
      </c>
      <c r="Q335" s="78"/>
      <c r="R335" s="78"/>
      <c r="S335" s="109"/>
    </row>
    <row r="336" spans="1:19" ht="14.25" x14ac:dyDescent="0.2">
      <c r="A336" s="321"/>
      <c r="B336" s="147" t="s">
        <v>76</v>
      </c>
      <c r="C336" s="221"/>
      <c r="D336" s="221"/>
      <c r="E336" s="221"/>
      <c r="F336" s="221"/>
      <c r="G336" s="221" t="s">
        <v>62</v>
      </c>
      <c r="H336" s="221"/>
      <c r="I336" s="221">
        <f t="shared" si="166"/>
        <v>0</v>
      </c>
      <c r="J336" s="221"/>
      <c r="K336" s="221"/>
      <c r="L336" s="221" t="s">
        <v>62</v>
      </c>
      <c r="M336" s="221"/>
      <c r="N336" s="221"/>
      <c r="O336" s="226" t="s">
        <v>62</v>
      </c>
      <c r="P336" s="226" t="s">
        <v>62</v>
      </c>
      <c r="Q336" s="226" t="s">
        <v>62</v>
      </c>
      <c r="R336" s="226" t="s">
        <v>62</v>
      </c>
      <c r="S336" s="109"/>
    </row>
    <row r="337" spans="1:19" ht="65.45" customHeight="1" x14ac:dyDescent="0.2">
      <c r="A337" s="321"/>
      <c r="B337" s="148" t="s">
        <v>192</v>
      </c>
      <c r="C337" s="221"/>
      <c r="D337" s="221" t="s">
        <v>62</v>
      </c>
      <c r="E337" s="221"/>
      <c r="F337" s="221"/>
      <c r="G337" s="221">
        <f>G334</f>
        <v>4</v>
      </c>
      <c r="H337" s="221">
        <f t="shared" ref="H337" si="171">H334</f>
        <v>4</v>
      </c>
      <c r="I337" s="221">
        <f t="shared" si="166"/>
        <v>4</v>
      </c>
      <c r="J337" s="221">
        <v>4</v>
      </c>
      <c r="K337" s="221">
        <f>K334</f>
        <v>4</v>
      </c>
      <c r="L337" s="221" t="s">
        <v>62</v>
      </c>
      <c r="M337" s="84">
        <v>46022</v>
      </c>
      <c r="N337" s="84">
        <v>46022</v>
      </c>
      <c r="O337" s="78"/>
      <c r="P337" s="226" t="s">
        <v>62</v>
      </c>
      <c r="Q337" s="78"/>
      <c r="R337" s="78"/>
      <c r="S337" s="109"/>
    </row>
    <row r="338" spans="1:19" ht="15" customHeight="1" x14ac:dyDescent="0.2">
      <c r="A338" s="321"/>
      <c r="B338" s="147" t="s">
        <v>193</v>
      </c>
      <c r="C338" s="221"/>
      <c r="D338" s="221"/>
      <c r="E338" s="221"/>
      <c r="F338" s="221"/>
      <c r="G338" s="221" t="s">
        <v>62</v>
      </c>
      <c r="H338" s="221"/>
      <c r="I338" s="221">
        <f t="shared" si="166"/>
        <v>0</v>
      </c>
      <c r="J338" s="221"/>
      <c r="K338" s="221"/>
      <c r="L338" s="221" t="s">
        <v>62</v>
      </c>
      <c r="M338" s="221"/>
      <c r="N338" s="221"/>
      <c r="O338" s="226" t="s">
        <v>62</v>
      </c>
      <c r="P338" s="226" t="s">
        <v>62</v>
      </c>
      <c r="Q338" s="226" t="s">
        <v>62</v>
      </c>
      <c r="R338" s="226" t="s">
        <v>62</v>
      </c>
      <c r="S338" s="109"/>
    </row>
    <row r="339" spans="1:19" ht="38.65" customHeight="1" x14ac:dyDescent="0.2">
      <c r="A339" s="321"/>
      <c r="B339" s="148" t="s">
        <v>330</v>
      </c>
      <c r="C339" s="221"/>
      <c r="D339" s="221" t="s">
        <v>62</v>
      </c>
      <c r="E339" s="221"/>
      <c r="F339" s="221"/>
      <c r="G339" s="221">
        <f>G335</f>
        <v>4</v>
      </c>
      <c r="H339" s="221">
        <f t="shared" ref="H339:K339" si="172">H335</f>
        <v>4</v>
      </c>
      <c r="I339" s="221">
        <f t="shared" si="166"/>
        <v>4</v>
      </c>
      <c r="J339" s="221">
        <v>4</v>
      </c>
      <c r="K339" s="221">
        <f t="shared" si="172"/>
        <v>4</v>
      </c>
      <c r="L339" s="221" t="s">
        <v>62</v>
      </c>
      <c r="M339" s="84">
        <v>46022</v>
      </c>
      <c r="N339" s="84">
        <v>46022</v>
      </c>
      <c r="O339" s="78"/>
      <c r="P339" s="226" t="s">
        <v>62</v>
      </c>
      <c r="Q339" s="78"/>
      <c r="R339" s="78"/>
      <c r="S339" s="109"/>
    </row>
    <row r="340" spans="1:19" ht="21" customHeight="1" x14ac:dyDescent="0.2">
      <c r="A340" s="321"/>
      <c r="B340" s="147" t="s">
        <v>71</v>
      </c>
      <c r="C340" s="221"/>
      <c r="D340" s="221"/>
      <c r="E340" s="221"/>
      <c r="F340" s="221"/>
      <c r="G340" s="221" t="s">
        <v>62</v>
      </c>
      <c r="H340" s="221"/>
      <c r="I340" s="221">
        <f t="shared" si="166"/>
        <v>0</v>
      </c>
      <c r="J340" s="221"/>
      <c r="K340" s="221"/>
      <c r="L340" s="221" t="s">
        <v>62</v>
      </c>
      <c r="M340" s="221"/>
      <c r="N340" s="221"/>
      <c r="O340" s="226" t="s">
        <v>62</v>
      </c>
      <c r="P340" s="226" t="s">
        <v>62</v>
      </c>
      <c r="Q340" s="226" t="s">
        <v>62</v>
      </c>
      <c r="R340" s="226" t="s">
        <v>62</v>
      </c>
      <c r="S340" s="109"/>
    </row>
    <row r="341" spans="1:19" ht="21" customHeight="1" x14ac:dyDescent="0.2">
      <c r="A341" s="322"/>
      <c r="B341" s="148" t="s">
        <v>72</v>
      </c>
      <c r="C341" s="221"/>
      <c r="D341" s="221" t="s">
        <v>62</v>
      </c>
      <c r="E341" s="221"/>
      <c r="F341" s="221"/>
      <c r="G341" s="221">
        <f>G339</f>
        <v>4</v>
      </c>
      <c r="H341" s="221">
        <f t="shared" ref="H341:K341" si="173">H339</f>
        <v>4</v>
      </c>
      <c r="I341" s="221">
        <f t="shared" si="166"/>
        <v>4</v>
      </c>
      <c r="J341" s="221">
        <v>4</v>
      </c>
      <c r="K341" s="221">
        <f t="shared" si="173"/>
        <v>4</v>
      </c>
      <c r="L341" s="221" t="s">
        <v>62</v>
      </c>
      <c r="M341" s="84">
        <v>46022</v>
      </c>
      <c r="N341" s="84">
        <v>46022</v>
      </c>
      <c r="O341" s="78"/>
      <c r="P341" s="226" t="s">
        <v>62</v>
      </c>
      <c r="Q341" s="78"/>
      <c r="R341" s="78"/>
      <c r="S341" s="109"/>
    </row>
    <row r="342" spans="1:19" s="56" customFormat="1" ht="74.45" customHeight="1" x14ac:dyDescent="0.25">
      <c r="A342" s="320" t="s">
        <v>254</v>
      </c>
      <c r="B342" s="137" t="s">
        <v>329</v>
      </c>
      <c r="C342" s="80" t="s">
        <v>59</v>
      </c>
      <c r="D342" s="81" t="s">
        <v>60</v>
      </c>
      <c r="E342" s="143" t="s">
        <v>75</v>
      </c>
      <c r="F342" s="143">
        <v>792</v>
      </c>
      <c r="G342" s="80">
        <v>0</v>
      </c>
      <c r="H342" s="80">
        <f>G342</f>
        <v>0</v>
      </c>
      <c r="I342" s="80">
        <f t="shared" si="166"/>
        <v>0</v>
      </c>
      <c r="J342" s="80">
        <v>0</v>
      </c>
      <c r="K342" s="80">
        <f>G342</f>
        <v>0</v>
      </c>
      <c r="L342" s="80"/>
      <c r="M342" s="221" t="s">
        <v>62</v>
      </c>
      <c r="N342" s="221" t="s">
        <v>62</v>
      </c>
      <c r="O342" s="78">
        <v>0</v>
      </c>
      <c r="P342" s="78"/>
      <c r="Q342" s="78">
        <v>0</v>
      </c>
      <c r="R342" s="78">
        <v>0</v>
      </c>
      <c r="S342" s="109"/>
    </row>
    <row r="343" spans="1:19" ht="15.75" x14ac:dyDescent="0.2">
      <c r="A343" s="321"/>
      <c r="B343" s="146" t="s">
        <v>70</v>
      </c>
      <c r="C343" s="221"/>
      <c r="D343" s="221" t="s">
        <v>62</v>
      </c>
      <c r="E343" s="221"/>
      <c r="F343" s="221"/>
      <c r="G343" s="221">
        <f>G342</f>
        <v>0</v>
      </c>
      <c r="H343" s="221">
        <f t="shared" ref="H343:K343" si="174">H342</f>
        <v>0</v>
      </c>
      <c r="I343" s="221">
        <f t="shared" si="166"/>
        <v>0</v>
      </c>
      <c r="J343" s="221">
        <v>0</v>
      </c>
      <c r="K343" s="221">
        <f t="shared" si="174"/>
        <v>0</v>
      </c>
      <c r="L343" s="221" t="s">
        <v>62</v>
      </c>
      <c r="M343" s="84">
        <v>46022</v>
      </c>
      <c r="N343" s="84">
        <v>46022</v>
      </c>
      <c r="O343" s="78"/>
      <c r="P343" s="226" t="s">
        <v>62</v>
      </c>
      <c r="Q343" s="78"/>
      <c r="R343" s="78"/>
      <c r="S343" s="109"/>
    </row>
    <row r="344" spans="1:19" ht="14.25" x14ac:dyDescent="0.2">
      <c r="A344" s="321"/>
      <c r="B344" s="147" t="s">
        <v>76</v>
      </c>
      <c r="C344" s="221"/>
      <c r="D344" s="221"/>
      <c r="E344" s="221"/>
      <c r="F344" s="221"/>
      <c r="G344" s="221" t="s">
        <v>62</v>
      </c>
      <c r="H344" s="221"/>
      <c r="I344" s="221">
        <f t="shared" si="166"/>
        <v>0</v>
      </c>
      <c r="J344" s="221"/>
      <c r="K344" s="221"/>
      <c r="L344" s="221" t="s">
        <v>62</v>
      </c>
      <c r="M344" s="221"/>
      <c r="N344" s="221"/>
      <c r="O344" s="226" t="s">
        <v>62</v>
      </c>
      <c r="P344" s="226" t="s">
        <v>62</v>
      </c>
      <c r="Q344" s="226" t="s">
        <v>62</v>
      </c>
      <c r="R344" s="226" t="s">
        <v>62</v>
      </c>
      <c r="S344" s="109"/>
    </row>
    <row r="345" spans="1:19" ht="65.45" customHeight="1" x14ac:dyDescent="0.2">
      <c r="A345" s="321"/>
      <c r="B345" s="148" t="s">
        <v>192</v>
      </c>
      <c r="C345" s="221"/>
      <c r="D345" s="221" t="s">
        <v>62</v>
      </c>
      <c r="E345" s="221"/>
      <c r="F345" s="221"/>
      <c r="G345" s="221">
        <f>G342</f>
        <v>0</v>
      </c>
      <c r="H345" s="221">
        <f t="shared" ref="H345" si="175">H342</f>
        <v>0</v>
      </c>
      <c r="I345" s="221">
        <f t="shared" si="166"/>
        <v>0</v>
      </c>
      <c r="J345" s="221">
        <v>0</v>
      </c>
      <c r="K345" s="221">
        <f>K342</f>
        <v>0</v>
      </c>
      <c r="L345" s="221" t="s">
        <v>62</v>
      </c>
      <c r="M345" s="84">
        <v>46022</v>
      </c>
      <c r="N345" s="84">
        <v>46022</v>
      </c>
      <c r="O345" s="78"/>
      <c r="P345" s="226" t="s">
        <v>62</v>
      </c>
      <c r="Q345" s="78"/>
      <c r="R345" s="78"/>
      <c r="S345" s="109"/>
    </row>
    <row r="346" spans="1:19" ht="15" customHeight="1" x14ac:dyDescent="0.2">
      <c r="A346" s="321"/>
      <c r="B346" s="147" t="s">
        <v>193</v>
      </c>
      <c r="C346" s="221"/>
      <c r="D346" s="221"/>
      <c r="E346" s="221"/>
      <c r="F346" s="221"/>
      <c r="G346" s="221" t="s">
        <v>62</v>
      </c>
      <c r="H346" s="221"/>
      <c r="I346" s="221">
        <f t="shared" si="166"/>
        <v>0</v>
      </c>
      <c r="J346" s="221"/>
      <c r="K346" s="221"/>
      <c r="L346" s="221" t="s">
        <v>62</v>
      </c>
      <c r="M346" s="221"/>
      <c r="N346" s="221"/>
      <c r="O346" s="226" t="s">
        <v>62</v>
      </c>
      <c r="P346" s="226" t="s">
        <v>62</v>
      </c>
      <c r="Q346" s="226" t="s">
        <v>62</v>
      </c>
      <c r="R346" s="226" t="s">
        <v>62</v>
      </c>
      <c r="S346" s="109"/>
    </row>
    <row r="347" spans="1:19" ht="38.65" customHeight="1" x14ac:dyDescent="0.2">
      <c r="A347" s="321"/>
      <c r="B347" s="148" t="s">
        <v>330</v>
      </c>
      <c r="C347" s="221"/>
      <c r="D347" s="221" t="s">
        <v>62</v>
      </c>
      <c r="E347" s="221"/>
      <c r="F347" s="221"/>
      <c r="G347" s="221">
        <f>G343</f>
        <v>0</v>
      </c>
      <c r="H347" s="221">
        <f t="shared" ref="H347:K347" si="176">H343</f>
        <v>0</v>
      </c>
      <c r="I347" s="221">
        <f t="shared" si="166"/>
        <v>0</v>
      </c>
      <c r="J347" s="221">
        <v>0</v>
      </c>
      <c r="K347" s="221">
        <f t="shared" si="176"/>
        <v>0</v>
      </c>
      <c r="L347" s="221" t="s">
        <v>62</v>
      </c>
      <c r="M347" s="84">
        <v>46022</v>
      </c>
      <c r="N347" s="84">
        <v>46022</v>
      </c>
      <c r="O347" s="78"/>
      <c r="P347" s="226" t="s">
        <v>62</v>
      </c>
      <c r="Q347" s="78"/>
      <c r="R347" s="78"/>
      <c r="S347" s="109"/>
    </row>
    <row r="348" spans="1:19" ht="21" customHeight="1" x14ac:dyDescent="0.2">
      <c r="A348" s="321"/>
      <c r="B348" s="147" t="s">
        <v>71</v>
      </c>
      <c r="C348" s="221"/>
      <c r="D348" s="221"/>
      <c r="E348" s="221"/>
      <c r="F348" s="221"/>
      <c r="G348" s="221" t="s">
        <v>62</v>
      </c>
      <c r="H348" s="221"/>
      <c r="I348" s="221">
        <f t="shared" si="166"/>
        <v>0</v>
      </c>
      <c r="J348" s="221"/>
      <c r="K348" s="221"/>
      <c r="L348" s="221" t="s">
        <v>62</v>
      </c>
      <c r="M348" s="221"/>
      <c r="N348" s="221"/>
      <c r="O348" s="226" t="s">
        <v>62</v>
      </c>
      <c r="P348" s="226" t="s">
        <v>62</v>
      </c>
      <c r="Q348" s="226" t="s">
        <v>62</v>
      </c>
      <c r="R348" s="226" t="s">
        <v>62</v>
      </c>
      <c r="S348" s="109"/>
    </row>
    <row r="349" spans="1:19" ht="21" customHeight="1" x14ac:dyDescent="0.2">
      <c r="A349" s="322"/>
      <c r="B349" s="148" t="s">
        <v>72</v>
      </c>
      <c r="C349" s="221"/>
      <c r="D349" s="221" t="s">
        <v>62</v>
      </c>
      <c r="E349" s="221"/>
      <c r="F349" s="221"/>
      <c r="G349" s="221">
        <f>G347</f>
        <v>0</v>
      </c>
      <c r="H349" s="221">
        <f t="shared" ref="H349:K349" si="177">H347</f>
        <v>0</v>
      </c>
      <c r="I349" s="221">
        <f t="shared" si="166"/>
        <v>0</v>
      </c>
      <c r="J349" s="221">
        <v>0</v>
      </c>
      <c r="K349" s="221">
        <f t="shared" si="177"/>
        <v>0</v>
      </c>
      <c r="L349" s="221" t="s">
        <v>62</v>
      </c>
      <c r="M349" s="84">
        <v>46022</v>
      </c>
      <c r="N349" s="84">
        <v>46022</v>
      </c>
      <c r="O349" s="78"/>
      <c r="P349" s="226" t="s">
        <v>62</v>
      </c>
      <c r="Q349" s="78"/>
      <c r="R349" s="78"/>
      <c r="S349" s="109"/>
    </row>
    <row r="350" spans="1:19" s="56" customFormat="1" ht="74.45" customHeight="1" x14ac:dyDescent="0.25">
      <c r="A350" s="320" t="s">
        <v>255</v>
      </c>
      <c r="B350" s="137" t="s">
        <v>329</v>
      </c>
      <c r="C350" s="80" t="s">
        <v>59</v>
      </c>
      <c r="D350" s="81" t="s">
        <v>60</v>
      </c>
      <c r="E350" s="143" t="s">
        <v>75</v>
      </c>
      <c r="F350" s="143">
        <v>792</v>
      </c>
      <c r="G350" s="80">
        <v>1</v>
      </c>
      <c r="H350" s="80">
        <f>G350</f>
        <v>1</v>
      </c>
      <c r="I350" s="80">
        <f t="shared" si="166"/>
        <v>1</v>
      </c>
      <c r="J350" s="80">
        <v>1</v>
      </c>
      <c r="K350" s="80">
        <f>G350</f>
        <v>1</v>
      </c>
      <c r="L350" s="80"/>
      <c r="M350" s="221" t="s">
        <v>62</v>
      </c>
      <c r="N350" s="221" t="s">
        <v>62</v>
      </c>
      <c r="O350" s="80">
        <v>16799.71</v>
      </c>
      <c r="P350" s="80"/>
      <c r="Q350" s="78">
        <v>16799.71</v>
      </c>
      <c r="R350" s="78">
        <v>12223.94</v>
      </c>
      <c r="S350" s="109"/>
    </row>
    <row r="351" spans="1:19" ht="15.75" x14ac:dyDescent="0.2">
      <c r="A351" s="321"/>
      <c r="B351" s="146" t="s">
        <v>70</v>
      </c>
      <c r="C351" s="221"/>
      <c r="D351" s="221" t="s">
        <v>62</v>
      </c>
      <c r="E351" s="221"/>
      <c r="F351" s="221"/>
      <c r="G351" s="221">
        <f>G350</f>
        <v>1</v>
      </c>
      <c r="H351" s="221">
        <f t="shared" ref="H351:K351" si="178">H350</f>
        <v>1</v>
      </c>
      <c r="I351" s="221">
        <f t="shared" si="166"/>
        <v>1</v>
      </c>
      <c r="J351" s="221">
        <v>1</v>
      </c>
      <c r="K351" s="221">
        <f t="shared" si="178"/>
        <v>1</v>
      </c>
      <c r="L351" s="221" t="s">
        <v>62</v>
      </c>
      <c r="M351" s="84">
        <v>46022</v>
      </c>
      <c r="N351" s="84">
        <v>46022</v>
      </c>
      <c r="O351" s="78"/>
      <c r="P351" s="226" t="s">
        <v>62</v>
      </c>
      <c r="Q351" s="78"/>
      <c r="R351" s="78"/>
      <c r="S351" s="109"/>
    </row>
    <row r="352" spans="1:19" ht="14.25" x14ac:dyDescent="0.2">
      <c r="A352" s="321"/>
      <c r="B352" s="147" t="s">
        <v>76</v>
      </c>
      <c r="C352" s="221"/>
      <c r="D352" s="221"/>
      <c r="E352" s="221"/>
      <c r="F352" s="221"/>
      <c r="G352" s="221" t="s">
        <v>62</v>
      </c>
      <c r="H352" s="221"/>
      <c r="I352" s="221">
        <f t="shared" si="166"/>
        <v>0</v>
      </c>
      <c r="J352" s="221"/>
      <c r="K352" s="221"/>
      <c r="L352" s="221" t="s">
        <v>62</v>
      </c>
      <c r="M352" s="221"/>
      <c r="N352" s="221"/>
      <c r="O352" s="226" t="s">
        <v>62</v>
      </c>
      <c r="P352" s="226" t="s">
        <v>62</v>
      </c>
      <c r="Q352" s="226" t="s">
        <v>62</v>
      </c>
      <c r="R352" s="226" t="s">
        <v>62</v>
      </c>
      <c r="S352" s="109"/>
    </row>
    <row r="353" spans="1:19" ht="65.45" customHeight="1" x14ac:dyDescent="0.2">
      <c r="A353" s="321"/>
      <c r="B353" s="148" t="s">
        <v>192</v>
      </c>
      <c r="C353" s="221"/>
      <c r="D353" s="221" t="s">
        <v>62</v>
      </c>
      <c r="E353" s="221"/>
      <c r="F353" s="221"/>
      <c r="G353" s="221">
        <f>G350</f>
        <v>1</v>
      </c>
      <c r="H353" s="221">
        <f t="shared" ref="H353" si="179">H350</f>
        <v>1</v>
      </c>
      <c r="I353" s="221">
        <f t="shared" si="166"/>
        <v>1</v>
      </c>
      <c r="J353" s="221">
        <v>1</v>
      </c>
      <c r="K353" s="221">
        <f>K350</f>
        <v>1</v>
      </c>
      <c r="L353" s="221" t="s">
        <v>62</v>
      </c>
      <c r="M353" s="84">
        <v>46022</v>
      </c>
      <c r="N353" s="84">
        <v>46022</v>
      </c>
      <c r="O353" s="78"/>
      <c r="P353" s="226" t="s">
        <v>62</v>
      </c>
      <c r="Q353" s="78"/>
      <c r="R353" s="78"/>
      <c r="S353" s="109"/>
    </row>
    <row r="354" spans="1:19" ht="15" customHeight="1" x14ac:dyDescent="0.2">
      <c r="A354" s="321"/>
      <c r="B354" s="147" t="s">
        <v>193</v>
      </c>
      <c r="C354" s="221"/>
      <c r="D354" s="221"/>
      <c r="E354" s="221"/>
      <c r="F354" s="221"/>
      <c r="G354" s="221" t="s">
        <v>62</v>
      </c>
      <c r="H354" s="221"/>
      <c r="I354" s="221">
        <f t="shared" si="166"/>
        <v>0</v>
      </c>
      <c r="J354" s="221"/>
      <c r="K354" s="221"/>
      <c r="L354" s="221" t="s">
        <v>62</v>
      </c>
      <c r="M354" s="221"/>
      <c r="N354" s="221"/>
      <c r="O354" s="226" t="s">
        <v>62</v>
      </c>
      <c r="P354" s="226" t="s">
        <v>62</v>
      </c>
      <c r="Q354" s="226" t="s">
        <v>62</v>
      </c>
      <c r="R354" s="226" t="s">
        <v>62</v>
      </c>
      <c r="S354" s="109"/>
    </row>
    <row r="355" spans="1:19" ht="38.65" customHeight="1" x14ac:dyDescent="0.2">
      <c r="A355" s="321"/>
      <c r="B355" s="148" t="s">
        <v>330</v>
      </c>
      <c r="C355" s="221"/>
      <c r="D355" s="221" t="s">
        <v>62</v>
      </c>
      <c r="E355" s="221"/>
      <c r="F355" s="221"/>
      <c r="G355" s="221">
        <f>G351</f>
        <v>1</v>
      </c>
      <c r="H355" s="221">
        <f t="shared" ref="H355:K355" si="180">H351</f>
        <v>1</v>
      </c>
      <c r="I355" s="221">
        <f t="shared" si="166"/>
        <v>1</v>
      </c>
      <c r="J355" s="221">
        <v>1</v>
      </c>
      <c r="K355" s="221">
        <f t="shared" si="180"/>
        <v>1</v>
      </c>
      <c r="L355" s="221" t="s">
        <v>62</v>
      </c>
      <c r="M355" s="84">
        <v>46022</v>
      </c>
      <c r="N355" s="84">
        <v>46022</v>
      </c>
      <c r="O355" s="78"/>
      <c r="P355" s="226" t="s">
        <v>62</v>
      </c>
      <c r="Q355" s="78"/>
      <c r="R355" s="78"/>
      <c r="S355" s="109"/>
    </row>
    <row r="356" spans="1:19" ht="21" customHeight="1" x14ac:dyDescent="0.2">
      <c r="A356" s="321"/>
      <c r="B356" s="147" t="s">
        <v>71</v>
      </c>
      <c r="C356" s="221"/>
      <c r="D356" s="221"/>
      <c r="E356" s="221"/>
      <c r="F356" s="221"/>
      <c r="G356" s="221" t="s">
        <v>62</v>
      </c>
      <c r="H356" s="221"/>
      <c r="I356" s="221">
        <f t="shared" si="166"/>
        <v>0</v>
      </c>
      <c r="J356" s="221"/>
      <c r="K356" s="221"/>
      <c r="L356" s="221" t="s">
        <v>62</v>
      </c>
      <c r="M356" s="221"/>
      <c r="N356" s="221"/>
      <c r="O356" s="226" t="s">
        <v>62</v>
      </c>
      <c r="P356" s="226" t="s">
        <v>62</v>
      </c>
      <c r="Q356" s="226" t="s">
        <v>62</v>
      </c>
      <c r="R356" s="226" t="s">
        <v>62</v>
      </c>
      <c r="S356" s="109"/>
    </row>
    <row r="357" spans="1:19" ht="21" customHeight="1" x14ac:dyDescent="0.2">
      <c r="A357" s="322"/>
      <c r="B357" s="148" t="s">
        <v>72</v>
      </c>
      <c r="C357" s="221"/>
      <c r="D357" s="221" t="s">
        <v>62</v>
      </c>
      <c r="E357" s="221"/>
      <c r="F357" s="221"/>
      <c r="G357" s="221">
        <f>G355</f>
        <v>1</v>
      </c>
      <c r="H357" s="221">
        <f t="shared" ref="H357:K357" si="181">H355</f>
        <v>1</v>
      </c>
      <c r="I357" s="221">
        <f t="shared" si="166"/>
        <v>1</v>
      </c>
      <c r="J357" s="221">
        <v>1</v>
      </c>
      <c r="K357" s="221">
        <f t="shared" si="181"/>
        <v>1</v>
      </c>
      <c r="L357" s="221" t="s">
        <v>62</v>
      </c>
      <c r="M357" s="84">
        <v>46022</v>
      </c>
      <c r="N357" s="84">
        <v>46022</v>
      </c>
      <c r="O357" s="78"/>
      <c r="P357" s="226" t="s">
        <v>62</v>
      </c>
      <c r="Q357" s="78"/>
      <c r="R357" s="78"/>
      <c r="S357" s="109"/>
    </row>
    <row r="358" spans="1:19" s="56" customFormat="1" ht="74.45" customHeight="1" x14ac:dyDescent="0.25">
      <c r="A358" s="320" t="s">
        <v>256</v>
      </c>
      <c r="B358" s="137" t="s">
        <v>329</v>
      </c>
      <c r="C358" s="80" t="s">
        <v>59</v>
      </c>
      <c r="D358" s="81" t="s">
        <v>60</v>
      </c>
      <c r="E358" s="143" t="s">
        <v>75</v>
      </c>
      <c r="F358" s="143">
        <v>792</v>
      </c>
      <c r="G358" s="80">
        <v>3</v>
      </c>
      <c r="H358" s="80">
        <f>G358</f>
        <v>3</v>
      </c>
      <c r="I358" s="80">
        <f t="shared" si="166"/>
        <v>3</v>
      </c>
      <c r="J358" s="80">
        <v>3</v>
      </c>
      <c r="K358" s="80">
        <f>G358</f>
        <v>3</v>
      </c>
      <c r="L358" s="80"/>
      <c r="M358" s="221" t="s">
        <v>62</v>
      </c>
      <c r="N358" s="221" t="s">
        <v>62</v>
      </c>
      <c r="O358" s="78">
        <v>50399.13</v>
      </c>
      <c r="P358" s="78"/>
      <c r="Q358" s="78">
        <v>35590.370000000003</v>
      </c>
      <c r="R358" s="78">
        <v>35590.370000000003</v>
      </c>
      <c r="S358" s="109"/>
    </row>
    <row r="359" spans="1:19" ht="15.75" x14ac:dyDescent="0.2">
      <c r="A359" s="321"/>
      <c r="B359" s="146" t="s">
        <v>70</v>
      </c>
      <c r="C359" s="221"/>
      <c r="D359" s="221" t="s">
        <v>62</v>
      </c>
      <c r="E359" s="221"/>
      <c r="F359" s="221"/>
      <c r="G359" s="221">
        <f>G358</f>
        <v>3</v>
      </c>
      <c r="H359" s="221">
        <f t="shared" ref="H359:K359" si="182">H358</f>
        <v>3</v>
      </c>
      <c r="I359" s="221">
        <f t="shared" si="166"/>
        <v>3</v>
      </c>
      <c r="J359" s="221">
        <v>3</v>
      </c>
      <c r="K359" s="221">
        <f t="shared" si="182"/>
        <v>3</v>
      </c>
      <c r="L359" s="221" t="s">
        <v>62</v>
      </c>
      <c r="M359" s="84">
        <v>46022</v>
      </c>
      <c r="N359" s="84">
        <v>46022</v>
      </c>
      <c r="O359" s="78"/>
      <c r="P359" s="226" t="s">
        <v>62</v>
      </c>
      <c r="Q359" s="78"/>
      <c r="R359" s="78"/>
      <c r="S359" s="109"/>
    </row>
    <row r="360" spans="1:19" ht="14.25" x14ac:dyDescent="0.2">
      <c r="A360" s="321"/>
      <c r="B360" s="147" t="s">
        <v>76</v>
      </c>
      <c r="C360" s="221"/>
      <c r="D360" s="221"/>
      <c r="E360" s="221"/>
      <c r="F360" s="221"/>
      <c r="G360" s="221" t="s">
        <v>62</v>
      </c>
      <c r="H360" s="221"/>
      <c r="I360" s="221">
        <f t="shared" si="166"/>
        <v>0</v>
      </c>
      <c r="J360" s="221"/>
      <c r="K360" s="221"/>
      <c r="L360" s="221" t="s">
        <v>62</v>
      </c>
      <c r="M360" s="221"/>
      <c r="N360" s="221"/>
      <c r="O360" s="226" t="s">
        <v>62</v>
      </c>
      <c r="P360" s="226" t="s">
        <v>62</v>
      </c>
      <c r="Q360" s="226" t="s">
        <v>62</v>
      </c>
      <c r="R360" s="226" t="s">
        <v>62</v>
      </c>
      <c r="S360" s="109"/>
    </row>
    <row r="361" spans="1:19" ht="65.45" customHeight="1" x14ac:dyDescent="0.2">
      <c r="A361" s="321"/>
      <c r="B361" s="148" t="s">
        <v>192</v>
      </c>
      <c r="C361" s="221"/>
      <c r="D361" s="221" t="s">
        <v>62</v>
      </c>
      <c r="E361" s="221"/>
      <c r="F361" s="221"/>
      <c r="G361" s="221">
        <f>G358</f>
        <v>3</v>
      </c>
      <c r="H361" s="221">
        <f t="shared" ref="H361" si="183">H358</f>
        <v>3</v>
      </c>
      <c r="I361" s="221">
        <f t="shared" si="166"/>
        <v>3</v>
      </c>
      <c r="J361" s="221">
        <v>3</v>
      </c>
      <c r="K361" s="221">
        <f>K358</f>
        <v>3</v>
      </c>
      <c r="L361" s="221" t="s">
        <v>62</v>
      </c>
      <c r="M361" s="84">
        <v>46022</v>
      </c>
      <c r="N361" s="84">
        <v>46022</v>
      </c>
      <c r="O361" s="78"/>
      <c r="P361" s="226" t="s">
        <v>62</v>
      </c>
      <c r="Q361" s="78"/>
      <c r="R361" s="78"/>
      <c r="S361" s="109"/>
    </row>
    <row r="362" spans="1:19" ht="15" customHeight="1" x14ac:dyDescent="0.2">
      <c r="A362" s="321"/>
      <c r="B362" s="147" t="s">
        <v>193</v>
      </c>
      <c r="C362" s="221"/>
      <c r="D362" s="221"/>
      <c r="E362" s="221"/>
      <c r="F362" s="221"/>
      <c r="G362" s="221" t="s">
        <v>62</v>
      </c>
      <c r="H362" s="221"/>
      <c r="I362" s="221">
        <f t="shared" si="166"/>
        <v>0</v>
      </c>
      <c r="J362" s="221"/>
      <c r="K362" s="221"/>
      <c r="L362" s="221" t="s">
        <v>62</v>
      </c>
      <c r="M362" s="221"/>
      <c r="N362" s="221"/>
      <c r="O362" s="226" t="s">
        <v>62</v>
      </c>
      <c r="P362" s="226" t="s">
        <v>62</v>
      </c>
      <c r="Q362" s="226" t="s">
        <v>62</v>
      </c>
      <c r="R362" s="226" t="s">
        <v>62</v>
      </c>
      <c r="S362" s="109"/>
    </row>
    <row r="363" spans="1:19" ht="38.65" customHeight="1" x14ac:dyDescent="0.2">
      <c r="A363" s="321"/>
      <c r="B363" s="148" t="s">
        <v>330</v>
      </c>
      <c r="C363" s="221"/>
      <c r="D363" s="221" t="s">
        <v>62</v>
      </c>
      <c r="E363" s="221"/>
      <c r="F363" s="221"/>
      <c r="G363" s="221">
        <f>G359</f>
        <v>3</v>
      </c>
      <c r="H363" s="221">
        <f t="shared" ref="H363:K363" si="184">H359</f>
        <v>3</v>
      </c>
      <c r="I363" s="221">
        <f t="shared" si="166"/>
        <v>3</v>
      </c>
      <c r="J363" s="221">
        <v>3</v>
      </c>
      <c r="K363" s="221">
        <f t="shared" si="184"/>
        <v>3</v>
      </c>
      <c r="L363" s="221" t="s">
        <v>62</v>
      </c>
      <c r="M363" s="84">
        <v>46022</v>
      </c>
      <c r="N363" s="84">
        <v>46022</v>
      </c>
      <c r="O363" s="78"/>
      <c r="P363" s="226" t="s">
        <v>62</v>
      </c>
      <c r="Q363" s="78"/>
      <c r="R363" s="78"/>
      <c r="S363" s="109"/>
    </row>
    <row r="364" spans="1:19" ht="21" customHeight="1" x14ac:dyDescent="0.2">
      <c r="A364" s="321"/>
      <c r="B364" s="147" t="s">
        <v>71</v>
      </c>
      <c r="C364" s="221"/>
      <c r="D364" s="221"/>
      <c r="E364" s="221"/>
      <c r="F364" s="221"/>
      <c r="G364" s="221" t="s">
        <v>62</v>
      </c>
      <c r="H364" s="221"/>
      <c r="I364" s="221">
        <f t="shared" si="166"/>
        <v>0</v>
      </c>
      <c r="J364" s="221"/>
      <c r="K364" s="221"/>
      <c r="L364" s="221" t="s">
        <v>62</v>
      </c>
      <c r="M364" s="221"/>
      <c r="N364" s="221"/>
      <c r="O364" s="226" t="s">
        <v>62</v>
      </c>
      <c r="P364" s="226" t="s">
        <v>62</v>
      </c>
      <c r="Q364" s="226" t="s">
        <v>62</v>
      </c>
      <c r="R364" s="226" t="s">
        <v>62</v>
      </c>
      <c r="S364" s="109"/>
    </row>
    <row r="365" spans="1:19" ht="21" customHeight="1" x14ac:dyDescent="0.2">
      <c r="A365" s="322"/>
      <c r="B365" s="148" t="s">
        <v>72</v>
      </c>
      <c r="C365" s="221"/>
      <c r="D365" s="221" t="s">
        <v>62</v>
      </c>
      <c r="E365" s="221"/>
      <c r="F365" s="221"/>
      <c r="G365" s="221">
        <f>G363</f>
        <v>3</v>
      </c>
      <c r="H365" s="221">
        <f t="shared" ref="H365:K365" si="185">H363</f>
        <v>3</v>
      </c>
      <c r="I365" s="221">
        <f t="shared" si="166"/>
        <v>3</v>
      </c>
      <c r="J365" s="221">
        <v>3</v>
      </c>
      <c r="K365" s="221">
        <f t="shared" si="185"/>
        <v>3</v>
      </c>
      <c r="L365" s="221" t="s">
        <v>62</v>
      </c>
      <c r="M365" s="84">
        <v>46022</v>
      </c>
      <c r="N365" s="84">
        <v>46022</v>
      </c>
      <c r="O365" s="78"/>
      <c r="P365" s="226" t="s">
        <v>62</v>
      </c>
      <c r="Q365" s="78"/>
      <c r="R365" s="78"/>
      <c r="S365" s="109"/>
    </row>
    <row r="366" spans="1:19" s="56" customFormat="1" ht="74.45" customHeight="1" x14ac:dyDescent="0.25">
      <c r="A366" s="320" t="s">
        <v>257</v>
      </c>
      <c r="B366" s="137" t="s">
        <v>329</v>
      </c>
      <c r="C366" s="80" t="s">
        <v>59</v>
      </c>
      <c r="D366" s="81" t="s">
        <v>60</v>
      </c>
      <c r="E366" s="143" t="s">
        <v>75</v>
      </c>
      <c r="F366" s="143">
        <v>792</v>
      </c>
      <c r="G366" s="80">
        <v>4</v>
      </c>
      <c r="H366" s="80">
        <f>G366</f>
        <v>4</v>
      </c>
      <c r="I366" s="80">
        <f t="shared" si="166"/>
        <v>4</v>
      </c>
      <c r="J366" s="80">
        <v>4</v>
      </c>
      <c r="K366" s="80">
        <f>G366</f>
        <v>4</v>
      </c>
      <c r="L366" s="80"/>
      <c r="M366" s="221" t="s">
        <v>62</v>
      </c>
      <c r="N366" s="221" t="s">
        <v>62</v>
      </c>
      <c r="O366" s="78">
        <v>61355.46</v>
      </c>
      <c r="P366" s="78"/>
      <c r="Q366" s="78">
        <v>26436.82</v>
      </c>
      <c r="R366" s="78">
        <v>26436.82</v>
      </c>
      <c r="S366" s="109"/>
    </row>
    <row r="367" spans="1:19" ht="15.75" x14ac:dyDescent="0.2">
      <c r="A367" s="321"/>
      <c r="B367" s="146" t="s">
        <v>70</v>
      </c>
      <c r="C367" s="221"/>
      <c r="D367" s="221" t="s">
        <v>62</v>
      </c>
      <c r="E367" s="221"/>
      <c r="F367" s="221"/>
      <c r="G367" s="221">
        <f>G366</f>
        <v>4</v>
      </c>
      <c r="H367" s="221">
        <f t="shared" ref="H367:K367" si="186">H366</f>
        <v>4</v>
      </c>
      <c r="I367" s="221">
        <f t="shared" si="166"/>
        <v>4</v>
      </c>
      <c r="J367" s="221">
        <v>4</v>
      </c>
      <c r="K367" s="221">
        <f t="shared" si="186"/>
        <v>4</v>
      </c>
      <c r="L367" s="221" t="s">
        <v>62</v>
      </c>
      <c r="M367" s="84">
        <v>46022</v>
      </c>
      <c r="N367" s="84">
        <v>46022</v>
      </c>
      <c r="O367" s="78"/>
      <c r="P367" s="226" t="s">
        <v>62</v>
      </c>
      <c r="Q367" s="78"/>
      <c r="R367" s="78"/>
      <c r="S367" s="109"/>
    </row>
    <row r="368" spans="1:19" ht="14.25" x14ac:dyDescent="0.2">
      <c r="A368" s="321"/>
      <c r="B368" s="147" t="s">
        <v>76</v>
      </c>
      <c r="C368" s="221"/>
      <c r="D368" s="221"/>
      <c r="E368" s="221"/>
      <c r="F368" s="221"/>
      <c r="G368" s="221" t="s">
        <v>62</v>
      </c>
      <c r="H368" s="221"/>
      <c r="I368" s="221">
        <f t="shared" si="166"/>
        <v>0</v>
      </c>
      <c r="J368" s="221"/>
      <c r="K368" s="221"/>
      <c r="L368" s="221" t="s">
        <v>62</v>
      </c>
      <c r="M368" s="221"/>
      <c r="N368" s="221"/>
      <c r="O368" s="226" t="s">
        <v>62</v>
      </c>
      <c r="P368" s="226" t="s">
        <v>62</v>
      </c>
      <c r="Q368" s="226" t="s">
        <v>62</v>
      </c>
      <c r="R368" s="226" t="s">
        <v>62</v>
      </c>
      <c r="S368" s="109"/>
    </row>
    <row r="369" spans="1:19" ht="65.45" customHeight="1" x14ac:dyDescent="0.2">
      <c r="A369" s="321"/>
      <c r="B369" s="148" t="s">
        <v>192</v>
      </c>
      <c r="C369" s="221"/>
      <c r="D369" s="221" t="s">
        <v>62</v>
      </c>
      <c r="E369" s="221"/>
      <c r="F369" s="221"/>
      <c r="G369" s="221">
        <f>G366</f>
        <v>4</v>
      </c>
      <c r="H369" s="221">
        <f t="shared" ref="H369" si="187">H366</f>
        <v>4</v>
      </c>
      <c r="I369" s="221">
        <f t="shared" si="166"/>
        <v>4</v>
      </c>
      <c r="J369" s="221">
        <v>4</v>
      </c>
      <c r="K369" s="221">
        <f>K366</f>
        <v>4</v>
      </c>
      <c r="L369" s="221" t="s">
        <v>62</v>
      </c>
      <c r="M369" s="84">
        <v>46022</v>
      </c>
      <c r="N369" s="84">
        <v>46022</v>
      </c>
      <c r="O369" s="78"/>
      <c r="P369" s="226" t="s">
        <v>62</v>
      </c>
      <c r="Q369" s="78"/>
      <c r="R369" s="78"/>
      <c r="S369" s="109"/>
    </row>
    <row r="370" spans="1:19" ht="15" customHeight="1" x14ac:dyDescent="0.2">
      <c r="A370" s="321"/>
      <c r="B370" s="147" t="s">
        <v>193</v>
      </c>
      <c r="C370" s="221"/>
      <c r="D370" s="221"/>
      <c r="E370" s="221"/>
      <c r="F370" s="221"/>
      <c r="G370" s="221" t="s">
        <v>62</v>
      </c>
      <c r="H370" s="221"/>
      <c r="I370" s="221">
        <f t="shared" si="166"/>
        <v>0</v>
      </c>
      <c r="J370" s="221"/>
      <c r="K370" s="221"/>
      <c r="L370" s="221" t="s">
        <v>62</v>
      </c>
      <c r="M370" s="221"/>
      <c r="N370" s="221"/>
      <c r="O370" s="226" t="s">
        <v>62</v>
      </c>
      <c r="P370" s="226" t="s">
        <v>62</v>
      </c>
      <c r="Q370" s="226" t="s">
        <v>62</v>
      </c>
      <c r="R370" s="226" t="s">
        <v>62</v>
      </c>
      <c r="S370" s="109"/>
    </row>
    <row r="371" spans="1:19" ht="38.65" customHeight="1" x14ac:dyDescent="0.2">
      <c r="A371" s="321"/>
      <c r="B371" s="148" t="s">
        <v>330</v>
      </c>
      <c r="C371" s="221"/>
      <c r="D371" s="221" t="s">
        <v>62</v>
      </c>
      <c r="E371" s="221"/>
      <c r="F371" s="221"/>
      <c r="G371" s="221">
        <f>G367</f>
        <v>4</v>
      </c>
      <c r="H371" s="221">
        <f t="shared" ref="H371:K371" si="188">H367</f>
        <v>4</v>
      </c>
      <c r="I371" s="221">
        <f t="shared" si="166"/>
        <v>4</v>
      </c>
      <c r="J371" s="221">
        <v>4</v>
      </c>
      <c r="K371" s="221">
        <f t="shared" si="188"/>
        <v>4</v>
      </c>
      <c r="L371" s="221" t="s">
        <v>62</v>
      </c>
      <c r="M371" s="84">
        <v>46022</v>
      </c>
      <c r="N371" s="84">
        <v>46022</v>
      </c>
      <c r="O371" s="78"/>
      <c r="P371" s="226" t="s">
        <v>62</v>
      </c>
      <c r="Q371" s="78"/>
      <c r="R371" s="78"/>
      <c r="S371" s="109"/>
    </row>
    <row r="372" spans="1:19" ht="21" customHeight="1" x14ac:dyDescent="0.2">
      <c r="A372" s="321"/>
      <c r="B372" s="147" t="s">
        <v>71</v>
      </c>
      <c r="C372" s="221"/>
      <c r="D372" s="221"/>
      <c r="E372" s="221"/>
      <c r="F372" s="221"/>
      <c r="G372" s="221" t="s">
        <v>62</v>
      </c>
      <c r="H372" s="221"/>
      <c r="I372" s="221">
        <f t="shared" si="166"/>
        <v>0</v>
      </c>
      <c r="J372" s="221"/>
      <c r="K372" s="221"/>
      <c r="L372" s="221" t="s">
        <v>62</v>
      </c>
      <c r="M372" s="221"/>
      <c r="N372" s="221"/>
      <c r="O372" s="226" t="s">
        <v>62</v>
      </c>
      <c r="P372" s="226" t="s">
        <v>62</v>
      </c>
      <c r="Q372" s="226" t="s">
        <v>62</v>
      </c>
      <c r="R372" s="226" t="s">
        <v>62</v>
      </c>
      <c r="S372" s="109"/>
    </row>
    <row r="373" spans="1:19" ht="21" customHeight="1" x14ac:dyDescent="0.2">
      <c r="A373" s="322"/>
      <c r="B373" s="148" t="s">
        <v>72</v>
      </c>
      <c r="C373" s="221"/>
      <c r="D373" s="221" t="s">
        <v>62</v>
      </c>
      <c r="E373" s="221"/>
      <c r="F373" s="221"/>
      <c r="G373" s="221">
        <f>G371</f>
        <v>4</v>
      </c>
      <c r="H373" s="221">
        <f t="shared" ref="H373:K373" si="189">H371</f>
        <v>4</v>
      </c>
      <c r="I373" s="221">
        <f t="shared" si="166"/>
        <v>4</v>
      </c>
      <c r="J373" s="221">
        <v>4</v>
      </c>
      <c r="K373" s="221">
        <f t="shared" si="189"/>
        <v>4</v>
      </c>
      <c r="L373" s="221" t="s">
        <v>62</v>
      </c>
      <c r="M373" s="84">
        <v>46022</v>
      </c>
      <c r="N373" s="84">
        <v>46022</v>
      </c>
      <c r="O373" s="78"/>
      <c r="P373" s="226" t="s">
        <v>62</v>
      </c>
      <c r="Q373" s="78"/>
      <c r="R373" s="78"/>
      <c r="S373" s="109"/>
    </row>
    <row r="374" spans="1:19" s="56" customFormat="1" ht="74.45" customHeight="1" x14ac:dyDescent="0.25">
      <c r="A374" s="320" t="s">
        <v>258</v>
      </c>
      <c r="B374" s="137" t="s">
        <v>329</v>
      </c>
      <c r="C374" s="80" t="s">
        <v>59</v>
      </c>
      <c r="D374" s="81" t="s">
        <v>60</v>
      </c>
      <c r="E374" s="143" t="s">
        <v>75</v>
      </c>
      <c r="F374" s="143">
        <v>792</v>
      </c>
      <c r="G374" s="80">
        <v>4</v>
      </c>
      <c r="H374" s="80">
        <f>G374</f>
        <v>4</v>
      </c>
      <c r="I374" s="80">
        <f t="shared" si="166"/>
        <v>4</v>
      </c>
      <c r="J374" s="80">
        <v>4</v>
      </c>
      <c r="K374" s="80">
        <f>G374</f>
        <v>4</v>
      </c>
      <c r="L374" s="80"/>
      <c r="M374" s="221" t="s">
        <v>62</v>
      </c>
      <c r="N374" s="221" t="s">
        <v>62</v>
      </c>
      <c r="O374" s="78">
        <v>61355.46</v>
      </c>
      <c r="P374" s="78"/>
      <c r="Q374" s="78">
        <v>26409.360000000001</v>
      </c>
      <c r="R374" s="78">
        <v>26409.360000000001</v>
      </c>
      <c r="S374" s="109"/>
    </row>
    <row r="375" spans="1:19" ht="15.75" x14ac:dyDescent="0.2">
      <c r="A375" s="321"/>
      <c r="B375" s="146" t="s">
        <v>70</v>
      </c>
      <c r="C375" s="221"/>
      <c r="D375" s="221" t="s">
        <v>62</v>
      </c>
      <c r="E375" s="221"/>
      <c r="F375" s="221"/>
      <c r="G375" s="221">
        <f>G374</f>
        <v>4</v>
      </c>
      <c r="H375" s="221">
        <f t="shared" ref="H375:K375" si="190">H374</f>
        <v>4</v>
      </c>
      <c r="I375" s="221">
        <f t="shared" si="166"/>
        <v>4</v>
      </c>
      <c r="J375" s="221">
        <v>4</v>
      </c>
      <c r="K375" s="221">
        <f t="shared" si="190"/>
        <v>4</v>
      </c>
      <c r="L375" s="221" t="s">
        <v>62</v>
      </c>
      <c r="M375" s="84">
        <v>46022</v>
      </c>
      <c r="N375" s="84">
        <v>46022</v>
      </c>
      <c r="O375" s="78"/>
      <c r="P375" s="226" t="s">
        <v>62</v>
      </c>
      <c r="Q375" s="78"/>
      <c r="R375" s="78"/>
      <c r="S375" s="109"/>
    </row>
    <row r="376" spans="1:19" ht="14.25" x14ac:dyDescent="0.2">
      <c r="A376" s="321"/>
      <c r="B376" s="147" t="s">
        <v>76</v>
      </c>
      <c r="C376" s="221"/>
      <c r="D376" s="221"/>
      <c r="E376" s="221"/>
      <c r="F376" s="221"/>
      <c r="G376" s="221" t="s">
        <v>62</v>
      </c>
      <c r="H376" s="221"/>
      <c r="I376" s="221">
        <f t="shared" si="166"/>
        <v>0</v>
      </c>
      <c r="J376" s="221"/>
      <c r="K376" s="221"/>
      <c r="L376" s="221" t="s">
        <v>62</v>
      </c>
      <c r="M376" s="221"/>
      <c r="N376" s="221"/>
      <c r="O376" s="226" t="s">
        <v>62</v>
      </c>
      <c r="P376" s="226" t="s">
        <v>62</v>
      </c>
      <c r="Q376" s="226" t="s">
        <v>62</v>
      </c>
      <c r="R376" s="226" t="s">
        <v>62</v>
      </c>
      <c r="S376" s="109"/>
    </row>
    <row r="377" spans="1:19" ht="65.45" customHeight="1" x14ac:dyDescent="0.2">
      <c r="A377" s="321"/>
      <c r="B377" s="148" t="s">
        <v>192</v>
      </c>
      <c r="C377" s="221"/>
      <c r="D377" s="221" t="s">
        <v>62</v>
      </c>
      <c r="E377" s="221"/>
      <c r="F377" s="221"/>
      <c r="G377" s="221">
        <f>G374</f>
        <v>4</v>
      </c>
      <c r="H377" s="221">
        <f t="shared" ref="H377" si="191">H374</f>
        <v>4</v>
      </c>
      <c r="I377" s="221">
        <f t="shared" si="166"/>
        <v>4</v>
      </c>
      <c r="J377" s="221">
        <v>4</v>
      </c>
      <c r="K377" s="221">
        <f>K374</f>
        <v>4</v>
      </c>
      <c r="L377" s="221" t="s">
        <v>62</v>
      </c>
      <c r="M377" s="84">
        <v>46022</v>
      </c>
      <c r="N377" s="84">
        <v>46022</v>
      </c>
      <c r="O377" s="78"/>
      <c r="P377" s="226" t="s">
        <v>62</v>
      </c>
      <c r="Q377" s="78"/>
      <c r="R377" s="78"/>
      <c r="S377" s="109"/>
    </row>
    <row r="378" spans="1:19" ht="15" customHeight="1" x14ac:dyDescent="0.2">
      <c r="A378" s="321"/>
      <c r="B378" s="147" t="s">
        <v>193</v>
      </c>
      <c r="C378" s="221"/>
      <c r="D378" s="221"/>
      <c r="E378" s="221"/>
      <c r="F378" s="221"/>
      <c r="G378" s="221" t="s">
        <v>62</v>
      </c>
      <c r="H378" s="221"/>
      <c r="I378" s="221">
        <f t="shared" si="166"/>
        <v>0</v>
      </c>
      <c r="J378" s="221"/>
      <c r="K378" s="221"/>
      <c r="L378" s="221" t="s">
        <v>62</v>
      </c>
      <c r="M378" s="221"/>
      <c r="N378" s="221"/>
      <c r="O378" s="226" t="s">
        <v>62</v>
      </c>
      <c r="P378" s="226" t="s">
        <v>62</v>
      </c>
      <c r="Q378" s="226" t="s">
        <v>62</v>
      </c>
      <c r="R378" s="226" t="s">
        <v>62</v>
      </c>
      <c r="S378" s="109"/>
    </row>
    <row r="379" spans="1:19" ht="38.65" customHeight="1" x14ac:dyDescent="0.2">
      <c r="A379" s="321"/>
      <c r="B379" s="148" t="s">
        <v>330</v>
      </c>
      <c r="C379" s="221"/>
      <c r="D379" s="221" t="s">
        <v>62</v>
      </c>
      <c r="E379" s="221"/>
      <c r="F379" s="221"/>
      <c r="G379" s="221">
        <f>G375</f>
        <v>4</v>
      </c>
      <c r="H379" s="221">
        <f t="shared" ref="H379:K379" si="192">H375</f>
        <v>4</v>
      </c>
      <c r="I379" s="221">
        <f t="shared" si="166"/>
        <v>4</v>
      </c>
      <c r="J379" s="221">
        <v>4</v>
      </c>
      <c r="K379" s="221">
        <f t="shared" si="192"/>
        <v>4</v>
      </c>
      <c r="L379" s="221" t="s">
        <v>62</v>
      </c>
      <c r="M379" s="84">
        <v>46022</v>
      </c>
      <c r="N379" s="84">
        <v>46022</v>
      </c>
      <c r="O379" s="78"/>
      <c r="P379" s="226" t="s">
        <v>62</v>
      </c>
      <c r="Q379" s="78"/>
      <c r="R379" s="78"/>
      <c r="S379" s="109"/>
    </row>
    <row r="380" spans="1:19" ht="21" customHeight="1" x14ac:dyDescent="0.2">
      <c r="A380" s="321"/>
      <c r="B380" s="147" t="s">
        <v>71</v>
      </c>
      <c r="C380" s="221"/>
      <c r="D380" s="221"/>
      <c r="E380" s="221"/>
      <c r="F380" s="221"/>
      <c r="G380" s="221" t="s">
        <v>62</v>
      </c>
      <c r="H380" s="221"/>
      <c r="I380" s="221">
        <f t="shared" si="166"/>
        <v>0</v>
      </c>
      <c r="J380" s="221"/>
      <c r="K380" s="221"/>
      <c r="L380" s="221" t="s">
        <v>62</v>
      </c>
      <c r="M380" s="221"/>
      <c r="N380" s="221"/>
      <c r="O380" s="226" t="s">
        <v>62</v>
      </c>
      <c r="P380" s="226" t="s">
        <v>62</v>
      </c>
      <c r="Q380" s="226" t="s">
        <v>62</v>
      </c>
      <c r="R380" s="226" t="s">
        <v>62</v>
      </c>
      <c r="S380" s="109"/>
    </row>
    <row r="381" spans="1:19" ht="21" customHeight="1" x14ac:dyDescent="0.2">
      <c r="A381" s="322"/>
      <c r="B381" s="148" t="s">
        <v>72</v>
      </c>
      <c r="C381" s="221"/>
      <c r="D381" s="221" t="s">
        <v>62</v>
      </c>
      <c r="E381" s="221"/>
      <c r="F381" s="221"/>
      <c r="G381" s="221">
        <f>G379</f>
        <v>4</v>
      </c>
      <c r="H381" s="221">
        <f t="shared" ref="H381:K381" si="193">H379</f>
        <v>4</v>
      </c>
      <c r="I381" s="221">
        <f t="shared" si="166"/>
        <v>4</v>
      </c>
      <c r="J381" s="221">
        <v>4</v>
      </c>
      <c r="K381" s="221">
        <f t="shared" si="193"/>
        <v>4</v>
      </c>
      <c r="L381" s="221" t="s">
        <v>62</v>
      </c>
      <c r="M381" s="84">
        <v>46022</v>
      </c>
      <c r="N381" s="84">
        <v>46022</v>
      </c>
      <c r="O381" s="78"/>
      <c r="P381" s="226" t="s">
        <v>62</v>
      </c>
      <c r="Q381" s="78"/>
      <c r="R381" s="78"/>
      <c r="S381" s="109"/>
    </row>
    <row r="382" spans="1:19" s="56" customFormat="1" ht="74.45" customHeight="1" x14ac:dyDescent="0.25">
      <c r="A382" s="320" t="s">
        <v>259</v>
      </c>
      <c r="B382" s="137" t="s">
        <v>329</v>
      </c>
      <c r="C382" s="80" t="s">
        <v>59</v>
      </c>
      <c r="D382" s="81" t="s">
        <v>60</v>
      </c>
      <c r="E382" s="143" t="s">
        <v>75</v>
      </c>
      <c r="F382" s="143">
        <v>792</v>
      </c>
      <c r="G382" s="80">
        <v>0</v>
      </c>
      <c r="H382" s="80">
        <f>G382</f>
        <v>0</v>
      </c>
      <c r="I382" s="80">
        <f t="shared" si="166"/>
        <v>0</v>
      </c>
      <c r="J382" s="80">
        <v>0</v>
      </c>
      <c r="K382" s="80">
        <f>G382</f>
        <v>0</v>
      </c>
      <c r="L382" s="80"/>
      <c r="M382" s="221" t="s">
        <v>62</v>
      </c>
      <c r="N382" s="221" t="s">
        <v>62</v>
      </c>
      <c r="O382" s="78">
        <v>0</v>
      </c>
      <c r="P382" s="78"/>
      <c r="Q382" s="78">
        <v>0</v>
      </c>
      <c r="R382" s="78">
        <v>0</v>
      </c>
      <c r="S382" s="109"/>
    </row>
    <row r="383" spans="1:19" ht="15.75" x14ac:dyDescent="0.2">
      <c r="A383" s="321"/>
      <c r="B383" s="146" t="s">
        <v>70</v>
      </c>
      <c r="C383" s="221"/>
      <c r="D383" s="221" t="s">
        <v>62</v>
      </c>
      <c r="E383" s="221"/>
      <c r="F383" s="221"/>
      <c r="G383" s="221">
        <f>G382</f>
        <v>0</v>
      </c>
      <c r="H383" s="221">
        <f t="shared" ref="H383:K383" si="194">H382</f>
        <v>0</v>
      </c>
      <c r="I383" s="221">
        <f t="shared" si="166"/>
        <v>0</v>
      </c>
      <c r="J383" s="221">
        <v>0</v>
      </c>
      <c r="K383" s="221">
        <f t="shared" si="194"/>
        <v>0</v>
      </c>
      <c r="L383" s="221" t="s">
        <v>62</v>
      </c>
      <c r="M383" s="84">
        <v>46022</v>
      </c>
      <c r="N383" s="84">
        <v>46022</v>
      </c>
      <c r="O383" s="78"/>
      <c r="P383" s="226" t="s">
        <v>62</v>
      </c>
      <c r="Q383" s="78"/>
      <c r="R383" s="78"/>
      <c r="S383" s="109"/>
    </row>
    <row r="384" spans="1:19" ht="14.25" x14ac:dyDescent="0.2">
      <c r="A384" s="321"/>
      <c r="B384" s="147" t="s">
        <v>76</v>
      </c>
      <c r="C384" s="221"/>
      <c r="D384" s="221"/>
      <c r="E384" s="221"/>
      <c r="F384" s="221"/>
      <c r="G384" s="221" t="s">
        <v>62</v>
      </c>
      <c r="H384" s="221"/>
      <c r="I384" s="221">
        <f t="shared" si="166"/>
        <v>0</v>
      </c>
      <c r="J384" s="221"/>
      <c r="K384" s="221"/>
      <c r="L384" s="221" t="s">
        <v>62</v>
      </c>
      <c r="M384" s="221"/>
      <c r="N384" s="221"/>
      <c r="O384" s="226" t="s">
        <v>62</v>
      </c>
      <c r="P384" s="226" t="s">
        <v>62</v>
      </c>
      <c r="Q384" s="226" t="s">
        <v>62</v>
      </c>
      <c r="R384" s="226" t="s">
        <v>62</v>
      </c>
      <c r="S384" s="109"/>
    </row>
    <row r="385" spans="1:19" ht="65.45" customHeight="1" x14ac:dyDescent="0.2">
      <c r="A385" s="321"/>
      <c r="B385" s="148" t="s">
        <v>192</v>
      </c>
      <c r="C385" s="221"/>
      <c r="D385" s="221" t="s">
        <v>62</v>
      </c>
      <c r="E385" s="221"/>
      <c r="F385" s="221"/>
      <c r="G385" s="221">
        <f>G382</f>
        <v>0</v>
      </c>
      <c r="H385" s="221">
        <f t="shared" ref="H385" si="195">H382</f>
        <v>0</v>
      </c>
      <c r="I385" s="221">
        <f t="shared" si="166"/>
        <v>0</v>
      </c>
      <c r="J385" s="221">
        <v>0</v>
      </c>
      <c r="K385" s="221">
        <f>K382</f>
        <v>0</v>
      </c>
      <c r="L385" s="221" t="s">
        <v>62</v>
      </c>
      <c r="M385" s="84">
        <v>46022</v>
      </c>
      <c r="N385" s="84">
        <v>46022</v>
      </c>
      <c r="O385" s="78"/>
      <c r="P385" s="226" t="s">
        <v>62</v>
      </c>
      <c r="Q385" s="78"/>
      <c r="R385" s="78"/>
      <c r="S385" s="109"/>
    </row>
    <row r="386" spans="1:19" ht="15" customHeight="1" x14ac:dyDescent="0.2">
      <c r="A386" s="321"/>
      <c r="B386" s="147" t="s">
        <v>193</v>
      </c>
      <c r="C386" s="221"/>
      <c r="D386" s="221"/>
      <c r="E386" s="221"/>
      <c r="F386" s="221"/>
      <c r="G386" s="221" t="s">
        <v>62</v>
      </c>
      <c r="H386" s="221"/>
      <c r="I386" s="221">
        <f t="shared" si="166"/>
        <v>0</v>
      </c>
      <c r="J386" s="221"/>
      <c r="K386" s="221"/>
      <c r="L386" s="221" t="s">
        <v>62</v>
      </c>
      <c r="M386" s="221"/>
      <c r="N386" s="221"/>
      <c r="O386" s="226" t="s">
        <v>62</v>
      </c>
      <c r="P386" s="226" t="s">
        <v>62</v>
      </c>
      <c r="Q386" s="226" t="s">
        <v>62</v>
      </c>
      <c r="R386" s="226" t="s">
        <v>62</v>
      </c>
      <c r="S386" s="109"/>
    </row>
    <row r="387" spans="1:19" ht="38.65" customHeight="1" x14ac:dyDescent="0.2">
      <c r="A387" s="321"/>
      <c r="B387" s="148" t="s">
        <v>330</v>
      </c>
      <c r="C387" s="221"/>
      <c r="D387" s="221" t="s">
        <v>62</v>
      </c>
      <c r="E387" s="221"/>
      <c r="F387" s="221"/>
      <c r="G387" s="221">
        <f>G383</f>
        <v>0</v>
      </c>
      <c r="H387" s="221">
        <f t="shared" ref="H387:K387" si="196">H383</f>
        <v>0</v>
      </c>
      <c r="I387" s="221">
        <f t="shared" si="166"/>
        <v>0</v>
      </c>
      <c r="J387" s="221">
        <v>0</v>
      </c>
      <c r="K387" s="221">
        <f t="shared" si="196"/>
        <v>0</v>
      </c>
      <c r="L387" s="221" t="s">
        <v>62</v>
      </c>
      <c r="M387" s="84">
        <v>46022</v>
      </c>
      <c r="N387" s="84">
        <v>46022</v>
      </c>
      <c r="O387" s="78"/>
      <c r="P387" s="226" t="s">
        <v>62</v>
      </c>
      <c r="Q387" s="78"/>
      <c r="R387" s="78"/>
      <c r="S387" s="109"/>
    </row>
    <row r="388" spans="1:19" ht="21" customHeight="1" x14ac:dyDescent="0.2">
      <c r="A388" s="321"/>
      <c r="B388" s="147" t="s">
        <v>71</v>
      </c>
      <c r="C388" s="221"/>
      <c r="D388" s="221"/>
      <c r="E388" s="221"/>
      <c r="F388" s="221"/>
      <c r="G388" s="221" t="s">
        <v>62</v>
      </c>
      <c r="H388" s="221"/>
      <c r="I388" s="221">
        <f t="shared" si="166"/>
        <v>0</v>
      </c>
      <c r="J388" s="221"/>
      <c r="K388" s="221"/>
      <c r="L388" s="221" t="s">
        <v>62</v>
      </c>
      <c r="M388" s="221"/>
      <c r="N388" s="221"/>
      <c r="O388" s="226" t="s">
        <v>62</v>
      </c>
      <c r="P388" s="226" t="s">
        <v>62</v>
      </c>
      <c r="Q388" s="226" t="s">
        <v>62</v>
      </c>
      <c r="R388" s="226" t="s">
        <v>62</v>
      </c>
      <c r="S388" s="109"/>
    </row>
    <row r="389" spans="1:19" ht="21" customHeight="1" x14ac:dyDescent="0.2">
      <c r="A389" s="322"/>
      <c r="B389" s="148" t="s">
        <v>72</v>
      </c>
      <c r="C389" s="221"/>
      <c r="D389" s="221" t="s">
        <v>62</v>
      </c>
      <c r="E389" s="221"/>
      <c r="F389" s="221"/>
      <c r="G389" s="221">
        <f>G387</f>
        <v>0</v>
      </c>
      <c r="H389" s="221">
        <f t="shared" ref="H389:K389" si="197">H387</f>
        <v>0</v>
      </c>
      <c r="I389" s="221">
        <f t="shared" si="166"/>
        <v>0</v>
      </c>
      <c r="J389" s="221">
        <v>0</v>
      </c>
      <c r="K389" s="221">
        <f t="shared" si="197"/>
        <v>0</v>
      </c>
      <c r="L389" s="221" t="s">
        <v>62</v>
      </c>
      <c r="M389" s="84">
        <v>46022</v>
      </c>
      <c r="N389" s="84">
        <v>46022</v>
      </c>
      <c r="O389" s="78"/>
      <c r="P389" s="226" t="s">
        <v>62</v>
      </c>
      <c r="Q389" s="78"/>
      <c r="R389" s="78"/>
      <c r="S389" s="109"/>
    </row>
    <row r="390" spans="1:19" s="56" customFormat="1" ht="74.45" customHeight="1" x14ac:dyDescent="0.25">
      <c r="A390" s="320" t="s">
        <v>260</v>
      </c>
      <c r="B390" s="137" t="s">
        <v>329</v>
      </c>
      <c r="C390" s="80" t="s">
        <v>59</v>
      </c>
      <c r="D390" s="81" t="s">
        <v>60</v>
      </c>
      <c r="E390" s="143" t="s">
        <v>75</v>
      </c>
      <c r="F390" s="143">
        <v>792</v>
      </c>
      <c r="G390" s="80">
        <v>4</v>
      </c>
      <c r="H390" s="80">
        <f>G390</f>
        <v>4</v>
      </c>
      <c r="I390" s="80">
        <f t="shared" si="166"/>
        <v>4</v>
      </c>
      <c r="J390" s="80">
        <v>4</v>
      </c>
      <c r="K390" s="80">
        <f>G390</f>
        <v>4</v>
      </c>
      <c r="L390" s="80"/>
      <c r="M390" s="221" t="s">
        <v>62</v>
      </c>
      <c r="N390" s="221" t="s">
        <v>62</v>
      </c>
      <c r="O390" s="78">
        <v>62816.3</v>
      </c>
      <c r="P390" s="78"/>
      <c r="Q390" s="78">
        <v>28099.98</v>
      </c>
      <c r="R390" s="78">
        <v>28099.98</v>
      </c>
      <c r="S390" s="109"/>
    </row>
    <row r="391" spans="1:19" ht="15.75" x14ac:dyDescent="0.2">
      <c r="A391" s="321"/>
      <c r="B391" s="146" t="s">
        <v>70</v>
      </c>
      <c r="C391" s="221"/>
      <c r="D391" s="221" t="s">
        <v>62</v>
      </c>
      <c r="E391" s="221"/>
      <c r="F391" s="221"/>
      <c r="G391" s="221">
        <f>G390</f>
        <v>4</v>
      </c>
      <c r="H391" s="221">
        <f t="shared" ref="H391:K391" si="198">H390</f>
        <v>4</v>
      </c>
      <c r="I391" s="221">
        <f t="shared" ref="I391:I454" si="199">J391</f>
        <v>4</v>
      </c>
      <c r="J391" s="221">
        <v>4</v>
      </c>
      <c r="K391" s="221">
        <f t="shared" si="198"/>
        <v>4</v>
      </c>
      <c r="L391" s="221" t="s">
        <v>62</v>
      </c>
      <c r="M391" s="84">
        <v>46022</v>
      </c>
      <c r="N391" s="84">
        <v>46022</v>
      </c>
      <c r="O391" s="78"/>
      <c r="P391" s="226" t="s">
        <v>62</v>
      </c>
      <c r="Q391" s="78"/>
      <c r="R391" s="78"/>
      <c r="S391" s="109"/>
    </row>
    <row r="392" spans="1:19" ht="14.25" x14ac:dyDescent="0.2">
      <c r="A392" s="321"/>
      <c r="B392" s="147" t="s">
        <v>76</v>
      </c>
      <c r="C392" s="221"/>
      <c r="D392" s="221"/>
      <c r="E392" s="221"/>
      <c r="F392" s="221"/>
      <c r="G392" s="221" t="s">
        <v>62</v>
      </c>
      <c r="H392" s="221"/>
      <c r="I392" s="221">
        <f t="shared" si="199"/>
        <v>0</v>
      </c>
      <c r="J392" s="221"/>
      <c r="K392" s="221"/>
      <c r="L392" s="221" t="s">
        <v>62</v>
      </c>
      <c r="M392" s="221"/>
      <c r="N392" s="221"/>
      <c r="O392" s="226" t="s">
        <v>62</v>
      </c>
      <c r="P392" s="226" t="s">
        <v>62</v>
      </c>
      <c r="Q392" s="226" t="s">
        <v>62</v>
      </c>
      <c r="R392" s="226" t="s">
        <v>62</v>
      </c>
      <c r="S392" s="109"/>
    </row>
    <row r="393" spans="1:19" ht="65.45" customHeight="1" x14ac:dyDescent="0.2">
      <c r="A393" s="321"/>
      <c r="B393" s="148" t="s">
        <v>192</v>
      </c>
      <c r="C393" s="221"/>
      <c r="D393" s="221" t="s">
        <v>62</v>
      </c>
      <c r="E393" s="221"/>
      <c r="F393" s="221"/>
      <c r="G393" s="221">
        <f>G390</f>
        <v>4</v>
      </c>
      <c r="H393" s="221">
        <f t="shared" ref="H393" si="200">H390</f>
        <v>4</v>
      </c>
      <c r="I393" s="221">
        <f t="shared" si="199"/>
        <v>4</v>
      </c>
      <c r="J393" s="221">
        <v>4</v>
      </c>
      <c r="K393" s="221">
        <f>K390</f>
        <v>4</v>
      </c>
      <c r="L393" s="221" t="s">
        <v>62</v>
      </c>
      <c r="M393" s="84">
        <v>46022</v>
      </c>
      <c r="N393" s="84">
        <v>46022</v>
      </c>
      <c r="O393" s="78"/>
      <c r="P393" s="226" t="s">
        <v>62</v>
      </c>
      <c r="Q393" s="78"/>
      <c r="R393" s="78"/>
      <c r="S393" s="109"/>
    </row>
    <row r="394" spans="1:19" ht="15" customHeight="1" x14ac:dyDescent="0.2">
      <c r="A394" s="321"/>
      <c r="B394" s="147" t="s">
        <v>193</v>
      </c>
      <c r="C394" s="221"/>
      <c r="D394" s="221"/>
      <c r="E394" s="221"/>
      <c r="F394" s="221"/>
      <c r="G394" s="221" t="s">
        <v>62</v>
      </c>
      <c r="H394" s="221"/>
      <c r="I394" s="221">
        <f t="shared" si="199"/>
        <v>0</v>
      </c>
      <c r="J394" s="221"/>
      <c r="K394" s="221"/>
      <c r="L394" s="221" t="s">
        <v>62</v>
      </c>
      <c r="M394" s="221"/>
      <c r="N394" s="221"/>
      <c r="O394" s="226" t="s">
        <v>62</v>
      </c>
      <c r="P394" s="226" t="s">
        <v>62</v>
      </c>
      <c r="Q394" s="226" t="s">
        <v>62</v>
      </c>
      <c r="R394" s="226" t="s">
        <v>62</v>
      </c>
      <c r="S394" s="109"/>
    </row>
    <row r="395" spans="1:19" ht="38.65" customHeight="1" x14ac:dyDescent="0.2">
      <c r="A395" s="321"/>
      <c r="B395" s="148" t="s">
        <v>330</v>
      </c>
      <c r="C395" s="221"/>
      <c r="D395" s="221" t="s">
        <v>62</v>
      </c>
      <c r="E395" s="221"/>
      <c r="F395" s="221"/>
      <c r="G395" s="221">
        <f>G391</f>
        <v>4</v>
      </c>
      <c r="H395" s="221">
        <f t="shared" ref="H395:K395" si="201">H391</f>
        <v>4</v>
      </c>
      <c r="I395" s="221">
        <f t="shared" si="199"/>
        <v>4</v>
      </c>
      <c r="J395" s="221">
        <v>4</v>
      </c>
      <c r="K395" s="221">
        <f t="shared" si="201"/>
        <v>4</v>
      </c>
      <c r="L395" s="221" t="s">
        <v>62</v>
      </c>
      <c r="M395" s="84">
        <v>46022</v>
      </c>
      <c r="N395" s="84">
        <v>46022</v>
      </c>
      <c r="O395" s="78"/>
      <c r="P395" s="226" t="s">
        <v>62</v>
      </c>
      <c r="Q395" s="78"/>
      <c r="R395" s="78"/>
      <c r="S395" s="109"/>
    </row>
    <row r="396" spans="1:19" ht="21" customHeight="1" x14ac:dyDescent="0.2">
      <c r="A396" s="321"/>
      <c r="B396" s="147" t="s">
        <v>71</v>
      </c>
      <c r="C396" s="221"/>
      <c r="D396" s="221"/>
      <c r="E396" s="221"/>
      <c r="F396" s="221"/>
      <c r="G396" s="221" t="s">
        <v>62</v>
      </c>
      <c r="H396" s="221"/>
      <c r="I396" s="221">
        <f t="shared" si="199"/>
        <v>0</v>
      </c>
      <c r="J396" s="221"/>
      <c r="K396" s="221"/>
      <c r="L396" s="221" t="s">
        <v>62</v>
      </c>
      <c r="M396" s="221"/>
      <c r="N396" s="221"/>
      <c r="O396" s="226" t="s">
        <v>62</v>
      </c>
      <c r="P396" s="226" t="s">
        <v>62</v>
      </c>
      <c r="Q396" s="226" t="s">
        <v>62</v>
      </c>
      <c r="R396" s="226" t="s">
        <v>62</v>
      </c>
      <c r="S396" s="109"/>
    </row>
    <row r="397" spans="1:19" ht="21" customHeight="1" x14ac:dyDescent="0.2">
      <c r="A397" s="322"/>
      <c r="B397" s="148" t="s">
        <v>72</v>
      </c>
      <c r="C397" s="221"/>
      <c r="D397" s="221" t="s">
        <v>62</v>
      </c>
      <c r="E397" s="221"/>
      <c r="F397" s="221"/>
      <c r="G397" s="221">
        <f>G395</f>
        <v>4</v>
      </c>
      <c r="H397" s="221">
        <f t="shared" ref="H397:K397" si="202">H395</f>
        <v>4</v>
      </c>
      <c r="I397" s="221">
        <f t="shared" si="199"/>
        <v>4</v>
      </c>
      <c r="J397" s="221">
        <v>4</v>
      </c>
      <c r="K397" s="221">
        <f t="shared" si="202"/>
        <v>4</v>
      </c>
      <c r="L397" s="221" t="s">
        <v>62</v>
      </c>
      <c r="M397" s="84">
        <v>46022</v>
      </c>
      <c r="N397" s="84">
        <v>46022</v>
      </c>
      <c r="O397" s="78"/>
      <c r="P397" s="226" t="s">
        <v>62</v>
      </c>
      <c r="Q397" s="78"/>
      <c r="R397" s="78"/>
      <c r="S397" s="109"/>
    </row>
    <row r="398" spans="1:19" s="56" customFormat="1" ht="74.45" customHeight="1" x14ac:dyDescent="0.25">
      <c r="A398" s="320" t="s">
        <v>261</v>
      </c>
      <c r="B398" s="137" t="s">
        <v>329</v>
      </c>
      <c r="C398" s="80" t="s">
        <v>59</v>
      </c>
      <c r="D398" s="81" t="s">
        <v>60</v>
      </c>
      <c r="E398" s="143" t="s">
        <v>75</v>
      </c>
      <c r="F398" s="143">
        <v>792</v>
      </c>
      <c r="G398" s="80">
        <v>3</v>
      </c>
      <c r="H398" s="80">
        <f>G398</f>
        <v>3</v>
      </c>
      <c r="I398" s="80">
        <f t="shared" si="199"/>
        <v>3</v>
      </c>
      <c r="J398" s="80">
        <v>3</v>
      </c>
      <c r="K398" s="80">
        <f>G398</f>
        <v>3</v>
      </c>
      <c r="L398" s="80"/>
      <c r="M398" s="221" t="s">
        <v>62</v>
      </c>
      <c r="N398" s="221" t="s">
        <v>62</v>
      </c>
      <c r="O398" s="78">
        <v>50399.13</v>
      </c>
      <c r="P398" s="78"/>
      <c r="Q398" s="78">
        <v>35545.800000000003</v>
      </c>
      <c r="R398" s="78">
        <v>35545.800000000003</v>
      </c>
      <c r="S398" s="109"/>
    </row>
    <row r="399" spans="1:19" ht="15.75" x14ac:dyDescent="0.2">
      <c r="A399" s="321"/>
      <c r="B399" s="146" t="s">
        <v>70</v>
      </c>
      <c r="C399" s="221"/>
      <c r="D399" s="221" t="s">
        <v>62</v>
      </c>
      <c r="E399" s="221"/>
      <c r="F399" s="221"/>
      <c r="G399" s="221">
        <f>G398</f>
        <v>3</v>
      </c>
      <c r="H399" s="221">
        <f t="shared" ref="H399:K399" si="203">H398</f>
        <v>3</v>
      </c>
      <c r="I399" s="221">
        <f t="shared" si="199"/>
        <v>3</v>
      </c>
      <c r="J399" s="221">
        <v>3</v>
      </c>
      <c r="K399" s="221">
        <f t="shared" si="203"/>
        <v>3</v>
      </c>
      <c r="L399" s="221" t="s">
        <v>62</v>
      </c>
      <c r="M399" s="84">
        <v>46022</v>
      </c>
      <c r="N399" s="84">
        <v>46022</v>
      </c>
      <c r="O399" s="78"/>
      <c r="P399" s="226" t="s">
        <v>62</v>
      </c>
      <c r="Q399" s="78"/>
      <c r="R399" s="78"/>
      <c r="S399" s="109"/>
    </row>
    <row r="400" spans="1:19" ht="14.25" x14ac:dyDescent="0.2">
      <c r="A400" s="321"/>
      <c r="B400" s="147" t="s">
        <v>76</v>
      </c>
      <c r="C400" s="221"/>
      <c r="D400" s="221"/>
      <c r="E400" s="221"/>
      <c r="F400" s="221"/>
      <c r="G400" s="221" t="s">
        <v>62</v>
      </c>
      <c r="H400" s="221"/>
      <c r="I400" s="221">
        <f t="shared" si="199"/>
        <v>0</v>
      </c>
      <c r="J400" s="221"/>
      <c r="K400" s="221"/>
      <c r="L400" s="221" t="s">
        <v>62</v>
      </c>
      <c r="M400" s="221"/>
      <c r="N400" s="221"/>
      <c r="O400" s="226" t="s">
        <v>62</v>
      </c>
      <c r="P400" s="226" t="s">
        <v>62</v>
      </c>
      <c r="Q400" s="226" t="s">
        <v>62</v>
      </c>
      <c r="R400" s="226" t="s">
        <v>62</v>
      </c>
      <c r="S400" s="109"/>
    </row>
    <row r="401" spans="1:19" ht="65.45" customHeight="1" x14ac:dyDescent="0.2">
      <c r="A401" s="321"/>
      <c r="B401" s="148" t="s">
        <v>192</v>
      </c>
      <c r="C401" s="221"/>
      <c r="D401" s="221" t="s">
        <v>62</v>
      </c>
      <c r="E401" s="221"/>
      <c r="F401" s="221"/>
      <c r="G401" s="221">
        <f>G398</f>
        <v>3</v>
      </c>
      <c r="H401" s="221">
        <f t="shared" ref="H401" si="204">H398</f>
        <v>3</v>
      </c>
      <c r="I401" s="221">
        <f t="shared" si="199"/>
        <v>3</v>
      </c>
      <c r="J401" s="221">
        <v>3</v>
      </c>
      <c r="K401" s="221">
        <f>K398</f>
        <v>3</v>
      </c>
      <c r="L401" s="221" t="s">
        <v>62</v>
      </c>
      <c r="M401" s="84">
        <v>46022</v>
      </c>
      <c r="N401" s="84">
        <v>46022</v>
      </c>
      <c r="O401" s="78"/>
      <c r="P401" s="226" t="s">
        <v>62</v>
      </c>
      <c r="Q401" s="78"/>
      <c r="R401" s="78"/>
      <c r="S401" s="109"/>
    </row>
    <row r="402" spans="1:19" ht="15" customHeight="1" x14ac:dyDescent="0.2">
      <c r="A402" s="321"/>
      <c r="B402" s="147" t="s">
        <v>193</v>
      </c>
      <c r="C402" s="221"/>
      <c r="D402" s="221"/>
      <c r="E402" s="221"/>
      <c r="F402" s="221"/>
      <c r="G402" s="221" t="s">
        <v>62</v>
      </c>
      <c r="H402" s="221"/>
      <c r="I402" s="221">
        <f t="shared" si="199"/>
        <v>0</v>
      </c>
      <c r="J402" s="221"/>
      <c r="K402" s="221"/>
      <c r="L402" s="221" t="s">
        <v>62</v>
      </c>
      <c r="M402" s="221"/>
      <c r="N402" s="221"/>
      <c r="O402" s="226" t="s">
        <v>62</v>
      </c>
      <c r="P402" s="226" t="s">
        <v>62</v>
      </c>
      <c r="Q402" s="226" t="s">
        <v>62</v>
      </c>
      <c r="R402" s="226" t="s">
        <v>62</v>
      </c>
      <c r="S402" s="109"/>
    </row>
    <row r="403" spans="1:19" ht="38.65" customHeight="1" x14ac:dyDescent="0.2">
      <c r="A403" s="321"/>
      <c r="B403" s="148" t="s">
        <v>330</v>
      </c>
      <c r="C403" s="221"/>
      <c r="D403" s="221" t="s">
        <v>62</v>
      </c>
      <c r="E403" s="221"/>
      <c r="F403" s="221"/>
      <c r="G403" s="221">
        <f>G399</f>
        <v>3</v>
      </c>
      <c r="H403" s="221">
        <f t="shared" ref="H403:K403" si="205">H399</f>
        <v>3</v>
      </c>
      <c r="I403" s="221">
        <f t="shared" si="199"/>
        <v>3</v>
      </c>
      <c r="J403" s="221">
        <v>3</v>
      </c>
      <c r="K403" s="221">
        <f t="shared" si="205"/>
        <v>3</v>
      </c>
      <c r="L403" s="221" t="s">
        <v>62</v>
      </c>
      <c r="M403" s="84">
        <v>46022</v>
      </c>
      <c r="N403" s="84">
        <v>46022</v>
      </c>
      <c r="O403" s="78"/>
      <c r="P403" s="226" t="s">
        <v>62</v>
      </c>
      <c r="Q403" s="78"/>
      <c r="R403" s="78"/>
      <c r="S403" s="109"/>
    </row>
    <row r="404" spans="1:19" ht="21" customHeight="1" x14ac:dyDescent="0.2">
      <c r="A404" s="321"/>
      <c r="B404" s="147" t="s">
        <v>71</v>
      </c>
      <c r="C404" s="221"/>
      <c r="D404" s="221"/>
      <c r="E404" s="221"/>
      <c r="F404" s="221"/>
      <c r="G404" s="221" t="s">
        <v>62</v>
      </c>
      <c r="H404" s="221"/>
      <c r="I404" s="221">
        <f t="shared" si="199"/>
        <v>0</v>
      </c>
      <c r="J404" s="221"/>
      <c r="K404" s="221"/>
      <c r="L404" s="221" t="s">
        <v>62</v>
      </c>
      <c r="M404" s="221"/>
      <c r="N404" s="221"/>
      <c r="O404" s="226" t="s">
        <v>62</v>
      </c>
      <c r="P404" s="226" t="s">
        <v>62</v>
      </c>
      <c r="Q404" s="226" t="s">
        <v>62</v>
      </c>
      <c r="R404" s="226" t="s">
        <v>62</v>
      </c>
      <c r="S404" s="109"/>
    </row>
    <row r="405" spans="1:19" ht="21" customHeight="1" x14ac:dyDescent="0.2">
      <c r="A405" s="322"/>
      <c r="B405" s="148" t="s">
        <v>72</v>
      </c>
      <c r="C405" s="221"/>
      <c r="D405" s="221" t="s">
        <v>62</v>
      </c>
      <c r="E405" s="221"/>
      <c r="F405" s="221"/>
      <c r="G405" s="221">
        <f>G403</f>
        <v>3</v>
      </c>
      <c r="H405" s="221">
        <f t="shared" ref="H405:K405" si="206">H403</f>
        <v>3</v>
      </c>
      <c r="I405" s="221">
        <f t="shared" si="199"/>
        <v>3</v>
      </c>
      <c r="J405" s="221">
        <v>3</v>
      </c>
      <c r="K405" s="221">
        <f t="shared" si="206"/>
        <v>3</v>
      </c>
      <c r="L405" s="221" t="s">
        <v>62</v>
      </c>
      <c r="M405" s="84">
        <v>46022</v>
      </c>
      <c r="N405" s="84">
        <v>46022</v>
      </c>
      <c r="O405" s="78"/>
      <c r="P405" s="226" t="s">
        <v>62</v>
      </c>
      <c r="Q405" s="78"/>
      <c r="R405" s="78"/>
      <c r="S405" s="109"/>
    </row>
    <row r="406" spans="1:19" s="56" customFormat="1" ht="74.45" customHeight="1" x14ac:dyDescent="0.25">
      <c r="A406" s="320" t="s">
        <v>262</v>
      </c>
      <c r="B406" s="137" t="s">
        <v>329</v>
      </c>
      <c r="C406" s="80" t="s">
        <v>59</v>
      </c>
      <c r="D406" s="81" t="s">
        <v>60</v>
      </c>
      <c r="E406" s="143" t="s">
        <v>75</v>
      </c>
      <c r="F406" s="143">
        <v>792</v>
      </c>
      <c r="G406" s="80">
        <v>6</v>
      </c>
      <c r="H406" s="80">
        <f>G406</f>
        <v>6</v>
      </c>
      <c r="I406" s="80">
        <f t="shared" si="199"/>
        <v>6</v>
      </c>
      <c r="J406" s="80">
        <v>6</v>
      </c>
      <c r="K406" s="80">
        <f>G406</f>
        <v>6</v>
      </c>
      <c r="L406" s="80"/>
      <c r="M406" s="221" t="s">
        <v>62</v>
      </c>
      <c r="N406" s="221" t="s">
        <v>62</v>
      </c>
      <c r="O406" s="78">
        <v>96415.72</v>
      </c>
      <c r="P406" s="78"/>
      <c r="Q406" s="78">
        <v>52909.94</v>
      </c>
      <c r="R406" s="78">
        <f>52909.94</f>
        <v>52909.94</v>
      </c>
      <c r="S406" s="109"/>
    </row>
    <row r="407" spans="1:19" ht="15.75" x14ac:dyDescent="0.2">
      <c r="A407" s="321"/>
      <c r="B407" s="146" t="s">
        <v>70</v>
      </c>
      <c r="C407" s="221"/>
      <c r="D407" s="221" t="s">
        <v>62</v>
      </c>
      <c r="E407" s="221"/>
      <c r="F407" s="221"/>
      <c r="G407" s="221">
        <f>G406</f>
        <v>6</v>
      </c>
      <c r="H407" s="221">
        <f t="shared" ref="H407:K407" si="207">H406</f>
        <v>6</v>
      </c>
      <c r="I407" s="221">
        <f t="shared" si="199"/>
        <v>6</v>
      </c>
      <c r="J407" s="221">
        <v>6</v>
      </c>
      <c r="K407" s="221">
        <f t="shared" si="207"/>
        <v>6</v>
      </c>
      <c r="L407" s="221" t="s">
        <v>62</v>
      </c>
      <c r="M407" s="84">
        <v>46022</v>
      </c>
      <c r="N407" s="84">
        <v>46022</v>
      </c>
      <c r="O407" s="78"/>
      <c r="P407" s="226" t="s">
        <v>62</v>
      </c>
      <c r="Q407" s="78"/>
      <c r="R407" s="78"/>
      <c r="S407" s="109"/>
    </row>
    <row r="408" spans="1:19" ht="14.25" x14ac:dyDescent="0.2">
      <c r="A408" s="321"/>
      <c r="B408" s="147" t="s">
        <v>76</v>
      </c>
      <c r="C408" s="221"/>
      <c r="D408" s="221"/>
      <c r="E408" s="221"/>
      <c r="F408" s="221"/>
      <c r="G408" s="221" t="s">
        <v>62</v>
      </c>
      <c r="H408" s="221"/>
      <c r="I408" s="221">
        <f t="shared" si="199"/>
        <v>0</v>
      </c>
      <c r="J408" s="221"/>
      <c r="K408" s="221"/>
      <c r="L408" s="221" t="s">
        <v>62</v>
      </c>
      <c r="M408" s="221"/>
      <c r="N408" s="221"/>
      <c r="O408" s="226" t="s">
        <v>62</v>
      </c>
      <c r="P408" s="226" t="s">
        <v>62</v>
      </c>
      <c r="Q408" s="226" t="s">
        <v>62</v>
      </c>
      <c r="R408" s="226" t="s">
        <v>62</v>
      </c>
      <c r="S408" s="109"/>
    </row>
    <row r="409" spans="1:19" ht="65.45" customHeight="1" x14ac:dyDescent="0.2">
      <c r="A409" s="321"/>
      <c r="B409" s="148" t="s">
        <v>192</v>
      </c>
      <c r="C409" s="221"/>
      <c r="D409" s="221" t="s">
        <v>62</v>
      </c>
      <c r="E409" s="221"/>
      <c r="F409" s="221"/>
      <c r="G409" s="221">
        <f>G406</f>
        <v>6</v>
      </c>
      <c r="H409" s="221">
        <f t="shared" ref="H409" si="208">H406</f>
        <v>6</v>
      </c>
      <c r="I409" s="221">
        <f t="shared" si="199"/>
        <v>6</v>
      </c>
      <c r="J409" s="221">
        <v>6</v>
      </c>
      <c r="K409" s="221">
        <f>K406</f>
        <v>6</v>
      </c>
      <c r="L409" s="221" t="s">
        <v>62</v>
      </c>
      <c r="M409" s="84">
        <v>46022</v>
      </c>
      <c r="N409" s="84">
        <v>46022</v>
      </c>
      <c r="O409" s="78"/>
      <c r="P409" s="226" t="s">
        <v>62</v>
      </c>
      <c r="Q409" s="78"/>
      <c r="R409" s="78"/>
      <c r="S409" s="109"/>
    </row>
    <row r="410" spans="1:19" ht="15" customHeight="1" x14ac:dyDescent="0.2">
      <c r="A410" s="321"/>
      <c r="B410" s="147" t="s">
        <v>193</v>
      </c>
      <c r="C410" s="221"/>
      <c r="D410" s="221"/>
      <c r="E410" s="221"/>
      <c r="F410" s="221"/>
      <c r="G410" s="221" t="s">
        <v>62</v>
      </c>
      <c r="H410" s="221"/>
      <c r="I410" s="221">
        <f t="shared" si="199"/>
        <v>0</v>
      </c>
      <c r="J410" s="221"/>
      <c r="K410" s="221"/>
      <c r="L410" s="221" t="s">
        <v>62</v>
      </c>
      <c r="M410" s="221"/>
      <c r="N410" s="221"/>
      <c r="O410" s="226" t="s">
        <v>62</v>
      </c>
      <c r="P410" s="226" t="s">
        <v>62</v>
      </c>
      <c r="Q410" s="226" t="s">
        <v>62</v>
      </c>
      <c r="R410" s="226" t="s">
        <v>62</v>
      </c>
      <c r="S410" s="109"/>
    </row>
    <row r="411" spans="1:19" ht="38.65" customHeight="1" x14ac:dyDescent="0.2">
      <c r="A411" s="321"/>
      <c r="B411" s="148" t="s">
        <v>330</v>
      </c>
      <c r="C411" s="221"/>
      <c r="D411" s="221" t="s">
        <v>62</v>
      </c>
      <c r="E411" s="221"/>
      <c r="F411" s="221"/>
      <c r="G411" s="221">
        <f>G407</f>
        <v>6</v>
      </c>
      <c r="H411" s="221">
        <f t="shared" ref="H411:K411" si="209">H407</f>
        <v>6</v>
      </c>
      <c r="I411" s="221">
        <f t="shared" si="199"/>
        <v>6</v>
      </c>
      <c r="J411" s="221">
        <v>6</v>
      </c>
      <c r="K411" s="221">
        <f t="shared" si="209"/>
        <v>6</v>
      </c>
      <c r="L411" s="221" t="s">
        <v>62</v>
      </c>
      <c r="M411" s="84">
        <v>46022</v>
      </c>
      <c r="N411" s="84">
        <v>46022</v>
      </c>
      <c r="O411" s="78"/>
      <c r="P411" s="226" t="s">
        <v>62</v>
      </c>
      <c r="Q411" s="78"/>
      <c r="R411" s="78"/>
      <c r="S411" s="109"/>
    </row>
    <row r="412" spans="1:19" ht="21" customHeight="1" x14ac:dyDescent="0.2">
      <c r="A412" s="321"/>
      <c r="B412" s="147" t="s">
        <v>71</v>
      </c>
      <c r="C412" s="221"/>
      <c r="D412" s="221"/>
      <c r="E412" s="221"/>
      <c r="F412" s="221"/>
      <c r="G412" s="221" t="s">
        <v>62</v>
      </c>
      <c r="H412" s="221"/>
      <c r="I412" s="221">
        <f t="shared" si="199"/>
        <v>0</v>
      </c>
      <c r="J412" s="221"/>
      <c r="K412" s="221"/>
      <c r="L412" s="221" t="s">
        <v>62</v>
      </c>
      <c r="M412" s="221"/>
      <c r="N412" s="221"/>
      <c r="O412" s="226" t="s">
        <v>62</v>
      </c>
      <c r="P412" s="226" t="s">
        <v>62</v>
      </c>
      <c r="Q412" s="226" t="s">
        <v>62</v>
      </c>
      <c r="R412" s="226" t="s">
        <v>62</v>
      </c>
      <c r="S412" s="109"/>
    </row>
    <row r="413" spans="1:19" ht="21" customHeight="1" x14ac:dyDescent="0.2">
      <c r="A413" s="322"/>
      <c r="B413" s="148" t="s">
        <v>72</v>
      </c>
      <c r="C413" s="221"/>
      <c r="D413" s="221" t="s">
        <v>62</v>
      </c>
      <c r="E413" s="221"/>
      <c r="F413" s="221"/>
      <c r="G413" s="221">
        <f>G411</f>
        <v>6</v>
      </c>
      <c r="H413" s="221">
        <f t="shared" ref="H413:K413" si="210">H411</f>
        <v>6</v>
      </c>
      <c r="I413" s="221">
        <f t="shared" si="199"/>
        <v>6</v>
      </c>
      <c r="J413" s="221">
        <v>6</v>
      </c>
      <c r="K413" s="221">
        <f t="shared" si="210"/>
        <v>6</v>
      </c>
      <c r="L413" s="221" t="s">
        <v>62</v>
      </c>
      <c r="M413" s="84">
        <v>46022</v>
      </c>
      <c r="N413" s="84">
        <v>46022</v>
      </c>
      <c r="O413" s="78"/>
      <c r="P413" s="226" t="s">
        <v>62</v>
      </c>
      <c r="Q413" s="78"/>
      <c r="R413" s="78"/>
      <c r="S413" s="109"/>
    </row>
    <row r="414" spans="1:19" s="56" customFormat="1" ht="74.45" customHeight="1" x14ac:dyDescent="0.25">
      <c r="A414" s="320" t="s">
        <v>263</v>
      </c>
      <c r="B414" s="137" t="s">
        <v>329</v>
      </c>
      <c r="C414" s="80" t="s">
        <v>59</v>
      </c>
      <c r="D414" s="81" t="s">
        <v>60</v>
      </c>
      <c r="E414" s="143" t="s">
        <v>75</v>
      </c>
      <c r="F414" s="143">
        <v>792</v>
      </c>
      <c r="G414" s="80">
        <v>2</v>
      </c>
      <c r="H414" s="80">
        <f>G414</f>
        <v>2</v>
      </c>
      <c r="I414" s="80">
        <f t="shared" si="199"/>
        <v>2</v>
      </c>
      <c r="J414" s="80">
        <v>2</v>
      </c>
      <c r="K414" s="80">
        <f>G414</f>
        <v>2</v>
      </c>
      <c r="L414" s="80"/>
      <c r="M414" s="221" t="s">
        <v>62</v>
      </c>
      <c r="N414" s="221" t="s">
        <v>62</v>
      </c>
      <c r="O414" s="78">
        <v>33599.42</v>
      </c>
      <c r="P414" s="78"/>
      <c r="Q414" s="78">
        <v>24826.82</v>
      </c>
      <c r="R414" s="78">
        <v>24826.82</v>
      </c>
      <c r="S414" s="109"/>
    </row>
    <row r="415" spans="1:19" ht="15.75" x14ac:dyDescent="0.2">
      <c r="A415" s="321"/>
      <c r="B415" s="146" t="s">
        <v>70</v>
      </c>
      <c r="C415" s="221"/>
      <c r="D415" s="221" t="s">
        <v>62</v>
      </c>
      <c r="E415" s="221"/>
      <c r="F415" s="221"/>
      <c r="G415" s="221">
        <f>G414</f>
        <v>2</v>
      </c>
      <c r="H415" s="221">
        <f t="shared" ref="H415:K415" si="211">H414</f>
        <v>2</v>
      </c>
      <c r="I415" s="221">
        <f t="shared" si="199"/>
        <v>2</v>
      </c>
      <c r="J415" s="221">
        <v>2</v>
      </c>
      <c r="K415" s="221">
        <f t="shared" si="211"/>
        <v>2</v>
      </c>
      <c r="L415" s="221" t="s">
        <v>62</v>
      </c>
      <c r="M415" s="84">
        <v>46022</v>
      </c>
      <c r="N415" s="84">
        <v>46022</v>
      </c>
      <c r="O415" s="78"/>
      <c r="P415" s="226" t="s">
        <v>62</v>
      </c>
      <c r="Q415" s="78"/>
      <c r="R415" s="78"/>
      <c r="S415" s="109"/>
    </row>
    <row r="416" spans="1:19" ht="14.25" x14ac:dyDescent="0.2">
      <c r="A416" s="321"/>
      <c r="B416" s="147" t="s">
        <v>76</v>
      </c>
      <c r="C416" s="221"/>
      <c r="D416" s="221"/>
      <c r="E416" s="221"/>
      <c r="F416" s="221"/>
      <c r="G416" s="221" t="s">
        <v>62</v>
      </c>
      <c r="H416" s="221"/>
      <c r="I416" s="221">
        <f t="shared" si="199"/>
        <v>0</v>
      </c>
      <c r="J416" s="221"/>
      <c r="K416" s="221"/>
      <c r="L416" s="221" t="s">
        <v>62</v>
      </c>
      <c r="M416" s="221"/>
      <c r="N416" s="221"/>
      <c r="O416" s="226" t="s">
        <v>62</v>
      </c>
      <c r="P416" s="226" t="s">
        <v>62</v>
      </c>
      <c r="Q416" s="226" t="s">
        <v>62</v>
      </c>
      <c r="R416" s="226" t="s">
        <v>62</v>
      </c>
      <c r="S416" s="109"/>
    </row>
    <row r="417" spans="1:19" ht="65.45" customHeight="1" x14ac:dyDescent="0.2">
      <c r="A417" s="321"/>
      <c r="B417" s="148" t="s">
        <v>192</v>
      </c>
      <c r="C417" s="221"/>
      <c r="D417" s="221" t="s">
        <v>62</v>
      </c>
      <c r="E417" s="221"/>
      <c r="F417" s="221"/>
      <c r="G417" s="221">
        <f>G414</f>
        <v>2</v>
      </c>
      <c r="H417" s="221">
        <f t="shared" ref="H417" si="212">H414</f>
        <v>2</v>
      </c>
      <c r="I417" s="221">
        <f t="shared" si="199"/>
        <v>2</v>
      </c>
      <c r="J417" s="221">
        <v>2</v>
      </c>
      <c r="K417" s="221">
        <f>K414</f>
        <v>2</v>
      </c>
      <c r="L417" s="221" t="s">
        <v>62</v>
      </c>
      <c r="M417" s="84">
        <v>46022</v>
      </c>
      <c r="N417" s="84">
        <v>46022</v>
      </c>
      <c r="O417" s="78"/>
      <c r="P417" s="226" t="s">
        <v>62</v>
      </c>
      <c r="Q417" s="78"/>
      <c r="R417" s="78"/>
      <c r="S417" s="109"/>
    </row>
    <row r="418" spans="1:19" ht="15" customHeight="1" x14ac:dyDescent="0.2">
      <c r="A418" s="321"/>
      <c r="B418" s="147" t="s">
        <v>193</v>
      </c>
      <c r="C418" s="221"/>
      <c r="D418" s="221"/>
      <c r="E418" s="221"/>
      <c r="F418" s="221"/>
      <c r="G418" s="221" t="s">
        <v>62</v>
      </c>
      <c r="H418" s="221"/>
      <c r="I418" s="221">
        <f t="shared" si="199"/>
        <v>0</v>
      </c>
      <c r="J418" s="221"/>
      <c r="K418" s="221"/>
      <c r="L418" s="221" t="s">
        <v>62</v>
      </c>
      <c r="M418" s="221"/>
      <c r="N418" s="221"/>
      <c r="O418" s="226" t="s">
        <v>62</v>
      </c>
      <c r="P418" s="226" t="s">
        <v>62</v>
      </c>
      <c r="Q418" s="226" t="s">
        <v>62</v>
      </c>
      <c r="R418" s="226" t="s">
        <v>62</v>
      </c>
      <c r="S418" s="109"/>
    </row>
    <row r="419" spans="1:19" ht="38.65" customHeight="1" x14ac:dyDescent="0.2">
      <c r="A419" s="321"/>
      <c r="B419" s="148" t="s">
        <v>330</v>
      </c>
      <c r="C419" s="221"/>
      <c r="D419" s="221" t="s">
        <v>62</v>
      </c>
      <c r="E419" s="221"/>
      <c r="F419" s="221"/>
      <c r="G419" s="221">
        <f>G415</f>
        <v>2</v>
      </c>
      <c r="H419" s="221">
        <f t="shared" ref="H419:K419" si="213">H415</f>
        <v>2</v>
      </c>
      <c r="I419" s="221">
        <f t="shared" si="199"/>
        <v>2</v>
      </c>
      <c r="J419" s="221">
        <v>2</v>
      </c>
      <c r="K419" s="221">
        <f t="shared" si="213"/>
        <v>2</v>
      </c>
      <c r="L419" s="221" t="s">
        <v>62</v>
      </c>
      <c r="M419" s="84">
        <v>46022</v>
      </c>
      <c r="N419" s="84">
        <v>46022</v>
      </c>
      <c r="O419" s="78"/>
      <c r="P419" s="226" t="s">
        <v>62</v>
      </c>
      <c r="Q419" s="78"/>
      <c r="R419" s="78"/>
      <c r="S419" s="109"/>
    </row>
    <row r="420" spans="1:19" ht="21" customHeight="1" x14ac:dyDescent="0.2">
      <c r="A420" s="321"/>
      <c r="B420" s="147" t="s">
        <v>71</v>
      </c>
      <c r="C420" s="221"/>
      <c r="D420" s="221"/>
      <c r="E420" s="221"/>
      <c r="F420" s="221"/>
      <c r="G420" s="221" t="s">
        <v>62</v>
      </c>
      <c r="H420" s="221"/>
      <c r="I420" s="221">
        <f t="shared" si="199"/>
        <v>0</v>
      </c>
      <c r="J420" s="221"/>
      <c r="K420" s="221"/>
      <c r="L420" s="221" t="s">
        <v>62</v>
      </c>
      <c r="M420" s="221"/>
      <c r="N420" s="221"/>
      <c r="O420" s="226" t="s">
        <v>62</v>
      </c>
      <c r="P420" s="226" t="s">
        <v>62</v>
      </c>
      <c r="Q420" s="226" t="s">
        <v>62</v>
      </c>
      <c r="R420" s="226" t="s">
        <v>62</v>
      </c>
      <c r="S420" s="109"/>
    </row>
    <row r="421" spans="1:19" ht="21" customHeight="1" x14ac:dyDescent="0.2">
      <c r="A421" s="322"/>
      <c r="B421" s="148" t="s">
        <v>72</v>
      </c>
      <c r="C421" s="221"/>
      <c r="D421" s="221" t="s">
        <v>62</v>
      </c>
      <c r="E421" s="221"/>
      <c r="F421" s="221"/>
      <c r="G421" s="221">
        <f>G419</f>
        <v>2</v>
      </c>
      <c r="H421" s="221">
        <f t="shared" ref="H421:K421" si="214">H419</f>
        <v>2</v>
      </c>
      <c r="I421" s="221">
        <f t="shared" si="199"/>
        <v>2</v>
      </c>
      <c r="J421" s="221">
        <v>2</v>
      </c>
      <c r="K421" s="221">
        <f t="shared" si="214"/>
        <v>2</v>
      </c>
      <c r="L421" s="221" t="s">
        <v>62</v>
      </c>
      <c r="M421" s="84">
        <v>46022</v>
      </c>
      <c r="N421" s="84">
        <v>46022</v>
      </c>
      <c r="O421" s="78"/>
      <c r="P421" s="226" t="s">
        <v>62</v>
      </c>
      <c r="Q421" s="78"/>
      <c r="R421" s="78"/>
      <c r="S421" s="109"/>
    </row>
    <row r="422" spans="1:19" s="56" customFormat="1" ht="74.45" customHeight="1" x14ac:dyDescent="0.25">
      <c r="A422" s="320" t="s">
        <v>264</v>
      </c>
      <c r="B422" s="137" t="s">
        <v>329</v>
      </c>
      <c r="C422" s="80" t="s">
        <v>59</v>
      </c>
      <c r="D422" s="81" t="s">
        <v>60</v>
      </c>
      <c r="E422" s="143" t="s">
        <v>75</v>
      </c>
      <c r="F422" s="143">
        <v>792</v>
      </c>
      <c r="G422" s="80">
        <v>4</v>
      </c>
      <c r="H422" s="80">
        <f>G422</f>
        <v>4</v>
      </c>
      <c r="I422" s="80">
        <f t="shared" si="199"/>
        <v>4</v>
      </c>
      <c r="J422" s="80">
        <v>4</v>
      </c>
      <c r="K422" s="80">
        <f>G422</f>
        <v>4</v>
      </c>
      <c r="L422" s="80"/>
      <c r="M422" s="221" t="s">
        <v>62</v>
      </c>
      <c r="N422" s="221" t="s">
        <v>62</v>
      </c>
      <c r="O422" s="78">
        <v>61355.46</v>
      </c>
      <c r="P422" s="78"/>
      <c r="Q422" s="78">
        <v>26436.82</v>
      </c>
      <c r="R422" s="78">
        <v>26436.82</v>
      </c>
      <c r="S422" s="109"/>
    </row>
    <row r="423" spans="1:19" ht="15.75" x14ac:dyDescent="0.2">
      <c r="A423" s="321"/>
      <c r="B423" s="146" t="s">
        <v>70</v>
      </c>
      <c r="C423" s="221"/>
      <c r="D423" s="221" t="s">
        <v>62</v>
      </c>
      <c r="E423" s="221"/>
      <c r="F423" s="221"/>
      <c r="G423" s="221">
        <f>G422</f>
        <v>4</v>
      </c>
      <c r="H423" s="221">
        <f t="shared" ref="H423:K423" si="215">H422</f>
        <v>4</v>
      </c>
      <c r="I423" s="221">
        <f t="shared" si="199"/>
        <v>4</v>
      </c>
      <c r="J423" s="221">
        <v>4</v>
      </c>
      <c r="K423" s="221">
        <f t="shared" si="215"/>
        <v>4</v>
      </c>
      <c r="L423" s="221" t="s">
        <v>62</v>
      </c>
      <c r="M423" s="84">
        <v>46022</v>
      </c>
      <c r="N423" s="84">
        <v>46022</v>
      </c>
      <c r="O423" s="78"/>
      <c r="P423" s="226" t="s">
        <v>62</v>
      </c>
      <c r="Q423" s="78"/>
      <c r="R423" s="78"/>
      <c r="S423" s="109"/>
    </row>
    <row r="424" spans="1:19" ht="14.25" x14ac:dyDescent="0.2">
      <c r="A424" s="321"/>
      <c r="B424" s="147" t="s">
        <v>76</v>
      </c>
      <c r="C424" s="221"/>
      <c r="D424" s="221"/>
      <c r="E424" s="221"/>
      <c r="F424" s="221"/>
      <c r="G424" s="221" t="s">
        <v>62</v>
      </c>
      <c r="H424" s="221"/>
      <c r="I424" s="221">
        <f t="shared" si="199"/>
        <v>0</v>
      </c>
      <c r="J424" s="221"/>
      <c r="K424" s="221"/>
      <c r="L424" s="221" t="s">
        <v>62</v>
      </c>
      <c r="M424" s="221"/>
      <c r="N424" s="221"/>
      <c r="O424" s="226" t="s">
        <v>62</v>
      </c>
      <c r="P424" s="226" t="s">
        <v>62</v>
      </c>
      <c r="Q424" s="226" t="s">
        <v>62</v>
      </c>
      <c r="R424" s="226" t="s">
        <v>62</v>
      </c>
      <c r="S424" s="109"/>
    </row>
    <row r="425" spans="1:19" ht="65.45" customHeight="1" x14ac:dyDescent="0.2">
      <c r="A425" s="321"/>
      <c r="B425" s="148" t="s">
        <v>192</v>
      </c>
      <c r="C425" s="221"/>
      <c r="D425" s="221" t="s">
        <v>62</v>
      </c>
      <c r="E425" s="221"/>
      <c r="F425" s="221"/>
      <c r="G425" s="221">
        <f>G422</f>
        <v>4</v>
      </c>
      <c r="H425" s="221">
        <f t="shared" ref="H425" si="216">H422</f>
        <v>4</v>
      </c>
      <c r="I425" s="221">
        <f t="shared" si="199"/>
        <v>4</v>
      </c>
      <c r="J425" s="221">
        <v>4</v>
      </c>
      <c r="K425" s="221">
        <f>K422</f>
        <v>4</v>
      </c>
      <c r="L425" s="221" t="s">
        <v>62</v>
      </c>
      <c r="M425" s="84">
        <v>46022</v>
      </c>
      <c r="N425" s="84">
        <v>46022</v>
      </c>
      <c r="O425" s="78"/>
      <c r="P425" s="226" t="s">
        <v>62</v>
      </c>
      <c r="Q425" s="78"/>
      <c r="R425" s="78"/>
      <c r="S425" s="109"/>
    </row>
    <row r="426" spans="1:19" ht="15" customHeight="1" x14ac:dyDescent="0.2">
      <c r="A426" s="321"/>
      <c r="B426" s="147" t="s">
        <v>193</v>
      </c>
      <c r="C426" s="221"/>
      <c r="D426" s="221"/>
      <c r="E426" s="221"/>
      <c r="F426" s="221"/>
      <c r="G426" s="221" t="s">
        <v>62</v>
      </c>
      <c r="H426" s="221"/>
      <c r="I426" s="221">
        <f t="shared" si="199"/>
        <v>0</v>
      </c>
      <c r="J426" s="221"/>
      <c r="K426" s="221"/>
      <c r="L426" s="221" t="s">
        <v>62</v>
      </c>
      <c r="M426" s="221"/>
      <c r="N426" s="221"/>
      <c r="O426" s="226" t="s">
        <v>62</v>
      </c>
      <c r="P426" s="226" t="s">
        <v>62</v>
      </c>
      <c r="Q426" s="226" t="s">
        <v>62</v>
      </c>
      <c r="R426" s="226" t="s">
        <v>62</v>
      </c>
      <c r="S426" s="109"/>
    </row>
    <row r="427" spans="1:19" ht="38.65" customHeight="1" x14ac:dyDescent="0.2">
      <c r="A427" s="321"/>
      <c r="B427" s="148" t="s">
        <v>330</v>
      </c>
      <c r="C427" s="221"/>
      <c r="D427" s="221" t="s">
        <v>62</v>
      </c>
      <c r="E427" s="221"/>
      <c r="F427" s="221"/>
      <c r="G427" s="221">
        <f>G423</f>
        <v>4</v>
      </c>
      <c r="H427" s="221">
        <f t="shared" ref="H427:K427" si="217">H423</f>
        <v>4</v>
      </c>
      <c r="I427" s="221">
        <f t="shared" si="199"/>
        <v>4</v>
      </c>
      <c r="J427" s="221">
        <v>4</v>
      </c>
      <c r="K427" s="221">
        <f t="shared" si="217"/>
        <v>4</v>
      </c>
      <c r="L427" s="221" t="s">
        <v>62</v>
      </c>
      <c r="M427" s="84">
        <v>46022</v>
      </c>
      <c r="N427" s="84">
        <v>46022</v>
      </c>
      <c r="O427" s="78"/>
      <c r="P427" s="226" t="s">
        <v>62</v>
      </c>
      <c r="Q427" s="78"/>
      <c r="R427" s="78"/>
      <c r="S427" s="109"/>
    </row>
    <row r="428" spans="1:19" ht="21" customHeight="1" x14ac:dyDescent="0.2">
      <c r="A428" s="321"/>
      <c r="B428" s="147" t="s">
        <v>71</v>
      </c>
      <c r="C428" s="221"/>
      <c r="D428" s="221"/>
      <c r="E428" s="221"/>
      <c r="F428" s="221"/>
      <c r="G428" s="221" t="s">
        <v>62</v>
      </c>
      <c r="H428" s="221"/>
      <c r="I428" s="221">
        <f t="shared" si="199"/>
        <v>0</v>
      </c>
      <c r="J428" s="221"/>
      <c r="K428" s="221"/>
      <c r="L428" s="221" t="s">
        <v>62</v>
      </c>
      <c r="M428" s="221"/>
      <c r="N428" s="221"/>
      <c r="O428" s="226" t="s">
        <v>62</v>
      </c>
      <c r="P428" s="226" t="s">
        <v>62</v>
      </c>
      <c r="Q428" s="226" t="s">
        <v>62</v>
      </c>
      <c r="R428" s="226" t="s">
        <v>62</v>
      </c>
      <c r="S428" s="109"/>
    </row>
    <row r="429" spans="1:19" ht="21" customHeight="1" x14ac:dyDescent="0.2">
      <c r="A429" s="322"/>
      <c r="B429" s="148" t="s">
        <v>72</v>
      </c>
      <c r="C429" s="221"/>
      <c r="D429" s="221" t="s">
        <v>62</v>
      </c>
      <c r="E429" s="221"/>
      <c r="F429" s="221"/>
      <c r="G429" s="221">
        <f>G427</f>
        <v>4</v>
      </c>
      <c r="H429" s="221">
        <f t="shared" ref="H429:K429" si="218">H427</f>
        <v>4</v>
      </c>
      <c r="I429" s="221">
        <f t="shared" si="199"/>
        <v>4</v>
      </c>
      <c r="J429" s="221">
        <v>4</v>
      </c>
      <c r="K429" s="221">
        <f t="shared" si="218"/>
        <v>4</v>
      </c>
      <c r="L429" s="221" t="s">
        <v>62</v>
      </c>
      <c r="M429" s="84">
        <v>46022</v>
      </c>
      <c r="N429" s="84">
        <v>46022</v>
      </c>
      <c r="O429" s="78"/>
      <c r="P429" s="226" t="s">
        <v>62</v>
      </c>
      <c r="Q429" s="78"/>
      <c r="R429" s="78"/>
      <c r="S429" s="109"/>
    </row>
    <row r="430" spans="1:19" s="56" customFormat="1" ht="74.45" customHeight="1" x14ac:dyDescent="0.25">
      <c r="A430" s="320" t="s">
        <v>265</v>
      </c>
      <c r="B430" s="137" t="s">
        <v>329</v>
      </c>
      <c r="C430" s="80" t="s">
        <v>59</v>
      </c>
      <c r="D430" s="81" t="s">
        <v>60</v>
      </c>
      <c r="E430" s="143" t="s">
        <v>75</v>
      </c>
      <c r="F430" s="143">
        <v>792</v>
      </c>
      <c r="G430" s="80">
        <v>2</v>
      </c>
      <c r="H430" s="80">
        <f>G430</f>
        <v>2</v>
      </c>
      <c r="I430" s="80">
        <f t="shared" si="199"/>
        <v>2</v>
      </c>
      <c r="J430" s="80">
        <v>2</v>
      </c>
      <c r="K430" s="80">
        <f>G430</f>
        <v>2</v>
      </c>
      <c r="L430" s="80"/>
      <c r="M430" s="221" t="s">
        <v>62</v>
      </c>
      <c r="N430" s="221" t="s">
        <v>62</v>
      </c>
      <c r="O430" s="78">
        <v>33599.42</v>
      </c>
      <c r="P430" s="78"/>
      <c r="Q430" s="78">
        <v>24840.58</v>
      </c>
      <c r="R430" s="78">
        <v>24840.58</v>
      </c>
      <c r="S430" s="109"/>
    </row>
    <row r="431" spans="1:19" ht="15.75" x14ac:dyDescent="0.2">
      <c r="A431" s="321"/>
      <c r="B431" s="146" t="s">
        <v>70</v>
      </c>
      <c r="C431" s="221"/>
      <c r="D431" s="221" t="s">
        <v>62</v>
      </c>
      <c r="E431" s="221"/>
      <c r="F431" s="221"/>
      <c r="G431" s="221">
        <f>G430</f>
        <v>2</v>
      </c>
      <c r="H431" s="221">
        <f t="shared" ref="H431:K431" si="219">H430</f>
        <v>2</v>
      </c>
      <c r="I431" s="221">
        <f t="shared" si="199"/>
        <v>2</v>
      </c>
      <c r="J431" s="221">
        <v>2</v>
      </c>
      <c r="K431" s="221">
        <f t="shared" si="219"/>
        <v>2</v>
      </c>
      <c r="L431" s="221" t="s">
        <v>62</v>
      </c>
      <c r="M431" s="84">
        <v>46022</v>
      </c>
      <c r="N431" s="84">
        <v>46022</v>
      </c>
      <c r="O431" s="78"/>
      <c r="P431" s="226" t="s">
        <v>62</v>
      </c>
      <c r="Q431" s="78"/>
      <c r="R431" s="78"/>
      <c r="S431" s="109"/>
    </row>
    <row r="432" spans="1:19" ht="14.25" x14ac:dyDescent="0.2">
      <c r="A432" s="321"/>
      <c r="B432" s="147" t="s">
        <v>76</v>
      </c>
      <c r="C432" s="221"/>
      <c r="D432" s="221"/>
      <c r="E432" s="221"/>
      <c r="F432" s="221"/>
      <c r="G432" s="221" t="s">
        <v>62</v>
      </c>
      <c r="H432" s="221"/>
      <c r="I432" s="221">
        <f t="shared" si="199"/>
        <v>0</v>
      </c>
      <c r="J432" s="221"/>
      <c r="K432" s="221"/>
      <c r="L432" s="221" t="s">
        <v>62</v>
      </c>
      <c r="M432" s="221"/>
      <c r="N432" s="221"/>
      <c r="O432" s="226" t="s">
        <v>62</v>
      </c>
      <c r="P432" s="226" t="s">
        <v>62</v>
      </c>
      <c r="Q432" s="226" t="s">
        <v>62</v>
      </c>
      <c r="R432" s="226" t="s">
        <v>62</v>
      </c>
      <c r="S432" s="109"/>
    </row>
    <row r="433" spans="1:19" ht="65.45" customHeight="1" x14ac:dyDescent="0.2">
      <c r="A433" s="321"/>
      <c r="B433" s="148" t="s">
        <v>192</v>
      </c>
      <c r="C433" s="221"/>
      <c r="D433" s="221" t="s">
        <v>62</v>
      </c>
      <c r="E433" s="221"/>
      <c r="F433" s="221"/>
      <c r="G433" s="221">
        <f>G430</f>
        <v>2</v>
      </c>
      <c r="H433" s="221">
        <f t="shared" ref="H433" si="220">H430</f>
        <v>2</v>
      </c>
      <c r="I433" s="221">
        <f t="shared" si="199"/>
        <v>2</v>
      </c>
      <c r="J433" s="221">
        <v>2</v>
      </c>
      <c r="K433" s="221">
        <f>K430</f>
        <v>2</v>
      </c>
      <c r="L433" s="221" t="s">
        <v>62</v>
      </c>
      <c r="M433" s="84">
        <v>46022</v>
      </c>
      <c r="N433" s="84">
        <v>46022</v>
      </c>
      <c r="O433" s="78"/>
      <c r="P433" s="226" t="s">
        <v>62</v>
      </c>
      <c r="Q433" s="78"/>
      <c r="R433" s="78"/>
      <c r="S433" s="109"/>
    </row>
    <row r="434" spans="1:19" ht="15" customHeight="1" x14ac:dyDescent="0.2">
      <c r="A434" s="321"/>
      <c r="B434" s="147" t="s">
        <v>193</v>
      </c>
      <c r="C434" s="221"/>
      <c r="D434" s="221"/>
      <c r="E434" s="221"/>
      <c r="F434" s="221"/>
      <c r="G434" s="221" t="s">
        <v>62</v>
      </c>
      <c r="H434" s="221"/>
      <c r="I434" s="221">
        <f t="shared" si="199"/>
        <v>0</v>
      </c>
      <c r="J434" s="221"/>
      <c r="K434" s="221"/>
      <c r="L434" s="221" t="s">
        <v>62</v>
      </c>
      <c r="M434" s="221"/>
      <c r="N434" s="221"/>
      <c r="O434" s="226" t="s">
        <v>62</v>
      </c>
      <c r="P434" s="226" t="s">
        <v>62</v>
      </c>
      <c r="Q434" s="226" t="s">
        <v>62</v>
      </c>
      <c r="R434" s="226" t="s">
        <v>62</v>
      </c>
      <c r="S434" s="109"/>
    </row>
    <row r="435" spans="1:19" ht="38.65" customHeight="1" x14ac:dyDescent="0.2">
      <c r="A435" s="321"/>
      <c r="B435" s="148" t="s">
        <v>330</v>
      </c>
      <c r="C435" s="221"/>
      <c r="D435" s="221" t="s">
        <v>62</v>
      </c>
      <c r="E435" s="221"/>
      <c r="F435" s="221"/>
      <c r="G435" s="221">
        <f>G431</f>
        <v>2</v>
      </c>
      <c r="H435" s="221">
        <f t="shared" ref="H435:K435" si="221">H431</f>
        <v>2</v>
      </c>
      <c r="I435" s="221">
        <f t="shared" si="199"/>
        <v>2</v>
      </c>
      <c r="J435" s="221">
        <v>2</v>
      </c>
      <c r="K435" s="221">
        <f t="shared" si="221"/>
        <v>2</v>
      </c>
      <c r="L435" s="221" t="s">
        <v>62</v>
      </c>
      <c r="M435" s="84">
        <v>46022</v>
      </c>
      <c r="N435" s="84">
        <v>46022</v>
      </c>
      <c r="O435" s="78"/>
      <c r="P435" s="226" t="s">
        <v>62</v>
      </c>
      <c r="Q435" s="78"/>
      <c r="R435" s="78"/>
      <c r="S435" s="109"/>
    </row>
    <row r="436" spans="1:19" ht="21" customHeight="1" x14ac:dyDescent="0.2">
      <c r="A436" s="321"/>
      <c r="B436" s="147" t="s">
        <v>71</v>
      </c>
      <c r="C436" s="221"/>
      <c r="D436" s="221"/>
      <c r="E436" s="221"/>
      <c r="F436" s="221"/>
      <c r="G436" s="221" t="s">
        <v>62</v>
      </c>
      <c r="H436" s="221"/>
      <c r="I436" s="221">
        <f t="shared" si="199"/>
        <v>0</v>
      </c>
      <c r="J436" s="221"/>
      <c r="K436" s="221"/>
      <c r="L436" s="221" t="s">
        <v>62</v>
      </c>
      <c r="M436" s="221"/>
      <c r="N436" s="221"/>
      <c r="O436" s="226" t="s">
        <v>62</v>
      </c>
      <c r="P436" s="226" t="s">
        <v>62</v>
      </c>
      <c r="Q436" s="226" t="s">
        <v>62</v>
      </c>
      <c r="R436" s="226" t="s">
        <v>62</v>
      </c>
      <c r="S436" s="109"/>
    </row>
    <row r="437" spans="1:19" ht="21" customHeight="1" x14ac:dyDescent="0.2">
      <c r="A437" s="322"/>
      <c r="B437" s="148" t="s">
        <v>72</v>
      </c>
      <c r="C437" s="221"/>
      <c r="D437" s="221" t="s">
        <v>62</v>
      </c>
      <c r="E437" s="221"/>
      <c r="F437" s="221"/>
      <c r="G437" s="221">
        <f>G435</f>
        <v>2</v>
      </c>
      <c r="H437" s="221">
        <f t="shared" ref="H437:K437" si="222">H435</f>
        <v>2</v>
      </c>
      <c r="I437" s="221">
        <f t="shared" si="199"/>
        <v>2</v>
      </c>
      <c r="J437" s="221">
        <v>2</v>
      </c>
      <c r="K437" s="221">
        <f t="shared" si="222"/>
        <v>2</v>
      </c>
      <c r="L437" s="221" t="s">
        <v>62</v>
      </c>
      <c r="M437" s="84">
        <v>46022</v>
      </c>
      <c r="N437" s="84">
        <v>46022</v>
      </c>
      <c r="O437" s="78"/>
      <c r="P437" s="226" t="s">
        <v>62</v>
      </c>
      <c r="Q437" s="78"/>
      <c r="R437" s="78"/>
      <c r="S437" s="109"/>
    </row>
    <row r="438" spans="1:19" s="56" customFormat="1" ht="74.45" customHeight="1" x14ac:dyDescent="0.25">
      <c r="A438" s="320" t="s">
        <v>266</v>
      </c>
      <c r="B438" s="137" t="s">
        <v>331</v>
      </c>
      <c r="C438" s="80" t="s">
        <v>59</v>
      </c>
      <c r="D438" s="81" t="s">
        <v>60</v>
      </c>
      <c r="E438" s="143" t="s">
        <v>75</v>
      </c>
      <c r="F438" s="143">
        <v>792</v>
      </c>
      <c r="G438" s="80">
        <v>2</v>
      </c>
      <c r="H438" s="80">
        <f>G438</f>
        <v>2</v>
      </c>
      <c r="I438" s="80">
        <f t="shared" si="199"/>
        <v>2</v>
      </c>
      <c r="J438" s="80">
        <v>2</v>
      </c>
      <c r="K438" s="80">
        <f>G438</f>
        <v>2</v>
      </c>
      <c r="L438" s="80"/>
      <c r="M438" s="221" t="s">
        <v>62</v>
      </c>
      <c r="N438" s="221" t="s">
        <v>62</v>
      </c>
      <c r="O438" s="78">
        <v>33599.42</v>
      </c>
      <c r="P438" s="78"/>
      <c r="Q438" s="78">
        <v>24802.36</v>
      </c>
      <c r="R438" s="78">
        <v>24802.36</v>
      </c>
      <c r="S438" s="109"/>
    </row>
    <row r="439" spans="1:19" ht="15.75" x14ac:dyDescent="0.2">
      <c r="A439" s="321"/>
      <c r="B439" s="146" t="s">
        <v>70</v>
      </c>
      <c r="C439" s="221"/>
      <c r="D439" s="221" t="s">
        <v>62</v>
      </c>
      <c r="E439" s="221"/>
      <c r="F439" s="221"/>
      <c r="G439" s="221">
        <f>G438</f>
        <v>2</v>
      </c>
      <c r="H439" s="221">
        <f t="shared" ref="H439:K439" si="223">H438</f>
        <v>2</v>
      </c>
      <c r="I439" s="221">
        <f t="shared" si="199"/>
        <v>2</v>
      </c>
      <c r="J439" s="221">
        <v>2</v>
      </c>
      <c r="K439" s="221">
        <f t="shared" si="223"/>
        <v>2</v>
      </c>
      <c r="L439" s="221" t="s">
        <v>62</v>
      </c>
      <c r="M439" s="84">
        <v>46022</v>
      </c>
      <c r="N439" s="84">
        <v>46022</v>
      </c>
      <c r="O439" s="78"/>
      <c r="P439" s="226" t="s">
        <v>62</v>
      </c>
      <c r="Q439" s="78"/>
      <c r="R439" s="78"/>
      <c r="S439" s="109"/>
    </row>
    <row r="440" spans="1:19" ht="14.25" x14ac:dyDescent="0.2">
      <c r="A440" s="321"/>
      <c r="B440" s="147" t="s">
        <v>76</v>
      </c>
      <c r="C440" s="221"/>
      <c r="D440" s="221"/>
      <c r="E440" s="221"/>
      <c r="F440" s="221"/>
      <c r="G440" s="221" t="s">
        <v>62</v>
      </c>
      <c r="H440" s="221"/>
      <c r="I440" s="221">
        <f t="shared" si="199"/>
        <v>0</v>
      </c>
      <c r="J440" s="221"/>
      <c r="K440" s="221"/>
      <c r="L440" s="221" t="s">
        <v>62</v>
      </c>
      <c r="M440" s="221"/>
      <c r="N440" s="221"/>
      <c r="O440" s="226" t="s">
        <v>62</v>
      </c>
      <c r="P440" s="226" t="s">
        <v>62</v>
      </c>
      <c r="Q440" s="226" t="s">
        <v>62</v>
      </c>
      <c r="R440" s="226" t="s">
        <v>62</v>
      </c>
      <c r="S440" s="109"/>
    </row>
    <row r="441" spans="1:19" ht="65.45" customHeight="1" x14ac:dyDescent="0.2">
      <c r="A441" s="321"/>
      <c r="B441" s="148" t="s">
        <v>192</v>
      </c>
      <c r="C441" s="221"/>
      <c r="D441" s="221" t="s">
        <v>62</v>
      </c>
      <c r="E441" s="221"/>
      <c r="F441" s="221"/>
      <c r="G441" s="221">
        <f>G438</f>
        <v>2</v>
      </c>
      <c r="H441" s="221">
        <f t="shared" ref="H441" si="224">H438</f>
        <v>2</v>
      </c>
      <c r="I441" s="221">
        <f t="shared" si="199"/>
        <v>2</v>
      </c>
      <c r="J441" s="221">
        <v>2</v>
      </c>
      <c r="K441" s="221">
        <f>K438</f>
        <v>2</v>
      </c>
      <c r="L441" s="221" t="s">
        <v>62</v>
      </c>
      <c r="M441" s="84">
        <v>46022</v>
      </c>
      <c r="N441" s="84">
        <v>46022</v>
      </c>
      <c r="O441" s="78"/>
      <c r="P441" s="226" t="s">
        <v>62</v>
      </c>
      <c r="Q441" s="78"/>
      <c r="R441" s="78"/>
      <c r="S441" s="109"/>
    </row>
    <row r="442" spans="1:19" ht="15" customHeight="1" x14ac:dyDescent="0.2">
      <c r="A442" s="321"/>
      <c r="B442" s="147" t="s">
        <v>193</v>
      </c>
      <c r="C442" s="221"/>
      <c r="D442" s="221"/>
      <c r="E442" s="221"/>
      <c r="F442" s="221"/>
      <c r="G442" s="221" t="s">
        <v>62</v>
      </c>
      <c r="H442" s="221"/>
      <c r="I442" s="221">
        <f t="shared" si="199"/>
        <v>0</v>
      </c>
      <c r="J442" s="221"/>
      <c r="K442" s="221"/>
      <c r="L442" s="221" t="s">
        <v>62</v>
      </c>
      <c r="M442" s="221"/>
      <c r="N442" s="221"/>
      <c r="O442" s="226" t="s">
        <v>62</v>
      </c>
      <c r="P442" s="226" t="s">
        <v>62</v>
      </c>
      <c r="Q442" s="226" t="s">
        <v>62</v>
      </c>
      <c r="R442" s="226" t="s">
        <v>62</v>
      </c>
      <c r="S442" s="109"/>
    </row>
    <row r="443" spans="1:19" ht="38.65" customHeight="1" x14ac:dyDescent="0.2">
      <c r="A443" s="321"/>
      <c r="B443" s="148" t="s">
        <v>330</v>
      </c>
      <c r="C443" s="221"/>
      <c r="D443" s="221" t="s">
        <v>62</v>
      </c>
      <c r="E443" s="221"/>
      <c r="F443" s="221"/>
      <c r="G443" s="221">
        <f>G439</f>
        <v>2</v>
      </c>
      <c r="H443" s="221">
        <f t="shared" ref="H443:K443" si="225">H439</f>
        <v>2</v>
      </c>
      <c r="I443" s="221">
        <f t="shared" si="199"/>
        <v>2</v>
      </c>
      <c r="J443" s="221">
        <v>2</v>
      </c>
      <c r="K443" s="221">
        <f t="shared" si="225"/>
        <v>2</v>
      </c>
      <c r="L443" s="221" t="s">
        <v>62</v>
      </c>
      <c r="M443" s="84">
        <v>46022</v>
      </c>
      <c r="N443" s="84">
        <v>46022</v>
      </c>
      <c r="O443" s="78"/>
      <c r="P443" s="226" t="s">
        <v>62</v>
      </c>
      <c r="Q443" s="78"/>
      <c r="R443" s="78"/>
      <c r="S443" s="109"/>
    </row>
    <row r="444" spans="1:19" ht="21" customHeight="1" x14ac:dyDescent="0.2">
      <c r="A444" s="321"/>
      <c r="B444" s="147" t="s">
        <v>71</v>
      </c>
      <c r="C444" s="221"/>
      <c r="D444" s="221"/>
      <c r="E444" s="221"/>
      <c r="F444" s="221"/>
      <c r="G444" s="221" t="s">
        <v>62</v>
      </c>
      <c r="H444" s="221"/>
      <c r="I444" s="221">
        <f t="shared" si="199"/>
        <v>0</v>
      </c>
      <c r="J444" s="221"/>
      <c r="K444" s="221"/>
      <c r="L444" s="221" t="s">
        <v>62</v>
      </c>
      <c r="M444" s="221"/>
      <c r="N444" s="221"/>
      <c r="O444" s="226" t="s">
        <v>62</v>
      </c>
      <c r="P444" s="226" t="s">
        <v>62</v>
      </c>
      <c r="Q444" s="226" t="s">
        <v>62</v>
      </c>
      <c r="R444" s="226" t="s">
        <v>62</v>
      </c>
      <c r="S444" s="109"/>
    </row>
    <row r="445" spans="1:19" ht="21" customHeight="1" x14ac:dyDescent="0.2">
      <c r="A445" s="322"/>
      <c r="B445" s="148" t="s">
        <v>72</v>
      </c>
      <c r="C445" s="221"/>
      <c r="D445" s="221" t="s">
        <v>62</v>
      </c>
      <c r="E445" s="221"/>
      <c r="F445" s="221"/>
      <c r="G445" s="221">
        <f>G443</f>
        <v>2</v>
      </c>
      <c r="H445" s="221">
        <f t="shared" ref="H445:K445" si="226">H443</f>
        <v>2</v>
      </c>
      <c r="I445" s="221">
        <f t="shared" si="199"/>
        <v>2</v>
      </c>
      <c r="J445" s="221">
        <v>2</v>
      </c>
      <c r="K445" s="221">
        <f t="shared" si="226"/>
        <v>2</v>
      </c>
      <c r="L445" s="221" t="s">
        <v>62</v>
      </c>
      <c r="M445" s="84">
        <v>46022</v>
      </c>
      <c r="N445" s="84">
        <v>46022</v>
      </c>
      <c r="O445" s="78"/>
      <c r="P445" s="226" t="s">
        <v>62</v>
      </c>
      <c r="Q445" s="78"/>
      <c r="R445" s="78"/>
      <c r="S445" s="109"/>
    </row>
    <row r="446" spans="1:19" s="56" customFormat="1" ht="74.45" customHeight="1" x14ac:dyDescent="0.25">
      <c r="A446" s="320" t="s">
        <v>267</v>
      </c>
      <c r="B446" s="137" t="s">
        <v>329</v>
      </c>
      <c r="C446" s="80" t="s">
        <v>59</v>
      </c>
      <c r="D446" s="81" t="s">
        <v>60</v>
      </c>
      <c r="E446" s="143" t="s">
        <v>75</v>
      </c>
      <c r="F446" s="143">
        <v>792</v>
      </c>
      <c r="G446" s="80">
        <v>2</v>
      </c>
      <c r="H446" s="80">
        <f>G446</f>
        <v>2</v>
      </c>
      <c r="I446" s="80">
        <f t="shared" si="199"/>
        <v>2</v>
      </c>
      <c r="J446" s="80">
        <v>2</v>
      </c>
      <c r="K446" s="80">
        <f>G446</f>
        <v>2</v>
      </c>
      <c r="L446" s="80"/>
      <c r="M446" s="221" t="s">
        <v>62</v>
      </c>
      <c r="N446" s="221" t="s">
        <v>62</v>
      </c>
      <c r="O446" s="78">
        <v>29216.880000000001</v>
      </c>
      <c r="P446" s="78"/>
      <c r="Q446" s="78">
        <v>0</v>
      </c>
      <c r="R446" s="78">
        <v>0</v>
      </c>
      <c r="S446" s="109"/>
    </row>
    <row r="447" spans="1:19" ht="15.75" x14ac:dyDescent="0.2">
      <c r="A447" s="321"/>
      <c r="B447" s="146" t="s">
        <v>70</v>
      </c>
      <c r="C447" s="221"/>
      <c r="D447" s="221" t="s">
        <v>62</v>
      </c>
      <c r="E447" s="221"/>
      <c r="F447" s="221"/>
      <c r="G447" s="221">
        <f>G446</f>
        <v>2</v>
      </c>
      <c r="H447" s="221">
        <f t="shared" ref="H447:K447" si="227">H446</f>
        <v>2</v>
      </c>
      <c r="I447" s="221">
        <f t="shared" si="199"/>
        <v>2</v>
      </c>
      <c r="J447" s="221">
        <v>2</v>
      </c>
      <c r="K447" s="221">
        <f t="shared" si="227"/>
        <v>2</v>
      </c>
      <c r="L447" s="221" t="s">
        <v>62</v>
      </c>
      <c r="M447" s="84">
        <v>46022</v>
      </c>
      <c r="N447" s="84">
        <v>46022</v>
      </c>
      <c r="O447" s="78"/>
      <c r="P447" s="226" t="s">
        <v>62</v>
      </c>
      <c r="Q447" s="78"/>
      <c r="R447" s="78"/>
      <c r="S447" s="109"/>
    </row>
    <row r="448" spans="1:19" ht="14.25" x14ac:dyDescent="0.2">
      <c r="A448" s="321"/>
      <c r="B448" s="147" t="s">
        <v>76</v>
      </c>
      <c r="C448" s="221"/>
      <c r="D448" s="221"/>
      <c r="E448" s="221"/>
      <c r="F448" s="221"/>
      <c r="G448" s="221" t="s">
        <v>62</v>
      </c>
      <c r="H448" s="221"/>
      <c r="I448" s="221">
        <f t="shared" si="199"/>
        <v>0</v>
      </c>
      <c r="J448" s="221"/>
      <c r="K448" s="221"/>
      <c r="L448" s="221" t="s">
        <v>62</v>
      </c>
      <c r="M448" s="221"/>
      <c r="N448" s="221"/>
      <c r="O448" s="226" t="s">
        <v>62</v>
      </c>
      <c r="P448" s="226" t="s">
        <v>62</v>
      </c>
      <c r="Q448" s="226" t="s">
        <v>62</v>
      </c>
      <c r="R448" s="226" t="s">
        <v>62</v>
      </c>
      <c r="S448" s="109"/>
    </row>
    <row r="449" spans="1:19" ht="65.45" customHeight="1" x14ac:dyDescent="0.2">
      <c r="A449" s="321"/>
      <c r="B449" s="148" t="s">
        <v>192</v>
      </c>
      <c r="C449" s="221"/>
      <c r="D449" s="221" t="s">
        <v>62</v>
      </c>
      <c r="E449" s="221"/>
      <c r="F449" s="221"/>
      <c r="G449" s="221">
        <f>G446</f>
        <v>2</v>
      </c>
      <c r="H449" s="221">
        <f t="shared" ref="H449" si="228">H446</f>
        <v>2</v>
      </c>
      <c r="I449" s="221">
        <f t="shared" si="199"/>
        <v>2</v>
      </c>
      <c r="J449" s="221">
        <v>2</v>
      </c>
      <c r="K449" s="221">
        <f>K446</f>
        <v>2</v>
      </c>
      <c r="L449" s="221" t="s">
        <v>62</v>
      </c>
      <c r="M449" s="84">
        <v>46022</v>
      </c>
      <c r="N449" s="84">
        <v>46022</v>
      </c>
      <c r="O449" s="78"/>
      <c r="P449" s="226" t="s">
        <v>62</v>
      </c>
      <c r="Q449" s="78"/>
      <c r="R449" s="78"/>
      <c r="S449" s="109"/>
    </row>
    <row r="450" spans="1:19" ht="15" customHeight="1" x14ac:dyDescent="0.2">
      <c r="A450" s="321"/>
      <c r="B450" s="147" t="s">
        <v>193</v>
      </c>
      <c r="C450" s="221"/>
      <c r="D450" s="221"/>
      <c r="E450" s="221"/>
      <c r="F450" s="221"/>
      <c r="G450" s="221" t="s">
        <v>62</v>
      </c>
      <c r="H450" s="221"/>
      <c r="I450" s="221">
        <f t="shared" si="199"/>
        <v>0</v>
      </c>
      <c r="J450" s="221"/>
      <c r="K450" s="221"/>
      <c r="L450" s="221" t="s">
        <v>62</v>
      </c>
      <c r="M450" s="221"/>
      <c r="N450" s="221"/>
      <c r="O450" s="226" t="s">
        <v>62</v>
      </c>
      <c r="P450" s="226" t="s">
        <v>62</v>
      </c>
      <c r="Q450" s="226" t="s">
        <v>62</v>
      </c>
      <c r="R450" s="226" t="s">
        <v>62</v>
      </c>
      <c r="S450" s="109"/>
    </row>
    <row r="451" spans="1:19" ht="38.65" customHeight="1" x14ac:dyDescent="0.2">
      <c r="A451" s="321"/>
      <c r="B451" s="148" t="s">
        <v>330</v>
      </c>
      <c r="C451" s="221"/>
      <c r="D451" s="221" t="s">
        <v>62</v>
      </c>
      <c r="E451" s="221"/>
      <c r="F451" s="221"/>
      <c r="G451" s="221">
        <f>G447</f>
        <v>2</v>
      </c>
      <c r="H451" s="221">
        <f t="shared" ref="H451:K451" si="229">H447</f>
        <v>2</v>
      </c>
      <c r="I451" s="221">
        <f t="shared" si="199"/>
        <v>2</v>
      </c>
      <c r="J451" s="221">
        <v>2</v>
      </c>
      <c r="K451" s="221">
        <f t="shared" si="229"/>
        <v>2</v>
      </c>
      <c r="L451" s="221" t="s">
        <v>62</v>
      </c>
      <c r="M451" s="84">
        <v>46022</v>
      </c>
      <c r="N451" s="84">
        <v>46022</v>
      </c>
      <c r="O451" s="78"/>
      <c r="P451" s="226" t="s">
        <v>62</v>
      </c>
      <c r="Q451" s="78"/>
      <c r="R451" s="78"/>
      <c r="S451" s="109"/>
    </row>
    <row r="452" spans="1:19" ht="21" customHeight="1" x14ac:dyDescent="0.2">
      <c r="A452" s="321"/>
      <c r="B452" s="147" t="s">
        <v>71</v>
      </c>
      <c r="C452" s="221"/>
      <c r="D452" s="221"/>
      <c r="E452" s="221"/>
      <c r="F452" s="221"/>
      <c r="G452" s="221" t="s">
        <v>62</v>
      </c>
      <c r="H452" s="221"/>
      <c r="I452" s="221">
        <f t="shared" si="199"/>
        <v>0</v>
      </c>
      <c r="J452" s="221"/>
      <c r="K452" s="221"/>
      <c r="L452" s="221" t="s">
        <v>62</v>
      </c>
      <c r="M452" s="221"/>
      <c r="N452" s="221"/>
      <c r="O452" s="226" t="s">
        <v>62</v>
      </c>
      <c r="P452" s="226" t="s">
        <v>62</v>
      </c>
      <c r="Q452" s="226" t="s">
        <v>62</v>
      </c>
      <c r="R452" s="226" t="s">
        <v>62</v>
      </c>
      <c r="S452" s="109"/>
    </row>
    <row r="453" spans="1:19" ht="21" customHeight="1" x14ac:dyDescent="0.2">
      <c r="A453" s="322"/>
      <c r="B453" s="148" t="s">
        <v>72</v>
      </c>
      <c r="C453" s="221"/>
      <c r="D453" s="221" t="s">
        <v>62</v>
      </c>
      <c r="E453" s="221"/>
      <c r="F453" s="221"/>
      <c r="G453" s="221">
        <f>G451</f>
        <v>2</v>
      </c>
      <c r="H453" s="221">
        <f t="shared" ref="H453:K453" si="230">H451</f>
        <v>2</v>
      </c>
      <c r="I453" s="221">
        <f t="shared" si="199"/>
        <v>2</v>
      </c>
      <c r="J453" s="221">
        <v>2</v>
      </c>
      <c r="K453" s="221">
        <f t="shared" si="230"/>
        <v>2</v>
      </c>
      <c r="L453" s="221" t="s">
        <v>62</v>
      </c>
      <c r="M453" s="84">
        <v>46022</v>
      </c>
      <c r="N453" s="84">
        <v>46022</v>
      </c>
      <c r="O453" s="78"/>
      <c r="P453" s="226" t="s">
        <v>62</v>
      </c>
      <c r="Q453" s="78"/>
      <c r="R453" s="78"/>
      <c r="S453" s="109"/>
    </row>
    <row r="454" spans="1:19" s="56" customFormat="1" ht="74.45" customHeight="1" x14ac:dyDescent="0.25">
      <c r="A454" s="320" t="s">
        <v>268</v>
      </c>
      <c r="B454" s="137" t="s">
        <v>329</v>
      </c>
      <c r="C454" s="80" t="s">
        <v>59</v>
      </c>
      <c r="D454" s="81" t="s">
        <v>60</v>
      </c>
      <c r="E454" s="143" t="s">
        <v>75</v>
      </c>
      <c r="F454" s="143">
        <v>792</v>
      </c>
      <c r="G454" s="80">
        <v>4</v>
      </c>
      <c r="H454" s="80">
        <f>G454</f>
        <v>4</v>
      </c>
      <c r="I454" s="80">
        <f t="shared" si="199"/>
        <v>4</v>
      </c>
      <c r="J454" s="80">
        <v>4</v>
      </c>
      <c r="K454" s="80">
        <f>G454</f>
        <v>4</v>
      </c>
      <c r="L454" s="80"/>
      <c r="M454" s="221" t="s">
        <v>62</v>
      </c>
      <c r="N454" s="221" t="s">
        <v>62</v>
      </c>
      <c r="O454" s="78">
        <v>61355.46</v>
      </c>
      <c r="P454" s="78"/>
      <c r="Q454" s="78">
        <v>26479.52</v>
      </c>
      <c r="R454" s="78">
        <v>26479.52</v>
      </c>
      <c r="S454" s="109"/>
    </row>
    <row r="455" spans="1:19" ht="15.75" x14ac:dyDescent="0.2">
      <c r="A455" s="321"/>
      <c r="B455" s="146" t="s">
        <v>70</v>
      </c>
      <c r="C455" s="221"/>
      <c r="D455" s="221" t="s">
        <v>62</v>
      </c>
      <c r="E455" s="221"/>
      <c r="F455" s="221"/>
      <c r="G455" s="221">
        <f>G454</f>
        <v>4</v>
      </c>
      <c r="H455" s="221">
        <f t="shared" ref="H455:K455" si="231">H454</f>
        <v>4</v>
      </c>
      <c r="I455" s="221">
        <f t="shared" ref="I455:I518" si="232">J455</f>
        <v>4</v>
      </c>
      <c r="J455" s="221">
        <v>4</v>
      </c>
      <c r="K455" s="221">
        <f t="shared" si="231"/>
        <v>4</v>
      </c>
      <c r="L455" s="221" t="s">
        <v>62</v>
      </c>
      <c r="M455" s="84">
        <v>46022</v>
      </c>
      <c r="N455" s="84">
        <v>46022</v>
      </c>
      <c r="O455" s="78"/>
      <c r="P455" s="226" t="s">
        <v>62</v>
      </c>
      <c r="Q455" s="78"/>
      <c r="R455" s="78"/>
      <c r="S455" s="109"/>
    </row>
    <row r="456" spans="1:19" ht="14.25" x14ac:dyDescent="0.2">
      <c r="A456" s="321"/>
      <c r="B456" s="147" t="s">
        <v>76</v>
      </c>
      <c r="C456" s="221"/>
      <c r="D456" s="221"/>
      <c r="E456" s="221"/>
      <c r="F456" s="221"/>
      <c r="G456" s="221" t="s">
        <v>62</v>
      </c>
      <c r="H456" s="221"/>
      <c r="I456" s="221">
        <f t="shared" si="232"/>
        <v>0</v>
      </c>
      <c r="J456" s="221"/>
      <c r="K456" s="221"/>
      <c r="L456" s="221" t="s">
        <v>62</v>
      </c>
      <c r="M456" s="221"/>
      <c r="N456" s="221"/>
      <c r="O456" s="226" t="s">
        <v>62</v>
      </c>
      <c r="P456" s="226" t="s">
        <v>62</v>
      </c>
      <c r="Q456" s="226" t="s">
        <v>62</v>
      </c>
      <c r="R456" s="226" t="s">
        <v>62</v>
      </c>
      <c r="S456" s="109"/>
    </row>
    <row r="457" spans="1:19" ht="65.45" customHeight="1" x14ac:dyDescent="0.2">
      <c r="A457" s="321"/>
      <c r="B457" s="148" t="s">
        <v>192</v>
      </c>
      <c r="C457" s="221"/>
      <c r="D457" s="221" t="s">
        <v>62</v>
      </c>
      <c r="E457" s="221"/>
      <c r="F457" s="221"/>
      <c r="G457" s="221">
        <f>G454</f>
        <v>4</v>
      </c>
      <c r="H457" s="221">
        <f t="shared" ref="H457" si="233">H454</f>
        <v>4</v>
      </c>
      <c r="I457" s="221">
        <f t="shared" si="232"/>
        <v>4</v>
      </c>
      <c r="J457" s="221">
        <v>4</v>
      </c>
      <c r="K457" s="221">
        <f>K454</f>
        <v>4</v>
      </c>
      <c r="L457" s="221" t="s">
        <v>62</v>
      </c>
      <c r="M457" s="84">
        <v>46022</v>
      </c>
      <c r="N457" s="84">
        <v>46022</v>
      </c>
      <c r="O457" s="78"/>
      <c r="P457" s="226" t="s">
        <v>62</v>
      </c>
      <c r="Q457" s="78"/>
      <c r="R457" s="78"/>
      <c r="S457" s="109"/>
    </row>
    <row r="458" spans="1:19" ht="15" customHeight="1" x14ac:dyDescent="0.2">
      <c r="A458" s="321"/>
      <c r="B458" s="147" t="s">
        <v>193</v>
      </c>
      <c r="C458" s="221"/>
      <c r="D458" s="221"/>
      <c r="E458" s="221"/>
      <c r="F458" s="221"/>
      <c r="G458" s="221" t="s">
        <v>62</v>
      </c>
      <c r="H458" s="221"/>
      <c r="I458" s="221">
        <f t="shared" si="232"/>
        <v>0</v>
      </c>
      <c r="J458" s="221"/>
      <c r="K458" s="221"/>
      <c r="L458" s="221" t="s">
        <v>62</v>
      </c>
      <c r="M458" s="221"/>
      <c r="N458" s="221"/>
      <c r="O458" s="226" t="s">
        <v>62</v>
      </c>
      <c r="P458" s="226" t="s">
        <v>62</v>
      </c>
      <c r="Q458" s="226" t="s">
        <v>62</v>
      </c>
      <c r="R458" s="226" t="s">
        <v>62</v>
      </c>
      <c r="S458" s="109"/>
    </row>
    <row r="459" spans="1:19" ht="38.65" customHeight="1" x14ac:dyDescent="0.2">
      <c r="A459" s="321"/>
      <c r="B459" s="148" t="s">
        <v>330</v>
      </c>
      <c r="C459" s="221"/>
      <c r="D459" s="221" t="s">
        <v>62</v>
      </c>
      <c r="E459" s="221"/>
      <c r="F459" s="221"/>
      <c r="G459" s="221">
        <f>G455</f>
        <v>4</v>
      </c>
      <c r="H459" s="221">
        <f t="shared" ref="H459:K459" si="234">H455</f>
        <v>4</v>
      </c>
      <c r="I459" s="221">
        <f t="shared" si="232"/>
        <v>4</v>
      </c>
      <c r="J459" s="221">
        <v>4</v>
      </c>
      <c r="K459" s="221">
        <f t="shared" si="234"/>
        <v>4</v>
      </c>
      <c r="L459" s="221" t="s">
        <v>62</v>
      </c>
      <c r="M459" s="84">
        <v>46022</v>
      </c>
      <c r="N459" s="84">
        <v>46022</v>
      </c>
      <c r="O459" s="78"/>
      <c r="P459" s="226" t="s">
        <v>62</v>
      </c>
      <c r="Q459" s="78"/>
      <c r="R459" s="78"/>
      <c r="S459" s="109"/>
    </row>
    <row r="460" spans="1:19" ht="21" customHeight="1" x14ac:dyDescent="0.2">
      <c r="A460" s="321"/>
      <c r="B460" s="147" t="s">
        <v>71</v>
      </c>
      <c r="C460" s="221"/>
      <c r="D460" s="221"/>
      <c r="E460" s="221"/>
      <c r="F460" s="221"/>
      <c r="G460" s="221" t="s">
        <v>62</v>
      </c>
      <c r="H460" s="221"/>
      <c r="I460" s="221">
        <f t="shared" si="232"/>
        <v>0</v>
      </c>
      <c r="J460" s="221"/>
      <c r="K460" s="221"/>
      <c r="L460" s="221" t="s">
        <v>62</v>
      </c>
      <c r="M460" s="221"/>
      <c r="N460" s="221"/>
      <c r="O460" s="226" t="s">
        <v>62</v>
      </c>
      <c r="P460" s="226" t="s">
        <v>62</v>
      </c>
      <c r="Q460" s="226" t="s">
        <v>62</v>
      </c>
      <c r="R460" s="226" t="s">
        <v>62</v>
      </c>
      <c r="S460" s="109"/>
    </row>
    <row r="461" spans="1:19" ht="21" customHeight="1" x14ac:dyDescent="0.2">
      <c r="A461" s="322"/>
      <c r="B461" s="148" t="s">
        <v>72</v>
      </c>
      <c r="C461" s="221"/>
      <c r="D461" s="221" t="s">
        <v>62</v>
      </c>
      <c r="E461" s="221"/>
      <c r="F461" s="221"/>
      <c r="G461" s="221">
        <f>G459</f>
        <v>4</v>
      </c>
      <c r="H461" s="221">
        <f t="shared" ref="H461:K461" si="235">H459</f>
        <v>4</v>
      </c>
      <c r="I461" s="221">
        <f t="shared" si="232"/>
        <v>4</v>
      </c>
      <c r="J461" s="221">
        <v>4</v>
      </c>
      <c r="K461" s="221">
        <f t="shared" si="235"/>
        <v>4</v>
      </c>
      <c r="L461" s="221" t="s">
        <v>62</v>
      </c>
      <c r="M461" s="84">
        <v>46022</v>
      </c>
      <c r="N461" s="84">
        <v>46022</v>
      </c>
      <c r="O461" s="78"/>
      <c r="P461" s="226" t="s">
        <v>62</v>
      </c>
      <c r="Q461" s="78"/>
      <c r="R461" s="78"/>
      <c r="S461" s="109"/>
    </row>
    <row r="462" spans="1:19" s="56" customFormat="1" ht="74.45" customHeight="1" x14ac:dyDescent="0.25">
      <c r="A462" s="320" t="s">
        <v>269</v>
      </c>
      <c r="B462" s="137" t="s">
        <v>329</v>
      </c>
      <c r="C462" s="80" t="s">
        <v>59</v>
      </c>
      <c r="D462" s="81" t="s">
        <v>60</v>
      </c>
      <c r="E462" s="143" t="s">
        <v>75</v>
      </c>
      <c r="F462" s="143">
        <v>792</v>
      </c>
      <c r="G462" s="80">
        <v>2</v>
      </c>
      <c r="H462" s="80">
        <f>G462</f>
        <v>2</v>
      </c>
      <c r="I462" s="80">
        <f t="shared" si="232"/>
        <v>2</v>
      </c>
      <c r="J462" s="80">
        <v>2</v>
      </c>
      <c r="K462" s="80">
        <f>G462</f>
        <v>2</v>
      </c>
      <c r="L462" s="80"/>
      <c r="M462" s="221" t="s">
        <v>62</v>
      </c>
      <c r="N462" s="221" t="s">
        <v>62</v>
      </c>
      <c r="O462" s="78">
        <v>33599.42</v>
      </c>
      <c r="P462" s="78"/>
      <c r="Q462" s="78">
        <v>24797.87</v>
      </c>
      <c r="R462" s="78">
        <v>24797.87</v>
      </c>
      <c r="S462" s="109"/>
    </row>
    <row r="463" spans="1:19" ht="15.75" x14ac:dyDescent="0.2">
      <c r="A463" s="321"/>
      <c r="B463" s="146" t="s">
        <v>70</v>
      </c>
      <c r="C463" s="221"/>
      <c r="D463" s="221" t="s">
        <v>62</v>
      </c>
      <c r="E463" s="221"/>
      <c r="F463" s="221"/>
      <c r="G463" s="221">
        <f>G462</f>
        <v>2</v>
      </c>
      <c r="H463" s="221">
        <f t="shared" ref="H463:K463" si="236">H462</f>
        <v>2</v>
      </c>
      <c r="I463" s="221">
        <f t="shared" si="232"/>
        <v>2</v>
      </c>
      <c r="J463" s="221">
        <v>2</v>
      </c>
      <c r="K463" s="221">
        <f t="shared" si="236"/>
        <v>2</v>
      </c>
      <c r="L463" s="221" t="s">
        <v>62</v>
      </c>
      <c r="M463" s="84">
        <v>46022</v>
      </c>
      <c r="N463" s="84">
        <v>46022</v>
      </c>
      <c r="O463" s="78"/>
      <c r="P463" s="226" t="s">
        <v>62</v>
      </c>
      <c r="Q463" s="78"/>
      <c r="R463" s="78"/>
      <c r="S463" s="109"/>
    </row>
    <row r="464" spans="1:19" ht="14.25" x14ac:dyDescent="0.2">
      <c r="A464" s="321"/>
      <c r="B464" s="147" t="s">
        <v>76</v>
      </c>
      <c r="C464" s="221"/>
      <c r="D464" s="221"/>
      <c r="E464" s="221"/>
      <c r="F464" s="221"/>
      <c r="G464" s="221" t="s">
        <v>62</v>
      </c>
      <c r="H464" s="221"/>
      <c r="I464" s="221">
        <f t="shared" si="232"/>
        <v>0</v>
      </c>
      <c r="J464" s="221"/>
      <c r="K464" s="221"/>
      <c r="L464" s="221" t="s">
        <v>62</v>
      </c>
      <c r="M464" s="221"/>
      <c r="N464" s="221"/>
      <c r="O464" s="226" t="s">
        <v>62</v>
      </c>
      <c r="P464" s="226" t="s">
        <v>62</v>
      </c>
      <c r="Q464" s="226" t="s">
        <v>62</v>
      </c>
      <c r="R464" s="226" t="s">
        <v>62</v>
      </c>
      <c r="S464" s="109"/>
    </row>
    <row r="465" spans="1:19" ht="65.45" customHeight="1" x14ac:dyDescent="0.2">
      <c r="A465" s="321"/>
      <c r="B465" s="148" t="s">
        <v>192</v>
      </c>
      <c r="C465" s="221"/>
      <c r="D465" s="221" t="s">
        <v>62</v>
      </c>
      <c r="E465" s="221"/>
      <c r="F465" s="221"/>
      <c r="G465" s="221">
        <f>G462</f>
        <v>2</v>
      </c>
      <c r="H465" s="221">
        <f t="shared" ref="H465" si="237">H462</f>
        <v>2</v>
      </c>
      <c r="I465" s="221">
        <f t="shared" si="232"/>
        <v>2</v>
      </c>
      <c r="J465" s="221">
        <v>2</v>
      </c>
      <c r="K465" s="221">
        <f>K462</f>
        <v>2</v>
      </c>
      <c r="L465" s="221" t="s">
        <v>62</v>
      </c>
      <c r="M465" s="84">
        <v>46022</v>
      </c>
      <c r="N465" s="84">
        <v>46022</v>
      </c>
      <c r="O465" s="78"/>
      <c r="P465" s="226" t="s">
        <v>62</v>
      </c>
      <c r="Q465" s="78"/>
      <c r="R465" s="78"/>
      <c r="S465" s="109"/>
    </row>
    <row r="466" spans="1:19" ht="15" customHeight="1" x14ac:dyDescent="0.2">
      <c r="A466" s="321"/>
      <c r="B466" s="147" t="s">
        <v>193</v>
      </c>
      <c r="C466" s="221"/>
      <c r="D466" s="221"/>
      <c r="E466" s="221"/>
      <c r="F466" s="221"/>
      <c r="G466" s="221" t="s">
        <v>62</v>
      </c>
      <c r="H466" s="221"/>
      <c r="I466" s="221">
        <f t="shared" si="232"/>
        <v>0</v>
      </c>
      <c r="J466" s="221"/>
      <c r="K466" s="221"/>
      <c r="L466" s="221" t="s">
        <v>62</v>
      </c>
      <c r="M466" s="221"/>
      <c r="N466" s="221"/>
      <c r="O466" s="226" t="s">
        <v>62</v>
      </c>
      <c r="P466" s="226" t="s">
        <v>62</v>
      </c>
      <c r="Q466" s="226" t="s">
        <v>62</v>
      </c>
      <c r="R466" s="226" t="s">
        <v>62</v>
      </c>
      <c r="S466" s="109"/>
    </row>
    <row r="467" spans="1:19" ht="38.65" customHeight="1" x14ac:dyDescent="0.2">
      <c r="A467" s="321"/>
      <c r="B467" s="148" t="s">
        <v>330</v>
      </c>
      <c r="C467" s="221"/>
      <c r="D467" s="221" t="s">
        <v>62</v>
      </c>
      <c r="E467" s="221"/>
      <c r="F467" s="221"/>
      <c r="G467" s="221">
        <f>G463</f>
        <v>2</v>
      </c>
      <c r="H467" s="221">
        <f t="shared" ref="H467:K467" si="238">H463</f>
        <v>2</v>
      </c>
      <c r="I467" s="221">
        <f t="shared" si="232"/>
        <v>2</v>
      </c>
      <c r="J467" s="221">
        <v>2</v>
      </c>
      <c r="K467" s="221">
        <f t="shared" si="238"/>
        <v>2</v>
      </c>
      <c r="L467" s="221" t="s">
        <v>62</v>
      </c>
      <c r="M467" s="84">
        <v>46022</v>
      </c>
      <c r="N467" s="84">
        <v>46022</v>
      </c>
      <c r="O467" s="78"/>
      <c r="P467" s="226" t="s">
        <v>62</v>
      </c>
      <c r="Q467" s="78"/>
      <c r="R467" s="78"/>
      <c r="S467" s="109"/>
    </row>
    <row r="468" spans="1:19" ht="21" customHeight="1" x14ac:dyDescent="0.2">
      <c r="A468" s="321"/>
      <c r="B468" s="147" t="s">
        <v>71</v>
      </c>
      <c r="C468" s="221"/>
      <c r="D468" s="221"/>
      <c r="E468" s="221"/>
      <c r="F468" s="221"/>
      <c r="G468" s="221" t="s">
        <v>62</v>
      </c>
      <c r="H468" s="221"/>
      <c r="I468" s="221">
        <f t="shared" si="232"/>
        <v>0</v>
      </c>
      <c r="J468" s="221"/>
      <c r="K468" s="221"/>
      <c r="L468" s="221" t="s">
        <v>62</v>
      </c>
      <c r="M468" s="221"/>
      <c r="N468" s="221"/>
      <c r="O468" s="226" t="s">
        <v>62</v>
      </c>
      <c r="P468" s="226" t="s">
        <v>62</v>
      </c>
      <c r="Q468" s="226" t="s">
        <v>62</v>
      </c>
      <c r="R468" s="226" t="s">
        <v>62</v>
      </c>
      <c r="S468" s="109"/>
    </row>
    <row r="469" spans="1:19" ht="21" customHeight="1" x14ac:dyDescent="0.2">
      <c r="A469" s="322"/>
      <c r="B469" s="148" t="s">
        <v>72</v>
      </c>
      <c r="C469" s="221"/>
      <c r="D469" s="221" t="s">
        <v>62</v>
      </c>
      <c r="E469" s="221"/>
      <c r="F469" s="221"/>
      <c r="G469" s="221">
        <f>G467</f>
        <v>2</v>
      </c>
      <c r="H469" s="221">
        <f t="shared" ref="H469:K469" si="239">H467</f>
        <v>2</v>
      </c>
      <c r="I469" s="221">
        <f t="shared" si="232"/>
        <v>2</v>
      </c>
      <c r="J469" s="221">
        <v>2</v>
      </c>
      <c r="K469" s="221">
        <f t="shared" si="239"/>
        <v>2</v>
      </c>
      <c r="L469" s="221" t="s">
        <v>62</v>
      </c>
      <c r="M469" s="84">
        <v>46022</v>
      </c>
      <c r="N469" s="84">
        <v>46022</v>
      </c>
      <c r="O469" s="78"/>
      <c r="P469" s="226" t="s">
        <v>62</v>
      </c>
      <c r="Q469" s="78"/>
      <c r="R469" s="78"/>
      <c r="S469" s="109"/>
    </row>
    <row r="470" spans="1:19" s="56" customFormat="1" ht="74.45" customHeight="1" x14ac:dyDescent="0.25">
      <c r="A470" s="320" t="s">
        <v>270</v>
      </c>
      <c r="B470" s="137" t="s">
        <v>329</v>
      </c>
      <c r="C470" s="80" t="s">
        <v>59</v>
      </c>
      <c r="D470" s="81" t="s">
        <v>60</v>
      </c>
      <c r="E470" s="143" t="s">
        <v>75</v>
      </c>
      <c r="F470" s="143">
        <v>792</v>
      </c>
      <c r="G470" s="80">
        <v>4</v>
      </c>
      <c r="H470" s="80">
        <f>G470</f>
        <v>4</v>
      </c>
      <c r="I470" s="80">
        <f t="shared" si="232"/>
        <v>4</v>
      </c>
      <c r="J470" s="80">
        <v>4</v>
      </c>
      <c r="K470" s="80">
        <f>G470</f>
        <v>4</v>
      </c>
      <c r="L470" s="80"/>
      <c r="M470" s="221" t="s">
        <v>62</v>
      </c>
      <c r="N470" s="221" t="s">
        <v>62</v>
      </c>
      <c r="O470" s="78">
        <v>61355.46</v>
      </c>
      <c r="P470" s="78"/>
      <c r="Q470" s="78">
        <v>26366.44</v>
      </c>
      <c r="R470" s="78">
        <v>26366.44</v>
      </c>
      <c r="S470" s="109"/>
    </row>
    <row r="471" spans="1:19" ht="15.75" x14ac:dyDescent="0.2">
      <c r="A471" s="321"/>
      <c r="B471" s="146" t="s">
        <v>70</v>
      </c>
      <c r="C471" s="221"/>
      <c r="D471" s="221" t="s">
        <v>62</v>
      </c>
      <c r="E471" s="221"/>
      <c r="F471" s="221"/>
      <c r="G471" s="221">
        <f>G470</f>
        <v>4</v>
      </c>
      <c r="H471" s="221">
        <f t="shared" ref="H471:K471" si="240">H470</f>
        <v>4</v>
      </c>
      <c r="I471" s="221">
        <f t="shared" si="232"/>
        <v>4</v>
      </c>
      <c r="J471" s="221">
        <v>4</v>
      </c>
      <c r="K471" s="221">
        <f t="shared" si="240"/>
        <v>4</v>
      </c>
      <c r="L471" s="221" t="s">
        <v>62</v>
      </c>
      <c r="M471" s="84">
        <v>46022</v>
      </c>
      <c r="N471" s="84">
        <v>46022</v>
      </c>
      <c r="O471" s="78"/>
      <c r="P471" s="226" t="s">
        <v>62</v>
      </c>
      <c r="Q471" s="78"/>
      <c r="R471" s="78"/>
      <c r="S471" s="109"/>
    </row>
    <row r="472" spans="1:19" ht="14.25" x14ac:dyDescent="0.2">
      <c r="A472" s="321"/>
      <c r="B472" s="147" t="s">
        <v>76</v>
      </c>
      <c r="C472" s="221"/>
      <c r="D472" s="221"/>
      <c r="E472" s="221"/>
      <c r="F472" s="221"/>
      <c r="G472" s="221" t="s">
        <v>62</v>
      </c>
      <c r="H472" s="221"/>
      <c r="I472" s="221">
        <f t="shared" si="232"/>
        <v>0</v>
      </c>
      <c r="J472" s="221"/>
      <c r="K472" s="221"/>
      <c r="L472" s="221" t="s">
        <v>62</v>
      </c>
      <c r="M472" s="221"/>
      <c r="N472" s="221"/>
      <c r="O472" s="226" t="s">
        <v>62</v>
      </c>
      <c r="P472" s="226" t="s">
        <v>62</v>
      </c>
      <c r="Q472" s="226" t="s">
        <v>62</v>
      </c>
      <c r="R472" s="226" t="s">
        <v>62</v>
      </c>
      <c r="S472" s="109"/>
    </row>
    <row r="473" spans="1:19" ht="65.45" customHeight="1" x14ac:dyDescent="0.2">
      <c r="A473" s="321"/>
      <c r="B473" s="148" t="s">
        <v>192</v>
      </c>
      <c r="C473" s="221"/>
      <c r="D473" s="221" t="s">
        <v>62</v>
      </c>
      <c r="E473" s="221"/>
      <c r="F473" s="221"/>
      <c r="G473" s="221">
        <f>G470</f>
        <v>4</v>
      </c>
      <c r="H473" s="221">
        <f t="shared" ref="H473" si="241">H470</f>
        <v>4</v>
      </c>
      <c r="I473" s="221">
        <f t="shared" si="232"/>
        <v>4</v>
      </c>
      <c r="J473" s="221">
        <v>4</v>
      </c>
      <c r="K473" s="221">
        <f>K470</f>
        <v>4</v>
      </c>
      <c r="L473" s="221" t="s">
        <v>62</v>
      </c>
      <c r="M473" s="84">
        <v>46022</v>
      </c>
      <c r="N473" s="84">
        <v>46022</v>
      </c>
      <c r="O473" s="78"/>
      <c r="P473" s="226" t="s">
        <v>62</v>
      </c>
      <c r="Q473" s="78"/>
      <c r="R473" s="78"/>
      <c r="S473" s="109"/>
    </row>
    <row r="474" spans="1:19" ht="15" customHeight="1" x14ac:dyDescent="0.2">
      <c r="A474" s="321"/>
      <c r="B474" s="147" t="s">
        <v>193</v>
      </c>
      <c r="C474" s="221"/>
      <c r="D474" s="221"/>
      <c r="E474" s="221"/>
      <c r="F474" s="221"/>
      <c r="G474" s="221" t="s">
        <v>62</v>
      </c>
      <c r="H474" s="221"/>
      <c r="I474" s="221">
        <f t="shared" si="232"/>
        <v>0</v>
      </c>
      <c r="J474" s="221"/>
      <c r="K474" s="221"/>
      <c r="L474" s="221" t="s">
        <v>62</v>
      </c>
      <c r="M474" s="221"/>
      <c r="N474" s="221"/>
      <c r="O474" s="226" t="s">
        <v>62</v>
      </c>
      <c r="P474" s="226" t="s">
        <v>62</v>
      </c>
      <c r="Q474" s="226" t="s">
        <v>62</v>
      </c>
      <c r="R474" s="226" t="s">
        <v>62</v>
      </c>
      <c r="S474" s="109"/>
    </row>
    <row r="475" spans="1:19" ht="38.65" customHeight="1" x14ac:dyDescent="0.2">
      <c r="A475" s="321"/>
      <c r="B475" s="148" t="s">
        <v>330</v>
      </c>
      <c r="C475" s="221"/>
      <c r="D475" s="221" t="s">
        <v>62</v>
      </c>
      <c r="E475" s="221"/>
      <c r="F475" s="221"/>
      <c r="G475" s="221">
        <f>G471</f>
        <v>4</v>
      </c>
      <c r="H475" s="221">
        <f t="shared" ref="H475:K475" si="242">H471</f>
        <v>4</v>
      </c>
      <c r="I475" s="221">
        <f t="shared" si="232"/>
        <v>4</v>
      </c>
      <c r="J475" s="221">
        <v>4</v>
      </c>
      <c r="K475" s="221">
        <f t="shared" si="242"/>
        <v>4</v>
      </c>
      <c r="L475" s="221" t="s">
        <v>62</v>
      </c>
      <c r="M475" s="84">
        <v>46022</v>
      </c>
      <c r="N475" s="84">
        <v>46022</v>
      </c>
      <c r="O475" s="78"/>
      <c r="P475" s="226" t="s">
        <v>62</v>
      </c>
      <c r="Q475" s="78"/>
      <c r="R475" s="78"/>
      <c r="S475" s="109"/>
    </row>
    <row r="476" spans="1:19" ht="21" customHeight="1" x14ac:dyDescent="0.2">
      <c r="A476" s="321"/>
      <c r="B476" s="147" t="s">
        <v>71</v>
      </c>
      <c r="C476" s="221"/>
      <c r="D476" s="221"/>
      <c r="E476" s="221"/>
      <c r="F476" s="221"/>
      <c r="G476" s="221" t="s">
        <v>62</v>
      </c>
      <c r="H476" s="221"/>
      <c r="I476" s="221">
        <f t="shared" si="232"/>
        <v>0</v>
      </c>
      <c r="J476" s="221"/>
      <c r="K476" s="221"/>
      <c r="L476" s="221" t="s">
        <v>62</v>
      </c>
      <c r="M476" s="221"/>
      <c r="N476" s="221"/>
      <c r="O476" s="226" t="s">
        <v>62</v>
      </c>
      <c r="P476" s="226" t="s">
        <v>62</v>
      </c>
      <c r="Q476" s="226" t="s">
        <v>62</v>
      </c>
      <c r="R476" s="226" t="s">
        <v>62</v>
      </c>
      <c r="S476" s="109"/>
    </row>
    <row r="477" spans="1:19" ht="21" customHeight="1" x14ac:dyDescent="0.2">
      <c r="A477" s="322"/>
      <c r="B477" s="148" t="s">
        <v>72</v>
      </c>
      <c r="C477" s="221"/>
      <c r="D477" s="221" t="s">
        <v>62</v>
      </c>
      <c r="E477" s="221"/>
      <c r="F477" s="221"/>
      <c r="G477" s="221">
        <f>G475</f>
        <v>4</v>
      </c>
      <c r="H477" s="221">
        <f t="shared" ref="H477:K477" si="243">H475</f>
        <v>4</v>
      </c>
      <c r="I477" s="221">
        <f t="shared" si="232"/>
        <v>4</v>
      </c>
      <c r="J477" s="221">
        <v>4</v>
      </c>
      <c r="K477" s="221">
        <f t="shared" si="243"/>
        <v>4</v>
      </c>
      <c r="L477" s="221" t="s">
        <v>62</v>
      </c>
      <c r="M477" s="84">
        <v>46022</v>
      </c>
      <c r="N477" s="84">
        <v>46022</v>
      </c>
      <c r="O477" s="78"/>
      <c r="P477" s="226" t="s">
        <v>62</v>
      </c>
      <c r="Q477" s="78"/>
      <c r="R477" s="78"/>
      <c r="S477" s="109"/>
    </row>
    <row r="478" spans="1:19" s="56" customFormat="1" ht="74.45" customHeight="1" x14ac:dyDescent="0.25">
      <c r="A478" s="320" t="s">
        <v>271</v>
      </c>
      <c r="B478" s="137" t="s">
        <v>329</v>
      </c>
      <c r="C478" s="80" t="s">
        <v>59</v>
      </c>
      <c r="D478" s="81" t="s">
        <v>60</v>
      </c>
      <c r="E478" s="143" t="s">
        <v>75</v>
      </c>
      <c r="F478" s="143">
        <v>792</v>
      </c>
      <c r="G478" s="80">
        <v>0</v>
      </c>
      <c r="H478" s="80">
        <f>G478</f>
        <v>0</v>
      </c>
      <c r="I478" s="80">
        <f t="shared" si="232"/>
        <v>0</v>
      </c>
      <c r="J478" s="80">
        <v>0</v>
      </c>
      <c r="K478" s="80">
        <f>G478</f>
        <v>0</v>
      </c>
      <c r="L478" s="80"/>
      <c r="M478" s="221" t="s">
        <v>62</v>
      </c>
      <c r="N478" s="221" t="s">
        <v>62</v>
      </c>
      <c r="O478" s="78">
        <v>0</v>
      </c>
      <c r="P478" s="78"/>
      <c r="Q478" s="78">
        <v>0</v>
      </c>
      <c r="R478" s="78">
        <v>0</v>
      </c>
      <c r="S478" s="109"/>
    </row>
    <row r="479" spans="1:19" ht="15.75" x14ac:dyDescent="0.2">
      <c r="A479" s="321"/>
      <c r="B479" s="146" t="s">
        <v>70</v>
      </c>
      <c r="C479" s="221"/>
      <c r="D479" s="221" t="s">
        <v>62</v>
      </c>
      <c r="E479" s="221"/>
      <c r="F479" s="221"/>
      <c r="G479" s="221">
        <f>G478</f>
        <v>0</v>
      </c>
      <c r="H479" s="221">
        <f t="shared" ref="H479:K479" si="244">H478</f>
        <v>0</v>
      </c>
      <c r="I479" s="221">
        <f t="shared" si="232"/>
        <v>0</v>
      </c>
      <c r="J479" s="221">
        <v>0</v>
      </c>
      <c r="K479" s="221">
        <f t="shared" si="244"/>
        <v>0</v>
      </c>
      <c r="L479" s="221" t="s">
        <v>62</v>
      </c>
      <c r="M479" s="84">
        <v>46022</v>
      </c>
      <c r="N479" s="84">
        <v>46022</v>
      </c>
      <c r="O479" s="78"/>
      <c r="P479" s="226" t="s">
        <v>62</v>
      </c>
      <c r="Q479" s="78"/>
      <c r="R479" s="78"/>
      <c r="S479" s="109"/>
    </row>
    <row r="480" spans="1:19" ht="14.25" x14ac:dyDescent="0.2">
      <c r="A480" s="321"/>
      <c r="B480" s="147" t="s">
        <v>76</v>
      </c>
      <c r="C480" s="221"/>
      <c r="D480" s="221"/>
      <c r="E480" s="221"/>
      <c r="F480" s="221"/>
      <c r="G480" s="221" t="s">
        <v>62</v>
      </c>
      <c r="H480" s="221"/>
      <c r="I480" s="221">
        <f t="shared" si="232"/>
        <v>0</v>
      </c>
      <c r="J480" s="221"/>
      <c r="K480" s="221"/>
      <c r="L480" s="221" t="s">
        <v>62</v>
      </c>
      <c r="M480" s="221"/>
      <c r="N480" s="221"/>
      <c r="O480" s="226" t="s">
        <v>62</v>
      </c>
      <c r="P480" s="226" t="s">
        <v>62</v>
      </c>
      <c r="Q480" s="226" t="s">
        <v>62</v>
      </c>
      <c r="R480" s="226" t="s">
        <v>62</v>
      </c>
      <c r="S480" s="109"/>
    </row>
    <row r="481" spans="1:19" ht="65.45" customHeight="1" x14ac:dyDescent="0.2">
      <c r="A481" s="321"/>
      <c r="B481" s="148" t="s">
        <v>192</v>
      </c>
      <c r="C481" s="221"/>
      <c r="D481" s="221" t="s">
        <v>62</v>
      </c>
      <c r="E481" s="221"/>
      <c r="F481" s="221"/>
      <c r="G481" s="221">
        <f>G478</f>
        <v>0</v>
      </c>
      <c r="H481" s="221">
        <f t="shared" ref="H481" si="245">H478</f>
        <v>0</v>
      </c>
      <c r="I481" s="221">
        <f t="shared" si="232"/>
        <v>0</v>
      </c>
      <c r="J481" s="221">
        <v>0</v>
      </c>
      <c r="K481" s="221">
        <f>K478</f>
        <v>0</v>
      </c>
      <c r="L481" s="221" t="s">
        <v>62</v>
      </c>
      <c r="M481" s="84">
        <v>46022</v>
      </c>
      <c r="N481" s="84">
        <v>46022</v>
      </c>
      <c r="O481" s="78"/>
      <c r="P481" s="226" t="s">
        <v>62</v>
      </c>
      <c r="Q481" s="78"/>
      <c r="R481" s="78"/>
      <c r="S481" s="109"/>
    </row>
    <row r="482" spans="1:19" ht="15" customHeight="1" x14ac:dyDescent="0.2">
      <c r="A482" s="321"/>
      <c r="B482" s="147" t="s">
        <v>193</v>
      </c>
      <c r="C482" s="221"/>
      <c r="D482" s="221"/>
      <c r="E482" s="221"/>
      <c r="F482" s="221"/>
      <c r="G482" s="221" t="s">
        <v>62</v>
      </c>
      <c r="H482" s="221"/>
      <c r="I482" s="221">
        <f t="shared" si="232"/>
        <v>0</v>
      </c>
      <c r="J482" s="221"/>
      <c r="K482" s="221"/>
      <c r="L482" s="221" t="s">
        <v>62</v>
      </c>
      <c r="M482" s="221"/>
      <c r="N482" s="221"/>
      <c r="O482" s="226" t="s">
        <v>62</v>
      </c>
      <c r="P482" s="226" t="s">
        <v>62</v>
      </c>
      <c r="Q482" s="226" t="s">
        <v>62</v>
      </c>
      <c r="R482" s="226" t="s">
        <v>62</v>
      </c>
      <c r="S482" s="109"/>
    </row>
    <row r="483" spans="1:19" ht="38.65" customHeight="1" x14ac:dyDescent="0.2">
      <c r="A483" s="321"/>
      <c r="B483" s="148" t="s">
        <v>330</v>
      </c>
      <c r="C483" s="221"/>
      <c r="D483" s="221" t="s">
        <v>62</v>
      </c>
      <c r="E483" s="221"/>
      <c r="F483" s="221"/>
      <c r="G483" s="221">
        <f>G479</f>
        <v>0</v>
      </c>
      <c r="H483" s="221">
        <f t="shared" ref="H483:K483" si="246">H479</f>
        <v>0</v>
      </c>
      <c r="I483" s="221">
        <f t="shared" si="232"/>
        <v>0</v>
      </c>
      <c r="J483" s="221">
        <v>0</v>
      </c>
      <c r="K483" s="221">
        <f t="shared" si="246"/>
        <v>0</v>
      </c>
      <c r="L483" s="221" t="s">
        <v>62</v>
      </c>
      <c r="M483" s="84">
        <v>46022</v>
      </c>
      <c r="N483" s="84">
        <v>46022</v>
      </c>
      <c r="O483" s="78"/>
      <c r="P483" s="226" t="s">
        <v>62</v>
      </c>
      <c r="Q483" s="78"/>
      <c r="R483" s="78"/>
      <c r="S483" s="109"/>
    </row>
    <row r="484" spans="1:19" ht="21" customHeight="1" x14ac:dyDescent="0.2">
      <c r="A484" s="321"/>
      <c r="B484" s="147" t="s">
        <v>71</v>
      </c>
      <c r="C484" s="221"/>
      <c r="D484" s="221"/>
      <c r="E484" s="221"/>
      <c r="F484" s="221"/>
      <c r="G484" s="221" t="s">
        <v>62</v>
      </c>
      <c r="H484" s="221"/>
      <c r="I484" s="221">
        <f t="shared" si="232"/>
        <v>0</v>
      </c>
      <c r="J484" s="221"/>
      <c r="K484" s="221"/>
      <c r="L484" s="221" t="s">
        <v>62</v>
      </c>
      <c r="M484" s="221"/>
      <c r="N484" s="221"/>
      <c r="O484" s="226" t="s">
        <v>62</v>
      </c>
      <c r="P484" s="226" t="s">
        <v>62</v>
      </c>
      <c r="Q484" s="226" t="s">
        <v>62</v>
      </c>
      <c r="R484" s="226" t="s">
        <v>62</v>
      </c>
      <c r="S484" s="109"/>
    </row>
    <row r="485" spans="1:19" ht="21" customHeight="1" x14ac:dyDescent="0.2">
      <c r="A485" s="322"/>
      <c r="B485" s="148" t="s">
        <v>72</v>
      </c>
      <c r="C485" s="221"/>
      <c r="D485" s="221" t="s">
        <v>62</v>
      </c>
      <c r="E485" s="221"/>
      <c r="F485" s="221"/>
      <c r="G485" s="221">
        <f>G483</f>
        <v>0</v>
      </c>
      <c r="H485" s="221">
        <f t="shared" ref="H485:K485" si="247">H483</f>
        <v>0</v>
      </c>
      <c r="I485" s="221">
        <f t="shared" si="232"/>
        <v>0</v>
      </c>
      <c r="J485" s="221">
        <v>0</v>
      </c>
      <c r="K485" s="221">
        <f t="shared" si="247"/>
        <v>0</v>
      </c>
      <c r="L485" s="221" t="s">
        <v>62</v>
      </c>
      <c r="M485" s="84">
        <v>46022</v>
      </c>
      <c r="N485" s="84">
        <v>46022</v>
      </c>
      <c r="O485" s="78"/>
      <c r="P485" s="226" t="s">
        <v>62</v>
      </c>
      <c r="Q485" s="78"/>
      <c r="R485" s="78"/>
      <c r="S485" s="109"/>
    </row>
    <row r="486" spans="1:19" s="56" customFormat="1" ht="74.45" customHeight="1" x14ac:dyDescent="0.25">
      <c r="A486" s="320" t="s">
        <v>121</v>
      </c>
      <c r="B486" s="137" t="s">
        <v>329</v>
      </c>
      <c r="C486" s="80" t="s">
        <v>59</v>
      </c>
      <c r="D486" s="81" t="s">
        <v>60</v>
      </c>
      <c r="E486" s="143" t="s">
        <v>75</v>
      </c>
      <c r="F486" s="143">
        <v>792</v>
      </c>
      <c r="G486" s="80">
        <v>0</v>
      </c>
      <c r="H486" s="80">
        <f>G486</f>
        <v>0</v>
      </c>
      <c r="I486" s="80">
        <f t="shared" si="232"/>
        <v>0</v>
      </c>
      <c r="J486" s="80">
        <v>0</v>
      </c>
      <c r="K486" s="80">
        <f>G486</f>
        <v>0</v>
      </c>
      <c r="L486" s="80"/>
      <c r="M486" s="221" t="s">
        <v>62</v>
      </c>
      <c r="N486" s="221" t="s">
        <v>62</v>
      </c>
      <c r="O486" s="78">
        <v>0</v>
      </c>
      <c r="P486" s="78"/>
      <c r="Q486" s="78">
        <v>0</v>
      </c>
      <c r="R486" s="78">
        <v>0</v>
      </c>
      <c r="S486" s="109"/>
    </row>
    <row r="487" spans="1:19" ht="15.75" x14ac:dyDescent="0.2">
      <c r="A487" s="321"/>
      <c r="B487" s="146" t="s">
        <v>70</v>
      </c>
      <c r="C487" s="221"/>
      <c r="D487" s="221" t="s">
        <v>62</v>
      </c>
      <c r="E487" s="221"/>
      <c r="F487" s="221"/>
      <c r="G487" s="221">
        <f>G486</f>
        <v>0</v>
      </c>
      <c r="H487" s="221">
        <f t="shared" ref="H487:K487" si="248">H486</f>
        <v>0</v>
      </c>
      <c r="I487" s="221">
        <f t="shared" si="232"/>
        <v>0</v>
      </c>
      <c r="J487" s="221">
        <v>0</v>
      </c>
      <c r="K487" s="221">
        <f t="shared" si="248"/>
        <v>0</v>
      </c>
      <c r="L487" s="221" t="s">
        <v>62</v>
      </c>
      <c r="M487" s="84">
        <v>46022</v>
      </c>
      <c r="N487" s="84">
        <v>46022</v>
      </c>
      <c r="O487" s="78"/>
      <c r="P487" s="226" t="s">
        <v>62</v>
      </c>
      <c r="Q487" s="78"/>
      <c r="R487" s="78"/>
      <c r="S487" s="109"/>
    </row>
    <row r="488" spans="1:19" ht="14.25" x14ac:dyDescent="0.2">
      <c r="A488" s="321"/>
      <c r="B488" s="147" t="s">
        <v>76</v>
      </c>
      <c r="C488" s="221"/>
      <c r="D488" s="221"/>
      <c r="E488" s="221"/>
      <c r="F488" s="221"/>
      <c r="G488" s="221" t="s">
        <v>62</v>
      </c>
      <c r="H488" s="221"/>
      <c r="I488" s="221">
        <f t="shared" si="232"/>
        <v>0</v>
      </c>
      <c r="J488" s="221"/>
      <c r="K488" s="221"/>
      <c r="L488" s="221" t="s">
        <v>62</v>
      </c>
      <c r="M488" s="221"/>
      <c r="N488" s="221"/>
      <c r="O488" s="226" t="s">
        <v>62</v>
      </c>
      <c r="P488" s="226" t="s">
        <v>62</v>
      </c>
      <c r="Q488" s="226" t="s">
        <v>62</v>
      </c>
      <c r="R488" s="226" t="s">
        <v>62</v>
      </c>
      <c r="S488" s="109"/>
    </row>
    <row r="489" spans="1:19" ht="65.45" customHeight="1" x14ac:dyDescent="0.2">
      <c r="A489" s="321"/>
      <c r="B489" s="148" t="s">
        <v>192</v>
      </c>
      <c r="C489" s="221"/>
      <c r="D489" s="221" t="s">
        <v>62</v>
      </c>
      <c r="E489" s="221"/>
      <c r="F489" s="221"/>
      <c r="G489" s="221">
        <f>G486</f>
        <v>0</v>
      </c>
      <c r="H489" s="221">
        <f t="shared" ref="H489" si="249">H486</f>
        <v>0</v>
      </c>
      <c r="I489" s="221">
        <f t="shared" si="232"/>
        <v>0</v>
      </c>
      <c r="J489" s="221">
        <v>0</v>
      </c>
      <c r="K489" s="221">
        <f>K486</f>
        <v>0</v>
      </c>
      <c r="L489" s="221" t="s">
        <v>62</v>
      </c>
      <c r="M489" s="84">
        <v>46022</v>
      </c>
      <c r="N489" s="84">
        <v>46022</v>
      </c>
      <c r="O489" s="78"/>
      <c r="P489" s="226" t="s">
        <v>62</v>
      </c>
      <c r="Q489" s="78"/>
      <c r="R489" s="78"/>
      <c r="S489" s="109"/>
    </row>
    <row r="490" spans="1:19" ht="15" customHeight="1" x14ac:dyDescent="0.2">
      <c r="A490" s="321"/>
      <c r="B490" s="147" t="s">
        <v>193</v>
      </c>
      <c r="C490" s="221"/>
      <c r="D490" s="221"/>
      <c r="E490" s="221"/>
      <c r="F490" s="221"/>
      <c r="G490" s="221" t="s">
        <v>62</v>
      </c>
      <c r="H490" s="221"/>
      <c r="I490" s="221">
        <f t="shared" si="232"/>
        <v>0</v>
      </c>
      <c r="J490" s="221"/>
      <c r="K490" s="221"/>
      <c r="L490" s="221" t="s">
        <v>62</v>
      </c>
      <c r="M490" s="221"/>
      <c r="N490" s="221"/>
      <c r="O490" s="226" t="s">
        <v>62</v>
      </c>
      <c r="P490" s="226" t="s">
        <v>62</v>
      </c>
      <c r="Q490" s="226" t="s">
        <v>62</v>
      </c>
      <c r="R490" s="226" t="s">
        <v>62</v>
      </c>
      <c r="S490" s="109"/>
    </row>
    <row r="491" spans="1:19" ht="38.65" customHeight="1" x14ac:dyDescent="0.2">
      <c r="A491" s="321"/>
      <c r="B491" s="148" t="s">
        <v>330</v>
      </c>
      <c r="C491" s="221"/>
      <c r="D491" s="221" t="s">
        <v>62</v>
      </c>
      <c r="E491" s="221"/>
      <c r="F491" s="221"/>
      <c r="G491" s="221">
        <f>G487</f>
        <v>0</v>
      </c>
      <c r="H491" s="221">
        <f t="shared" ref="H491:K491" si="250">H487</f>
        <v>0</v>
      </c>
      <c r="I491" s="221">
        <f t="shared" si="232"/>
        <v>0</v>
      </c>
      <c r="J491" s="221">
        <v>0</v>
      </c>
      <c r="K491" s="221">
        <f t="shared" si="250"/>
        <v>0</v>
      </c>
      <c r="L491" s="221" t="s">
        <v>62</v>
      </c>
      <c r="M491" s="84">
        <v>46022</v>
      </c>
      <c r="N491" s="84">
        <v>46022</v>
      </c>
      <c r="O491" s="78"/>
      <c r="P491" s="226" t="s">
        <v>62</v>
      </c>
      <c r="Q491" s="78"/>
      <c r="R491" s="78"/>
      <c r="S491" s="109"/>
    </row>
    <row r="492" spans="1:19" ht="21" customHeight="1" x14ac:dyDescent="0.2">
      <c r="A492" s="321"/>
      <c r="B492" s="147" t="s">
        <v>71</v>
      </c>
      <c r="C492" s="221"/>
      <c r="D492" s="221"/>
      <c r="E492" s="221"/>
      <c r="F492" s="221"/>
      <c r="G492" s="221" t="s">
        <v>62</v>
      </c>
      <c r="H492" s="221"/>
      <c r="I492" s="221">
        <f t="shared" si="232"/>
        <v>0</v>
      </c>
      <c r="J492" s="221"/>
      <c r="K492" s="221"/>
      <c r="L492" s="221" t="s">
        <v>62</v>
      </c>
      <c r="M492" s="221"/>
      <c r="N492" s="221"/>
      <c r="O492" s="226" t="s">
        <v>62</v>
      </c>
      <c r="P492" s="226" t="s">
        <v>62</v>
      </c>
      <c r="Q492" s="226" t="s">
        <v>62</v>
      </c>
      <c r="R492" s="226" t="s">
        <v>62</v>
      </c>
      <c r="S492" s="109"/>
    </row>
    <row r="493" spans="1:19" ht="21" customHeight="1" x14ac:dyDescent="0.2">
      <c r="A493" s="322"/>
      <c r="B493" s="148" t="s">
        <v>72</v>
      </c>
      <c r="C493" s="221"/>
      <c r="D493" s="221" t="s">
        <v>62</v>
      </c>
      <c r="E493" s="221"/>
      <c r="F493" s="221"/>
      <c r="G493" s="221">
        <f>G491</f>
        <v>0</v>
      </c>
      <c r="H493" s="221">
        <f t="shared" ref="H493:K493" si="251">H491</f>
        <v>0</v>
      </c>
      <c r="I493" s="221">
        <f t="shared" si="232"/>
        <v>0</v>
      </c>
      <c r="J493" s="221">
        <v>0</v>
      </c>
      <c r="K493" s="221">
        <f t="shared" si="251"/>
        <v>0</v>
      </c>
      <c r="L493" s="221" t="s">
        <v>62</v>
      </c>
      <c r="M493" s="84">
        <v>46022</v>
      </c>
      <c r="N493" s="84">
        <v>46022</v>
      </c>
      <c r="O493" s="78"/>
      <c r="P493" s="226" t="s">
        <v>62</v>
      </c>
      <c r="Q493" s="78"/>
      <c r="R493" s="78"/>
      <c r="S493" s="109"/>
    </row>
    <row r="494" spans="1:19" s="56" customFormat="1" ht="74.45" customHeight="1" x14ac:dyDescent="0.25">
      <c r="A494" s="320" t="s">
        <v>272</v>
      </c>
      <c r="B494" s="137" t="s">
        <v>329</v>
      </c>
      <c r="C494" s="80" t="s">
        <v>59</v>
      </c>
      <c r="D494" s="81" t="s">
        <v>60</v>
      </c>
      <c r="E494" s="143" t="s">
        <v>75</v>
      </c>
      <c r="F494" s="143">
        <v>792</v>
      </c>
      <c r="G494" s="80">
        <v>0</v>
      </c>
      <c r="H494" s="80">
        <f>G494</f>
        <v>0</v>
      </c>
      <c r="I494" s="80">
        <f t="shared" si="232"/>
        <v>0</v>
      </c>
      <c r="J494" s="80">
        <v>0</v>
      </c>
      <c r="K494" s="80">
        <f>G494</f>
        <v>0</v>
      </c>
      <c r="L494" s="80"/>
      <c r="M494" s="221" t="s">
        <v>62</v>
      </c>
      <c r="N494" s="221" t="s">
        <v>62</v>
      </c>
      <c r="O494" s="78">
        <v>0</v>
      </c>
      <c r="P494" s="78"/>
      <c r="Q494" s="78">
        <v>0</v>
      </c>
      <c r="R494" s="78">
        <v>0</v>
      </c>
      <c r="S494" s="109"/>
    </row>
    <row r="495" spans="1:19" ht="15.75" x14ac:dyDescent="0.2">
      <c r="A495" s="321"/>
      <c r="B495" s="146" t="s">
        <v>70</v>
      </c>
      <c r="C495" s="221"/>
      <c r="D495" s="221" t="s">
        <v>62</v>
      </c>
      <c r="E495" s="221"/>
      <c r="F495" s="221"/>
      <c r="G495" s="221">
        <f>G494</f>
        <v>0</v>
      </c>
      <c r="H495" s="221">
        <f t="shared" ref="H495:K495" si="252">H494</f>
        <v>0</v>
      </c>
      <c r="I495" s="221">
        <f t="shared" si="232"/>
        <v>0</v>
      </c>
      <c r="J495" s="221">
        <v>0</v>
      </c>
      <c r="K495" s="221">
        <f t="shared" si="252"/>
        <v>0</v>
      </c>
      <c r="L495" s="221" t="s">
        <v>62</v>
      </c>
      <c r="M495" s="84">
        <v>46022</v>
      </c>
      <c r="N495" s="84">
        <v>46022</v>
      </c>
      <c r="O495" s="78"/>
      <c r="P495" s="226" t="s">
        <v>62</v>
      </c>
      <c r="Q495" s="78"/>
      <c r="R495" s="78"/>
      <c r="S495" s="109"/>
    </row>
    <row r="496" spans="1:19" ht="14.25" x14ac:dyDescent="0.2">
      <c r="A496" s="321"/>
      <c r="B496" s="147" t="s">
        <v>76</v>
      </c>
      <c r="C496" s="221"/>
      <c r="D496" s="221"/>
      <c r="E496" s="221"/>
      <c r="F496" s="221"/>
      <c r="G496" s="221" t="s">
        <v>62</v>
      </c>
      <c r="H496" s="221"/>
      <c r="I496" s="221">
        <f t="shared" si="232"/>
        <v>0</v>
      </c>
      <c r="J496" s="221"/>
      <c r="K496" s="221"/>
      <c r="L496" s="221" t="s">
        <v>62</v>
      </c>
      <c r="M496" s="221"/>
      <c r="N496" s="221"/>
      <c r="O496" s="226" t="s">
        <v>62</v>
      </c>
      <c r="P496" s="226" t="s">
        <v>62</v>
      </c>
      <c r="Q496" s="226" t="s">
        <v>62</v>
      </c>
      <c r="R496" s="226" t="s">
        <v>62</v>
      </c>
      <c r="S496" s="109"/>
    </row>
    <row r="497" spans="1:19" ht="65.45" customHeight="1" x14ac:dyDescent="0.2">
      <c r="A497" s="321"/>
      <c r="B497" s="148" t="s">
        <v>192</v>
      </c>
      <c r="C497" s="221"/>
      <c r="D497" s="221" t="s">
        <v>62</v>
      </c>
      <c r="E497" s="221"/>
      <c r="F497" s="221"/>
      <c r="G497" s="221">
        <f>G494</f>
        <v>0</v>
      </c>
      <c r="H497" s="221">
        <f t="shared" ref="H497" si="253">H494</f>
        <v>0</v>
      </c>
      <c r="I497" s="221">
        <f t="shared" si="232"/>
        <v>0</v>
      </c>
      <c r="J497" s="221">
        <v>0</v>
      </c>
      <c r="K497" s="221">
        <f>K494</f>
        <v>0</v>
      </c>
      <c r="L497" s="221" t="s">
        <v>62</v>
      </c>
      <c r="M497" s="84">
        <v>46022</v>
      </c>
      <c r="N497" s="84">
        <v>46022</v>
      </c>
      <c r="O497" s="78"/>
      <c r="P497" s="226" t="s">
        <v>62</v>
      </c>
      <c r="Q497" s="78"/>
      <c r="R497" s="78"/>
      <c r="S497" s="109"/>
    </row>
    <row r="498" spans="1:19" ht="15" customHeight="1" x14ac:dyDescent="0.2">
      <c r="A498" s="321"/>
      <c r="B498" s="147" t="s">
        <v>193</v>
      </c>
      <c r="C498" s="221"/>
      <c r="D498" s="221"/>
      <c r="E498" s="221"/>
      <c r="F498" s="221"/>
      <c r="G498" s="221" t="s">
        <v>62</v>
      </c>
      <c r="H498" s="221"/>
      <c r="I498" s="221">
        <f t="shared" si="232"/>
        <v>0</v>
      </c>
      <c r="J498" s="221"/>
      <c r="K498" s="221"/>
      <c r="L498" s="221" t="s">
        <v>62</v>
      </c>
      <c r="M498" s="221"/>
      <c r="N498" s="221"/>
      <c r="O498" s="226" t="s">
        <v>62</v>
      </c>
      <c r="P498" s="226" t="s">
        <v>62</v>
      </c>
      <c r="Q498" s="226" t="s">
        <v>62</v>
      </c>
      <c r="R498" s="226" t="s">
        <v>62</v>
      </c>
      <c r="S498" s="109"/>
    </row>
    <row r="499" spans="1:19" ht="38.65" customHeight="1" x14ac:dyDescent="0.2">
      <c r="A499" s="321"/>
      <c r="B499" s="148" t="s">
        <v>330</v>
      </c>
      <c r="C499" s="221"/>
      <c r="D499" s="221" t="s">
        <v>62</v>
      </c>
      <c r="E499" s="221"/>
      <c r="F499" s="221"/>
      <c r="G499" s="221">
        <f>G495</f>
        <v>0</v>
      </c>
      <c r="H499" s="221">
        <f t="shared" ref="H499:K499" si="254">H495</f>
        <v>0</v>
      </c>
      <c r="I499" s="221">
        <f t="shared" si="232"/>
        <v>0</v>
      </c>
      <c r="J499" s="221">
        <v>0</v>
      </c>
      <c r="K499" s="221">
        <f t="shared" si="254"/>
        <v>0</v>
      </c>
      <c r="L499" s="221" t="s">
        <v>62</v>
      </c>
      <c r="M499" s="84">
        <v>46022</v>
      </c>
      <c r="N499" s="84">
        <v>46022</v>
      </c>
      <c r="O499" s="78"/>
      <c r="P499" s="226" t="s">
        <v>62</v>
      </c>
      <c r="Q499" s="78"/>
      <c r="R499" s="78"/>
      <c r="S499" s="109"/>
    </row>
    <row r="500" spans="1:19" ht="21" customHeight="1" x14ac:dyDescent="0.2">
      <c r="A500" s="321"/>
      <c r="B500" s="147" t="s">
        <v>71</v>
      </c>
      <c r="C500" s="221"/>
      <c r="D500" s="221"/>
      <c r="E500" s="221"/>
      <c r="F500" s="221"/>
      <c r="G500" s="221" t="s">
        <v>62</v>
      </c>
      <c r="H500" s="221"/>
      <c r="I500" s="221">
        <f t="shared" si="232"/>
        <v>0</v>
      </c>
      <c r="J500" s="221"/>
      <c r="K500" s="221"/>
      <c r="L500" s="221" t="s">
        <v>62</v>
      </c>
      <c r="M500" s="221"/>
      <c r="N500" s="221"/>
      <c r="O500" s="226" t="s">
        <v>62</v>
      </c>
      <c r="P500" s="226" t="s">
        <v>62</v>
      </c>
      <c r="Q500" s="226" t="s">
        <v>62</v>
      </c>
      <c r="R500" s="226" t="s">
        <v>62</v>
      </c>
      <c r="S500" s="109"/>
    </row>
    <row r="501" spans="1:19" ht="21" customHeight="1" x14ac:dyDescent="0.2">
      <c r="A501" s="322"/>
      <c r="B501" s="148" t="s">
        <v>72</v>
      </c>
      <c r="C501" s="221"/>
      <c r="D501" s="221" t="s">
        <v>62</v>
      </c>
      <c r="E501" s="221"/>
      <c r="F501" s="221"/>
      <c r="G501" s="221">
        <f>G499</f>
        <v>0</v>
      </c>
      <c r="H501" s="221">
        <f t="shared" ref="H501:K501" si="255">H499</f>
        <v>0</v>
      </c>
      <c r="I501" s="221">
        <f t="shared" si="232"/>
        <v>0</v>
      </c>
      <c r="J501" s="221">
        <v>0</v>
      </c>
      <c r="K501" s="221">
        <f t="shared" si="255"/>
        <v>0</v>
      </c>
      <c r="L501" s="221" t="s">
        <v>62</v>
      </c>
      <c r="M501" s="84">
        <v>46022</v>
      </c>
      <c r="N501" s="84">
        <v>46022</v>
      </c>
      <c r="O501" s="78"/>
      <c r="P501" s="226" t="s">
        <v>62</v>
      </c>
      <c r="Q501" s="78"/>
      <c r="R501" s="78"/>
      <c r="S501" s="109"/>
    </row>
    <row r="502" spans="1:19" s="56" customFormat="1" ht="74.45" customHeight="1" x14ac:dyDescent="0.25">
      <c r="A502" s="320" t="s">
        <v>273</v>
      </c>
      <c r="B502" s="137" t="s">
        <v>329</v>
      </c>
      <c r="C502" s="80" t="s">
        <v>59</v>
      </c>
      <c r="D502" s="81" t="s">
        <v>60</v>
      </c>
      <c r="E502" s="143" t="s">
        <v>75</v>
      </c>
      <c r="F502" s="143">
        <v>792</v>
      </c>
      <c r="G502" s="80">
        <v>2</v>
      </c>
      <c r="H502" s="80">
        <f>G502</f>
        <v>2</v>
      </c>
      <c r="I502" s="80">
        <f t="shared" si="232"/>
        <v>2</v>
      </c>
      <c r="J502" s="80">
        <v>2</v>
      </c>
      <c r="K502" s="80">
        <f>G502</f>
        <v>2</v>
      </c>
      <c r="L502" s="80"/>
      <c r="M502" s="221" t="s">
        <v>62</v>
      </c>
      <c r="N502" s="221" t="s">
        <v>62</v>
      </c>
      <c r="O502" s="78">
        <v>33599.42</v>
      </c>
      <c r="P502" s="78"/>
      <c r="Q502" s="78">
        <v>24809.03</v>
      </c>
      <c r="R502" s="78">
        <v>24809.03</v>
      </c>
      <c r="S502" s="109"/>
    </row>
    <row r="503" spans="1:19" ht="15.75" x14ac:dyDescent="0.2">
      <c r="A503" s="321"/>
      <c r="B503" s="146" t="s">
        <v>70</v>
      </c>
      <c r="C503" s="221"/>
      <c r="D503" s="221" t="s">
        <v>62</v>
      </c>
      <c r="E503" s="221"/>
      <c r="F503" s="221"/>
      <c r="G503" s="221">
        <f>G502</f>
        <v>2</v>
      </c>
      <c r="H503" s="221">
        <f t="shared" ref="H503:K503" si="256">H502</f>
        <v>2</v>
      </c>
      <c r="I503" s="221">
        <f t="shared" si="232"/>
        <v>2</v>
      </c>
      <c r="J503" s="221">
        <v>2</v>
      </c>
      <c r="K503" s="221">
        <f t="shared" si="256"/>
        <v>2</v>
      </c>
      <c r="L503" s="221" t="s">
        <v>62</v>
      </c>
      <c r="M503" s="84">
        <v>46022</v>
      </c>
      <c r="N503" s="84">
        <v>46022</v>
      </c>
      <c r="O503" s="78"/>
      <c r="P503" s="226" t="s">
        <v>62</v>
      </c>
      <c r="Q503" s="78"/>
      <c r="R503" s="78"/>
      <c r="S503" s="109"/>
    </row>
    <row r="504" spans="1:19" ht="14.25" x14ac:dyDescent="0.2">
      <c r="A504" s="321"/>
      <c r="B504" s="147" t="s">
        <v>76</v>
      </c>
      <c r="C504" s="221"/>
      <c r="D504" s="221"/>
      <c r="E504" s="221"/>
      <c r="F504" s="221"/>
      <c r="G504" s="221" t="s">
        <v>62</v>
      </c>
      <c r="H504" s="221"/>
      <c r="I504" s="221">
        <f t="shared" si="232"/>
        <v>0</v>
      </c>
      <c r="J504" s="221"/>
      <c r="K504" s="221"/>
      <c r="L504" s="221" t="s">
        <v>62</v>
      </c>
      <c r="M504" s="221"/>
      <c r="N504" s="221"/>
      <c r="O504" s="226" t="s">
        <v>62</v>
      </c>
      <c r="P504" s="226" t="s">
        <v>62</v>
      </c>
      <c r="Q504" s="226" t="s">
        <v>62</v>
      </c>
      <c r="R504" s="226" t="s">
        <v>62</v>
      </c>
      <c r="S504" s="109"/>
    </row>
    <row r="505" spans="1:19" ht="65.45" customHeight="1" x14ac:dyDescent="0.2">
      <c r="A505" s="321"/>
      <c r="B505" s="148" t="s">
        <v>192</v>
      </c>
      <c r="C505" s="221"/>
      <c r="D505" s="221" t="s">
        <v>62</v>
      </c>
      <c r="E505" s="221"/>
      <c r="F505" s="221"/>
      <c r="G505" s="221">
        <f>G502</f>
        <v>2</v>
      </c>
      <c r="H505" s="221">
        <f t="shared" ref="H505" si="257">H502</f>
        <v>2</v>
      </c>
      <c r="I505" s="221">
        <f t="shared" si="232"/>
        <v>2</v>
      </c>
      <c r="J505" s="221">
        <v>2</v>
      </c>
      <c r="K505" s="221">
        <f>K502</f>
        <v>2</v>
      </c>
      <c r="L505" s="221" t="s">
        <v>62</v>
      </c>
      <c r="M505" s="84">
        <v>46022</v>
      </c>
      <c r="N505" s="84">
        <v>46022</v>
      </c>
      <c r="O505" s="78"/>
      <c r="P505" s="226" t="s">
        <v>62</v>
      </c>
      <c r="Q505" s="78"/>
      <c r="R505" s="78"/>
      <c r="S505" s="109"/>
    </row>
    <row r="506" spans="1:19" ht="15" customHeight="1" x14ac:dyDescent="0.2">
      <c r="A506" s="321"/>
      <c r="B506" s="147" t="s">
        <v>193</v>
      </c>
      <c r="C506" s="221"/>
      <c r="D506" s="221"/>
      <c r="E506" s="221"/>
      <c r="F506" s="221"/>
      <c r="G506" s="221" t="s">
        <v>62</v>
      </c>
      <c r="H506" s="221"/>
      <c r="I506" s="221">
        <f t="shared" si="232"/>
        <v>0</v>
      </c>
      <c r="J506" s="221"/>
      <c r="K506" s="221"/>
      <c r="L506" s="221" t="s">
        <v>62</v>
      </c>
      <c r="M506" s="221"/>
      <c r="N506" s="221"/>
      <c r="O506" s="226" t="s">
        <v>62</v>
      </c>
      <c r="P506" s="226" t="s">
        <v>62</v>
      </c>
      <c r="Q506" s="226" t="s">
        <v>62</v>
      </c>
      <c r="R506" s="226" t="s">
        <v>62</v>
      </c>
      <c r="S506" s="109"/>
    </row>
    <row r="507" spans="1:19" ht="38.65" customHeight="1" x14ac:dyDescent="0.2">
      <c r="A507" s="321"/>
      <c r="B507" s="148" t="s">
        <v>330</v>
      </c>
      <c r="C507" s="221"/>
      <c r="D507" s="221" t="s">
        <v>62</v>
      </c>
      <c r="E507" s="221"/>
      <c r="F507" s="221"/>
      <c r="G507" s="221">
        <f>G503</f>
        <v>2</v>
      </c>
      <c r="H507" s="221">
        <f t="shared" ref="H507:K507" si="258">H503</f>
        <v>2</v>
      </c>
      <c r="I507" s="221">
        <f t="shared" si="232"/>
        <v>2</v>
      </c>
      <c r="J507" s="221">
        <v>2</v>
      </c>
      <c r="K507" s="221">
        <f t="shared" si="258"/>
        <v>2</v>
      </c>
      <c r="L507" s="221" t="s">
        <v>62</v>
      </c>
      <c r="M507" s="84">
        <v>46022</v>
      </c>
      <c r="N507" s="84">
        <v>46022</v>
      </c>
      <c r="O507" s="78"/>
      <c r="P507" s="226" t="s">
        <v>62</v>
      </c>
      <c r="Q507" s="78"/>
      <c r="R507" s="78"/>
      <c r="S507" s="109"/>
    </row>
    <row r="508" spans="1:19" ht="21" customHeight="1" x14ac:dyDescent="0.2">
      <c r="A508" s="321"/>
      <c r="B508" s="147" t="s">
        <v>71</v>
      </c>
      <c r="C508" s="221"/>
      <c r="D508" s="221"/>
      <c r="E508" s="221"/>
      <c r="F508" s="221"/>
      <c r="G508" s="221" t="s">
        <v>62</v>
      </c>
      <c r="H508" s="221"/>
      <c r="I508" s="221">
        <f t="shared" si="232"/>
        <v>0</v>
      </c>
      <c r="J508" s="221"/>
      <c r="K508" s="221"/>
      <c r="L508" s="221" t="s">
        <v>62</v>
      </c>
      <c r="M508" s="221"/>
      <c r="N508" s="221"/>
      <c r="O508" s="226" t="s">
        <v>62</v>
      </c>
      <c r="P508" s="226" t="s">
        <v>62</v>
      </c>
      <c r="Q508" s="226" t="s">
        <v>62</v>
      </c>
      <c r="R508" s="226" t="s">
        <v>62</v>
      </c>
      <c r="S508" s="109"/>
    </row>
    <row r="509" spans="1:19" ht="21" customHeight="1" x14ac:dyDescent="0.2">
      <c r="A509" s="322"/>
      <c r="B509" s="148" t="s">
        <v>72</v>
      </c>
      <c r="C509" s="221"/>
      <c r="D509" s="221" t="s">
        <v>62</v>
      </c>
      <c r="E509" s="221"/>
      <c r="F509" s="221"/>
      <c r="G509" s="221">
        <f>G507</f>
        <v>2</v>
      </c>
      <c r="H509" s="221">
        <f t="shared" ref="H509:K509" si="259">H507</f>
        <v>2</v>
      </c>
      <c r="I509" s="221">
        <f t="shared" si="232"/>
        <v>2</v>
      </c>
      <c r="J509" s="221">
        <v>2</v>
      </c>
      <c r="K509" s="221">
        <f t="shared" si="259"/>
        <v>2</v>
      </c>
      <c r="L509" s="221" t="s">
        <v>62</v>
      </c>
      <c r="M509" s="84">
        <v>46022</v>
      </c>
      <c r="N509" s="84">
        <v>46022</v>
      </c>
      <c r="O509" s="78"/>
      <c r="P509" s="226" t="s">
        <v>62</v>
      </c>
      <c r="Q509" s="78"/>
      <c r="R509" s="78"/>
      <c r="S509" s="109"/>
    </row>
    <row r="510" spans="1:19" s="56" customFormat="1" ht="74.45" customHeight="1" x14ac:dyDescent="0.25">
      <c r="A510" s="320" t="s">
        <v>274</v>
      </c>
      <c r="B510" s="137" t="s">
        <v>329</v>
      </c>
      <c r="C510" s="80" t="s">
        <v>59</v>
      </c>
      <c r="D510" s="81" t="s">
        <v>60</v>
      </c>
      <c r="E510" s="143" t="s">
        <v>75</v>
      </c>
      <c r="F510" s="143">
        <v>792</v>
      </c>
      <c r="G510" s="80">
        <v>0</v>
      </c>
      <c r="H510" s="80">
        <f>G510</f>
        <v>0</v>
      </c>
      <c r="I510" s="80">
        <f t="shared" si="232"/>
        <v>0</v>
      </c>
      <c r="J510" s="80">
        <v>0</v>
      </c>
      <c r="K510" s="80">
        <f>G510</f>
        <v>0</v>
      </c>
      <c r="L510" s="80"/>
      <c r="M510" s="221" t="s">
        <v>62</v>
      </c>
      <c r="N510" s="221" t="s">
        <v>62</v>
      </c>
      <c r="O510" s="78">
        <v>0</v>
      </c>
      <c r="P510" s="78"/>
      <c r="Q510" s="78">
        <v>0</v>
      </c>
      <c r="R510" s="78">
        <v>0</v>
      </c>
      <c r="S510" s="109"/>
    </row>
    <row r="511" spans="1:19" ht="15.75" x14ac:dyDescent="0.2">
      <c r="A511" s="321"/>
      <c r="B511" s="146" t="s">
        <v>70</v>
      </c>
      <c r="C511" s="221"/>
      <c r="D511" s="221" t="s">
        <v>62</v>
      </c>
      <c r="E511" s="221"/>
      <c r="F511" s="221"/>
      <c r="G511" s="221">
        <f>G510</f>
        <v>0</v>
      </c>
      <c r="H511" s="221">
        <f t="shared" ref="H511:K511" si="260">H510</f>
        <v>0</v>
      </c>
      <c r="I511" s="221">
        <f t="shared" si="232"/>
        <v>0</v>
      </c>
      <c r="J511" s="221">
        <v>0</v>
      </c>
      <c r="K511" s="221">
        <f t="shared" si="260"/>
        <v>0</v>
      </c>
      <c r="L511" s="221" t="s">
        <v>62</v>
      </c>
      <c r="M511" s="84">
        <v>46022</v>
      </c>
      <c r="N511" s="84">
        <v>46022</v>
      </c>
      <c r="O511" s="78"/>
      <c r="P511" s="226" t="s">
        <v>62</v>
      </c>
      <c r="Q511" s="78"/>
      <c r="R511" s="78"/>
      <c r="S511" s="109"/>
    </row>
    <row r="512" spans="1:19" ht="14.25" x14ac:dyDescent="0.2">
      <c r="A512" s="321"/>
      <c r="B512" s="147" t="s">
        <v>76</v>
      </c>
      <c r="C512" s="221"/>
      <c r="D512" s="221"/>
      <c r="E512" s="221"/>
      <c r="F512" s="221"/>
      <c r="G512" s="221" t="s">
        <v>62</v>
      </c>
      <c r="H512" s="221"/>
      <c r="I512" s="221">
        <f t="shared" si="232"/>
        <v>0</v>
      </c>
      <c r="J512" s="221"/>
      <c r="K512" s="221"/>
      <c r="L512" s="221" t="s">
        <v>62</v>
      </c>
      <c r="M512" s="221"/>
      <c r="N512" s="221"/>
      <c r="O512" s="226" t="s">
        <v>62</v>
      </c>
      <c r="P512" s="226" t="s">
        <v>62</v>
      </c>
      <c r="Q512" s="226" t="s">
        <v>62</v>
      </c>
      <c r="R512" s="226" t="s">
        <v>62</v>
      </c>
      <c r="S512" s="109"/>
    </row>
    <row r="513" spans="1:19" ht="65.45" customHeight="1" x14ac:dyDescent="0.2">
      <c r="A513" s="321"/>
      <c r="B513" s="148" t="s">
        <v>192</v>
      </c>
      <c r="C513" s="221"/>
      <c r="D513" s="221" t="s">
        <v>62</v>
      </c>
      <c r="E513" s="221"/>
      <c r="F513" s="221"/>
      <c r="G513" s="221">
        <f>G510</f>
        <v>0</v>
      </c>
      <c r="H513" s="221">
        <f t="shared" ref="H513" si="261">H510</f>
        <v>0</v>
      </c>
      <c r="I513" s="221">
        <f t="shared" si="232"/>
        <v>0</v>
      </c>
      <c r="J513" s="221">
        <v>0</v>
      </c>
      <c r="K513" s="221">
        <f>K510</f>
        <v>0</v>
      </c>
      <c r="L513" s="221" t="s">
        <v>62</v>
      </c>
      <c r="M513" s="84">
        <v>46022</v>
      </c>
      <c r="N513" s="84">
        <v>46022</v>
      </c>
      <c r="O513" s="78"/>
      <c r="P513" s="226" t="s">
        <v>62</v>
      </c>
      <c r="Q513" s="78"/>
      <c r="R513" s="78"/>
      <c r="S513" s="109"/>
    </row>
    <row r="514" spans="1:19" ht="15" customHeight="1" x14ac:dyDescent="0.2">
      <c r="A514" s="321"/>
      <c r="B514" s="147" t="s">
        <v>193</v>
      </c>
      <c r="C514" s="221"/>
      <c r="D514" s="221"/>
      <c r="E514" s="221"/>
      <c r="F514" s="221"/>
      <c r="G514" s="221" t="s">
        <v>62</v>
      </c>
      <c r="H514" s="221"/>
      <c r="I514" s="221">
        <f t="shared" si="232"/>
        <v>0</v>
      </c>
      <c r="J514" s="221"/>
      <c r="K514" s="221"/>
      <c r="L514" s="221" t="s">
        <v>62</v>
      </c>
      <c r="M514" s="221"/>
      <c r="N514" s="221"/>
      <c r="O514" s="226" t="s">
        <v>62</v>
      </c>
      <c r="P514" s="226" t="s">
        <v>62</v>
      </c>
      <c r="Q514" s="226" t="s">
        <v>62</v>
      </c>
      <c r="R514" s="226" t="s">
        <v>62</v>
      </c>
      <c r="S514" s="109"/>
    </row>
    <row r="515" spans="1:19" ht="38.65" customHeight="1" x14ac:dyDescent="0.2">
      <c r="A515" s="321"/>
      <c r="B515" s="148" t="s">
        <v>330</v>
      </c>
      <c r="C515" s="221"/>
      <c r="D515" s="221" t="s">
        <v>62</v>
      </c>
      <c r="E515" s="221"/>
      <c r="F515" s="221"/>
      <c r="G515" s="221">
        <f>G511</f>
        <v>0</v>
      </c>
      <c r="H515" s="221">
        <f t="shared" ref="H515:K515" si="262">H511</f>
        <v>0</v>
      </c>
      <c r="I515" s="221">
        <f t="shared" si="232"/>
        <v>0</v>
      </c>
      <c r="J515" s="221">
        <v>0</v>
      </c>
      <c r="K515" s="221">
        <f t="shared" si="262"/>
        <v>0</v>
      </c>
      <c r="L515" s="221" t="s">
        <v>62</v>
      </c>
      <c r="M515" s="84">
        <v>46022</v>
      </c>
      <c r="N515" s="84">
        <v>46022</v>
      </c>
      <c r="O515" s="78"/>
      <c r="P515" s="226" t="s">
        <v>62</v>
      </c>
      <c r="Q515" s="78"/>
      <c r="R515" s="78"/>
      <c r="S515" s="109"/>
    </row>
    <row r="516" spans="1:19" ht="21" customHeight="1" x14ac:dyDescent="0.2">
      <c r="A516" s="321"/>
      <c r="B516" s="147" t="s">
        <v>71</v>
      </c>
      <c r="C516" s="221"/>
      <c r="D516" s="221"/>
      <c r="E516" s="221"/>
      <c r="F516" s="221"/>
      <c r="G516" s="221" t="s">
        <v>62</v>
      </c>
      <c r="H516" s="221"/>
      <c r="I516" s="221">
        <f t="shared" si="232"/>
        <v>0</v>
      </c>
      <c r="J516" s="221"/>
      <c r="K516" s="221"/>
      <c r="L516" s="221" t="s">
        <v>62</v>
      </c>
      <c r="M516" s="221"/>
      <c r="N516" s="221"/>
      <c r="O516" s="226" t="s">
        <v>62</v>
      </c>
      <c r="P516" s="226" t="s">
        <v>62</v>
      </c>
      <c r="Q516" s="226" t="s">
        <v>62</v>
      </c>
      <c r="R516" s="226" t="s">
        <v>62</v>
      </c>
      <c r="S516" s="109"/>
    </row>
    <row r="517" spans="1:19" ht="21" customHeight="1" x14ac:dyDescent="0.2">
      <c r="A517" s="322"/>
      <c r="B517" s="148" t="s">
        <v>72</v>
      </c>
      <c r="C517" s="221"/>
      <c r="D517" s="221" t="s">
        <v>62</v>
      </c>
      <c r="E517" s="221"/>
      <c r="F517" s="221"/>
      <c r="G517" s="221">
        <f>G515</f>
        <v>0</v>
      </c>
      <c r="H517" s="221">
        <f t="shared" ref="H517:K517" si="263">H515</f>
        <v>0</v>
      </c>
      <c r="I517" s="221">
        <f t="shared" si="232"/>
        <v>0</v>
      </c>
      <c r="J517" s="221">
        <v>0</v>
      </c>
      <c r="K517" s="221">
        <f t="shared" si="263"/>
        <v>0</v>
      </c>
      <c r="L517" s="221" t="s">
        <v>62</v>
      </c>
      <c r="M517" s="84">
        <v>46022</v>
      </c>
      <c r="N517" s="84">
        <v>46022</v>
      </c>
      <c r="O517" s="78"/>
      <c r="P517" s="226" t="s">
        <v>62</v>
      </c>
      <c r="Q517" s="78"/>
      <c r="R517" s="78"/>
      <c r="S517" s="109"/>
    </row>
    <row r="518" spans="1:19" s="56" customFormat="1" ht="74.45" customHeight="1" x14ac:dyDescent="0.25">
      <c r="A518" s="320" t="s">
        <v>275</v>
      </c>
      <c r="B518" s="137" t="s">
        <v>329</v>
      </c>
      <c r="C518" s="80" t="s">
        <v>59</v>
      </c>
      <c r="D518" s="81" t="s">
        <v>60</v>
      </c>
      <c r="E518" s="143" t="s">
        <v>75</v>
      </c>
      <c r="F518" s="143">
        <v>792</v>
      </c>
      <c r="G518" s="80">
        <v>2</v>
      </c>
      <c r="H518" s="80">
        <f>G518</f>
        <v>2</v>
      </c>
      <c r="I518" s="80">
        <f t="shared" si="232"/>
        <v>2</v>
      </c>
      <c r="J518" s="80">
        <v>2</v>
      </c>
      <c r="K518" s="80">
        <f>G518</f>
        <v>2</v>
      </c>
      <c r="L518" s="80"/>
      <c r="M518" s="221" t="s">
        <v>62</v>
      </c>
      <c r="N518" s="221" t="s">
        <v>62</v>
      </c>
      <c r="O518" s="78">
        <v>31408.15</v>
      </c>
      <c r="P518" s="78"/>
      <c r="Q518" s="78">
        <v>12359.42</v>
      </c>
      <c r="R518" s="78">
        <v>12359.42</v>
      </c>
      <c r="S518" s="109"/>
    </row>
    <row r="519" spans="1:19" ht="15.75" x14ac:dyDescent="0.2">
      <c r="A519" s="321"/>
      <c r="B519" s="146" t="s">
        <v>70</v>
      </c>
      <c r="C519" s="221"/>
      <c r="D519" s="221" t="s">
        <v>62</v>
      </c>
      <c r="E519" s="221"/>
      <c r="F519" s="221"/>
      <c r="G519" s="221">
        <f>G518</f>
        <v>2</v>
      </c>
      <c r="H519" s="221">
        <f t="shared" ref="H519:K519" si="264">H518</f>
        <v>2</v>
      </c>
      <c r="I519" s="221">
        <f t="shared" ref="I519:I582" si="265">J519</f>
        <v>2</v>
      </c>
      <c r="J519" s="221">
        <v>2</v>
      </c>
      <c r="K519" s="221">
        <f t="shared" si="264"/>
        <v>2</v>
      </c>
      <c r="L519" s="221" t="s">
        <v>62</v>
      </c>
      <c r="M519" s="84">
        <v>46022</v>
      </c>
      <c r="N519" s="84">
        <v>46022</v>
      </c>
      <c r="O519" s="78"/>
      <c r="P519" s="226" t="s">
        <v>62</v>
      </c>
      <c r="Q519" s="78"/>
      <c r="R519" s="78"/>
      <c r="S519" s="109"/>
    </row>
    <row r="520" spans="1:19" ht="14.25" x14ac:dyDescent="0.2">
      <c r="A520" s="321"/>
      <c r="B520" s="147" t="s">
        <v>76</v>
      </c>
      <c r="C520" s="221"/>
      <c r="D520" s="221"/>
      <c r="E520" s="221"/>
      <c r="F520" s="221"/>
      <c r="G520" s="221" t="s">
        <v>62</v>
      </c>
      <c r="H520" s="221"/>
      <c r="I520" s="221">
        <f t="shared" si="265"/>
        <v>0</v>
      </c>
      <c r="J520" s="221"/>
      <c r="K520" s="221"/>
      <c r="L520" s="221" t="s">
        <v>62</v>
      </c>
      <c r="M520" s="221"/>
      <c r="N520" s="221"/>
      <c r="O520" s="226" t="s">
        <v>62</v>
      </c>
      <c r="P520" s="226" t="s">
        <v>62</v>
      </c>
      <c r="Q520" s="226" t="s">
        <v>62</v>
      </c>
      <c r="R520" s="226" t="s">
        <v>62</v>
      </c>
      <c r="S520" s="109"/>
    </row>
    <row r="521" spans="1:19" ht="65.45" customHeight="1" x14ac:dyDescent="0.2">
      <c r="A521" s="321"/>
      <c r="B521" s="148" t="s">
        <v>192</v>
      </c>
      <c r="C521" s="221"/>
      <c r="D521" s="221" t="s">
        <v>62</v>
      </c>
      <c r="E521" s="221"/>
      <c r="F521" s="221"/>
      <c r="G521" s="221">
        <f>G518</f>
        <v>2</v>
      </c>
      <c r="H521" s="221">
        <f t="shared" ref="H521" si="266">H518</f>
        <v>2</v>
      </c>
      <c r="I521" s="221">
        <f t="shared" si="265"/>
        <v>2</v>
      </c>
      <c r="J521" s="221">
        <v>2</v>
      </c>
      <c r="K521" s="221">
        <f>K518</f>
        <v>2</v>
      </c>
      <c r="L521" s="221" t="s">
        <v>62</v>
      </c>
      <c r="M521" s="84">
        <v>46022</v>
      </c>
      <c r="N521" s="84">
        <v>46022</v>
      </c>
      <c r="O521" s="78"/>
      <c r="P521" s="226" t="s">
        <v>62</v>
      </c>
      <c r="Q521" s="78"/>
      <c r="R521" s="78"/>
      <c r="S521" s="109"/>
    </row>
    <row r="522" spans="1:19" ht="15" customHeight="1" x14ac:dyDescent="0.2">
      <c r="A522" s="321"/>
      <c r="B522" s="147" t="s">
        <v>193</v>
      </c>
      <c r="C522" s="221"/>
      <c r="D522" s="221"/>
      <c r="E522" s="221"/>
      <c r="F522" s="221"/>
      <c r="G522" s="221" t="s">
        <v>62</v>
      </c>
      <c r="H522" s="221"/>
      <c r="I522" s="221">
        <f t="shared" si="265"/>
        <v>0</v>
      </c>
      <c r="J522" s="221"/>
      <c r="K522" s="221"/>
      <c r="L522" s="221" t="s">
        <v>62</v>
      </c>
      <c r="M522" s="221"/>
      <c r="N522" s="221"/>
      <c r="O522" s="226" t="s">
        <v>62</v>
      </c>
      <c r="P522" s="226" t="s">
        <v>62</v>
      </c>
      <c r="Q522" s="226" t="s">
        <v>62</v>
      </c>
      <c r="R522" s="226" t="s">
        <v>62</v>
      </c>
      <c r="S522" s="109"/>
    </row>
    <row r="523" spans="1:19" ht="38.65" customHeight="1" x14ac:dyDescent="0.2">
      <c r="A523" s="321"/>
      <c r="B523" s="148" t="s">
        <v>330</v>
      </c>
      <c r="C523" s="221"/>
      <c r="D523" s="221" t="s">
        <v>62</v>
      </c>
      <c r="E523" s="221"/>
      <c r="F523" s="221"/>
      <c r="G523" s="221">
        <f>G519</f>
        <v>2</v>
      </c>
      <c r="H523" s="221">
        <f t="shared" ref="H523:K523" si="267">H519</f>
        <v>2</v>
      </c>
      <c r="I523" s="221">
        <f t="shared" si="265"/>
        <v>2</v>
      </c>
      <c r="J523" s="221">
        <v>2</v>
      </c>
      <c r="K523" s="221">
        <f t="shared" si="267"/>
        <v>2</v>
      </c>
      <c r="L523" s="221" t="s">
        <v>62</v>
      </c>
      <c r="M523" s="84">
        <v>46022</v>
      </c>
      <c r="N523" s="84">
        <v>46022</v>
      </c>
      <c r="O523" s="78"/>
      <c r="P523" s="226" t="s">
        <v>62</v>
      </c>
      <c r="Q523" s="78"/>
      <c r="R523" s="78"/>
      <c r="S523" s="109"/>
    </row>
    <row r="524" spans="1:19" ht="21" customHeight="1" x14ac:dyDescent="0.2">
      <c r="A524" s="321"/>
      <c r="B524" s="147" t="s">
        <v>71</v>
      </c>
      <c r="C524" s="221"/>
      <c r="D524" s="221"/>
      <c r="E524" s="221"/>
      <c r="F524" s="221"/>
      <c r="G524" s="221" t="s">
        <v>62</v>
      </c>
      <c r="H524" s="221"/>
      <c r="I524" s="221">
        <f t="shared" si="265"/>
        <v>0</v>
      </c>
      <c r="J524" s="221"/>
      <c r="K524" s="221"/>
      <c r="L524" s="221" t="s">
        <v>62</v>
      </c>
      <c r="M524" s="221"/>
      <c r="N524" s="221"/>
      <c r="O524" s="226" t="s">
        <v>62</v>
      </c>
      <c r="P524" s="226" t="s">
        <v>62</v>
      </c>
      <c r="Q524" s="226" t="s">
        <v>62</v>
      </c>
      <c r="R524" s="226" t="s">
        <v>62</v>
      </c>
      <c r="S524" s="109"/>
    </row>
    <row r="525" spans="1:19" ht="21" customHeight="1" x14ac:dyDescent="0.2">
      <c r="A525" s="322"/>
      <c r="B525" s="148" t="s">
        <v>72</v>
      </c>
      <c r="C525" s="221"/>
      <c r="D525" s="221" t="s">
        <v>62</v>
      </c>
      <c r="E525" s="221"/>
      <c r="F525" s="221"/>
      <c r="G525" s="221">
        <f>G523</f>
        <v>2</v>
      </c>
      <c r="H525" s="221">
        <f t="shared" ref="H525:K525" si="268">H523</f>
        <v>2</v>
      </c>
      <c r="I525" s="221">
        <f t="shared" si="265"/>
        <v>2</v>
      </c>
      <c r="J525" s="221">
        <v>2</v>
      </c>
      <c r="K525" s="221">
        <f t="shared" si="268"/>
        <v>2</v>
      </c>
      <c r="L525" s="221" t="s">
        <v>62</v>
      </c>
      <c r="M525" s="84">
        <v>46022</v>
      </c>
      <c r="N525" s="84">
        <v>46022</v>
      </c>
      <c r="O525" s="78"/>
      <c r="P525" s="226" t="s">
        <v>62</v>
      </c>
      <c r="Q525" s="78"/>
      <c r="R525" s="78"/>
      <c r="S525" s="109"/>
    </row>
    <row r="526" spans="1:19" s="56" customFormat="1" ht="74.45" customHeight="1" x14ac:dyDescent="0.25">
      <c r="A526" s="320" t="s">
        <v>276</v>
      </c>
      <c r="B526" s="137" t="s">
        <v>329</v>
      </c>
      <c r="C526" s="80" t="s">
        <v>59</v>
      </c>
      <c r="D526" s="81" t="s">
        <v>60</v>
      </c>
      <c r="E526" s="143" t="s">
        <v>75</v>
      </c>
      <c r="F526" s="143">
        <v>792</v>
      </c>
      <c r="G526" s="80">
        <v>2</v>
      </c>
      <c r="H526" s="80">
        <f>G526</f>
        <v>2</v>
      </c>
      <c r="I526" s="80">
        <f t="shared" si="265"/>
        <v>2</v>
      </c>
      <c r="J526" s="80">
        <v>2</v>
      </c>
      <c r="K526" s="80">
        <f>G526</f>
        <v>2</v>
      </c>
      <c r="L526" s="80"/>
      <c r="M526" s="221" t="s">
        <v>62</v>
      </c>
      <c r="N526" s="221" t="s">
        <v>62</v>
      </c>
      <c r="O526" s="78">
        <v>27756.04</v>
      </c>
      <c r="P526" s="78"/>
      <c r="Q526" s="78">
        <v>0</v>
      </c>
      <c r="R526" s="78">
        <v>0</v>
      </c>
      <c r="S526" s="109"/>
    </row>
    <row r="527" spans="1:19" ht="15.75" x14ac:dyDescent="0.2">
      <c r="A527" s="321"/>
      <c r="B527" s="146" t="s">
        <v>70</v>
      </c>
      <c r="C527" s="221"/>
      <c r="D527" s="221" t="s">
        <v>62</v>
      </c>
      <c r="E527" s="221"/>
      <c r="F527" s="221"/>
      <c r="G527" s="221">
        <f>G526</f>
        <v>2</v>
      </c>
      <c r="H527" s="221">
        <f t="shared" ref="H527:K527" si="269">H526</f>
        <v>2</v>
      </c>
      <c r="I527" s="221">
        <f t="shared" si="265"/>
        <v>2</v>
      </c>
      <c r="J527" s="221">
        <v>2</v>
      </c>
      <c r="K527" s="221">
        <f t="shared" si="269"/>
        <v>2</v>
      </c>
      <c r="L527" s="221" t="s">
        <v>62</v>
      </c>
      <c r="M527" s="84">
        <v>46022</v>
      </c>
      <c r="N527" s="84">
        <v>46022</v>
      </c>
      <c r="O527" s="78"/>
      <c r="P527" s="226" t="s">
        <v>62</v>
      </c>
      <c r="Q527" s="78"/>
      <c r="R527" s="78"/>
      <c r="S527" s="109"/>
    </row>
    <row r="528" spans="1:19" ht="14.25" x14ac:dyDescent="0.2">
      <c r="A528" s="321"/>
      <c r="B528" s="147" t="s">
        <v>76</v>
      </c>
      <c r="C528" s="221"/>
      <c r="D528" s="221"/>
      <c r="E528" s="221"/>
      <c r="F528" s="221"/>
      <c r="G528" s="221" t="s">
        <v>62</v>
      </c>
      <c r="H528" s="221"/>
      <c r="I528" s="221">
        <f t="shared" si="265"/>
        <v>0</v>
      </c>
      <c r="J528" s="221"/>
      <c r="K528" s="221"/>
      <c r="L528" s="221" t="s">
        <v>62</v>
      </c>
      <c r="M528" s="221"/>
      <c r="N528" s="221"/>
      <c r="O528" s="226" t="s">
        <v>62</v>
      </c>
      <c r="P528" s="226" t="s">
        <v>62</v>
      </c>
      <c r="Q528" s="226" t="s">
        <v>62</v>
      </c>
      <c r="R528" s="226" t="s">
        <v>62</v>
      </c>
      <c r="S528" s="109"/>
    </row>
    <row r="529" spans="1:19" ht="65.45" customHeight="1" x14ac:dyDescent="0.2">
      <c r="A529" s="321"/>
      <c r="B529" s="148" t="s">
        <v>192</v>
      </c>
      <c r="C529" s="221"/>
      <c r="D529" s="221" t="s">
        <v>62</v>
      </c>
      <c r="E529" s="221"/>
      <c r="F529" s="221"/>
      <c r="G529" s="221">
        <f>G526</f>
        <v>2</v>
      </c>
      <c r="H529" s="221">
        <f t="shared" ref="H529" si="270">H526</f>
        <v>2</v>
      </c>
      <c r="I529" s="221">
        <f t="shared" si="265"/>
        <v>2</v>
      </c>
      <c r="J529" s="221">
        <v>2</v>
      </c>
      <c r="K529" s="221">
        <f>K526</f>
        <v>2</v>
      </c>
      <c r="L529" s="221" t="s">
        <v>62</v>
      </c>
      <c r="M529" s="84">
        <v>46022</v>
      </c>
      <c r="N529" s="84">
        <v>46022</v>
      </c>
      <c r="O529" s="78"/>
      <c r="P529" s="226" t="s">
        <v>62</v>
      </c>
      <c r="Q529" s="78"/>
      <c r="R529" s="78"/>
      <c r="S529" s="109"/>
    </row>
    <row r="530" spans="1:19" ht="15" customHeight="1" x14ac:dyDescent="0.2">
      <c r="A530" s="321"/>
      <c r="B530" s="147" t="s">
        <v>193</v>
      </c>
      <c r="C530" s="221"/>
      <c r="D530" s="221"/>
      <c r="E530" s="221"/>
      <c r="F530" s="221"/>
      <c r="G530" s="221" t="s">
        <v>62</v>
      </c>
      <c r="H530" s="221"/>
      <c r="I530" s="221">
        <f t="shared" si="265"/>
        <v>0</v>
      </c>
      <c r="J530" s="221"/>
      <c r="K530" s="221"/>
      <c r="L530" s="221" t="s">
        <v>62</v>
      </c>
      <c r="M530" s="221"/>
      <c r="N530" s="221"/>
      <c r="O530" s="226" t="s">
        <v>62</v>
      </c>
      <c r="P530" s="226" t="s">
        <v>62</v>
      </c>
      <c r="Q530" s="226" t="s">
        <v>62</v>
      </c>
      <c r="R530" s="226" t="s">
        <v>62</v>
      </c>
      <c r="S530" s="109"/>
    </row>
    <row r="531" spans="1:19" ht="38.65" customHeight="1" x14ac:dyDescent="0.2">
      <c r="A531" s="321"/>
      <c r="B531" s="148" t="s">
        <v>330</v>
      </c>
      <c r="C531" s="221"/>
      <c r="D531" s="221" t="s">
        <v>62</v>
      </c>
      <c r="E531" s="221"/>
      <c r="F531" s="221"/>
      <c r="G531" s="221">
        <f>G527</f>
        <v>2</v>
      </c>
      <c r="H531" s="221">
        <f t="shared" ref="H531:K531" si="271">H527</f>
        <v>2</v>
      </c>
      <c r="I531" s="221">
        <f t="shared" si="265"/>
        <v>2</v>
      </c>
      <c r="J531" s="221">
        <v>2</v>
      </c>
      <c r="K531" s="221">
        <f t="shared" si="271"/>
        <v>2</v>
      </c>
      <c r="L531" s="221" t="s">
        <v>62</v>
      </c>
      <c r="M531" s="84">
        <v>46022</v>
      </c>
      <c r="N531" s="84">
        <v>46022</v>
      </c>
      <c r="O531" s="78"/>
      <c r="P531" s="226" t="s">
        <v>62</v>
      </c>
      <c r="Q531" s="78"/>
      <c r="R531" s="78"/>
      <c r="S531" s="109"/>
    </row>
    <row r="532" spans="1:19" ht="21" customHeight="1" x14ac:dyDescent="0.2">
      <c r="A532" s="321"/>
      <c r="B532" s="147" t="s">
        <v>71</v>
      </c>
      <c r="C532" s="221"/>
      <c r="D532" s="221"/>
      <c r="E532" s="221"/>
      <c r="F532" s="221"/>
      <c r="G532" s="221" t="s">
        <v>62</v>
      </c>
      <c r="H532" s="221"/>
      <c r="I532" s="221">
        <f t="shared" si="265"/>
        <v>0</v>
      </c>
      <c r="J532" s="221"/>
      <c r="K532" s="221"/>
      <c r="L532" s="221" t="s">
        <v>62</v>
      </c>
      <c r="M532" s="221"/>
      <c r="N532" s="221"/>
      <c r="O532" s="226" t="s">
        <v>62</v>
      </c>
      <c r="P532" s="226" t="s">
        <v>62</v>
      </c>
      <c r="Q532" s="226" t="s">
        <v>62</v>
      </c>
      <c r="R532" s="226" t="s">
        <v>62</v>
      </c>
      <c r="S532" s="109"/>
    </row>
    <row r="533" spans="1:19" ht="21" customHeight="1" x14ac:dyDescent="0.2">
      <c r="A533" s="322"/>
      <c r="B533" s="148" t="s">
        <v>72</v>
      </c>
      <c r="C533" s="221"/>
      <c r="D533" s="221" t="s">
        <v>62</v>
      </c>
      <c r="E533" s="221"/>
      <c r="F533" s="221"/>
      <c r="G533" s="221">
        <f>G531</f>
        <v>2</v>
      </c>
      <c r="H533" s="221">
        <f t="shared" ref="H533:K533" si="272">H531</f>
        <v>2</v>
      </c>
      <c r="I533" s="221">
        <f t="shared" si="265"/>
        <v>2</v>
      </c>
      <c r="J533" s="221">
        <v>2</v>
      </c>
      <c r="K533" s="221">
        <f t="shared" si="272"/>
        <v>2</v>
      </c>
      <c r="L533" s="221" t="s">
        <v>62</v>
      </c>
      <c r="M533" s="84">
        <v>46022</v>
      </c>
      <c r="N533" s="84">
        <v>46022</v>
      </c>
      <c r="O533" s="78"/>
      <c r="P533" s="226" t="s">
        <v>62</v>
      </c>
      <c r="Q533" s="78"/>
      <c r="R533" s="78"/>
      <c r="S533" s="109"/>
    </row>
    <row r="534" spans="1:19" s="56" customFormat="1" ht="74.45" customHeight="1" x14ac:dyDescent="0.25">
      <c r="A534" s="320" t="s">
        <v>277</v>
      </c>
      <c r="B534" s="137" t="s">
        <v>329</v>
      </c>
      <c r="C534" s="80" t="s">
        <v>59</v>
      </c>
      <c r="D534" s="81" t="s">
        <v>60</v>
      </c>
      <c r="E534" s="143" t="s">
        <v>75</v>
      </c>
      <c r="F534" s="143">
        <v>792</v>
      </c>
      <c r="G534" s="80">
        <v>2</v>
      </c>
      <c r="H534" s="80">
        <f>G534</f>
        <v>2</v>
      </c>
      <c r="I534" s="80">
        <f t="shared" si="265"/>
        <v>2</v>
      </c>
      <c r="J534" s="80">
        <v>2</v>
      </c>
      <c r="K534" s="80">
        <f>G534</f>
        <v>2</v>
      </c>
      <c r="L534" s="80"/>
      <c r="M534" s="221" t="s">
        <v>62</v>
      </c>
      <c r="N534" s="221" t="s">
        <v>62</v>
      </c>
      <c r="O534" s="78">
        <v>33599.42</v>
      </c>
      <c r="P534" s="78"/>
      <c r="Q534" s="78">
        <v>24825.82</v>
      </c>
      <c r="R534" s="78">
        <v>24825.82</v>
      </c>
      <c r="S534" s="109"/>
    </row>
    <row r="535" spans="1:19" ht="15.75" x14ac:dyDescent="0.2">
      <c r="A535" s="321"/>
      <c r="B535" s="146" t="s">
        <v>70</v>
      </c>
      <c r="C535" s="221"/>
      <c r="D535" s="221" t="s">
        <v>62</v>
      </c>
      <c r="E535" s="221"/>
      <c r="F535" s="221"/>
      <c r="G535" s="221">
        <f>G534</f>
        <v>2</v>
      </c>
      <c r="H535" s="221">
        <f t="shared" ref="H535:K535" si="273">H534</f>
        <v>2</v>
      </c>
      <c r="I535" s="221">
        <f t="shared" si="265"/>
        <v>2</v>
      </c>
      <c r="J535" s="221">
        <v>2</v>
      </c>
      <c r="K535" s="221">
        <f t="shared" si="273"/>
        <v>2</v>
      </c>
      <c r="L535" s="221" t="s">
        <v>62</v>
      </c>
      <c r="M535" s="84">
        <v>46022</v>
      </c>
      <c r="N535" s="84">
        <v>46022</v>
      </c>
      <c r="O535" s="78"/>
      <c r="P535" s="226" t="s">
        <v>62</v>
      </c>
      <c r="Q535" s="78"/>
      <c r="R535" s="78"/>
      <c r="S535" s="109"/>
    </row>
    <row r="536" spans="1:19" ht="14.25" x14ac:dyDescent="0.2">
      <c r="A536" s="321"/>
      <c r="B536" s="147" t="s">
        <v>76</v>
      </c>
      <c r="C536" s="221"/>
      <c r="D536" s="221"/>
      <c r="E536" s="221"/>
      <c r="F536" s="221"/>
      <c r="G536" s="221" t="s">
        <v>62</v>
      </c>
      <c r="H536" s="221"/>
      <c r="I536" s="221">
        <f t="shared" si="265"/>
        <v>0</v>
      </c>
      <c r="J536" s="221"/>
      <c r="K536" s="221"/>
      <c r="L536" s="221" t="s">
        <v>62</v>
      </c>
      <c r="M536" s="221"/>
      <c r="N536" s="221"/>
      <c r="O536" s="226" t="s">
        <v>62</v>
      </c>
      <c r="P536" s="226" t="s">
        <v>62</v>
      </c>
      <c r="Q536" s="226" t="s">
        <v>62</v>
      </c>
      <c r="R536" s="226" t="s">
        <v>62</v>
      </c>
      <c r="S536" s="109"/>
    </row>
    <row r="537" spans="1:19" ht="65.45" customHeight="1" x14ac:dyDescent="0.2">
      <c r="A537" s="321"/>
      <c r="B537" s="148" t="s">
        <v>192</v>
      </c>
      <c r="C537" s="221"/>
      <c r="D537" s="221" t="s">
        <v>62</v>
      </c>
      <c r="E537" s="221"/>
      <c r="F537" s="221"/>
      <c r="G537" s="221">
        <f>G534</f>
        <v>2</v>
      </c>
      <c r="H537" s="221">
        <f t="shared" ref="H537" si="274">H534</f>
        <v>2</v>
      </c>
      <c r="I537" s="221">
        <f t="shared" si="265"/>
        <v>2</v>
      </c>
      <c r="J537" s="221">
        <v>2</v>
      </c>
      <c r="K537" s="221">
        <f>K534</f>
        <v>2</v>
      </c>
      <c r="L537" s="221" t="s">
        <v>62</v>
      </c>
      <c r="M537" s="84">
        <v>46022</v>
      </c>
      <c r="N537" s="84">
        <v>46022</v>
      </c>
      <c r="O537" s="78"/>
      <c r="P537" s="226" t="s">
        <v>62</v>
      </c>
      <c r="Q537" s="78"/>
      <c r="R537" s="78"/>
      <c r="S537" s="109"/>
    </row>
    <row r="538" spans="1:19" ht="15" customHeight="1" x14ac:dyDescent="0.2">
      <c r="A538" s="321"/>
      <c r="B538" s="147" t="s">
        <v>193</v>
      </c>
      <c r="C538" s="221"/>
      <c r="D538" s="221"/>
      <c r="E538" s="221"/>
      <c r="F538" s="221"/>
      <c r="G538" s="221" t="s">
        <v>62</v>
      </c>
      <c r="H538" s="221"/>
      <c r="I538" s="221">
        <f t="shared" si="265"/>
        <v>0</v>
      </c>
      <c r="J538" s="221"/>
      <c r="K538" s="221"/>
      <c r="L538" s="221" t="s">
        <v>62</v>
      </c>
      <c r="M538" s="221"/>
      <c r="N538" s="221"/>
      <c r="O538" s="226" t="s">
        <v>62</v>
      </c>
      <c r="P538" s="226" t="s">
        <v>62</v>
      </c>
      <c r="Q538" s="226" t="s">
        <v>62</v>
      </c>
      <c r="R538" s="226" t="s">
        <v>62</v>
      </c>
      <c r="S538" s="109"/>
    </row>
    <row r="539" spans="1:19" ht="38.65" customHeight="1" x14ac:dyDescent="0.2">
      <c r="A539" s="321"/>
      <c r="B539" s="148" t="s">
        <v>330</v>
      </c>
      <c r="C539" s="221"/>
      <c r="D539" s="221" t="s">
        <v>62</v>
      </c>
      <c r="E539" s="221"/>
      <c r="F539" s="221"/>
      <c r="G539" s="221">
        <f>G535</f>
        <v>2</v>
      </c>
      <c r="H539" s="221">
        <f t="shared" ref="H539:K539" si="275">H535</f>
        <v>2</v>
      </c>
      <c r="I539" s="221">
        <f t="shared" si="265"/>
        <v>2</v>
      </c>
      <c r="J539" s="221">
        <v>2</v>
      </c>
      <c r="K539" s="221">
        <f t="shared" si="275"/>
        <v>2</v>
      </c>
      <c r="L539" s="221" t="s">
        <v>62</v>
      </c>
      <c r="M539" s="84">
        <v>46022</v>
      </c>
      <c r="N539" s="84">
        <v>46022</v>
      </c>
      <c r="O539" s="78"/>
      <c r="P539" s="226" t="s">
        <v>62</v>
      </c>
      <c r="Q539" s="78"/>
      <c r="R539" s="78"/>
      <c r="S539" s="109"/>
    </row>
    <row r="540" spans="1:19" ht="21" customHeight="1" x14ac:dyDescent="0.2">
      <c r="A540" s="321"/>
      <c r="B540" s="147" t="s">
        <v>71</v>
      </c>
      <c r="C540" s="221"/>
      <c r="D540" s="221"/>
      <c r="E540" s="221"/>
      <c r="F540" s="221"/>
      <c r="G540" s="221" t="s">
        <v>62</v>
      </c>
      <c r="H540" s="221"/>
      <c r="I540" s="221">
        <f t="shared" si="265"/>
        <v>0</v>
      </c>
      <c r="J540" s="221"/>
      <c r="K540" s="221"/>
      <c r="L540" s="221" t="s">
        <v>62</v>
      </c>
      <c r="M540" s="221"/>
      <c r="N540" s="221"/>
      <c r="O540" s="226" t="s">
        <v>62</v>
      </c>
      <c r="P540" s="226" t="s">
        <v>62</v>
      </c>
      <c r="Q540" s="226" t="s">
        <v>62</v>
      </c>
      <c r="R540" s="226" t="s">
        <v>62</v>
      </c>
      <c r="S540" s="109"/>
    </row>
    <row r="541" spans="1:19" ht="21" customHeight="1" x14ac:dyDescent="0.2">
      <c r="A541" s="322"/>
      <c r="B541" s="148" t="s">
        <v>72</v>
      </c>
      <c r="C541" s="221"/>
      <c r="D541" s="221" t="s">
        <v>62</v>
      </c>
      <c r="E541" s="221"/>
      <c r="F541" s="221"/>
      <c r="G541" s="221">
        <f>G539</f>
        <v>2</v>
      </c>
      <c r="H541" s="221">
        <f t="shared" ref="H541:K541" si="276">H539</f>
        <v>2</v>
      </c>
      <c r="I541" s="221">
        <f t="shared" si="265"/>
        <v>2</v>
      </c>
      <c r="J541" s="221">
        <v>2</v>
      </c>
      <c r="K541" s="221">
        <f t="shared" si="276"/>
        <v>2</v>
      </c>
      <c r="L541" s="221" t="s">
        <v>62</v>
      </c>
      <c r="M541" s="84">
        <v>46022</v>
      </c>
      <c r="N541" s="84">
        <v>46022</v>
      </c>
      <c r="O541" s="78"/>
      <c r="P541" s="226" t="s">
        <v>62</v>
      </c>
      <c r="Q541" s="78"/>
      <c r="R541" s="78"/>
      <c r="S541" s="109"/>
    </row>
    <row r="542" spans="1:19" s="56" customFormat="1" ht="74.45" customHeight="1" x14ac:dyDescent="0.25">
      <c r="A542" s="320" t="s">
        <v>278</v>
      </c>
      <c r="B542" s="137" t="s">
        <v>329</v>
      </c>
      <c r="C542" s="80" t="s">
        <v>59</v>
      </c>
      <c r="D542" s="81" t="s">
        <v>60</v>
      </c>
      <c r="E542" s="143" t="s">
        <v>75</v>
      </c>
      <c r="F542" s="143">
        <v>792</v>
      </c>
      <c r="G542" s="80">
        <v>5</v>
      </c>
      <c r="H542" s="80">
        <f>G542</f>
        <v>5</v>
      </c>
      <c r="I542" s="80">
        <f t="shared" si="265"/>
        <v>5</v>
      </c>
      <c r="J542" s="80">
        <v>5</v>
      </c>
      <c r="K542" s="80">
        <f>G542</f>
        <v>5</v>
      </c>
      <c r="L542" s="80"/>
      <c r="M542" s="221" t="s">
        <v>62</v>
      </c>
      <c r="N542" s="221" t="s">
        <v>62</v>
      </c>
      <c r="O542" s="78">
        <v>81807.28</v>
      </c>
      <c r="P542" s="78"/>
      <c r="Q542" s="78">
        <v>49256.6</v>
      </c>
      <c r="R542" s="78">
        <v>49256.6</v>
      </c>
      <c r="S542" s="109"/>
    </row>
    <row r="543" spans="1:19" ht="15.75" x14ac:dyDescent="0.2">
      <c r="A543" s="321"/>
      <c r="B543" s="146" t="s">
        <v>70</v>
      </c>
      <c r="C543" s="221"/>
      <c r="D543" s="221" t="s">
        <v>62</v>
      </c>
      <c r="E543" s="221"/>
      <c r="F543" s="221"/>
      <c r="G543" s="221">
        <f>G542</f>
        <v>5</v>
      </c>
      <c r="H543" s="221">
        <f t="shared" ref="H543:K543" si="277">H542</f>
        <v>5</v>
      </c>
      <c r="I543" s="221">
        <f t="shared" si="265"/>
        <v>5</v>
      </c>
      <c r="J543" s="221">
        <v>5</v>
      </c>
      <c r="K543" s="221">
        <f t="shared" si="277"/>
        <v>5</v>
      </c>
      <c r="L543" s="221" t="s">
        <v>62</v>
      </c>
      <c r="M543" s="84">
        <v>46022</v>
      </c>
      <c r="N543" s="84">
        <v>46022</v>
      </c>
      <c r="O543" s="78"/>
      <c r="P543" s="226" t="s">
        <v>62</v>
      </c>
      <c r="Q543" s="78"/>
      <c r="R543" s="78"/>
      <c r="S543" s="109"/>
    </row>
    <row r="544" spans="1:19" ht="14.25" x14ac:dyDescent="0.2">
      <c r="A544" s="321"/>
      <c r="B544" s="147" t="s">
        <v>76</v>
      </c>
      <c r="C544" s="221"/>
      <c r="D544" s="221"/>
      <c r="E544" s="221"/>
      <c r="F544" s="221"/>
      <c r="G544" s="221" t="s">
        <v>62</v>
      </c>
      <c r="H544" s="221"/>
      <c r="I544" s="221">
        <f t="shared" si="265"/>
        <v>0</v>
      </c>
      <c r="J544" s="221"/>
      <c r="K544" s="221"/>
      <c r="L544" s="221" t="s">
        <v>62</v>
      </c>
      <c r="M544" s="221"/>
      <c r="N544" s="221"/>
      <c r="O544" s="226" t="s">
        <v>62</v>
      </c>
      <c r="P544" s="226" t="s">
        <v>62</v>
      </c>
      <c r="Q544" s="226" t="s">
        <v>62</v>
      </c>
      <c r="R544" s="226" t="s">
        <v>62</v>
      </c>
      <c r="S544" s="109"/>
    </row>
    <row r="545" spans="1:19" ht="65.45" customHeight="1" x14ac:dyDescent="0.2">
      <c r="A545" s="321"/>
      <c r="B545" s="148" t="s">
        <v>192</v>
      </c>
      <c r="C545" s="221"/>
      <c r="D545" s="221" t="s">
        <v>62</v>
      </c>
      <c r="E545" s="221"/>
      <c r="F545" s="221"/>
      <c r="G545" s="221">
        <f>G542</f>
        <v>5</v>
      </c>
      <c r="H545" s="221">
        <f t="shared" ref="H545" si="278">H542</f>
        <v>5</v>
      </c>
      <c r="I545" s="221">
        <f t="shared" si="265"/>
        <v>5</v>
      </c>
      <c r="J545" s="221">
        <v>5</v>
      </c>
      <c r="K545" s="221">
        <f>K542</f>
        <v>5</v>
      </c>
      <c r="L545" s="221" t="s">
        <v>62</v>
      </c>
      <c r="M545" s="84">
        <v>46022</v>
      </c>
      <c r="N545" s="84">
        <v>46022</v>
      </c>
      <c r="O545" s="78"/>
      <c r="P545" s="226" t="s">
        <v>62</v>
      </c>
      <c r="Q545" s="78"/>
      <c r="R545" s="78"/>
      <c r="S545" s="109"/>
    </row>
    <row r="546" spans="1:19" ht="15" customHeight="1" x14ac:dyDescent="0.2">
      <c r="A546" s="321"/>
      <c r="B546" s="147" t="s">
        <v>193</v>
      </c>
      <c r="C546" s="221"/>
      <c r="D546" s="221"/>
      <c r="E546" s="221"/>
      <c r="F546" s="221"/>
      <c r="G546" s="221" t="s">
        <v>62</v>
      </c>
      <c r="H546" s="221"/>
      <c r="I546" s="221">
        <f t="shared" si="265"/>
        <v>0</v>
      </c>
      <c r="J546" s="221"/>
      <c r="K546" s="221"/>
      <c r="L546" s="221" t="s">
        <v>62</v>
      </c>
      <c r="M546" s="221"/>
      <c r="N546" s="221"/>
      <c r="O546" s="226" t="s">
        <v>62</v>
      </c>
      <c r="P546" s="226" t="s">
        <v>62</v>
      </c>
      <c r="Q546" s="226" t="s">
        <v>62</v>
      </c>
      <c r="R546" s="226" t="s">
        <v>62</v>
      </c>
      <c r="S546" s="109"/>
    </row>
    <row r="547" spans="1:19" ht="38.65" customHeight="1" x14ac:dyDescent="0.2">
      <c r="A547" s="321"/>
      <c r="B547" s="148" t="s">
        <v>330</v>
      </c>
      <c r="C547" s="221"/>
      <c r="D547" s="221" t="s">
        <v>62</v>
      </c>
      <c r="E547" s="221"/>
      <c r="F547" s="221"/>
      <c r="G547" s="221">
        <f>G543</f>
        <v>5</v>
      </c>
      <c r="H547" s="221">
        <f t="shared" ref="H547:K547" si="279">H543</f>
        <v>5</v>
      </c>
      <c r="I547" s="221">
        <f t="shared" si="265"/>
        <v>5</v>
      </c>
      <c r="J547" s="221">
        <v>5</v>
      </c>
      <c r="K547" s="221">
        <f t="shared" si="279"/>
        <v>5</v>
      </c>
      <c r="L547" s="221" t="s">
        <v>62</v>
      </c>
      <c r="M547" s="84">
        <v>46022</v>
      </c>
      <c r="N547" s="84">
        <v>46022</v>
      </c>
      <c r="O547" s="78"/>
      <c r="P547" s="226" t="s">
        <v>62</v>
      </c>
      <c r="Q547" s="78"/>
      <c r="R547" s="78"/>
      <c r="S547" s="109"/>
    </row>
    <row r="548" spans="1:19" ht="21" customHeight="1" x14ac:dyDescent="0.2">
      <c r="A548" s="321"/>
      <c r="B548" s="147" t="s">
        <v>71</v>
      </c>
      <c r="C548" s="221"/>
      <c r="D548" s="221"/>
      <c r="E548" s="221"/>
      <c r="F548" s="221"/>
      <c r="G548" s="221" t="s">
        <v>62</v>
      </c>
      <c r="H548" s="221"/>
      <c r="I548" s="221">
        <f t="shared" si="265"/>
        <v>0</v>
      </c>
      <c r="J548" s="221"/>
      <c r="K548" s="221"/>
      <c r="L548" s="221" t="s">
        <v>62</v>
      </c>
      <c r="M548" s="221"/>
      <c r="N548" s="221"/>
      <c r="O548" s="226" t="s">
        <v>62</v>
      </c>
      <c r="P548" s="226" t="s">
        <v>62</v>
      </c>
      <c r="Q548" s="226" t="s">
        <v>62</v>
      </c>
      <c r="R548" s="226" t="s">
        <v>62</v>
      </c>
      <c r="S548" s="109"/>
    </row>
    <row r="549" spans="1:19" ht="21" customHeight="1" x14ac:dyDescent="0.2">
      <c r="A549" s="322"/>
      <c r="B549" s="148" t="s">
        <v>72</v>
      </c>
      <c r="C549" s="221"/>
      <c r="D549" s="221" t="s">
        <v>62</v>
      </c>
      <c r="E549" s="221"/>
      <c r="F549" s="221"/>
      <c r="G549" s="221">
        <f>G547</f>
        <v>5</v>
      </c>
      <c r="H549" s="221">
        <f t="shared" ref="H549:K549" si="280">H547</f>
        <v>5</v>
      </c>
      <c r="I549" s="221">
        <f t="shared" si="265"/>
        <v>5</v>
      </c>
      <c r="J549" s="221">
        <v>5</v>
      </c>
      <c r="K549" s="221">
        <f t="shared" si="280"/>
        <v>5</v>
      </c>
      <c r="L549" s="221" t="s">
        <v>62</v>
      </c>
      <c r="M549" s="84">
        <v>46022</v>
      </c>
      <c r="N549" s="84">
        <v>46022</v>
      </c>
      <c r="O549" s="78"/>
      <c r="P549" s="226" t="s">
        <v>62</v>
      </c>
      <c r="Q549" s="78"/>
      <c r="R549" s="78"/>
      <c r="S549" s="109"/>
    </row>
    <row r="550" spans="1:19" s="56" customFormat="1" ht="74.45" customHeight="1" x14ac:dyDescent="0.25">
      <c r="A550" s="320" t="s">
        <v>279</v>
      </c>
      <c r="B550" s="137" t="s">
        <v>329</v>
      </c>
      <c r="C550" s="80" t="s">
        <v>59</v>
      </c>
      <c r="D550" s="81" t="s">
        <v>60</v>
      </c>
      <c r="E550" s="143" t="s">
        <v>75</v>
      </c>
      <c r="F550" s="143">
        <v>792</v>
      </c>
      <c r="G550" s="80">
        <v>4</v>
      </c>
      <c r="H550" s="80">
        <f>G550</f>
        <v>4</v>
      </c>
      <c r="I550" s="80">
        <f t="shared" si="265"/>
        <v>4</v>
      </c>
      <c r="J550" s="80">
        <v>4</v>
      </c>
      <c r="K550" s="80">
        <f>G550</f>
        <v>4</v>
      </c>
      <c r="L550" s="80"/>
      <c r="M550" s="221" t="s">
        <v>62</v>
      </c>
      <c r="N550" s="221" t="s">
        <v>62</v>
      </c>
      <c r="O550" s="78">
        <v>59894.62</v>
      </c>
      <c r="P550" s="78"/>
      <c r="Q550" s="78">
        <v>28142.58</v>
      </c>
      <c r="R550" s="78">
        <v>28142.58</v>
      </c>
      <c r="S550" s="109"/>
    </row>
    <row r="551" spans="1:19" ht="15.75" x14ac:dyDescent="0.2">
      <c r="A551" s="321"/>
      <c r="B551" s="146" t="s">
        <v>70</v>
      </c>
      <c r="C551" s="221"/>
      <c r="D551" s="221" t="s">
        <v>62</v>
      </c>
      <c r="E551" s="221"/>
      <c r="F551" s="221"/>
      <c r="G551" s="221">
        <f>G550</f>
        <v>4</v>
      </c>
      <c r="H551" s="221">
        <f t="shared" ref="H551:K551" si="281">H550</f>
        <v>4</v>
      </c>
      <c r="I551" s="221">
        <f t="shared" si="265"/>
        <v>4</v>
      </c>
      <c r="J551" s="221">
        <v>4</v>
      </c>
      <c r="K551" s="221">
        <f t="shared" si="281"/>
        <v>4</v>
      </c>
      <c r="L551" s="221" t="s">
        <v>62</v>
      </c>
      <c r="M551" s="84">
        <v>46022</v>
      </c>
      <c r="N551" s="84">
        <v>46022</v>
      </c>
      <c r="O551" s="78"/>
      <c r="P551" s="226" t="s">
        <v>62</v>
      </c>
      <c r="Q551" s="78"/>
      <c r="R551" s="78"/>
      <c r="S551" s="109"/>
    </row>
    <row r="552" spans="1:19" ht="14.25" x14ac:dyDescent="0.2">
      <c r="A552" s="321"/>
      <c r="B552" s="147" t="s">
        <v>76</v>
      </c>
      <c r="C552" s="221"/>
      <c r="D552" s="221"/>
      <c r="E552" s="221"/>
      <c r="F552" s="221"/>
      <c r="G552" s="221" t="s">
        <v>62</v>
      </c>
      <c r="H552" s="221"/>
      <c r="I552" s="221">
        <f t="shared" si="265"/>
        <v>0</v>
      </c>
      <c r="J552" s="221"/>
      <c r="K552" s="221"/>
      <c r="L552" s="221" t="s">
        <v>62</v>
      </c>
      <c r="M552" s="221"/>
      <c r="N552" s="221"/>
      <c r="O552" s="226" t="s">
        <v>62</v>
      </c>
      <c r="P552" s="226" t="s">
        <v>62</v>
      </c>
      <c r="Q552" s="226" t="s">
        <v>62</v>
      </c>
      <c r="R552" s="226" t="s">
        <v>62</v>
      </c>
      <c r="S552" s="109"/>
    </row>
    <row r="553" spans="1:19" ht="65.45" customHeight="1" x14ac:dyDescent="0.2">
      <c r="A553" s="321"/>
      <c r="B553" s="148" t="s">
        <v>192</v>
      </c>
      <c r="C553" s="221"/>
      <c r="D553" s="221" t="s">
        <v>62</v>
      </c>
      <c r="E553" s="221"/>
      <c r="F553" s="221"/>
      <c r="G553" s="221">
        <f>G550</f>
        <v>4</v>
      </c>
      <c r="H553" s="221">
        <f t="shared" ref="H553" si="282">H550</f>
        <v>4</v>
      </c>
      <c r="I553" s="221">
        <f t="shared" si="265"/>
        <v>4</v>
      </c>
      <c r="J553" s="221">
        <v>4</v>
      </c>
      <c r="K553" s="221">
        <f>K550</f>
        <v>4</v>
      </c>
      <c r="L553" s="221" t="s">
        <v>62</v>
      </c>
      <c r="M553" s="84">
        <v>46022</v>
      </c>
      <c r="N553" s="84">
        <v>46022</v>
      </c>
      <c r="O553" s="78"/>
      <c r="P553" s="226" t="s">
        <v>62</v>
      </c>
      <c r="Q553" s="78"/>
      <c r="R553" s="78"/>
      <c r="S553" s="109"/>
    </row>
    <row r="554" spans="1:19" ht="15" customHeight="1" x14ac:dyDescent="0.2">
      <c r="A554" s="321"/>
      <c r="B554" s="147" t="s">
        <v>193</v>
      </c>
      <c r="C554" s="221"/>
      <c r="D554" s="221"/>
      <c r="E554" s="221"/>
      <c r="F554" s="221"/>
      <c r="G554" s="221" t="s">
        <v>62</v>
      </c>
      <c r="H554" s="221"/>
      <c r="I554" s="221">
        <f t="shared" si="265"/>
        <v>0</v>
      </c>
      <c r="J554" s="221"/>
      <c r="K554" s="221"/>
      <c r="L554" s="221" t="s">
        <v>62</v>
      </c>
      <c r="M554" s="221"/>
      <c r="N554" s="221"/>
      <c r="O554" s="226" t="s">
        <v>62</v>
      </c>
      <c r="P554" s="226" t="s">
        <v>62</v>
      </c>
      <c r="Q554" s="226" t="s">
        <v>62</v>
      </c>
      <c r="R554" s="226" t="s">
        <v>62</v>
      </c>
      <c r="S554" s="109"/>
    </row>
    <row r="555" spans="1:19" ht="38.65" customHeight="1" x14ac:dyDescent="0.2">
      <c r="A555" s="321"/>
      <c r="B555" s="148" t="s">
        <v>330</v>
      </c>
      <c r="C555" s="221"/>
      <c r="D555" s="221" t="s">
        <v>62</v>
      </c>
      <c r="E555" s="221"/>
      <c r="F555" s="221"/>
      <c r="G555" s="221">
        <f>G551</f>
        <v>4</v>
      </c>
      <c r="H555" s="221">
        <f t="shared" ref="H555:K555" si="283">H551</f>
        <v>4</v>
      </c>
      <c r="I555" s="221">
        <f t="shared" si="265"/>
        <v>4</v>
      </c>
      <c r="J555" s="221">
        <v>4</v>
      </c>
      <c r="K555" s="221">
        <f t="shared" si="283"/>
        <v>4</v>
      </c>
      <c r="L555" s="221" t="s">
        <v>62</v>
      </c>
      <c r="M555" s="84">
        <v>46022</v>
      </c>
      <c r="N555" s="84">
        <v>46022</v>
      </c>
      <c r="O555" s="78"/>
      <c r="P555" s="226" t="s">
        <v>62</v>
      </c>
      <c r="Q555" s="78"/>
      <c r="R555" s="78"/>
      <c r="S555" s="109"/>
    </row>
    <row r="556" spans="1:19" ht="21" customHeight="1" x14ac:dyDescent="0.2">
      <c r="A556" s="321"/>
      <c r="B556" s="147" t="s">
        <v>71</v>
      </c>
      <c r="C556" s="221"/>
      <c r="D556" s="221"/>
      <c r="E556" s="221"/>
      <c r="F556" s="221"/>
      <c r="G556" s="221" t="s">
        <v>62</v>
      </c>
      <c r="H556" s="221"/>
      <c r="I556" s="221">
        <f t="shared" si="265"/>
        <v>0</v>
      </c>
      <c r="J556" s="221"/>
      <c r="K556" s="221"/>
      <c r="L556" s="221" t="s">
        <v>62</v>
      </c>
      <c r="M556" s="221"/>
      <c r="N556" s="221"/>
      <c r="O556" s="226" t="s">
        <v>62</v>
      </c>
      <c r="P556" s="226" t="s">
        <v>62</v>
      </c>
      <c r="Q556" s="226" t="s">
        <v>62</v>
      </c>
      <c r="R556" s="226" t="s">
        <v>62</v>
      </c>
      <c r="S556" s="109"/>
    </row>
    <row r="557" spans="1:19" ht="21" customHeight="1" x14ac:dyDescent="0.2">
      <c r="A557" s="322"/>
      <c r="B557" s="148" t="s">
        <v>72</v>
      </c>
      <c r="C557" s="221"/>
      <c r="D557" s="221" t="s">
        <v>62</v>
      </c>
      <c r="E557" s="221"/>
      <c r="F557" s="221"/>
      <c r="G557" s="221">
        <f>G555</f>
        <v>4</v>
      </c>
      <c r="H557" s="221">
        <f t="shared" ref="H557:K557" si="284">H555</f>
        <v>4</v>
      </c>
      <c r="I557" s="221">
        <f t="shared" si="265"/>
        <v>4</v>
      </c>
      <c r="J557" s="221">
        <v>4</v>
      </c>
      <c r="K557" s="221">
        <f t="shared" si="284"/>
        <v>4</v>
      </c>
      <c r="L557" s="221" t="s">
        <v>62</v>
      </c>
      <c r="M557" s="84">
        <v>46022</v>
      </c>
      <c r="N557" s="84">
        <v>46022</v>
      </c>
      <c r="O557" s="78"/>
      <c r="P557" s="226" t="s">
        <v>62</v>
      </c>
      <c r="Q557" s="78"/>
      <c r="R557" s="78"/>
      <c r="S557" s="109"/>
    </row>
    <row r="558" spans="1:19" s="56" customFormat="1" ht="74.45" customHeight="1" x14ac:dyDescent="0.25">
      <c r="A558" s="320" t="s">
        <v>280</v>
      </c>
      <c r="B558" s="137" t="s">
        <v>329</v>
      </c>
      <c r="C558" s="80" t="s">
        <v>59</v>
      </c>
      <c r="D558" s="81" t="s">
        <v>60</v>
      </c>
      <c r="E558" s="143" t="s">
        <v>75</v>
      </c>
      <c r="F558" s="143">
        <v>792</v>
      </c>
      <c r="G558" s="80">
        <v>1</v>
      </c>
      <c r="H558" s="80">
        <f>G558</f>
        <v>1</v>
      </c>
      <c r="I558" s="80">
        <f t="shared" si="265"/>
        <v>1</v>
      </c>
      <c r="J558" s="80">
        <v>1</v>
      </c>
      <c r="K558" s="80">
        <f>G558</f>
        <v>1</v>
      </c>
      <c r="L558" s="80"/>
      <c r="M558" s="221" t="s">
        <v>62</v>
      </c>
      <c r="N558" s="221" t="s">
        <v>62</v>
      </c>
      <c r="O558" s="78">
        <v>16799.71</v>
      </c>
      <c r="P558" s="78"/>
      <c r="Q558" s="78">
        <v>12223.94</v>
      </c>
      <c r="R558" s="78">
        <v>12223.94</v>
      </c>
      <c r="S558" s="109"/>
    </row>
    <row r="559" spans="1:19" ht="15.75" x14ac:dyDescent="0.2">
      <c r="A559" s="321"/>
      <c r="B559" s="146" t="s">
        <v>70</v>
      </c>
      <c r="C559" s="221"/>
      <c r="D559" s="221" t="s">
        <v>62</v>
      </c>
      <c r="E559" s="221"/>
      <c r="F559" s="221"/>
      <c r="G559" s="221">
        <f>G558</f>
        <v>1</v>
      </c>
      <c r="H559" s="221">
        <f t="shared" ref="H559:K559" si="285">H558</f>
        <v>1</v>
      </c>
      <c r="I559" s="221">
        <f t="shared" si="265"/>
        <v>1</v>
      </c>
      <c r="J559" s="221">
        <v>1</v>
      </c>
      <c r="K559" s="221">
        <f t="shared" si="285"/>
        <v>1</v>
      </c>
      <c r="L559" s="221" t="s">
        <v>62</v>
      </c>
      <c r="M559" s="84">
        <v>46022</v>
      </c>
      <c r="N559" s="84">
        <v>46022</v>
      </c>
      <c r="O559" s="78"/>
      <c r="P559" s="226" t="s">
        <v>62</v>
      </c>
      <c r="Q559" s="78"/>
      <c r="R559" s="78"/>
      <c r="S559" s="109"/>
    </row>
    <row r="560" spans="1:19" ht="14.25" x14ac:dyDescent="0.2">
      <c r="A560" s="321"/>
      <c r="B560" s="147" t="s">
        <v>76</v>
      </c>
      <c r="C560" s="221"/>
      <c r="D560" s="221"/>
      <c r="E560" s="221"/>
      <c r="F560" s="221"/>
      <c r="G560" s="221" t="s">
        <v>62</v>
      </c>
      <c r="H560" s="221"/>
      <c r="I560" s="221">
        <f t="shared" si="265"/>
        <v>0</v>
      </c>
      <c r="J560" s="221"/>
      <c r="K560" s="221"/>
      <c r="L560" s="221" t="s">
        <v>62</v>
      </c>
      <c r="M560" s="221"/>
      <c r="N560" s="221"/>
      <c r="O560" s="226" t="s">
        <v>62</v>
      </c>
      <c r="P560" s="226" t="s">
        <v>62</v>
      </c>
      <c r="Q560" s="226" t="s">
        <v>62</v>
      </c>
      <c r="R560" s="226" t="s">
        <v>62</v>
      </c>
      <c r="S560" s="109"/>
    </row>
    <row r="561" spans="1:19" ht="65.45" customHeight="1" x14ac:dyDescent="0.2">
      <c r="A561" s="321"/>
      <c r="B561" s="148" t="s">
        <v>192</v>
      </c>
      <c r="C561" s="221"/>
      <c r="D561" s="221" t="s">
        <v>62</v>
      </c>
      <c r="E561" s="221"/>
      <c r="F561" s="221"/>
      <c r="G561" s="221">
        <f>G558</f>
        <v>1</v>
      </c>
      <c r="H561" s="221">
        <f t="shared" ref="H561" si="286">H558</f>
        <v>1</v>
      </c>
      <c r="I561" s="221">
        <f t="shared" si="265"/>
        <v>1</v>
      </c>
      <c r="J561" s="221">
        <v>1</v>
      </c>
      <c r="K561" s="221">
        <f>K558</f>
        <v>1</v>
      </c>
      <c r="L561" s="221" t="s">
        <v>62</v>
      </c>
      <c r="M561" s="84">
        <v>46022</v>
      </c>
      <c r="N561" s="84">
        <v>46022</v>
      </c>
      <c r="O561" s="78"/>
      <c r="P561" s="226" t="s">
        <v>62</v>
      </c>
      <c r="Q561" s="78"/>
      <c r="R561" s="78"/>
      <c r="S561" s="109"/>
    </row>
    <row r="562" spans="1:19" ht="15" customHeight="1" x14ac:dyDescent="0.2">
      <c r="A562" s="321"/>
      <c r="B562" s="147" t="s">
        <v>193</v>
      </c>
      <c r="C562" s="221"/>
      <c r="D562" s="221"/>
      <c r="E562" s="221"/>
      <c r="F562" s="221"/>
      <c r="G562" s="221" t="s">
        <v>62</v>
      </c>
      <c r="H562" s="221"/>
      <c r="I562" s="221">
        <f t="shared" si="265"/>
        <v>0</v>
      </c>
      <c r="J562" s="221"/>
      <c r="K562" s="221"/>
      <c r="L562" s="221" t="s">
        <v>62</v>
      </c>
      <c r="M562" s="221"/>
      <c r="N562" s="221"/>
      <c r="O562" s="226" t="s">
        <v>62</v>
      </c>
      <c r="P562" s="226" t="s">
        <v>62</v>
      </c>
      <c r="Q562" s="226" t="s">
        <v>62</v>
      </c>
      <c r="R562" s="226" t="s">
        <v>62</v>
      </c>
      <c r="S562" s="109"/>
    </row>
    <row r="563" spans="1:19" ht="38.65" customHeight="1" x14ac:dyDescent="0.2">
      <c r="A563" s="321"/>
      <c r="B563" s="148" t="s">
        <v>330</v>
      </c>
      <c r="C563" s="221"/>
      <c r="D563" s="221" t="s">
        <v>62</v>
      </c>
      <c r="E563" s="221"/>
      <c r="F563" s="221"/>
      <c r="G563" s="221">
        <f>G559</f>
        <v>1</v>
      </c>
      <c r="H563" s="221">
        <f t="shared" ref="H563:K563" si="287">H559</f>
        <v>1</v>
      </c>
      <c r="I563" s="221">
        <f t="shared" si="265"/>
        <v>1</v>
      </c>
      <c r="J563" s="221">
        <v>1</v>
      </c>
      <c r="K563" s="221">
        <f t="shared" si="287"/>
        <v>1</v>
      </c>
      <c r="L563" s="221" t="s">
        <v>62</v>
      </c>
      <c r="M563" s="84">
        <v>46022</v>
      </c>
      <c r="N563" s="84">
        <v>46022</v>
      </c>
      <c r="O563" s="78"/>
      <c r="P563" s="226" t="s">
        <v>62</v>
      </c>
      <c r="Q563" s="78"/>
      <c r="R563" s="78"/>
      <c r="S563" s="109"/>
    </row>
    <row r="564" spans="1:19" ht="21" customHeight="1" x14ac:dyDescent="0.2">
      <c r="A564" s="321"/>
      <c r="B564" s="147" t="s">
        <v>71</v>
      </c>
      <c r="C564" s="221"/>
      <c r="D564" s="221"/>
      <c r="E564" s="221"/>
      <c r="F564" s="221"/>
      <c r="G564" s="221" t="s">
        <v>62</v>
      </c>
      <c r="H564" s="221"/>
      <c r="I564" s="221">
        <f t="shared" si="265"/>
        <v>0</v>
      </c>
      <c r="J564" s="221"/>
      <c r="K564" s="221"/>
      <c r="L564" s="221" t="s">
        <v>62</v>
      </c>
      <c r="M564" s="221"/>
      <c r="N564" s="221"/>
      <c r="O564" s="226" t="s">
        <v>62</v>
      </c>
      <c r="P564" s="226" t="s">
        <v>62</v>
      </c>
      <c r="Q564" s="226" t="s">
        <v>62</v>
      </c>
      <c r="R564" s="226" t="s">
        <v>62</v>
      </c>
      <c r="S564" s="109"/>
    </row>
    <row r="565" spans="1:19" ht="21" customHeight="1" x14ac:dyDescent="0.2">
      <c r="A565" s="322"/>
      <c r="B565" s="148" t="s">
        <v>72</v>
      </c>
      <c r="C565" s="221"/>
      <c r="D565" s="221" t="s">
        <v>62</v>
      </c>
      <c r="E565" s="221"/>
      <c r="F565" s="221"/>
      <c r="G565" s="221">
        <f>G563</f>
        <v>1</v>
      </c>
      <c r="H565" s="221">
        <f t="shared" ref="H565:K565" si="288">H563</f>
        <v>1</v>
      </c>
      <c r="I565" s="221">
        <f t="shared" si="265"/>
        <v>1</v>
      </c>
      <c r="J565" s="221">
        <v>1</v>
      </c>
      <c r="K565" s="221">
        <f t="shared" si="288"/>
        <v>1</v>
      </c>
      <c r="L565" s="221" t="s">
        <v>62</v>
      </c>
      <c r="M565" s="84">
        <v>46022</v>
      </c>
      <c r="N565" s="84">
        <v>46022</v>
      </c>
      <c r="O565" s="78"/>
      <c r="P565" s="226" t="s">
        <v>62</v>
      </c>
      <c r="Q565" s="78"/>
      <c r="R565" s="78"/>
      <c r="S565" s="109"/>
    </row>
    <row r="566" spans="1:19" s="56" customFormat="1" ht="74.45" customHeight="1" x14ac:dyDescent="0.25">
      <c r="A566" s="320" t="s">
        <v>281</v>
      </c>
      <c r="B566" s="137" t="s">
        <v>329</v>
      </c>
      <c r="C566" s="80" t="s">
        <v>59</v>
      </c>
      <c r="D566" s="81" t="s">
        <v>60</v>
      </c>
      <c r="E566" s="143" t="s">
        <v>75</v>
      </c>
      <c r="F566" s="143">
        <v>792</v>
      </c>
      <c r="G566" s="80">
        <v>4</v>
      </c>
      <c r="H566" s="80">
        <f>G566</f>
        <v>4</v>
      </c>
      <c r="I566" s="80">
        <f t="shared" si="265"/>
        <v>4</v>
      </c>
      <c r="J566" s="80">
        <v>4</v>
      </c>
      <c r="K566" s="80">
        <f>G566</f>
        <v>4</v>
      </c>
      <c r="L566" s="80"/>
      <c r="M566" s="221" t="s">
        <v>62</v>
      </c>
      <c r="N566" s="221" t="s">
        <v>62</v>
      </c>
      <c r="O566" s="78">
        <v>61355.46</v>
      </c>
      <c r="P566" s="78"/>
      <c r="Q566" s="78">
        <v>26490.41</v>
      </c>
      <c r="R566" s="78">
        <v>26490.41</v>
      </c>
      <c r="S566" s="109"/>
    </row>
    <row r="567" spans="1:19" ht="15.75" x14ac:dyDescent="0.2">
      <c r="A567" s="321"/>
      <c r="B567" s="146" t="s">
        <v>70</v>
      </c>
      <c r="C567" s="221"/>
      <c r="D567" s="221" t="s">
        <v>62</v>
      </c>
      <c r="E567" s="221"/>
      <c r="F567" s="221"/>
      <c r="G567" s="221">
        <f>G566</f>
        <v>4</v>
      </c>
      <c r="H567" s="221">
        <f t="shared" ref="H567:K567" si="289">H566</f>
        <v>4</v>
      </c>
      <c r="I567" s="221">
        <f t="shared" si="265"/>
        <v>4</v>
      </c>
      <c r="J567" s="221">
        <v>4</v>
      </c>
      <c r="K567" s="221">
        <f t="shared" si="289"/>
        <v>4</v>
      </c>
      <c r="L567" s="221" t="s">
        <v>62</v>
      </c>
      <c r="M567" s="84">
        <v>46022</v>
      </c>
      <c r="N567" s="84">
        <v>46022</v>
      </c>
      <c r="O567" s="78"/>
      <c r="P567" s="226" t="s">
        <v>62</v>
      </c>
      <c r="Q567" s="78"/>
      <c r="R567" s="78"/>
      <c r="S567" s="109"/>
    </row>
    <row r="568" spans="1:19" ht="14.25" x14ac:dyDescent="0.2">
      <c r="A568" s="321"/>
      <c r="B568" s="147" t="s">
        <v>76</v>
      </c>
      <c r="C568" s="221"/>
      <c r="D568" s="221"/>
      <c r="E568" s="221"/>
      <c r="F568" s="221"/>
      <c r="G568" s="221" t="s">
        <v>62</v>
      </c>
      <c r="H568" s="221"/>
      <c r="I568" s="221">
        <f t="shared" si="265"/>
        <v>0</v>
      </c>
      <c r="J568" s="221"/>
      <c r="K568" s="221"/>
      <c r="L568" s="221" t="s">
        <v>62</v>
      </c>
      <c r="M568" s="221"/>
      <c r="N568" s="221"/>
      <c r="O568" s="226" t="s">
        <v>62</v>
      </c>
      <c r="P568" s="226" t="s">
        <v>62</v>
      </c>
      <c r="Q568" s="226" t="s">
        <v>62</v>
      </c>
      <c r="R568" s="226" t="s">
        <v>62</v>
      </c>
      <c r="S568" s="109"/>
    </row>
    <row r="569" spans="1:19" ht="65.45" customHeight="1" x14ac:dyDescent="0.2">
      <c r="A569" s="321"/>
      <c r="B569" s="148" t="s">
        <v>192</v>
      </c>
      <c r="C569" s="221"/>
      <c r="D569" s="221" t="s">
        <v>62</v>
      </c>
      <c r="E569" s="221"/>
      <c r="F569" s="221"/>
      <c r="G569" s="221">
        <f>G566</f>
        <v>4</v>
      </c>
      <c r="H569" s="221">
        <f t="shared" ref="H569" si="290">H566</f>
        <v>4</v>
      </c>
      <c r="I569" s="221">
        <f t="shared" si="265"/>
        <v>4</v>
      </c>
      <c r="J569" s="221">
        <v>4</v>
      </c>
      <c r="K569" s="221">
        <f>K566</f>
        <v>4</v>
      </c>
      <c r="L569" s="221" t="s">
        <v>62</v>
      </c>
      <c r="M569" s="84">
        <v>46022</v>
      </c>
      <c r="N569" s="84">
        <v>46022</v>
      </c>
      <c r="O569" s="78"/>
      <c r="P569" s="226" t="s">
        <v>62</v>
      </c>
      <c r="Q569" s="78"/>
      <c r="R569" s="78"/>
      <c r="S569" s="109"/>
    </row>
    <row r="570" spans="1:19" ht="15" customHeight="1" x14ac:dyDescent="0.2">
      <c r="A570" s="321"/>
      <c r="B570" s="147" t="s">
        <v>193</v>
      </c>
      <c r="C570" s="221"/>
      <c r="D570" s="221"/>
      <c r="E570" s="221"/>
      <c r="F570" s="221"/>
      <c r="G570" s="221" t="s">
        <v>62</v>
      </c>
      <c r="H570" s="221"/>
      <c r="I570" s="221">
        <f t="shared" si="265"/>
        <v>0</v>
      </c>
      <c r="J570" s="221"/>
      <c r="K570" s="221"/>
      <c r="L570" s="221" t="s">
        <v>62</v>
      </c>
      <c r="M570" s="221"/>
      <c r="N570" s="221"/>
      <c r="O570" s="226" t="s">
        <v>62</v>
      </c>
      <c r="P570" s="226" t="s">
        <v>62</v>
      </c>
      <c r="Q570" s="226" t="s">
        <v>62</v>
      </c>
      <c r="R570" s="226" t="s">
        <v>62</v>
      </c>
      <c r="S570" s="109"/>
    </row>
    <row r="571" spans="1:19" ht="38.65" customHeight="1" x14ac:dyDescent="0.2">
      <c r="A571" s="321"/>
      <c r="B571" s="148" t="s">
        <v>330</v>
      </c>
      <c r="C571" s="221"/>
      <c r="D571" s="221" t="s">
        <v>62</v>
      </c>
      <c r="E571" s="221"/>
      <c r="F571" s="221"/>
      <c r="G571" s="221">
        <f>G567</f>
        <v>4</v>
      </c>
      <c r="H571" s="221">
        <f t="shared" ref="H571:K571" si="291">H567</f>
        <v>4</v>
      </c>
      <c r="I571" s="221">
        <f t="shared" si="265"/>
        <v>4</v>
      </c>
      <c r="J571" s="221">
        <v>4</v>
      </c>
      <c r="K571" s="221">
        <f t="shared" si="291"/>
        <v>4</v>
      </c>
      <c r="L571" s="221" t="s">
        <v>62</v>
      </c>
      <c r="M571" s="84">
        <v>46022</v>
      </c>
      <c r="N571" s="84">
        <v>46022</v>
      </c>
      <c r="O571" s="78"/>
      <c r="P571" s="226" t="s">
        <v>62</v>
      </c>
      <c r="Q571" s="78"/>
      <c r="R571" s="78"/>
      <c r="S571" s="109"/>
    </row>
    <row r="572" spans="1:19" ht="21" customHeight="1" x14ac:dyDescent="0.2">
      <c r="A572" s="321"/>
      <c r="B572" s="147" t="s">
        <v>71</v>
      </c>
      <c r="C572" s="221"/>
      <c r="D572" s="221"/>
      <c r="E572" s="221"/>
      <c r="F572" s="221"/>
      <c r="G572" s="221" t="s">
        <v>62</v>
      </c>
      <c r="H572" s="221"/>
      <c r="I572" s="221">
        <f t="shared" si="265"/>
        <v>0</v>
      </c>
      <c r="J572" s="221"/>
      <c r="K572" s="221"/>
      <c r="L572" s="221" t="s">
        <v>62</v>
      </c>
      <c r="M572" s="221"/>
      <c r="N572" s="221"/>
      <c r="O572" s="226" t="s">
        <v>62</v>
      </c>
      <c r="P572" s="226" t="s">
        <v>62</v>
      </c>
      <c r="Q572" s="226" t="s">
        <v>62</v>
      </c>
      <c r="R572" s="226" t="s">
        <v>62</v>
      </c>
      <c r="S572" s="109"/>
    </row>
    <row r="573" spans="1:19" ht="21" customHeight="1" x14ac:dyDescent="0.2">
      <c r="A573" s="322"/>
      <c r="B573" s="148" t="s">
        <v>72</v>
      </c>
      <c r="C573" s="221"/>
      <c r="D573" s="221" t="s">
        <v>62</v>
      </c>
      <c r="E573" s="221"/>
      <c r="F573" s="221"/>
      <c r="G573" s="221">
        <f>G571</f>
        <v>4</v>
      </c>
      <c r="H573" s="221">
        <f t="shared" ref="H573:K573" si="292">H571</f>
        <v>4</v>
      </c>
      <c r="I573" s="221">
        <f t="shared" si="265"/>
        <v>4</v>
      </c>
      <c r="J573" s="221">
        <v>4</v>
      </c>
      <c r="K573" s="221">
        <f t="shared" si="292"/>
        <v>4</v>
      </c>
      <c r="L573" s="221" t="s">
        <v>62</v>
      </c>
      <c r="M573" s="84">
        <v>46022</v>
      </c>
      <c r="N573" s="84">
        <v>46022</v>
      </c>
      <c r="O573" s="78"/>
      <c r="P573" s="226" t="s">
        <v>62</v>
      </c>
      <c r="Q573" s="78"/>
      <c r="R573" s="78"/>
      <c r="S573" s="109"/>
    </row>
    <row r="574" spans="1:19" s="56" customFormat="1" ht="74.45" customHeight="1" x14ac:dyDescent="0.25">
      <c r="A574" s="320" t="s">
        <v>282</v>
      </c>
      <c r="B574" s="137" t="s">
        <v>329</v>
      </c>
      <c r="C574" s="80" t="s">
        <v>59</v>
      </c>
      <c r="D574" s="81" t="s">
        <v>60</v>
      </c>
      <c r="E574" s="143" t="s">
        <v>75</v>
      </c>
      <c r="F574" s="143">
        <v>792</v>
      </c>
      <c r="G574" s="80">
        <v>0</v>
      </c>
      <c r="H574" s="80">
        <f>G574</f>
        <v>0</v>
      </c>
      <c r="I574" s="80">
        <f t="shared" si="265"/>
        <v>0</v>
      </c>
      <c r="J574" s="80">
        <v>0</v>
      </c>
      <c r="K574" s="80">
        <f>G574</f>
        <v>0</v>
      </c>
      <c r="L574" s="80"/>
      <c r="M574" s="221" t="s">
        <v>62</v>
      </c>
      <c r="N574" s="221" t="s">
        <v>62</v>
      </c>
      <c r="O574" s="78">
        <v>0</v>
      </c>
      <c r="P574" s="78"/>
      <c r="Q574" s="78">
        <v>0</v>
      </c>
      <c r="R574" s="78">
        <v>0</v>
      </c>
      <c r="S574" s="109"/>
    </row>
    <row r="575" spans="1:19" ht="15.75" x14ac:dyDescent="0.2">
      <c r="A575" s="321"/>
      <c r="B575" s="146" t="s">
        <v>70</v>
      </c>
      <c r="C575" s="221"/>
      <c r="D575" s="221" t="s">
        <v>62</v>
      </c>
      <c r="E575" s="221"/>
      <c r="F575" s="221"/>
      <c r="G575" s="221">
        <f>G574</f>
        <v>0</v>
      </c>
      <c r="H575" s="221">
        <f t="shared" ref="H575:K575" si="293">H574</f>
        <v>0</v>
      </c>
      <c r="I575" s="221">
        <f t="shared" si="265"/>
        <v>0</v>
      </c>
      <c r="J575" s="221">
        <v>0</v>
      </c>
      <c r="K575" s="221">
        <f t="shared" si="293"/>
        <v>0</v>
      </c>
      <c r="L575" s="221" t="s">
        <v>62</v>
      </c>
      <c r="M575" s="84">
        <v>46022</v>
      </c>
      <c r="N575" s="84">
        <v>46022</v>
      </c>
      <c r="O575" s="78"/>
      <c r="P575" s="226" t="s">
        <v>62</v>
      </c>
      <c r="Q575" s="78"/>
      <c r="R575" s="78"/>
      <c r="S575" s="109"/>
    </row>
    <row r="576" spans="1:19" ht="14.25" x14ac:dyDescent="0.2">
      <c r="A576" s="321"/>
      <c r="B576" s="147" t="s">
        <v>76</v>
      </c>
      <c r="C576" s="221"/>
      <c r="D576" s="221"/>
      <c r="E576" s="221"/>
      <c r="F576" s="221"/>
      <c r="G576" s="221" t="s">
        <v>62</v>
      </c>
      <c r="H576" s="221"/>
      <c r="I576" s="221">
        <f t="shared" si="265"/>
        <v>0</v>
      </c>
      <c r="J576" s="221"/>
      <c r="K576" s="221"/>
      <c r="L576" s="221" t="s">
        <v>62</v>
      </c>
      <c r="M576" s="221"/>
      <c r="N576" s="221"/>
      <c r="O576" s="226" t="s">
        <v>62</v>
      </c>
      <c r="P576" s="226" t="s">
        <v>62</v>
      </c>
      <c r="Q576" s="226" t="s">
        <v>62</v>
      </c>
      <c r="R576" s="226" t="s">
        <v>62</v>
      </c>
      <c r="S576" s="109"/>
    </row>
    <row r="577" spans="1:19" ht="65.45" customHeight="1" x14ac:dyDescent="0.2">
      <c r="A577" s="321"/>
      <c r="B577" s="148" t="s">
        <v>192</v>
      </c>
      <c r="C577" s="221"/>
      <c r="D577" s="221" t="s">
        <v>62</v>
      </c>
      <c r="E577" s="221"/>
      <c r="F577" s="221"/>
      <c r="G577" s="221">
        <f>G574</f>
        <v>0</v>
      </c>
      <c r="H577" s="221">
        <f t="shared" ref="H577" si="294">H574</f>
        <v>0</v>
      </c>
      <c r="I577" s="221">
        <f t="shared" si="265"/>
        <v>0</v>
      </c>
      <c r="J577" s="221">
        <v>0</v>
      </c>
      <c r="K577" s="221">
        <f>K574</f>
        <v>0</v>
      </c>
      <c r="L577" s="221" t="s">
        <v>62</v>
      </c>
      <c r="M577" s="84">
        <v>46022</v>
      </c>
      <c r="N577" s="84">
        <v>46022</v>
      </c>
      <c r="O577" s="78"/>
      <c r="P577" s="226" t="s">
        <v>62</v>
      </c>
      <c r="Q577" s="78"/>
      <c r="R577" s="78"/>
      <c r="S577" s="109"/>
    </row>
    <row r="578" spans="1:19" ht="15" customHeight="1" x14ac:dyDescent="0.2">
      <c r="A578" s="321"/>
      <c r="B578" s="147" t="s">
        <v>193</v>
      </c>
      <c r="C578" s="221"/>
      <c r="D578" s="221"/>
      <c r="E578" s="221"/>
      <c r="F578" s="221"/>
      <c r="G578" s="221" t="s">
        <v>62</v>
      </c>
      <c r="H578" s="221"/>
      <c r="I578" s="221">
        <f t="shared" si="265"/>
        <v>0</v>
      </c>
      <c r="J578" s="221"/>
      <c r="K578" s="221"/>
      <c r="L578" s="221" t="s">
        <v>62</v>
      </c>
      <c r="M578" s="221"/>
      <c r="N578" s="221"/>
      <c r="O578" s="226" t="s">
        <v>62</v>
      </c>
      <c r="P578" s="226" t="s">
        <v>62</v>
      </c>
      <c r="Q578" s="226" t="s">
        <v>62</v>
      </c>
      <c r="R578" s="226" t="s">
        <v>62</v>
      </c>
      <c r="S578" s="109"/>
    </row>
    <row r="579" spans="1:19" ht="38.65" customHeight="1" x14ac:dyDescent="0.2">
      <c r="A579" s="321"/>
      <c r="B579" s="148" t="s">
        <v>330</v>
      </c>
      <c r="C579" s="221"/>
      <c r="D579" s="221" t="s">
        <v>62</v>
      </c>
      <c r="E579" s="221"/>
      <c r="F579" s="221"/>
      <c r="G579" s="221">
        <f>G575</f>
        <v>0</v>
      </c>
      <c r="H579" s="221">
        <f t="shared" ref="H579:K579" si="295">H575</f>
        <v>0</v>
      </c>
      <c r="I579" s="221">
        <f t="shared" si="265"/>
        <v>0</v>
      </c>
      <c r="J579" s="221">
        <v>0</v>
      </c>
      <c r="K579" s="221">
        <f t="shared" si="295"/>
        <v>0</v>
      </c>
      <c r="L579" s="221" t="s">
        <v>62</v>
      </c>
      <c r="M579" s="84">
        <v>46022</v>
      </c>
      <c r="N579" s="84">
        <v>46022</v>
      </c>
      <c r="O579" s="78"/>
      <c r="P579" s="226" t="s">
        <v>62</v>
      </c>
      <c r="Q579" s="78"/>
      <c r="R579" s="78"/>
      <c r="S579" s="109"/>
    </row>
    <row r="580" spans="1:19" ht="21" customHeight="1" x14ac:dyDescent="0.2">
      <c r="A580" s="321"/>
      <c r="B580" s="147" t="s">
        <v>71</v>
      </c>
      <c r="C580" s="221"/>
      <c r="D580" s="221"/>
      <c r="E580" s="221"/>
      <c r="F580" s="221"/>
      <c r="G580" s="221" t="s">
        <v>62</v>
      </c>
      <c r="H580" s="221"/>
      <c r="I580" s="221">
        <f t="shared" si="265"/>
        <v>0</v>
      </c>
      <c r="J580" s="221"/>
      <c r="K580" s="221"/>
      <c r="L580" s="221" t="s">
        <v>62</v>
      </c>
      <c r="M580" s="221"/>
      <c r="N580" s="221"/>
      <c r="O580" s="226" t="s">
        <v>62</v>
      </c>
      <c r="P580" s="226" t="s">
        <v>62</v>
      </c>
      <c r="Q580" s="226" t="s">
        <v>62</v>
      </c>
      <c r="R580" s="226" t="s">
        <v>62</v>
      </c>
      <c r="S580" s="109"/>
    </row>
    <row r="581" spans="1:19" ht="21" customHeight="1" x14ac:dyDescent="0.2">
      <c r="A581" s="322"/>
      <c r="B581" s="148" t="s">
        <v>72</v>
      </c>
      <c r="C581" s="221"/>
      <c r="D581" s="221" t="s">
        <v>62</v>
      </c>
      <c r="E581" s="221"/>
      <c r="F581" s="221"/>
      <c r="G581" s="221">
        <f>G579</f>
        <v>0</v>
      </c>
      <c r="H581" s="221">
        <f t="shared" ref="H581:K581" si="296">H579</f>
        <v>0</v>
      </c>
      <c r="I581" s="221">
        <f t="shared" si="265"/>
        <v>0</v>
      </c>
      <c r="J581" s="221">
        <v>0</v>
      </c>
      <c r="K581" s="221">
        <f t="shared" si="296"/>
        <v>0</v>
      </c>
      <c r="L581" s="221" t="s">
        <v>62</v>
      </c>
      <c r="M581" s="84">
        <v>46022</v>
      </c>
      <c r="N581" s="84">
        <v>46022</v>
      </c>
      <c r="O581" s="78"/>
      <c r="P581" s="226" t="s">
        <v>62</v>
      </c>
      <c r="Q581" s="78"/>
      <c r="R581" s="78"/>
      <c r="S581" s="109"/>
    </row>
    <row r="582" spans="1:19" s="56" customFormat="1" ht="74.45" customHeight="1" x14ac:dyDescent="0.25">
      <c r="A582" s="320" t="s">
        <v>283</v>
      </c>
      <c r="B582" s="137" t="s">
        <v>329</v>
      </c>
      <c r="C582" s="80" t="s">
        <v>59</v>
      </c>
      <c r="D582" s="81" t="s">
        <v>60</v>
      </c>
      <c r="E582" s="143" t="s">
        <v>75</v>
      </c>
      <c r="F582" s="143">
        <v>792</v>
      </c>
      <c r="G582" s="80">
        <v>0</v>
      </c>
      <c r="H582" s="80">
        <f>G582</f>
        <v>0</v>
      </c>
      <c r="I582" s="80">
        <f t="shared" si="265"/>
        <v>0</v>
      </c>
      <c r="J582" s="80">
        <v>0</v>
      </c>
      <c r="K582" s="80">
        <f>G582</f>
        <v>0</v>
      </c>
      <c r="L582" s="80"/>
      <c r="M582" s="221" t="s">
        <v>62</v>
      </c>
      <c r="N582" s="221" t="s">
        <v>62</v>
      </c>
      <c r="O582" s="78">
        <v>0</v>
      </c>
      <c r="P582" s="78"/>
      <c r="Q582" s="78">
        <v>0</v>
      </c>
      <c r="R582" s="78">
        <v>0</v>
      </c>
      <c r="S582" s="109"/>
    </row>
    <row r="583" spans="1:19" ht="15.75" x14ac:dyDescent="0.2">
      <c r="A583" s="321"/>
      <c r="B583" s="146" t="s">
        <v>70</v>
      </c>
      <c r="C583" s="221"/>
      <c r="D583" s="221" t="s">
        <v>62</v>
      </c>
      <c r="E583" s="221"/>
      <c r="F583" s="221"/>
      <c r="G583" s="221">
        <f>G582</f>
        <v>0</v>
      </c>
      <c r="H583" s="221">
        <f t="shared" ref="H583:K583" si="297">H582</f>
        <v>0</v>
      </c>
      <c r="I583" s="221">
        <f t="shared" ref="I583:I646" si="298">J583</f>
        <v>0</v>
      </c>
      <c r="J583" s="221">
        <v>0</v>
      </c>
      <c r="K583" s="221">
        <f t="shared" si="297"/>
        <v>0</v>
      </c>
      <c r="L583" s="221" t="s">
        <v>62</v>
      </c>
      <c r="M583" s="84">
        <v>46022</v>
      </c>
      <c r="N583" s="84">
        <v>46022</v>
      </c>
      <c r="O583" s="78"/>
      <c r="P583" s="226" t="s">
        <v>62</v>
      </c>
      <c r="Q583" s="78"/>
      <c r="R583" s="78"/>
      <c r="S583" s="109"/>
    </row>
    <row r="584" spans="1:19" ht="14.25" x14ac:dyDescent="0.2">
      <c r="A584" s="321"/>
      <c r="B584" s="147" t="s">
        <v>76</v>
      </c>
      <c r="C584" s="221"/>
      <c r="D584" s="221"/>
      <c r="E584" s="221"/>
      <c r="F584" s="221"/>
      <c r="G584" s="221" t="s">
        <v>62</v>
      </c>
      <c r="H584" s="221"/>
      <c r="I584" s="221">
        <f t="shared" si="298"/>
        <v>0</v>
      </c>
      <c r="J584" s="221"/>
      <c r="K584" s="221"/>
      <c r="L584" s="221" t="s">
        <v>62</v>
      </c>
      <c r="M584" s="221"/>
      <c r="N584" s="221"/>
      <c r="O584" s="226" t="s">
        <v>62</v>
      </c>
      <c r="P584" s="226" t="s">
        <v>62</v>
      </c>
      <c r="Q584" s="226" t="s">
        <v>62</v>
      </c>
      <c r="R584" s="226" t="s">
        <v>62</v>
      </c>
      <c r="S584" s="109"/>
    </row>
    <row r="585" spans="1:19" ht="65.45" customHeight="1" x14ac:dyDescent="0.2">
      <c r="A585" s="321"/>
      <c r="B585" s="148" t="s">
        <v>192</v>
      </c>
      <c r="C585" s="221"/>
      <c r="D585" s="221" t="s">
        <v>62</v>
      </c>
      <c r="E585" s="221"/>
      <c r="F585" s="221"/>
      <c r="G585" s="221">
        <f>G582</f>
        <v>0</v>
      </c>
      <c r="H585" s="221">
        <f t="shared" ref="H585" si="299">H582</f>
        <v>0</v>
      </c>
      <c r="I585" s="221">
        <f t="shared" si="298"/>
        <v>0</v>
      </c>
      <c r="J585" s="221">
        <v>0</v>
      </c>
      <c r="K585" s="221">
        <f>K582</f>
        <v>0</v>
      </c>
      <c r="L585" s="221" t="s">
        <v>62</v>
      </c>
      <c r="M585" s="84">
        <v>46022</v>
      </c>
      <c r="N585" s="84">
        <v>46022</v>
      </c>
      <c r="O585" s="78"/>
      <c r="P585" s="226" t="s">
        <v>62</v>
      </c>
      <c r="Q585" s="78"/>
      <c r="R585" s="78"/>
      <c r="S585" s="109"/>
    </row>
    <row r="586" spans="1:19" ht="15" customHeight="1" x14ac:dyDescent="0.2">
      <c r="A586" s="321"/>
      <c r="B586" s="147" t="s">
        <v>193</v>
      </c>
      <c r="C586" s="221"/>
      <c r="D586" s="221"/>
      <c r="E586" s="221"/>
      <c r="F586" s="221"/>
      <c r="G586" s="221" t="s">
        <v>62</v>
      </c>
      <c r="H586" s="221"/>
      <c r="I586" s="221">
        <f t="shared" si="298"/>
        <v>0</v>
      </c>
      <c r="J586" s="221"/>
      <c r="K586" s="221"/>
      <c r="L586" s="221" t="s">
        <v>62</v>
      </c>
      <c r="M586" s="221"/>
      <c r="N586" s="221"/>
      <c r="O586" s="226" t="s">
        <v>62</v>
      </c>
      <c r="P586" s="226" t="s">
        <v>62</v>
      </c>
      <c r="Q586" s="226" t="s">
        <v>62</v>
      </c>
      <c r="R586" s="226" t="s">
        <v>62</v>
      </c>
      <c r="S586" s="109"/>
    </row>
    <row r="587" spans="1:19" ht="38.65" customHeight="1" x14ac:dyDescent="0.2">
      <c r="A587" s="321"/>
      <c r="B587" s="148" t="s">
        <v>330</v>
      </c>
      <c r="C587" s="221"/>
      <c r="D587" s="221" t="s">
        <v>62</v>
      </c>
      <c r="E587" s="221"/>
      <c r="F587" s="221"/>
      <c r="G587" s="221">
        <f>G583</f>
        <v>0</v>
      </c>
      <c r="H587" s="221">
        <f t="shared" ref="H587:K587" si="300">H583</f>
        <v>0</v>
      </c>
      <c r="I587" s="221">
        <f t="shared" si="298"/>
        <v>0</v>
      </c>
      <c r="J587" s="221">
        <v>0</v>
      </c>
      <c r="K587" s="221">
        <f t="shared" si="300"/>
        <v>0</v>
      </c>
      <c r="L587" s="221" t="s">
        <v>62</v>
      </c>
      <c r="M587" s="84">
        <v>46022</v>
      </c>
      <c r="N587" s="84">
        <v>46022</v>
      </c>
      <c r="O587" s="78"/>
      <c r="P587" s="226" t="s">
        <v>62</v>
      </c>
      <c r="Q587" s="78"/>
      <c r="R587" s="78"/>
      <c r="S587" s="109"/>
    </row>
    <row r="588" spans="1:19" ht="21" customHeight="1" x14ac:dyDescent="0.2">
      <c r="A588" s="321"/>
      <c r="B588" s="147" t="s">
        <v>71</v>
      </c>
      <c r="C588" s="221"/>
      <c r="D588" s="221"/>
      <c r="E588" s="221"/>
      <c r="F588" s="221"/>
      <c r="G588" s="221" t="s">
        <v>62</v>
      </c>
      <c r="H588" s="221"/>
      <c r="I588" s="221">
        <f t="shared" si="298"/>
        <v>0</v>
      </c>
      <c r="J588" s="221"/>
      <c r="K588" s="221"/>
      <c r="L588" s="221" t="s">
        <v>62</v>
      </c>
      <c r="M588" s="221"/>
      <c r="N588" s="221"/>
      <c r="O588" s="226" t="s">
        <v>62</v>
      </c>
      <c r="P588" s="226" t="s">
        <v>62</v>
      </c>
      <c r="Q588" s="226" t="s">
        <v>62</v>
      </c>
      <c r="R588" s="226" t="s">
        <v>62</v>
      </c>
      <c r="S588" s="109"/>
    </row>
    <row r="589" spans="1:19" ht="21" customHeight="1" x14ac:dyDescent="0.2">
      <c r="A589" s="322"/>
      <c r="B589" s="148" t="s">
        <v>72</v>
      </c>
      <c r="C589" s="221"/>
      <c r="D589" s="221" t="s">
        <v>62</v>
      </c>
      <c r="E589" s="221"/>
      <c r="F589" s="221"/>
      <c r="G589" s="221">
        <f>G587</f>
        <v>0</v>
      </c>
      <c r="H589" s="221">
        <f t="shared" ref="H589:K589" si="301">H587</f>
        <v>0</v>
      </c>
      <c r="I589" s="221">
        <f t="shared" si="298"/>
        <v>0</v>
      </c>
      <c r="J589" s="221">
        <v>0</v>
      </c>
      <c r="K589" s="221">
        <f t="shared" si="301"/>
        <v>0</v>
      </c>
      <c r="L589" s="221" t="s">
        <v>62</v>
      </c>
      <c r="M589" s="84">
        <v>46022</v>
      </c>
      <c r="N589" s="84">
        <v>46022</v>
      </c>
      <c r="O589" s="78"/>
      <c r="P589" s="226" t="s">
        <v>62</v>
      </c>
      <c r="Q589" s="78"/>
      <c r="R589" s="78"/>
      <c r="S589" s="109"/>
    </row>
    <row r="590" spans="1:19" s="56" customFormat="1" ht="74.45" customHeight="1" x14ac:dyDescent="0.25">
      <c r="A590" s="320" t="s">
        <v>284</v>
      </c>
      <c r="B590" s="137" t="s">
        <v>329</v>
      </c>
      <c r="C590" s="80" t="s">
        <v>59</v>
      </c>
      <c r="D590" s="81" t="s">
        <v>60</v>
      </c>
      <c r="E590" s="143" t="s">
        <v>75</v>
      </c>
      <c r="F590" s="143">
        <v>792</v>
      </c>
      <c r="G590" s="80">
        <v>2</v>
      </c>
      <c r="H590" s="80">
        <f>G590</f>
        <v>2</v>
      </c>
      <c r="I590" s="80">
        <f t="shared" si="298"/>
        <v>2</v>
      </c>
      <c r="J590" s="80">
        <v>2</v>
      </c>
      <c r="K590" s="80">
        <f>G590</f>
        <v>2</v>
      </c>
      <c r="L590" s="80"/>
      <c r="M590" s="221" t="s">
        <v>62</v>
      </c>
      <c r="N590" s="221" t="s">
        <v>62</v>
      </c>
      <c r="O590" s="78">
        <v>33599.42</v>
      </c>
      <c r="P590" s="78"/>
      <c r="Q590" s="78">
        <v>14049.94</v>
      </c>
      <c r="R590" s="78">
        <v>14049.94</v>
      </c>
      <c r="S590" s="109"/>
    </row>
    <row r="591" spans="1:19" ht="15.75" x14ac:dyDescent="0.2">
      <c r="A591" s="321"/>
      <c r="B591" s="146" t="s">
        <v>70</v>
      </c>
      <c r="C591" s="221"/>
      <c r="D591" s="221" t="s">
        <v>62</v>
      </c>
      <c r="E591" s="221"/>
      <c r="F591" s="221"/>
      <c r="G591" s="221">
        <f>G590</f>
        <v>2</v>
      </c>
      <c r="H591" s="221">
        <f t="shared" ref="H591:K591" si="302">H590</f>
        <v>2</v>
      </c>
      <c r="I591" s="221">
        <f t="shared" si="298"/>
        <v>2</v>
      </c>
      <c r="J591" s="221">
        <v>2</v>
      </c>
      <c r="K591" s="221">
        <f t="shared" si="302"/>
        <v>2</v>
      </c>
      <c r="L591" s="221" t="s">
        <v>62</v>
      </c>
      <c r="M591" s="84">
        <v>46022</v>
      </c>
      <c r="N591" s="84">
        <v>46022</v>
      </c>
      <c r="O591" s="78"/>
      <c r="P591" s="226" t="s">
        <v>62</v>
      </c>
      <c r="Q591" s="78"/>
      <c r="R591" s="78"/>
      <c r="S591" s="109"/>
    </row>
    <row r="592" spans="1:19" ht="14.25" x14ac:dyDescent="0.2">
      <c r="A592" s="321"/>
      <c r="B592" s="147" t="s">
        <v>76</v>
      </c>
      <c r="C592" s="221"/>
      <c r="D592" s="221"/>
      <c r="E592" s="221"/>
      <c r="F592" s="221"/>
      <c r="G592" s="221" t="s">
        <v>62</v>
      </c>
      <c r="H592" s="221"/>
      <c r="I592" s="221">
        <f t="shared" si="298"/>
        <v>0</v>
      </c>
      <c r="J592" s="221"/>
      <c r="K592" s="221"/>
      <c r="L592" s="221" t="s">
        <v>62</v>
      </c>
      <c r="M592" s="221"/>
      <c r="N592" s="221"/>
      <c r="O592" s="226" t="s">
        <v>62</v>
      </c>
      <c r="P592" s="226" t="s">
        <v>62</v>
      </c>
      <c r="Q592" s="226" t="s">
        <v>62</v>
      </c>
      <c r="R592" s="226" t="s">
        <v>62</v>
      </c>
      <c r="S592" s="109"/>
    </row>
    <row r="593" spans="1:19" ht="65.45" customHeight="1" x14ac:dyDescent="0.2">
      <c r="A593" s="321"/>
      <c r="B593" s="148" t="s">
        <v>192</v>
      </c>
      <c r="C593" s="221"/>
      <c r="D593" s="221" t="s">
        <v>62</v>
      </c>
      <c r="E593" s="221"/>
      <c r="F593" s="221"/>
      <c r="G593" s="221">
        <f>G590</f>
        <v>2</v>
      </c>
      <c r="H593" s="221">
        <f t="shared" ref="H593" si="303">H590</f>
        <v>2</v>
      </c>
      <c r="I593" s="221">
        <f t="shared" si="298"/>
        <v>2</v>
      </c>
      <c r="J593" s="221">
        <v>2</v>
      </c>
      <c r="K593" s="221">
        <f>K590</f>
        <v>2</v>
      </c>
      <c r="L593" s="221" t="s">
        <v>62</v>
      </c>
      <c r="M593" s="84">
        <v>46022</v>
      </c>
      <c r="N593" s="84">
        <v>46022</v>
      </c>
      <c r="O593" s="78"/>
      <c r="P593" s="226" t="s">
        <v>62</v>
      </c>
      <c r="Q593" s="78"/>
      <c r="R593" s="78"/>
      <c r="S593" s="109"/>
    </row>
    <row r="594" spans="1:19" ht="15" customHeight="1" x14ac:dyDescent="0.2">
      <c r="A594" s="321"/>
      <c r="B594" s="147" t="s">
        <v>193</v>
      </c>
      <c r="C594" s="221"/>
      <c r="D594" s="221"/>
      <c r="E594" s="221"/>
      <c r="F594" s="221"/>
      <c r="G594" s="221" t="s">
        <v>62</v>
      </c>
      <c r="H594" s="221"/>
      <c r="I594" s="221">
        <f t="shared" si="298"/>
        <v>0</v>
      </c>
      <c r="J594" s="221"/>
      <c r="K594" s="221"/>
      <c r="L594" s="221" t="s">
        <v>62</v>
      </c>
      <c r="M594" s="221"/>
      <c r="N594" s="221"/>
      <c r="O594" s="226" t="s">
        <v>62</v>
      </c>
      <c r="P594" s="226" t="s">
        <v>62</v>
      </c>
      <c r="Q594" s="226" t="s">
        <v>62</v>
      </c>
      <c r="R594" s="226" t="s">
        <v>62</v>
      </c>
      <c r="S594" s="109"/>
    </row>
    <row r="595" spans="1:19" ht="38.65" customHeight="1" x14ac:dyDescent="0.2">
      <c r="A595" s="321"/>
      <c r="B595" s="148" t="s">
        <v>330</v>
      </c>
      <c r="C595" s="221"/>
      <c r="D595" s="221" t="s">
        <v>62</v>
      </c>
      <c r="E595" s="221"/>
      <c r="F595" s="221"/>
      <c r="G595" s="221">
        <f>G591</f>
        <v>2</v>
      </c>
      <c r="H595" s="221">
        <f t="shared" ref="H595:K595" si="304">H591</f>
        <v>2</v>
      </c>
      <c r="I595" s="221">
        <f t="shared" si="298"/>
        <v>2</v>
      </c>
      <c r="J595" s="221">
        <v>2</v>
      </c>
      <c r="K595" s="221">
        <f t="shared" si="304"/>
        <v>2</v>
      </c>
      <c r="L595" s="221" t="s">
        <v>62</v>
      </c>
      <c r="M595" s="84">
        <v>46022</v>
      </c>
      <c r="N595" s="84">
        <v>46022</v>
      </c>
      <c r="O595" s="78"/>
      <c r="P595" s="226" t="s">
        <v>62</v>
      </c>
      <c r="Q595" s="78"/>
      <c r="R595" s="78"/>
      <c r="S595" s="109"/>
    </row>
    <row r="596" spans="1:19" ht="21" customHeight="1" x14ac:dyDescent="0.2">
      <c r="A596" s="321"/>
      <c r="B596" s="147" t="s">
        <v>71</v>
      </c>
      <c r="C596" s="221"/>
      <c r="D596" s="221"/>
      <c r="E596" s="221"/>
      <c r="F596" s="221"/>
      <c r="G596" s="221" t="s">
        <v>62</v>
      </c>
      <c r="H596" s="221"/>
      <c r="I596" s="221">
        <f t="shared" si="298"/>
        <v>0</v>
      </c>
      <c r="J596" s="221"/>
      <c r="K596" s="221"/>
      <c r="L596" s="221" t="s">
        <v>62</v>
      </c>
      <c r="M596" s="221"/>
      <c r="N596" s="221"/>
      <c r="O596" s="226" t="s">
        <v>62</v>
      </c>
      <c r="P596" s="226" t="s">
        <v>62</v>
      </c>
      <c r="Q596" s="226" t="s">
        <v>62</v>
      </c>
      <c r="R596" s="226" t="s">
        <v>62</v>
      </c>
      <c r="S596" s="109"/>
    </row>
    <row r="597" spans="1:19" ht="21" customHeight="1" x14ac:dyDescent="0.2">
      <c r="A597" s="322"/>
      <c r="B597" s="148" t="s">
        <v>72</v>
      </c>
      <c r="C597" s="221"/>
      <c r="D597" s="221" t="s">
        <v>62</v>
      </c>
      <c r="E597" s="221"/>
      <c r="F597" s="221"/>
      <c r="G597" s="221">
        <f>G595</f>
        <v>2</v>
      </c>
      <c r="H597" s="221">
        <f t="shared" ref="H597:K597" si="305">H595</f>
        <v>2</v>
      </c>
      <c r="I597" s="221">
        <f t="shared" si="298"/>
        <v>2</v>
      </c>
      <c r="J597" s="221">
        <v>2</v>
      </c>
      <c r="K597" s="221">
        <f t="shared" si="305"/>
        <v>2</v>
      </c>
      <c r="L597" s="221" t="s">
        <v>62</v>
      </c>
      <c r="M597" s="84">
        <v>46022</v>
      </c>
      <c r="N597" s="84">
        <v>46022</v>
      </c>
      <c r="O597" s="78"/>
      <c r="P597" s="226" t="s">
        <v>62</v>
      </c>
      <c r="Q597" s="78"/>
      <c r="R597" s="78"/>
      <c r="S597" s="109"/>
    </row>
    <row r="598" spans="1:19" s="56" customFormat="1" ht="74.45" customHeight="1" x14ac:dyDescent="0.25">
      <c r="A598" s="320" t="s">
        <v>285</v>
      </c>
      <c r="B598" s="137" t="s">
        <v>329</v>
      </c>
      <c r="C598" s="80" t="s">
        <v>59</v>
      </c>
      <c r="D598" s="81" t="s">
        <v>60</v>
      </c>
      <c r="E598" s="143" t="s">
        <v>75</v>
      </c>
      <c r="F598" s="143">
        <v>792</v>
      </c>
      <c r="G598" s="80">
        <v>4</v>
      </c>
      <c r="H598" s="80">
        <f>G598</f>
        <v>4</v>
      </c>
      <c r="I598" s="80">
        <f t="shared" si="298"/>
        <v>4</v>
      </c>
      <c r="J598" s="80">
        <v>4</v>
      </c>
      <c r="K598" s="80">
        <f>G598</f>
        <v>4</v>
      </c>
      <c r="L598" s="80"/>
      <c r="M598" s="221" t="s">
        <v>62</v>
      </c>
      <c r="N598" s="221" t="s">
        <v>62</v>
      </c>
      <c r="O598" s="78">
        <v>61355.46</v>
      </c>
      <c r="P598" s="78"/>
      <c r="Q598" s="78">
        <v>26444.95</v>
      </c>
      <c r="R598" s="78">
        <v>26444.95</v>
      </c>
      <c r="S598" s="109"/>
    </row>
    <row r="599" spans="1:19" ht="15.75" x14ac:dyDescent="0.2">
      <c r="A599" s="321"/>
      <c r="B599" s="146" t="s">
        <v>70</v>
      </c>
      <c r="C599" s="221"/>
      <c r="D599" s="221" t="s">
        <v>62</v>
      </c>
      <c r="E599" s="221"/>
      <c r="F599" s="221"/>
      <c r="G599" s="221">
        <f>G598</f>
        <v>4</v>
      </c>
      <c r="H599" s="221">
        <f t="shared" ref="H599:K599" si="306">H598</f>
        <v>4</v>
      </c>
      <c r="I599" s="221">
        <f t="shared" si="298"/>
        <v>4</v>
      </c>
      <c r="J599" s="221">
        <v>4</v>
      </c>
      <c r="K599" s="221">
        <f t="shared" si="306"/>
        <v>4</v>
      </c>
      <c r="L599" s="221" t="s">
        <v>62</v>
      </c>
      <c r="M599" s="84">
        <v>46022</v>
      </c>
      <c r="N599" s="84">
        <v>46022</v>
      </c>
      <c r="O599" s="78"/>
      <c r="P599" s="226" t="s">
        <v>62</v>
      </c>
      <c r="Q599" s="78"/>
      <c r="R599" s="78"/>
      <c r="S599" s="109"/>
    </row>
    <row r="600" spans="1:19" ht="14.25" x14ac:dyDescent="0.2">
      <c r="A600" s="321"/>
      <c r="B600" s="147" t="s">
        <v>76</v>
      </c>
      <c r="C600" s="221"/>
      <c r="D600" s="221"/>
      <c r="E600" s="221"/>
      <c r="F600" s="221"/>
      <c r="G600" s="221" t="s">
        <v>62</v>
      </c>
      <c r="H600" s="221"/>
      <c r="I600" s="221">
        <f t="shared" si="298"/>
        <v>0</v>
      </c>
      <c r="J600" s="221"/>
      <c r="K600" s="221"/>
      <c r="L600" s="221" t="s">
        <v>62</v>
      </c>
      <c r="M600" s="221"/>
      <c r="N600" s="221"/>
      <c r="O600" s="226" t="s">
        <v>62</v>
      </c>
      <c r="P600" s="226" t="s">
        <v>62</v>
      </c>
      <c r="Q600" s="226" t="s">
        <v>62</v>
      </c>
      <c r="R600" s="226" t="s">
        <v>62</v>
      </c>
      <c r="S600" s="109"/>
    </row>
    <row r="601" spans="1:19" ht="65.45" customHeight="1" x14ac:dyDescent="0.2">
      <c r="A601" s="321"/>
      <c r="B601" s="148" t="s">
        <v>192</v>
      </c>
      <c r="C601" s="221"/>
      <c r="D601" s="221" t="s">
        <v>62</v>
      </c>
      <c r="E601" s="221"/>
      <c r="F601" s="221"/>
      <c r="G601" s="221">
        <f>G598</f>
        <v>4</v>
      </c>
      <c r="H601" s="221">
        <f t="shared" ref="H601" si="307">H598</f>
        <v>4</v>
      </c>
      <c r="I601" s="221">
        <f t="shared" si="298"/>
        <v>4</v>
      </c>
      <c r="J601" s="221">
        <v>4</v>
      </c>
      <c r="K601" s="221">
        <f>K598</f>
        <v>4</v>
      </c>
      <c r="L601" s="221" t="s">
        <v>62</v>
      </c>
      <c r="M601" s="84">
        <v>46022</v>
      </c>
      <c r="N601" s="84">
        <v>46022</v>
      </c>
      <c r="O601" s="78"/>
      <c r="P601" s="226" t="s">
        <v>62</v>
      </c>
      <c r="Q601" s="78"/>
      <c r="R601" s="78"/>
      <c r="S601" s="109"/>
    </row>
    <row r="602" spans="1:19" ht="15" customHeight="1" x14ac:dyDescent="0.2">
      <c r="A602" s="321"/>
      <c r="B602" s="147" t="s">
        <v>193</v>
      </c>
      <c r="C602" s="221"/>
      <c r="D602" s="221"/>
      <c r="E602" s="221"/>
      <c r="F602" s="221"/>
      <c r="G602" s="221" t="s">
        <v>62</v>
      </c>
      <c r="H602" s="221"/>
      <c r="I602" s="221">
        <f t="shared" si="298"/>
        <v>0</v>
      </c>
      <c r="J602" s="221"/>
      <c r="K602" s="221"/>
      <c r="L602" s="221" t="s">
        <v>62</v>
      </c>
      <c r="M602" s="221"/>
      <c r="N602" s="221"/>
      <c r="O602" s="226" t="s">
        <v>62</v>
      </c>
      <c r="P602" s="226" t="s">
        <v>62</v>
      </c>
      <c r="Q602" s="226" t="s">
        <v>62</v>
      </c>
      <c r="R602" s="226" t="s">
        <v>62</v>
      </c>
      <c r="S602" s="109"/>
    </row>
    <row r="603" spans="1:19" ht="38.65" customHeight="1" x14ac:dyDescent="0.2">
      <c r="A603" s="321"/>
      <c r="B603" s="148" t="s">
        <v>330</v>
      </c>
      <c r="C603" s="221"/>
      <c r="D603" s="221" t="s">
        <v>62</v>
      </c>
      <c r="E603" s="221"/>
      <c r="F603" s="221"/>
      <c r="G603" s="221">
        <f>G599</f>
        <v>4</v>
      </c>
      <c r="H603" s="221">
        <f t="shared" ref="H603:K603" si="308">H599</f>
        <v>4</v>
      </c>
      <c r="I603" s="221">
        <f t="shared" si="298"/>
        <v>4</v>
      </c>
      <c r="J603" s="221">
        <v>4</v>
      </c>
      <c r="K603" s="221">
        <f t="shared" si="308"/>
        <v>4</v>
      </c>
      <c r="L603" s="221" t="s">
        <v>62</v>
      </c>
      <c r="M603" s="84">
        <v>46022</v>
      </c>
      <c r="N603" s="84">
        <v>46022</v>
      </c>
      <c r="O603" s="78"/>
      <c r="P603" s="226" t="s">
        <v>62</v>
      </c>
      <c r="Q603" s="78"/>
      <c r="R603" s="78"/>
      <c r="S603" s="109"/>
    </row>
    <row r="604" spans="1:19" ht="21" customHeight="1" x14ac:dyDescent="0.2">
      <c r="A604" s="321"/>
      <c r="B604" s="147" t="s">
        <v>71</v>
      </c>
      <c r="C604" s="221"/>
      <c r="D604" s="221"/>
      <c r="E604" s="221"/>
      <c r="F604" s="221"/>
      <c r="G604" s="221" t="s">
        <v>62</v>
      </c>
      <c r="H604" s="221"/>
      <c r="I604" s="221">
        <f t="shared" si="298"/>
        <v>0</v>
      </c>
      <c r="J604" s="221"/>
      <c r="K604" s="221"/>
      <c r="L604" s="221" t="s">
        <v>62</v>
      </c>
      <c r="M604" s="221"/>
      <c r="N604" s="221"/>
      <c r="O604" s="226" t="s">
        <v>62</v>
      </c>
      <c r="P604" s="226" t="s">
        <v>62</v>
      </c>
      <c r="Q604" s="226" t="s">
        <v>62</v>
      </c>
      <c r="R604" s="226" t="s">
        <v>62</v>
      </c>
      <c r="S604" s="109"/>
    </row>
    <row r="605" spans="1:19" ht="21" customHeight="1" x14ac:dyDescent="0.2">
      <c r="A605" s="322"/>
      <c r="B605" s="148" t="s">
        <v>72</v>
      </c>
      <c r="C605" s="221"/>
      <c r="D605" s="221" t="s">
        <v>62</v>
      </c>
      <c r="E605" s="221"/>
      <c r="F605" s="221"/>
      <c r="G605" s="221">
        <f>G603</f>
        <v>4</v>
      </c>
      <c r="H605" s="221">
        <f t="shared" ref="H605:K605" si="309">H603</f>
        <v>4</v>
      </c>
      <c r="I605" s="221">
        <f t="shared" si="298"/>
        <v>4</v>
      </c>
      <c r="J605" s="221">
        <v>4</v>
      </c>
      <c r="K605" s="221">
        <f t="shared" si="309"/>
        <v>4</v>
      </c>
      <c r="L605" s="221" t="s">
        <v>62</v>
      </c>
      <c r="M605" s="84">
        <v>46022</v>
      </c>
      <c r="N605" s="84">
        <v>46022</v>
      </c>
      <c r="O605" s="78"/>
      <c r="P605" s="226" t="s">
        <v>62</v>
      </c>
      <c r="Q605" s="78"/>
      <c r="R605" s="78"/>
      <c r="S605" s="109"/>
    </row>
    <row r="606" spans="1:19" s="56" customFormat="1" ht="74.45" customHeight="1" x14ac:dyDescent="0.25">
      <c r="A606" s="320" t="s">
        <v>286</v>
      </c>
      <c r="B606" s="137" t="s">
        <v>329</v>
      </c>
      <c r="C606" s="80" t="s">
        <v>59</v>
      </c>
      <c r="D606" s="81" t="s">
        <v>60</v>
      </c>
      <c r="E606" s="143" t="s">
        <v>75</v>
      </c>
      <c r="F606" s="143">
        <v>792</v>
      </c>
      <c r="G606" s="80">
        <v>2</v>
      </c>
      <c r="H606" s="80">
        <f>G606</f>
        <v>2</v>
      </c>
      <c r="I606" s="80">
        <f t="shared" si="298"/>
        <v>2</v>
      </c>
      <c r="J606" s="80">
        <v>2</v>
      </c>
      <c r="K606" s="80">
        <f>G606</f>
        <v>2</v>
      </c>
      <c r="L606" s="80"/>
      <c r="M606" s="221" t="s">
        <v>62</v>
      </c>
      <c r="N606" s="221" t="s">
        <v>62</v>
      </c>
      <c r="O606" s="78">
        <v>27756.04</v>
      </c>
      <c r="P606" s="78"/>
      <c r="Q606" s="78">
        <v>0</v>
      </c>
      <c r="R606" s="78">
        <v>0</v>
      </c>
      <c r="S606" s="109"/>
    </row>
    <row r="607" spans="1:19" ht="15.75" x14ac:dyDescent="0.2">
      <c r="A607" s="321"/>
      <c r="B607" s="146" t="s">
        <v>70</v>
      </c>
      <c r="C607" s="221"/>
      <c r="D607" s="221" t="s">
        <v>62</v>
      </c>
      <c r="E607" s="221"/>
      <c r="F607" s="221"/>
      <c r="G607" s="221">
        <f>G606</f>
        <v>2</v>
      </c>
      <c r="H607" s="221">
        <f t="shared" ref="H607:K607" si="310">H606</f>
        <v>2</v>
      </c>
      <c r="I607" s="221">
        <f t="shared" si="298"/>
        <v>2</v>
      </c>
      <c r="J607" s="221">
        <v>2</v>
      </c>
      <c r="K607" s="221">
        <f t="shared" si="310"/>
        <v>2</v>
      </c>
      <c r="L607" s="221" t="s">
        <v>62</v>
      </c>
      <c r="M607" s="84">
        <v>46022</v>
      </c>
      <c r="N607" s="84">
        <v>46022</v>
      </c>
      <c r="O607" s="78"/>
      <c r="P607" s="226" t="s">
        <v>62</v>
      </c>
      <c r="Q607" s="78"/>
      <c r="R607" s="78"/>
      <c r="S607" s="109"/>
    </row>
    <row r="608" spans="1:19" ht="14.25" x14ac:dyDescent="0.2">
      <c r="A608" s="321"/>
      <c r="B608" s="147" t="s">
        <v>76</v>
      </c>
      <c r="C608" s="221"/>
      <c r="D608" s="221"/>
      <c r="E608" s="221"/>
      <c r="F608" s="221"/>
      <c r="G608" s="221" t="s">
        <v>62</v>
      </c>
      <c r="H608" s="221"/>
      <c r="I608" s="221">
        <f t="shared" si="298"/>
        <v>0</v>
      </c>
      <c r="J608" s="221"/>
      <c r="K608" s="221"/>
      <c r="L608" s="221" t="s">
        <v>62</v>
      </c>
      <c r="M608" s="221"/>
      <c r="N608" s="221"/>
      <c r="O608" s="226" t="s">
        <v>62</v>
      </c>
      <c r="P608" s="226" t="s">
        <v>62</v>
      </c>
      <c r="Q608" s="226" t="s">
        <v>62</v>
      </c>
      <c r="R608" s="226" t="s">
        <v>62</v>
      </c>
      <c r="S608" s="109"/>
    </row>
    <row r="609" spans="1:19" ht="65.45" customHeight="1" x14ac:dyDescent="0.2">
      <c r="A609" s="321"/>
      <c r="B609" s="148" t="s">
        <v>192</v>
      </c>
      <c r="C609" s="221"/>
      <c r="D609" s="221" t="s">
        <v>62</v>
      </c>
      <c r="E609" s="221"/>
      <c r="F609" s="221"/>
      <c r="G609" s="221">
        <f>G606</f>
        <v>2</v>
      </c>
      <c r="H609" s="221">
        <f t="shared" ref="H609" si="311">H606</f>
        <v>2</v>
      </c>
      <c r="I609" s="221">
        <f t="shared" si="298"/>
        <v>2</v>
      </c>
      <c r="J609" s="221">
        <v>2</v>
      </c>
      <c r="K609" s="221">
        <f>K606</f>
        <v>2</v>
      </c>
      <c r="L609" s="221" t="s">
        <v>62</v>
      </c>
      <c r="M609" s="84">
        <v>46022</v>
      </c>
      <c r="N609" s="84">
        <v>46022</v>
      </c>
      <c r="O609" s="78"/>
      <c r="P609" s="226" t="s">
        <v>62</v>
      </c>
      <c r="Q609" s="78"/>
      <c r="R609" s="78"/>
      <c r="S609" s="109"/>
    </row>
    <row r="610" spans="1:19" ht="15" customHeight="1" x14ac:dyDescent="0.2">
      <c r="A610" s="321"/>
      <c r="B610" s="147" t="s">
        <v>193</v>
      </c>
      <c r="C610" s="221"/>
      <c r="D610" s="221"/>
      <c r="E610" s="221"/>
      <c r="F610" s="221"/>
      <c r="G610" s="221" t="s">
        <v>62</v>
      </c>
      <c r="H610" s="221"/>
      <c r="I610" s="221">
        <f t="shared" si="298"/>
        <v>0</v>
      </c>
      <c r="J610" s="221"/>
      <c r="K610" s="221"/>
      <c r="L610" s="221" t="s">
        <v>62</v>
      </c>
      <c r="M610" s="221"/>
      <c r="N610" s="221"/>
      <c r="O610" s="226" t="s">
        <v>62</v>
      </c>
      <c r="P610" s="226" t="s">
        <v>62</v>
      </c>
      <c r="Q610" s="226" t="s">
        <v>62</v>
      </c>
      <c r="R610" s="226" t="s">
        <v>62</v>
      </c>
      <c r="S610" s="109"/>
    </row>
    <row r="611" spans="1:19" ht="38.65" customHeight="1" x14ac:dyDescent="0.2">
      <c r="A611" s="321"/>
      <c r="B611" s="148" t="s">
        <v>330</v>
      </c>
      <c r="C611" s="221"/>
      <c r="D611" s="221" t="s">
        <v>62</v>
      </c>
      <c r="E611" s="221"/>
      <c r="F611" s="221"/>
      <c r="G611" s="221">
        <f>G607</f>
        <v>2</v>
      </c>
      <c r="H611" s="221">
        <f t="shared" ref="H611:K611" si="312">H607</f>
        <v>2</v>
      </c>
      <c r="I611" s="221">
        <f t="shared" si="298"/>
        <v>2</v>
      </c>
      <c r="J611" s="221">
        <v>2</v>
      </c>
      <c r="K611" s="221">
        <f t="shared" si="312"/>
        <v>2</v>
      </c>
      <c r="L611" s="221" t="s">
        <v>62</v>
      </c>
      <c r="M611" s="84">
        <v>46022</v>
      </c>
      <c r="N611" s="84">
        <v>46022</v>
      </c>
      <c r="O611" s="78"/>
      <c r="P611" s="226" t="s">
        <v>62</v>
      </c>
      <c r="Q611" s="78"/>
      <c r="R611" s="78"/>
      <c r="S611" s="109"/>
    </row>
    <row r="612" spans="1:19" ht="21" customHeight="1" x14ac:dyDescent="0.2">
      <c r="A612" s="321"/>
      <c r="B612" s="147" t="s">
        <v>71</v>
      </c>
      <c r="C612" s="221"/>
      <c r="D612" s="221"/>
      <c r="E612" s="221"/>
      <c r="F612" s="221"/>
      <c r="G612" s="221" t="s">
        <v>62</v>
      </c>
      <c r="H612" s="221"/>
      <c r="I612" s="221">
        <f t="shared" si="298"/>
        <v>0</v>
      </c>
      <c r="J612" s="221"/>
      <c r="K612" s="221"/>
      <c r="L612" s="221" t="s">
        <v>62</v>
      </c>
      <c r="M612" s="221"/>
      <c r="N612" s="221"/>
      <c r="O612" s="226" t="s">
        <v>62</v>
      </c>
      <c r="P612" s="226" t="s">
        <v>62</v>
      </c>
      <c r="Q612" s="226" t="s">
        <v>62</v>
      </c>
      <c r="R612" s="226" t="s">
        <v>62</v>
      </c>
      <c r="S612" s="109"/>
    </row>
    <row r="613" spans="1:19" ht="21" customHeight="1" x14ac:dyDescent="0.2">
      <c r="A613" s="322"/>
      <c r="B613" s="148" t="s">
        <v>72</v>
      </c>
      <c r="C613" s="221"/>
      <c r="D613" s="221" t="s">
        <v>62</v>
      </c>
      <c r="E613" s="221"/>
      <c r="F613" s="221"/>
      <c r="G613" s="221">
        <f>G611</f>
        <v>2</v>
      </c>
      <c r="H613" s="221">
        <f t="shared" ref="H613:K613" si="313">H611</f>
        <v>2</v>
      </c>
      <c r="I613" s="221">
        <f t="shared" si="298"/>
        <v>2</v>
      </c>
      <c r="J613" s="221">
        <v>2</v>
      </c>
      <c r="K613" s="221">
        <f t="shared" si="313"/>
        <v>2</v>
      </c>
      <c r="L613" s="221" t="s">
        <v>62</v>
      </c>
      <c r="M613" s="84">
        <v>46022</v>
      </c>
      <c r="N613" s="84">
        <v>46022</v>
      </c>
      <c r="O613" s="78"/>
      <c r="P613" s="226" t="s">
        <v>62</v>
      </c>
      <c r="Q613" s="78"/>
      <c r="R613" s="78"/>
      <c r="S613" s="109"/>
    </row>
    <row r="614" spans="1:19" s="56" customFormat="1" ht="74.45" customHeight="1" x14ac:dyDescent="0.25">
      <c r="A614" s="320" t="s">
        <v>287</v>
      </c>
      <c r="B614" s="137" t="s">
        <v>329</v>
      </c>
      <c r="C614" s="80" t="s">
        <v>59</v>
      </c>
      <c r="D614" s="81" t="s">
        <v>60</v>
      </c>
      <c r="E614" s="143" t="s">
        <v>75</v>
      </c>
      <c r="F614" s="143">
        <v>792</v>
      </c>
      <c r="G614" s="80">
        <v>4</v>
      </c>
      <c r="H614" s="80">
        <f>G614</f>
        <v>4</v>
      </c>
      <c r="I614" s="80">
        <f t="shared" si="298"/>
        <v>4</v>
      </c>
      <c r="J614" s="80">
        <v>4</v>
      </c>
      <c r="K614" s="80">
        <f>G614</f>
        <v>4</v>
      </c>
      <c r="L614" s="80"/>
      <c r="M614" s="221" t="s">
        <v>62</v>
      </c>
      <c r="N614" s="221" t="s">
        <v>62</v>
      </c>
      <c r="O614" s="78">
        <v>67198.84</v>
      </c>
      <c r="P614" s="78"/>
      <c r="Q614" s="78">
        <v>49640.31</v>
      </c>
      <c r="R614" s="78">
        <v>49640.31</v>
      </c>
      <c r="S614" s="109"/>
    </row>
    <row r="615" spans="1:19" ht="15.75" x14ac:dyDescent="0.2">
      <c r="A615" s="321"/>
      <c r="B615" s="146" t="s">
        <v>70</v>
      </c>
      <c r="C615" s="221"/>
      <c r="D615" s="221" t="s">
        <v>62</v>
      </c>
      <c r="E615" s="221"/>
      <c r="F615" s="221"/>
      <c r="G615" s="221">
        <f>G614</f>
        <v>4</v>
      </c>
      <c r="H615" s="221">
        <f t="shared" ref="H615:K615" si="314">H614</f>
        <v>4</v>
      </c>
      <c r="I615" s="221">
        <f t="shared" si="298"/>
        <v>4</v>
      </c>
      <c r="J615" s="221">
        <v>4</v>
      </c>
      <c r="K615" s="221">
        <f t="shared" si="314"/>
        <v>4</v>
      </c>
      <c r="L615" s="221" t="s">
        <v>62</v>
      </c>
      <c r="M615" s="84">
        <v>46022</v>
      </c>
      <c r="N615" s="84">
        <v>46022</v>
      </c>
      <c r="O615" s="78"/>
      <c r="P615" s="226" t="s">
        <v>62</v>
      </c>
      <c r="Q615" s="78"/>
      <c r="R615" s="78"/>
      <c r="S615" s="109"/>
    </row>
    <row r="616" spans="1:19" ht="14.25" x14ac:dyDescent="0.2">
      <c r="A616" s="321"/>
      <c r="B616" s="147" t="s">
        <v>76</v>
      </c>
      <c r="C616" s="221"/>
      <c r="D616" s="221"/>
      <c r="E616" s="221"/>
      <c r="F616" s="221"/>
      <c r="G616" s="221" t="s">
        <v>62</v>
      </c>
      <c r="H616" s="221"/>
      <c r="I616" s="221">
        <f t="shared" si="298"/>
        <v>0</v>
      </c>
      <c r="J616" s="221"/>
      <c r="K616" s="221"/>
      <c r="L616" s="221" t="s">
        <v>62</v>
      </c>
      <c r="M616" s="221"/>
      <c r="N616" s="221"/>
      <c r="O616" s="226" t="s">
        <v>62</v>
      </c>
      <c r="P616" s="226" t="s">
        <v>62</v>
      </c>
      <c r="Q616" s="226" t="s">
        <v>62</v>
      </c>
      <c r="R616" s="226" t="s">
        <v>62</v>
      </c>
      <c r="S616" s="109"/>
    </row>
    <row r="617" spans="1:19" ht="65.45" customHeight="1" x14ac:dyDescent="0.2">
      <c r="A617" s="321"/>
      <c r="B617" s="148" t="s">
        <v>192</v>
      </c>
      <c r="C617" s="221"/>
      <c r="D617" s="221" t="s">
        <v>62</v>
      </c>
      <c r="E617" s="221"/>
      <c r="F617" s="221"/>
      <c r="G617" s="221">
        <f>G614</f>
        <v>4</v>
      </c>
      <c r="H617" s="221">
        <f t="shared" ref="H617" si="315">H614</f>
        <v>4</v>
      </c>
      <c r="I617" s="221">
        <f t="shared" si="298"/>
        <v>4</v>
      </c>
      <c r="J617" s="221">
        <v>4</v>
      </c>
      <c r="K617" s="221">
        <f>K614</f>
        <v>4</v>
      </c>
      <c r="L617" s="221" t="s">
        <v>62</v>
      </c>
      <c r="M617" s="84">
        <v>46022</v>
      </c>
      <c r="N617" s="84">
        <v>46022</v>
      </c>
      <c r="O617" s="78"/>
      <c r="P617" s="226" t="s">
        <v>62</v>
      </c>
      <c r="Q617" s="78"/>
      <c r="R617" s="78"/>
      <c r="S617" s="109"/>
    </row>
    <row r="618" spans="1:19" ht="15" customHeight="1" x14ac:dyDescent="0.2">
      <c r="A618" s="321"/>
      <c r="B618" s="147" t="s">
        <v>193</v>
      </c>
      <c r="C618" s="221"/>
      <c r="D618" s="221"/>
      <c r="E618" s="221"/>
      <c r="F618" s="221"/>
      <c r="G618" s="221" t="s">
        <v>62</v>
      </c>
      <c r="H618" s="221"/>
      <c r="I618" s="221">
        <f t="shared" si="298"/>
        <v>0</v>
      </c>
      <c r="J618" s="221"/>
      <c r="K618" s="221"/>
      <c r="L618" s="221" t="s">
        <v>62</v>
      </c>
      <c r="M618" s="221"/>
      <c r="N618" s="221"/>
      <c r="O618" s="226" t="s">
        <v>62</v>
      </c>
      <c r="P618" s="226" t="s">
        <v>62</v>
      </c>
      <c r="Q618" s="226" t="s">
        <v>62</v>
      </c>
      <c r="R618" s="226" t="s">
        <v>62</v>
      </c>
      <c r="S618" s="109"/>
    </row>
    <row r="619" spans="1:19" ht="38.65" customHeight="1" x14ac:dyDescent="0.2">
      <c r="A619" s="321"/>
      <c r="B619" s="148" t="s">
        <v>330</v>
      </c>
      <c r="C619" s="221"/>
      <c r="D619" s="221" t="s">
        <v>62</v>
      </c>
      <c r="E619" s="221"/>
      <c r="F619" s="221"/>
      <c r="G619" s="221">
        <f>G615</f>
        <v>4</v>
      </c>
      <c r="H619" s="221">
        <f t="shared" ref="H619:K619" si="316">H615</f>
        <v>4</v>
      </c>
      <c r="I619" s="221">
        <f t="shared" si="298"/>
        <v>4</v>
      </c>
      <c r="J619" s="221">
        <v>4</v>
      </c>
      <c r="K619" s="221">
        <f t="shared" si="316"/>
        <v>4</v>
      </c>
      <c r="L619" s="221" t="s">
        <v>62</v>
      </c>
      <c r="M619" s="84">
        <v>46022</v>
      </c>
      <c r="N619" s="84">
        <v>46022</v>
      </c>
      <c r="O619" s="78"/>
      <c r="P619" s="226" t="s">
        <v>62</v>
      </c>
      <c r="Q619" s="78"/>
      <c r="R619" s="78"/>
      <c r="S619" s="109"/>
    </row>
    <row r="620" spans="1:19" ht="21" customHeight="1" x14ac:dyDescent="0.2">
      <c r="A620" s="321"/>
      <c r="B620" s="147" t="s">
        <v>71</v>
      </c>
      <c r="C620" s="221"/>
      <c r="D620" s="221"/>
      <c r="E620" s="221"/>
      <c r="F620" s="221"/>
      <c r="G620" s="221" t="s">
        <v>62</v>
      </c>
      <c r="H620" s="221"/>
      <c r="I620" s="221">
        <f t="shared" si="298"/>
        <v>0</v>
      </c>
      <c r="J620" s="221"/>
      <c r="K620" s="221"/>
      <c r="L620" s="221" t="s">
        <v>62</v>
      </c>
      <c r="M620" s="221"/>
      <c r="N620" s="221"/>
      <c r="O620" s="226" t="s">
        <v>62</v>
      </c>
      <c r="P620" s="226" t="s">
        <v>62</v>
      </c>
      <c r="Q620" s="226" t="s">
        <v>62</v>
      </c>
      <c r="R620" s="226" t="s">
        <v>62</v>
      </c>
      <c r="S620" s="109"/>
    </row>
    <row r="621" spans="1:19" ht="21" customHeight="1" x14ac:dyDescent="0.2">
      <c r="A621" s="322"/>
      <c r="B621" s="148" t="s">
        <v>72</v>
      </c>
      <c r="C621" s="221"/>
      <c r="D621" s="221" t="s">
        <v>62</v>
      </c>
      <c r="E621" s="221"/>
      <c r="F621" s="221"/>
      <c r="G621" s="221">
        <f>G619</f>
        <v>4</v>
      </c>
      <c r="H621" s="221">
        <f t="shared" ref="H621:K621" si="317">H619</f>
        <v>4</v>
      </c>
      <c r="I621" s="221">
        <f t="shared" si="298"/>
        <v>4</v>
      </c>
      <c r="J621" s="221">
        <v>4</v>
      </c>
      <c r="K621" s="221">
        <f t="shared" si="317"/>
        <v>4</v>
      </c>
      <c r="L621" s="221" t="s">
        <v>62</v>
      </c>
      <c r="M621" s="84">
        <v>46022</v>
      </c>
      <c r="N621" s="84">
        <v>46022</v>
      </c>
      <c r="O621" s="78"/>
      <c r="P621" s="226" t="s">
        <v>62</v>
      </c>
      <c r="Q621" s="78"/>
      <c r="R621" s="78"/>
      <c r="S621" s="109"/>
    </row>
    <row r="622" spans="1:19" s="56" customFormat="1" ht="74.45" customHeight="1" x14ac:dyDescent="0.25">
      <c r="A622" s="320" t="s">
        <v>288</v>
      </c>
      <c r="B622" s="137" t="s">
        <v>329</v>
      </c>
      <c r="C622" s="80" t="s">
        <v>59</v>
      </c>
      <c r="D622" s="81" t="s">
        <v>60</v>
      </c>
      <c r="E622" s="143" t="s">
        <v>75</v>
      </c>
      <c r="F622" s="143">
        <v>792</v>
      </c>
      <c r="G622" s="80">
        <v>4</v>
      </c>
      <c r="H622" s="80">
        <f>G622</f>
        <v>4</v>
      </c>
      <c r="I622" s="80">
        <f t="shared" si="298"/>
        <v>4</v>
      </c>
      <c r="J622" s="80">
        <v>4</v>
      </c>
      <c r="K622" s="80">
        <f>G622</f>
        <v>4</v>
      </c>
      <c r="L622" s="80"/>
      <c r="M622" s="221" t="s">
        <v>62</v>
      </c>
      <c r="N622" s="221" t="s">
        <v>62</v>
      </c>
      <c r="O622" s="78">
        <v>67198.84</v>
      </c>
      <c r="P622" s="78"/>
      <c r="Q622" s="78">
        <v>49675.9</v>
      </c>
      <c r="R622" s="78">
        <v>49675.9</v>
      </c>
      <c r="S622" s="109"/>
    </row>
    <row r="623" spans="1:19" ht="15.75" x14ac:dyDescent="0.2">
      <c r="A623" s="321"/>
      <c r="B623" s="146" t="s">
        <v>70</v>
      </c>
      <c r="C623" s="221"/>
      <c r="D623" s="221" t="s">
        <v>62</v>
      </c>
      <c r="E623" s="221"/>
      <c r="F623" s="221"/>
      <c r="G623" s="221">
        <f>G622</f>
        <v>4</v>
      </c>
      <c r="H623" s="221">
        <f t="shared" ref="H623:K623" si="318">H622</f>
        <v>4</v>
      </c>
      <c r="I623" s="221">
        <f t="shared" si="298"/>
        <v>4</v>
      </c>
      <c r="J623" s="221">
        <v>4</v>
      </c>
      <c r="K623" s="221">
        <f t="shared" si="318"/>
        <v>4</v>
      </c>
      <c r="L623" s="221" t="s">
        <v>62</v>
      </c>
      <c r="M623" s="84">
        <v>46022</v>
      </c>
      <c r="N623" s="84">
        <v>46022</v>
      </c>
      <c r="O623" s="78"/>
      <c r="P623" s="226" t="s">
        <v>62</v>
      </c>
      <c r="Q623" s="78"/>
      <c r="R623" s="78"/>
      <c r="S623" s="109"/>
    </row>
    <row r="624" spans="1:19" ht="14.25" x14ac:dyDescent="0.2">
      <c r="A624" s="321"/>
      <c r="B624" s="147" t="s">
        <v>76</v>
      </c>
      <c r="C624" s="221"/>
      <c r="D624" s="221"/>
      <c r="E624" s="221"/>
      <c r="F624" s="221"/>
      <c r="G624" s="221" t="s">
        <v>62</v>
      </c>
      <c r="H624" s="221"/>
      <c r="I624" s="221">
        <f t="shared" si="298"/>
        <v>0</v>
      </c>
      <c r="J624" s="221"/>
      <c r="K624" s="221"/>
      <c r="L624" s="221" t="s">
        <v>62</v>
      </c>
      <c r="M624" s="221"/>
      <c r="N624" s="221"/>
      <c r="O624" s="226" t="s">
        <v>62</v>
      </c>
      <c r="P624" s="226" t="s">
        <v>62</v>
      </c>
      <c r="Q624" s="226" t="s">
        <v>62</v>
      </c>
      <c r="R624" s="226" t="s">
        <v>62</v>
      </c>
      <c r="S624" s="109"/>
    </row>
    <row r="625" spans="1:19" ht="65.45" customHeight="1" x14ac:dyDescent="0.2">
      <c r="A625" s="321"/>
      <c r="B625" s="148" t="s">
        <v>192</v>
      </c>
      <c r="C625" s="221"/>
      <c r="D625" s="221" t="s">
        <v>62</v>
      </c>
      <c r="E625" s="221"/>
      <c r="F625" s="221"/>
      <c r="G625" s="221">
        <f>G622</f>
        <v>4</v>
      </c>
      <c r="H625" s="221">
        <f t="shared" ref="H625" si="319">H622</f>
        <v>4</v>
      </c>
      <c r="I625" s="221">
        <f t="shared" si="298"/>
        <v>4</v>
      </c>
      <c r="J625" s="221">
        <v>4</v>
      </c>
      <c r="K625" s="221">
        <f>K622</f>
        <v>4</v>
      </c>
      <c r="L625" s="221" t="s">
        <v>62</v>
      </c>
      <c r="M625" s="84">
        <v>46022</v>
      </c>
      <c r="N625" s="84">
        <v>46022</v>
      </c>
      <c r="O625" s="78"/>
      <c r="P625" s="226" t="s">
        <v>62</v>
      </c>
      <c r="Q625" s="78"/>
      <c r="R625" s="78"/>
      <c r="S625" s="109"/>
    </row>
    <row r="626" spans="1:19" ht="15" customHeight="1" x14ac:dyDescent="0.2">
      <c r="A626" s="321"/>
      <c r="B626" s="147" t="s">
        <v>193</v>
      </c>
      <c r="C626" s="221"/>
      <c r="D626" s="221"/>
      <c r="E626" s="221"/>
      <c r="F626" s="221"/>
      <c r="G626" s="221" t="s">
        <v>62</v>
      </c>
      <c r="H626" s="221"/>
      <c r="I626" s="221">
        <f t="shared" si="298"/>
        <v>0</v>
      </c>
      <c r="J626" s="221"/>
      <c r="K626" s="221"/>
      <c r="L626" s="221" t="s">
        <v>62</v>
      </c>
      <c r="M626" s="221"/>
      <c r="N626" s="221"/>
      <c r="O626" s="226" t="s">
        <v>62</v>
      </c>
      <c r="P626" s="226" t="s">
        <v>62</v>
      </c>
      <c r="Q626" s="226" t="s">
        <v>62</v>
      </c>
      <c r="R626" s="226" t="s">
        <v>62</v>
      </c>
      <c r="S626" s="109"/>
    </row>
    <row r="627" spans="1:19" ht="38.65" customHeight="1" x14ac:dyDescent="0.2">
      <c r="A627" s="321"/>
      <c r="B627" s="148" t="s">
        <v>330</v>
      </c>
      <c r="C627" s="221"/>
      <c r="D627" s="221" t="s">
        <v>62</v>
      </c>
      <c r="E627" s="221"/>
      <c r="F627" s="221"/>
      <c r="G627" s="221">
        <f>G623</f>
        <v>4</v>
      </c>
      <c r="H627" s="221">
        <f t="shared" ref="H627:K627" si="320">H623</f>
        <v>4</v>
      </c>
      <c r="I627" s="221">
        <f t="shared" si="298"/>
        <v>4</v>
      </c>
      <c r="J627" s="221">
        <v>4</v>
      </c>
      <c r="K627" s="221">
        <f t="shared" si="320"/>
        <v>4</v>
      </c>
      <c r="L627" s="221" t="s">
        <v>62</v>
      </c>
      <c r="M627" s="84">
        <v>46022</v>
      </c>
      <c r="N627" s="84">
        <v>46022</v>
      </c>
      <c r="O627" s="78"/>
      <c r="P627" s="226" t="s">
        <v>62</v>
      </c>
      <c r="Q627" s="78"/>
      <c r="R627" s="78"/>
      <c r="S627" s="109"/>
    </row>
    <row r="628" spans="1:19" ht="21" customHeight="1" x14ac:dyDescent="0.2">
      <c r="A628" s="321"/>
      <c r="B628" s="147" t="s">
        <v>71</v>
      </c>
      <c r="C628" s="221"/>
      <c r="D628" s="221"/>
      <c r="E628" s="221"/>
      <c r="F628" s="221"/>
      <c r="G628" s="221" t="s">
        <v>62</v>
      </c>
      <c r="H628" s="221"/>
      <c r="I628" s="221">
        <f t="shared" si="298"/>
        <v>0</v>
      </c>
      <c r="J628" s="221"/>
      <c r="K628" s="221"/>
      <c r="L628" s="221" t="s">
        <v>62</v>
      </c>
      <c r="M628" s="221"/>
      <c r="N628" s="221"/>
      <c r="O628" s="226" t="s">
        <v>62</v>
      </c>
      <c r="P628" s="226" t="s">
        <v>62</v>
      </c>
      <c r="Q628" s="226" t="s">
        <v>62</v>
      </c>
      <c r="R628" s="226" t="s">
        <v>62</v>
      </c>
      <c r="S628" s="109"/>
    </row>
    <row r="629" spans="1:19" ht="21" customHeight="1" x14ac:dyDescent="0.2">
      <c r="A629" s="322"/>
      <c r="B629" s="148" t="s">
        <v>72</v>
      </c>
      <c r="C629" s="221"/>
      <c r="D629" s="221" t="s">
        <v>62</v>
      </c>
      <c r="E629" s="221"/>
      <c r="F629" s="221"/>
      <c r="G629" s="221">
        <f>G627</f>
        <v>4</v>
      </c>
      <c r="H629" s="221">
        <f t="shared" ref="H629:K629" si="321">H627</f>
        <v>4</v>
      </c>
      <c r="I629" s="221">
        <f t="shared" si="298"/>
        <v>4</v>
      </c>
      <c r="J629" s="221">
        <v>4</v>
      </c>
      <c r="K629" s="221">
        <f t="shared" si="321"/>
        <v>4</v>
      </c>
      <c r="L629" s="221" t="s">
        <v>62</v>
      </c>
      <c r="M629" s="84">
        <v>46022</v>
      </c>
      <c r="N629" s="84">
        <v>46022</v>
      </c>
      <c r="O629" s="78"/>
      <c r="P629" s="226" t="s">
        <v>62</v>
      </c>
      <c r="Q629" s="78"/>
      <c r="R629" s="78"/>
      <c r="S629" s="109"/>
    </row>
    <row r="630" spans="1:19" s="56" customFormat="1" ht="74.45" customHeight="1" x14ac:dyDescent="0.25">
      <c r="A630" s="320" t="s">
        <v>289</v>
      </c>
      <c r="B630" s="137" t="s">
        <v>329</v>
      </c>
      <c r="C630" s="80" t="s">
        <v>59</v>
      </c>
      <c r="D630" s="81" t="s">
        <v>60</v>
      </c>
      <c r="E630" s="143" t="s">
        <v>75</v>
      </c>
      <c r="F630" s="143">
        <v>792</v>
      </c>
      <c r="G630" s="80">
        <v>4</v>
      </c>
      <c r="H630" s="80">
        <f>G630</f>
        <v>4</v>
      </c>
      <c r="I630" s="80">
        <f t="shared" si="298"/>
        <v>4</v>
      </c>
      <c r="J630" s="80">
        <v>4</v>
      </c>
      <c r="K630" s="80">
        <f>G630</f>
        <v>4</v>
      </c>
      <c r="L630" s="80"/>
      <c r="M630" s="221" t="s">
        <v>62</v>
      </c>
      <c r="N630" s="221" t="s">
        <v>62</v>
      </c>
      <c r="O630" s="78">
        <v>67198.84</v>
      </c>
      <c r="P630" s="78"/>
      <c r="Q630" s="78">
        <v>49604.72</v>
      </c>
      <c r="R630" s="78">
        <v>49604.72</v>
      </c>
      <c r="S630" s="109"/>
    </row>
    <row r="631" spans="1:19" ht="15.75" x14ac:dyDescent="0.2">
      <c r="A631" s="321"/>
      <c r="B631" s="146" t="s">
        <v>70</v>
      </c>
      <c r="C631" s="221"/>
      <c r="D631" s="221" t="s">
        <v>62</v>
      </c>
      <c r="E631" s="221"/>
      <c r="F631" s="221"/>
      <c r="G631" s="221">
        <f>G630</f>
        <v>4</v>
      </c>
      <c r="H631" s="221">
        <f t="shared" ref="H631:K631" si="322">H630</f>
        <v>4</v>
      </c>
      <c r="I631" s="221">
        <f t="shared" si="298"/>
        <v>4</v>
      </c>
      <c r="J631" s="221">
        <v>4</v>
      </c>
      <c r="K631" s="221">
        <f t="shared" si="322"/>
        <v>4</v>
      </c>
      <c r="L631" s="221" t="s">
        <v>62</v>
      </c>
      <c r="M631" s="84">
        <v>46022</v>
      </c>
      <c r="N631" s="84">
        <v>46022</v>
      </c>
      <c r="O631" s="78"/>
      <c r="P631" s="226" t="s">
        <v>62</v>
      </c>
      <c r="Q631" s="78"/>
      <c r="R631" s="78"/>
      <c r="S631" s="109"/>
    </row>
    <row r="632" spans="1:19" ht="14.25" x14ac:dyDescent="0.2">
      <c r="A632" s="321"/>
      <c r="B632" s="147" t="s">
        <v>76</v>
      </c>
      <c r="C632" s="221"/>
      <c r="D632" s="221"/>
      <c r="E632" s="221"/>
      <c r="F632" s="221"/>
      <c r="G632" s="221" t="s">
        <v>62</v>
      </c>
      <c r="H632" s="221"/>
      <c r="I632" s="221">
        <f t="shared" si="298"/>
        <v>0</v>
      </c>
      <c r="J632" s="221"/>
      <c r="K632" s="221"/>
      <c r="L632" s="221" t="s">
        <v>62</v>
      </c>
      <c r="M632" s="221"/>
      <c r="N632" s="221"/>
      <c r="O632" s="226" t="s">
        <v>62</v>
      </c>
      <c r="P632" s="226" t="s">
        <v>62</v>
      </c>
      <c r="Q632" s="226" t="s">
        <v>62</v>
      </c>
      <c r="R632" s="226" t="s">
        <v>62</v>
      </c>
      <c r="S632" s="109"/>
    </row>
    <row r="633" spans="1:19" ht="65.45" customHeight="1" x14ac:dyDescent="0.2">
      <c r="A633" s="321"/>
      <c r="B633" s="148" t="s">
        <v>192</v>
      </c>
      <c r="C633" s="221"/>
      <c r="D633" s="221" t="s">
        <v>62</v>
      </c>
      <c r="E633" s="221"/>
      <c r="F633" s="221"/>
      <c r="G633" s="221">
        <f>G630</f>
        <v>4</v>
      </c>
      <c r="H633" s="221">
        <f t="shared" ref="H633" si="323">H630</f>
        <v>4</v>
      </c>
      <c r="I633" s="221">
        <f t="shared" si="298"/>
        <v>4</v>
      </c>
      <c r="J633" s="221">
        <v>4</v>
      </c>
      <c r="K633" s="221">
        <f>K630</f>
        <v>4</v>
      </c>
      <c r="L633" s="221" t="s">
        <v>62</v>
      </c>
      <c r="M633" s="84">
        <v>46022</v>
      </c>
      <c r="N633" s="84">
        <v>46022</v>
      </c>
      <c r="O633" s="78"/>
      <c r="P633" s="226" t="s">
        <v>62</v>
      </c>
      <c r="Q633" s="78"/>
      <c r="R633" s="78"/>
      <c r="S633" s="109"/>
    </row>
    <row r="634" spans="1:19" ht="15" customHeight="1" x14ac:dyDescent="0.2">
      <c r="A634" s="321"/>
      <c r="B634" s="147" t="s">
        <v>193</v>
      </c>
      <c r="C634" s="221"/>
      <c r="D634" s="221"/>
      <c r="E634" s="221"/>
      <c r="F634" s="221"/>
      <c r="G634" s="221" t="s">
        <v>62</v>
      </c>
      <c r="H634" s="221"/>
      <c r="I634" s="221">
        <f t="shared" si="298"/>
        <v>0</v>
      </c>
      <c r="J634" s="221"/>
      <c r="K634" s="221"/>
      <c r="L634" s="221" t="s">
        <v>62</v>
      </c>
      <c r="M634" s="221"/>
      <c r="N634" s="221"/>
      <c r="O634" s="226" t="s">
        <v>62</v>
      </c>
      <c r="P634" s="226" t="s">
        <v>62</v>
      </c>
      <c r="Q634" s="226" t="s">
        <v>62</v>
      </c>
      <c r="R634" s="226" t="s">
        <v>62</v>
      </c>
      <c r="S634" s="109"/>
    </row>
    <row r="635" spans="1:19" ht="38.65" customHeight="1" x14ac:dyDescent="0.2">
      <c r="A635" s="321"/>
      <c r="B635" s="148" t="s">
        <v>330</v>
      </c>
      <c r="C635" s="221"/>
      <c r="D635" s="221" t="s">
        <v>62</v>
      </c>
      <c r="E635" s="221"/>
      <c r="F635" s="221"/>
      <c r="G635" s="221">
        <f>G631</f>
        <v>4</v>
      </c>
      <c r="H635" s="221">
        <f t="shared" ref="H635:K635" si="324">H631</f>
        <v>4</v>
      </c>
      <c r="I635" s="221">
        <f t="shared" si="298"/>
        <v>4</v>
      </c>
      <c r="J635" s="221">
        <v>4</v>
      </c>
      <c r="K635" s="221">
        <f t="shared" si="324"/>
        <v>4</v>
      </c>
      <c r="L635" s="221" t="s">
        <v>62</v>
      </c>
      <c r="M635" s="84">
        <v>46022</v>
      </c>
      <c r="N635" s="84">
        <v>46022</v>
      </c>
      <c r="O635" s="78"/>
      <c r="P635" s="226" t="s">
        <v>62</v>
      </c>
      <c r="Q635" s="78"/>
      <c r="R635" s="78"/>
      <c r="S635" s="109"/>
    </row>
    <row r="636" spans="1:19" ht="21" customHeight="1" x14ac:dyDescent="0.2">
      <c r="A636" s="321"/>
      <c r="B636" s="147" t="s">
        <v>71</v>
      </c>
      <c r="C636" s="221"/>
      <c r="D636" s="221"/>
      <c r="E636" s="221"/>
      <c r="F636" s="221"/>
      <c r="G636" s="221" t="s">
        <v>62</v>
      </c>
      <c r="H636" s="221"/>
      <c r="I636" s="221">
        <f t="shared" si="298"/>
        <v>0</v>
      </c>
      <c r="J636" s="221"/>
      <c r="K636" s="221"/>
      <c r="L636" s="221" t="s">
        <v>62</v>
      </c>
      <c r="M636" s="221"/>
      <c r="N636" s="221"/>
      <c r="O636" s="226" t="s">
        <v>62</v>
      </c>
      <c r="P636" s="226" t="s">
        <v>62</v>
      </c>
      <c r="Q636" s="226" t="s">
        <v>62</v>
      </c>
      <c r="R636" s="226" t="s">
        <v>62</v>
      </c>
      <c r="S636" s="109"/>
    </row>
    <row r="637" spans="1:19" ht="21" customHeight="1" x14ac:dyDescent="0.2">
      <c r="A637" s="322"/>
      <c r="B637" s="148" t="s">
        <v>72</v>
      </c>
      <c r="C637" s="221"/>
      <c r="D637" s="221" t="s">
        <v>62</v>
      </c>
      <c r="E637" s="221"/>
      <c r="F637" s="221"/>
      <c r="G637" s="221">
        <f>G635</f>
        <v>4</v>
      </c>
      <c r="H637" s="221">
        <f t="shared" ref="H637:K637" si="325">H635</f>
        <v>4</v>
      </c>
      <c r="I637" s="221">
        <f t="shared" si="298"/>
        <v>4</v>
      </c>
      <c r="J637" s="221">
        <v>4</v>
      </c>
      <c r="K637" s="221">
        <f t="shared" si="325"/>
        <v>4</v>
      </c>
      <c r="L637" s="221" t="s">
        <v>62</v>
      </c>
      <c r="M637" s="84">
        <v>46022</v>
      </c>
      <c r="N637" s="84">
        <v>46022</v>
      </c>
      <c r="O637" s="78"/>
      <c r="P637" s="226" t="s">
        <v>62</v>
      </c>
      <c r="Q637" s="78"/>
      <c r="R637" s="78"/>
      <c r="S637" s="109"/>
    </row>
    <row r="638" spans="1:19" s="56" customFormat="1" ht="74.45" customHeight="1" x14ac:dyDescent="0.25">
      <c r="A638" s="320" t="s">
        <v>290</v>
      </c>
      <c r="B638" s="137" t="s">
        <v>329</v>
      </c>
      <c r="C638" s="80" t="s">
        <v>59</v>
      </c>
      <c r="D638" s="81" t="s">
        <v>60</v>
      </c>
      <c r="E638" s="143" t="s">
        <v>75</v>
      </c>
      <c r="F638" s="143">
        <v>792</v>
      </c>
      <c r="G638" s="80">
        <v>0</v>
      </c>
      <c r="H638" s="80">
        <f>G638</f>
        <v>0</v>
      </c>
      <c r="I638" s="80">
        <f t="shared" si="298"/>
        <v>0</v>
      </c>
      <c r="J638" s="80">
        <v>0</v>
      </c>
      <c r="K638" s="80">
        <f>G638</f>
        <v>0</v>
      </c>
      <c r="L638" s="80"/>
      <c r="M638" s="221" t="s">
        <v>62</v>
      </c>
      <c r="N638" s="221" t="s">
        <v>62</v>
      </c>
      <c r="O638" s="78">
        <v>0</v>
      </c>
      <c r="P638" s="78"/>
      <c r="Q638" s="78">
        <v>0</v>
      </c>
      <c r="R638" s="78">
        <v>0</v>
      </c>
      <c r="S638" s="109"/>
    </row>
    <row r="639" spans="1:19" ht="15.75" x14ac:dyDescent="0.2">
      <c r="A639" s="321"/>
      <c r="B639" s="146" t="s">
        <v>70</v>
      </c>
      <c r="C639" s="221"/>
      <c r="D639" s="221" t="s">
        <v>62</v>
      </c>
      <c r="E639" s="221"/>
      <c r="F639" s="221"/>
      <c r="G639" s="221">
        <f>G638</f>
        <v>0</v>
      </c>
      <c r="H639" s="221">
        <f t="shared" ref="H639:K639" si="326">H638</f>
        <v>0</v>
      </c>
      <c r="I639" s="221">
        <f t="shared" si="298"/>
        <v>0</v>
      </c>
      <c r="J639" s="221">
        <v>0</v>
      </c>
      <c r="K639" s="221">
        <f t="shared" si="326"/>
        <v>0</v>
      </c>
      <c r="L639" s="221" t="s">
        <v>62</v>
      </c>
      <c r="M639" s="84">
        <v>46022</v>
      </c>
      <c r="N639" s="84">
        <v>46022</v>
      </c>
      <c r="O639" s="78"/>
      <c r="P639" s="226" t="s">
        <v>62</v>
      </c>
      <c r="Q639" s="78"/>
      <c r="R639" s="78"/>
      <c r="S639" s="109"/>
    </row>
    <row r="640" spans="1:19" ht="14.25" x14ac:dyDescent="0.2">
      <c r="A640" s="321"/>
      <c r="B640" s="147" t="s">
        <v>76</v>
      </c>
      <c r="C640" s="221"/>
      <c r="D640" s="221"/>
      <c r="E640" s="221"/>
      <c r="F640" s="221"/>
      <c r="G640" s="221" t="s">
        <v>62</v>
      </c>
      <c r="H640" s="221"/>
      <c r="I640" s="221">
        <f t="shared" si="298"/>
        <v>0</v>
      </c>
      <c r="J640" s="221"/>
      <c r="K640" s="221"/>
      <c r="L640" s="221" t="s">
        <v>62</v>
      </c>
      <c r="M640" s="221"/>
      <c r="N640" s="221"/>
      <c r="O640" s="226" t="s">
        <v>62</v>
      </c>
      <c r="P640" s="226" t="s">
        <v>62</v>
      </c>
      <c r="Q640" s="226" t="s">
        <v>62</v>
      </c>
      <c r="R640" s="226" t="s">
        <v>62</v>
      </c>
      <c r="S640" s="109"/>
    </row>
    <row r="641" spans="1:19" ht="65.45" customHeight="1" x14ac:dyDescent="0.2">
      <c r="A641" s="321"/>
      <c r="B641" s="148" t="s">
        <v>192</v>
      </c>
      <c r="C641" s="221"/>
      <c r="D641" s="221" t="s">
        <v>62</v>
      </c>
      <c r="E641" s="221"/>
      <c r="F641" s="221"/>
      <c r="G641" s="221">
        <f>G638</f>
        <v>0</v>
      </c>
      <c r="H641" s="221">
        <f t="shared" ref="H641" si="327">H638</f>
        <v>0</v>
      </c>
      <c r="I641" s="221">
        <f t="shared" si="298"/>
        <v>0</v>
      </c>
      <c r="J641" s="221">
        <v>0</v>
      </c>
      <c r="K641" s="221">
        <f>K638</f>
        <v>0</v>
      </c>
      <c r="L641" s="221" t="s">
        <v>62</v>
      </c>
      <c r="M641" s="84">
        <v>46022</v>
      </c>
      <c r="N641" s="84">
        <v>46022</v>
      </c>
      <c r="O641" s="78"/>
      <c r="P641" s="226" t="s">
        <v>62</v>
      </c>
      <c r="Q641" s="78"/>
      <c r="R641" s="78"/>
      <c r="S641" s="109"/>
    </row>
    <row r="642" spans="1:19" ht="15" customHeight="1" x14ac:dyDescent="0.2">
      <c r="A642" s="321"/>
      <c r="B642" s="147" t="s">
        <v>193</v>
      </c>
      <c r="C642" s="221"/>
      <c r="D642" s="221"/>
      <c r="E642" s="221"/>
      <c r="F642" s="221"/>
      <c r="G642" s="221" t="s">
        <v>62</v>
      </c>
      <c r="H642" s="221"/>
      <c r="I642" s="221">
        <f t="shared" si="298"/>
        <v>0</v>
      </c>
      <c r="J642" s="221"/>
      <c r="K642" s="221"/>
      <c r="L642" s="221" t="s">
        <v>62</v>
      </c>
      <c r="M642" s="221"/>
      <c r="N642" s="221"/>
      <c r="O642" s="226" t="s">
        <v>62</v>
      </c>
      <c r="P642" s="226" t="s">
        <v>62</v>
      </c>
      <c r="Q642" s="226" t="s">
        <v>62</v>
      </c>
      <c r="R642" s="226" t="s">
        <v>62</v>
      </c>
      <c r="S642" s="109"/>
    </row>
    <row r="643" spans="1:19" ht="38.65" customHeight="1" x14ac:dyDescent="0.2">
      <c r="A643" s="321"/>
      <c r="B643" s="148" t="s">
        <v>330</v>
      </c>
      <c r="C643" s="221"/>
      <c r="D643" s="221" t="s">
        <v>62</v>
      </c>
      <c r="E643" s="221"/>
      <c r="F643" s="221"/>
      <c r="G643" s="221">
        <f>G639</f>
        <v>0</v>
      </c>
      <c r="H643" s="221">
        <f t="shared" ref="H643:K643" si="328">H639</f>
        <v>0</v>
      </c>
      <c r="I643" s="221">
        <f t="shared" si="298"/>
        <v>0</v>
      </c>
      <c r="J643" s="221">
        <v>0</v>
      </c>
      <c r="K643" s="221">
        <f t="shared" si="328"/>
        <v>0</v>
      </c>
      <c r="L643" s="221" t="s">
        <v>62</v>
      </c>
      <c r="M643" s="84">
        <v>46022</v>
      </c>
      <c r="N643" s="84">
        <v>46022</v>
      </c>
      <c r="O643" s="78"/>
      <c r="P643" s="226" t="s">
        <v>62</v>
      </c>
      <c r="Q643" s="78"/>
      <c r="R643" s="78"/>
      <c r="S643" s="109"/>
    </row>
    <row r="644" spans="1:19" ht="21" customHeight="1" x14ac:dyDescent="0.2">
      <c r="A644" s="321"/>
      <c r="B644" s="147" t="s">
        <v>71</v>
      </c>
      <c r="C644" s="221"/>
      <c r="D644" s="221"/>
      <c r="E644" s="221"/>
      <c r="F644" s="221"/>
      <c r="G644" s="221" t="s">
        <v>62</v>
      </c>
      <c r="H644" s="221"/>
      <c r="I644" s="221">
        <f t="shared" si="298"/>
        <v>0</v>
      </c>
      <c r="J644" s="221"/>
      <c r="K644" s="221"/>
      <c r="L644" s="221" t="s">
        <v>62</v>
      </c>
      <c r="M644" s="221"/>
      <c r="N644" s="221"/>
      <c r="O644" s="226" t="s">
        <v>62</v>
      </c>
      <c r="P644" s="226" t="s">
        <v>62</v>
      </c>
      <c r="Q644" s="226" t="s">
        <v>62</v>
      </c>
      <c r="R644" s="226" t="s">
        <v>62</v>
      </c>
      <c r="S644" s="109"/>
    </row>
    <row r="645" spans="1:19" ht="21" customHeight="1" x14ac:dyDescent="0.2">
      <c r="A645" s="322"/>
      <c r="B645" s="148" t="s">
        <v>72</v>
      </c>
      <c r="C645" s="221"/>
      <c r="D645" s="221" t="s">
        <v>62</v>
      </c>
      <c r="E645" s="221"/>
      <c r="F645" s="221"/>
      <c r="G645" s="221">
        <f>G643</f>
        <v>0</v>
      </c>
      <c r="H645" s="221">
        <f t="shared" ref="H645:K645" si="329">H643</f>
        <v>0</v>
      </c>
      <c r="I645" s="221">
        <f t="shared" si="298"/>
        <v>0</v>
      </c>
      <c r="J645" s="221">
        <v>0</v>
      </c>
      <c r="K645" s="221">
        <f t="shared" si="329"/>
        <v>0</v>
      </c>
      <c r="L645" s="221" t="s">
        <v>62</v>
      </c>
      <c r="M645" s="84">
        <v>46022</v>
      </c>
      <c r="N645" s="84">
        <v>46022</v>
      </c>
      <c r="O645" s="78"/>
      <c r="P645" s="226" t="s">
        <v>62</v>
      </c>
      <c r="Q645" s="78"/>
      <c r="R645" s="78"/>
      <c r="S645" s="109"/>
    </row>
    <row r="646" spans="1:19" s="56" customFormat="1" ht="74.45" customHeight="1" x14ac:dyDescent="0.25">
      <c r="A646" s="320" t="s">
        <v>291</v>
      </c>
      <c r="B646" s="137" t="s">
        <v>329</v>
      </c>
      <c r="C646" s="80" t="s">
        <v>59</v>
      </c>
      <c r="D646" s="81" t="s">
        <v>60</v>
      </c>
      <c r="E646" s="143" t="s">
        <v>75</v>
      </c>
      <c r="F646" s="143">
        <v>792</v>
      </c>
      <c r="G646" s="80">
        <v>0</v>
      </c>
      <c r="H646" s="80">
        <f>G646</f>
        <v>0</v>
      </c>
      <c r="I646" s="80">
        <f t="shared" si="298"/>
        <v>0</v>
      </c>
      <c r="J646" s="80">
        <v>0</v>
      </c>
      <c r="K646" s="80">
        <f>G646</f>
        <v>0</v>
      </c>
      <c r="L646" s="80"/>
      <c r="M646" s="221" t="s">
        <v>62</v>
      </c>
      <c r="N646" s="221" t="s">
        <v>62</v>
      </c>
      <c r="O646" s="78">
        <v>0</v>
      </c>
      <c r="P646" s="78"/>
      <c r="Q646" s="78">
        <v>0</v>
      </c>
      <c r="R646" s="78">
        <v>0</v>
      </c>
      <c r="S646" s="109"/>
    </row>
    <row r="647" spans="1:19" ht="15.75" x14ac:dyDescent="0.2">
      <c r="A647" s="321"/>
      <c r="B647" s="146" t="s">
        <v>70</v>
      </c>
      <c r="C647" s="221"/>
      <c r="D647" s="221" t="s">
        <v>62</v>
      </c>
      <c r="E647" s="221"/>
      <c r="F647" s="221"/>
      <c r="G647" s="221">
        <f>G646</f>
        <v>0</v>
      </c>
      <c r="H647" s="221">
        <f t="shared" ref="H647:K647" si="330">H646</f>
        <v>0</v>
      </c>
      <c r="I647" s="221">
        <f t="shared" ref="I647:I710" si="331">J647</f>
        <v>0</v>
      </c>
      <c r="J647" s="221">
        <v>0</v>
      </c>
      <c r="K647" s="221">
        <f t="shared" si="330"/>
        <v>0</v>
      </c>
      <c r="L647" s="221" t="s">
        <v>62</v>
      </c>
      <c r="M647" s="84">
        <v>46022</v>
      </c>
      <c r="N647" s="84">
        <v>46022</v>
      </c>
      <c r="O647" s="78"/>
      <c r="P647" s="226" t="s">
        <v>62</v>
      </c>
      <c r="Q647" s="78"/>
      <c r="R647" s="78"/>
      <c r="S647" s="109"/>
    </row>
    <row r="648" spans="1:19" ht="14.25" x14ac:dyDescent="0.2">
      <c r="A648" s="321"/>
      <c r="B648" s="147" t="s">
        <v>76</v>
      </c>
      <c r="C648" s="221"/>
      <c r="D648" s="221"/>
      <c r="E648" s="221"/>
      <c r="F648" s="221"/>
      <c r="G648" s="221" t="s">
        <v>62</v>
      </c>
      <c r="H648" s="221"/>
      <c r="I648" s="221">
        <f t="shared" si="331"/>
        <v>0</v>
      </c>
      <c r="J648" s="221"/>
      <c r="K648" s="221"/>
      <c r="L648" s="221" t="s">
        <v>62</v>
      </c>
      <c r="M648" s="221"/>
      <c r="N648" s="221"/>
      <c r="O648" s="226" t="s">
        <v>62</v>
      </c>
      <c r="P648" s="226" t="s">
        <v>62</v>
      </c>
      <c r="Q648" s="226" t="s">
        <v>62</v>
      </c>
      <c r="R648" s="226" t="s">
        <v>62</v>
      </c>
      <c r="S648" s="109"/>
    </row>
    <row r="649" spans="1:19" ht="65.45" customHeight="1" x14ac:dyDescent="0.2">
      <c r="A649" s="321"/>
      <c r="B649" s="148" t="s">
        <v>192</v>
      </c>
      <c r="C649" s="221"/>
      <c r="D649" s="221" t="s">
        <v>62</v>
      </c>
      <c r="E649" s="221"/>
      <c r="F649" s="221"/>
      <c r="G649" s="221">
        <f>G646</f>
        <v>0</v>
      </c>
      <c r="H649" s="221">
        <f t="shared" ref="H649" si="332">H646</f>
        <v>0</v>
      </c>
      <c r="I649" s="221">
        <f t="shared" si="331"/>
        <v>0</v>
      </c>
      <c r="J649" s="221">
        <v>0</v>
      </c>
      <c r="K649" s="221">
        <f>K646</f>
        <v>0</v>
      </c>
      <c r="L649" s="221" t="s">
        <v>62</v>
      </c>
      <c r="M649" s="84">
        <v>46022</v>
      </c>
      <c r="N649" s="84">
        <v>46022</v>
      </c>
      <c r="O649" s="78"/>
      <c r="P649" s="226" t="s">
        <v>62</v>
      </c>
      <c r="Q649" s="78"/>
      <c r="R649" s="78"/>
      <c r="S649" s="109"/>
    </row>
    <row r="650" spans="1:19" ht="15" customHeight="1" x14ac:dyDescent="0.2">
      <c r="A650" s="321"/>
      <c r="B650" s="147" t="s">
        <v>193</v>
      </c>
      <c r="C650" s="221"/>
      <c r="D650" s="221"/>
      <c r="E650" s="221"/>
      <c r="F650" s="221"/>
      <c r="G650" s="221" t="s">
        <v>62</v>
      </c>
      <c r="H650" s="221"/>
      <c r="I650" s="221">
        <f t="shared" si="331"/>
        <v>0</v>
      </c>
      <c r="J650" s="221"/>
      <c r="K650" s="221"/>
      <c r="L650" s="221" t="s">
        <v>62</v>
      </c>
      <c r="M650" s="221"/>
      <c r="N650" s="221"/>
      <c r="O650" s="226" t="s">
        <v>62</v>
      </c>
      <c r="P650" s="226" t="s">
        <v>62</v>
      </c>
      <c r="Q650" s="226" t="s">
        <v>62</v>
      </c>
      <c r="R650" s="226" t="s">
        <v>62</v>
      </c>
      <c r="S650" s="109"/>
    </row>
    <row r="651" spans="1:19" ht="38.65" customHeight="1" x14ac:dyDescent="0.2">
      <c r="A651" s="321"/>
      <c r="B651" s="148" t="s">
        <v>330</v>
      </c>
      <c r="C651" s="221"/>
      <c r="D651" s="221" t="s">
        <v>62</v>
      </c>
      <c r="E651" s="221"/>
      <c r="F651" s="221"/>
      <c r="G651" s="221">
        <f>G647</f>
        <v>0</v>
      </c>
      <c r="H651" s="221">
        <f t="shared" ref="H651:K651" si="333">H647</f>
        <v>0</v>
      </c>
      <c r="I651" s="221">
        <f t="shared" si="331"/>
        <v>0</v>
      </c>
      <c r="J651" s="221">
        <v>0</v>
      </c>
      <c r="K651" s="221">
        <f t="shared" si="333"/>
        <v>0</v>
      </c>
      <c r="L651" s="221" t="s">
        <v>62</v>
      </c>
      <c r="M651" s="84">
        <v>46022</v>
      </c>
      <c r="N651" s="84">
        <v>46022</v>
      </c>
      <c r="O651" s="78"/>
      <c r="P651" s="226" t="s">
        <v>62</v>
      </c>
      <c r="Q651" s="78"/>
      <c r="R651" s="78"/>
      <c r="S651" s="109"/>
    </row>
    <row r="652" spans="1:19" ht="21" customHeight="1" x14ac:dyDescent="0.2">
      <c r="A652" s="321"/>
      <c r="B652" s="147" t="s">
        <v>71</v>
      </c>
      <c r="C652" s="221"/>
      <c r="D652" s="221"/>
      <c r="E652" s="221"/>
      <c r="F652" s="221"/>
      <c r="G652" s="221" t="s">
        <v>62</v>
      </c>
      <c r="H652" s="221"/>
      <c r="I652" s="221">
        <f t="shared" si="331"/>
        <v>0</v>
      </c>
      <c r="J652" s="221"/>
      <c r="K652" s="221"/>
      <c r="L652" s="221" t="s">
        <v>62</v>
      </c>
      <c r="M652" s="221"/>
      <c r="N652" s="221"/>
      <c r="O652" s="226" t="s">
        <v>62</v>
      </c>
      <c r="P652" s="226" t="s">
        <v>62</v>
      </c>
      <c r="Q652" s="226" t="s">
        <v>62</v>
      </c>
      <c r="R652" s="226" t="s">
        <v>62</v>
      </c>
      <c r="S652" s="109"/>
    </row>
    <row r="653" spans="1:19" ht="21" customHeight="1" x14ac:dyDescent="0.2">
      <c r="A653" s="322"/>
      <c r="B653" s="148" t="s">
        <v>72</v>
      </c>
      <c r="C653" s="221"/>
      <c r="D653" s="221" t="s">
        <v>62</v>
      </c>
      <c r="E653" s="221"/>
      <c r="F653" s="221"/>
      <c r="G653" s="221">
        <f>G651</f>
        <v>0</v>
      </c>
      <c r="H653" s="221">
        <f t="shared" ref="H653:K653" si="334">H651</f>
        <v>0</v>
      </c>
      <c r="I653" s="221">
        <f t="shared" si="331"/>
        <v>0</v>
      </c>
      <c r="J653" s="221">
        <v>0</v>
      </c>
      <c r="K653" s="221">
        <f t="shared" si="334"/>
        <v>0</v>
      </c>
      <c r="L653" s="221" t="s">
        <v>62</v>
      </c>
      <c r="M653" s="84">
        <v>46022</v>
      </c>
      <c r="N653" s="84">
        <v>46022</v>
      </c>
      <c r="O653" s="78"/>
      <c r="P653" s="226" t="s">
        <v>62</v>
      </c>
      <c r="Q653" s="78"/>
      <c r="R653" s="78"/>
      <c r="S653" s="109"/>
    </row>
    <row r="654" spans="1:19" s="56" customFormat="1" ht="74.45" customHeight="1" x14ac:dyDescent="0.25">
      <c r="A654" s="320" t="s">
        <v>292</v>
      </c>
      <c r="B654" s="137" t="s">
        <v>329</v>
      </c>
      <c r="C654" s="80" t="s">
        <v>59</v>
      </c>
      <c r="D654" s="81" t="s">
        <v>60</v>
      </c>
      <c r="E654" s="143" t="s">
        <v>75</v>
      </c>
      <c r="F654" s="143">
        <v>792</v>
      </c>
      <c r="G654" s="80">
        <v>0</v>
      </c>
      <c r="H654" s="80">
        <f>G654</f>
        <v>0</v>
      </c>
      <c r="I654" s="80">
        <f t="shared" si="331"/>
        <v>0</v>
      </c>
      <c r="J654" s="80">
        <v>0</v>
      </c>
      <c r="K654" s="80">
        <f>G654</f>
        <v>0</v>
      </c>
      <c r="L654" s="80"/>
      <c r="M654" s="221" t="s">
        <v>62</v>
      </c>
      <c r="N654" s="221" t="s">
        <v>62</v>
      </c>
      <c r="O654" s="78">
        <v>0</v>
      </c>
      <c r="P654" s="78"/>
      <c r="Q654" s="78">
        <v>0</v>
      </c>
      <c r="R654" s="78">
        <v>0</v>
      </c>
      <c r="S654" s="109"/>
    </row>
    <row r="655" spans="1:19" ht="15.75" x14ac:dyDescent="0.2">
      <c r="A655" s="321"/>
      <c r="B655" s="146" t="s">
        <v>70</v>
      </c>
      <c r="C655" s="221"/>
      <c r="D655" s="221" t="s">
        <v>62</v>
      </c>
      <c r="E655" s="221"/>
      <c r="F655" s="221"/>
      <c r="G655" s="221">
        <f>G654</f>
        <v>0</v>
      </c>
      <c r="H655" s="221">
        <f t="shared" ref="H655:K655" si="335">H654</f>
        <v>0</v>
      </c>
      <c r="I655" s="221">
        <f t="shared" si="331"/>
        <v>0</v>
      </c>
      <c r="J655" s="221">
        <v>0</v>
      </c>
      <c r="K655" s="221">
        <f t="shared" si="335"/>
        <v>0</v>
      </c>
      <c r="L655" s="221" t="s">
        <v>62</v>
      </c>
      <c r="M655" s="84">
        <v>46022</v>
      </c>
      <c r="N655" s="84">
        <v>46022</v>
      </c>
      <c r="O655" s="78"/>
      <c r="P655" s="226" t="s">
        <v>62</v>
      </c>
      <c r="Q655" s="78"/>
      <c r="R655" s="78"/>
      <c r="S655" s="109"/>
    </row>
    <row r="656" spans="1:19" ht="14.25" x14ac:dyDescent="0.2">
      <c r="A656" s="321"/>
      <c r="B656" s="147" t="s">
        <v>76</v>
      </c>
      <c r="C656" s="221"/>
      <c r="D656" s="221"/>
      <c r="E656" s="221"/>
      <c r="F656" s="221"/>
      <c r="G656" s="221" t="s">
        <v>62</v>
      </c>
      <c r="H656" s="221"/>
      <c r="I656" s="221">
        <f t="shared" si="331"/>
        <v>0</v>
      </c>
      <c r="J656" s="221"/>
      <c r="K656" s="221"/>
      <c r="L656" s="221" t="s">
        <v>62</v>
      </c>
      <c r="M656" s="221"/>
      <c r="N656" s="221"/>
      <c r="O656" s="226" t="s">
        <v>62</v>
      </c>
      <c r="P656" s="226" t="s">
        <v>62</v>
      </c>
      <c r="Q656" s="226" t="s">
        <v>62</v>
      </c>
      <c r="R656" s="226" t="s">
        <v>62</v>
      </c>
      <c r="S656" s="109"/>
    </row>
    <row r="657" spans="1:19" ht="65.45" customHeight="1" x14ac:dyDescent="0.2">
      <c r="A657" s="321"/>
      <c r="B657" s="148" t="s">
        <v>192</v>
      </c>
      <c r="C657" s="221"/>
      <c r="D657" s="221" t="s">
        <v>62</v>
      </c>
      <c r="E657" s="221"/>
      <c r="F657" s="221"/>
      <c r="G657" s="221">
        <f>G654</f>
        <v>0</v>
      </c>
      <c r="H657" s="221">
        <f t="shared" ref="H657" si="336">H654</f>
        <v>0</v>
      </c>
      <c r="I657" s="221">
        <f t="shared" si="331"/>
        <v>0</v>
      </c>
      <c r="J657" s="221">
        <v>0</v>
      </c>
      <c r="K657" s="221">
        <f>K654</f>
        <v>0</v>
      </c>
      <c r="L657" s="221" t="s">
        <v>62</v>
      </c>
      <c r="M657" s="84">
        <v>46022</v>
      </c>
      <c r="N657" s="84">
        <v>46022</v>
      </c>
      <c r="O657" s="78"/>
      <c r="P657" s="226" t="s">
        <v>62</v>
      </c>
      <c r="Q657" s="78"/>
      <c r="R657" s="78"/>
      <c r="S657" s="109"/>
    </row>
    <row r="658" spans="1:19" ht="15" customHeight="1" x14ac:dyDescent="0.2">
      <c r="A658" s="321"/>
      <c r="B658" s="147" t="s">
        <v>193</v>
      </c>
      <c r="C658" s="221"/>
      <c r="D658" s="221"/>
      <c r="E658" s="221"/>
      <c r="F658" s="221"/>
      <c r="G658" s="221" t="s">
        <v>62</v>
      </c>
      <c r="H658" s="221"/>
      <c r="I658" s="221">
        <f t="shared" si="331"/>
        <v>0</v>
      </c>
      <c r="J658" s="221"/>
      <c r="K658" s="221"/>
      <c r="L658" s="221" t="s">
        <v>62</v>
      </c>
      <c r="M658" s="221"/>
      <c r="N658" s="221"/>
      <c r="O658" s="226" t="s">
        <v>62</v>
      </c>
      <c r="P658" s="226" t="s">
        <v>62</v>
      </c>
      <c r="Q658" s="226" t="s">
        <v>62</v>
      </c>
      <c r="R658" s="226" t="s">
        <v>62</v>
      </c>
      <c r="S658" s="109"/>
    </row>
    <row r="659" spans="1:19" ht="38.65" customHeight="1" x14ac:dyDescent="0.2">
      <c r="A659" s="321"/>
      <c r="B659" s="148" t="s">
        <v>330</v>
      </c>
      <c r="C659" s="221"/>
      <c r="D659" s="221" t="s">
        <v>62</v>
      </c>
      <c r="E659" s="221"/>
      <c r="F659" s="221"/>
      <c r="G659" s="221">
        <f>G655</f>
        <v>0</v>
      </c>
      <c r="H659" s="221">
        <f t="shared" ref="H659:K659" si="337">H655</f>
        <v>0</v>
      </c>
      <c r="I659" s="221">
        <f t="shared" si="331"/>
        <v>0</v>
      </c>
      <c r="J659" s="221">
        <v>0</v>
      </c>
      <c r="K659" s="221">
        <f t="shared" si="337"/>
        <v>0</v>
      </c>
      <c r="L659" s="221" t="s">
        <v>62</v>
      </c>
      <c r="M659" s="84">
        <v>46022</v>
      </c>
      <c r="N659" s="84">
        <v>46022</v>
      </c>
      <c r="O659" s="78"/>
      <c r="P659" s="226" t="s">
        <v>62</v>
      </c>
      <c r="Q659" s="78"/>
      <c r="R659" s="78"/>
      <c r="S659" s="109"/>
    </row>
    <row r="660" spans="1:19" ht="21" customHeight="1" x14ac:dyDescent="0.2">
      <c r="A660" s="321"/>
      <c r="B660" s="147" t="s">
        <v>71</v>
      </c>
      <c r="C660" s="221"/>
      <c r="D660" s="221"/>
      <c r="E660" s="221"/>
      <c r="F660" s="221"/>
      <c r="G660" s="221" t="s">
        <v>62</v>
      </c>
      <c r="H660" s="221"/>
      <c r="I660" s="221">
        <f t="shared" si="331"/>
        <v>0</v>
      </c>
      <c r="J660" s="221"/>
      <c r="K660" s="221"/>
      <c r="L660" s="221" t="s">
        <v>62</v>
      </c>
      <c r="M660" s="221"/>
      <c r="N660" s="221"/>
      <c r="O660" s="226" t="s">
        <v>62</v>
      </c>
      <c r="P660" s="226" t="s">
        <v>62</v>
      </c>
      <c r="Q660" s="226" t="s">
        <v>62</v>
      </c>
      <c r="R660" s="226" t="s">
        <v>62</v>
      </c>
      <c r="S660" s="109"/>
    </row>
    <row r="661" spans="1:19" ht="21" customHeight="1" x14ac:dyDescent="0.2">
      <c r="A661" s="322"/>
      <c r="B661" s="148" t="s">
        <v>72</v>
      </c>
      <c r="C661" s="221"/>
      <c r="D661" s="221" t="s">
        <v>62</v>
      </c>
      <c r="E661" s="221"/>
      <c r="F661" s="221"/>
      <c r="G661" s="221">
        <f>G659</f>
        <v>0</v>
      </c>
      <c r="H661" s="221">
        <f t="shared" ref="H661:K661" si="338">H659</f>
        <v>0</v>
      </c>
      <c r="I661" s="221">
        <f t="shared" si="331"/>
        <v>0</v>
      </c>
      <c r="J661" s="221">
        <v>0</v>
      </c>
      <c r="K661" s="221">
        <f t="shared" si="338"/>
        <v>0</v>
      </c>
      <c r="L661" s="221" t="s">
        <v>62</v>
      </c>
      <c r="M661" s="84">
        <v>46022</v>
      </c>
      <c r="N661" s="84">
        <v>46022</v>
      </c>
      <c r="O661" s="78"/>
      <c r="P661" s="226" t="s">
        <v>62</v>
      </c>
      <c r="Q661" s="78"/>
      <c r="R661" s="78"/>
      <c r="S661" s="109"/>
    </row>
    <row r="662" spans="1:19" s="56" customFormat="1" ht="74.45" customHeight="1" x14ac:dyDescent="0.25">
      <c r="A662" s="320" t="s">
        <v>293</v>
      </c>
      <c r="B662" s="137" t="s">
        <v>329</v>
      </c>
      <c r="C662" s="80" t="s">
        <v>59</v>
      </c>
      <c r="D662" s="81" t="s">
        <v>60</v>
      </c>
      <c r="E662" s="143" t="s">
        <v>75</v>
      </c>
      <c r="F662" s="143">
        <v>792</v>
      </c>
      <c r="G662" s="80">
        <v>4</v>
      </c>
      <c r="H662" s="80">
        <f>G662</f>
        <v>4</v>
      </c>
      <c r="I662" s="80">
        <f t="shared" si="331"/>
        <v>4</v>
      </c>
      <c r="J662" s="80">
        <v>4</v>
      </c>
      <c r="K662" s="80">
        <f>G662</f>
        <v>4</v>
      </c>
      <c r="L662" s="80"/>
      <c r="M662" s="221" t="s">
        <v>62</v>
      </c>
      <c r="N662" s="221" t="s">
        <v>62</v>
      </c>
      <c r="O662" s="78">
        <v>61355.46</v>
      </c>
      <c r="P662" s="78"/>
      <c r="Q662" s="78">
        <v>26436.82</v>
      </c>
      <c r="R662" s="78">
        <v>26436.82</v>
      </c>
      <c r="S662" s="109"/>
    </row>
    <row r="663" spans="1:19" ht="15.75" x14ac:dyDescent="0.2">
      <c r="A663" s="321"/>
      <c r="B663" s="146" t="s">
        <v>70</v>
      </c>
      <c r="C663" s="221"/>
      <c r="D663" s="221" t="s">
        <v>62</v>
      </c>
      <c r="E663" s="221"/>
      <c r="F663" s="221"/>
      <c r="G663" s="221">
        <f>G662</f>
        <v>4</v>
      </c>
      <c r="H663" s="221">
        <f t="shared" ref="H663:K663" si="339">H662</f>
        <v>4</v>
      </c>
      <c r="I663" s="221">
        <f t="shared" si="331"/>
        <v>4</v>
      </c>
      <c r="J663" s="221">
        <v>4</v>
      </c>
      <c r="K663" s="221">
        <f t="shared" si="339"/>
        <v>4</v>
      </c>
      <c r="L663" s="221" t="s">
        <v>62</v>
      </c>
      <c r="M663" s="84">
        <v>46022</v>
      </c>
      <c r="N663" s="84">
        <v>46022</v>
      </c>
      <c r="O663" s="78"/>
      <c r="P663" s="226" t="s">
        <v>62</v>
      </c>
      <c r="Q663" s="78"/>
      <c r="R663" s="78"/>
      <c r="S663" s="109"/>
    </row>
    <row r="664" spans="1:19" ht="14.25" x14ac:dyDescent="0.2">
      <c r="A664" s="321"/>
      <c r="B664" s="147" t="s">
        <v>76</v>
      </c>
      <c r="C664" s="221"/>
      <c r="D664" s="221"/>
      <c r="E664" s="221"/>
      <c r="F664" s="221"/>
      <c r="G664" s="221" t="s">
        <v>62</v>
      </c>
      <c r="H664" s="221"/>
      <c r="I664" s="221">
        <f t="shared" si="331"/>
        <v>0</v>
      </c>
      <c r="J664" s="221"/>
      <c r="K664" s="221"/>
      <c r="L664" s="221" t="s">
        <v>62</v>
      </c>
      <c r="M664" s="221"/>
      <c r="N664" s="221"/>
      <c r="O664" s="226" t="s">
        <v>62</v>
      </c>
      <c r="P664" s="226" t="s">
        <v>62</v>
      </c>
      <c r="Q664" s="226" t="s">
        <v>62</v>
      </c>
      <c r="R664" s="226" t="s">
        <v>62</v>
      </c>
      <c r="S664" s="109"/>
    </row>
    <row r="665" spans="1:19" ht="65.45" customHeight="1" x14ac:dyDescent="0.2">
      <c r="A665" s="321"/>
      <c r="B665" s="148" t="s">
        <v>192</v>
      </c>
      <c r="C665" s="221"/>
      <c r="D665" s="221" t="s">
        <v>62</v>
      </c>
      <c r="E665" s="221"/>
      <c r="F665" s="221"/>
      <c r="G665" s="221">
        <f>G662</f>
        <v>4</v>
      </c>
      <c r="H665" s="221">
        <f t="shared" ref="H665" si="340">H662</f>
        <v>4</v>
      </c>
      <c r="I665" s="221">
        <f t="shared" si="331"/>
        <v>4</v>
      </c>
      <c r="J665" s="221">
        <v>4</v>
      </c>
      <c r="K665" s="221">
        <f>K662</f>
        <v>4</v>
      </c>
      <c r="L665" s="221" t="s">
        <v>62</v>
      </c>
      <c r="M665" s="84">
        <v>46022</v>
      </c>
      <c r="N665" s="84">
        <v>46022</v>
      </c>
      <c r="O665" s="78"/>
      <c r="P665" s="226" t="s">
        <v>62</v>
      </c>
      <c r="Q665" s="78"/>
      <c r="R665" s="78"/>
      <c r="S665" s="109"/>
    </row>
    <row r="666" spans="1:19" ht="15" customHeight="1" x14ac:dyDescent="0.2">
      <c r="A666" s="321"/>
      <c r="B666" s="147" t="s">
        <v>193</v>
      </c>
      <c r="C666" s="221"/>
      <c r="D666" s="221"/>
      <c r="E666" s="221"/>
      <c r="F666" s="221"/>
      <c r="G666" s="221" t="s">
        <v>62</v>
      </c>
      <c r="H666" s="221"/>
      <c r="I666" s="221">
        <f t="shared" si="331"/>
        <v>0</v>
      </c>
      <c r="J666" s="221"/>
      <c r="K666" s="221"/>
      <c r="L666" s="221" t="s">
        <v>62</v>
      </c>
      <c r="M666" s="221"/>
      <c r="N666" s="221"/>
      <c r="O666" s="226" t="s">
        <v>62</v>
      </c>
      <c r="P666" s="226" t="s">
        <v>62</v>
      </c>
      <c r="Q666" s="226" t="s">
        <v>62</v>
      </c>
      <c r="R666" s="226" t="s">
        <v>62</v>
      </c>
      <c r="S666" s="109"/>
    </row>
    <row r="667" spans="1:19" ht="38.65" customHeight="1" x14ac:dyDescent="0.2">
      <c r="A667" s="321"/>
      <c r="B667" s="148" t="s">
        <v>330</v>
      </c>
      <c r="C667" s="221"/>
      <c r="D667" s="221" t="s">
        <v>62</v>
      </c>
      <c r="E667" s="221"/>
      <c r="F667" s="221"/>
      <c r="G667" s="221">
        <f>G663</f>
        <v>4</v>
      </c>
      <c r="H667" s="221">
        <f t="shared" ref="H667:K667" si="341">H663</f>
        <v>4</v>
      </c>
      <c r="I667" s="221">
        <f t="shared" si="331"/>
        <v>4</v>
      </c>
      <c r="J667" s="221">
        <v>4</v>
      </c>
      <c r="K667" s="221">
        <f t="shared" si="341"/>
        <v>4</v>
      </c>
      <c r="L667" s="221" t="s">
        <v>62</v>
      </c>
      <c r="M667" s="84">
        <v>46022</v>
      </c>
      <c r="N667" s="84">
        <v>46022</v>
      </c>
      <c r="O667" s="78"/>
      <c r="P667" s="226" t="s">
        <v>62</v>
      </c>
      <c r="Q667" s="78"/>
      <c r="R667" s="78"/>
      <c r="S667" s="109"/>
    </row>
    <row r="668" spans="1:19" ht="21" customHeight="1" x14ac:dyDescent="0.2">
      <c r="A668" s="321"/>
      <c r="B668" s="147" t="s">
        <v>71</v>
      </c>
      <c r="C668" s="221"/>
      <c r="D668" s="221"/>
      <c r="E668" s="221"/>
      <c r="F668" s="221"/>
      <c r="G668" s="221" t="s">
        <v>62</v>
      </c>
      <c r="H668" s="221"/>
      <c r="I668" s="221">
        <f t="shared" si="331"/>
        <v>0</v>
      </c>
      <c r="J668" s="221"/>
      <c r="K668" s="221"/>
      <c r="L668" s="221" t="s">
        <v>62</v>
      </c>
      <c r="M668" s="221"/>
      <c r="N668" s="221"/>
      <c r="O668" s="226" t="s">
        <v>62</v>
      </c>
      <c r="P668" s="226" t="s">
        <v>62</v>
      </c>
      <c r="Q668" s="226" t="s">
        <v>62</v>
      </c>
      <c r="R668" s="226" t="s">
        <v>62</v>
      </c>
      <c r="S668" s="109"/>
    </row>
    <row r="669" spans="1:19" ht="21" customHeight="1" x14ac:dyDescent="0.2">
      <c r="A669" s="322"/>
      <c r="B669" s="148" t="s">
        <v>72</v>
      </c>
      <c r="C669" s="221"/>
      <c r="D669" s="221" t="s">
        <v>62</v>
      </c>
      <c r="E669" s="221"/>
      <c r="F669" s="221"/>
      <c r="G669" s="221">
        <f>G667</f>
        <v>4</v>
      </c>
      <c r="H669" s="221">
        <f t="shared" ref="H669:K669" si="342">H667</f>
        <v>4</v>
      </c>
      <c r="I669" s="221">
        <f t="shared" si="331"/>
        <v>4</v>
      </c>
      <c r="J669" s="221">
        <v>4</v>
      </c>
      <c r="K669" s="221">
        <f t="shared" si="342"/>
        <v>4</v>
      </c>
      <c r="L669" s="221" t="s">
        <v>62</v>
      </c>
      <c r="M669" s="84">
        <v>46022</v>
      </c>
      <c r="N669" s="84">
        <v>46022</v>
      </c>
      <c r="O669" s="78"/>
      <c r="P669" s="226" t="s">
        <v>62</v>
      </c>
      <c r="Q669" s="78"/>
      <c r="R669" s="78"/>
      <c r="S669" s="109"/>
    </row>
    <row r="670" spans="1:19" s="56" customFormat="1" ht="74.45" customHeight="1" x14ac:dyDescent="0.25">
      <c r="A670" s="320" t="s">
        <v>294</v>
      </c>
      <c r="B670" s="137" t="s">
        <v>329</v>
      </c>
      <c r="C670" s="80" t="s">
        <v>59</v>
      </c>
      <c r="D670" s="81" t="s">
        <v>60</v>
      </c>
      <c r="E670" s="143" t="s">
        <v>75</v>
      </c>
      <c r="F670" s="143">
        <v>792</v>
      </c>
      <c r="G670" s="80">
        <v>4</v>
      </c>
      <c r="H670" s="80">
        <f>G670</f>
        <v>4</v>
      </c>
      <c r="I670" s="80">
        <f t="shared" si="331"/>
        <v>4</v>
      </c>
      <c r="J670" s="80">
        <v>4</v>
      </c>
      <c r="K670" s="80">
        <f>G670</f>
        <v>4</v>
      </c>
      <c r="L670" s="80"/>
      <c r="M670" s="221" t="s">
        <v>62</v>
      </c>
      <c r="N670" s="221" t="s">
        <v>62</v>
      </c>
      <c r="O670" s="78">
        <v>65007.57</v>
      </c>
      <c r="P670" s="78"/>
      <c r="Q670" s="78">
        <v>40550.519999999997</v>
      </c>
      <c r="R670" s="78">
        <v>40550.519999999997</v>
      </c>
      <c r="S670" s="109"/>
    </row>
    <row r="671" spans="1:19" ht="15.75" x14ac:dyDescent="0.2">
      <c r="A671" s="321"/>
      <c r="B671" s="146" t="s">
        <v>70</v>
      </c>
      <c r="C671" s="221"/>
      <c r="D671" s="221" t="s">
        <v>62</v>
      </c>
      <c r="E671" s="221"/>
      <c r="F671" s="221"/>
      <c r="G671" s="221">
        <f>G670</f>
        <v>4</v>
      </c>
      <c r="H671" s="221">
        <f t="shared" ref="H671:K671" si="343">H670</f>
        <v>4</v>
      </c>
      <c r="I671" s="221">
        <f t="shared" si="331"/>
        <v>4</v>
      </c>
      <c r="J671" s="221">
        <v>4</v>
      </c>
      <c r="K671" s="221">
        <f t="shared" si="343"/>
        <v>4</v>
      </c>
      <c r="L671" s="221" t="s">
        <v>62</v>
      </c>
      <c r="M671" s="84">
        <v>46022</v>
      </c>
      <c r="N671" s="84">
        <v>46022</v>
      </c>
      <c r="O671" s="78"/>
      <c r="P671" s="226" t="s">
        <v>62</v>
      </c>
      <c r="Q671" s="78"/>
      <c r="R671" s="78"/>
      <c r="S671" s="109"/>
    </row>
    <row r="672" spans="1:19" ht="14.25" x14ac:dyDescent="0.2">
      <c r="A672" s="321"/>
      <c r="B672" s="147" t="s">
        <v>76</v>
      </c>
      <c r="C672" s="221"/>
      <c r="D672" s="221"/>
      <c r="E672" s="221"/>
      <c r="F672" s="221"/>
      <c r="G672" s="221" t="s">
        <v>62</v>
      </c>
      <c r="H672" s="221"/>
      <c r="I672" s="221">
        <f t="shared" si="331"/>
        <v>0</v>
      </c>
      <c r="J672" s="221"/>
      <c r="K672" s="221"/>
      <c r="L672" s="221" t="s">
        <v>62</v>
      </c>
      <c r="M672" s="221"/>
      <c r="N672" s="221"/>
      <c r="O672" s="226" t="s">
        <v>62</v>
      </c>
      <c r="P672" s="226" t="s">
        <v>62</v>
      </c>
      <c r="Q672" s="226" t="s">
        <v>62</v>
      </c>
      <c r="R672" s="226" t="s">
        <v>62</v>
      </c>
      <c r="S672" s="109"/>
    </row>
    <row r="673" spans="1:19" ht="65.45" customHeight="1" x14ac:dyDescent="0.2">
      <c r="A673" s="321"/>
      <c r="B673" s="148" t="s">
        <v>192</v>
      </c>
      <c r="C673" s="221"/>
      <c r="D673" s="221" t="s">
        <v>62</v>
      </c>
      <c r="E673" s="221"/>
      <c r="F673" s="221"/>
      <c r="G673" s="221">
        <f>G670</f>
        <v>4</v>
      </c>
      <c r="H673" s="221">
        <f t="shared" ref="H673" si="344">H670</f>
        <v>4</v>
      </c>
      <c r="I673" s="221">
        <f t="shared" si="331"/>
        <v>4</v>
      </c>
      <c r="J673" s="221">
        <v>4</v>
      </c>
      <c r="K673" s="221">
        <f>K670</f>
        <v>4</v>
      </c>
      <c r="L673" s="221" t="s">
        <v>62</v>
      </c>
      <c r="M673" s="84">
        <v>46022</v>
      </c>
      <c r="N673" s="84">
        <v>46022</v>
      </c>
      <c r="O673" s="78"/>
      <c r="P673" s="226" t="s">
        <v>62</v>
      </c>
      <c r="Q673" s="78"/>
      <c r="R673" s="78"/>
      <c r="S673" s="109"/>
    </row>
    <row r="674" spans="1:19" ht="15" customHeight="1" x14ac:dyDescent="0.2">
      <c r="A674" s="321"/>
      <c r="B674" s="147" t="s">
        <v>193</v>
      </c>
      <c r="C674" s="221"/>
      <c r="D674" s="221"/>
      <c r="E674" s="221"/>
      <c r="F674" s="221"/>
      <c r="G674" s="221" t="s">
        <v>62</v>
      </c>
      <c r="H674" s="221"/>
      <c r="I674" s="221">
        <f t="shared" si="331"/>
        <v>0</v>
      </c>
      <c r="J674" s="221"/>
      <c r="K674" s="221"/>
      <c r="L674" s="221" t="s">
        <v>62</v>
      </c>
      <c r="M674" s="221"/>
      <c r="N674" s="221"/>
      <c r="O674" s="226" t="s">
        <v>62</v>
      </c>
      <c r="P674" s="226" t="s">
        <v>62</v>
      </c>
      <c r="Q674" s="226" t="s">
        <v>62</v>
      </c>
      <c r="R674" s="226" t="s">
        <v>62</v>
      </c>
      <c r="S674" s="109"/>
    </row>
    <row r="675" spans="1:19" ht="38.65" customHeight="1" x14ac:dyDescent="0.2">
      <c r="A675" s="321"/>
      <c r="B675" s="148" t="s">
        <v>330</v>
      </c>
      <c r="C675" s="221"/>
      <c r="D675" s="221" t="s">
        <v>62</v>
      </c>
      <c r="E675" s="221"/>
      <c r="F675" s="221"/>
      <c r="G675" s="221">
        <f>G671</f>
        <v>4</v>
      </c>
      <c r="H675" s="221">
        <f t="shared" ref="H675:K675" si="345">H671</f>
        <v>4</v>
      </c>
      <c r="I675" s="221">
        <f t="shared" si="331"/>
        <v>4</v>
      </c>
      <c r="J675" s="221">
        <v>4</v>
      </c>
      <c r="K675" s="221">
        <f t="shared" si="345"/>
        <v>4</v>
      </c>
      <c r="L675" s="221" t="s">
        <v>62</v>
      </c>
      <c r="M675" s="84">
        <v>46022</v>
      </c>
      <c r="N675" s="84">
        <v>46022</v>
      </c>
      <c r="O675" s="78"/>
      <c r="P675" s="226" t="s">
        <v>62</v>
      </c>
      <c r="Q675" s="78"/>
      <c r="R675" s="78"/>
      <c r="S675" s="109"/>
    </row>
    <row r="676" spans="1:19" ht="21" customHeight="1" x14ac:dyDescent="0.2">
      <c r="A676" s="321"/>
      <c r="B676" s="147" t="s">
        <v>71</v>
      </c>
      <c r="C676" s="221"/>
      <c r="D676" s="221"/>
      <c r="E676" s="221"/>
      <c r="F676" s="221"/>
      <c r="G676" s="221" t="s">
        <v>62</v>
      </c>
      <c r="H676" s="221"/>
      <c r="I676" s="221">
        <f t="shared" si="331"/>
        <v>0</v>
      </c>
      <c r="J676" s="221"/>
      <c r="K676" s="221"/>
      <c r="L676" s="221" t="s">
        <v>62</v>
      </c>
      <c r="M676" s="221"/>
      <c r="N676" s="221"/>
      <c r="O676" s="226" t="s">
        <v>62</v>
      </c>
      <c r="P676" s="226" t="s">
        <v>62</v>
      </c>
      <c r="Q676" s="226" t="s">
        <v>62</v>
      </c>
      <c r="R676" s="226" t="s">
        <v>62</v>
      </c>
      <c r="S676" s="109"/>
    </row>
    <row r="677" spans="1:19" ht="21" customHeight="1" x14ac:dyDescent="0.2">
      <c r="A677" s="322"/>
      <c r="B677" s="148" t="s">
        <v>72</v>
      </c>
      <c r="C677" s="221"/>
      <c r="D677" s="221" t="s">
        <v>62</v>
      </c>
      <c r="E677" s="221"/>
      <c r="F677" s="221"/>
      <c r="G677" s="221">
        <f>G675</f>
        <v>4</v>
      </c>
      <c r="H677" s="221">
        <f t="shared" ref="H677:K677" si="346">H675</f>
        <v>4</v>
      </c>
      <c r="I677" s="221">
        <f t="shared" si="331"/>
        <v>4</v>
      </c>
      <c r="J677" s="221">
        <v>4</v>
      </c>
      <c r="K677" s="221">
        <f t="shared" si="346"/>
        <v>4</v>
      </c>
      <c r="L677" s="221" t="s">
        <v>62</v>
      </c>
      <c r="M677" s="84">
        <v>46022</v>
      </c>
      <c r="N677" s="84">
        <v>46022</v>
      </c>
      <c r="O677" s="78"/>
      <c r="P677" s="226" t="s">
        <v>62</v>
      </c>
      <c r="Q677" s="78"/>
      <c r="R677" s="78"/>
      <c r="S677" s="109"/>
    </row>
    <row r="678" spans="1:19" s="56" customFormat="1" ht="74.45" customHeight="1" x14ac:dyDescent="0.25">
      <c r="A678" s="320" t="s">
        <v>295</v>
      </c>
      <c r="B678" s="137" t="s">
        <v>329</v>
      </c>
      <c r="C678" s="80" t="s">
        <v>59</v>
      </c>
      <c r="D678" s="81" t="s">
        <v>60</v>
      </c>
      <c r="E678" s="143" t="s">
        <v>75</v>
      </c>
      <c r="F678" s="143">
        <v>792</v>
      </c>
      <c r="G678" s="80">
        <v>5</v>
      </c>
      <c r="H678" s="80">
        <f>G678</f>
        <v>5</v>
      </c>
      <c r="I678" s="80">
        <f t="shared" si="331"/>
        <v>5</v>
      </c>
      <c r="J678" s="80">
        <v>5</v>
      </c>
      <c r="K678" s="80">
        <f>G678</f>
        <v>5</v>
      </c>
      <c r="L678" s="80"/>
      <c r="M678" s="221" t="s">
        <v>62</v>
      </c>
      <c r="N678" s="221" t="s">
        <v>62</v>
      </c>
      <c r="O678" s="80">
        <v>78155.17</v>
      </c>
      <c r="P678" s="80"/>
      <c r="Q678" s="78">
        <v>50399.13</v>
      </c>
      <c r="R678" s="78">
        <v>40487.56</v>
      </c>
      <c r="S678" s="109"/>
    </row>
    <row r="679" spans="1:19" ht="15.75" x14ac:dyDescent="0.2">
      <c r="A679" s="321"/>
      <c r="B679" s="146" t="s">
        <v>70</v>
      </c>
      <c r="C679" s="221"/>
      <c r="D679" s="221" t="s">
        <v>62</v>
      </c>
      <c r="E679" s="221"/>
      <c r="F679" s="221"/>
      <c r="G679" s="221">
        <f>G678</f>
        <v>5</v>
      </c>
      <c r="H679" s="221">
        <f t="shared" ref="H679:K679" si="347">H678</f>
        <v>5</v>
      </c>
      <c r="I679" s="221">
        <f t="shared" si="331"/>
        <v>5</v>
      </c>
      <c r="J679" s="221">
        <v>5</v>
      </c>
      <c r="K679" s="221">
        <f t="shared" si="347"/>
        <v>5</v>
      </c>
      <c r="L679" s="221" t="s">
        <v>62</v>
      </c>
      <c r="M679" s="84">
        <v>46022</v>
      </c>
      <c r="N679" s="84">
        <v>46022</v>
      </c>
      <c r="O679" s="78"/>
      <c r="P679" s="226" t="s">
        <v>62</v>
      </c>
      <c r="Q679" s="78"/>
      <c r="R679" s="78"/>
      <c r="S679" s="109"/>
    </row>
    <row r="680" spans="1:19" ht="14.25" x14ac:dyDescent="0.2">
      <c r="A680" s="321"/>
      <c r="B680" s="147" t="s">
        <v>76</v>
      </c>
      <c r="C680" s="221"/>
      <c r="D680" s="221"/>
      <c r="E680" s="221"/>
      <c r="F680" s="221"/>
      <c r="G680" s="221" t="s">
        <v>62</v>
      </c>
      <c r="H680" s="221"/>
      <c r="I680" s="221">
        <f t="shared" si="331"/>
        <v>0</v>
      </c>
      <c r="J680" s="221"/>
      <c r="K680" s="221"/>
      <c r="L680" s="221" t="s">
        <v>62</v>
      </c>
      <c r="M680" s="221"/>
      <c r="N680" s="221"/>
      <c r="O680" s="226" t="s">
        <v>62</v>
      </c>
      <c r="P680" s="226" t="s">
        <v>62</v>
      </c>
      <c r="Q680" s="226" t="s">
        <v>62</v>
      </c>
      <c r="R680" s="226" t="s">
        <v>62</v>
      </c>
      <c r="S680" s="109"/>
    </row>
    <row r="681" spans="1:19" ht="65.45" customHeight="1" x14ac:dyDescent="0.2">
      <c r="A681" s="321"/>
      <c r="B681" s="148" t="s">
        <v>192</v>
      </c>
      <c r="C681" s="221"/>
      <c r="D681" s="221" t="s">
        <v>62</v>
      </c>
      <c r="E681" s="221"/>
      <c r="F681" s="221"/>
      <c r="G681" s="221">
        <f>G678</f>
        <v>5</v>
      </c>
      <c r="H681" s="221">
        <f t="shared" ref="H681" si="348">H678</f>
        <v>5</v>
      </c>
      <c r="I681" s="221">
        <f t="shared" si="331"/>
        <v>5</v>
      </c>
      <c r="J681" s="221">
        <v>5</v>
      </c>
      <c r="K681" s="221">
        <f>K678</f>
        <v>5</v>
      </c>
      <c r="L681" s="221" t="s">
        <v>62</v>
      </c>
      <c r="M681" s="84">
        <v>46022</v>
      </c>
      <c r="N681" s="84">
        <v>46022</v>
      </c>
      <c r="O681" s="78"/>
      <c r="P681" s="226" t="s">
        <v>62</v>
      </c>
      <c r="Q681" s="78"/>
      <c r="R681" s="78"/>
      <c r="S681" s="109"/>
    </row>
    <row r="682" spans="1:19" ht="15" customHeight="1" x14ac:dyDescent="0.2">
      <c r="A682" s="321"/>
      <c r="B682" s="147" t="s">
        <v>193</v>
      </c>
      <c r="C682" s="221"/>
      <c r="D682" s="221"/>
      <c r="E682" s="221"/>
      <c r="F682" s="221"/>
      <c r="G682" s="221" t="s">
        <v>62</v>
      </c>
      <c r="H682" s="221"/>
      <c r="I682" s="221">
        <f t="shared" si="331"/>
        <v>0</v>
      </c>
      <c r="J682" s="221"/>
      <c r="K682" s="221"/>
      <c r="L682" s="221" t="s">
        <v>62</v>
      </c>
      <c r="M682" s="221"/>
      <c r="N682" s="221"/>
      <c r="O682" s="226" t="s">
        <v>62</v>
      </c>
      <c r="P682" s="226" t="s">
        <v>62</v>
      </c>
      <c r="Q682" s="226" t="s">
        <v>62</v>
      </c>
      <c r="R682" s="226" t="s">
        <v>62</v>
      </c>
      <c r="S682" s="109"/>
    </row>
    <row r="683" spans="1:19" ht="38.65" customHeight="1" x14ac:dyDescent="0.2">
      <c r="A683" s="321"/>
      <c r="B683" s="148" t="s">
        <v>330</v>
      </c>
      <c r="C683" s="221"/>
      <c r="D683" s="221" t="s">
        <v>62</v>
      </c>
      <c r="E683" s="221"/>
      <c r="F683" s="221"/>
      <c r="G683" s="221">
        <f>G679</f>
        <v>5</v>
      </c>
      <c r="H683" s="221">
        <f t="shared" ref="H683:K683" si="349">H679</f>
        <v>5</v>
      </c>
      <c r="I683" s="221">
        <f t="shared" si="331"/>
        <v>5</v>
      </c>
      <c r="J683" s="221">
        <v>5</v>
      </c>
      <c r="K683" s="221">
        <f t="shared" si="349"/>
        <v>5</v>
      </c>
      <c r="L683" s="221" t="s">
        <v>62</v>
      </c>
      <c r="M683" s="84">
        <v>46022</v>
      </c>
      <c r="N683" s="84">
        <v>46022</v>
      </c>
      <c r="O683" s="78"/>
      <c r="P683" s="226" t="s">
        <v>62</v>
      </c>
      <c r="Q683" s="78"/>
      <c r="R683" s="78"/>
      <c r="S683" s="109"/>
    </row>
    <row r="684" spans="1:19" ht="21" customHeight="1" x14ac:dyDescent="0.2">
      <c r="A684" s="321"/>
      <c r="B684" s="147" t="s">
        <v>71</v>
      </c>
      <c r="C684" s="221"/>
      <c r="D684" s="221"/>
      <c r="E684" s="221"/>
      <c r="F684" s="221"/>
      <c r="G684" s="221" t="s">
        <v>62</v>
      </c>
      <c r="H684" s="221"/>
      <c r="I684" s="221">
        <f t="shared" si="331"/>
        <v>0</v>
      </c>
      <c r="J684" s="221"/>
      <c r="K684" s="221"/>
      <c r="L684" s="221" t="s">
        <v>62</v>
      </c>
      <c r="M684" s="221"/>
      <c r="N684" s="221"/>
      <c r="O684" s="226" t="s">
        <v>62</v>
      </c>
      <c r="P684" s="226" t="s">
        <v>62</v>
      </c>
      <c r="Q684" s="226" t="s">
        <v>62</v>
      </c>
      <c r="R684" s="226" t="s">
        <v>62</v>
      </c>
      <c r="S684" s="109"/>
    </row>
    <row r="685" spans="1:19" ht="21" customHeight="1" x14ac:dyDescent="0.2">
      <c r="A685" s="322"/>
      <c r="B685" s="148" t="s">
        <v>72</v>
      </c>
      <c r="C685" s="221"/>
      <c r="D685" s="221" t="s">
        <v>62</v>
      </c>
      <c r="E685" s="221"/>
      <c r="F685" s="221"/>
      <c r="G685" s="221">
        <f>G683</f>
        <v>5</v>
      </c>
      <c r="H685" s="221">
        <f t="shared" ref="H685:K685" si="350">H683</f>
        <v>5</v>
      </c>
      <c r="I685" s="221">
        <f t="shared" si="331"/>
        <v>5</v>
      </c>
      <c r="J685" s="221">
        <v>5</v>
      </c>
      <c r="K685" s="221">
        <f t="shared" si="350"/>
        <v>5</v>
      </c>
      <c r="L685" s="221" t="s">
        <v>62</v>
      </c>
      <c r="M685" s="84">
        <v>46022</v>
      </c>
      <c r="N685" s="84">
        <v>46022</v>
      </c>
      <c r="O685" s="78"/>
      <c r="P685" s="226" t="s">
        <v>62</v>
      </c>
      <c r="Q685" s="78"/>
      <c r="R685" s="78"/>
      <c r="S685" s="109"/>
    </row>
    <row r="686" spans="1:19" s="56" customFormat="1" ht="74.45" customHeight="1" x14ac:dyDescent="0.25">
      <c r="A686" s="320" t="s">
        <v>296</v>
      </c>
      <c r="B686" s="137" t="s">
        <v>329</v>
      </c>
      <c r="C686" s="80" t="s">
        <v>59</v>
      </c>
      <c r="D686" s="81" t="s">
        <v>60</v>
      </c>
      <c r="E686" s="143" t="s">
        <v>75</v>
      </c>
      <c r="F686" s="143">
        <v>792</v>
      </c>
      <c r="G686" s="80">
        <v>4</v>
      </c>
      <c r="H686" s="80">
        <f>G686</f>
        <v>4</v>
      </c>
      <c r="I686" s="80">
        <f t="shared" si="331"/>
        <v>4</v>
      </c>
      <c r="J686" s="80">
        <v>4</v>
      </c>
      <c r="K686" s="80">
        <f>G686</f>
        <v>4</v>
      </c>
      <c r="L686" s="80"/>
      <c r="M686" s="221" t="s">
        <v>62</v>
      </c>
      <c r="N686" s="221" t="s">
        <v>62</v>
      </c>
      <c r="O686" s="78">
        <v>62816.3</v>
      </c>
      <c r="P686" s="78"/>
      <c r="Q686" s="78">
        <v>26402.04</v>
      </c>
      <c r="R686" s="78">
        <v>26402.04</v>
      </c>
      <c r="S686" s="109"/>
    </row>
    <row r="687" spans="1:19" ht="15.75" x14ac:dyDescent="0.2">
      <c r="A687" s="321"/>
      <c r="B687" s="146" t="s">
        <v>70</v>
      </c>
      <c r="C687" s="221"/>
      <c r="D687" s="221" t="s">
        <v>62</v>
      </c>
      <c r="E687" s="221"/>
      <c r="F687" s="221"/>
      <c r="G687" s="221">
        <f>G686</f>
        <v>4</v>
      </c>
      <c r="H687" s="221">
        <f t="shared" ref="H687:K687" si="351">H686</f>
        <v>4</v>
      </c>
      <c r="I687" s="221">
        <f t="shared" si="331"/>
        <v>4</v>
      </c>
      <c r="J687" s="221">
        <v>4</v>
      </c>
      <c r="K687" s="221">
        <f t="shared" si="351"/>
        <v>4</v>
      </c>
      <c r="L687" s="221" t="s">
        <v>62</v>
      </c>
      <c r="M687" s="84">
        <v>46022</v>
      </c>
      <c r="N687" s="84">
        <v>46022</v>
      </c>
      <c r="O687" s="78"/>
      <c r="P687" s="226" t="s">
        <v>62</v>
      </c>
      <c r="Q687" s="78"/>
      <c r="R687" s="78"/>
      <c r="S687" s="109"/>
    </row>
    <row r="688" spans="1:19" ht="14.25" x14ac:dyDescent="0.2">
      <c r="A688" s="321"/>
      <c r="B688" s="147" t="s">
        <v>76</v>
      </c>
      <c r="C688" s="221"/>
      <c r="D688" s="221"/>
      <c r="E688" s="221"/>
      <c r="F688" s="221"/>
      <c r="G688" s="221" t="s">
        <v>62</v>
      </c>
      <c r="H688" s="221"/>
      <c r="I688" s="221">
        <f t="shared" si="331"/>
        <v>0</v>
      </c>
      <c r="J688" s="221"/>
      <c r="K688" s="221"/>
      <c r="L688" s="221" t="s">
        <v>62</v>
      </c>
      <c r="M688" s="221"/>
      <c r="N688" s="221"/>
      <c r="O688" s="226" t="s">
        <v>62</v>
      </c>
      <c r="P688" s="226" t="s">
        <v>62</v>
      </c>
      <c r="Q688" s="226" t="s">
        <v>62</v>
      </c>
      <c r="R688" s="226" t="s">
        <v>62</v>
      </c>
      <c r="S688" s="109"/>
    </row>
    <row r="689" spans="1:19" ht="65.45" customHeight="1" x14ac:dyDescent="0.2">
      <c r="A689" s="321"/>
      <c r="B689" s="148" t="s">
        <v>192</v>
      </c>
      <c r="C689" s="221"/>
      <c r="D689" s="221" t="s">
        <v>62</v>
      </c>
      <c r="E689" s="221"/>
      <c r="F689" s="221"/>
      <c r="G689" s="221">
        <f>G686</f>
        <v>4</v>
      </c>
      <c r="H689" s="221">
        <f t="shared" ref="H689" si="352">H686</f>
        <v>4</v>
      </c>
      <c r="I689" s="221">
        <f t="shared" si="331"/>
        <v>4</v>
      </c>
      <c r="J689" s="221">
        <v>4</v>
      </c>
      <c r="K689" s="221">
        <f>K686</f>
        <v>4</v>
      </c>
      <c r="L689" s="221" t="s">
        <v>62</v>
      </c>
      <c r="M689" s="84">
        <v>46022</v>
      </c>
      <c r="N689" s="84">
        <v>46022</v>
      </c>
      <c r="O689" s="78"/>
      <c r="P689" s="226" t="s">
        <v>62</v>
      </c>
      <c r="Q689" s="78"/>
      <c r="R689" s="78"/>
      <c r="S689" s="109"/>
    </row>
    <row r="690" spans="1:19" ht="15" customHeight="1" x14ac:dyDescent="0.2">
      <c r="A690" s="321"/>
      <c r="B690" s="147" t="s">
        <v>193</v>
      </c>
      <c r="C690" s="221"/>
      <c r="D690" s="221"/>
      <c r="E690" s="221"/>
      <c r="F690" s="221"/>
      <c r="G690" s="221" t="s">
        <v>62</v>
      </c>
      <c r="H690" s="221"/>
      <c r="I690" s="221">
        <f t="shared" si="331"/>
        <v>0</v>
      </c>
      <c r="J690" s="221"/>
      <c r="K690" s="221"/>
      <c r="L690" s="221" t="s">
        <v>62</v>
      </c>
      <c r="M690" s="221"/>
      <c r="N690" s="221"/>
      <c r="O690" s="226" t="s">
        <v>62</v>
      </c>
      <c r="P690" s="226" t="s">
        <v>62</v>
      </c>
      <c r="Q690" s="226" t="s">
        <v>62</v>
      </c>
      <c r="R690" s="226" t="s">
        <v>62</v>
      </c>
      <c r="S690" s="109"/>
    </row>
    <row r="691" spans="1:19" ht="38.65" customHeight="1" x14ac:dyDescent="0.2">
      <c r="A691" s="321"/>
      <c r="B691" s="148" t="s">
        <v>330</v>
      </c>
      <c r="C691" s="221"/>
      <c r="D691" s="221" t="s">
        <v>62</v>
      </c>
      <c r="E691" s="221"/>
      <c r="F691" s="221"/>
      <c r="G691" s="221">
        <f>G687</f>
        <v>4</v>
      </c>
      <c r="H691" s="221">
        <f t="shared" ref="H691:K691" si="353">H687</f>
        <v>4</v>
      </c>
      <c r="I691" s="221">
        <f t="shared" si="331"/>
        <v>4</v>
      </c>
      <c r="J691" s="221">
        <v>4</v>
      </c>
      <c r="K691" s="221">
        <f t="shared" si="353"/>
        <v>4</v>
      </c>
      <c r="L691" s="221" t="s">
        <v>62</v>
      </c>
      <c r="M691" s="84">
        <v>46022</v>
      </c>
      <c r="N691" s="84">
        <v>46022</v>
      </c>
      <c r="O691" s="78"/>
      <c r="P691" s="226" t="s">
        <v>62</v>
      </c>
      <c r="Q691" s="78"/>
      <c r="R691" s="78"/>
      <c r="S691" s="109"/>
    </row>
    <row r="692" spans="1:19" ht="21" customHeight="1" x14ac:dyDescent="0.2">
      <c r="A692" s="321"/>
      <c r="B692" s="147" t="s">
        <v>71</v>
      </c>
      <c r="C692" s="221"/>
      <c r="D692" s="221"/>
      <c r="E692" s="221"/>
      <c r="F692" s="221"/>
      <c r="G692" s="221" t="s">
        <v>62</v>
      </c>
      <c r="H692" s="221"/>
      <c r="I692" s="221">
        <f t="shared" si="331"/>
        <v>0</v>
      </c>
      <c r="J692" s="221"/>
      <c r="K692" s="221"/>
      <c r="L692" s="221" t="s">
        <v>62</v>
      </c>
      <c r="M692" s="221"/>
      <c r="N692" s="221"/>
      <c r="O692" s="226" t="s">
        <v>62</v>
      </c>
      <c r="P692" s="226" t="s">
        <v>62</v>
      </c>
      <c r="Q692" s="226" t="s">
        <v>62</v>
      </c>
      <c r="R692" s="226" t="s">
        <v>62</v>
      </c>
      <c r="S692" s="109"/>
    </row>
    <row r="693" spans="1:19" ht="21" customHeight="1" x14ac:dyDescent="0.2">
      <c r="A693" s="322"/>
      <c r="B693" s="148" t="s">
        <v>72</v>
      </c>
      <c r="C693" s="221"/>
      <c r="D693" s="221" t="s">
        <v>62</v>
      </c>
      <c r="E693" s="221"/>
      <c r="F693" s="221"/>
      <c r="G693" s="221">
        <f>G691</f>
        <v>4</v>
      </c>
      <c r="H693" s="221">
        <f t="shared" ref="H693:K693" si="354">H691</f>
        <v>4</v>
      </c>
      <c r="I693" s="221">
        <f t="shared" si="331"/>
        <v>4</v>
      </c>
      <c r="J693" s="221">
        <v>4</v>
      </c>
      <c r="K693" s="221">
        <f t="shared" si="354"/>
        <v>4</v>
      </c>
      <c r="L693" s="221" t="s">
        <v>62</v>
      </c>
      <c r="M693" s="84">
        <v>46022</v>
      </c>
      <c r="N693" s="84">
        <v>46022</v>
      </c>
      <c r="O693" s="78"/>
      <c r="P693" s="226" t="s">
        <v>62</v>
      </c>
      <c r="Q693" s="78"/>
      <c r="R693" s="78"/>
      <c r="S693" s="109"/>
    </row>
    <row r="694" spans="1:19" s="56" customFormat="1" ht="74.45" customHeight="1" x14ac:dyDescent="0.25">
      <c r="A694" s="320" t="s">
        <v>297</v>
      </c>
      <c r="B694" s="137" t="s">
        <v>329</v>
      </c>
      <c r="C694" s="80" t="s">
        <v>59</v>
      </c>
      <c r="D694" s="81" t="s">
        <v>60</v>
      </c>
      <c r="E694" s="143" t="s">
        <v>75</v>
      </c>
      <c r="F694" s="143">
        <v>792</v>
      </c>
      <c r="G694" s="80">
        <v>2</v>
      </c>
      <c r="H694" s="80">
        <f>G694</f>
        <v>2</v>
      </c>
      <c r="I694" s="80">
        <f t="shared" si="331"/>
        <v>2</v>
      </c>
      <c r="J694" s="80">
        <v>2</v>
      </c>
      <c r="K694" s="80">
        <f>G694</f>
        <v>2</v>
      </c>
      <c r="L694" s="80"/>
      <c r="M694" s="221" t="s">
        <v>62</v>
      </c>
      <c r="N694" s="221" t="s">
        <v>62</v>
      </c>
      <c r="O694" s="78">
        <v>33599.42</v>
      </c>
      <c r="P694" s="78"/>
      <c r="Q694" s="78">
        <v>24826.82</v>
      </c>
      <c r="R694" s="78">
        <v>24826.82</v>
      </c>
      <c r="S694" s="109"/>
    </row>
    <row r="695" spans="1:19" ht="15.75" x14ac:dyDescent="0.2">
      <c r="A695" s="321"/>
      <c r="B695" s="146" t="s">
        <v>70</v>
      </c>
      <c r="C695" s="221"/>
      <c r="D695" s="221" t="s">
        <v>62</v>
      </c>
      <c r="E695" s="221"/>
      <c r="F695" s="221"/>
      <c r="G695" s="221">
        <f>G694</f>
        <v>2</v>
      </c>
      <c r="H695" s="221">
        <f t="shared" ref="H695:K695" si="355">H694</f>
        <v>2</v>
      </c>
      <c r="I695" s="221">
        <f t="shared" si="331"/>
        <v>2</v>
      </c>
      <c r="J695" s="221">
        <v>2</v>
      </c>
      <c r="K695" s="221">
        <f t="shared" si="355"/>
        <v>2</v>
      </c>
      <c r="L695" s="221" t="s">
        <v>62</v>
      </c>
      <c r="M695" s="84">
        <v>46022</v>
      </c>
      <c r="N695" s="84">
        <v>46022</v>
      </c>
      <c r="O695" s="78"/>
      <c r="P695" s="226" t="s">
        <v>62</v>
      </c>
      <c r="Q695" s="78"/>
      <c r="R695" s="78"/>
      <c r="S695" s="109"/>
    </row>
    <row r="696" spans="1:19" ht="14.25" x14ac:dyDescent="0.2">
      <c r="A696" s="321"/>
      <c r="B696" s="147" t="s">
        <v>76</v>
      </c>
      <c r="C696" s="221"/>
      <c r="D696" s="221"/>
      <c r="E696" s="221"/>
      <c r="F696" s="221"/>
      <c r="G696" s="221" t="s">
        <v>62</v>
      </c>
      <c r="H696" s="221"/>
      <c r="I696" s="221">
        <f t="shared" si="331"/>
        <v>0</v>
      </c>
      <c r="J696" s="221"/>
      <c r="K696" s="221"/>
      <c r="L696" s="221" t="s">
        <v>62</v>
      </c>
      <c r="M696" s="221"/>
      <c r="N696" s="221"/>
      <c r="O696" s="226" t="s">
        <v>62</v>
      </c>
      <c r="P696" s="226" t="s">
        <v>62</v>
      </c>
      <c r="Q696" s="226" t="s">
        <v>62</v>
      </c>
      <c r="R696" s="226" t="s">
        <v>62</v>
      </c>
      <c r="S696" s="109"/>
    </row>
    <row r="697" spans="1:19" ht="65.45" customHeight="1" x14ac:dyDescent="0.2">
      <c r="A697" s="321"/>
      <c r="B697" s="148" t="s">
        <v>192</v>
      </c>
      <c r="C697" s="221"/>
      <c r="D697" s="221" t="s">
        <v>62</v>
      </c>
      <c r="E697" s="221"/>
      <c r="F697" s="221"/>
      <c r="G697" s="221">
        <f>G694</f>
        <v>2</v>
      </c>
      <c r="H697" s="221">
        <f t="shared" ref="H697" si="356">H694</f>
        <v>2</v>
      </c>
      <c r="I697" s="221">
        <f t="shared" si="331"/>
        <v>2</v>
      </c>
      <c r="J697" s="221">
        <v>2</v>
      </c>
      <c r="K697" s="221">
        <f>K694</f>
        <v>2</v>
      </c>
      <c r="L697" s="221" t="s">
        <v>62</v>
      </c>
      <c r="M697" s="84">
        <v>46022</v>
      </c>
      <c r="N697" s="84">
        <v>46022</v>
      </c>
      <c r="O697" s="78"/>
      <c r="P697" s="226" t="s">
        <v>62</v>
      </c>
      <c r="Q697" s="78"/>
      <c r="R697" s="78"/>
      <c r="S697" s="109"/>
    </row>
    <row r="698" spans="1:19" ht="15" customHeight="1" x14ac:dyDescent="0.2">
      <c r="A698" s="321"/>
      <c r="B698" s="147" t="s">
        <v>193</v>
      </c>
      <c r="C698" s="221"/>
      <c r="D698" s="221"/>
      <c r="E698" s="221"/>
      <c r="F698" s="221"/>
      <c r="G698" s="221" t="s">
        <v>62</v>
      </c>
      <c r="H698" s="221"/>
      <c r="I698" s="221">
        <f t="shared" si="331"/>
        <v>0</v>
      </c>
      <c r="J698" s="221"/>
      <c r="K698" s="221"/>
      <c r="L698" s="221" t="s">
        <v>62</v>
      </c>
      <c r="M698" s="221"/>
      <c r="N698" s="221"/>
      <c r="O698" s="226" t="s">
        <v>62</v>
      </c>
      <c r="P698" s="226" t="s">
        <v>62</v>
      </c>
      <c r="Q698" s="226" t="s">
        <v>62</v>
      </c>
      <c r="R698" s="226" t="s">
        <v>62</v>
      </c>
      <c r="S698" s="109"/>
    </row>
    <row r="699" spans="1:19" ht="38.65" customHeight="1" x14ac:dyDescent="0.2">
      <c r="A699" s="321"/>
      <c r="B699" s="148" t="s">
        <v>330</v>
      </c>
      <c r="C699" s="221"/>
      <c r="D699" s="221" t="s">
        <v>62</v>
      </c>
      <c r="E699" s="221"/>
      <c r="F699" s="221"/>
      <c r="G699" s="221">
        <f>G695</f>
        <v>2</v>
      </c>
      <c r="H699" s="221">
        <f t="shared" ref="H699:K699" si="357">H695</f>
        <v>2</v>
      </c>
      <c r="I699" s="221">
        <f t="shared" si="331"/>
        <v>2</v>
      </c>
      <c r="J699" s="221">
        <v>2</v>
      </c>
      <c r="K699" s="221">
        <f t="shared" si="357"/>
        <v>2</v>
      </c>
      <c r="L699" s="221" t="s">
        <v>62</v>
      </c>
      <c r="M699" s="84">
        <v>46022</v>
      </c>
      <c r="N699" s="84">
        <v>46022</v>
      </c>
      <c r="O699" s="78"/>
      <c r="P699" s="226" t="s">
        <v>62</v>
      </c>
      <c r="Q699" s="78"/>
      <c r="R699" s="78"/>
      <c r="S699" s="109"/>
    </row>
    <row r="700" spans="1:19" ht="21" customHeight="1" x14ac:dyDescent="0.2">
      <c r="A700" s="321"/>
      <c r="B700" s="147" t="s">
        <v>71</v>
      </c>
      <c r="C700" s="221"/>
      <c r="D700" s="221"/>
      <c r="E700" s="221"/>
      <c r="F700" s="221"/>
      <c r="G700" s="221" t="s">
        <v>62</v>
      </c>
      <c r="H700" s="221"/>
      <c r="I700" s="221">
        <f t="shared" si="331"/>
        <v>0</v>
      </c>
      <c r="J700" s="221"/>
      <c r="K700" s="221"/>
      <c r="L700" s="221" t="s">
        <v>62</v>
      </c>
      <c r="M700" s="221"/>
      <c r="N700" s="221"/>
      <c r="O700" s="226" t="s">
        <v>62</v>
      </c>
      <c r="P700" s="226" t="s">
        <v>62</v>
      </c>
      <c r="Q700" s="226" t="s">
        <v>62</v>
      </c>
      <c r="R700" s="226" t="s">
        <v>62</v>
      </c>
      <c r="S700" s="109"/>
    </row>
    <row r="701" spans="1:19" ht="21" customHeight="1" x14ac:dyDescent="0.2">
      <c r="A701" s="322"/>
      <c r="B701" s="148" t="s">
        <v>72</v>
      </c>
      <c r="C701" s="221"/>
      <c r="D701" s="221" t="s">
        <v>62</v>
      </c>
      <c r="E701" s="221"/>
      <c r="F701" s="221"/>
      <c r="G701" s="221">
        <f>G699</f>
        <v>2</v>
      </c>
      <c r="H701" s="221">
        <f t="shared" ref="H701:K701" si="358">H699</f>
        <v>2</v>
      </c>
      <c r="I701" s="221">
        <f t="shared" si="331"/>
        <v>2</v>
      </c>
      <c r="J701" s="221">
        <v>2</v>
      </c>
      <c r="K701" s="221">
        <f t="shared" si="358"/>
        <v>2</v>
      </c>
      <c r="L701" s="221" t="s">
        <v>62</v>
      </c>
      <c r="M701" s="84">
        <v>46022</v>
      </c>
      <c r="N701" s="84">
        <v>46022</v>
      </c>
      <c r="O701" s="78"/>
      <c r="P701" s="226" t="s">
        <v>62</v>
      </c>
      <c r="Q701" s="78"/>
      <c r="R701" s="78"/>
      <c r="S701" s="109"/>
    </row>
    <row r="702" spans="1:19" s="56" customFormat="1" ht="74.45" customHeight="1" x14ac:dyDescent="0.25">
      <c r="A702" s="320" t="s">
        <v>298</v>
      </c>
      <c r="B702" s="137" t="s">
        <v>329</v>
      </c>
      <c r="C702" s="80" t="s">
        <v>59</v>
      </c>
      <c r="D702" s="81" t="s">
        <v>60</v>
      </c>
      <c r="E702" s="143" t="s">
        <v>75</v>
      </c>
      <c r="F702" s="143">
        <v>792</v>
      </c>
      <c r="G702" s="80">
        <v>4</v>
      </c>
      <c r="H702" s="80">
        <f>G702</f>
        <v>4</v>
      </c>
      <c r="I702" s="80">
        <f t="shared" si="331"/>
        <v>4</v>
      </c>
      <c r="J702" s="80">
        <v>4</v>
      </c>
      <c r="K702" s="80">
        <f>G702</f>
        <v>4</v>
      </c>
      <c r="L702" s="80"/>
      <c r="M702" s="221" t="s">
        <v>62</v>
      </c>
      <c r="N702" s="221" t="s">
        <v>62</v>
      </c>
      <c r="O702" s="78">
        <v>61355.46</v>
      </c>
      <c r="P702" s="78"/>
      <c r="Q702" s="78">
        <v>26409.360000000001</v>
      </c>
      <c r="R702" s="78">
        <v>26409.360000000001</v>
      </c>
      <c r="S702" s="109"/>
    </row>
    <row r="703" spans="1:19" ht="15.75" x14ac:dyDescent="0.2">
      <c r="A703" s="321"/>
      <c r="B703" s="146" t="s">
        <v>70</v>
      </c>
      <c r="C703" s="221"/>
      <c r="D703" s="221" t="s">
        <v>62</v>
      </c>
      <c r="E703" s="221"/>
      <c r="F703" s="221"/>
      <c r="G703" s="221">
        <f>G702</f>
        <v>4</v>
      </c>
      <c r="H703" s="221">
        <f t="shared" ref="H703:K703" si="359">H702</f>
        <v>4</v>
      </c>
      <c r="I703" s="221">
        <f t="shared" si="331"/>
        <v>4</v>
      </c>
      <c r="J703" s="221">
        <v>4</v>
      </c>
      <c r="K703" s="221">
        <f t="shared" si="359"/>
        <v>4</v>
      </c>
      <c r="L703" s="221" t="s">
        <v>62</v>
      </c>
      <c r="M703" s="84">
        <v>46022</v>
      </c>
      <c r="N703" s="84">
        <v>46022</v>
      </c>
      <c r="O703" s="78"/>
      <c r="P703" s="226" t="s">
        <v>62</v>
      </c>
      <c r="Q703" s="78"/>
      <c r="R703" s="78"/>
      <c r="S703" s="109"/>
    </row>
    <row r="704" spans="1:19" ht="14.25" x14ac:dyDescent="0.2">
      <c r="A704" s="321"/>
      <c r="B704" s="147" t="s">
        <v>76</v>
      </c>
      <c r="C704" s="221"/>
      <c r="D704" s="221"/>
      <c r="E704" s="221"/>
      <c r="F704" s="221"/>
      <c r="G704" s="221" t="s">
        <v>62</v>
      </c>
      <c r="H704" s="221"/>
      <c r="I704" s="221">
        <f t="shared" si="331"/>
        <v>0</v>
      </c>
      <c r="J704" s="221"/>
      <c r="K704" s="221"/>
      <c r="L704" s="221" t="s">
        <v>62</v>
      </c>
      <c r="M704" s="221"/>
      <c r="N704" s="221"/>
      <c r="O704" s="226" t="s">
        <v>62</v>
      </c>
      <c r="P704" s="226" t="s">
        <v>62</v>
      </c>
      <c r="Q704" s="226" t="s">
        <v>62</v>
      </c>
      <c r="R704" s="226" t="s">
        <v>62</v>
      </c>
      <c r="S704" s="109"/>
    </row>
    <row r="705" spans="1:19" ht="65.45" customHeight="1" x14ac:dyDescent="0.2">
      <c r="A705" s="321"/>
      <c r="B705" s="148" t="s">
        <v>192</v>
      </c>
      <c r="C705" s="221"/>
      <c r="D705" s="221" t="s">
        <v>62</v>
      </c>
      <c r="E705" s="221"/>
      <c r="F705" s="221"/>
      <c r="G705" s="221">
        <f>G702</f>
        <v>4</v>
      </c>
      <c r="H705" s="221">
        <f t="shared" ref="H705" si="360">H702</f>
        <v>4</v>
      </c>
      <c r="I705" s="221">
        <f t="shared" si="331"/>
        <v>4</v>
      </c>
      <c r="J705" s="221">
        <v>4</v>
      </c>
      <c r="K705" s="221">
        <f>K702</f>
        <v>4</v>
      </c>
      <c r="L705" s="221" t="s">
        <v>62</v>
      </c>
      <c r="M705" s="84">
        <v>46022</v>
      </c>
      <c r="N705" s="84">
        <v>46022</v>
      </c>
      <c r="O705" s="78"/>
      <c r="P705" s="226" t="s">
        <v>62</v>
      </c>
      <c r="Q705" s="78"/>
      <c r="R705" s="78"/>
      <c r="S705" s="109"/>
    </row>
    <row r="706" spans="1:19" ht="15" customHeight="1" x14ac:dyDescent="0.2">
      <c r="A706" s="321"/>
      <c r="B706" s="147" t="s">
        <v>193</v>
      </c>
      <c r="C706" s="221"/>
      <c r="D706" s="221"/>
      <c r="E706" s="221"/>
      <c r="F706" s="221"/>
      <c r="G706" s="221" t="s">
        <v>62</v>
      </c>
      <c r="H706" s="221"/>
      <c r="I706" s="221">
        <f t="shared" si="331"/>
        <v>0</v>
      </c>
      <c r="J706" s="221"/>
      <c r="K706" s="221"/>
      <c r="L706" s="221" t="s">
        <v>62</v>
      </c>
      <c r="M706" s="221"/>
      <c r="N706" s="221"/>
      <c r="O706" s="226" t="s">
        <v>62</v>
      </c>
      <c r="P706" s="226" t="s">
        <v>62</v>
      </c>
      <c r="Q706" s="226" t="s">
        <v>62</v>
      </c>
      <c r="R706" s="226" t="s">
        <v>62</v>
      </c>
      <c r="S706" s="109"/>
    </row>
    <row r="707" spans="1:19" ht="38.65" customHeight="1" x14ac:dyDescent="0.2">
      <c r="A707" s="321"/>
      <c r="B707" s="148" t="s">
        <v>330</v>
      </c>
      <c r="C707" s="221"/>
      <c r="D707" s="221" t="s">
        <v>62</v>
      </c>
      <c r="E707" s="221"/>
      <c r="F707" s="221"/>
      <c r="G707" s="221">
        <f>G703</f>
        <v>4</v>
      </c>
      <c r="H707" s="221">
        <f t="shared" ref="H707:K707" si="361">H703</f>
        <v>4</v>
      </c>
      <c r="I707" s="221">
        <f t="shared" si="331"/>
        <v>4</v>
      </c>
      <c r="J707" s="221">
        <v>4</v>
      </c>
      <c r="K707" s="221">
        <f t="shared" si="361"/>
        <v>4</v>
      </c>
      <c r="L707" s="221" t="s">
        <v>62</v>
      </c>
      <c r="M707" s="84">
        <v>46022</v>
      </c>
      <c r="N707" s="84">
        <v>46022</v>
      </c>
      <c r="O707" s="78"/>
      <c r="P707" s="226" t="s">
        <v>62</v>
      </c>
      <c r="Q707" s="78"/>
      <c r="R707" s="78"/>
      <c r="S707" s="109"/>
    </row>
    <row r="708" spans="1:19" ht="21" customHeight="1" x14ac:dyDescent="0.2">
      <c r="A708" s="321"/>
      <c r="B708" s="147" t="s">
        <v>71</v>
      </c>
      <c r="C708" s="221"/>
      <c r="D708" s="221"/>
      <c r="E708" s="221"/>
      <c r="F708" s="221"/>
      <c r="G708" s="221" t="s">
        <v>62</v>
      </c>
      <c r="H708" s="221"/>
      <c r="I708" s="221">
        <f t="shared" si="331"/>
        <v>0</v>
      </c>
      <c r="J708" s="221"/>
      <c r="K708" s="221"/>
      <c r="L708" s="221" t="s">
        <v>62</v>
      </c>
      <c r="M708" s="221"/>
      <c r="N708" s="221"/>
      <c r="O708" s="226" t="s">
        <v>62</v>
      </c>
      <c r="P708" s="226" t="s">
        <v>62</v>
      </c>
      <c r="Q708" s="226" t="s">
        <v>62</v>
      </c>
      <c r="R708" s="226" t="s">
        <v>62</v>
      </c>
      <c r="S708" s="109"/>
    </row>
    <row r="709" spans="1:19" ht="21" customHeight="1" x14ac:dyDescent="0.2">
      <c r="A709" s="322"/>
      <c r="B709" s="148" t="s">
        <v>72</v>
      </c>
      <c r="C709" s="221"/>
      <c r="D709" s="221" t="s">
        <v>62</v>
      </c>
      <c r="E709" s="221"/>
      <c r="F709" s="221"/>
      <c r="G709" s="221">
        <f>G707</f>
        <v>4</v>
      </c>
      <c r="H709" s="221">
        <f t="shared" ref="H709:K709" si="362">H707</f>
        <v>4</v>
      </c>
      <c r="I709" s="221">
        <f t="shared" si="331"/>
        <v>4</v>
      </c>
      <c r="J709" s="221">
        <v>4</v>
      </c>
      <c r="K709" s="221">
        <f t="shared" si="362"/>
        <v>4</v>
      </c>
      <c r="L709" s="221" t="s">
        <v>62</v>
      </c>
      <c r="M709" s="84">
        <v>46022</v>
      </c>
      <c r="N709" s="84">
        <v>46022</v>
      </c>
      <c r="O709" s="78"/>
      <c r="P709" s="226" t="s">
        <v>62</v>
      </c>
      <c r="Q709" s="78"/>
      <c r="R709" s="78"/>
      <c r="S709" s="109"/>
    </row>
    <row r="710" spans="1:19" s="56" customFormat="1" ht="74.45" customHeight="1" x14ac:dyDescent="0.25">
      <c r="A710" s="320" t="s">
        <v>299</v>
      </c>
      <c r="B710" s="137" t="s">
        <v>329</v>
      </c>
      <c r="C710" s="80" t="s">
        <v>59</v>
      </c>
      <c r="D710" s="81" t="s">
        <v>60</v>
      </c>
      <c r="E710" s="143" t="s">
        <v>75</v>
      </c>
      <c r="F710" s="143">
        <v>792</v>
      </c>
      <c r="G710" s="80">
        <v>0</v>
      </c>
      <c r="H710" s="80">
        <f>G710</f>
        <v>0</v>
      </c>
      <c r="I710" s="80">
        <f t="shared" si="331"/>
        <v>0</v>
      </c>
      <c r="J710" s="80">
        <v>0</v>
      </c>
      <c r="K710" s="80">
        <f>G710</f>
        <v>0</v>
      </c>
      <c r="L710" s="80"/>
      <c r="M710" s="221" t="s">
        <v>62</v>
      </c>
      <c r="N710" s="221" t="s">
        <v>62</v>
      </c>
      <c r="O710" s="78">
        <v>0</v>
      </c>
      <c r="P710" s="78"/>
      <c r="Q710" s="78">
        <v>0</v>
      </c>
      <c r="R710" s="78">
        <v>0</v>
      </c>
      <c r="S710" s="109"/>
    </row>
    <row r="711" spans="1:19" ht="15.75" x14ac:dyDescent="0.2">
      <c r="A711" s="321"/>
      <c r="B711" s="146" t="s">
        <v>70</v>
      </c>
      <c r="C711" s="221"/>
      <c r="D711" s="221" t="s">
        <v>62</v>
      </c>
      <c r="E711" s="221"/>
      <c r="F711" s="221"/>
      <c r="G711" s="221">
        <f>G710</f>
        <v>0</v>
      </c>
      <c r="H711" s="221">
        <f t="shared" ref="H711:K711" si="363">H710</f>
        <v>0</v>
      </c>
      <c r="I711" s="221">
        <f t="shared" ref="I711:I774" si="364">J711</f>
        <v>0</v>
      </c>
      <c r="J711" s="221">
        <v>0</v>
      </c>
      <c r="K711" s="221">
        <f t="shared" si="363"/>
        <v>0</v>
      </c>
      <c r="L711" s="221" t="s">
        <v>62</v>
      </c>
      <c r="M711" s="84">
        <v>46022</v>
      </c>
      <c r="N711" s="84">
        <v>46022</v>
      </c>
      <c r="O711" s="78"/>
      <c r="P711" s="226" t="s">
        <v>62</v>
      </c>
      <c r="Q711" s="78"/>
      <c r="R711" s="78"/>
      <c r="S711" s="109"/>
    </row>
    <row r="712" spans="1:19" ht="14.25" x14ac:dyDescent="0.2">
      <c r="A712" s="321"/>
      <c r="B712" s="147" t="s">
        <v>76</v>
      </c>
      <c r="C712" s="221"/>
      <c r="D712" s="221"/>
      <c r="E712" s="221"/>
      <c r="F712" s="221"/>
      <c r="G712" s="221" t="s">
        <v>62</v>
      </c>
      <c r="H712" s="221"/>
      <c r="I712" s="221">
        <f t="shared" si="364"/>
        <v>0</v>
      </c>
      <c r="J712" s="221"/>
      <c r="K712" s="221"/>
      <c r="L712" s="221" t="s">
        <v>62</v>
      </c>
      <c r="M712" s="221"/>
      <c r="N712" s="221"/>
      <c r="O712" s="226" t="s">
        <v>62</v>
      </c>
      <c r="P712" s="226" t="s">
        <v>62</v>
      </c>
      <c r="Q712" s="226" t="s">
        <v>62</v>
      </c>
      <c r="R712" s="226" t="s">
        <v>62</v>
      </c>
      <c r="S712" s="109"/>
    </row>
    <row r="713" spans="1:19" ht="65.45" customHeight="1" x14ac:dyDescent="0.2">
      <c r="A713" s="321"/>
      <c r="B713" s="148" t="s">
        <v>192</v>
      </c>
      <c r="C713" s="221"/>
      <c r="D713" s="221" t="s">
        <v>62</v>
      </c>
      <c r="E713" s="221"/>
      <c r="F713" s="221"/>
      <c r="G713" s="221">
        <f>G710</f>
        <v>0</v>
      </c>
      <c r="H713" s="221">
        <f t="shared" ref="H713" si="365">H710</f>
        <v>0</v>
      </c>
      <c r="I713" s="221">
        <f t="shared" si="364"/>
        <v>0</v>
      </c>
      <c r="J713" s="221">
        <v>0</v>
      </c>
      <c r="K713" s="221">
        <f>K710</f>
        <v>0</v>
      </c>
      <c r="L713" s="221" t="s">
        <v>62</v>
      </c>
      <c r="M713" s="84">
        <v>46022</v>
      </c>
      <c r="N713" s="84">
        <v>46022</v>
      </c>
      <c r="O713" s="78"/>
      <c r="P713" s="226" t="s">
        <v>62</v>
      </c>
      <c r="Q713" s="78"/>
      <c r="R713" s="78"/>
      <c r="S713" s="109"/>
    </row>
    <row r="714" spans="1:19" ht="15" customHeight="1" x14ac:dyDescent="0.2">
      <c r="A714" s="321"/>
      <c r="B714" s="147" t="s">
        <v>193</v>
      </c>
      <c r="C714" s="221"/>
      <c r="D714" s="221"/>
      <c r="E714" s="221"/>
      <c r="F714" s="221"/>
      <c r="G714" s="221" t="s">
        <v>62</v>
      </c>
      <c r="H714" s="221"/>
      <c r="I714" s="221">
        <f t="shared" si="364"/>
        <v>0</v>
      </c>
      <c r="J714" s="221"/>
      <c r="K714" s="221"/>
      <c r="L714" s="221" t="s">
        <v>62</v>
      </c>
      <c r="M714" s="221"/>
      <c r="N714" s="221"/>
      <c r="O714" s="226" t="s">
        <v>62</v>
      </c>
      <c r="P714" s="226" t="s">
        <v>62</v>
      </c>
      <c r="Q714" s="226" t="s">
        <v>62</v>
      </c>
      <c r="R714" s="226" t="s">
        <v>62</v>
      </c>
      <c r="S714" s="109"/>
    </row>
    <row r="715" spans="1:19" ht="38.65" customHeight="1" x14ac:dyDescent="0.2">
      <c r="A715" s="321"/>
      <c r="B715" s="148" t="s">
        <v>330</v>
      </c>
      <c r="C715" s="221"/>
      <c r="D715" s="221" t="s">
        <v>62</v>
      </c>
      <c r="E715" s="221"/>
      <c r="F715" s="221"/>
      <c r="G715" s="221">
        <f>G711</f>
        <v>0</v>
      </c>
      <c r="H715" s="221">
        <f t="shared" ref="H715:K715" si="366">H711</f>
        <v>0</v>
      </c>
      <c r="I715" s="221">
        <f t="shared" si="364"/>
        <v>0</v>
      </c>
      <c r="J715" s="221">
        <v>0</v>
      </c>
      <c r="K715" s="221">
        <f t="shared" si="366"/>
        <v>0</v>
      </c>
      <c r="L715" s="221" t="s">
        <v>62</v>
      </c>
      <c r="M715" s="84">
        <v>46022</v>
      </c>
      <c r="N715" s="84">
        <v>46022</v>
      </c>
      <c r="O715" s="78"/>
      <c r="P715" s="226" t="s">
        <v>62</v>
      </c>
      <c r="Q715" s="78"/>
      <c r="R715" s="78"/>
      <c r="S715" s="109"/>
    </row>
    <row r="716" spans="1:19" ht="21" customHeight="1" x14ac:dyDescent="0.2">
      <c r="A716" s="321"/>
      <c r="B716" s="147" t="s">
        <v>71</v>
      </c>
      <c r="C716" s="221"/>
      <c r="D716" s="221"/>
      <c r="E716" s="221"/>
      <c r="F716" s="221"/>
      <c r="G716" s="221" t="s">
        <v>62</v>
      </c>
      <c r="H716" s="221"/>
      <c r="I716" s="221">
        <f t="shared" si="364"/>
        <v>0</v>
      </c>
      <c r="J716" s="221"/>
      <c r="K716" s="221"/>
      <c r="L716" s="221" t="s">
        <v>62</v>
      </c>
      <c r="M716" s="221"/>
      <c r="N716" s="221"/>
      <c r="O716" s="226" t="s">
        <v>62</v>
      </c>
      <c r="P716" s="226" t="s">
        <v>62</v>
      </c>
      <c r="Q716" s="226" t="s">
        <v>62</v>
      </c>
      <c r="R716" s="226" t="s">
        <v>62</v>
      </c>
      <c r="S716" s="109"/>
    </row>
    <row r="717" spans="1:19" ht="21" customHeight="1" x14ac:dyDescent="0.2">
      <c r="A717" s="322"/>
      <c r="B717" s="148" t="s">
        <v>72</v>
      </c>
      <c r="C717" s="221"/>
      <c r="D717" s="221" t="s">
        <v>62</v>
      </c>
      <c r="E717" s="221"/>
      <c r="F717" s="221"/>
      <c r="G717" s="221">
        <f>G715</f>
        <v>0</v>
      </c>
      <c r="H717" s="221">
        <f t="shared" ref="H717:K717" si="367">H715</f>
        <v>0</v>
      </c>
      <c r="I717" s="221">
        <f t="shared" si="364"/>
        <v>0</v>
      </c>
      <c r="J717" s="221">
        <v>0</v>
      </c>
      <c r="K717" s="221">
        <f t="shared" si="367"/>
        <v>0</v>
      </c>
      <c r="L717" s="221" t="s">
        <v>62</v>
      </c>
      <c r="M717" s="84">
        <v>46022</v>
      </c>
      <c r="N717" s="84">
        <v>46022</v>
      </c>
      <c r="O717" s="78"/>
      <c r="P717" s="226" t="s">
        <v>62</v>
      </c>
      <c r="Q717" s="78"/>
      <c r="R717" s="78"/>
      <c r="S717" s="109"/>
    </row>
    <row r="718" spans="1:19" s="56" customFormat="1" ht="74.45" customHeight="1" x14ac:dyDescent="0.25">
      <c r="A718" s="320" t="s">
        <v>300</v>
      </c>
      <c r="B718" s="137" t="s">
        <v>329</v>
      </c>
      <c r="C718" s="80" t="s">
        <v>59</v>
      </c>
      <c r="D718" s="81" t="s">
        <v>60</v>
      </c>
      <c r="E718" s="143" t="s">
        <v>75</v>
      </c>
      <c r="F718" s="143">
        <v>792</v>
      </c>
      <c r="G718" s="80">
        <v>0</v>
      </c>
      <c r="H718" s="80">
        <f>G718</f>
        <v>0</v>
      </c>
      <c r="I718" s="80">
        <f t="shared" si="364"/>
        <v>0</v>
      </c>
      <c r="J718" s="80">
        <v>0</v>
      </c>
      <c r="K718" s="80">
        <f>G718</f>
        <v>0</v>
      </c>
      <c r="L718" s="80"/>
      <c r="M718" s="221" t="s">
        <v>62</v>
      </c>
      <c r="N718" s="221" t="s">
        <v>62</v>
      </c>
      <c r="O718" s="78">
        <v>0</v>
      </c>
      <c r="P718" s="78"/>
      <c r="Q718" s="78">
        <v>0</v>
      </c>
      <c r="R718" s="78">
        <v>0</v>
      </c>
      <c r="S718" s="109"/>
    </row>
    <row r="719" spans="1:19" ht="15.75" x14ac:dyDescent="0.2">
      <c r="A719" s="321"/>
      <c r="B719" s="146" t="s">
        <v>70</v>
      </c>
      <c r="C719" s="221"/>
      <c r="D719" s="221" t="s">
        <v>62</v>
      </c>
      <c r="E719" s="221"/>
      <c r="F719" s="221"/>
      <c r="G719" s="221">
        <f>G718</f>
        <v>0</v>
      </c>
      <c r="H719" s="221">
        <f t="shared" ref="H719:K719" si="368">H718</f>
        <v>0</v>
      </c>
      <c r="I719" s="221">
        <f t="shared" si="364"/>
        <v>0</v>
      </c>
      <c r="J719" s="221">
        <v>0</v>
      </c>
      <c r="K719" s="221">
        <f t="shared" si="368"/>
        <v>0</v>
      </c>
      <c r="L719" s="221" t="s">
        <v>62</v>
      </c>
      <c r="M719" s="84">
        <v>46022</v>
      </c>
      <c r="N719" s="84">
        <v>46022</v>
      </c>
      <c r="O719" s="78"/>
      <c r="P719" s="226" t="s">
        <v>62</v>
      </c>
      <c r="Q719" s="78"/>
      <c r="R719" s="78"/>
      <c r="S719" s="109"/>
    </row>
    <row r="720" spans="1:19" ht="14.25" x14ac:dyDescent="0.2">
      <c r="A720" s="321"/>
      <c r="B720" s="147" t="s">
        <v>76</v>
      </c>
      <c r="C720" s="221"/>
      <c r="D720" s="221"/>
      <c r="E720" s="221"/>
      <c r="F720" s="221"/>
      <c r="G720" s="221" t="s">
        <v>62</v>
      </c>
      <c r="H720" s="221"/>
      <c r="I720" s="221">
        <f t="shared" si="364"/>
        <v>0</v>
      </c>
      <c r="J720" s="221"/>
      <c r="K720" s="221"/>
      <c r="L720" s="221" t="s">
        <v>62</v>
      </c>
      <c r="M720" s="221"/>
      <c r="N720" s="221"/>
      <c r="O720" s="226" t="s">
        <v>62</v>
      </c>
      <c r="P720" s="226" t="s">
        <v>62</v>
      </c>
      <c r="Q720" s="226" t="s">
        <v>62</v>
      </c>
      <c r="R720" s="226" t="s">
        <v>62</v>
      </c>
      <c r="S720" s="109"/>
    </row>
    <row r="721" spans="1:19" ht="65.45" customHeight="1" x14ac:dyDescent="0.2">
      <c r="A721" s="321"/>
      <c r="B721" s="148" t="s">
        <v>192</v>
      </c>
      <c r="C721" s="221"/>
      <c r="D721" s="221" t="s">
        <v>62</v>
      </c>
      <c r="E721" s="221"/>
      <c r="F721" s="221"/>
      <c r="G721" s="221">
        <f>G718</f>
        <v>0</v>
      </c>
      <c r="H721" s="221">
        <f t="shared" ref="H721" si="369">H718</f>
        <v>0</v>
      </c>
      <c r="I721" s="221">
        <f t="shared" si="364"/>
        <v>0</v>
      </c>
      <c r="J721" s="221">
        <v>0</v>
      </c>
      <c r="K721" s="221">
        <f>K718</f>
        <v>0</v>
      </c>
      <c r="L721" s="221" t="s">
        <v>62</v>
      </c>
      <c r="M721" s="84">
        <v>46022</v>
      </c>
      <c r="N721" s="84">
        <v>46022</v>
      </c>
      <c r="O721" s="78"/>
      <c r="P721" s="226" t="s">
        <v>62</v>
      </c>
      <c r="Q721" s="78"/>
      <c r="R721" s="78"/>
      <c r="S721" s="109"/>
    </row>
    <row r="722" spans="1:19" ht="15" customHeight="1" x14ac:dyDescent="0.2">
      <c r="A722" s="321"/>
      <c r="B722" s="147" t="s">
        <v>193</v>
      </c>
      <c r="C722" s="221"/>
      <c r="D722" s="221"/>
      <c r="E722" s="221"/>
      <c r="F722" s="221"/>
      <c r="G722" s="221" t="s">
        <v>62</v>
      </c>
      <c r="H722" s="221"/>
      <c r="I722" s="221">
        <f t="shared" si="364"/>
        <v>0</v>
      </c>
      <c r="J722" s="221"/>
      <c r="K722" s="221"/>
      <c r="L722" s="221" t="s">
        <v>62</v>
      </c>
      <c r="M722" s="221"/>
      <c r="N722" s="221"/>
      <c r="O722" s="226" t="s">
        <v>62</v>
      </c>
      <c r="P722" s="226" t="s">
        <v>62</v>
      </c>
      <c r="Q722" s="226" t="s">
        <v>62</v>
      </c>
      <c r="R722" s="226" t="s">
        <v>62</v>
      </c>
      <c r="S722" s="109"/>
    </row>
    <row r="723" spans="1:19" ht="38.65" customHeight="1" x14ac:dyDescent="0.2">
      <c r="A723" s="321"/>
      <c r="B723" s="148" t="s">
        <v>330</v>
      </c>
      <c r="C723" s="221"/>
      <c r="D723" s="221" t="s">
        <v>62</v>
      </c>
      <c r="E723" s="221"/>
      <c r="F723" s="221"/>
      <c r="G723" s="221">
        <f>G719</f>
        <v>0</v>
      </c>
      <c r="H723" s="221">
        <f t="shared" ref="H723:K723" si="370">H719</f>
        <v>0</v>
      </c>
      <c r="I723" s="221">
        <f t="shared" si="364"/>
        <v>0</v>
      </c>
      <c r="J723" s="221">
        <v>0</v>
      </c>
      <c r="K723" s="221">
        <f t="shared" si="370"/>
        <v>0</v>
      </c>
      <c r="L723" s="221" t="s">
        <v>62</v>
      </c>
      <c r="M723" s="84">
        <v>46022</v>
      </c>
      <c r="N723" s="84">
        <v>46022</v>
      </c>
      <c r="O723" s="78"/>
      <c r="P723" s="226" t="s">
        <v>62</v>
      </c>
      <c r="Q723" s="78"/>
      <c r="R723" s="78"/>
      <c r="S723" s="109"/>
    </row>
    <row r="724" spans="1:19" ht="21" customHeight="1" x14ac:dyDescent="0.2">
      <c r="A724" s="321"/>
      <c r="B724" s="147" t="s">
        <v>71</v>
      </c>
      <c r="C724" s="221"/>
      <c r="D724" s="221"/>
      <c r="E724" s="221"/>
      <c r="F724" s="221"/>
      <c r="G724" s="221" t="s">
        <v>62</v>
      </c>
      <c r="H724" s="221"/>
      <c r="I724" s="221">
        <f t="shared" si="364"/>
        <v>0</v>
      </c>
      <c r="J724" s="221"/>
      <c r="K724" s="221"/>
      <c r="L724" s="221" t="s">
        <v>62</v>
      </c>
      <c r="M724" s="221"/>
      <c r="N724" s="221"/>
      <c r="O724" s="226" t="s">
        <v>62</v>
      </c>
      <c r="P724" s="226" t="s">
        <v>62</v>
      </c>
      <c r="Q724" s="226" t="s">
        <v>62</v>
      </c>
      <c r="R724" s="226" t="s">
        <v>62</v>
      </c>
      <c r="S724" s="109"/>
    </row>
    <row r="725" spans="1:19" ht="21" customHeight="1" x14ac:dyDescent="0.2">
      <c r="A725" s="322"/>
      <c r="B725" s="148" t="s">
        <v>72</v>
      </c>
      <c r="C725" s="221"/>
      <c r="D725" s="221" t="s">
        <v>62</v>
      </c>
      <c r="E725" s="221"/>
      <c r="F725" s="221"/>
      <c r="G725" s="221">
        <f>G723</f>
        <v>0</v>
      </c>
      <c r="H725" s="221">
        <f t="shared" ref="H725:K725" si="371">H723</f>
        <v>0</v>
      </c>
      <c r="I725" s="221">
        <f t="shared" si="364"/>
        <v>0</v>
      </c>
      <c r="J725" s="221">
        <v>0</v>
      </c>
      <c r="K725" s="221">
        <f t="shared" si="371"/>
        <v>0</v>
      </c>
      <c r="L725" s="221" t="s">
        <v>62</v>
      </c>
      <c r="M725" s="84">
        <v>46022</v>
      </c>
      <c r="N725" s="84">
        <v>46022</v>
      </c>
      <c r="O725" s="78"/>
      <c r="P725" s="226" t="s">
        <v>62</v>
      </c>
      <c r="Q725" s="78"/>
      <c r="R725" s="78"/>
      <c r="S725" s="109"/>
    </row>
    <row r="726" spans="1:19" s="56" customFormat="1" ht="74.45" customHeight="1" x14ac:dyDescent="0.25">
      <c r="A726" s="320" t="s">
        <v>301</v>
      </c>
      <c r="B726" s="137" t="s">
        <v>329</v>
      </c>
      <c r="C726" s="80" t="s">
        <v>59</v>
      </c>
      <c r="D726" s="81" t="s">
        <v>60</v>
      </c>
      <c r="E726" s="143" t="s">
        <v>75</v>
      </c>
      <c r="F726" s="143">
        <v>792</v>
      </c>
      <c r="G726" s="80">
        <v>4</v>
      </c>
      <c r="H726" s="80">
        <f>G726</f>
        <v>4</v>
      </c>
      <c r="I726" s="80">
        <f t="shared" si="364"/>
        <v>4</v>
      </c>
      <c r="J726" s="80">
        <v>4</v>
      </c>
      <c r="K726" s="80">
        <f>G726</f>
        <v>4</v>
      </c>
      <c r="L726" s="80"/>
      <c r="M726" s="221" t="s">
        <v>62</v>
      </c>
      <c r="N726" s="221" t="s">
        <v>62</v>
      </c>
      <c r="O726" s="78">
        <v>67198.84</v>
      </c>
      <c r="P726" s="78"/>
      <c r="Q726" s="78">
        <v>49719.07</v>
      </c>
      <c r="R726" s="78">
        <v>49719.07</v>
      </c>
      <c r="S726" s="109"/>
    </row>
    <row r="727" spans="1:19" ht="15.75" x14ac:dyDescent="0.2">
      <c r="A727" s="321"/>
      <c r="B727" s="146" t="s">
        <v>70</v>
      </c>
      <c r="C727" s="221"/>
      <c r="D727" s="221" t="s">
        <v>62</v>
      </c>
      <c r="E727" s="221"/>
      <c r="F727" s="221"/>
      <c r="G727" s="221">
        <f>G726</f>
        <v>4</v>
      </c>
      <c r="H727" s="221">
        <f t="shared" ref="H727:K727" si="372">H726</f>
        <v>4</v>
      </c>
      <c r="I727" s="221">
        <f t="shared" si="364"/>
        <v>4</v>
      </c>
      <c r="J727" s="221">
        <v>4</v>
      </c>
      <c r="K727" s="221">
        <f t="shared" si="372"/>
        <v>4</v>
      </c>
      <c r="L727" s="221" t="s">
        <v>62</v>
      </c>
      <c r="M727" s="84">
        <v>46022</v>
      </c>
      <c r="N727" s="84">
        <v>46022</v>
      </c>
      <c r="O727" s="78"/>
      <c r="P727" s="226" t="s">
        <v>62</v>
      </c>
      <c r="Q727" s="78"/>
      <c r="R727" s="78"/>
      <c r="S727" s="109"/>
    </row>
    <row r="728" spans="1:19" ht="14.25" x14ac:dyDescent="0.2">
      <c r="A728" s="321"/>
      <c r="B728" s="147" t="s">
        <v>76</v>
      </c>
      <c r="C728" s="221"/>
      <c r="D728" s="221"/>
      <c r="E728" s="221"/>
      <c r="F728" s="221"/>
      <c r="G728" s="221" t="s">
        <v>62</v>
      </c>
      <c r="H728" s="221"/>
      <c r="I728" s="221">
        <f t="shared" si="364"/>
        <v>0</v>
      </c>
      <c r="J728" s="221"/>
      <c r="K728" s="221"/>
      <c r="L728" s="221" t="s">
        <v>62</v>
      </c>
      <c r="M728" s="221"/>
      <c r="N728" s="221"/>
      <c r="O728" s="226" t="s">
        <v>62</v>
      </c>
      <c r="P728" s="226" t="s">
        <v>62</v>
      </c>
      <c r="Q728" s="226" t="s">
        <v>62</v>
      </c>
      <c r="R728" s="226" t="s">
        <v>62</v>
      </c>
      <c r="S728" s="109"/>
    </row>
    <row r="729" spans="1:19" ht="65.45" customHeight="1" x14ac:dyDescent="0.2">
      <c r="A729" s="321"/>
      <c r="B729" s="148" t="s">
        <v>192</v>
      </c>
      <c r="C729" s="221"/>
      <c r="D729" s="221" t="s">
        <v>62</v>
      </c>
      <c r="E729" s="221"/>
      <c r="F729" s="221"/>
      <c r="G729" s="221">
        <f>G726</f>
        <v>4</v>
      </c>
      <c r="H729" s="221">
        <f t="shared" ref="H729" si="373">H726</f>
        <v>4</v>
      </c>
      <c r="I729" s="221">
        <f t="shared" si="364"/>
        <v>4</v>
      </c>
      <c r="J729" s="221">
        <v>4</v>
      </c>
      <c r="K729" s="221">
        <f>K726</f>
        <v>4</v>
      </c>
      <c r="L729" s="221" t="s">
        <v>62</v>
      </c>
      <c r="M729" s="84">
        <v>46022</v>
      </c>
      <c r="N729" s="84">
        <v>46022</v>
      </c>
      <c r="O729" s="78"/>
      <c r="P729" s="226" t="s">
        <v>62</v>
      </c>
      <c r="Q729" s="78"/>
      <c r="R729" s="78"/>
      <c r="S729" s="109"/>
    </row>
    <row r="730" spans="1:19" ht="15" customHeight="1" x14ac:dyDescent="0.2">
      <c r="A730" s="321"/>
      <c r="B730" s="147" t="s">
        <v>193</v>
      </c>
      <c r="C730" s="221"/>
      <c r="D730" s="221"/>
      <c r="E730" s="221"/>
      <c r="F730" s="221"/>
      <c r="G730" s="221" t="s">
        <v>62</v>
      </c>
      <c r="H730" s="221"/>
      <c r="I730" s="221">
        <f t="shared" si="364"/>
        <v>0</v>
      </c>
      <c r="J730" s="221"/>
      <c r="K730" s="221"/>
      <c r="L730" s="221" t="s">
        <v>62</v>
      </c>
      <c r="M730" s="221"/>
      <c r="N730" s="221"/>
      <c r="O730" s="226" t="s">
        <v>62</v>
      </c>
      <c r="P730" s="226" t="s">
        <v>62</v>
      </c>
      <c r="Q730" s="226" t="s">
        <v>62</v>
      </c>
      <c r="R730" s="226" t="s">
        <v>62</v>
      </c>
      <c r="S730" s="109"/>
    </row>
    <row r="731" spans="1:19" ht="38.65" customHeight="1" x14ac:dyDescent="0.2">
      <c r="A731" s="321"/>
      <c r="B731" s="148" t="s">
        <v>330</v>
      </c>
      <c r="C731" s="221"/>
      <c r="D731" s="221" t="s">
        <v>62</v>
      </c>
      <c r="E731" s="221"/>
      <c r="F731" s="221"/>
      <c r="G731" s="221">
        <f>G727</f>
        <v>4</v>
      </c>
      <c r="H731" s="221">
        <f t="shared" ref="H731:K731" si="374">H727</f>
        <v>4</v>
      </c>
      <c r="I731" s="221">
        <f t="shared" si="364"/>
        <v>4</v>
      </c>
      <c r="J731" s="221">
        <v>4</v>
      </c>
      <c r="K731" s="221">
        <f t="shared" si="374"/>
        <v>4</v>
      </c>
      <c r="L731" s="221" t="s">
        <v>62</v>
      </c>
      <c r="M731" s="84">
        <v>46022</v>
      </c>
      <c r="N731" s="84">
        <v>46022</v>
      </c>
      <c r="O731" s="78"/>
      <c r="P731" s="226" t="s">
        <v>62</v>
      </c>
      <c r="Q731" s="78"/>
      <c r="R731" s="78"/>
      <c r="S731" s="109"/>
    </row>
    <row r="732" spans="1:19" ht="21" customHeight="1" x14ac:dyDescent="0.2">
      <c r="A732" s="321"/>
      <c r="B732" s="147" t="s">
        <v>71</v>
      </c>
      <c r="C732" s="221"/>
      <c r="D732" s="221"/>
      <c r="E732" s="221"/>
      <c r="F732" s="221"/>
      <c r="G732" s="221" t="s">
        <v>62</v>
      </c>
      <c r="H732" s="221"/>
      <c r="I732" s="221">
        <f t="shared" si="364"/>
        <v>0</v>
      </c>
      <c r="J732" s="221"/>
      <c r="K732" s="221"/>
      <c r="L732" s="221" t="s">
        <v>62</v>
      </c>
      <c r="M732" s="221"/>
      <c r="N732" s="221"/>
      <c r="O732" s="226" t="s">
        <v>62</v>
      </c>
      <c r="P732" s="226" t="s">
        <v>62</v>
      </c>
      <c r="Q732" s="226" t="s">
        <v>62</v>
      </c>
      <c r="R732" s="226" t="s">
        <v>62</v>
      </c>
      <c r="S732" s="109"/>
    </row>
    <row r="733" spans="1:19" ht="21" customHeight="1" x14ac:dyDescent="0.2">
      <c r="A733" s="322"/>
      <c r="B733" s="148" t="s">
        <v>72</v>
      </c>
      <c r="C733" s="221"/>
      <c r="D733" s="221" t="s">
        <v>62</v>
      </c>
      <c r="E733" s="221"/>
      <c r="F733" s="221"/>
      <c r="G733" s="221">
        <f>G731</f>
        <v>4</v>
      </c>
      <c r="H733" s="221">
        <f t="shared" ref="H733:K733" si="375">H731</f>
        <v>4</v>
      </c>
      <c r="I733" s="221">
        <f t="shared" si="364"/>
        <v>4</v>
      </c>
      <c r="J733" s="221">
        <v>4</v>
      </c>
      <c r="K733" s="221">
        <f t="shared" si="375"/>
        <v>4</v>
      </c>
      <c r="L733" s="221" t="s">
        <v>62</v>
      </c>
      <c r="M733" s="84">
        <v>46022</v>
      </c>
      <c r="N733" s="84">
        <v>46022</v>
      </c>
      <c r="O733" s="78"/>
      <c r="P733" s="226" t="s">
        <v>62</v>
      </c>
      <c r="Q733" s="78"/>
      <c r="R733" s="78"/>
      <c r="S733" s="109"/>
    </row>
    <row r="734" spans="1:19" s="56" customFormat="1" ht="74.45" customHeight="1" x14ac:dyDescent="0.25">
      <c r="A734" s="320" t="s">
        <v>302</v>
      </c>
      <c r="B734" s="137" t="s">
        <v>329</v>
      </c>
      <c r="C734" s="80" t="s">
        <v>59</v>
      </c>
      <c r="D734" s="81" t="s">
        <v>60</v>
      </c>
      <c r="E734" s="143" t="s">
        <v>75</v>
      </c>
      <c r="F734" s="143">
        <v>792</v>
      </c>
      <c r="G734" s="80">
        <v>0</v>
      </c>
      <c r="H734" s="80">
        <f>G734</f>
        <v>0</v>
      </c>
      <c r="I734" s="80">
        <f t="shared" si="364"/>
        <v>0</v>
      </c>
      <c r="J734" s="80">
        <v>0</v>
      </c>
      <c r="K734" s="80">
        <f>G734</f>
        <v>0</v>
      </c>
      <c r="L734" s="80"/>
      <c r="M734" s="221" t="s">
        <v>62</v>
      </c>
      <c r="N734" s="221" t="s">
        <v>62</v>
      </c>
      <c r="O734" s="78">
        <v>0</v>
      </c>
      <c r="P734" s="78"/>
      <c r="Q734" s="78">
        <v>0</v>
      </c>
      <c r="R734" s="78">
        <v>0</v>
      </c>
      <c r="S734" s="109"/>
    </row>
    <row r="735" spans="1:19" ht="15.75" x14ac:dyDescent="0.2">
      <c r="A735" s="321"/>
      <c r="B735" s="146" t="s">
        <v>70</v>
      </c>
      <c r="C735" s="221"/>
      <c r="D735" s="221" t="s">
        <v>62</v>
      </c>
      <c r="E735" s="221"/>
      <c r="F735" s="221"/>
      <c r="G735" s="221">
        <f>G734</f>
        <v>0</v>
      </c>
      <c r="H735" s="221">
        <f t="shared" ref="H735:K735" si="376">H734</f>
        <v>0</v>
      </c>
      <c r="I735" s="221">
        <f t="shared" si="364"/>
        <v>0</v>
      </c>
      <c r="J735" s="221">
        <v>0</v>
      </c>
      <c r="K735" s="221">
        <f t="shared" si="376"/>
        <v>0</v>
      </c>
      <c r="L735" s="221" t="s">
        <v>62</v>
      </c>
      <c r="M735" s="84">
        <v>46022</v>
      </c>
      <c r="N735" s="84">
        <v>46022</v>
      </c>
      <c r="O735" s="78"/>
      <c r="P735" s="226" t="s">
        <v>62</v>
      </c>
      <c r="Q735" s="78"/>
      <c r="R735" s="78"/>
      <c r="S735" s="109"/>
    </row>
    <row r="736" spans="1:19" ht="14.25" x14ac:dyDescent="0.2">
      <c r="A736" s="321"/>
      <c r="B736" s="147" t="s">
        <v>76</v>
      </c>
      <c r="C736" s="221"/>
      <c r="D736" s="221"/>
      <c r="E736" s="221"/>
      <c r="F736" s="221"/>
      <c r="G736" s="221" t="s">
        <v>62</v>
      </c>
      <c r="H736" s="221"/>
      <c r="I736" s="221">
        <f t="shared" si="364"/>
        <v>0</v>
      </c>
      <c r="J736" s="221"/>
      <c r="K736" s="221"/>
      <c r="L736" s="221" t="s">
        <v>62</v>
      </c>
      <c r="M736" s="221"/>
      <c r="N736" s="221"/>
      <c r="O736" s="226" t="s">
        <v>62</v>
      </c>
      <c r="P736" s="226" t="s">
        <v>62</v>
      </c>
      <c r="Q736" s="226" t="s">
        <v>62</v>
      </c>
      <c r="R736" s="226" t="s">
        <v>62</v>
      </c>
      <c r="S736" s="109"/>
    </row>
    <row r="737" spans="1:19" ht="65.45" customHeight="1" x14ac:dyDescent="0.2">
      <c r="A737" s="321"/>
      <c r="B737" s="148" t="s">
        <v>192</v>
      </c>
      <c r="C737" s="221"/>
      <c r="D737" s="221" t="s">
        <v>62</v>
      </c>
      <c r="E737" s="221"/>
      <c r="F737" s="221"/>
      <c r="G737" s="221">
        <f>G734</f>
        <v>0</v>
      </c>
      <c r="H737" s="221">
        <f t="shared" ref="H737" si="377">H734</f>
        <v>0</v>
      </c>
      <c r="I737" s="221">
        <f t="shared" si="364"/>
        <v>0</v>
      </c>
      <c r="J737" s="221">
        <v>0</v>
      </c>
      <c r="K737" s="221">
        <f>K734</f>
        <v>0</v>
      </c>
      <c r="L737" s="221" t="s">
        <v>62</v>
      </c>
      <c r="M737" s="84">
        <v>46022</v>
      </c>
      <c r="N737" s="84">
        <v>46022</v>
      </c>
      <c r="O737" s="78"/>
      <c r="P737" s="226" t="s">
        <v>62</v>
      </c>
      <c r="Q737" s="78"/>
      <c r="R737" s="78"/>
      <c r="S737" s="109"/>
    </row>
    <row r="738" spans="1:19" ht="15" customHeight="1" x14ac:dyDescent="0.2">
      <c r="A738" s="321"/>
      <c r="B738" s="147" t="s">
        <v>193</v>
      </c>
      <c r="C738" s="221"/>
      <c r="D738" s="221"/>
      <c r="E738" s="221"/>
      <c r="F738" s="221"/>
      <c r="G738" s="221" t="s">
        <v>62</v>
      </c>
      <c r="H738" s="221"/>
      <c r="I738" s="221">
        <f t="shared" si="364"/>
        <v>0</v>
      </c>
      <c r="J738" s="221"/>
      <c r="K738" s="221"/>
      <c r="L738" s="221" t="s">
        <v>62</v>
      </c>
      <c r="M738" s="221"/>
      <c r="N738" s="221"/>
      <c r="O738" s="226" t="s">
        <v>62</v>
      </c>
      <c r="P738" s="226" t="s">
        <v>62</v>
      </c>
      <c r="Q738" s="226" t="s">
        <v>62</v>
      </c>
      <c r="R738" s="226" t="s">
        <v>62</v>
      </c>
      <c r="S738" s="109"/>
    </row>
    <row r="739" spans="1:19" ht="38.65" customHeight="1" x14ac:dyDescent="0.2">
      <c r="A739" s="321"/>
      <c r="B739" s="148" t="s">
        <v>330</v>
      </c>
      <c r="C739" s="221"/>
      <c r="D739" s="221" t="s">
        <v>62</v>
      </c>
      <c r="E739" s="221"/>
      <c r="F739" s="221"/>
      <c r="G739" s="221">
        <f>G735</f>
        <v>0</v>
      </c>
      <c r="H739" s="221">
        <f t="shared" ref="H739:K739" si="378">H735</f>
        <v>0</v>
      </c>
      <c r="I739" s="221">
        <f t="shared" si="364"/>
        <v>0</v>
      </c>
      <c r="J739" s="221">
        <v>0</v>
      </c>
      <c r="K739" s="221">
        <f t="shared" si="378"/>
        <v>0</v>
      </c>
      <c r="L739" s="221" t="s">
        <v>62</v>
      </c>
      <c r="M739" s="84">
        <v>46022</v>
      </c>
      <c r="N739" s="84">
        <v>46022</v>
      </c>
      <c r="O739" s="78"/>
      <c r="P739" s="226" t="s">
        <v>62</v>
      </c>
      <c r="Q739" s="78"/>
      <c r="R739" s="78"/>
      <c r="S739" s="109"/>
    </row>
    <row r="740" spans="1:19" ht="21" customHeight="1" x14ac:dyDescent="0.2">
      <c r="A740" s="321"/>
      <c r="B740" s="147" t="s">
        <v>71</v>
      </c>
      <c r="C740" s="221"/>
      <c r="D740" s="221"/>
      <c r="E740" s="221"/>
      <c r="F740" s="221"/>
      <c r="G740" s="221" t="s">
        <v>62</v>
      </c>
      <c r="H740" s="221"/>
      <c r="I740" s="221">
        <f t="shared" si="364"/>
        <v>0</v>
      </c>
      <c r="J740" s="221"/>
      <c r="K740" s="221"/>
      <c r="L740" s="221" t="s">
        <v>62</v>
      </c>
      <c r="M740" s="221"/>
      <c r="N740" s="221"/>
      <c r="O740" s="226" t="s">
        <v>62</v>
      </c>
      <c r="P740" s="226" t="s">
        <v>62</v>
      </c>
      <c r="Q740" s="226" t="s">
        <v>62</v>
      </c>
      <c r="R740" s="226" t="s">
        <v>62</v>
      </c>
      <c r="S740" s="109"/>
    </row>
    <row r="741" spans="1:19" ht="21" customHeight="1" x14ac:dyDescent="0.2">
      <c r="A741" s="322"/>
      <c r="B741" s="148" t="s">
        <v>72</v>
      </c>
      <c r="C741" s="221"/>
      <c r="D741" s="221" t="s">
        <v>62</v>
      </c>
      <c r="E741" s="221"/>
      <c r="F741" s="221"/>
      <c r="G741" s="221">
        <f>G739</f>
        <v>0</v>
      </c>
      <c r="H741" s="221">
        <f t="shared" ref="H741:K741" si="379">H739</f>
        <v>0</v>
      </c>
      <c r="I741" s="221">
        <f t="shared" si="364"/>
        <v>0</v>
      </c>
      <c r="J741" s="221">
        <v>0</v>
      </c>
      <c r="K741" s="221">
        <f t="shared" si="379"/>
        <v>0</v>
      </c>
      <c r="L741" s="221" t="s">
        <v>62</v>
      </c>
      <c r="M741" s="84">
        <v>46022</v>
      </c>
      <c r="N741" s="84">
        <v>46022</v>
      </c>
      <c r="O741" s="78"/>
      <c r="P741" s="226" t="s">
        <v>62</v>
      </c>
      <c r="Q741" s="78"/>
      <c r="R741" s="78"/>
      <c r="S741" s="109"/>
    </row>
    <row r="742" spans="1:19" s="56" customFormat="1" ht="74.45" customHeight="1" x14ac:dyDescent="0.25">
      <c r="A742" s="320" t="s">
        <v>303</v>
      </c>
      <c r="B742" s="137" t="s">
        <v>329</v>
      </c>
      <c r="C742" s="80" t="s">
        <v>59</v>
      </c>
      <c r="D742" s="81" t="s">
        <v>60</v>
      </c>
      <c r="E742" s="143" t="s">
        <v>75</v>
      </c>
      <c r="F742" s="143">
        <v>792</v>
      </c>
      <c r="G742" s="80">
        <v>4</v>
      </c>
      <c r="H742" s="80">
        <f>G742</f>
        <v>4</v>
      </c>
      <c r="I742" s="80">
        <f t="shared" si="364"/>
        <v>4</v>
      </c>
      <c r="J742" s="80">
        <v>4</v>
      </c>
      <c r="K742" s="80">
        <f>G742</f>
        <v>4</v>
      </c>
      <c r="L742" s="80"/>
      <c r="M742" s="221" t="s">
        <v>62</v>
      </c>
      <c r="N742" s="221" t="s">
        <v>62</v>
      </c>
      <c r="O742" s="78">
        <v>55512.08</v>
      </c>
      <c r="P742" s="78"/>
      <c r="Q742" s="78">
        <v>0</v>
      </c>
      <c r="R742" s="78">
        <v>0</v>
      </c>
      <c r="S742" s="109"/>
    </row>
    <row r="743" spans="1:19" ht="15.75" x14ac:dyDescent="0.2">
      <c r="A743" s="321"/>
      <c r="B743" s="146" t="s">
        <v>70</v>
      </c>
      <c r="C743" s="221"/>
      <c r="D743" s="221" t="s">
        <v>62</v>
      </c>
      <c r="E743" s="221"/>
      <c r="F743" s="221"/>
      <c r="G743" s="221">
        <f>G742</f>
        <v>4</v>
      </c>
      <c r="H743" s="221">
        <f t="shared" ref="H743:K743" si="380">H742</f>
        <v>4</v>
      </c>
      <c r="I743" s="221">
        <f t="shared" si="364"/>
        <v>4</v>
      </c>
      <c r="J743" s="221">
        <v>4</v>
      </c>
      <c r="K743" s="221">
        <f t="shared" si="380"/>
        <v>4</v>
      </c>
      <c r="L743" s="221" t="s">
        <v>62</v>
      </c>
      <c r="M743" s="84">
        <v>46022</v>
      </c>
      <c r="N743" s="84">
        <v>46022</v>
      </c>
      <c r="O743" s="78"/>
      <c r="P743" s="226" t="s">
        <v>62</v>
      </c>
      <c r="Q743" s="78"/>
      <c r="R743" s="78"/>
      <c r="S743" s="109"/>
    </row>
    <row r="744" spans="1:19" ht="14.25" x14ac:dyDescent="0.2">
      <c r="A744" s="321"/>
      <c r="B744" s="147" t="s">
        <v>76</v>
      </c>
      <c r="C744" s="221"/>
      <c r="D744" s="221"/>
      <c r="E744" s="221"/>
      <c r="F744" s="221"/>
      <c r="G744" s="221" t="s">
        <v>62</v>
      </c>
      <c r="H744" s="221"/>
      <c r="I744" s="221">
        <f t="shared" si="364"/>
        <v>0</v>
      </c>
      <c r="J744" s="221"/>
      <c r="K744" s="221"/>
      <c r="L744" s="221" t="s">
        <v>62</v>
      </c>
      <c r="M744" s="221"/>
      <c r="N744" s="221"/>
      <c r="O744" s="226" t="s">
        <v>62</v>
      </c>
      <c r="P744" s="226" t="s">
        <v>62</v>
      </c>
      <c r="Q744" s="226" t="s">
        <v>62</v>
      </c>
      <c r="R744" s="226" t="s">
        <v>62</v>
      </c>
      <c r="S744" s="109"/>
    </row>
    <row r="745" spans="1:19" ht="65.45" customHeight="1" x14ac:dyDescent="0.2">
      <c r="A745" s="321"/>
      <c r="B745" s="148" t="s">
        <v>192</v>
      </c>
      <c r="C745" s="221"/>
      <c r="D745" s="221" t="s">
        <v>62</v>
      </c>
      <c r="E745" s="221"/>
      <c r="F745" s="221"/>
      <c r="G745" s="221">
        <f>G742</f>
        <v>4</v>
      </c>
      <c r="H745" s="221">
        <f t="shared" ref="H745" si="381">H742</f>
        <v>4</v>
      </c>
      <c r="I745" s="221">
        <f t="shared" si="364"/>
        <v>4</v>
      </c>
      <c r="J745" s="221">
        <v>4</v>
      </c>
      <c r="K745" s="221">
        <f>K742</f>
        <v>4</v>
      </c>
      <c r="L745" s="221" t="s">
        <v>62</v>
      </c>
      <c r="M745" s="84">
        <v>46022</v>
      </c>
      <c r="N745" s="84">
        <v>46022</v>
      </c>
      <c r="O745" s="78"/>
      <c r="P745" s="226" t="s">
        <v>62</v>
      </c>
      <c r="Q745" s="78"/>
      <c r="R745" s="78"/>
      <c r="S745" s="109"/>
    </row>
    <row r="746" spans="1:19" ht="15" customHeight="1" x14ac:dyDescent="0.2">
      <c r="A746" s="321"/>
      <c r="B746" s="147" t="s">
        <v>193</v>
      </c>
      <c r="C746" s="221"/>
      <c r="D746" s="221"/>
      <c r="E746" s="221"/>
      <c r="F746" s="221"/>
      <c r="G746" s="221" t="s">
        <v>62</v>
      </c>
      <c r="H746" s="221"/>
      <c r="I746" s="221">
        <f t="shared" si="364"/>
        <v>0</v>
      </c>
      <c r="J746" s="221"/>
      <c r="K746" s="221"/>
      <c r="L746" s="221" t="s">
        <v>62</v>
      </c>
      <c r="M746" s="221"/>
      <c r="N746" s="221"/>
      <c r="O746" s="226" t="s">
        <v>62</v>
      </c>
      <c r="P746" s="226" t="s">
        <v>62</v>
      </c>
      <c r="Q746" s="226" t="s">
        <v>62</v>
      </c>
      <c r="R746" s="226" t="s">
        <v>62</v>
      </c>
      <c r="S746" s="109"/>
    </row>
    <row r="747" spans="1:19" ht="38.65" customHeight="1" x14ac:dyDescent="0.2">
      <c r="A747" s="321"/>
      <c r="B747" s="148" t="s">
        <v>330</v>
      </c>
      <c r="C747" s="221"/>
      <c r="D747" s="221" t="s">
        <v>62</v>
      </c>
      <c r="E747" s="221"/>
      <c r="F747" s="221"/>
      <c r="G747" s="221">
        <f>G743</f>
        <v>4</v>
      </c>
      <c r="H747" s="221">
        <f t="shared" ref="H747:K747" si="382">H743</f>
        <v>4</v>
      </c>
      <c r="I747" s="221">
        <f t="shared" si="364"/>
        <v>4</v>
      </c>
      <c r="J747" s="221">
        <v>4</v>
      </c>
      <c r="K747" s="221">
        <f t="shared" si="382"/>
        <v>4</v>
      </c>
      <c r="L747" s="221" t="s">
        <v>62</v>
      </c>
      <c r="M747" s="84">
        <v>46022</v>
      </c>
      <c r="N747" s="84">
        <v>46022</v>
      </c>
      <c r="O747" s="78"/>
      <c r="P747" s="226" t="s">
        <v>62</v>
      </c>
      <c r="Q747" s="78"/>
      <c r="R747" s="78"/>
      <c r="S747" s="109"/>
    </row>
    <row r="748" spans="1:19" ht="21" customHeight="1" x14ac:dyDescent="0.2">
      <c r="A748" s="321"/>
      <c r="B748" s="147" t="s">
        <v>71</v>
      </c>
      <c r="C748" s="221"/>
      <c r="D748" s="221"/>
      <c r="E748" s="221"/>
      <c r="F748" s="221"/>
      <c r="G748" s="221" t="s">
        <v>62</v>
      </c>
      <c r="H748" s="221"/>
      <c r="I748" s="221">
        <f t="shared" si="364"/>
        <v>0</v>
      </c>
      <c r="J748" s="221"/>
      <c r="K748" s="221"/>
      <c r="L748" s="221" t="s">
        <v>62</v>
      </c>
      <c r="M748" s="221"/>
      <c r="N748" s="221"/>
      <c r="O748" s="226" t="s">
        <v>62</v>
      </c>
      <c r="P748" s="226" t="s">
        <v>62</v>
      </c>
      <c r="Q748" s="226" t="s">
        <v>62</v>
      </c>
      <c r="R748" s="226" t="s">
        <v>62</v>
      </c>
      <c r="S748" s="109"/>
    </row>
    <row r="749" spans="1:19" ht="21" customHeight="1" x14ac:dyDescent="0.2">
      <c r="A749" s="322"/>
      <c r="B749" s="148" t="s">
        <v>72</v>
      </c>
      <c r="C749" s="221"/>
      <c r="D749" s="221" t="s">
        <v>62</v>
      </c>
      <c r="E749" s="221"/>
      <c r="F749" s="221"/>
      <c r="G749" s="221">
        <f>G747</f>
        <v>4</v>
      </c>
      <c r="H749" s="221">
        <f t="shared" ref="H749:K749" si="383">H747</f>
        <v>4</v>
      </c>
      <c r="I749" s="221">
        <f t="shared" si="364"/>
        <v>4</v>
      </c>
      <c r="J749" s="221">
        <v>4</v>
      </c>
      <c r="K749" s="221">
        <f t="shared" si="383"/>
        <v>4</v>
      </c>
      <c r="L749" s="221" t="s">
        <v>62</v>
      </c>
      <c r="M749" s="84">
        <v>46022</v>
      </c>
      <c r="N749" s="84">
        <v>46022</v>
      </c>
      <c r="O749" s="78"/>
      <c r="P749" s="226" t="s">
        <v>62</v>
      </c>
      <c r="Q749" s="78"/>
      <c r="R749" s="78"/>
      <c r="S749" s="109"/>
    </row>
    <row r="750" spans="1:19" s="56" customFormat="1" ht="74.45" customHeight="1" x14ac:dyDescent="0.25">
      <c r="A750" s="320" t="s">
        <v>304</v>
      </c>
      <c r="B750" s="137" t="s">
        <v>329</v>
      </c>
      <c r="C750" s="80" t="s">
        <v>59</v>
      </c>
      <c r="D750" s="81" t="s">
        <v>60</v>
      </c>
      <c r="E750" s="143" t="s">
        <v>75</v>
      </c>
      <c r="F750" s="143">
        <v>792</v>
      </c>
      <c r="G750" s="80">
        <v>4</v>
      </c>
      <c r="H750" s="80">
        <f>G750</f>
        <v>4</v>
      </c>
      <c r="I750" s="80">
        <f t="shared" si="364"/>
        <v>4</v>
      </c>
      <c r="J750" s="80">
        <v>4</v>
      </c>
      <c r="K750" s="80">
        <f>G750</f>
        <v>4</v>
      </c>
      <c r="L750" s="80"/>
      <c r="M750" s="221" t="s">
        <v>62</v>
      </c>
      <c r="N750" s="221" t="s">
        <v>62</v>
      </c>
      <c r="O750" s="78">
        <v>67198.84</v>
      </c>
      <c r="P750" s="78"/>
      <c r="Q750" s="78">
        <v>49659.02</v>
      </c>
      <c r="R750" s="78">
        <v>49659.02</v>
      </c>
      <c r="S750" s="109"/>
    </row>
    <row r="751" spans="1:19" ht="15.75" x14ac:dyDescent="0.2">
      <c r="A751" s="321"/>
      <c r="B751" s="146" t="s">
        <v>70</v>
      </c>
      <c r="C751" s="221"/>
      <c r="D751" s="221" t="s">
        <v>62</v>
      </c>
      <c r="E751" s="221"/>
      <c r="F751" s="221"/>
      <c r="G751" s="221">
        <f>G750</f>
        <v>4</v>
      </c>
      <c r="H751" s="221">
        <f t="shared" ref="H751:K751" si="384">H750</f>
        <v>4</v>
      </c>
      <c r="I751" s="221">
        <f t="shared" si="364"/>
        <v>4</v>
      </c>
      <c r="J751" s="221">
        <v>4</v>
      </c>
      <c r="K751" s="221">
        <f t="shared" si="384"/>
        <v>4</v>
      </c>
      <c r="L751" s="221" t="s">
        <v>62</v>
      </c>
      <c r="M751" s="84">
        <v>46022</v>
      </c>
      <c r="N751" s="84">
        <v>46022</v>
      </c>
      <c r="O751" s="78"/>
      <c r="P751" s="226" t="s">
        <v>62</v>
      </c>
      <c r="Q751" s="78"/>
      <c r="R751" s="78"/>
      <c r="S751" s="109"/>
    </row>
    <row r="752" spans="1:19" ht="14.25" x14ac:dyDescent="0.2">
      <c r="A752" s="321"/>
      <c r="B752" s="147" t="s">
        <v>76</v>
      </c>
      <c r="C752" s="221"/>
      <c r="D752" s="221"/>
      <c r="E752" s="221"/>
      <c r="F752" s="221"/>
      <c r="G752" s="221" t="s">
        <v>62</v>
      </c>
      <c r="H752" s="221"/>
      <c r="I752" s="221">
        <f t="shared" si="364"/>
        <v>0</v>
      </c>
      <c r="J752" s="221"/>
      <c r="K752" s="221"/>
      <c r="L752" s="221" t="s">
        <v>62</v>
      </c>
      <c r="M752" s="221"/>
      <c r="N752" s="221"/>
      <c r="O752" s="226" t="s">
        <v>62</v>
      </c>
      <c r="P752" s="226" t="s">
        <v>62</v>
      </c>
      <c r="Q752" s="226" t="s">
        <v>62</v>
      </c>
      <c r="R752" s="226" t="s">
        <v>62</v>
      </c>
      <c r="S752" s="109"/>
    </row>
    <row r="753" spans="1:19" ht="65.45" customHeight="1" x14ac:dyDescent="0.2">
      <c r="A753" s="321"/>
      <c r="B753" s="148" t="s">
        <v>192</v>
      </c>
      <c r="C753" s="221"/>
      <c r="D753" s="221" t="s">
        <v>62</v>
      </c>
      <c r="E753" s="221"/>
      <c r="F753" s="221"/>
      <c r="G753" s="221">
        <f>G750</f>
        <v>4</v>
      </c>
      <c r="H753" s="221">
        <f t="shared" ref="H753" si="385">H750</f>
        <v>4</v>
      </c>
      <c r="I753" s="221">
        <f t="shared" si="364"/>
        <v>4</v>
      </c>
      <c r="J753" s="221">
        <v>4</v>
      </c>
      <c r="K753" s="221">
        <f>K750</f>
        <v>4</v>
      </c>
      <c r="L753" s="221" t="s">
        <v>62</v>
      </c>
      <c r="M753" s="84">
        <v>46022</v>
      </c>
      <c r="N753" s="84">
        <v>46022</v>
      </c>
      <c r="O753" s="78"/>
      <c r="P753" s="226" t="s">
        <v>62</v>
      </c>
      <c r="Q753" s="78"/>
      <c r="R753" s="78"/>
      <c r="S753" s="109"/>
    </row>
    <row r="754" spans="1:19" ht="15" customHeight="1" x14ac:dyDescent="0.2">
      <c r="A754" s="321"/>
      <c r="B754" s="147" t="s">
        <v>193</v>
      </c>
      <c r="C754" s="221"/>
      <c r="D754" s="221"/>
      <c r="E754" s="221"/>
      <c r="F754" s="221"/>
      <c r="G754" s="221" t="s">
        <v>62</v>
      </c>
      <c r="H754" s="221"/>
      <c r="I754" s="221">
        <f t="shared" si="364"/>
        <v>0</v>
      </c>
      <c r="J754" s="221"/>
      <c r="K754" s="221"/>
      <c r="L754" s="221" t="s">
        <v>62</v>
      </c>
      <c r="M754" s="221"/>
      <c r="N754" s="221"/>
      <c r="O754" s="226" t="s">
        <v>62</v>
      </c>
      <c r="P754" s="226" t="s">
        <v>62</v>
      </c>
      <c r="Q754" s="226" t="s">
        <v>62</v>
      </c>
      <c r="R754" s="226" t="s">
        <v>62</v>
      </c>
      <c r="S754" s="109"/>
    </row>
    <row r="755" spans="1:19" ht="38.65" customHeight="1" x14ac:dyDescent="0.2">
      <c r="A755" s="321"/>
      <c r="B755" s="148" t="s">
        <v>330</v>
      </c>
      <c r="C755" s="221"/>
      <c r="D755" s="221" t="s">
        <v>62</v>
      </c>
      <c r="E755" s="221"/>
      <c r="F755" s="221"/>
      <c r="G755" s="221">
        <f>G751</f>
        <v>4</v>
      </c>
      <c r="H755" s="221">
        <f t="shared" ref="H755:K755" si="386">H751</f>
        <v>4</v>
      </c>
      <c r="I755" s="221">
        <f t="shared" si="364"/>
        <v>4</v>
      </c>
      <c r="J755" s="221">
        <v>4</v>
      </c>
      <c r="K755" s="221">
        <f t="shared" si="386"/>
        <v>4</v>
      </c>
      <c r="L755" s="221" t="s">
        <v>62</v>
      </c>
      <c r="M755" s="84">
        <v>46022</v>
      </c>
      <c r="N755" s="84">
        <v>46022</v>
      </c>
      <c r="O755" s="78"/>
      <c r="P755" s="226" t="s">
        <v>62</v>
      </c>
      <c r="Q755" s="78"/>
      <c r="R755" s="78"/>
      <c r="S755" s="109"/>
    </row>
    <row r="756" spans="1:19" ht="21" customHeight="1" x14ac:dyDescent="0.2">
      <c r="A756" s="321"/>
      <c r="B756" s="147" t="s">
        <v>71</v>
      </c>
      <c r="C756" s="221"/>
      <c r="D756" s="221"/>
      <c r="E756" s="221"/>
      <c r="F756" s="221"/>
      <c r="G756" s="221" t="s">
        <v>62</v>
      </c>
      <c r="H756" s="221"/>
      <c r="I756" s="221">
        <f t="shared" si="364"/>
        <v>0</v>
      </c>
      <c r="J756" s="221"/>
      <c r="K756" s="221"/>
      <c r="L756" s="221" t="s">
        <v>62</v>
      </c>
      <c r="M756" s="221"/>
      <c r="N756" s="221"/>
      <c r="O756" s="226" t="s">
        <v>62</v>
      </c>
      <c r="P756" s="226" t="s">
        <v>62</v>
      </c>
      <c r="Q756" s="226" t="s">
        <v>62</v>
      </c>
      <c r="R756" s="226" t="s">
        <v>62</v>
      </c>
      <c r="S756" s="109"/>
    </row>
    <row r="757" spans="1:19" ht="21" customHeight="1" x14ac:dyDescent="0.2">
      <c r="A757" s="322"/>
      <c r="B757" s="148" t="s">
        <v>72</v>
      </c>
      <c r="C757" s="221"/>
      <c r="D757" s="221" t="s">
        <v>62</v>
      </c>
      <c r="E757" s="221"/>
      <c r="F757" s="221"/>
      <c r="G757" s="221">
        <f>G755</f>
        <v>4</v>
      </c>
      <c r="H757" s="221">
        <f t="shared" ref="H757:K757" si="387">H755</f>
        <v>4</v>
      </c>
      <c r="I757" s="221">
        <f t="shared" si="364"/>
        <v>4</v>
      </c>
      <c r="J757" s="221">
        <v>4</v>
      </c>
      <c r="K757" s="221">
        <f t="shared" si="387"/>
        <v>4</v>
      </c>
      <c r="L757" s="221" t="s">
        <v>62</v>
      </c>
      <c r="M757" s="84">
        <v>46022</v>
      </c>
      <c r="N757" s="84">
        <v>46022</v>
      </c>
      <c r="O757" s="78"/>
      <c r="P757" s="226" t="s">
        <v>62</v>
      </c>
      <c r="Q757" s="78"/>
      <c r="R757" s="78"/>
      <c r="S757" s="109"/>
    </row>
    <row r="758" spans="1:19" s="56" customFormat="1" ht="74.45" customHeight="1" x14ac:dyDescent="0.25">
      <c r="A758" s="320" t="s">
        <v>305</v>
      </c>
      <c r="B758" s="137" t="s">
        <v>329</v>
      </c>
      <c r="C758" s="80" t="s">
        <v>59</v>
      </c>
      <c r="D758" s="81" t="s">
        <v>60</v>
      </c>
      <c r="E758" s="143" t="s">
        <v>75</v>
      </c>
      <c r="F758" s="143">
        <v>792</v>
      </c>
      <c r="G758" s="80">
        <v>4</v>
      </c>
      <c r="H758" s="80">
        <f>G758</f>
        <v>4</v>
      </c>
      <c r="I758" s="80">
        <f t="shared" si="364"/>
        <v>4</v>
      </c>
      <c r="J758" s="80">
        <v>4</v>
      </c>
      <c r="K758" s="80">
        <f>G758</f>
        <v>4</v>
      </c>
      <c r="L758" s="80"/>
      <c r="M758" s="221" t="s">
        <v>62</v>
      </c>
      <c r="N758" s="221" t="s">
        <v>62</v>
      </c>
      <c r="O758" s="78">
        <v>61355.46</v>
      </c>
      <c r="P758" s="78"/>
      <c r="Q758" s="78">
        <v>24773.759999999998</v>
      </c>
      <c r="R758" s="78">
        <v>24773.759999999998</v>
      </c>
      <c r="S758" s="109"/>
    </row>
    <row r="759" spans="1:19" ht="15.75" x14ac:dyDescent="0.2">
      <c r="A759" s="321"/>
      <c r="B759" s="146" t="s">
        <v>70</v>
      </c>
      <c r="C759" s="221"/>
      <c r="D759" s="221" t="s">
        <v>62</v>
      </c>
      <c r="E759" s="221"/>
      <c r="F759" s="221"/>
      <c r="G759" s="221">
        <f>G758</f>
        <v>4</v>
      </c>
      <c r="H759" s="221">
        <f t="shared" ref="H759:K759" si="388">H758</f>
        <v>4</v>
      </c>
      <c r="I759" s="221">
        <f t="shared" si="364"/>
        <v>4</v>
      </c>
      <c r="J759" s="221">
        <v>4</v>
      </c>
      <c r="K759" s="221">
        <f t="shared" si="388"/>
        <v>4</v>
      </c>
      <c r="L759" s="221" t="s">
        <v>62</v>
      </c>
      <c r="M759" s="84">
        <v>46022</v>
      </c>
      <c r="N759" s="84">
        <v>46022</v>
      </c>
      <c r="O759" s="78"/>
      <c r="P759" s="226" t="s">
        <v>62</v>
      </c>
      <c r="Q759" s="78"/>
      <c r="R759" s="78"/>
      <c r="S759" s="109"/>
    </row>
    <row r="760" spans="1:19" ht="14.25" x14ac:dyDescent="0.2">
      <c r="A760" s="321"/>
      <c r="B760" s="147" t="s">
        <v>76</v>
      </c>
      <c r="C760" s="221"/>
      <c r="D760" s="221"/>
      <c r="E760" s="221"/>
      <c r="F760" s="221"/>
      <c r="G760" s="221" t="s">
        <v>62</v>
      </c>
      <c r="H760" s="221"/>
      <c r="I760" s="221">
        <f t="shared" si="364"/>
        <v>0</v>
      </c>
      <c r="J760" s="221"/>
      <c r="K760" s="221"/>
      <c r="L760" s="221" t="s">
        <v>62</v>
      </c>
      <c r="M760" s="221"/>
      <c r="N760" s="221"/>
      <c r="O760" s="226" t="s">
        <v>62</v>
      </c>
      <c r="P760" s="226" t="s">
        <v>62</v>
      </c>
      <c r="Q760" s="226" t="s">
        <v>62</v>
      </c>
      <c r="R760" s="226" t="s">
        <v>62</v>
      </c>
      <c r="S760" s="109"/>
    </row>
    <row r="761" spans="1:19" ht="65.45" customHeight="1" x14ac:dyDescent="0.2">
      <c r="A761" s="321"/>
      <c r="B761" s="148" t="s">
        <v>192</v>
      </c>
      <c r="C761" s="221"/>
      <c r="D761" s="221" t="s">
        <v>62</v>
      </c>
      <c r="E761" s="221"/>
      <c r="F761" s="221"/>
      <c r="G761" s="221">
        <f>G758</f>
        <v>4</v>
      </c>
      <c r="H761" s="221">
        <f t="shared" ref="H761" si="389">H758</f>
        <v>4</v>
      </c>
      <c r="I761" s="221">
        <f t="shared" si="364"/>
        <v>4</v>
      </c>
      <c r="J761" s="221">
        <v>4</v>
      </c>
      <c r="K761" s="221">
        <f>K758</f>
        <v>4</v>
      </c>
      <c r="L761" s="221" t="s">
        <v>62</v>
      </c>
      <c r="M761" s="84">
        <v>46022</v>
      </c>
      <c r="N761" s="84">
        <v>46022</v>
      </c>
      <c r="O761" s="78"/>
      <c r="P761" s="226" t="s">
        <v>62</v>
      </c>
      <c r="Q761" s="78"/>
      <c r="R761" s="78"/>
      <c r="S761" s="109"/>
    </row>
    <row r="762" spans="1:19" ht="15" customHeight="1" x14ac:dyDescent="0.2">
      <c r="A762" s="321"/>
      <c r="B762" s="147" t="s">
        <v>193</v>
      </c>
      <c r="C762" s="221"/>
      <c r="D762" s="221"/>
      <c r="E762" s="221"/>
      <c r="F762" s="221"/>
      <c r="G762" s="221" t="s">
        <v>62</v>
      </c>
      <c r="H762" s="221"/>
      <c r="I762" s="221">
        <f t="shared" si="364"/>
        <v>0</v>
      </c>
      <c r="J762" s="221"/>
      <c r="K762" s="221"/>
      <c r="L762" s="221" t="s">
        <v>62</v>
      </c>
      <c r="M762" s="221"/>
      <c r="N762" s="221"/>
      <c r="O762" s="226" t="s">
        <v>62</v>
      </c>
      <c r="P762" s="226" t="s">
        <v>62</v>
      </c>
      <c r="Q762" s="226" t="s">
        <v>62</v>
      </c>
      <c r="R762" s="226" t="s">
        <v>62</v>
      </c>
      <c r="S762" s="109"/>
    </row>
    <row r="763" spans="1:19" ht="38.65" customHeight="1" x14ac:dyDescent="0.2">
      <c r="A763" s="321"/>
      <c r="B763" s="148" t="s">
        <v>330</v>
      </c>
      <c r="C763" s="221"/>
      <c r="D763" s="221" t="s">
        <v>62</v>
      </c>
      <c r="E763" s="221"/>
      <c r="F763" s="221"/>
      <c r="G763" s="221">
        <f>G759</f>
        <v>4</v>
      </c>
      <c r="H763" s="221">
        <f t="shared" ref="H763:K763" si="390">H759</f>
        <v>4</v>
      </c>
      <c r="I763" s="221">
        <f t="shared" si="364"/>
        <v>4</v>
      </c>
      <c r="J763" s="221">
        <v>4</v>
      </c>
      <c r="K763" s="221">
        <f t="shared" si="390"/>
        <v>4</v>
      </c>
      <c r="L763" s="221" t="s">
        <v>62</v>
      </c>
      <c r="M763" s="84">
        <v>46022</v>
      </c>
      <c r="N763" s="84">
        <v>46022</v>
      </c>
      <c r="O763" s="78"/>
      <c r="P763" s="226" t="s">
        <v>62</v>
      </c>
      <c r="Q763" s="78"/>
      <c r="R763" s="78"/>
      <c r="S763" s="109"/>
    </row>
    <row r="764" spans="1:19" ht="21" customHeight="1" x14ac:dyDescent="0.2">
      <c r="A764" s="321"/>
      <c r="B764" s="147" t="s">
        <v>71</v>
      </c>
      <c r="C764" s="221"/>
      <c r="D764" s="221"/>
      <c r="E764" s="221"/>
      <c r="F764" s="221"/>
      <c r="G764" s="221" t="s">
        <v>62</v>
      </c>
      <c r="H764" s="221"/>
      <c r="I764" s="221">
        <f t="shared" si="364"/>
        <v>0</v>
      </c>
      <c r="J764" s="221"/>
      <c r="K764" s="221"/>
      <c r="L764" s="221" t="s">
        <v>62</v>
      </c>
      <c r="M764" s="221"/>
      <c r="N764" s="221"/>
      <c r="O764" s="226" t="s">
        <v>62</v>
      </c>
      <c r="P764" s="226" t="s">
        <v>62</v>
      </c>
      <c r="Q764" s="226" t="s">
        <v>62</v>
      </c>
      <c r="R764" s="226" t="s">
        <v>62</v>
      </c>
      <c r="S764" s="109"/>
    </row>
    <row r="765" spans="1:19" ht="21" customHeight="1" x14ac:dyDescent="0.2">
      <c r="A765" s="322"/>
      <c r="B765" s="148" t="s">
        <v>72</v>
      </c>
      <c r="C765" s="221"/>
      <c r="D765" s="221" t="s">
        <v>62</v>
      </c>
      <c r="E765" s="221"/>
      <c r="F765" s="221"/>
      <c r="G765" s="221">
        <f>G763</f>
        <v>4</v>
      </c>
      <c r="H765" s="221">
        <f t="shared" ref="H765:K765" si="391">H763</f>
        <v>4</v>
      </c>
      <c r="I765" s="221">
        <f t="shared" si="364"/>
        <v>4</v>
      </c>
      <c r="J765" s="221">
        <v>4</v>
      </c>
      <c r="K765" s="221">
        <f t="shared" si="391"/>
        <v>4</v>
      </c>
      <c r="L765" s="221" t="s">
        <v>62</v>
      </c>
      <c r="M765" s="84">
        <v>46022</v>
      </c>
      <c r="N765" s="84">
        <v>46022</v>
      </c>
      <c r="O765" s="78"/>
      <c r="P765" s="226" t="s">
        <v>62</v>
      </c>
      <c r="Q765" s="78"/>
      <c r="R765" s="78"/>
      <c r="S765" s="109"/>
    </row>
    <row r="766" spans="1:19" s="56" customFormat="1" ht="74.45" customHeight="1" x14ac:dyDescent="0.25">
      <c r="A766" s="320" t="s">
        <v>306</v>
      </c>
      <c r="B766" s="137" t="s">
        <v>329</v>
      </c>
      <c r="C766" s="80" t="s">
        <v>59</v>
      </c>
      <c r="D766" s="81" t="s">
        <v>60</v>
      </c>
      <c r="E766" s="143" t="s">
        <v>75</v>
      </c>
      <c r="F766" s="143">
        <v>792</v>
      </c>
      <c r="G766" s="80">
        <v>4</v>
      </c>
      <c r="H766" s="80">
        <f>G766</f>
        <v>4</v>
      </c>
      <c r="I766" s="80">
        <f t="shared" si="364"/>
        <v>4</v>
      </c>
      <c r="J766" s="80">
        <v>4</v>
      </c>
      <c r="K766" s="80">
        <f>G766</f>
        <v>4</v>
      </c>
      <c r="L766" s="80"/>
      <c r="M766" s="221" t="s">
        <v>62</v>
      </c>
      <c r="N766" s="221" t="s">
        <v>62</v>
      </c>
      <c r="O766" s="80">
        <v>67198.84</v>
      </c>
      <c r="P766" s="80"/>
      <c r="Q766" s="78">
        <v>67198.84</v>
      </c>
      <c r="R766" s="78">
        <v>51299.14</v>
      </c>
      <c r="S766" s="109"/>
    </row>
    <row r="767" spans="1:19" ht="15.75" x14ac:dyDescent="0.2">
      <c r="A767" s="321"/>
      <c r="B767" s="146" t="s">
        <v>70</v>
      </c>
      <c r="C767" s="221"/>
      <c r="D767" s="221" t="s">
        <v>62</v>
      </c>
      <c r="E767" s="221"/>
      <c r="F767" s="221"/>
      <c r="G767" s="221">
        <f>G766</f>
        <v>4</v>
      </c>
      <c r="H767" s="221">
        <f t="shared" ref="H767:K767" si="392">H766</f>
        <v>4</v>
      </c>
      <c r="I767" s="221">
        <f t="shared" si="364"/>
        <v>4</v>
      </c>
      <c r="J767" s="221">
        <v>4</v>
      </c>
      <c r="K767" s="221">
        <f t="shared" si="392"/>
        <v>4</v>
      </c>
      <c r="L767" s="221" t="s">
        <v>62</v>
      </c>
      <c r="M767" s="84">
        <v>46022</v>
      </c>
      <c r="N767" s="84">
        <v>46022</v>
      </c>
      <c r="O767" s="78"/>
      <c r="P767" s="226" t="s">
        <v>62</v>
      </c>
      <c r="Q767" s="78"/>
      <c r="R767" s="78"/>
      <c r="S767" s="109"/>
    </row>
    <row r="768" spans="1:19" ht="14.25" x14ac:dyDescent="0.2">
      <c r="A768" s="321"/>
      <c r="B768" s="147" t="s">
        <v>76</v>
      </c>
      <c r="C768" s="221"/>
      <c r="D768" s="221"/>
      <c r="E768" s="221"/>
      <c r="F768" s="221"/>
      <c r="G768" s="221" t="s">
        <v>62</v>
      </c>
      <c r="H768" s="221"/>
      <c r="I768" s="221">
        <f t="shared" si="364"/>
        <v>0</v>
      </c>
      <c r="J768" s="221"/>
      <c r="K768" s="221"/>
      <c r="L768" s="221" t="s">
        <v>62</v>
      </c>
      <c r="M768" s="221"/>
      <c r="N768" s="221"/>
      <c r="O768" s="226" t="s">
        <v>62</v>
      </c>
      <c r="P768" s="226" t="s">
        <v>62</v>
      </c>
      <c r="Q768" s="226" t="s">
        <v>62</v>
      </c>
      <c r="R768" s="226" t="s">
        <v>62</v>
      </c>
      <c r="S768" s="109"/>
    </row>
    <row r="769" spans="1:19" ht="65.45" customHeight="1" x14ac:dyDescent="0.2">
      <c r="A769" s="321"/>
      <c r="B769" s="148" t="s">
        <v>192</v>
      </c>
      <c r="C769" s="221"/>
      <c r="D769" s="221" t="s">
        <v>62</v>
      </c>
      <c r="E769" s="221"/>
      <c r="F769" s="221"/>
      <c r="G769" s="221">
        <f>G766</f>
        <v>4</v>
      </c>
      <c r="H769" s="221">
        <f t="shared" ref="H769" si="393">H766</f>
        <v>4</v>
      </c>
      <c r="I769" s="221">
        <f t="shared" si="364"/>
        <v>4</v>
      </c>
      <c r="J769" s="221">
        <v>4</v>
      </c>
      <c r="K769" s="221">
        <f>K766</f>
        <v>4</v>
      </c>
      <c r="L769" s="221" t="s">
        <v>62</v>
      </c>
      <c r="M769" s="84">
        <v>46022</v>
      </c>
      <c r="N769" s="84">
        <v>46022</v>
      </c>
      <c r="O769" s="78"/>
      <c r="P769" s="226" t="s">
        <v>62</v>
      </c>
      <c r="Q769" s="78"/>
      <c r="R769" s="78"/>
      <c r="S769" s="109"/>
    </row>
    <row r="770" spans="1:19" ht="15" customHeight="1" x14ac:dyDescent="0.2">
      <c r="A770" s="321"/>
      <c r="B770" s="147" t="s">
        <v>193</v>
      </c>
      <c r="C770" s="221"/>
      <c r="D770" s="221"/>
      <c r="E770" s="221"/>
      <c r="F770" s="221"/>
      <c r="G770" s="221" t="s">
        <v>62</v>
      </c>
      <c r="H770" s="221"/>
      <c r="I770" s="221">
        <f t="shared" si="364"/>
        <v>0</v>
      </c>
      <c r="J770" s="221"/>
      <c r="K770" s="221"/>
      <c r="L770" s="221" t="s">
        <v>62</v>
      </c>
      <c r="M770" s="221"/>
      <c r="N770" s="221"/>
      <c r="O770" s="226" t="s">
        <v>62</v>
      </c>
      <c r="P770" s="226" t="s">
        <v>62</v>
      </c>
      <c r="Q770" s="226" t="s">
        <v>62</v>
      </c>
      <c r="R770" s="226" t="s">
        <v>62</v>
      </c>
      <c r="S770" s="109"/>
    </row>
    <row r="771" spans="1:19" ht="38.65" customHeight="1" x14ac:dyDescent="0.2">
      <c r="A771" s="321"/>
      <c r="B771" s="148" t="s">
        <v>330</v>
      </c>
      <c r="C771" s="221"/>
      <c r="D771" s="221" t="s">
        <v>62</v>
      </c>
      <c r="E771" s="221"/>
      <c r="F771" s="221"/>
      <c r="G771" s="221">
        <f>G767</f>
        <v>4</v>
      </c>
      <c r="H771" s="221">
        <f t="shared" ref="H771:K771" si="394">H767</f>
        <v>4</v>
      </c>
      <c r="I771" s="221">
        <f t="shared" si="364"/>
        <v>4</v>
      </c>
      <c r="J771" s="221">
        <v>4</v>
      </c>
      <c r="K771" s="221">
        <f t="shared" si="394"/>
        <v>4</v>
      </c>
      <c r="L771" s="221" t="s">
        <v>62</v>
      </c>
      <c r="M771" s="84">
        <v>46022</v>
      </c>
      <c r="N771" s="84">
        <v>46022</v>
      </c>
      <c r="O771" s="78"/>
      <c r="P771" s="226" t="s">
        <v>62</v>
      </c>
      <c r="Q771" s="78"/>
      <c r="R771" s="78"/>
      <c r="S771" s="109"/>
    </row>
    <row r="772" spans="1:19" ht="21" customHeight="1" x14ac:dyDescent="0.2">
      <c r="A772" s="321"/>
      <c r="B772" s="147" t="s">
        <v>71</v>
      </c>
      <c r="C772" s="221"/>
      <c r="D772" s="221"/>
      <c r="E772" s="221"/>
      <c r="F772" s="221"/>
      <c r="G772" s="221" t="s">
        <v>62</v>
      </c>
      <c r="H772" s="221"/>
      <c r="I772" s="221">
        <f t="shared" si="364"/>
        <v>0</v>
      </c>
      <c r="J772" s="221"/>
      <c r="K772" s="221"/>
      <c r="L772" s="221" t="s">
        <v>62</v>
      </c>
      <c r="M772" s="221"/>
      <c r="N772" s="221"/>
      <c r="O772" s="226" t="s">
        <v>62</v>
      </c>
      <c r="P772" s="226" t="s">
        <v>62</v>
      </c>
      <c r="Q772" s="226" t="s">
        <v>62</v>
      </c>
      <c r="R772" s="226" t="s">
        <v>62</v>
      </c>
      <c r="S772" s="109"/>
    </row>
    <row r="773" spans="1:19" ht="21" customHeight="1" x14ac:dyDescent="0.2">
      <c r="A773" s="322"/>
      <c r="B773" s="148" t="s">
        <v>72</v>
      </c>
      <c r="C773" s="221"/>
      <c r="D773" s="221" t="s">
        <v>62</v>
      </c>
      <c r="E773" s="221"/>
      <c r="F773" s="221"/>
      <c r="G773" s="221">
        <f>G771</f>
        <v>4</v>
      </c>
      <c r="H773" s="221">
        <f t="shared" ref="H773:K773" si="395">H771</f>
        <v>4</v>
      </c>
      <c r="I773" s="221">
        <f t="shared" si="364"/>
        <v>4</v>
      </c>
      <c r="J773" s="221">
        <v>4</v>
      </c>
      <c r="K773" s="221">
        <f t="shared" si="395"/>
        <v>4</v>
      </c>
      <c r="L773" s="221" t="s">
        <v>62</v>
      </c>
      <c r="M773" s="84">
        <v>46022</v>
      </c>
      <c r="N773" s="84">
        <v>46022</v>
      </c>
      <c r="O773" s="78"/>
      <c r="P773" s="226" t="s">
        <v>62</v>
      </c>
      <c r="Q773" s="78"/>
      <c r="R773" s="78"/>
      <c r="S773" s="109"/>
    </row>
    <row r="774" spans="1:19" s="56" customFormat="1" ht="74.45" customHeight="1" x14ac:dyDescent="0.25">
      <c r="A774" s="320" t="s">
        <v>307</v>
      </c>
      <c r="B774" s="137" t="s">
        <v>329</v>
      </c>
      <c r="C774" s="80" t="s">
        <v>59</v>
      </c>
      <c r="D774" s="81" t="s">
        <v>60</v>
      </c>
      <c r="E774" s="143" t="s">
        <v>75</v>
      </c>
      <c r="F774" s="143">
        <v>792</v>
      </c>
      <c r="G774" s="80">
        <v>0</v>
      </c>
      <c r="H774" s="80">
        <f>G774</f>
        <v>0</v>
      </c>
      <c r="I774" s="80">
        <f t="shared" si="364"/>
        <v>0</v>
      </c>
      <c r="J774" s="80">
        <v>0</v>
      </c>
      <c r="K774" s="80">
        <f>G774</f>
        <v>0</v>
      </c>
      <c r="L774" s="80"/>
      <c r="M774" s="221" t="s">
        <v>62</v>
      </c>
      <c r="N774" s="221" t="s">
        <v>62</v>
      </c>
      <c r="O774" s="78">
        <v>0</v>
      </c>
      <c r="P774" s="78"/>
      <c r="Q774" s="78">
        <v>0</v>
      </c>
      <c r="R774" s="78">
        <v>0</v>
      </c>
      <c r="S774" s="109"/>
    </row>
    <row r="775" spans="1:19" ht="15.75" x14ac:dyDescent="0.2">
      <c r="A775" s="321"/>
      <c r="B775" s="146" t="s">
        <v>70</v>
      </c>
      <c r="C775" s="221"/>
      <c r="D775" s="221" t="s">
        <v>62</v>
      </c>
      <c r="E775" s="221"/>
      <c r="F775" s="221"/>
      <c r="G775" s="221">
        <f>G774</f>
        <v>0</v>
      </c>
      <c r="H775" s="221">
        <f t="shared" ref="H775:K775" si="396">H774</f>
        <v>0</v>
      </c>
      <c r="I775" s="221">
        <f t="shared" ref="I775:I838" si="397">J775</f>
        <v>0</v>
      </c>
      <c r="J775" s="221">
        <v>0</v>
      </c>
      <c r="K775" s="221">
        <f t="shared" si="396"/>
        <v>0</v>
      </c>
      <c r="L775" s="221" t="s">
        <v>62</v>
      </c>
      <c r="M775" s="84">
        <v>46022</v>
      </c>
      <c r="N775" s="84">
        <v>46022</v>
      </c>
      <c r="O775" s="78"/>
      <c r="P775" s="226" t="s">
        <v>62</v>
      </c>
      <c r="Q775" s="78"/>
      <c r="R775" s="78"/>
      <c r="S775" s="109"/>
    </row>
    <row r="776" spans="1:19" ht="14.25" x14ac:dyDescent="0.2">
      <c r="A776" s="321"/>
      <c r="B776" s="147" t="s">
        <v>76</v>
      </c>
      <c r="C776" s="221"/>
      <c r="D776" s="221"/>
      <c r="E776" s="221"/>
      <c r="F776" s="221"/>
      <c r="G776" s="221" t="s">
        <v>62</v>
      </c>
      <c r="H776" s="221"/>
      <c r="I776" s="221">
        <f t="shared" si="397"/>
        <v>0</v>
      </c>
      <c r="J776" s="221"/>
      <c r="K776" s="221"/>
      <c r="L776" s="221" t="s">
        <v>62</v>
      </c>
      <c r="M776" s="221"/>
      <c r="N776" s="221"/>
      <c r="O776" s="226" t="s">
        <v>62</v>
      </c>
      <c r="P776" s="226" t="s">
        <v>62</v>
      </c>
      <c r="Q776" s="226" t="s">
        <v>62</v>
      </c>
      <c r="R776" s="226" t="s">
        <v>62</v>
      </c>
      <c r="S776" s="109"/>
    </row>
    <row r="777" spans="1:19" ht="65.45" customHeight="1" x14ac:dyDescent="0.2">
      <c r="A777" s="321"/>
      <c r="B777" s="148" t="s">
        <v>192</v>
      </c>
      <c r="C777" s="221"/>
      <c r="D777" s="221" t="s">
        <v>62</v>
      </c>
      <c r="E777" s="221"/>
      <c r="F777" s="221"/>
      <c r="G777" s="221">
        <f>G774</f>
        <v>0</v>
      </c>
      <c r="H777" s="221">
        <f t="shared" ref="H777" si="398">H774</f>
        <v>0</v>
      </c>
      <c r="I777" s="221">
        <f t="shared" si="397"/>
        <v>0</v>
      </c>
      <c r="J777" s="221">
        <v>0</v>
      </c>
      <c r="K777" s="221">
        <f>K774</f>
        <v>0</v>
      </c>
      <c r="L777" s="221" t="s">
        <v>62</v>
      </c>
      <c r="M777" s="84">
        <v>46022</v>
      </c>
      <c r="N777" s="84">
        <v>46022</v>
      </c>
      <c r="O777" s="78"/>
      <c r="P777" s="226" t="s">
        <v>62</v>
      </c>
      <c r="Q777" s="78"/>
      <c r="R777" s="78"/>
      <c r="S777" s="109"/>
    </row>
    <row r="778" spans="1:19" ht="15" customHeight="1" x14ac:dyDescent="0.2">
      <c r="A778" s="321"/>
      <c r="B778" s="147" t="s">
        <v>193</v>
      </c>
      <c r="C778" s="221"/>
      <c r="D778" s="221"/>
      <c r="E778" s="221"/>
      <c r="F778" s="221"/>
      <c r="G778" s="221" t="s">
        <v>62</v>
      </c>
      <c r="H778" s="221"/>
      <c r="I778" s="221">
        <f t="shared" si="397"/>
        <v>0</v>
      </c>
      <c r="J778" s="221"/>
      <c r="K778" s="221"/>
      <c r="L778" s="221" t="s">
        <v>62</v>
      </c>
      <c r="M778" s="221"/>
      <c r="N778" s="221"/>
      <c r="O778" s="226" t="s">
        <v>62</v>
      </c>
      <c r="P778" s="226" t="s">
        <v>62</v>
      </c>
      <c r="Q778" s="226" t="s">
        <v>62</v>
      </c>
      <c r="R778" s="226" t="s">
        <v>62</v>
      </c>
      <c r="S778" s="109"/>
    </row>
    <row r="779" spans="1:19" ht="38.65" customHeight="1" x14ac:dyDescent="0.2">
      <c r="A779" s="321"/>
      <c r="B779" s="148" t="s">
        <v>330</v>
      </c>
      <c r="C779" s="221"/>
      <c r="D779" s="221" t="s">
        <v>62</v>
      </c>
      <c r="E779" s="221"/>
      <c r="F779" s="221"/>
      <c r="G779" s="221">
        <f>G775</f>
        <v>0</v>
      </c>
      <c r="H779" s="221">
        <f t="shared" ref="H779:K779" si="399">H775</f>
        <v>0</v>
      </c>
      <c r="I779" s="221">
        <f t="shared" si="397"/>
        <v>0</v>
      </c>
      <c r="J779" s="221">
        <v>0</v>
      </c>
      <c r="K779" s="221">
        <f t="shared" si="399"/>
        <v>0</v>
      </c>
      <c r="L779" s="221" t="s">
        <v>62</v>
      </c>
      <c r="M779" s="84">
        <v>46022</v>
      </c>
      <c r="N779" s="84">
        <v>46022</v>
      </c>
      <c r="O779" s="78"/>
      <c r="P779" s="226" t="s">
        <v>62</v>
      </c>
      <c r="Q779" s="78"/>
      <c r="R779" s="78"/>
      <c r="S779" s="109"/>
    </row>
    <row r="780" spans="1:19" ht="21" customHeight="1" x14ac:dyDescent="0.2">
      <c r="A780" s="321"/>
      <c r="B780" s="147" t="s">
        <v>71</v>
      </c>
      <c r="C780" s="221"/>
      <c r="D780" s="221"/>
      <c r="E780" s="221"/>
      <c r="F780" s="221"/>
      <c r="G780" s="221" t="s">
        <v>62</v>
      </c>
      <c r="H780" s="221"/>
      <c r="I780" s="221">
        <f t="shared" si="397"/>
        <v>0</v>
      </c>
      <c r="J780" s="221"/>
      <c r="K780" s="221"/>
      <c r="L780" s="221" t="s">
        <v>62</v>
      </c>
      <c r="M780" s="221"/>
      <c r="N780" s="221"/>
      <c r="O780" s="226" t="s">
        <v>62</v>
      </c>
      <c r="P780" s="226" t="s">
        <v>62</v>
      </c>
      <c r="Q780" s="226" t="s">
        <v>62</v>
      </c>
      <c r="R780" s="226" t="s">
        <v>62</v>
      </c>
      <c r="S780" s="109"/>
    </row>
    <row r="781" spans="1:19" ht="21" customHeight="1" x14ac:dyDescent="0.2">
      <c r="A781" s="322"/>
      <c r="B781" s="148" t="s">
        <v>72</v>
      </c>
      <c r="C781" s="221"/>
      <c r="D781" s="221" t="s">
        <v>62</v>
      </c>
      <c r="E781" s="221"/>
      <c r="F781" s="221"/>
      <c r="G781" s="221">
        <f>G779</f>
        <v>0</v>
      </c>
      <c r="H781" s="221">
        <f t="shared" ref="H781:K781" si="400">H779</f>
        <v>0</v>
      </c>
      <c r="I781" s="221">
        <f t="shared" si="397"/>
        <v>0</v>
      </c>
      <c r="J781" s="221">
        <v>0</v>
      </c>
      <c r="K781" s="221">
        <f t="shared" si="400"/>
        <v>0</v>
      </c>
      <c r="L781" s="221" t="s">
        <v>62</v>
      </c>
      <c r="M781" s="84">
        <v>46022</v>
      </c>
      <c r="N781" s="84">
        <v>46022</v>
      </c>
      <c r="O781" s="78"/>
      <c r="P781" s="226" t="s">
        <v>62</v>
      </c>
      <c r="Q781" s="78"/>
      <c r="R781" s="78"/>
      <c r="S781" s="109"/>
    </row>
    <row r="782" spans="1:19" s="56" customFormat="1" ht="74.45" customHeight="1" x14ac:dyDescent="0.25">
      <c r="A782" s="320" t="s">
        <v>308</v>
      </c>
      <c r="B782" s="137" t="s">
        <v>329</v>
      </c>
      <c r="C782" s="80" t="s">
        <v>59</v>
      </c>
      <c r="D782" s="81" t="s">
        <v>60</v>
      </c>
      <c r="E782" s="143" t="s">
        <v>75</v>
      </c>
      <c r="F782" s="143">
        <v>792</v>
      </c>
      <c r="G782" s="80">
        <v>4</v>
      </c>
      <c r="H782" s="80">
        <f>G782</f>
        <v>4</v>
      </c>
      <c r="I782" s="80">
        <f t="shared" si="397"/>
        <v>4</v>
      </c>
      <c r="J782" s="80">
        <v>4</v>
      </c>
      <c r="K782" s="80">
        <f>G782</f>
        <v>4</v>
      </c>
      <c r="L782" s="80"/>
      <c r="M782" s="221" t="s">
        <v>62</v>
      </c>
      <c r="N782" s="221" t="s">
        <v>62</v>
      </c>
      <c r="O782" s="78">
        <v>61355.46</v>
      </c>
      <c r="P782" s="78"/>
      <c r="Q782" s="78">
        <v>26613.27</v>
      </c>
      <c r="R782" s="78">
        <v>26613.27</v>
      </c>
      <c r="S782" s="109"/>
    </row>
    <row r="783" spans="1:19" ht="15.75" x14ac:dyDescent="0.2">
      <c r="A783" s="321"/>
      <c r="B783" s="146" t="s">
        <v>70</v>
      </c>
      <c r="C783" s="221"/>
      <c r="D783" s="221" t="s">
        <v>62</v>
      </c>
      <c r="E783" s="221"/>
      <c r="F783" s="221"/>
      <c r="G783" s="221">
        <f>G782</f>
        <v>4</v>
      </c>
      <c r="H783" s="221">
        <f t="shared" ref="H783:K783" si="401">H782</f>
        <v>4</v>
      </c>
      <c r="I783" s="221">
        <f t="shared" si="397"/>
        <v>4</v>
      </c>
      <c r="J783" s="221">
        <v>4</v>
      </c>
      <c r="K783" s="221">
        <f t="shared" si="401"/>
        <v>4</v>
      </c>
      <c r="L783" s="221" t="s">
        <v>62</v>
      </c>
      <c r="M783" s="84">
        <v>46022</v>
      </c>
      <c r="N783" s="84">
        <v>46022</v>
      </c>
      <c r="O783" s="78"/>
      <c r="P783" s="226" t="s">
        <v>62</v>
      </c>
      <c r="Q783" s="78"/>
      <c r="R783" s="78"/>
      <c r="S783" s="109"/>
    </row>
    <row r="784" spans="1:19" ht="14.25" x14ac:dyDescent="0.2">
      <c r="A784" s="321"/>
      <c r="B784" s="147" t="s">
        <v>76</v>
      </c>
      <c r="C784" s="221"/>
      <c r="D784" s="221"/>
      <c r="E784" s="221"/>
      <c r="F784" s="221"/>
      <c r="G784" s="221" t="s">
        <v>62</v>
      </c>
      <c r="H784" s="221"/>
      <c r="I784" s="221">
        <f t="shared" si="397"/>
        <v>0</v>
      </c>
      <c r="J784" s="221"/>
      <c r="K784" s="221"/>
      <c r="L784" s="221" t="s">
        <v>62</v>
      </c>
      <c r="M784" s="221"/>
      <c r="N784" s="221"/>
      <c r="O784" s="226" t="s">
        <v>62</v>
      </c>
      <c r="P784" s="226" t="s">
        <v>62</v>
      </c>
      <c r="Q784" s="226" t="s">
        <v>62</v>
      </c>
      <c r="R784" s="226" t="s">
        <v>62</v>
      </c>
      <c r="S784" s="109"/>
    </row>
    <row r="785" spans="1:19" ht="65.45" customHeight="1" x14ac:dyDescent="0.2">
      <c r="A785" s="321"/>
      <c r="B785" s="148" t="s">
        <v>192</v>
      </c>
      <c r="C785" s="221"/>
      <c r="D785" s="221" t="s">
        <v>62</v>
      </c>
      <c r="E785" s="221"/>
      <c r="F785" s="221"/>
      <c r="G785" s="221">
        <f>G782</f>
        <v>4</v>
      </c>
      <c r="H785" s="221">
        <f t="shared" ref="H785" si="402">H782</f>
        <v>4</v>
      </c>
      <c r="I785" s="221">
        <f t="shared" si="397"/>
        <v>4</v>
      </c>
      <c r="J785" s="221">
        <v>4</v>
      </c>
      <c r="K785" s="221">
        <f>K782</f>
        <v>4</v>
      </c>
      <c r="L785" s="221" t="s">
        <v>62</v>
      </c>
      <c r="M785" s="84">
        <v>46022</v>
      </c>
      <c r="N785" s="84">
        <v>46022</v>
      </c>
      <c r="O785" s="78"/>
      <c r="P785" s="226" t="s">
        <v>62</v>
      </c>
      <c r="Q785" s="78"/>
      <c r="R785" s="78"/>
      <c r="S785" s="109"/>
    </row>
    <row r="786" spans="1:19" ht="15" customHeight="1" x14ac:dyDescent="0.2">
      <c r="A786" s="321"/>
      <c r="B786" s="147" t="s">
        <v>193</v>
      </c>
      <c r="C786" s="221"/>
      <c r="D786" s="221"/>
      <c r="E786" s="221"/>
      <c r="F786" s="221"/>
      <c r="G786" s="221" t="s">
        <v>62</v>
      </c>
      <c r="H786" s="221"/>
      <c r="I786" s="221">
        <f t="shared" si="397"/>
        <v>0</v>
      </c>
      <c r="J786" s="221"/>
      <c r="K786" s="221"/>
      <c r="L786" s="221" t="s">
        <v>62</v>
      </c>
      <c r="M786" s="221"/>
      <c r="N786" s="221"/>
      <c r="O786" s="226" t="s">
        <v>62</v>
      </c>
      <c r="P786" s="226" t="s">
        <v>62</v>
      </c>
      <c r="Q786" s="226" t="s">
        <v>62</v>
      </c>
      <c r="R786" s="226" t="s">
        <v>62</v>
      </c>
      <c r="S786" s="109"/>
    </row>
    <row r="787" spans="1:19" ht="38.65" customHeight="1" x14ac:dyDescent="0.2">
      <c r="A787" s="321"/>
      <c r="B787" s="148" t="s">
        <v>330</v>
      </c>
      <c r="C787" s="221"/>
      <c r="D787" s="221" t="s">
        <v>62</v>
      </c>
      <c r="E787" s="221"/>
      <c r="F787" s="221"/>
      <c r="G787" s="221">
        <f>G783</f>
        <v>4</v>
      </c>
      <c r="H787" s="221">
        <f t="shared" ref="H787:K787" si="403">H783</f>
        <v>4</v>
      </c>
      <c r="I787" s="221">
        <f t="shared" si="397"/>
        <v>4</v>
      </c>
      <c r="J787" s="221">
        <v>4</v>
      </c>
      <c r="K787" s="221">
        <f t="shared" si="403"/>
        <v>4</v>
      </c>
      <c r="L787" s="221" t="s">
        <v>62</v>
      </c>
      <c r="M787" s="84">
        <v>46022</v>
      </c>
      <c r="N787" s="84">
        <v>46022</v>
      </c>
      <c r="O787" s="78"/>
      <c r="P787" s="226" t="s">
        <v>62</v>
      </c>
      <c r="Q787" s="78"/>
      <c r="R787" s="78"/>
      <c r="S787" s="109"/>
    </row>
    <row r="788" spans="1:19" ht="21" customHeight="1" x14ac:dyDescent="0.2">
      <c r="A788" s="321"/>
      <c r="B788" s="147" t="s">
        <v>71</v>
      </c>
      <c r="C788" s="221"/>
      <c r="D788" s="221"/>
      <c r="E788" s="221"/>
      <c r="F788" s="221"/>
      <c r="G788" s="221" t="s">
        <v>62</v>
      </c>
      <c r="H788" s="221"/>
      <c r="I788" s="221">
        <f t="shared" si="397"/>
        <v>0</v>
      </c>
      <c r="J788" s="221"/>
      <c r="K788" s="221"/>
      <c r="L788" s="221" t="s">
        <v>62</v>
      </c>
      <c r="M788" s="221"/>
      <c r="N788" s="221"/>
      <c r="O788" s="226" t="s">
        <v>62</v>
      </c>
      <c r="P788" s="226" t="s">
        <v>62</v>
      </c>
      <c r="Q788" s="226" t="s">
        <v>62</v>
      </c>
      <c r="R788" s="226" t="s">
        <v>62</v>
      </c>
      <c r="S788" s="109"/>
    </row>
    <row r="789" spans="1:19" ht="21" customHeight="1" x14ac:dyDescent="0.2">
      <c r="A789" s="322"/>
      <c r="B789" s="148" t="s">
        <v>72</v>
      </c>
      <c r="C789" s="221"/>
      <c r="D789" s="221" t="s">
        <v>62</v>
      </c>
      <c r="E789" s="221"/>
      <c r="F789" s="221"/>
      <c r="G789" s="221">
        <f>G787</f>
        <v>4</v>
      </c>
      <c r="H789" s="221">
        <f t="shared" ref="H789:K789" si="404">H787</f>
        <v>4</v>
      </c>
      <c r="I789" s="221">
        <f t="shared" si="397"/>
        <v>4</v>
      </c>
      <c r="J789" s="221">
        <v>4</v>
      </c>
      <c r="K789" s="221">
        <f t="shared" si="404"/>
        <v>4</v>
      </c>
      <c r="L789" s="221" t="s">
        <v>62</v>
      </c>
      <c r="M789" s="84">
        <v>46022</v>
      </c>
      <c r="N789" s="84">
        <v>46022</v>
      </c>
      <c r="O789" s="78"/>
      <c r="P789" s="226" t="s">
        <v>62</v>
      </c>
      <c r="Q789" s="78"/>
      <c r="R789" s="78"/>
      <c r="S789" s="109"/>
    </row>
    <row r="790" spans="1:19" s="56" customFormat="1" ht="74.45" customHeight="1" x14ac:dyDescent="0.25">
      <c r="A790" s="320" t="s">
        <v>309</v>
      </c>
      <c r="B790" s="137" t="s">
        <v>329</v>
      </c>
      <c r="C790" s="80" t="s">
        <v>59</v>
      </c>
      <c r="D790" s="81" t="s">
        <v>60</v>
      </c>
      <c r="E790" s="143" t="s">
        <v>75</v>
      </c>
      <c r="F790" s="143">
        <v>792</v>
      </c>
      <c r="G790" s="80">
        <v>0</v>
      </c>
      <c r="H790" s="80">
        <f>G790</f>
        <v>0</v>
      </c>
      <c r="I790" s="80">
        <f t="shared" si="397"/>
        <v>0</v>
      </c>
      <c r="J790" s="80">
        <v>0</v>
      </c>
      <c r="K790" s="80">
        <f>G790</f>
        <v>0</v>
      </c>
      <c r="L790" s="80"/>
      <c r="M790" s="221" t="s">
        <v>62</v>
      </c>
      <c r="N790" s="221" t="s">
        <v>62</v>
      </c>
      <c r="O790" s="78">
        <v>0</v>
      </c>
      <c r="P790" s="78"/>
      <c r="Q790" s="78">
        <v>0</v>
      </c>
      <c r="R790" s="78">
        <v>0</v>
      </c>
      <c r="S790" s="109"/>
    </row>
    <row r="791" spans="1:19" ht="15.75" x14ac:dyDescent="0.2">
      <c r="A791" s="321"/>
      <c r="B791" s="146" t="s">
        <v>70</v>
      </c>
      <c r="C791" s="221"/>
      <c r="D791" s="221" t="s">
        <v>62</v>
      </c>
      <c r="E791" s="221"/>
      <c r="F791" s="221"/>
      <c r="G791" s="221">
        <f>G790</f>
        <v>0</v>
      </c>
      <c r="H791" s="221">
        <f t="shared" ref="H791:K791" si="405">H790</f>
        <v>0</v>
      </c>
      <c r="I791" s="221">
        <f t="shared" si="397"/>
        <v>0</v>
      </c>
      <c r="J791" s="221">
        <v>0</v>
      </c>
      <c r="K791" s="221">
        <f t="shared" si="405"/>
        <v>0</v>
      </c>
      <c r="L791" s="221" t="s">
        <v>62</v>
      </c>
      <c r="M791" s="84">
        <v>46022</v>
      </c>
      <c r="N791" s="84">
        <v>46022</v>
      </c>
      <c r="O791" s="78"/>
      <c r="P791" s="226" t="s">
        <v>62</v>
      </c>
      <c r="Q791" s="78"/>
      <c r="R791" s="78"/>
      <c r="S791" s="109"/>
    </row>
    <row r="792" spans="1:19" ht="14.25" x14ac:dyDescent="0.2">
      <c r="A792" s="321"/>
      <c r="B792" s="147" t="s">
        <v>76</v>
      </c>
      <c r="C792" s="221"/>
      <c r="D792" s="221"/>
      <c r="E792" s="221"/>
      <c r="F792" s="221"/>
      <c r="G792" s="221" t="s">
        <v>62</v>
      </c>
      <c r="H792" s="221"/>
      <c r="I792" s="221">
        <f t="shared" si="397"/>
        <v>0</v>
      </c>
      <c r="J792" s="221"/>
      <c r="K792" s="221"/>
      <c r="L792" s="221" t="s">
        <v>62</v>
      </c>
      <c r="M792" s="221"/>
      <c r="N792" s="221"/>
      <c r="O792" s="226" t="s">
        <v>62</v>
      </c>
      <c r="P792" s="226" t="s">
        <v>62</v>
      </c>
      <c r="Q792" s="226" t="s">
        <v>62</v>
      </c>
      <c r="R792" s="226" t="s">
        <v>62</v>
      </c>
      <c r="S792" s="109"/>
    </row>
    <row r="793" spans="1:19" ht="65.45" customHeight="1" x14ac:dyDescent="0.2">
      <c r="A793" s="321"/>
      <c r="B793" s="148" t="s">
        <v>192</v>
      </c>
      <c r="C793" s="221"/>
      <c r="D793" s="221" t="s">
        <v>62</v>
      </c>
      <c r="E793" s="221"/>
      <c r="F793" s="221"/>
      <c r="G793" s="221">
        <f>G790</f>
        <v>0</v>
      </c>
      <c r="H793" s="221">
        <f t="shared" ref="H793" si="406">H790</f>
        <v>0</v>
      </c>
      <c r="I793" s="221">
        <f t="shared" si="397"/>
        <v>0</v>
      </c>
      <c r="J793" s="221">
        <v>0</v>
      </c>
      <c r="K793" s="221">
        <f>K790</f>
        <v>0</v>
      </c>
      <c r="L793" s="221" t="s">
        <v>62</v>
      </c>
      <c r="M793" s="84">
        <v>46022</v>
      </c>
      <c r="N793" s="84">
        <v>46022</v>
      </c>
      <c r="O793" s="78"/>
      <c r="P793" s="226" t="s">
        <v>62</v>
      </c>
      <c r="Q793" s="78"/>
      <c r="R793" s="78"/>
      <c r="S793" s="109"/>
    </row>
    <row r="794" spans="1:19" ht="15" customHeight="1" x14ac:dyDescent="0.2">
      <c r="A794" s="321"/>
      <c r="B794" s="147" t="s">
        <v>193</v>
      </c>
      <c r="C794" s="221"/>
      <c r="D794" s="221"/>
      <c r="E794" s="221"/>
      <c r="F794" s="221"/>
      <c r="G794" s="221" t="s">
        <v>62</v>
      </c>
      <c r="H794" s="221"/>
      <c r="I794" s="221">
        <f t="shared" si="397"/>
        <v>0</v>
      </c>
      <c r="J794" s="221"/>
      <c r="K794" s="221"/>
      <c r="L794" s="221" t="s">
        <v>62</v>
      </c>
      <c r="M794" s="221"/>
      <c r="N794" s="221"/>
      <c r="O794" s="226" t="s">
        <v>62</v>
      </c>
      <c r="P794" s="226" t="s">
        <v>62</v>
      </c>
      <c r="Q794" s="226" t="s">
        <v>62</v>
      </c>
      <c r="R794" s="226" t="s">
        <v>62</v>
      </c>
      <c r="S794" s="109"/>
    </row>
    <row r="795" spans="1:19" ht="38.65" customHeight="1" x14ac:dyDescent="0.2">
      <c r="A795" s="321"/>
      <c r="B795" s="148" t="s">
        <v>330</v>
      </c>
      <c r="C795" s="221"/>
      <c r="D795" s="221" t="s">
        <v>62</v>
      </c>
      <c r="E795" s="221"/>
      <c r="F795" s="221"/>
      <c r="G795" s="221">
        <f>G791</f>
        <v>0</v>
      </c>
      <c r="H795" s="221">
        <f t="shared" ref="H795:K795" si="407">H791</f>
        <v>0</v>
      </c>
      <c r="I795" s="221">
        <f t="shared" si="397"/>
        <v>0</v>
      </c>
      <c r="J795" s="221">
        <v>0</v>
      </c>
      <c r="K795" s="221">
        <f t="shared" si="407"/>
        <v>0</v>
      </c>
      <c r="L795" s="221" t="s">
        <v>62</v>
      </c>
      <c r="M795" s="84">
        <v>46022</v>
      </c>
      <c r="N795" s="84">
        <v>46022</v>
      </c>
      <c r="O795" s="78"/>
      <c r="P795" s="226" t="s">
        <v>62</v>
      </c>
      <c r="Q795" s="78"/>
      <c r="R795" s="78"/>
      <c r="S795" s="109"/>
    </row>
    <row r="796" spans="1:19" ht="21" customHeight="1" x14ac:dyDescent="0.2">
      <c r="A796" s="321"/>
      <c r="B796" s="147" t="s">
        <v>71</v>
      </c>
      <c r="C796" s="221"/>
      <c r="D796" s="221"/>
      <c r="E796" s="221"/>
      <c r="F796" s="221"/>
      <c r="G796" s="221" t="s">
        <v>62</v>
      </c>
      <c r="H796" s="221"/>
      <c r="I796" s="221">
        <f t="shared" si="397"/>
        <v>0</v>
      </c>
      <c r="J796" s="221"/>
      <c r="K796" s="221"/>
      <c r="L796" s="221" t="s">
        <v>62</v>
      </c>
      <c r="M796" s="221"/>
      <c r="N796" s="221"/>
      <c r="O796" s="226" t="s">
        <v>62</v>
      </c>
      <c r="P796" s="226" t="s">
        <v>62</v>
      </c>
      <c r="Q796" s="226" t="s">
        <v>62</v>
      </c>
      <c r="R796" s="226" t="s">
        <v>62</v>
      </c>
      <c r="S796" s="109"/>
    </row>
    <row r="797" spans="1:19" ht="21" customHeight="1" x14ac:dyDescent="0.2">
      <c r="A797" s="322"/>
      <c r="B797" s="148" t="s">
        <v>72</v>
      </c>
      <c r="C797" s="221"/>
      <c r="D797" s="221" t="s">
        <v>62</v>
      </c>
      <c r="E797" s="221"/>
      <c r="F797" s="221"/>
      <c r="G797" s="221">
        <f>G795</f>
        <v>0</v>
      </c>
      <c r="H797" s="221">
        <f t="shared" ref="H797:K797" si="408">H795</f>
        <v>0</v>
      </c>
      <c r="I797" s="221">
        <f t="shared" si="397"/>
        <v>0</v>
      </c>
      <c r="J797" s="221">
        <v>0</v>
      </c>
      <c r="K797" s="221">
        <f t="shared" si="408"/>
        <v>0</v>
      </c>
      <c r="L797" s="221" t="s">
        <v>62</v>
      </c>
      <c r="M797" s="84">
        <v>46022</v>
      </c>
      <c r="N797" s="84">
        <v>46022</v>
      </c>
      <c r="O797" s="78"/>
      <c r="P797" s="226" t="s">
        <v>62</v>
      </c>
      <c r="Q797" s="78"/>
      <c r="R797" s="78"/>
      <c r="S797" s="109"/>
    </row>
    <row r="798" spans="1:19" s="56" customFormat="1" ht="74.45" customHeight="1" x14ac:dyDescent="0.25">
      <c r="A798" s="320" t="s">
        <v>310</v>
      </c>
      <c r="B798" s="137" t="s">
        <v>329</v>
      </c>
      <c r="C798" s="80" t="s">
        <v>59</v>
      </c>
      <c r="D798" s="81" t="s">
        <v>60</v>
      </c>
      <c r="E798" s="143" t="s">
        <v>75</v>
      </c>
      <c r="F798" s="143">
        <v>792</v>
      </c>
      <c r="G798" s="80">
        <v>2</v>
      </c>
      <c r="H798" s="80">
        <f>G798</f>
        <v>2</v>
      </c>
      <c r="I798" s="80">
        <f t="shared" si="397"/>
        <v>2</v>
      </c>
      <c r="J798" s="80">
        <v>2</v>
      </c>
      <c r="K798" s="80">
        <f>G798</f>
        <v>2</v>
      </c>
      <c r="L798" s="80"/>
      <c r="M798" s="221" t="s">
        <v>62</v>
      </c>
      <c r="N798" s="221" t="s">
        <v>62</v>
      </c>
      <c r="O798" s="78">
        <v>27756.04</v>
      </c>
      <c r="P798" s="78"/>
      <c r="Q798" s="78">
        <v>0</v>
      </c>
      <c r="R798" s="78">
        <v>0</v>
      </c>
      <c r="S798" s="109"/>
    </row>
    <row r="799" spans="1:19" ht="15.75" x14ac:dyDescent="0.2">
      <c r="A799" s="321"/>
      <c r="B799" s="146" t="s">
        <v>70</v>
      </c>
      <c r="C799" s="221"/>
      <c r="D799" s="221" t="s">
        <v>62</v>
      </c>
      <c r="E799" s="221"/>
      <c r="F799" s="221"/>
      <c r="G799" s="221">
        <f>G798</f>
        <v>2</v>
      </c>
      <c r="H799" s="221">
        <f t="shared" ref="H799:K799" si="409">H798</f>
        <v>2</v>
      </c>
      <c r="I799" s="221">
        <f t="shared" si="397"/>
        <v>2</v>
      </c>
      <c r="J799" s="221">
        <v>2</v>
      </c>
      <c r="K799" s="221">
        <f t="shared" si="409"/>
        <v>2</v>
      </c>
      <c r="L799" s="221" t="s">
        <v>62</v>
      </c>
      <c r="M799" s="84">
        <v>46022</v>
      </c>
      <c r="N799" s="84">
        <v>46022</v>
      </c>
      <c r="O799" s="78"/>
      <c r="P799" s="226" t="s">
        <v>62</v>
      </c>
      <c r="Q799" s="78"/>
      <c r="R799" s="78"/>
      <c r="S799" s="109"/>
    </row>
    <row r="800" spans="1:19" ht="14.25" x14ac:dyDescent="0.2">
      <c r="A800" s="321"/>
      <c r="B800" s="147" t="s">
        <v>76</v>
      </c>
      <c r="C800" s="221"/>
      <c r="D800" s="221"/>
      <c r="E800" s="221"/>
      <c r="F800" s="221"/>
      <c r="G800" s="221" t="s">
        <v>62</v>
      </c>
      <c r="H800" s="221"/>
      <c r="I800" s="221">
        <f t="shared" si="397"/>
        <v>0</v>
      </c>
      <c r="J800" s="221"/>
      <c r="K800" s="221"/>
      <c r="L800" s="221" t="s">
        <v>62</v>
      </c>
      <c r="M800" s="221"/>
      <c r="N800" s="221"/>
      <c r="O800" s="226" t="s">
        <v>62</v>
      </c>
      <c r="P800" s="226" t="s">
        <v>62</v>
      </c>
      <c r="Q800" s="226" t="s">
        <v>62</v>
      </c>
      <c r="R800" s="226" t="s">
        <v>62</v>
      </c>
      <c r="S800" s="109"/>
    </row>
    <row r="801" spans="1:19" ht="65.45" customHeight="1" x14ac:dyDescent="0.2">
      <c r="A801" s="321"/>
      <c r="B801" s="148" t="s">
        <v>192</v>
      </c>
      <c r="C801" s="221"/>
      <c r="D801" s="221" t="s">
        <v>62</v>
      </c>
      <c r="E801" s="221"/>
      <c r="F801" s="221"/>
      <c r="G801" s="221">
        <f>G798</f>
        <v>2</v>
      </c>
      <c r="H801" s="221">
        <f t="shared" ref="H801" si="410">H798</f>
        <v>2</v>
      </c>
      <c r="I801" s="221">
        <f t="shared" si="397"/>
        <v>2</v>
      </c>
      <c r="J801" s="221">
        <v>2</v>
      </c>
      <c r="K801" s="221">
        <f>K798</f>
        <v>2</v>
      </c>
      <c r="L801" s="221" t="s">
        <v>62</v>
      </c>
      <c r="M801" s="84">
        <v>46022</v>
      </c>
      <c r="N801" s="84">
        <v>46022</v>
      </c>
      <c r="O801" s="78"/>
      <c r="P801" s="226" t="s">
        <v>62</v>
      </c>
      <c r="Q801" s="78"/>
      <c r="R801" s="78"/>
      <c r="S801" s="109"/>
    </row>
    <row r="802" spans="1:19" ht="15" customHeight="1" x14ac:dyDescent="0.2">
      <c r="A802" s="321"/>
      <c r="B802" s="147" t="s">
        <v>193</v>
      </c>
      <c r="C802" s="221"/>
      <c r="D802" s="221"/>
      <c r="E802" s="221"/>
      <c r="F802" s="221"/>
      <c r="G802" s="221" t="s">
        <v>62</v>
      </c>
      <c r="H802" s="221"/>
      <c r="I802" s="221">
        <f t="shared" si="397"/>
        <v>0</v>
      </c>
      <c r="J802" s="221"/>
      <c r="K802" s="221"/>
      <c r="L802" s="221" t="s">
        <v>62</v>
      </c>
      <c r="M802" s="221"/>
      <c r="N802" s="221"/>
      <c r="O802" s="226" t="s">
        <v>62</v>
      </c>
      <c r="P802" s="226" t="s">
        <v>62</v>
      </c>
      <c r="Q802" s="226" t="s">
        <v>62</v>
      </c>
      <c r="R802" s="226" t="s">
        <v>62</v>
      </c>
      <c r="S802" s="109"/>
    </row>
    <row r="803" spans="1:19" ht="38.65" customHeight="1" x14ac:dyDescent="0.2">
      <c r="A803" s="321"/>
      <c r="B803" s="148" t="s">
        <v>330</v>
      </c>
      <c r="C803" s="221"/>
      <c r="D803" s="221" t="s">
        <v>62</v>
      </c>
      <c r="E803" s="221"/>
      <c r="F803" s="221"/>
      <c r="G803" s="221">
        <f>G799</f>
        <v>2</v>
      </c>
      <c r="H803" s="221">
        <f t="shared" ref="H803:K803" si="411">H799</f>
        <v>2</v>
      </c>
      <c r="I803" s="221">
        <f t="shared" si="397"/>
        <v>2</v>
      </c>
      <c r="J803" s="221">
        <v>2</v>
      </c>
      <c r="K803" s="221">
        <f t="shared" si="411"/>
        <v>2</v>
      </c>
      <c r="L803" s="221" t="s">
        <v>62</v>
      </c>
      <c r="M803" s="84">
        <v>46022</v>
      </c>
      <c r="N803" s="84">
        <v>46022</v>
      </c>
      <c r="O803" s="78"/>
      <c r="P803" s="226" t="s">
        <v>62</v>
      </c>
      <c r="Q803" s="78"/>
      <c r="R803" s="78"/>
      <c r="S803" s="109"/>
    </row>
    <row r="804" spans="1:19" ht="21" customHeight="1" x14ac:dyDescent="0.2">
      <c r="A804" s="321"/>
      <c r="B804" s="147" t="s">
        <v>71</v>
      </c>
      <c r="C804" s="221"/>
      <c r="D804" s="221"/>
      <c r="E804" s="221"/>
      <c r="F804" s="221"/>
      <c r="G804" s="221" t="s">
        <v>62</v>
      </c>
      <c r="H804" s="221"/>
      <c r="I804" s="221">
        <f t="shared" si="397"/>
        <v>0</v>
      </c>
      <c r="J804" s="221"/>
      <c r="K804" s="221"/>
      <c r="L804" s="221" t="s">
        <v>62</v>
      </c>
      <c r="M804" s="221"/>
      <c r="N804" s="221"/>
      <c r="O804" s="226" t="s">
        <v>62</v>
      </c>
      <c r="P804" s="226" t="s">
        <v>62</v>
      </c>
      <c r="Q804" s="226" t="s">
        <v>62</v>
      </c>
      <c r="R804" s="226" t="s">
        <v>62</v>
      </c>
      <c r="S804" s="109"/>
    </row>
    <row r="805" spans="1:19" ht="21" customHeight="1" x14ac:dyDescent="0.2">
      <c r="A805" s="322"/>
      <c r="B805" s="148" t="s">
        <v>72</v>
      </c>
      <c r="C805" s="221"/>
      <c r="D805" s="221" t="s">
        <v>62</v>
      </c>
      <c r="E805" s="221"/>
      <c r="F805" s="221"/>
      <c r="G805" s="221">
        <f>G803</f>
        <v>2</v>
      </c>
      <c r="H805" s="221">
        <f t="shared" ref="H805:K805" si="412">H803</f>
        <v>2</v>
      </c>
      <c r="I805" s="221">
        <f t="shared" si="397"/>
        <v>2</v>
      </c>
      <c r="J805" s="221">
        <v>2</v>
      </c>
      <c r="K805" s="221">
        <f t="shared" si="412"/>
        <v>2</v>
      </c>
      <c r="L805" s="221" t="s">
        <v>62</v>
      </c>
      <c r="M805" s="84">
        <v>46022</v>
      </c>
      <c r="N805" s="84">
        <v>46022</v>
      </c>
      <c r="O805" s="78"/>
      <c r="P805" s="226" t="s">
        <v>62</v>
      </c>
      <c r="Q805" s="78"/>
      <c r="R805" s="78"/>
      <c r="S805" s="109"/>
    </row>
    <row r="806" spans="1:19" s="56" customFormat="1" ht="74.45" customHeight="1" x14ac:dyDescent="0.25">
      <c r="A806" s="320" t="s">
        <v>311</v>
      </c>
      <c r="B806" s="137" t="s">
        <v>329</v>
      </c>
      <c r="C806" s="80" t="s">
        <v>59</v>
      </c>
      <c r="D806" s="81" t="s">
        <v>60</v>
      </c>
      <c r="E806" s="143" t="s">
        <v>75</v>
      </c>
      <c r="F806" s="143">
        <v>792</v>
      </c>
      <c r="G806" s="80">
        <v>2</v>
      </c>
      <c r="H806" s="80">
        <f>G806</f>
        <v>2</v>
      </c>
      <c r="I806" s="80">
        <f t="shared" si="397"/>
        <v>2</v>
      </c>
      <c r="J806" s="80">
        <v>2</v>
      </c>
      <c r="K806" s="80">
        <f>G806</f>
        <v>2</v>
      </c>
      <c r="L806" s="80"/>
      <c r="M806" s="221" t="s">
        <v>62</v>
      </c>
      <c r="N806" s="221" t="s">
        <v>62</v>
      </c>
      <c r="O806" s="78">
        <v>29947.31</v>
      </c>
      <c r="P806" s="78"/>
      <c r="Q806" s="78">
        <v>12359.42</v>
      </c>
      <c r="R806" s="78">
        <v>12359.42</v>
      </c>
      <c r="S806" s="109"/>
    </row>
    <row r="807" spans="1:19" ht="15.75" x14ac:dyDescent="0.2">
      <c r="A807" s="321"/>
      <c r="B807" s="146" t="s">
        <v>70</v>
      </c>
      <c r="C807" s="221"/>
      <c r="D807" s="221" t="s">
        <v>62</v>
      </c>
      <c r="E807" s="221"/>
      <c r="F807" s="221"/>
      <c r="G807" s="221">
        <f>G806</f>
        <v>2</v>
      </c>
      <c r="H807" s="221">
        <f t="shared" ref="H807:K807" si="413">H806</f>
        <v>2</v>
      </c>
      <c r="I807" s="221">
        <f t="shared" si="397"/>
        <v>2</v>
      </c>
      <c r="J807" s="221">
        <v>2</v>
      </c>
      <c r="K807" s="221">
        <f t="shared" si="413"/>
        <v>2</v>
      </c>
      <c r="L807" s="221" t="s">
        <v>62</v>
      </c>
      <c r="M807" s="84">
        <v>46022</v>
      </c>
      <c r="N807" s="84">
        <v>46022</v>
      </c>
      <c r="O807" s="78"/>
      <c r="P807" s="226" t="s">
        <v>62</v>
      </c>
      <c r="Q807" s="78"/>
      <c r="R807" s="78"/>
      <c r="S807" s="109"/>
    </row>
    <row r="808" spans="1:19" ht="14.25" x14ac:dyDescent="0.2">
      <c r="A808" s="321"/>
      <c r="B808" s="147" t="s">
        <v>76</v>
      </c>
      <c r="C808" s="221"/>
      <c r="D808" s="221"/>
      <c r="E808" s="221"/>
      <c r="F808" s="221"/>
      <c r="G808" s="221" t="s">
        <v>62</v>
      </c>
      <c r="H808" s="221"/>
      <c r="I808" s="221">
        <f t="shared" si="397"/>
        <v>0</v>
      </c>
      <c r="J808" s="221"/>
      <c r="K808" s="221"/>
      <c r="L808" s="221" t="s">
        <v>62</v>
      </c>
      <c r="M808" s="221"/>
      <c r="N808" s="221"/>
      <c r="O808" s="226" t="s">
        <v>62</v>
      </c>
      <c r="P808" s="226" t="s">
        <v>62</v>
      </c>
      <c r="Q808" s="226" t="s">
        <v>62</v>
      </c>
      <c r="R808" s="226" t="s">
        <v>62</v>
      </c>
      <c r="S808" s="109"/>
    </row>
    <row r="809" spans="1:19" ht="65.45" customHeight="1" x14ac:dyDescent="0.2">
      <c r="A809" s="321"/>
      <c r="B809" s="148" t="s">
        <v>192</v>
      </c>
      <c r="C809" s="221"/>
      <c r="D809" s="221" t="s">
        <v>62</v>
      </c>
      <c r="E809" s="221"/>
      <c r="F809" s="221"/>
      <c r="G809" s="221">
        <f>G806</f>
        <v>2</v>
      </c>
      <c r="H809" s="221">
        <f t="shared" ref="H809" si="414">H806</f>
        <v>2</v>
      </c>
      <c r="I809" s="221">
        <f t="shared" si="397"/>
        <v>2</v>
      </c>
      <c r="J809" s="221">
        <v>2</v>
      </c>
      <c r="K809" s="221">
        <f>K806</f>
        <v>2</v>
      </c>
      <c r="L809" s="221" t="s">
        <v>62</v>
      </c>
      <c r="M809" s="84">
        <v>46022</v>
      </c>
      <c r="N809" s="84">
        <v>46022</v>
      </c>
      <c r="O809" s="78"/>
      <c r="P809" s="226" t="s">
        <v>62</v>
      </c>
      <c r="Q809" s="78"/>
      <c r="R809" s="78"/>
      <c r="S809" s="109"/>
    </row>
    <row r="810" spans="1:19" ht="15" customHeight="1" x14ac:dyDescent="0.2">
      <c r="A810" s="321"/>
      <c r="B810" s="147" t="s">
        <v>193</v>
      </c>
      <c r="C810" s="221"/>
      <c r="D810" s="221"/>
      <c r="E810" s="221"/>
      <c r="F810" s="221"/>
      <c r="G810" s="221" t="s">
        <v>62</v>
      </c>
      <c r="H810" s="221"/>
      <c r="I810" s="221">
        <f t="shared" si="397"/>
        <v>0</v>
      </c>
      <c r="J810" s="221"/>
      <c r="K810" s="221"/>
      <c r="L810" s="221" t="s">
        <v>62</v>
      </c>
      <c r="M810" s="221"/>
      <c r="N810" s="221"/>
      <c r="O810" s="226" t="s">
        <v>62</v>
      </c>
      <c r="P810" s="226" t="s">
        <v>62</v>
      </c>
      <c r="Q810" s="226" t="s">
        <v>62</v>
      </c>
      <c r="R810" s="226" t="s">
        <v>62</v>
      </c>
      <c r="S810" s="109"/>
    </row>
    <row r="811" spans="1:19" ht="38.65" customHeight="1" x14ac:dyDescent="0.2">
      <c r="A811" s="321"/>
      <c r="B811" s="148" t="s">
        <v>330</v>
      </c>
      <c r="C811" s="221"/>
      <c r="D811" s="221" t="s">
        <v>62</v>
      </c>
      <c r="E811" s="221"/>
      <c r="F811" s="221"/>
      <c r="G811" s="221">
        <f>G807</f>
        <v>2</v>
      </c>
      <c r="H811" s="221">
        <f t="shared" ref="H811:K811" si="415">H807</f>
        <v>2</v>
      </c>
      <c r="I811" s="221">
        <f t="shared" si="397"/>
        <v>2</v>
      </c>
      <c r="J811" s="221">
        <v>2</v>
      </c>
      <c r="K811" s="221">
        <f t="shared" si="415"/>
        <v>2</v>
      </c>
      <c r="L811" s="221" t="s">
        <v>62</v>
      </c>
      <c r="M811" s="84">
        <v>46022</v>
      </c>
      <c r="N811" s="84">
        <v>46022</v>
      </c>
      <c r="O811" s="78"/>
      <c r="P811" s="226" t="s">
        <v>62</v>
      </c>
      <c r="Q811" s="78"/>
      <c r="R811" s="78"/>
      <c r="S811" s="109"/>
    </row>
    <row r="812" spans="1:19" ht="21" customHeight="1" x14ac:dyDescent="0.2">
      <c r="A812" s="321"/>
      <c r="B812" s="147" t="s">
        <v>71</v>
      </c>
      <c r="C812" s="221"/>
      <c r="D812" s="221"/>
      <c r="E812" s="221"/>
      <c r="F812" s="221"/>
      <c r="G812" s="221" t="s">
        <v>62</v>
      </c>
      <c r="H812" s="221"/>
      <c r="I812" s="221">
        <f t="shared" si="397"/>
        <v>0</v>
      </c>
      <c r="J812" s="221"/>
      <c r="K812" s="221"/>
      <c r="L812" s="221" t="s">
        <v>62</v>
      </c>
      <c r="M812" s="221"/>
      <c r="N812" s="221"/>
      <c r="O812" s="226" t="s">
        <v>62</v>
      </c>
      <c r="P812" s="226" t="s">
        <v>62</v>
      </c>
      <c r="Q812" s="226" t="s">
        <v>62</v>
      </c>
      <c r="R812" s="226" t="s">
        <v>62</v>
      </c>
      <c r="S812" s="109"/>
    </row>
    <row r="813" spans="1:19" ht="21" customHeight="1" x14ac:dyDescent="0.2">
      <c r="A813" s="322"/>
      <c r="B813" s="148" t="s">
        <v>72</v>
      </c>
      <c r="C813" s="221"/>
      <c r="D813" s="221" t="s">
        <v>62</v>
      </c>
      <c r="E813" s="221"/>
      <c r="F813" s="221"/>
      <c r="G813" s="221">
        <f>G811</f>
        <v>2</v>
      </c>
      <c r="H813" s="221">
        <f t="shared" ref="H813:K813" si="416">H811</f>
        <v>2</v>
      </c>
      <c r="I813" s="221">
        <f t="shared" si="397"/>
        <v>2</v>
      </c>
      <c r="J813" s="221">
        <v>2</v>
      </c>
      <c r="K813" s="221">
        <f t="shared" si="416"/>
        <v>2</v>
      </c>
      <c r="L813" s="221" t="s">
        <v>62</v>
      </c>
      <c r="M813" s="84">
        <v>46022</v>
      </c>
      <c r="N813" s="84">
        <v>46022</v>
      </c>
      <c r="O813" s="78"/>
      <c r="P813" s="226" t="s">
        <v>62</v>
      </c>
      <c r="Q813" s="78"/>
      <c r="R813" s="78"/>
      <c r="S813" s="109"/>
    </row>
    <row r="814" spans="1:19" s="56" customFormat="1" ht="74.45" customHeight="1" x14ac:dyDescent="0.25">
      <c r="A814" s="320" t="s">
        <v>312</v>
      </c>
      <c r="B814" s="137" t="s">
        <v>329</v>
      </c>
      <c r="C814" s="80" t="s">
        <v>59</v>
      </c>
      <c r="D814" s="81" t="s">
        <v>60</v>
      </c>
      <c r="E814" s="143" t="s">
        <v>75</v>
      </c>
      <c r="F814" s="143">
        <v>792</v>
      </c>
      <c r="G814" s="80">
        <v>8</v>
      </c>
      <c r="H814" s="80">
        <f>G814</f>
        <v>8</v>
      </c>
      <c r="I814" s="80">
        <f t="shared" si="397"/>
        <v>8</v>
      </c>
      <c r="J814" s="80">
        <v>8</v>
      </c>
      <c r="K814" s="80">
        <f>G814</f>
        <v>8</v>
      </c>
      <c r="L814" s="80"/>
      <c r="M814" s="221" t="s">
        <v>62</v>
      </c>
      <c r="N814" s="221" t="s">
        <v>62</v>
      </c>
      <c r="O814" s="78">
        <v>122710.92</v>
      </c>
      <c r="P814" s="78"/>
      <c r="Q814" s="78">
        <v>52973</v>
      </c>
      <c r="R814" s="78">
        <v>52973</v>
      </c>
      <c r="S814" s="109"/>
    </row>
    <row r="815" spans="1:19" ht="15.75" x14ac:dyDescent="0.2">
      <c r="A815" s="321"/>
      <c r="B815" s="146" t="s">
        <v>70</v>
      </c>
      <c r="C815" s="221"/>
      <c r="D815" s="221" t="s">
        <v>62</v>
      </c>
      <c r="E815" s="221"/>
      <c r="F815" s="221"/>
      <c r="G815" s="221">
        <f>G814</f>
        <v>8</v>
      </c>
      <c r="H815" s="221">
        <f t="shared" ref="H815:K815" si="417">H814</f>
        <v>8</v>
      </c>
      <c r="I815" s="221">
        <f t="shared" si="397"/>
        <v>8</v>
      </c>
      <c r="J815" s="221">
        <v>8</v>
      </c>
      <c r="K815" s="221">
        <f t="shared" si="417"/>
        <v>8</v>
      </c>
      <c r="L815" s="221" t="s">
        <v>62</v>
      </c>
      <c r="M815" s="84">
        <v>46022</v>
      </c>
      <c r="N815" s="84">
        <v>46022</v>
      </c>
      <c r="O815" s="78"/>
      <c r="P815" s="226" t="s">
        <v>62</v>
      </c>
      <c r="Q815" s="78"/>
      <c r="R815" s="78"/>
      <c r="S815" s="109"/>
    </row>
    <row r="816" spans="1:19" ht="14.25" x14ac:dyDescent="0.2">
      <c r="A816" s="321"/>
      <c r="B816" s="147" t="s">
        <v>76</v>
      </c>
      <c r="C816" s="221"/>
      <c r="D816" s="221"/>
      <c r="E816" s="221"/>
      <c r="F816" s="221"/>
      <c r="G816" s="221" t="s">
        <v>62</v>
      </c>
      <c r="H816" s="221"/>
      <c r="I816" s="221">
        <f t="shared" si="397"/>
        <v>0</v>
      </c>
      <c r="J816" s="221"/>
      <c r="K816" s="221"/>
      <c r="L816" s="221" t="s">
        <v>62</v>
      </c>
      <c r="M816" s="221"/>
      <c r="N816" s="221"/>
      <c r="O816" s="226" t="s">
        <v>62</v>
      </c>
      <c r="P816" s="226" t="s">
        <v>62</v>
      </c>
      <c r="Q816" s="226" t="s">
        <v>62</v>
      </c>
      <c r="R816" s="226" t="s">
        <v>62</v>
      </c>
      <c r="S816" s="109"/>
    </row>
    <row r="817" spans="1:19" ht="65.45" customHeight="1" x14ac:dyDescent="0.2">
      <c r="A817" s="321"/>
      <c r="B817" s="148" t="s">
        <v>192</v>
      </c>
      <c r="C817" s="221"/>
      <c r="D817" s="221" t="s">
        <v>62</v>
      </c>
      <c r="E817" s="221"/>
      <c r="F817" s="221"/>
      <c r="G817" s="221">
        <f>G814</f>
        <v>8</v>
      </c>
      <c r="H817" s="221">
        <f t="shared" ref="H817" si="418">H814</f>
        <v>8</v>
      </c>
      <c r="I817" s="221">
        <f t="shared" si="397"/>
        <v>8</v>
      </c>
      <c r="J817" s="221">
        <v>8</v>
      </c>
      <c r="K817" s="221">
        <f>K814</f>
        <v>8</v>
      </c>
      <c r="L817" s="221" t="s">
        <v>62</v>
      </c>
      <c r="M817" s="84">
        <v>46022</v>
      </c>
      <c r="N817" s="84">
        <v>46022</v>
      </c>
      <c r="O817" s="78"/>
      <c r="P817" s="226" t="s">
        <v>62</v>
      </c>
      <c r="Q817" s="78"/>
      <c r="R817" s="78"/>
      <c r="S817" s="109"/>
    </row>
    <row r="818" spans="1:19" ht="15" customHeight="1" x14ac:dyDescent="0.2">
      <c r="A818" s="321"/>
      <c r="B818" s="147" t="s">
        <v>193</v>
      </c>
      <c r="C818" s="221"/>
      <c r="D818" s="221"/>
      <c r="E818" s="221"/>
      <c r="F818" s="221"/>
      <c r="G818" s="221" t="s">
        <v>62</v>
      </c>
      <c r="H818" s="221"/>
      <c r="I818" s="221">
        <f t="shared" si="397"/>
        <v>0</v>
      </c>
      <c r="J818" s="221"/>
      <c r="K818" s="221"/>
      <c r="L818" s="221" t="s">
        <v>62</v>
      </c>
      <c r="M818" s="221"/>
      <c r="N818" s="221"/>
      <c r="O818" s="226" t="s">
        <v>62</v>
      </c>
      <c r="P818" s="226" t="s">
        <v>62</v>
      </c>
      <c r="Q818" s="226" t="s">
        <v>62</v>
      </c>
      <c r="R818" s="226" t="s">
        <v>62</v>
      </c>
      <c r="S818" s="109"/>
    </row>
    <row r="819" spans="1:19" ht="38.65" customHeight="1" x14ac:dyDescent="0.2">
      <c r="A819" s="321"/>
      <c r="B819" s="148" t="s">
        <v>330</v>
      </c>
      <c r="C819" s="221"/>
      <c r="D819" s="221" t="s">
        <v>62</v>
      </c>
      <c r="E819" s="221"/>
      <c r="F819" s="221"/>
      <c r="G819" s="221">
        <f>G815</f>
        <v>8</v>
      </c>
      <c r="H819" s="221">
        <f t="shared" ref="H819:K819" si="419">H815</f>
        <v>8</v>
      </c>
      <c r="I819" s="221">
        <f t="shared" si="397"/>
        <v>8</v>
      </c>
      <c r="J819" s="221">
        <v>8</v>
      </c>
      <c r="K819" s="221">
        <f t="shared" si="419"/>
        <v>8</v>
      </c>
      <c r="L819" s="221" t="s">
        <v>62</v>
      </c>
      <c r="M819" s="84">
        <v>46022</v>
      </c>
      <c r="N819" s="84">
        <v>46022</v>
      </c>
      <c r="O819" s="78"/>
      <c r="P819" s="226" t="s">
        <v>62</v>
      </c>
      <c r="Q819" s="78"/>
      <c r="R819" s="78"/>
      <c r="S819" s="109"/>
    </row>
    <row r="820" spans="1:19" ht="21" customHeight="1" x14ac:dyDescent="0.2">
      <c r="A820" s="321"/>
      <c r="B820" s="147" t="s">
        <v>71</v>
      </c>
      <c r="C820" s="221"/>
      <c r="D820" s="221"/>
      <c r="E820" s="221"/>
      <c r="F820" s="221"/>
      <c r="G820" s="221" t="s">
        <v>62</v>
      </c>
      <c r="H820" s="221"/>
      <c r="I820" s="221">
        <f t="shared" si="397"/>
        <v>0</v>
      </c>
      <c r="J820" s="221"/>
      <c r="K820" s="221"/>
      <c r="L820" s="221" t="s">
        <v>62</v>
      </c>
      <c r="M820" s="221"/>
      <c r="N820" s="221"/>
      <c r="O820" s="226" t="s">
        <v>62</v>
      </c>
      <c r="P820" s="226" t="s">
        <v>62</v>
      </c>
      <c r="Q820" s="226" t="s">
        <v>62</v>
      </c>
      <c r="R820" s="226" t="s">
        <v>62</v>
      </c>
      <c r="S820" s="109"/>
    </row>
    <row r="821" spans="1:19" ht="21" customHeight="1" x14ac:dyDescent="0.2">
      <c r="A821" s="322"/>
      <c r="B821" s="148" t="s">
        <v>72</v>
      </c>
      <c r="C821" s="221"/>
      <c r="D821" s="221" t="s">
        <v>62</v>
      </c>
      <c r="E821" s="221"/>
      <c r="F821" s="221"/>
      <c r="G821" s="221">
        <f>G819</f>
        <v>8</v>
      </c>
      <c r="H821" s="221">
        <f t="shared" ref="H821:K821" si="420">H819</f>
        <v>8</v>
      </c>
      <c r="I821" s="221">
        <f t="shared" si="397"/>
        <v>8</v>
      </c>
      <c r="J821" s="221">
        <v>8</v>
      </c>
      <c r="K821" s="221">
        <f t="shared" si="420"/>
        <v>8</v>
      </c>
      <c r="L821" s="221" t="s">
        <v>62</v>
      </c>
      <c r="M821" s="84">
        <v>46022</v>
      </c>
      <c r="N821" s="84">
        <v>46022</v>
      </c>
      <c r="O821" s="78"/>
      <c r="P821" s="226" t="s">
        <v>62</v>
      </c>
      <c r="Q821" s="78"/>
      <c r="R821" s="78"/>
      <c r="S821" s="109"/>
    </row>
    <row r="822" spans="1:19" s="56" customFormat="1" ht="74.45" customHeight="1" x14ac:dyDescent="0.25">
      <c r="A822" s="320" t="s">
        <v>313</v>
      </c>
      <c r="B822" s="137" t="s">
        <v>329</v>
      </c>
      <c r="C822" s="80" t="s">
        <v>59</v>
      </c>
      <c r="D822" s="81" t="s">
        <v>60</v>
      </c>
      <c r="E822" s="143" t="s">
        <v>75</v>
      </c>
      <c r="F822" s="143">
        <v>792</v>
      </c>
      <c r="G822" s="80">
        <v>0</v>
      </c>
      <c r="H822" s="80">
        <f>G822</f>
        <v>0</v>
      </c>
      <c r="I822" s="80">
        <f t="shared" si="397"/>
        <v>0</v>
      </c>
      <c r="J822" s="80">
        <v>0</v>
      </c>
      <c r="K822" s="80">
        <f>G822</f>
        <v>0</v>
      </c>
      <c r="L822" s="80"/>
      <c r="M822" s="221" t="s">
        <v>62</v>
      </c>
      <c r="N822" s="221" t="s">
        <v>62</v>
      </c>
      <c r="O822" s="78">
        <v>0</v>
      </c>
      <c r="P822" s="78"/>
      <c r="Q822" s="78">
        <v>0</v>
      </c>
      <c r="R822" s="78">
        <v>0</v>
      </c>
      <c r="S822" s="109"/>
    </row>
    <row r="823" spans="1:19" ht="15.75" x14ac:dyDescent="0.2">
      <c r="A823" s="321"/>
      <c r="B823" s="146" t="s">
        <v>70</v>
      </c>
      <c r="C823" s="221"/>
      <c r="D823" s="221" t="s">
        <v>62</v>
      </c>
      <c r="E823" s="221"/>
      <c r="F823" s="221"/>
      <c r="G823" s="221">
        <f>G822</f>
        <v>0</v>
      </c>
      <c r="H823" s="221">
        <f t="shared" ref="H823:K823" si="421">H822</f>
        <v>0</v>
      </c>
      <c r="I823" s="221">
        <f t="shared" si="397"/>
        <v>0</v>
      </c>
      <c r="J823" s="221">
        <v>0</v>
      </c>
      <c r="K823" s="221">
        <f t="shared" si="421"/>
        <v>0</v>
      </c>
      <c r="L823" s="221" t="s">
        <v>62</v>
      </c>
      <c r="M823" s="84">
        <v>46022</v>
      </c>
      <c r="N823" s="84">
        <v>46022</v>
      </c>
      <c r="O823" s="78"/>
      <c r="P823" s="226" t="s">
        <v>62</v>
      </c>
      <c r="Q823" s="78"/>
      <c r="R823" s="78"/>
      <c r="S823" s="109"/>
    </row>
    <row r="824" spans="1:19" ht="14.25" x14ac:dyDescent="0.2">
      <c r="A824" s="321"/>
      <c r="B824" s="147" t="s">
        <v>76</v>
      </c>
      <c r="C824" s="221"/>
      <c r="D824" s="221"/>
      <c r="E824" s="221"/>
      <c r="F824" s="221"/>
      <c r="G824" s="221" t="s">
        <v>62</v>
      </c>
      <c r="H824" s="221"/>
      <c r="I824" s="221">
        <f t="shared" si="397"/>
        <v>0</v>
      </c>
      <c r="J824" s="221"/>
      <c r="K824" s="221"/>
      <c r="L824" s="221" t="s">
        <v>62</v>
      </c>
      <c r="M824" s="221"/>
      <c r="N824" s="221"/>
      <c r="O824" s="226" t="s">
        <v>62</v>
      </c>
      <c r="P824" s="226" t="s">
        <v>62</v>
      </c>
      <c r="Q824" s="226" t="s">
        <v>62</v>
      </c>
      <c r="R824" s="226" t="s">
        <v>62</v>
      </c>
      <c r="S824" s="109"/>
    </row>
    <row r="825" spans="1:19" ht="65.45" customHeight="1" x14ac:dyDescent="0.2">
      <c r="A825" s="321"/>
      <c r="B825" s="148" t="s">
        <v>192</v>
      </c>
      <c r="C825" s="221"/>
      <c r="D825" s="221" t="s">
        <v>62</v>
      </c>
      <c r="E825" s="221"/>
      <c r="F825" s="221"/>
      <c r="G825" s="221">
        <f>G822</f>
        <v>0</v>
      </c>
      <c r="H825" s="221">
        <f t="shared" ref="H825" si="422">H822</f>
        <v>0</v>
      </c>
      <c r="I825" s="221">
        <f t="shared" si="397"/>
        <v>0</v>
      </c>
      <c r="J825" s="221">
        <v>0</v>
      </c>
      <c r="K825" s="221">
        <f>K822</f>
        <v>0</v>
      </c>
      <c r="L825" s="221" t="s">
        <v>62</v>
      </c>
      <c r="M825" s="84">
        <v>46022</v>
      </c>
      <c r="N825" s="84">
        <v>46022</v>
      </c>
      <c r="O825" s="78"/>
      <c r="P825" s="226" t="s">
        <v>62</v>
      </c>
      <c r="Q825" s="78"/>
      <c r="R825" s="78"/>
      <c r="S825" s="109"/>
    </row>
    <row r="826" spans="1:19" ht="15" customHeight="1" x14ac:dyDescent="0.2">
      <c r="A826" s="321"/>
      <c r="B826" s="147" t="s">
        <v>193</v>
      </c>
      <c r="C826" s="221"/>
      <c r="D826" s="221"/>
      <c r="E826" s="221"/>
      <c r="F826" s="221"/>
      <c r="G826" s="221" t="s">
        <v>62</v>
      </c>
      <c r="H826" s="221"/>
      <c r="I826" s="221">
        <f t="shared" si="397"/>
        <v>0</v>
      </c>
      <c r="J826" s="221"/>
      <c r="K826" s="221"/>
      <c r="L826" s="221" t="s">
        <v>62</v>
      </c>
      <c r="M826" s="221"/>
      <c r="N826" s="221"/>
      <c r="O826" s="226" t="s">
        <v>62</v>
      </c>
      <c r="P826" s="226" t="s">
        <v>62</v>
      </c>
      <c r="Q826" s="226" t="s">
        <v>62</v>
      </c>
      <c r="R826" s="226" t="s">
        <v>62</v>
      </c>
      <c r="S826" s="109"/>
    </row>
    <row r="827" spans="1:19" ht="38.65" customHeight="1" x14ac:dyDescent="0.2">
      <c r="A827" s="321"/>
      <c r="B827" s="148" t="s">
        <v>330</v>
      </c>
      <c r="C827" s="221"/>
      <c r="D827" s="221" t="s">
        <v>62</v>
      </c>
      <c r="E827" s="221"/>
      <c r="F827" s="221"/>
      <c r="G827" s="221">
        <f>G823</f>
        <v>0</v>
      </c>
      <c r="H827" s="221">
        <f t="shared" ref="H827:K827" si="423">H823</f>
        <v>0</v>
      </c>
      <c r="I827" s="221">
        <f t="shared" si="397"/>
        <v>0</v>
      </c>
      <c r="J827" s="221">
        <v>0</v>
      </c>
      <c r="K827" s="221">
        <f t="shared" si="423"/>
        <v>0</v>
      </c>
      <c r="L827" s="221" t="s">
        <v>62</v>
      </c>
      <c r="M827" s="84">
        <v>46022</v>
      </c>
      <c r="N827" s="84">
        <v>46022</v>
      </c>
      <c r="O827" s="78"/>
      <c r="P827" s="226" t="s">
        <v>62</v>
      </c>
      <c r="Q827" s="78"/>
      <c r="R827" s="78"/>
      <c r="S827" s="109"/>
    </row>
    <row r="828" spans="1:19" ht="21" customHeight="1" x14ac:dyDescent="0.2">
      <c r="A828" s="321"/>
      <c r="B828" s="147" t="s">
        <v>71</v>
      </c>
      <c r="C828" s="221"/>
      <c r="D828" s="221"/>
      <c r="E828" s="221"/>
      <c r="F828" s="221"/>
      <c r="G828" s="221" t="s">
        <v>62</v>
      </c>
      <c r="H828" s="221"/>
      <c r="I828" s="221">
        <f t="shared" si="397"/>
        <v>0</v>
      </c>
      <c r="J828" s="221"/>
      <c r="K828" s="221"/>
      <c r="L828" s="221" t="s">
        <v>62</v>
      </c>
      <c r="M828" s="221"/>
      <c r="N828" s="221"/>
      <c r="O828" s="226" t="s">
        <v>62</v>
      </c>
      <c r="P828" s="226" t="s">
        <v>62</v>
      </c>
      <c r="Q828" s="226" t="s">
        <v>62</v>
      </c>
      <c r="R828" s="226" t="s">
        <v>62</v>
      </c>
      <c r="S828" s="109"/>
    </row>
    <row r="829" spans="1:19" ht="21" customHeight="1" x14ac:dyDescent="0.2">
      <c r="A829" s="322"/>
      <c r="B829" s="148" t="s">
        <v>72</v>
      </c>
      <c r="C829" s="221"/>
      <c r="D829" s="221" t="s">
        <v>62</v>
      </c>
      <c r="E829" s="221"/>
      <c r="F829" s="221"/>
      <c r="G829" s="221">
        <f>G827</f>
        <v>0</v>
      </c>
      <c r="H829" s="221">
        <f t="shared" ref="H829:K829" si="424">H827</f>
        <v>0</v>
      </c>
      <c r="I829" s="221">
        <f t="shared" si="397"/>
        <v>0</v>
      </c>
      <c r="J829" s="221">
        <v>0</v>
      </c>
      <c r="K829" s="221">
        <f t="shared" si="424"/>
        <v>0</v>
      </c>
      <c r="L829" s="221" t="s">
        <v>62</v>
      </c>
      <c r="M829" s="84">
        <v>46022</v>
      </c>
      <c r="N829" s="84">
        <v>46022</v>
      </c>
      <c r="O829" s="78"/>
      <c r="P829" s="226" t="s">
        <v>62</v>
      </c>
      <c r="Q829" s="78"/>
      <c r="R829" s="78"/>
      <c r="S829" s="109"/>
    </row>
    <row r="830" spans="1:19" s="56" customFormat="1" ht="74.45" customHeight="1" x14ac:dyDescent="0.25">
      <c r="A830" s="320" t="s">
        <v>314</v>
      </c>
      <c r="B830" s="137" t="s">
        <v>329</v>
      </c>
      <c r="C830" s="80" t="s">
        <v>59</v>
      </c>
      <c r="D830" s="81" t="s">
        <v>60</v>
      </c>
      <c r="E830" s="143" t="s">
        <v>75</v>
      </c>
      <c r="F830" s="143">
        <v>792</v>
      </c>
      <c r="G830" s="80">
        <v>6</v>
      </c>
      <c r="H830" s="80">
        <f>G830</f>
        <v>6</v>
      </c>
      <c r="I830" s="80">
        <f t="shared" si="397"/>
        <v>2</v>
      </c>
      <c r="J830" s="80">
        <v>2</v>
      </c>
      <c r="K830" s="80">
        <f>G830</f>
        <v>6</v>
      </c>
      <c r="L830" s="80"/>
      <c r="M830" s="221" t="s">
        <v>62</v>
      </c>
      <c r="N830" s="221" t="s">
        <v>62</v>
      </c>
      <c r="O830" s="78">
        <v>89111.5</v>
      </c>
      <c r="P830" s="78"/>
      <c r="Q830" s="78">
        <v>24675.919999999998</v>
      </c>
      <c r="R830" s="78">
        <v>24675.919999999998</v>
      </c>
      <c r="S830" s="109"/>
    </row>
    <row r="831" spans="1:19" ht="15.75" x14ac:dyDescent="0.2">
      <c r="A831" s="321"/>
      <c r="B831" s="146" t="s">
        <v>70</v>
      </c>
      <c r="C831" s="221"/>
      <c r="D831" s="221" t="s">
        <v>62</v>
      </c>
      <c r="E831" s="221"/>
      <c r="F831" s="221"/>
      <c r="G831" s="221">
        <f>G830</f>
        <v>6</v>
      </c>
      <c r="H831" s="221">
        <f t="shared" ref="H831:K831" si="425">H830</f>
        <v>6</v>
      </c>
      <c r="I831" s="221">
        <f t="shared" si="397"/>
        <v>2</v>
      </c>
      <c r="J831" s="221">
        <v>2</v>
      </c>
      <c r="K831" s="221">
        <f t="shared" si="425"/>
        <v>6</v>
      </c>
      <c r="L831" s="221" t="s">
        <v>62</v>
      </c>
      <c r="M831" s="84">
        <v>46022</v>
      </c>
      <c r="N831" s="84">
        <v>46022</v>
      </c>
      <c r="O831" s="78"/>
      <c r="P831" s="226" t="s">
        <v>62</v>
      </c>
      <c r="Q831" s="78"/>
      <c r="R831" s="78"/>
      <c r="S831" s="109"/>
    </row>
    <row r="832" spans="1:19" ht="14.25" x14ac:dyDescent="0.2">
      <c r="A832" s="321"/>
      <c r="B832" s="147" t="s">
        <v>76</v>
      </c>
      <c r="C832" s="221"/>
      <c r="D832" s="221"/>
      <c r="E832" s="221"/>
      <c r="F832" s="221"/>
      <c r="G832" s="221" t="s">
        <v>62</v>
      </c>
      <c r="H832" s="221"/>
      <c r="I832" s="221">
        <f t="shared" si="397"/>
        <v>0</v>
      </c>
      <c r="J832" s="221"/>
      <c r="K832" s="221"/>
      <c r="L832" s="221" t="s">
        <v>62</v>
      </c>
      <c r="M832" s="221"/>
      <c r="N832" s="221"/>
      <c r="O832" s="226" t="s">
        <v>62</v>
      </c>
      <c r="P832" s="226" t="s">
        <v>62</v>
      </c>
      <c r="Q832" s="226" t="s">
        <v>62</v>
      </c>
      <c r="R832" s="226" t="s">
        <v>62</v>
      </c>
      <c r="S832" s="109"/>
    </row>
    <row r="833" spans="1:19" ht="65.45" customHeight="1" x14ac:dyDescent="0.2">
      <c r="A833" s="321"/>
      <c r="B833" s="148" t="s">
        <v>192</v>
      </c>
      <c r="C833" s="221"/>
      <c r="D833" s="221" t="s">
        <v>62</v>
      </c>
      <c r="E833" s="221"/>
      <c r="F833" s="221"/>
      <c r="G833" s="221">
        <f>G830</f>
        <v>6</v>
      </c>
      <c r="H833" s="221">
        <f t="shared" ref="H833" si="426">H830</f>
        <v>6</v>
      </c>
      <c r="I833" s="221">
        <f t="shared" si="397"/>
        <v>2</v>
      </c>
      <c r="J833" s="221">
        <v>2</v>
      </c>
      <c r="K833" s="221">
        <f>K830</f>
        <v>6</v>
      </c>
      <c r="L833" s="221" t="s">
        <v>62</v>
      </c>
      <c r="M833" s="84">
        <v>46022</v>
      </c>
      <c r="N833" s="84">
        <v>46022</v>
      </c>
      <c r="O833" s="78"/>
      <c r="P833" s="226" t="s">
        <v>62</v>
      </c>
      <c r="Q833" s="78"/>
      <c r="R833" s="78"/>
      <c r="S833" s="109"/>
    </row>
    <row r="834" spans="1:19" ht="15" customHeight="1" x14ac:dyDescent="0.2">
      <c r="A834" s="321"/>
      <c r="B834" s="147" t="s">
        <v>193</v>
      </c>
      <c r="C834" s="221"/>
      <c r="D834" s="221"/>
      <c r="E834" s="221"/>
      <c r="F834" s="221"/>
      <c r="G834" s="221" t="s">
        <v>62</v>
      </c>
      <c r="H834" s="221"/>
      <c r="I834" s="221">
        <f t="shared" si="397"/>
        <v>0</v>
      </c>
      <c r="J834" s="221"/>
      <c r="K834" s="221"/>
      <c r="L834" s="221" t="s">
        <v>62</v>
      </c>
      <c r="M834" s="221"/>
      <c r="N834" s="221"/>
      <c r="O834" s="226" t="s">
        <v>62</v>
      </c>
      <c r="P834" s="226" t="s">
        <v>62</v>
      </c>
      <c r="Q834" s="226" t="s">
        <v>62</v>
      </c>
      <c r="R834" s="226" t="s">
        <v>62</v>
      </c>
      <c r="S834" s="109"/>
    </row>
    <row r="835" spans="1:19" ht="38.65" customHeight="1" x14ac:dyDescent="0.2">
      <c r="A835" s="321"/>
      <c r="B835" s="148" t="s">
        <v>330</v>
      </c>
      <c r="C835" s="221"/>
      <c r="D835" s="221" t="s">
        <v>62</v>
      </c>
      <c r="E835" s="221"/>
      <c r="F835" s="221"/>
      <c r="G835" s="221">
        <f>G831</f>
        <v>6</v>
      </c>
      <c r="H835" s="221">
        <f t="shared" ref="H835:K835" si="427">H831</f>
        <v>6</v>
      </c>
      <c r="I835" s="221">
        <f t="shared" si="397"/>
        <v>2</v>
      </c>
      <c r="J835" s="221">
        <v>2</v>
      </c>
      <c r="K835" s="221">
        <f t="shared" si="427"/>
        <v>6</v>
      </c>
      <c r="L835" s="221" t="s">
        <v>62</v>
      </c>
      <c r="M835" s="84">
        <v>46022</v>
      </c>
      <c r="N835" s="84">
        <v>46022</v>
      </c>
      <c r="O835" s="78"/>
      <c r="P835" s="226" t="s">
        <v>62</v>
      </c>
      <c r="Q835" s="78"/>
      <c r="R835" s="78"/>
      <c r="S835" s="109"/>
    </row>
    <row r="836" spans="1:19" ht="21" customHeight="1" x14ac:dyDescent="0.2">
      <c r="A836" s="321"/>
      <c r="B836" s="147" t="s">
        <v>71</v>
      </c>
      <c r="C836" s="221"/>
      <c r="D836" s="221"/>
      <c r="E836" s="221"/>
      <c r="F836" s="221"/>
      <c r="G836" s="221" t="s">
        <v>62</v>
      </c>
      <c r="H836" s="221"/>
      <c r="I836" s="221">
        <f t="shared" si="397"/>
        <v>0</v>
      </c>
      <c r="J836" s="221"/>
      <c r="K836" s="221"/>
      <c r="L836" s="221" t="s">
        <v>62</v>
      </c>
      <c r="M836" s="221"/>
      <c r="N836" s="221"/>
      <c r="O836" s="226" t="s">
        <v>62</v>
      </c>
      <c r="P836" s="226" t="s">
        <v>62</v>
      </c>
      <c r="Q836" s="226" t="s">
        <v>62</v>
      </c>
      <c r="R836" s="226" t="s">
        <v>62</v>
      </c>
      <c r="S836" s="109"/>
    </row>
    <row r="837" spans="1:19" ht="21" customHeight="1" x14ac:dyDescent="0.2">
      <c r="A837" s="322"/>
      <c r="B837" s="148" t="s">
        <v>72</v>
      </c>
      <c r="C837" s="221"/>
      <c r="D837" s="221" t="s">
        <v>62</v>
      </c>
      <c r="E837" s="221"/>
      <c r="F837" s="221"/>
      <c r="G837" s="221">
        <f>G835</f>
        <v>6</v>
      </c>
      <c r="H837" s="221">
        <f t="shared" ref="H837:K837" si="428">H835</f>
        <v>6</v>
      </c>
      <c r="I837" s="221">
        <f t="shared" si="397"/>
        <v>2</v>
      </c>
      <c r="J837" s="221">
        <v>2</v>
      </c>
      <c r="K837" s="221">
        <f t="shared" si="428"/>
        <v>6</v>
      </c>
      <c r="L837" s="221" t="s">
        <v>62</v>
      </c>
      <c r="M837" s="84">
        <v>46022</v>
      </c>
      <c r="N837" s="84">
        <v>46022</v>
      </c>
      <c r="O837" s="78"/>
      <c r="P837" s="226" t="s">
        <v>62</v>
      </c>
      <c r="Q837" s="78"/>
      <c r="R837" s="78"/>
      <c r="S837" s="109"/>
    </row>
    <row r="838" spans="1:19" s="56" customFormat="1" ht="74.45" customHeight="1" x14ac:dyDescent="0.25">
      <c r="A838" s="320" t="s">
        <v>315</v>
      </c>
      <c r="B838" s="137" t="s">
        <v>329</v>
      </c>
      <c r="C838" s="80" t="s">
        <v>59</v>
      </c>
      <c r="D838" s="81" t="s">
        <v>60</v>
      </c>
      <c r="E838" s="143" t="s">
        <v>75</v>
      </c>
      <c r="F838" s="143">
        <v>792</v>
      </c>
      <c r="G838" s="80">
        <v>0</v>
      </c>
      <c r="H838" s="80">
        <f>G838</f>
        <v>0</v>
      </c>
      <c r="I838" s="80">
        <f t="shared" si="397"/>
        <v>0</v>
      </c>
      <c r="J838" s="80">
        <v>0</v>
      </c>
      <c r="K838" s="80">
        <f>G838</f>
        <v>0</v>
      </c>
      <c r="L838" s="80"/>
      <c r="M838" s="221" t="s">
        <v>62</v>
      </c>
      <c r="N838" s="221" t="s">
        <v>62</v>
      </c>
      <c r="O838" s="78">
        <v>0</v>
      </c>
      <c r="P838" s="78"/>
      <c r="Q838" s="78">
        <v>0</v>
      </c>
      <c r="R838" s="78">
        <v>0</v>
      </c>
      <c r="S838" s="109"/>
    </row>
    <row r="839" spans="1:19" ht="15.75" x14ac:dyDescent="0.2">
      <c r="A839" s="321"/>
      <c r="B839" s="146" t="s">
        <v>70</v>
      </c>
      <c r="C839" s="221"/>
      <c r="D839" s="221" t="s">
        <v>62</v>
      </c>
      <c r="E839" s="221"/>
      <c r="F839" s="221"/>
      <c r="G839" s="221">
        <f>G838</f>
        <v>0</v>
      </c>
      <c r="H839" s="221">
        <f t="shared" ref="H839:K839" si="429">H838</f>
        <v>0</v>
      </c>
      <c r="I839" s="221">
        <f t="shared" ref="I839:I885" si="430">J839</f>
        <v>0</v>
      </c>
      <c r="J839" s="221">
        <v>0</v>
      </c>
      <c r="K839" s="221">
        <f t="shared" si="429"/>
        <v>0</v>
      </c>
      <c r="L839" s="221" t="s">
        <v>62</v>
      </c>
      <c r="M839" s="84">
        <v>46022</v>
      </c>
      <c r="N839" s="84">
        <v>46022</v>
      </c>
      <c r="O839" s="78"/>
      <c r="P839" s="226" t="s">
        <v>62</v>
      </c>
      <c r="Q839" s="78"/>
      <c r="R839" s="78"/>
      <c r="S839" s="109"/>
    </row>
    <row r="840" spans="1:19" ht="14.25" x14ac:dyDescent="0.2">
      <c r="A840" s="321"/>
      <c r="B840" s="147" t="s">
        <v>76</v>
      </c>
      <c r="C840" s="221"/>
      <c r="D840" s="221"/>
      <c r="E840" s="221"/>
      <c r="F840" s="221"/>
      <c r="G840" s="221" t="s">
        <v>62</v>
      </c>
      <c r="H840" s="221"/>
      <c r="I840" s="221">
        <f t="shared" si="430"/>
        <v>0</v>
      </c>
      <c r="J840" s="221"/>
      <c r="K840" s="221"/>
      <c r="L840" s="221" t="s">
        <v>62</v>
      </c>
      <c r="M840" s="221"/>
      <c r="N840" s="221"/>
      <c r="O840" s="226" t="s">
        <v>62</v>
      </c>
      <c r="P840" s="226" t="s">
        <v>62</v>
      </c>
      <c r="Q840" s="226" t="s">
        <v>62</v>
      </c>
      <c r="R840" s="226" t="s">
        <v>62</v>
      </c>
      <c r="S840" s="109"/>
    </row>
    <row r="841" spans="1:19" ht="65.45" customHeight="1" x14ac:dyDescent="0.2">
      <c r="A841" s="321"/>
      <c r="B841" s="148" t="s">
        <v>192</v>
      </c>
      <c r="C841" s="221"/>
      <c r="D841" s="221" t="s">
        <v>62</v>
      </c>
      <c r="E841" s="221"/>
      <c r="F841" s="221"/>
      <c r="G841" s="221">
        <f>G838</f>
        <v>0</v>
      </c>
      <c r="H841" s="221">
        <f t="shared" ref="H841" si="431">H838</f>
        <v>0</v>
      </c>
      <c r="I841" s="221">
        <f t="shared" si="430"/>
        <v>0</v>
      </c>
      <c r="J841" s="221">
        <v>0</v>
      </c>
      <c r="K841" s="221">
        <f>K838</f>
        <v>0</v>
      </c>
      <c r="L841" s="221" t="s">
        <v>62</v>
      </c>
      <c r="M841" s="84">
        <v>46022</v>
      </c>
      <c r="N841" s="84">
        <v>46022</v>
      </c>
      <c r="O841" s="78"/>
      <c r="P841" s="226" t="s">
        <v>62</v>
      </c>
      <c r="Q841" s="78"/>
      <c r="R841" s="78"/>
      <c r="S841" s="109"/>
    </row>
    <row r="842" spans="1:19" ht="15" customHeight="1" x14ac:dyDescent="0.2">
      <c r="A842" s="321"/>
      <c r="B842" s="147" t="s">
        <v>193</v>
      </c>
      <c r="C842" s="221"/>
      <c r="D842" s="221"/>
      <c r="E842" s="221"/>
      <c r="F842" s="221"/>
      <c r="G842" s="221" t="s">
        <v>62</v>
      </c>
      <c r="H842" s="221"/>
      <c r="I842" s="221">
        <f t="shared" si="430"/>
        <v>0</v>
      </c>
      <c r="J842" s="221"/>
      <c r="K842" s="221"/>
      <c r="L842" s="221" t="s">
        <v>62</v>
      </c>
      <c r="M842" s="221"/>
      <c r="N842" s="221"/>
      <c r="O842" s="226" t="s">
        <v>62</v>
      </c>
      <c r="P842" s="226" t="s">
        <v>62</v>
      </c>
      <c r="Q842" s="226" t="s">
        <v>62</v>
      </c>
      <c r="R842" s="226" t="s">
        <v>62</v>
      </c>
      <c r="S842" s="109"/>
    </row>
    <row r="843" spans="1:19" ht="38.65" customHeight="1" x14ac:dyDescent="0.2">
      <c r="A843" s="321"/>
      <c r="B843" s="148" t="s">
        <v>330</v>
      </c>
      <c r="C843" s="221"/>
      <c r="D843" s="221" t="s">
        <v>62</v>
      </c>
      <c r="E843" s="221"/>
      <c r="F843" s="221"/>
      <c r="G843" s="221">
        <f>G839</f>
        <v>0</v>
      </c>
      <c r="H843" s="221">
        <f t="shared" ref="H843:K843" si="432">H839</f>
        <v>0</v>
      </c>
      <c r="I843" s="221">
        <f t="shared" si="430"/>
        <v>0</v>
      </c>
      <c r="J843" s="221">
        <v>0</v>
      </c>
      <c r="K843" s="221">
        <f t="shared" si="432"/>
        <v>0</v>
      </c>
      <c r="L843" s="221" t="s">
        <v>62</v>
      </c>
      <c r="M843" s="84">
        <v>46022</v>
      </c>
      <c r="N843" s="84">
        <v>46022</v>
      </c>
      <c r="O843" s="78"/>
      <c r="P843" s="226" t="s">
        <v>62</v>
      </c>
      <c r="Q843" s="78"/>
      <c r="R843" s="78"/>
      <c r="S843" s="109"/>
    </row>
    <row r="844" spans="1:19" ht="21" customHeight="1" x14ac:dyDescent="0.2">
      <c r="A844" s="321"/>
      <c r="B844" s="147" t="s">
        <v>71</v>
      </c>
      <c r="C844" s="221"/>
      <c r="D844" s="221"/>
      <c r="E844" s="221"/>
      <c r="F844" s="221"/>
      <c r="G844" s="221" t="s">
        <v>62</v>
      </c>
      <c r="H844" s="221"/>
      <c r="I844" s="221">
        <f t="shared" si="430"/>
        <v>0</v>
      </c>
      <c r="J844" s="221"/>
      <c r="K844" s="221"/>
      <c r="L844" s="221" t="s">
        <v>62</v>
      </c>
      <c r="M844" s="221"/>
      <c r="N844" s="221"/>
      <c r="O844" s="226" t="s">
        <v>62</v>
      </c>
      <c r="P844" s="226" t="s">
        <v>62</v>
      </c>
      <c r="Q844" s="226" t="s">
        <v>62</v>
      </c>
      <c r="R844" s="226" t="s">
        <v>62</v>
      </c>
      <c r="S844" s="109"/>
    </row>
    <row r="845" spans="1:19" ht="21" customHeight="1" x14ac:dyDescent="0.2">
      <c r="A845" s="322"/>
      <c r="B845" s="148" t="s">
        <v>72</v>
      </c>
      <c r="C845" s="221"/>
      <c r="D845" s="221" t="s">
        <v>62</v>
      </c>
      <c r="E845" s="221"/>
      <c r="F845" s="221"/>
      <c r="G845" s="221">
        <f>G843</f>
        <v>0</v>
      </c>
      <c r="H845" s="221">
        <f t="shared" ref="H845:K845" si="433">H843</f>
        <v>0</v>
      </c>
      <c r="I845" s="221">
        <f t="shared" si="430"/>
        <v>0</v>
      </c>
      <c r="J845" s="221">
        <v>0</v>
      </c>
      <c r="K845" s="221">
        <f t="shared" si="433"/>
        <v>0</v>
      </c>
      <c r="L845" s="221" t="s">
        <v>62</v>
      </c>
      <c r="M845" s="84">
        <v>46022</v>
      </c>
      <c r="N845" s="84">
        <v>46022</v>
      </c>
      <c r="O845" s="78"/>
      <c r="P845" s="226" t="s">
        <v>62</v>
      </c>
      <c r="Q845" s="78"/>
      <c r="R845" s="78"/>
      <c r="S845" s="109"/>
    </row>
    <row r="846" spans="1:19" s="56" customFormat="1" ht="74.45" customHeight="1" x14ac:dyDescent="0.25">
      <c r="A846" s="320" t="s">
        <v>316</v>
      </c>
      <c r="B846" s="137" t="s">
        <v>329</v>
      </c>
      <c r="C846" s="80" t="s">
        <v>59</v>
      </c>
      <c r="D846" s="81" t="s">
        <v>60</v>
      </c>
      <c r="E846" s="143" t="s">
        <v>75</v>
      </c>
      <c r="F846" s="143">
        <v>792</v>
      </c>
      <c r="G846" s="80">
        <v>4</v>
      </c>
      <c r="H846" s="80">
        <f>G846</f>
        <v>4</v>
      </c>
      <c r="I846" s="80">
        <f t="shared" si="430"/>
        <v>2</v>
      </c>
      <c r="J846" s="80">
        <v>2</v>
      </c>
      <c r="K846" s="80">
        <f>G846</f>
        <v>4</v>
      </c>
      <c r="L846" s="80"/>
      <c r="M846" s="221" t="s">
        <v>62</v>
      </c>
      <c r="N846" s="221" t="s">
        <v>62</v>
      </c>
      <c r="O846" s="78">
        <v>57703.35</v>
      </c>
      <c r="P846" s="78"/>
      <c r="Q846" s="78">
        <v>12386.88</v>
      </c>
      <c r="R846" s="78">
        <v>12386.88</v>
      </c>
      <c r="S846" s="109"/>
    </row>
    <row r="847" spans="1:19" ht="15.75" x14ac:dyDescent="0.2">
      <c r="A847" s="321"/>
      <c r="B847" s="146" t="s">
        <v>70</v>
      </c>
      <c r="C847" s="221"/>
      <c r="D847" s="221" t="s">
        <v>62</v>
      </c>
      <c r="E847" s="221"/>
      <c r="F847" s="221"/>
      <c r="G847" s="221">
        <f>G846</f>
        <v>4</v>
      </c>
      <c r="H847" s="221">
        <f t="shared" ref="H847:K847" si="434">H846</f>
        <v>4</v>
      </c>
      <c r="I847" s="221">
        <f t="shared" si="430"/>
        <v>2</v>
      </c>
      <c r="J847" s="221">
        <v>2</v>
      </c>
      <c r="K847" s="221">
        <f t="shared" si="434"/>
        <v>4</v>
      </c>
      <c r="L847" s="221" t="s">
        <v>62</v>
      </c>
      <c r="M847" s="84">
        <v>46022</v>
      </c>
      <c r="N847" s="84">
        <v>46022</v>
      </c>
      <c r="O847" s="78"/>
      <c r="P847" s="226" t="s">
        <v>62</v>
      </c>
      <c r="Q847" s="78"/>
      <c r="R847" s="78"/>
      <c r="S847" s="109"/>
    </row>
    <row r="848" spans="1:19" ht="14.25" x14ac:dyDescent="0.2">
      <c r="A848" s="321"/>
      <c r="B848" s="147" t="s">
        <v>76</v>
      </c>
      <c r="C848" s="221"/>
      <c r="D848" s="221"/>
      <c r="E848" s="221"/>
      <c r="F848" s="221"/>
      <c r="G848" s="221" t="s">
        <v>62</v>
      </c>
      <c r="H848" s="221"/>
      <c r="I848" s="221">
        <f t="shared" si="430"/>
        <v>0</v>
      </c>
      <c r="J848" s="221"/>
      <c r="K848" s="221"/>
      <c r="L848" s="221" t="s">
        <v>62</v>
      </c>
      <c r="M848" s="221"/>
      <c r="N848" s="221"/>
      <c r="O848" s="226" t="s">
        <v>62</v>
      </c>
      <c r="P848" s="226" t="s">
        <v>62</v>
      </c>
      <c r="Q848" s="226" t="s">
        <v>62</v>
      </c>
      <c r="R848" s="226" t="s">
        <v>62</v>
      </c>
      <c r="S848" s="109"/>
    </row>
    <row r="849" spans="1:19" ht="65.45" customHeight="1" x14ac:dyDescent="0.2">
      <c r="A849" s="321"/>
      <c r="B849" s="148" t="s">
        <v>192</v>
      </c>
      <c r="C849" s="221"/>
      <c r="D849" s="221" t="s">
        <v>62</v>
      </c>
      <c r="E849" s="221"/>
      <c r="F849" s="221"/>
      <c r="G849" s="221">
        <f>G846</f>
        <v>4</v>
      </c>
      <c r="H849" s="221">
        <f t="shared" ref="H849" si="435">H846</f>
        <v>4</v>
      </c>
      <c r="I849" s="221">
        <f t="shared" si="430"/>
        <v>2</v>
      </c>
      <c r="J849" s="221">
        <v>2</v>
      </c>
      <c r="K849" s="221">
        <f>K846</f>
        <v>4</v>
      </c>
      <c r="L849" s="221" t="s">
        <v>62</v>
      </c>
      <c r="M849" s="84">
        <v>46022</v>
      </c>
      <c r="N849" s="84">
        <v>46022</v>
      </c>
      <c r="O849" s="78"/>
      <c r="P849" s="226" t="s">
        <v>62</v>
      </c>
      <c r="Q849" s="78"/>
      <c r="R849" s="78"/>
      <c r="S849" s="109"/>
    </row>
    <row r="850" spans="1:19" ht="15" customHeight="1" x14ac:dyDescent="0.2">
      <c r="A850" s="321"/>
      <c r="B850" s="147" t="s">
        <v>193</v>
      </c>
      <c r="C850" s="221"/>
      <c r="D850" s="221"/>
      <c r="E850" s="221"/>
      <c r="F850" s="221"/>
      <c r="G850" s="221" t="s">
        <v>62</v>
      </c>
      <c r="H850" s="221"/>
      <c r="I850" s="221">
        <f t="shared" si="430"/>
        <v>0</v>
      </c>
      <c r="J850" s="221"/>
      <c r="K850" s="221"/>
      <c r="L850" s="221" t="s">
        <v>62</v>
      </c>
      <c r="M850" s="221"/>
      <c r="N850" s="221"/>
      <c r="O850" s="226" t="s">
        <v>62</v>
      </c>
      <c r="P850" s="226" t="s">
        <v>62</v>
      </c>
      <c r="Q850" s="226" t="s">
        <v>62</v>
      </c>
      <c r="R850" s="226" t="s">
        <v>62</v>
      </c>
      <c r="S850" s="109"/>
    </row>
    <row r="851" spans="1:19" ht="38.65" customHeight="1" x14ac:dyDescent="0.2">
      <c r="A851" s="321"/>
      <c r="B851" s="148" t="s">
        <v>330</v>
      </c>
      <c r="C851" s="221"/>
      <c r="D851" s="221" t="s">
        <v>62</v>
      </c>
      <c r="E851" s="221"/>
      <c r="F851" s="221"/>
      <c r="G851" s="221">
        <f>G847</f>
        <v>4</v>
      </c>
      <c r="H851" s="221">
        <f t="shared" ref="H851:K851" si="436">H847</f>
        <v>4</v>
      </c>
      <c r="I851" s="221">
        <f t="shared" si="430"/>
        <v>2</v>
      </c>
      <c r="J851" s="221">
        <v>2</v>
      </c>
      <c r="K851" s="221">
        <f t="shared" si="436"/>
        <v>4</v>
      </c>
      <c r="L851" s="221" t="s">
        <v>62</v>
      </c>
      <c r="M851" s="84">
        <v>46022</v>
      </c>
      <c r="N851" s="84">
        <v>46022</v>
      </c>
      <c r="O851" s="78"/>
      <c r="P851" s="226" t="s">
        <v>62</v>
      </c>
      <c r="Q851" s="78"/>
      <c r="R851" s="78"/>
      <c r="S851" s="109"/>
    </row>
    <row r="852" spans="1:19" ht="21" customHeight="1" x14ac:dyDescent="0.2">
      <c r="A852" s="321"/>
      <c r="B852" s="147" t="s">
        <v>71</v>
      </c>
      <c r="C852" s="221"/>
      <c r="D852" s="221"/>
      <c r="E852" s="221"/>
      <c r="F852" s="221"/>
      <c r="G852" s="221" t="s">
        <v>62</v>
      </c>
      <c r="H852" s="221"/>
      <c r="I852" s="221">
        <f t="shared" si="430"/>
        <v>0</v>
      </c>
      <c r="J852" s="221"/>
      <c r="K852" s="221"/>
      <c r="L852" s="221" t="s">
        <v>62</v>
      </c>
      <c r="M852" s="221"/>
      <c r="N852" s="221"/>
      <c r="O852" s="226" t="s">
        <v>62</v>
      </c>
      <c r="P852" s="226" t="s">
        <v>62</v>
      </c>
      <c r="Q852" s="226" t="s">
        <v>62</v>
      </c>
      <c r="R852" s="226" t="s">
        <v>62</v>
      </c>
      <c r="S852" s="109"/>
    </row>
    <row r="853" spans="1:19" ht="21" customHeight="1" x14ac:dyDescent="0.2">
      <c r="A853" s="322"/>
      <c r="B853" s="148" t="s">
        <v>72</v>
      </c>
      <c r="C853" s="221"/>
      <c r="D853" s="221" t="s">
        <v>62</v>
      </c>
      <c r="E853" s="221"/>
      <c r="F853" s="221"/>
      <c r="G853" s="221">
        <f>G851</f>
        <v>4</v>
      </c>
      <c r="H853" s="221">
        <f t="shared" ref="H853:K853" si="437">H851</f>
        <v>4</v>
      </c>
      <c r="I853" s="221">
        <f t="shared" si="430"/>
        <v>2</v>
      </c>
      <c r="J853" s="221">
        <v>2</v>
      </c>
      <c r="K853" s="221">
        <f t="shared" si="437"/>
        <v>4</v>
      </c>
      <c r="L853" s="221" t="s">
        <v>62</v>
      </c>
      <c r="M853" s="84">
        <v>46022</v>
      </c>
      <c r="N853" s="84">
        <v>46022</v>
      </c>
      <c r="O853" s="78"/>
      <c r="P853" s="226" t="s">
        <v>62</v>
      </c>
      <c r="Q853" s="78"/>
      <c r="R853" s="78"/>
      <c r="S853" s="109"/>
    </row>
    <row r="854" spans="1:19" s="56" customFormat="1" ht="74.45" customHeight="1" x14ac:dyDescent="0.25">
      <c r="A854" s="320" t="s">
        <v>317</v>
      </c>
      <c r="B854" s="137" t="s">
        <v>329</v>
      </c>
      <c r="C854" s="80" t="s">
        <v>59</v>
      </c>
      <c r="D854" s="81" t="s">
        <v>60</v>
      </c>
      <c r="E854" s="143" t="s">
        <v>75</v>
      </c>
      <c r="F854" s="143">
        <v>792</v>
      </c>
      <c r="G854" s="80">
        <v>4</v>
      </c>
      <c r="H854" s="80">
        <f>G854</f>
        <v>4</v>
      </c>
      <c r="I854" s="80">
        <f t="shared" si="430"/>
        <v>2</v>
      </c>
      <c r="J854" s="80">
        <v>2</v>
      </c>
      <c r="K854" s="80">
        <f>G854</f>
        <v>4</v>
      </c>
      <c r="L854" s="80"/>
      <c r="M854" s="221" t="s">
        <v>62</v>
      </c>
      <c r="N854" s="221" t="s">
        <v>62</v>
      </c>
      <c r="O854" s="78">
        <v>61355.46</v>
      </c>
      <c r="P854" s="78"/>
      <c r="Q854" s="78">
        <v>24773.759999999998</v>
      </c>
      <c r="R854" s="78">
        <v>24773.759999999998</v>
      </c>
      <c r="S854" s="109"/>
    </row>
    <row r="855" spans="1:19" ht="15.75" x14ac:dyDescent="0.2">
      <c r="A855" s="321"/>
      <c r="B855" s="146" t="s">
        <v>70</v>
      </c>
      <c r="C855" s="221"/>
      <c r="D855" s="221" t="s">
        <v>62</v>
      </c>
      <c r="E855" s="221"/>
      <c r="F855" s="221"/>
      <c r="G855" s="221">
        <f>G854</f>
        <v>4</v>
      </c>
      <c r="H855" s="221">
        <f t="shared" ref="H855:K855" si="438">H854</f>
        <v>4</v>
      </c>
      <c r="I855" s="221">
        <f t="shared" si="430"/>
        <v>2</v>
      </c>
      <c r="J855" s="221">
        <v>2</v>
      </c>
      <c r="K855" s="221">
        <f t="shared" si="438"/>
        <v>4</v>
      </c>
      <c r="L855" s="221" t="s">
        <v>62</v>
      </c>
      <c r="M855" s="84">
        <v>46022</v>
      </c>
      <c r="N855" s="84">
        <v>46022</v>
      </c>
      <c r="O855" s="78"/>
      <c r="P855" s="226" t="s">
        <v>62</v>
      </c>
      <c r="Q855" s="78"/>
      <c r="R855" s="78"/>
      <c r="S855" s="109"/>
    </row>
    <row r="856" spans="1:19" ht="14.25" x14ac:dyDescent="0.2">
      <c r="A856" s="321"/>
      <c r="B856" s="147" t="s">
        <v>76</v>
      </c>
      <c r="C856" s="221"/>
      <c r="D856" s="221"/>
      <c r="E856" s="221"/>
      <c r="F856" s="221"/>
      <c r="G856" s="221" t="s">
        <v>62</v>
      </c>
      <c r="H856" s="221"/>
      <c r="I856" s="221">
        <f t="shared" si="430"/>
        <v>0</v>
      </c>
      <c r="J856" s="221"/>
      <c r="K856" s="221"/>
      <c r="L856" s="221" t="s">
        <v>62</v>
      </c>
      <c r="M856" s="221"/>
      <c r="N856" s="221"/>
      <c r="O856" s="226" t="s">
        <v>62</v>
      </c>
      <c r="P856" s="226" t="s">
        <v>62</v>
      </c>
      <c r="Q856" s="226" t="s">
        <v>62</v>
      </c>
      <c r="R856" s="226" t="s">
        <v>62</v>
      </c>
      <c r="S856" s="109"/>
    </row>
    <row r="857" spans="1:19" ht="65.45" customHeight="1" x14ac:dyDescent="0.2">
      <c r="A857" s="321"/>
      <c r="B857" s="148" t="s">
        <v>192</v>
      </c>
      <c r="C857" s="221"/>
      <c r="D857" s="221" t="s">
        <v>62</v>
      </c>
      <c r="E857" s="221"/>
      <c r="F857" s="221"/>
      <c r="G857" s="221">
        <f>G854</f>
        <v>4</v>
      </c>
      <c r="H857" s="221">
        <f t="shared" ref="H857" si="439">H854</f>
        <v>4</v>
      </c>
      <c r="I857" s="221">
        <f t="shared" si="430"/>
        <v>2</v>
      </c>
      <c r="J857" s="221">
        <v>2</v>
      </c>
      <c r="K857" s="221">
        <f>K854</f>
        <v>4</v>
      </c>
      <c r="L857" s="221" t="s">
        <v>62</v>
      </c>
      <c r="M857" s="84">
        <v>46022</v>
      </c>
      <c r="N857" s="84">
        <v>46022</v>
      </c>
      <c r="O857" s="78"/>
      <c r="P857" s="226" t="s">
        <v>62</v>
      </c>
      <c r="Q857" s="78"/>
      <c r="R857" s="78"/>
      <c r="S857" s="109"/>
    </row>
    <row r="858" spans="1:19" ht="15" customHeight="1" x14ac:dyDescent="0.2">
      <c r="A858" s="321"/>
      <c r="B858" s="147" t="s">
        <v>193</v>
      </c>
      <c r="C858" s="221"/>
      <c r="D858" s="221"/>
      <c r="E858" s="221"/>
      <c r="F858" s="221"/>
      <c r="G858" s="221" t="s">
        <v>62</v>
      </c>
      <c r="H858" s="221"/>
      <c r="I858" s="221">
        <f t="shared" si="430"/>
        <v>0</v>
      </c>
      <c r="J858" s="221"/>
      <c r="K858" s="221"/>
      <c r="L858" s="221" t="s">
        <v>62</v>
      </c>
      <c r="M858" s="221"/>
      <c r="N858" s="221"/>
      <c r="O858" s="226" t="s">
        <v>62</v>
      </c>
      <c r="P858" s="226" t="s">
        <v>62</v>
      </c>
      <c r="Q858" s="226" t="s">
        <v>62</v>
      </c>
      <c r="R858" s="226" t="s">
        <v>62</v>
      </c>
      <c r="S858" s="109"/>
    </row>
    <row r="859" spans="1:19" ht="38.65" customHeight="1" x14ac:dyDescent="0.2">
      <c r="A859" s="321"/>
      <c r="B859" s="148" t="s">
        <v>330</v>
      </c>
      <c r="C859" s="221"/>
      <c r="D859" s="221" t="s">
        <v>62</v>
      </c>
      <c r="E859" s="221"/>
      <c r="F859" s="221"/>
      <c r="G859" s="221">
        <f>G855</f>
        <v>4</v>
      </c>
      <c r="H859" s="221">
        <f t="shared" ref="H859:K859" si="440">H855</f>
        <v>4</v>
      </c>
      <c r="I859" s="221">
        <f t="shared" si="430"/>
        <v>2</v>
      </c>
      <c r="J859" s="221">
        <v>2</v>
      </c>
      <c r="K859" s="221">
        <f t="shared" si="440"/>
        <v>4</v>
      </c>
      <c r="L859" s="221" t="s">
        <v>62</v>
      </c>
      <c r="M859" s="84">
        <v>46022</v>
      </c>
      <c r="N859" s="84">
        <v>46022</v>
      </c>
      <c r="O859" s="78"/>
      <c r="P859" s="226" t="s">
        <v>62</v>
      </c>
      <c r="Q859" s="78"/>
      <c r="R859" s="78"/>
      <c r="S859" s="109"/>
    </row>
    <row r="860" spans="1:19" ht="21" customHeight="1" x14ac:dyDescent="0.2">
      <c r="A860" s="321"/>
      <c r="B860" s="147" t="s">
        <v>71</v>
      </c>
      <c r="C860" s="221"/>
      <c r="D860" s="221"/>
      <c r="E860" s="221"/>
      <c r="F860" s="221"/>
      <c r="G860" s="221" t="s">
        <v>62</v>
      </c>
      <c r="H860" s="221"/>
      <c r="I860" s="221">
        <f t="shared" si="430"/>
        <v>0</v>
      </c>
      <c r="J860" s="221"/>
      <c r="K860" s="221"/>
      <c r="L860" s="221" t="s">
        <v>62</v>
      </c>
      <c r="M860" s="221"/>
      <c r="N860" s="221"/>
      <c r="O860" s="226" t="s">
        <v>62</v>
      </c>
      <c r="P860" s="226" t="s">
        <v>62</v>
      </c>
      <c r="Q860" s="226" t="s">
        <v>62</v>
      </c>
      <c r="R860" s="226" t="s">
        <v>62</v>
      </c>
      <c r="S860" s="109"/>
    </row>
    <row r="861" spans="1:19" ht="21" customHeight="1" x14ac:dyDescent="0.2">
      <c r="A861" s="322"/>
      <c r="B861" s="148" t="s">
        <v>72</v>
      </c>
      <c r="C861" s="221"/>
      <c r="D861" s="221" t="s">
        <v>62</v>
      </c>
      <c r="E861" s="221"/>
      <c r="F861" s="221"/>
      <c r="G861" s="221">
        <f>G859</f>
        <v>4</v>
      </c>
      <c r="H861" s="221">
        <f t="shared" ref="H861:K861" si="441">H859</f>
        <v>4</v>
      </c>
      <c r="I861" s="221">
        <f t="shared" si="430"/>
        <v>2</v>
      </c>
      <c r="J861" s="221">
        <v>2</v>
      </c>
      <c r="K861" s="221">
        <f t="shared" si="441"/>
        <v>4</v>
      </c>
      <c r="L861" s="221" t="s">
        <v>62</v>
      </c>
      <c r="M861" s="84">
        <v>46022</v>
      </c>
      <c r="N861" s="84">
        <v>46022</v>
      </c>
      <c r="O861" s="78"/>
      <c r="P861" s="226" t="s">
        <v>62</v>
      </c>
      <c r="Q861" s="78"/>
      <c r="R861" s="78"/>
      <c r="S861" s="109"/>
    </row>
    <row r="862" spans="1:19" s="56" customFormat="1" ht="74.45" customHeight="1" x14ac:dyDescent="0.25">
      <c r="A862" s="320" t="s">
        <v>318</v>
      </c>
      <c r="B862" s="137" t="s">
        <v>329</v>
      </c>
      <c r="C862" s="80" t="s">
        <v>59</v>
      </c>
      <c r="D862" s="81" t="s">
        <v>60</v>
      </c>
      <c r="E862" s="143" t="s">
        <v>75</v>
      </c>
      <c r="F862" s="143">
        <v>792</v>
      </c>
      <c r="G862" s="80">
        <v>4</v>
      </c>
      <c r="H862" s="80">
        <f>G862</f>
        <v>4</v>
      </c>
      <c r="I862" s="80">
        <f t="shared" si="430"/>
        <v>2</v>
      </c>
      <c r="J862" s="80">
        <v>2</v>
      </c>
      <c r="K862" s="80">
        <f>G862</f>
        <v>4</v>
      </c>
      <c r="L862" s="80"/>
      <c r="M862" s="221" t="s">
        <v>62</v>
      </c>
      <c r="N862" s="221" t="s">
        <v>62</v>
      </c>
      <c r="O862" s="78">
        <v>67198.84</v>
      </c>
      <c r="P862" s="78"/>
      <c r="Q862" s="78">
        <v>40529.46</v>
      </c>
      <c r="R862" s="78">
        <v>40529.46</v>
      </c>
      <c r="S862" s="109"/>
    </row>
    <row r="863" spans="1:19" ht="15.75" x14ac:dyDescent="0.2">
      <c r="A863" s="321"/>
      <c r="B863" s="146" t="s">
        <v>70</v>
      </c>
      <c r="C863" s="221"/>
      <c r="D863" s="221" t="s">
        <v>62</v>
      </c>
      <c r="E863" s="221"/>
      <c r="F863" s="221"/>
      <c r="G863" s="221">
        <f>G862</f>
        <v>4</v>
      </c>
      <c r="H863" s="221">
        <f t="shared" ref="H863:K863" si="442">H862</f>
        <v>4</v>
      </c>
      <c r="I863" s="221">
        <f t="shared" si="430"/>
        <v>2</v>
      </c>
      <c r="J863" s="221">
        <v>2</v>
      </c>
      <c r="K863" s="221">
        <f t="shared" si="442"/>
        <v>4</v>
      </c>
      <c r="L863" s="221" t="s">
        <v>62</v>
      </c>
      <c r="M863" s="84">
        <v>46022</v>
      </c>
      <c r="N863" s="84">
        <v>46022</v>
      </c>
      <c r="O863" s="78"/>
      <c r="P863" s="226" t="s">
        <v>62</v>
      </c>
      <c r="Q863" s="78"/>
      <c r="R863" s="78"/>
      <c r="S863" s="109"/>
    </row>
    <row r="864" spans="1:19" ht="14.25" x14ac:dyDescent="0.2">
      <c r="A864" s="321"/>
      <c r="B864" s="147" t="s">
        <v>76</v>
      </c>
      <c r="C864" s="221"/>
      <c r="D864" s="221"/>
      <c r="E864" s="221"/>
      <c r="F864" s="221"/>
      <c r="G864" s="221" t="s">
        <v>62</v>
      </c>
      <c r="H864" s="221"/>
      <c r="I864" s="221">
        <f t="shared" si="430"/>
        <v>0</v>
      </c>
      <c r="J864" s="221"/>
      <c r="K864" s="221"/>
      <c r="L864" s="221" t="s">
        <v>62</v>
      </c>
      <c r="M864" s="221"/>
      <c r="N864" s="221"/>
      <c r="O864" s="226" t="s">
        <v>62</v>
      </c>
      <c r="P864" s="226" t="s">
        <v>62</v>
      </c>
      <c r="Q864" s="226" t="s">
        <v>62</v>
      </c>
      <c r="R864" s="226" t="s">
        <v>62</v>
      </c>
      <c r="S864" s="109"/>
    </row>
    <row r="865" spans="1:19" ht="65.45" customHeight="1" x14ac:dyDescent="0.2">
      <c r="A865" s="321"/>
      <c r="B865" s="148" t="s">
        <v>192</v>
      </c>
      <c r="C865" s="221"/>
      <c r="D865" s="221" t="s">
        <v>62</v>
      </c>
      <c r="E865" s="221"/>
      <c r="F865" s="221"/>
      <c r="G865" s="221">
        <f>G862</f>
        <v>4</v>
      </c>
      <c r="H865" s="221">
        <f t="shared" ref="H865" si="443">H862</f>
        <v>4</v>
      </c>
      <c r="I865" s="221">
        <f t="shared" si="430"/>
        <v>2</v>
      </c>
      <c r="J865" s="221">
        <v>2</v>
      </c>
      <c r="K865" s="221">
        <f>K862</f>
        <v>4</v>
      </c>
      <c r="L865" s="221" t="s">
        <v>62</v>
      </c>
      <c r="M865" s="84">
        <v>46022</v>
      </c>
      <c r="N865" s="84">
        <v>46022</v>
      </c>
      <c r="O865" s="78"/>
      <c r="P865" s="226" t="s">
        <v>62</v>
      </c>
      <c r="Q865" s="78"/>
      <c r="R865" s="78"/>
      <c r="S865" s="109"/>
    </row>
    <row r="866" spans="1:19" ht="15" customHeight="1" x14ac:dyDescent="0.2">
      <c r="A866" s="321"/>
      <c r="B866" s="147" t="s">
        <v>193</v>
      </c>
      <c r="C866" s="221"/>
      <c r="D866" s="221"/>
      <c r="E866" s="221"/>
      <c r="F866" s="221"/>
      <c r="G866" s="221" t="s">
        <v>62</v>
      </c>
      <c r="H866" s="221"/>
      <c r="I866" s="221">
        <f t="shared" si="430"/>
        <v>0</v>
      </c>
      <c r="J866" s="221"/>
      <c r="K866" s="221"/>
      <c r="L866" s="221" t="s">
        <v>62</v>
      </c>
      <c r="M866" s="221"/>
      <c r="N866" s="221"/>
      <c r="O866" s="226" t="s">
        <v>62</v>
      </c>
      <c r="P866" s="226" t="s">
        <v>62</v>
      </c>
      <c r="Q866" s="226" t="s">
        <v>62</v>
      </c>
      <c r="R866" s="226" t="s">
        <v>62</v>
      </c>
      <c r="S866" s="109"/>
    </row>
    <row r="867" spans="1:19" ht="38.65" customHeight="1" x14ac:dyDescent="0.2">
      <c r="A867" s="321"/>
      <c r="B867" s="148" t="s">
        <v>330</v>
      </c>
      <c r="C867" s="221"/>
      <c r="D867" s="221" t="s">
        <v>62</v>
      </c>
      <c r="E867" s="221"/>
      <c r="F867" s="221"/>
      <c r="G867" s="221">
        <f>G863</f>
        <v>4</v>
      </c>
      <c r="H867" s="221">
        <f t="shared" ref="H867:K867" si="444">H863</f>
        <v>4</v>
      </c>
      <c r="I867" s="221">
        <f t="shared" si="430"/>
        <v>2</v>
      </c>
      <c r="J867" s="221">
        <v>2</v>
      </c>
      <c r="K867" s="221">
        <f t="shared" si="444"/>
        <v>4</v>
      </c>
      <c r="L867" s="221" t="s">
        <v>62</v>
      </c>
      <c r="M867" s="84">
        <v>46022</v>
      </c>
      <c r="N867" s="84">
        <v>46022</v>
      </c>
      <c r="O867" s="78"/>
      <c r="P867" s="226" t="s">
        <v>62</v>
      </c>
      <c r="Q867" s="78"/>
      <c r="R867" s="78"/>
      <c r="S867" s="109"/>
    </row>
    <row r="868" spans="1:19" ht="21" customHeight="1" x14ac:dyDescent="0.2">
      <c r="A868" s="321"/>
      <c r="B868" s="147" t="s">
        <v>71</v>
      </c>
      <c r="C868" s="221"/>
      <c r="D868" s="221"/>
      <c r="E868" s="221"/>
      <c r="F868" s="221"/>
      <c r="G868" s="221" t="s">
        <v>62</v>
      </c>
      <c r="H868" s="221"/>
      <c r="I868" s="221">
        <f t="shared" si="430"/>
        <v>0</v>
      </c>
      <c r="J868" s="221"/>
      <c r="K868" s="221"/>
      <c r="L868" s="221" t="s">
        <v>62</v>
      </c>
      <c r="M868" s="221"/>
      <c r="N868" s="221"/>
      <c r="O868" s="226" t="s">
        <v>62</v>
      </c>
      <c r="P868" s="226" t="s">
        <v>62</v>
      </c>
      <c r="Q868" s="226" t="s">
        <v>62</v>
      </c>
      <c r="R868" s="226" t="s">
        <v>62</v>
      </c>
      <c r="S868" s="109"/>
    </row>
    <row r="869" spans="1:19" ht="21" customHeight="1" x14ac:dyDescent="0.2">
      <c r="A869" s="322"/>
      <c r="B869" s="148" t="s">
        <v>72</v>
      </c>
      <c r="C869" s="221"/>
      <c r="D869" s="221" t="s">
        <v>62</v>
      </c>
      <c r="E869" s="221"/>
      <c r="F869" s="221"/>
      <c r="G869" s="221">
        <f>G867</f>
        <v>4</v>
      </c>
      <c r="H869" s="221">
        <f t="shared" ref="H869:K869" si="445">H867</f>
        <v>4</v>
      </c>
      <c r="I869" s="221">
        <f t="shared" si="430"/>
        <v>2</v>
      </c>
      <c r="J869" s="221">
        <v>2</v>
      </c>
      <c r="K869" s="221">
        <f t="shared" si="445"/>
        <v>4</v>
      </c>
      <c r="L869" s="221" t="s">
        <v>62</v>
      </c>
      <c r="M869" s="84">
        <v>46022</v>
      </c>
      <c r="N869" s="84">
        <v>46022</v>
      </c>
      <c r="O869" s="78"/>
      <c r="P869" s="226" t="s">
        <v>62</v>
      </c>
      <c r="Q869" s="78"/>
      <c r="R869" s="78"/>
      <c r="S869" s="109"/>
    </row>
    <row r="870" spans="1:19" s="56" customFormat="1" ht="74.45" customHeight="1" x14ac:dyDescent="0.25">
      <c r="A870" s="320" t="s">
        <v>319</v>
      </c>
      <c r="B870" s="137" t="s">
        <v>329</v>
      </c>
      <c r="C870" s="80" t="s">
        <v>59</v>
      </c>
      <c r="D870" s="81" t="s">
        <v>60</v>
      </c>
      <c r="E870" s="143" t="s">
        <v>75</v>
      </c>
      <c r="F870" s="143">
        <v>792</v>
      </c>
      <c r="G870" s="80">
        <v>4</v>
      </c>
      <c r="H870" s="80">
        <f>G870</f>
        <v>4</v>
      </c>
      <c r="I870" s="80">
        <f t="shared" si="430"/>
        <v>4</v>
      </c>
      <c r="J870" s="80">
        <v>4</v>
      </c>
      <c r="K870" s="80">
        <f>G870</f>
        <v>4</v>
      </c>
      <c r="L870" s="80"/>
      <c r="M870" s="221" t="s">
        <v>62</v>
      </c>
      <c r="N870" s="221" t="s">
        <v>62</v>
      </c>
      <c r="O870" s="78">
        <v>55512.08</v>
      </c>
      <c r="P870" s="78"/>
      <c r="Q870" s="78">
        <v>0</v>
      </c>
      <c r="R870" s="78">
        <v>0</v>
      </c>
      <c r="S870" s="109"/>
    </row>
    <row r="871" spans="1:19" ht="15.75" x14ac:dyDescent="0.2">
      <c r="A871" s="321"/>
      <c r="B871" s="146" t="s">
        <v>70</v>
      </c>
      <c r="C871" s="221"/>
      <c r="D871" s="221" t="s">
        <v>62</v>
      </c>
      <c r="E871" s="221"/>
      <c r="F871" s="221"/>
      <c r="G871" s="221">
        <f>G870</f>
        <v>4</v>
      </c>
      <c r="H871" s="221">
        <f t="shared" ref="H871:K871" si="446">H870</f>
        <v>4</v>
      </c>
      <c r="I871" s="221">
        <f t="shared" si="430"/>
        <v>4</v>
      </c>
      <c r="J871" s="221">
        <v>4</v>
      </c>
      <c r="K871" s="221">
        <f t="shared" si="446"/>
        <v>4</v>
      </c>
      <c r="L871" s="221" t="s">
        <v>62</v>
      </c>
      <c r="M871" s="84">
        <v>46022</v>
      </c>
      <c r="N871" s="84">
        <v>46022</v>
      </c>
      <c r="O871" s="78"/>
      <c r="P871" s="226" t="s">
        <v>62</v>
      </c>
      <c r="Q871" s="78"/>
      <c r="R871" s="78"/>
      <c r="S871" s="109"/>
    </row>
    <row r="872" spans="1:19" ht="14.25" x14ac:dyDescent="0.2">
      <c r="A872" s="321"/>
      <c r="B872" s="147" t="s">
        <v>76</v>
      </c>
      <c r="C872" s="221"/>
      <c r="D872" s="221"/>
      <c r="E872" s="221"/>
      <c r="F872" s="221"/>
      <c r="G872" s="221" t="s">
        <v>62</v>
      </c>
      <c r="H872" s="221"/>
      <c r="I872" s="221">
        <f t="shared" si="430"/>
        <v>0</v>
      </c>
      <c r="J872" s="221"/>
      <c r="K872" s="221"/>
      <c r="L872" s="221" t="s">
        <v>62</v>
      </c>
      <c r="M872" s="221"/>
      <c r="N872" s="221"/>
      <c r="O872" s="226" t="s">
        <v>62</v>
      </c>
      <c r="P872" s="226" t="s">
        <v>62</v>
      </c>
      <c r="Q872" s="226" t="s">
        <v>62</v>
      </c>
      <c r="R872" s="226" t="s">
        <v>62</v>
      </c>
      <c r="S872" s="109"/>
    </row>
    <row r="873" spans="1:19" ht="65.45" customHeight="1" x14ac:dyDescent="0.2">
      <c r="A873" s="321"/>
      <c r="B873" s="148" t="s">
        <v>192</v>
      </c>
      <c r="C873" s="221"/>
      <c r="D873" s="221" t="s">
        <v>62</v>
      </c>
      <c r="E873" s="221"/>
      <c r="F873" s="221"/>
      <c r="G873" s="221">
        <f>G870</f>
        <v>4</v>
      </c>
      <c r="H873" s="221">
        <f t="shared" ref="H873" si="447">H870</f>
        <v>4</v>
      </c>
      <c r="I873" s="221">
        <f t="shared" si="430"/>
        <v>4</v>
      </c>
      <c r="J873" s="221">
        <v>4</v>
      </c>
      <c r="K873" s="221">
        <f>K870</f>
        <v>4</v>
      </c>
      <c r="L873" s="221" t="s">
        <v>62</v>
      </c>
      <c r="M873" s="84">
        <v>46022</v>
      </c>
      <c r="N873" s="84">
        <v>46022</v>
      </c>
      <c r="O873" s="78"/>
      <c r="P873" s="226" t="s">
        <v>62</v>
      </c>
      <c r="Q873" s="78"/>
      <c r="R873" s="78"/>
      <c r="S873" s="109"/>
    </row>
    <row r="874" spans="1:19" ht="15" customHeight="1" x14ac:dyDescent="0.2">
      <c r="A874" s="321"/>
      <c r="B874" s="147" t="s">
        <v>193</v>
      </c>
      <c r="C874" s="221"/>
      <c r="D874" s="221"/>
      <c r="E874" s="221"/>
      <c r="F874" s="221"/>
      <c r="G874" s="221" t="s">
        <v>62</v>
      </c>
      <c r="H874" s="221"/>
      <c r="I874" s="221">
        <f t="shared" si="430"/>
        <v>0</v>
      </c>
      <c r="J874" s="221"/>
      <c r="K874" s="221"/>
      <c r="L874" s="221" t="s">
        <v>62</v>
      </c>
      <c r="M874" s="221"/>
      <c r="N874" s="221"/>
      <c r="O874" s="226" t="s">
        <v>62</v>
      </c>
      <c r="P874" s="226" t="s">
        <v>62</v>
      </c>
      <c r="Q874" s="226" t="s">
        <v>62</v>
      </c>
      <c r="R874" s="226" t="s">
        <v>62</v>
      </c>
      <c r="S874" s="109"/>
    </row>
    <row r="875" spans="1:19" ht="38.65" customHeight="1" x14ac:dyDescent="0.2">
      <c r="A875" s="321"/>
      <c r="B875" s="148" t="s">
        <v>330</v>
      </c>
      <c r="C875" s="221"/>
      <c r="D875" s="221" t="s">
        <v>62</v>
      </c>
      <c r="E875" s="221"/>
      <c r="F875" s="221"/>
      <c r="G875" s="221">
        <f>G871</f>
        <v>4</v>
      </c>
      <c r="H875" s="221">
        <f t="shared" ref="H875:K875" si="448">H871</f>
        <v>4</v>
      </c>
      <c r="I875" s="221">
        <f t="shared" si="430"/>
        <v>4</v>
      </c>
      <c r="J875" s="221">
        <v>4</v>
      </c>
      <c r="K875" s="221">
        <f t="shared" si="448"/>
        <v>4</v>
      </c>
      <c r="L875" s="221" t="s">
        <v>62</v>
      </c>
      <c r="M875" s="84">
        <v>46022</v>
      </c>
      <c r="N875" s="84">
        <v>46022</v>
      </c>
      <c r="O875" s="78"/>
      <c r="P875" s="226" t="s">
        <v>62</v>
      </c>
      <c r="Q875" s="78"/>
      <c r="R875" s="78"/>
      <c r="S875" s="109"/>
    </row>
    <row r="876" spans="1:19" ht="21" customHeight="1" x14ac:dyDescent="0.2">
      <c r="A876" s="321"/>
      <c r="B876" s="147" t="s">
        <v>71</v>
      </c>
      <c r="C876" s="221"/>
      <c r="D876" s="221"/>
      <c r="E876" s="221"/>
      <c r="F876" s="221"/>
      <c r="G876" s="221" t="s">
        <v>62</v>
      </c>
      <c r="H876" s="221"/>
      <c r="I876" s="221">
        <f t="shared" si="430"/>
        <v>0</v>
      </c>
      <c r="J876" s="221"/>
      <c r="K876" s="221"/>
      <c r="L876" s="221" t="s">
        <v>62</v>
      </c>
      <c r="M876" s="221"/>
      <c r="N876" s="221"/>
      <c r="O876" s="226" t="s">
        <v>62</v>
      </c>
      <c r="P876" s="226" t="s">
        <v>62</v>
      </c>
      <c r="Q876" s="226" t="s">
        <v>62</v>
      </c>
      <c r="R876" s="226" t="s">
        <v>62</v>
      </c>
      <c r="S876" s="109"/>
    </row>
    <row r="877" spans="1:19" ht="21" customHeight="1" x14ac:dyDescent="0.2">
      <c r="A877" s="322"/>
      <c r="B877" s="148" t="s">
        <v>72</v>
      </c>
      <c r="C877" s="221"/>
      <c r="D877" s="221" t="s">
        <v>62</v>
      </c>
      <c r="E877" s="221"/>
      <c r="F877" s="221"/>
      <c r="G877" s="221">
        <f>G875</f>
        <v>4</v>
      </c>
      <c r="H877" s="221">
        <f t="shared" ref="H877:K877" si="449">H875</f>
        <v>4</v>
      </c>
      <c r="I877" s="221">
        <f t="shared" si="430"/>
        <v>4</v>
      </c>
      <c r="J877" s="221">
        <v>4</v>
      </c>
      <c r="K877" s="221">
        <f t="shared" si="449"/>
        <v>4</v>
      </c>
      <c r="L877" s="221" t="s">
        <v>62</v>
      </c>
      <c r="M877" s="84">
        <v>46022</v>
      </c>
      <c r="N877" s="84">
        <v>46022</v>
      </c>
      <c r="O877" s="78"/>
      <c r="P877" s="226" t="s">
        <v>62</v>
      </c>
      <c r="Q877" s="78"/>
      <c r="R877" s="78"/>
      <c r="S877" s="109"/>
    </row>
    <row r="878" spans="1:19" s="56" customFormat="1" ht="59.45" customHeight="1" x14ac:dyDescent="0.25">
      <c r="A878" s="320" t="s">
        <v>325</v>
      </c>
      <c r="B878" s="137" t="s">
        <v>329</v>
      </c>
      <c r="C878" s="80" t="s">
        <v>59</v>
      </c>
      <c r="D878" s="81" t="s">
        <v>60</v>
      </c>
      <c r="E878" s="143" t="s">
        <v>75</v>
      </c>
      <c r="F878" s="143">
        <v>792</v>
      </c>
      <c r="G878" s="80">
        <v>4</v>
      </c>
      <c r="H878" s="80">
        <f>G878</f>
        <v>4</v>
      </c>
      <c r="I878" s="80">
        <f t="shared" si="430"/>
        <v>3</v>
      </c>
      <c r="J878" s="80">
        <v>3</v>
      </c>
      <c r="K878" s="80">
        <f>G878</f>
        <v>4</v>
      </c>
      <c r="L878" s="80"/>
      <c r="M878" s="221" t="s">
        <v>62</v>
      </c>
      <c r="N878" s="221" t="s">
        <v>62</v>
      </c>
      <c r="O878" s="78">
        <v>67198.84</v>
      </c>
      <c r="P878" s="78"/>
      <c r="Q878" s="78">
        <v>49707.23</v>
      </c>
      <c r="R878" s="78">
        <v>49707.23</v>
      </c>
      <c r="S878" s="109"/>
    </row>
    <row r="879" spans="1:19" ht="15.75" x14ac:dyDescent="0.2">
      <c r="A879" s="321"/>
      <c r="B879" s="146" t="s">
        <v>70</v>
      </c>
      <c r="C879" s="221"/>
      <c r="D879" s="221" t="s">
        <v>62</v>
      </c>
      <c r="E879" s="221"/>
      <c r="F879" s="221"/>
      <c r="G879" s="221">
        <f>G878</f>
        <v>4</v>
      </c>
      <c r="H879" s="221">
        <f t="shared" ref="H879:K879" si="450">H878</f>
        <v>4</v>
      </c>
      <c r="I879" s="221">
        <f t="shared" si="430"/>
        <v>3</v>
      </c>
      <c r="J879" s="221">
        <v>3</v>
      </c>
      <c r="K879" s="221">
        <f t="shared" si="450"/>
        <v>4</v>
      </c>
      <c r="L879" s="221" t="s">
        <v>62</v>
      </c>
      <c r="M879" s="84">
        <v>46022</v>
      </c>
      <c r="N879" s="84">
        <v>46022</v>
      </c>
      <c r="O879" s="78"/>
      <c r="P879" s="226" t="s">
        <v>62</v>
      </c>
      <c r="Q879" s="78"/>
      <c r="R879" s="78"/>
      <c r="S879" s="109"/>
    </row>
    <row r="880" spans="1:19" ht="14.25" x14ac:dyDescent="0.2">
      <c r="A880" s="321"/>
      <c r="B880" s="147" t="s">
        <v>76</v>
      </c>
      <c r="C880" s="221"/>
      <c r="D880" s="221"/>
      <c r="E880" s="221"/>
      <c r="F880" s="221"/>
      <c r="G880" s="221" t="s">
        <v>62</v>
      </c>
      <c r="H880" s="221"/>
      <c r="I880" s="221">
        <f t="shared" si="430"/>
        <v>0</v>
      </c>
      <c r="J880" s="221"/>
      <c r="K880" s="221"/>
      <c r="L880" s="221" t="s">
        <v>62</v>
      </c>
      <c r="M880" s="221"/>
      <c r="N880" s="221"/>
      <c r="O880" s="226" t="s">
        <v>62</v>
      </c>
      <c r="P880" s="226" t="s">
        <v>62</v>
      </c>
      <c r="Q880" s="226" t="s">
        <v>62</v>
      </c>
      <c r="R880" s="226" t="s">
        <v>62</v>
      </c>
      <c r="S880" s="109"/>
    </row>
    <row r="881" spans="1:19" ht="65.45" customHeight="1" x14ac:dyDescent="0.2">
      <c r="A881" s="321"/>
      <c r="B881" s="148" t="s">
        <v>192</v>
      </c>
      <c r="C881" s="221"/>
      <c r="D881" s="221" t="s">
        <v>62</v>
      </c>
      <c r="E881" s="221"/>
      <c r="F881" s="221"/>
      <c r="G881" s="221">
        <f>G878</f>
        <v>4</v>
      </c>
      <c r="H881" s="221">
        <f t="shared" ref="H881" si="451">H878</f>
        <v>4</v>
      </c>
      <c r="I881" s="221">
        <f t="shared" si="430"/>
        <v>3</v>
      </c>
      <c r="J881" s="221">
        <v>3</v>
      </c>
      <c r="K881" s="221">
        <f>K878</f>
        <v>4</v>
      </c>
      <c r="L881" s="221" t="s">
        <v>62</v>
      </c>
      <c r="M881" s="84">
        <v>46022</v>
      </c>
      <c r="N881" s="84">
        <v>46022</v>
      </c>
      <c r="O881" s="78"/>
      <c r="P881" s="226" t="s">
        <v>62</v>
      </c>
      <c r="Q881" s="78"/>
      <c r="R881" s="78"/>
      <c r="S881" s="109"/>
    </row>
    <row r="882" spans="1:19" ht="15" customHeight="1" x14ac:dyDescent="0.2">
      <c r="A882" s="321"/>
      <c r="B882" s="147" t="s">
        <v>193</v>
      </c>
      <c r="C882" s="221"/>
      <c r="D882" s="221"/>
      <c r="E882" s="221"/>
      <c r="F882" s="221"/>
      <c r="G882" s="221" t="s">
        <v>62</v>
      </c>
      <c r="H882" s="221"/>
      <c r="I882" s="221">
        <f t="shared" si="430"/>
        <v>0</v>
      </c>
      <c r="J882" s="221"/>
      <c r="K882" s="221"/>
      <c r="L882" s="221" t="s">
        <v>62</v>
      </c>
      <c r="M882" s="221"/>
      <c r="N882" s="221"/>
      <c r="O882" s="226" t="s">
        <v>62</v>
      </c>
      <c r="P882" s="226" t="s">
        <v>62</v>
      </c>
      <c r="Q882" s="226" t="s">
        <v>62</v>
      </c>
      <c r="R882" s="226" t="s">
        <v>62</v>
      </c>
      <c r="S882" s="109"/>
    </row>
    <row r="883" spans="1:19" ht="38.65" customHeight="1" x14ac:dyDescent="0.2">
      <c r="A883" s="321"/>
      <c r="B883" s="148" t="s">
        <v>330</v>
      </c>
      <c r="C883" s="221"/>
      <c r="D883" s="221" t="s">
        <v>62</v>
      </c>
      <c r="E883" s="221"/>
      <c r="F883" s="221"/>
      <c r="G883" s="221">
        <f>G879</f>
        <v>4</v>
      </c>
      <c r="H883" s="221">
        <f t="shared" ref="H883:K883" si="452">H879</f>
        <v>4</v>
      </c>
      <c r="I883" s="221">
        <f t="shared" si="430"/>
        <v>3</v>
      </c>
      <c r="J883" s="221">
        <v>3</v>
      </c>
      <c r="K883" s="221">
        <f t="shared" si="452"/>
        <v>4</v>
      </c>
      <c r="L883" s="221" t="s">
        <v>62</v>
      </c>
      <c r="M883" s="84">
        <v>46022</v>
      </c>
      <c r="N883" s="84">
        <v>46022</v>
      </c>
      <c r="O883" s="78"/>
      <c r="P883" s="226" t="s">
        <v>62</v>
      </c>
      <c r="Q883" s="78"/>
      <c r="R883" s="78"/>
      <c r="S883" s="109"/>
    </row>
    <row r="884" spans="1:19" ht="21" customHeight="1" x14ac:dyDescent="0.2">
      <c r="A884" s="321"/>
      <c r="B884" s="147" t="s">
        <v>71</v>
      </c>
      <c r="C884" s="221"/>
      <c r="D884" s="221"/>
      <c r="E884" s="221"/>
      <c r="F884" s="221"/>
      <c r="G884" s="221" t="s">
        <v>62</v>
      </c>
      <c r="H884" s="221"/>
      <c r="I884" s="221">
        <f t="shared" si="430"/>
        <v>0</v>
      </c>
      <c r="J884" s="221"/>
      <c r="K884" s="221"/>
      <c r="L884" s="221" t="s">
        <v>62</v>
      </c>
      <c r="M884" s="221"/>
      <c r="N884" s="221"/>
      <c r="O884" s="226" t="s">
        <v>62</v>
      </c>
      <c r="P884" s="226" t="s">
        <v>62</v>
      </c>
      <c r="Q884" s="226" t="s">
        <v>62</v>
      </c>
      <c r="R884" s="226" t="s">
        <v>62</v>
      </c>
      <c r="S884" s="109"/>
    </row>
    <row r="885" spans="1:19" ht="21" customHeight="1" x14ac:dyDescent="0.2">
      <c r="A885" s="322"/>
      <c r="B885" s="148" t="s">
        <v>72</v>
      </c>
      <c r="C885" s="221"/>
      <c r="D885" s="221" t="s">
        <v>62</v>
      </c>
      <c r="E885" s="221"/>
      <c r="F885" s="221"/>
      <c r="G885" s="221">
        <f>G883</f>
        <v>4</v>
      </c>
      <c r="H885" s="221">
        <f t="shared" ref="H885:K885" si="453">H883</f>
        <v>4</v>
      </c>
      <c r="I885" s="221">
        <f t="shared" si="430"/>
        <v>3</v>
      </c>
      <c r="J885" s="221">
        <v>3</v>
      </c>
      <c r="K885" s="221">
        <f t="shared" si="453"/>
        <v>4</v>
      </c>
      <c r="L885" s="221" t="s">
        <v>62</v>
      </c>
      <c r="M885" s="84">
        <v>46022</v>
      </c>
      <c r="N885" s="84">
        <v>46022</v>
      </c>
      <c r="O885" s="78"/>
      <c r="P885" s="226" t="s">
        <v>62</v>
      </c>
      <c r="Q885" s="78"/>
      <c r="R885" s="78"/>
      <c r="S885" s="109"/>
    </row>
    <row r="886" spans="1:19" s="109" customFormat="1" ht="18" customHeight="1" x14ac:dyDescent="0.25">
      <c r="A886" s="106" t="s">
        <v>122</v>
      </c>
      <c r="B886" s="151"/>
      <c r="C886" s="107"/>
      <c r="D886" s="107"/>
      <c r="E886" s="107"/>
      <c r="F886" s="107"/>
      <c r="G886" s="107">
        <f>G6+G14+G22+G30+G38+G46+G54+G62+G70+G78+G86+G94+G102+G110+G118+G126+G134+G142+G150+G158++G166+G174+G182+G190+G198+G206+G214+G222+G230+G238+G246+G254+G262+G270+G278+G286+G294+G302+G310+G318+G326+G334+G342+G350+G358+G366+G374+G382+G390+G398+G406+G414+G422+G430+G438+G446+G454+G462+G470+G478+G486+G494+G502+G510+G518+G526+G534+G542+G550+G558+G566+G574+G582+G590+G598+G606+G614+G622+G630+G638+G646+G654+G662+G670+G678+G686+G694+G702+G710+G718+G726+G734+G742+G750+G758+G766+G774+G782+G790+G798+G806+G814+G822+G830+G838+G846+G854+G862+G870+G878</f>
        <v>318</v>
      </c>
      <c r="H886" s="107">
        <f t="shared" ref="H886:K886" si="454">H6+H14+H22+H30+H38+H46+H54+H62+H70+H78+H86+H94+H102+H110+H118+H126+H134+H142+H150+H158++H166+H174+H182+H190+H198+H206+H214+H222+H230+H238+H246+H254+H262+H270+H278+H286+H294+H302+H310+H318+H326+H334+H342+H350+H358+H366+H374+H382+H390+H398+H406+H414+H422+H430+H438+H446+H454+H462+H470+H478+H486+H494+H502+H510+H518+H526+H534+H542+H550+H558+H566+H574+H582+H590+H598+H606+H614+H622+H630+H638+H646+H654+H662+H670+H678+H686+H694+H702+H710+H718+H726+H734+H742+H750+H758+H766+H774+H782+H790+H798+H806+H814+H822+H830+H838+H846+H854+H862+H870+H878</f>
        <v>318</v>
      </c>
      <c r="I886" s="107">
        <f t="shared" si="454"/>
        <v>307</v>
      </c>
      <c r="J886" s="107">
        <f t="shared" si="454"/>
        <v>307</v>
      </c>
      <c r="K886" s="107">
        <f t="shared" si="454"/>
        <v>318</v>
      </c>
      <c r="L886" s="107"/>
      <c r="M886" s="152"/>
      <c r="N886" s="152"/>
      <c r="O886" s="108">
        <f>SUM(O6:O885)</f>
        <v>4972713.9399999967</v>
      </c>
      <c r="P886" s="108"/>
      <c r="Q886" s="159">
        <f t="shared" ref="Q886" si="455">SUM(Q6:Q885)</f>
        <v>2458591.8099999996</v>
      </c>
      <c r="R886" s="159">
        <f t="shared" ref="R886" si="456">SUM(R6:R885)</f>
        <v>2360870.8200000003</v>
      </c>
    </row>
    <row r="889" spans="1:19" x14ac:dyDescent="0.25">
      <c r="O889" s="198"/>
      <c r="P889" s="198"/>
    </row>
  </sheetData>
  <mergeCells count="134">
    <mergeCell ref="U4:U5"/>
    <mergeCell ref="V4:V5"/>
    <mergeCell ref="Q3:Q4"/>
    <mergeCell ref="G2:L2"/>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A14:A21"/>
    <mergeCell ref="A22:A29"/>
    <mergeCell ref="A30:A37"/>
    <mergeCell ref="A38:A45"/>
    <mergeCell ref="A46:A53"/>
    <mergeCell ref="E2:F2"/>
    <mergeCell ref="N3:N4"/>
    <mergeCell ref="O3:O4"/>
    <mergeCell ref="P3:P4"/>
    <mergeCell ref="A94:A101"/>
    <mergeCell ref="A102:A109"/>
    <mergeCell ref="A110:A117"/>
    <mergeCell ref="A118:A125"/>
    <mergeCell ref="A126:A133"/>
    <mergeCell ref="A54:A61"/>
    <mergeCell ref="A62:A69"/>
    <mergeCell ref="A70:A77"/>
    <mergeCell ref="A78:A85"/>
    <mergeCell ref="A86:A93"/>
    <mergeCell ref="A174:A181"/>
    <mergeCell ref="A182:A189"/>
    <mergeCell ref="A190:A197"/>
    <mergeCell ref="A198:A205"/>
    <mergeCell ref="A206:A213"/>
    <mergeCell ref="A134:A141"/>
    <mergeCell ref="A142:A149"/>
    <mergeCell ref="A150:A157"/>
    <mergeCell ref="A158:A165"/>
    <mergeCell ref="A166:A173"/>
    <mergeCell ref="A254:A261"/>
    <mergeCell ref="A262:A269"/>
    <mergeCell ref="A270:A277"/>
    <mergeCell ref="A278:A285"/>
    <mergeCell ref="A286:A293"/>
    <mergeCell ref="A214:A221"/>
    <mergeCell ref="A222:A229"/>
    <mergeCell ref="A230:A237"/>
    <mergeCell ref="A238:A245"/>
    <mergeCell ref="A246:A253"/>
    <mergeCell ref="A334:A341"/>
    <mergeCell ref="A342:A349"/>
    <mergeCell ref="A350:A357"/>
    <mergeCell ref="A358:A365"/>
    <mergeCell ref="A366:A373"/>
    <mergeCell ref="A294:A301"/>
    <mergeCell ref="A302:A309"/>
    <mergeCell ref="A310:A317"/>
    <mergeCell ref="A318:A325"/>
    <mergeCell ref="A326:A333"/>
    <mergeCell ref="A414:A421"/>
    <mergeCell ref="A422:A429"/>
    <mergeCell ref="A430:A437"/>
    <mergeCell ref="A438:A445"/>
    <mergeCell ref="A446:A453"/>
    <mergeCell ref="A374:A381"/>
    <mergeCell ref="A382:A389"/>
    <mergeCell ref="A390:A397"/>
    <mergeCell ref="A398:A405"/>
    <mergeCell ref="A406:A413"/>
    <mergeCell ref="A494:A501"/>
    <mergeCell ref="A502:A509"/>
    <mergeCell ref="A510:A517"/>
    <mergeCell ref="A518:A525"/>
    <mergeCell ref="A526:A533"/>
    <mergeCell ref="A454:A461"/>
    <mergeCell ref="A462:A469"/>
    <mergeCell ref="A470:A477"/>
    <mergeCell ref="A478:A485"/>
    <mergeCell ref="A486:A493"/>
    <mergeCell ref="A574:A581"/>
    <mergeCell ref="A582:A589"/>
    <mergeCell ref="A590:A597"/>
    <mergeCell ref="A598:A605"/>
    <mergeCell ref="A606:A613"/>
    <mergeCell ref="A534:A541"/>
    <mergeCell ref="A542:A549"/>
    <mergeCell ref="A550:A557"/>
    <mergeCell ref="A558:A565"/>
    <mergeCell ref="A566:A573"/>
    <mergeCell ref="A726:A733"/>
    <mergeCell ref="A654:A661"/>
    <mergeCell ref="A662:A669"/>
    <mergeCell ref="A670:A677"/>
    <mergeCell ref="A678:A685"/>
    <mergeCell ref="A686:A693"/>
    <mergeCell ref="A614:A621"/>
    <mergeCell ref="A622:A629"/>
    <mergeCell ref="A630:A637"/>
    <mergeCell ref="A638:A645"/>
    <mergeCell ref="A646:A653"/>
    <mergeCell ref="A1:R1"/>
    <mergeCell ref="A854:A861"/>
    <mergeCell ref="A862:A869"/>
    <mergeCell ref="A870:A877"/>
    <mergeCell ref="A878:A885"/>
    <mergeCell ref="A814:A821"/>
    <mergeCell ref="A822:A829"/>
    <mergeCell ref="A830:A837"/>
    <mergeCell ref="A838:A845"/>
    <mergeCell ref="A846:A853"/>
    <mergeCell ref="A774:A781"/>
    <mergeCell ref="A782:A789"/>
    <mergeCell ref="A790:A797"/>
    <mergeCell ref="A798:A805"/>
    <mergeCell ref="A806:A813"/>
    <mergeCell ref="A734:A741"/>
    <mergeCell ref="A742:A749"/>
    <mergeCell ref="A750:A757"/>
    <mergeCell ref="A758:A765"/>
    <mergeCell ref="A766:A773"/>
    <mergeCell ref="A694:A701"/>
    <mergeCell ref="A702:A709"/>
    <mergeCell ref="A710:A717"/>
    <mergeCell ref="A718:A725"/>
  </mergeCells>
  <hyperlinks>
    <hyperlink ref="C2" location="sub_4555" display="#sub_4555"/>
    <hyperlink ref="F3" r:id="rId1" display="http://internet.garant.ru/document/redirect/179222/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414"/>
  <sheetViews>
    <sheetView topLeftCell="A343" zoomScale="80" zoomScaleNormal="80" workbookViewId="0">
      <selection activeCell="Q350" sqref="Q350"/>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12.140625" style="3" customWidth="1"/>
    <col min="14" max="14" width="14.140625" style="3" customWidth="1"/>
    <col min="15" max="15" width="12.5703125" style="95" customWidth="1"/>
    <col min="16" max="16" width="9.140625" style="95" customWidth="1"/>
    <col min="17" max="17" width="13.7109375" style="95" customWidth="1"/>
    <col min="18" max="18" width="10.7109375" style="95" customWidth="1"/>
    <col min="19" max="19" width="9.140625" style="3" bestFit="1" customWidth="1"/>
    <col min="20" max="16384" width="9.140625" style="3"/>
  </cols>
  <sheetData>
    <row r="1" spans="1:19" ht="33" customHeight="1" x14ac:dyDescent="0.2">
      <c r="A1" s="319" t="s">
        <v>445</v>
      </c>
      <c r="B1" s="319"/>
      <c r="C1" s="319"/>
      <c r="D1" s="319"/>
      <c r="E1" s="319"/>
      <c r="F1" s="319"/>
      <c r="G1" s="319"/>
      <c r="H1" s="319"/>
      <c r="I1" s="319"/>
      <c r="J1" s="319"/>
      <c r="K1" s="319"/>
      <c r="L1" s="319"/>
      <c r="M1" s="319"/>
      <c r="N1" s="319"/>
      <c r="O1" s="319"/>
      <c r="P1" s="319"/>
      <c r="Q1" s="319"/>
      <c r="R1" s="319"/>
    </row>
    <row r="2" spans="1:19" ht="77.45" customHeight="1" x14ac:dyDescent="0.2">
      <c r="A2" s="308" t="s">
        <v>36</v>
      </c>
      <c r="B2" s="312" t="s">
        <v>37</v>
      </c>
      <c r="C2" s="306" t="s">
        <v>38</v>
      </c>
      <c r="D2" s="308" t="s">
        <v>39</v>
      </c>
      <c r="E2" s="308" t="s">
        <v>40</v>
      </c>
      <c r="F2" s="311"/>
      <c r="G2" s="308" t="s">
        <v>41</v>
      </c>
      <c r="H2" s="318"/>
      <c r="I2" s="318"/>
      <c r="J2" s="318"/>
      <c r="K2" s="318"/>
      <c r="L2" s="311"/>
      <c r="M2" s="308" t="s">
        <v>42</v>
      </c>
      <c r="N2" s="311"/>
      <c r="O2" s="349" t="s">
        <v>43</v>
      </c>
      <c r="P2" s="350"/>
      <c r="Q2" s="349" t="s">
        <v>44</v>
      </c>
      <c r="R2" s="350"/>
    </row>
    <row r="3" spans="1:19" ht="15" customHeight="1" x14ac:dyDescent="0.2">
      <c r="A3" s="309"/>
      <c r="B3" s="313"/>
      <c r="C3" s="307"/>
      <c r="D3" s="309"/>
      <c r="E3" s="308" t="s">
        <v>45</v>
      </c>
      <c r="F3" s="308" t="s">
        <v>46</v>
      </c>
      <c r="G3" s="308" t="s">
        <v>47</v>
      </c>
      <c r="H3" s="311"/>
      <c r="I3" s="308" t="s">
        <v>48</v>
      </c>
      <c r="J3" s="311"/>
      <c r="K3" s="308" t="s">
        <v>49</v>
      </c>
      <c r="L3" s="308" t="s">
        <v>50</v>
      </c>
      <c r="M3" s="308" t="s">
        <v>51</v>
      </c>
      <c r="N3" s="308" t="s">
        <v>52</v>
      </c>
      <c r="O3" s="349" t="s">
        <v>53</v>
      </c>
      <c r="P3" s="349" t="s">
        <v>54</v>
      </c>
      <c r="Q3" s="349" t="s">
        <v>55</v>
      </c>
      <c r="R3" s="349" t="s">
        <v>56</v>
      </c>
    </row>
    <row r="4" spans="1:19"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51"/>
      <c r="P4" s="351"/>
      <c r="Q4" s="351"/>
      <c r="R4" s="351"/>
    </row>
    <row r="5" spans="1:19" x14ac:dyDescent="0.2">
      <c r="A5" s="4">
        <v>1</v>
      </c>
      <c r="B5" s="12">
        <v>2</v>
      </c>
      <c r="C5" s="11">
        <v>3</v>
      </c>
      <c r="D5" s="11">
        <v>4</v>
      </c>
      <c r="E5" s="11">
        <v>5</v>
      </c>
      <c r="F5" s="11">
        <v>6</v>
      </c>
      <c r="G5" s="11">
        <v>7</v>
      </c>
      <c r="H5" s="11">
        <v>8</v>
      </c>
      <c r="I5" s="11">
        <v>9</v>
      </c>
      <c r="J5" s="11">
        <v>10</v>
      </c>
      <c r="K5" s="11">
        <v>11</v>
      </c>
      <c r="L5" s="11">
        <v>12</v>
      </c>
      <c r="M5" s="11">
        <v>13</v>
      </c>
      <c r="N5" s="11">
        <v>14</v>
      </c>
      <c r="O5" s="187">
        <v>15</v>
      </c>
      <c r="P5" s="187">
        <v>16</v>
      </c>
      <c r="Q5" s="187">
        <v>17</v>
      </c>
      <c r="R5" s="187">
        <v>18</v>
      </c>
    </row>
    <row r="6" spans="1:19" s="128" customFormat="1" ht="74.45" customHeight="1" x14ac:dyDescent="0.25">
      <c r="A6" s="371" t="s">
        <v>383</v>
      </c>
      <c r="B6" s="124" t="s">
        <v>384</v>
      </c>
      <c r="C6" s="125" t="s">
        <v>59</v>
      </c>
      <c r="D6" s="126" t="s">
        <v>60</v>
      </c>
      <c r="E6" s="126" t="s">
        <v>75</v>
      </c>
      <c r="F6" s="125">
        <v>792</v>
      </c>
      <c r="G6" s="125">
        <v>250</v>
      </c>
      <c r="H6" s="125">
        <v>250</v>
      </c>
      <c r="I6" s="125"/>
      <c r="J6" s="125"/>
      <c r="K6" s="127">
        <v>250</v>
      </c>
      <c r="L6" s="125"/>
      <c r="M6" s="125" t="s">
        <v>62</v>
      </c>
      <c r="N6" s="125" t="s">
        <v>62</v>
      </c>
      <c r="O6" s="125">
        <v>4335</v>
      </c>
      <c r="P6" s="125"/>
      <c r="Q6" s="125"/>
      <c r="R6" s="125"/>
    </row>
    <row r="7" spans="1:19" s="131" customFormat="1" ht="15.75" x14ac:dyDescent="0.2">
      <c r="A7" s="372"/>
      <c r="B7" s="129" t="s">
        <v>70</v>
      </c>
      <c r="C7" s="127"/>
      <c r="D7" s="127" t="s">
        <v>62</v>
      </c>
      <c r="E7" s="127"/>
      <c r="F7" s="127"/>
      <c r="G7" s="127">
        <f>G6</f>
        <v>250</v>
      </c>
      <c r="H7" s="127">
        <f t="shared" ref="H7:K7" si="0">H6</f>
        <v>250</v>
      </c>
      <c r="I7" s="127">
        <f t="shared" si="0"/>
        <v>0</v>
      </c>
      <c r="J7" s="127">
        <f t="shared" si="0"/>
        <v>0</v>
      </c>
      <c r="K7" s="127">
        <f t="shared" si="0"/>
        <v>250</v>
      </c>
      <c r="L7" s="127"/>
      <c r="M7" s="130">
        <v>46022</v>
      </c>
      <c r="N7" s="130">
        <v>46022</v>
      </c>
      <c r="O7" s="125"/>
      <c r="P7" s="127" t="s">
        <v>62</v>
      </c>
      <c r="Q7" s="125"/>
      <c r="R7" s="125"/>
    </row>
    <row r="8" spans="1:19" s="131" customFormat="1" x14ac:dyDescent="0.25">
      <c r="A8" s="372"/>
      <c r="B8" s="132" t="s">
        <v>63</v>
      </c>
      <c r="C8" s="127"/>
      <c r="D8" s="127"/>
      <c r="E8" s="127"/>
      <c r="F8" s="127"/>
      <c r="G8" s="127" t="s">
        <v>62</v>
      </c>
      <c r="H8" s="127"/>
      <c r="I8" s="127" t="s">
        <v>62</v>
      </c>
      <c r="J8" s="127"/>
      <c r="K8" s="127"/>
      <c r="L8" s="127" t="s">
        <v>62</v>
      </c>
      <c r="M8" s="127"/>
      <c r="N8" s="127"/>
      <c r="O8" s="127" t="s">
        <v>62</v>
      </c>
      <c r="P8" s="127" t="s">
        <v>62</v>
      </c>
      <c r="Q8" s="127" t="s">
        <v>62</v>
      </c>
      <c r="R8" s="127" t="s">
        <v>62</v>
      </c>
      <c r="S8" s="128"/>
    </row>
    <row r="9" spans="1:19" s="131" customFormat="1" ht="65.45" customHeight="1" x14ac:dyDescent="0.2">
      <c r="A9" s="372"/>
      <c r="B9" s="133" t="s">
        <v>64</v>
      </c>
      <c r="C9" s="127"/>
      <c r="D9" s="127" t="s">
        <v>62</v>
      </c>
      <c r="E9" s="127"/>
      <c r="F9" s="127"/>
      <c r="G9" s="127">
        <f>G6</f>
        <v>250</v>
      </c>
      <c r="H9" s="127">
        <f t="shared" ref="H9:K9" si="1">H6</f>
        <v>250</v>
      </c>
      <c r="I9" s="127">
        <f t="shared" si="1"/>
        <v>0</v>
      </c>
      <c r="J9" s="127">
        <f t="shared" si="1"/>
        <v>0</v>
      </c>
      <c r="K9" s="127">
        <f t="shared" si="1"/>
        <v>250</v>
      </c>
      <c r="L9" s="127" t="s">
        <v>62</v>
      </c>
      <c r="M9" s="130">
        <v>46022</v>
      </c>
      <c r="N9" s="130">
        <v>46022</v>
      </c>
      <c r="O9" s="125"/>
      <c r="P9" s="127" t="s">
        <v>62</v>
      </c>
      <c r="Q9" s="125"/>
      <c r="R9" s="125"/>
    </row>
    <row r="10" spans="1:19" s="131" customFormat="1" ht="15" customHeight="1" x14ac:dyDescent="0.25">
      <c r="A10" s="372"/>
      <c r="B10" s="132" t="s">
        <v>65</v>
      </c>
      <c r="C10" s="127"/>
      <c r="D10" s="127"/>
      <c r="E10" s="127"/>
      <c r="F10" s="127"/>
      <c r="G10" s="127" t="s">
        <v>62</v>
      </c>
      <c r="H10" s="127"/>
      <c r="I10" s="127" t="s">
        <v>62</v>
      </c>
      <c r="J10" s="127"/>
      <c r="K10" s="127"/>
      <c r="L10" s="127" t="s">
        <v>62</v>
      </c>
      <c r="M10" s="127"/>
      <c r="N10" s="127"/>
      <c r="O10" s="127" t="s">
        <v>62</v>
      </c>
      <c r="P10" s="127" t="s">
        <v>62</v>
      </c>
      <c r="Q10" s="127" t="s">
        <v>62</v>
      </c>
      <c r="R10" s="127" t="s">
        <v>62</v>
      </c>
      <c r="S10" s="128"/>
    </row>
    <row r="11" spans="1:19" s="131" customFormat="1" ht="38.65" customHeight="1" x14ac:dyDescent="0.2">
      <c r="A11" s="372"/>
      <c r="B11" s="133" t="s">
        <v>66</v>
      </c>
      <c r="C11" s="127"/>
      <c r="D11" s="127" t="s">
        <v>62</v>
      </c>
      <c r="E11" s="127"/>
      <c r="F11" s="127"/>
      <c r="G11" s="127">
        <f>G6</f>
        <v>250</v>
      </c>
      <c r="H11" s="127">
        <f t="shared" ref="H11:K11" si="2">H6</f>
        <v>250</v>
      </c>
      <c r="I11" s="127">
        <f t="shared" si="2"/>
        <v>0</v>
      </c>
      <c r="J11" s="127">
        <f t="shared" si="2"/>
        <v>0</v>
      </c>
      <c r="K11" s="127">
        <f t="shared" si="2"/>
        <v>250</v>
      </c>
      <c r="L11" s="127" t="s">
        <v>62</v>
      </c>
      <c r="M11" s="130">
        <v>46022</v>
      </c>
      <c r="N11" s="130">
        <v>46022</v>
      </c>
      <c r="O11" s="125"/>
      <c r="P11" s="127" t="s">
        <v>62</v>
      </c>
      <c r="Q11" s="125"/>
      <c r="R11" s="125"/>
    </row>
    <row r="12" spans="1:19" s="131" customFormat="1" ht="21" customHeight="1" x14ac:dyDescent="0.25">
      <c r="A12" s="372"/>
      <c r="B12" s="132" t="s">
        <v>71</v>
      </c>
      <c r="C12" s="127"/>
      <c r="D12" s="127"/>
      <c r="E12" s="127"/>
      <c r="F12" s="127"/>
      <c r="G12" s="127" t="s">
        <v>62</v>
      </c>
      <c r="H12" s="127"/>
      <c r="I12" s="127" t="s">
        <v>62</v>
      </c>
      <c r="J12" s="127"/>
      <c r="K12" s="127"/>
      <c r="L12" s="127" t="s">
        <v>62</v>
      </c>
      <c r="M12" s="127"/>
      <c r="N12" s="127"/>
      <c r="O12" s="127" t="s">
        <v>62</v>
      </c>
      <c r="P12" s="127" t="s">
        <v>62</v>
      </c>
      <c r="Q12" s="127" t="s">
        <v>62</v>
      </c>
      <c r="R12" s="127" t="s">
        <v>62</v>
      </c>
      <c r="S12" s="128"/>
    </row>
    <row r="13" spans="1:19" s="131" customFormat="1" ht="21" customHeight="1" x14ac:dyDescent="0.2">
      <c r="A13" s="373"/>
      <c r="B13" s="133" t="s">
        <v>72</v>
      </c>
      <c r="C13" s="127"/>
      <c r="D13" s="127" t="s">
        <v>62</v>
      </c>
      <c r="E13" s="127"/>
      <c r="F13" s="127"/>
      <c r="G13" s="127">
        <f>G6</f>
        <v>250</v>
      </c>
      <c r="H13" s="127">
        <f t="shared" ref="H13:K13" si="3">H6</f>
        <v>250</v>
      </c>
      <c r="I13" s="127">
        <f t="shared" si="3"/>
        <v>0</v>
      </c>
      <c r="J13" s="127">
        <f t="shared" si="3"/>
        <v>0</v>
      </c>
      <c r="K13" s="127">
        <f t="shared" si="3"/>
        <v>250</v>
      </c>
      <c r="L13" s="127" t="s">
        <v>62</v>
      </c>
      <c r="M13" s="130">
        <v>46022</v>
      </c>
      <c r="N13" s="130">
        <v>46022</v>
      </c>
      <c r="O13" s="125"/>
      <c r="P13" s="127" t="s">
        <v>62</v>
      </c>
      <c r="Q13" s="125"/>
      <c r="R13" s="125"/>
    </row>
    <row r="14" spans="1:19" s="128" customFormat="1" ht="74.45" customHeight="1" x14ac:dyDescent="0.25">
      <c r="A14" s="371" t="s">
        <v>385</v>
      </c>
      <c r="B14" s="124" t="s">
        <v>384</v>
      </c>
      <c r="C14" s="125" t="s">
        <v>59</v>
      </c>
      <c r="D14" s="126" t="s">
        <v>60</v>
      </c>
      <c r="E14" s="126" t="s">
        <v>75</v>
      </c>
      <c r="F14" s="125">
        <v>792</v>
      </c>
      <c r="G14" s="125">
        <v>120</v>
      </c>
      <c r="H14" s="125">
        <v>120</v>
      </c>
      <c r="I14" s="125"/>
      <c r="J14" s="125"/>
      <c r="K14" s="127">
        <v>120</v>
      </c>
      <c r="L14" s="125"/>
      <c r="M14" s="125" t="s">
        <v>62</v>
      </c>
      <c r="N14" s="125" t="s">
        <v>62</v>
      </c>
      <c r="O14" s="125">
        <v>2080.8000000000002</v>
      </c>
      <c r="P14" s="125"/>
      <c r="Q14" s="125"/>
      <c r="R14" s="125"/>
    </row>
    <row r="15" spans="1:19" s="131" customFormat="1" ht="15.75" x14ac:dyDescent="0.2">
      <c r="A15" s="372"/>
      <c r="B15" s="129" t="s">
        <v>70</v>
      </c>
      <c r="C15" s="127"/>
      <c r="D15" s="127" t="s">
        <v>62</v>
      </c>
      <c r="E15" s="127"/>
      <c r="F15" s="127"/>
      <c r="G15" s="127">
        <f>G14</f>
        <v>120</v>
      </c>
      <c r="H15" s="127">
        <f t="shared" ref="H15:K15" si="4">H14</f>
        <v>120</v>
      </c>
      <c r="I15" s="127">
        <f t="shared" si="4"/>
        <v>0</v>
      </c>
      <c r="J15" s="127">
        <f t="shared" si="4"/>
        <v>0</v>
      </c>
      <c r="K15" s="127">
        <f t="shared" si="4"/>
        <v>120</v>
      </c>
      <c r="L15" s="127"/>
      <c r="M15" s="130">
        <v>46022</v>
      </c>
      <c r="N15" s="130">
        <v>46022</v>
      </c>
      <c r="O15" s="125"/>
      <c r="P15" s="127" t="s">
        <v>62</v>
      </c>
      <c r="Q15" s="125"/>
      <c r="R15" s="125"/>
    </row>
    <row r="16" spans="1:19" s="131" customFormat="1" x14ac:dyDescent="0.25">
      <c r="A16" s="372"/>
      <c r="B16" s="132" t="s">
        <v>63</v>
      </c>
      <c r="C16" s="127"/>
      <c r="D16" s="127"/>
      <c r="E16" s="127"/>
      <c r="F16" s="127"/>
      <c r="G16" s="127" t="s">
        <v>62</v>
      </c>
      <c r="H16" s="127"/>
      <c r="I16" s="127" t="s">
        <v>62</v>
      </c>
      <c r="J16" s="127"/>
      <c r="K16" s="127"/>
      <c r="L16" s="127" t="s">
        <v>62</v>
      </c>
      <c r="M16" s="127"/>
      <c r="N16" s="127"/>
      <c r="O16" s="127" t="s">
        <v>62</v>
      </c>
      <c r="P16" s="127" t="s">
        <v>62</v>
      </c>
      <c r="Q16" s="127" t="s">
        <v>62</v>
      </c>
      <c r="R16" s="127" t="s">
        <v>62</v>
      </c>
      <c r="S16" s="128"/>
    </row>
    <row r="17" spans="1:19" s="131" customFormat="1" ht="65.45" customHeight="1" x14ac:dyDescent="0.2">
      <c r="A17" s="372"/>
      <c r="B17" s="133" t="s">
        <v>64</v>
      </c>
      <c r="C17" s="127"/>
      <c r="D17" s="127" t="s">
        <v>62</v>
      </c>
      <c r="E17" s="127"/>
      <c r="F17" s="127"/>
      <c r="G17" s="127">
        <f>G14</f>
        <v>120</v>
      </c>
      <c r="H17" s="127">
        <f t="shared" ref="H17:K17" si="5">H14</f>
        <v>120</v>
      </c>
      <c r="I17" s="127">
        <f t="shared" si="5"/>
        <v>0</v>
      </c>
      <c r="J17" s="127">
        <f t="shared" si="5"/>
        <v>0</v>
      </c>
      <c r="K17" s="127">
        <f t="shared" si="5"/>
        <v>120</v>
      </c>
      <c r="L17" s="127" t="s">
        <v>62</v>
      </c>
      <c r="M17" s="130">
        <v>46022</v>
      </c>
      <c r="N17" s="130">
        <v>46022</v>
      </c>
      <c r="O17" s="125"/>
      <c r="P17" s="127" t="s">
        <v>62</v>
      </c>
      <c r="Q17" s="125"/>
      <c r="R17" s="125"/>
    </row>
    <row r="18" spans="1:19" s="131" customFormat="1" ht="15" customHeight="1" x14ac:dyDescent="0.25">
      <c r="A18" s="372"/>
      <c r="B18" s="132" t="s">
        <v>65</v>
      </c>
      <c r="C18" s="127"/>
      <c r="D18" s="127"/>
      <c r="E18" s="127"/>
      <c r="F18" s="127"/>
      <c r="G18" s="127" t="s">
        <v>62</v>
      </c>
      <c r="H18" s="127"/>
      <c r="I18" s="127" t="s">
        <v>62</v>
      </c>
      <c r="J18" s="127"/>
      <c r="K18" s="127"/>
      <c r="L18" s="127" t="s">
        <v>62</v>
      </c>
      <c r="M18" s="127"/>
      <c r="N18" s="127"/>
      <c r="O18" s="127" t="s">
        <v>62</v>
      </c>
      <c r="P18" s="127" t="s">
        <v>62</v>
      </c>
      <c r="Q18" s="127" t="s">
        <v>62</v>
      </c>
      <c r="R18" s="127" t="s">
        <v>62</v>
      </c>
      <c r="S18" s="128"/>
    </row>
    <row r="19" spans="1:19" s="131" customFormat="1" ht="38.65" customHeight="1" x14ac:dyDescent="0.2">
      <c r="A19" s="372"/>
      <c r="B19" s="133" t="s">
        <v>66</v>
      </c>
      <c r="C19" s="127"/>
      <c r="D19" s="127" t="s">
        <v>62</v>
      </c>
      <c r="E19" s="127"/>
      <c r="F19" s="127"/>
      <c r="G19" s="127">
        <f>G14</f>
        <v>120</v>
      </c>
      <c r="H19" s="127">
        <f t="shared" ref="H19:K19" si="6">H14</f>
        <v>120</v>
      </c>
      <c r="I19" s="127">
        <f t="shared" si="6"/>
        <v>0</v>
      </c>
      <c r="J19" s="127">
        <f t="shared" si="6"/>
        <v>0</v>
      </c>
      <c r="K19" s="127">
        <f t="shared" si="6"/>
        <v>120</v>
      </c>
      <c r="L19" s="127" t="s">
        <v>62</v>
      </c>
      <c r="M19" s="130">
        <v>46022</v>
      </c>
      <c r="N19" s="130">
        <v>46022</v>
      </c>
      <c r="O19" s="125"/>
      <c r="P19" s="127" t="s">
        <v>62</v>
      </c>
      <c r="Q19" s="125"/>
      <c r="R19" s="125"/>
    </row>
    <row r="20" spans="1:19" s="131" customFormat="1" ht="21" customHeight="1" x14ac:dyDescent="0.25">
      <c r="A20" s="372"/>
      <c r="B20" s="132" t="s">
        <v>71</v>
      </c>
      <c r="C20" s="127"/>
      <c r="D20" s="127"/>
      <c r="E20" s="127"/>
      <c r="F20" s="127"/>
      <c r="G20" s="127" t="s">
        <v>62</v>
      </c>
      <c r="H20" s="127"/>
      <c r="I20" s="127" t="s">
        <v>62</v>
      </c>
      <c r="J20" s="127"/>
      <c r="K20" s="127"/>
      <c r="L20" s="127" t="s">
        <v>62</v>
      </c>
      <c r="M20" s="127"/>
      <c r="N20" s="127"/>
      <c r="O20" s="127" t="s">
        <v>62</v>
      </c>
      <c r="P20" s="127" t="s">
        <v>62</v>
      </c>
      <c r="Q20" s="127" t="s">
        <v>62</v>
      </c>
      <c r="R20" s="127" t="s">
        <v>62</v>
      </c>
      <c r="S20" s="128"/>
    </row>
    <row r="21" spans="1:19" s="131" customFormat="1" ht="21" customHeight="1" x14ac:dyDescent="0.2">
      <c r="A21" s="373"/>
      <c r="B21" s="133" t="s">
        <v>72</v>
      </c>
      <c r="C21" s="127"/>
      <c r="D21" s="127" t="s">
        <v>62</v>
      </c>
      <c r="E21" s="127"/>
      <c r="F21" s="127"/>
      <c r="G21" s="127">
        <f>G14</f>
        <v>120</v>
      </c>
      <c r="H21" s="127">
        <f t="shared" ref="H21:K21" si="7">H14</f>
        <v>120</v>
      </c>
      <c r="I21" s="127">
        <f t="shared" si="7"/>
        <v>0</v>
      </c>
      <c r="J21" s="127">
        <f t="shared" si="7"/>
        <v>0</v>
      </c>
      <c r="K21" s="127">
        <f t="shared" si="7"/>
        <v>120</v>
      </c>
      <c r="L21" s="127" t="s">
        <v>62</v>
      </c>
      <c r="M21" s="130">
        <v>46022</v>
      </c>
      <c r="N21" s="130">
        <v>46022</v>
      </c>
      <c r="O21" s="125"/>
      <c r="P21" s="127" t="s">
        <v>62</v>
      </c>
      <c r="Q21" s="125"/>
      <c r="R21" s="125"/>
    </row>
    <row r="22" spans="1:19" s="128" customFormat="1" ht="74.45" customHeight="1" x14ac:dyDescent="0.25">
      <c r="A22" s="371" t="s">
        <v>386</v>
      </c>
      <c r="B22" s="124" t="s">
        <v>384</v>
      </c>
      <c r="C22" s="125" t="s">
        <v>59</v>
      </c>
      <c r="D22" s="126" t="s">
        <v>60</v>
      </c>
      <c r="E22" s="126" t="s">
        <v>75</v>
      </c>
      <c r="F22" s="125">
        <v>792</v>
      </c>
      <c r="G22" s="125">
        <v>20</v>
      </c>
      <c r="H22" s="125">
        <v>20</v>
      </c>
      <c r="I22" s="125"/>
      <c r="J22" s="125"/>
      <c r="K22" s="127">
        <v>20</v>
      </c>
      <c r="L22" s="125"/>
      <c r="M22" s="125" t="s">
        <v>62</v>
      </c>
      <c r="N22" s="125" t="s">
        <v>62</v>
      </c>
      <c r="O22" s="125">
        <v>346.8</v>
      </c>
      <c r="P22" s="125"/>
      <c r="Q22" s="125"/>
      <c r="R22" s="125"/>
    </row>
    <row r="23" spans="1:19" s="131" customFormat="1" ht="15.75" x14ac:dyDescent="0.2">
      <c r="A23" s="372"/>
      <c r="B23" s="129" t="s">
        <v>70</v>
      </c>
      <c r="C23" s="127"/>
      <c r="D23" s="127" t="s">
        <v>62</v>
      </c>
      <c r="E23" s="127"/>
      <c r="F23" s="127"/>
      <c r="G23" s="127">
        <f>G22</f>
        <v>20</v>
      </c>
      <c r="H23" s="127">
        <f t="shared" ref="H23:K23" si="8">H22</f>
        <v>20</v>
      </c>
      <c r="I23" s="127">
        <f t="shared" si="8"/>
        <v>0</v>
      </c>
      <c r="J23" s="127">
        <f t="shared" si="8"/>
        <v>0</v>
      </c>
      <c r="K23" s="127">
        <f t="shared" si="8"/>
        <v>20</v>
      </c>
      <c r="L23" s="127"/>
      <c r="M23" s="130">
        <v>46022</v>
      </c>
      <c r="N23" s="130">
        <v>46022</v>
      </c>
      <c r="O23" s="125"/>
      <c r="P23" s="127" t="s">
        <v>62</v>
      </c>
      <c r="Q23" s="125"/>
      <c r="R23" s="125"/>
    </row>
    <row r="24" spans="1:19" s="131" customFormat="1" x14ac:dyDescent="0.25">
      <c r="A24" s="372"/>
      <c r="B24" s="132" t="s">
        <v>63</v>
      </c>
      <c r="C24" s="127"/>
      <c r="D24" s="127"/>
      <c r="E24" s="127"/>
      <c r="F24" s="127"/>
      <c r="G24" s="127" t="s">
        <v>62</v>
      </c>
      <c r="H24" s="127"/>
      <c r="I24" s="127" t="s">
        <v>62</v>
      </c>
      <c r="J24" s="127"/>
      <c r="K24" s="127"/>
      <c r="L24" s="127" t="s">
        <v>62</v>
      </c>
      <c r="M24" s="127"/>
      <c r="N24" s="127"/>
      <c r="O24" s="127" t="s">
        <v>62</v>
      </c>
      <c r="P24" s="127" t="s">
        <v>62</v>
      </c>
      <c r="Q24" s="127" t="s">
        <v>62</v>
      </c>
      <c r="R24" s="127" t="s">
        <v>62</v>
      </c>
      <c r="S24" s="128"/>
    </row>
    <row r="25" spans="1:19" s="131" customFormat="1" ht="65.45" customHeight="1" x14ac:dyDescent="0.2">
      <c r="A25" s="372"/>
      <c r="B25" s="133" t="s">
        <v>64</v>
      </c>
      <c r="C25" s="127"/>
      <c r="D25" s="127" t="s">
        <v>62</v>
      </c>
      <c r="E25" s="127"/>
      <c r="F25" s="127"/>
      <c r="G25" s="127">
        <f>G22</f>
        <v>20</v>
      </c>
      <c r="H25" s="127">
        <f t="shared" ref="H25:K25" si="9">H22</f>
        <v>20</v>
      </c>
      <c r="I25" s="127">
        <f t="shared" si="9"/>
        <v>0</v>
      </c>
      <c r="J25" s="127">
        <f t="shared" si="9"/>
        <v>0</v>
      </c>
      <c r="K25" s="127">
        <f t="shared" si="9"/>
        <v>20</v>
      </c>
      <c r="L25" s="127" t="s">
        <v>62</v>
      </c>
      <c r="M25" s="130">
        <v>46022</v>
      </c>
      <c r="N25" s="130">
        <v>46022</v>
      </c>
      <c r="O25" s="125"/>
      <c r="P25" s="127" t="s">
        <v>62</v>
      </c>
      <c r="Q25" s="125"/>
      <c r="R25" s="125"/>
    </row>
    <row r="26" spans="1:19" s="131" customFormat="1" ht="15" customHeight="1" x14ac:dyDescent="0.25">
      <c r="A26" s="372"/>
      <c r="B26" s="132" t="s">
        <v>65</v>
      </c>
      <c r="C26" s="127"/>
      <c r="D26" s="127"/>
      <c r="E26" s="127"/>
      <c r="F26" s="127"/>
      <c r="G26" s="127" t="s">
        <v>62</v>
      </c>
      <c r="H26" s="127"/>
      <c r="I26" s="127" t="s">
        <v>62</v>
      </c>
      <c r="J26" s="127"/>
      <c r="K26" s="127"/>
      <c r="L26" s="127" t="s">
        <v>62</v>
      </c>
      <c r="M26" s="127"/>
      <c r="N26" s="127"/>
      <c r="O26" s="127" t="s">
        <v>62</v>
      </c>
      <c r="P26" s="127" t="s">
        <v>62</v>
      </c>
      <c r="Q26" s="127" t="s">
        <v>62</v>
      </c>
      <c r="R26" s="127" t="s">
        <v>62</v>
      </c>
      <c r="S26" s="128"/>
    </row>
    <row r="27" spans="1:19" s="131" customFormat="1" ht="38.65" customHeight="1" x14ac:dyDescent="0.2">
      <c r="A27" s="372"/>
      <c r="B27" s="133" t="s">
        <v>66</v>
      </c>
      <c r="C27" s="127"/>
      <c r="D27" s="127" t="s">
        <v>62</v>
      </c>
      <c r="E27" s="127"/>
      <c r="F27" s="127"/>
      <c r="G27" s="127">
        <f>G22</f>
        <v>20</v>
      </c>
      <c r="H27" s="127">
        <f t="shared" ref="H27:K27" si="10">H22</f>
        <v>20</v>
      </c>
      <c r="I27" s="127">
        <f t="shared" si="10"/>
        <v>0</v>
      </c>
      <c r="J27" s="127">
        <f t="shared" si="10"/>
        <v>0</v>
      </c>
      <c r="K27" s="127">
        <f t="shared" si="10"/>
        <v>20</v>
      </c>
      <c r="L27" s="127" t="s">
        <v>62</v>
      </c>
      <c r="M27" s="130">
        <v>46022</v>
      </c>
      <c r="N27" s="130">
        <v>46022</v>
      </c>
      <c r="O27" s="125"/>
      <c r="P27" s="127" t="s">
        <v>62</v>
      </c>
      <c r="Q27" s="125"/>
      <c r="R27" s="125"/>
    </row>
    <row r="28" spans="1:19" s="131" customFormat="1" ht="21" customHeight="1" x14ac:dyDescent="0.25">
      <c r="A28" s="372"/>
      <c r="B28" s="132" t="s">
        <v>71</v>
      </c>
      <c r="C28" s="127"/>
      <c r="D28" s="127"/>
      <c r="E28" s="127"/>
      <c r="F28" s="127"/>
      <c r="G28" s="127" t="s">
        <v>62</v>
      </c>
      <c r="H28" s="127"/>
      <c r="I28" s="127" t="s">
        <v>62</v>
      </c>
      <c r="J28" s="127"/>
      <c r="K28" s="127"/>
      <c r="L28" s="127" t="s">
        <v>62</v>
      </c>
      <c r="M28" s="127"/>
      <c r="N28" s="127"/>
      <c r="O28" s="127" t="s">
        <v>62</v>
      </c>
      <c r="P28" s="127" t="s">
        <v>62</v>
      </c>
      <c r="Q28" s="127" t="s">
        <v>62</v>
      </c>
      <c r="R28" s="127" t="s">
        <v>62</v>
      </c>
      <c r="S28" s="128"/>
    </row>
    <row r="29" spans="1:19" s="131" customFormat="1" ht="21" customHeight="1" x14ac:dyDescent="0.2">
      <c r="A29" s="373"/>
      <c r="B29" s="133" t="s">
        <v>72</v>
      </c>
      <c r="C29" s="127"/>
      <c r="D29" s="127" t="s">
        <v>62</v>
      </c>
      <c r="E29" s="127"/>
      <c r="F29" s="127"/>
      <c r="G29" s="127">
        <f>G22</f>
        <v>20</v>
      </c>
      <c r="H29" s="127">
        <f t="shared" ref="H29:K29" si="11">H22</f>
        <v>20</v>
      </c>
      <c r="I29" s="127">
        <f t="shared" si="11"/>
        <v>0</v>
      </c>
      <c r="J29" s="127">
        <f t="shared" si="11"/>
        <v>0</v>
      </c>
      <c r="K29" s="127">
        <f t="shared" si="11"/>
        <v>20</v>
      </c>
      <c r="L29" s="127" t="s">
        <v>62</v>
      </c>
      <c r="M29" s="130">
        <v>46022</v>
      </c>
      <c r="N29" s="130">
        <v>46022</v>
      </c>
      <c r="O29" s="125"/>
      <c r="P29" s="127" t="s">
        <v>62</v>
      </c>
      <c r="Q29" s="125"/>
      <c r="R29" s="125"/>
    </row>
    <row r="30" spans="1:19" s="128" customFormat="1" ht="74.45" hidden="1" customHeight="1" x14ac:dyDescent="0.25">
      <c r="A30" s="371" t="s">
        <v>387</v>
      </c>
      <c r="B30" s="124" t="s">
        <v>384</v>
      </c>
      <c r="C30" s="125" t="s">
        <v>59</v>
      </c>
      <c r="D30" s="126" t="s">
        <v>60</v>
      </c>
      <c r="E30" s="126" t="s">
        <v>75</v>
      </c>
      <c r="F30" s="125">
        <v>792</v>
      </c>
      <c r="G30" s="125"/>
      <c r="H30" s="125"/>
      <c r="I30" s="125"/>
      <c r="J30" s="125"/>
      <c r="K30" s="127">
        <f>J30</f>
        <v>0</v>
      </c>
      <c r="L30" s="125"/>
      <c r="M30" s="125" t="s">
        <v>62</v>
      </c>
      <c r="N30" s="125" t="s">
        <v>62</v>
      </c>
      <c r="O30" s="125"/>
      <c r="P30" s="125"/>
      <c r="Q30" s="125"/>
      <c r="R30" s="125"/>
    </row>
    <row r="31" spans="1:19" s="131" customFormat="1" ht="15.75" hidden="1" x14ac:dyDescent="0.2">
      <c r="A31" s="372"/>
      <c r="B31" s="129" t="s">
        <v>70</v>
      </c>
      <c r="C31" s="127"/>
      <c r="D31" s="127" t="s">
        <v>62</v>
      </c>
      <c r="E31" s="127"/>
      <c r="F31" s="127"/>
      <c r="G31" s="127">
        <f>G30</f>
        <v>0</v>
      </c>
      <c r="H31" s="127">
        <f t="shared" ref="H31:K31" si="12">H30</f>
        <v>0</v>
      </c>
      <c r="I31" s="127">
        <f t="shared" si="12"/>
        <v>0</v>
      </c>
      <c r="J31" s="127">
        <f t="shared" si="12"/>
        <v>0</v>
      </c>
      <c r="K31" s="127">
        <f t="shared" si="12"/>
        <v>0</v>
      </c>
      <c r="L31" s="127"/>
      <c r="M31" s="130">
        <v>46022</v>
      </c>
      <c r="N31" s="130">
        <v>46022</v>
      </c>
      <c r="O31" s="125"/>
      <c r="P31" s="127" t="s">
        <v>62</v>
      </c>
      <c r="Q31" s="125"/>
      <c r="R31" s="125"/>
    </row>
    <row r="32" spans="1:19" s="131" customFormat="1" hidden="1" x14ac:dyDescent="0.25">
      <c r="A32" s="372"/>
      <c r="B32" s="132" t="s">
        <v>63</v>
      </c>
      <c r="C32" s="127"/>
      <c r="D32" s="127"/>
      <c r="E32" s="127"/>
      <c r="F32" s="127"/>
      <c r="G32" s="127" t="s">
        <v>62</v>
      </c>
      <c r="H32" s="127"/>
      <c r="I32" s="127" t="s">
        <v>62</v>
      </c>
      <c r="J32" s="127"/>
      <c r="K32" s="127"/>
      <c r="L32" s="127" t="s">
        <v>62</v>
      </c>
      <c r="M32" s="127"/>
      <c r="N32" s="127"/>
      <c r="O32" s="127" t="s">
        <v>62</v>
      </c>
      <c r="P32" s="127" t="s">
        <v>62</v>
      </c>
      <c r="Q32" s="127" t="s">
        <v>62</v>
      </c>
      <c r="R32" s="127" t="s">
        <v>62</v>
      </c>
      <c r="S32" s="128"/>
    </row>
    <row r="33" spans="1:19" s="131" customFormat="1" ht="65.45" hidden="1" customHeight="1" x14ac:dyDescent="0.2">
      <c r="A33" s="372"/>
      <c r="B33" s="133" t="s">
        <v>64</v>
      </c>
      <c r="C33" s="127"/>
      <c r="D33" s="127" t="s">
        <v>62</v>
      </c>
      <c r="E33" s="127"/>
      <c r="F33" s="127"/>
      <c r="G33" s="127">
        <f>G30</f>
        <v>0</v>
      </c>
      <c r="H33" s="127">
        <f t="shared" ref="H33:K33" si="13">H30</f>
        <v>0</v>
      </c>
      <c r="I33" s="127">
        <f t="shared" si="13"/>
        <v>0</v>
      </c>
      <c r="J33" s="127">
        <f t="shared" si="13"/>
        <v>0</v>
      </c>
      <c r="K33" s="127">
        <f t="shared" si="13"/>
        <v>0</v>
      </c>
      <c r="L33" s="127" t="s">
        <v>62</v>
      </c>
      <c r="M33" s="130">
        <v>46022</v>
      </c>
      <c r="N33" s="130">
        <v>46022</v>
      </c>
      <c r="O33" s="125"/>
      <c r="P33" s="127" t="s">
        <v>62</v>
      </c>
      <c r="Q33" s="125"/>
      <c r="R33" s="125"/>
    </row>
    <row r="34" spans="1:19" s="131" customFormat="1" ht="15" hidden="1" customHeight="1" x14ac:dyDescent="0.25">
      <c r="A34" s="372"/>
      <c r="B34" s="132" t="s">
        <v>65</v>
      </c>
      <c r="C34" s="127"/>
      <c r="D34" s="127"/>
      <c r="E34" s="127"/>
      <c r="F34" s="127"/>
      <c r="G34" s="127" t="s">
        <v>62</v>
      </c>
      <c r="H34" s="127"/>
      <c r="I34" s="127" t="s">
        <v>62</v>
      </c>
      <c r="J34" s="127"/>
      <c r="K34" s="127"/>
      <c r="L34" s="127" t="s">
        <v>62</v>
      </c>
      <c r="M34" s="127"/>
      <c r="N34" s="127"/>
      <c r="O34" s="127" t="s">
        <v>62</v>
      </c>
      <c r="P34" s="127" t="s">
        <v>62</v>
      </c>
      <c r="Q34" s="127" t="s">
        <v>62</v>
      </c>
      <c r="R34" s="127" t="s">
        <v>62</v>
      </c>
      <c r="S34" s="128"/>
    </row>
    <row r="35" spans="1:19" s="131" customFormat="1" ht="38.65" hidden="1" customHeight="1" x14ac:dyDescent="0.2">
      <c r="A35" s="372"/>
      <c r="B35" s="133" t="s">
        <v>66</v>
      </c>
      <c r="C35" s="127"/>
      <c r="D35" s="127" t="s">
        <v>62</v>
      </c>
      <c r="E35" s="127"/>
      <c r="F35" s="127"/>
      <c r="G35" s="127">
        <f>G30</f>
        <v>0</v>
      </c>
      <c r="H35" s="127">
        <f t="shared" ref="H35:K35" si="14">H30</f>
        <v>0</v>
      </c>
      <c r="I35" s="127">
        <f t="shared" si="14"/>
        <v>0</v>
      </c>
      <c r="J35" s="127">
        <f t="shared" si="14"/>
        <v>0</v>
      </c>
      <c r="K35" s="127">
        <f t="shared" si="14"/>
        <v>0</v>
      </c>
      <c r="L35" s="127" t="s">
        <v>62</v>
      </c>
      <c r="M35" s="130">
        <v>46022</v>
      </c>
      <c r="N35" s="130">
        <v>46022</v>
      </c>
      <c r="O35" s="125"/>
      <c r="P35" s="127" t="s">
        <v>62</v>
      </c>
      <c r="Q35" s="125"/>
      <c r="R35" s="125"/>
    </row>
    <row r="36" spans="1:19" s="131" customFormat="1" ht="21" hidden="1" customHeight="1" x14ac:dyDescent="0.25">
      <c r="A36" s="372"/>
      <c r="B36" s="132" t="s">
        <v>71</v>
      </c>
      <c r="C36" s="127"/>
      <c r="D36" s="127"/>
      <c r="E36" s="127"/>
      <c r="F36" s="127"/>
      <c r="G36" s="127" t="s">
        <v>62</v>
      </c>
      <c r="H36" s="127"/>
      <c r="I36" s="127" t="s">
        <v>62</v>
      </c>
      <c r="J36" s="127"/>
      <c r="K36" s="127"/>
      <c r="L36" s="127" t="s">
        <v>62</v>
      </c>
      <c r="M36" s="127"/>
      <c r="N36" s="127"/>
      <c r="O36" s="127" t="s">
        <v>62</v>
      </c>
      <c r="P36" s="127" t="s">
        <v>62</v>
      </c>
      <c r="Q36" s="127" t="s">
        <v>62</v>
      </c>
      <c r="R36" s="127" t="s">
        <v>62</v>
      </c>
      <c r="S36" s="128"/>
    </row>
    <row r="37" spans="1:19" s="131" customFormat="1" ht="21" hidden="1" customHeight="1" x14ac:dyDescent="0.2">
      <c r="A37" s="373"/>
      <c r="B37" s="133" t="s">
        <v>72</v>
      </c>
      <c r="C37" s="127"/>
      <c r="D37" s="127" t="s">
        <v>62</v>
      </c>
      <c r="E37" s="127"/>
      <c r="F37" s="127"/>
      <c r="G37" s="127">
        <f>G30</f>
        <v>0</v>
      </c>
      <c r="H37" s="127">
        <f t="shared" ref="H37:K37" si="15">H30</f>
        <v>0</v>
      </c>
      <c r="I37" s="127">
        <f t="shared" si="15"/>
        <v>0</v>
      </c>
      <c r="J37" s="127">
        <f t="shared" si="15"/>
        <v>0</v>
      </c>
      <c r="K37" s="127">
        <f t="shared" si="15"/>
        <v>0</v>
      </c>
      <c r="L37" s="127" t="s">
        <v>62</v>
      </c>
      <c r="M37" s="130">
        <v>46022</v>
      </c>
      <c r="N37" s="130">
        <v>46022</v>
      </c>
      <c r="O37" s="125"/>
      <c r="P37" s="127" t="s">
        <v>62</v>
      </c>
      <c r="Q37" s="125"/>
      <c r="R37" s="125"/>
    </row>
    <row r="38" spans="1:19" s="128" customFormat="1" ht="74.45" hidden="1" customHeight="1" x14ac:dyDescent="0.25">
      <c r="A38" s="371" t="s">
        <v>378</v>
      </c>
      <c r="B38" s="124" t="s">
        <v>384</v>
      </c>
      <c r="C38" s="125" t="s">
        <v>59</v>
      </c>
      <c r="D38" s="126" t="s">
        <v>60</v>
      </c>
      <c r="E38" s="126" t="s">
        <v>75</v>
      </c>
      <c r="F38" s="125">
        <v>792</v>
      </c>
      <c r="G38" s="125"/>
      <c r="H38" s="125"/>
      <c r="I38" s="125"/>
      <c r="J38" s="125"/>
      <c r="K38" s="127">
        <f>J38</f>
        <v>0</v>
      </c>
      <c r="L38" s="125"/>
      <c r="M38" s="125" t="s">
        <v>62</v>
      </c>
      <c r="N38" s="125" t="s">
        <v>62</v>
      </c>
      <c r="O38" s="125"/>
      <c r="P38" s="125"/>
      <c r="Q38" s="125"/>
      <c r="R38" s="125"/>
    </row>
    <row r="39" spans="1:19" s="131" customFormat="1" ht="15.75" hidden="1" x14ac:dyDescent="0.2">
      <c r="A39" s="372"/>
      <c r="B39" s="129" t="s">
        <v>70</v>
      </c>
      <c r="C39" s="127"/>
      <c r="D39" s="127" t="s">
        <v>62</v>
      </c>
      <c r="E39" s="127"/>
      <c r="F39" s="127"/>
      <c r="G39" s="127">
        <f>G38</f>
        <v>0</v>
      </c>
      <c r="H39" s="127">
        <f t="shared" ref="H39:K39" si="16">H38</f>
        <v>0</v>
      </c>
      <c r="I39" s="127">
        <f t="shared" si="16"/>
        <v>0</v>
      </c>
      <c r="J39" s="127">
        <f t="shared" si="16"/>
        <v>0</v>
      </c>
      <c r="K39" s="127">
        <f t="shared" si="16"/>
        <v>0</v>
      </c>
      <c r="L39" s="127"/>
      <c r="M39" s="130">
        <v>46022</v>
      </c>
      <c r="N39" s="130">
        <v>46022</v>
      </c>
      <c r="O39" s="125"/>
      <c r="P39" s="127" t="s">
        <v>62</v>
      </c>
      <c r="Q39" s="125"/>
      <c r="R39" s="125"/>
    </row>
    <row r="40" spans="1:19" s="131" customFormat="1" hidden="1" x14ac:dyDescent="0.25">
      <c r="A40" s="372"/>
      <c r="B40" s="132" t="s">
        <v>63</v>
      </c>
      <c r="C40" s="127"/>
      <c r="D40" s="127"/>
      <c r="E40" s="127"/>
      <c r="F40" s="127"/>
      <c r="G40" s="127" t="s">
        <v>62</v>
      </c>
      <c r="H40" s="127"/>
      <c r="I40" s="127" t="s">
        <v>62</v>
      </c>
      <c r="J40" s="127"/>
      <c r="K40" s="127"/>
      <c r="L40" s="127" t="s">
        <v>62</v>
      </c>
      <c r="M40" s="127"/>
      <c r="N40" s="127"/>
      <c r="O40" s="127" t="s">
        <v>62</v>
      </c>
      <c r="P40" s="127" t="s">
        <v>62</v>
      </c>
      <c r="Q40" s="127" t="s">
        <v>62</v>
      </c>
      <c r="R40" s="127" t="s">
        <v>62</v>
      </c>
      <c r="S40" s="128"/>
    </row>
    <row r="41" spans="1:19" s="131" customFormat="1" ht="65.45" hidden="1" customHeight="1" x14ac:dyDescent="0.2">
      <c r="A41" s="372"/>
      <c r="B41" s="133" t="s">
        <v>64</v>
      </c>
      <c r="C41" s="127"/>
      <c r="D41" s="127" t="s">
        <v>62</v>
      </c>
      <c r="E41" s="127"/>
      <c r="F41" s="127"/>
      <c r="G41" s="127">
        <f>G38</f>
        <v>0</v>
      </c>
      <c r="H41" s="127">
        <f t="shared" ref="H41:K41" si="17">H38</f>
        <v>0</v>
      </c>
      <c r="I41" s="127">
        <f t="shared" si="17"/>
        <v>0</v>
      </c>
      <c r="J41" s="127">
        <f t="shared" si="17"/>
        <v>0</v>
      </c>
      <c r="K41" s="127">
        <f t="shared" si="17"/>
        <v>0</v>
      </c>
      <c r="L41" s="127" t="s">
        <v>62</v>
      </c>
      <c r="M41" s="130">
        <v>46022</v>
      </c>
      <c r="N41" s="130">
        <v>46022</v>
      </c>
      <c r="O41" s="125"/>
      <c r="P41" s="127" t="s">
        <v>62</v>
      </c>
      <c r="Q41" s="125"/>
      <c r="R41" s="125"/>
    </row>
    <row r="42" spans="1:19" s="131" customFormat="1" ht="15" hidden="1" customHeight="1" x14ac:dyDescent="0.25">
      <c r="A42" s="372"/>
      <c r="B42" s="132" t="s">
        <v>65</v>
      </c>
      <c r="C42" s="127"/>
      <c r="D42" s="127"/>
      <c r="E42" s="127"/>
      <c r="F42" s="127"/>
      <c r="G42" s="127" t="s">
        <v>62</v>
      </c>
      <c r="H42" s="127"/>
      <c r="I42" s="127" t="s">
        <v>62</v>
      </c>
      <c r="J42" s="127"/>
      <c r="K42" s="127"/>
      <c r="L42" s="127" t="s">
        <v>62</v>
      </c>
      <c r="M42" s="127"/>
      <c r="N42" s="127"/>
      <c r="O42" s="127" t="s">
        <v>62</v>
      </c>
      <c r="P42" s="127" t="s">
        <v>62</v>
      </c>
      <c r="Q42" s="127" t="s">
        <v>62</v>
      </c>
      <c r="R42" s="127" t="s">
        <v>62</v>
      </c>
      <c r="S42" s="128"/>
    </row>
    <row r="43" spans="1:19" s="131" customFormat="1" ht="38.65" hidden="1" customHeight="1" x14ac:dyDescent="0.2">
      <c r="A43" s="372"/>
      <c r="B43" s="133" t="s">
        <v>66</v>
      </c>
      <c r="C43" s="127"/>
      <c r="D43" s="127" t="s">
        <v>62</v>
      </c>
      <c r="E43" s="127"/>
      <c r="F43" s="127"/>
      <c r="G43" s="127">
        <f>G38</f>
        <v>0</v>
      </c>
      <c r="H43" s="127">
        <f t="shared" ref="H43:K43" si="18">H38</f>
        <v>0</v>
      </c>
      <c r="I43" s="127">
        <f t="shared" si="18"/>
        <v>0</v>
      </c>
      <c r="J43" s="127">
        <f t="shared" si="18"/>
        <v>0</v>
      </c>
      <c r="K43" s="127">
        <f t="shared" si="18"/>
        <v>0</v>
      </c>
      <c r="L43" s="127" t="s">
        <v>62</v>
      </c>
      <c r="M43" s="130">
        <v>46022</v>
      </c>
      <c r="N43" s="130">
        <v>46022</v>
      </c>
      <c r="O43" s="125"/>
      <c r="P43" s="127" t="s">
        <v>62</v>
      </c>
      <c r="Q43" s="125"/>
      <c r="R43" s="125"/>
    </row>
    <row r="44" spans="1:19" s="131" customFormat="1" ht="21" hidden="1" customHeight="1" x14ac:dyDescent="0.25">
      <c r="A44" s="372"/>
      <c r="B44" s="132" t="s">
        <v>71</v>
      </c>
      <c r="C44" s="127"/>
      <c r="D44" s="127"/>
      <c r="E44" s="127"/>
      <c r="F44" s="127"/>
      <c r="G44" s="127" t="s">
        <v>62</v>
      </c>
      <c r="H44" s="127"/>
      <c r="I44" s="127" t="s">
        <v>62</v>
      </c>
      <c r="J44" s="127"/>
      <c r="K44" s="127"/>
      <c r="L44" s="127" t="s">
        <v>62</v>
      </c>
      <c r="M44" s="127"/>
      <c r="N44" s="127"/>
      <c r="O44" s="127" t="s">
        <v>62</v>
      </c>
      <c r="P44" s="127" t="s">
        <v>62</v>
      </c>
      <c r="Q44" s="127" t="s">
        <v>62</v>
      </c>
      <c r="R44" s="127" t="s">
        <v>62</v>
      </c>
      <c r="S44" s="128"/>
    </row>
    <row r="45" spans="1:19" s="131" customFormat="1" ht="21" hidden="1" customHeight="1" x14ac:dyDescent="0.2">
      <c r="A45" s="373"/>
      <c r="B45" s="133" t="s">
        <v>72</v>
      </c>
      <c r="C45" s="127"/>
      <c r="D45" s="127" t="s">
        <v>62</v>
      </c>
      <c r="E45" s="127"/>
      <c r="F45" s="127"/>
      <c r="G45" s="127">
        <f>G38</f>
        <v>0</v>
      </c>
      <c r="H45" s="127">
        <f t="shared" ref="H45:K45" si="19">H38</f>
        <v>0</v>
      </c>
      <c r="I45" s="127">
        <f t="shared" si="19"/>
        <v>0</v>
      </c>
      <c r="J45" s="127">
        <f t="shared" si="19"/>
        <v>0</v>
      </c>
      <c r="K45" s="127">
        <f t="shared" si="19"/>
        <v>0</v>
      </c>
      <c r="L45" s="127" t="s">
        <v>62</v>
      </c>
      <c r="M45" s="130">
        <v>46022</v>
      </c>
      <c r="N45" s="130">
        <v>46022</v>
      </c>
      <c r="O45" s="125"/>
      <c r="P45" s="127" t="s">
        <v>62</v>
      </c>
      <c r="Q45" s="125"/>
      <c r="R45" s="125"/>
    </row>
    <row r="46" spans="1:19" s="128" customFormat="1" ht="74.45" customHeight="1" x14ac:dyDescent="0.25">
      <c r="A46" s="371" t="s">
        <v>388</v>
      </c>
      <c r="B46" s="124" t="s">
        <v>384</v>
      </c>
      <c r="C46" s="125" t="s">
        <v>59</v>
      </c>
      <c r="D46" s="126" t="s">
        <v>60</v>
      </c>
      <c r="E46" s="126" t="s">
        <v>75</v>
      </c>
      <c r="F46" s="125">
        <v>792</v>
      </c>
      <c r="G46" s="125">
        <v>150</v>
      </c>
      <c r="H46" s="125">
        <v>150</v>
      </c>
      <c r="I46" s="125"/>
      <c r="J46" s="125"/>
      <c r="K46" s="127">
        <v>150</v>
      </c>
      <c r="L46" s="125"/>
      <c r="M46" s="125" t="s">
        <v>62</v>
      </c>
      <c r="N46" s="125" t="s">
        <v>62</v>
      </c>
      <c r="O46" s="125">
        <v>2601</v>
      </c>
      <c r="P46" s="125"/>
      <c r="Q46" s="125"/>
      <c r="R46" s="125"/>
    </row>
    <row r="47" spans="1:19" s="131" customFormat="1" ht="15.75" x14ac:dyDescent="0.2">
      <c r="A47" s="372"/>
      <c r="B47" s="129" t="s">
        <v>70</v>
      </c>
      <c r="C47" s="127"/>
      <c r="D47" s="127" t="s">
        <v>62</v>
      </c>
      <c r="E47" s="127"/>
      <c r="F47" s="127"/>
      <c r="G47" s="127">
        <f>G46</f>
        <v>150</v>
      </c>
      <c r="H47" s="127">
        <f t="shared" ref="H47:K47" si="20">H46</f>
        <v>150</v>
      </c>
      <c r="I47" s="127">
        <f t="shared" si="20"/>
        <v>0</v>
      </c>
      <c r="J47" s="127">
        <f t="shared" si="20"/>
        <v>0</v>
      </c>
      <c r="K47" s="127">
        <f t="shared" si="20"/>
        <v>150</v>
      </c>
      <c r="L47" s="127"/>
      <c r="M47" s="130">
        <v>46022</v>
      </c>
      <c r="N47" s="130">
        <v>46022</v>
      </c>
      <c r="O47" s="125"/>
      <c r="P47" s="127" t="s">
        <v>62</v>
      </c>
      <c r="Q47" s="125"/>
      <c r="R47" s="125"/>
    </row>
    <row r="48" spans="1:19" s="131" customFormat="1" x14ac:dyDescent="0.25">
      <c r="A48" s="372"/>
      <c r="B48" s="132" t="s">
        <v>63</v>
      </c>
      <c r="C48" s="127"/>
      <c r="D48" s="127"/>
      <c r="E48" s="127"/>
      <c r="F48" s="127"/>
      <c r="G48" s="127" t="s">
        <v>62</v>
      </c>
      <c r="H48" s="127"/>
      <c r="I48" s="127" t="s">
        <v>62</v>
      </c>
      <c r="J48" s="127"/>
      <c r="K48" s="127"/>
      <c r="L48" s="127" t="s">
        <v>62</v>
      </c>
      <c r="M48" s="127"/>
      <c r="N48" s="127"/>
      <c r="O48" s="127" t="s">
        <v>62</v>
      </c>
      <c r="P48" s="127" t="s">
        <v>62</v>
      </c>
      <c r="Q48" s="127" t="s">
        <v>62</v>
      </c>
      <c r="R48" s="127" t="s">
        <v>62</v>
      </c>
      <c r="S48" s="128"/>
    </row>
    <row r="49" spans="1:19" s="131" customFormat="1" ht="65.45" customHeight="1" x14ac:dyDescent="0.2">
      <c r="A49" s="372"/>
      <c r="B49" s="133" t="s">
        <v>64</v>
      </c>
      <c r="C49" s="127"/>
      <c r="D49" s="127" t="s">
        <v>62</v>
      </c>
      <c r="E49" s="127"/>
      <c r="F49" s="127"/>
      <c r="G49" s="127">
        <f>G46</f>
        <v>150</v>
      </c>
      <c r="H49" s="127">
        <f t="shared" ref="H49:K49" si="21">H46</f>
        <v>150</v>
      </c>
      <c r="I49" s="127">
        <f t="shared" si="21"/>
        <v>0</v>
      </c>
      <c r="J49" s="127">
        <f t="shared" si="21"/>
        <v>0</v>
      </c>
      <c r="K49" s="127">
        <f t="shared" si="21"/>
        <v>150</v>
      </c>
      <c r="L49" s="127" t="s">
        <v>62</v>
      </c>
      <c r="M49" s="130">
        <v>46022</v>
      </c>
      <c r="N49" s="130">
        <v>46022</v>
      </c>
      <c r="O49" s="125"/>
      <c r="P49" s="127" t="s">
        <v>62</v>
      </c>
      <c r="Q49" s="125"/>
      <c r="R49" s="125"/>
    </row>
    <row r="50" spans="1:19" s="131" customFormat="1" ht="15" customHeight="1" x14ac:dyDescent="0.25">
      <c r="A50" s="372"/>
      <c r="B50" s="132" t="s">
        <v>65</v>
      </c>
      <c r="C50" s="127"/>
      <c r="D50" s="127"/>
      <c r="E50" s="127"/>
      <c r="F50" s="127"/>
      <c r="G50" s="127" t="s">
        <v>62</v>
      </c>
      <c r="H50" s="127"/>
      <c r="I50" s="127" t="s">
        <v>62</v>
      </c>
      <c r="J50" s="127"/>
      <c r="K50" s="127"/>
      <c r="L50" s="127" t="s">
        <v>62</v>
      </c>
      <c r="M50" s="127"/>
      <c r="N50" s="127"/>
      <c r="O50" s="127" t="s">
        <v>62</v>
      </c>
      <c r="P50" s="127" t="s">
        <v>62</v>
      </c>
      <c r="Q50" s="127" t="s">
        <v>62</v>
      </c>
      <c r="R50" s="127" t="s">
        <v>62</v>
      </c>
      <c r="S50" s="128"/>
    </row>
    <row r="51" spans="1:19" s="131" customFormat="1" ht="38.65" customHeight="1" x14ac:dyDescent="0.2">
      <c r="A51" s="372"/>
      <c r="B51" s="133" t="s">
        <v>66</v>
      </c>
      <c r="C51" s="127"/>
      <c r="D51" s="127" t="s">
        <v>62</v>
      </c>
      <c r="E51" s="127"/>
      <c r="F51" s="127"/>
      <c r="G51" s="127">
        <f>G46</f>
        <v>150</v>
      </c>
      <c r="H51" s="127">
        <f t="shared" ref="H51:K51" si="22">H46</f>
        <v>150</v>
      </c>
      <c r="I51" s="127">
        <f t="shared" si="22"/>
        <v>0</v>
      </c>
      <c r="J51" s="127">
        <f t="shared" si="22"/>
        <v>0</v>
      </c>
      <c r="K51" s="127">
        <f t="shared" si="22"/>
        <v>150</v>
      </c>
      <c r="L51" s="127" t="s">
        <v>62</v>
      </c>
      <c r="M51" s="130">
        <v>46022</v>
      </c>
      <c r="N51" s="130">
        <v>46022</v>
      </c>
      <c r="O51" s="125"/>
      <c r="P51" s="127" t="s">
        <v>62</v>
      </c>
      <c r="Q51" s="125"/>
      <c r="R51" s="125"/>
    </row>
    <row r="52" spans="1:19" s="131" customFormat="1" ht="21" customHeight="1" x14ac:dyDescent="0.25">
      <c r="A52" s="372"/>
      <c r="B52" s="132" t="s">
        <v>71</v>
      </c>
      <c r="C52" s="127"/>
      <c r="D52" s="127"/>
      <c r="E52" s="127"/>
      <c r="F52" s="127"/>
      <c r="G52" s="127" t="s">
        <v>62</v>
      </c>
      <c r="H52" s="127"/>
      <c r="I52" s="127" t="s">
        <v>62</v>
      </c>
      <c r="J52" s="127"/>
      <c r="K52" s="127"/>
      <c r="L52" s="127" t="s">
        <v>62</v>
      </c>
      <c r="M52" s="127"/>
      <c r="N52" s="127"/>
      <c r="O52" s="127" t="s">
        <v>62</v>
      </c>
      <c r="P52" s="127" t="s">
        <v>62</v>
      </c>
      <c r="Q52" s="127" t="s">
        <v>62</v>
      </c>
      <c r="R52" s="127" t="s">
        <v>62</v>
      </c>
      <c r="S52" s="128"/>
    </row>
    <row r="53" spans="1:19" s="131" customFormat="1" ht="21" customHeight="1" x14ac:dyDescent="0.2">
      <c r="A53" s="373"/>
      <c r="B53" s="133" t="s">
        <v>72</v>
      </c>
      <c r="C53" s="127"/>
      <c r="D53" s="127" t="s">
        <v>62</v>
      </c>
      <c r="E53" s="127"/>
      <c r="F53" s="127"/>
      <c r="G53" s="127">
        <f>G46</f>
        <v>150</v>
      </c>
      <c r="H53" s="127">
        <f t="shared" ref="H53:K53" si="23">H46</f>
        <v>150</v>
      </c>
      <c r="I53" s="127">
        <f t="shared" si="23"/>
        <v>0</v>
      </c>
      <c r="J53" s="127">
        <f t="shared" si="23"/>
        <v>0</v>
      </c>
      <c r="K53" s="127">
        <f t="shared" si="23"/>
        <v>150</v>
      </c>
      <c r="L53" s="127" t="s">
        <v>62</v>
      </c>
      <c r="M53" s="130">
        <v>46022</v>
      </c>
      <c r="N53" s="130">
        <v>46022</v>
      </c>
      <c r="O53" s="125"/>
      <c r="P53" s="127" t="s">
        <v>62</v>
      </c>
      <c r="Q53" s="125"/>
      <c r="R53" s="125"/>
    </row>
    <row r="54" spans="1:19" s="128" customFormat="1" ht="74.45" customHeight="1" x14ac:dyDescent="0.25">
      <c r="A54" s="371" t="s">
        <v>389</v>
      </c>
      <c r="B54" s="124" t="s">
        <v>384</v>
      </c>
      <c r="C54" s="125" t="s">
        <v>59</v>
      </c>
      <c r="D54" s="126" t="s">
        <v>60</v>
      </c>
      <c r="E54" s="126" t="s">
        <v>75</v>
      </c>
      <c r="F54" s="125">
        <v>792</v>
      </c>
      <c r="G54" s="125">
        <v>250</v>
      </c>
      <c r="H54" s="125">
        <v>250</v>
      </c>
      <c r="I54" s="125"/>
      <c r="J54" s="125"/>
      <c r="K54" s="127">
        <v>250</v>
      </c>
      <c r="L54" s="125"/>
      <c r="M54" s="125" t="s">
        <v>62</v>
      </c>
      <c r="N54" s="125" t="s">
        <v>62</v>
      </c>
      <c r="O54" s="125">
        <v>4335</v>
      </c>
      <c r="P54" s="125"/>
      <c r="Q54" s="125"/>
      <c r="R54" s="125"/>
    </row>
    <row r="55" spans="1:19" s="131" customFormat="1" ht="15.75" x14ac:dyDescent="0.2">
      <c r="A55" s="372"/>
      <c r="B55" s="129" t="s">
        <v>70</v>
      </c>
      <c r="C55" s="127"/>
      <c r="D55" s="127" t="s">
        <v>62</v>
      </c>
      <c r="E55" s="127"/>
      <c r="F55" s="127"/>
      <c r="G55" s="127">
        <f>G54</f>
        <v>250</v>
      </c>
      <c r="H55" s="127">
        <f t="shared" ref="H55:K55" si="24">H54</f>
        <v>250</v>
      </c>
      <c r="I55" s="127">
        <f t="shared" si="24"/>
        <v>0</v>
      </c>
      <c r="J55" s="127">
        <f t="shared" si="24"/>
        <v>0</v>
      </c>
      <c r="K55" s="127">
        <f t="shared" si="24"/>
        <v>250</v>
      </c>
      <c r="L55" s="127"/>
      <c r="M55" s="130">
        <v>46022</v>
      </c>
      <c r="N55" s="130">
        <v>46022</v>
      </c>
      <c r="O55" s="125"/>
      <c r="P55" s="127" t="s">
        <v>62</v>
      </c>
      <c r="Q55" s="125"/>
      <c r="R55" s="125"/>
    </row>
    <row r="56" spans="1:19" s="131" customFormat="1" x14ac:dyDescent="0.25">
      <c r="A56" s="372"/>
      <c r="B56" s="132" t="s">
        <v>63</v>
      </c>
      <c r="C56" s="127"/>
      <c r="D56" s="127"/>
      <c r="E56" s="127"/>
      <c r="F56" s="127"/>
      <c r="G56" s="127" t="s">
        <v>62</v>
      </c>
      <c r="H56" s="127"/>
      <c r="I56" s="127" t="s">
        <v>62</v>
      </c>
      <c r="J56" s="127"/>
      <c r="K56" s="127"/>
      <c r="L56" s="127" t="s">
        <v>62</v>
      </c>
      <c r="M56" s="127"/>
      <c r="N56" s="127"/>
      <c r="O56" s="127" t="s">
        <v>62</v>
      </c>
      <c r="P56" s="127" t="s">
        <v>62</v>
      </c>
      <c r="Q56" s="127" t="s">
        <v>62</v>
      </c>
      <c r="R56" s="127" t="s">
        <v>62</v>
      </c>
      <c r="S56" s="128"/>
    </row>
    <row r="57" spans="1:19" s="131" customFormat="1" ht="65.45" customHeight="1" x14ac:dyDescent="0.2">
      <c r="A57" s="372"/>
      <c r="B57" s="133" t="s">
        <v>64</v>
      </c>
      <c r="C57" s="127"/>
      <c r="D57" s="127" t="s">
        <v>62</v>
      </c>
      <c r="E57" s="127"/>
      <c r="F57" s="127"/>
      <c r="G57" s="127">
        <f>G54</f>
        <v>250</v>
      </c>
      <c r="H57" s="127">
        <f t="shared" ref="H57:K57" si="25">H54</f>
        <v>250</v>
      </c>
      <c r="I57" s="127">
        <f t="shared" si="25"/>
        <v>0</v>
      </c>
      <c r="J57" s="127">
        <f t="shared" si="25"/>
        <v>0</v>
      </c>
      <c r="K57" s="127">
        <f t="shared" si="25"/>
        <v>250</v>
      </c>
      <c r="L57" s="127" t="s">
        <v>62</v>
      </c>
      <c r="M57" s="130">
        <v>46022</v>
      </c>
      <c r="N57" s="130">
        <v>46022</v>
      </c>
      <c r="O57" s="125"/>
      <c r="P57" s="127" t="s">
        <v>62</v>
      </c>
      <c r="Q57" s="125"/>
      <c r="R57" s="125"/>
    </row>
    <row r="58" spans="1:19" s="131" customFormat="1" ht="15" customHeight="1" x14ac:dyDescent="0.25">
      <c r="A58" s="372"/>
      <c r="B58" s="132" t="s">
        <v>65</v>
      </c>
      <c r="C58" s="127"/>
      <c r="D58" s="127"/>
      <c r="E58" s="127"/>
      <c r="F58" s="127"/>
      <c r="G58" s="127" t="s">
        <v>62</v>
      </c>
      <c r="H58" s="127"/>
      <c r="I58" s="127" t="s">
        <v>62</v>
      </c>
      <c r="J58" s="127"/>
      <c r="K58" s="127"/>
      <c r="L58" s="127" t="s">
        <v>62</v>
      </c>
      <c r="M58" s="127"/>
      <c r="N58" s="127"/>
      <c r="O58" s="127" t="s">
        <v>62</v>
      </c>
      <c r="P58" s="127" t="s">
        <v>62</v>
      </c>
      <c r="Q58" s="127" t="s">
        <v>62</v>
      </c>
      <c r="R58" s="127" t="s">
        <v>62</v>
      </c>
      <c r="S58" s="128"/>
    </row>
    <row r="59" spans="1:19" s="131" customFormat="1" ht="38.65" customHeight="1" x14ac:dyDescent="0.2">
      <c r="A59" s="372"/>
      <c r="B59" s="133" t="s">
        <v>66</v>
      </c>
      <c r="C59" s="127"/>
      <c r="D59" s="127" t="s">
        <v>62</v>
      </c>
      <c r="E59" s="127"/>
      <c r="F59" s="127"/>
      <c r="G59" s="127">
        <f>G54</f>
        <v>250</v>
      </c>
      <c r="H59" s="127">
        <f t="shared" ref="H59:K59" si="26">H54</f>
        <v>250</v>
      </c>
      <c r="I59" s="127">
        <f t="shared" si="26"/>
        <v>0</v>
      </c>
      <c r="J59" s="127">
        <f t="shared" si="26"/>
        <v>0</v>
      </c>
      <c r="K59" s="127">
        <f t="shared" si="26"/>
        <v>250</v>
      </c>
      <c r="L59" s="127" t="s">
        <v>62</v>
      </c>
      <c r="M59" s="130">
        <v>46022</v>
      </c>
      <c r="N59" s="130">
        <v>46022</v>
      </c>
      <c r="O59" s="125"/>
      <c r="P59" s="127" t="s">
        <v>62</v>
      </c>
      <c r="Q59" s="125"/>
      <c r="R59" s="125"/>
    </row>
    <row r="60" spans="1:19" s="131" customFormat="1" ht="21" customHeight="1" x14ac:dyDescent="0.25">
      <c r="A60" s="372"/>
      <c r="B60" s="132" t="s">
        <v>71</v>
      </c>
      <c r="C60" s="127"/>
      <c r="D60" s="127"/>
      <c r="E60" s="127"/>
      <c r="F60" s="127"/>
      <c r="G60" s="127" t="s">
        <v>62</v>
      </c>
      <c r="H60" s="127"/>
      <c r="I60" s="127" t="s">
        <v>62</v>
      </c>
      <c r="J60" s="127"/>
      <c r="K60" s="127"/>
      <c r="L60" s="127" t="s">
        <v>62</v>
      </c>
      <c r="M60" s="127"/>
      <c r="N60" s="127"/>
      <c r="O60" s="127" t="s">
        <v>62</v>
      </c>
      <c r="P60" s="127" t="s">
        <v>62</v>
      </c>
      <c r="Q60" s="127" t="s">
        <v>62</v>
      </c>
      <c r="R60" s="127" t="s">
        <v>62</v>
      </c>
      <c r="S60" s="128"/>
    </row>
    <row r="61" spans="1:19" s="131" customFormat="1" ht="21" customHeight="1" x14ac:dyDescent="0.2">
      <c r="A61" s="373"/>
      <c r="B61" s="133" t="s">
        <v>72</v>
      </c>
      <c r="C61" s="127"/>
      <c r="D61" s="127" t="s">
        <v>62</v>
      </c>
      <c r="E61" s="127"/>
      <c r="F61" s="127"/>
      <c r="G61" s="127">
        <f>G54</f>
        <v>250</v>
      </c>
      <c r="H61" s="127">
        <f t="shared" ref="H61:K61" si="27">H54</f>
        <v>250</v>
      </c>
      <c r="I61" s="127">
        <f t="shared" si="27"/>
        <v>0</v>
      </c>
      <c r="J61" s="127">
        <f t="shared" si="27"/>
        <v>0</v>
      </c>
      <c r="K61" s="127">
        <f t="shared" si="27"/>
        <v>250</v>
      </c>
      <c r="L61" s="127" t="s">
        <v>62</v>
      </c>
      <c r="M61" s="130">
        <v>46022</v>
      </c>
      <c r="N61" s="130">
        <v>46022</v>
      </c>
      <c r="O61" s="125"/>
      <c r="P61" s="127" t="s">
        <v>62</v>
      </c>
      <c r="Q61" s="125"/>
      <c r="R61" s="125"/>
    </row>
    <row r="62" spans="1:19" s="128" customFormat="1" ht="74.45" customHeight="1" x14ac:dyDescent="0.25">
      <c r="A62" s="371" t="s">
        <v>198</v>
      </c>
      <c r="B62" s="124" t="s">
        <v>384</v>
      </c>
      <c r="C62" s="125" t="s">
        <v>59</v>
      </c>
      <c r="D62" s="126" t="s">
        <v>60</v>
      </c>
      <c r="E62" s="126" t="s">
        <v>75</v>
      </c>
      <c r="F62" s="125">
        <v>792</v>
      </c>
      <c r="G62" s="125">
        <v>100</v>
      </c>
      <c r="H62" s="125">
        <v>100</v>
      </c>
      <c r="I62" s="125"/>
      <c r="J62" s="125"/>
      <c r="K62" s="127">
        <v>100</v>
      </c>
      <c r="L62" s="125"/>
      <c r="M62" s="125" t="s">
        <v>62</v>
      </c>
      <c r="N62" s="125" t="s">
        <v>62</v>
      </c>
      <c r="O62" s="125">
        <v>1734</v>
      </c>
      <c r="P62" s="125"/>
      <c r="Q62" s="125"/>
      <c r="R62" s="125"/>
    </row>
    <row r="63" spans="1:19" s="131" customFormat="1" ht="15.75" x14ac:dyDescent="0.2">
      <c r="A63" s="372"/>
      <c r="B63" s="129" t="s">
        <v>70</v>
      </c>
      <c r="C63" s="127"/>
      <c r="D63" s="127" t="s">
        <v>62</v>
      </c>
      <c r="E63" s="127"/>
      <c r="F63" s="127"/>
      <c r="G63" s="127">
        <f>G62</f>
        <v>100</v>
      </c>
      <c r="H63" s="127">
        <f t="shared" ref="H63:K63" si="28">H62</f>
        <v>100</v>
      </c>
      <c r="I63" s="127">
        <f t="shared" si="28"/>
        <v>0</v>
      </c>
      <c r="J63" s="127">
        <f t="shared" si="28"/>
        <v>0</v>
      </c>
      <c r="K63" s="127">
        <f t="shared" si="28"/>
        <v>100</v>
      </c>
      <c r="L63" s="127"/>
      <c r="M63" s="130">
        <v>46022</v>
      </c>
      <c r="N63" s="130">
        <v>46022</v>
      </c>
      <c r="O63" s="125"/>
      <c r="P63" s="127" t="s">
        <v>62</v>
      </c>
      <c r="Q63" s="125"/>
      <c r="R63" s="125"/>
    </row>
    <row r="64" spans="1:19" s="131" customFormat="1" x14ac:dyDescent="0.25">
      <c r="A64" s="372"/>
      <c r="B64" s="132" t="s">
        <v>63</v>
      </c>
      <c r="C64" s="127"/>
      <c r="D64" s="127"/>
      <c r="E64" s="127"/>
      <c r="F64" s="127"/>
      <c r="G64" s="127" t="s">
        <v>62</v>
      </c>
      <c r="H64" s="127"/>
      <c r="I64" s="127" t="s">
        <v>62</v>
      </c>
      <c r="J64" s="127"/>
      <c r="K64" s="127"/>
      <c r="L64" s="127" t="s">
        <v>62</v>
      </c>
      <c r="M64" s="127"/>
      <c r="N64" s="127"/>
      <c r="O64" s="127" t="s">
        <v>62</v>
      </c>
      <c r="P64" s="127" t="s">
        <v>62</v>
      </c>
      <c r="Q64" s="127" t="s">
        <v>62</v>
      </c>
      <c r="R64" s="127" t="s">
        <v>62</v>
      </c>
      <c r="S64" s="128"/>
    </row>
    <row r="65" spans="1:19" s="131" customFormat="1" ht="65.45" customHeight="1" x14ac:dyDescent="0.2">
      <c r="A65" s="372"/>
      <c r="B65" s="133" t="s">
        <v>64</v>
      </c>
      <c r="C65" s="127"/>
      <c r="D65" s="127" t="s">
        <v>62</v>
      </c>
      <c r="E65" s="127"/>
      <c r="F65" s="127"/>
      <c r="G65" s="127">
        <f>G62</f>
        <v>100</v>
      </c>
      <c r="H65" s="127">
        <f t="shared" ref="H65:K65" si="29">H62</f>
        <v>100</v>
      </c>
      <c r="I65" s="127">
        <f t="shared" si="29"/>
        <v>0</v>
      </c>
      <c r="J65" s="127">
        <f t="shared" si="29"/>
        <v>0</v>
      </c>
      <c r="K65" s="127">
        <f t="shared" si="29"/>
        <v>100</v>
      </c>
      <c r="L65" s="127" t="s">
        <v>62</v>
      </c>
      <c r="M65" s="130">
        <v>46022</v>
      </c>
      <c r="N65" s="130">
        <v>46022</v>
      </c>
      <c r="O65" s="125"/>
      <c r="P65" s="127" t="s">
        <v>62</v>
      </c>
      <c r="Q65" s="125"/>
      <c r="R65" s="125"/>
    </row>
    <row r="66" spans="1:19" s="131" customFormat="1" ht="15" customHeight="1" x14ac:dyDescent="0.25">
      <c r="A66" s="372"/>
      <c r="B66" s="132" t="s">
        <v>65</v>
      </c>
      <c r="C66" s="127"/>
      <c r="D66" s="127"/>
      <c r="E66" s="127"/>
      <c r="F66" s="127"/>
      <c r="G66" s="127" t="s">
        <v>62</v>
      </c>
      <c r="H66" s="127"/>
      <c r="I66" s="127" t="s">
        <v>62</v>
      </c>
      <c r="J66" s="127"/>
      <c r="K66" s="127"/>
      <c r="L66" s="127" t="s">
        <v>62</v>
      </c>
      <c r="M66" s="127"/>
      <c r="N66" s="127"/>
      <c r="O66" s="127" t="s">
        <v>62</v>
      </c>
      <c r="P66" s="127" t="s">
        <v>62</v>
      </c>
      <c r="Q66" s="127" t="s">
        <v>62</v>
      </c>
      <c r="R66" s="127" t="s">
        <v>62</v>
      </c>
      <c r="S66" s="128"/>
    </row>
    <row r="67" spans="1:19" s="131" customFormat="1" ht="38.65" customHeight="1" x14ac:dyDescent="0.2">
      <c r="A67" s="372"/>
      <c r="B67" s="133" t="s">
        <v>66</v>
      </c>
      <c r="C67" s="127"/>
      <c r="D67" s="127" t="s">
        <v>62</v>
      </c>
      <c r="E67" s="127"/>
      <c r="F67" s="127"/>
      <c r="G67" s="127">
        <f>G62</f>
        <v>100</v>
      </c>
      <c r="H67" s="127">
        <f t="shared" ref="H67:K67" si="30">H62</f>
        <v>100</v>
      </c>
      <c r="I67" s="127">
        <f t="shared" si="30"/>
        <v>0</v>
      </c>
      <c r="J67" s="127">
        <f t="shared" si="30"/>
        <v>0</v>
      </c>
      <c r="K67" s="127">
        <f t="shared" si="30"/>
        <v>100</v>
      </c>
      <c r="L67" s="127" t="s">
        <v>62</v>
      </c>
      <c r="M67" s="130">
        <v>46022</v>
      </c>
      <c r="N67" s="130">
        <v>46022</v>
      </c>
      <c r="O67" s="125"/>
      <c r="P67" s="127" t="s">
        <v>62</v>
      </c>
      <c r="Q67" s="125"/>
      <c r="R67" s="125"/>
    </row>
    <row r="68" spans="1:19" s="131" customFormat="1" ht="21" customHeight="1" x14ac:dyDescent="0.25">
      <c r="A68" s="372"/>
      <c r="B68" s="132" t="s">
        <v>71</v>
      </c>
      <c r="C68" s="127"/>
      <c r="D68" s="127"/>
      <c r="E68" s="127"/>
      <c r="F68" s="127"/>
      <c r="G68" s="127" t="s">
        <v>62</v>
      </c>
      <c r="H68" s="127"/>
      <c r="I68" s="127" t="s">
        <v>62</v>
      </c>
      <c r="J68" s="127"/>
      <c r="K68" s="127"/>
      <c r="L68" s="127" t="s">
        <v>62</v>
      </c>
      <c r="M68" s="127"/>
      <c r="N68" s="127"/>
      <c r="O68" s="127" t="s">
        <v>62</v>
      </c>
      <c r="P68" s="127" t="s">
        <v>62</v>
      </c>
      <c r="Q68" s="127" t="s">
        <v>62</v>
      </c>
      <c r="R68" s="127" t="s">
        <v>62</v>
      </c>
      <c r="S68" s="128"/>
    </row>
    <row r="69" spans="1:19" s="131" customFormat="1" ht="21" customHeight="1" x14ac:dyDescent="0.2">
      <c r="A69" s="373"/>
      <c r="B69" s="133" t="s">
        <v>72</v>
      </c>
      <c r="C69" s="127"/>
      <c r="D69" s="127" t="s">
        <v>62</v>
      </c>
      <c r="E69" s="127"/>
      <c r="F69" s="127"/>
      <c r="G69" s="127">
        <f>G62</f>
        <v>100</v>
      </c>
      <c r="H69" s="127">
        <f t="shared" ref="H69:K69" si="31">H62</f>
        <v>100</v>
      </c>
      <c r="I69" s="127">
        <f t="shared" si="31"/>
        <v>0</v>
      </c>
      <c r="J69" s="127">
        <f t="shared" si="31"/>
        <v>0</v>
      </c>
      <c r="K69" s="127">
        <f t="shared" si="31"/>
        <v>100</v>
      </c>
      <c r="L69" s="127" t="s">
        <v>62</v>
      </c>
      <c r="M69" s="130">
        <v>46022</v>
      </c>
      <c r="N69" s="130">
        <v>46022</v>
      </c>
      <c r="O69" s="125"/>
      <c r="P69" s="127" t="s">
        <v>62</v>
      </c>
      <c r="Q69" s="125"/>
      <c r="R69" s="125"/>
    </row>
    <row r="70" spans="1:19" s="128" customFormat="1" ht="74.45" customHeight="1" x14ac:dyDescent="0.25">
      <c r="A70" s="371" t="s">
        <v>390</v>
      </c>
      <c r="B70" s="124" t="s">
        <v>384</v>
      </c>
      <c r="C70" s="125" t="s">
        <v>59</v>
      </c>
      <c r="D70" s="126" t="s">
        <v>60</v>
      </c>
      <c r="E70" s="126" t="s">
        <v>75</v>
      </c>
      <c r="F70" s="125">
        <v>792</v>
      </c>
      <c r="G70" s="125">
        <v>300</v>
      </c>
      <c r="H70" s="125">
        <v>300</v>
      </c>
      <c r="I70" s="125"/>
      <c r="J70" s="125"/>
      <c r="K70" s="127">
        <v>300</v>
      </c>
      <c r="L70" s="125"/>
      <c r="M70" s="125" t="s">
        <v>62</v>
      </c>
      <c r="N70" s="125" t="s">
        <v>62</v>
      </c>
      <c r="O70" s="125">
        <v>5202</v>
      </c>
      <c r="P70" s="125"/>
      <c r="Q70" s="125"/>
      <c r="R70" s="125"/>
    </row>
    <row r="71" spans="1:19" s="131" customFormat="1" ht="15.75" x14ac:dyDescent="0.2">
      <c r="A71" s="372"/>
      <c r="B71" s="129" t="s">
        <v>70</v>
      </c>
      <c r="C71" s="127"/>
      <c r="D71" s="127" t="s">
        <v>62</v>
      </c>
      <c r="E71" s="127"/>
      <c r="F71" s="127"/>
      <c r="G71" s="127">
        <f>G70</f>
        <v>300</v>
      </c>
      <c r="H71" s="127">
        <f t="shared" ref="H71:K71" si="32">H70</f>
        <v>300</v>
      </c>
      <c r="I71" s="127">
        <f t="shared" si="32"/>
        <v>0</v>
      </c>
      <c r="J71" s="127">
        <f t="shared" si="32"/>
        <v>0</v>
      </c>
      <c r="K71" s="127">
        <f t="shared" si="32"/>
        <v>300</v>
      </c>
      <c r="L71" s="127"/>
      <c r="M71" s="130">
        <v>46022</v>
      </c>
      <c r="N71" s="130">
        <v>46022</v>
      </c>
      <c r="O71" s="125"/>
      <c r="P71" s="127" t="s">
        <v>62</v>
      </c>
      <c r="Q71" s="125"/>
      <c r="R71" s="125"/>
    </row>
    <row r="72" spans="1:19" s="131" customFormat="1" x14ac:dyDescent="0.25">
      <c r="A72" s="372"/>
      <c r="B72" s="132" t="s">
        <v>63</v>
      </c>
      <c r="C72" s="127"/>
      <c r="D72" s="127"/>
      <c r="E72" s="127"/>
      <c r="F72" s="127"/>
      <c r="G72" s="127" t="s">
        <v>62</v>
      </c>
      <c r="H72" s="127"/>
      <c r="I72" s="127" t="s">
        <v>62</v>
      </c>
      <c r="J72" s="127"/>
      <c r="K72" s="127"/>
      <c r="L72" s="127" t="s">
        <v>62</v>
      </c>
      <c r="M72" s="127"/>
      <c r="N72" s="127"/>
      <c r="O72" s="127" t="s">
        <v>62</v>
      </c>
      <c r="P72" s="127" t="s">
        <v>62</v>
      </c>
      <c r="Q72" s="127" t="s">
        <v>62</v>
      </c>
      <c r="R72" s="127" t="s">
        <v>62</v>
      </c>
      <c r="S72" s="128"/>
    </row>
    <row r="73" spans="1:19" s="131" customFormat="1" ht="65.45" customHeight="1" x14ac:dyDescent="0.2">
      <c r="A73" s="372"/>
      <c r="B73" s="133" t="s">
        <v>64</v>
      </c>
      <c r="C73" s="127"/>
      <c r="D73" s="127" t="s">
        <v>62</v>
      </c>
      <c r="E73" s="127"/>
      <c r="F73" s="127"/>
      <c r="G73" s="127">
        <f>G70</f>
        <v>300</v>
      </c>
      <c r="H73" s="127">
        <f t="shared" ref="H73:K73" si="33">H70</f>
        <v>300</v>
      </c>
      <c r="I73" s="127">
        <f t="shared" si="33"/>
        <v>0</v>
      </c>
      <c r="J73" s="127">
        <f t="shared" si="33"/>
        <v>0</v>
      </c>
      <c r="K73" s="127">
        <f t="shared" si="33"/>
        <v>300</v>
      </c>
      <c r="L73" s="127" t="s">
        <v>62</v>
      </c>
      <c r="M73" s="130">
        <v>46022</v>
      </c>
      <c r="N73" s="130">
        <v>46022</v>
      </c>
      <c r="O73" s="125"/>
      <c r="P73" s="127" t="s">
        <v>62</v>
      </c>
      <c r="Q73" s="125"/>
      <c r="R73" s="125"/>
    </row>
    <row r="74" spans="1:19" s="131" customFormat="1" ht="15" customHeight="1" x14ac:dyDescent="0.25">
      <c r="A74" s="372"/>
      <c r="B74" s="132" t="s">
        <v>65</v>
      </c>
      <c r="C74" s="127"/>
      <c r="D74" s="127"/>
      <c r="E74" s="127"/>
      <c r="F74" s="127"/>
      <c r="G74" s="127" t="s">
        <v>62</v>
      </c>
      <c r="H74" s="127"/>
      <c r="I74" s="127" t="s">
        <v>62</v>
      </c>
      <c r="J74" s="127"/>
      <c r="K74" s="127"/>
      <c r="L74" s="127" t="s">
        <v>62</v>
      </c>
      <c r="M74" s="127"/>
      <c r="N74" s="127"/>
      <c r="O74" s="127" t="s">
        <v>62</v>
      </c>
      <c r="P74" s="127" t="s">
        <v>62</v>
      </c>
      <c r="Q74" s="127" t="s">
        <v>62</v>
      </c>
      <c r="R74" s="127" t="s">
        <v>62</v>
      </c>
      <c r="S74" s="128"/>
    </row>
    <row r="75" spans="1:19" s="131" customFormat="1" ht="38.65" customHeight="1" x14ac:dyDescent="0.2">
      <c r="A75" s="372"/>
      <c r="B75" s="133" t="s">
        <v>66</v>
      </c>
      <c r="C75" s="127"/>
      <c r="D75" s="127" t="s">
        <v>62</v>
      </c>
      <c r="E75" s="127"/>
      <c r="F75" s="127"/>
      <c r="G75" s="127">
        <f>G70</f>
        <v>300</v>
      </c>
      <c r="H75" s="127">
        <f t="shared" ref="H75:K75" si="34">H70</f>
        <v>300</v>
      </c>
      <c r="I75" s="127">
        <f t="shared" si="34"/>
        <v>0</v>
      </c>
      <c r="J75" s="127">
        <f t="shared" si="34"/>
        <v>0</v>
      </c>
      <c r="K75" s="127">
        <f t="shared" si="34"/>
        <v>300</v>
      </c>
      <c r="L75" s="127" t="s">
        <v>62</v>
      </c>
      <c r="M75" s="130">
        <v>46022</v>
      </c>
      <c r="N75" s="130">
        <v>46022</v>
      </c>
      <c r="O75" s="125"/>
      <c r="P75" s="127" t="s">
        <v>62</v>
      </c>
      <c r="Q75" s="125"/>
      <c r="R75" s="125"/>
    </row>
    <row r="76" spans="1:19" s="131" customFormat="1" ht="21" customHeight="1" x14ac:dyDescent="0.25">
      <c r="A76" s="372"/>
      <c r="B76" s="132" t="s">
        <v>71</v>
      </c>
      <c r="C76" s="127"/>
      <c r="D76" s="127"/>
      <c r="E76" s="127"/>
      <c r="F76" s="127"/>
      <c r="G76" s="127" t="s">
        <v>62</v>
      </c>
      <c r="H76" s="127"/>
      <c r="I76" s="127" t="s">
        <v>62</v>
      </c>
      <c r="J76" s="127"/>
      <c r="K76" s="127"/>
      <c r="L76" s="127" t="s">
        <v>62</v>
      </c>
      <c r="M76" s="127"/>
      <c r="N76" s="127"/>
      <c r="O76" s="127" t="s">
        <v>62</v>
      </c>
      <c r="P76" s="127" t="s">
        <v>62</v>
      </c>
      <c r="Q76" s="127" t="s">
        <v>62</v>
      </c>
      <c r="R76" s="127" t="s">
        <v>62</v>
      </c>
      <c r="S76" s="128"/>
    </row>
    <row r="77" spans="1:19" s="131" customFormat="1" ht="21" customHeight="1" x14ac:dyDescent="0.2">
      <c r="A77" s="373"/>
      <c r="B77" s="133" t="s">
        <v>72</v>
      </c>
      <c r="C77" s="127"/>
      <c r="D77" s="127" t="s">
        <v>62</v>
      </c>
      <c r="E77" s="127"/>
      <c r="F77" s="127"/>
      <c r="G77" s="127">
        <f>G70</f>
        <v>300</v>
      </c>
      <c r="H77" s="127">
        <f t="shared" ref="H77:K77" si="35">H70</f>
        <v>300</v>
      </c>
      <c r="I77" s="127">
        <f t="shared" si="35"/>
        <v>0</v>
      </c>
      <c r="J77" s="127">
        <f t="shared" si="35"/>
        <v>0</v>
      </c>
      <c r="K77" s="127">
        <f t="shared" si="35"/>
        <v>300</v>
      </c>
      <c r="L77" s="127" t="s">
        <v>62</v>
      </c>
      <c r="M77" s="130">
        <v>46022</v>
      </c>
      <c r="N77" s="130">
        <v>46022</v>
      </c>
      <c r="O77" s="125"/>
      <c r="P77" s="127" t="s">
        <v>62</v>
      </c>
      <c r="Q77" s="125"/>
      <c r="R77" s="125"/>
    </row>
    <row r="78" spans="1:19" s="128" customFormat="1" ht="74.45" customHeight="1" x14ac:dyDescent="0.25">
      <c r="A78" s="371" t="s">
        <v>374</v>
      </c>
      <c r="B78" s="124" t="s">
        <v>384</v>
      </c>
      <c r="C78" s="125" t="s">
        <v>59</v>
      </c>
      <c r="D78" s="126" t="s">
        <v>60</v>
      </c>
      <c r="E78" s="126" t="s">
        <v>75</v>
      </c>
      <c r="F78" s="125">
        <v>792</v>
      </c>
      <c r="G78" s="125">
        <v>150</v>
      </c>
      <c r="H78" s="125">
        <v>150</v>
      </c>
      <c r="I78" s="125"/>
      <c r="J78" s="125"/>
      <c r="K78" s="127">
        <v>150</v>
      </c>
      <c r="L78" s="125"/>
      <c r="M78" s="125" t="s">
        <v>62</v>
      </c>
      <c r="N78" s="125" t="s">
        <v>62</v>
      </c>
      <c r="O78" s="125">
        <v>2601</v>
      </c>
      <c r="P78" s="125"/>
      <c r="Q78" s="125"/>
      <c r="R78" s="125"/>
    </row>
    <row r="79" spans="1:19" s="131" customFormat="1" ht="15.75" x14ac:dyDescent="0.2">
      <c r="A79" s="372"/>
      <c r="B79" s="129" t="s">
        <v>70</v>
      </c>
      <c r="C79" s="127"/>
      <c r="D79" s="127" t="s">
        <v>62</v>
      </c>
      <c r="E79" s="127"/>
      <c r="F79" s="127"/>
      <c r="G79" s="127">
        <f>G78</f>
        <v>150</v>
      </c>
      <c r="H79" s="127">
        <f t="shared" ref="H79:K79" si="36">H78</f>
        <v>150</v>
      </c>
      <c r="I79" s="127">
        <f t="shared" si="36"/>
        <v>0</v>
      </c>
      <c r="J79" s="127">
        <f t="shared" si="36"/>
        <v>0</v>
      </c>
      <c r="K79" s="127">
        <f t="shared" si="36"/>
        <v>150</v>
      </c>
      <c r="L79" s="127"/>
      <c r="M79" s="130">
        <v>46022</v>
      </c>
      <c r="N79" s="130">
        <v>46022</v>
      </c>
      <c r="O79" s="125"/>
      <c r="P79" s="127" t="s">
        <v>62</v>
      </c>
      <c r="Q79" s="125"/>
      <c r="R79" s="125"/>
    </row>
    <row r="80" spans="1:19" s="131" customFormat="1" x14ac:dyDescent="0.25">
      <c r="A80" s="372"/>
      <c r="B80" s="132" t="s">
        <v>63</v>
      </c>
      <c r="C80" s="127"/>
      <c r="D80" s="127"/>
      <c r="E80" s="127"/>
      <c r="F80" s="127"/>
      <c r="G80" s="127" t="s">
        <v>62</v>
      </c>
      <c r="H80" s="127"/>
      <c r="I80" s="127" t="s">
        <v>62</v>
      </c>
      <c r="J80" s="127"/>
      <c r="K80" s="127"/>
      <c r="L80" s="127" t="s">
        <v>62</v>
      </c>
      <c r="M80" s="127"/>
      <c r="N80" s="127"/>
      <c r="O80" s="127" t="s">
        <v>62</v>
      </c>
      <c r="P80" s="127" t="s">
        <v>62</v>
      </c>
      <c r="Q80" s="127" t="s">
        <v>62</v>
      </c>
      <c r="R80" s="127" t="s">
        <v>62</v>
      </c>
      <c r="S80" s="128"/>
    </row>
    <row r="81" spans="1:19" s="131" customFormat="1" ht="65.45" customHeight="1" x14ac:dyDescent="0.2">
      <c r="A81" s="372"/>
      <c r="B81" s="133" t="s">
        <v>64</v>
      </c>
      <c r="C81" s="127"/>
      <c r="D81" s="127" t="s">
        <v>62</v>
      </c>
      <c r="E81" s="127"/>
      <c r="F81" s="127"/>
      <c r="G81" s="127">
        <f>G78</f>
        <v>150</v>
      </c>
      <c r="H81" s="127">
        <f t="shared" ref="H81:K81" si="37">H78</f>
        <v>150</v>
      </c>
      <c r="I81" s="127">
        <f t="shared" si="37"/>
        <v>0</v>
      </c>
      <c r="J81" s="127">
        <f t="shared" si="37"/>
        <v>0</v>
      </c>
      <c r="K81" s="127">
        <f t="shared" si="37"/>
        <v>150</v>
      </c>
      <c r="L81" s="127" t="s">
        <v>62</v>
      </c>
      <c r="M81" s="130">
        <v>46022</v>
      </c>
      <c r="N81" s="130">
        <v>46022</v>
      </c>
      <c r="O81" s="125"/>
      <c r="P81" s="127" t="s">
        <v>62</v>
      </c>
      <c r="Q81" s="125"/>
      <c r="R81" s="125"/>
    </row>
    <row r="82" spans="1:19" s="131" customFormat="1" ht="15" customHeight="1" x14ac:dyDescent="0.25">
      <c r="A82" s="372"/>
      <c r="B82" s="132" t="s">
        <v>65</v>
      </c>
      <c r="C82" s="127"/>
      <c r="D82" s="127"/>
      <c r="E82" s="127"/>
      <c r="F82" s="127"/>
      <c r="G82" s="127" t="s">
        <v>62</v>
      </c>
      <c r="H82" s="127"/>
      <c r="I82" s="127" t="s">
        <v>62</v>
      </c>
      <c r="J82" s="127"/>
      <c r="K82" s="127"/>
      <c r="L82" s="127" t="s">
        <v>62</v>
      </c>
      <c r="M82" s="127"/>
      <c r="N82" s="127"/>
      <c r="O82" s="127" t="s">
        <v>62</v>
      </c>
      <c r="P82" s="127" t="s">
        <v>62</v>
      </c>
      <c r="Q82" s="127" t="s">
        <v>62</v>
      </c>
      <c r="R82" s="127" t="s">
        <v>62</v>
      </c>
      <c r="S82" s="128"/>
    </row>
    <row r="83" spans="1:19" s="131" customFormat="1" ht="38.65" customHeight="1" x14ac:dyDescent="0.2">
      <c r="A83" s="372"/>
      <c r="B83" s="133" t="s">
        <v>66</v>
      </c>
      <c r="C83" s="127"/>
      <c r="D83" s="127" t="s">
        <v>62</v>
      </c>
      <c r="E83" s="127"/>
      <c r="F83" s="127"/>
      <c r="G83" s="127">
        <f>G78</f>
        <v>150</v>
      </c>
      <c r="H83" s="127">
        <f t="shared" ref="H83:K83" si="38">H78</f>
        <v>150</v>
      </c>
      <c r="I83" s="127">
        <f t="shared" si="38"/>
        <v>0</v>
      </c>
      <c r="J83" s="127">
        <f t="shared" si="38"/>
        <v>0</v>
      </c>
      <c r="K83" s="127">
        <f t="shared" si="38"/>
        <v>150</v>
      </c>
      <c r="L83" s="127" t="s">
        <v>62</v>
      </c>
      <c r="M83" s="130">
        <v>46022</v>
      </c>
      <c r="N83" s="130">
        <v>46022</v>
      </c>
      <c r="O83" s="125"/>
      <c r="P83" s="127" t="s">
        <v>62</v>
      </c>
      <c r="Q83" s="125"/>
      <c r="R83" s="125"/>
    </row>
    <row r="84" spans="1:19" s="131" customFormat="1" ht="21" customHeight="1" x14ac:dyDescent="0.25">
      <c r="A84" s="372"/>
      <c r="B84" s="132" t="s">
        <v>71</v>
      </c>
      <c r="C84" s="127"/>
      <c r="D84" s="127"/>
      <c r="E84" s="127"/>
      <c r="F84" s="127"/>
      <c r="G84" s="127" t="s">
        <v>62</v>
      </c>
      <c r="H84" s="127"/>
      <c r="I84" s="127" t="s">
        <v>62</v>
      </c>
      <c r="J84" s="127"/>
      <c r="K84" s="127"/>
      <c r="L84" s="127" t="s">
        <v>62</v>
      </c>
      <c r="M84" s="127"/>
      <c r="N84" s="127"/>
      <c r="O84" s="127" t="s">
        <v>62</v>
      </c>
      <c r="P84" s="127" t="s">
        <v>62</v>
      </c>
      <c r="Q84" s="127" t="s">
        <v>62</v>
      </c>
      <c r="R84" s="127" t="s">
        <v>62</v>
      </c>
      <c r="S84" s="128"/>
    </row>
    <row r="85" spans="1:19" s="131" customFormat="1" ht="21" customHeight="1" x14ac:dyDescent="0.2">
      <c r="A85" s="373"/>
      <c r="B85" s="133" t="s">
        <v>72</v>
      </c>
      <c r="C85" s="127"/>
      <c r="D85" s="127" t="s">
        <v>62</v>
      </c>
      <c r="E85" s="127"/>
      <c r="F85" s="127"/>
      <c r="G85" s="127">
        <f>G78</f>
        <v>150</v>
      </c>
      <c r="H85" s="127">
        <f t="shared" ref="H85:K85" si="39">H78</f>
        <v>150</v>
      </c>
      <c r="I85" s="127">
        <f t="shared" si="39"/>
        <v>0</v>
      </c>
      <c r="J85" s="127">
        <f t="shared" si="39"/>
        <v>0</v>
      </c>
      <c r="K85" s="127">
        <f t="shared" si="39"/>
        <v>150</v>
      </c>
      <c r="L85" s="127" t="s">
        <v>62</v>
      </c>
      <c r="M85" s="130">
        <v>46022</v>
      </c>
      <c r="N85" s="130">
        <v>46022</v>
      </c>
      <c r="O85" s="125"/>
      <c r="P85" s="127" t="s">
        <v>62</v>
      </c>
      <c r="Q85" s="125"/>
      <c r="R85" s="125"/>
    </row>
    <row r="86" spans="1:19" s="128" customFormat="1" ht="74.45" customHeight="1" x14ac:dyDescent="0.25">
      <c r="A86" s="371" t="s">
        <v>391</v>
      </c>
      <c r="B86" s="124" t="s">
        <v>384</v>
      </c>
      <c r="C86" s="125" t="s">
        <v>59</v>
      </c>
      <c r="D86" s="126" t="s">
        <v>60</v>
      </c>
      <c r="E86" s="126" t="s">
        <v>75</v>
      </c>
      <c r="F86" s="125">
        <v>792</v>
      </c>
      <c r="G86" s="125">
        <v>90</v>
      </c>
      <c r="H86" s="125">
        <v>90</v>
      </c>
      <c r="I86" s="125"/>
      <c r="J86" s="125"/>
      <c r="K86" s="127">
        <v>90</v>
      </c>
      <c r="L86" s="125"/>
      <c r="M86" s="125" t="s">
        <v>62</v>
      </c>
      <c r="N86" s="125" t="s">
        <v>62</v>
      </c>
      <c r="O86" s="125">
        <v>1560.6</v>
      </c>
      <c r="P86" s="125"/>
      <c r="Q86" s="125"/>
      <c r="R86" s="125"/>
    </row>
    <row r="87" spans="1:19" s="131" customFormat="1" ht="15.75" x14ac:dyDescent="0.2">
      <c r="A87" s="372"/>
      <c r="B87" s="129" t="s">
        <v>70</v>
      </c>
      <c r="C87" s="127"/>
      <c r="D87" s="127" t="s">
        <v>62</v>
      </c>
      <c r="E87" s="127"/>
      <c r="F87" s="127"/>
      <c r="G87" s="127">
        <f>G86</f>
        <v>90</v>
      </c>
      <c r="H87" s="127">
        <f t="shared" ref="H87:K87" si="40">H86</f>
        <v>90</v>
      </c>
      <c r="I87" s="127">
        <f t="shared" si="40"/>
        <v>0</v>
      </c>
      <c r="J87" s="127">
        <f t="shared" si="40"/>
        <v>0</v>
      </c>
      <c r="K87" s="127">
        <f t="shared" si="40"/>
        <v>90</v>
      </c>
      <c r="L87" s="127"/>
      <c r="M87" s="130">
        <v>46022</v>
      </c>
      <c r="N87" s="130">
        <v>46022</v>
      </c>
      <c r="O87" s="125"/>
      <c r="P87" s="127" t="s">
        <v>62</v>
      </c>
      <c r="Q87" s="125"/>
      <c r="R87" s="125"/>
    </row>
    <row r="88" spans="1:19" s="131" customFormat="1" x14ac:dyDescent="0.25">
      <c r="A88" s="372"/>
      <c r="B88" s="132" t="s">
        <v>63</v>
      </c>
      <c r="C88" s="127"/>
      <c r="D88" s="127"/>
      <c r="E88" s="127"/>
      <c r="F88" s="127"/>
      <c r="G88" s="127" t="s">
        <v>62</v>
      </c>
      <c r="H88" s="127"/>
      <c r="I88" s="127" t="s">
        <v>62</v>
      </c>
      <c r="J88" s="127"/>
      <c r="K88" s="127"/>
      <c r="L88" s="127" t="s">
        <v>62</v>
      </c>
      <c r="M88" s="127"/>
      <c r="N88" s="127"/>
      <c r="O88" s="127" t="s">
        <v>62</v>
      </c>
      <c r="P88" s="127" t="s">
        <v>62</v>
      </c>
      <c r="Q88" s="127" t="s">
        <v>62</v>
      </c>
      <c r="R88" s="127" t="s">
        <v>62</v>
      </c>
      <c r="S88" s="128"/>
    </row>
    <row r="89" spans="1:19" s="131" customFormat="1" ht="65.45" customHeight="1" x14ac:dyDescent="0.2">
      <c r="A89" s="372"/>
      <c r="B89" s="133" t="s">
        <v>64</v>
      </c>
      <c r="C89" s="127"/>
      <c r="D89" s="127" t="s">
        <v>62</v>
      </c>
      <c r="E89" s="127"/>
      <c r="F89" s="127"/>
      <c r="G89" s="127">
        <f>G86</f>
        <v>90</v>
      </c>
      <c r="H89" s="127">
        <f t="shared" ref="H89:K89" si="41">H86</f>
        <v>90</v>
      </c>
      <c r="I89" s="127">
        <f t="shared" si="41"/>
        <v>0</v>
      </c>
      <c r="J89" s="127">
        <f t="shared" si="41"/>
        <v>0</v>
      </c>
      <c r="K89" s="127">
        <f t="shared" si="41"/>
        <v>90</v>
      </c>
      <c r="L89" s="127" t="s">
        <v>62</v>
      </c>
      <c r="M89" s="130">
        <v>46022</v>
      </c>
      <c r="N89" s="130">
        <v>46022</v>
      </c>
      <c r="O89" s="125"/>
      <c r="P89" s="127" t="s">
        <v>62</v>
      </c>
      <c r="Q89" s="125"/>
      <c r="R89" s="125"/>
    </row>
    <row r="90" spans="1:19" s="131" customFormat="1" ht="15" customHeight="1" x14ac:dyDescent="0.25">
      <c r="A90" s="372"/>
      <c r="B90" s="132" t="s">
        <v>65</v>
      </c>
      <c r="C90" s="127"/>
      <c r="D90" s="127"/>
      <c r="E90" s="127"/>
      <c r="F90" s="127"/>
      <c r="G90" s="127" t="s">
        <v>62</v>
      </c>
      <c r="H90" s="127"/>
      <c r="I90" s="127" t="s">
        <v>62</v>
      </c>
      <c r="J90" s="127"/>
      <c r="K90" s="127"/>
      <c r="L90" s="127" t="s">
        <v>62</v>
      </c>
      <c r="M90" s="127"/>
      <c r="N90" s="127"/>
      <c r="O90" s="127" t="s">
        <v>62</v>
      </c>
      <c r="P90" s="127" t="s">
        <v>62</v>
      </c>
      <c r="Q90" s="127" t="s">
        <v>62</v>
      </c>
      <c r="R90" s="127" t="s">
        <v>62</v>
      </c>
      <c r="S90" s="128"/>
    </row>
    <row r="91" spans="1:19" s="131" customFormat="1" ht="38.65" customHeight="1" x14ac:dyDescent="0.2">
      <c r="A91" s="372"/>
      <c r="B91" s="133" t="s">
        <v>66</v>
      </c>
      <c r="C91" s="127"/>
      <c r="D91" s="127" t="s">
        <v>62</v>
      </c>
      <c r="E91" s="127"/>
      <c r="F91" s="127"/>
      <c r="G91" s="127">
        <f>G86</f>
        <v>90</v>
      </c>
      <c r="H91" s="127">
        <f t="shared" ref="H91:K91" si="42">H86</f>
        <v>90</v>
      </c>
      <c r="I91" s="127">
        <f t="shared" si="42"/>
        <v>0</v>
      </c>
      <c r="J91" s="127">
        <f t="shared" si="42"/>
        <v>0</v>
      </c>
      <c r="K91" s="127">
        <f t="shared" si="42"/>
        <v>90</v>
      </c>
      <c r="L91" s="127" t="s">
        <v>62</v>
      </c>
      <c r="M91" s="130">
        <v>46022</v>
      </c>
      <c r="N91" s="130">
        <v>46022</v>
      </c>
      <c r="O91" s="125"/>
      <c r="P91" s="127" t="s">
        <v>62</v>
      </c>
      <c r="Q91" s="125"/>
      <c r="R91" s="125"/>
    </row>
    <row r="92" spans="1:19" s="131" customFormat="1" ht="21" customHeight="1" x14ac:dyDescent="0.25">
      <c r="A92" s="372"/>
      <c r="B92" s="132" t="s">
        <v>71</v>
      </c>
      <c r="C92" s="127"/>
      <c r="D92" s="127"/>
      <c r="E92" s="127"/>
      <c r="F92" s="127"/>
      <c r="G92" s="127" t="s">
        <v>62</v>
      </c>
      <c r="H92" s="127"/>
      <c r="I92" s="127" t="s">
        <v>62</v>
      </c>
      <c r="J92" s="127"/>
      <c r="K92" s="127"/>
      <c r="L92" s="127" t="s">
        <v>62</v>
      </c>
      <c r="M92" s="127"/>
      <c r="N92" s="127"/>
      <c r="O92" s="127" t="s">
        <v>62</v>
      </c>
      <c r="P92" s="127" t="s">
        <v>62</v>
      </c>
      <c r="Q92" s="127" t="s">
        <v>62</v>
      </c>
      <c r="R92" s="127" t="s">
        <v>62</v>
      </c>
      <c r="S92" s="128"/>
    </row>
    <row r="93" spans="1:19" s="131" customFormat="1" ht="21" customHeight="1" x14ac:dyDescent="0.2">
      <c r="A93" s="373"/>
      <c r="B93" s="133" t="s">
        <v>72</v>
      </c>
      <c r="C93" s="127"/>
      <c r="D93" s="127" t="s">
        <v>62</v>
      </c>
      <c r="E93" s="127"/>
      <c r="F93" s="127"/>
      <c r="G93" s="127">
        <f>G86</f>
        <v>90</v>
      </c>
      <c r="H93" s="127">
        <f t="shared" ref="H93:K93" si="43">H86</f>
        <v>90</v>
      </c>
      <c r="I93" s="127">
        <f t="shared" si="43"/>
        <v>0</v>
      </c>
      <c r="J93" s="127">
        <f t="shared" si="43"/>
        <v>0</v>
      </c>
      <c r="K93" s="127">
        <f t="shared" si="43"/>
        <v>90</v>
      </c>
      <c r="L93" s="127" t="s">
        <v>62</v>
      </c>
      <c r="M93" s="130">
        <v>46022</v>
      </c>
      <c r="N93" s="130">
        <v>46022</v>
      </c>
      <c r="O93" s="125"/>
      <c r="P93" s="127" t="s">
        <v>62</v>
      </c>
      <c r="Q93" s="125"/>
      <c r="R93" s="125"/>
    </row>
    <row r="94" spans="1:19" s="128" customFormat="1" ht="74.45" hidden="1" customHeight="1" x14ac:dyDescent="0.25">
      <c r="A94" s="371" t="s">
        <v>392</v>
      </c>
      <c r="B94" s="124" t="s">
        <v>384</v>
      </c>
      <c r="C94" s="125" t="s">
        <v>59</v>
      </c>
      <c r="D94" s="126" t="s">
        <v>60</v>
      </c>
      <c r="E94" s="126" t="s">
        <v>75</v>
      </c>
      <c r="F94" s="125">
        <v>792</v>
      </c>
      <c r="G94" s="125"/>
      <c r="H94" s="125"/>
      <c r="I94" s="125"/>
      <c r="J94" s="125"/>
      <c r="K94" s="127">
        <f>J94</f>
        <v>0</v>
      </c>
      <c r="L94" s="125"/>
      <c r="M94" s="125" t="s">
        <v>62</v>
      </c>
      <c r="N94" s="125" t="s">
        <v>62</v>
      </c>
      <c r="O94" s="125"/>
      <c r="P94" s="125"/>
      <c r="Q94" s="125"/>
      <c r="R94" s="125"/>
    </row>
    <row r="95" spans="1:19" s="131" customFormat="1" ht="15.75" hidden="1" x14ac:dyDescent="0.2">
      <c r="A95" s="372"/>
      <c r="B95" s="129" t="s">
        <v>70</v>
      </c>
      <c r="C95" s="127"/>
      <c r="D95" s="127" t="s">
        <v>62</v>
      </c>
      <c r="E95" s="127"/>
      <c r="F95" s="127"/>
      <c r="G95" s="127">
        <f>G94</f>
        <v>0</v>
      </c>
      <c r="H95" s="127">
        <f t="shared" ref="H95:K95" si="44">H94</f>
        <v>0</v>
      </c>
      <c r="I95" s="127">
        <f t="shared" si="44"/>
        <v>0</v>
      </c>
      <c r="J95" s="127">
        <f t="shared" si="44"/>
        <v>0</v>
      </c>
      <c r="K95" s="127">
        <f t="shared" si="44"/>
        <v>0</v>
      </c>
      <c r="L95" s="127"/>
      <c r="M95" s="130">
        <v>46022</v>
      </c>
      <c r="N95" s="130">
        <v>46022</v>
      </c>
      <c r="O95" s="125"/>
      <c r="P95" s="127" t="s">
        <v>62</v>
      </c>
      <c r="Q95" s="125"/>
      <c r="R95" s="125"/>
    </row>
    <row r="96" spans="1:19" s="131" customFormat="1" hidden="1" x14ac:dyDescent="0.25">
      <c r="A96" s="372"/>
      <c r="B96" s="132" t="s">
        <v>63</v>
      </c>
      <c r="C96" s="127"/>
      <c r="D96" s="127"/>
      <c r="E96" s="127"/>
      <c r="F96" s="127"/>
      <c r="G96" s="127" t="s">
        <v>62</v>
      </c>
      <c r="H96" s="127"/>
      <c r="I96" s="127" t="s">
        <v>62</v>
      </c>
      <c r="J96" s="127"/>
      <c r="K96" s="127"/>
      <c r="L96" s="127" t="s">
        <v>62</v>
      </c>
      <c r="M96" s="127"/>
      <c r="N96" s="127"/>
      <c r="O96" s="127" t="s">
        <v>62</v>
      </c>
      <c r="P96" s="127" t="s">
        <v>62</v>
      </c>
      <c r="Q96" s="127" t="s">
        <v>62</v>
      </c>
      <c r="R96" s="127" t="s">
        <v>62</v>
      </c>
      <c r="S96" s="128"/>
    </row>
    <row r="97" spans="1:19" s="131" customFormat="1" ht="65.45" hidden="1" customHeight="1" x14ac:dyDescent="0.2">
      <c r="A97" s="372"/>
      <c r="B97" s="133" t="s">
        <v>64</v>
      </c>
      <c r="C97" s="127"/>
      <c r="D97" s="127" t="s">
        <v>62</v>
      </c>
      <c r="E97" s="127"/>
      <c r="F97" s="127"/>
      <c r="G97" s="127">
        <f>G94</f>
        <v>0</v>
      </c>
      <c r="H97" s="127">
        <f t="shared" ref="H97:K97" si="45">H94</f>
        <v>0</v>
      </c>
      <c r="I97" s="127">
        <f t="shared" si="45"/>
        <v>0</v>
      </c>
      <c r="J97" s="127">
        <f t="shared" si="45"/>
        <v>0</v>
      </c>
      <c r="K97" s="127">
        <f t="shared" si="45"/>
        <v>0</v>
      </c>
      <c r="L97" s="127" t="s">
        <v>62</v>
      </c>
      <c r="M97" s="130">
        <v>46022</v>
      </c>
      <c r="N97" s="130">
        <v>46022</v>
      </c>
      <c r="O97" s="125"/>
      <c r="P97" s="127" t="s">
        <v>62</v>
      </c>
      <c r="Q97" s="125"/>
      <c r="R97" s="125"/>
    </row>
    <row r="98" spans="1:19" s="131" customFormat="1" ht="15" hidden="1" customHeight="1" x14ac:dyDescent="0.25">
      <c r="A98" s="372"/>
      <c r="B98" s="132" t="s">
        <v>65</v>
      </c>
      <c r="C98" s="127"/>
      <c r="D98" s="127"/>
      <c r="E98" s="127"/>
      <c r="F98" s="127"/>
      <c r="G98" s="127" t="s">
        <v>62</v>
      </c>
      <c r="H98" s="127"/>
      <c r="I98" s="127" t="s">
        <v>62</v>
      </c>
      <c r="J98" s="127"/>
      <c r="K98" s="127"/>
      <c r="L98" s="127" t="s">
        <v>62</v>
      </c>
      <c r="M98" s="127"/>
      <c r="N98" s="127"/>
      <c r="O98" s="127" t="s">
        <v>62</v>
      </c>
      <c r="P98" s="127" t="s">
        <v>62</v>
      </c>
      <c r="Q98" s="127" t="s">
        <v>62</v>
      </c>
      <c r="R98" s="127" t="s">
        <v>62</v>
      </c>
      <c r="S98" s="128"/>
    </row>
    <row r="99" spans="1:19" s="131" customFormat="1" ht="38.65" hidden="1" customHeight="1" x14ac:dyDescent="0.2">
      <c r="A99" s="372"/>
      <c r="B99" s="133" t="s">
        <v>66</v>
      </c>
      <c r="C99" s="127"/>
      <c r="D99" s="127" t="s">
        <v>62</v>
      </c>
      <c r="E99" s="127"/>
      <c r="F99" s="127"/>
      <c r="G99" s="127">
        <f>G94</f>
        <v>0</v>
      </c>
      <c r="H99" s="127">
        <f t="shared" ref="H99:K99" si="46">H94</f>
        <v>0</v>
      </c>
      <c r="I99" s="127">
        <f t="shared" si="46"/>
        <v>0</v>
      </c>
      <c r="J99" s="127">
        <f t="shared" si="46"/>
        <v>0</v>
      </c>
      <c r="K99" s="127">
        <f t="shared" si="46"/>
        <v>0</v>
      </c>
      <c r="L99" s="127" t="s">
        <v>62</v>
      </c>
      <c r="M99" s="130">
        <v>46022</v>
      </c>
      <c r="N99" s="130">
        <v>46022</v>
      </c>
      <c r="O99" s="125"/>
      <c r="P99" s="127" t="s">
        <v>62</v>
      </c>
      <c r="Q99" s="125"/>
      <c r="R99" s="125"/>
    </row>
    <row r="100" spans="1:19" s="131" customFormat="1" ht="21" hidden="1" customHeight="1" x14ac:dyDescent="0.25">
      <c r="A100" s="372"/>
      <c r="B100" s="132" t="s">
        <v>71</v>
      </c>
      <c r="C100" s="127"/>
      <c r="D100" s="127"/>
      <c r="E100" s="127"/>
      <c r="F100" s="127"/>
      <c r="G100" s="127" t="s">
        <v>62</v>
      </c>
      <c r="H100" s="127"/>
      <c r="I100" s="127" t="s">
        <v>62</v>
      </c>
      <c r="J100" s="127"/>
      <c r="K100" s="127"/>
      <c r="L100" s="127" t="s">
        <v>62</v>
      </c>
      <c r="M100" s="127"/>
      <c r="N100" s="127"/>
      <c r="O100" s="127" t="s">
        <v>62</v>
      </c>
      <c r="P100" s="127" t="s">
        <v>62</v>
      </c>
      <c r="Q100" s="127" t="s">
        <v>62</v>
      </c>
      <c r="R100" s="127" t="s">
        <v>62</v>
      </c>
      <c r="S100" s="128"/>
    </row>
    <row r="101" spans="1:19" s="131" customFormat="1" ht="21" hidden="1" customHeight="1" x14ac:dyDescent="0.2">
      <c r="A101" s="373"/>
      <c r="B101" s="133" t="s">
        <v>72</v>
      </c>
      <c r="C101" s="127"/>
      <c r="D101" s="127" t="s">
        <v>62</v>
      </c>
      <c r="E101" s="127"/>
      <c r="F101" s="127"/>
      <c r="G101" s="127">
        <f>G94</f>
        <v>0</v>
      </c>
      <c r="H101" s="127">
        <f t="shared" ref="H101:K101" si="47">H94</f>
        <v>0</v>
      </c>
      <c r="I101" s="127">
        <f t="shared" si="47"/>
        <v>0</v>
      </c>
      <c r="J101" s="127">
        <f t="shared" si="47"/>
        <v>0</v>
      </c>
      <c r="K101" s="127">
        <f t="shared" si="47"/>
        <v>0</v>
      </c>
      <c r="L101" s="127" t="s">
        <v>62</v>
      </c>
      <c r="M101" s="130">
        <v>46022</v>
      </c>
      <c r="N101" s="130">
        <v>46022</v>
      </c>
      <c r="O101" s="125"/>
      <c r="P101" s="127" t="s">
        <v>62</v>
      </c>
      <c r="Q101" s="125"/>
      <c r="R101" s="125"/>
    </row>
    <row r="102" spans="1:19" s="128" customFormat="1" ht="74.45" customHeight="1" x14ac:dyDescent="0.25">
      <c r="A102" s="371" t="s">
        <v>393</v>
      </c>
      <c r="B102" s="124" t="s">
        <v>384</v>
      </c>
      <c r="C102" s="125" t="s">
        <v>59</v>
      </c>
      <c r="D102" s="126" t="s">
        <v>60</v>
      </c>
      <c r="E102" s="126" t="s">
        <v>75</v>
      </c>
      <c r="F102" s="125">
        <v>792</v>
      </c>
      <c r="G102" s="125">
        <v>130</v>
      </c>
      <c r="H102" s="125">
        <v>130</v>
      </c>
      <c r="I102" s="125"/>
      <c r="J102" s="125"/>
      <c r="K102" s="127">
        <v>130</v>
      </c>
      <c r="L102" s="125"/>
      <c r="M102" s="125" t="s">
        <v>62</v>
      </c>
      <c r="N102" s="125" t="s">
        <v>62</v>
      </c>
      <c r="O102" s="125">
        <v>2254.1999999999998</v>
      </c>
      <c r="P102" s="125"/>
      <c r="Q102" s="125"/>
      <c r="R102" s="125"/>
    </row>
    <row r="103" spans="1:19" s="131" customFormat="1" ht="15.75" x14ac:dyDescent="0.2">
      <c r="A103" s="372"/>
      <c r="B103" s="129" t="s">
        <v>70</v>
      </c>
      <c r="C103" s="127"/>
      <c r="D103" s="127" t="s">
        <v>62</v>
      </c>
      <c r="E103" s="127"/>
      <c r="F103" s="127"/>
      <c r="G103" s="127">
        <f>G102</f>
        <v>130</v>
      </c>
      <c r="H103" s="127">
        <f t="shared" ref="H103:K103" si="48">H102</f>
        <v>130</v>
      </c>
      <c r="I103" s="127">
        <f t="shared" si="48"/>
        <v>0</v>
      </c>
      <c r="J103" s="127">
        <f t="shared" si="48"/>
        <v>0</v>
      </c>
      <c r="K103" s="127">
        <f t="shared" si="48"/>
        <v>130</v>
      </c>
      <c r="L103" s="127"/>
      <c r="M103" s="130">
        <v>46022</v>
      </c>
      <c r="N103" s="130">
        <v>46022</v>
      </c>
      <c r="O103" s="125"/>
      <c r="P103" s="127" t="s">
        <v>62</v>
      </c>
      <c r="Q103" s="125"/>
      <c r="R103" s="125"/>
    </row>
    <row r="104" spans="1:19" s="131" customFormat="1" x14ac:dyDescent="0.25">
      <c r="A104" s="372"/>
      <c r="B104" s="132" t="s">
        <v>63</v>
      </c>
      <c r="C104" s="127"/>
      <c r="D104" s="127"/>
      <c r="E104" s="127"/>
      <c r="F104" s="127"/>
      <c r="G104" s="127" t="s">
        <v>62</v>
      </c>
      <c r="H104" s="127"/>
      <c r="I104" s="127" t="s">
        <v>62</v>
      </c>
      <c r="J104" s="127"/>
      <c r="K104" s="127"/>
      <c r="L104" s="127" t="s">
        <v>62</v>
      </c>
      <c r="M104" s="127"/>
      <c r="N104" s="127"/>
      <c r="O104" s="127" t="s">
        <v>62</v>
      </c>
      <c r="P104" s="127" t="s">
        <v>62</v>
      </c>
      <c r="Q104" s="127" t="s">
        <v>62</v>
      </c>
      <c r="R104" s="127" t="s">
        <v>62</v>
      </c>
      <c r="S104" s="128"/>
    </row>
    <row r="105" spans="1:19" s="131" customFormat="1" ht="65.45" customHeight="1" x14ac:dyDescent="0.2">
      <c r="A105" s="372"/>
      <c r="B105" s="133" t="s">
        <v>64</v>
      </c>
      <c r="C105" s="127"/>
      <c r="D105" s="127" t="s">
        <v>62</v>
      </c>
      <c r="E105" s="127"/>
      <c r="F105" s="127"/>
      <c r="G105" s="127">
        <f>G102</f>
        <v>130</v>
      </c>
      <c r="H105" s="127">
        <f t="shared" ref="H105:K105" si="49">H102</f>
        <v>130</v>
      </c>
      <c r="I105" s="127">
        <f t="shared" si="49"/>
        <v>0</v>
      </c>
      <c r="J105" s="127">
        <f t="shared" si="49"/>
        <v>0</v>
      </c>
      <c r="K105" s="127">
        <f t="shared" si="49"/>
        <v>130</v>
      </c>
      <c r="L105" s="127" t="s">
        <v>62</v>
      </c>
      <c r="M105" s="130">
        <v>46022</v>
      </c>
      <c r="N105" s="130">
        <v>46022</v>
      </c>
      <c r="O105" s="125"/>
      <c r="P105" s="127" t="s">
        <v>62</v>
      </c>
      <c r="Q105" s="125"/>
      <c r="R105" s="125"/>
    </row>
    <row r="106" spans="1:19" s="131" customFormat="1" ht="15" customHeight="1" x14ac:dyDescent="0.25">
      <c r="A106" s="372"/>
      <c r="B106" s="132" t="s">
        <v>65</v>
      </c>
      <c r="C106" s="127"/>
      <c r="D106" s="127"/>
      <c r="E106" s="127"/>
      <c r="F106" s="127"/>
      <c r="G106" s="127" t="s">
        <v>62</v>
      </c>
      <c r="H106" s="127"/>
      <c r="I106" s="127" t="s">
        <v>62</v>
      </c>
      <c r="J106" s="127"/>
      <c r="K106" s="127"/>
      <c r="L106" s="127" t="s">
        <v>62</v>
      </c>
      <c r="M106" s="127"/>
      <c r="N106" s="127"/>
      <c r="O106" s="127" t="s">
        <v>62</v>
      </c>
      <c r="P106" s="127" t="s">
        <v>62</v>
      </c>
      <c r="Q106" s="127" t="s">
        <v>62</v>
      </c>
      <c r="R106" s="127" t="s">
        <v>62</v>
      </c>
      <c r="S106" s="128"/>
    </row>
    <row r="107" spans="1:19" s="131" customFormat="1" ht="38.65" customHeight="1" x14ac:dyDescent="0.2">
      <c r="A107" s="372"/>
      <c r="B107" s="133" t="s">
        <v>66</v>
      </c>
      <c r="C107" s="127"/>
      <c r="D107" s="127" t="s">
        <v>62</v>
      </c>
      <c r="E107" s="127"/>
      <c r="F107" s="127"/>
      <c r="G107" s="127">
        <f>G102</f>
        <v>130</v>
      </c>
      <c r="H107" s="127">
        <f t="shared" ref="H107:K107" si="50">H102</f>
        <v>130</v>
      </c>
      <c r="I107" s="127">
        <f t="shared" si="50"/>
        <v>0</v>
      </c>
      <c r="J107" s="127">
        <f t="shared" si="50"/>
        <v>0</v>
      </c>
      <c r="K107" s="127">
        <f t="shared" si="50"/>
        <v>130</v>
      </c>
      <c r="L107" s="127" t="s">
        <v>62</v>
      </c>
      <c r="M107" s="130">
        <v>46022</v>
      </c>
      <c r="N107" s="130">
        <v>46022</v>
      </c>
      <c r="O107" s="125"/>
      <c r="P107" s="127" t="s">
        <v>62</v>
      </c>
      <c r="Q107" s="125"/>
      <c r="R107" s="125"/>
    </row>
    <row r="108" spans="1:19" s="131" customFormat="1" ht="21" customHeight="1" x14ac:dyDescent="0.25">
      <c r="A108" s="372"/>
      <c r="B108" s="132" t="s">
        <v>71</v>
      </c>
      <c r="C108" s="127"/>
      <c r="D108" s="127"/>
      <c r="E108" s="127"/>
      <c r="F108" s="127"/>
      <c r="G108" s="127" t="s">
        <v>62</v>
      </c>
      <c r="H108" s="127"/>
      <c r="I108" s="127" t="s">
        <v>62</v>
      </c>
      <c r="J108" s="127"/>
      <c r="K108" s="127"/>
      <c r="L108" s="127" t="s">
        <v>62</v>
      </c>
      <c r="M108" s="127"/>
      <c r="N108" s="127"/>
      <c r="O108" s="127" t="s">
        <v>62</v>
      </c>
      <c r="P108" s="127" t="s">
        <v>62</v>
      </c>
      <c r="Q108" s="127" t="s">
        <v>62</v>
      </c>
      <c r="R108" s="127" t="s">
        <v>62</v>
      </c>
      <c r="S108" s="128"/>
    </row>
    <row r="109" spans="1:19" s="131" customFormat="1" ht="21" customHeight="1" x14ac:dyDescent="0.2">
      <c r="A109" s="373"/>
      <c r="B109" s="133" t="s">
        <v>72</v>
      </c>
      <c r="C109" s="127"/>
      <c r="D109" s="127" t="s">
        <v>62</v>
      </c>
      <c r="E109" s="127"/>
      <c r="F109" s="127"/>
      <c r="G109" s="127">
        <f>G102</f>
        <v>130</v>
      </c>
      <c r="H109" s="127">
        <f t="shared" ref="H109:K109" si="51">H102</f>
        <v>130</v>
      </c>
      <c r="I109" s="127">
        <f t="shared" si="51"/>
        <v>0</v>
      </c>
      <c r="J109" s="127">
        <f t="shared" si="51"/>
        <v>0</v>
      </c>
      <c r="K109" s="127">
        <f t="shared" si="51"/>
        <v>130</v>
      </c>
      <c r="L109" s="127" t="s">
        <v>62</v>
      </c>
      <c r="M109" s="130">
        <v>46022</v>
      </c>
      <c r="N109" s="130">
        <v>46022</v>
      </c>
      <c r="O109" s="125"/>
      <c r="P109" s="127" t="s">
        <v>62</v>
      </c>
      <c r="Q109" s="125"/>
      <c r="R109" s="125"/>
    </row>
    <row r="110" spans="1:19" s="128" customFormat="1" ht="74.45" customHeight="1" x14ac:dyDescent="0.25">
      <c r="A110" s="371" t="s">
        <v>380</v>
      </c>
      <c r="B110" s="124" t="s">
        <v>384</v>
      </c>
      <c r="C110" s="125" t="s">
        <v>59</v>
      </c>
      <c r="D110" s="126" t="s">
        <v>60</v>
      </c>
      <c r="E110" s="126" t="s">
        <v>75</v>
      </c>
      <c r="F110" s="125">
        <v>792</v>
      </c>
      <c r="G110" s="125">
        <v>100</v>
      </c>
      <c r="H110" s="125">
        <v>100</v>
      </c>
      <c r="I110" s="125"/>
      <c r="J110" s="125"/>
      <c r="K110" s="127">
        <v>100</v>
      </c>
      <c r="L110" s="125"/>
      <c r="M110" s="125" t="s">
        <v>62</v>
      </c>
      <c r="N110" s="125" t="s">
        <v>62</v>
      </c>
      <c r="O110" s="125">
        <v>1734</v>
      </c>
      <c r="P110" s="125"/>
      <c r="Q110" s="125"/>
      <c r="R110" s="125"/>
    </row>
    <row r="111" spans="1:19" s="131" customFormat="1" ht="15.75" x14ac:dyDescent="0.2">
      <c r="A111" s="372"/>
      <c r="B111" s="129" t="s">
        <v>70</v>
      </c>
      <c r="C111" s="127"/>
      <c r="D111" s="127" t="s">
        <v>62</v>
      </c>
      <c r="E111" s="127"/>
      <c r="F111" s="127"/>
      <c r="G111" s="127">
        <f>G110</f>
        <v>100</v>
      </c>
      <c r="H111" s="127">
        <f t="shared" ref="H111:K111" si="52">H110</f>
        <v>100</v>
      </c>
      <c r="I111" s="127">
        <f t="shared" si="52"/>
        <v>0</v>
      </c>
      <c r="J111" s="127">
        <f t="shared" si="52"/>
        <v>0</v>
      </c>
      <c r="K111" s="127">
        <f t="shared" si="52"/>
        <v>100</v>
      </c>
      <c r="L111" s="127"/>
      <c r="M111" s="130">
        <v>46022</v>
      </c>
      <c r="N111" s="130">
        <v>46022</v>
      </c>
      <c r="O111" s="125"/>
      <c r="P111" s="127" t="s">
        <v>62</v>
      </c>
      <c r="Q111" s="125"/>
      <c r="R111" s="125"/>
    </row>
    <row r="112" spans="1:19" s="131" customFormat="1" x14ac:dyDescent="0.25">
      <c r="A112" s="372"/>
      <c r="B112" s="132" t="s">
        <v>63</v>
      </c>
      <c r="C112" s="127"/>
      <c r="D112" s="127"/>
      <c r="E112" s="127"/>
      <c r="F112" s="127"/>
      <c r="G112" s="127" t="s">
        <v>62</v>
      </c>
      <c r="H112" s="127"/>
      <c r="I112" s="127" t="s">
        <v>62</v>
      </c>
      <c r="J112" s="127"/>
      <c r="K112" s="127"/>
      <c r="L112" s="127" t="s">
        <v>62</v>
      </c>
      <c r="M112" s="127"/>
      <c r="N112" s="127"/>
      <c r="O112" s="127" t="s">
        <v>62</v>
      </c>
      <c r="P112" s="127" t="s">
        <v>62</v>
      </c>
      <c r="Q112" s="127" t="s">
        <v>62</v>
      </c>
      <c r="R112" s="127" t="s">
        <v>62</v>
      </c>
      <c r="S112" s="128"/>
    </row>
    <row r="113" spans="1:19" s="131" customFormat="1" ht="65.45" customHeight="1" x14ac:dyDescent="0.2">
      <c r="A113" s="372"/>
      <c r="B113" s="133" t="s">
        <v>64</v>
      </c>
      <c r="C113" s="127"/>
      <c r="D113" s="127" t="s">
        <v>62</v>
      </c>
      <c r="E113" s="127"/>
      <c r="F113" s="127"/>
      <c r="G113" s="127">
        <f>G110</f>
        <v>100</v>
      </c>
      <c r="H113" s="127">
        <f t="shared" ref="H113:K113" si="53">H110</f>
        <v>100</v>
      </c>
      <c r="I113" s="127">
        <f t="shared" si="53"/>
        <v>0</v>
      </c>
      <c r="J113" s="127">
        <f t="shared" si="53"/>
        <v>0</v>
      </c>
      <c r="K113" s="127">
        <f t="shared" si="53"/>
        <v>100</v>
      </c>
      <c r="L113" s="127" t="s">
        <v>62</v>
      </c>
      <c r="M113" s="130">
        <v>46022</v>
      </c>
      <c r="N113" s="130">
        <v>46022</v>
      </c>
      <c r="O113" s="125"/>
      <c r="P113" s="127" t="s">
        <v>62</v>
      </c>
      <c r="Q113" s="125"/>
      <c r="R113" s="125"/>
    </row>
    <row r="114" spans="1:19" s="131" customFormat="1" ht="15" customHeight="1" x14ac:dyDescent="0.25">
      <c r="A114" s="372"/>
      <c r="B114" s="132" t="s">
        <v>65</v>
      </c>
      <c r="C114" s="127"/>
      <c r="D114" s="127"/>
      <c r="E114" s="127"/>
      <c r="F114" s="127"/>
      <c r="G114" s="127" t="s">
        <v>62</v>
      </c>
      <c r="H114" s="127"/>
      <c r="I114" s="127" t="s">
        <v>62</v>
      </c>
      <c r="J114" s="127"/>
      <c r="K114" s="127"/>
      <c r="L114" s="127" t="s">
        <v>62</v>
      </c>
      <c r="M114" s="127"/>
      <c r="N114" s="127"/>
      <c r="O114" s="127" t="s">
        <v>62</v>
      </c>
      <c r="P114" s="127" t="s">
        <v>62</v>
      </c>
      <c r="Q114" s="127" t="s">
        <v>62</v>
      </c>
      <c r="R114" s="127" t="s">
        <v>62</v>
      </c>
      <c r="S114" s="128"/>
    </row>
    <row r="115" spans="1:19" s="131" customFormat="1" ht="38.65" customHeight="1" x14ac:dyDescent="0.2">
      <c r="A115" s="372"/>
      <c r="B115" s="133" t="s">
        <v>66</v>
      </c>
      <c r="C115" s="127"/>
      <c r="D115" s="127" t="s">
        <v>62</v>
      </c>
      <c r="E115" s="127"/>
      <c r="F115" s="127"/>
      <c r="G115" s="127">
        <f>G110</f>
        <v>100</v>
      </c>
      <c r="H115" s="127">
        <f t="shared" ref="H115:K115" si="54">H110</f>
        <v>100</v>
      </c>
      <c r="I115" s="127">
        <f t="shared" si="54"/>
        <v>0</v>
      </c>
      <c r="J115" s="127">
        <f t="shared" si="54"/>
        <v>0</v>
      </c>
      <c r="K115" s="127">
        <f t="shared" si="54"/>
        <v>100</v>
      </c>
      <c r="L115" s="127" t="s">
        <v>62</v>
      </c>
      <c r="M115" s="130">
        <v>46022</v>
      </c>
      <c r="N115" s="130">
        <v>46022</v>
      </c>
      <c r="O115" s="125"/>
      <c r="P115" s="127" t="s">
        <v>62</v>
      </c>
      <c r="Q115" s="125"/>
      <c r="R115" s="125"/>
    </row>
    <row r="116" spans="1:19" s="131" customFormat="1" ht="21" customHeight="1" x14ac:dyDescent="0.25">
      <c r="A116" s="372"/>
      <c r="B116" s="132" t="s">
        <v>71</v>
      </c>
      <c r="C116" s="127"/>
      <c r="D116" s="127"/>
      <c r="E116" s="127"/>
      <c r="F116" s="127"/>
      <c r="G116" s="127" t="s">
        <v>62</v>
      </c>
      <c r="H116" s="127"/>
      <c r="I116" s="127" t="s">
        <v>62</v>
      </c>
      <c r="J116" s="127"/>
      <c r="K116" s="127"/>
      <c r="L116" s="127" t="s">
        <v>62</v>
      </c>
      <c r="M116" s="127"/>
      <c r="N116" s="127"/>
      <c r="O116" s="127" t="s">
        <v>62</v>
      </c>
      <c r="P116" s="127" t="s">
        <v>62</v>
      </c>
      <c r="Q116" s="127" t="s">
        <v>62</v>
      </c>
      <c r="R116" s="127" t="s">
        <v>62</v>
      </c>
      <c r="S116" s="128"/>
    </row>
    <row r="117" spans="1:19" s="131" customFormat="1" ht="21" customHeight="1" x14ac:dyDescent="0.2">
      <c r="A117" s="373"/>
      <c r="B117" s="133" t="s">
        <v>72</v>
      </c>
      <c r="C117" s="127"/>
      <c r="D117" s="127" t="s">
        <v>62</v>
      </c>
      <c r="E117" s="127"/>
      <c r="F117" s="127"/>
      <c r="G117" s="127">
        <f>G110</f>
        <v>100</v>
      </c>
      <c r="H117" s="127">
        <f t="shared" ref="H117:K117" si="55">H110</f>
        <v>100</v>
      </c>
      <c r="I117" s="127">
        <f t="shared" si="55"/>
        <v>0</v>
      </c>
      <c r="J117" s="127">
        <f t="shared" si="55"/>
        <v>0</v>
      </c>
      <c r="K117" s="127">
        <f t="shared" si="55"/>
        <v>100</v>
      </c>
      <c r="L117" s="127" t="s">
        <v>62</v>
      </c>
      <c r="M117" s="130">
        <v>46022</v>
      </c>
      <c r="N117" s="130">
        <v>46022</v>
      </c>
      <c r="O117" s="125"/>
      <c r="P117" s="127" t="s">
        <v>62</v>
      </c>
      <c r="Q117" s="125"/>
      <c r="R117" s="125"/>
    </row>
    <row r="118" spans="1:19" s="128" customFormat="1" ht="74.45" customHeight="1" x14ac:dyDescent="0.25">
      <c r="A118" s="371" t="s">
        <v>394</v>
      </c>
      <c r="B118" s="124" t="s">
        <v>384</v>
      </c>
      <c r="C118" s="125" t="s">
        <v>59</v>
      </c>
      <c r="D118" s="126" t="s">
        <v>60</v>
      </c>
      <c r="E118" s="126" t="s">
        <v>75</v>
      </c>
      <c r="F118" s="125">
        <v>792</v>
      </c>
      <c r="G118" s="125">
        <v>140</v>
      </c>
      <c r="H118" s="125">
        <v>140</v>
      </c>
      <c r="I118" s="125"/>
      <c r="J118" s="125"/>
      <c r="K118" s="127">
        <v>140</v>
      </c>
      <c r="L118" s="125"/>
      <c r="M118" s="125" t="s">
        <v>62</v>
      </c>
      <c r="N118" s="125" t="s">
        <v>62</v>
      </c>
      <c r="O118" s="125">
        <v>2427.6</v>
      </c>
      <c r="P118" s="125"/>
      <c r="Q118" s="125"/>
      <c r="R118" s="125"/>
    </row>
    <row r="119" spans="1:19" s="131" customFormat="1" ht="15.75" x14ac:dyDescent="0.2">
      <c r="A119" s="372"/>
      <c r="B119" s="129" t="s">
        <v>70</v>
      </c>
      <c r="C119" s="127"/>
      <c r="D119" s="127" t="s">
        <v>62</v>
      </c>
      <c r="E119" s="127"/>
      <c r="F119" s="127"/>
      <c r="G119" s="127">
        <f>G118</f>
        <v>140</v>
      </c>
      <c r="H119" s="127">
        <f t="shared" ref="H119:K119" si="56">H118</f>
        <v>140</v>
      </c>
      <c r="I119" s="127">
        <f t="shared" si="56"/>
        <v>0</v>
      </c>
      <c r="J119" s="127">
        <f t="shared" si="56"/>
        <v>0</v>
      </c>
      <c r="K119" s="127">
        <f t="shared" si="56"/>
        <v>140</v>
      </c>
      <c r="L119" s="127"/>
      <c r="M119" s="130">
        <v>46022</v>
      </c>
      <c r="N119" s="130">
        <v>46022</v>
      </c>
      <c r="O119" s="125"/>
      <c r="P119" s="127" t="s">
        <v>62</v>
      </c>
      <c r="Q119" s="125"/>
      <c r="R119" s="125"/>
    </row>
    <row r="120" spans="1:19" s="131" customFormat="1" x14ac:dyDescent="0.25">
      <c r="A120" s="372"/>
      <c r="B120" s="132" t="s">
        <v>63</v>
      </c>
      <c r="C120" s="127"/>
      <c r="D120" s="127"/>
      <c r="E120" s="127"/>
      <c r="F120" s="127"/>
      <c r="G120" s="127" t="s">
        <v>62</v>
      </c>
      <c r="H120" s="127"/>
      <c r="I120" s="127" t="s">
        <v>62</v>
      </c>
      <c r="J120" s="127"/>
      <c r="K120" s="127"/>
      <c r="L120" s="127" t="s">
        <v>62</v>
      </c>
      <c r="M120" s="127"/>
      <c r="N120" s="127"/>
      <c r="O120" s="127" t="s">
        <v>62</v>
      </c>
      <c r="P120" s="127" t="s">
        <v>62</v>
      </c>
      <c r="Q120" s="127" t="s">
        <v>62</v>
      </c>
      <c r="R120" s="127" t="s">
        <v>62</v>
      </c>
      <c r="S120" s="128"/>
    </row>
    <row r="121" spans="1:19" s="131" customFormat="1" ht="65.45" customHeight="1" x14ac:dyDescent="0.2">
      <c r="A121" s="372"/>
      <c r="B121" s="133" t="s">
        <v>64</v>
      </c>
      <c r="C121" s="127"/>
      <c r="D121" s="127" t="s">
        <v>62</v>
      </c>
      <c r="E121" s="127"/>
      <c r="F121" s="127"/>
      <c r="G121" s="127">
        <f>G118</f>
        <v>140</v>
      </c>
      <c r="H121" s="127">
        <f t="shared" ref="H121:K121" si="57">H118</f>
        <v>140</v>
      </c>
      <c r="I121" s="127">
        <f t="shared" si="57"/>
        <v>0</v>
      </c>
      <c r="J121" s="127">
        <f t="shared" si="57"/>
        <v>0</v>
      </c>
      <c r="K121" s="127">
        <f t="shared" si="57"/>
        <v>140</v>
      </c>
      <c r="L121" s="127" t="s">
        <v>62</v>
      </c>
      <c r="M121" s="130">
        <v>46022</v>
      </c>
      <c r="N121" s="130">
        <v>46022</v>
      </c>
      <c r="O121" s="125"/>
      <c r="P121" s="127" t="s">
        <v>62</v>
      </c>
      <c r="Q121" s="125"/>
      <c r="R121" s="125"/>
    </row>
    <row r="122" spans="1:19" s="131" customFormat="1" ht="15" customHeight="1" x14ac:dyDescent="0.25">
      <c r="A122" s="372"/>
      <c r="B122" s="132" t="s">
        <v>65</v>
      </c>
      <c r="C122" s="127"/>
      <c r="D122" s="127"/>
      <c r="E122" s="127"/>
      <c r="F122" s="127"/>
      <c r="G122" s="127" t="s">
        <v>62</v>
      </c>
      <c r="H122" s="127"/>
      <c r="I122" s="127" t="s">
        <v>62</v>
      </c>
      <c r="J122" s="127"/>
      <c r="K122" s="127"/>
      <c r="L122" s="127" t="s">
        <v>62</v>
      </c>
      <c r="M122" s="127"/>
      <c r="N122" s="127"/>
      <c r="O122" s="127" t="s">
        <v>62</v>
      </c>
      <c r="P122" s="127" t="s">
        <v>62</v>
      </c>
      <c r="Q122" s="127" t="s">
        <v>62</v>
      </c>
      <c r="R122" s="127" t="s">
        <v>62</v>
      </c>
      <c r="S122" s="128"/>
    </row>
    <row r="123" spans="1:19" s="131" customFormat="1" ht="38.65" customHeight="1" x14ac:dyDescent="0.2">
      <c r="A123" s="372"/>
      <c r="B123" s="133" t="s">
        <v>66</v>
      </c>
      <c r="C123" s="127"/>
      <c r="D123" s="127" t="s">
        <v>62</v>
      </c>
      <c r="E123" s="127"/>
      <c r="F123" s="127"/>
      <c r="G123" s="127">
        <f>G118</f>
        <v>140</v>
      </c>
      <c r="H123" s="127">
        <f t="shared" ref="H123:K123" si="58">H118</f>
        <v>140</v>
      </c>
      <c r="I123" s="127">
        <f t="shared" si="58"/>
        <v>0</v>
      </c>
      <c r="J123" s="127">
        <f t="shared" si="58"/>
        <v>0</v>
      </c>
      <c r="K123" s="127">
        <f t="shared" si="58"/>
        <v>140</v>
      </c>
      <c r="L123" s="127" t="s">
        <v>62</v>
      </c>
      <c r="M123" s="130">
        <v>46022</v>
      </c>
      <c r="N123" s="130">
        <v>46022</v>
      </c>
      <c r="O123" s="125"/>
      <c r="P123" s="127" t="s">
        <v>62</v>
      </c>
      <c r="Q123" s="125"/>
      <c r="R123" s="125"/>
    </row>
    <row r="124" spans="1:19" s="131" customFormat="1" ht="21" customHeight="1" x14ac:dyDescent="0.25">
      <c r="A124" s="372"/>
      <c r="B124" s="132" t="s">
        <v>71</v>
      </c>
      <c r="C124" s="127"/>
      <c r="D124" s="127"/>
      <c r="E124" s="127"/>
      <c r="F124" s="127"/>
      <c r="G124" s="127" t="s">
        <v>62</v>
      </c>
      <c r="H124" s="127"/>
      <c r="I124" s="127" t="s">
        <v>62</v>
      </c>
      <c r="J124" s="127"/>
      <c r="K124" s="127"/>
      <c r="L124" s="127" t="s">
        <v>62</v>
      </c>
      <c r="M124" s="127"/>
      <c r="N124" s="127"/>
      <c r="O124" s="127" t="s">
        <v>62</v>
      </c>
      <c r="P124" s="127" t="s">
        <v>62</v>
      </c>
      <c r="Q124" s="127" t="s">
        <v>62</v>
      </c>
      <c r="R124" s="127" t="s">
        <v>62</v>
      </c>
      <c r="S124" s="128"/>
    </row>
    <row r="125" spans="1:19" s="131" customFormat="1" ht="21" customHeight="1" x14ac:dyDescent="0.2">
      <c r="A125" s="373"/>
      <c r="B125" s="133" t="s">
        <v>72</v>
      </c>
      <c r="C125" s="127"/>
      <c r="D125" s="127" t="s">
        <v>62</v>
      </c>
      <c r="E125" s="127"/>
      <c r="F125" s="127"/>
      <c r="G125" s="127">
        <f>G118</f>
        <v>140</v>
      </c>
      <c r="H125" s="127">
        <f t="shared" ref="H125:K125" si="59">H118</f>
        <v>140</v>
      </c>
      <c r="I125" s="127">
        <f t="shared" si="59"/>
        <v>0</v>
      </c>
      <c r="J125" s="127">
        <f t="shared" si="59"/>
        <v>0</v>
      </c>
      <c r="K125" s="127">
        <f t="shared" si="59"/>
        <v>140</v>
      </c>
      <c r="L125" s="127" t="s">
        <v>62</v>
      </c>
      <c r="M125" s="130">
        <v>46022</v>
      </c>
      <c r="N125" s="130">
        <v>46022</v>
      </c>
      <c r="O125" s="125"/>
      <c r="P125" s="127" t="s">
        <v>62</v>
      </c>
      <c r="Q125" s="125"/>
      <c r="R125" s="125"/>
    </row>
    <row r="126" spans="1:19" s="128" customFormat="1" ht="74.45" customHeight="1" x14ac:dyDescent="0.25">
      <c r="A126" s="371" t="s">
        <v>199</v>
      </c>
      <c r="B126" s="124" t="s">
        <v>384</v>
      </c>
      <c r="C126" s="125" t="s">
        <v>59</v>
      </c>
      <c r="D126" s="126" t="s">
        <v>60</v>
      </c>
      <c r="E126" s="126" t="s">
        <v>75</v>
      </c>
      <c r="F126" s="125">
        <v>792</v>
      </c>
      <c r="G126" s="125"/>
      <c r="H126" s="125"/>
      <c r="I126" s="125"/>
      <c r="J126" s="125"/>
      <c r="K126" s="127">
        <f>J126</f>
        <v>0</v>
      </c>
      <c r="L126" s="125"/>
      <c r="M126" s="125" t="s">
        <v>62</v>
      </c>
      <c r="N126" s="125" t="s">
        <v>62</v>
      </c>
      <c r="O126" s="125"/>
      <c r="P126" s="125"/>
      <c r="Q126" s="125"/>
      <c r="R126" s="125"/>
    </row>
    <row r="127" spans="1:19" s="131" customFormat="1" ht="15.75" x14ac:dyDescent="0.2">
      <c r="A127" s="372"/>
      <c r="B127" s="129" t="s">
        <v>70</v>
      </c>
      <c r="C127" s="127"/>
      <c r="D127" s="127" t="s">
        <v>62</v>
      </c>
      <c r="E127" s="127"/>
      <c r="F127" s="127"/>
      <c r="G127" s="127">
        <f>G126</f>
        <v>0</v>
      </c>
      <c r="H127" s="127">
        <f t="shared" ref="H127:K127" si="60">H126</f>
        <v>0</v>
      </c>
      <c r="I127" s="127">
        <f t="shared" si="60"/>
        <v>0</v>
      </c>
      <c r="J127" s="127">
        <f t="shared" si="60"/>
        <v>0</v>
      </c>
      <c r="K127" s="127">
        <f t="shared" si="60"/>
        <v>0</v>
      </c>
      <c r="L127" s="127"/>
      <c r="M127" s="130">
        <v>46022</v>
      </c>
      <c r="N127" s="130">
        <v>46022</v>
      </c>
      <c r="O127" s="125"/>
      <c r="P127" s="127" t="s">
        <v>62</v>
      </c>
      <c r="Q127" s="125"/>
      <c r="R127" s="125"/>
    </row>
    <row r="128" spans="1:19" s="131" customFormat="1" x14ac:dyDescent="0.25">
      <c r="A128" s="372"/>
      <c r="B128" s="132" t="s">
        <v>63</v>
      </c>
      <c r="C128" s="127"/>
      <c r="D128" s="127"/>
      <c r="E128" s="127"/>
      <c r="F128" s="127"/>
      <c r="G128" s="127" t="s">
        <v>62</v>
      </c>
      <c r="H128" s="127"/>
      <c r="I128" s="127" t="s">
        <v>62</v>
      </c>
      <c r="J128" s="127"/>
      <c r="K128" s="127"/>
      <c r="L128" s="127" t="s">
        <v>62</v>
      </c>
      <c r="M128" s="127"/>
      <c r="N128" s="127"/>
      <c r="O128" s="127" t="s">
        <v>62</v>
      </c>
      <c r="P128" s="127" t="s">
        <v>62</v>
      </c>
      <c r="Q128" s="127" t="s">
        <v>62</v>
      </c>
      <c r="R128" s="127" t="s">
        <v>62</v>
      </c>
      <c r="S128" s="128"/>
    </row>
    <row r="129" spans="1:19" s="131" customFormat="1" ht="65.45" customHeight="1" x14ac:dyDescent="0.2">
      <c r="A129" s="372"/>
      <c r="B129" s="133" t="s">
        <v>64</v>
      </c>
      <c r="C129" s="127"/>
      <c r="D129" s="127" t="s">
        <v>62</v>
      </c>
      <c r="E129" s="127"/>
      <c r="F129" s="127"/>
      <c r="G129" s="127">
        <f>G126</f>
        <v>0</v>
      </c>
      <c r="H129" s="127">
        <f t="shared" ref="H129:K129" si="61">H126</f>
        <v>0</v>
      </c>
      <c r="I129" s="127">
        <f t="shared" si="61"/>
        <v>0</v>
      </c>
      <c r="J129" s="127">
        <f t="shared" si="61"/>
        <v>0</v>
      </c>
      <c r="K129" s="127">
        <f t="shared" si="61"/>
        <v>0</v>
      </c>
      <c r="L129" s="127" t="s">
        <v>62</v>
      </c>
      <c r="M129" s="130">
        <v>46022</v>
      </c>
      <c r="N129" s="130">
        <v>46022</v>
      </c>
      <c r="O129" s="125"/>
      <c r="P129" s="127" t="s">
        <v>62</v>
      </c>
      <c r="Q129" s="125"/>
      <c r="R129" s="125"/>
    </row>
    <row r="130" spans="1:19" s="131" customFormat="1" ht="15" customHeight="1" x14ac:dyDescent="0.25">
      <c r="A130" s="372"/>
      <c r="B130" s="132" t="s">
        <v>65</v>
      </c>
      <c r="C130" s="127"/>
      <c r="D130" s="127"/>
      <c r="E130" s="127"/>
      <c r="F130" s="127"/>
      <c r="G130" s="127" t="s">
        <v>62</v>
      </c>
      <c r="H130" s="127"/>
      <c r="I130" s="127" t="s">
        <v>62</v>
      </c>
      <c r="J130" s="127"/>
      <c r="K130" s="127"/>
      <c r="L130" s="127" t="s">
        <v>62</v>
      </c>
      <c r="M130" s="127"/>
      <c r="N130" s="127"/>
      <c r="O130" s="127" t="s">
        <v>62</v>
      </c>
      <c r="P130" s="127" t="s">
        <v>62</v>
      </c>
      <c r="Q130" s="127" t="s">
        <v>62</v>
      </c>
      <c r="R130" s="127" t="s">
        <v>62</v>
      </c>
      <c r="S130" s="128"/>
    </row>
    <row r="131" spans="1:19" s="131" customFormat="1" ht="38.65" customHeight="1" x14ac:dyDescent="0.2">
      <c r="A131" s="372"/>
      <c r="B131" s="133" t="s">
        <v>66</v>
      </c>
      <c r="C131" s="127"/>
      <c r="D131" s="127" t="s">
        <v>62</v>
      </c>
      <c r="E131" s="127"/>
      <c r="F131" s="127"/>
      <c r="G131" s="127">
        <f>G126</f>
        <v>0</v>
      </c>
      <c r="H131" s="127">
        <f t="shared" ref="H131:K131" si="62">H126</f>
        <v>0</v>
      </c>
      <c r="I131" s="127">
        <f t="shared" si="62"/>
        <v>0</v>
      </c>
      <c r="J131" s="127">
        <f t="shared" si="62"/>
        <v>0</v>
      </c>
      <c r="K131" s="127">
        <f t="shared" si="62"/>
        <v>0</v>
      </c>
      <c r="L131" s="127" t="s">
        <v>62</v>
      </c>
      <c r="M131" s="130">
        <v>46022</v>
      </c>
      <c r="N131" s="130">
        <v>46022</v>
      </c>
      <c r="O131" s="125"/>
      <c r="P131" s="127" t="s">
        <v>62</v>
      </c>
      <c r="Q131" s="125"/>
      <c r="R131" s="125"/>
    </row>
    <row r="132" spans="1:19" s="131" customFormat="1" ht="21" customHeight="1" x14ac:dyDescent="0.25">
      <c r="A132" s="372"/>
      <c r="B132" s="132" t="s">
        <v>71</v>
      </c>
      <c r="C132" s="127"/>
      <c r="D132" s="127"/>
      <c r="E132" s="127"/>
      <c r="F132" s="127"/>
      <c r="G132" s="127" t="s">
        <v>62</v>
      </c>
      <c r="H132" s="127"/>
      <c r="I132" s="127" t="s">
        <v>62</v>
      </c>
      <c r="J132" s="127"/>
      <c r="K132" s="127"/>
      <c r="L132" s="127" t="s">
        <v>62</v>
      </c>
      <c r="M132" s="127"/>
      <c r="N132" s="127"/>
      <c r="O132" s="127" t="s">
        <v>62</v>
      </c>
      <c r="P132" s="127" t="s">
        <v>62</v>
      </c>
      <c r="Q132" s="127" t="s">
        <v>62</v>
      </c>
      <c r="R132" s="127" t="s">
        <v>62</v>
      </c>
      <c r="S132" s="128"/>
    </row>
    <row r="133" spans="1:19" s="131" customFormat="1" ht="21" customHeight="1" x14ac:dyDescent="0.2">
      <c r="A133" s="373"/>
      <c r="B133" s="133" t="s">
        <v>72</v>
      </c>
      <c r="C133" s="127"/>
      <c r="D133" s="127" t="s">
        <v>62</v>
      </c>
      <c r="E133" s="127"/>
      <c r="F133" s="127"/>
      <c r="G133" s="127">
        <f>G126</f>
        <v>0</v>
      </c>
      <c r="H133" s="127">
        <f t="shared" ref="H133:K133" si="63">H126</f>
        <v>0</v>
      </c>
      <c r="I133" s="127">
        <f t="shared" si="63"/>
        <v>0</v>
      </c>
      <c r="J133" s="127">
        <f t="shared" si="63"/>
        <v>0</v>
      </c>
      <c r="K133" s="127">
        <f t="shared" si="63"/>
        <v>0</v>
      </c>
      <c r="L133" s="127" t="s">
        <v>62</v>
      </c>
      <c r="M133" s="130">
        <v>46022</v>
      </c>
      <c r="N133" s="130">
        <v>46022</v>
      </c>
      <c r="O133" s="125"/>
      <c r="P133" s="127" t="s">
        <v>62</v>
      </c>
      <c r="Q133" s="125"/>
      <c r="R133" s="125"/>
    </row>
    <row r="134" spans="1:19" s="128" customFormat="1" ht="74.45" customHeight="1" x14ac:dyDescent="0.25">
      <c r="A134" s="371" t="s">
        <v>395</v>
      </c>
      <c r="B134" s="124" t="s">
        <v>384</v>
      </c>
      <c r="C134" s="125" t="s">
        <v>59</v>
      </c>
      <c r="D134" s="126" t="s">
        <v>60</v>
      </c>
      <c r="E134" s="126" t="s">
        <v>75</v>
      </c>
      <c r="F134" s="125">
        <v>792</v>
      </c>
      <c r="G134" s="125">
        <v>200</v>
      </c>
      <c r="H134" s="125">
        <v>200</v>
      </c>
      <c r="I134" s="125"/>
      <c r="J134" s="125"/>
      <c r="K134" s="127">
        <v>200</v>
      </c>
      <c r="L134" s="125"/>
      <c r="M134" s="125" t="s">
        <v>62</v>
      </c>
      <c r="N134" s="125" t="s">
        <v>62</v>
      </c>
      <c r="O134" s="125">
        <v>3468</v>
      </c>
      <c r="P134" s="125"/>
      <c r="Q134" s="125"/>
      <c r="R134" s="125"/>
    </row>
    <row r="135" spans="1:19" s="131" customFormat="1" ht="15.75" x14ac:dyDescent="0.2">
      <c r="A135" s="372"/>
      <c r="B135" s="129" t="s">
        <v>70</v>
      </c>
      <c r="C135" s="127"/>
      <c r="D135" s="127" t="s">
        <v>62</v>
      </c>
      <c r="E135" s="127"/>
      <c r="F135" s="127"/>
      <c r="G135" s="127">
        <f>G134</f>
        <v>200</v>
      </c>
      <c r="H135" s="127">
        <f t="shared" ref="H135:K135" si="64">H134</f>
        <v>200</v>
      </c>
      <c r="I135" s="127">
        <f t="shared" si="64"/>
        <v>0</v>
      </c>
      <c r="J135" s="127">
        <f t="shared" si="64"/>
        <v>0</v>
      </c>
      <c r="K135" s="127">
        <f t="shared" si="64"/>
        <v>200</v>
      </c>
      <c r="L135" s="127"/>
      <c r="M135" s="130">
        <v>46022</v>
      </c>
      <c r="N135" s="130">
        <v>46022</v>
      </c>
      <c r="O135" s="125"/>
      <c r="P135" s="127" t="s">
        <v>62</v>
      </c>
      <c r="Q135" s="125"/>
      <c r="R135" s="125"/>
    </row>
    <row r="136" spans="1:19" s="131" customFormat="1" x14ac:dyDescent="0.25">
      <c r="A136" s="372"/>
      <c r="B136" s="132" t="s">
        <v>63</v>
      </c>
      <c r="C136" s="127"/>
      <c r="D136" s="127"/>
      <c r="E136" s="127"/>
      <c r="F136" s="127"/>
      <c r="G136" s="127" t="s">
        <v>62</v>
      </c>
      <c r="H136" s="127"/>
      <c r="I136" s="127" t="s">
        <v>62</v>
      </c>
      <c r="J136" s="127"/>
      <c r="K136" s="127"/>
      <c r="L136" s="127" t="s">
        <v>62</v>
      </c>
      <c r="M136" s="127"/>
      <c r="N136" s="127"/>
      <c r="O136" s="127" t="s">
        <v>62</v>
      </c>
      <c r="P136" s="127" t="s">
        <v>62</v>
      </c>
      <c r="Q136" s="127" t="s">
        <v>62</v>
      </c>
      <c r="R136" s="127" t="s">
        <v>62</v>
      </c>
      <c r="S136" s="128"/>
    </row>
    <row r="137" spans="1:19" s="131" customFormat="1" ht="65.45" customHeight="1" x14ac:dyDescent="0.2">
      <c r="A137" s="372"/>
      <c r="B137" s="133" t="s">
        <v>64</v>
      </c>
      <c r="C137" s="127"/>
      <c r="D137" s="127" t="s">
        <v>62</v>
      </c>
      <c r="E137" s="127"/>
      <c r="F137" s="127"/>
      <c r="G137" s="127">
        <f>G134</f>
        <v>200</v>
      </c>
      <c r="H137" s="127">
        <f t="shared" ref="H137:K137" si="65">H134</f>
        <v>200</v>
      </c>
      <c r="I137" s="127">
        <f t="shared" si="65"/>
        <v>0</v>
      </c>
      <c r="J137" s="127">
        <f t="shared" si="65"/>
        <v>0</v>
      </c>
      <c r="K137" s="127">
        <f t="shared" si="65"/>
        <v>200</v>
      </c>
      <c r="L137" s="127" t="s">
        <v>62</v>
      </c>
      <c r="M137" s="130">
        <v>46022</v>
      </c>
      <c r="N137" s="130">
        <v>46022</v>
      </c>
      <c r="O137" s="125"/>
      <c r="P137" s="127" t="s">
        <v>62</v>
      </c>
      <c r="Q137" s="125"/>
      <c r="R137" s="125"/>
    </row>
    <row r="138" spans="1:19" s="131" customFormat="1" ht="15" customHeight="1" x14ac:dyDescent="0.25">
      <c r="A138" s="372"/>
      <c r="B138" s="132" t="s">
        <v>65</v>
      </c>
      <c r="C138" s="127"/>
      <c r="D138" s="127"/>
      <c r="E138" s="127"/>
      <c r="F138" s="127"/>
      <c r="G138" s="127" t="s">
        <v>62</v>
      </c>
      <c r="H138" s="127"/>
      <c r="I138" s="127" t="s">
        <v>62</v>
      </c>
      <c r="J138" s="127"/>
      <c r="K138" s="127"/>
      <c r="L138" s="127" t="s">
        <v>62</v>
      </c>
      <c r="M138" s="127"/>
      <c r="N138" s="127"/>
      <c r="O138" s="127" t="s">
        <v>62</v>
      </c>
      <c r="P138" s="127" t="s">
        <v>62</v>
      </c>
      <c r="Q138" s="127" t="s">
        <v>62</v>
      </c>
      <c r="R138" s="127" t="s">
        <v>62</v>
      </c>
      <c r="S138" s="128"/>
    </row>
    <row r="139" spans="1:19" s="131" customFormat="1" ht="38.65" customHeight="1" x14ac:dyDescent="0.2">
      <c r="A139" s="372"/>
      <c r="B139" s="133" t="s">
        <v>66</v>
      </c>
      <c r="C139" s="127"/>
      <c r="D139" s="127" t="s">
        <v>62</v>
      </c>
      <c r="E139" s="127"/>
      <c r="F139" s="127"/>
      <c r="G139" s="127">
        <f>G134</f>
        <v>200</v>
      </c>
      <c r="H139" s="127">
        <f t="shared" ref="H139:K139" si="66">H134</f>
        <v>200</v>
      </c>
      <c r="I139" s="127">
        <f t="shared" si="66"/>
        <v>0</v>
      </c>
      <c r="J139" s="127">
        <f t="shared" si="66"/>
        <v>0</v>
      </c>
      <c r="K139" s="127">
        <f t="shared" si="66"/>
        <v>200</v>
      </c>
      <c r="L139" s="127" t="s">
        <v>62</v>
      </c>
      <c r="M139" s="130">
        <v>46022</v>
      </c>
      <c r="N139" s="130">
        <v>46022</v>
      </c>
      <c r="O139" s="125"/>
      <c r="P139" s="127" t="s">
        <v>62</v>
      </c>
      <c r="Q139" s="125"/>
      <c r="R139" s="125"/>
    </row>
    <row r="140" spans="1:19" s="131" customFormat="1" ht="21" customHeight="1" x14ac:dyDescent="0.25">
      <c r="A140" s="372"/>
      <c r="B140" s="132" t="s">
        <v>71</v>
      </c>
      <c r="C140" s="127"/>
      <c r="D140" s="127"/>
      <c r="E140" s="127"/>
      <c r="F140" s="127"/>
      <c r="G140" s="127" t="s">
        <v>62</v>
      </c>
      <c r="H140" s="127"/>
      <c r="I140" s="127" t="s">
        <v>62</v>
      </c>
      <c r="J140" s="127"/>
      <c r="K140" s="127"/>
      <c r="L140" s="127" t="s">
        <v>62</v>
      </c>
      <c r="M140" s="127"/>
      <c r="N140" s="127"/>
      <c r="O140" s="127" t="s">
        <v>62</v>
      </c>
      <c r="P140" s="127" t="s">
        <v>62</v>
      </c>
      <c r="Q140" s="127" t="s">
        <v>62</v>
      </c>
      <c r="R140" s="127" t="s">
        <v>62</v>
      </c>
      <c r="S140" s="128"/>
    </row>
    <row r="141" spans="1:19" s="131" customFormat="1" ht="21" customHeight="1" x14ac:dyDescent="0.2">
      <c r="A141" s="373"/>
      <c r="B141" s="133" t="s">
        <v>72</v>
      </c>
      <c r="C141" s="127"/>
      <c r="D141" s="127" t="s">
        <v>62</v>
      </c>
      <c r="E141" s="127"/>
      <c r="F141" s="127"/>
      <c r="G141" s="127">
        <f>G134</f>
        <v>200</v>
      </c>
      <c r="H141" s="127">
        <f t="shared" ref="H141:K141" si="67">H134</f>
        <v>200</v>
      </c>
      <c r="I141" s="127">
        <f t="shared" si="67"/>
        <v>0</v>
      </c>
      <c r="J141" s="127">
        <f t="shared" si="67"/>
        <v>0</v>
      </c>
      <c r="K141" s="127">
        <f t="shared" si="67"/>
        <v>200</v>
      </c>
      <c r="L141" s="127" t="s">
        <v>62</v>
      </c>
      <c r="M141" s="130">
        <v>46022</v>
      </c>
      <c r="N141" s="130">
        <v>46022</v>
      </c>
      <c r="O141" s="125"/>
      <c r="P141" s="127" t="s">
        <v>62</v>
      </c>
      <c r="Q141" s="125"/>
      <c r="R141" s="125"/>
    </row>
    <row r="142" spans="1:19" s="128" customFormat="1" ht="74.45" customHeight="1" x14ac:dyDescent="0.25">
      <c r="A142" s="371" t="s">
        <v>396</v>
      </c>
      <c r="B142" s="124" t="s">
        <v>384</v>
      </c>
      <c r="C142" s="125" t="s">
        <v>59</v>
      </c>
      <c r="D142" s="126" t="s">
        <v>60</v>
      </c>
      <c r="E142" s="126" t="s">
        <v>75</v>
      </c>
      <c r="F142" s="125">
        <v>792</v>
      </c>
      <c r="G142" s="125">
        <v>80</v>
      </c>
      <c r="H142" s="125">
        <v>80</v>
      </c>
      <c r="I142" s="125"/>
      <c r="J142" s="125"/>
      <c r="K142" s="127">
        <v>80</v>
      </c>
      <c r="L142" s="125"/>
      <c r="M142" s="125" t="s">
        <v>62</v>
      </c>
      <c r="N142" s="125" t="s">
        <v>62</v>
      </c>
      <c r="O142" s="125">
        <v>1387.2</v>
      </c>
      <c r="P142" s="125"/>
      <c r="Q142" s="125"/>
      <c r="R142" s="125"/>
    </row>
    <row r="143" spans="1:19" s="131" customFormat="1" ht="15.75" x14ac:dyDescent="0.2">
      <c r="A143" s="372"/>
      <c r="B143" s="129" t="s">
        <v>70</v>
      </c>
      <c r="C143" s="127"/>
      <c r="D143" s="127" t="s">
        <v>62</v>
      </c>
      <c r="E143" s="127"/>
      <c r="F143" s="127"/>
      <c r="G143" s="127">
        <f>G142</f>
        <v>80</v>
      </c>
      <c r="H143" s="127">
        <f t="shared" ref="H143:K143" si="68">H142</f>
        <v>80</v>
      </c>
      <c r="I143" s="127">
        <f t="shared" si="68"/>
        <v>0</v>
      </c>
      <c r="J143" s="127">
        <f t="shared" si="68"/>
        <v>0</v>
      </c>
      <c r="K143" s="127">
        <f t="shared" si="68"/>
        <v>80</v>
      </c>
      <c r="L143" s="127"/>
      <c r="M143" s="130">
        <v>46022</v>
      </c>
      <c r="N143" s="130">
        <v>46022</v>
      </c>
      <c r="O143" s="125"/>
      <c r="P143" s="127" t="s">
        <v>62</v>
      </c>
      <c r="Q143" s="125"/>
      <c r="R143" s="125"/>
    </row>
    <row r="144" spans="1:19" s="131" customFormat="1" x14ac:dyDescent="0.25">
      <c r="A144" s="372"/>
      <c r="B144" s="132" t="s">
        <v>63</v>
      </c>
      <c r="C144" s="127"/>
      <c r="D144" s="127"/>
      <c r="E144" s="127"/>
      <c r="F144" s="127"/>
      <c r="G144" s="127" t="s">
        <v>62</v>
      </c>
      <c r="H144" s="127"/>
      <c r="I144" s="127" t="s">
        <v>62</v>
      </c>
      <c r="J144" s="127"/>
      <c r="K144" s="127"/>
      <c r="L144" s="127" t="s">
        <v>62</v>
      </c>
      <c r="M144" s="127"/>
      <c r="N144" s="127"/>
      <c r="O144" s="127" t="s">
        <v>62</v>
      </c>
      <c r="P144" s="127" t="s">
        <v>62</v>
      </c>
      <c r="Q144" s="127" t="s">
        <v>62</v>
      </c>
      <c r="R144" s="127" t="s">
        <v>62</v>
      </c>
      <c r="S144" s="128"/>
    </row>
    <row r="145" spans="1:19" s="131" customFormat="1" ht="65.45" customHeight="1" x14ac:dyDescent="0.2">
      <c r="A145" s="372"/>
      <c r="B145" s="133" t="s">
        <v>64</v>
      </c>
      <c r="C145" s="127"/>
      <c r="D145" s="127" t="s">
        <v>62</v>
      </c>
      <c r="E145" s="127"/>
      <c r="F145" s="127"/>
      <c r="G145" s="127">
        <f>G142</f>
        <v>80</v>
      </c>
      <c r="H145" s="127">
        <f t="shared" ref="H145:K145" si="69">H142</f>
        <v>80</v>
      </c>
      <c r="I145" s="127">
        <f t="shared" si="69"/>
        <v>0</v>
      </c>
      <c r="J145" s="127">
        <f t="shared" si="69"/>
        <v>0</v>
      </c>
      <c r="K145" s="127">
        <f t="shared" si="69"/>
        <v>80</v>
      </c>
      <c r="L145" s="127" t="s">
        <v>62</v>
      </c>
      <c r="M145" s="130">
        <v>46022</v>
      </c>
      <c r="N145" s="130">
        <v>46022</v>
      </c>
      <c r="O145" s="125"/>
      <c r="P145" s="127" t="s">
        <v>62</v>
      </c>
      <c r="Q145" s="125"/>
      <c r="R145" s="125"/>
    </row>
    <row r="146" spans="1:19" s="131" customFormat="1" ht="15" customHeight="1" x14ac:dyDescent="0.25">
      <c r="A146" s="372"/>
      <c r="B146" s="132" t="s">
        <v>65</v>
      </c>
      <c r="C146" s="127"/>
      <c r="D146" s="127"/>
      <c r="E146" s="127"/>
      <c r="F146" s="127"/>
      <c r="G146" s="127" t="s">
        <v>62</v>
      </c>
      <c r="H146" s="127"/>
      <c r="I146" s="127" t="s">
        <v>62</v>
      </c>
      <c r="J146" s="127"/>
      <c r="K146" s="127"/>
      <c r="L146" s="127" t="s">
        <v>62</v>
      </c>
      <c r="M146" s="127"/>
      <c r="N146" s="127"/>
      <c r="O146" s="127" t="s">
        <v>62</v>
      </c>
      <c r="P146" s="127" t="s">
        <v>62</v>
      </c>
      <c r="Q146" s="127" t="s">
        <v>62</v>
      </c>
      <c r="R146" s="127" t="s">
        <v>62</v>
      </c>
      <c r="S146" s="128"/>
    </row>
    <row r="147" spans="1:19" s="131" customFormat="1" ht="38.65" customHeight="1" x14ac:dyDescent="0.2">
      <c r="A147" s="372"/>
      <c r="B147" s="133" t="s">
        <v>66</v>
      </c>
      <c r="C147" s="127"/>
      <c r="D147" s="127" t="s">
        <v>62</v>
      </c>
      <c r="E147" s="127"/>
      <c r="F147" s="127"/>
      <c r="G147" s="127">
        <f>G142</f>
        <v>80</v>
      </c>
      <c r="H147" s="127">
        <f t="shared" ref="H147:K147" si="70">H142</f>
        <v>80</v>
      </c>
      <c r="I147" s="127">
        <f t="shared" si="70"/>
        <v>0</v>
      </c>
      <c r="J147" s="127">
        <f t="shared" si="70"/>
        <v>0</v>
      </c>
      <c r="K147" s="127">
        <f t="shared" si="70"/>
        <v>80</v>
      </c>
      <c r="L147" s="127" t="s">
        <v>62</v>
      </c>
      <c r="M147" s="130">
        <v>46022</v>
      </c>
      <c r="N147" s="130">
        <v>46022</v>
      </c>
      <c r="O147" s="125"/>
      <c r="P147" s="127" t="s">
        <v>62</v>
      </c>
      <c r="Q147" s="125"/>
      <c r="R147" s="125"/>
    </row>
    <row r="148" spans="1:19" s="131" customFormat="1" ht="21" customHeight="1" x14ac:dyDescent="0.25">
      <c r="A148" s="372"/>
      <c r="B148" s="132" t="s">
        <v>71</v>
      </c>
      <c r="C148" s="127"/>
      <c r="D148" s="127"/>
      <c r="E148" s="127"/>
      <c r="F148" s="127"/>
      <c r="G148" s="127" t="s">
        <v>62</v>
      </c>
      <c r="H148" s="127"/>
      <c r="I148" s="127" t="s">
        <v>62</v>
      </c>
      <c r="J148" s="127"/>
      <c r="K148" s="127"/>
      <c r="L148" s="127" t="s">
        <v>62</v>
      </c>
      <c r="M148" s="127"/>
      <c r="N148" s="127"/>
      <c r="O148" s="127" t="s">
        <v>62</v>
      </c>
      <c r="P148" s="127" t="s">
        <v>62</v>
      </c>
      <c r="Q148" s="127" t="s">
        <v>62</v>
      </c>
      <c r="R148" s="127" t="s">
        <v>62</v>
      </c>
      <c r="S148" s="128"/>
    </row>
    <row r="149" spans="1:19" s="131" customFormat="1" ht="21" customHeight="1" x14ac:dyDescent="0.2">
      <c r="A149" s="373"/>
      <c r="B149" s="133" t="s">
        <v>72</v>
      </c>
      <c r="C149" s="127"/>
      <c r="D149" s="127" t="s">
        <v>62</v>
      </c>
      <c r="E149" s="127"/>
      <c r="F149" s="127"/>
      <c r="G149" s="127">
        <f>G142</f>
        <v>80</v>
      </c>
      <c r="H149" s="127">
        <f t="shared" ref="H149:K149" si="71">H142</f>
        <v>80</v>
      </c>
      <c r="I149" s="127">
        <f t="shared" si="71"/>
        <v>0</v>
      </c>
      <c r="J149" s="127">
        <f t="shared" si="71"/>
        <v>0</v>
      </c>
      <c r="K149" s="127">
        <f t="shared" si="71"/>
        <v>80</v>
      </c>
      <c r="L149" s="127" t="s">
        <v>62</v>
      </c>
      <c r="M149" s="130">
        <v>46022</v>
      </c>
      <c r="N149" s="130">
        <v>46022</v>
      </c>
      <c r="O149" s="125"/>
      <c r="P149" s="127" t="s">
        <v>62</v>
      </c>
      <c r="Q149" s="125"/>
      <c r="R149" s="125"/>
    </row>
    <row r="150" spans="1:19" s="128" customFormat="1" ht="74.45" customHeight="1" x14ac:dyDescent="0.25">
      <c r="A150" s="371" t="s">
        <v>381</v>
      </c>
      <c r="B150" s="124" t="s">
        <v>384</v>
      </c>
      <c r="C150" s="125" t="s">
        <v>59</v>
      </c>
      <c r="D150" s="126" t="s">
        <v>60</v>
      </c>
      <c r="E150" s="126" t="s">
        <v>75</v>
      </c>
      <c r="F150" s="125">
        <v>792</v>
      </c>
      <c r="G150" s="125">
        <v>120</v>
      </c>
      <c r="H150" s="125">
        <v>120</v>
      </c>
      <c r="I150" s="125"/>
      <c r="J150" s="125"/>
      <c r="K150" s="127">
        <v>120</v>
      </c>
      <c r="L150" s="125"/>
      <c r="M150" s="125" t="s">
        <v>62</v>
      </c>
      <c r="N150" s="125" t="s">
        <v>62</v>
      </c>
      <c r="O150" s="78">
        <v>2080.8000000000002</v>
      </c>
      <c r="P150" s="125"/>
      <c r="Q150" s="125"/>
      <c r="R150" s="125"/>
    </row>
    <row r="151" spans="1:19" s="131" customFormat="1" ht="15.75" x14ac:dyDescent="0.2">
      <c r="A151" s="372"/>
      <c r="B151" s="129" t="s">
        <v>70</v>
      </c>
      <c r="C151" s="127"/>
      <c r="D151" s="127" t="s">
        <v>62</v>
      </c>
      <c r="E151" s="127"/>
      <c r="F151" s="127"/>
      <c r="G151" s="127">
        <f>G150</f>
        <v>120</v>
      </c>
      <c r="H151" s="127">
        <f t="shared" ref="H151:K151" si="72">H150</f>
        <v>120</v>
      </c>
      <c r="I151" s="127">
        <f t="shared" si="72"/>
        <v>0</v>
      </c>
      <c r="J151" s="127">
        <f t="shared" si="72"/>
        <v>0</v>
      </c>
      <c r="K151" s="127">
        <f t="shared" si="72"/>
        <v>120</v>
      </c>
      <c r="L151" s="127"/>
      <c r="M151" s="130">
        <v>46022</v>
      </c>
      <c r="N151" s="130">
        <v>46022</v>
      </c>
      <c r="O151" s="125"/>
      <c r="P151" s="127" t="s">
        <v>62</v>
      </c>
      <c r="Q151" s="125"/>
      <c r="R151" s="125"/>
    </row>
    <row r="152" spans="1:19" s="131" customFormat="1" x14ac:dyDescent="0.25">
      <c r="A152" s="372"/>
      <c r="B152" s="132" t="s">
        <v>63</v>
      </c>
      <c r="C152" s="127"/>
      <c r="D152" s="127"/>
      <c r="E152" s="127"/>
      <c r="F152" s="127"/>
      <c r="G152" s="127" t="s">
        <v>62</v>
      </c>
      <c r="H152" s="127"/>
      <c r="I152" s="127" t="s">
        <v>62</v>
      </c>
      <c r="J152" s="127"/>
      <c r="K152" s="127"/>
      <c r="L152" s="127" t="s">
        <v>62</v>
      </c>
      <c r="M152" s="127"/>
      <c r="N152" s="127"/>
      <c r="O152" s="127" t="s">
        <v>62</v>
      </c>
      <c r="P152" s="127" t="s">
        <v>62</v>
      </c>
      <c r="Q152" s="127" t="s">
        <v>62</v>
      </c>
      <c r="R152" s="127" t="s">
        <v>62</v>
      </c>
      <c r="S152" s="128"/>
    </row>
    <row r="153" spans="1:19" s="131" customFormat="1" ht="65.45" customHeight="1" x14ac:dyDescent="0.2">
      <c r="A153" s="372"/>
      <c r="B153" s="133" t="s">
        <v>64</v>
      </c>
      <c r="C153" s="127"/>
      <c r="D153" s="127" t="s">
        <v>62</v>
      </c>
      <c r="E153" s="127"/>
      <c r="F153" s="127"/>
      <c r="G153" s="127">
        <f>G150</f>
        <v>120</v>
      </c>
      <c r="H153" s="127">
        <f t="shared" ref="H153:K153" si="73">H150</f>
        <v>120</v>
      </c>
      <c r="I153" s="127">
        <f t="shared" si="73"/>
        <v>0</v>
      </c>
      <c r="J153" s="127">
        <f t="shared" si="73"/>
        <v>0</v>
      </c>
      <c r="K153" s="127">
        <f t="shared" si="73"/>
        <v>120</v>
      </c>
      <c r="L153" s="127" t="s">
        <v>62</v>
      </c>
      <c r="M153" s="130">
        <v>46022</v>
      </c>
      <c r="N153" s="130">
        <v>46022</v>
      </c>
      <c r="O153" s="125"/>
      <c r="P153" s="127" t="s">
        <v>62</v>
      </c>
      <c r="Q153" s="125"/>
      <c r="R153" s="125"/>
    </row>
    <row r="154" spans="1:19" s="131" customFormat="1" ht="15" customHeight="1" x14ac:dyDescent="0.25">
      <c r="A154" s="372"/>
      <c r="B154" s="132" t="s">
        <v>65</v>
      </c>
      <c r="C154" s="127"/>
      <c r="D154" s="127"/>
      <c r="E154" s="127"/>
      <c r="F154" s="127"/>
      <c r="G154" s="127" t="s">
        <v>62</v>
      </c>
      <c r="H154" s="127"/>
      <c r="I154" s="127" t="s">
        <v>62</v>
      </c>
      <c r="J154" s="127"/>
      <c r="K154" s="127"/>
      <c r="L154" s="127" t="s">
        <v>62</v>
      </c>
      <c r="M154" s="127"/>
      <c r="N154" s="127"/>
      <c r="O154" s="127" t="s">
        <v>62</v>
      </c>
      <c r="P154" s="127" t="s">
        <v>62</v>
      </c>
      <c r="Q154" s="127" t="s">
        <v>62</v>
      </c>
      <c r="R154" s="127" t="s">
        <v>62</v>
      </c>
      <c r="S154" s="128"/>
    </row>
    <row r="155" spans="1:19" s="131" customFormat="1" ht="38.65" customHeight="1" x14ac:dyDescent="0.2">
      <c r="A155" s="372"/>
      <c r="B155" s="133" t="s">
        <v>66</v>
      </c>
      <c r="C155" s="127"/>
      <c r="D155" s="127" t="s">
        <v>62</v>
      </c>
      <c r="E155" s="127"/>
      <c r="F155" s="127"/>
      <c r="G155" s="127">
        <f>G150</f>
        <v>120</v>
      </c>
      <c r="H155" s="127">
        <f t="shared" ref="H155:K155" si="74">H150</f>
        <v>120</v>
      </c>
      <c r="I155" s="127">
        <f t="shared" si="74"/>
        <v>0</v>
      </c>
      <c r="J155" s="127">
        <f t="shared" si="74"/>
        <v>0</v>
      </c>
      <c r="K155" s="127">
        <f t="shared" si="74"/>
        <v>120</v>
      </c>
      <c r="L155" s="127" t="s">
        <v>62</v>
      </c>
      <c r="M155" s="130">
        <v>46022</v>
      </c>
      <c r="N155" s="130">
        <v>46022</v>
      </c>
      <c r="O155" s="125"/>
      <c r="P155" s="127" t="s">
        <v>62</v>
      </c>
      <c r="Q155" s="125"/>
      <c r="R155" s="125"/>
    </row>
    <row r="156" spans="1:19" s="131" customFormat="1" ht="21" customHeight="1" x14ac:dyDescent="0.25">
      <c r="A156" s="372"/>
      <c r="B156" s="132" t="s">
        <v>71</v>
      </c>
      <c r="C156" s="127"/>
      <c r="D156" s="127"/>
      <c r="E156" s="127"/>
      <c r="F156" s="127"/>
      <c r="G156" s="127" t="s">
        <v>62</v>
      </c>
      <c r="H156" s="127"/>
      <c r="I156" s="127" t="s">
        <v>62</v>
      </c>
      <c r="J156" s="127"/>
      <c r="K156" s="127"/>
      <c r="L156" s="127" t="s">
        <v>62</v>
      </c>
      <c r="M156" s="127"/>
      <c r="N156" s="127"/>
      <c r="O156" s="127" t="s">
        <v>62</v>
      </c>
      <c r="P156" s="127" t="s">
        <v>62</v>
      </c>
      <c r="Q156" s="127" t="s">
        <v>62</v>
      </c>
      <c r="R156" s="127" t="s">
        <v>62</v>
      </c>
      <c r="S156" s="128"/>
    </row>
    <row r="157" spans="1:19" s="131" customFormat="1" ht="21" customHeight="1" x14ac:dyDescent="0.2">
      <c r="A157" s="373"/>
      <c r="B157" s="133" t="s">
        <v>72</v>
      </c>
      <c r="C157" s="127"/>
      <c r="D157" s="127" t="s">
        <v>62</v>
      </c>
      <c r="E157" s="127"/>
      <c r="F157" s="127"/>
      <c r="G157" s="127">
        <f>G150</f>
        <v>120</v>
      </c>
      <c r="H157" s="127">
        <f t="shared" ref="H157:K157" si="75">H150</f>
        <v>120</v>
      </c>
      <c r="I157" s="127">
        <f t="shared" si="75"/>
        <v>0</v>
      </c>
      <c r="J157" s="127">
        <f t="shared" si="75"/>
        <v>0</v>
      </c>
      <c r="K157" s="127">
        <f t="shared" si="75"/>
        <v>120</v>
      </c>
      <c r="L157" s="127" t="s">
        <v>62</v>
      </c>
      <c r="M157" s="130">
        <v>46022</v>
      </c>
      <c r="N157" s="130">
        <v>46022</v>
      </c>
      <c r="O157" s="125"/>
      <c r="P157" s="127" t="s">
        <v>62</v>
      </c>
      <c r="Q157" s="125"/>
      <c r="R157" s="125"/>
    </row>
    <row r="158" spans="1:19" s="128" customFormat="1" ht="74.45" customHeight="1" x14ac:dyDescent="0.25">
      <c r="A158" s="371" t="s">
        <v>397</v>
      </c>
      <c r="B158" s="124" t="s">
        <v>384</v>
      </c>
      <c r="C158" s="125" t="s">
        <v>59</v>
      </c>
      <c r="D158" s="126" t="s">
        <v>60</v>
      </c>
      <c r="E158" s="126" t="s">
        <v>75</v>
      </c>
      <c r="F158" s="125">
        <v>792</v>
      </c>
      <c r="G158" s="125">
        <v>60</v>
      </c>
      <c r="H158" s="125">
        <v>60</v>
      </c>
      <c r="I158" s="125"/>
      <c r="J158" s="125"/>
      <c r="K158" s="127">
        <v>60</v>
      </c>
      <c r="L158" s="125"/>
      <c r="M158" s="125" t="s">
        <v>62</v>
      </c>
      <c r="N158" s="125" t="s">
        <v>62</v>
      </c>
      <c r="O158" s="78">
        <v>1040.4000000000001</v>
      </c>
      <c r="P158" s="125"/>
      <c r="Q158" s="125"/>
      <c r="R158" s="125"/>
    </row>
    <row r="159" spans="1:19" s="131" customFormat="1" ht="15.75" x14ac:dyDescent="0.2">
      <c r="A159" s="372"/>
      <c r="B159" s="129" t="s">
        <v>70</v>
      </c>
      <c r="C159" s="127"/>
      <c r="D159" s="127" t="s">
        <v>62</v>
      </c>
      <c r="E159" s="127"/>
      <c r="F159" s="127"/>
      <c r="G159" s="127">
        <f>G158</f>
        <v>60</v>
      </c>
      <c r="H159" s="127">
        <f t="shared" ref="H159:K159" si="76">H158</f>
        <v>60</v>
      </c>
      <c r="I159" s="127">
        <f t="shared" si="76"/>
        <v>0</v>
      </c>
      <c r="J159" s="127">
        <f t="shared" si="76"/>
        <v>0</v>
      </c>
      <c r="K159" s="127">
        <f t="shared" si="76"/>
        <v>60</v>
      </c>
      <c r="L159" s="127"/>
      <c r="M159" s="130">
        <v>46022</v>
      </c>
      <c r="N159" s="130">
        <v>46022</v>
      </c>
      <c r="O159" s="125"/>
      <c r="P159" s="127" t="s">
        <v>62</v>
      </c>
      <c r="Q159" s="125"/>
      <c r="R159" s="125"/>
    </row>
    <row r="160" spans="1:19" s="131" customFormat="1" x14ac:dyDescent="0.25">
      <c r="A160" s="372"/>
      <c r="B160" s="132" t="s">
        <v>63</v>
      </c>
      <c r="C160" s="127"/>
      <c r="D160" s="127"/>
      <c r="E160" s="127"/>
      <c r="F160" s="127"/>
      <c r="G160" s="127" t="s">
        <v>62</v>
      </c>
      <c r="H160" s="127"/>
      <c r="I160" s="127" t="s">
        <v>62</v>
      </c>
      <c r="J160" s="127"/>
      <c r="K160" s="127"/>
      <c r="L160" s="127" t="s">
        <v>62</v>
      </c>
      <c r="M160" s="127"/>
      <c r="N160" s="127"/>
      <c r="O160" s="127" t="s">
        <v>62</v>
      </c>
      <c r="P160" s="127" t="s">
        <v>62</v>
      </c>
      <c r="Q160" s="127" t="s">
        <v>62</v>
      </c>
      <c r="R160" s="127" t="s">
        <v>62</v>
      </c>
      <c r="S160" s="128"/>
    </row>
    <row r="161" spans="1:19" s="131" customFormat="1" ht="65.45" customHeight="1" x14ac:dyDescent="0.2">
      <c r="A161" s="372"/>
      <c r="B161" s="133" t="s">
        <v>64</v>
      </c>
      <c r="C161" s="127"/>
      <c r="D161" s="127" t="s">
        <v>62</v>
      </c>
      <c r="E161" s="127"/>
      <c r="F161" s="127"/>
      <c r="G161" s="127">
        <f>G158</f>
        <v>60</v>
      </c>
      <c r="H161" s="127">
        <f t="shared" ref="H161:K161" si="77">H158</f>
        <v>60</v>
      </c>
      <c r="I161" s="127">
        <f t="shared" si="77"/>
        <v>0</v>
      </c>
      <c r="J161" s="127">
        <f t="shared" si="77"/>
        <v>0</v>
      </c>
      <c r="K161" s="127">
        <f t="shared" si="77"/>
        <v>60</v>
      </c>
      <c r="L161" s="127" t="s">
        <v>62</v>
      </c>
      <c r="M161" s="130">
        <v>46022</v>
      </c>
      <c r="N161" s="130">
        <v>46022</v>
      </c>
      <c r="O161" s="125"/>
      <c r="P161" s="127" t="s">
        <v>62</v>
      </c>
      <c r="Q161" s="125"/>
      <c r="R161" s="125"/>
    </row>
    <row r="162" spans="1:19" s="131" customFormat="1" ht="15" customHeight="1" x14ac:dyDescent="0.25">
      <c r="A162" s="372"/>
      <c r="B162" s="132" t="s">
        <v>65</v>
      </c>
      <c r="C162" s="127"/>
      <c r="D162" s="127"/>
      <c r="E162" s="127"/>
      <c r="F162" s="127"/>
      <c r="G162" s="127" t="s">
        <v>62</v>
      </c>
      <c r="H162" s="127"/>
      <c r="I162" s="127" t="s">
        <v>62</v>
      </c>
      <c r="J162" s="127"/>
      <c r="K162" s="127"/>
      <c r="L162" s="127" t="s">
        <v>62</v>
      </c>
      <c r="M162" s="127"/>
      <c r="N162" s="127"/>
      <c r="O162" s="127" t="s">
        <v>62</v>
      </c>
      <c r="P162" s="127" t="s">
        <v>62</v>
      </c>
      <c r="Q162" s="127" t="s">
        <v>62</v>
      </c>
      <c r="R162" s="127" t="s">
        <v>62</v>
      </c>
      <c r="S162" s="128"/>
    </row>
    <row r="163" spans="1:19" s="131" customFormat="1" ht="38.65" customHeight="1" x14ac:dyDescent="0.2">
      <c r="A163" s="372"/>
      <c r="B163" s="133" t="s">
        <v>66</v>
      </c>
      <c r="C163" s="127"/>
      <c r="D163" s="127" t="s">
        <v>62</v>
      </c>
      <c r="E163" s="127"/>
      <c r="F163" s="127"/>
      <c r="G163" s="127">
        <f>G158</f>
        <v>60</v>
      </c>
      <c r="H163" s="127">
        <f t="shared" ref="H163:K163" si="78">H158</f>
        <v>60</v>
      </c>
      <c r="I163" s="127">
        <f t="shared" si="78"/>
        <v>0</v>
      </c>
      <c r="J163" s="127">
        <f t="shared" si="78"/>
        <v>0</v>
      </c>
      <c r="K163" s="127">
        <f t="shared" si="78"/>
        <v>60</v>
      </c>
      <c r="L163" s="127" t="s">
        <v>62</v>
      </c>
      <c r="M163" s="130">
        <v>46022</v>
      </c>
      <c r="N163" s="130">
        <v>46022</v>
      </c>
      <c r="O163" s="125"/>
      <c r="P163" s="127" t="s">
        <v>62</v>
      </c>
      <c r="Q163" s="125"/>
      <c r="R163" s="125"/>
    </row>
    <row r="164" spans="1:19" s="131" customFormat="1" ht="21" customHeight="1" x14ac:dyDescent="0.25">
      <c r="A164" s="372"/>
      <c r="B164" s="132" t="s">
        <v>71</v>
      </c>
      <c r="C164" s="127"/>
      <c r="D164" s="127"/>
      <c r="E164" s="127"/>
      <c r="F164" s="127"/>
      <c r="G164" s="127" t="s">
        <v>62</v>
      </c>
      <c r="H164" s="127"/>
      <c r="I164" s="127" t="s">
        <v>62</v>
      </c>
      <c r="J164" s="127"/>
      <c r="K164" s="127"/>
      <c r="L164" s="127" t="s">
        <v>62</v>
      </c>
      <c r="M164" s="127"/>
      <c r="N164" s="127"/>
      <c r="O164" s="127" t="s">
        <v>62</v>
      </c>
      <c r="P164" s="127" t="s">
        <v>62</v>
      </c>
      <c r="Q164" s="127" t="s">
        <v>62</v>
      </c>
      <c r="R164" s="127" t="s">
        <v>62</v>
      </c>
      <c r="S164" s="128"/>
    </row>
    <row r="165" spans="1:19" s="131" customFormat="1" ht="21" customHeight="1" x14ac:dyDescent="0.2">
      <c r="A165" s="373"/>
      <c r="B165" s="133" t="s">
        <v>72</v>
      </c>
      <c r="C165" s="127"/>
      <c r="D165" s="127" t="s">
        <v>62</v>
      </c>
      <c r="E165" s="127"/>
      <c r="F165" s="127"/>
      <c r="G165" s="127">
        <f>G158</f>
        <v>60</v>
      </c>
      <c r="H165" s="127">
        <f t="shared" ref="H165:K165" si="79">H158</f>
        <v>60</v>
      </c>
      <c r="I165" s="127">
        <f t="shared" si="79"/>
        <v>0</v>
      </c>
      <c r="J165" s="127">
        <f t="shared" si="79"/>
        <v>0</v>
      </c>
      <c r="K165" s="127">
        <f t="shared" si="79"/>
        <v>60</v>
      </c>
      <c r="L165" s="127" t="s">
        <v>62</v>
      </c>
      <c r="M165" s="130">
        <v>46022</v>
      </c>
      <c r="N165" s="130">
        <v>46022</v>
      </c>
      <c r="O165" s="125"/>
      <c r="P165" s="127" t="s">
        <v>62</v>
      </c>
      <c r="Q165" s="125"/>
      <c r="R165" s="125"/>
    </row>
    <row r="166" spans="1:19" s="128" customFormat="1" ht="74.45" customHeight="1" x14ac:dyDescent="0.25">
      <c r="A166" s="371" t="s">
        <v>382</v>
      </c>
      <c r="B166" s="124" t="s">
        <v>384</v>
      </c>
      <c r="C166" s="125" t="s">
        <v>59</v>
      </c>
      <c r="D166" s="126" t="s">
        <v>60</v>
      </c>
      <c r="E166" s="126" t="s">
        <v>75</v>
      </c>
      <c r="F166" s="125">
        <v>792</v>
      </c>
      <c r="G166" s="125">
        <v>120</v>
      </c>
      <c r="H166" s="125">
        <v>120</v>
      </c>
      <c r="I166" s="125"/>
      <c r="J166" s="125"/>
      <c r="K166" s="127">
        <v>120</v>
      </c>
      <c r="L166" s="125"/>
      <c r="M166" s="125" t="s">
        <v>62</v>
      </c>
      <c r="N166" s="125" t="s">
        <v>62</v>
      </c>
      <c r="O166" s="78">
        <v>2080.8000000000002</v>
      </c>
      <c r="P166" s="125"/>
      <c r="Q166" s="125"/>
      <c r="R166" s="125"/>
    </row>
    <row r="167" spans="1:19" s="131" customFormat="1" ht="15.75" x14ac:dyDescent="0.2">
      <c r="A167" s="372"/>
      <c r="B167" s="129" t="s">
        <v>70</v>
      </c>
      <c r="C167" s="127"/>
      <c r="D167" s="127" t="s">
        <v>62</v>
      </c>
      <c r="E167" s="127"/>
      <c r="F167" s="127"/>
      <c r="G167" s="127">
        <f>G166</f>
        <v>120</v>
      </c>
      <c r="H167" s="127">
        <f t="shared" ref="H167:K167" si="80">H166</f>
        <v>120</v>
      </c>
      <c r="I167" s="127">
        <f t="shared" si="80"/>
        <v>0</v>
      </c>
      <c r="J167" s="127">
        <f t="shared" si="80"/>
        <v>0</v>
      </c>
      <c r="K167" s="127">
        <f t="shared" si="80"/>
        <v>120</v>
      </c>
      <c r="L167" s="127"/>
      <c r="M167" s="130">
        <v>46022</v>
      </c>
      <c r="N167" s="130">
        <v>46022</v>
      </c>
      <c r="O167" s="125"/>
      <c r="P167" s="127" t="s">
        <v>62</v>
      </c>
      <c r="Q167" s="125"/>
      <c r="R167" s="125"/>
    </row>
    <row r="168" spans="1:19" s="131" customFormat="1" x14ac:dyDescent="0.25">
      <c r="A168" s="372"/>
      <c r="B168" s="132" t="s">
        <v>63</v>
      </c>
      <c r="C168" s="127"/>
      <c r="D168" s="127"/>
      <c r="E168" s="127"/>
      <c r="F168" s="127"/>
      <c r="G168" s="127" t="s">
        <v>62</v>
      </c>
      <c r="H168" s="127"/>
      <c r="I168" s="127" t="s">
        <v>62</v>
      </c>
      <c r="J168" s="127"/>
      <c r="K168" s="127"/>
      <c r="L168" s="127" t="s">
        <v>62</v>
      </c>
      <c r="M168" s="127"/>
      <c r="N168" s="127"/>
      <c r="O168" s="127" t="s">
        <v>62</v>
      </c>
      <c r="P168" s="127" t="s">
        <v>62</v>
      </c>
      <c r="Q168" s="127" t="s">
        <v>62</v>
      </c>
      <c r="R168" s="127" t="s">
        <v>62</v>
      </c>
      <c r="S168" s="128"/>
    </row>
    <row r="169" spans="1:19" s="131" customFormat="1" ht="65.45" customHeight="1" x14ac:dyDescent="0.2">
      <c r="A169" s="372"/>
      <c r="B169" s="133" t="s">
        <v>64</v>
      </c>
      <c r="C169" s="127"/>
      <c r="D169" s="127" t="s">
        <v>62</v>
      </c>
      <c r="E169" s="127"/>
      <c r="F169" s="127"/>
      <c r="G169" s="127">
        <f>G166</f>
        <v>120</v>
      </c>
      <c r="H169" s="127">
        <f t="shared" ref="H169:K169" si="81">H166</f>
        <v>120</v>
      </c>
      <c r="I169" s="127">
        <f t="shared" si="81"/>
        <v>0</v>
      </c>
      <c r="J169" s="127">
        <f t="shared" si="81"/>
        <v>0</v>
      </c>
      <c r="K169" s="127">
        <f t="shared" si="81"/>
        <v>120</v>
      </c>
      <c r="L169" s="127" t="s">
        <v>62</v>
      </c>
      <c r="M169" s="130">
        <v>46022</v>
      </c>
      <c r="N169" s="130">
        <v>46022</v>
      </c>
      <c r="O169" s="125"/>
      <c r="P169" s="127" t="s">
        <v>62</v>
      </c>
      <c r="Q169" s="125"/>
      <c r="R169" s="125"/>
    </row>
    <row r="170" spans="1:19" s="131" customFormat="1" ht="15" customHeight="1" x14ac:dyDescent="0.25">
      <c r="A170" s="372"/>
      <c r="B170" s="132" t="s">
        <v>65</v>
      </c>
      <c r="C170" s="127"/>
      <c r="D170" s="127"/>
      <c r="E170" s="127"/>
      <c r="F170" s="127"/>
      <c r="G170" s="127" t="s">
        <v>62</v>
      </c>
      <c r="H170" s="127"/>
      <c r="I170" s="127" t="s">
        <v>62</v>
      </c>
      <c r="J170" s="127"/>
      <c r="K170" s="127"/>
      <c r="L170" s="127" t="s">
        <v>62</v>
      </c>
      <c r="M170" s="127"/>
      <c r="N170" s="127"/>
      <c r="O170" s="127" t="s">
        <v>62</v>
      </c>
      <c r="P170" s="127" t="s">
        <v>62</v>
      </c>
      <c r="Q170" s="127" t="s">
        <v>62</v>
      </c>
      <c r="R170" s="127" t="s">
        <v>62</v>
      </c>
      <c r="S170" s="128"/>
    </row>
    <row r="171" spans="1:19" s="131" customFormat="1" ht="38.65" customHeight="1" x14ac:dyDescent="0.2">
      <c r="A171" s="372"/>
      <c r="B171" s="133" t="s">
        <v>66</v>
      </c>
      <c r="C171" s="127"/>
      <c r="D171" s="127" t="s">
        <v>62</v>
      </c>
      <c r="E171" s="127"/>
      <c r="F171" s="127"/>
      <c r="G171" s="127">
        <f>G166</f>
        <v>120</v>
      </c>
      <c r="H171" s="127">
        <f t="shared" ref="H171:K171" si="82">H166</f>
        <v>120</v>
      </c>
      <c r="I171" s="127">
        <f t="shared" si="82"/>
        <v>0</v>
      </c>
      <c r="J171" s="127">
        <f t="shared" si="82"/>
        <v>0</v>
      </c>
      <c r="K171" s="127">
        <f t="shared" si="82"/>
        <v>120</v>
      </c>
      <c r="L171" s="127" t="s">
        <v>62</v>
      </c>
      <c r="M171" s="130">
        <v>46022</v>
      </c>
      <c r="N171" s="130">
        <v>46022</v>
      </c>
      <c r="O171" s="125"/>
      <c r="P171" s="127" t="s">
        <v>62</v>
      </c>
      <c r="Q171" s="125"/>
      <c r="R171" s="125"/>
    </row>
    <row r="172" spans="1:19" s="131" customFormat="1" ht="21" customHeight="1" x14ac:dyDescent="0.25">
      <c r="A172" s="372"/>
      <c r="B172" s="132" t="s">
        <v>71</v>
      </c>
      <c r="C172" s="127"/>
      <c r="D172" s="127"/>
      <c r="E172" s="127"/>
      <c r="F172" s="127"/>
      <c r="G172" s="127" t="s">
        <v>62</v>
      </c>
      <c r="H172" s="127"/>
      <c r="I172" s="127" t="s">
        <v>62</v>
      </c>
      <c r="J172" s="127"/>
      <c r="K172" s="127"/>
      <c r="L172" s="127" t="s">
        <v>62</v>
      </c>
      <c r="M172" s="127"/>
      <c r="N172" s="127"/>
      <c r="O172" s="127" t="s">
        <v>62</v>
      </c>
      <c r="P172" s="127" t="s">
        <v>62</v>
      </c>
      <c r="Q172" s="127" t="s">
        <v>62</v>
      </c>
      <c r="R172" s="127" t="s">
        <v>62</v>
      </c>
      <c r="S172" s="128"/>
    </row>
    <row r="173" spans="1:19" s="131" customFormat="1" ht="21" customHeight="1" x14ac:dyDescent="0.2">
      <c r="A173" s="373"/>
      <c r="B173" s="133" t="s">
        <v>72</v>
      </c>
      <c r="C173" s="127"/>
      <c r="D173" s="127" t="s">
        <v>62</v>
      </c>
      <c r="E173" s="127"/>
      <c r="F173" s="127"/>
      <c r="G173" s="127">
        <f>G166</f>
        <v>120</v>
      </c>
      <c r="H173" s="127">
        <f t="shared" ref="H173:K173" si="83">H166</f>
        <v>120</v>
      </c>
      <c r="I173" s="127">
        <f t="shared" si="83"/>
        <v>0</v>
      </c>
      <c r="J173" s="127">
        <f t="shared" si="83"/>
        <v>0</v>
      </c>
      <c r="K173" s="127">
        <f t="shared" si="83"/>
        <v>120</v>
      </c>
      <c r="L173" s="127" t="s">
        <v>62</v>
      </c>
      <c r="M173" s="130">
        <v>46022</v>
      </c>
      <c r="N173" s="130">
        <v>46022</v>
      </c>
      <c r="O173" s="125"/>
      <c r="P173" s="127" t="s">
        <v>62</v>
      </c>
      <c r="Q173" s="125"/>
      <c r="R173" s="125"/>
    </row>
    <row r="174" spans="1:19" s="128" customFormat="1" ht="74.45" customHeight="1" x14ac:dyDescent="0.25">
      <c r="A174" s="371" t="s">
        <v>398</v>
      </c>
      <c r="B174" s="124" t="s">
        <v>384</v>
      </c>
      <c r="C174" s="125" t="s">
        <v>59</v>
      </c>
      <c r="D174" s="126" t="s">
        <v>60</v>
      </c>
      <c r="E174" s="126" t="s">
        <v>75</v>
      </c>
      <c r="F174" s="125">
        <v>792</v>
      </c>
      <c r="G174" s="125">
        <v>100</v>
      </c>
      <c r="H174" s="125">
        <v>100</v>
      </c>
      <c r="I174" s="125"/>
      <c r="J174" s="125"/>
      <c r="K174" s="127">
        <v>100</v>
      </c>
      <c r="L174" s="125"/>
      <c r="M174" s="125" t="s">
        <v>62</v>
      </c>
      <c r="N174" s="125" t="s">
        <v>62</v>
      </c>
      <c r="O174" s="125">
        <v>1734</v>
      </c>
      <c r="P174" s="125"/>
      <c r="Q174" s="125"/>
      <c r="R174" s="125"/>
    </row>
    <row r="175" spans="1:19" s="131" customFormat="1" ht="15.75" x14ac:dyDescent="0.2">
      <c r="A175" s="372"/>
      <c r="B175" s="129" t="s">
        <v>70</v>
      </c>
      <c r="C175" s="127"/>
      <c r="D175" s="127" t="s">
        <v>62</v>
      </c>
      <c r="E175" s="127"/>
      <c r="F175" s="127"/>
      <c r="G175" s="127">
        <f>G174</f>
        <v>100</v>
      </c>
      <c r="H175" s="127">
        <f t="shared" ref="H175:K175" si="84">H174</f>
        <v>100</v>
      </c>
      <c r="I175" s="127">
        <f t="shared" si="84"/>
        <v>0</v>
      </c>
      <c r="J175" s="127">
        <f t="shared" si="84"/>
        <v>0</v>
      </c>
      <c r="K175" s="127">
        <f t="shared" si="84"/>
        <v>100</v>
      </c>
      <c r="L175" s="127"/>
      <c r="M175" s="130">
        <v>46022</v>
      </c>
      <c r="N175" s="130">
        <v>46022</v>
      </c>
      <c r="O175" s="125"/>
      <c r="P175" s="127" t="s">
        <v>62</v>
      </c>
      <c r="Q175" s="125"/>
      <c r="R175" s="125"/>
    </row>
    <row r="176" spans="1:19" s="131" customFormat="1" x14ac:dyDescent="0.25">
      <c r="A176" s="372"/>
      <c r="B176" s="132" t="s">
        <v>63</v>
      </c>
      <c r="C176" s="127"/>
      <c r="D176" s="127"/>
      <c r="E176" s="127"/>
      <c r="F176" s="127"/>
      <c r="G176" s="127" t="s">
        <v>62</v>
      </c>
      <c r="H176" s="127"/>
      <c r="I176" s="127" t="s">
        <v>62</v>
      </c>
      <c r="J176" s="127"/>
      <c r="K176" s="127"/>
      <c r="L176" s="127" t="s">
        <v>62</v>
      </c>
      <c r="M176" s="127"/>
      <c r="N176" s="127"/>
      <c r="O176" s="127" t="s">
        <v>62</v>
      </c>
      <c r="P176" s="127" t="s">
        <v>62</v>
      </c>
      <c r="Q176" s="127" t="s">
        <v>62</v>
      </c>
      <c r="R176" s="127" t="s">
        <v>62</v>
      </c>
      <c r="S176" s="128"/>
    </row>
    <row r="177" spans="1:19" s="131" customFormat="1" ht="65.45" customHeight="1" x14ac:dyDescent="0.2">
      <c r="A177" s="372"/>
      <c r="B177" s="133" t="s">
        <v>64</v>
      </c>
      <c r="C177" s="127"/>
      <c r="D177" s="127" t="s">
        <v>62</v>
      </c>
      <c r="E177" s="127"/>
      <c r="F177" s="127"/>
      <c r="G177" s="127">
        <f>G174</f>
        <v>100</v>
      </c>
      <c r="H177" s="127">
        <f t="shared" ref="H177:K177" si="85">H174</f>
        <v>100</v>
      </c>
      <c r="I177" s="127">
        <f t="shared" si="85"/>
        <v>0</v>
      </c>
      <c r="J177" s="127">
        <f t="shared" si="85"/>
        <v>0</v>
      </c>
      <c r="K177" s="127">
        <f t="shared" si="85"/>
        <v>100</v>
      </c>
      <c r="L177" s="127" t="s">
        <v>62</v>
      </c>
      <c r="M177" s="130">
        <v>46022</v>
      </c>
      <c r="N177" s="130">
        <v>46022</v>
      </c>
      <c r="O177" s="125"/>
      <c r="P177" s="127" t="s">
        <v>62</v>
      </c>
      <c r="Q177" s="125"/>
      <c r="R177" s="125"/>
    </row>
    <row r="178" spans="1:19" s="131" customFormat="1" ht="15" customHeight="1" x14ac:dyDescent="0.25">
      <c r="A178" s="372"/>
      <c r="B178" s="132" t="s">
        <v>65</v>
      </c>
      <c r="C178" s="127"/>
      <c r="D178" s="127"/>
      <c r="E178" s="127"/>
      <c r="F178" s="127"/>
      <c r="G178" s="127" t="s">
        <v>62</v>
      </c>
      <c r="H178" s="127"/>
      <c r="I178" s="127" t="s">
        <v>62</v>
      </c>
      <c r="J178" s="127"/>
      <c r="K178" s="127"/>
      <c r="L178" s="127" t="s">
        <v>62</v>
      </c>
      <c r="M178" s="127"/>
      <c r="N178" s="127"/>
      <c r="O178" s="127" t="s">
        <v>62</v>
      </c>
      <c r="P178" s="127" t="s">
        <v>62</v>
      </c>
      <c r="Q178" s="127" t="s">
        <v>62</v>
      </c>
      <c r="R178" s="127" t="s">
        <v>62</v>
      </c>
      <c r="S178" s="128"/>
    </row>
    <row r="179" spans="1:19" s="131" customFormat="1" ht="38.65" customHeight="1" x14ac:dyDescent="0.2">
      <c r="A179" s="372"/>
      <c r="B179" s="133" t="s">
        <v>66</v>
      </c>
      <c r="C179" s="127"/>
      <c r="D179" s="127" t="s">
        <v>62</v>
      </c>
      <c r="E179" s="127"/>
      <c r="F179" s="127"/>
      <c r="G179" s="127">
        <f>G174</f>
        <v>100</v>
      </c>
      <c r="H179" s="127">
        <f t="shared" ref="H179:K179" si="86">H174</f>
        <v>100</v>
      </c>
      <c r="I179" s="127">
        <f t="shared" si="86"/>
        <v>0</v>
      </c>
      <c r="J179" s="127">
        <f t="shared" si="86"/>
        <v>0</v>
      </c>
      <c r="K179" s="127">
        <f t="shared" si="86"/>
        <v>100</v>
      </c>
      <c r="L179" s="127" t="s">
        <v>62</v>
      </c>
      <c r="M179" s="130">
        <v>46022</v>
      </c>
      <c r="N179" s="130">
        <v>46022</v>
      </c>
      <c r="O179" s="125"/>
      <c r="P179" s="127" t="s">
        <v>62</v>
      </c>
      <c r="Q179" s="125"/>
      <c r="R179" s="125"/>
    </row>
    <row r="180" spans="1:19" s="131" customFormat="1" ht="21" customHeight="1" x14ac:dyDescent="0.25">
      <c r="A180" s="372"/>
      <c r="B180" s="132" t="s">
        <v>71</v>
      </c>
      <c r="C180" s="127"/>
      <c r="D180" s="127"/>
      <c r="E180" s="127"/>
      <c r="F180" s="127"/>
      <c r="G180" s="127" t="s">
        <v>62</v>
      </c>
      <c r="H180" s="127"/>
      <c r="I180" s="127" t="s">
        <v>62</v>
      </c>
      <c r="J180" s="127"/>
      <c r="K180" s="127"/>
      <c r="L180" s="127" t="s">
        <v>62</v>
      </c>
      <c r="M180" s="127"/>
      <c r="N180" s="127"/>
      <c r="O180" s="127" t="s">
        <v>62</v>
      </c>
      <c r="P180" s="127" t="s">
        <v>62</v>
      </c>
      <c r="Q180" s="127" t="s">
        <v>62</v>
      </c>
      <c r="R180" s="127" t="s">
        <v>62</v>
      </c>
      <c r="S180" s="128"/>
    </row>
    <row r="181" spans="1:19" s="131" customFormat="1" ht="21" customHeight="1" x14ac:dyDescent="0.2">
      <c r="A181" s="373"/>
      <c r="B181" s="133" t="s">
        <v>72</v>
      </c>
      <c r="C181" s="127"/>
      <c r="D181" s="127" t="s">
        <v>62</v>
      </c>
      <c r="E181" s="127"/>
      <c r="F181" s="127"/>
      <c r="G181" s="127">
        <f>G174</f>
        <v>100</v>
      </c>
      <c r="H181" s="127">
        <f t="shared" ref="H181:K181" si="87">H174</f>
        <v>100</v>
      </c>
      <c r="I181" s="127">
        <f t="shared" si="87"/>
        <v>0</v>
      </c>
      <c r="J181" s="127">
        <f t="shared" si="87"/>
        <v>0</v>
      </c>
      <c r="K181" s="127">
        <f t="shared" si="87"/>
        <v>100</v>
      </c>
      <c r="L181" s="127" t="s">
        <v>62</v>
      </c>
      <c r="M181" s="130">
        <v>46022</v>
      </c>
      <c r="N181" s="130">
        <v>46022</v>
      </c>
      <c r="O181" s="125"/>
      <c r="P181" s="127" t="s">
        <v>62</v>
      </c>
      <c r="Q181" s="125"/>
      <c r="R181" s="125"/>
    </row>
    <row r="182" spans="1:19" s="128" customFormat="1" ht="74.45" customHeight="1" x14ac:dyDescent="0.25">
      <c r="A182" s="371" t="s">
        <v>399</v>
      </c>
      <c r="B182" s="124" t="s">
        <v>384</v>
      </c>
      <c r="C182" s="125" t="s">
        <v>59</v>
      </c>
      <c r="D182" s="126" t="s">
        <v>60</v>
      </c>
      <c r="E182" s="126" t="s">
        <v>75</v>
      </c>
      <c r="F182" s="125">
        <v>792</v>
      </c>
      <c r="G182" s="125">
        <v>220</v>
      </c>
      <c r="H182" s="125">
        <v>220</v>
      </c>
      <c r="I182" s="125"/>
      <c r="J182" s="125"/>
      <c r="K182" s="127">
        <v>220</v>
      </c>
      <c r="L182" s="125"/>
      <c r="M182" s="125" t="s">
        <v>62</v>
      </c>
      <c r="N182" s="125" t="s">
        <v>62</v>
      </c>
      <c r="O182" s="78">
        <v>3814.8</v>
      </c>
      <c r="P182" s="125"/>
      <c r="Q182" s="125"/>
      <c r="R182" s="125"/>
    </row>
    <row r="183" spans="1:19" s="131" customFormat="1" ht="15.75" x14ac:dyDescent="0.2">
      <c r="A183" s="372"/>
      <c r="B183" s="129" t="s">
        <v>70</v>
      </c>
      <c r="C183" s="127"/>
      <c r="D183" s="127" t="s">
        <v>62</v>
      </c>
      <c r="E183" s="127"/>
      <c r="F183" s="127"/>
      <c r="G183" s="127">
        <f>G182</f>
        <v>220</v>
      </c>
      <c r="H183" s="127">
        <f t="shared" ref="H183:K183" si="88">H182</f>
        <v>220</v>
      </c>
      <c r="I183" s="127">
        <f t="shared" si="88"/>
        <v>0</v>
      </c>
      <c r="J183" s="127">
        <f t="shared" si="88"/>
        <v>0</v>
      </c>
      <c r="K183" s="127">
        <f t="shared" si="88"/>
        <v>220</v>
      </c>
      <c r="L183" s="127"/>
      <c r="M183" s="130">
        <v>46022</v>
      </c>
      <c r="N183" s="130">
        <v>46022</v>
      </c>
      <c r="O183" s="125"/>
      <c r="P183" s="127" t="s">
        <v>62</v>
      </c>
      <c r="Q183" s="125"/>
      <c r="R183" s="125"/>
    </row>
    <row r="184" spans="1:19" s="131" customFormat="1" x14ac:dyDescent="0.25">
      <c r="A184" s="372"/>
      <c r="B184" s="132" t="s">
        <v>63</v>
      </c>
      <c r="C184" s="127"/>
      <c r="D184" s="127"/>
      <c r="E184" s="127"/>
      <c r="F184" s="127"/>
      <c r="G184" s="127" t="s">
        <v>62</v>
      </c>
      <c r="H184" s="127"/>
      <c r="I184" s="127" t="s">
        <v>62</v>
      </c>
      <c r="J184" s="127"/>
      <c r="K184" s="127"/>
      <c r="L184" s="127" t="s">
        <v>62</v>
      </c>
      <c r="M184" s="127"/>
      <c r="N184" s="127"/>
      <c r="O184" s="127" t="s">
        <v>62</v>
      </c>
      <c r="P184" s="127" t="s">
        <v>62</v>
      </c>
      <c r="Q184" s="127" t="s">
        <v>62</v>
      </c>
      <c r="R184" s="127" t="s">
        <v>62</v>
      </c>
      <c r="S184" s="128"/>
    </row>
    <row r="185" spans="1:19" s="131" customFormat="1" ht="65.45" customHeight="1" x14ac:dyDescent="0.2">
      <c r="A185" s="372"/>
      <c r="B185" s="133" t="s">
        <v>64</v>
      </c>
      <c r="C185" s="127"/>
      <c r="D185" s="127" t="s">
        <v>62</v>
      </c>
      <c r="E185" s="127"/>
      <c r="F185" s="127"/>
      <c r="G185" s="127">
        <f>G182</f>
        <v>220</v>
      </c>
      <c r="H185" s="127">
        <f t="shared" ref="H185:K185" si="89">H182</f>
        <v>220</v>
      </c>
      <c r="I185" s="127">
        <f t="shared" si="89"/>
        <v>0</v>
      </c>
      <c r="J185" s="127">
        <f t="shared" si="89"/>
        <v>0</v>
      </c>
      <c r="K185" s="127">
        <f t="shared" si="89"/>
        <v>220</v>
      </c>
      <c r="L185" s="127" t="s">
        <v>62</v>
      </c>
      <c r="M185" s="130">
        <v>46022</v>
      </c>
      <c r="N185" s="130">
        <v>46022</v>
      </c>
      <c r="O185" s="125"/>
      <c r="P185" s="127" t="s">
        <v>62</v>
      </c>
      <c r="Q185" s="125"/>
      <c r="R185" s="125"/>
    </row>
    <row r="186" spans="1:19" s="131" customFormat="1" ht="15" customHeight="1" x14ac:dyDescent="0.25">
      <c r="A186" s="372"/>
      <c r="B186" s="132" t="s">
        <v>65</v>
      </c>
      <c r="C186" s="127"/>
      <c r="D186" s="127"/>
      <c r="E186" s="127"/>
      <c r="F186" s="127"/>
      <c r="G186" s="127" t="s">
        <v>62</v>
      </c>
      <c r="H186" s="127"/>
      <c r="I186" s="127" t="s">
        <v>62</v>
      </c>
      <c r="J186" s="127"/>
      <c r="K186" s="127"/>
      <c r="L186" s="127" t="s">
        <v>62</v>
      </c>
      <c r="M186" s="127"/>
      <c r="N186" s="127"/>
      <c r="O186" s="127" t="s">
        <v>62</v>
      </c>
      <c r="P186" s="127" t="s">
        <v>62</v>
      </c>
      <c r="Q186" s="127" t="s">
        <v>62</v>
      </c>
      <c r="R186" s="127" t="s">
        <v>62</v>
      </c>
      <c r="S186" s="128"/>
    </row>
    <row r="187" spans="1:19" s="131" customFormat="1" ht="38.65" customHeight="1" x14ac:dyDescent="0.2">
      <c r="A187" s="372"/>
      <c r="B187" s="133" t="s">
        <v>66</v>
      </c>
      <c r="C187" s="127"/>
      <c r="D187" s="127" t="s">
        <v>62</v>
      </c>
      <c r="E187" s="127"/>
      <c r="F187" s="127"/>
      <c r="G187" s="127">
        <f>G182</f>
        <v>220</v>
      </c>
      <c r="H187" s="127">
        <f t="shared" ref="H187:K187" si="90">H182</f>
        <v>220</v>
      </c>
      <c r="I187" s="127">
        <f t="shared" si="90"/>
        <v>0</v>
      </c>
      <c r="J187" s="127">
        <f t="shared" si="90"/>
        <v>0</v>
      </c>
      <c r="K187" s="127">
        <f t="shared" si="90"/>
        <v>220</v>
      </c>
      <c r="L187" s="127" t="s">
        <v>62</v>
      </c>
      <c r="M187" s="130">
        <v>46022</v>
      </c>
      <c r="N187" s="130">
        <v>46022</v>
      </c>
      <c r="O187" s="125"/>
      <c r="P187" s="127" t="s">
        <v>62</v>
      </c>
      <c r="Q187" s="125"/>
      <c r="R187" s="125"/>
    </row>
    <row r="188" spans="1:19" s="131" customFormat="1" ht="21" customHeight="1" x14ac:dyDescent="0.25">
      <c r="A188" s="372"/>
      <c r="B188" s="132" t="s">
        <v>71</v>
      </c>
      <c r="C188" s="127"/>
      <c r="D188" s="127"/>
      <c r="E188" s="127"/>
      <c r="F188" s="127"/>
      <c r="G188" s="127" t="s">
        <v>62</v>
      </c>
      <c r="H188" s="127"/>
      <c r="I188" s="127" t="s">
        <v>62</v>
      </c>
      <c r="J188" s="127"/>
      <c r="K188" s="127"/>
      <c r="L188" s="127" t="s">
        <v>62</v>
      </c>
      <c r="M188" s="127"/>
      <c r="N188" s="127"/>
      <c r="O188" s="127" t="s">
        <v>62</v>
      </c>
      <c r="P188" s="127" t="s">
        <v>62</v>
      </c>
      <c r="Q188" s="127" t="s">
        <v>62</v>
      </c>
      <c r="R188" s="127" t="s">
        <v>62</v>
      </c>
      <c r="S188" s="128"/>
    </row>
    <row r="189" spans="1:19" s="131" customFormat="1" ht="21" customHeight="1" x14ac:dyDescent="0.2">
      <c r="A189" s="373"/>
      <c r="B189" s="133" t="s">
        <v>72</v>
      </c>
      <c r="C189" s="127"/>
      <c r="D189" s="127" t="s">
        <v>62</v>
      </c>
      <c r="E189" s="127"/>
      <c r="F189" s="127"/>
      <c r="G189" s="127">
        <f>G182</f>
        <v>220</v>
      </c>
      <c r="H189" s="127">
        <f t="shared" ref="H189:K189" si="91">H182</f>
        <v>220</v>
      </c>
      <c r="I189" s="127">
        <f t="shared" si="91"/>
        <v>0</v>
      </c>
      <c r="J189" s="127">
        <f t="shared" si="91"/>
        <v>0</v>
      </c>
      <c r="K189" s="127">
        <f t="shared" si="91"/>
        <v>220</v>
      </c>
      <c r="L189" s="127" t="s">
        <v>62</v>
      </c>
      <c r="M189" s="130">
        <v>46022</v>
      </c>
      <c r="N189" s="130">
        <v>46022</v>
      </c>
      <c r="O189" s="125"/>
      <c r="P189" s="127" t="s">
        <v>62</v>
      </c>
      <c r="Q189" s="125"/>
      <c r="R189" s="125"/>
    </row>
    <row r="190" spans="1:19" s="128" customFormat="1" ht="74.45" customHeight="1" x14ac:dyDescent="0.25">
      <c r="A190" s="371" t="s">
        <v>400</v>
      </c>
      <c r="B190" s="124" t="s">
        <v>384</v>
      </c>
      <c r="C190" s="125" t="s">
        <v>59</v>
      </c>
      <c r="D190" s="126" t="s">
        <v>60</v>
      </c>
      <c r="E190" s="126" t="s">
        <v>75</v>
      </c>
      <c r="F190" s="125">
        <v>792</v>
      </c>
      <c r="G190" s="125">
        <v>90</v>
      </c>
      <c r="H190" s="125">
        <v>90</v>
      </c>
      <c r="I190" s="125"/>
      <c r="J190" s="125"/>
      <c r="K190" s="127">
        <v>90</v>
      </c>
      <c r="L190" s="125"/>
      <c r="M190" s="125" t="s">
        <v>62</v>
      </c>
      <c r="N190" s="125" t="s">
        <v>62</v>
      </c>
      <c r="O190" s="125">
        <v>1560.6</v>
      </c>
      <c r="P190" s="125"/>
      <c r="Q190" s="125"/>
      <c r="R190" s="125"/>
    </row>
    <row r="191" spans="1:19" s="131" customFormat="1" ht="15.75" x14ac:dyDescent="0.2">
      <c r="A191" s="372"/>
      <c r="B191" s="129" t="s">
        <v>70</v>
      </c>
      <c r="C191" s="127"/>
      <c r="D191" s="127" t="s">
        <v>62</v>
      </c>
      <c r="E191" s="127"/>
      <c r="F191" s="127"/>
      <c r="G191" s="127">
        <f>G190</f>
        <v>90</v>
      </c>
      <c r="H191" s="127">
        <f t="shared" ref="H191:K191" si="92">H190</f>
        <v>90</v>
      </c>
      <c r="I191" s="127">
        <f t="shared" si="92"/>
        <v>0</v>
      </c>
      <c r="J191" s="127">
        <f t="shared" si="92"/>
        <v>0</v>
      </c>
      <c r="K191" s="127">
        <f t="shared" si="92"/>
        <v>90</v>
      </c>
      <c r="L191" s="127"/>
      <c r="M191" s="130">
        <v>46022</v>
      </c>
      <c r="N191" s="130">
        <v>46022</v>
      </c>
      <c r="O191" s="125"/>
      <c r="P191" s="127" t="s">
        <v>62</v>
      </c>
      <c r="Q191" s="125"/>
      <c r="R191" s="125"/>
    </row>
    <row r="192" spans="1:19" s="131" customFormat="1" x14ac:dyDescent="0.25">
      <c r="A192" s="372"/>
      <c r="B192" s="132" t="s">
        <v>63</v>
      </c>
      <c r="C192" s="127"/>
      <c r="D192" s="127"/>
      <c r="E192" s="127"/>
      <c r="F192" s="127"/>
      <c r="G192" s="127" t="s">
        <v>62</v>
      </c>
      <c r="H192" s="127"/>
      <c r="I192" s="127" t="s">
        <v>62</v>
      </c>
      <c r="J192" s="127"/>
      <c r="K192" s="127"/>
      <c r="L192" s="127" t="s">
        <v>62</v>
      </c>
      <c r="M192" s="127"/>
      <c r="N192" s="127"/>
      <c r="O192" s="127" t="s">
        <v>62</v>
      </c>
      <c r="P192" s="127" t="s">
        <v>62</v>
      </c>
      <c r="Q192" s="127" t="s">
        <v>62</v>
      </c>
      <c r="R192" s="127" t="s">
        <v>62</v>
      </c>
      <c r="S192" s="128"/>
    </row>
    <row r="193" spans="1:19" s="131" customFormat="1" ht="65.45" customHeight="1" x14ac:dyDescent="0.2">
      <c r="A193" s="372"/>
      <c r="B193" s="133" t="s">
        <v>64</v>
      </c>
      <c r="C193" s="127"/>
      <c r="D193" s="127" t="s">
        <v>62</v>
      </c>
      <c r="E193" s="127"/>
      <c r="F193" s="127"/>
      <c r="G193" s="127">
        <f>G190</f>
        <v>90</v>
      </c>
      <c r="H193" s="127">
        <f t="shared" ref="H193:K193" si="93">H190</f>
        <v>90</v>
      </c>
      <c r="I193" s="127">
        <f t="shared" si="93"/>
        <v>0</v>
      </c>
      <c r="J193" s="127">
        <f t="shared" si="93"/>
        <v>0</v>
      </c>
      <c r="K193" s="127">
        <f t="shared" si="93"/>
        <v>90</v>
      </c>
      <c r="L193" s="127" t="s">
        <v>62</v>
      </c>
      <c r="M193" s="130">
        <v>46022</v>
      </c>
      <c r="N193" s="130">
        <v>46022</v>
      </c>
      <c r="O193" s="125"/>
      <c r="P193" s="127" t="s">
        <v>62</v>
      </c>
      <c r="Q193" s="125"/>
      <c r="R193" s="125"/>
    </row>
    <row r="194" spans="1:19" s="131" customFormat="1" ht="15" customHeight="1" x14ac:dyDescent="0.25">
      <c r="A194" s="372"/>
      <c r="B194" s="132" t="s">
        <v>65</v>
      </c>
      <c r="C194" s="127"/>
      <c r="D194" s="127"/>
      <c r="E194" s="127"/>
      <c r="F194" s="127"/>
      <c r="G194" s="127" t="s">
        <v>62</v>
      </c>
      <c r="H194" s="127"/>
      <c r="I194" s="127" t="s">
        <v>62</v>
      </c>
      <c r="J194" s="127"/>
      <c r="K194" s="127"/>
      <c r="L194" s="127" t="s">
        <v>62</v>
      </c>
      <c r="M194" s="127"/>
      <c r="N194" s="127"/>
      <c r="O194" s="127" t="s">
        <v>62</v>
      </c>
      <c r="P194" s="127" t="s">
        <v>62</v>
      </c>
      <c r="Q194" s="127" t="s">
        <v>62</v>
      </c>
      <c r="R194" s="127" t="s">
        <v>62</v>
      </c>
      <c r="S194" s="128"/>
    </row>
    <row r="195" spans="1:19" s="131" customFormat="1" ht="38.65" customHeight="1" x14ac:dyDescent="0.2">
      <c r="A195" s="372"/>
      <c r="B195" s="133" t="s">
        <v>66</v>
      </c>
      <c r="C195" s="127"/>
      <c r="D195" s="127" t="s">
        <v>62</v>
      </c>
      <c r="E195" s="127"/>
      <c r="F195" s="127"/>
      <c r="G195" s="127">
        <f>G190</f>
        <v>90</v>
      </c>
      <c r="H195" s="127">
        <f t="shared" ref="H195:K195" si="94">H190</f>
        <v>90</v>
      </c>
      <c r="I195" s="127">
        <f t="shared" si="94"/>
        <v>0</v>
      </c>
      <c r="J195" s="127">
        <f t="shared" si="94"/>
        <v>0</v>
      </c>
      <c r="K195" s="127">
        <f t="shared" si="94"/>
        <v>90</v>
      </c>
      <c r="L195" s="127" t="s">
        <v>62</v>
      </c>
      <c r="M195" s="130">
        <v>46022</v>
      </c>
      <c r="N195" s="130">
        <v>46022</v>
      </c>
      <c r="O195" s="125"/>
      <c r="P195" s="127" t="s">
        <v>62</v>
      </c>
      <c r="Q195" s="125"/>
      <c r="R195" s="125"/>
    </row>
    <row r="196" spans="1:19" s="131" customFormat="1" ht="21" customHeight="1" x14ac:dyDescent="0.25">
      <c r="A196" s="372"/>
      <c r="B196" s="132" t="s">
        <v>71</v>
      </c>
      <c r="C196" s="127"/>
      <c r="D196" s="127"/>
      <c r="E196" s="127"/>
      <c r="F196" s="127"/>
      <c r="G196" s="127" t="s">
        <v>62</v>
      </c>
      <c r="H196" s="127"/>
      <c r="I196" s="127" t="s">
        <v>62</v>
      </c>
      <c r="J196" s="127"/>
      <c r="K196" s="127"/>
      <c r="L196" s="127" t="s">
        <v>62</v>
      </c>
      <c r="M196" s="127"/>
      <c r="N196" s="127"/>
      <c r="O196" s="127" t="s">
        <v>62</v>
      </c>
      <c r="P196" s="127" t="s">
        <v>62</v>
      </c>
      <c r="Q196" s="127" t="s">
        <v>62</v>
      </c>
      <c r="R196" s="127" t="s">
        <v>62</v>
      </c>
      <c r="S196" s="128"/>
    </row>
    <row r="197" spans="1:19" s="131" customFormat="1" ht="21" customHeight="1" x14ac:dyDescent="0.2">
      <c r="A197" s="373"/>
      <c r="B197" s="133" t="s">
        <v>72</v>
      </c>
      <c r="C197" s="127"/>
      <c r="D197" s="127" t="s">
        <v>62</v>
      </c>
      <c r="E197" s="127"/>
      <c r="F197" s="127"/>
      <c r="G197" s="127">
        <f>G190</f>
        <v>90</v>
      </c>
      <c r="H197" s="127">
        <f t="shared" ref="H197:K197" si="95">H190</f>
        <v>90</v>
      </c>
      <c r="I197" s="127">
        <f t="shared" si="95"/>
        <v>0</v>
      </c>
      <c r="J197" s="127">
        <f t="shared" si="95"/>
        <v>0</v>
      </c>
      <c r="K197" s="127">
        <f t="shared" si="95"/>
        <v>90</v>
      </c>
      <c r="L197" s="127" t="s">
        <v>62</v>
      </c>
      <c r="M197" s="130">
        <v>46022</v>
      </c>
      <c r="N197" s="130">
        <v>46022</v>
      </c>
      <c r="O197" s="125"/>
      <c r="P197" s="127" t="s">
        <v>62</v>
      </c>
      <c r="Q197" s="125"/>
      <c r="R197" s="125"/>
    </row>
    <row r="198" spans="1:19" s="128" customFormat="1" ht="74.45" hidden="1" customHeight="1" x14ac:dyDescent="0.25">
      <c r="A198" s="371" t="s">
        <v>376</v>
      </c>
      <c r="B198" s="124" t="s">
        <v>384</v>
      </c>
      <c r="C198" s="125" t="s">
        <v>59</v>
      </c>
      <c r="D198" s="126" t="s">
        <v>60</v>
      </c>
      <c r="E198" s="126" t="s">
        <v>75</v>
      </c>
      <c r="F198" s="125">
        <v>792</v>
      </c>
      <c r="G198" s="125"/>
      <c r="H198" s="125"/>
      <c r="I198" s="125"/>
      <c r="J198" s="125"/>
      <c r="K198" s="127">
        <f>J198</f>
        <v>0</v>
      </c>
      <c r="L198" s="125"/>
      <c r="M198" s="125" t="s">
        <v>62</v>
      </c>
      <c r="N198" s="125" t="s">
        <v>62</v>
      </c>
      <c r="O198" s="125"/>
      <c r="P198" s="125"/>
      <c r="Q198" s="125"/>
      <c r="R198" s="125"/>
    </row>
    <row r="199" spans="1:19" s="131" customFormat="1" ht="15.75" hidden="1" x14ac:dyDescent="0.2">
      <c r="A199" s="372"/>
      <c r="B199" s="129" t="s">
        <v>70</v>
      </c>
      <c r="C199" s="127"/>
      <c r="D199" s="127" t="s">
        <v>62</v>
      </c>
      <c r="E199" s="127"/>
      <c r="F199" s="127"/>
      <c r="G199" s="127">
        <f>G198</f>
        <v>0</v>
      </c>
      <c r="H199" s="127">
        <f t="shared" ref="H199:K199" si="96">H198</f>
        <v>0</v>
      </c>
      <c r="I199" s="127">
        <f t="shared" si="96"/>
        <v>0</v>
      </c>
      <c r="J199" s="127">
        <f t="shared" si="96"/>
        <v>0</v>
      </c>
      <c r="K199" s="127">
        <f t="shared" si="96"/>
        <v>0</v>
      </c>
      <c r="L199" s="127"/>
      <c r="M199" s="130">
        <v>46022</v>
      </c>
      <c r="N199" s="130">
        <v>46022</v>
      </c>
      <c r="O199" s="125"/>
      <c r="P199" s="127" t="s">
        <v>62</v>
      </c>
      <c r="Q199" s="125"/>
      <c r="R199" s="125"/>
    </row>
    <row r="200" spans="1:19" s="131" customFormat="1" hidden="1" x14ac:dyDescent="0.25">
      <c r="A200" s="372"/>
      <c r="B200" s="132" t="s">
        <v>63</v>
      </c>
      <c r="C200" s="127"/>
      <c r="D200" s="127"/>
      <c r="E200" s="127"/>
      <c r="F200" s="127"/>
      <c r="G200" s="127" t="s">
        <v>62</v>
      </c>
      <c r="H200" s="127"/>
      <c r="I200" s="127" t="s">
        <v>62</v>
      </c>
      <c r="J200" s="127"/>
      <c r="K200" s="127"/>
      <c r="L200" s="127" t="s">
        <v>62</v>
      </c>
      <c r="M200" s="127"/>
      <c r="N200" s="127"/>
      <c r="O200" s="127" t="s">
        <v>62</v>
      </c>
      <c r="P200" s="127" t="s">
        <v>62</v>
      </c>
      <c r="Q200" s="127" t="s">
        <v>62</v>
      </c>
      <c r="R200" s="127" t="s">
        <v>62</v>
      </c>
      <c r="S200" s="128"/>
    </row>
    <row r="201" spans="1:19" s="131" customFormat="1" ht="65.45" hidden="1" customHeight="1" x14ac:dyDescent="0.2">
      <c r="A201" s="372"/>
      <c r="B201" s="133" t="s">
        <v>64</v>
      </c>
      <c r="C201" s="127"/>
      <c r="D201" s="127" t="s">
        <v>62</v>
      </c>
      <c r="E201" s="127"/>
      <c r="F201" s="127"/>
      <c r="G201" s="127">
        <f>G198</f>
        <v>0</v>
      </c>
      <c r="H201" s="127">
        <f t="shared" ref="H201:K201" si="97">H198</f>
        <v>0</v>
      </c>
      <c r="I201" s="127">
        <f t="shared" si="97"/>
        <v>0</v>
      </c>
      <c r="J201" s="127">
        <f t="shared" si="97"/>
        <v>0</v>
      </c>
      <c r="K201" s="127">
        <f t="shared" si="97"/>
        <v>0</v>
      </c>
      <c r="L201" s="127" t="s">
        <v>62</v>
      </c>
      <c r="M201" s="130">
        <v>46022</v>
      </c>
      <c r="N201" s="130">
        <v>46022</v>
      </c>
      <c r="O201" s="125"/>
      <c r="P201" s="127" t="s">
        <v>62</v>
      </c>
      <c r="Q201" s="125"/>
      <c r="R201" s="125"/>
    </row>
    <row r="202" spans="1:19" s="131" customFormat="1" ht="15" hidden="1" customHeight="1" x14ac:dyDescent="0.25">
      <c r="A202" s="372"/>
      <c r="B202" s="132" t="s">
        <v>65</v>
      </c>
      <c r="C202" s="127"/>
      <c r="D202" s="127"/>
      <c r="E202" s="127"/>
      <c r="F202" s="127"/>
      <c r="G202" s="127" t="s">
        <v>62</v>
      </c>
      <c r="H202" s="127"/>
      <c r="I202" s="127" t="s">
        <v>62</v>
      </c>
      <c r="J202" s="127"/>
      <c r="K202" s="127"/>
      <c r="L202" s="127" t="s">
        <v>62</v>
      </c>
      <c r="M202" s="127"/>
      <c r="N202" s="127"/>
      <c r="O202" s="127" t="s">
        <v>62</v>
      </c>
      <c r="P202" s="127" t="s">
        <v>62</v>
      </c>
      <c r="Q202" s="127" t="s">
        <v>62</v>
      </c>
      <c r="R202" s="127" t="s">
        <v>62</v>
      </c>
      <c r="S202" s="128"/>
    </row>
    <row r="203" spans="1:19" s="131" customFormat="1" ht="38.65" hidden="1" customHeight="1" x14ac:dyDescent="0.2">
      <c r="A203" s="372"/>
      <c r="B203" s="133" t="s">
        <v>66</v>
      </c>
      <c r="C203" s="127"/>
      <c r="D203" s="127" t="s">
        <v>62</v>
      </c>
      <c r="E203" s="127"/>
      <c r="F203" s="127"/>
      <c r="G203" s="127">
        <f>G198</f>
        <v>0</v>
      </c>
      <c r="H203" s="127">
        <f t="shared" ref="H203:K203" si="98">H198</f>
        <v>0</v>
      </c>
      <c r="I203" s="127">
        <f t="shared" si="98"/>
        <v>0</v>
      </c>
      <c r="J203" s="127">
        <f t="shared" si="98"/>
        <v>0</v>
      </c>
      <c r="K203" s="127">
        <f t="shared" si="98"/>
        <v>0</v>
      </c>
      <c r="L203" s="127" t="s">
        <v>62</v>
      </c>
      <c r="M203" s="130">
        <v>46022</v>
      </c>
      <c r="N203" s="130">
        <v>46022</v>
      </c>
      <c r="O203" s="125"/>
      <c r="P203" s="127" t="s">
        <v>62</v>
      </c>
      <c r="Q203" s="125"/>
      <c r="R203" s="125"/>
    </row>
    <row r="204" spans="1:19" s="131" customFormat="1" ht="21" hidden="1" customHeight="1" x14ac:dyDescent="0.25">
      <c r="A204" s="372"/>
      <c r="B204" s="132" t="s">
        <v>71</v>
      </c>
      <c r="C204" s="127"/>
      <c r="D204" s="127"/>
      <c r="E204" s="127"/>
      <c r="F204" s="127"/>
      <c r="G204" s="127" t="s">
        <v>62</v>
      </c>
      <c r="H204" s="127"/>
      <c r="I204" s="127" t="s">
        <v>62</v>
      </c>
      <c r="J204" s="127"/>
      <c r="K204" s="127"/>
      <c r="L204" s="127" t="s">
        <v>62</v>
      </c>
      <c r="M204" s="127"/>
      <c r="N204" s="127"/>
      <c r="O204" s="127" t="s">
        <v>62</v>
      </c>
      <c r="P204" s="127" t="s">
        <v>62</v>
      </c>
      <c r="Q204" s="127" t="s">
        <v>62</v>
      </c>
      <c r="R204" s="127" t="s">
        <v>62</v>
      </c>
      <c r="S204" s="128"/>
    </row>
    <row r="205" spans="1:19" s="131" customFormat="1" ht="21" hidden="1" customHeight="1" x14ac:dyDescent="0.2">
      <c r="A205" s="373"/>
      <c r="B205" s="133" t="s">
        <v>72</v>
      </c>
      <c r="C205" s="127"/>
      <c r="D205" s="127" t="s">
        <v>62</v>
      </c>
      <c r="E205" s="127"/>
      <c r="F205" s="127"/>
      <c r="G205" s="127">
        <f>G198</f>
        <v>0</v>
      </c>
      <c r="H205" s="127">
        <f t="shared" ref="H205:K205" si="99">H198</f>
        <v>0</v>
      </c>
      <c r="I205" s="127">
        <f t="shared" si="99"/>
        <v>0</v>
      </c>
      <c r="J205" s="127">
        <f t="shared" si="99"/>
        <v>0</v>
      </c>
      <c r="K205" s="127">
        <f t="shared" si="99"/>
        <v>0</v>
      </c>
      <c r="L205" s="127" t="s">
        <v>62</v>
      </c>
      <c r="M205" s="130">
        <v>46022</v>
      </c>
      <c r="N205" s="130">
        <v>46022</v>
      </c>
      <c r="O205" s="125"/>
      <c r="P205" s="127" t="s">
        <v>62</v>
      </c>
      <c r="Q205" s="125"/>
      <c r="R205" s="125"/>
    </row>
    <row r="206" spans="1:19" s="128" customFormat="1" ht="74.45" customHeight="1" x14ac:dyDescent="0.25">
      <c r="A206" s="371" t="s">
        <v>350</v>
      </c>
      <c r="B206" s="124" t="s">
        <v>384</v>
      </c>
      <c r="C206" s="125" t="s">
        <v>59</v>
      </c>
      <c r="D206" s="126" t="s">
        <v>60</v>
      </c>
      <c r="E206" s="126" t="s">
        <v>75</v>
      </c>
      <c r="F206" s="125">
        <v>792</v>
      </c>
      <c r="G206" s="125">
        <v>350</v>
      </c>
      <c r="H206" s="125">
        <v>350</v>
      </c>
      <c r="I206" s="125"/>
      <c r="J206" s="125"/>
      <c r="K206" s="127">
        <v>350</v>
      </c>
      <c r="L206" s="125"/>
      <c r="M206" s="125" t="s">
        <v>62</v>
      </c>
      <c r="N206" s="125" t="s">
        <v>62</v>
      </c>
      <c r="O206" s="78">
        <v>6069</v>
      </c>
      <c r="P206" s="125"/>
      <c r="Q206" s="125"/>
      <c r="R206" s="125"/>
    </row>
    <row r="207" spans="1:19" s="131" customFormat="1" ht="15.75" x14ac:dyDescent="0.2">
      <c r="A207" s="372"/>
      <c r="B207" s="129" t="s">
        <v>70</v>
      </c>
      <c r="C207" s="127"/>
      <c r="D207" s="127" t="s">
        <v>62</v>
      </c>
      <c r="E207" s="127"/>
      <c r="F207" s="127"/>
      <c r="G207" s="127">
        <f>G206</f>
        <v>350</v>
      </c>
      <c r="H207" s="127">
        <f t="shared" ref="H207:K207" si="100">H206</f>
        <v>350</v>
      </c>
      <c r="I207" s="127">
        <f t="shared" si="100"/>
        <v>0</v>
      </c>
      <c r="J207" s="127">
        <f t="shared" si="100"/>
        <v>0</v>
      </c>
      <c r="K207" s="127">
        <f t="shared" si="100"/>
        <v>350</v>
      </c>
      <c r="L207" s="127"/>
      <c r="M207" s="130">
        <v>46022</v>
      </c>
      <c r="N207" s="130">
        <v>46022</v>
      </c>
      <c r="O207" s="125"/>
      <c r="P207" s="127" t="s">
        <v>62</v>
      </c>
      <c r="Q207" s="125"/>
      <c r="R207" s="125"/>
    </row>
    <row r="208" spans="1:19" s="131" customFormat="1" x14ac:dyDescent="0.25">
      <c r="A208" s="372"/>
      <c r="B208" s="132" t="s">
        <v>63</v>
      </c>
      <c r="C208" s="127"/>
      <c r="D208" s="127"/>
      <c r="E208" s="127"/>
      <c r="F208" s="127"/>
      <c r="G208" s="127" t="s">
        <v>62</v>
      </c>
      <c r="H208" s="127"/>
      <c r="I208" s="127" t="s">
        <v>62</v>
      </c>
      <c r="J208" s="127"/>
      <c r="K208" s="127"/>
      <c r="L208" s="127" t="s">
        <v>62</v>
      </c>
      <c r="M208" s="127"/>
      <c r="N208" s="127"/>
      <c r="O208" s="127" t="s">
        <v>62</v>
      </c>
      <c r="P208" s="127" t="s">
        <v>62</v>
      </c>
      <c r="Q208" s="127" t="s">
        <v>62</v>
      </c>
      <c r="R208" s="127" t="s">
        <v>62</v>
      </c>
      <c r="S208" s="128"/>
    </row>
    <row r="209" spans="1:19" s="131" customFormat="1" ht="65.45" customHeight="1" x14ac:dyDescent="0.2">
      <c r="A209" s="372"/>
      <c r="B209" s="133" t="s">
        <v>64</v>
      </c>
      <c r="C209" s="127"/>
      <c r="D209" s="127" t="s">
        <v>62</v>
      </c>
      <c r="E209" s="127"/>
      <c r="F209" s="127"/>
      <c r="G209" s="127">
        <f>G206</f>
        <v>350</v>
      </c>
      <c r="H209" s="127">
        <f t="shared" ref="H209:K209" si="101">H206</f>
        <v>350</v>
      </c>
      <c r="I209" s="127">
        <f t="shared" si="101"/>
        <v>0</v>
      </c>
      <c r="J209" s="127">
        <f t="shared" si="101"/>
        <v>0</v>
      </c>
      <c r="K209" s="127">
        <f t="shared" si="101"/>
        <v>350</v>
      </c>
      <c r="L209" s="127" t="s">
        <v>62</v>
      </c>
      <c r="M209" s="130">
        <v>46022</v>
      </c>
      <c r="N209" s="130">
        <v>46022</v>
      </c>
      <c r="O209" s="125"/>
      <c r="P209" s="127" t="s">
        <v>62</v>
      </c>
      <c r="Q209" s="125"/>
      <c r="R209" s="125"/>
    </row>
    <row r="210" spans="1:19" s="131" customFormat="1" ht="15" customHeight="1" x14ac:dyDescent="0.25">
      <c r="A210" s="372"/>
      <c r="B210" s="132" t="s">
        <v>65</v>
      </c>
      <c r="C210" s="127"/>
      <c r="D210" s="127"/>
      <c r="E210" s="127"/>
      <c r="F210" s="127"/>
      <c r="G210" s="127" t="s">
        <v>62</v>
      </c>
      <c r="H210" s="127"/>
      <c r="I210" s="127" t="s">
        <v>62</v>
      </c>
      <c r="J210" s="127"/>
      <c r="K210" s="127"/>
      <c r="L210" s="127" t="s">
        <v>62</v>
      </c>
      <c r="M210" s="127"/>
      <c r="N210" s="127"/>
      <c r="O210" s="127" t="s">
        <v>62</v>
      </c>
      <c r="P210" s="127" t="s">
        <v>62</v>
      </c>
      <c r="Q210" s="127" t="s">
        <v>62</v>
      </c>
      <c r="R210" s="127" t="s">
        <v>62</v>
      </c>
      <c r="S210" s="128"/>
    </row>
    <row r="211" spans="1:19" s="131" customFormat="1" ht="38.65" customHeight="1" x14ac:dyDescent="0.2">
      <c r="A211" s="372"/>
      <c r="B211" s="133" t="s">
        <v>66</v>
      </c>
      <c r="C211" s="127"/>
      <c r="D211" s="127" t="s">
        <v>62</v>
      </c>
      <c r="E211" s="127"/>
      <c r="F211" s="127"/>
      <c r="G211" s="127">
        <f>G206</f>
        <v>350</v>
      </c>
      <c r="H211" s="127">
        <f t="shared" ref="H211:K211" si="102">H206</f>
        <v>350</v>
      </c>
      <c r="I211" s="127">
        <f t="shared" si="102"/>
        <v>0</v>
      </c>
      <c r="J211" s="127">
        <f t="shared" si="102"/>
        <v>0</v>
      </c>
      <c r="K211" s="127">
        <f t="shared" si="102"/>
        <v>350</v>
      </c>
      <c r="L211" s="127" t="s">
        <v>62</v>
      </c>
      <c r="M211" s="130">
        <v>46022</v>
      </c>
      <c r="N211" s="130">
        <v>46022</v>
      </c>
      <c r="O211" s="125"/>
      <c r="P211" s="127" t="s">
        <v>62</v>
      </c>
      <c r="Q211" s="125"/>
      <c r="R211" s="125"/>
    </row>
    <row r="212" spans="1:19" s="131" customFormat="1" ht="21" customHeight="1" x14ac:dyDescent="0.25">
      <c r="A212" s="372"/>
      <c r="B212" s="132" t="s">
        <v>71</v>
      </c>
      <c r="C212" s="127"/>
      <c r="D212" s="127"/>
      <c r="E212" s="127"/>
      <c r="F212" s="127"/>
      <c r="G212" s="127" t="s">
        <v>62</v>
      </c>
      <c r="H212" s="127"/>
      <c r="I212" s="127" t="s">
        <v>62</v>
      </c>
      <c r="J212" s="127"/>
      <c r="K212" s="127"/>
      <c r="L212" s="127" t="s">
        <v>62</v>
      </c>
      <c r="M212" s="127"/>
      <c r="N212" s="127"/>
      <c r="O212" s="127" t="s">
        <v>62</v>
      </c>
      <c r="P212" s="127" t="s">
        <v>62</v>
      </c>
      <c r="Q212" s="127" t="s">
        <v>62</v>
      </c>
      <c r="R212" s="127" t="s">
        <v>62</v>
      </c>
      <c r="S212" s="128"/>
    </row>
    <row r="213" spans="1:19" s="131" customFormat="1" ht="21" customHeight="1" x14ac:dyDescent="0.2">
      <c r="A213" s="373"/>
      <c r="B213" s="133" t="s">
        <v>72</v>
      </c>
      <c r="C213" s="127"/>
      <c r="D213" s="127" t="s">
        <v>62</v>
      </c>
      <c r="E213" s="127"/>
      <c r="F213" s="127"/>
      <c r="G213" s="127">
        <f>G206</f>
        <v>350</v>
      </c>
      <c r="H213" s="127">
        <f t="shared" ref="H213:K213" si="103">H206</f>
        <v>350</v>
      </c>
      <c r="I213" s="127">
        <f t="shared" si="103"/>
        <v>0</v>
      </c>
      <c r="J213" s="127">
        <f t="shared" si="103"/>
        <v>0</v>
      </c>
      <c r="K213" s="127">
        <f t="shared" si="103"/>
        <v>350</v>
      </c>
      <c r="L213" s="127" t="s">
        <v>62</v>
      </c>
      <c r="M213" s="130">
        <v>46022</v>
      </c>
      <c r="N213" s="130">
        <v>46022</v>
      </c>
      <c r="O213" s="125"/>
      <c r="P213" s="127" t="s">
        <v>62</v>
      </c>
      <c r="Q213" s="125"/>
      <c r="R213" s="125"/>
    </row>
    <row r="214" spans="1:19" s="128" customFormat="1" ht="74.45" customHeight="1" x14ac:dyDescent="0.25">
      <c r="A214" s="371" t="s">
        <v>216</v>
      </c>
      <c r="B214" s="124" t="s">
        <v>384</v>
      </c>
      <c r="C214" s="125" t="s">
        <v>59</v>
      </c>
      <c r="D214" s="126" t="s">
        <v>60</v>
      </c>
      <c r="E214" s="126" t="s">
        <v>75</v>
      </c>
      <c r="F214" s="125">
        <v>792</v>
      </c>
      <c r="G214" s="125">
        <v>200</v>
      </c>
      <c r="H214" s="125">
        <v>200</v>
      </c>
      <c r="I214" s="125"/>
      <c r="J214" s="125"/>
      <c r="K214" s="127">
        <v>200</v>
      </c>
      <c r="L214" s="125"/>
      <c r="M214" s="125" t="s">
        <v>62</v>
      </c>
      <c r="N214" s="125" t="s">
        <v>62</v>
      </c>
      <c r="O214" s="125">
        <v>3468</v>
      </c>
      <c r="P214" s="125"/>
      <c r="Q214" s="125"/>
      <c r="R214" s="125"/>
    </row>
    <row r="215" spans="1:19" s="131" customFormat="1" ht="15.75" x14ac:dyDescent="0.2">
      <c r="A215" s="372"/>
      <c r="B215" s="129" t="s">
        <v>70</v>
      </c>
      <c r="C215" s="127"/>
      <c r="D215" s="127" t="s">
        <v>62</v>
      </c>
      <c r="E215" s="127"/>
      <c r="F215" s="127"/>
      <c r="G215" s="127">
        <f>G214</f>
        <v>200</v>
      </c>
      <c r="H215" s="127">
        <f t="shared" ref="H215:K215" si="104">H214</f>
        <v>200</v>
      </c>
      <c r="I215" s="127">
        <f t="shared" si="104"/>
        <v>0</v>
      </c>
      <c r="J215" s="127">
        <f t="shared" si="104"/>
        <v>0</v>
      </c>
      <c r="K215" s="127">
        <f t="shared" si="104"/>
        <v>200</v>
      </c>
      <c r="L215" s="127"/>
      <c r="M215" s="130">
        <v>46022</v>
      </c>
      <c r="N215" s="130">
        <v>46022</v>
      </c>
      <c r="O215" s="125"/>
      <c r="P215" s="127" t="s">
        <v>62</v>
      </c>
      <c r="Q215" s="125"/>
      <c r="R215" s="125"/>
    </row>
    <row r="216" spans="1:19" s="131" customFormat="1" x14ac:dyDescent="0.25">
      <c r="A216" s="372"/>
      <c r="B216" s="132" t="s">
        <v>63</v>
      </c>
      <c r="C216" s="127"/>
      <c r="D216" s="127"/>
      <c r="E216" s="127"/>
      <c r="F216" s="127"/>
      <c r="G216" s="127" t="s">
        <v>62</v>
      </c>
      <c r="H216" s="127"/>
      <c r="I216" s="127" t="s">
        <v>62</v>
      </c>
      <c r="J216" s="127"/>
      <c r="K216" s="127"/>
      <c r="L216" s="127" t="s">
        <v>62</v>
      </c>
      <c r="M216" s="127"/>
      <c r="N216" s="127"/>
      <c r="O216" s="127" t="s">
        <v>62</v>
      </c>
      <c r="P216" s="127" t="s">
        <v>62</v>
      </c>
      <c r="Q216" s="127" t="s">
        <v>62</v>
      </c>
      <c r="R216" s="127" t="s">
        <v>62</v>
      </c>
      <c r="S216" s="128"/>
    </row>
    <row r="217" spans="1:19" s="131" customFormat="1" ht="65.45" customHeight="1" x14ac:dyDescent="0.2">
      <c r="A217" s="372"/>
      <c r="B217" s="133" t="s">
        <v>64</v>
      </c>
      <c r="C217" s="127"/>
      <c r="D217" s="127" t="s">
        <v>62</v>
      </c>
      <c r="E217" s="127"/>
      <c r="F217" s="127"/>
      <c r="G217" s="127">
        <f>G214</f>
        <v>200</v>
      </c>
      <c r="H217" s="127">
        <f t="shared" ref="H217:K217" si="105">H214</f>
        <v>200</v>
      </c>
      <c r="I217" s="127">
        <f t="shared" si="105"/>
        <v>0</v>
      </c>
      <c r="J217" s="127">
        <f t="shared" si="105"/>
        <v>0</v>
      </c>
      <c r="K217" s="127">
        <f t="shared" si="105"/>
        <v>200</v>
      </c>
      <c r="L217" s="127" t="s">
        <v>62</v>
      </c>
      <c r="M217" s="130">
        <v>46022</v>
      </c>
      <c r="N217" s="130">
        <v>46022</v>
      </c>
      <c r="O217" s="125"/>
      <c r="P217" s="127" t="s">
        <v>62</v>
      </c>
      <c r="Q217" s="125"/>
      <c r="R217" s="125"/>
    </row>
    <row r="218" spans="1:19" s="131" customFormat="1" ht="15" customHeight="1" x14ac:dyDescent="0.25">
      <c r="A218" s="372"/>
      <c r="B218" s="132" t="s">
        <v>65</v>
      </c>
      <c r="C218" s="127"/>
      <c r="D218" s="127"/>
      <c r="E218" s="127"/>
      <c r="F218" s="127"/>
      <c r="G218" s="127" t="s">
        <v>62</v>
      </c>
      <c r="H218" s="127"/>
      <c r="I218" s="127" t="s">
        <v>62</v>
      </c>
      <c r="J218" s="127"/>
      <c r="K218" s="127"/>
      <c r="L218" s="127" t="s">
        <v>62</v>
      </c>
      <c r="M218" s="127"/>
      <c r="N218" s="127"/>
      <c r="O218" s="127" t="s">
        <v>62</v>
      </c>
      <c r="P218" s="127" t="s">
        <v>62</v>
      </c>
      <c r="Q218" s="127" t="s">
        <v>62</v>
      </c>
      <c r="R218" s="127" t="s">
        <v>62</v>
      </c>
      <c r="S218" s="128"/>
    </row>
    <row r="219" spans="1:19" s="131" customFormat="1" ht="38.65" customHeight="1" x14ac:dyDescent="0.2">
      <c r="A219" s="372"/>
      <c r="B219" s="133" t="s">
        <v>66</v>
      </c>
      <c r="C219" s="127"/>
      <c r="D219" s="127" t="s">
        <v>62</v>
      </c>
      <c r="E219" s="127"/>
      <c r="F219" s="127"/>
      <c r="G219" s="127">
        <f>G214</f>
        <v>200</v>
      </c>
      <c r="H219" s="127">
        <f t="shared" ref="H219:K219" si="106">H214</f>
        <v>200</v>
      </c>
      <c r="I219" s="127">
        <f t="shared" si="106"/>
        <v>0</v>
      </c>
      <c r="J219" s="127">
        <f t="shared" si="106"/>
        <v>0</v>
      </c>
      <c r="K219" s="127">
        <f t="shared" si="106"/>
        <v>200</v>
      </c>
      <c r="L219" s="127" t="s">
        <v>62</v>
      </c>
      <c r="M219" s="130">
        <v>46022</v>
      </c>
      <c r="N219" s="130">
        <v>46022</v>
      </c>
      <c r="O219" s="125"/>
      <c r="P219" s="127" t="s">
        <v>62</v>
      </c>
      <c r="Q219" s="125"/>
      <c r="R219" s="125"/>
    </row>
    <row r="220" spans="1:19" s="131" customFormat="1" ht="21" customHeight="1" x14ac:dyDescent="0.25">
      <c r="A220" s="372"/>
      <c r="B220" s="132" t="s">
        <v>71</v>
      </c>
      <c r="C220" s="127"/>
      <c r="D220" s="127"/>
      <c r="E220" s="127"/>
      <c r="F220" s="127"/>
      <c r="G220" s="127" t="s">
        <v>62</v>
      </c>
      <c r="H220" s="127"/>
      <c r="I220" s="127" t="s">
        <v>62</v>
      </c>
      <c r="J220" s="127"/>
      <c r="K220" s="127"/>
      <c r="L220" s="127" t="s">
        <v>62</v>
      </c>
      <c r="M220" s="127"/>
      <c r="N220" s="127"/>
      <c r="O220" s="127" t="s">
        <v>62</v>
      </c>
      <c r="P220" s="127" t="s">
        <v>62</v>
      </c>
      <c r="Q220" s="127" t="s">
        <v>62</v>
      </c>
      <c r="R220" s="127" t="s">
        <v>62</v>
      </c>
      <c r="S220" s="128"/>
    </row>
    <row r="221" spans="1:19" s="131" customFormat="1" ht="21" customHeight="1" x14ac:dyDescent="0.2">
      <c r="A221" s="373"/>
      <c r="B221" s="133" t="s">
        <v>72</v>
      </c>
      <c r="C221" s="127"/>
      <c r="D221" s="127" t="s">
        <v>62</v>
      </c>
      <c r="E221" s="127"/>
      <c r="F221" s="127"/>
      <c r="G221" s="127">
        <f>G214</f>
        <v>200</v>
      </c>
      <c r="H221" s="127">
        <f t="shared" ref="H221:K221" si="107">H214</f>
        <v>200</v>
      </c>
      <c r="I221" s="127">
        <f t="shared" si="107"/>
        <v>0</v>
      </c>
      <c r="J221" s="127">
        <f t="shared" si="107"/>
        <v>0</v>
      </c>
      <c r="K221" s="127">
        <f t="shared" si="107"/>
        <v>200</v>
      </c>
      <c r="L221" s="127" t="s">
        <v>62</v>
      </c>
      <c r="M221" s="130">
        <v>46022</v>
      </c>
      <c r="N221" s="130">
        <v>46022</v>
      </c>
      <c r="O221" s="125"/>
      <c r="P221" s="127" t="s">
        <v>62</v>
      </c>
      <c r="Q221" s="125"/>
      <c r="R221" s="125"/>
    </row>
    <row r="222" spans="1:19" s="128" customFormat="1" ht="74.45" customHeight="1" x14ac:dyDescent="0.25">
      <c r="A222" s="371" t="s">
        <v>351</v>
      </c>
      <c r="B222" s="124" t="s">
        <v>384</v>
      </c>
      <c r="C222" s="125" t="s">
        <v>59</v>
      </c>
      <c r="D222" s="126" t="s">
        <v>60</v>
      </c>
      <c r="E222" s="126" t="s">
        <v>75</v>
      </c>
      <c r="F222" s="125">
        <v>792</v>
      </c>
      <c r="G222" s="125">
        <v>200</v>
      </c>
      <c r="H222" s="125">
        <v>200</v>
      </c>
      <c r="I222" s="125"/>
      <c r="J222" s="125"/>
      <c r="K222" s="127">
        <v>200</v>
      </c>
      <c r="L222" s="125"/>
      <c r="M222" s="125" t="s">
        <v>62</v>
      </c>
      <c r="N222" s="125" t="s">
        <v>62</v>
      </c>
      <c r="O222" s="125">
        <v>3468</v>
      </c>
      <c r="P222" s="125"/>
      <c r="Q222" s="125"/>
      <c r="R222" s="125"/>
    </row>
    <row r="223" spans="1:19" s="131" customFormat="1" ht="15.75" x14ac:dyDescent="0.2">
      <c r="A223" s="372"/>
      <c r="B223" s="129" t="s">
        <v>70</v>
      </c>
      <c r="C223" s="127"/>
      <c r="D223" s="127" t="s">
        <v>62</v>
      </c>
      <c r="E223" s="127"/>
      <c r="F223" s="127"/>
      <c r="G223" s="127">
        <f>G222</f>
        <v>200</v>
      </c>
      <c r="H223" s="127">
        <f t="shared" ref="H223:K223" si="108">H222</f>
        <v>200</v>
      </c>
      <c r="I223" s="127">
        <f t="shared" si="108"/>
        <v>0</v>
      </c>
      <c r="J223" s="127">
        <f t="shared" si="108"/>
        <v>0</v>
      </c>
      <c r="K223" s="127">
        <f t="shared" si="108"/>
        <v>200</v>
      </c>
      <c r="L223" s="127"/>
      <c r="M223" s="130">
        <v>46022</v>
      </c>
      <c r="N223" s="130">
        <v>46022</v>
      </c>
      <c r="O223" s="125"/>
      <c r="P223" s="127" t="s">
        <v>62</v>
      </c>
      <c r="Q223" s="125"/>
      <c r="R223" s="125"/>
    </row>
    <row r="224" spans="1:19" s="131" customFormat="1" x14ac:dyDescent="0.25">
      <c r="A224" s="372"/>
      <c r="B224" s="132" t="s">
        <v>63</v>
      </c>
      <c r="C224" s="127"/>
      <c r="D224" s="127"/>
      <c r="E224" s="127"/>
      <c r="F224" s="127"/>
      <c r="G224" s="127" t="s">
        <v>62</v>
      </c>
      <c r="H224" s="127"/>
      <c r="I224" s="127" t="s">
        <v>62</v>
      </c>
      <c r="J224" s="127"/>
      <c r="K224" s="127"/>
      <c r="L224" s="127" t="s">
        <v>62</v>
      </c>
      <c r="M224" s="127"/>
      <c r="N224" s="127"/>
      <c r="O224" s="127" t="s">
        <v>62</v>
      </c>
      <c r="P224" s="127" t="s">
        <v>62</v>
      </c>
      <c r="Q224" s="127" t="s">
        <v>62</v>
      </c>
      <c r="R224" s="127" t="s">
        <v>62</v>
      </c>
      <c r="S224" s="128"/>
    </row>
    <row r="225" spans="1:19" s="131" customFormat="1" ht="65.45" customHeight="1" x14ac:dyDescent="0.2">
      <c r="A225" s="372"/>
      <c r="B225" s="133" t="s">
        <v>64</v>
      </c>
      <c r="C225" s="127"/>
      <c r="D225" s="127" t="s">
        <v>62</v>
      </c>
      <c r="E225" s="127"/>
      <c r="F225" s="127"/>
      <c r="G225" s="127">
        <f>G222</f>
        <v>200</v>
      </c>
      <c r="H225" s="127">
        <f t="shared" ref="H225:K225" si="109">H222</f>
        <v>200</v>
      </c>
      <c r="I225" s="127">
        <f t="shared" si="109"/>
        <v>0</v>
      </c>
      <c r="J225" s="127">
        <f t="shared" si="109"/>
        <v>0</v>
      </c>
      <c r="K225" s="127">
        <f t="shared" si="109"/>
        <v>200</v>
      </c>
      <c r="L225" s="127" t="s">
        <v>62</v>
      </c>
      <c r="M225" s="130">
        <v>46022</v>
      </c>
      <c r="N225" s="130">
        <v>46022</v>
      </c>
      <c r="O225" s="125"/>
      <c r="P225" s="127" t="s">
        <v>62</v>
      </c>
      <c r="Q225" s="125"/>
      <c r="R225" s="125"/>
    </row>
    <row r="226" spans="1:19" s="131" customFormat="1" ht="15" customHeight="1" x14ac:dyDescent="0.25">
      <c r="A226" s="372"/>
      <c r="B226" s="132" t="s">
        <v>65</v>
      </c>
      <c r="C226" s="127"/>
      <c r="D226" s="127"/>
      <c r="E226" s="127"/>
      <c r="F226" s="127"/>
      <c r="G226" s="127" t="s">
        <v>62</v>
      </c>
      <c r="H226" s="127"/>
      <c r="I226" s="127" t="s">
        <v>62</v>
      </c>
      <c r="J226" s="127"/>
      <c r="K226" s="127"/>
      <c r="L226" s="127" t="s">
        <v>62</v>
      </c>
      <c r="M226" s="127"/>
      <c r="N226" s="127"/>
      <c r="O226" s="127" t="s">
        <v>62</v>
      </c>
      <c r="P226" s="127" t="s">
        <v>62</v>
      </c>
      <c r="Q226" s="127" t="s">
        <v>62</v>
      </c>
      <c r="R226" s="127" t="s">
        <v>62</v>
      </c>
      <c r="S226" s="128"/>
    </row>
    <row r="227" spans="1:19" s="131" customFormat="1" ht="38.65" customHeight="1" x14ac:dyDescent="0.2">
      <c r="A227" s="372"/>
      <c r="B227" s="133" t="s">
        <v>66</v>
      </c>
      <c r="C227" s="127"/>
      <c r="D227" s="127" t="s">
        <v>62</v>
      </c>
      <c r="E227" s="127"/>
      <c r="F227" s="127"/>
      <c r="G227" s="127">
        <f>G222</f>
        <v>200</v>
      </c>
      <c r="H227" s="127">
        <f t="shared" ref="H227:K227" si="110">H222</f>
        <v>200</v>
      </c>
      <c r="I227" s="127">
        <f t="shared" si="110"/>
        <v>0</v>
      </c>
      <c r="J227" s="127">
        <f t="shared" si="110"/>
        <v>0</v>
      </c>
      <c r="K227" s="127">
        <f t="shared" si="110"/>
        <v>200</v>
      </c>
      <c r="L227" s="127" t="s">
        <v>62</v>
      </c>
      <c r="M227" s="130">
        <v>46022</v>
      </c>
      <c r="N227" s="130">
        <v>46022</v>
      </c>
      <c r="O227" s="125"/>
      <c r="P227" s="127" t="s">
        <v>62</v>
      </c>
      <c r="Q227" s="125"/>
      <c r="R227" s="125"/>
    </row>
    <row r="228" spans="1:19" s="131" customFormat="1" ht="21" customHeight="1" x14ac:dyDescent="0.25">
      <c r="A228" s="372"/>
      <c r="B228" s="132" t="s">
        <v>71</v>
      </c>
      <c r="C228" s="127"/>
      <c r="D228" s="127"/>
      <c r="E228" s="127"/>
      <c r="F228" s="127"/>
      <c r="G228" s="127" t="s">
        <v>62</v>
      </c>
      <c r="H228" s="127"/>
      <c r="I228" s="127" t="s">
        <v>62</v>
      </c>
      <c r="J228" s="127"/>
      <c r="K228" s="127"/>
      <c r="L228" s="127" t="s">
        <v>62</v>
      </c>
      <c r="M228" s="127"/>
      <c r="N228" s="127"/>
      <c r="O228" s="127" t="s">
        <v>62</v>
      </c>
      <c r="P228" s="127" t="s">
        <v>62</v>
      </c>
      <c r="Q228" s="127" t="s">
        <v>62</v>
      </c>
      <c r="R228" s="127" t="s">
        <v>62</v>
      </c>
      <c r="S228" s="128"/>
    </row>
    <row r="229" spans="1:19" s="131" customFormat="1" ht="21" customHeight="1" x14ac:dyDescent="0.2">
      <c r="A229" s="373"/>
      <c r="B229" s="133" t="s">
        <v>72</v>
      </c>
      <c r="C229" s="127"/>
      <c r="D229" s="127" t="s">
        <v>62</v>
      </c>
      <c r="E229" s="127"/>
      <c r="F229" s="127"/>
      <c r="G229" s="127">
        <f>G222</f>
        <v>200</v>
      </c>
      <c r="H229" s="127">
        <f t="shared" ref="H229:K229" si="111">H222</f>
        <v>200</v>
      </c>
      <c r="I229" s="127">
        <f t="shared" si="111"/>
        <v>0</v>
      </c>
      <c r="J229" s="127">
        <f t="shared" si="111"/>
        <v>0</v>
      </c>
      <c r="K229" s="127">
        <f t="shared" si="111"/>
        <v>200</v>
      </c>
      <c r="L229" s="127" t="s">
        <v>62</v>
      </c>
      <c r="M229" s="130">
        <v>46022</v>
      </c>
      <c r="N229" s="130">
        <v>46022</v>
      </c>
      <c r="O229" s="125"/>
      <c r="P229" s="127" t="s">
        <v>62</v>
      </c>
      <c r="Q229" s="125"/>
      <c r="R229" s="125"/>
    </row>
    <row r="230" spans="1:19" s="128" customFormat="1" ht="21.95" customHeight="1" x14ac:dyDescent="0.25">
      <c r="A230" s="371" t="s">
        <v>352</v>
      </c>
      <c r="B230" s="124" t="s">
        <v>384</v>
      </c>
      <c r="C230" s="125" t="s">
        <v>59</v>
      </c>
      <c r="D230" s="126" t="s">
        <v>60</v>
      </c>
      <c r="E230" s="126" t="s">
        <v>75</v>
      </c>
      <c r="F230" s="125">
        <v>792</v>
      </c>
      <c r="G230" s="125">
        <v>250</v>
      </c>
      <c r="H230" s="125">
        <v>250</v>
      </c>
      <c r="I230" s="125"/>
      <c r="J230" s="125"/>
      <c r="K230" s="127">
        <v>250</v>
      </c>
      <c r="L230" s="125"/>
      <c r="M230" s="125" t="s">
        <v>62</v>
      </c>
      <c r="N230" s="125" t="s">
        <v>62</v>
      </c>
      <c r="O230" s="125">
        <v>4335</v>
      </c>
      <c r="P230" s="125"/>
      <c r="Q230" s="125"/>
      <c r="R230" s="125"/>
    </row>
    <row r="231" spans="1:19" s="131" customFormat="1" ht="21.95" customHeight="1" x14ac:dyDescent="0.2">
      <c r="A231" s="372"/>
      <c r="B231" s="129" t="s">
        <v>70</v>
      </c>
      <c r="C231" s="127"/>
      <c r="D231" s="127" t="s">
        <v>62</v>
      </c>
      <c r="E231" s="127"/>
      <c r="F231" s="127"/>
      <c r="G231" s="127">
        <f>G230</f>
        <v>250</v>
      </c>
      <c r="H231" s="127">
        <f t="shared" ref="H231:K231" si="112">H230</f>
        <v>250</v>
      </c>
      <c r="I231" s="127">
        <f t="shared" si="112"/>
        <v>0</v>
      </c>
      <c r="J231" s="127">
        <f t="shared" si="112"/>
        <v>0</v>
      </c>
      <c r="K231" s="127">
        <f t="shared" si="112"/>
        <v>250</v>
      </c>
      <c r="L231" s="127"/>
      <c r="M231" s="130">
        <v>46022</v>
      </c>
      <c r="N231" s="130">
        <v>46022</v>
      </c>
      <c r="O231" s="125"/>
      <c r="P231" s="127" t="s">
        <v>62</v>
      </c>
      <c r="Q231" s="125"/>
      <c r="R231" s="125"/>
    </row>
    <row r="232" spans="1:19" s="131" customFormat="1" ht="21.95" customHeight="1" x14ac:dyDescent="0.25">
      <c r="A232" s="372"/>
      <c r="B232" s="132" t="s">
        <v>63</v>
      </c>
      <c r="C232" s="127"/>
      <c r="D232" s="127"/>
      <c r="E232" s="127"/>
      <c r="F232" s="127"/>
      <c r="G232" s="127" t="s">
        <v>62</v>
      </c>
      <c r="H232" s="127"/>
      <c r="I232" s="127" t="s">
        <v>62</v>
      </c>
      <c r="J232" s="127"/>
      <c r="K232" s="127"/>
      <c r="L232" s="127" t="s">
        <v>62</v>
      </c>
      <c r="M232" s="127"/>
      <c r="N232" s="127"/>
      <c r="O232" s="127" t="s">
        <v>62</v>
      </c>
      <c r="P232" s="127" t="s">
        <v>62</v>
      </c>
      <c r="Q232" s="127" t="s">
        <v>62</v>
      </c>
      <c r="R232" s="127" t="s">
        <v>62</v>
      </c>
      <c r="S232" s="128"/>
    </row>
    <row r="233" spans="1:19" s="131" customFormat="1" ht="21.95" customHeight="1" x14ac:dyDescent="0.2">
      <c r="A233" s="372"/>
      <c r="B233" s="133" t="s">
        <v>64</v>
      </c>
      <c r="C233" s="127"/>
      <c r="D233" s="127" t="s">
        <v>62</v>
      </c>
      <c r="E233" s="127"/>
      <c r="F233" s="127"/>
      <c r="G233" s="127">
        <f>G230</f>
        <v>250</v>
      </c>
      <c r="H233" s="127">
        <f t="shared" ref="H233:K233" si="113">H230</f>
        <v>250</v>
      </c>
      <c r="I233" s="127">
        <f t="shared" si="113"/>
        <v>0</v>
      </c>
      <c r="J233" s="127">
        <f t="shared" si="113"/>
        <v>0</v>
      </c>
      <c r="K233" s="127">
        <f t="shared" si="113"/>
        <v>250</v>
      </c>
      <c r="L233" s="127" t="s">
        <v>62</v>
      </c>
      <c r="M233" s="130">
        <v>46022</v>
      </c>
      <c r="N233" s="130">
        <v>46022</v>
      </c>
      <c r="O233" s="125"/>
      <c r="P233" s="127" t="s">
        <v>62</v>
      </c>
      <c r="Q233" s="125"/>
      <c r="R233" s="125"/>
    </row>
    <row r="234" spans="1:19" s="131" customFormat="1" ht="21.95" customHeight="1" x14ac:dyDescent="0.25">
      <c r="A234" s="372"/>
      <c r="B234" s="132" t="s">
        <v>65</v>
      </c>
      <c r="C234" s="127"/>
      <c r="D234" s="127"/>
      <c r="E234" s="127"/>
      <c r="F234" s="127"/>
      <c r="G234" s="127" t="s">
        <v>62</v>
      </c>
      <c r="H234" s="127"/>
      <c r="I234" s="127" t="s">
        <v>62</v>
      </c>
      <c r="J234" s="127"/>
      <c r="K234" s="127"/>
      <c r="L234" s="127" t="s">
        <v>62</v>
      </c>
      <c r="M234" s="127"/>
      <c r="N234" s="127"/>
      <c r="O234" s="127" t="s">
        <v>62</v>
      </c>
      <c r="P234" s="127" t="s">
        <v>62</v>
      </c>
      <c r="Q234" s="127" t="s">
        <v>62</v>
      </c>
      <c r="R234" s="127" t="s">
        <v>62</v>
      </c>
      <c r="S234" s="128"/>
    </row>
    <row r="235" spans="1:19" s="131" customFormat="1" ht="21.95" customHeight="1" x14ac:dyDescent="0.2">
      <c r="A235" s="372"/>
      <c r="B235" s="133" t="s">
        <v>66</v>
      </c>
      <c r="C235" s="127"/>
      <c r="D235" s="127" t="s">
        <v>62</v>
      </c>
      <c r="E235" s="127"/>
      <c r="F235" s="127"/>
      <c r="G235" s="127">
        <f>G230</f>
        <v>250</v>
      </c>
      <c r="H235" s="127">
        <f t="shared" ref="H235:K235" si="114">H230</f>
        <v>250</v>
      </c>
      <c r="I235" s="127">
        <f t="shared" si="114"/>
        <v>0</v>
      </c>
      <c r="J235" s="127">
        <f t="shared" si="114"/>
        <v>0</v>
      </c>
      <c r="K235" s="127">
        <f t="shared" si="114"/>
        <v>250</v>
      </c>
      <c r="L235" s="127" t="s">
        <v>62</v>
      </c>
      <c r="M235" s="130">
        <v>46022</v>
      </c>
      <c r="N235" s="130">
        <v>46022</v>
      </c>
      <c r="O235" s="125"/>
      <c r="P235" s="127" t="s">
        <v>62</v>
      </c>
      <c r="Q235" s="125"/>
      <c r="R235" s="125"/>
    </row>
    <row r="236" spans="1:19" s="131" customFormat="1" ht="21.95" customHeight="1" x14ac:dyDescent="0.25">
      <c r="A236" s="372"/>
      <c r="B236" s="132" t="s">
        <v>71</v>
      </c>
      <c r="C236" s="127"/>
      <c r="D236" s="127"/>
      <c r="E236" s="127"/>
      <c r="F236" s="127"/>
      <c r="G236" s="127" t="s">
        <v>62</v>
      </c>
      <c r="H236" s="127"/>
      <c r="I236" s="127" t="s">
        <v>62</v>
      </c>
      <c r="J236" s="127"/>
      <c r="K236" s="127"/>
      <c r="L236" s="127" t="s">
        <v>62</v>
      </c>
      <c r="M236" s="127"/>
      <c r="N236" s="127"/>
      <c r="O236" s="127" t="s">
        <v>62</v>
      </c>
      <c r="P236" s="127" t="s">
        <v>62</v>
      </c>
      <c r="Q236" s="127" t="s">
        <v>62</v>
      </c>
      <c r="R236" s="127" t="s">
        <v>62</v>
      </c>
      <c r="S236" s="128"/>
    </row>
    <row r="237" spans="1:19" s="131" customFormat="1" ht="21.95" customHeight="1" x14ac:dyDescent="0.2">
      <c r="A237" s="373"/>
      <c r="B237" s="133" t="s">
        <v>72</v>
      </c>
      <c r="C237" s="127"/>
      <c r="D237" s="127" t="s">
        <v>62</v>
      </c>
      <c r="E237" s="127"/>
      <c r="F237" s="127"/>
      <c r="G237" s="127">
        <f>G230</f>
        <v>250</v>
      </c>
      <c r="H237" s="127">
        <f t="shared" ref="H237:K237" si="115">H230</f>
        <v>250</v>
      </c>
      <c r="I237" s="127">
        <f t="shared" si="115"/>
        <v>0</v>
      </c>
      <c r="J237" s="127">
        <f t="shared" si="115"/>
        <v>0</v>
      </c>
      <c r="K237" s="127">
        <f t="shared" si="115"/>
        <v>250</v>
      </c>
      <c r="L237" s="127" t="s">
        <v>62</v>
      </c>
      <c r="M237" s="130">
        <v>46022</v>
      </c>
      <c r="N237" s="130">
        <v>46022</v>
      </c>
      <c r="O237" s="125"/>
      <c r="P237" s="127" t="s">
        <v>62</v>
      </c>
      <c r="Q237" s="125"/>
      <c r="R237" s="125"/>
    </row>
    <row r="238" spans="1:19" s="128" customFormat="1" ht="74.45" customHeight="1" x14ac:dyDescent="0.25">
      <c r="A238" s="371" t="s">
        <v>353</v>
      </c>
      <c r="B238" s="124" t="s">
        <v>384</v>
      </c>
      <c r="C238" s="125" t="s">
        <v>59</v>
      </c>
      <c r="D238" s="126" t="s">
        <v>60</v>
      </c>
      <c r="E238" s="126" t="s">
        <v>75</v>
      </c>
      <c r="F238" s="125">
        <v>792</v>
      </c>
      <c r="G238" s="125">
        <v>215</v>
      </c>
      <c r="H238" s="125">
        <v>215</v>
      </c>
      <c r="I238" s="125"/>
      <c r="J238" s="125"/>
      <c r="K238" s="127">
        <v>215</v>
      </c>
      <c r="L238" s="125"/>
      <c r="M238" s="125" t="s">
        <v>62</v>
      </c>
      <c r="N238" s="125" t="s">
        <v>62</v>
      </c>
      <c r="O238" s="125">
        <v>3728.1</v>
      </c>
      <c r="P238" s="125"/>
      <c r="Q238" s="125"/>
      <c r="R238" s="125"/>
    </row>
    <row r="239" spans="1:19" s="131" customFormat="1" ht="15.75" x14ac:dyDescent="0.2">
      <c r="A239" s="372"/>
      <c r="B239" s="129" t="s">
        <v>70</v>
      </c>
      <c r="C239" s="127"/>
      <c r="D239" s="127" t="s">
        <v>62</v>
      </c>
      <c r="E239" s="127"/>
      <c r="F239" s="127"/>
      <c r="G239" s="127">
        <f>G238</f>
        <v>215</v>
      </c>
      <c r="H239" s="127">
        <f t="shared" ref="H239:K239" si="116">H238</f>
        <v>215</v>
      </c>
      <c r="I239" s="127">
        <f t="shared" si="116"/>
        <v>0</v>
      </c>
      <c r="J239" s="127">
        <f t="shared" si="116"/>
        <v>0</v>
      </c>
      <c r="K239" s="127">
        <f t="shared" si="116"/>
        <v>215</v>
      </c>
      <c r="L239" s="127"/>
      <c r="M239" s="130">
        <v>46022</v>
      </c>
      <c r="N239" s="130">
        <v>46022</v>
      </c>
      <c r="O239" s="125"/>
      <c r="P239" s="127" t="s">
        <v>62</v>
      </c>
      <c r="Q239" s="125"/>
      <c r="R239" s="125"/>
    </row>
    <row r="240" spans="1:19" s="131" customFormat="1" x14ac:dyDescent="0.25">
      <c r="A240" s="372"/>
      <c r="B240" s="132" t="s">
        <v>63</v>
      </c>
      <c r="C240" s="127"/>
      <c r="D240" s="127"/>
      <c r="E240" s="127"/>
      <c r="F240" s="127"/>
      <c r="G240" s="127" t="s">
        <v>62</v>
      </c>
      <c r="H240" s="127"/>
      <c r="I240" s="127" t="s">
        <v>62</v>
      </c>
      <c r="J240" s="127"/>
      <c r="K240" s="127"/>
      <c r="L240" s="127" t="s">
        <v>62</v>
      </c>
      <c r="M240" s="127"/>
      <c r="N240" s="127"/>
      <c r="O240" s="127" t="s">
        <v>62</v>
      </c>
      <c r="P240" s="127" t="s">
        <v>62</v>
      </c>
      <c r="Q240" s="127" t="s">
        <v>62</v>
      </c>
      <c r="R240" s="127" t="s">
        <v>62</v>
      </c>
      <c r="S240" s="128"/>
    </row>
    <row r="241" spans="1:19" s="131" customFormat="1" ht="65.45" customHeight="1" x14ac:dyDescent="0.2">
      <c r="A241" s="372"/>
      <c r="B241" s="133" t="s">
        <v>64</v>
      </c>
      <c r="C241" s="127"/>
      <c r="D241" s="127" t="s">
        <v>62</v>
      </c>
      <c r="E241" s="127"/>
      <c r="F241" s="127"/>
      <c r="G241" s="127">
        <f>G238</f>
        <v>215</v>
      </c>
      <c r="H241" s="127">
        <f t="shared" ref="H241:K241" si="117">H238</f>
        <v>215</v>
      </c>
      <c r="I241" s="127">
        <f t="shared" si="117"/>
        <v>0</v>
      </c>
      <c r="J241" s="127">
        <f t="shared" si="117"/>
        <v>0</v>
      </c>
      <c r="K241" s="127">
        <f t="shared" si="117"/>
        <v>215</v>
      </c>
      <c r="L241" s="127" t="s">
        <v>62</v>
      </c>
      <c r="M241" s="130">
        <v>46022</v>
      </c>
      <c r="N241" s="130">
        <v>46022</v>
      </c>
      <c r="O241" s="125"/>
      <c r="P241" s="127" t="s">
        <v>62</v>
      </c>
      <c r="Q241" s="125"/>
      <c r="R241" s="125"/>
    </row>
    <row r="242" spans="1:19" s="131" customFormat="1" ht="15" customHeight="1" x14ac:dyDescent="0.25">
      <c r="A242" s="372"/>
      <c r="B242" s="132" t="s">
        <v>65</v>
      </c>
      <c r="C242" s="127"/>
      <c r="D242" s="127"/>
      <c r="E242" s="127"/>
      <c r="F242" s="127"/>
      <c r="G242" s="127" t="s">
        <v>62</v>
      </c>
      <c r="H242" s="127"/>
      <c r="I242" s="127" t="s">
        <v>62</v>
      </c>
      <c r="J242" s="127"/>
      <c r="K242" s="127"/>
      <c r="L242" s="127" t="s">
        <v>62</v>
      </c>
      <c r="M242" s="127"/>
      <c r="N242" s="127"/>
      <c r="O242" s="127" t="s">
        <v>62</v>
      </c>
      <c r="P242" s="127" t="s">
        <v>62</v>
      </c>
      <c r="Q242" s="127" t="s">
        <v>62</v>
      </c>
      <c r="R242" s="127" t="s">
        <v>62</v>
      </c>
      <c r="S242" s="128"/>
    </row>
    <row r="243" spans="1:19" s="131" customFormat="1" ht="38.65" customHeight="1" x14ac:dyDescent="0.2">
      <c r="A243" s="372"/>
      <c r="B243" s="133" t="s">
        <v>66</v>
      </c>
      <c r="C243" s="127"/>
      <c r="D243" s="127" t="s">
        <v>62</v>
      </c>
      <c r="E243" s="127"/>
      <c r="F243" s="127"/>
      <c r="G243" s="127">
        <f>G238</f>
        <v>215</v>
      </c>
      <c r="H243" s="127">
        <f t="shared" ref="H243:K243" si="118">H238</f>
        <v>215</v>
      </c>
      <c r="I243" s="127">
        <f t="shared" si="118"/>
        <v>0</v>
      </c>
      <c r="J243" s="127">
        <f t="shared" si="118"/>
        <v>0</v>
      </c>
      <c r="K243" s="127">
        <f t="shared" si="118"/>
        <v>215</v>
      </c>
      <c r="L243" s="127" t="s">
        <v>62</v>
      </c>
      <c r="M243" s="130">
        <v>46022</v>
      </c>
      <c r="N243" s="130">
        <v>46022</v>
      </c>
      <c r="O243" s="125"/>
      <c r="P243" s="127" t="s">
        <v>62</v>
      </c>
      <c r="Q243" s="125"/>
      <c r="R243" s="125"/>
    </row>
    <row r="244" spans="1:19" s="131" customFormat="1" ht="21" customHeight="1" x14ac:dyDescent="0.25">
      <c r="A244" s="372"/>
      <c r="B244" s="132" t="s">
        <v>71</v>
      </c>
      <c r="C244" s="127"/>
      <c r="D244" s="127"/>
      <c r="E244" s="127"/>
      <c r="F244" s="127"/>
      <c r="G244" s="127" t="s">
        <v>62</v>
      </c>
      <c r="H244" s="127"/>
      <c r="I244" s="127" t="s">
        <v>62</v>
      </c>
      <c r="J244" s="127"/>
      <c r="K244" s="127"/>
      <c r="L244" s="127" t="s">
        <v>62</v>
      </c>
      <c r="M244" s="127"/>
      <c r="N244" s="127"/>
      <c r="O244" s="127" t="s">
        <v>62</v>
      </c>
      <c r="P244" s="127" t="s">
        <v>62</v>
      </c>
      <c r="Q244" s="127" t="s">
        <v>62</v>
      </c>
      <c r="R244" s="127" t="s">
        <v>62</v>
      </c>
      <c r="S244" s="128"/>
    </row>
    <row r="245" spans="1:19" s="131" customFormat="1" ht="21" customHeight="1" x14ac:dyDescent="0.2">
      <c r="A245" s="373"/>
      <c r="B245" s="133" t="s">
        <v>72</v>
      </c>
      <c r="C245" s="127"/>
      <c r="D245" s="127" t="s">
        <v>62</v>
      </c>
      <c r="E245" s="127"/>
      <c r="F245" s="127"/>
      <c r="G245" s="127">
        <f>G238</f>
        <v>215</v>
      </c>
      <c r="H245" s="127">
        <f t="shared" ref="H245:K245" si="119">H238</f>
        <v>215</v>
      </c>
      <c r="I245" s="127">
        <f t="shared" si="119"/>
        <v>0</v>
      </c>
      <c r="J245" s="127">
        <f t="shared" si="119"/>
        <v>0</v>
      </c>
      <c r="K245" s="127">
        <f t="shared" si="119"/>
        <v>215</v>
      </c>
      <c r="L245" s="127" t="s">
        <v>62</v>
      </c>
      <c r="M245" s="130">
        <v>46022</v>
      </c>
      <c r="N245" s="130">
        <v>46022</v>
      </c>
      <c r="O245" s="125"/>
      <c r="P245" s="127" t="s">
        <v>62</v>
      </c>
      <c r="Q245" s="125"/>
      <c r="R245" s="125"/>
    </row>
    <row r="246" spans="1:19" s="128" customFormat="1" ht="74.45" customHeight="1" x14ac:dyDescent="0.25">
      <c r="A246" s="371" t="s">
        <v>354</v>
      </c>
      <c r="B246" s="124" t="s">
        <v>384</v>
      </c>
      <c r="C246" s="125" t="s">
        <v>59</v>
      </c>
      <c r="D246" s="126" t="s">
        <v>60</v>
      </c>
      <c r="E246" s="126" t="s">
        <v>75</v>
      </c>
      <c r="F246" s="125">
        <v>792</v>
      </c>
      <c r="G246" s="125">
        <v>180</v>
      </c>
      <c r="H246" s="125">
        <v>180</v>
      </c>
      <c r="I246" s="125"/>
      <c r="J246" s="125"/>
      <c r="K246" s="127">
        <v>180</v>
      </c>
      <c r="L246" s="125"/>
      <c r="M246" s="125" t="s">
        <v>62</v>
      </c>
      <c r="N246" s="125" t="s">
        <v>62</v>
      </c>
      <c r="O246" s="125">
        <v>3121.2</v>
      </c>
      <c r="P246" s="125"/>
      <c r="Q246" s="125"/>
      <c r="R246" s="125"/>
    </row>
    <row r="247" spans="1:19" s="131" customFormat="1" ht="15.75" x14ac:dyDescent="0.2">
      <c r="A247" s="372"/>
      <c r="B247" s="129" t="s">
        <v>70</v>
      </c>
      <c r="C247" s="127"/>
      <c r="D247" s="127" t="s">
        <v>62</v>
      </c>
      <c r="E247" s="127"/>
      <c r="F247" s="127"/>
      <c r="G247" s="127">
        <f>G246</f>
        <v>180</v>
      </c>
      <c r="H247" s="127">
        <f t="shared" ref="H247:K247" si="120">H246</f>
        <v>180</v>
      </c>
      <c r="I247" s="127">
        <f t="shared" si="120"/>
        <v>0</v>
      </c>
      <c r="J247" s="127">
        <f t="shared" si="120"/>
        <v>0</v>
      </c>
      <c r="K247" s="127">
        <f t="shared" si="120"/>
        <v>180</v>
      </c>
      <c r="L247" s="127"/>
      <c r="M247" s="130">
        <v>46022</v>
      </c>
      <c r="N247" s="130">
        <v>46022</v>
      </c>
      <c r="O247" s="125"/>
      <c r="P247" s="127" t="s">
        <v>62</v>
      </c>
      <c r="Q247" s="125"/>
      <c r="R247" s="125"/>
    </row>
    <row r="248" spans="1:19" s="131" customFormat="1" x14ac:dyDescent="0.25">
      <c r="A248" s="372"/>
      <c r="B248" s="132" t="s">
        <v>63</v>
      </c>
      <c r="C248" s="127"/>
      <c r="D248" s="127"/>
      <c r="E248" s="127"/>
      <c r="F248" s="127"/>
      <c r="G248" s="127" t="s">
        <v>62</v>
      </c>
      <c r="H248" s="127"/>
      <c r="I248" s="127" t="s">
        <v>62</v>
      </c>
      <c r="J248" s="127"/>
      <c r="K248" s="127"/>
      <c r="L248" s="127" t="s">
        <v>62</v>
      </c>
      <c r="M248" s="127"/>
      <c r="N248" s="127"/>
      <c r="O248" s="127" t="s">
        <v>62</v>
      </c>
      <c r="P248" s="127" t="s">
        <v>62</v>
      </c>
      <c r="Q248" s="127" t="s">
        <v>62</v>
      </c>
      <c r="R248" s="127" t="s">
        <v>62</v>
      </c>
      <c r="S248" s="128"/>
    </row>
    <row r="249" spans="1:19" s="131" customFormat="1" ht="65.45" customHeight="1" x14ac:dyDescent="0.2">
      <c r="A249" s="372"/>
      <c r="B249" s="133" t="s">
        <v>64</v>
      </c>
      <c r="C249" s="127"/>
      <c r="D249" s="127" t="s">
        <v>62</v>
      </c>
      <c r="E249" s="127"/>
      <c r="F249" s="127"/>
      <c r="G249" s="127">
        <f>G246</f>
        <v>180</v>
      </c>
      <c r="H249" s="127">
        <f t="shared" ref="H249:K249" si="121">H246</f>
        <v>180</v>
      </c>
      <c r="I249" s="127">
        <f t="shared" si="121"/>
        <v>0</v>
      </c>
      <c r="J249" s="127">
        <f t="shared" si="121"/>
        <v>0</v>
      </c>
      <c r="K249" s="127">
        <f t="shared" si="121"/>
        <v>180</v>
      </c>
      <c r="L249" s="127" t="s">
        <v>62</v>
      </c>
      <c r="M249" s="130">
        <v>46022</v>
      </c>
      <c r="N249" s="130">
        <v>46022</v>
      </c>
      <c r="O249" s="125"/>
      <c r="P249" s="127" t="s">
        <v>62</v>
      </c>
      <c r="Q249" s="125"/>
      <c r="R249" s="125"/>
    </row>
    <row r="250" spans="1:19" s="131" customFormat="1" ht="15" customHeight="1" x14ac:dyDescent="0.25">
      <c r="A250" s="372"/>
      <c r="B250" s="132" t="s">
        <v>65</v>
      </c>
      <c r="C250" s="127"/>
      <c r="D250" s="127"/>
      <c r="E250" s="127"/>
      <c r="F250" s="127"/>
      <c r="G250" s="127" t="s">
        <v>62</v>
      </c>
      <c r="H250" s="127"/>
      <c r="I250" s="127" t="s">
        <v>62</v>
      </c>
      <c r="J250" s="127"/>
      <c r="K250" s="127"/>
      <c r="L250" s="127" t="s">
        <v>62</v>
      </c>
      <c r="M250" s="127"/>
      <c r="N250" s="127"/>
      <c r="O250" s="127" t="s">
        <v>62</v>
      </c>
      <c r="P250" s="127" t="s">
        <v>62</v>
      </c>
      <c r="Q250" s="127" t="s">
        <v>62</v>
      </c>
      <c r="R250" s="127" t="s">
        <v>62</v>
      </c>
      <c r="S250" s="128"/>
    </row>
    <row r="251" spans="1:19" s="131" customFormat="1" ht="38.65" customHeight="1" x14ac:dyDescent="0.2">
      <c r="A251" s="372"/>
      <c r="B251" s="133" t="s">
        <v>66</v>
      </c>
      <c r="C251" s="127"/>
      <c r="D251" s="127" t="s">
        <v>62</v>
      </c>
      <c r="E251" s="127"/>
      <c r="F251" s="127"/>
      <c r="G251" s="127">
        <f>G246</f>
        <v>180</v>
      </c>
      <c r="H251" s="127">
        <f t="shared" ref="H251:K251" si="122">H246</f>
        <v>180</v>
      </c>
      <c r="I251" s="127">
        <f t="shared" si="122"/>
        <v>0</v>
      </c>
      <c r="J251" s="127">
        <f t="shared" si="122"/>
        <v>0</v>
      </c>
      <c r="K251" s="127">
        <f t="shared" si="122"/>
        <v>180</v>
      </c>
      <c r="L251" s="127" t="s">
        <v>62</v>
      </c>
      <c r="M251" s="130">
        <v>46022</v>
      </c>
      <c r="N251" s="130">
        <v>46022</v>
      </c>
      <c r="O251" s="125"/>
      <c r="P251" s="127" t="s">
        <v>62</v>
      </c>
      <c r="Q251" s="125"/>
      <c r="R251" s="125"/>
    </row>
    <row r="252" spans="1:19" s="131" customFormat="1" ht="21" customHeight="1" x14ac:dyDescent="0.25">
      <c r="A252" s="372"/>
      <c r="B252" s="132" t="s">
        <v>71</v>
      </c>
      <c r="C252" s="127"/>
      <c r="D252" s="127"/>
      <c r="E252" s="127"/>
      <c r="F252" s="127"/>
      <c r="G252" s="127" t="s">
        <v>62</v>
      </c>
      <c r="H252" s="127"/>
      <c r="I252" s="127" t="s">
        <v>62</v>
      </c>
      <c r="J252" s="127"/>
      <c r="K252" s="127"/>
      <c r="L252" s="127" t="s">
        <v>62</v>
      </c>
      <c r="M252" s="127"/>
      <c r="N252" s="127"/>
      <c r="O252" s="127" t="s">
        <v>62</v>
      </c>
      <c r="P252" s="127" t="s">
        <v>62</v>
      </c>
      <c r="Q252" s="127" t="s">
        <v>62</v>
      </c>
      <c r="R252" s="127" t="s">
        <v>62</v>
      </c>
      <c r="S252" s="128"/>
    </row>
    <row r="253" spans="1:19" s="131" customFormat="1" ht="21" customHeight="1" x14ac:dyDescent="0.2">
      <c r="A253" s="373"/>
      <c r="B253" s="133" t="s">
        <v>72</v>
      </c>
      <c r="C253" s="127"/>
      <c r="D253" s="127" t="s">
        <v>62</v>
      </c>
      <c r="E253" s="127"/>
      <c r="F253" s="127"/>
      <c r="G253" s="127">
        <f>G246</f>
        <v>180</v>
      </c>
      <c r="H253" s="127">
        <f t="shared" ref="H253:K253" si="123">H246</f>
        <v>180</v>
      </c>
      <c r="I253" s="127">
        <f t="shared" si="123"/>
        <v>0</v>
      </c>
      <c r="J253" s="127">
        <f t="shared" si="123"/>
        <v>0</v>
      </c>
      <c r="K253" s="127">
        <f t="shared" si="123"/>
        <v>180</v>
      </c>
      <c r="L253" s="127" t="s">
        <v>62</v>
      </c>
      <c r="M253" s="130">
        <v>46022</v>
      </c>
      <c r="N253" s="130">
        <v>46022</v>
      </c>
      <c r="O253" s="125"/>
      <c r="P253" s="127" t="s">
        <v>62</v>
      </c>
      <c r="Q253" s="125"/>
      <c r="R253" s="125"/>
    </row>
    <row r="254" spans="1:19" s="128" customFormat="1" ht="74.45" customHeight="1" x14ac:dyDescent="0.25">
      <c r="A254" s="371" t="s">
        <v>355</v>
      </c>
      <c r="B254" s="124" t="s">
        <v>384</v>
      </c>
      <c r="C254" s="125" t="s">
        <v>59</v>
      </c>
      <c r="D254" s="126" t="s">
        <v>60</v>
      </c>
      <c r="E254" s="126" t="s">
        <v>75</v>
      </c>
      <c r="F254" s="125">
        <v>792</v>
      </c>
      <c r="G254" s="125">
        <v>160</v>
      </c>
      <c r="H254" s="125">
        <v>160</v>
      </c>
      <c r="I254" s="125"/>
      <c r="J254" s="125"/>
      <c r="K254" s="127">
        <v>160</v>
      </c>
      <c r="L254" s="125"/>
      <c r="M254" s="125" t="s">
        <v>62</v>
      </c>
      <c r="N254" s="125" t="s">
        <v>62</v>
      </c>
      <c r="O254" s="125">
        <v>2774.4</v>
      </c>
      <c r="P254" s="125"/>
      <c r="Q254" s="125"/>
      <c r="R254" s="125"/>
    </row>
    <row r="255" spans="1:19" s="131" customFormat="1" ht="15.75" x14ac:dyDescent="0.2">
      <c r="A255" s="372"/>
      <c r="B255" s="129" t="s">
        <v>70</v>
      </c>
      <c r="C255" s="127"/>
      <c r="D255" s="127" t="s">
        <v>62</v>
      </c>
      <c r="E255" s="127"/>
      <c r="F255" s="127"/>
      <c r="G255" s="127">
        <f>G254</f>
        <v>160</v>
      </c>
      <c r="H255" s="127">
        <f t="shared" ref="H255:K255" si="124">H254</f>
        <v>160</v>
      </c>
      <c r="I255" s="127">
        <f t="shared" si="124"/>
        <v>0</v>
      </c>
      <c r="J255" s="127">
        <f t="shared" si="124"/>
        <v>0</v>
      </c>
      <c r="K255" s="127">
        <f t="shared" si="124"/>
        <v>160</v>
      </c>
      <c r="L255" s="127"/>
      <c r="M255" s="130">
        <v>46022</v>
      </c>
      <c r="N255" s="130">
        <v>46022</v>
      </c>
      <c r="O255" s="125"/>
      <c r="P255" s="127" t="s">
        <v>62</v>
      </c>
      <c r="Q255" s="125"/>
      <c r="R255" s="125"/>
    </row>
    <row r="256" spans="1:19" s="131" customFormat="1" x14ac:dyDescent="0.25">
      <c r="A256" s="372"/>
      <c r="B256" s="132" t="s">
        <v>63</v>
      </c>
      <c r="C256" s="127"/>
      <c r="D256" s="127"/>
      <c r="E256" s="127"/>
      <c r="F256" s="127"/>
      <c r="G256" s="127" t="s">
        <v>62</v>
      </c>
      <c r="H256" s="127"/>
      <c r="I256" s="127" t="s">
        <v>62</v>
      </c>
      <c r="J256" s="127"/>
      <c r="K256" s="127"/>
      <c r="L256" s="127" t="s">
        <v>62</v>
      </c>
      <c r="M256" s="127"/>
      <c r="N256" s="127"/>
      <c r="O256" s="127" t="s">
        <v>62</v>
      </c>
      <c r="P256" s="127" t="s">
        <v>62</v>
      </c>
      <c r="Q256" s="127" t="s">
        <v>62</v>
      </c>
      <c r="R256" s="127" t="s">
        <v>62</v>
      </c>
      <c r="S256" s="128"/>
    </row>
    <row r="257" spans="1:19" s="131" customFormat="1" ht="65.45" customHeight="1" x14ac:dyDescent="0.2">
      <c r="A257" s="372"/>
      <c r="B257" s="133" t="s">
        <v>64</v>
      </c>
      <c r="C257" s="127"/>
      <c r="D257" s="127" t="s">
        <v>62</v>
      </c>
      <c r="E257" s="127"/>
      <c r="F257" s="127"/>
      <c r="G257" s="127">
        <f>G254</f>
        <v>160</v>
      </c>
      <c r="H257" s="127">
        <f t="shared" ref="H257:K257" si="125">H254</f>
        <v>160</v>
      </c>
      <c r="I257" s="127">
        <f t="shared" si="125"/>
        <v>0</v>
      </c>
      <c r="J257" s="127">
        <f t="shared" si="125"/>
        <v>0</v>
      </c>
      <c r="K257" s="127">
        <f t="shared" si="125"/>
        <v>160</v>
      </c>
      <c r="L257" s="127" t="s">
        <v>62</v>
      </c>
      <c r="M257" s="130">
        <v>46022</v>
      </c>
      <c r="N257" s="130">
        <v>46022</v>
      </c>
      <c r="O257" s="125"/>
      <c r="P257" s="127" t="s">
        <v>62</v>
      </c>
      <c r="Q257" s="125"/>
      <c r="R257" s="125"/>
    </row>
    <row r="258" spans="1:19" s="131" customFormat="1" ht="15" customHeight="1" x14ac:dyDescent="0.25">
      <c r="A258" s="372"/>
      <c r="B258" s="132" t="s">
        <v>65</v>
      </c>
      <c r="C258" s="127"/>
      <c r="D258" s="127"/>
      <c r="E258" s="127"/>
      <c r="F258" s="127"/>
      <c r="G258" s="127" t="s">
        <v>62</v>
      </c>
      <c r="H258" s="127"/>
      <c r="I258" s="127" t="s">
        <v>62</v>
      </c>
      <c r="J258" s="127"/>
      <c r="K258" s="127"/>
      <c r="L258" s="127" t="s">
        <v>62</v>
      </c>
      <c r="M258" s="127"/>
      <c r="N258" s="127"/>
      <c r="O258" s="127" t="s">
        <v>62</v>
      </c>
      <c r="P258" s="127" t="s">
        <v>62</v>
      </c>
      <c r="Q258" s="127" t="s">
        <v>62</v>
      </c>
      <c r="R258" s="127" t="s">
        <v>62</v>
      </c>
      <c r="S258" s="128"/>
    </row>
    <row r="259" spans="1:19" s="131" customFormat="1" ht="38.65" customHeight="1" x14ac:dyDescent="0.2">
      <c r="A259" s="372"/>
      <c r="B259" s="133" t="s">
        <v>66</v>
      </c>
      <c r="C259" s="127"/>
      <c r="D259" s="127" t="s">
        <v>62</v>
      </c>
      <c r="E259" s="127"/>
      <c r="F259" s="127"/>
      <c r="G259" s="127">
        <f>G254</f>
        <v>160</v>
      </c>
      <c r="H259" s="127">
        <f t="shared" ref="H259:K259" si="126">H254</f>
        <v>160</v>
      </c>
      <c r="I259" s="127">
        <f t="shared" si="126"/>
        <v>0</v>
      </c>
      <c r="J259" s="127">
        <f t="shared" si="126"/>
        <v>0</v>
      </c>
      <c r="K259" s="127">
        <f t="shared" si="126"/>
        <v>160</v>
      </c>
      <c r="L259" s="127" t="s">
        <v>62</v>
      </c>
      <c r="M259" s="130">
        <v>46022</v>
      </c>
      <c r="N259" s="130">
        <v>46022</v>
      </c>
      <c r="O259" s="125"/>
      <c r="P259" s="127" t="s">
        <v>62</v>
      </c>
      <c r="Q259" s="125"/>
      <c r="R259" s="125"/>
    </row>
    <row r="260" spans="1:19" s="131" customFormat="1" ht="21" customHeight="1" x14ac:dyDescent="0.25">
      <c r="A260" s="372"/>
      <c r="B260" s="132" t="s">
        <v>71</v>
      </c>
      <c r="C260" s="127"/>
      <c r="D260" s="127"/>
      <c r="E260" s="127"/>
      <c r="F260" s="127"/>
      <c r="G260" s="127" t="s">
        <v>62</v>
      </c>
      <c r="H260" s="127"/>
      <c r="I260" s="127" t="s">
        <v>62</v>
      </c>
      <c r="J260" s="127"/>
      <c r="K260" s="127"/>
      <c r="L260" s="127" t="s">
        <v>62</v>
      </c>
      <c r="M260" s="127"/>
      <c r="N260" s="127"/>
      <c r="O260" s="127" t="s">
        <v>62</v>
      </c>
      <c r="P260" s="127" t="s">
        <v>62</v>
      </c>
      <c r="Q260" s="127" t="s">
        <v>62</v>
      </c>
      <c r="R260" s="127" t="s">
        <v>62</v>
      </c>
      <c r="S260" s="128"/>
    </row>
    <row r="261" spans="1:19" s="131" customFormat="1" ht="21" customHeight="1" x14ac:dyDescent="0.2">
      <c r="A261" s="373"/>
      <c r="B261" s="133" t="s">
        <v>72</v>
      </c>
      <c r="C261" s="127"/>
      <c r="D261" s="127" t="s">
        <v>62</v>
      </c>
      <c r="E261" s="127"/>
      <c r="F261" s="127"/>
      <c r="G261" s="127">
        <f>G254</f>
        <v>160</v>
      </c>
      <c r="H261" s="127">
        <f t="shared" ref="H261:K261" si="127">H254</f>
        <v>160</v>
      </c>
      <c r="I261" s="127">
        <f t="shared" si="127"/>
        <v>0</v>
      </c>
      <c r="J261" s="127">
        <f t="shared" si="127"/>
        <v>0</v>
      </c>
      <c r="K261" s="127">
        <f t="shared" si="127"/>
        <v>160</v>
      </c>
      <c r="L261" s="127" t="s">
        <v>62</v>
      </c>
      <c r="M261" s="130">
        <v>46022</v>
      </c>
      <c r="N261" s="130">
        <v>46022</v>
      </c>
      <c r="O261" s="125"/>
      <c r="P261" s="127" t="s">
        <v>62</v>
      </c>
      <c r="Q261" s="125"/>
      <c r="R261" s="125"/>
    </row>
    <row r="262" spans="1:19" s="128" customFormat="1" ht="74.45" customHeight="1" x14ac:dyDescent="0.25">
      <c r="A262" s="371" t="s">
        <v>356</v>
      </c>
      <c r="B262" s="124" t="s">
        <v>384</v>
      </c>
      <c r="C262" s="125" t="s">
        <v>59</v>
      </c>
      <c r="D262" s="126" t="s">
        <v>60</v>
      </c>
      <c r="E262" s="126" t="s">
        <v>75</v>
      </c>
      <c r="F262" s="125">
        <v>792</v>
      </c>
      <c r="G262" s="125">
        <v>120</v>
      </c>
      <c r="H262" s="125">
        <v>120</v>
      </c>
      <c r="I262" s="125"/>
      <c r="J262" s="125"/>
      <c r="K262" s="127">
        <v>120</v>
      </c>
      <c r="L262" s="125"/>
      <c r="M262" s="125" t="s">
        <v>62</v>
      </c>
      <c r="N262" s="125" t="s">
        <v>62</v>
      </c>
      <c r="O262" s="78">
        <v>2080.8000000000002</v>
      </c>
      <c r="P262" s="125"/>
      <c r="Q262" s="125"/>
      <c r="R262" s="125"/>
    </row>
    <row r="263" spans="1:19" s="131" customFormat="1" ht="15.75" x14ac:dyDescent="0.2">
      <c r="A263" s="372"/>
      <c r="B263" s="129" t="s">
        <v>70</v>
      </c>
      <c r="C263" s="127"/>
      <c r="D263" s="127" t="s">
        <v>62</v>
      </c>
      <c r="E263" s="127"/>
      <c r="F263" s="127"/>
      <c r="G263" s="127">
        <f>G262</f>
        <v>120</v>
      </c>
      <c r="H263" s="127">
        <f t="shared" ref="H263:K263" si="128">H262</f>
        <v>120</v>
      </c>
      <c r="I263" s="127">
        <f t="shared" si="128"/>
        <v>0</v>
      </c>
      <c r="J263" s="127">
        <f t="shared" si="128"/>
        <v>0</v>
      </c>
      <c r="K263" s="127">
        <f t="shared" si="128"/>
        <v>120</v>
      </c>
      <c r="L263" s="127"/>
      <c r="M263" s="130">
        <v>46022</v>
      </c>
      <c r="N263" s="130">
        <v>46022</v>
      </c>
      <c r="O263" s="125"/>
      <c r="P263" s="127" t="s">
        <v>62</v>
      </c>
      <c r="Q263" s="125"/>
      <c r="R263" s="125"/>
    </row>
    <row r="264" spans="1:19" s="131" customFormat="1" x14ac:dyDescent="0.25">
      <c r="A264" s="372"/>
      <c r="B264" s="132" t="s">
        <v>63</v>
      </c>
      <c r="C264" s="127"/>
      <c r="D264" s="127"/>
      <c r="E264" s="127"/>
      <c r="F264" s="127"/>
      <c r="G264" s="127" t="s">
        <v>62</v>
      </c>
      <c r="H264" s="127"/>
      <c r="I264" s="127" t="s">
        <v>62</v>
      </c>
      <c r="J264" s="127"/>
      <c r="K264" s="127"/>
      <c r="L264" s="127" t="s">
        <v>62</v>
      </c>
      <c r="M264" s="127"/>
      <c r="N264" s="127"/>
      <c r="O264" s="127" t="s">
        <v>62</v>
      </c>
      <c r="P264" s="127" t="s">
        <v>62</v>
      </c>
      <c r="Q264" s="127" t="s">
        <v>62</v>
      </c>
      <c r="R264" s="127" t="s">
        <v>62</v>
      </c>
      <c r="S264" s="128"/>
    </row>
    <row r="265" spans="1:19" s="131" customFormat="1" ht="65.45" customHeight="1" x14ac:dyDescent="0.2">
      <c r="A265" s="372"/>
      <c r="B265" s="133" t="s">
        <v>64</v>
      </c>
      <c r="C265" s="127"/>
      <c r="D265" s="127" t="s">
        <v>62</v>
      </c>
      <c r="E265" s="127"/>
      <c r="F265" s="127"/>
      <c r="G265" s="127">
        <f>G262</f>
        <v>120</v>
      </c>
      <c r="H265" s="127">
        <f t="shared" ref="H265:K265" si="129">H262</f>
        <v>120</v>
      </c>
      <c r="I265" s="127">
        <f t="shared" si="129"/>
        <v>0</v>
      </c>
      <c r="J265" s="127">
        <f t="shared" si="129"/>
        <v>0</v>
      </c>
      <c r="K265" s="127">
        <f t="shared" si="129"/>
        <v>120</v>
      </c>
      <c r="L265" s="127" t="s">
        <v>62</v>
      </c>
      <c r="M265" s="130">
        <v>46022</v>
      </c>
      <c r="N265" s="130">
        <v>46022</v>
      </c>
      <c r="O265" s="125"/>
      <c r="P265" s="127" t="s">
        <v>62</v>
      </c>
      <c r="Q265" s="125"/>
      <c r="R265" s="125"/>
    </row>
    <row r="266" spans="1:19" s="131" customFormat="1" ht="15" customHeight="1" x14ac:dyDescent="0.25">
      <c r="A266" s="372"/>
      <c r="B266" s="132" t="s">
        <v>65</v>
      </c>
      <c r="C266" s="127"/>
      <c r="D266" s="127"/>
      <c r="E266" s="127"/>
      <c r="F266" s="127"/>
      <c r="G266" s="127" t="s">
        <v>62</v>
      </c>
      <c r="H266" s="127"/>
      <c r="I266" s="127" t="s">
        <v>62</v>
      </c>
      <c r="J266" s="127"/>
      <c r="K266" s="127"/>
      <c r="L266" s="127" t="s">
        <v>62</v>
      </c>
      <c r="M266" s="127"/>
      <c r="N266" s="127"/>
      <c r="O266" s="127" t="s">
        <v>62</v>
      </c>
      <c r="P266" s="127" t="s">
        <v>62</v>
      </c>
      <c r="Q266" s="127" t="s">
        <v>62</v>
      </c>
      <c r="R266" s="127" t="s">
        <v>62</v>
      </c>
      <c r="S266" s="128"/>
    </row>
    <row r="267" spans="1:19" s="131" customFormat="1" ht="38.65" customHeight="1" x14ac:dyDescent="0.2">
      <c r="A267" s="372"/>
      <c r="B267" s="133" t="s">
        <v>66</v>
      </c>
      <c r="C267" s="127"/>
      <c r="D267" s="127" t="s">
        <v>62</v>
      </c>
      <c r="E267" s="127"/>
      <c r="F267" s="127"/>
      <c r="G267" s="127">
        <f>G262</f>
        <v>120</v>
      </c>
      <c r="H267" s="127">
        <f t="shared" ref="H267:K267" si="130">H262</f>
        <v>120</v>
      </c>
      <c r="I267" s="127">
        <f t="shared" si="130"/>
        <v>0</v>
      </c>
      <c r="J267" s="127">
        <f t="shared" si="130"/>
        <v>0</v>
      </c>
      <c r="K267" s="127">
        <f t="shared" si="130"/>
        <v>120</v>
      </c>
      <c r="L267" s="127" t="s">
        <v>62</v>
      </c>
      <c r="M267" s="130">
        <v>46022</v>
      </c>
      <c r="N267" s="130">
        <v>46022</v>
      </c>
      <c r="O267" s="125"/>
      <c r="P267" s="127" t="s">
        <v>62</v>
      </c>
      <c r="Q267" s="125"/>
      <c r="R267" s="125"/>
    </row>
    <row r="268" spans="1:19" s="131" customFormat="1" ht="21" customHeight="1" x14ac:dyDescent="0.25">
      <c r="A268" s="372"/>
      <c r="B268" s="132" t="s">
        <v>71</v>
      </c>
      <c r="C268" s="127"/>
      <c r="D268" s="127"/>
      <c r="E268" s="127"/>
      <c r="F268" s="127"/>
      <c r="G268" s="127" t="s">
        <v>62</v>
      </c>
      <c r="H268" s="127"/>
      <c r="I268" s="127" t="s">
        <v>62</v>
      </c>
      <c r="J268" s="127"/>
      <c r="K268" s="127"/>
      <c r="L268" s="127" t="s">
        <v>62</v>
      </c>
      <c r="M268" s="127"/>
      <c r="N268" s="127"/>
      <c r="O268" s="127" t="s">
        <v>62</v>
      </c>
      <c r="P268" s="127" t="s">
        <v>62</v>
      </c>
      <c r="Q268" s="127" t="s">
        <v>62</v>
      </c>
      <c r="R268" s="127" t="s">
        <v>62</v>
      </c>
      <c r="S268" s="128"/>
    </row>
    <row r="269" spans="1:19" s="131" customFormat="1" ht="21" customHeight="1" x14ac:dyDescent="0.2">
      <c r="A269" s="373"/>
      <c r="B269" s="133" t="s">
        <v>72</v>
      </c>
      <c r="C269" s="127"/>
      <c r="D269" s="127" t="s">
        <v>62</v>
      </c>
      <c r="E269" s="127"/>
      <c r="F269" s="127"/>
      <c r="G269" s="127">
        <f>G262</f>
        <v>120</v>
      </c>
      <c r="H269" s="127">
        <f t="shared" ref="H269:K269" si="131">H262</f>
        <v>120</v>
      </c>
      <c r="I269" s="127">
        <f t="shared" si="131"/>
        <v>0</v>
      </c>
      <c r="J269" s="127">
        <f t="shared" si="131"/>
        <v>0</v>
      </c>
      <c r="K269" s="127">
        <f t="shared" si="131"/>
        <v>120</v>
      </c>
      <c r="L269" s="127" t="s">
        <v>62</v>
      </c>
      <c r="M269" s="130">
        <v>46022</v>
      </c>
      <c r="N269" s="130">
        <v>46022</v>
      </c>
      <c r="O269" s="125"/>
      <c r="P269" s="127" t="s">
        <v>62</v>
      </c>
      <c r="Q269" s="125"/>
      <c r="R269" s="125"/>
    </row>
    <row r="270" spans="1:19" s="128" customFormat="1" ht="74.45" customHeight="1" x14ac:dyDescent="0.25">
      <c r="A270" s="371" t="s">
        <v>357</v>
      </c>
      <c r="B270" s="124" t="s">
        <v>384</v>
      </c>
      <c r="C270" s="125" t="s">
        <v>59</v>
      </c>
      <c r="D270" s="126" t="s">
        <v>60</v>
      </c>
      <c r="E270" s="126" t="s">
        <v>75</v>
      </c>
      <c r="F270" s="125">
        <v>792</v>
      </c>
      <c r="G270" s="125">
        <v>132</v>
      </c>
      <c r="H270" s="125">
        <v>132</v>
      </c>
      <c r="I270" s="125"/>
      <c r="J270" s="125"/>
      <c r="K270" s="127">
        <v>132</v>
      </c>
      <c r="L270" s="125"/>
      <c r="M270" s="125" t="s">
        <v>62</v>
      </c>
      <c r="N270" s="125" t="s">
        <v>62</v>
      </c>
      <c r="O270" s="125">
        <v>2288.88</v>
      </c>
      <c r="P270" s="125"/>
      <c r="Q270" s="125"/>
      <c r="R270" s="125"/>
    </row>
    <row r="271" spans="1:19" s="131" customFormat="1" ht="15.75" x14ac:dyDescent="0.2">
      <c r="A271" s="372"/>
      <c r="B271" s="129" t="s">
        <v>70</v>
      </c>
      <c r="C271" s="127"/>
      <c r="D271" s="127" t="s">
        <v>62</v>
      </c>
      <c r="E271" s="127"/>
      <c r="F271" s="127"/>
      <c r="G271" s="127">
        <f>G270</f>
        <v>132</v>
      </c>
      <c r="H271" s="127">
        <f t="shared" ref="H271:K271" si="132">H270</f>
        <v>132</v>
      </c>
      <c r="I271" s="127">
        <f t="shared" si="132"/>
        <v>0</v>
      </c>
      <c r="J271" s="127">
        <f t="shared" si="132"/>
        <v>0</v>
      </c>
      <c r="K271" s="127">
        <f t="shared" si="132"/>
        <v>132</v>
      </c>
      <c r="L271" s="127"/>
      <c r="M271" s="130">
        <v>46022</v>
      </c>
      <c r="N271" s="130">
        <v>46022</v>
      </c>
      <c r="O271" s="125"/>
      <c r="P271" s="127" t="s">
        <v>62</v>
      </c>
      <c r="Q271" s="125"/>
      <c r="R271" s="125"/>
    </row>
    <row r="272" spans="1:19" s="131" customFormat="1" x14ac:dyDescent="0.25">
      <c r="A272" s="372"/>
      <c r="B272" s="132" t="s">
        <v>63</v>
      </c>
      <c r="C272" s="127"/>
      <c r="D272" s="127"/>
      <c r="E272" s="127"/>
      <c r="F272" s="127"/>
      <c r="G272" s="127" t="s">
        <v>62</v>
      </c>
      <c r="H272" s="127"/>
      <c r="I272" s="127" t="s">
        <v>62</v>
      </c>
      <c r="J272" s="127"/>
      <c r="K272" s="127"/>
      <c r="L272" s="127" t="s">
        <v>62</v>
      </c>
      <c r="M272" s="127"/>
      <c r="N272" s="127"/>
      <c r="O272" s="127" t="s">
        <v>62</v>
      </c>
      <c r="P272" s="127" t="s">
        <v>62</v>
      </c>
      <c r="Q272" s="127" t="s">
        <v>62</v>
      </c>
      <c r="R272" s="127" t="s">
        <v>62</v>
      </c>
      <c r="S272" s="128"/>
    </row>
    <row r="273" spans="1:19" s="131" customFormat="1" ht="65.45" customHeight="1" x14ac:dyDescent="0.2">
      <c r="A273" s="372"/>
      <c r="B273" s="133" t="s">
        <v>64</v>
      </c>
      <c r="C273" s="127"/>
      <c r="D273" s="127" t="s">
        <v>62</v>
      </c>
      <c r="E273" s="127"/>
      <c r="F273" s="127"/>
      <c r="G273" s="127">
        <f>G270</f>
        <v>132</v>
      </c>
      <c r="H273" s="127">
        <f t="shared" ref="H273:K273" si="133">H270</f>
        <v>132</v>
      </c>
      <c r="I273" s="127">
        <f t="shared" si="133"/>
        <v>0</v>
      </c>
      <c r="J273" s="127">
        <f t="shared" si="133"/>
        <v>0</v>
      </c>
      <c r="K273" s="127">
        <f t="shared" si="133"/>
        <v>132</v>
      </c>
      <c r="L273" s="127" t="s">
        <v>62</v>
      </c>
      <c r="M273" s="130">
        <v>46022</v>
      </c>
      <c r="N273" s="130">
        <v>46022</v>
      </c>
      <c r="O273" s="125"/>
      <c r="P273" s="127" t="s">
        <v>62</v>
      </c>
      <c r="Q273" s="125"/>
      <c r="R273" s="125"/>
    </row>
    <row r="274" spans="1:19" s="131" customFormat="1" ht="15" customHeight="1" x14ac:dyDescent="0.25">
      <c r="A274" s="372"/>
      <c r="B274" s="132" t="s">
        <v>65</v>
      </c>
      <c r="C274" s="127"/>
      <c r="D274" s="127"/>
      <c r="E274" s="127"/>
      <c r="F274" s="127"/>
      <c r="G274" s="127" t="s">
        <v>62</v>
      </c>
      <c r="H274" s="127"/>
      <c r="I274" s="127" t="s">
        <v>62</v>
      </c>
      <c r="J274" s="127"/>
      <c r="K274" s="127"/>
      <c r="L274" s="127" t="s">
        <v>62</v>
      </c>
      <c r="M274" s="127"/>
      <c r="N274" s="127"/>
      <c r="O274" s="127" t="s">
        <v>62</v>
      </c>
      <c r="P274" s="127" t="s">
        <v>62</v>
      </c>
      <c r="Q274" s="127" t="s">
        <v>62</v>
      </c>
      <c r="R274" s="127" t="s">
        <v>62</v>
      </c>
      <c r="S274" s="128"/>
    </row>
    <row r="275" spans="1:19" s="131" customFormat="1" ht="38.65" customHeight="1" x14ac:dyDescent="0.2">
      <c r="A275" s="372"/>
      <c r="B275" s="133" t="s">
        <v>66</v>
      </c>
      <c r="C275" s="127"/>
      <c r="D275" s="127" t="s">
        <v>62</v>
      </c>
      <c r="E275" s="127"/>
      <c r="F275" s="127"/>
      <c r="G275" s="127">
        <f>G270</f>
        <v>132</v>
      </c>
      <c r="H275" s="127">
        <f t="shared" ref="H275:K275" si="134">H270</f>
        <v>132</v>
      </c>
      <c r="I275" s="127">
        <f t="shared" si="134"/>
        <v>0</v>
      </c>
      <c r="J275" s="127">
        <f t="shared" si="134"/>
        <v>0</v>
      </c>
      <c r="K275" s="127">
        <f t="shared" si="134"/>
        <v>132</v>
      </c>
      <c r="L275" s="127" t="s">
        <v>62</v>
      </c>
      <c r="M275" s="130">
        <v>46022</v>
      </c>
      <c r="N275" s="130">
        <v>46022</v>
      </c>
      <c r="O275" s="125"/>
      <c r="P275" s="127" t="s">
        <v>62</v>
      </c>
      <c r="Q275" s="125"/>
      <c r="R275" s="125"/>
    </row>
    <row r="276" spans="1:19" s="131" customFormat="1" ht="21" customHeight="1" x14ac:dyDescent="0.25">
      <c r="A276" s="372"/>
      <c r="B276" s="132" t="s">
        <v>71</v>
      </c>
      <c r="C276" s="127"/>
      <c r="D276" s="127"/>
      <c r="E276" s="127"/>
      <c r="F276" s="127"/>
      <c r="G276" s="127" t="s">
        <v>62</v>
      </c>
      <c r="H276" s="127"/>
      <c r="I276" s="127" t="s">
        <v>62</v>
      </c>
      <c r="J276" s="127"/>
      <c r="K276" s="127"/>
      <c r="L276" s="127" t="s">
        <v>62</v>
      </c>
      <c r="M276" s="127"/>
      <c r="N276" s="127"/>
      <c r="O276" s="127" t="s">
        <v>62</v>
      </c>
      <c r="P276" s="127" t="s">
        <v>62</v>
      </c>
      <c r="Q276" s="127" t="s">
        <v>62</v>
      </c>
      <c r="R276" s="127" t="s">
        <v>62</v>
      </c>
      <c r="S276" s="128"/>
    </row>
    <row r="277" spans="1:19" s="131" customFormat="1" ht="21" customHeight="1" x14ac:dyDescent="0.2">
      <c r="A277" s="373"/>
      <c r="B277" s="133" t="s">
        <v>72</v>
      </c>
      <c r="C277" s="127"/>
      <c r="D277" s="127" t="s">
        <v>62</v>
      </c>
      <c r="E277" s="127"/>
      <c r="F277" s="127"/>
      <c r="G277" s="127">
        <f>G270</f>
        <v>132</v>
      </c>
      <c r="H277" s="127">
        <f t="shared" ref="H277:K277" si="135">H270</f>
        <v>132</v>
      </c>
      <c r="I277" s="127">
        <f t="shared" si="135"/>
        <v>0</v>
      </c>
      <c r="J277" s="127">
        <f t="shared" si="135"/>
        <v>0</v>
      </c>
      <c r="K277" s="127">
        <f t="shared" si="135"/>
        <v>132</v>
      </c>
      <c r="L277" s="127" t="s">
        <v>62</v>
      </c>
      <c r="M277" s="130">
        <v>46022</v>
      </c>
      <c r="N277" s="130">
        <v>46022</v>
      </c>
      <c r="O277" s="125"/>
      <c r="P277" s="127" t="s">
        <v>62</v>
      </c>
      <c r="Q277" s="125"/>
      <c r="R277" s="125"/>
    </row>
    <row r="278" spans="1:19" s="128" customFormat="1" ht="74.45" customHeight="1" x14ac:dyDescent="0.25">
      <c r="A278" s="371" t="s">
        <v>358</v>
      </c>
      <c r="B278" s="124" t="s">
        <v>384</v>
      </c>
      <c r="C278" s="125" t="s">
        <v>59</v>
      </c>
      <c r="D278" s="126" t="s">
        <v>60</v>
      </c>
      <c r="E278" s="126" t="s">
        <v>75</v>
      </c>
      <c r="F278" s="125">
        <v>792</v>
      </c>
      <c r="G278" s="125">
        <v>200</v>
      </c>
      <c r="H278" s="125">
        <v>200</v>
      </c>
      <c r="I278" s="125"/>
      <c r="J278" s="125"/>
      <c r="K278" s="127">
        <v>200</v>
      </c>
      <c r="L278" s="125"/>
      <c r="M278" s="125" t="s">
        <v>62</v>
      </c>
      <c r="N278" s="125" t="s">
        <v>62</v>
      </c>
      <c r="O278" s="125">
        <v>3468</v>
      </c>
      <c r="P278" s="125"/>
      <c r="Q278" s="125"/>
      <c r="R278" s="125"/>
    </row>
    <row r="279" spans="1:19" s="131" customFormat="1" ht="15.75" x14ac:dyDescent="0.2">
      <c r="A279" s="372"/>
      <c r="B279" s="129" t="s">
        <v>70</v>
      </c>
      <c r="C279" s="127"/>
      <c r="D279" s="127" t="s">
        <v>62</v>
      </c>
      <c r="E279" s="127"/>
      <c r="F279" s="127"/>
      <c r="G279" s="127">
        <f>G278</f>
        <v>200</v>
      </c>
      <c r="H279" s="127">
        <f t="shared" ref="H279:K279" si="136">H278</f>
        <v>200</v>
      </c>
      <c r="I279" s="127">
        <f t="shared" si="136"/>
        <v>0</v>
      </c>
      <c r="J279" s="127">
        <f t="shared" si="136"/>
        <v>0</v>
      </c>
      <c r="K279" s="127">
        <f t="shared" si="136"/>
        <v>200</v>
      </c>
      <c r="L279" s="127"/>
      <c r="M279" s="130">
        <v>46022</v>
      </c>
      <c r="N279" s="130">
        <v>46022</v>
      </c>
      <c r="O279" s="125"/>
      <c r="P279" s="127" t="s">
        <v>62</v>
      </c>
      <c r="Q279" s="125"/>
      <c r="R279" s="125"/>
    </row>
    <row r="280" spans="1:19" s="131" customFormat="1" x14ac:dyDescent="0.25">
      <c r="A280" s="372"/>
      <c r="B280" s="132" t="s">
        <v>63</v>
      </c>
      <c r="C280" s="127"/>
      <c r="D280" s="127"/>
      <c r="E280" s="127"/>
      <c r="F280" s="127"/>
      <c r="G280" s="127" t="s">
        <v>62</v>
      </c>
      <c r="H280" s="127"/>
      <c r="I280" s="127" t="s">
        <v>62</v>
      </c>
      <c r="J280" s="127"/>
      <c r="K280" s="127"/>
      <c r="L280" s="127" t="s">
        <v>62</v>
      </c>
      <c r="M280" s="127"/>
      <c r="N280" s="127"/>
      <c r="O280" s="127" t="s">
        <v>62</v>
      </c>
      <c r="P280" s="127" t="s">
        <v>62</v>
      </c>
      <c r="Q280" s="127" t="s">
        <v>62</v>
      </c>
      <c r="R280" s="127" t="s">
        <v>62</v>
      </c>
      <c r="S280" s="128"/>
    </row>
    <row r="281" spans="1:19" s="131" customFormat="1" ht="65.45" customHeight="1" x14ac:dyDescent="0.2">
      <c r="A281" s="372"/>
      <c r="B281" s="133" t="s">
        <v>64</v>
      </c>
      <c r="C281" s="127"/>
      <c r="D281" s="127" t="s">
        <v>62</v>
      </c>
      <c r="E281" s="127"/>
      <c r="F281" s="127"/>
      <c r="G281" s="127">
        <f>G278</f>
        <v>200</v>
      </c>
      <c r="H281" s="127">
        <f t="shared" ref="H281:K281" si="137">H278</f>
        <v>200</v>
      </c>
      <c r="I281" s="127">
        <f t="shared" si="137"/>
        <v>0</v>
      </c>
      <c r="J281" s="127">
        <f t="shared" si="137"/>
        <v>0</v>
      </c>
      <c r="K281" s="127">
        <f t="shared" si="137"/>
        <v>200</v>
      </c>
      <c r="L281" s="127" t="s">
        <v>62</v>
      </c>
      <c r="M281" s="130">
        <v>46022</v>
      </c>
      <c r="N281" s="130">
        <v>46022</v>
      </c>
      <c r="O281" s="125"/>
      <c r="P281" s="127" t="s">
        <v>62</v>
      </c>
      <c r="Q281" s="125"/>
      <c r="R281" s="125"/>
    </row>
    <row r="282" spans="1:19" s="131" customFormat="1" ht="15" customHeight="1" x14ac:dyDescent="0.25">
      <c r="A282" s="372"/>
      <c r="B282" s="132" t="s">
        <v>65</v>
      </c>
      <c r="C282" s="127"/>
      <c r="D282" s="127"/>
      <c r="E282" s="127"/>
      <c r="F282" s="127"/>
      <c r="G282" s="127" t="s">
        <v>62</v>
      </c>
      <c r="H282" s="127"/>
      <c r="I282" s="127" t="s">
        <v>62</v>
      </c>
      <c r="J282" s="127"/>
      <c r="K282" s="127"/>
      <c r="L282" s="127" t="s">
        <v>62</v>
      </c>
      <c r="M282" s="127"/>
      <c r="N282" s="127"/>
      <c r="O282" s="127" t="s">
        <v>62</v>
      </c>
      <c r="P282" s="127" t="s">
        <v>62</v>
      </c>
      <c r="Q282" s="127" t="s">
        <v>62</v>
      </c>
      <c r="R282" s="127" t="s">
        <v>62</v>
      </c>
      <c r="S282" s="128"/>
    </row>
    <row r="283" spans="1:19" s="131" customFormat="1" ht="38.65" customHeight="1" x14ac:dyDescent="0.2">
      <c r="A283" s="372"/>
      <c r="B283" s="133" t="s">
        <v>66</v>
      </c>
      <c r="C283" s="127"/>
      <c r="D283" s="127" t="s">
        <v>62</v>
      </c>
      <c r="E283" s="127"/>
      <c r="F283" s="127"/>
      <c r="G283" s="127">
        <f>G278</f>
        <v>200</v>
      </c>
      <c r="H283" s="127">
        <f t="shared" ref="H283:K283" si="138">H278</f>
        <v>200</v>
      </c>
      <c r="I283" s="127">
        <f t="shared" si="138"/>
        <v>0</v>
      </c>
      <c r="J283" s="127">
        <f t="shared" si="138"/>
        <v>0</v>
      </c>
      <c r="K283" s="127">
        <f t="shared" si="138"/>
        <v>200</v>
      </c>
      <c r="L283" s="127" t="s">
        <v>62</v>
      </c>
      <c r="M283" s="130">
        <v>46022</v>
      </c>
      <c r="N283" s="130">
        <v>46022</v>
      </c>
      <c r="O283" s="125"/>
      <c r="P283" s="127" t="s">
        <v>62</v>
      </c>
      <c r="Q283" s="125"/>
      <c r="R283" s="125"/>
    </row>
    <row r="284" spans="1:19" s="131" customFormat="1" ht="21" customHeight="1" x14ac:dyDescent="0.25">
      <c r="A284" s="372"/>
      <c r="B284" s="132" t="s">
        <v>71</v>
      </c>
      <c r="C284" s="127"/>
      <c r="D284" s="127"/>
      <c r="E284" s="127"/>
      <c r="F284" s="127"/>
      <c r="G284" s="127" t="s">
        <v>62</v>
      </c>
      <c r="H284" s="127"/>
      <c r="I284" s="127" t="s">
        <v>62</v>
      </c>
      <c r="J284" s="127"/>
      <c r="K284" s="127"/>
      <c r="L284" s="127" t="s">
        <v>62</v>
      </c>
      <c r="M284" s="127"/>
      <c r="N284" s="127"/>
      <c r="O284" s="127" t="s">
        <v>62</v>
      </c>
      <c r="P284" s="127" t="s">
        <v>62</v>
      </c>
      <c r="Q284" s="127" t="s">
        <v>62</v>
      </c>
      <c r="R284" s="127" t="s">
        <v>62</v>
      </c>
      <c r="S284" s="128"/>
    </row>
    <row r="285" spans="1:19" s="131" customFormat="1" ht="21" customHeight="1" x14ac:dyDescent="0.2">
      <c r="A285" s="373"/>
      <c r="B285" s="133" t="s">
        <v>72</v>
      </c>
      <c r="C285" s="127"/>
      <c r="D285" s="127" t="s">
        <v>62</v>
      </c>
      <c r="E285" s="127"/>
      <c r="F285" s="127"/>
      <c r="G285" s="127">
        <f>G278</f>
        <v>200</v>
      </c>
      <c r="H285" s="127">
        <f t="shared" ref="H285:K285" si="139">H278</f>
        <v>200</v>
      </c>
      <c r="I285" s="127">
        <f t="shared" si="139"/>
        <v>0</v>
      </c>
      <c r="J285" s="127">
        <f t="shared" si="139"/>
        <v>0</v>
      </c>
      <c r="K285" s="127">
        <f t="shared" si="139"/>
        <v>200</v>
      </c>
      <c r="L285" s="127" t="s">
        <v>62</v>
      </c>
      <c r="M285" s="130">
        <v>46022</v>
      </c>
      <c r="N285" s="130">
        <v>46022</v>
      </c>
      <c r="O285" s="125"/>
      <c r="P285" s="127" t="s">
        <v>62</v>
      </c>
      <c r="Q285" s="125"/>
      <c r="R285" s="125"/>
    </row>
    <row r="286" spans="1:19" s="128" customFormat="1" ht="74.45" customHeight="1" x14ac:dyDescent="0.25">
      <c r="A286" s="371" t="s">
        <v>359</v>
      </c>
      <c r="B286" s="124" t="s">
        <v>384</v>
      </c>
      <c r="C286" s="125" t="s">
        <v>59</v>
      </c>
      <c r="D286" s="126" t="s">
        <v>60</v>
      </c>
      <c r="E286" s="126" t="s">
        <v>75</v>
      </c>
      <c r="F286" s="125">
        <v>792</v>
      </c>
      <c r="G286" s="125">
        <v>80</v>
      </c>
      <c r="H286" s="125">
        <v>80</v>
      </c>
      <c r="I286" s="125"/>
      <c r="J286" s="125"/>
      <c r="K286" s="127">
        <v>80</v>
      </c>
      <c r="L286" s="125"/>
      <c r="M286" s="125" t="s">
        <v>62</v>
      </c>
      <c r="N286" s="125" t="s">
        <v>62</v>
      </c>
      <c r="O286" s="125">
        <v>1387.2</v>
      </c>
      <c r="P286" s="125"/>
      <c r="Q286" s="125"/>
      <c r="R286" s="125"/>
    </row>
    <row r="287" spans="1:19" s="131" customFormat="1" ht="15.75" x14ac:dyDescent="0.2">
      <c r="A287" s="372"/>
      <c r="B287" s="129" t="s">
        <v>70</v>
      </c>
      <c r="C287" s="127"/>
      <c r="D287" s="127" t="s">
        <v>62</v>
      </c>
      <c r="E287" s="127"/>
      <c r="F287" s="127"/>
      <c r="G287" s="127">
        <f>G286</f>
        <v>80</v>
      </c>
      <c r="H287" s="127">
        <f t="shared" ref="H287:K287" si="140">H286</f>
        <v>80</v>
      </c>
      <c r="I287" s="127">
        <f t="shared" si="140"/>
        <v>0</v>
      </c>
      <c r="J287" s="127">
        <f t="shared" si="140"/>
        <v>0</v>
      </c>
      <c r="K287" s="127">
        <f t="shared" si="140"/>
        <v>80</v>
      </c>
      <c r="L287" s="127"/>
      <c r="M287" s="130">
        <v>46022</v>
      </c>
      <c r="N287" s="130">
        <v>46022</v>
      </c>
      <c r="O287" s="125"/>
      <c r="P287" s="127" t="s">
        <v>62</v>
      </c>
      <c r="Q287" s="125"/>
      <c r="R287" s="125"/>
    </row>
    <row r="288" spans="1:19" s="131" customFormat="1" x14ac:dyDescent="0.25">
      <c r="A288" s="372"/>
      <c r="B288" s="132" t="s">
        <v>63</v>
      </c>
      <c r="C288" s="127"/>
      <c r="D288" s="127"/>
      <c r="E288" s="127"/>
      <c r="F288" s="127"/>
      <c r="G288" s="127" t="s">
        <v>62</v>
      </c>
      <c r="H288" s="127"/>
      <c r="I288" s="127" t="s">
        <v>62</v>
      </c>
      <c r="J288" s="127"/>
      <c r="K288" s="127"/>
      <c r="L288" s="127" t="s">
        <v>62</v>
      </c>
      <c r="M288" s="127"/>
      <c r="N288" s="127"/>
      <c r="O288" s="127" t="s">
        <v>62</v>
      </c>
      <c r="P288" s="127" t="s">
        <v>62</v>
      </c>
      <c r="Q288" s="127" t="s">
        <v>62</v>
      </c>
      <c r="R288" s="127" t="s">
        <v>62</v>
      </c>
      <c r="S288" s="128"/>
    </row>
    <row r="289" spans="1:19" s="131" customFormat="1" ht="65.45" customHeight="1" x14ac:dyDescent="0.2">
      <c r="A289" s="372"/>
      <c r="B289" s="133" t="s">
        <v>64</v>
      </c>
      <c r="C289" s="127"/>
      <c r="D289" s="127" t="s">
        <v>62</v>
      </c>
      <c r="E289" s="127"/>
      <c r="F289" s="127"/>
      <c r="G289" s="127">
        <f>G286</f>
        <v>80</v>
      </c>
      <c r="H289" s="127">
        <f t="shared" ref="H289:K289" si="141">H286</f>
        <v>80</v>
      </c>
      <c r="I289" s="127">
        <f t="shared" si="141"/>
        <v>0</v>
      </c>
      <c r="J289" s="127">
        <f t="shared" si="141"/>
        <v>0</v>
      </c>
      <c r="K289" s="127">
        <f t="shared" si="141"/>
        <v>80</v>
      </c>
      <c r="L289" s="127" t="s">
        <v>62</v>
      </c>
      <c r="M289" s="130">
        <v>46022</v>
      </c>
      <c r="N289" s="130">
        <v>46022</v>
      </c>
      <c r="O289" s="125"/>
      <c r="P289" s="127" t="s">
        <v>62</v>
      </c>
      <c r="Q289" s="125"/>
      <c r="R289" s="125"/>
    </row>
    <row r="290" spans="1:19" s="131" customFormat="1" ht="15" customHeight="1" x14ac:dyDescent="0.25">
      <c r="A290" s="372"/>
      <c r="B290" s="132" t="s">
        <v>65</v>
      </c>
      <c r="C290" s="127"/>
      <c r="D290" s="127"/>
      <c r="E290" s="127"/>
      <c r="F290" s="127"/>
      <c r="G290" s="127" t="s">
        <v>62</v>
      </c>
      <c r="H290" s="127"/>
      <c r="I290" s="127" t="s">
        <v>62</v>
      </c>
      <c r="J290" s="127"/>
      <c r="K290" s="127"/>
      <c r="L290" s="127" t="s">
        <v>62</v>
      </c>
      <c r="M290" s="127"/>
      <c r="N290" s="127"/>
      <c r="O290" s="127" t="s">
        <v>62</v>
      </c>
      <c r="P290" s="127" t="s">
        <v>62</v>
      </c>
      <c r="Q290" s="127" t="s">
        <v>62</v>
      </c>
      <c r="R290" s="127" t="s">
        <v>62</v>
      </c>
      <c r="S290" s="128"/>
    </row>
    <row r="291" spans="1:19" s="131" customFormat="1" ht="38.65" customHeight="1" x14ac:dyDescent="0.2">
      <c r="A291" s="372"/>
      <c r="B291" s="133" t="s">
        <v>66</v>
      </c>
      <c r="C291" s="127"/>
      <c r="D291" s="127" t="s">
        <v>62</v>
      </c>
      <c r="E291" s="127"/>
      <c r="F291" s="127"/>
      <c r="G291" s="127">
        <f>G286</f>
        <v>80</v>
      </c>
      <c r="H291" s="127">
        <f t="shared" ref="H291:K291" si="142">H286</f>
        <v>80</v>
      </c>
      <c r="I291" s="127">
        <f t="shared" si="142"/>
        <v>0</v>
      </c>
      <c r="J291" s="127">
        <f t="shared" si="142"/>
        <v>0</v>
      </c>
      <c r="K291" s="127">
        <f t="shared" si="142"/>
        <v>80</v>
      </c>
      <c r="L291" s="127" t="s">
        <v>62</v>
      </c>
      <c r="M291" s="130">
        <v>46022</v>
      </c>
      <c r="N291" s="130">
        <v>46022</v>
      </c>
      <c r="O291" s="125"/>
      <c r="P291" s="127" t="s">
        <v>62</v>
      </c>
      <c r="Q291" s="125"/>
      <c r="R291" s="125"/>
    </row>
    <row r="292" spans="1:19" s="131" customFormat="1" ht="21" customHeight="1" x14ac:dyDescent="0.25">
      <c r="A292" s="372"/>
      <c r="B292" s="132" t="s">
        <v>71</v>
      </c>
      <c r="C292" s="127"/>
      <c r="D292" s="127"/>
      <c r="E292" s="127"/>
      <c r="F292" s="127"/>
      <c r="G292" s="127" t="s">
        <v>62</v>
      </c>
      <c r="H292" s="127"/>
      <c r="I292" s="127" t="s">
        <v>62</v>
      </c>
      <c r="J292" s="127"/>
      <c r="K292" s="127"/>
      <c r="L292" s="127" t="s">
        <v>62</v>
      </c>
      <c r="M292" s="127"/>
      <c r="N292" s="127"/>
      <c r="O292" s="127" t="s">
        <v>62</v>
      </c>
      <c r="P292" s="127" t="s">
        <v>62</v>
      </c>
      <c r="Q292" s="127" t="s">
        <v>62</v>
      </c>
      <c r="R292" s="127" t="s">
        <v>62</v>
      </c>
      <c r="S292" s="128"/>
    </row>
    <row r="293" spans="1:19" s="131" customFormat="1" ht="21" customHeight="1" x14ac:dyDescent="0.2">
      <c r="A293" s="373"/>
      <c r="B293" s="133" t="s">
        <v>72</v>
      </c>
      <c r="C293" s="127"/>
      <c r="D293" s="127" t="s">
        <v>62</v>
      </c>
      <c r="E293" s="127"/>
      <c r="F293" s="127"/>
      <c r="G293" s="127">
        <f>G286</f>
        <v>80</v>
      </c>
      <c r="H293" s="127">
        <f t="shared" ref="H293:K293" si="143">H286</f>
        <v>80</v>
      </c>
      <c r="I293" s="127">
        <f t="shared" si="143"/>
        <v>0</v>
      </c>
      <c r="J293" s="127">
        <f t="shared" si="143"/>
        <v>0</v>
      </c>
      <c r="K293" s="127">
        <f t="shared" si="143"/>
        <v>80</v>
      </c>
      <c r="L293" s="127" t="s">
        <v>62</v>
      </c>
      <c r="M293" s="130">
        <v>46022</v>
      </c>
      <c r="N293" s="130">
        <v>46022</v>
      </c>
      <c r="O293" s="125"/>
      <c r="P293" s="127" t="s">
        <v>62</v>
      </c>
      <c r="Q293" s="125"/>
      <c r="R293" s="125"/>
    </row>
    <row r="294" spans="1:19" s="128" customFormat="1" ht="74.45" customHeight="1" x14ac:dyDescent="0.25">
      <c r="A294" s="371" t="s">
        <v>360</v>
      </c>
      <c r="B294" s="124" t="s">
        <v>384</v>
      </c>
      <c r="C294" s="125" t="s">
        <v>59</v>
      </c>
      <c r="D294" s="126" t="s">
        <v>60</v>
      </c>
      <c r="E294" s="126" t="s">
        <v>75</v>
      </c>
      <c r="F294" s="125">
        <v>792</v>
      </c>
      <c r="G294" s="125">
        <v>100</v>
      </c>
      <c r="H294" s="125">
        <v>100</v>
      </c>
      <c r="I294" s="125"/>
      <c r="J294" s="125"/>
      <c r="K294" s="127">
        <v>100</v>
      </c>
      <c r="L294" s="125"/>
      <c r="M294" s="125" t="s">
        <v>62</v>
      </c>
      <c r="N294" s="125" t="s">
        <v>62</v>
      </c>
      <c r="O294" s="125">
        <v>1734</v>
      </c>
      <c r="P294" s="125"/>
      <c r="Q294" s="125"/>
      <c r="R294" s="125"/>
    </row>
    <row r="295" spans="1:19" s="131" customFormat="1" ht="15.75" x14ac:dyDescent="0.2">
      <c r="A295" s="372"/>
      <c r="B295" s="129" t="s">
        <v>70</v>
      </c>
      <c r="C295" s="127"/>
      <c r="D295" s="127" t="s">
        <v>62</v>
      </c>
      <c r="E295" s="127"/>
      <c r="F295" s="127"/>
      <c r="G295" s="127">
        <f>G294</f>
        <v>100</v>
      </c>
      <c r="H295" s="127">
        <f t="shared" ref="H295:K295" si="144">H294</f>
        <v>100</v>
      </c>
      <c r="I295" s="127">
        <f t="shared" si="144"/>
        <v>0</v>
      </c>
      <c r="J295" s="127">
        <f t="shared" si="144"/>
        <v>0</v>
      </c>
      <c r="K295" s="127">
        <f t="shared" si="144"/>
        <v>100</v>
      </c>
      <c r="L295" s="127"/>
      <c r="M295" s="130">
        <v>46022</v>
      </c>
      <c r="N295" s="130">
        <v>46022</v>
      </c>
      <c r="O295" s="125"/>
      <c r="P295" s="127" t="s">
        <v>62</v>
      </c>
      <c r="Q295" s="125"/>
      <c r="R295" s="125"/>
    </row>
    <row r="296" spans="1:19" s="131" customFormat="1" x14ac:dyDescent="0.25">
      <c r="A296" s="372"/>
      <c r="B296" s="132" t="s">
        <v>63</v>
      </c>
      <c r="C296" s="127"/>
      <c r="D296" s="127"/>
      <c r="E296" s="127"/>
      <c r="F296" s="127"/>
      <c r="G296" s="127" t="s">
        <v>62</v>
      </c>
      <c r="H296" s="127"/>
      <c r="I296" s="127" t="s">
        <v>62</v>
      </c>
      <c r="J296" s="127"/>
      <c r="K296" s="127"/>
      <c r="L296" s="127" t="s">
        <v>62</v>
      </c>
      <c r="M296" s="127"/>
      <c r="N296" s="127"/>
      <c r="O296" s="127" t="s">
        <v>62</v>
      </c>
      <c r="P296" s="127" t="s">
        <v>62</v>
      </c>
      <c r="Q296" s="127" t="s">
        <v>62</v>
      </c>
      <c r="R296" s="127" t="s">
        <v>62</v>
      </c>
      <c r="S296" s="128"/>
    </row>
    <row r="297" spans="1:19" s="131" customFormat="1" ht="65.45" customHeight="1" x14ac:dyDescent="0.2">
      <c r="A297" s="372"/>
      <c r="B297" s="133" t="s">
        <v>64</v>
      </c>
      <c r="C297" s="127"/>
      <c r="D297" s="127" t="s">
        <v>62</v>
      </c>
      <c r="E297" s="127"/>
      <c r="F297" s="127"/>
      <c r="G297" s="127">
        <f>G294</f>
        <v>100</v>
      </c>
      <c r="H297" s="127">
        <f t="shared" ref="H297:K297" si="145">H294</f>
        <v>100</v>
      </c>
      <c r="I297" s="127">
        <f t="shared" si="145"/>
        <v>0</v>
      </c>
      <c r="J297" s="127">
        <f t="shared" si="145"/>
        <v>0</v>
      </c>
      <c r="K297" s="127">
        <f t="shared" si="145"/>
        <v>100</v>
      </c>
      <c r="L297" s="127" t="s">
        <v>62</v>
      </c>
      <c r="M297" s="130">
        <v>46022</v>
      </c>
      <c r="N297" s="130">
        <v>46022</v>
      </c>
      <c r="O297" s="125"/>
      <c r="P297" s="127" t="s">
        <v>62</v>
      </c>
      <c r="Q297" s="125"/>
      <c r="R297" s="125"/>
    </row>
    <row r="298" spans="1:19" s="131" customFormat="1" ht="15" customHeight="1" x14ac:dyDescent="0.25">
      <c r="A298" s="372"/>
      <c r="B298" s="132" t="s">
        <v>65</v>
      </c>
      <c r="C298" s="127"/>
      <c r="D298" s="127"/>
      <c r="E298" s="127"/>
      <c r="F298" s="127"/>
      <c r="G298" s="127" t="s">
        <v>62</v>
      </c>
      <c r="H298" s="127"/>
      <c r="I298" s="127" t="s">
        <v>62</v>
      </c>
      <c r="J298" s="127"/>
      <c r="K298" s="127"/>
      <c r="L298" s="127" t="s">
        <v>62</v>
      </c>
      <c r="M298" s="127"/>
      <c r="N298" s="127"/>
      <c r="O298" s="127" t="s">
        <v>62</v>
      </c>
      <c r="P298" s="127" t="s">
        <v>62</v>
      </c>
      <c r="Q298" s="127" t="s">
        <v>62</v>
      </c>
      <c r="R298" s="127" t="s">
        <v>62</v>
      </c>
      <c r="S298" s="128"/>
    </row>
    <row r="299" spans="1:19" s="131" customFormat="1" ht="38.65" customHeight="1" x14ac:dyDescent="0.2">
      <c r="A299" s="372"/>
      <c r="B299" s="133" t="s">
        <v>66</v>
      </c>
      <c r="C299" s="127"/>
      <c r="D299" s="127" t="s">
        <v>62</v>
      </c>
      <c r="E299" s="127"/>
      <c r="F299" s="127"/>
      <c r="G299" s="127">
        <f>G294</f>
        <v>100</v>
      </c>
      <c r="H299" s="127">
        <f t="shared" ref="H299:K299" si="146">H294</f>
        <v>100</v>
      </c>
      <c r="I299" s="127">
        <f t="shared" si="146"/>
        <v>0</v>
      </c>
      <c r="J299" s="127">
        <f t="shared" si="146"/>
        <v>0</v>
      </c>
      <c r="K299" s="127">
        <f t="shared" si="146"/>
        <v>100</v>
      </c>
      <c r="L299" s="127" t="s">
        <v>62</v>
      </c>
      <c r="M299" s="130">
        <v>46022</v>
      </c>
      <c r="N299" s="130">
        <v>46022</v>
      </c>
      <c r="O299" s="125"/>
      <c r="P299" s="127" t="s">
        <v>62</v>
      </c>
      <c r="Q299" s="125"/>
      <c r="R299" s="125"/>
    </row>
    <row r="300" spans="1:19" s="131" customFormat="1" ht="21" customHeight="1" x14ac:dyDescent="0.25">
      <c r="A300" s="372"/>
      <c r="B300" s="132" t="s">
        <v>71</v>
      </c>
      <c r="C300" s="127"/>
      <c r="D300" s="127"/>
      <c r="E300" s="127"/>
      <c r="F300" s="127"/>
      <c r="G300" s="127" t="s">
        <v>62</v>
      </c>
      <c r="H300" s="127"/>
      <c r="I300" s="127" t="s">
        <v>62</v>
      </c>
      <c r="J300" s="127"/>
      <c r="K300" s="127"/>
      <c r="L300" s="127" t="s">
        <v>62</v>
      </c>
      <c r="M300" s="127"/>
      <c r="N300" s="127"/>
      <c r="O300" s="127" t="s">
        <v>62</v>
      </c>
      <c r="P300" s="127" t="s">
        <v>62</v>
      </c>
      <c r="Q300" s="127" t="s">
        <v>62</v>
      </c>
      <c r="R300" s="127" t="s">
        <v>62</v>
      </c>
      <c r="S300" s="128"/>
    </row>
    <row r="301" spans="1:19" s="131" customFormat="1" ht="21" customHeight="1" x14ac:dyDescent="0.2">
      <c r="A301" s="373"/>
      <c r="B301" s="133" t="s">
        <v>72</v>
      </c>
      <c r="C301" s="127"/>
      <c r="D301" s="127" t="s">
        <v>62</v>
      </c>
      <c r="E301" s="127"/>
      <c r="F301" s="127"/>
      <c r="G301" s="127">
        <f>G294</f>
        <v>100</v>
      </c>
      <c r="H301" s="127">
        <f t="shared" ref="H301:K301" si="147">H294</f>
        <v>100</v>
      </c>
      <c r="I301" s="127">
        <f t="shared" si="147"/>
        <v>0</v>
      </c>
      <c r="J301" s="127">
        <f t="shared" si="147"/>
        <v>0</v>
      </c>
      <c r="K301" s="127">
        <f t="shared" si="147"/>
        <v>100</v>
      </c>
      <c r="L301" s="127" t="s">
        <v>62</v>
      </c>
      <c r="M301" s="130">
        <v>46022</v>
      </c>
      <c r="N301" s="130">
        <v>46022</v>
      </c>
      <c r="O301" s="125"/>
      <c r="P301" s="127" t="s">
        <v>62</v>
      </c>
      <c r="Q301" s="125"/>
      <c r="R301" s="125"/>
    </row>
    <row r="302" spans="1:19" s="128" customFormat="1" ht="74.45" hidden="1" customHeight="1" x14ac:dyDescent="0.25">
      <c r="A302" s="371" t="s">
        <v>361</v>
      </c>
      <c r="B302" s="124" t="s">
        <v>384</v>
      </c>
      <c r="C302" s="125" t="s">
        <v>59</v>
      </c>
      <c r="D302" s="126" t="s">
        <v>60</v>
      </c>
      <c r="E302" s="126" t="s">
        <v>75</v>
      </c>
      <c r="F302" s="125">
        <v>792</v>
      </c>
      <c r="G302" s="125"/>
      <c r="H302" s="125"/>
      <c r="I302" s="125"/>
      <c r="J302" s="125"/>
      <c r="K302" s="127">
        <f>J302</f>
        <v>0</v>
      </c>
      <c r="L302" s="125"/>
      <c r="M302" s="125" t="s">
        <v>62</v>
      </c>
      <c r="N302" s="125" t="s">
        <v>62</v>
      </c>
      <c r="O302" s="125"/>
      <c r="P302" s="125"/>
      <c r="Q302" s="125"/>
      <c r="R302" s="125"/>
    </row>
    <row r="303" spans="1:19" s="131" customFormat="1" ht="15.75" hidden="1" x14ac:dyDescent="0.2">
      <c r="A303" s="372"/>
      <c r="B303" s="129" t="s">
        <v>70</v>
      </c>
      <c r="C303" s="127"/>
      <c r="D303" s="127" t="s">
        <v>62</v>
      </c>
      <c r="E303" s="127"/>
      <c r="F303" s="127"/>
      <c r="G303" s="127">
        <f>G302</f>
        <v>0</v>
      </c>
      <c r="H303" s="127">
        <f t="shared" ref="H303:K303" si="148">H302</f>
        <v>0</v>
      </c>
      <c r="I303" s="127">
        <f t="shared" si="148"/>
        <v>0</v>
      </c>
      <c r="J303" s="127">
        <f t="shared" si="148"/>
        <v>0</v>
      </c>
      <c r="K303" s="127">
        <f t="shared" si="148"/>
        <v>0</v>
      </c>
      <c r="L303" s="127"/>
      <c r="M303" s="130">
        <v>46022</v>
      </c>
      <c r="N303" s="130">
        <v>46022</v>
      </c>
      <c r="O303" s="125"/>
      <c r="P303" s="127" t="s">
        <v>62</v>
      </c>
      <c r="Q303" s="125"/>
      <c r="R303" s="125"/>
    </row>
    <row r="304" spans="1:19" s="131" customFormat="1" hidden="1" x14ac:dyDescent="0.25">
      <c r="A304" s="372"/>
      <c r="B304" s="132" t="s">
        <v>63</v>
      </c>
      <c r="C304" s="127"/>
      <c r="D304" s="127"/>
      <c r="E304" s="127"/>
      <c r="F304" s="127"/>
      <c r="G304" s="127" t="s">
        <v>62</v>
      </c>
      <c r="H304" s="127"/>
      <c r="I304" s="127" t="s">
        <v>62</v>
      </c>
      <c r="J304" s="127"/>
      <c r="K304" s="127"/>
      <c r="L304" s="127" t="s">
        <v>62</v>
      </c>
      <c r="M304" s="127"/>
      <c r="N304" s="127"/>
      <c r="O304" s="127" t="s">
        <v>62</v>
      </c>
      <c r="P304" s="127" t="s">
        <v>62</v>
      </c>
      <c r="Q304" s="127" t="s">
        <v>62</v>
      </c>
      <c r="R304" s="127" t="s">
        <v>62</v>
      </c>
      <c r="S304" s="128"/>
    </row>
    <row r="305" spans="1:19" s="131" customFormat="1" ht="65.45" hidden="1" customHeight="1" x14ac:dyDescent="0.2">
      <c r="A305" s="372"/>
      <c r="B305" s="133" t="s">
        <v>64</v>
      </c>
      <c r="C305" s="127"/>
      <c r="D305" s="127" t="s">
        <v>62</v>
      </c>
      <c r="E305" s="127"/>
      <c r="F305" s="127"/>
      <c r="G305" s="127">
        <f>G302</f>
        <v>0</v>
      </c>
      <c r="H305" s="127">
        <f t="shared" ref="H305:K305" si="149">H302</f>
        <v>0</v>
      </c>
      <c r="I305" s="127">
        <f t="shared" si="149"/>
        <v>0</v>
      </c>
      <c r="J305" s="127">
        <f t="shared" si="149"/>
        <v>0</v>
      </c>
      <c r="K305" s="127">
        <f t="shared" si="149"/>
        <v>0</v>
      </c>
      <c r="L305" s="127" t="s">
        <v>62</v>
      </c>
      <c r="M305" s="130">
        <v>46022</v>
      </c>
      <c r="N305" s="130">
        <v>46022</v>
      </c>
      <c r="O305" s="125"/>
      <c r="P305" s="127" t="s">
        <v>62</v>
      </c>
      <c r="Q305" s="125"/>
      <c r="R305" s="125"/>
    </row>
    <row r="306" spans="1:19" s="131" customFormat="1" ht="15" hidden="1" customHeight="1" x14ac:dyDescent="0.25">
      <c r="A306" s="372"/>
      <c r="B306" s="132" t="s">
        <v>65</v>
      </c>
      <c r="C306" s="127"/>
      <c r="D306" s="127"/>
      <c r="E306" s="127"/>
      <c r="F306" s="127"/>
      <c r="G306" s="127" t="s">
        <v>62</v>
      </c>
      <c r="H306" s="127"/>
      <c r="I306" s="127" t="s">
        <v>62</v>
      </c>
      <c r="J306" s="127"/>
      <c r="K306" s="127"/>
      <c r="L306" s="127" t="s">
        <v>62</v>
      </c>
      <c r="M306" s="127"/>
      <c r="N306" s="127"/>
      <c r="O306" s="127" t="s">
        <v>62</v>
      </c>
      <c r="P306" s="127" t="s">
        <v>62</v>
      </c>
      <c r="Q306" s="127" t="s">
        <v>62</v>
      </c>
      <c r="R306" s="127" t="s">
        <v>62</v>
      </c>
      <c r="S306" s="128"/>
    </row>
    <row r="307" spans="1:19" s="131" customFormat="1" ht="38.65" hidden="1" customHeight="1" x14ac:dyDescent="0.2">
      <c r="A307" s="372"/>
      <c r="B307" s="133" t="s">
        <v>66</v>
      </c>
      <c r="C307" s="127"/>
      <c r="D307" s="127" t="s">
        <v>62</v>
      </c>
      <c r="E307" s="127"/>
      <c r="F307" s="127"/>
      <c r="G307" s="127">
        <f>G302</f>
        <v>0</v>
      </c>
      <c r="H307" s="127">
        <f t="shared" ref="H307:K307" si="150">H302</f>
        <v>0</v>
      </c>
      <c r="I307" s="127">
        <f t="shared" si="150"/>
        <v>0</v>
      </c>
      <c r="J307" s="127">
        <f t="shared" si="150"/>
        <v>0</v>
      </c>
      <c r="K307" s="127">
        <f t="shared" si="150"/>
        <v>0</v>
      </c>
      <c r="L307" s="127" t="s">
        <v>62</v>
      </c>
      <c r="M307" s="130">
        <v>46022</v>
      </c>
      <c r="N307" s="130">
        <v>46022</v>
      </c>
      <c r="O307" s="125"/>
      <c r="P307" s="127" t="s">
        <v>62</v>
      </c>
      <c r="Q307" s="125"/>
      <c r="R307" s="125"/>
    </row>
    <row r="308" spans="1:19" s="131" customFormat="1" ht="21" hidden="1" customHeight="1" x14ac:dyDescent="0.25">
      <c r="A308" s="372"/>
      <c r="B308" s="132" t="s">
        <v>71</v>
      </c>
      <c r="C308" s="127"/>
      <c r="D308" s="127"/>
      <c r="E308" s="127"/>
      <c r="F308" s="127"/>
      <c r="G308" s="127" t="s">
        <v>62</v>
      </c>
      <c r="H308" s="127"/>
      <c r="I308" s="127" t="s">
        <v>62</v>
      </c>
      <c r="J308" s="127"/>
      <c r="K308" s="127"/>
      <c r="L308" s="127" t="s">
        <v>62</v>
      </c>
      <c r="M308" s="127"/>
      <c r="N308" s="127"/>
      <c r="O308" s="127" t="s">
        <v>62</v>
      </c>
      <c r="P308" s="127" t="s">
        <v>62</v>
      </c>
      <c r="Q308" s="127" t="s">
        <v>62</v>
      </c>
      <c r="R308" s="127" t="s">
        <v>62</v>
      </c>
      <c r="S308" s="128"/>
    </row>
    <row r="309" spans="1:19" s="131" customFormat="1" ht="21" hidden="1" customHeight="1" x14ac:dyDescent="0.2">
      <c r="A309" s="373"/>
      <c r="B309" s="133" t="s">
        <v>72</v>
      </c>
      <c r="C309" s="127"/>
      <c r="D309" s="127" t="s">
        <v>62</v>
      </c>
      <c r="E309" s="127"/>
      <c r="F309" s="127"/>
      <c r="G309" s="127">
        <f>G302</f>
        <v>0</v>
      </c>
      <c r="H309" s="127">
        <f t="shared" ref="H309:K309" si="151">H302</f>
        <v>0</v>
      </c>
      <c r="I309" s="127">
        <f t="shared" si="151"/>
        <v>0</v>
      </c>
      <c r="J309" s="127">
        <f t="shared" si="151"/>
        <v>0</v>
      </c>
      <c r="K309" s="127">
        <f t="shared" si="151"/>
        <v>0</v>
      </c>
      <c r="L309" s="127" t="s">
        <v>62</v>
      </c>
      <c r="M309" s="130">
        <v>46022</v>
      </c>
      <c r="N309" s="130">
        <v>46022</v>
      </c>
      <c r="O309" s="125"/>
      <c r="P309" s="127" t="s">
        <v>62</v>
      </c>
      <c r="Q309" s="125"/>
      <c r="R309" s="125"/>
    </row>
    <row r="310" spans="1:19" s="128" customFormat="1" ht="74.45" customHeight="1" x14ac:dyDescent="0.25">
      <c r="A310" s="371" t="s">
        <v>362</v>
      </c>
      <c r="B310" s="124" t="s">
        <v>384</v>
      </c>
      <c r="C310" s="125" t="s">
        <v>59</v>
      </c>
      <c r="D310" s="126" t="s">
        <v>60</v>
      </c>
      <c r="E310" s="126" t="s">
        <v>75</v>
      </c>
      <c r="F310" s="125">
        <v>792</v>
      </c>
      <c r="G310" s="125">
        <v>200</v>
      </c>
      <c r="H310" s="125">
        <v>200</v>
      </c>
      <c r="I310" s="125"/>
      <c r="J310" s="125"/>
      <c r="K310" s="127">
        <v>200</v>
      </c>
      <c r="L310" s="125"/>
      <c r="M310" s="125" t="s">
        <v>62</v>
      </c>
      <c r="N310" s="125" t="s">
        <v>62</v>
      </c>
      <c r="O310" s="125">
        <v>3468</v>
      </c>
      <c r="P310" s="125"/>
      <c r="Q310" s="125"/>
      <c r="R310" s="125"/>
    </row>
    <row r="311" spans="1:19" s="131" customFormat="1" ht="15.75" x14ac:dyDescent="0.2">
      <c r="A311" s="372"/>
      <c r="B311" s="129" t="s">
        <v>70</v>
      </c>
      <c r="C311" s="127"/>
      <c r="D311" s="127" t="s">
        <v>62</v>
      </c>
      <c r="E311" s="127"/>
      <c r="F311" s="127"/>
      <c r="G311" s="127">
        <f>G310</f>
        <v>200</v>
      </c>
      <c r="H311" s="127">
        <f t="shared" ref="H311:K311" si="152">H310</f>
        <v>200</v>
      </c>
      <c r="I311" s="127">
        <f t="shared" si="152"/>
        <v>0</v>
      </c>
      <c r="J311" s="127">
        <f t="shared" si="152"/>
        <v>0</v>
      </c>
      <c r="K311" s="127">
        <f t="shared" si="152"/>
        <v>200</v>
      </c>
      <c r="L311" s="127"/>
      <c r="M311" s="130">
        <v>46022</v>
      </c>
      <c r="N311" s="130">
        <v>46022</v>
      </c>
      <c r="O311" s="125"/>
      <c r="P311" s="127" t="s">
        <v>62</v>
      </c>
      <c r="Q311" s="125"/>
      <c r="R311" s="125"/>
    </row>
    <row r="312" spans="1:19" s="131" customFormat="1" x14ac:dyDescent="0.25">
      <c r="A312" s="372"/>
      <c r="B312" s="132" t="s">
        <v>63</v>
      </c>
      <c r="C312" s="127"/>
      <c r="D312" s="127"/>
      <c r="E312" s="127"/>
      <c r="F312" s="127"/>
      <c r="G312" s="127" t="s">
        <v>62</v>
      </c>
      <c r="H312" s="127"/>
      <c r="I312" s="127" t="s">
        <v>62</v>
      </c>
      <c r="J312" s="127"/>
      <c r="K312" s="127"/>
      <c r="L312" s="127" t="s">
        <v>62</v>
      </c>
      <c r="M312" s="127"/>
      <c r="N312" s="127"/>
      <c r="O312" s="127" t="s">
        <v>62</v>
      </c>
      <c r="P312" s="127" t="s">
        <v>62</v>
      </c>
      <c r="Q312" s="127" t="s">
        <v>62</v>
      </c>
      <c r="R312" s="127" t="s">
        <v>62</v>
      </c>
      <c r="S312" s="128"/>
    </row>
    <row r="313" spans="1:19" s="131" customFormat="1" ht="65.45" customHeight="1" x14ac:dyDescent="0.2">
      <c r="A313" s="372"/>
      <c r="B313" s="133" t="s">
        <v>64</v>
      </c>
      <c r="C313" s="127"/>
      <c r="D313" s="127" t="s">
        <v>62</v>
      </c>
      <c r="E313" s="127"/>
      <c r="F313" s="127"/>
      <c r="G313" s="127">
        <f>G310</f>
        <v>200</v>
      </c>
      <c r="H313" s="127">
        <f t="shared" ref="H313:K313" si="153">H310</f>
        <v>200</v>
      </c>
      <c r="I313" s="127">
        <f t="shared" si="153"/>
        <v>0</v>
      </c>
      <c r="J313" s="127">
        <f t="shared" si="153"/>
        <v>0</v>
      </c>
      <c r="K313" s="127">
        <f t="shared" si="153"/>
        <v>200</v>
      </c>
      <c r="L313" s="127" t="s">
        <v>62</v>
      </c>
      <c r="M313" s="130">
        <v>46022</v>
      </c>
      <c r="N313" s="130">
        <v>46022</v>
      </c>
      <c r="O313" s="125"/>
      <c r="P313" s="127" t="s">
        <v>62</v>
      </c>
      <c r="Q313" s="125"/>
      <c r="R313" s="125"/>
    </row>
    <row r="314" spans="1:19" s="131" customFormat="1" ht="15" customHeight="1" x14ac:dyDescent="0.25">
      <c r="A314" s="372"/>
      <c r="B314" s="132" t="s">
        <v>65</v>
      </c>
      <c r="C314" s="127"/>
      <c r="D314" s="127"/>
      <c r="E314" s="127"/>
      <c r="F314" s="127"/>
      <c r="G314" s="127" t="s">
        <v>62</v>
      </c>
      <c r="H314" s="127"/>
      <c r="I314" s="127" t="s">
        <v>62</v>
      </c>
      <c r="J314" s="127"/>
      <c r="K314" s="127"/>
      <c r="L314" s="127" t="s">
        <v>62</v>
      </c>
      <c r="M314" s="127"/>
      <c r="N314" s="127"/>
      <c r="O314" s="127" t="s">
        <v>62</v>
      </c>
      <c r="P314" s="127" t="s">
        <v>62</v>
      </c>
      <c r="Q314" s="127" t="s">
        <v>62</v>
      </c>
      <c r="R314" s="127" t="s">
        <v>62</v>
      </c>
      <c r="S314" s="128"/>
    </row>
    <row r="315" spans="1:19" s="131" customFormat="1" ht="38.65" customHeight="1" x14ac:dyDescent="0.2">
      <c r="A315" s="372"/>
      <c r="B315" s="133" t="s">
        <v>66</v>
      </c>
      <c r="C315" s="127"/>
      <c r="D315" s="127" t="s">
        <v>62</v>
      </c>
      <c r="E315" s="127"/>
      <c r="F315" s="127"/>
      <c r="G315" s="127">
        <f>G310</f>
        <v>200</v>
      </c>
      <c r="H315" s="127">
        <f t="shared" ref="H315:K315" si="154">H310</f>
        <v>200</v>
      </c>
      <c r="I315" s="127">
        <f t="shared" si="154"/>
        <v>0</v>
      </c>
      <c r="J315" s="127">
        <f t="shared" si="154"/>
        <v>0</v>
      </c>
      <c r="K315" s="127">
        <f t="shared" si="154"/>
        <v>200</v>
      </c>
      <c r="L315" s="127" t="s">
        <v>62</v>
      </c>
      <c r="M315" s="130">
        <v>46022</v>
      </c>
      <c r="N315" s="130">
        <v>46022</v>
      </c>
      <c r="O315" s="125"/>
      <c r="P315" s="127" t="s">
        <v>62</v>
      </c>
      <c r="Q315" s="125"/>
      <c r="R315" s="125"/>
    </row>
    <row r="316" spans="1:19" s="131" customFormat="1" ht="21" customHeight="1" x14ac:dyDescent="0.25">
      <c r="A316" s="372"/>
      <c r="B316" s="132" t="s">
        <v>71</v>
      </c>
      <c r="C316" s="127"/>
      <c r="D316" s="127"/>
      <c r="E316" s="127"/>
      <c r="F316" s="127"/>
      <c r="G316" s="127" t="s">
        <v>62</v>
      </c>
      <c r="H316" s="127"/>
      <c r="I316" s="127" t="s">
        <v>62</v>
      </c>
      <c r="J316" s="127"/>
      <c r="K316" s="127"/>
      <c r="L316" s="127" t="s">
        <v>62</v>
      </c>
      <c r="M316" s="127"/>
      <c r="N316" s="127"/>
      <c r="O316" s="127" t="s">
        <v>62</v>
      </c>
      <c r="P316" s="127" t="s">
        <v>62</v>
      </c>
      <c r="Q316" s="127" t="s">
        <v>62</v>
      </c>
      <c r="R316" s="127" t="s">
        <v>62</v>
      </c>
      <c r="S316" s="128"/>
    </row>
    <row r="317" spans="1:19" s="131" customFormat="1" ht="21" customHeight="1" x14ac:dyDescent="0.2">
      <c r="A317" s="373"/>
      <c r="B317" s="133" t="s">
        <v>72</v>
      </c>
      <c r="C317" s="127"/>
      <c r="D317" s="127" t="s">
        <v>62</v>
      </c>
      <c r="E317" s="127"/>
      <c r="F317" s="127"/>
      <c r="G317" s="127">
        <f>G310</f>
        <v>200</v>
      </c>
      <c r="H317" s="127">
        <f t="shared" ref="H317:K317" si="155">H310</f>
        <v>200</v>
      </c>
      <c r="I317" s="127">
        <f t="shared" si="155"/>
        <v>0</v>
      </c>
      <c r="J317" s="127">
        <f t="shared" si="155"/>
        <v>0</v>
      </c>
      <c r="K317" s="127">
        <f t="shared" si="155"/>
        <v>200</v>
      </c>
      <c r="L317" s="127" t="s">
        <v>62</v>
      </c>
      <c r="M317" s="130">
        <v>46022</v>
      </c>
      <c r="N317" s="130">
        <v>46022</v>
      </c>
      <c r="O317" s="125"/>
      <c r="P317" s="127" t="s">
        <v>62</v>
      </c>
      <c r="Q317" s="125"/>
      <c r="R317" s="125"/>
    </row>
    <row r="318" spans="1:19" s="128" customFormat="1" ht="74.45" customHeight="1" x14ac:dyDescent="0.25">
      <c r="A318" s="371" t="s">
        <v>363</v>
      </c>
      <c r="B318" s="124" t="s">
        <v>384</v>
      </c>
      <c r="C318" s="125" t="s">
        <v>59</v>
      </c>
      <c r="D318" s="126" t="s">
        <v>60</v>
      </c>
      <c r="E318" s="126" t="s">
        <v>75</v>
      </c>
      <c r="F318" s="125">
        <v>792</v>
      </c>
      <c r="G318" s="125">
        <v>160</v>
      </c>
      <c r="H318" s="125">
        <v>160</v>
      </c>
      <c r="I318" s="125"/>
      <c r="J318" s="125"/>
      <c r="K318" s="127">
        <v>160</v>
      </c>
      <c r="L318" s="125"/>
      <c r="M318" s="125" t="s">
        <v>62</v>
      </c>
      <c r="N318" s="125" t="s">
        <v>62</v>
      </c>
      <c r="O318" s="125">
        <v>2774.4</v>
      </c>
      <c r="P318" s="125"/>
      <c r="Q318" s="125"/>
      <c r="R318" s="125"/>
    </row>
    <row r="319" spans="1:19" s="131" customFormat="1" ht="15.75" x14ac:dyDescent="0.2">
      <c r="A319" s="372"/>
      <c r="B319" s="129" t="s">
        <v>70</v>
      </c>
      <c r="C319" s="127"/>
      <c r="D319" s="127" t="s">
        <v>62</v>
      </c>
      <c r="E319" s="127"/>
      <c r="F319" s="127"/>
      <c r="G319" s="127">
        <f>G318</f>
        <v>160</v>
      </c>
      <c r="H319" s="127">
        <f t="shared" ref="H319:K319" si="156">H318</f>
        <v>160</v>
      </c>
      <c r="I319" s="127">
        <f t="shared" si="156"/>
        <v>0</v>
      </c>
      <c r="J319" s="127">
        <f t="shared" si="156"/>
        <v>0</v>
      </c>
      <c r="K319" s="127">
        <f t="shared" si="156"/>
        <v>160</v>
      </c>
      <c r="L319" s="127"/>
      <c r="M319" s="130">
        <v>46022</v>
      </c>
      <c r="N319" s="130">
        <v>46022</v>
      </c>
      <c r="O319" s="125"/>
      <c r="P319" s="127" t="s">
        <v>62</v>
      </c>
      <c r="Q319" s="125"/>
      <c r="R319" s="125"/>
    </row>
    <row r="320" spans="1:19" s="131" customFormat="1" x14ac:dyDescent="0.25">
      <c r="A320" s="372"/>
      <c r="B320" s="132" t="s">
        <v>63</v>
      </c>
      <c r="C320" s="127"/>
      <c r="D320" s="127"/>
      <c r="E320" s="127"/>
      <c r="F320" s="127"/>
      <c r="G320" s="127" t="s">
        <v>62</v>
      </c>
      <c r="H320" s="127"/>
      <c r="I320" s="127" t="s">
        <v>62</v>
      </c>
      <c r="J320" s="127"/>
      <c r="K320" s="127"/>
      <c r="L320" s="127" t="s">
        <v>62</v>
      </c>
      <c r="M320" s="127"/>
      <c r="N320" s="127"/>
      <c r="O320" s="127" t="s">
        <v>62</v>
      </c>
      <c r="P320" s="127" t="s">
        <v>62</v>
      </c>
      <c r="Q320" s="127" t="s">
        <v>62</v>
      </c>
      <c r="R320" s="127" t="s">
        <v>62</v>
      </c>
      <c r="S320" s="128"/>
    </row>
    <row r="321" spans="1:19" s="131" customFormat="1" ht="65.45" customHeight="1" x14ac:dyDescent="0.2">
      <c r="A321" s="372"/>
      <c r="B321" s="133" t="s">
        <v>64</v>
      </c>
      <c r="C321" s="127"/>
      <c r="D321" s="127" t="s">
        <v>62</v>
      </c>
      <c r="E321" s="127"/>
      <c r="F321" s="127"/>
      <c r="G321" s="127">
        <f>G318</f>
        <v>160</v>
      </c>
      <c r="H321" s="127">
        <f t="shared" ref="H321:K321" si="157">H318</f>
        <v>160</v>
      </c>
      <c r="I321" s="127">
        <f t="shared" si="157"/>
        <v>0</v>
      </c>
      <c r="J321" s="127">
        <f t="shared" si="157"/>
        <v>0</v>
      </c>
      <c r="K321" s="127">
        <f t="shared" si="157"/>
        <v>160</v>
      </c>
      <c r="L321" s="127" t="s">
        <v>62</v>
      </c>
      <c r="M321" s="130">
        <v>46022</v>
      </c>
      <c r="N321" s="130">
        <v>46022</v>
      </c>
      <c r="O321" s="125"/>
      <c r="P321" s="127" t="s">
        <v>62</v>
      </c>
      <c r="Q321" s="125"/>
      <c r="R321" s="125"/>
    </row>
    <row r="322" spans="1:19" s="131" customFormat="1" ht="15" customHeight="1" x14ac:dyDescent="0.25">
      <c r="A322" s="372"/>
      <c r="B322" s="132" t="s">
        <v>65</v>
      </c>
      <c r="C322" s="127"/>
      <c r="D322" s="127"/>
      <c r="E322" s="127"/>
      <c r="F322" s="127"/>
      <c r="G322" s="127" t="s">
        <v>62</v>
      </c>
      <c r="H322" s="127"/>
      <c r="I322" s="127" t="s">
        <v>62</v>
      </c>
      <c r="J322" s="127"/>
      <c r="K322" s="127"/>
      <c r="L322" s="127" t="s">
        <v>62</v>
      </c>
      <c r="M322" s="127"/>
      <c r="N322" s="127"/>
      <c r="O322" s="127" t="s">
        <v>62</v>
      </c>
      <c r="P322" s="127" t="s">
        <v>62</v>
      </c>
      <c r="Q322" s="127" t="s">
        <v>62</v>
      </c>
      <c r="R322" s="127" t="s">
        <v>62</v>
      </c>
      <c r="S322" s="128"/>
    </row>
    <row r="323" spans="1:19" s="131" customFormat="1" ht="38.65" customHeight="1" x14ac:dyDescent="0.2">
      <c r="A323" s="372"/>
      <c r="B323" s="133" t="s">
        <v>66</v>
      </c>
      <c r="C323" s="127"/>
      <c r="D323" s="127" t="s">
        <v>62</v>
      </c>
      <c r="E323" s="127"/>
      <c r="F323" s="127"/>
      <c r="G323" s="127">
        <f>G318</f>
        <v>160</v>
      </c>
      <c r="H323" s="127">
        <f t="shared" ref="H323:K323" si="158">H318</f>
        <v>160</v>
      </c>
      <c r="I323" s="127">
        <f t="shared" si="158"/>
        <v>0</v>
      </c>
      <c r="J323" s="127">
        <f t="shared" si="158"/>
        <v>0</v>
      </c>
      <c r="K323" s="127">
        <f t="shared" si="158"/>
        <v>160</v>
      </c>
      <c r="L323" s="127" t="s">
        <v>62</v>
      </c>
      <c r="M323" s="130">
        <v>46022</v>
      </c>
      <c r="N323" s="130">
        <v>46022</v>
      </c>
      <c r="O323" s="125"/>
      <c r="P323" s="127" t="s">
        <v>62</v>
      </c>
      <c r="Q323" s="125"/>
      <c r="R323" s="125"/>
    </row>
    <row r="324" spans="1:19" s="131" customFormat="1" ht="21" customHeight="1" x14ac:dyDescent="0.25">
      <c r="A324" s="372"/>
      <c r="B324" s="132" t="s">
        <v>71</v>
      </c>
      <c r="C324" s="127"/>
      <c r="D324" s="127"/>
      <c r="E324" s="127"/>
      <c r="F324" s="127"/>
      <c r="G324" s="127" t="s">
        <v>62</v>
      </c>
      <c r="H324" s="127"/>
      <c r="I324" s="127" t="s">
        <v>62</v>
      </c>
      <c r="J324" s="127"/>
      <c r="K324" s="127"/>
      <c r="L324" s="127" t="s">
        <v>62</v>
      </c>
      <c r="M324" s="127"/>
      <c r="N324" s="127"/>
      <c r="O324" s="127" t="s">
        <v>62</v>
      </c>
      <c r="P324" s="127" t="s">
        <v>62</v>
      </c>
      <c r="Q324" s="127" t="s">
        <v>62</v>
      </c>
      <c r="R324" s="127" t="s">
        <v>62</v>
      </c>
      <c r="S324" s="128"/>
    </row>
    <row r="325" spans="1:19" s="131" customFormat="1" ht="21" customHeight="1" x14ac:dyDescent="0.2">
      <c r="A325" s="373"/>
      <c r="B325" s="133" t="s">
        <v>72</v>
      </c>
      <c r="C325" s="127"/>
      <c r="D325" s="127" t="s">
        <v>62</v>
      </c>
      <c r="E325" s="127"/>
      <c r="F325" s="127"/>
      <c r="G325" s="127">
        <f>G318</f>
        <v>160</v>
      </c>
      <c r="H325" s="127">
        <f t="shared" ref="H325:K325" si="159">H318</f>
        <v>160</v>
      </c>
      <c r="I325" s="127">
        <f t="shared" si="159"/>
        <v>0</v>
      </c>
      <c r="J325" s="127">
        <f t="shared" si="159"/>
        <v>0</v>
      </c>
      <c r="K325" s="127">
        <f t="shared" si="159"/>
        <v>160</v>
      </c>
      <c r="L325" s="127" t="s">
        <v>62</v>
      </c>
      <c r="M325" s="130">
        <v>46022</v>
      </c>
      <c r="N325" s="130">
        <v>46022</v>
      </c>
      <c r="O325" s="125"/>
      <c r="P325" s="127" t="s">
        <v>62</v>
      </c>
      <c r="Q325" s="125"/>
      <c r="R325" s="125"/>
    </row>
    <row r="326" spans="1:19" s="128" customFormat="1" ht="74.45" customHeight="1" x14ac:dyDescent="0.25">
      <c r="A326" s="371" t="s">
        <v>364</v>
      </c>
      <c r="B326" s="124" t="s">
        <v>384</v>
      </c>
      <c r="C326" s="125" t="s">
        <v>59</v>
      </c>
      <c r="D326" s="126" t="s">
        <v>60</v>
      </c>
      <c r="E326" s="126" t="s">
        <v>75</v>
      </c>
      <c r="F326" s="125">
        <v>792</v>
      </c>
      <c r="G326" s="125">
        <v>170</v>
      </c>
      <c r="H326" s="125">
        <v>170</v>
      </c>
      <c r="I326" s="125"/>
      <c r="J326" s="125"/>
      <c r="K326" s="127">
        <v>170</v>
      </c>
      <c r="L326" s="125"/>
      <c r="M326" s="125" t="s">
        <v>62</v>
      </c>
      <c r="N326" s="125" t="s">
        <v>62</v>
      </c>
      <c r="O326" s="78">
        <v>2947.8</v>
      </c>
      <c r="P326" s="125"/>
      <c r="Q326" s="125"/>
      <c r="R326" s="125"/>
    </row>
    <row r="327" spans="1:19" s="131" customFormat="1" ht="15.75" x14ac:dyDescent="0.2">
      <c r="A327" s="372"/>
      <c r="B327" s="129" t="s">
        <v>70</v>
      </c>
      <c r="C327" s="127"/>
      <c r="D327" s="127" t="s">
        <v>62</v>
      </c>
      <c r="E327" s="127"/>
      <c r="F327" s="127"/>
      <c r="G327" s="127">
        <f>G326</f>
        <v>170</v>
      </c>
      <c r="H327" s="127">
        <f t="shared" ref="H327:K327" si="160">H326</f>
        <v>170</v>
      </c>
      <c r="I327" s="127">
        <f t="shared" si="160"/>
        <v>0</v>
      </c>
      <c r="J327" s="127">
        <f t="shared" si="160"/>
        <v>0</v>
      </c>
      <c r="K327" s="127">
        <f t="shared" si="160"/>
        <v>170</v>
      </c>
      <c r="L327" s="127"/>
      <c r="M327" s="130">
        <v>46022</v>
      </c>
      <c r="N327" s="130">
        <v>46022</v>
      </c>
      <c r="O327" s="125"/>
      <c r="P327" s="127" t="s">
        <v>62</v>
      </c>
      <c r="Q327" s="125"/>
      <c r="R327" s="125"/>
    </row>
    <row r="328" spans="1:19" s="131" customFormat="1" x14ac:dyDescent="0.25">
      <c r="A328" s="372"/>
      <c r="B328" s="132" t="s">
        <v>63</v>
      </c>
      <c r="C328" s="127"/>
      <c r="D328" s="127"/>
      <c r="E328" s="127"/>
      <c r="F328" s="127"/>
      <c r="G328" s="127" t="s">
        <v>62</v>
      </c>
      <c r="H328" s="127"/>
      <c r="I328" s="127" t="s">
        <v>62</v>
      </c>
      <c r="J328" s="127"/>
      <c r="K328" s="127"/>
      <c r="L328" s="127" t="s">
        <v>62</v>
      </c>
      <c r="M328" s="127"/>
      <c r="N328" s="127"/>
      <c r="O328" s="127" t="s">
        <v>62</v>
      </c>
      <c r="P328" s="127" t="s">
        <v>62</v>
      </c>
      <c r="Q328" s="127" t="s">
        <v>62</v>
      </c>
      <c r="R328" s="127" t="s">
        <v>62</v>
      </c>
      <c r="S328" s="128"/>
    </row>
    <row r="329" spans="1:19" s="131" customFormat="1" ht="65.45" customHeight="1" x14ac:dyDescent="0.2">
      <c r="A329" s="372"/>
      <c r="B329" s="133" t="s">
        <v>64</v>
      </c>
      <c r="C329" s="127"/>
      <c r="D329" s="127" t="s">
        <v>62</v>
      </c>
      <c r="E329" s="127"/>
      <c r="F329" s="127"/>
      <c r="G329" s="127">
        <f>G326</f>
        <v>170</v>
      </c>
      <c r="H329" s="127">
        <f t="shared" ref="H329:K329" si="161">H326</f>
        <v>170</v>
      </c>
      <c r="I329" s="127">
        <f t="shared" si="161"/>
        <v>0</v>
      </c>
      <c r="J329" s="127">
        <f t="shared" si="161"/>
        <v>0</v>
      </c>
      <c r="K329" s="127">
        <f t="shared" si="161"/>
        <v>170</v>
      </c>
      <c r="L329" s="127" t="s">
        <v>62</v>
      </c>
      <c r="M329" s="130">
        <v>46022</v>
      </c>
      <c r="N329" s="130">
        <v>46022</v>
      </c>
      <c r="O329" s="125"/>
      <c r="P329" s="127" t="s">
        <v>62</v>
      </c>
      <c r="Q329" s="125"/>
      <c r="R329" s="125"/>
    </row>
    <row r="330" spans="1:19" s="131" customFormat="1" ht="15" customHeight="1" x14ac:dyDescent="0.25">
      <c r="A330" s="372"/>
      <c r="B330" s="132" t="s">
        <v>65</v>
      </c>
      <c r="C330" s="127"/>
      <c r="D330" s="127"/>
      <c r="E330" s="127"/>
      <c r="F330" s="127"/>
      <c r="G330" s="127" t="s">
        <v>62</v>
      </c>
      <c r="H330" s="127"/>
      <c r="I330" s="127" t="s">
        <v>62</v>
      </c>
      <c r="J330" s="127"/>
      <c r="K330" s="127"/>
      <c r="L330" s="127" t="s">
        <v>62</v>
      </c>
      <c r="M330" s="127"/>
      <c r="N330" s="127"/>
      <c r="O330" s="127" t="s">
        <v>62</v>
      </c>
      <c r="P330" s="127" t="s">
        <v>62</v>
      </c>
      <c r="Q330" s="127" t="s">
        <v>62</v>
      </c>
      <c r="R330" s="127" t="s">
        <v>62</v>
      </c>
      <c r="S330" s="128"/>
    </row>
    <row r="331" spans="1:19" s="131" customFormat="1" ht="38.65" customHeight="1" x14ac:dyDescent="0.2">
      <c r="A331" s="372"/>
      <c r="B331" s="133" t="s">
        <v>66</v>
      </c>
      <c r="C331" s="127"/>
      <c r="D331" s="127" t="s">
        <v>62</v>
      </c>
      <c r="E331" s="127"/>
      <c r="F331" s="127"/>
      <c r="G331" s="127">
        <f>G326</f>
        <v>170</v>
      </c>
      <c r="H331" s="127">
        <f t="shared" ref="H331:K331" si="162">H326</f>
        <v>170</v>
      </c>
      <c r="I331" s="127">
        <f t="shared" si="162"/>
        <v>0</v>
      </c>
      <c r="J331" s="127">
        <f t="shared" si="162"/>
        <v>0</v>
      </c>
      <c r="K331" s="127">
        <f t="shared" si="162"/>
        <v>170</v>
      </c>
      <c r="L331" s="127" t="s">
        <v>62</v>
      </c>
      <c r="M331" s="130">
        <v>46022</v>
      </c>
      <c r="N331" s="130">
        <v>46022</v>
      </c>
      <c r="O331" s="125"/>
      <c r="P331" s="127" t="s">
        <v>62</v>
      </c>
      <c r="Q331" s="125"/>
      <c r="R331" s="125"/>
    </row>
    <row r="332" spans="1:19" s="131" customFormat="1" ht="21" customHeight="1" x14ac:dyDescent="0.25">
      <c r="A332" s="372"/>
      <c r="B332" s="132" t="s">
        <v>71</v>
      </c>
      <c r="C332" s="127"/>
      <c r="D332" s="127"/>
      <c r="E332" s="127"/>
      <c r="F332" s="127"/>
      <c r="G332" s="127" t="s">
        <v>62</v>
      </c>
      <c r="H332" s="127"/>
      <c r="I332" s="127" t="s">
        <v>62</v>
      </c>
      <c r="J332" s="127"/>
      <c r="K332" s="127"/>
      <c r="L332" s="127" t="s">
        <v>62</v>
      </c>
      <c r="M332" s="127"/>
      <c r="N332" s="127"/>
      <c r="O332" s="127" t="s">
        <v>62</v>
      </c>
      <c r="P332" s="127" t="s">
        <v>62</v>
      </c>
      <c r="Q332" s="127" t="s">
        <v>62</v>
      </c>
      <c r="R332" s="127" t="s">
        <v>62</v>
      </c>
      <c r="S332" s="128"/>
    </row>
    <row r="333" spans="1:19" s="131" customFormat="1" ht="21" customHeight="1" x14ac:dyDescent="0.2">
      <c r="A333" s="373"/>
      <c r="B333" s="133" t="s">
        <v>72</v>
      </c>
      <c r="C333" s="127"/>
      <c r="D333" s="127" t="s">
        <v>62</v>
      </c>
      <c r="E333" s="127"/>
      <c r="F333" s="127"/>
      <c r="G333" s="127">
        <f>G326</f>
        <v>170</v>
      </c>
      <c r="H333" s="127">
        <f t="shared" ref="H333:K333" si="163">H326</f>
        <v>170</v>
      </c>
      <c r="I333" s="127">
        <f t="shared" si="163"/>
        <v>0</v>
      </c>
      <c r="J333" s="127">
        <f t="shared" si="163"/>
        <v>0</v>
      </c>
      <c r="K333" s="127">
        <f t="shared" si="163"/>
        <v>170</v>
      </c>
      <c r="L333" s="127" t="s">
        <v>62</v>
      </c>
      <c r="M333" s="130">
        <v>46022</v>
      </c>
      <c r="N333" s="130">
        <v>46022</v>
      </c>
      <c r="O333" s="125"/>
      <c r="P333" s="127" t="s">
        <v>62</v>
      </c>
      <c r="Q333" s="125"/>
      <c r="R333" s="125"/>
    </row>
    <row r="334" spans="1:19" s="128" customFormat="1" ht="74.45" customHeight="1" x14ac:dyDescent="0.25">
      <c r="A334" s="371" t="s">
        <v>365</v>
      </c>
      <c r="B334" s="124" t="s">
        <v>384</v>
      </c>
      <c r="C334" s="125" t="s">
        <v>59</v>
      </c>
      <c r="D334" s="126" t="s">
        <v>60</v>
      </c>
      <c r="E334" s="126" t="s">
        <v>75</v>
      </c>
      <c r="F334" s="125">
        <v>792</v>
      </c>
      <c r="G334" s="125">
        <v>90</v>
      </c>
      <c r="H334" s="125">
        <v>90</v>
      </c>
      <c r="I334" s="125"/>
      <c r="J334" s="125"/>
      <c r="K334" s="127">
        <v>90</v>
      </c>
      <c r="L334" s="125"/>
      <c r="M334" s="125" t="s">
        <v>62</v>
      </c>
      <c r="N334" s="125" t="s">
        <v>62</v>
      </c>
      <c r="O334" s="125">
        <v>1560.6</v>
      </c>
      <c r="P334" s="125"/>
      <c r="Q334" s="125"/>
      <c r="R334" s="125"/>
    </row>
    <row r="335" spans="1:19" s="131" customFormat="1" ht="15.75" x14ac:dyDescent="0.2">
      <c r="A335" s="372"/>
      <c r="B335" s="129" t="s">
        <v>70</v>
      </c>
      <c r="C335" s="127"/>
      <c r="D335" s="127" t="s">
        <v>62</v>
      </c>
      <c r="E335" s="127"/>
      <c r="F335" s="127"/>
      <c r="G335" s="127">
        <f>G334</f>
        <v>90</v>
      </c>
      <c r="H335" s="127">
        <f t="shared" ref="H335:K335" si="164">H334</f>
        <v>90</v>
      </c>
      <c r="I335" s="127">
        <f t="shared" si="164"/>
        <v>0</v>
      </c>
      <c r="J335" s="127">
        <f t="shared" si="164"/>
        <v>0</v>
      </c>
      <c r="K335" s="127">
        <f t="shared" si="164"/>
        <v>90</v>
      </c>
      <c r="L335" s="127"/>
      <c r="M335" s="130">
        <v>46022</v>
      </c>
      <c r="N335" s="130">
        <v>46022</v>
      </c>
      <c r="O335" s="125"/>
      <c r="P335" s="127" t="s">
        <v>62</v>
      </c>
      <c r="Q335" s="125"/>
      <c r="R335" s="125"/>
    </row>
    <row r="336" spans="1:19" s="131" customFormat="1" x14ac:dyDescent="0.25">
      <c r="A336" s="372"/>
      <c r="B336" s="132" t="s">
        <v>63</v>
      </c>
      <c r="C336" s="127"/>
      <c r="D336" s="127"/>
      <c r="E336" s="127"/>
      <c r="F336" s="127"/>
      <c r="G336" s="127" t="s">
        <v>62</v>
      </c>
      <c r="H336" s="127"/>
      <c r="I336" s="127" t="s">
        <v>62</v>
      </c>
      <c r="J336" s="127"/>
      <c r="K336" s="127"/>
      <c r="L336" s="127" t="s">
        <v>62</v>
      </c>
      <c r="M336" s="127"/>
      <c r="N336" s="127"/>
      <c r="O336" s="127" t="s">
        <v>62</v>
      </c>
      <c r="P336" s="127" t="s">
        <v>62</v>
      </c>
      <c r="Q336" s="127" t="s">
        <v>62</v>
      </c>
      <c r="R336" s="127" t="s">
        <v>62</v>
      </c>
      <c r="S336" s="128"/>
    </row>
    <row r="337" spans="1:19" s="131" customFormat="1" ht="65.45" customHeight="1" x14ac:dyDescent="0.2">
      <c r="A337" s="372"/>
      <c r="B337" s="133" t="s">
        <v>64</v>
      </c>
      <c r="C337" s="127"/>
      <c r="D337" s="127" t="s">
        <v>62</v>
      </c>
      <c r="E337" s="127"/>
      <c r="F337" s="127"/>
      <c r="G337" s="127">
        <f>G334</f>
        <v>90</v>
      </c>
      <c r="H337" s="127">
        <f t="shared" ref="H337:K337" si="165">H334</f>
        <v>90</v>
      </c>
      <c r="I337" s="127">
        <f t="shared" si="165"/>
        <v>0</v>
      </c>
      <c r="J337" s="127">
        <f t="shared" si="165"/>
        <v>0</v>
      </c>
      <c r="K337" s="127">
        <f t="shared" si="165"/>
        <v>90</v>
      </c>
      <c r="L337" s="127" t="s">
        <v>62</v>
      </c>
      <c r="M337" s="130">
        <v>46022</v>
      </c>
      <c r="N337" s="130">
        <v>46022</v>
      </c>
      <c r="O337" s="125"/>
      <c r="P337" s="127" t="s">
        <v>62</v>
      </c>
      <c r="Q337" s="125"/>
      <c r="R337" s="125"/>
    </row>
    <row r="338" spans="1:19" s="131" customFormat="1" ht="15" customHeight="1" x14ac:dyDescent="0.25">
      <c r="A338" s="372"/>
      <c r="B338" s="132" t="s">
        <v>65</v>
      </c>
      <c r="C338" s="127"/>
      <c r="D338" s="127"/>
      <c r="E338" s="127"/>
      <c r="F338" s="127"/>
      <c r="G338" s="127" t="s">
        <v>62</v>
      </c>
      <c r="H338" s="127"/>
      <c r="I338" s="127" t="s">
        <v>62</v>
      </c>
      <c r="J338" s="127"/>
      <c r="K338" s="127"/>
      <c r="L338" s="127" t="s">
        <v>62</v>
      </c>
      <c r="M338" s="127"/>
      <c r="N338" s="127"/>
      <c r="O338" s="127" t="s">
        <v>62</v>
      </c>
      <c r="P338" s="127" t="s">
        <v>62</v>
      </c>
      <c r="Q338" s="127" t="s">
        <v>62</v>
      </c>
      <c r="R338" s="127" t="s">
        <v>62</v>
      </c>
      <c r="S338" s="128"/>
    </row>
    <row r="339" spans="1:19" s="131" customFormat="1" ht="38.65" customHeight="1" x14ac:dyDescent="0.2">
      <c r="A339" s="372"/>
      <c r="B339" s="133" t="s">
        <v>66</v>
      </c>
      <c r="C339" s="127"/>
      <c r="D339" s="127" t="s">
        <v>62</v>
      </c>
      <c r="E339" s="127"/>
      <c r="F339" s="127"/>
      <c r="G339" s="127">
        <f>G334</f>
        <v>90</v>
      </c>
      <c r="H339" s="127">
        <f t="shared" ref="H339:K339" si="166">H334</f>
        <v>90</v>
      </c>
      <c r="I339" s="127">
        <f t="shared" si="166"/>
        <v>0</v>
      </c>
      <c r="J339" s="127">
        <f t="shared" si="166"/>
        <v>0</v>
      </c>
      <c r="K339" s="127">
        <f t="shared" si="166"/>
        <v>90</v>
      </c>
      <c r="L339" s="127" t="s">
        <v>62</v>
      </c>
      <c r="M339" s="130">
        <v>46022</v>
      </c>
      <c r="N339" s="130">
        <v>46022</v>
      </c>
      <c r="O339" s="125"/>
      <c r="P339" s="127" t="s">
        <v>62</v>
      </c>
      <c r="Q339" s="125"/>
      <c r="R339" s="125"/>
    </row>
    <row r="340" spans="1:19" s="131" customFormat="1" ht="21" customHeight="1" x14ac:dyDescent="0.25">
      <c r="A340" s="372"/>
      <c r="B340" s="132" t="s">
        <v>71</v>
      </c>
      <c r="C340" s="127"/>
      <c r="D340" s="127"/>
      <c r="E340" s="127"/>
      <c r="F340" s="127"/>
      <c r="G340" s="127" t="s">
        <v>62</v>
      </c>
      <c r="H340" s="127"/>
      <c r="I340" s="127" t="s">
        <v>62</v>
      </c>
      <c r="J340" s="127"/>
      <c r="K340" s="127"/>
      <c r="L340" s="127" t="s">
        <v>62</v>
      </c>
      <c r="M340" s="127"/>
      <c r="N340" s="127"/>
      <c r="O340" s="127" t="s">
        <v>62</v>
      </c>
      <c r="P340" s="127" t="s">
        <v>62</v>
      </c>
      <c r="Q340" s="127" t="s">
        <v>62</v>
      </c>
      <c r="R340" s="127" t="s">
        <v>62</v>
      </c>
      <c r="S340" s="128"/>
    </row>
    <row r="341" spans="1:19" s="131" customFormat="1" ht="21" customHeight="1" x14ac:dyDescent="0.2">
      <c r="A341" s="373"/>
      <c r="B341" s="133" t="s">
        <v>72</v>
      </c>
      <c r="C341" s="127"/>
      <c r="D341" s="127" t="s">
        <v>62</v>
      </c>
      <c r="E341" s="127"/>
      <c r="F341" s="127"/>
      <c r="G341" s="127">
        <f>G334</f>
        <v>90</v>
      </c>
      <c r="H341" s="127">
        <f t="shared" ref="H341:K341" si="167">H334</f>
        <v>90</v>
      </c>
      <c r="I341" s="127">
        <f t="shared" si="167"/>
        <v>0</v>
      </c>
      <c r="J341" s="127">
        <f t="shared" si="167"/>
        <v>0</v>
      </c>
      <c r="K341" s="127">
        <f t="shared" si="167"/>
        <v>90</v>
      </c>
      <c r="L341" s="127" t="s">
        <v>62</v>
      </c>
      <c r="M341" s="130">
        <v>46022</v>
      </c>
      <c r="N341" s="130">
        <v>46022</v>
      </c>
      <c r="O341" s="125"/>
      <c r="P341" s="127" t="s">
        <v>62</v>
      </c>
      <c r="Q341" s="125"/>
      <c r="R341" s="125"/>
    </row>
    <row r="342" spans="1:19" s="128" customFormat="1" ht="74.45" customHeight="1" x14ac:dyDescent="0.25">
      <c r="A342" s="371" t="s">
        <v>366</v>
      </c>
      <c r="B342" s="124" t="s">
        <v>384</v>
      </c>
      <c r="C342" s="125" t="s">
        <v>59</v>
      </c>
      <c r="D342" s="126" t="s">
        <v>60</v>
      </c>
      <c r="E342" s="126" t="s">
        <v>75</v>
      </c>
      <c r="F342" s="125">
        <v>792</v>
      </c>
      <c r="G342" s="125">
        <v>120</v>
      </c>
      <c r="H342" s="125">
        <v>120</v>
      </c>
      <c r="I342" s="125"/>
      <c r="J342" s="125"/>
      <c r="K342" s="127">
        <v>120</v>
      </c>
      <c r="L342" s="125"/>
      <c r="M342" s="125" t="s">
        <v>62</v>
      </c>
      <c r="N342" s="125" t="s">
        <v>62</v>
      </c>
      <c r="O342" s="125">
        <v>2080.8000000000002</v>
      </c>
      <c r="P342" s="125"/>
      <c r="Q342" s="125"/>
      <c r="R342" s="125"/>
    </row>
    <row r="343" spans="1:19" s="131" customFormat="1" ht="15.75" x14ac:dyDescent="0.2">
      <c r="A343" s="372"/>
      <c r="B343" s="129" t="s">
        <v>70</v>
      </c>
      <c r="C343" s="127"/>
      <c r="D343" s="127" t="s">
        <v>62</v>
      </c>
      <c r="E343" s="127"/>
      <c r="F343" s="127"/>
      <c r="G343" s="127">
        <f>G342</f>
        <v>120</v>
      </c>
      <c r="H343" s="127">
        <f t="shared" ref="H343:K343" si="168">H342</f>
        <v>120</v>
      </c>
      <c r="I343" s="127">
        <f t="shared" si="168"/>
        <v>0</v>
      </c>
      <c r="J343" s="127">
        <f t="shared" si="168"/>
        <v>0</v>
      </c>
      <c r="K343" s="127">
        <f t="shared" si="168"/>
        <v>120</v>
      </c>
      <c r="L343" s="127"/>
      <c r="M343" s="130">
        <v>46022</v>
      </c>
      <c r="N343" s="130">
        <v>46022</v>
      </c>
      <c r="O343" s="78"/>
      <c r="P343" s="193" t="s">
        <v>62</v>
      </c>
      <c r="Q343" s="78"/>
      <c r="R343" s="78"/>
    </row>
    <row r="344" spans="1:19" s="131" customFormat="1" x14ac:dyDescent="0.25">
      <c r="A344" s="372"/>
      <c r="B344" s="132" t="s">
        <v>63</v>
      </c>
      <c r="C344" s="127"/>
      <c r="D344" s="127"/>
      <c r="E344" s="127"/>
      <c r="F344" s="127"/>
      <c r="G344" s="127" t="s">
        <v>62</v>
      </c>
      <c r="H344" s="127"/>
      <c r="I344" s="127" t="s">
        <v>62</v>
      </c>
      <c r="J344" s="127"/>
      <c r="K344" s="127"/>
      <c r="L344" s="127" t="s">
        <v>62</v>
      </c>
      <c r="M344" s="127"/>
      <c r="N344" s="127"/>
      <c r="O344" s="193" t="s">
        <v>62</v>
      </c>
      <c r="P344" s="193" t="s">
        <v>62</v>
      </c>
      <c r="Q344" s="193" t="s">
        <v>62</v>
      </c>
      <c r="R344" s="193" t="s">
        <v>62</v>
      </c>
      <c r="S344" s="128"/>
    </row>
    <row r="345" spans="1:19" s="131" customFormat="1" ht="65.45" customHeight="1" x14ac:dyDescent="0.2">
      <c r="A345" s="372"/>
      <c r="B345" s="133" t="s">
        <v>64</v>
      </c>
      <c r="C345" s="127"/>
      <c r="D345" s="127" t="s">
        <v>62</v>
      </c>
      <c r="E345" s="127"/>
      <c r="F345" s="127"/>
      <c r="G345" s="127">
        <f>G342</f>
        <v>120</v>
      </c>
      <c r="H345" s="127">
        <f t="shared" ref="H345:K345" si="169">H342</f>
        <v>120</v>
      </c>
      <c r="I345" s="127">
        <f t="shared" si="169"/>
        <v>0</v>
      </c>
      <c r="J345" s="127">
        <f t="shared" si="169"/>
        <v>0</v>
      </c>
      <c r="K345" s="127">
        <f t="shared" si="169"/>
        <v>120</v>
      </c>
      <c r="L345" s="127" t="s">
        <v>62</v>
      </c>
      <c r="M345" s="130">
        <v>46022</v>
      </c>
      <c r="N345" s="130">
        <v>46022</v>
      </c>
      <c r="O345" s="78"/>
      <c r="P345" s="193" t="s">
        <v>62</v>
      </c>
      <c r="Q345" s="78"/>
      <c r="R345" s="78"/>
    </row>
    <row r="346" spans="1:19" s="131" customFormat="1" ht="15" customHeight="1" x14ac:dyDescent="0.25">
      <c r="A346" s="372"/>
      <c r="B346" s="132" t="s">
        <v>65</v>
      </c>
      <c r="C346" s="127"/>
      <c r="D346" s="127"/>
      <c r="E346" s="127"/>
      <c r="F346" s="127"/>
      <c r="G346" s="127" t="s">
        <v>62</v>
      </c>
      <c r="H346" s="127"/>
      <c r="I346" s="127" t="s">
        <v>62</v>
      </c>
      <c r="J346" s="127"/>
      <c r="K346" s="127"/>
      <c r="L346" s="127" t="s">
        <v>62</v>
      </c>
      <c r="M346" s="127"/>
      <c r="N346" s="127"/>
      <c r="O346" s="193" t="s">
        <v>62</v>
      </c>
      <c r="P346" s="193" t="s">
        <v>62</v>
      </c>
      <c r="Q346" s="193" t="s">
        <v>62</v>
      </c>
      <c r="R346" s="193" t="s">
        <v>62</v>
      </c>
      <c r="S346" s="128"/>
    </row>
    <row r="347" spans="1:19" s="131" customFormat="1" ht="38.65" customHeight="1" x14ac:dyDescent="0.2">
      <c r="A347" s="372"/>
      <c r="B347" s="133" t="s">
        <v>66</v>
      </c>
      <c r="C347" s="127"/>
      <c r="D347" s="127" t="s">
        <v>62</v>
      </c>
      <c r="E347" s="127"/>
      <c r="F347" s="127"/>
      <c r="G347" s="127">
        <f>G342</f>
        <v>120</v>
      </c>
      <c r="H347" s="127">
        <f t="shared" ref="H347:K347" si="170">H342</f>
        <v>120</v>
      </c>
      <c r="I347" s="127">
        <f t="shared" si="170"/>
        <v>0</v>
      </c>
      <c r="J347" s="127">
        <f t="shared" si="170"/>
        <v>0</v>
      </c>
      <c r="K347" s="127">
        <f t="shared" si="170"/>
        <v>120</v>
      </c>
      <c r="L347" s="127" t="s">
        <v>62</v>
      </c>
      <c r="M347" s="130">
        <v>46022</v>
      </c>
      <c r="N347" s="130">
        <v>46022</v>
      </c>
      <c r="O347" s="78"/>
      <c r="P347" s="193" t="s">
        <v>62</v>
      </c>
      <c r="Q347" s="78"/>
      <c r="R347" s="78"/>
    </row>
    <row r="348" spans="1:19" s="131" customFormat="1" ht="21" customHeight="1" x14ac:dyDescent="0.25">
      <c r="A348" s="372"/>
      <c r="B348" s="132" t="s">
        <v>71</v>
      </c>
      <c r="C348" s="127"/>
      <c r="D348" s="127"/>
      <c r="E348" s="127"/>
      <c r="F348" s="127"/>
      <c r="G348" s="127" t="s">
        <v>62</v>
      </c>
      <c r="H348" s="127"/>
      <c r="I348" s="127" t="s">
        <v>62</v>
      </c>
      <c r="J348" s="127"/>
      <c r="K348" s="127"/>
      <c r="L348" s="127" t="s">
        <v>62</v>
      </c>
      <c r="M348" s="127"/>
      <c r="N348" s="127"/>
      <c r="O348" s="193" t="s">
        <v>62</v>
      </c>
      <c r="P348" s="193" t="s">
        <v>62</v>
      </c>
      <c r="Q348" s="193" t="s">
        <v>62</v>
      </c>
      <c r="R348" s="193" t="s">
        <v>62</v>
      </c>
      <c r="S348" s="128"/>
    </row>
    <row r="349" spans="1:19" s="131" customFormat="1" ht="21" customHeight="1" x14ac:dyDescent="0.2">
      <c r="A349" s="373"/>
      <c r="B349" s="133" t="s">
        <v>72</v>
      </c>
      <c r="C349" s="127"/>
      <c r="D349" s="127" t="s">
        <v>62</v>
      </c>
      <c r="E349" s="127"/>
      <c r="F349" s="127"/>
      <c r="G349" s="127">
        <f>G342</f>
        <v>120</v>
      </c>
      <c r="H349" s="127">
        <f t="shared" ref="H349:K349" si="171">H342</f>
        <v>120</v>
      </c>
      <c r="I349" s="127">
        <f t="shared" si="171"/>
        <v>0</v>
      </c>
      <c r="J349" s="127">
        <f t="shared" si="171"/>
        <v>0</v>
      </c>
      <c r="K349" s="127">
        <f t="shared" si="171"/>
        <v>120</v>
      </c>
      <c r="L349" s="127" t="s">
        <v>62</v>
      </c>
      <c r="M349" s="130">
        <v>46022</v>
      </c>
      <c r="N349" s="130">
        <v>46022</v>
      </c>
      <c r="O349" s="78"/>
      <c r="P349" s="193" t="s">
        <v>62</v>
      </c>
      <c r="Q349" s="78"/>
      <c r="R349" s="78"/>
    </row>
    <row r="350" spans="1:19" s="128" customFormat="1" ht="74.45" customHeight="1" x14ac:dyDescent="0.25">
      <c r="A350" s="371" t="s">
        <v>83</v>
      </c>
      <c r="B350" s="124" t="s">
        <v>384</v>
      </c>
      <c r="C350" s="125" t="s">
        <v>59</v>
      </c>
      <c r="D350" s="126" t="s">
        <v>60</v>
      </c>
      <c r="E350" s="126" t="s">
        <v>75</v>
      </c>
      <c r="F350" s="125">
        <v>792</v>
      </c>
      <c r="G350" s="125">
        <v>23</v>
      </c>
      <c r="H350" s="125">
        <v>23</v>
      </c>
      <c r="I350" s="125">
        <v>23</v>
      </c>
      <c r="J350" s="125">
        <v>23</v>
      </c>
      <c r="K350" s="127">
        <v>23</v>
      </c>
      <c r="L350" s="125"/>
      <c r="M350" s="125" t="s">
        <v>62</v>
      </c>
      <c r="N350" s="125" t="s">
        <v>62</v>
      </c>
      <c r="O350" s="78">
        <v>398.82</v>
      </c>
      <c r="P350" s="78"/>
      <c r="Q350" s="78">
        <v>398.82</v>
      </c>
      <c r="R350" s="78">
        <v>398.82</v>
      </c>
    </row>
    <row r="351" spans="1:19" s="131" customFormat="1" ht="15.75" x14ac:dyDescent="0.2">
      <c r="A351" s="372"/>
      <c r="B351" s="129" t="s">
        <v>70</v>
      </c>
      <c r="C351" s="127"/>
      <c r="D351" s="127" t="s">
        <v>62</v>
      </c>
      <c r="E351" s="127"/>
      <c r="F351" s="127"/>
      <c r="G351" s="127">
        <f>G350</f>
        <v>23</v>
      </c>
      <c r="H351" s="127">
        <f t="shared" ref="H351:K351" si="172">H350</f>
        <v>23</v>
      </c>
      <c r="I351" s="127">
        <f t="shared" si="172"/>
        <v>23</v>
      </c>
      <c r="J351" s="127">
        <f t="shared" si="172"/>
        <v>23</v>
      </c>
      <c r="K351" s="127">
        <f t="shared" si="172"/>
        <v>23</v>
      </c>
      <c r="L351" s="127"/>
      <c r="M351" s="130">
        <v>46022</v>
      </c>
      <c r="N351" s="130">
        <v>46022</v>
      </c>
      <c r="O351" s="78"/>
      <c r="P351" s="193" t="s">
        <v>62</v>
      </c>
      <c r="Q351" s="78"/>
      <c r="R351" s="78"/>
    </row>
    <row r="352" spans="1:19" s="131" customFormat="1" x14ac:dyDescent="0.25">
      <c r="A352" s="372"/>
      <c r="B352" s="132" t="s">
        <v>63</v>
      </c>
      <c r="C352" s="127"/>
      <c r="D352" s="127"/>
      <c r="E352" s="127"/>
      <c r="F352" s="127"/>
      <c r="G352" s="127" t="s">
        <v>62</v>
      </c>
      <c r="H352" s="127"/>
      <c r="I352" s="127" t="s">
        <v>62</v>
      </c>
      <c r="J352" s="127"/>
      <c r="K352" s="127"/>
      <c r="L352" s="127" t="s">
        <v>62</v>
      </c>
      <c r="M352" s="127"/>
      <c r="N352" s="127"/>
      <c r="O352" s="193" t="s">
        <v>62</v>
      </c>
      <c r="P352" s="193" t="s">
        <v>62</v>
      </c>
      <c r="Q352" s="193" t="s">
        <v>62</v>
      </c>
      <c r="R352" s="193" t="s">
        <v>62</v>
      </c>
      <c r="S352" s="128"/>
    </row>
    <row r="353" spans="1:19" s="131" customFormat="1" ht="65.45" customHeight="1" x14ac:dyDescent="0.2">
      <c r="A353" s="372"/>
      <c r="B353" s="133" t="s">
        <v>64</v>
      </c>
      <c r="C353" s="127"/>
      <c r="D353" s="127" t="s">
        <v>62</v>
      </c>
      <c r="E353" s="127"/>
      <c r="F353" s="127"/>
      <c r="G353" s="127">
        <f>G350</f>
        <v>23</v>
      </c>
      <c r="H353" s="127">
        <f t="shared" ref="H353:K353" si="173">H350</f>
        <v>23</v>
      </c>
      <c r="I353" s="127">
        <f t="shared" si="173"/>
        <v>23</v>
      </c>
      <c r="J353" s="127">
        <f t="shared" si="173"/>
        <v>23</v>
      </c>
      <c r="K353" s="127">
        <f t="shared" si="173"/>
        <v>23</v>
      </c>
      <c r="L353" s="127" t="s">
        <v>62</v>
      </c>
      <c r="M353" s="130">
        <v>46022</v>
      </c>
      <c r="N353" s="130">
        <v>46022</v>
      </c>
      <c r="O353" s="78"/>
      <c r="P353" s="193" t="s">
        <v>62</v>
      </c>
      <c r="Q353" s="78"/>
      <c r="R353" s="78"/>
    </row>
    <row r="354" spans="1:19" s="131" customFormat="1" ht="15" customHeight="1" x14ac:dyDescent="0.25">
      <c r="A354" s="372"/>
      <c r="B354" s="132" t="s">
        <v>65</v>
      </c>
      <c r="C354" s="127"/>
      <c r="D354" s="127"/>
      <c r="E354" s="127"/>
      <c r="F354" s="127"/>
      <c r="G354" s="127" t="s">
        <v>62</v>
      </c>
      <c r="H354" s="127"/>
      <c r="I354" s="127" t="s">
        <v>62</v>
      </c>
      <c r="J354" s="127"/>
      <c r="K354" s="127"/>
      <c r="L354" s="127" t="s">
        <v>62</v>
      </c>
      <c r="M354" s="127"/>
      <c r="N354" s="127"/>
      <c r="O354" s="193" t="s">
        <v>62</v>
      </c>
      <c r="P354" s="193" t="s">
        <v>62</v>
      </c>
      <c r="Q354" s="193" t="s">
        <v>62</v>
      </c>
      <c r="R354" s="193" t="s">
        <v>62</v>
      </c>
      <c r="S354" s="128"/>
    </row>
    <row r="355" spans="1:19" s="131" customFormat="1" ht="38.65" customHeight="1" x14ac:dyDescent="0.2">
      <c r="A355" s="372"/>
      <c r="B355" s="133" t="s">
        <v>66</v>
      </c>
      <c r="C355" s="127"/>
      <c r="D355" s="127" t="s">
        <v>62</v>
      </c>
      <c r="E355" s="127"/>
      <c r="F355" s="127"/>
      <c r="G355" s="127">
        <f>G350</f>
        <v>23</v>
      </c>
      <c r="H355" s="127">
        <f t="shared" ref="H355:K355" si="174">H350</f>
        <v>23</v>
      </c>
      <c r="I355" s="127">
        <f t="shared" si="174"/>
        <v>23</v>
      </c>
      <c r="J355" s="127">
        <f t="shared" si="174"/>
        <v>23</v>
      </c>
      <c r="K355" s="127">
        <f t="shared" si="174"/>
        <v>23</v>
      </c>
      <c r="L355" s="127" t="s">
        <v>62</v>
      </c>
      <c r="M355" s="130">
        <v>46022</v>
      </c>
      <c r="N355" s="130">
        <v>46022</v>
      </c>
      <c r="O355" s="78"/>
      <c r="P355" s="193" t="s">
        <v>62</v>
      </c>
      <c r="Q355" s="78"/>
      <c r="R355" s="78"/>
    </row>
    <row r="356" spans="1:19" s="131" customFormat="1" ht="21" customHeight="1" x14ac:dyDescent="0.25">
      <c r="A356" s="372"/>
      <c r="B356" s="132" t="s">
        <v>71</v>
      </c>
      <c r="C356" s="127"/>
      <c r="D356" s="127"/>
      <c r="E356" s="127"/>
      <c r="F356" s="127"/>
      <c r="G356" s="127" t="s">
        <v>62</v>
      </c>
      <c r="H356" s="127"/>
      <c r="I356" s="127" t="s">
        <v>62</v>
      </c>
      <c r="J356" s="127"/>
      <c r="K356" s="127"/>
      <c r="L356" s="127" t="s">
        <v>62</v>
      </c>
      <c r="M356" s="127"/>
      <c r="N356" s="127"/>
      <c r="O356" s="193" t="s">
        <v>62</v>
      </c>
      <c r="P356" s="193" t="s">
        <v>62</v>
      </c>
      <c r="Q356" s="193" t="s">
        <v>62</v>
      </c>
      <c r="R356" s="193" t="s">
        <v>62</v>
      </c>
      <c r="S356" s="128"/>
    </row>
    <row r="357" spans="1:19" s="131" customFormat="1" ht="21" customHeight="1" x14ac:dyDescent="0.2">
      <c r="A357" s="373"/>
      <c r="B357" s="133" t="s">
        <v>72</v>
      </c>
      <c r="C357" s="127"/>
      <c r="D357" s="127" t="s">
        <v>62</v>
      </c>
      <c r="E357" s="127"/>
      <c r="F357" s="127"/>
      <c r="G357" s="127">
        <f>G350</f>
        <v>23</v>
      </c>
      <c r="H357" s="127">
        <f t="shared" ref="H357:K357" si="175">H350</f>
        <v>23</v>
      </c>
      <c r="I357" s="127">
        <f t="shared" si="175"/>
        <v>23</v>
      </c>
      <c r="J357" s="127">
        <f t="shared" si="175"/>
        <v>23</v>
      </c>
      <c r="K357" s="127">
        <f t="shared" si="175"/>
        <v>23</v>
      </c>
      <c r="L357" s="127" t="s">
        <v>62</v>
      </c>
      <c r="M357" s="130">
        <v>46022</v>
      </c>
      <c r="N357" s="130">
        <v>46022</v>
      </c>
      <c r="O357" s="78"/>
      <c r="P357" s="193" t="s">
        <v>62</v>
      </c>
      <c r="Q357" s="78"/>
      <c r="R357" s="78"/>
    </row>
    <row r="358" spans="1:19" s="128" customFormat="1" ht="74.45" customHeight="1" x14ac:dyDescent="0.25">
      <c r="A358" s="371" t="s">
        <v>367</v>
      </c>
      <c r="B358" s="124" t="s">
        <v>384</v>
      </c>
      <c r="C358" s="125" t="s">
        <v>59</v>
      </c>
      <c r="D358" s="126" t="s">
        <v>60</v>
      </c>
      <c r="E358" s="126" t="s">
        <v>75</v>
      </c>
      <c r="F358" s="125">
        <v>792</v>
      </c>
      <c r="G358" s="125">
        <v>45</v>
      </c>
      <c r="H358" s="125">
        <v>45</v>
      </c>
      <c r="I358" s="125"/>
      <c r="J358" s="125"/>
      <c r="K358" s="127">
        <v>45</v>
      </c>
      <c r="L358" s="125"/>
      <c r="M358" s="125" t="s">
        <v>62</v>
      </c>
      <c r="N358" s="125" t="s">
        <v>62</v>
      </c>
      <c r="O358" s="125">
        <v>780.3</v>
      </c>
      <c r="P358" s="78"/>
      <c r="Q358" s="78"/>
      <c r="R358" s="78"/>
    </row>
    <row r="359" spans="1:19" s="131" customFormat="1" ht="15.75" x14ac:dyDescent="0.2">
      <c r="A359" s="372"/>
      <c r="B359" s="129" t="s">
        <v>70</v>
      </c>
      <c r="C359" s="127"/>
      <c r="D359" s="127" t="s">
        <v>62</v>
      </c>
      <c r="E359" s="127"/>
      <c r="F359" s="127"/>
      <c r="G359" s="127">
        <f>G358</f>
        <v>45</v>
      </c>
      <c r="H359" s="127">
        <f t="shared" ref="H359:K359" si="176">H358</f>
        <v>45</v>
      </c>
      <c r="I359" s="127">
        <f t="shared" si="176"/>
        <v>0</v>
      </c>
      <c r="J359" s="127">
        <f t="shared" si="176"/>
        <v>0</v>
      </c>
      <c r="K359" s="127">
        <f t="shared" si="176"/>
        <v>45</v>
      </c>
      <c r="L359" s="127"/>
      <c r="M359" s="130">
        <v>46022</v>
      </c>
      <c r="N359" s="130">
        <v>46022</v>
      </c>
      <c r="O359" s="125"/>
      <c r="P359" s="193" t="s">
        <v>62</v>
      </c>
      <c r="Q359" s="78"/>
      <c r="R359" s="78"/>
    </row>
    <row r="360" spans="1:19" s="131" customFormat="1" x14ac:dyDescent="0.25">
      <c r="A360" s="372"/>
      <c r="B360" s="132" t="s">
        <v>63</v>
      </c>
      <c r="C360" s="127"/>
      <c r="D360" s="127"/>
      <c r="E360" s="127"/>
      <c r="F360" s="127"/>
      <c r="G360" s="127" t="s">
        <v>62</v>
      </c>
      <c r="H360" s="127"/>
      <c r="I360" s="127" t="s">
        <v>62</v>
      </c>
      <c r="J360" s="127"/>
      <c r="K360" s="127"/>
      <c r="L360" s="127" t="s">
        <v>62</v>
      </c>
      <c r="M360" s="127"/>
      <c r="N360" s="127"/>
      <c r="O360" s="127" t="s">
        <v>62</v>
      </c>
      <c r="P360" s="193" t="s">
        <v>62</v>
      </c>
      <c r="Q360" s="193" t="s">
        <v>62</v>
      </c>
      <c r="R360" s="193" t="s">
        <v>62</v>
      </c>
      <c r="S360" s="128"/>
    </row>
    <row r="361" spans="1:19" s="131" customFormat="1" ht="65.45" customHeight="1" x14ac:dyDescent="0.2">
      <c r="A361" s="372"/>
      <c r="B361" s="133" t="s">
        <v>64</v>
      </c>
      <c r="C361" s="127"/>
      <c r="D361" s="127" t="s">
        <v>62</v>
      </c>
      <c r="E361" s="127"/>
      <c r="F361" s="127"/>
      <c r="G361" s="127">
        <f>G358</f>
        <v>45</v>
      </c>
      <c r="H361" s="127">
        <f t="shared" ref="H361:K361" si="177">H358</f>
        <v>45</v>
      </c>
      <c r="I361" s="127">
        <f t="shared" si="177"/>
        <v>0</v>
      </c>
      <c r="J361" s="127">
        <f t="shared" si="177"/>
        <v>0</v>
      </c>
      <c r="K361" s="127">
        <f t="shared" si="177"/>
        <v>45</v>
      </c>
      <c r="L361" s="127" t="s">
        <v>62</v>
      </c>
      <c r="M361" s="130">
        <v>46022</v>
      </c>
      <c r="N361" s="130">
        <v>46022</v>
      </c>
      <c r="O361" s="125"/>
      <c r="P361" s="193" t="s">
        <v>62</v>
      </c>
      <c r="Q361" s="78"/>
      <c r="R361" s="78"/>
    </row>
    <row r="362" spans="1:19" s="131" customFormat="1" ht="15" customHeight="1" x14ac:dyDescent="0.25">
      <c r="A362" s="372"/>
      <c r="B362" s="132" t="s">
        <v>65</v>
      </c>
      <c r="C362" s="127"/>
      <c r="D362" s="127"/>
      <c r="E362" s="127"/>
      <c r="F362" s="127"/>
      <c r="G362" s="127" t="s">
        <v>62</v>
      </c>
      <c r="H362" s="127"/>
      <c r="I362" s="127" t="s">
        <v>62</v>
      </c>
      <c r="J362" s="127"/>
      <c r="K362" s="127"/>
      <c r="L362" s="127" t="s">
        <v>62</v>
      </c>
      <c r="M362" s="127"/>
      <c r="N362" s="127"/>
      <c r="O362" s="127" t="s">
        <v>62</v>
      </c>
      <c r="P362" s="193" t="s">
        <v>62</v>
      </c>
      <c r="Q362" s="193" t="s">
        <v>62</v>
      </c>
      <c r="R362" s="193" t="s">
        <v>62</v>
      </c>
      <c r="S362" s="128"/>
    </row>
    <row r="363" spans="1:19" s="131" customFormat="1" ht="38.65" customHeight="1" x14ac:dyDescent="0.2">
      <c r="A363" s="372"/>
      <c r="B363" s="133" t="s">
        <v>66</v>
      </c>
      <c r="C363" s="127"/>
      <c r="D363" s="127" t="s">
        <v>62</v>
      </c>
      <c r="E363" s="127"/>
      <c r="F363" s="127"/>
      <c r="G363" s="127">
        <f>G358</f>
        <v>45</v>
      </c>
      <c r="H363" s="127">
        <f t="shared" ref="H363:K363" si="178">H358</f>
        <v>45</v>
      </c>
      <c r="I363" s="127">
        <f t="shared" si="178"/>
        <v>0</v>
      </c>
      <c r="J363" s="127">
        <f t="shared" si="178"/>
        <v>0</v>
      </c>
      <c r="K363" s="127">
        <f t="shared" si="178"/>
        <v>45</v>
      </c>
      <c r="L363" s="127" t="s">
        <v>62</v>
      </c>
      <c r="M363" s="130">
        <v>46022</v>
      </c>
      <c r="N363" s="130">
        <v>46022</v>
      </c>
      <c r="O363" s="125"/>
      <c r="P363" s="193" t="s">
        <v>62</v>
      </c>
      <c r="Q363" s="78"/>
      <c r="R363" s="78"/>
    </row>
    <row r="364" spans="1:19" s="131" customFormat="1" ht="21" customHeight="1" x14ac:dyDescent="0.25">
      <c r="A364" s="372"/>
      <c r="B364" s="132" t="s">
        <v>71</v>
      </c>
      <c r="C364" s="127"/>
      <c r="D364" s="127"/>
      <c r="E364" s="127"/>
      <c r="F364" s="127"/>
      <c r="G364" s="127" t="s">
        <v>62</v>
      </c>
      <c r="H364" s="127"/>
      <c r="I364" s="127" t="s">
        <v>62</v>
      </c>
      <c r="J364" s="127"/>
      <c r="K364" s="127"/>
      <c r="L364" s="127" t="s">
        <v>62</v>
      </c>
      <c r="M364" s="127"/>
      <c r="N364" s="127"/>
      <c r="O364" s="127" t="s">
        <v>62</v>
      </c>
      <c r="P364" s="193" t="s">
        <v>62</v>
      </c>
      <c r="Q364" s="193" t="s">
        <v>62</v>
      </c>
      <c r="R364" s="193" t="s">
        <v>62</v>
      </c>
      <c r="S364" s="128"/>
    </row>
    <row r="365" spans="1:19" s="131" customFormat="1" ht="21" customHeight="1" x14ac:dyDescent="0.2">
      <c r="A365" s="373"/>
      <c r="B365" s="133" t="s">
        <v>72</v>
      </c>
      <c r="C365" s="127"/>
      <c r="D365" s="127" t="s">
        <v>62</v>
      </c>
      <c r="E365" s="127"/>
      <c r="F365" s="127"/>
      <c r="G365" s="127">
        <f>G358</f>
        <v>45</v>
      </c>
      <c r="H365" s="127">
        <f t="shared" ref="H365:K365" si="179">H358</f>
        <v>45</v>
      </c>
      <c r="I365" s="127">
        <f t="shared" si="179"/>
        <v>0</v>
      </c>
      <c r="J365" s="127">
        <f t="shared" si="179"/>
        <v>0</v>
      </c>
      <c r="K365" s="127">
        <f t="shared" si="179"/>
        <v>45</v>
      </c>
      <c r="L365" s="127" t="s">
        <v>62</v>
      </c>
      <c r="M365" s="130">
        <v>46022</v>
      </c>
      <c r="N365" s="130">
        <v>46022</v>
      </c>
      <c r="O365" s="125"/>
      <c r="P365" s="193" t="s">
        <v>62</v>
      </c>
      <c r="Q365" s="78"/>
      <c r="R365" s="78"/>
    </row>
    <row r="366" spans="1:19" s="128" customFormat="1" ht="74.45" customHeight="1" x14ac:dyDescent="0.25">
      <c r="A366" s="371" t="s">
        <v>368</v>
      </c>
      <c r="B366" s="124" t="s">
        <v>384</v>
      </c>
      <c r="C366" s="125" t="s">
        <v>59</v>
      </c>
      <c r="D366" s="126" t="s">
        <v>60</v>
      </c>
      <c r="E366" s="126" t="s">
        <v>75</v>
      </c>
      <c r="F366" s="125">
        <v>792</v>
      </c>
      <c r="G366" s="125">
        <v>50</v>
      </c>
      <c r="H366" s="125">
        <v>50</v>
      </c>
      <c r="I366" s="125"/>
      <c r="J366" s="125"/>
      <c r="K366" s="127">
        <v>50</v>
      </c>
      <c r="L366" s="125"/>
      <c r="M366" s="125" t="s">
        <v>62</v>
      </c>
      <c r="N366" s="125" t="s">
        <v>62</v>
      </c>
      <c r="O366" s="125">
        <v>867</v>
      </c>
      <c r="P366" s="78"/>
      <c r="Q366" s="78"/>
      <c r="R366" s="78"/>
    </row>
    <row r="367" spans="1:19" s="131" customFormat="1" ht="15.75" x14ac:dyDescent="0.2">
      <c r="A367" s="372"/>
      <c r="B367" s="129" t="s">
        <v>70</v>
      </c>
      <c r="C367" s="127"/>
      <c r="D367" s="127" t="s">
        <v>62</v>
      </c>
      <c r="E367" s="127"/>
      <c r="F367" s="127"/>
      <c r="G367" s="127">
        <f>G366</f>
        <v>50</v>
      </c>
      <c r="H367" s="127">
        <f t="shared" ref="H367:K367" si="180">H366</f>
        <v>50</v>
      </c>
      <c r="I367" s="127">
        <f t="shared" si="180"/>
        <v>0</v>
      </c>
      <c r="J367" s="127">
        <f t="shared" si="180"/>
        <v>0</v>
      </c>
      <c r="K367" s="127">
        <f t="shared" si="180"/>
        <v>50</v>
      </c>
      <c r="L367" s="127"/>
      <c r="M367" s="130">
        <v>46022</v>
      </c>
      <c r="N367" s="130">
        <v>46022</v>
      </c>
      <c r="O367" s="125"/>
      <c r="P367" s="193" t="s">
        <v>62</v>
      </c>
      <c r="Q367" s="78"/>
      <c r="R367" s="78"/>
    </row>
    <row r="368" spans="1:19" s="131" customFormat="1" x14ac:dyDescent="0.25">
      <c r="A368" s="372"/>
      <c r="B368" s="132" t="s">
        <v>63</v>
      </c>
      <c r="C368" s="127"/>
      <c r="D368" s="127"/>
      <c r="E368" s="127"/>
      <c r="F368" s="127"/>
      <c r="G368" s="127" t="s">
        <v>62</v>
      </c>
      <c r="H368" s="127"/>
      <c r="I368" s="127" t="s">
        <v>62</v>
      </c>
      <c r="J368" s="127"/>
      <c r="K368" s="127"/>
      <c r="L368" s="127" t="s">
        <v>62</v>
      </c>
      <c r="M368" s="127"/>
      <c r="N368" s="127"/>
      <c r="O368" s="127" t="s">
        <v>62</v>
      </c>
      <c r="P368" s="193" t="s">
        <v>62</v>
      </c>
      <c r="Q368" s="193" t="s">
        <v>62</v>
      </c>
      <c r="R368" s="193" t="s">
        <v>62</v>
      </c>
      <c r="S368" s="128"/>
    </row>
    <row r="369" spans="1:19" s="131" customFormat="1" ht="65.45" customHeight="1" x14ac:dyDescent="0.2">
      <c r="A369" s="372"/>
      <c r="B369" s="133" t="s">
        <v>64</v>
      </c>
      <c r="C369" s="127"/>
      <c r="D369" s="127" t="s">
        <v>62</v>
      </c>
      <c r="E369" s="127"/>
      <c r="F369" s="127"/>
      <c r="G369" s="127">
        <f>G366</f>
        <v>50</v>
      </c>
      <c r="H369" s="127">
        <f t="shared" ref="H369:K369" si="181">H366</f>
        <v>50</v>
      </c>
      <c r="I369" s="127">
        <f t="shared" si="181"/>
        <v>0</v>
      </c>
      <c r="J369" s="127">
        <f t="shared" si="181"/>
        <v>0</v>
      </c>
      <c r="K369" s="127">
        <f t="shared" si="181"/>
        <v>50</v>
      </c>
      <c r="L369" s="127" t="s">
        <v>62</v>
      </c>
      <c r="M369" s="130">
        <v>46022</v>
      </c>
      <c r="N369" s="130">
        <v>46022</v>
      </c>
      <c r="O369" s="125"/>
      <c r="P369" s="193" t="s">
        <v>62</v>
      </c>
      <c r="Q369" s="78"/>
      <c r="R369" s="78"/>
    </row>
    <row r="370" spans="1:19" s="131" customFormat="1" ht="15" customHeight="1" x14ac:dyDescent="0.25">
      <c r="A370" s="372"/>
      <c r="B370" s="132" t="s">
        <v>65</v>
      </c>
      <c r="C370" s="127"/>
      <c r="D370" s="127"/>
      <c r="E370" s="127"/>
      <c r="F370" s="127"/>
      <c r="G370" s="127" t="s">
        <v>62</v>
      </c>
      <c r="H370" s="127"/>
      <c r="I370" s="127" t="s">
        <v>62</v>
      </c>
      <c r="J370" s="127"/>
      <c r="K370" s="127"/>
      <c r="L370" s="127" t="s">
        <v>62</v>
      </c>
      <c r="M370" s="127"/>
      <c r="N370" s="127"/>
      <c r="O370" s="127" t="s">
        <v>62</v>
      </c>
      <c r="P370" s="193" t="s">
        <v>62</v>
      </c>
      <c r="Q370" s="193" t="s">
        <v>62</v>
      </c>
      <c r="R370" s="193" t="s">
        <v>62</v>
      </c>
      <c r="S370" s="128"/>
    </row>
    <row r="371" spans="1:19" s="131" customFormat="1" ht="38.65" customHeight="1" x14ac:dyDescent="0.2">
      <c r="A371" s="372"/>
      <c r="B371" s="133" t="s">
        <v>66</v>
      </c>
      <c r="C371" s="127"/>
      <c r="D371" s="127" t="s">
        <v>62</v>
      </c>
      <c r="E371" s="127"/>
      <c r="F371" s="127"/>
      <c r="G371" s="127">
        <f>G366</f>
        <v>50</v>
      </c>
      <c r="H371" s="127">
        <f t="shared" ref="H371:K371" si="182">H366</f>
        <v>50</v>
      </c>
      <c r="I371" s="127">
        <f t="shared" si="182"/>
        <v>0</v>
      </c>
      <c r="J371" s="127">
        <f t="shared" si="182"/>
        <v>0</v>
      </c>
      <c r="K371" s="127">
        <f t="shared" si="182"/>
        <v>50</v>
      </c>
      <c r="L371" s="127" t="s">
        <v>62</v>
      </c>
      <c r="M371" s="130">
        <v>46022</v>
      </c>
      <c r="N371" s="130">
        <v>46022</v>
      </c>
      <c r="O371" s="125"/>
      <c r="P371" s="193" t="s">
        <v>62</v>
      </c>
      <c r="Q371" s="78"/>
      <c r="R371" s="78"/>
    </row>
    <row r="372" spans="1:19" s="131" customFormat="1" ht="21" customHeight="1" x14ac:dyDescent="0.25">
      <c r="A372" s="372"/>
      <c r="B372" s="132" t="s">
        <v>71</v>
      </c>
      <c r="C372" s="127"/>
      <c r="D372" s="127"/>
      <c r="E372" s="127"/>
      <c r="F372" s="127"/>
      <c r="G372" s="127" t="s">
        <v>62</v>
      </c>
      <c r="H372" s="127"/>
      <c r="I372" s="127" t="s">
        <v>62</v>
      </c>
      <c r="J372" s="127"/>
      <c r="K372" s="127"/>
      <c r="L372" s="127" t="s">
        <v>62</v>
      </c>
      <c r="M372" s="127"/>
      <c r="N372" s="127"/>
      <c r="O372" s="127" t="s">
        <v>62</v>
      </c>
      <c r="P372" s="193" t="s">
        <v>62</v>
      </c>
      <c r="Q372" s="193" t="s">
        <v>62</v>
      </c>
      <c r="R372" s="193" t="s">
        <v>62</v>
      </c>
      <c r="S372" s="128"/>
    </row>
    <row r="373" spans="1:19" s="131" customFormat="1" ht="21" customHeight="1" x14ac:dyDescent="0.2">
      <c r="A373" s="373"/>
      <c r="B373" s="133" t="s">
        <v>72</v>
      </c>
      <c r="C373" s="127"/>
      <c r="D373" s="127" t="s">
        <v>62</v>
      </c>
      <c r="E373" s="127"/>
      <c r="F373" s="127"/>
      <c r="G373" s="127">
        <f>G366</f>
        <v>50</v>
      </c>
      <c r="H373" s="127">
        <f t="shared" ref="H373:K373" si="183">H366</f>
        <v>50</v>
      </c>
      <c r="I373" s="127">
        <f t="shared" si="183"/>
        <v>0</v>
      </c>
      <c r="J373" s="127">
        <f t="shared" si="183"/>
        <v>0</v>
      </c>
      <c r="K373" s="127">
        <f t="shared" si="183"/>
        <v>50</v>
      </c>
      <c r="L373" s="127" t="s">
        <v>62</v>
      </c>
      <c r="M373" s="130">
        <v>46022</v>
      </c>
      <c r="N373" s="130">
        <v>46022</v>
      </c>
      <c r="O373" s="125"/>
      <c r="P373" s="193" t="s">
        <v>62</v>
      </c>
      <c r="Q373" s="78"/>
      <c r="R373" s="78"/>
    </row>
    <row r="374" spans="1:19" s="128" customFormat="1" ht="74.45" hidden="1" customHeight="1" x14ac:dyDescent="0.25">
      <c r="A374" s="371" t="s">
        <v>369</v>
      </c>
      <c r="B374" s="124" t="s">
        <v>384</v>
      </c>
      <c r="C374" s="125" t="s">
        <v>59</v>
      </c>
      <c r="D374" s="126" t="s">
        <v>60</v>
      </c>
      <c r="E374" s="126" t="s">
        <v>75</v>
      </c>
      <c r="F374" s="125">
        <v>792</v>
      </c>
      <c r="G374" s="125"/>
      <c r="H374" s="125"/>
      <c r="I374" s="125"/>
      <c r="J374" s="125"/>
      <c r="K374" s="127">
        <f>J374</f>
        <v>0</v>
      </c>
      <c r="L374" s="125"/>
      <c r="M374" s="125" t="s">
        <v>62</v>
      </c>
      <c r="N374" s="125" t="s">
        <v>62</v>
      </c>
      <c r="O374" s="125"/>
      <c r="P374" s="78"/>
      <c r="Q374" s="78"/>
      <c r="R374" s="78"/>
    </row>
    <row r="375" spans="1:19" s="131" customFormat="1" ht="15.75" hidden="1" x14ac:dyDescent="0.2">
      <c r="A375" s="372"/>
      <c r="B375" s="129" t="s">
        <v>70</v>
      </c>
      <c r="C375" s="127"/>
      <c r="D375" s="127" t="s">
        <v>62</v>
      </c>
      <c r="E375" s="127"/>
      <c r="F375" s="127"/>
      <c r="G375" s="127">
        <f>G374</f>
        <v>0</v>
      </c>
      <c r="H375" s="127">
        <f t="shared" ref="H375:K375" si="184">H374</f>
        <v>0</v>
      </c>
      <c r="I375" s="127">
        <f t="shared" si="184"/>
        <v>0</v>
      </c>
      <c r="J375" s="127">
        <f t="shared" si="184"/>
        <v>0</v>
      </c>
      <c r="K375" s="127">
        <f t="shared" si="184"/>
        <v>0</v>
      </c>
      <c r="L375" s="127"/>
      <c r="M375" s="130">
        <v>46022</v>
      </c>
      <c r="N375" s="130">
        <v>46022</v>
      </c>
      <c r="O375" s="125"/>
      <c r="P375" s="193" t="s">
        <v>62</v>
      </c>
      <c r="Q375" s="78"/>
      <c r="R375" s="78"/>
    </row>
    <row r="376" spans="1:19" s="131" customFormat="1" hidden="1" x14ac:dyDescent="0.25">
      <c r="A376" s="372"/>
      <c r="B376" s="132" t="s">
        <v>63</v>
      </c>
      <c r="C376" s="127"/>
      <c r="D376" s="127"/>
      <c r="E376" s="127"/>
      <c r="F376" s="127"/>
      <c r="G376" s="127" t="s">
        <v>62</v>
      </c>
      <c r="H376" s="127"/>
      <c r="I376" s="127" t="s">
        <v>62</v>
      </c>
      <c r="J376" s="127"/>
      <c r="K376" s="127"/>
      <c r="L376" s="127" t="s">
        <v>62</v>
      </c>
      <c r="M376" s="127"/>
      <c r="N376" s="127"/>
      <c r="O376" s="127" t="s">
        <v>62</v>
      </c>
      <c r="P376" s="193" t="s">
        <v>62</v>
      </c>
      <c r="Q376" s="193" t="s">
        <v>62</v>
      </c>
      <c r="R376" s="193" t="s">
        <v>62</v>
      </c>
      <c r="S376" s="128"/>
    </row>
    <row r="377" spans="1:19" s="131" customFormat="1" ht="65.45" hidden="1" customHeight="1" x14ac:dyDescent="0.2">
      <c r="A377" s="372"/>
      <c r="B377" s="133" t="s">
        <v>64</v>
      </c>
      <c r="C377" s="127"/>
      <c r="D377" s="127" t="s">
        <v>62</v>
      </c>
      <c r="E377" s="127"/>
      <c r="F377" s="127"/>
      <c r="G377" s="127">
        <f>G374</f>
        <v>0</v>
      </c>
      <c r="H377" s="127">
        <f t="shared" ref="H377:K377" si="185">H374</f>
        <v>0</v>
      </c>
      <c r="I377" s="127">
        <f t="shared" si="185"/>
        <v>0</v>
      </c>
      <c r="J377" s="127">
        <f t="shared" si="185"/>
        <v>0</v>
      </c>
      <c r="K377" s="127">
        <f t="shared" si="185"/>
        <v>0</v>
      </c>
      <c r="L377" s="127" t="s">
        <v>62</v>
      </c>
      <c r="M377" s="130">
        <v>46022</v>
      </c>
      <c r="N377" s="130">
        <v>46022</v>
      </c>
      <c r="O377" s="125"/>
      <c r="P377" s="193" t="s">
        <v>62</v>
      </c>
      <c r="Q377" s="78"/>
      <c r="R377" s="78"/>
    </row>
    <row r="378" spans="1:19" s="131" customFormat="1" ht="15" hidden="1" customHeight="1" x14ac:dyDescent="0.25">
      <c r="A378" s="372"/>
      <c r="B378" s="132" t="s">
        <v>65</v>
      </c>
      <c r="C378" s="127"/>
      <c r="D378" s="127"/>
      <c r="E378" s="127"/>
      <c r="F378" s="127"/>
      <c r="G378" s="127" t="s">
        <v>62</v>
      </c>
      <c r="H378" s="127"/>
      <c r="I378" s="127" t="s">
        <v>62</v>
      </c>
      <c r="J378" s="127"/>
      <c r="K378" s="127"/>
      <c r="L378" s="127" t="s">
        <v>62</v>
      </c>
      <c r="M378" s="127"/>
      <c r="N378" s="127"/>
      <c r="O378" s="127" t="s">
        <v>62</v>
      </c>
      <c r="P378" s="193" t="s">
        <v>62</v>
      </c>
      <c r="Q378" s="193" t="s">
        <v>62</v>
      </c>
      <c r="R378" s="193" t="s">
        <v>62</v>
      </c>
      <c r="S378" s="128"/>
    </row>
    <row r="379" spans="1:19" s="131" customFormat="1" ht="38.65" hidden="1" customHeight="1" x14ac:dyDescent="0.2">
      <c r="A379" s="372"/>
      <c r="B379" s="133" t="s">
        <v>66</v>
      </c>
      <c r="C379" s="127"/>
      <c r="D379" s="127" t="s">
        <v>62</v>
      </c>
      <c r="E379" s="127"/>
      <c r="F379" s="127"/>
      <c r="G379" s="127">
        <f>G374</f>
        <v>0</v>
      </c>
      <c r="H379" s="127">
        <f t="shared" ref="H379:K379" si="186">H374</f>
        <v>0</v>
      </c>
      <c r="I379" s="127">
        <f t="shared" si="186"/>
        <v>0</v>
      </c>
      <c r="J379" s="127">
        <f t="shared" si="186"/>
        <v>0</v>
      </c>
      <c r="K379" s="127">
        <f t="shared" si="186"/>
        <v>0</v>
      </c>
      <c r="L379" s="127" t="s">
        <v>62</v>
      </c>
      <c r="M379" s="130">
        <v>46022</v>
      </c>
      <c r="N379" s="130">
        <v>46022</v>
      </c>
      <c r="O379" s="125"/>
      <c r="P379" s="193" t="s">
        <v>62</v>
      </c>
      <c r="Q379" s="78"/>
      <c r="R379" s="78"/>
    </row>
    <row r="380" spans="1:19" s="131" customFormat="1" ht="21" hidden="1" customHeight="1" x14ac:dyDescent="0.25">
      <c r="A380" s="372"/>
      <c r="B380" s="132" t="s">
        <v>71</v>
      </c>
      <c r="C380" s="127"/>
      <c r="D380" s="127"/>
      <c r="E380" s="127"/>
      <c r="F380" s="127"/>
      <c r="G380" s="127" t="s">
        <v>62</v>
      </c>
      <c r="H380" s="127"/>
      <c r="I380" s="127" t="s">
        <v>62</v>
      </c>
      <c r="J380" s="127"/>
      <c r="K380" s="127"/>
      <c r="L380" s="127" t="s">
        <v>62</v>
      </c>
      <c r="M380" s="127"/>
      <c r="N380" s="127"/>
      <c r="O380" s="127" t="s">
        <v>62</v>
      </c>
      <c r="P380" s="193" t="s">
        <v>62</v>
      </c>
      <c r="Q380" s="193" t="s">
        <v>62</v>
      </c>
      <c r="R380" s="193" t="s">
        <v>62</v>
      </c>
      <c r="S380" s="128"/>
    </row>
    <row r="381" spans="1:19" s="131" customFormat="1" ht="21" hidden="1" customHeight="1" x14ac:dyDescent="0.2">
      <c r="A381" s="373"/>
      <c r="B381" s="133" t="s">
        <v>72</v>
      </c>
      <c r="C381" s="127"/>
      <c r="D381" s="127" t="s">
        <v>62</v>
      </c>
      <c r="E381" s="127"/>
      <c r="F381" s="127"/>
      <c r="G381" s="127">
        <f>G374</f>
        <v>0</v>
      </c>
      <c r="H381" s="127">
        <f t="shared" ref="H381:K381" si="187">H374</f>
        <v>0</v>
      </c>
      <c r="I381" s="127">
        <f t="shared" si="187"/>
        <v>0</v>
      </c>
      <c r="J381" s="127">
        <f t="shared" si="187"/>
        <v>0</v>
      </c>
      <c r="K381" s="127">
        <f t="shared" si="187"/>
        <v>0</v>
      </c>
      <c r="L381" s="127" t="s">
        <v>62</v>
      </c>
      <c r="M381" s="130">
        <v>46022</v>
      </c>
      <c r="N381" s="130">
        <v>46022</v>
      </c>
      <c r="O381" s="125"/>
      <c r="P381" s="193" t="s">
        <v>62</v>
      </c>
      <c r="Q381" s="78"/>
      <c r="R381" s="78"/>
    </row>
    <row r="382" spans="1:19" s="128" customFormat="1" ht="74.45" customHeight="1" x14ac:dyDescent="0.25">
      <c r="A382" s="371" t="s">
        <v>370</v>
      </c>
      <c r="B382" s="124" t="s">
        <v>384</v>
      </c>
      <c r="C382" s="125" t="s">
        <v>59</v>
      </c>
      <c r="D382" s="126" t="s">
        <v>60</v>
      </c>
      <c r="E382" s="126" t="s">
        <v>75</v>
      </c>
      <c r="F382" s="125">
        <v>792</v>
      </c>
      <c r="G382" s="125">
        <v>20</v>
      </c>
      <c r="H382" s="125">
        <v>20</v>
      </c>
      <c r="I382" s="125"/>
      <c r="J382" s="125"/>
      <c r="K382" s="127">
        <v>20</v>
      </c>
      <c r="L382" s="125"/>
      <c r="M382" s="125" t="s">
        <v>62</v>
      </c>
      <c r="N382" s="125" t="s">
        <v>62</v>
      </c>
      <c r="O382" s="125">
        <v>346.8</v>
      </c>
      <c r="P382" s="78"/>
      <c r="Q382" s="78"/>
      <c r="R382" s="78"/>
    </row>
    <row r="383" spans="1:19" s="131" customFormat="1" ht="15.75" x14ac:dyDescent="0.2">
      <c r="A383" s="372"/>
      <c r="B383" s="129" t="s">
        <v>70</v>
      </c>
      <c r="C383" s="127"/>
      <c r="D383" s="127" t="s">
        <v>62</v>
      </c>
      <c r="E383" s="127"/>
      <c r="F383" s="127"/>
      <c r="G383" s="127">
        <f>G382</f>
        <v>20</v>
      </c>
      <c r="H383" s="127">
        <f t="shared" ref="H383:K383" si="188">H382</f>
        <v>20</v>
      </c>
      <c r="I383" s="127">
        <f t="shared" si="188"/>
        <v>0</v>
      </c>
      <c r="J383" s="127">
        <f t="shared" si="188"/>
        <v>0</v>
      </c>
      <c r="K383" s="127">
        <f t="shared" si="188"/>
        <v>20</v>
      </c>
      <c r="L383" s="127"/>
      <c r="M383" s="130">
        <v>46022</v>
      </c>
      <c r="N383" s="130">
        <v>46022</v>
      </c>
      <c r="O383" s="125"/>
      <c r="P383" s="193" t="s">
        <v>62</v>
      </c>
      <c r="Q383" s="78"/>
      <c r="R383" s="78"/>
    </row>
    <row r="384" spans="1:19" s="131" customFormat="1" x14ac:dyDescent="0.25">
      <c r="A384" s="372"/>
      <c r="B384" s="132" t="s">
        <v>63</v>
      </c>
      <c r="C384" s="127"/>
      <c r="D384" s="127"/>
      <c r="E384" s="127"/>
      <c r="F384" s="127"/>
      <c r="G384" s="127" t="s">
        <v>62</v>
      </c>
      <c r="H384" s="127"/>
      <c r="I384" s="127" t="s">
        <v>62</v>
      </c>
      <c r="J384" s="127"/>
      <c r="K384" s="127"/>
      <c r="L384" s="127" t="s">
        <v>62</v>
      </c>
      <c r="M384" s="127"/>
      <c r="N384" s="127"/>
      <c r="O384" s="127" t="s">
        <v>62</v>
      </c>
      <c r="P384" s="193" t="s">
        <v>62</v>
      </c>
      <c r="Q384" s="193" t="s">
        <v>62</v>
      </c>
      <c r="R384" s="193" t="s">
        <v>62</v>
      </c>
      <c r="S384" s="128"/>
    </row>
    <row r="385" spans="1:19" s="131" customFormat="1" ht="65.45" customHeight="1" x14ac:dyDescent="0.2">
      <c r="A385" s="372"/>
      <c r="B385" s="133" t="s">
        <v>64</v>
      </c>
      <c r="C385" s="127"/>
      <c r="D385" s="127" t="s">
        <v>62</v>
      </c>
      <c r="E385" s="127"/>
      <c r="F385" s="127"/>
      <c r="G385" s="127">
        <f>G382</f>
        <v>20</v>
      </c>
      <c r="H385" s="127">
        <f t="shared" ref="H385:K385" si="189">H382</f>
        <v>20</v>
      </c>
      <c r="I385" s="127">
        <f t="shared" si="189"/>
        <v>0</v>
      </c>
      <c r="J385" s="127">
        <f t="shared" si="189"/>
        <v>0</v>
      </c>
      <c r="K385" s="127">
        <f t="shared" si="189"/>
        <v>20</v>
      </c>
      <c r="L385" s="127" t="s">
        <v>62</v>
      </c>
      <c r="M385" s="130">
        <v>46022</v>
      </c>
      <c r="N385" s="130">
        <v>46022</v>
      </c>
      <c r="O385" s="125"/>
      <c r="P385" s="193" t="s">
        <v>62</v>
      </c>
      <c r="Q385" s="78"/>
      <c r="R385" s="78"/>
    </row>
    <row r="386" spans="1:19" s="131" customFormat="1" ht="15" customHeight="1" x14ac:dyDescent="0.25">
      <c r="A386" s="372"/>
      <c r="B386" s="132" t="s">
        <v>65</v>
      </c>
      <c r="C386" s="127"/>
      <c r="D386" s="127"/>
      <c r="E386" s="127"/>
      <c r="F386" s="127"/>
      <c r="G386" s="127" t="s">
        <v>62</v>
      </c>
      <c r="H386" s="127"/>
      <c r="I386" s="127" t="s">
        <v>62</v>
      </c>
      <c r="J386" s="127"/>
      <c r="K386" s="127"/>
      <c r="L386" s="127" t="s">
        <v>62</v>
      </c>
      <c r="M386" s="127"/>
      <c r="N386" s="127"/>
      <c r="O386" s="127" t="s">
        <v>62</v>
      </c>
      <c r="P386" s="193" t="s">
        <v>62</v>
      </c>
      <c r="Q386" s="193" t="s">
        <v>62</v>
      </c>
      <c r="R386" s="193" t="s">
        <v>62</v>
      </c>
      <c r="S386" s="128"/>
    </row>
    <row r="387" spans="1:19" s="131" customFormat="1" ht="38.65" customHeight="1" x14ac:dyDescent="0.2">
      <c r="A387" s="372"/>
      <c r="B387" s="133" t="s">
        <v>66</v>
      </c>
      <c r="C387" s="127"/>
      <c r="D387" s="127" t="s">
        <v>62</v>
      </c>
      <c r="E387" s="127"/>
      <c r="F387" s="127"/>
      <c r="G387" s="127">
        <f>G382</f>
        <v>20</v>
      </c>
      <c r="H387" s="127">
        <f t="shared" ref="H387:K387" si="190">H382</f>
        <v>20</v>
      </c>
      <c r="I387" s="127">
        <f t="shared" si="190"/>
        <v>0</v>
      </c>
      <c r="J387" s="127">
        <f t="shared" si="190"/>
        <v>0</v>
      </c>
      <c r="K387" s="127">
        <f t="shared" si="190"/>
        <v>20</v>
      </c>
      <c r="L387" s="127" t="s">
        <v>62</v>
      </c>
      <c r="M387" s="130">
        <v>46022</v>
      </c>
      <c r="N387" s="130">
        <v>46022</v>
      </c>
      <c r="O387" s="125"/>
      <c r="P387" s="193" t="s">
        <v>62</v>
      </c>
      <c r="Q387" s="78"/>
      <c r="R387" s="78"/>
    </row>
    <row r="388" spans="1:19" s="131" customFormat="1" ht="21" customHeight="1" x14ac:dyDescent="0.25">
      <c r="A388" s="372"/>
      <c r="B388" s="132" t="s">
        <v>71</v>
      </c>
      <c r="C388" s="127"/>
      <c r="D388" s="127"/>
      <c r="E388" s="127"/>
      <c r="F388" s="127"/>
      <c r="G388" s="127" t="s">
        <v>62</v>
      </c>
      <c r="H388" s="127"/>
      <c r="I388" s="127" t="s">
        <v>62</v>
      </c>
      <c r="J388" s="127"/>
      <c r="K388" s="127"/>
      <c r="L388" s="127" t="s">
        <v>62</v>
      </c>
      <c r="M388" s="127"/>
      <c r="N388" s="127"/>
      <c r="O388" s="127" t="s">
        <v>62</v>
      </c>
      <c r="P388" s="193" t="s">
        <v>62</v>
      </c>
      <c r="Q388" s="193" t="s">
        <v>62</v>
      </c>
      <c r="R388" s="193" t="s">
        <v>62</v>
      </c>
      <c r="S388" s="128"/>
    </row>
    <row r="389" spans="1:19" s="131" customFormat="1" ht="21" customHeight="1" x14ac:dyDescent="0.2">
      <c r="A389" s="373"/>
      <c r="B389" s="133" t="s">
        <v>72</v>
      </c>
      <c r="C389" s="127"/>
      <c r="D389" s="127" t="s">
        <v>62</v>
      </c>
      <c r="E389" s="127"/>
      <c r="F389" s="127"/>
      <c r="G389" s="127">
        <f>G382</f>
        <v>20</v>
      </c>
      <c r="H389" s="127">
        <f t="shared" ref="H389:K389" si="191">H382</f>
        <v>20</v>
      </c>
      <c r="I389" s="127">
        <f t="shared" si="191"/>
        <v>0</v>
      </c>
      <c r="J389" s="127">
        <f t="shared" si="191"/>
        <v>0</v>
      </c>
      <c r="K389" s="127">
        <f t="shared" si="191"/>
        <v>20</v>
      </c>
      <c r="L389" s="127" t="s">
        <v>62</v>
      </c>
      <c r="M389" s="130">
        <v>46022</v>
      </c>
      <c r="N389" s="130">
        <v>46022</v>
      </c>
      <c r="O389" s="125"/>
      <c r="P389" s="193" t="s">
        <v>62</v>
      </c>
      <c r="Q389" s="78"/>
      <c r="R389" s="78"/>
    </row>
    <row r="390" spans="1:19" s="128" customFormat="1" ht="74.45" customHeight="1" x14ac:dyDescent="0.25">
      <c r="A390" s="371" t="s">
        <v>371</v>
      </c>
      <c r="B390" s="124" t="s">
        <v>384</v>
      </c>
      <c r="C390" s="125" t="s">
        <v>59</v>
      </c>
      <c r="D390" s="126" t="s">
        <v>60</v>
      </c>
      <c r="E390" s="126" t="s">
        <v>75</v>
      </c>
      <c r="F390" s="125">
        <v>792</v>
      </c>
      <c r="G390" s="125">
        <v>30</v>
      </c>
      <c r="H390" s="125">
        <v>30</v>
      </c>
      <c r="I390" s="125"/>
      <c r="J390" s="125"/>
      <c r="K390" s="127">
        <v>30</v>
      </c>
      <c r="L390" s="125"/>
      <c r="M390" s="125" t="s">
        <v>62</v>
      </c>
      <c r="N390" s="125" t="s">
        <v>62</v>
      </c>
      <c r="O390" s="125">
        <v>520.20000000000005</v>
      </c>
      <c r="P390" s="78"/>
      <c r="Q390" s="78"/>
      <c r="R390" s="78"/>
    </row>
    <row r="391" spans="1:19" s="131" customFormat="1" ht="15.75" x14ac:dyDescent="0.2">
      <c r="A391" s="372"/>
      <c r="B391" s="129" t="s">
        <v>70</v>
      </c>
      <c r="C391" s="127"/>
      <c r="D391" s="127" t="s">
        <v>62</v>
      </c>
      <c r="E391" s="127"/>
      <c r="F391" s="127"/>
      <c r="G391" s="127">
        <f>G390</f>
        <v>30</v>
      </c>
      <c r="H391" s="127">
        <f t="shared" ref="H391:K391" si="192">H390</f>
        <v>30</v>
      </c>
      <c r="I391" s="127">
        <f t="shared" si="192"/>
        <v>0</v>
      </c>
      <c r="J391" s="127">
        <f t="shared" si="192"/>
        <v>0</v>
      </c>
      <c r="K391" s="127">
        <f t="shared" si="192"/>
        <v>30</v>
      </c>
      <c r="L391" s="127"/>
      <c r="M391" s="130">
        <v>46022</v>
      </c>
      <c r="N391" s="130">
        <v>46022</v>
      </c>
      <c r="O391" s="125"/>
      <c r="P391" s="193" t="s">
        <v>62</v>
      </c>
      <c r="Q391" s="78"/>
      <c r="R391" s="78"/>
    </row>
    <row r="392" spans="1:19" s="131" customFormat="1" x14ac:dyDescent="0.25">
      <c r="A392" s="372"/>
      <c r="B392" s="132" t="s">
        <v>63</v>
      </c>
      <c r="C392" s="127"/>
      <c r="D392" s="127"/>
      <c r="E392" s="127"/>
      <c r="F392" s="127"/>
      <c r="G392" s="127" t="s">
        <v>62</v>
      </c>
      <c r="H392" s="127"/>
      <c r="I392" s="127" t="s">
        <v>62</v>
      </c>
      <c r="J392" s="127"/>
      <c r="K392" s="127"/>
      <c r="L392" s="127" t="s">
        <v>62</v>
      </c>
      <c r="M392" s="127"/>
      <c r="N392" s="127"/>
      <c r="O392" s="127" t="s">
        <v>62</v>
      </c>
      <c r="P392" s="193" t="s">
        <v>62</v>
      </c>
      <c r="Q392" s="193" t="s">
        <v>62</v>
      </c>
      <c r="R392" s="193" t="s">
        <v>62</v>
      </c>
      <c r="S392" s="128"/>
    </row>
    <row r="393" spans="1:19" s="131" customFormat="1" ht="65.45" customHeight="1" x14ac:dyDescent="0.2">
      <c r="A393" s="372"/>
      <c r="B393" s="133" t="s">
        <v>64</v>
      </c>
      <c r="C393" s="127"/>
      <c r="D393" s="127" t="s">
        <v>62</v>
      </c>
      <c r="E393" s="127"/>
      <c r="F393" s="127"/>
      <c r="G393" s="127">
        <f>G390</f>
        <v>30</v>
      </c>
      <c r="H393" s="127">
        <f t="shared" ref="H393:K393" si="193">H390</f>
        <v>30</v>
      </c>
      <c r="I393" s="127">
        <f t="shared" si="193"/>
        <v>0</v>
      </c>
      <c r="J393" s="127">
        <f t="shared" si="193"/>
        <v>0</v>
      </c>
      <c r="K393" s="127">
        <f t="shared" si="193"/>
        <v>30</v>
      </c>
      <c r="L393" s="127" t="s">
        <v>62</v>
      </c>
      <c r="M393" s="130">
        <v>46022</v>
      </c>
      <c r="N393" s="130">
        <v>46022</v>
      </c>
      <c r="O393" s="125"/>
      <c r="P393" s="193" t="s">
        <v>62</v>
      </c>
      <c r="Q393" s="78"/>
      <c r="R393" s="78"/>
    </row>
    <row r="394" spans="1:19" s="131" customFormat="1" ht="15" customHeight="1" x14ac:dyDescent="0.25">
      <c r="A394" s="372"/>
      <c r="B394" s="132" t="s">
        <v>65</v>
      </c>
      <c r="C394" s="127"/>
      <c r="D394" s="127"/>
      <c r="E394" s="127"/>
      <c r="F394" s="127"/>
      <c r="G394" s="127" t="s">
        <v>62</v>
      </c>
      <c r="H394" s="127"/>
      <c r="I394" s="127" t="s">
        <v>62</v>
      </c>
      <c r="J394" s="127"/>
      <c r="K394" s="127"/>
      <c r="L394" s="127" t="s">
        <v>62</v>
      </c>
      <c r="M394" s="127"/>
      <c r="N394" s="127"/>
      <c r="O394" s="127" t="s">
        <v>62</v>
      </c>
      <c r="P394" s="193" t="s">
        <v>62</v>
      </c>
      <c r="Q394" s="193" t="s">
        <v>62</v>
      </c>
      <c r="R394" s="193" t="s">
        <v>62</v>
      </c>
      <c r="S394" s="128"/>
    </row>
    <row r="395" spans="1:19" s="131" customFormat="1" ht="38.65" customHeight="1" x14ac:dyDescent="0.2">
      <c r="A395" s="372"/>
      <c r="B395" s="133" t="s">
        <v>66</v>
      </c>
      <c r="C395" s="127"/>
      <c r="D395" s="127" t="s">
        <v>62</v>
      </c>
      <c r="E395" s="127"/>
      <c r="F395" s="127"/>
      <c r="G395" s="127">
        <f>G390</f>
        <v>30</v>
      </c>
      <c r="H395" s="127">
        <f t="shared" ref="H395:K395" si="194">H390</f>
        <v>30</v>
      </c>
      <c r="I395" s="127">
        <f t="shared" si="194"/>
        <v>0</v>
      </c>
      <c r="J395" s="127">
        <f t="shared" si="194"/>
        <v>0</v>
      </c>
      <c r="K395" s="127">
        <f t="shared" si="194"/>
        <v>30</v>
      </c>
      <c r="L395" s="127" t="s">
        <v>62</v>
      </c>
      <c r="M395" s="130">
        <v>46022</v>
      </c>
      <c r="N395" s="130">
        <v>46022</v>
      </c>
      <c r="O395" s="125"/>
      <c r="P395" s="193" t="s">
        <v>62</v>
      </c>
      <c r="Q395" s="78"/>
      <c r="R395" s="78"/>
    </row>
    <row r="396" spans="1:19" s="131" customFormat="1" ht="21" customHeight="1" x14ac:dyDescent="0.25">
      <c r="A396" s="372"/>
      <c r="B396" s="132" t="s">
        <v>71</v>
      </c>
      <c r="C396" s="127"/>
      <c r="D396" s="127"/>
      <c r="E396" s="127"/>
      <c r="F396" s="127"/>
      <c r="G396" s="127" t="s">
        <v>62</v>
      </c>
      <c r="H396" s="127"/>
      <c r="I396" s="127" t="s">
        <v>62</v>
      </c>
      <c r="J396" s="127"/>
      <c r="K396" s="127"/>
      <c r="L396" s="127" t="s">
        <v>62</v>
      </c>
      <c r="M396" s="127"/>
      <c r="N396" s="127"/>
      <c r="O396" s="127" t="s">
        <v>62</v>
      </c>
      <c r="P396" s="193" t="s">
        <v>62</v>
      </c>
      <c r="Q396" s="193" t="s">
        <v>62</v>
      </c>
      <c r="R396" s="193" t="s">
        <v>62</v>
      </c>
      <c r="S396" s="128"/>
    </row>
    <row r="397" spans="1:19" s="131" customFormat="1" ht="21" customHeight="1" x14ac:dyDescent="0.2">
      <c r="A397" s="373"/>
      <c r="B397" s="133" t="s">
        <v>72</v>
      </c>
      <c r="C397" s="127"/>
      <c r="D397" s="127" t="s">
        <v>62</v>
      </c>
      <c r="E397" s="127"/>
      <c r="F397" s="127"/>
      <c r="G397" s="127">
        <f>G390</f>
        <v>30</v>
      </c>
      <c r="H397" s="127">
        <f t="shared" ref="H397:K397" si="195">H390</f>
        <v>30</v>
      </c>
      <c r="I397" s="127">
        <f t="shared" si="195"/>
        <v>0</v>
      </c>
      <c r="J397" s="127">
        <f t="shared" si="195"/>
        <v>0</v>
      </c>
      <c r="K397" s="127">
        <f t="shared" si="195"/>
        <v>30</v>
      </c>
      <c r="L397" s="127" t="s">
        <v>62</v>
      </c>
      <c r="M397" s="130">
        <v>46022</v>
      </c>
      <c r="N397" s="130">
        <v>46022</v>
      </c>
      <c r="O397" s="125"/>
      <c r="P397" s="193" t="s">
        <v>62</v>
      </c>
      <c r="Q397" s="78"/>
      <c r="R397" s="78"/>
    </row>
    <row r="398" spans="1:19" s="128" customFormat="1" ht="74.45" hidden="1" customHeight="1" x14ac:dyDescent="0.25">
      <c r="A398" s="371" t="s">
        <v>372</v>
      </c>
      <c r="B398" s="124" t="s">
        <v>384</v>
      </c>
      <c r="C398" s="125" t="s">
        <v>59</v>
      </c>
      <c r="D398" s="126" t="s">
        <v>60</v>
      </c>
      <c r="E398" s="126" t="s">
        <v>75</v>
      </c>
      <c r="F398" s="125">
        <v>792</v>
      </c>
      <c r="G398" s="125"/>
      <c r="H398" s="125"/>
      <c r="I398" s="125"/>
      <c r="J398" s="125"/>
      <c r="K398" s="127">
        <f>J398</f>
        <v>0</v>
      </c>
      <c r="L398" s="125"/>
      <c r="M398" s="125" t="s">
        <v>62</v>
      </c>
      <c r="N398" s="125" t="s">
        <v>62</v>
      </c>
      <c r="O398" s="125"/>
      <c r="P398" s="78"/>
      <c r="Q398" s="78"/>
      <c r="R398" s="78"/>
    </row>
    <row r="399" spans="1:19" s="131" customFormat="1" ht="15.75" hidden="1" x14ac:dyDescent="0.2">
      <c r="A399" s="372"/>
      <c r="B399" s="129" t="s">
        <v>70</v>
      </c>
      <c r="C399" s="127"/>
      <c r="D399" s="127" t="s">
        <v>62</v>
      </c>
      <c r="E399" s="127"/>
      <c r="F399" s="127"/>
      <c r="G399" s="127">
        <f>G398</f>
        <v>0</v>
      </c>
      <c r="H399" s="127">
        <f t="shared" ref="H399:K399" si="196">H398</f>
        <v>0</v>
      </c>
      <c r="I399" s="127">
        <f t="shared" si="196"/>
        <v>0</v>
      </c>
      <c r="J399" s="127">
        <f t="shared" si="196"/>
        <v>0</v>
      </c>
      <c r="K399" s="127">
        <f t="shared" si="196"/>
        <v>0</v>
      </c>
      <c r="L399" s="127"/>
      <c r="M399" s="130">
        <v>46022</v>
      </c>
      <c r="N399" s="130">
        <v>46022</v>
      </c>
      <c r="O399" s="125"/>
      <c r="P399" s="193" t="s">
        <v>62</v>
      </c>
      <c r="Q399" s="78"/>
      <c r="R399" s="78"/>
    </row>
    <row r="400" spans="1:19" s="131" customFormat="1" hidden="1" x14ac:dyDescent="0.25">
      <c r="A400" s="372"/>
      <c r="B400" s="132" t="s">
        <v>63</v>
      </c>
      <c r="C400" s="127"/>
      <c r="D400" s="127"/>
      <c r="E400" s="127"/>
      <c r="F400" s="127"/>
      <c r="G400" s="127" t="s">
        <v>62</v>
      </c>
      <c r="H400" s="127"/>
      <c r="I400" s="127" t="s">
        <v>62</v>
      </c>
      <c r="J400" s="127"/>
      <c r="K400" s="127"/>
      <c r="L400" s="127" t="s">
        <v>62</v>
      </c>
      <c r="M400" s="127"/>
      <c r="N400" s="127"/>
      <c r="O400" s="127" t="s">
        <v>62</v>
      </c>
      <c r="P400" s="193" t="s">
        <v>62</v>
      </c>
      <c r="Q400" s="193" t="s">
        <v>62</v>
      </c>
      <c r="R400" s="193" t="s">
        <v>62</v>
      </c>
      <c r="S400" s="128"/>
    </row>
    <row r="401" spans="1:19" s="131" customFormat="1" ht="65.45" hidden="1" customHeight="1" x14ac:dyDescent="0.2">
      <c r="A401" s="372"/>
      <c r="B401" s="133" t="s">
        <v>64</v>
      </c>
      <c r="C401" s="127"/>
      <c r="D401" s="127" t="s">
        <v>62</v>
      </c>
      <c r="E401" s="127"/>
      <c r="F401" s="127"/>
      <c r="G401" s="127">
        <f>G398</f>
        <v>0</v>
      </c>
      <c r="H401" s="127">
        <f t="shared" ref="H401:K401" si="197">H398</f>
        <v>0</v>
      </c>
      <c r="I401" s="127">
        <f t="shared" si="197"/>
        <v>0</v>
      </c>
      <c r="J401" s="127">
        <f t="shared" si="197"/>
        <v>0</v>
      </c>
      <c r="K401" s="127">
        <f t="shared" si="197"/>
        <v>0</v>
      </c>
      <c r="L401" s="127" t="s">
        <v>62</v>
      </c>
      <c r="M401" s="130">
        <v>46022</v>
      </c>
      <c r="N401" s="130">
        <v>46022</v>
      </c>
      <c r="O401" s="125"/>
      <c r="P401" s="193" t="s">
        <v>62</v>
      </c>
      <c r="Q401" s="78"/>
      <c r="R401" s="78"/>
    </row>
    <row r="402" spans="1:19" s="131" customFormat="1" ht="15" hidden="1" customHeight="1" x14ac:dyDescent="0.25">
      <c r="A402" s="372"/>
      <c r="B402" s="132" t="s">
        <v>65</v>
      </c>
      <c r="C402" s="127"/>
      <c r="D402" s="127"/>
      <c r="E402" s="127"/>
      <c r="F402" s="127"/>
      <c r="G402" s="127" t="s">
        <v>62</v>
      </c>
      <c r="H402" s="127"/>
      <c r="I402" s="127" t="s">
        <v>62</v>
      </c>
      <c r="J402" s="127"/>
      <c r="K402" s="127"/>
      <c r="L402" s="127" t="s">
        <v>62</v>
      </c>
      <c r="M402" s="127"/>
      <c r="N402" s="127"/>
      <c r="O402" s="127" t="s">
        <v>62</v>
      </c>
      <c r="P402" s="193" t="s">
        <v>62</v>
      </c>
      <c r="Q402" s="193" t="s">
        <v>62</v>
      </c>
      <c r="R402" s="193" t="s">
        <v>62</v>
      </c>
      <c r="S402" s="128"/>
    </row>
    <row r="403" spans="1:19" s="131" customFormat="1" ht="38.65" hidden="1" customHeight="1" x14ac:dyDescent="0.2">
      <c r="A403" s="372"/>
      <c r="B403" s="133" t="s">
        <v>66</v>
      </c>
      <c r="C403" s="127"/>
      <c r="D403" s="127" t="s">
        <v>62</v>
      </c>
      <c r="E403" s="127"/>
      <c r="F403" s="127"/>
      <c r="G403" s="127">
        <f>G398</f>
        <v>0</v>
      </c>
      <c r="H403" s="127">
        <f t="shared" ref="H403:K403" si="198">H398</f>
        <v>0</v>
      </c>
      <c r="I403" s="127">
        <f t="shared" si="198"/>
        <v>0</v>
      </c>
      <c r="J403" s="127">
        <f t="shared" si="198"/>
        <v>0</v>
      </c>
      <c r="K403" s="127">
        <f t="shared" si="198"/>
        <v>0</v>
      </c>
      <c r="L403" s="127" t="s">
        <v>62</v>
      </c>
      <c r="M403" s="130">
        <v>46022</v>
      </c>
      <c r="N403" s="130">
        <v>46022</v>
      </c>
      <c r="O403" s="125"/>
      <c r="P403" s="193" t="s">
        <v>62</v>
      </c>
      <c r="Q403" s="78"/>
      <c r="R403" s="78"/>
    </row>
    <row r="404" spans="1:19" s="131" customFormat="1" ht="21" hidden="1" customHeight="1" x14ac:dyDescent="0.25">
      <c r="A404" s="372"/>
      <c r="B404" s="132" t="s">
        <v>71</v>
      </c>
      <c r="C404" s="127"/>
      <c r="D404" s="127"/>
      <c r="E404" s="127"/>
      <c r="F404" s="127"/>
      <c r="G404" s="127" t="s">
        <v>62</v>
      </c>
      <c r="H404" s="127"/>
      <c r="I404" s="127" t="s">
        <v>62</v>
      </c>
      <c r="J404" s="127"/>
      <c r="K404" s="127"/>
      <c r="L404" s="127" t="s">
        <v>62</v>
      </c>
      <c r="M404" s="127"/>
      <c r="N404" s="127"/>
      <c r="O404" s="127" t="s">
        <v>62</v>
      </c>
      <c r="P404" s="193" t="s">
        <v>62</v>
      </c>
      <c r="Q404" s="193" t="s">
        <v>62</v>
      </c>
      <c r="R404" s="193" t="s">
        <v>62</v>
      </c>
      <c r="S404" s="128"/>
    </row>
    <row r="405" spans="1:19" s="131" customFormat="1" ht="21" hidden="1" customHeight="1" x14ac:dyDescent="0.2">
      <c r="A405" s="373"/>
      <c r="B405" s="133" t="s">
        <v>72</v>
      </c>
      <c r="C405" s="127"/>
      <c r="D405" s="127" t="s">
        <v>62</v>
      </c>
      <c r="E405" s="127"/>
      <c r="F405" s="127"/>
      <c r="G405" s="127">
        <f>G398</f>
        <v>0</v>
      </c>
      <c r="H405" s="127">
        <f t="shared" ref="H405:K405" si="199">H398</f>
        <v>0</v>
      </c>
      <c r="I405" s="127">
        <f t="shared" si="199"/>
        <v>0</v>
      </c>
      <c r="J405" s="127">
        <f t="shared" si="199"/>
        <v>0</v>
      </c>
      <c r="K405" s="127">
        <f t="shared" si="199"/>
        <v>0</v>
      </c>
      <c r="L405" s="127" t="s">
        <v>62</v>
      </c>
      <c r="M405" s="130">
        <v>46022</v>
      </c>
      <c r="N405" s="130">
        <v>46022</v>
      </c>
      <c r="O405" s="125"/>
      <c r="P405" s="193" t="s">
        <v>62</v>
      </c>
      <c r="Q405" s="78"/>
      <c r="R405" s="78"/>
    </row>
    <row r="406" spans="1:19" s="128" customFormat="1" ht="74.45" customHeight="1" x14ac:dyDescent="0.25">
      <c r="A406" s="371" t="s">
        <v>401</v>
      </c>
      <c r="B406" s="124" t="s">
        <v>384</v>
      </c>
      <c r="C406" s="125" t="s">
        <v>59</v>
      </c>
      <c r="D406" s="126" t="s">
        <v>60</v>
      </c>
      <c r="E406" s="126" t="s">
        <v>75</v>
      </c>
      <c r="F406" s="125">
        <v>792</v>
      </c>
      <c r="G406" s="125">
        <v>20</v>
      </c>
      <c r="H406" s="125">
        <v>20</v>
      </c>
      <c r="I406" s="125"/>
      <c r="J406" s="125"/>
      <c r="K406" s="127">
        <v>20</v>
      </c>
      <c r="L406" s="125"/>
      <c r="M406" s="125" t="s">
        <v>62</v>
      </c>
      <c r="N406" s="125" t="s">
        <v>62</v>
      </c>
      <c r="O406" s="125">
        <v>346.8</v>
      </c>
      <c r="P406" s="78"/>
      <c r="Q406" s="78"/>
      <c r="R406" s="78"/>
    </row>
    <row r="407" spans="1:19" s="131" customFormat="1" ht="15.75" x14ac:dyDescent="0.2">
      <c r="A407" s="372"/>
      <c r="B407" s="129" t="s">
        <v>70</v>
      </c>
      <c r="C407" s="127"/>
      <c r="D407" s="127" t="s">
        <v>62</v>
      </c>
      <c r="E407" s="127"/>
      <c r="F407" s="127"/>
      <c r="G407" s="127">
        <f>G406</f>
        <v>20</v>
      </c>
      <c r="H407" s="127">
        <f t="shared" ref="H407:K407" si="200">H406</f>
        <v>20</v>
      </c>
      <c r="I407" s="127">
        <f t="shared" si="200"/>
        <v>0</v>
      </c>
      <c r="J407" s="127">
        <f t="shared" si="200"/>
        <v>0</v>
      </c>
      <c r="K407" s="127">
        <f t="shared" si="200"/>
        <v>20</v>
      </c>
      <c r="L407" s="127"/>
      <c r="M407" s="130">
        <v>46022</v>
      </c>
      <c r="N407" s="130">
        <v>46022</v>
      </c>
      <c r="O407" s="78"/>
      <c r="P407" s="193" t="s">
        <v>62</v>
      </c>
      <c r="Q407" s="78"/>
      <c r="R407" s="78"/>
    </row>
    <row r="408" spans="1:19" s="131" customFormat="1" x14ac:dyDescent="0.25">
      <c r="A408" s="372"/>
      <c r="B408" s="132" t="s">
        <v>63</v>
      </c>
      <c r="C408" s="127"/>
      <c r="D408" s="127"/>
      <c r="E408" s="127"/>
      <c r="F408" s="127"/>
      <c r="G408" s="127" t="s">
        <v>62</v>
      </c>
      <c r="H408" s="127"/>
      <c r="I408" s="127" t="s">
        <v>62</v>
      </c>
      <c r="J408" s="127"/>
      <c r="K408" s="127"/>
      <c r="L408" s="127" t="s">
        <v>62</v>
      </c>
      <c r="M408" s="127"/>
      <c r="N408" s="127"/>
      <c r="O408" s="193" t="s">
        <v>62</v>
      </c>
      <c r="P408" s="193" t="s">
        <v>62</v>
      </c>
      <c r="Q408" s="193" t="s">
        <v>62</v>
      </c>
      <c r="R408" s="193" t="s">
        <v>62</v>
      </c>
      <c r="S408" s="128"/>
    </row>
    <row r="409" spans="1:19" s="131" customFormat="1" ht="65.45" customHeight="1" x14ac:dyDescent="0.2">
      <c r="A409" s="372"/>
      <c r="B409" s="133" t="s">
        <v>64</v>
      </c>
      <c r="C409" s="127"/>
      <c r="D409" s="127" t="s">
        <v>62</v>
      </c>
      <c r="E409" s="127"/>
      <c r="F409" s="127"/>
      <c r="G409" s="127">
        <f>G406</f>
        <v>20</v>
      </c>
      <c r="H409" s="127">
        <f t="shared" ref="H409:K409" si="201">H406</f>
        <v>20</v>
      </c>
      <c r="I409" s="127">
        <f t="shared" si="201"/>
        <v>0</v>
      </c>
      <c r="J409" s="127">
        <f t="shared" si="201"/>
        <v>0</v>
      </c>
      <c r="K409" s="127">
        <f t="shared" si="201"/>
        <v>20</v>
      </c>
      <c r="L409" s="127" t="s">
        <v>62</v>
      </c>
      <c r="M409" s="130">
        <v>46022</v>
      </c>
      <c r="N409" s="130">
        <v>46022</v>
      </c>
      <c r="O409" s="78"/>
      <c r="P409" s="193" t="s">
        <v>62</v>
      </c>
      <c r="Q409" s="78"/>
      <c r="R409" s="78"/>
    </row>
    <row r="410" spans="1:19" s="131" customFormat="1" ht="15" customHeight="1" x14ac:dyDescent="0.25">
      <c r="A410" s="372"/>
      <c r="B410" s="132" t="s">
        <v>65</v>
      </c>
      <c r="C410" s="127"/>
      <c r="D410" s="127"/>
      <c r="E410" s="127"/>
      <c r="F410" s="127"/>
      <c r="G410" s="127" t="s">
        <v>62</v>
      </c>
      <c r="H410" s="127"/>
      <c r="I410" s="127" t="s">
        <v>62</v>
      </c>
      <c r="J410" s="127"/>
      <c r="K410" s="127"/>
      <c r="L410" s="127" t="s">
        <v>62</v>
      </c>
      <c r="M410" s="127"/>
      <c r="N410" s="127"/>
      <c r="O410" s="193" t="s">
        <v>62</v>
      </c>
      <c r="P410" s="193" t="s">
        <v>62</v>
      </c>
      <c r="Q410" s="193" t="s">
        <v>62</v>
      </c>
      <c r="R410" s="193" t="s">
        <v>62</v>
      </c>
      <c r="S410" s="128"/>
    </row>
    <row r="411" spans="1:19" s="131" customFormat="1" ht="38.65" customHeight="1" x14ac:dyDescent="0.2">
      <c r="A411" s="372"/>
      <c r="B411" s="133" t="s">
        <v>66</v>
      </c>
      <c r="C411" s="127"/>
      <c r="D411" s="127" t="s">
        <v>62</v>
      </c>
      <c r="E411" s="127"/>
      <c r="F411" s="127"/>
      <c r="G411" s="127">
        <f>G406</f>
        <v>20</v>
      </c>
      <c r="H411" s="127">
        <f t="shared" ref="H411:K411" si="202">H406</f>
        <v>20</v>
      </c>
      <c r="I411" s="127">
        <f t="shared" si="202"/>
        <v>0</v>
      </c>
      <c r="J411" s="127">
        <f t="shared" si="202"/>
        <v>0</v>
      </c>
      <c r="K411" s="127">
        <f t="shared" si="202"/>
        <v>20</v>
      </c>
      <c r="L411" s="127" t="s">
        <v>62</v>
      </c>
      <c r="M411" s="130">
        <v>46022</v>
      </c>
      <c r="N411" s="130">
        <v>46022</v>
      </c>
      <c r="O411" s="78"/>
      <c r="P411" s="193" t="s">
        <v>62</v>
      </c>
      <c r="Q411" s="78"/>
      <c r="R411" s="78"/>
    </row>
    <row r="412" spans="1:19" s="131" customFormat="1" ht="21" customHeight="1" x14ac:dyDescent="0.25">
      <c r="A412" s="372"/>
      <c r="B412" s="132" t="s">
        <v>71</v>
      </c>
      <c r="C412" s="127"/>
      <c r="D412" s="127"/>
      <c r="E412" s="127"/>
      <c r="F412" s="127"/>
      <c r="G412" s="127" t="s">
        <v>62</v>
      </c>
      <c r="H412" s="127"/>
      <c r="I412" s="127" t="s">
        <v>62</v>
      </c>
      <c r="J412" s="127"/>
      <c r="K412" s="127"/>
      <c r="L412" s="127" t="s">
        <v>62</v>
      </c>
      <c r="M412" s="127"/>
      <c r="N412" s="127"/>
      <c r="O412" s="193" t="s">
        <v>62</v>
      </c>
      <c r="P412" s="193" t="s">
        <v>62</v>
      </c>
      <c r="Q412" s="193" t="s">
        <v>62</v>
      </c>
      <c r="R412" s="193" t="s">
        <v>62</v>
      </c>
      <c r="S412" s="128"/>
    </row>
    <row r="413" spans="1:19" s="131" customFormat="1" ht="21" customHeight="1" x14ac:dyDescent="0.2">
      <c r="A413" s="373"/>
      <c r="B413" s="133" t="s">
        <v>72</v>
      </c>
      <c r="C413" s="127"/>
      <c r="D413" s="127" t="s">
        <v>62</v>
      </c>
      <c r="E413" s="127"/>
      <c r="F413" s="127"/>
      <c r="G413" s="127">
        <f>G406</f>
        <v>20</v>
      </c>
      <c r="H413" s="127">
        <f t="shared" ref="H413:K413" si="203">H406</f>
        <v>20</v>
      </c>
      <c r="I413" s="127">
        <f t="shared" si="203"/>
        <v>0</v>
      </c>
      <c r="J413" s="127">
        <f t="shared" si="203"/>
        <v>0</v>
      </c>
      <c r="K413" s="127">
        <f t="shared" si="203"/>
        <v>20</v>
      </c>
      <c r="L413" s="127" t="s">
        <v>62</v>
      </c>
      <c r="M413" s="130">
        <v>46022</v>
      </c>
      <c r="N413" s="130">
        <v>46022</v>
      </c>
      <c r="O413" s="78"/>
      <c r="P413" s="193" t="s">
        <v>62</v>
      </c>
      <c r="Q413" s="78"/>
      <c r="R413" s="78"/>
    </row>
    <row r="414" spans="1:19" s="93" customFormat="1" ht="18" customHeight="1" x14ac:dyDescent="0.25">
      <c r="A414" s="89" t="s">
        <v>122</v>
      </c>
      <c r="B414" s="90"/>
      <c r="C414" s="91"/>
      <c r="D414" s="91"/>
      <c r="E414" s="91"/>
      <c r="F414" s="91"/>
      <c r="G414" s="107">
        <f>G6+G14+G22+G30+G38+G46+G54+G62+G70+G78+G86+G94+G102+G110+G118+G126+G134+G142+G150+G158+G166+G174+G182+G190+G198+G206+G214+G222+G230+G238+G246+G254+G262+G270+G278+G286+G294+G302+G310+G318+G326+G334+G342+G350+G358+G366+G374+G382+G390+G398+G406</f>
        <v>5905</v>
      </c>
      <c r="H414" s="107">
        <f t="shared" ref="H414:K414" si="204">H6+H14+H22+H30+H38+H46+H54+H62+H70+H78+H86+H94+H102+H110+H118+H126+H134+H142+H150+H158+H166+H174+H182+H190+H198+H206+H214+H222+H230+H238+H246+H254+H262+H270+H278+H286+H294+H302+H310+H318+H326+H334+H342+H350+H358+H366+H374+H382+H390+H398+H406</f>
        <v>5905</v>
      </c>
      <c r="I414" s="107">
        <f t="shared" si="204"/>
        <v>23</v>
      </c>
      <c r="J414" s="107">
        <f t="shared" si="204"/>
        <v>23</v>
      </c>
      <c r="K414" s="107">
        <f t="shared" si="204"/>
        <v>5905</v>
      </c>
      <c r="L414" s="91"/>
      <c r="M414" s="94"/>
      <c r="N414" s="94"/>
      <c r="O414" s="135">
        <f>SUM(O6:O413)</f>
        <v>102392.70000000003</v>
      </c>
      <c r="P414" s="135"/>
      <c r="Q414" s="135">
        <f t="shared" ref="Q414:R414" si="205">SUM(Q6:Q413)</f>
        <v>398.82</v>
      </c>
      <c r="R414" s="135">
        <f t="shared" si="205"/>
        <v>398.82</v>
      </c>
    </row>
  </sheetData>
  <mergeCells count="73">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E2:F2"/>
    <mergeCell ref="N3:N4"/>
    <mergeCell ref="O3:O4"/>
    <mergeCell ref="P3:P4"/>
    <mergeCell ref="Q3:Q4"/>
    <mergeCell ref="G2:L2"/>
    <mergeCell ref="A14:A21"/>
    <mergeCell ref="A22:A29"/>
    <mergeCell ref="A30:A37"/>
    <mergeCell ref="A38:A45"/>
    <mergeCell ref="A46:A53"/>
    <mergeCell ref="A54:A61"/>
    <mergeCell ref="A62:A69"/>
    <mergeCell ref="A70:A77"/>
    <mergeCell ref="A78:A85"/>
    <mergeCell ref="A86:A93"/>
    <mergeCell ref="A94:A101"/>
    <mergeCell ref="A102:A109"/>
    <mergeCell ref="A110:A117"/>
    <mergeCell ref="A118:A125"/>
    <mergeCell ref="A126:A133"/>
    <mergeCell ref="A134:A141"/>
    <mergeCell ref="A142:A149"/>
    <mergeCell ref="A150:A157"/>
    <mergeCell ref="A158:A165"/>
    <mergeCell ref="A166:A173"/>
    <mergeCell ref="A174:A181"/>
    <mergeCell ref="A182:A189"/>
    <mergeCell ref="A190:A197"/>
    <mergeCell ref="A198:A205"/>
    <mergeCell ref="A206:A213"/>
    <mergeCell ref="A214:A221"/>
    <mergeCell ref="A222:A229"/>
    <mergeCell ref="A230:A237"/>
    <mergeCell ref="A238:A245"/>
    <mergeCell ref="A246:A253"/>
    <mergeCell ref="A254:A261"/>
    <mergeCell ref="A262:A269"/>
    <mergeCell ref="A270:A277"/>
    <mergeCell ref="A278:A285"/>
    <mergeCell ref="A286:A293"/>
    <mergeCell ref="A1:R1"/>
    <mergeCell ref="A382:A389"/>
    <mergeCell ref="A390:A397"/>
    <mergeCell ref="A398:A405"/>
    <mergeCell ref="A406:A413"/>
    <mergeCell ref="A334:A341"/>
    <mergeCell ref="A342:A349"/>
    <mergeCell ref="A358:A365"/>
    <mergeCell ref="A366:A373"/>
    <mergeCell ref="A374:A381"/>
    <mergeCell ref="A350:A357"/>
    <mergeCell ref="A294:A301"/>
    <mergeCell ref="A302:A309"/>
    <mergeCell ref="A310:A317"/>
    <mergeCell ref="A318:A325"/>
    <mergeCell ref="A326:A333"/>
  </mergeCells>
  <hyperlinks>
    <hyperlink ref="C2" location="sub_4555" display="#sub_4555"/>
    <hyperlink ref="F3" r:id="rId1" display="http://internet.garant.ru/document/redirect/179222/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4"/>
  <sheetViews>
    <sheetView workbookViewId="0">
      <selection activeCell="G14" sqref="G14:K14"/>
    </sheetView>
  </sheetViews>
  <sheetFormatPr defaultColWidth="9.140625" defaultRowHeight="15" x14ac:dyDescent="0.25"/>
  <cols>
    <col min="1" max="1" width="17.4257812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8.28515625" style="3" customWidth="1"/>
    <col min="14" max="14" width="9.140625" style="3" customWidth="1"/>
    <col min="15" max="15" width="15.28515625" style="3" customWidth="1"/>
    <col min="16" max="16" width="9.140625" style="3" customWidth="1"/>
    <col min="17" max="17" width="10.5703125" style="3" customWidth="1"/>
    <col min="18" max="18" width="10.7109375" style="3" customWidth="1"/>
    <col min="19" max="19" width="9.140625" style="3" bestFit="1" customWidth="1"/>
    <col min="20" max="16384" width="9.140625" style="3"/>
  </cols>
  <sheetData>
    <row r="1" spans="1:18" ht="29.45" customHeight="1" x14ac:dyDescent="0.2">
      <c r="A1" s="319" t="s">
        <v>446</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42</v>
      </c>
      <c r="N2" s="311"/>
      <c r="O2" s="308" t="s">
        <v>43</v>
      </c>
      <c r="P2" s="311"/>
      <c r="Q2" s="308" t="s">
        <v>44</v>
      </c>
      <c r="R2" s="311"/>
    </row>
    <row r="3" spans="1:18" ht="15" customHeight="1" x14ac:dyDescent="0.2">
      <c r="A3" s="309"/>
      <c r="B3" s="313"/>
      <c r="C3" s="307"/>
      <c r="D3" s="309"/>
      <c r="E3" s="308" t="s">
        <v>45</v>
      </c>
      <c r="F3" s="308" t="s">
        <v>46</v>
      </c>
      <c r="G3" s="308" t="s">
        <v>47</v>
      </c>
      <c r="H3" s="311"/>
      <c r="I3" s="308" t="s">
        <v>48</v>
      </c>
      <c r="J3" s="311"/>
      <c r="K3" s="308" t="s">
        <v>49</v>
      </c>
      <c r="L3" s="308" t="s">
        <v>50</v>
      </c>
      <c r="M3" s="308" t="s">
        <v>51</v>
      </c>
      <c r="N3" s="308" t="s">
        <v>52</v>
      </c>
      <c r="O3" s="308" t="s">
        <v>53</v>
      </c>
      <c r="P3" s="308" t="s">
        <v>54</v>
      </c>
      <c r="Q3" s="308" t="s">
        <v>55</v>
      </c>
      <c r="R3" s="308"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10"/>
      <c r="P4" s="310"/>
      <c r="Q4" s="310"/>
      <c r="R4" s="310"/>
    </row>
    <row r="5" spans="1:18" x14ac:dyDescent="0.2">
      <c r="A5" s="4">
        <v>1</v>
      </c>
      <c r="B5" s="12">
        <v>2</v>
      </c>
      <c r="C5" s="11">
        <v>3</v>
      </c>
      <c r="D5" s="11">
        <v>4</v>
      </c>
      <c r="E5" s="11">
        <v>5</v>
      </c>
      <c r="F5" s="11">
        <v>6</v>
      </c>
      <c r="G5" s="11">
        <v>7</v>
      </c>
      <c r="H5" s="11">
        <v>8</v>
      </c>
      <c r="I5" s="11">
        <v>9</v>
      </c>
      <c r="J5" s="11">
        <v>10</v>
      </c>
      <c r="K5" s="11">
        <v>11</v>
      </c>
      <c r="L5" s="11">
        <v>12</v>
      </c>
      <c r="M5" s="11">
        <v>13</v>
      </c>
      <c r="N5" s="11">
        <v>14</v>
      </c>
      <c r="O5" s="11">
        <v>15</v>
      </c>
      <c r="P5" s="11">
        <v>16</v>
      </c>
      <c r="Q5" s="11">
        <v>17</v>
      </c>
      <c r="R5" s="11">
        <v>18</v>
      </c>
    </row>
    <row r="6" spans="1:18" s="56" customFormat="1" ht="39.950000000000003" customHeight="1" x14ac:dyDescent="0.25">
      <c r="A6" s="320" t="s">
        <v>203</v>
      </c>
      <c r="B6" s="98" t="s">
        <v>212</v>
      </c>
      <c r="C6" s="80" t="s">
        <v>59</v>
      </c>
      <c r="D6" s="81" t="s">
        <v>60</v>
      </c>
      <c r="E6" s="81" t="s">
        <v>75</v>
      </c>
      <c r="F6" s="80">
        <v>792</v>
      </c>
      <c r="G6" s="80">
        <v>98</v>
      </c>
      <c r="H6" s="80">
        <v>98</v>
      </c>
      <c r="I6" s="80">
        <v>0</v>
      </c>
      <c r="J6" s="80">
        <v>0</v>
      </c>
      <c r="K6" s="80">
        <v>98</v>
      </c>
      <c r="L6" s="80"/>
      <c r="M6" s="80" t="s">
        <v>62</v>
      </c>
      <c r="N6" s="80" t="s">
        <v>62</v>
      </c>
      <c r="O6" s="78">
        <v>290000</v>
      </c>
      <c r="P6" s="78"/>
      <c r="Q6" s="78">
        <v>0</v>
      </c>
      <c r="R6" s="78">
        <v>0</v>
      </c>
    </row>
    <row r="7" spans="1:18" s="85" customFormat="1" ht="15.75" x14ac:dyDescent="0.2">
      <c r="A7" s="321"/>
      <c r="B7" s="97" t="s">
        <v>70</v>
      </c>
      <c r="C7" s="102"/>
      <c r="D7" s="102" t="s">
        <v>62</v>
      </c>
      <c r="E7" s="102"/>
      <c r="F7" s="102"/>
      <c r="G7" s="102"/>
      <c r="H7" s="102"/>
      <c r="I7" s="102"/>
      <c r="J7" s="102"/>
      <c r="K7" s="102"/>
      <c r="L7" s="102" t="s">
        <v>62</v>
      </c>
      <c r="M7" s="80"/>
      <c r="N7" s="80"/>
      <c r="O7" s="80"/>
      <c r="P7" s="102" t="s">
        <v>62</v>
      </c>
      <c r="Q7" s="80"/>
      <c r="R7" s="80"/>
    </row>
    <row r="8" spans="1:18" s="85" customFormat="1" ht="14.25" x14ac:dyDescent="0.2">
      <c r="A8" s="321"/>
      <c r="B8" s="86" t="s">
        <v>63</v>
      </c>
      <c r="C8" s="102"/>
      <c r="D8" s="102"/>
      <c r="E8" s="102"/>
      <c r="F8" s="102"/>
      <c r="G8" s="102" t="s">
        <v>62</v>
      </c>
      <c r="H8" s="102"/>
      <c r="I8" s="102" t="s">
        <v>62</v>
      </c>
      <c r="J8" s="102"/>
      <c r="K8" s="102"/>
      <c r="L8" s="102" t="s">
        <v>62</v>
      </c>
      <c r="M8" s="102"/>
      <c r="N8" s="102"/>
      <c r="O8" s="102" t="s">
        <v>62</v>
      </c>
      <c r="P8" s="102" t="s">
        <v>62</v>
      </c>
      <c r="Q8" s="102" t="s">
        <v>62</v>
      </c>
      <c r="R8" s="102" t="s">
        <v>62</v>
      </c>
    </row>
    <row r="9" spans="1:18" s="85" customFormat="1" ht="65.45" customHeight="1" x14ac:dyDescent="0.2">
      <c r="A9" s="321"/>
      <c r="B9" s="99" t="s">
        <v>64</v>
      </c>
      <c r="C9" s="102"/>
      <c r="D9" s="102" t="s">
        <v>62</v>
      </c>
      <c r="E9" s="102"/>
      <c r="F9" s="102"/>
      <c r="G9" s="102">
        <f>G6</f>
        <v>98</v>
      </c>
      <c r="H9" s="250">
        <f t="shared" ref="H9:K9" si="0">H6</f>
        <v>98</v>
      </c>
      <c r="I9" s="250">
        <f t="shared" si="0"/>
        <v>0</v>
      </c>
      <c r="J9" s="250">
        <f t="shared" si="0"/>
        <v>0</v>
      </c>
      <c r="K9" s="250">
        <f t="shared" si="0"/>
        <v>98</v>
      </c>
      <c r="L9" s="102" t="s">
        <v>62</v>
      </c>
      <c r="M9" s="80"/>
      <c r="N9" s="80"/>
      <c r="O9" s="80"/>
      <c r="P9" s="102" t="s">
        <v>62</v>
      </c>
      <c r="Q9" s="80"/>
      <c r="R9" s="80"/>
    </row>
    <row r="10" spans="1:18" s="85" customFormat="1" ht="15" customHeight="1" x14ac:dyDescent="0.2">
      <c r="A10" s="321"/>
      <c r="B10" s="86" t="s">
        <v>65</v>
      </c>
      <c r="C10" s="102"/>
      <c r="D10" s="102"/>
      <c r="E10" s="102"/>
      <c r="F10" s="102"/>
      <c r="G10" s="102" t="s">
        <v>62</v>
      </c>
      <c r="H10" s="102"/>
      <c r="I10" s="102" t="s">
        <v>62</v>
      </c>
      <c r="J10" s="102"/>
      <c r="K10" s="102"/>
      <c r="L10" s="102" t="s">
        <v>62</v>
      </c>
      <c r="M10" s="102"/>
      <c r="N10" s="102"/>
      <c r="O10" s="102" t="s">
        <v>62</v>
      </c>
      <c r="P10" s="102" t="s">
        <v>62</v>
      </c>
      <c r="Q10" s="102" t="s">
        <v>62</v>
      </c>
      <c r="R10" s="102" t="s">
        <v>62</v>
      </c>
    </row>
    <row r="11" spans="1:18" s="85" customFormat="1" ht="38.65" customHeight="1" x14ac:dyDescent="0.2">
      <c r="A11" s="321"/>
      <c r="B11" s="99" t="s">
        <v>66</v>
      </c>
      <c r="C11" s="102"/>
      <c r="D11" s="102" t="s">
        <v>62</v>
      </c>
      <c r="E11" s="102"/>
      <c r="F11" s="102"/>
      <c r="G11" s="102">
        <f>G6</f>
        <v>98</v>
      </c>
      <c r="H11" s="250">
        <f t="shared" ref="H11:K11" si="1">H6</f>
        <v>98</v>
      </c>
      <c r="I11" s="250">
        <f t="shared" si="1"/>
        <v>0</v>
      </c>
      <c r="J11" s="250">
        <f t="shared" si="1"/>
        <v>0</v>
      </c>
      <c r="K11" s="250">
        <f t="shared" si="1"/>
        <v>98</v>
      </c>
      <c r="L11" s="102" t="s">
        <v>62</v>
      </c>
      <c r="M11" s="80"/>
      <c r="N11" s="80"/>
      <c r="O11" s="80"/>
      <c r="P11" s="102" t="s">
        <v>62</v>
      </c>
      <c r="Q11" s="80"/>
      <c r="R11" s="80"/>
    </row>
    <row r="12" spans="1:18" s="85" customFormat="1" ht="21" customHeight="1" x14ac:dyDescent="0.2">
      <c r="A12" s="321"/>
      <c r="B12" s="86" t="s">
        <v>71</v>
      </c>
      <c r="C12" s="102"/>
      <c r="D12" s="102"/>
      <c r="E12" s="102"/>
      <c r="F12" s="102"/>
      <c r="G12" s="102" t="s">
        <v>62</v>
      </c>
      <c r="H12" s="102"/>
      <c r="I12" s="102" t="s">
        <v>62</v>
      </c>
      <c r="J12" s="102"/>
      <c r="K12" s="102"/>
      <c r="L12" s="102" t="s">
        <v>62</v>
      </c>
      <c r="M12" s="102"/>
      <c r="N12" s="102"/>
      <c r="O12" s="102" t="s">
        <v>62</v>
      </c>
      <c r="P12" s="102" t="s">
        <v>62</v>
      </c>
      <c r="Q12" s="102" t="s">
        <v>62</v>
      </c>
      <c r="R12" s="102" t="s">
        <v>62</v>
      </c>
    </row>
    <row r="13" spans="1:18" s="85" customFormat="1" ht="21" customHeight="1" x14ac:dyDescent="0.2">
      <c r="A13" s="322"/>
      <c r="B13" s="99" t="s">
        <v>72</v>
      </c>
      <c r="C13" s="102"/>
      <c r="D13" s="102" t="s">
        <v>62</v>
      </c>
      <c r="E13" s="102"/>
      <c r="F13" s="102"/>
      <c r="G13" s="102">
        <f>G6</f>
        <v>98</v>
      </c>
      <c r="H13" s="250">
        <f t="shared" ref="H13:K13" si="2">H6</f>
        <v>98</v>
      </c>
      <c r="I13" s="250">
        <f t="shared" si="2"/>
        <v>0</v>
      </c>
      <c r="J13" s="250">
        <f t="shared" si="2"/>
        <v>0</v>
      </c>
      <c r="K13" s="250">
        <f t="shared" si="2"/>
        <v>98</v>
      </c>
      <c r="L13" s="102" t="s">
        <v>62</v>
      </c>
      <c r="M13" s="80"/>
      <c r="N13" s="80"/>
      <c r="O13" s="80"/>
      <c r="P13" s="102" t="s">
        <v>62</v>
      </c>
      <c r="Q13" s="80"/>
      <c r="R13" s="80"/>
    </row>
    <row r="14" spans="1:18" s="93" customFormat="1" ht="18" customHeight="1" x14ac:dyDescent="0.25">
      <c r="A14" s="89" t="s">
        <v>122</v>
      </c>
      <c r="B14" s="90"/>
      <c r="C14" s="91"/>
      <c r="D14" s="91"/>
      <c r="E14" s="91"/>
      <c r="F14" s="91"/>
      <c r="G14" s="91">
        <f>G6</f>
        <v>98</v>
      </c>
      <c r="H14" s="91">
        <f t="shared" ref="H14:K14" si="3">H6</f>
        <v>98</v>
      </c>
      <c r="I14" s="91">
        <f t="shared" si="3"/>
        <v>0</v>
      </c>
      <c r="J14" s="91">
        <f t="shared" si="3"/>
        <v>0</v>
      </c>
      <c r="K14" s="91">
        <f t="shared" si="3"/>
        <v>98</v>
      </c>
      <c r="L14" s="91"/>
      <c r="M14" s="94"/>
      <c r="N14" s="94"/>
      <c r="O14" s="135">
        <f>SUM(O6:O13)</f>
        <v>290000</v>
      </c>
      <c r="P14" s="135"/>
      <c r="Q14" s="135">
        <f t="shared" ref="Q14:R14" si="4">SUM(Q6:Q13)</f>
        <v>0</v>
      </c>
      <c r="R14" s="135">
        <f t="shared" si="4"/>
        <v>0</v>
      </c>
    </row>
  </sheetData>
  <mergeCells count="23">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A1:R1"/>
    <mergeCell ref="E2:F2"/>
    <mergeCell ref="N3:N4"/>
    <mergeCell ref="O3:O4"/>
    <mergeCell ref="P3:P4"/>
    <mergeCell ref="Q3:Q4"/>
    <mergeCell ref="G2:L2"/>
  </mergeCells>
  <hyperlinks>
    <hyperlink ref="C2" location="sub_4555" display="#sub_4555"/>
    <hyperlink ref="F3" r:id="rId1" display="http://internet.garant.ru/document/redirect/179222/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373"/>
  <sheetViews>
    <sheetView tabSelected="1" zoomScale="80" zoomScaleNormal="80" workbookViewId="0">
      <selection activeCell="I28" sqref="I28"/>
    </sheetView>
  </sheetViews>
  <sheetFormatPr defaultColWidth="9.140625" defaultRowHeight="12.75" x14ac:dyDescent="0.2"/>
  <cols>
    <col min="1" max="1" width="12.85546875" style="101" customWidth="1"/>
    <col min="2" max="2" width="34.28515625" style="85" customWidth="1"/>
    <col min="3" max="3" width="11.140625" style="85" customWidth="1"/>
    <col min="4" max="4" width="16" style="85" customWidth="1"/>
    <col min="5" max="5" width="7.28515625" style="85" customWidth="1"/>
    <col min="6" max="6" width="5.85546875" style="85" customWidth="1"/>
    <col min="7" max="7" width="12.5703125" style="85" customWidth="1"/>
    <col min="8" max="11" width="14.7109375" style="85" customWidth="1"/>
    <col min="12" max="12" width="7.5703125" style="85" customWidth="1"/>
    <col min="13" max="13" width="14" style="85" customWidth="1"/>
    <col min="14" max="14" width="19.28515625" style="85" customWidth="1"/>
    <col min="15" max="15" width="16.7109375" style="85" customWidth="1"/>
    <col min="16" max="16" width="9.140625" style="85" customWidth="1"/>
    <col min="17" max="17" width="16.85546875" style="85" customWidth="1"/>
    <col min="18" max="18" width="18.7109375" style="85" customWidth="1"/>
    <col min="19" max="19" width="9.140625" style="85" bestFit="1" customWidth="1"/>
    <col min="20" max="16384" width="9.140625" style="85"/>
  </cols>
  <sheetData>
    <row r="1" spans="1:18" ht="27.95" customHeight="1" x14ac:dyDescent="0.2">
      <c r="A1" s="319" t="s">
        <v>420</v>
      </c>
      <c r="B1" s="319"/>
      <c r="C1" s="319"/>
      <c r="D1" s="319"/>
      <c r="E1" s="319"/>
      <c r="F1" s="319"/>
      <c r="G1" s="319"/>
      <c r="H1" s="319"/>
      <c r="I1" s="319"/>
      <c r="J1" s="319"/>
      <c r="K1" s="319"/>
      <c r="L1" s="319"/>
      <c r="M1" s="319"/>
      <c r="N1" s="319"/>
      <c r="O1" s="319"/>
      <c r="P1" s="319"/>
      <c r="Q1" s="319"/>
      <c r="R1" s="319"/>
    </row>
    <row r="2" spans="1:18" ht="77.45" customHeight="1" x14ac:dyDescent="0.2">
      <c r="A2" s="324" t="s">
        <v>172</v>
      </c>
      <c r="B2" s="324" t="s">
        <v>195</v>
      </c>
      <c r="C2" s="327" t="s">
        <v>173</v>
      </c>
      <c r="D2" s="324" t="s">
        <v>174</v>
      </c>
      <c r="E2" s="324" t="s">
        <v>175</v>
      </c>
      <c r="F2" s="329"/>
      <c r="G2" s="324" t="s">
        <v>176</v>
      </c>
      <c r="H2" s="330"/>
      <c r="I2" s="330"/>
      <c r="J2" s="330"/>
      <c r="K2" s="330"/>
      <c r="L2" s="329"/>
      <c r="M2" s="324" t="s">
        <v>124</v>
      </c>
      <c r="N2" s="329"/>
      <c r="O2" s="324" t="s">
        <v>177</v>
      </c>
      <c r="P2" s="329"/>
      <c r="Q2" s="324" t="s">
        <v>178</v>
      </c>
      <c r="R2" s="329"/>
    </row>
    <row r="3" spans="1:18" ht="15" customHeight="1" x14ac:dyDescent="0.2">
      <c r="A3" s="326"/>
      <c r="B3" s="326"/>
      <c r="C3" s="328"/>
      <c r="D3" s="326"/>
      <c r="E3" s="324" t="s">
        <v>179</v>
      </c>
      <c r="F3" s="324" t="s">
        <v>180</v>
      </c>
      <c r="G3" s="324" t="s">
        <v>181</v>
      </c>
      <c r="H3" s="329"/>
      <c r="I3" s="324" t="s">
        <v>182</v>
      </c>
      <c r="J3" s="329"/>
      <c r="K3" s="324" t="s">
        <v>183</v>
      </c>
      <c r="L3" s="324" t="s">
        <v>184</v>
      </c>
      <c r="M3" s="324" t="s">
        <v>125</v>
      </c>
      <c r="N3" s="324" t="s">
        <v>126</v>
      </c>
      <c r="O3" s="324" t="s">
        <v>185</v>
      </c>
      <c r="P3" s="324" t="s">
        <v>186</v>
      </c>
      <c r="Q3" s="324" t="s">
        <v>187</v>
      </c>
      <c r="R3" s="324" t="s">
        <v>188</v>
      </c>
    </row>
    <row r="4" spans="1:18" ht="63.75" x14ac:dyDescent="0.2">
      <c r="A4" s="325"/>
      <c r="B4" s="325"/>
      <c r="C4" s="328"/>
      <c r="D4" s="325"/>
      <c r="E4" s="325"/>
      <c r="F4" s="325"/>
      <c r="G4" s="206" t="s">
        <v>189</v>
      </c>
      <c r="H4" s="206" t="s">
        <v>190</v>
      </c>
      <c r="I4" s="273" t="str">
        <f>G4</f>
        <v>с даты заключения соглашения о предоставлении субсидии</v>
      </c>
      <c r="J4" s="273" t="s">
        <v>190</v>
      </c>
      <c r="K4" s="325"/>
      <c r="L4" s="325"/>
      <c r="M4" s="325"/>
      <c r="N4" s="325"/>
      <c r="O4" s="325"/>
      <c r="P4" s="325"/>
      <c r="Q4" s="325"/>
      <c r="R4" s="325"/>
    </row>
    <row r="5" spans="1:18" x14ac:dyDescent="0.2">
      <c r="A5" s="103">
        <v>1</v>
      </c>
      <c r="B5" s="206">
        <v>2</v>
      </c>
      <c r="C5" s="206">
        <v>3</v>
      </c>
      <c r="D5" s="206">
        <v>4</v>
      </c>
      <c r="E5" s="206">
        <v>5</v>
      </c>
      <c r="F5" s="206">
        <v>6</v>
      </c>
      <c r="G5" s="206">
        <v>7</v>
      </c>
      <c r="H5" s="206">
        <v>8</v>
      </c>
      <c r="I5" s="273">
        <v>9</v>
      </c>
      <c r="J5" s="273">
        <v>10</v>
      </c>
      <c r="K5" s="206">
        <v>11</v>
      </c>
      <c r="L5" s="206">
        <v>12</v>
      </c>
      <c r="M5" s="206">
        <v>13</v>
      </c>
      <c r="N5" s="206">
        <v>14</v>
      </c>
      <c r="O5" s="206">
        <v>15</v>
      </c>
      <c r="P5" s="206">
        <v>16</v>
      </c>
      <c r="Q5" s="206">
        <v>17</v>
      </c>
      <c r="R5" s="221">
        <v>18</v>
      </c>
    </row>
    <row r="6" spans="1:18" s="111" customFormat="1" ht="51" x14ac:dyDescent="0.2">
      <c r="A6" s="320" t="s">
        <v>171</v>
      </c>
      <c r="B6" s="110" t="s">
        <v>196</v>
      </c>
      <c r="C6" s="80" t="s">
        <v>191</v>
      </c>
      <c r="D6" s="80" t="s">
        <v>197</v>
      </c>
      <c r="E6" s="206" t="s">
        <v>75</v>
      </c>
      <c r="F6" s="206">
        <v>792</v>
      </c>
      <c r="G6" s="206">
        <v>282</v>
      </c>
      <c r="H6" s="206">
        <v>282</v>
      </c>
      <c r="I6" s="273">
        <v>282</v>
      </c>
      <c r="J6" s="273">
        <v>282</v>
      </c>
      <c r="K6" s="206">
        <v>282</v>
      </c>
      <c r="L6" s="80"/>
      <c r="M6" s="80" t="s">
        <v>62</v>
      </c>
      <c r="N6" s="80" t="s">
        <v>62</v>
      </c>
      <c r="O6" s="83">
        <f>2063244.54+57149.46</f>
        <v>2120394</v>
      </c>
      <c r="P6" s="83" t="s">
        <v>62</v>
      </c>
      <c r="Q6" s="83">
        <v>1572551.24</v>
      </c>
      <c r="R6" s="83">
        <v>1286649.57</v>
      </c>
    </row>
    <row r="7" spans="1:18" x14ac:dyDescent="0.2">
      <c r="A7" s="321"/>
      <c r="B7" s="112" t="s">
        <v>70</v>
      </c>
      <c r="C7" s="206"/>
      <c r="D7" s="206" t="s">
        <v>62</v>
      </c>
      <c r="E7" s="206"/>
      <c r="F7" s="206"/>
      <c r="G7" s="206">
        <f>G6</f>
        <v>282</v>
      </c>
      <c r="H7" s="206">
        <f>H6</f>
        <v>282</v>
      </c>
      <c r="I7" s="273">
        <f>I6</f>
        <v>282</v>
      </c>
      <c r="J7" s="273">
        <f>J6</f>
        <v>282</v>
      </c>
      <c r="K7" s="206">
        <f>K6</f>
        <v>282</v>
      </c>
      <c r="L7" s="206"/>
      <c r="M7" s="84">
        <v>46022</v>
      </c>
      <c r="N7" s="84">
        <v>46022</v>
      </c>
      <c r="O7" s="83"/>
      <c r="P7" s="87"/>
      <c r="Q7" s="83"/>
      <c r="R7" s="83"/>
    </row>
    <row r="8" spans="1:18" x14ac:dyDescent="0.2">
      <c r="A8" s="321"/>
      <c r="B8" s="110" t="s">
        <v>76</v>
      </c>
      <c r="C8" s="206"/>
      <c r="D8" s="206"/>
      <c r="E8" s="206"/>
      <c r="F8" s="206"/>
      <c r="G8" s="206" t="s">
        <v>62</v>
      </c>
      <c r="H8" s="206"/>
      <c r="I8" s="273" t="s">
        <v>62</v>
      </c>
      <c r="J8" s="273"/>
      <c r="K8" s="206"/>
      <c r="L8" s="206" t="s">
        <v>62</v>
      </c>
      <c r="M8" s="84"/>
      <c r="N8" s="84"/>
      <c r="O8" s="87" t="s">
        <v>62</v>
      </c>
      <c r="P8" s="87" t="s">
        <v>62</v>
      </c>
      <c r="Q8" s="87" t="s">
        <v>62</v>
      </c>
      <c r="R8" s="87" t="s">
        <v>62</v>
      </c>
    </row>
    <row r="9" spans="1:18" ht="38.25" x14ac:dyDescent="0.2">
      <c r="A9" s="321"/>
      <c r="B9" s="113" t="s">
        <v>192</v>
      </c>
      <c r="C9" s="206"/>
      <c r="D9" s="206" t="s">
        <v>62</v>
      </c>
      <c r="E9" s="206"/>
      <c r="F9" s="206"/>
      <c r="G9" s="206">
        <f>G6</f>
        <v>282</v>
      </c>
      <c r="H9" s="206">
        <f>H6</f>
        <v>282</v>
      </c>
      <c r="I9" s="273">
        <f>I6</f>
        <v>282</v>
      </c>
      <c r="J9" s="273">
        <f>J6</f>
        <v>282</v>
      </c>
      <c r="K9" s="206">
        <f>K6</f>
        <v>282</v>
      </c>
      <c r="L9" s="206" t="s">
        <v>62</v>
      </c>
      <c r="M9" s="84">
        <v>46022</v>
      </c>
      <c r="N9" s="84">
        <v>46022</v>
      </c>
      <c r="O9" s="83"/>
      <c r="P9" s="87" t="s">
        <v>62</v>
      </c>
      <c r="Q9" s="83"/>
      <c r="R9" s="83"/>
    </row>
    <row r="10" spans="1:18" x14ac:dyDescent="0.2">
      <c r="A10" s="321"/>
      <c r="B10" s="110" t="s">
        <v>193</v>
      </c>
      <c r="C10" s="206"/>
      <c r="D10" s="206"/>
      <c r="E10" s="206"/>
      <c r="F10" s="206"/>
      <c r="G10" s="206" t="s">
        <v>62</v>
      </c>
      <c r="H10" s="206"/>
      <c r="I10" s="273" t="s">
        <v>62</v>
      </c>
      <c r="J10" s="273"/>
      <c r="K10" s="206"/>
      <c r="L10" s="206" t="s">
        <v>62</v>
      </c>
      <c r="M10" s="84"/>
      <c r="N10" s="84"/>
      <c r="O10" s="87" t="s">
        <v>62</v>
      </c>
      <c r="P10" s="87" t="s">
        <v>62</v>
      </c>
      <c r="Q10" s="87" t="s">
        <v>62</v>
      </c>
      <c r="R10" s="87" t="s">
        <v>62</v>
      </c>
    </row>
    <row r="11" spans="1:18" ht="38.25" x14ac:dyDescent="0.2">
      <c r="A11" s="321"/>
      <c r="B11" s="113" t="s">
        <v>194</v>
      </c>
      <c r="C11" s="206"/>
      <c r="D11" s="206" t="s">
        <v>62</v>
      </c>
      <c r="E11" s="206"/>
      <c r="F11" s="206"/>
      <c r="G11" s="206">
        <f>G6</f>
        <v>282</v>
      </c>
      <c r="H11" s="206">
        <f>H6</f>
        <v>282</v>
      </c>
      <c r="I11" s="273">
        <f>I6</f>
        <v>282</v>
      </c>
      <c r="J11" s="273">
        <f>J6</f>
        <v>282</v>
      </c>
      <c r="K11" s="206">
        <f>K6</f>
        <v>282</v>
      </c>
      <c r="L11" s="206" t="s">
        <v>62</v>
      </c>
      <c r="M11" s="84">
        <v>46022</v>
      </c>
      <c r="N11" s="84">
        <v>46022</v>
      </c>
      <c r="O11" s="83"/>
      <c r="P11" s="87" t="s">
        <v>62</v>
      </c>
      <c r="Q11" s="83"/>
      <c r="R11" s="83"/>
    </row>
    <row r="12" spans="1:18" x14ac:dyDescent="0.2">
      <c r="A12" s="321"/>
      <c r="B12" s="110" t="s">
        <v>71</v>
      </c>
      <c r="C12" s="206"/>
      <c r="D12" s="206"/>
      <c r="E12" s="206"/>
      <c r="F12" s="206"/>
      <c r="G12" s="206" t="s">
        <v>62</v>
      </c>
      <c r="H12" s="206"/>
      <c r="I12" s="273" t="s">
        <v>62</v>
      </c>
      <c r="J12" s="273"/>
      <c r="K12" s="206"/>
      <c r="L12" s="206" t="s">
        <v>62</v>
      </c>
      <c r="M12" s="84"/>
      <c r="N12" s="84"/>
      <c r="O12" s="87" t="s">
        <v>62</v>
      </c>
      <c r="P12" s="87" t="s">
        <v>62</v>
      </c>
      <c r="Q12" s="87" t="s">
        <v>62</v>
      </c>
      <c r="R12" s="87" t="s">
        <v>62</v>
      </c>
    </row>
    <row r="13" spans="1:18" x14ac:dyDescent="0.2">
      <c r="A13" s="322"/>
      <c r="B13" s="113" t="s">
        <v>72</v>
      </c>
      <c r="C13" s="206"/>
      <c r="D13" s="206" t="s">
        <v>62</v>
      </c>
      <c r="E13" s="206"/>
      <c r="F13" s="206"/>
      <c r="G13" s="258">
        <v>282</v>
      </c>
      <c r="H13" s="258">
        <v>282</v>
      </c>
      <c r="I13" s="273">
        <v>0</v>
      </c>
      <c r="J13" s="273">
        <v>0</v>
      </c>
      <c r="K13" s="258">
        <v>282</v>
      </c>
      <c r="L13" s="206" t="s">
        <v>62</v>
      </c>
      <c r="M13" s="84">
        <v>46022</v>
      </c>
      <c r="N13" s="84">
        <v>46022</v>
      </c>
      <c r="O13" s="83"/>
      <c r="P13" s="87" t="s">
        <v>62</v>
      </c>
      <c r="Q13" s="83"/>
      <c r="R13" s="83"/>
    </row>
    <row r="14" spans="1:18" ht="51" x14ac:dyDescent="0.2">
      <c r="A14" s="320" t="s">
        <v>170</v>
      </c>
      <c r="B14" s="110" t="s">
        <v>196</v>
      </c>
      <c r="C14" s="80" t="s">
        <v>191</v>
      </c>
      <c r="D14" s="80" t="s">
        <v>197</v>
      </c>
      <c r="E14" s="206" t="s">
        <v>75</v>
      </c>
      <c r="F14" s="206">
        <v>792</v>
      </c>
      <c r="G14" s="206">
        <v>139</v>
      </c>
      <c r="H14" s="206">
        <v>139</v>
      </c>
      <c r="I14" s="273">
        <v>139</v>
      </c>
      <c r="J14" s="273">
        <v>139</v>
      </c>
      <c r="K14" s="206">
        <v>139</v>
      </c>
      <c r="L14" s="80"/>
      <c r="M14" s="80" t="s">
        <v>62</v>
      </c>
      <c r="N14" s="80" t="s">
        <v>62</v>
      </c>
      <c r="O14" s="83">
        <v>1016989.33</v>
      </c>
      <c r="P14" s="83" t="s">
        <v>62</v>
      </c>
      <c r="Q14" s="83">
        <v>763833.74</v>
      </c>
      <c r="R14" s="83">
        <v>592174.25</v>
      </c>
    </row>
    <row r="15" spans="1:18" x14ac:dyDescent="0.2">
      <c r="A15" s="321"/>
      <c r="B15" s="112" t="s">
        <v>70</v>
      </c>
      <c r="C15" s="206"/>
      <c r="D15" s="206" t="s">
        <v>62</v>
      </c>
      <c r="E15" s="206"/>
      <c r="F15" s="206"/>
      <c r="G15" s="206">
        <f>G14</f>
        <v>139</v>
      </c>
      <c r="H15" s="206">
        <f>H14</f>
        <v>139</v>
      </c>
      <c r="I15" s="273">
        <f>I14</f>
        <v>139</v>
      </c>
      <c r="J15" s="273">
        <f>J14</f>
        <v>139</v>
      </c>
      <c r="K15" s="206">
        <f>K14</f>
        <v>139</v>
      </c>
      <c r="L15" s="206"/>
      <c r="M15" s="84">
        <v>46022</v>
      </c>
      <c r="N15" s="84">
        <v>46022</v>
      </c>
      <c r="O15" s="83"/>
      <c r="P15" s="87"/>
      <c r="Q15" s="83"/>
      <c r="R15" s="83"/>
    </row>
    <row r="16" spans="1:18" x14ac:dyDescent="0.2">
      <c r="A16" s="321"/>
      <c r="B16" s="110" t="s">
        <v>76</v>
      </c>
      <c r="C16" s="206"/>
      <c r="D16" s="206"/>
      <c r="E16" s="206"/>
      <c r="F16" s="206"/>
      <c r="G16" s="206" t="s">
        <v>62</v>
      </c>
      <c r="H16" s="206"/>
      <c r="I16" s="273" t="s">
        <v>62</v>
      </c>
      <c r="J16" s="273"/>
      <c r="K16" s="206"/>
      <c r="L16" s="206" t="s">
        <v>62</v>
      </c>
      <c r="M16" s="84"/>
      <c r="N16" s="84"/>
      <c r="O16" s="87" t="s">
        <v>62</v>
      </c>
      <c r="P16" s="87" t="s">
        <v>62</v>
      </c>
      <c r="Q16" s="87" t="s">
        <v>62</v>
      </c>
      <c r="R16" s="87" t="s">
        <v>62</v>
      </c>
    </row>
    <row r="17" spans="1:18" ht="38.25" x14ac:dyDescent="0.2">
      <c r="A17" s="321"/>
      <c r="B17" s="113" t="s">
        <v>192</v>
      </c>
      <c r="C17" s="206"/>
      <c r="D17" s="206" t="s">
        <v>62</v>
      </c>
      <c r="E17" s="206"/>
      <c r="F17" s="206"/>
      <c r="G17" s="206">
        <f>G14</f>
        <v>139</v>
      </c>
      <c r="H17" s="206">
        <f>H14</f>
        <v>139</v>
      </c>
      <c r="I17" s="273">
        <f>I14</f>
        <v>139</v>
      </c>
      <c r="J17" s="273">
        <f>J14</f>
        <v>139</v>
      </c>
      <c r="K17" s="206">
        <f>K14</f>
        <v>139</v>
      </c>
      <c r="L17" s="206" t="s">
        <v>62</v>
      </c>
      <c r="M17" s="84">
        <v>46022</v>
      </c>
      <c r="N17" s="84">
        <v>46022</v>
      </c>
      <c r="O17" s="83"/>
      <c r="P17" s="87" t="s">
        <v>62</v>
      </c>
      <c r="Q17" s="83"/>
      <c r="R17" s="83"/>
    </row>
    <row r="18" spans="1:18" x14ac:dyDescent="0.2">
      <c r="A18" s="321"/>
      <c r="B18" s="110" t="s">
        <v>193</v>
      </c>
      <c r="C18" s="206"/>
      <c r="D18" s="206"/>
      <c r="E18" s="206"/>
      <c r="F18" s="206"/>
      <c r="G18" s="206" t="s">
        <v>62</v>
      </c>
      <c r="H18" s="206"/>
      <c r="I18" s="273" t="s">
        <v>62</v>
      </c>
      <c r="J18" s="273"/>
      <c r="K18" s="206"/>
      <c r="L18" s="206" t="s">
        <v>62</v>
      </c>
      <c r="M18" s="84"/>
      <c r="N18" s="84"/>
      <c r="O18" s="87" t="s">
        <v>62</v>
      </c>
      <c r="P18" s="87" t="s">
        <v>62</v>
      </c>
      <c r="Q18" s="87" t="s">
        <v>62</v>
      </c>
      <c r="R18" s="87" t="s">
        <v>62</v>
      </c>
    </row>
    <row r="19" spans="1:18" ht="38.25" x14ac:dyDescent="0.2">
      <c r="A19" s="321"/>
      <c r="B19" s="113" t="s">
        <v>194</v>
      </c>
      <c r="C19" s="206"/>
      <c r="D19" s="206" t="s">
        <v>62</v>
      </c>
      <c r="E19" s="206"/>
      <c r="F19" s="206"/>
      <c r="G19" s="206">
        <f>G14</f>
        <v>139</v>
      </c>
      <c r="H19" s="206">
        <f>H14</f>
        <v>139</v>
      </c>
      <c r="I19" s="273">
        <f>I14</f>
        <v>139</v>
      </c>
      <c r="J19" s="273">
        <f>J14</f>
        <v>139</v>
      </c>
      <c r="K19" s="206">
        <f>K14</f>
        <v>139</v>
      </c>
      <c r="L19" s="206" t="s">
        <v>62</v>
      </c>
      <c r="M19" s="84">
        <v>46022</v>
      </c>
      <c r="N19" s="84">
        <v>46022</v>
      </c>
      <c r="O19" s="83"/>
      <c r="P19" s="87" t="s">
        <v>62</v>
      </c>
      <c r="Q19" s="83"/>
      <c r="R19" s="83"/>
    </row>
    <row r="20" spans="1:18" x14ac:dyDescent="0.2">
      <c r="A20" s="321"/>
      <c r="B20" s="110" t="s">
        <v>71</v>
      </c>
      <c r="C20" s="206"/>
      <c r="D20" s="206"/>
      <c r="E20" s="206"/>
      <c r="F20" s="206"/>
      <c r="G20" s="206" t="s">
        <v>62</v>
      </c>
      <c r="H20" s="206"/>
      <c r="I20" s="273" t="s">
        <v>62</v>
      </c>
      <c r="J20" s="273"/>
      <c r="K20" s="206"/>
      <c r="L20" s="206" t="s">
        <v>62</v>
      </c>
      <c r="M20" s="84"/>
      <c r="N20" s="84"/>
      <c r="O20" s="87" t="s">
        <v>62</v>
      </c>
      <c r="P20" s="87" t="s">
        <v>62</v>
      </c>
      <c r="Q20" s="87" t="s">
        <v>62</v>
      </c>
      <c r="R20" s="87" t="s">
        <v>62</v>
      </c>
    </row>
    <row r="21" spans="1:18" x14ac:dyDescent="0.2">
      <c r="A21" s="322"/>
      <c r="B21" s="113" t="s">
        <v>72</v>
      </c>
      <c r="C21" s="206"/>
      <c r="D21" s="206" t="s">
        <v>62</v>
      </c>
      <c r="E21" s="206"/>
      <c r="F21" s="206"/>
      <c r="G21" s="206">
        <f>G14</f>
        <v>139</v>
      </c>
      <c r="H21" s="206">
        <f>H14</f>
        <v>139</v>
      </c>
      <c r="I21" s="273">
        <f>I14</f>
        <v>139</v>
      </c>
      <c r="J21" s="273">
        <f>J14</f>
        <v>139</v>
      </c>
      <c r="K21" s="206">
        <f>K14</f>
        <v>139</v>
      </c>
      <c r="L21" s="206" t="s">
        <v>62</v>
      </c>
      <c r="M21" s="84">
        <v>46022</v>
      </c>
      <c r="N21" s="84">
        <v>46022</v>
      </c>
      <c r="O21" s="83"/>
      <c r="P21" s="87" t="s">
        <v>62</v>
      </c>
      <c r="Q21" s="83"/>
      <c r="R21" s="83"/>
    </row>
    <row r="22" spans="1:18" ht="51" x14ac:dyDescent="0.2">
      <c r="A22" s="320" t="s">
        <v>169</v>
      </c>
      <c r="B22" s="110" t="s">
        <v>196</v>
      </c>
      <c r="C22" s="80" t="s">
        <v>191</v>
      </c>
      <c r="D22" s="80" t="s">
        <v>197</v>
      </c>
      <c r="E22" s="206" t="s">
        <v>75</v>
      </c>
      <c r="F22" s="206">
        <v>792</v>
      </c>
      <c r="G22" s="206">
        <v>61</v>
      </c>
      <c r="H22" s="206">
        <v>61</v>
      </c>
      <c r="I22" s="273">
        <v>61</v>
      </c>
      <c r="J22" s="273">
        <v>61</v>
      </c>
      <c r="K22" s="206">
        <v>61</v>
      </c>
      <c r="L22" s="80"/>
      <c r="M22" s="80" t="s">
        <v>62</v>
      </c>
      <c r="N22" s="80" t="s">
        <v>62</v>
      </c>
      <c r="O22" s="83">
        <v>456304.67</v>
      </c>
      <c r="P22" s="83" t="s">
        <v>62</v>
      </c>
      <c r="Q22" s="83">
        <v>394050.77</v>
      </c>
      <c r="R22" s="83">
        <v>337302.87</v>
      </c>
    </row>
    <row r="23" spans="1:18" x14ac:dyDescent="0.2">
      <c r="A23" s="321"/>
      <c r="B23" s="112" t="s">
        <v>70</v>
      </c>
      <c r="C23" s="206"/>
      <c r="D23" s="206" t="s">
        <v>62</v>
      </c>
      <c r="E23" s="206"/>
      <c r="F23" s="206"/>
      <c r="G23" s="206">
        <f>G22</f>
        <v>61</v>
      </c>
      <c r="H23" s="206">
        <f>H22</f>
        <v>61</v>
      </c>
      <c r="I23" s="273">
        <f>I22</f>
        <v>61</v>
      </c>
      <c r="J23" s="273">
        <f>J22</f>
        <v>61</v>
      </c>
      <c r="K23" s="206">
        <f>K22</f>
        <v>61</v>
      </c>
      <c r="L23" s="206"/>
      <c r="M23" s="84">
        <v>46022</v>
      </c>
      <c r="N23" s="84">
        <v>46022</v>
      </c>
      <c r="O23" s="83"/>
      <c r="P23" s="87"/>
      <c r="Q23" s="83"/>
      <c r="R23" s="83"/>
    </row>
    <row r="24" spans="1:18" x14ac:dyDescent="0.2">
      <c r="A24" s="321"/>
      <c r="B24" s="110" t="s">
        <v>76</v>
      </c>
      <c r="C24" s="206"/>
      <c r="D24" s="206"/>
      <c r="E24" s="206"/>
      <c r="F24" s="206"/>
      <c r="G24" s="206" t="s">
        <v>62</v>
      </c>
      <c r="H24" s="206"/>
      <c r="I24" s="273" t="s">
        <v>62</v>
      </c>
      <c r="J24" s="273"/>
      <c r="K24" s="206"/>
      <c r="L24" s="206" t="s">
        <v>62</v>
      </c>
      <c r="M24" s="84"/>
      <c r="N24" s="84"/>
      <c r="O24" s="87" t="s">
        <v>62</v>
      </c>
      <c r="P24" s="87" t="s">
        <v>62</v>
      </c>
      <c r="Q24" s="87" t="s">
        <v>62</v>
      </c>
      <c r="R24" s="87" t="s">
        <v>62</v>
      </c>
    </row>
    <row r="25" spans="1:18" ht="38.25" x14ac:dyDescent="0.2">
      <c r="A25" s="321"/>
      <c r="B25" s="113" t="s">
        <v>192</v>
      </c>
      <c r="C25" s="206"/>
      <c r="D25" s="206" t="s">
        <v>62</v>
      </c>
      <c r="E25" s="206"/>
      <c r="F25" s="206"/>
      <c r="G25" s="206">
        <f>G22</f>
        <v>61</v>
      </c>
      <c r="H25" s="206">
        <f>H22</f>
        <v>61</v>
      </c>
      <c r="I25" s="273">
        <f>I22</f>
        <v>61</v>
      </c>
      <c r="J25" s="273">
        <f>J22</f>
        <v>61</v>
      </c>
      <c r="K25" s="206">
        <f>K22</f>
        <v>61</v>
      </c>
      <c r="L25" s="206" t="s">
        <v>62</v>
      </c>
      <c r="M25" s="84">
        <v>46022</v>
      </c>
      <c r="N25" s="84">
        <v>46022</v>
      </c>
      <c r="O25" s="83"/>
      <c r="P25" s="87" t="s">
        <v>62</v>
      </c>
      <c r="Q25" s="83"/>
      <c r="R25" s="83"/>
    </row>
    <row r="26" spans="1:18" x14ac:dyDescent="0.2">
      <c r="A26" s="321"/>
      <c r="B26" s="110" t="s">
        <v>193</v>
      </c>
      <c r="C26" s="206"/>
      <c r="D26" s="206"/>
      <c r="E26" s="206"/>
      <c r="F26" s="206"/>
      <c r="G26" s="206" t="s">
        <v>62</v>
      </c>
      <c r="H26" s="206"/>
      <c r="I26" s="273" t="s">
        <v>62</v>
      </c>
      <c r="J26" s="273"/>
      <c r="K26" s="206"/>
      <c r="L26" s="206" t="s">
        <v>62</v>
      </c>
      <c r="M26" s="84"/>
      <c r="N26" s="84"/>
      <c r="O26" s="87" t="s">
        <v>62</v>
      </c>
      <c r="P26" s="87" t="s">
        <v>62</v>
      </c>
      <c r="Q26" s="87" t="s">
        <v>62</v>
      </c>
      <c r="R26" s="87" t="s">
        <v>62</v>
      </c>
    </row>
    <row r="27" spans="1:18" ht="38.25" x14ac:dyDescent="0.2">
      <c r="A27" s="321"/>
      <c r="B27" s="113" t="s">
        <v>194</v>
      </c>
      <c r="C27" s="206"/>
      <c r="D27" s="206" t="s">
        <v>62</v>
      </c>
      <c r="E27" s="206"/>
      <c r="F27" s="206"/>
      <c r="G27" s="206">
        <f>G22</f>
        <v>61</v>
      </c>
      <c r="H27" s="206">
        <f>H22</f>
        <v>61</v>
      </c>
      <c r="I27" s="273">
        <f>I22</f>
        <v>61</v>
      </c>
      <c r="J27" s="273">
        <f>J22</f>
        <v>61</v>
      </c>
      <c r="K27" s="206">
        <f>K22</f>
        <v>61</v>
      </c>
      <c r="L27" s="206" t="s">
        <v>62</v>
      </c>
      <c r="M27" s="84">
        <v>46022</v>
      </c>
      <c r="N27" s="84">
        <v>46022</v>
      </c>
      <c r="O27" s="83"/>
      <c r="P27" s="87" t="s">
        <v>62</v>
      </c>
      <c r="Q27" s="83"/>
      <c r="R27" s="83"/>
    </row>
    <row r="28" spans="1:18" x14ac:dyDescent="0.2">
      <c r="A28" s="321"/>
      <c r="B28" s="110" t="s">
        <v>71</v>
      </c>
      <c r="C28" s="206"/>
      <c r="D28" s="206"/>
      <c r="E28" s="206"/>
      <c r="F28" s="206"/>
      <c r="G28" s="206" t="s">
        <v>62</v>
      </c>
      <c r="H28" s="206"/>
      <c r="I28" s="273" t="s">
        <v>62</v>
      </c>
      <c r="J28" s="273"/>
      <c r="K28" s="206"/>
      <c r="L28" s="206" t="s">
        <v>62</v>
      </c>
      <c r="M28" s="84"/>
      <c r="N28" s="84"/>
      <c r="O28" s="87" t="s">
        <v>62</v>
      </c>
      <c r="P28" s="87" t="s">
        <v>62</v>
      </c>
      <c r="Q28" s="87" t="s">
        <v>62</v>
      </c>
      <c r="R28" s="87" t="s">
        <v>62</v>
      </c>
    </row>
    <row r="29" spans="1:18" x14ac:dyDescent="0.2">
      <c r="A29" s="322"/>
      <c r="B29" s="113" t="s">
        <v>72</v>
      </c>
      <c r="C29" s="206"/>
      <c r="D29" s="206" t="s">
        <v>62</v>
      </c>
      <c r="E29" s="206"/>
      <c r="F29" s="206"/>
      <c r="G29" s="206">
        <f>G22</f>
        <v>61</v>
      </c>
      <c r="H29" s="206">
        <f>H22</f>
        <v>61</v>
      </c>
      <c r="I29" s="273">
        <f>I22</f>
        <v>61</v>
      </c>
      <c r="J29" s="273">
        <f>J22</f>
        <v>61</v>
      </c>
      <c r="K29" s="206">
        <f>K22</f>
        <v>61</v>
      </c>
      <c r="L29" s="206" t="s">
        <v>62</v>
      </c>
      <c r="M29" s="84">
        <v>46022</v>
      </c>
      <c r="N29" s="84">
        <v>46022</v>
      </c>
      <c r="O29" s="83"/>
      <c r="P29" s="87" t="s">
        <v>62</v>
      </c>
      <c r="Q29" s="83"/>
      <c r="R29" s="83"/>
    </row>
    <row r="30" spans="1:18" ht="51" x14ac:dyDescent="0.2">
      <c r="A30" s="320" t="s">
        <v>168</v>
      </c>
      <c r="B30" s="110" t="s">
        <v>196</v>
      </c>
      <c r="C30" s="80" t="s">
        <v>191</v>
      </c>
      <c r="D30" s="80" t="s">
        <v>197</v>
      </c>
      <c r="E30" s="206" t="s">
        <v>75</v>
      </c>
      <c r="F30" s="206">
        <v>792</v>
      </c>
      <c r="G30" s="206">
        <v>113</v>
      </c>
      <c r="H30" s="206">
        <v>113</v>
      </c>
      <c r="I30" s="273">
        <v>113</v>
      </c>
      <c r="J30" s="273">
        <v>113</v>
      </c>
      <c r="K30" s="206">
        <v>113</v>
      </c>
      <c r="L30" s="80"/>
      <c r="M30" s="80" t="s">
        <v>62</v>
      </c>
      <c r="N30" s="80" t="s">
        <v>62</v>
      </c>
      <c r="O30" s="83">
        <v>816761.11</v>
      </c>
      <c r="P30" s="83" t="s">
        <v>62</v>
      </c>
      <c r="Q30" s="83">
        <v>604056.43000000005</v>
      </c>
      <c r="R30" s="83">
        <v>406428.32</v>
      </c>
    </row>
    <row r="31" spans="1:18" x14ac:dyDescent="0.2">
      <c r="A31" s="321"/>
      <c r="B31" s="112" t="s">
        <v>70</v>
      </c>
      <c r="C31" s="206"/>
      <c r="D31" s="206" t="s">
        <v>62</v>
      </c>
      <c r="E31" s="206"/>
      <c r="F31" s="206"/>
      <c r="G31" s="206">
        <f>G30</f>
        <v>113</v>
      </c>
      <c r="H31" s="206">
        <f>H30</f>
        <v>113</v>
      </c>
      <c r="I31" s="273">
        <f>I30</f>
        <v>113</v>
      </c>
      <c r="J31" s="273">
        <f>J30</f>
        <v>113</v>
      </c>
      <c r="K31" s="206">
        <f>K30</f>
        <v>113</v>
      </c>
      <c r="L31" s="206"/>
      <c r="M31" s="84">
        <v>46022</v>
      </c>
      <c r="N31" s="84">
        <v>46022</v>
      </c>
      <c r="O31" s="83"/>
      <c r="P31" s="87"/>
      <c r="Q31" s="83"/>
      <c r="R31" s="83"/>
    </row>
    <row r="32" spans="1:18" x14ac:dyDescent="0.2">
      <c r="A32" s="321"/>
      <c r="B32" s="110" t="s">
        <v>76</v>
      </c>
      <c r="C32" s="206"/>
      <c r="D32" s="206"/>
      <c r="E32" s="206"/>
      <c r="F32" s="206"/>
      <c r="G32" s="206" t="s">
        <v>62</v>
      </c>
      <c r="H32" s="206"/>
      <c r="I32" s="273" t="s">
        <v>62</v>
      </c>
      <c r="J32" s="273"/>
      <c r="K32" s="206"/>
      <c r="L32" s="206" t="s">
        <v>62</v>
      </c>
      <c r="M32" s="84"/>
      <c r="N32" s="84"/>
      <c r="O32" s="87" t="s">
        <v>62</v>
      </c>
      <c r="P32" s="87" t="s">
        <v>62</v>
      </c>
      <c r="Q32" s="87" t="s">
        <v>62</v>
      </c>
      <c r="R32" s="87" t="s">
        <v>62</v>
      </c>
    </row>
    <row r="33" spans="1:18" ht="38.25" x14ac:dyDescent="0.2">
      <c r="A33" s="321"/>
      <c r="B33" s="113" t="s">
        <v>192</v>
      </c>
      <c r="C33" s="206"/>
      <c r="D33" s="206" t="s">
        <v>62</v>
      </c>
      <c r="E33" s="206"/>
      <c r="F33" s="206"/>
      <c r="G33" s="206">
        <f>G30</f>
        <v>113</v>
      </c>
      <c r="H33" s="206">
        <f>H30</f>
        <v>113</v>
      </c>
      <c r="I33" s="273">
        <f>I30</f>
        <v>113</v>
      </c>
      <c r="J33" s="273">
        <f>J30</f>
        <v>113</v>
      </c>
      <c r="K33" s="206">
        <f>K30</f>
        <v>113</v>
      </c>
      <c r="L33" s="206" t="s">
        <v>62</v>
      </c>
      <c r="M33" s="84">
        <v>46022</v>
      </c>
      <c r="N33" s="84">
        <v>46022</v>
      </c>
      <c r="O33" s="83"/>
      <c r="P33" s="87" t="s">
        <v>62</v>
      </c>
      <c r="Q33" s="83"/>
      <c r="R33" s="83"/>
    </row>
    <row r="34" spans="1:18" x14ac:dyDescent="0.2">
      <c r="A34" s="321"/>
      <c r="B34" s="110" t="s">
        <v>193</v>
      </c>
      <c r="C34" s="206"/>
      <c r="D34" s="206"/>
      <c r="E34" s="206"/>
      <c r="F34" s="206"/>
      <c r="G34" s="206" t="s">
        <v>62</v>
      </c>
      <c r="H34" s="206"/>
      <c r="I34" s="273" t="s">
        <v>62</v>
      </c>
      <c r="J34" s="273"/>
      <c r="K34" s="206"/>
      <c r="L34" s="206" t="s">
        <v>62</v>
      </c>
      <c r="M34" s="84"/>
      <c r="N34" s="84"/>
      <c r="O34" s="87" t="s">
        <v>62</v>
      </c>
      <c r="P34" s="87" t="s">
        <v>62</v>
      </c>
      <c r="Q34" s="87" t="s">
        <v>62</v>
      </c>
      <c r="R34" s="87" t="s">
        <v>62</v>
      </c>
    </row>
    <row r="35" spans="1:18" ht="38.25" x14ac:dyDescent="0.2">
      <c r="A35" s="321"/>
      <c r="B35" s="113" t="s">
        <v>194</v>
      </c>
      <c r="C35" s="206"/>
      <c r="D35" s="206" t="s">
        <v>62</v>
      </c>
      <c r="E35" s="206"/>
      <c r="F35" s="206"/>
      <c r="G35" s="206">
        <f>G30</f>
        <v>113</v>
      </c>
      <c r="H35" s="206">
        <f>H30</f>
        <v>113</v>
      </c>
      <c r="I35" s="273">
        <f>I30</f>
        <v>113</v>
      </c>
      <c r="J35" s="273">
        <f>J30</f>
        <v>113</v>
      </c>
      <c r="K35" s="206">
        <f>K30</f>
        <v>113</v>
      </c>
      <c r="L35" s="206" t="s">
        <v>62</v>
      </c>
      <c r="M35" s="84">
        <v>46022</v>
      </c>
      <c r="N35" s="84">
        <v>46022</v>
      </c>
      <c r="O35" s="83"/>
      <c r="P35" s="87" t="s">
        <v>62</v>
      </c>
      <c r="Q35" s="83"/>
      <c r="R35" s="83"/>
    </row>
    <row r="36" spans="1:18" x14ac:dyDescent="0.2">
      <c r="A36" s="321"/>
      <c r="B36" s="110" t="s">
        <v>71</v>
      </c>
      <c r="C36" s="206"/>
      <c r="D36" s="206"/>
      <c r="E36" s="206"/>
      <c r="F36" s="206"/>
      <c r="G36" s="206" t="s">
        <v>62</v>
      </c>
      <c r="H36" s="206"/>
      <c r="I36" s="273" t="s">
        <v>62</v>
      </c>
      <c r="J36" s="273"/>
      <c r="K36" s="206"/>
      <c r="L36" s="206" t="s">
        <v>62</v>
      </c>
      <c r="M36" s="84"/>
      <c r="N36" s="84"/>
      <c r="O36" s="87" t="s">
        <v>62</v>
      </c>
      <c r="P36" s="87" t="s">
        <v>62</v>
      </c>
      <c r="Q36" s="87" t="s">
        <v>62</v>
      </c>
      <c r="R36" s="87" t="s">
        <v>62</v>
      </c>
    </row>
    <row r="37" spans="1:18" x14ac:dyDescent="0.2">
      <c r="A37" s="322"/>
      <c r="B37" s="113" t="s">
        <v>72</v>
      </c>
      <c r="C37" s="206"/>
      <c r="D37" s="206" t="s">
        <v>62</v>
      </c>
      <c r="E37" s="206"/>
      <c r="F37" s="206"/>
      <c r="G37" s="206">
        <f>G30</f>
        <v>113</v>
      </c>
      <c r="H37" s="206">
        <f>H30</f>
        <v>113</v>
      </c>
      <c r="I37" s="273">
        <f>I30</f>
        <v>113</v>
      </c>
      <c r="J37" s="273">
        <f>J30</f>
        <v>113</v>
      </c>
      <c r="K37" s="206">
        <f>K30</f>
        <v>113</v>
      </c>
      <c r="L37" s="206" t="s">
        <v>62</v>
      </c>
      <c r="M37" s="84">
        <v>46022</v>
      </c>
      <c r="N37" s="84">
        <v>46022</v>
      </c>
      <c r="O37" s="83"/>
      <c r="P37" s="87" t="s">
        <v>62</v>
      </c>
      <c r="Q37" s="83"/>
      <c r="R37" s="83"/>
    </row>
    <row r="38" spans="1:18" ht="51" x14ac:dyDescent="0.2">
      <c r="A38" s="320" t="s">
        <v>167</v>
      </c>
      <c r="B38" s="110" t="s">
        <v>196</v>
      </c>
      <c r="C38" s="80" t="s">
        <v>191</v>
      </c>
      <c r="D38" s="80" t="s">
        <v>197</v>
      </c>
      <c r="E38" s="206" t="s">
        <v>75</v>
      </c>
      <c r="F38" s="206">
        <v>792</v>
      </c>
      <c r="G38" s="206">
        <v>255</v>
      </c>
      <c r="H38" s="206">
        <v>255</v>
      </c>
      <c r="I38" s="273">
        <v>255</v>
      </c>
      <c r="J38" s="273">
        <v>255</v>
      </c>
      <c r="K38" s="206">
        <v>255</v>
      </c>
      <c r="L38" s="80"/>
      <c r="M38" s="80" t="s">
        <v>62</v>
      </c>
      <c r="N38" s="80" t="s">
        <v>62</v>
      </c>
      <c r="O38" s="83">
        <v>1865699.85</v>
      </c>
      <c r="P38" s="83" t="s">
        <v>62</v>
      </c>
      <c r="Q38" s="83">
        <v>1492517.01</v>
      </c>
      <c r="R38" s="83">
        <v>1013134.31</v>
      </c>
    </row>
    <row r="39" spans="1:18" x14ac:dyDescent="0.2">
      <c r="A39" s="321"/>
      <c r="B39" s="112" t="s">
        <v>70</v>
      </c>
      <c r="C39" s="206"/>
      <c r="D39" s="206" t="s">
        <v>62</v>
      </c>
      <c r="E39" s="206"/>
      <c r="F39" s="206"/>
      <c r="G39" s="206">
        <f>G38</f>
        <v>255</v>
      </c>
      <c r="H39" s="206">
        <f>H38</f>
        <v>255</v>
      </c>
      <c r="I39" s="273">
        <f>I38</f>
        <v>255</v>
      </c>
      <c r="J39" s="273">
        <f>J38</f>
        <v>255</v>
      </c>
      <c r="K39" s="206">
        <f>K38</f>
        <v>255</v>
      </c>
      <c r="L39" s="206"/>
      <c r="M39" s="84">
        <v>46022</v>
      </c>
      <c r="N39" s="84">
        <v>46022</v>
      </c>
      <c r="O39" s="83"/>
      <c r="P39" s="87"/>
      <c r="Q39" s="83"/>
      <c r="R39" s="83"/>
    </row>
    <row r="40" spans="1:18" x14ac:dyDescent="0.2">
      <c r="A40" s="321"/>
      <c r="B40" s="110" t="s">
        <v>76</v>
      </c>
      <c r="C40" s="206"/>
      <c r="D40" s="206"/>
      <c r="E40" s="206"/>
      <c r="F40" s="206"/>
      <c r="G40" s="206" t="s">
        <v>62</v>
      </c>
      <c r="H40" s="206"/>
      <c r="I40" s="273" t="s">
        <v>62</v>
      </c>
      <c r="J40" s="273"/>
      <c r="K40" s="206"/>
      <c r="L40" s="206" t="s">
        <v>62</v>
      </c>
      <c r="M40" s="84"/>
      <c r="N40" s="84"/>
      <c r="O40" s="87" t="s">
        <v>62</v>
      </c>
      <c r="P40" s="87" t="s">
        <v>62</v>
      </c>
      <c r="Q40" s="87" t="s">
        <v>62</v>
      </c>
      <c r="R40" s="87" t="s">
        <v>62</v>
      </c>
    </row>
    <row r="41" spans="1:18" ht="38.25" x14ac:dyDescent="0.2">
      <c r="A41" s="321"/>
      <c r="B41" s="113" t="s">
        <v>192</v>
      </c>
      <c r="C41" s="206"/>
      <c r="D41" s="206" t="s">
        <v>62</v>
      </c>
      <c r="E41" s="206"/>
      <c r="F41" s="206"/>
      <c r="G41" s="206">
        <f>G38</f>
        <v>255</v>
      </c>
      <c r="H41" s="206">
        <f>H38</f>
        <v>255</v>
      </c>
      <c r="I41" s="273">
        <f>I38</f>
        <v>255</v>
      </c>
      <c r="J41" s="273">
        <f>J38</f>
        <v>255</v>
      </c>
      <c r="K41" s="206">
        <f>K38</f>
        <v>255</v>
      </c>
      <c r="L41" s="206" t="s">
        <v>62</v>
      </c>
      <c r="M41" s="84">
        <v>46022</v>
      </c>
      <c r="N41" s="84">
        <v>46022</v>
      </c>
      <c r="O41" s="83"/>
      <c r="P41" s="87" t="s">
        <v>62</v>
      </c>
      <c r="Q41" s="83"/>
      <c r="R41" s="83"/>
    </row>
    <row r="42" spans="1:18" x14ac:dyDescent="0.2">
      <c r="A42" s="321"/>
      <c r="B42" s="110" t="s">
        <v>193</v>
      </c>
      <c r="C42" s="206"/>
      <c r="D42" s="206"/>
      <c r="E42" s="206"/>
      <c r="F42" s="206"/>
      <c r="G42" s="206" t="s">
        <v>62</v>
      </c>
      <c r="H42" s="206"/>
      <c r="I42" s="273" t="s">
        <v>62</v>
      </c>
      <c r="J42" s="273"/>
      <c r="K42" s="206"/>
      <c r="L42" s="206" t="s">
        <v>62</v>
      </c>
      <c r="M42" s="84"/>
      <c r="N42" s="84"/>
      <c r="O42" s="87" t="s">
        <v>62</v>
      </c>
      <c r="P42" s="87" t="s">
        <v>62</v>
      </c>
      <c r="Q42" s="87" t="s">
        <v>62</v>
      </c>
      <c r="R42" s="87" t="s">
        <v>62</v>
      </c>
    </row>
    <row r="43" spans="1:18" ht="38.25" x14ac:dyDescent="0.2">
      <c r="A43" s="321"/>
      <c r="B43" s="113" t="s">
        <v>194</v>
      </c>
      <c r="C43" s="206"/>
      <c r="D43" s="206" t="s">
        <v>62</v>
      </c>
      <c r="E43" s="206"/>
      <c r="F43" s="206"/>
      <c r="G43" s="206">
        <f>G38</f>
        <v>255</v>
      </c>
      <c r="H43" s="206">
        <f>H38</f>
        <v>255</v>
      </c>
      <c r="I43" s="273">
        <f>I38</f>
        <v>255</v>
      </c>
      <c r="J43" s="273">
        <f>J38</f>
        <v>255</v>
      </c>
      <c r="K43" s="206">
        <f>K38</f>
        <v>255</v>
      </c>
      <c r="L43" s="206" t="s">
        <v>62</v>
      </c>
      <c r="M43" s="84">
        <v>46022</v>
      </c>
      <c r="N43" s="84">
        <v>46022</v>
      </c>
      <c r="O43" s="83"/>
      <c r="P43" s="87" t="s">
        <v>62</v>
      </c>
      <c r="Q43" s="83"/>
      <c r="R43" s="83"/>
    </row>
    <row r="44" spans="1:18" x14ac:dyDescent="0.2">
      <c r="A44" s="321"/>
      <c r="B44" s="110" t="s">
        <v>71</v>
      </c>
      <c r="C44" s="206"/>
      <c r="D44" s="206"/>
      <c r="E44" s="206"/>
      <c r="F44" s="206"/>
      <c r="G44" s="206" t="s">
        <v>62</v>
      </c>
      <c r="H44" s="206"/>
      <c r="I44" s="273" t="s">
        <v>62</v>
      </c>
      <c r="J44" s="273"/>
      <c r="K44" s="206"/>
      <c r="L44" s="206" t="s">
        <v>62</v>
      </c>
      <c r="M44" s="84"/>
      <c r="N44" s="84"/>
      <c r="O44" s="87" t="s">
        <v>62</v>
      </c>
      <c r="P44" s="87" t="s">
        <v>62</v>
      </c>
      <c r="Q44" s="87" t="s">
        <v>62</v>
      </c>
      <c r="R44" s="87" t="s">
        <v>62</v>
      </c>
    </row>
    <row r="45" spans="1:18" x14ac:dyDescent="0.2">
      <c r="A45" s="322"/>
      <c r="B45" s="113" t="s">
        <v>72</v>
      </c>
      <c r="C45" s="206"/>
      <c r="D45" s="206" t="s">
        <v>62</v>
      </c>
      <c r="E45" s="206"/>
      <c r="F45" s="206"/>
      <c r="G45" s="206">
        <f>G38</f>
        <v>255</v>
      </c>
      <c r="H45" s="206">
        <f>H38</f>
        <v>255</v>
      </c>
      <c r="I45" s="273">
        <f>I38</f>
        <v>255</v>
      </c>
      <c r="J45" s="273">
        <f>J38</f>
        <v>255</v>
      </c>
      <c r="K45" s="206">
        <f>K38</f>
        <v>255</v>
      </c>
      <c r="L45" s="206" t="s">
        <v>62</v>
      </c>
      <c r="M45" s="84">
        <v>46022</v>
      </c>
      <c r="N45" s="84">
        <v>46022</v>
      </c>
      <c r="O45" s="83"/>
      <c r="P45" s="87" t="s">
        <v>62</v>
      </c>
      <c r="Q45" s="83"/>
      <c r="R45" s="83"/>
    </row>
    <row r="46" spans="1:18" ht="51" x14ac:dyDescent="0.2">
      <c r="A46" s="320" t="s">
        <v>166</v>
      </c>
      <c r="B46" s="110" t="s">
        <v>196</v>
      </c>
      <c r="C46" s="80" t="s">
        <v>191</v>
      </c>
      <c r="D46" s="80" t="s">
        <v>197</v>
      </c>
      <c r="E46" s="206" t="s">
        <v>75</v>
      </c>
      <c r="F46" s="206">
        <v>792</v>
      </c>
      <c r="G46" s="206">
        <v>161</v>
      </c>
      <c r="H46" s="206">
        <v>161</v>
      </c>
      <c r="I46" s="273">
        <v>161</v>
      </c>
      <c r="J46" s="273">
        <v>161</v>
      </c>
      <c r="K46" s="206">
        <v>161</v>
      </c>
      <c r="L46" s="80"/>
      <c r="M46" s="80" t="s">
        <v>62</v>
      </c>
      <c r="N46" s="80" t="s">
        <v>62</v>
      </c>
      <c r="O46" s="83">
        <v>1184951.67</v>
      </c>
      <c r="P46" s="83" t="s">
        <v>62</v>
      </c>
      <c r="Q46" s="83">
        <v>870347.11</v>
      </c>
      <c r="R46" s="83">
        <v>659339.73</v>
      </c>
    </row>
    <row r="47" spans="1:18" x14ac:dyDescent="0.2">
      <c r="A47" s="321"/>
      <c r="B47" s="112" t="s">
        <v>70</v>
      </c>
      <c r="C47" s="206"/>
      <c r="D47" s="206" t="s">
        <v>62</v>
      </c>
      <c r="E47" s="206"/>
      <c r="F47" s="206"/>
      <c r="G47" s="206">
        <f>G46</f>
        <v>161</v>
      </c>
      <c r="H47" s="206">
        <f>H46</f>
        <v>161</v>
      </c>
      <c r="I47" s="273">
        <f>I46</f>
        <v>161</v>
      </c>
      <c r="J47" s="273">
        <f>J46</f>
        <v>161</v>
      </c>
      <c r="K47" s="206">
        <f>K46</f>
        <v>161</v>
      </c>
      <c r="L47" s="206"/>
      <c r="M47" s="84">
        <v>46022</v>
      </c>
      <c r="N47" s="84">
        <v>46022</v>
      </c>
      <c r="O47" s="83"/>
      <c r="P47" s="87"/>
      <c r="Q47" s="83"/>
      <c r="R47" s="83"/>
    </row>
    <row r="48" spans="1:18" x14ac:dyDescent="0.2">
      <c r="A48" s="321"/>
      <c r="B48" s="110" t="s">
        <v>76</v>
      </c>
      <c r="C48" s="206"/>
      <c r="D48" s="206"/>
      <c r="E48" s="206"/>
      <c r="F48" s="206"/>
      <c r="G48" s="206" t="s">
        <v>62</v>
      </c>
      <c r="H48" s="206"/>
      <c r="I48" s="273" t="s">
        <v>62</v>
      </c>
      <c r="J48" s="273"/>
      <c r="K48" s="206"/>
      <c r="L48" s="206" t="s">
        <v>62</v>
      </c>
      <c r="M48" s="84"/>
      <c r="N48" s="84"/>
      <c r="O48" s="87" t="s">
        <v>62</v>
      </c>
      <c r="P48" s="87" t="s">
        <v>62</v>
      </c>
      <c r="Q48" s="87" t="s">
        <v>62</v>
      </c>
      <c r="R48" s="87" t="s">
        <v>62</v>
      </c>
    </row>
    <row r="49" spans="1:18" ht="38.25" x14ac:dyDescent="0.2">
      <c r="A49" s="321"/>
      <c r="B49" s="113" t="s">
        <v>192</v>
      </c>
      <c r="C49" s="206"/>
      <c r="D49" s="206" t="s">
        <v>62</v>
      </c>
      <c r="E49" s="206"/>
      <c r="F49" s="206"/>
      <c r="G49" s="206">
        <f>G46</f>
        <v>161</v>
      </c>
      <c r="H49" s="206">
        <f>H46</f>
        <v>161</v>
      </c>
      <c r="I49" s="273">
        <f>I46</f>
        <v>161</v>
      </c>
      <c r="J49" s="273">
        <f>J46</f>
        <v>161</v>
      </c>
      <c r="K49" s="206">
        <f>K46</f>
        <v>161</v>
      </c>
      <c r="L49" s="206" t="s">
        <v>62</v>
      </c>
      <c r="M49" s="84">
        <v>46022</v>
      </c>
      <c r="N49" s="84">
        <v>46022</v>
      </c>
      <c r="O49" s="83"/>
      <c r="P49" s="87" t="s">
        <v>62</v>
      </c>
      <c r="Q49" s="83"/>
      <c r="R49" s="83"/>
    </row>
    <row r="50" spans="1:18" x14ac:dyDescent="0.2">
      <c r="A50" s="321"/>
      <c r="B50" s="110" t="s">
        <v>193</v>
      </c>
      <c r="C50" s="206"/>
      <c r="D50" s="206"/>
      <c r="E50" s="206"/>
      <c r="F50" s="206"/>
      <c r="G50" s="206" t="s">
        <v>62</v>
      </c>
      <c r="H50" s="206"/>
      <c r="I50" s="273" t="s">
        <v>62</v>
      </c>
      <c r="J50" s="273"/>
      <c r="K50" s="206"/>
      <c r="L50" s="206" t="s">
        <v>62</v>
      </c>
      <c r="M50" s="84"/>
      <c r="N50" s="84"/>
      <c r="O50" s="87" t="s">
        <v>62</v>
      </c>
      <c r="P50" s="87" t="s">
        <v>62</v>
      </c>
      <c r="Q50" s="87" t="s">
        <v>62</v>
      </c>
      <c r="R50" s="87" t="s">
        <v>62</v>
      </c>
    </row>
    <row r="51" spans="1:18" ht="38.25" x14ac:dyDescent="0.2">
      <c r="A51" s="321"/>
      <c r="B51" s="113" t="s">
        <v>194</v>
      </c>
      <c r="C51" s="206"/>
      <c r="D51" s="206" t="s">
        <v>62</v>
      </c>
      <c r="E51" s="206"/>
      <c r="F51" s="206"/>
      <c r="G51" s="206">
        <f>G46</f>
        <v>161</v>
      </c>
      <c r="H51" s="206">
        <f>H46</f>
        <v>161</v>
      </c>
      <c r="I51" s="273">
        <f>I46</f>
        <v>161</v>
      </c>
      <c r="J51" s="273">
        <f>J46</f>
        <v>161</v>
      </c>
      <c r="K51" s="206">
        <f>K46</f>
        <v>161</v>
      </c>
      <c r="L51" s="206" t="s">
        <v>62</v>
      </c>
      <c r="M51" s="84">
        <v>46022</v>
      </c>
      <c r="N51" s="84">
        <v>46022</v>
      </c>
      <c r="O51" s="83"/>
      <c r="P51" s="87" t="s">
        <v>62</v>
      </c>
      <c r="Q51" s="83"/>
      <c r="R51" s="83"/>
    </row>
    <row r="52" spans="1:18" x14ac:dyDescent="0.2">
      <c r="A52" s="321"/>
      <c r="B52" s="110" t="s">
        <v>71</v>
      </c>
      <c r="C52" s="206"/>
      <c r="D52" s="206"/>
      <c r="E52" s="206"/>
      <c r="F52" s="206"/>
      <c r="G52" s="206" t="s">
        <v>62</v>
      </c>
      <c r="H52" s="206"/>
      <c r="I52" s="273" t="s">
        <v>62</v>
      </c>
      <c r="J52" s="273"/>
      <c r="K52" s="206"/>
      <c r="L52" s="206" t="s">
        <v>62</v>
      </c>
      <c r="M52" s="84"/>
      <c r="N52" s="84"/>
      <c r="O52" s="87" t="s">
        <v>62</v>
      </c>
      <c r="P52" s="87" t="s">
        <v>62</v>
      </c>
      <c r="Q52" s="87" t="s">
        <v>62</v>
      </c>
      <c r="R52" s="87" t="s">
        <v>62</v>
      </c>
    </row>
    <row r="53" spans="1:18" x14ac:dyDescent="0.2">
      <c r="A53" s="322"/>
      <c r="B53" s="113" t="s">
        <v>72</v>
      </c>
      <c r="C53" s="206"/>
      <c r="D53" s="206" t="s">
        <v>62</v>
      </c>
      <c r="E53" s="206"/>
      <c r="F53" s="206"/>
      <c r="G53" s="206">
        <f>G46</f>
        <v>161</v>
      </c>
      <c r="H53" s="206">
        <f>H46</f>
        <v>161</v>
      </c>
      <c r="I53" s="273">
        <f>I46</f>
        <v>161</v>
      </c>
      <c r="J53" s="273">
        <f>J46</f>
        <v>161</v>
      </c>
      <c r="K53" s="206">
        <f>K46</f>
        <v>161</v>
      </c>
      <c r="L53" s="206" t="s">
        <v>62</v>
      </c>
      <c r="M53" s="84">
        <v>46022</v>
      </c>
      <c r="N53" s="84">
        <v>46022</v>
      </c>
      <c r="O53" s="83"/>
      <c r="P53" s="87" t="s">
        <v>62</v>
      </c>
      <c r="Q53" s="83"/>
      <c r="R53" s="83"/>
    </row>
    <row r="54" spans="1:18" ht="51" x14ac:dyDescent="0.2">
      <c r="A54" s="320" t="s">
        <v>165</v>
      </c>
      <c r="B54" s="110" t="s">
        <v>196</v>
      </c>
      <c r="C54" s="80" t="s">
        <v>191</v>
      </c>
      <c r="D54" s="80" t="s">
        <v>197</v>
      </c>
      <c r="E54" s="206" t="s">
        <v>75</v>
      </c>
      <c r="F54" s="206">
        <v>792</v>
      </c>
      <c r="G54" s="206">
        <v>341</v>
      </c>
      <c r="H54" s="206">
        <v>341</v>
      </c>
      <c r="I54" s="273">
        <v>341</v>
      </c>
      <c r="J54" s="273">
        <v>341</v>
      </c>
      <c r="K54" s="206">
        <v>341</v>
      </c>
      <c r="L54" s="80"/>
      <c r="M54" s="80" t="s">
        <v>62</v>
      </c>
      <c r="N54" s="80" t="s">
        <v>62</v>
      </c>
      <c r="O54" s="83">
        <v>2273916.27</v>
      </c>
      <c r="P54" s="83" t="s">
        <v>62</v>
      </c>
      <c r="Q54" s="83">
        <v>1695296.42</v>
      </c>
      <c r="R54" s="83">
        <v>1069673.1200000001</v>
      </c>
    </row>
    <row r="55" spans="1:18" x14ac:dyDescent="0.2">
      <c r="A55" s="321"/>
      <c r="B55" s="112" t="s">
        <v>70</v>
      </c>
      <c r="C55" s="206"/>
      <c r="D55" s="206" t="s">
        <v>62</v>
      </c>
      <c r="E55" s="206"/>
      <c r="F55" s="206"/>
      <c r="G55" s="206">
        <f>G54</f>
        <v>341</v>
      </c>
      <c r="H55" s="206">
        <f>H54</f>
        <v>341</v>
      </c>
      <c r="I55" s="273">
        <f>I54</f>
        <v>341</v>
      </c>
      <c r="J55" s="273">
        <f>J54</f>
        <v>341</v>
      </c>
      <c r="K55" s="206">
        <f>K54</f>
        <v>341</v>
      </c>
      <c r="L55" s="206"/>
      <c r="M55" s="84">
        <v>46022</v>
      </c>
      <c r="N55" s="84">
        <v>46022</v>
      </c>
      <c r="O55" s="83"/>
      <c r="P55" s="87"/>
      <c r="Q55" s="83"/>
      <c r="R55" s="83"/>
    </row>
    <row r="56" spans="1:18" x14ac:dyDescent="0.2">
      <c r="A56" s="321"/>
      <c r="B56" s="110" t="s">
        <v>76</v>
      </c>
      <c r="C56" s="206"/>
      <c r="D56" s="206"/>
      <c r="E56" s="206"/>
      <c r="F56" s="206"/>
      <c r="G56" s="206" t="s">
        <v>62</v>
      </c>
      <c r="H56" s="206"/>
      <c r="I56" s="273" t="s">
        <v>62</v>
      </c>
      <c r="J56" s="273"/>
      <c r="K56" s="206"/>
      <c r="L56" s="206" t="s">
        <v>62</v>
      </c>
      <c r="M56" s="84"/>
      <c r="N56" s="84"/>
      <c r="O56" s="87" t="s">
        <v>62</v>
      </c>
      <c r="P56" s="87" t="s">
        <v>62</v>
      </c>
      <c r="Q56" s="87" t="s">
        <v>62</v>
      </c>
      <c r="R56" s="87" t="s">
        <v>62</v>
      </c>
    </row>
    <row r="57" spans="1:18" ht="38.25" x14ac:dyDescent="0.2">
      <c r="A57" s="321"/>
      <c r="B57" s="113" t="s">
        <v>192</v>
      </c>
      <c r="C57" s="206"/>
      <c r="D57" s="206" t="s">
        <v>62</v>
      </c>
      <c r="E57" s="206"/>
      <c r="F57" s="206"/>
      <c r="G57" s="206">
        <f>G54</f>
        <v>341</v>
      </c>
      <c r="H57" s="206">
        <f>H54</f>
        <v>341</v>
      </c>
      <c r="I57" s="273">
        <f>I54</f>
        <v>341</v>
      </c>
      <c r="J57" s="273">
        <f>J54</f>
        <v>341</v>
      </c>
      <c r="K57" s="206">
        <f>K54</f>
        <v>341</v>
      </c>
      <c r="L57" s="206" t="s">
        <v>62</v>
      </c>
      <c r="M57" s="84">
        <v>46022</v>
      </c>
      <c r="N57" s="84">
        <v>46022</v>
      </c>
      <c r="O57" s="83"/>
      <c r="P57" s="87" t="s">
        <v>62</v>
      </c>
      <c r="Q57" s="83"/>
      <c r="R57" s="83"/>
    </row>
    <row r="58" spans="1:18" x14ac:dyDescent="0.2">
      <c r="A58" s="321"/>
      <c r="B58" s="110" t="s">
        <v>193</v>
      </c>
      <c r="C58" s="206"/>
      <c r="D58" s="206"/>
      <c r="E58" s="206"/>
      <c r="F58" s="206"/>
      <c r="G58" s="206" t="s">
        <v>62</v>
      </c>
      <c r="H58" s="206"/>
      <c r="I58" s="273" t="s">
        <v>62</v>
      </c>
      <c r="J58" s="273"/>
      <c r="K58" s="206"/>
      <c r="L58" s="206" t="s">
        <v>62</v>
      </c>
      <c r="M58" s="84"/>
      <c r="N58" s="84"/>
      <c r="O58" s="87" t="s">
        <v>62</v>
      </c>
      <c r="P58" s="87" t="s">
        <v>62</v>
      </c>
      <c r="Q58" s="87" t="s">
        <v>62</v>
      </c>
      <c r="R58" s="87" t="s">
        <v>62</v>
      </c>
    </row>
    <row r="59" spans="1:18" ht="38.25" x14ac:dyDescent="0.2">
      <c r="A59" s="321"/>
      <c r="B59" s="113" t="s">
        <v>194</v>
      </c>
      <c r="C59" s="206"/>
      <c r="D59" s="206" t="s">
        <v>62</v>
      </c>
      <c r="E59" s="206"/>
      <c r="F59" s="206"/>
      <c r="G59" s="206">
        <f>G54</f>
        <v>341</v>
      </c>
      <c r="H59" s="206">
        <f>H54</f>
        <v>341</v>
      </c>
      <c r="I59" s="273">
        <f>I54</f>
        <v>341</v>
      </c>
      <c r="J59" s="273">
        <f>J54</f>
        <v>341</v>
      </c>
      <c r="K59" s="206">
        <f>K54</f>
        <v>341</v>
      </c>
      <c r="L59" s="206" t="s">
        <v>62</v>
      </c>
      <c r="M59" s="84">
        <v>46022</v>
      </c>
      <c r="N59" s="84">
        <v>46022</v>
      </c>
      <c r="O59" s="83"/>
      <c r="P59" s="87" t="s">
        <v>62</v>
      </c>
      <c r="Q59" s="83"/>
      <c r="R59" s="83"/>
    </row>
    <row r="60" spans="1:18" x14ac:dyDescent="0.2">
      <c r="A60" s="321"/>
      <c r="B60" s="110" t="s">
        <v>71</v>
      </c>
      <c r="C60" s="206"/>
      <c r="D60" s="206"/>
      <c r="E60" s="206"/>
      <c r="F60" s="206"/>
      <c r="G60" s="206" t="s">
        <v>62</v>
      </c>
      <c r="H60" s="206"/>
      <c r="I60" s="273" t="s">
        <v>62</v>
      </c>
      <c r="J60" s="273"/>
      <c r="K60" s="206"/>
      <c r="L60" s="206" t="s">
        <v>62</v>
      </c>
      <c r="M60" s="84"/>
      <c r="N60" s="84"/>
      <c r="O60" s="87" t="s">
        <v>62</v>
      </c>
      <c r="P60" s="87" t="s">
        <v>62</v>
      </c>
      <c r="Q60" s="87" t="s">
        <v>62</v>
      </c>
      <c r="R60" s="87" t="s">
        <v>62</v>
      </c>
    </row>
    <row r="61" spans="1:18" x14ac:dyDescent="0.2">
      <c r="A61" s="322"/>
      <c r="B61" s="113" t="s">
        <v>72</v>
      </c>
      <c r="C61" s="206"/>
      <c r="D61" s="206" t="s">
        <v>62</v>
      </c>
      <c r="E61" s="206"/>
      <c r="F61" s="206"/>
      <c r="G61" s="206">
        <f>G54</f>
        <v>341</v>
      </c>
      <c r="H61" s="206">
        <f>H54</f>
        <v>341</v>
      </c>
      <c r="I61" s="273">
        <f>I54</f>
        <v>341</v>
      </c>
      <c r="J61" s="273">
        <f>J54</f>
        <v>341</v>
      </c>
      <c r="K61" s="206">
        <f>K54</f>
        <v>341</v>
      </c>
      <c r="L61" s="206" t="s">
        <v>62</v>
      </c>
      <c r="M61" s="84">
        <v>46022</v>
      </c>
      <c r="N61" s="84">
        <v>46022</v>
      </c>
      <c r="O61" s="83"/>
      <c r="P61" s="87" t="s">
        <v>62</v>
      </c>
      <c r="Q61" s="83"/>
      <c r="R61" s="83"/>
    </row>
    <row r="62" spans="1:18" ht="51" x14ac:dyDescent="0.2">
      <c r="A62" s="320" t="s">
        <v>164</v>
      </c>
      <c r="B62" s="110" t="s">
        <v>196</v>
      </c>
      <c r="C62" s="80" t="s">
        <v>191</v>
      </c>
      <c r="D62" s="80" t="s">
        <v>197</v>
      </c>
      <c r="E62" s="206" t="s">
        <v>75</v>
      </c>
      <c r="F62" s="206">
        <v>792</v>
      </c>
      <c r="G62" s="206">
        <v>47</v>
      </c>
      <c r="H62" s="206">
        <v>47</v>
      </c>
      <c r="I62" s="273">
        <v>47</v>
      </c>
      <c r="J62" s="273">
        <v>47</v>
      </c>
      <c r="K62" s="206">
        <v>47</v>
      </c>
      <c r="L62" s="80"/>
      <c r="M62" s="80" t="s">
        <v>62</v>
      </c>
      <c r="N62" s="80" t="s">
        <v>62</v>
      </c>
      <c r="O62" s="83">
        <v>534256.84</v>
      </c>
      <c r="P62" s="83" t="s">
        <v>62</v>
      </c>
      <c r="Q62" s="83">
        <v>494168.4</v>
      </c>
      <c r="R62" s="83">
        <v>374347.41</v>
      </c>
    </row>
    <row r="63" spans="1:18" x14ac:dyDescent="0.2">
      <c r="A63" s="321"/>
      <c r="B63" s="112" t="s">
        <v>70</v>
      </c>
      <c r="C63" s="206"/>
      <c r="D63" s="206" t="s">
        <v>62</v>
      </c>
      <c r="E63" s="206"/>
      <c r="F63" s="206"/>
      <c r="G63" s="206">
        <f>G62</f>
        <v>47</v>
      </c>
      <c r="H63" s="206">
        <f>H62</f>
        <v>47</v>
      </c>
      <c r="I63" s="273">
        <f>I62</f>
        <v>47</v>
      </c>
      <c r="J63" s="273">
        <f>J62</f>
        <v>47</v>
      </c>
      <c r="K63" s="206">
        <f>K62</f>
        <v>47</v>
      </c>
      <c r="L63" s="206"/>
      <c r="M63" s="84">
        <v>46022</v>
      </c>
      <c r="N63" s="84">
        <v>46022</v>
      </c>
      <c r="O63" s="83"/>
      <c r="P63" s="87"/>
      <c r="Q63" s="83"/>
      <c r="R63" s="83"/>
    </row>
    <row r="64" spans="1:18" x14ac:dyDescent="0.2">
      <c r="A64" s="321"/>
      <c r="B64" s="110" t="s">
        <v>76</v>
      </c>
      <c r="C64" s="206"/>
      <c r="D64" s="206"/>
      <c r="E64" s="206"/>
      <c r="F64" s="206"/>
      <c r="G64" s="206" t="s">
        <v>62</v>
      </c>
      <c r="H64" s="206"/>
      <c r="I64" s="273" t="s">
        <v>62</v>
      </c>
      <c r="J64" s="273"/>
      <c r="K64" s="206"/>
      <c r="L64" s="206" t="s">
        <v>62</v>
      </c>
      <c r="M64" s="84"/>
      <c r="N64" s="84"/>
      <c r="O64" s="87" t="s">
        <v>62</v>
      </c>
      <c r="P64" s="87" t="s">
        <v>62</v>
      </c>
      <c r="Q64" s="87" t="s">
        <v>62</v>
      </c>
      <c r="R64" s="87" t="s">
        <v>62</v>
      </c>
    </row>
    <row r="65" spans="1:18" ht="38.25" x14ac:dyDescent="0.2">
      <c r="A65" s="321"/>
      <c r="B65" s="113" t="s">
        <v>192</v>
      </c>
      <c r="C65" s="206"/>
      <c r="D65" s="206" t="s">
        <v>62</v>
      </c>
      <c r="E65" s="206"/>
      <c r="F65" s="206"/>
      <c r="G65" s="206">
        <f>G62</f>
        <v>47</v>
      </c>
      <c r="H65" s="206">
        <f>H62</f>
        <v>47</v>
      </c>
      <c r="I65" s="273">
        <f>I62</f>
        <v>47</v>
      </c>
      <c r="J65" s="273">
        <f>J62</f>
        <v>47</v>
      </c>
      <c r="K65" s="206">
        <f>K62</f>
        <v>47</v>
      </c>
      <c r="L65" s="206" t="s">
        <v>62</v>
      </c>
      <c r="M65" s="84">
        <v>46022</v>
      </c>
      <c r="N65" s="84">
        <v>46022</v>
      </c>
      <c r="O65" s="83"/>
      <c r="P65" s="87" t="s">
        <v>62</v>
      </c>
      <c r="Q65" s="83"/>
      <c r="R65" s="83"/>
    </row>
    <row r="66" spans="1:18" x14ac:dyDescent="0.2">
      <c r="A66" s="321"/>
      <c r="B66" s="110" t="s">
        <v>193</v>
      </c>
      <c r="C66" s="206"/>
      <c r="D66" s="206"/>
      <c r="E66" s="206"/>
      <c r="F66" s="206"/>
      <c r="G66" s="206" t="s">
        <v>62</v>
      </c>
      <c r="H66" s="206"/>
      <c r="I66" s="273" t="s">
        <v>62</v>
      </c>
      <c r="J66" s="273"/>
      <c r="K66" s="206"/>
      <c r="L66" s="206" t="s">
        <v>62</v>
      </c>
      <c r="M66" s="84"/>
      <c r="N66" s="84"/>
      <c r="O66" s="87" t="s">
        <v>62</v>
      </c>
      <c r="P66" s="87" t="s">
        <v>62</v>
      </c>
      <c r="Q66" s="87" t="s">
        <v>62</v>
      </c>
      <c r="R66" s="87" t="s">
        <v>62</v>
      </c>
    </row>
    <row r="67" spans="1:18" ht="38.25" x14ac:dyDescent="0.2">
      <c r="A67" s="321"/>
      <c r="B67" s="113" t="s">
        <v>194</v>
      </c>
      <c r="C67" s="206"/>
      <c r="D67" s="206" t="s">
        <v>62</v>
      </c>
      <c r="E67" s="206"/>
      <c r="F67" s="206"/>
      <c r="G67" s="206">
        <f>G62</f>
        <v>47</v>
      </c>
      <c r="H67" s="206">
        <f>H62</f>
        <v>47</v>
      </c>
      <c r="I67" s="273">
        <f>I62</f>
        <v>47</v>
      </c>
      <c r="J67" s="273">
        <f>J62</f>
        <v>47</v>
      </c>
      <c r="K67" s="206">
        <f>K62</f>
        <v>47</v>
      </c>
      <c r="L67" s="206" t="s">
        <v>62</v>
      </c>
      <c r="M67" s="84">
        <v>46022</v>
      </c>
      <c r="N67" s="84">
        <v>46022</v>
      </c>
      <c r="O67" s="83"/>
      <c r="P67" s="87" t="s">
        <v>62</v>
      </c>
      <c r="Q67" s="83"/>
      <c r="R67" s="83"/>
    </row>
    <row r="68" spans="1:18" x14ac:dyDescent="0.2">
      <c r="A68" s="321"/>
      <c r="B68" s="110" t="s">
        <v>71</v>
      </c>
      <c r="C68" s="206"/>
      <c r="D68" s="206"/>
      <c r="E68" s="206"/>
      <c r="F68" s="206"/>
      <c r="G68" s="206" t="s">
        <v>62</v>
      </c>
      <c r="H68" s="206"/>
      <c r="I68" s="273" t="s">
        <v>62</v>
      </c>
      <c r="J68" s="273"/>
      <c r="K68" s="206"/>
      <c r="L68" s="206" t="s">
        <v>62</v>
      </c>
      <c r="M68" s="84"/>
      <c r="N68" s="84"/>
      <c r="O68" s="87" t="s">
        <v>62</v>
      </c>
      <c r="P68" s="87" t="s">
        <v>62</v>
      </c>
      <c r="Q68" s="87" t="s">
        <v>62</v>
      </c>
      <c r="R68" s="87" t="s">
        <v>62</v>
      </c>
    </row>
    <row r="69" spans="1:18" x14ac:dyDescent="0.2">
      <c r="A69" s="322"/>
      <c r="B69" s="113" t="s">
        <v>72</v>
      </c>
      <c r="C69" s="206"/>
      <c r="D69" s="206" t="s">
        <v>62</v>
      </c>
      <c r="E69" s="206"/>
      <c r="F69" s="206"/>
      <c r="G69" s="206">
        <f>G62</f>
        <v>47</v>
      </c>
      <c r="H69" s="206">
        <f>H62</f>
        <v>47</v>
      </c>
      <c r="I69" s="273">
        <f>I62</f>
        <v>47</v>
      </c>
      <c r="J69" s="273">
        <f>J62</f>
        <v>47</v>
      </c>
      <c r="K69" s="206">
        <f>K62</f>
        <v>47</v>
      </c>
      <c r="L69" s="206" t="s">
        <v>62</v>
      </c>
      <c r="M69" s="84">
        <v>46022</v>
      </c>
      <c r="N69" s="84">
        <v>46022</v>
      </c>
      <c r="O69" s="83"/>
      <c r="P69" s="87" t="s">
        <v>62</v>
      </c>
      <c r="Q69" s="83"/>
      <c r="R69" s="83"/>
    </row>
    <row r="70" spans="1:18" ht="51" x14ac:dyDescent="0.2">
      <c r="A70" s="320" t="s">
        <v>163</v>
      </c>
      <c r="B70" s="110" t="s">
        <v>196</v>
      </c>
      <c r="C70" s="80" t="s">
        <v>191</v>
      </c>
      <c r="D70" s="80" t="s">
        <v>197</v>
      </c>
      <c r="E70" s="206" t="s">
        <v>75</v>
      </c>
      <c r="F70" s="206">
        <v>792</v>
      </c>
      <c r="G70" s="206">
        <v>126</v>
      </c>
      <c r="H70" s="206">
        <v>126</v>
      </c>
      <c r="I70" s="273">
        <v>126</v>
      </c>
      <c r="J70" s="273">
        <v>126</v>
      </c>
      <c r="K70" s="206">
        <v>126</v>
      </c>
      <c r="L70" s="80"/>
      <c r="M70" s="80" t="s">
        <v>62</v>
      </c>
      <c r="N70" s="80" t="s">
        <v>62</v>
      </c>
      <c r="O70" s="83">
        <v>929875.22</v>
      </c>
      <c r="P70" s="83" t="s">
        <v>62</v>
      </c>
      <c r="Q70" s="83">
        <v>730781.37</v>
      </c>
      <c r="R70" s="83">
        <v>612921.68999999994</v>
      </c>
    </row>
    <row r="71" spans="1:18" x14ac:dyDescent="0.2">
      <c r="A71" s="321"/>
      <c r="B71" s="112" t="s">
        <v>70</v>
      </c>
      <c r="C71" s="206"/>
      <c r="D71" s="206" t="s">
        <v>62</v>
      </c>
      <c r="E71" s="206"/>
      <c r="F71" s="206"/>
      <c r="G71" s="206">
        <f>G70</f>
        <v>126</v>
      </c>
      <c r="H71" s="206">
        <f>H70</f>
        <v>126</v>
      </c>
      <c r="I71" s="273">
        <f>I70</f>
        <v>126</v>
      </c>
      <c r="J71" s="273">
        <f>J70</f>
        <v>126</v>
      </c>
      <c r="K71" s="206">
        <f>K70</f>
        <v>126</v>
      </c>
      <c r="L71" s="206"/>
      <c r="M71" s="84">
        <v>46022</v>
      </c>
      <c r="N71" s="84">
        <v>46022</v>
      </c>
      <c r="O71" s="83"/>
      <c r="P71" s="87"/>
      <c r="Q71" s="83"/>
      <c r="R71" s="83"/>
    </row>
    <row r="72" spans="1:18" x14ac:dyDescent="0.2">
      <c r="A72" s="321"/>
      <c r="B72" s="110" t="s">
        <v>76</v>
      </c>
      <c r="C72" s="206"/>
      <c r="D72" s="206"/>
      <c r="E72" s="206"/>
      <c r="F72" s="206"/>
      <c r="G72" s="206" t="s">
        <v>62</v>
      </c>
      <c r="H72" s="206"/>
      <c r="I72" s="273" t="s">
        <v>62</v>
      </c>
      <c r="J72" s="273"/>
      <c r="K72" s="206"/>
      <c r="L72" s="206" t="s">
        <v>62</v>
      </c>
      <c r="M72" s="84"/>
      <c r="N72" s="84"/>
      <c r="O72" s="87" t="s">
        <v>62</v>
      </c>
      <c r="P72" s="87" t="s">
        <v>62</v>
      </c>
      <c r="Q72" s="87" t="s">
        <v>62</v>
      </c>
      <c r="R72" s="87" t="s">
        <v>62</v>
      </c>
    </row>
    <row r="73" spans="1:18" ht="38.25" x14ac:dyDescent="0.2">
      <c r="A73" s="321"/>
      <c r="B73" s="113" t="s">
        <v>192</v>
      </c>
      <c r="C73" s="206"/>
      <c r="D73" s="206" t="s">
        <v>62</v>
      </c>
      <c r="E73" s="206"/>
      <c r="F73" s="206"/>
      <c r="G73" s="206">
        <f>G70</f>
        <v>126</v>
      </c>
      <c r="H73" s="206">
        <f>H70</f>
        <v>126</v>
      </c>
      <c r="I73" s="273">
        <f>I70</f>
        <v>126</v>
      </c>
      <c r="J73" s="273">
        <f>J70</f>
        <v>126</v>
      </c>
      <c r="K73" s="206">
        <f>K70</f>
        <v>126</v>
      </c>
      <c r="L73" s="206" t="s">
        <v>62</v>
      </c>
      <c r="M73" s="84">
        <v>46022</v>
      </c>
      <c r="N73" s="84">
        <v>46022</v>
      </c>
      <c r="O73" s="83"/>
      <c r="P73" s="87" t="s">
        <v>62</v>
      </c>
      <c r="Q73" s="83"/>
      <c r="R73" s="83"/>
    </row>
    <row r="74" spans="1:18" x14ac:dyDescent="0.2">
      <c r="A74" s="321"/>
      <c r="B74" s="110" t="s">
        <v>193</v>
      </c>
      <c r="C74" s="206"/>
      <c r="D74" s="206"/>
      <c r="E74" s="206"/>
      <c r="F74" s="206"/>
      <c r="G74" s="206" t="s">
        <v>62</v>
      </c>
      <c r="H74" s="206"/>
      <c r="I74" s="273" t="s">
        <v>62</v>
      </c>
      <c r="J74" s="273"/>
      <c r="K74" s="206"/>
      <c r="L74" s="206" t="s">
        <v>62</v>
      </c>
      <c r="M74" s="84"/>
      <c r="N74" s="84"/>
      <c r="O74" s="87" t="s">
        <v>62</v>
      </c>
      <c r="P74" s="87" t="s">
        <v>62</v>
      </c>
      <c r="Q74" s="87" t="s">
        <v>62</v>
      </c>
      <c r="R74" s="87" t="s">
        <v>62</v>
      </c>
    </row>
    <row r="75" spans="1:18" ht="38.25" x14ac:dyDescent="0.2">
      <c r="A75" s="321"/>
      <c r="B75" s="113" t="s">
        <v>194</v>
      </c>
      <c r="C75" s="206"/>
      <c r="D75" s="206" t="s">
        <v>62</v>
      </c>
      <c r="E75" s="206"/>
      <c r="F75" s="206"/>
      <c r="G75" s="206">
        <f>G70</f>
        <v>126</v>
      </c>
      <c r="H75" s="206">
        <f>H70</f>
        <v>126</v>
      </c>
      <c r="I75" s="273">
        <f>I70</f>
        <v>126</v>
      </c>
      <c r="J75" s="273">
        <f>J70</f>
        <v>126</v>
      </c>
      <c r="K75" s="206">
        <f>K70</f>
        <v>126</v>
      </c>
      <c r="L75" s="206" t="s">
        <v>62</v>
      </c>
      <c r="M75" s="84">
        <v>46022</v>
      </c>
      <c r="N75" s="84">
        <v>46022</v>
      </c>
      <c r="O75" s="83"/>
      <c r="P75" s="87" t="s">
        <v>62</v>
      </c>
      <c r="Q75" s="83"/>
      <c r="R75" s="83"/>
    </row>
    <row r="76" spans="1:18" x14ac:dyDescent="0.2">
      <c r="A76" s="321"/>
      <c r="B76" s="110" t="s">
        <v>71</v>
      </c>
      <c r="C76" s="206"/>
      <c r="D76" s="206"/>
      <c r="E76" s="206"/>
      <c r="F76" s="206"/>
      <c r="G76" s="206" t="s">
        <v>62</v>
      </c>
      <c r="H76" s="206"/>
      <c r="I76" s="273" t="s">
        <v>62</v>
      </c>
      <c r="J76" s="273"/>
      <c r="K76" s="206"/>
      <c r="L76" s="206" t="s">
        <v>62</v>
      </c>
      <c r="M76" s="84"/>
      <c r="N76" s="84"/>
      <c r="O76" s="87" t="s">
        <v>62</v>
      </c>
      <c r="P76" s="87" t="s">
        <v>62</v>
      </c>
      <c r="Q76" s="87" t="s">
        <v>62</v>
      </c>
      <c r="R76" s="87" t="s">
        <v>62</v>
      </c>
    </row>
    <row r="77" spans="1:18" x14ac:dyDescent="0.2">
      <c r="A77" s="322"/>
      <c r="B77" s="113" t="s">
        <v>72</v>
      </c>
      <c r="C77" s="206"/>
      <c r="D77" s="206" t="s">
        <v>62</v>
      </c>
      <c r="E77" s="206"/>
      <c r="F77" s="206"/>
      <c r="G77" s="206">
        <f>G70</f>
        <v>126</v>
      </c>
      <c r="H77" s="206">
        <f>H70</f>
        <v>126</v>
      </c>
      <c r="I77" s="273">
        <f>I70</f>
        <v>126</v>
      </c>
      <c r="J77" s="273">
        <f>J70</f>
        <v>126</v>
      </c>
      <c r="K77" s="206">
        <f>K70</f>
        <v>126</v>
      </c>
      <c r="L77" s="206" t="s">
        <v>62</v>
      </c>
      <c r="M77" s="84">
        <v>46022</v>
      </c>
      <c r="N77" s="84">
        <v>46022</v>
      </c>
      <c r="O77" s="83"/>
      <c r="P77" s="87" t="s">
        <v>62</v>
      </c>
      <c r="Q77" s="83"/>
      <c r="R77" s="83"/>
    </row>
    <row r="78" spans="1:18" ht="51" x14ac:dyDescent="0.2">
      <c r="A78" s="320" t="s">
        <v>162</v>
      </c>
      <c r="B78" s="110" t="s">
        <v>196</v>
      </c>
      <c r="C78" s="80" t="s">
        <v>191</v>
      </c>
      <c r="D78" s="80" t="s">
        <v>197</v>
      </c>
      <c r="E78" s="206" t="s">
        <v>75</v>
      </c>
      <c r="F78" s="206">
        <v>792</v>
      </c>
      <c r="G78" s="206">
        <v>193</v>
      </c>
      <c r="H78" s="206">
        <v>193</v>
      </c>
      <c r="I78" s="273">
        <v>193</v>
      </c>
      <c r="J78" s="273">
        <v>193</v>
      </c>
      <c r="K78" s="206">
        <v>193</v>
      </c>
      <c r="L78" s="80"/>
      <c r="M78" s="80" t="s">
        <v>62</v>
      </c>
      <c r="N78" s="80" t="s">
        <v>62</v>
      </c>
      <c r="O78" s="83">
        <v>1442078.71</v>
      </c>
      <c r="P78" s="83" t="s">
        <v>62</v>
      </c>
      <c r="Q78" s="83">
        <v>1122459.21</v>
      </c>
      <c r="R78" s="83">
        <v>973027</v>
      </c>
    </row>
    <row r="79" spans="1:18" x14ac:dyDescent="0.2">
      <c r="A79" s="321"/>
      <c r="B79" s="112" t="s">
        <v>70</v>
      </c>
      <c r="C79" s="206"/>
      <c r="D79" s="206" t="s">
        <v>62</v>
      </c>
      <c r="E79" s="206"/>
      <c r="F79" s="206"/>
      <c r="G79" s="206">
        <f>G78</f>
        <v>193</v>
      </c>
      <c r="H79" s="206">
        <f>H78</f>
        <v>193</v>
      </c>
      <c r="I79" s="273">
        <f>I78</f>
        <v>193</v>
      </c>
      <c r="J79" s="273">
        <f>J78</f>
        <v>193</v>
      </c>
      <c r="K79" s="206">
        <f>K78</f>
        <v>193</v>
      </c>
      <c r="L79" s="206"/>
      <c r="M79" s="84">
        <v>46022</v>
      </c>
      <c r="N79" s="84">
        <v>46022</v>
      </c>
      <c r="O79" s="83"/>
      <c r="P79" s="87"/>
      <c r="Q79" s="83"/>
      <c r="R79" s="83"/>
    </row>
    <row r="80" spans="1:18" x14ac:dyDescent="0.2">
      <c r="A80" s="321"/>
      <c r="B80" s="110" t="s">
        <v>76</v>
      </c>
      <c r="C80" s="206"/>
      <c r="D80" s="206"/>
      <c r="E80" s="206"/>
      <c r="F80" s="206"/>
      <c r="G80" s="206" t="s">
        <v>62</v>
      </c>
      <c r="H80" s="206"/>
      <c r="I80" s="273" t="s">
        <v>62</v>
      </c>
      <c r="J80" s="273"/>
      <c r="K80" s="206"/>
      <c r="L80" s="206" t="s">
        <v>62</v>
      </c>
      <c r="M80" s="84"/>
      <c r="N80" s="84"/>
      <c r="O80" s="87" t="s">
        <v>62</v>
      </c>
      <c r="P80" s="87" t="s">
        <v>62</v>
      </c>
      <c r="Q80" s="87" t="s">
        <v>62</v>
      </c>
      <c r="R80" s="87" t="s">
        <v>62</v>
      </c>
    </row>
    <row r="81" spans="1:18" ht="38.25" x14ac:dyDescent="0.2">
      <c r="A81" s="321"/>
      <c r="B81" s="113" t="s">
        <v>192</v>
      </c>
      <c r="C81" s="206"/>
      <c r="D81" s="206" t="s">
        <v>62</v>
      </c>
      <c r="E81" s="206"/>
      <c r="F81" s="206"/>
      <c r="G81" s="206">
        <f>G78</f>
        <v>193</v>
      </c>
      <c r="H81" s="206">
        <f>H78</f>
        <v>193</v>
      </c>
      <c r="I81" s="273">
        <f>I78</f>
        <v>193</v>
      </c>
      <c r="J81" s="273">
        <f>J78</f>
        <v>193</v>
      </c>
      <c r="K81" s="206">
        <f>K78</f>
        <v>193</v>
      </c>
      <c r="L81" s="206" t="s">
        <v>62</v>
      </c>
      <c r="M81" s="84">
        <v>46022</v>
      </c>
      <c r="N81" s="84">
        <v>46022</v>
      </c>
      <c r="O81" s="83"/>
      <c r="P81" s="87" t="s">
        <v>62</v>
      </c>
      <c r="Q81" s="83"/>
      <c r="R81" s="83"/>
    </row>
    <row r="82" spans="1:18" x14ac:dyDescent="0.2">
      <c r="A82" s="321"/>
      <c r="B82" s="110" t="s">
        <v>193</v>
      </c>
      <c r="C82" s="206"/>
      <c r="D82" s="206"/>
      <c r="E82" s="206"/>
      <c r="F82" s="206"/>
      <c r="G82" s="206" t="s">
        <v>62</v>
      </c>
      <c r="H82" s="206"/>
      <c r="I82" s="273" t="s">
        <v>62</v>
      </c>
      <c r="J82" s="273"/>
      <c r="K82" s="206"/>
      <c r="L82" s="206" t="s">
        <v>62</v>
      </c>
      <c r="M82" s="84"/>
      <c r="N82" s="84"/>
      <c r="O82" s="87" t="s">
        <v>62</v>
      </c>
      <c r="P82" s="87" t="s">
        <v>62</v>
      </c>
      <c r="Q82" s="87" t="s">
        <v>62</v>
      </c>
      <c r="R82" s="87" t="s">
        <v>62</v>
      </c>
    </row>
    <row r="83" spans="1:18" ht="38.25" x14ac:dyDescent="0.2">
      <c r="A83" s="321"/>
      <c r="B83" s="113" t="s">
        <v>194</v>
      </c>
      <c r="C83" s="206"/>
      <c r="D83" s="206" t="s">
        <v>62</v>
      </c>
      <c r="E83" s="206"/>
      <c r="F83" s="206"/>
      <c r="G83" s="206">
        <f>G78</f>
        <v>193</v>
      </c>
      <c r="H83" s="206">
        <f>H78</f>
        <v>193</v>
      </c>
      <c r="I83" s="273">
        <f>I78</f>
        <v>193</v>
      </c>
      <c r="J83" s="273">
        <f>J78</f>
        <v>193</v>
      </c>
      <c r="K83" s="206">
        <f>K78</f>
        <v>193</v>
      </c>
      <c r="L83" s="206" t="s">
        <v>62</v>
      </c>
      <c r="M83" s="84">
        <v>46022</v>
      </c>
      <c r="N83" s="84">
        <v>46022</v>
      </c>
      <c r="O83" s="83"/>
      <c r="P83" s="87" t="s">
        <v>62</v>
      </c>
      <c r="Q83" s="83"/>
      <c r="R83" s="83"/>
    </row>
    <row r="84" spans="1:18" x14ac:dyDescent="0.2">
      <c r="A84" s="321"/>
      <c r="B84" s="110" t="s">
        <v>71</v>
      </c>
      <c r="C84" s="206"/>
      <c r="D84" s="206"/>
      <c r="E84" s="206"/>
      <c r="F84" s="206"/>
      <c r="G84" s="206" t="s">
        <v>62</v>
      </c>
      <c r="H84" s="206"/>
      <c r="I84" s="273" t="s">
        <v>62</v>
      </c>
      <c r="J84" s="273"/>
      <c r="K84" s="206"/>
      <c r="L84" s="206" t="s">
        <v>62</v>
      </c>
      <c r="M84" s="84"/>
      <c r="N84" s="84"/>
      <c r="O84" s="87" t="s">
        <v>62</v>
      </c>
      <c r="P84" s="87" t="s">
        <v>62</v>
      </c>
      <c r="Q84" s="87" t="s">
        <v>62</v>
      </c>
      <c r="R84" s="87" t="s">
        <v>62</v>
      </c>
    </row>
    <row r="85" spans="1:18" x14ac:dyDescent="0.2">
      <c r="A85" s="322"/>
      <c r="B85" s="113" t="s">
        <v>72</v>
      </c>
      <c r="C85" s="206"/>
      <c r="D85" s="206" t="s">
        <v>62</v>
      </c>
      <c r="E85" s="206"/>
      <c r="F85" s="206"/>
      <c r="G85" s="206">
        <f>G78</f>
        <v>193</v>
      </c>
      <c r="H85" s="206">
        <f>H78</f>
        <v>193</v>
      </c>
      <c r="I85" s="273">
        <f>I78</f>
        <v>193</v>
      </c>
      <c r="J85" s="273">
        <f>J78</f>
        <v>193</v>
      </c>
      <c r="K85" s="206">
        <f>K78</f>
        <v>193</v>
      </c>
      <c r="L85" s="206" t="s">
        <v>62</v>
      </c>
      <c r="M85" s="84">
        <v>46022</v>
      </c>
      <c r="N85" s="84">
        <v>46022</v>
      </c>
      <c r="O85" s="83"/>
      <c r="P85" s="87" t="s">
        <v>62</v>
      </c>
      <c r="Q85" s="83"/>
      <c r="R85" s="83"/>
    </row>
    <row r="86" spans="1:18" ht="51" x14ac:dyDescent="0.2">
      <c r="A86" s="320" t="s">
        <v>161</v>
      </c>
      <c r="B86" s="110" t="s">
        <v>196</v>
      </c>
      <c r="C86" s="80" t="s">
        <v>191</v>
      </c>
      <c r="D86" s="80" t="s">
        <v>197</v>
      </c>
      <c r="E86" s="206" t="s">
        <v>75</v>
      </c>
      <c r="F86" s="206">
        <v>792</v>
      </c>
      <c r="G86" s="206">
        <v>48</v>
      </c>
      <c r="H86" s="206">
        <v>48</v>
      </c>
      <c r="I86" s="273">
        <v>48</v>
      </c>
      <c r="J86" s="273">
        <v>48</v>
      </c>
      <c r="K86" s="206">
        <v>48</v>
      </c>
      <c r="L86" s="80"/>
      <c r="M86" s="80" t="s">
        <v>62</v>
      </c>
      <c r="N86" s="80" t="s">
        <v>62</v>
      </c>
      <c r="O86" s="83">
        <v>493901.52</v>
      </c>
      <c r="P86" s="83" t="s">
        <v>62</v>
      </c>
      <c r="Q86" s="83">
        <v>316455.45</v>
      </c>
      <c r="R86" s="83">
        <v>311251.74</v>
      </c>
    </row>
    <row r="87" spans="1:18" x14ac:dyDescent="0.2">
      <c r="A87" s="321"/>
      <c r="B87" s="112" t="s">
        <v>70</v>
      </c>
      <c r="C87" s="206"/>
      <c r="D87" s="206" t="s">
        <v>62</v>
      </c>
      <c r="E87" s="206"/>
      <c r="F87" s="206"/>
      <c r="G87" s="206">
        <f>G86</f>
        <v>48</v>
      </c>
      <c r="H87" s="206">
        <f>H86</f>
        <v>48</v>
      </c>
      <c r="I87" s="273">
        <f>I86</f>
        <v>48</v>
      </c>
      <c r="J87" s="273">
        <f>J86</f>
        <v>48</v>
      </c>
      <c r="K87" s="206">
        <f>K86</f>
        <v>48</v>
      </c>
      <c r="L87" s="206"/>
      <c r="M87" s="84">
        <v>46022</v>
      </c>
      <c r="N87" s="84">
        <v>46022</v>
      </c>
      <c r="O87" s="83"/>
      <c r="P87" s="87"/>
      <c r="Q87" s="83"/>
      <c r="R87" s="83"/>
    </row>
    <row r="88" spans="1:18" x14ac:dyDescent="0.2">
      <c r="A88" s="321"/>
      <c r="B88" s="110" t="s">
        <v>76</v>
      </c>
      <c r="C88" s="206"/>
      <c r="D88" s="206"/>
      <c r="E88" s="206"/>
      <c r="F88" s="206"/>
      <c r="G88" s="206" t="s">
        <v>62</v>
      </c>
      <c r="H88" s="206"/>
      <c r="I88" s="273" t="s">
        <v>62</v>
      </c>
      <c r="J88" s="273"/>
      <c r="K88" s="206"/>
      <c r="L88" s="206" t="s">
        <v>62</v>
      </c>
      <c r="M88" s="84"/>
      <c r="N88" s="84"/>
      <c r="O88" s="87" t="s">
        <v>62</v>
      </c>
      <c r="P88" s="87" t="s">
        <v>62</v>
      </c>
      <c r="Q88" s="87" t="s">
        <v>62</v>
      </c>
      <c r="R88" s="87" t="s">
        <v>62</v>
      </c>
    </row>
    <row r="89" spans="1:18" ht="38.25" x14ac:dyDescent="0.2">
      <c r="A89" s="321"/>
      <c r="B89" s="113" t="s">
        <v>192</v>
      </c>
      <c r="C89" s="206"/>
      <c r="D89" s="206" t="s">
        <v>62</v>
      </c>
      <c r="E89" s="206"/>
      <c r="F89" s="206"/>
      <c r="G89" s="206">
        <f>G86</f>
        <v>48</v>
      </c>
      <c r="H89" s="206">
        <f>H86</f>
        <v>48</v>
      </c>
      <c r="I89" s="273">
        <f>I86</f>
        <v>48</v>
      </c>
      <c r="J89" s="273">
        <f>J86</f>
        <v>48</v>
      </c>
      <c r="K89" s="206">
        <f>K86</f>
        <v>48</v>
      </c>
      <c r="L89" s="206" t="s">
        <v>62</v>
      </c>
      <c r="M89" s="84">
        <v>46022</v>
      </c>
      <c r="N89" s="84">
        <v>46022</v>
      </c>
      <c r="O89" s="83"/>
      <c r="P89" s="87" t="s">
        <v>62</v>
      </c>
      <c r="Q89" s="83"/>
      <c r="R89" s="83"/>
    </row>
    <row r="90" spans="1:18" x14ac:dyDescent="0.2">
      <c r="A90" s="321"/>
      <c r="B90" s="110" t="s">
        <v>193</v>
      </c>
      <c r="C90" s="206"/>
      <c r="D90" s="206"/>
      <c r="E90" s="206"/>
      <c r="F90" s="206"/>
      <c r="G90" s="206" t="s">
        <v>62</v>
      </c>
      <c r="H90" s="206"/>
      <c r="I90" s="273" t="s">
        <v>62</v>
      </c>
      <c r="J90" s="273"/>
      <c r="K90" s="206"/>
      <c r="L90" s="206" t="s">
        <v>62</v>
      </c>
      <c r="M90" s="84"/>
      <c r="N90" s="84"/>
      <c r="O90" s="87" t="s">
        <v>62</v>
      </c>
      <c r="P90" s="87" t="s">
        <v>62</v>
      </c>
      <c r="Q90" s="87" t="s">
        <v>62</v>
      </c>
      <c r="R90" s="87" t="s">
        <v>62</v>
      </c>
    </row>
    <row r="91" spans="1:18" ht="38.25" x14ac:dyDescent="0.2">
      <c r="A91" s="321"/>
      <c r="B91" s="113" t="s">
        <v>194</v>
      </c>
      <c r="C91" s="206"/>
      <c r="D91" s="206" t="s">
        <v>62</v>
      </c>
      <c r="E91" s="206"/>
      <c r="F91" s="206"/>
      <c r="G91" s="206">
        <f>G86</f>
        <v>48</v>
      </c>
      <c r="H91" s="206">
        <f>H86</f>
        <v>48</v>
      </c>
      <c r="I91" s="273">
        <f>I86</f>
        <v>48</v>
      </c>
      <c r="J91" s="273">
        <f>J86</f>
        <v>48</v>
      </c>
      <c r="K91" s="206">
        <f>K86</f>
        <v>48</v>
      </c>
      <c r="L91" s="206" t="s">
        <v>62</v>
      </c>
      <c r="M91" s="84">
        <v>46022</v>
      </c>
      <c r="N91" s="84">
        <v>46022</v>
      </c>
      <c r="O91" s="83"/>
      <c r="P91" s="87" t="s">
        <v>62</v>
      </c>
      <c r="Q91" s="83"/>
      <c r="R91" s="83"/>
    </row>
    <row r="92" spans="1:18" x14ac:dyDescent="0.2">
      <c r="A92" s="321"/>
      <c r="B92" s="110" t="s">
        <v>71</v>
      </c>
      <c r="C92" s="206"/>
      <c r="D92" s="206"/>
      <c r="E92" s="206"/>
      <c r="F92" s="206"/>
      <c r="G92" s="206" t="s">
        <v>62</v>
      </c>
      <c r="H92" s="206"/>
      <c r="I92" s="273" t="s">
        <v>62</v>
      </c>
      <c r="J92" s="273"/>
      <c r="K92" s="206"/>
      <c r="L92" s="206" t="s">
        <v>62</v>
      </c>
      <c r="M92" s="84"/>
      <c r="N92" s="84"/>
      <c r="O92" s="87" t="s">
        <v>62</v>
      </c>
      <c r="P92" s="87" t="s">
        <v>62</v>
      </c>
      <c r="Q92" s="87" t="s">
        <v>62</v>
      </c>
      <c r="R92" s="87" t="s">
        <v>62</v>
      </c>
    </row>
    <row r="93" spans="1:18" x14ac:dyDescent="0.2">
      <c r="A93" s="322"/>
      <c r="B93" s="113" t="s">
        <v>72</v>
      </c>
      <c r="C93" s="206"/>
      <c r="D93" s="206" t="s">
        <v>62</v>
      </c>
      <c r="E93" s="206"/>
      <c r="F93" s="206"/>
      <c r="G93" s="206">
        <f>G86</f>
        <v>48</v>
      </c>
      <c r="H93" s="206">
        <f>H86</f>
        <v>48</v>
      </c>
      <c r="I93" s="273">
        <f>I86</f>
        <v>48</v>
      </c>
      <c r="J93" s="273">
        <f>J86</f>
        <v>48</v>
      </c>
      <c r="K93" s="206">
        <f>K86</f>
        <v>48</v>
      </c>
      <c r="L93" s="206" t="s">
        <v>62</v>
      </c>
      <c r="M93" s="84">
        <v>46022</v>
      </c>
      <c r="N93" s="84">
        <v>46022</v>
      </c>
      <c r="O93" s="83"/>
      <c r="P93" s="87" t="s">
        <v>62</v>
      </c>
      <c r="Q93" s="83"/>
      <c r="R93" s="83"/>
    </row>
    <row r="94" spans="1:18" ht="51" x14ac:dyDescent="0.2">
      <c r="A94" s="320" t="s">
        <v>160</v>
      </c>
      <c r="B94" s="110" t="s">
        <v>196</v>
      </c>
      <c r="C94" s="80" t="s">
        <v>191</v>
      </c>
      <c r="D94" s="80" t="s">
        <v>197</v>
      </c>
      <c r="E94" s="206" t="s">
        <v>75</v>
      </c>
      <c r="F94" s="206">
        <v>792</v>
      </c>
      <c r="G94" s="206">
        <v>113</v>
      </c>
      <c r="H94" s="206">
        <v>113</v>
      </c>
      <c r="I94" s="273">
        <v>113</v>
      </c>
      <c r="J94" s="273">
        <v>113</v>
      </c>
      <c r="K94" s="206">
        <v>113</v>
      </c>
      <c r="L94" s="80"/>
      <c r="M94" s="80" t="s">
        <v>62</v>
      </c>
      <c r="N94" s="80" t="s">
        <v>62</v>
      </c>
      <c r="O94" s="83">
        <v>872651.28</v>
      </c>
      <c r="P94" s="83" t="s">
        <v>62</v>
      </c>
      <c r="Q94" s="83">
        <v>636615.18999999994</v>
      </c>
      <c r="R94" s="83">
        <v>549674.62</v>
      </c>
    </row>
    <row r="95" spans="1:18" x14ac:dyDescent="0.2">
      <c r="A95" s="321"/>
      <c r="B95" s="112" t="s">
        <v>70</v>
      </c>
      <c r="C95" s="206"/>
      <c r="D95" s="206" t="s">
        <v>62</v>
      </c>
      <c r="E95" s="206"/>
      <c r="F95" s="206"/>
      <c r="G95" s="206">
        <f>G94</f>
        <v>113</v>
      </c>
      <c r="H95" s="206">
        <f>H94</f>
        <v>113</v>
      </c>
      <c r="I95" s="273">
        <f>I94</f>
        <v>113</v>
      </c>
      <c r="J95" s="273">
        <f>J94</f>
        <v>113</v>
      </c>
      <c r="K95" s="206">
        <f>K94</f>
        <v>113</v>
      </c>
      <c r="L95" s="206"/>
      <c r="M95" s="84">
        <v>46022</v>
      </c>
      <c r="N95" s="84">
        <v>46022</v>
      </c>
      <c r="O95" s="83"/>
      <c r="P95" s="87"/>
      <c r="Q95" s="83"/>
      <c r="R95" s="83"/>
    </row>
    <row r="96" spans="1:18" x14ac:dyDescent="0.2">
      <c r="A96" s="321"/>
      <c r="B96" s="110" t="s">
        <v>76</v>
      </c>
      <c r="C96" s="206"/>
      <c r="D96" s="206"/>
      <c r="E96" s="206"/>
      <c r="F96" s="206"/>
      <c r="G96" s="206" t="s">
        <v>62</v>
      </c>
      <c r="H96" s="206"/>
      <c r="I96" s="273" t="s">
        <v>62</v>
      </c>
      <c r="J96" s="273"/>
      <c r="K96" s="206"/>
      <c r="L96" s="206" t="s">
        <v>62</v>
      </c>
      <c r="M96" s="84"/>
      <c r="N96" s="84"/>
      <c r="O96" s="87" t="s">
        <v>62</v>
      </c>
      <c r="P96" s="87" t="s">
        <v>62</v>
      </c>
      <c r="Q96" s="87" t="s">
        <v>62</v>
      </c>
      <c r="R96" s="87" t="s">
        <v>62</v>
      </c>
    </row>
    <row r="97" spans="1:18" ht="38.25" x14ac:dyDescent="0.2">
      <c r="A97" s="321"/>
      <c r="B97" s="113" t="s">
        <v>192</v>
      </c>
      <c r="C97" s="206"/>
      <c r="D97" s="206" t="s">
        <v>62</v>
      </c>
      <c r="E97" s="206"/>
      <c r="F97" s="206"/>
      <c r="G97" s="206">
        <f>G94</f>
        <v>113</v>
      </c>
      <c r="H97" s="206">
        <f>H94</f>
        <v>113</v>
      </c>
      <c r="I97" s="273">
        <f>I94</f>
        <v>113</v>
      </c>
      <c r="J97" s="273">
        <f>J94</f>
        <v>113</v>
      </c>
      <c r="K97" s="206">
        <f>K94</f>
        <v>113</v>
      </c>
      <c r="L97" s="206" t="s">
        <v>62</v>
      </c>
      <c r="M97" s="84">
        <v>46022</v>
      </c>
      <c r="N97" s="84">
        <v>46022</v>
      </c>
      <c r="O97" s="83"/>
      <c r="P97" s="87" t="s">
        <v>62</v>
      </c>
      <c r="Q97" s="83"/>
      <c r="R97" s="83"/>
    </row>
    <row r="98" spans="1:18" x14ac:dyDescent="0.2">
      <c r="A98" s="321"/>
      <c r="B98" s="110" t="s">
        <v>193</v>
      </c>
      <c r="C98" s="206"/>
      <c r="D98" s="206"/>
      <c r="E98" s="206"/>
      <c r="F98" s="206"/>
      <c r="G98" s="206" t="s">
        <v>62</v>
      </c>
      <c r="H98" s="206"/>
      <c r="I98" s="273" t="s">
        <v>62</v>
      </c>
      <c r="J98" s="273"/>
      <c r="K98" s="206"/>
      <c r="L98" s="206" t="s">
        <v>62</v>
      </c>
      <c r="M98" s="84"/>
      <c r="N98" s="84"/>
      <c r="O98" s="87" t="s">
        <v>62</v>
      </c>
      <c r="P98" s="87" t="s">
        <v>62</v>
      </c>
      <c r="Q98" s="87" t="s">
        <v>62</v>
      </c>
      <c r="R98" s="87" t="s">
        <v>62</v>
      </c>
    </row>
    <row r="99" spans="1:18" ht="38.25" x14ac:dyDescent="0.2">
      <c r="A99" s="321"/>
      <c r="B99" s="113" t="s">
        <v>194</v>
      </c>
      <c r="C99" s="206"/>
      <c r="D99" s="206" t="s">
        <v>62</v>
      </c>
      <c r="E99" s="206"/>
      <c r="F99" s="206"/>
      <c r="G99" s="206">
        <f>G94</f>
        <v>113</v>
      </c>
      <c r="H99" s="206">
        <f>H94</f>
        <v>113</v>
      </c>
      <c r="I99" s="273">
        <f>I94</f>
        <v>113</v>
      </c>
      <c r="J99" s="273">
        <f>J94</f>
        <v>113</v>
      </c>
      <c r="K99" s="206">
        <f>K94</f>
        <v>113</v>
      </c>
      <c r="L99" s="206" t="s">
        <v>62</v>
      </c>
      <c r="M99" s="84">
        <v>46022</v>
      </c>
      <c r="N99" s="84">
        <v>46022</v>
      </c>
      <c r="O99" s="83"/>
      <c r="P99" s="87" t="s">
        <v>62</v>
      </c>
      <c r="Q99" s="83"/>
      <c r="R99" s="83"/>
    </row>
    <row r="100" spans="1:18" x14ac:dyDescent="0.2">
      <c r="A100" s="321"/>
      <c r="B100" s="110" t="s">
        <v>71</v>
      </c>
      <c r="C100" s="206"/>
      <c r="D100" s="206"/>
      <c r="E100" s="206"/>
      <c r="F100" s="206"/>
      <c r="G100" s="206" t="s">
        <v>62</v>
      </c>
      <c r="H100" s="206"/>
      <c r="I100" s="273" t="s">
        <v>62</v>
      </c>
      <c r="J100" s="273"/>
      <c r="K100" s="206"/>
      <c r="L100" s="206" t="s">
        <v>62</v>
      </c>
      <c r="M100" s="84"/>
      <c r="N100" s="84"/>
      <c r="O100" s="87" t="s">
        <v>62</v>
      </c>
      <c r="P100" s="87" t="s">
        <v>62</v>
      </c>
      <c r="Q100" s="87" t="s">
        <v>62</v>
      </c>
      <c r="R100" s="87" t="s">
        <v>62</v>
      </c>
    </row>
    <row r="101" spans="1:18" x14ac:dyDescent="0.2">
      <c r="A101" s="322"/>
      <c r="B101" s="113" t="s">
        <v>72</v>
      </c>
      <c r="C101" s="206"/>
      <c r="D101" s="206" t="s">
        <v>62</v>
      </c>
      <c r="E101" s="206"/>
      <c r="F101" s="206"/>
      <c r="G101" s="206">
        <f>G94</f>
        <v>113</v>
      </c>
      <c r="H101" s="206">
        <f>H94</f>
        <v>113</v>
      </c>
      <c r="I101" s="273">
        <f>I94</f>
        <v>113</v>
      </c>
      <c r="J101" s="273">
        <f>J94</f>
        <v>113</v>
      </c>
      <c r="K101" s="206">
        <f>K94</f>
        <v>113</v>
      </c>
      <c r="L101" s="206" t="s">
        <v>62</v>
      </c>
      <c r="M101" s="84">
        <v>46022</v>
      </c>
      <c r="N101" s="84">
        <v>46022</v>
      </c>
      <c r="O101" s="83"/>
      <c r="P101" s="87" t="s">
        <v>62</v>
      </c>
      <c r="Q101" s="83"/>
      <c r="R101" s="83"/>
    </row>
    <row r="102" spans="1:18" ht="51" x14ac:dyDescent="0.2">
      <c r="A102" s="320" t="s">
        <v>159</v>
      </c>
      <c r="B102" s="110" t="s">
        <v>196</v>
      </c>
      <c r="C102" s="80" t="s">
        <v>191</v>
      </c>
      <c r="D102" s="80" t="s">
        <v>197</v>
      </c>
      <c r="E102" s="206" t="s">
        <v>75</v>
      </c>
      <c r="F102" s="206">
        <v>792</v>
      </c>
      <c r="G102" s="206">
        <v>145</v>
      </c>
      <c r="H102" s="206">
        <v>145</v>
      </c>
      <c r="I102" s="273">
        <v>145</v>
      </c>
      <c r="J102" s="273">
        <v>145</v>
      </c>
      <c r="K102" s="206">
        <v>145</v>
      </c>
      <c r="L102" s="80"/>
      <c r="M102" s="80" t="s">
        <v>62</v>
      </c>
      <c r="N102" s="80" t="s">
        <v>62</v>
      </c>
      <c r="O102" s="83">
        <v>1091888.1499999999</v>
      </c>
      <c r="P102" s="83" t="s">
        <v>62</v>
      </c>
      <c r="Q102" s="83">
        <v>789905.83</v>
      </c>
      <c r="R102" s="83">
        <v>620369.25</v>
      </c>
    </row>
    <row r="103" spans="1:18" x14ac:dyDescent="0.2">
      <c r="A103" s="321"/>
      <c r="B103" s="112" t="s">
        <v>70</v>
      </c>
      <c r="C103" s="206"/>
      <c r="D103" s="206" t="s">
        <v>62</v>
      </c>
      <c r="E103" s="206"/>
      <c r="F103" s="206"/>
      <c r="G103" s="206">
        <f>G102</f>
        <v>145</v>
      </c>
      <c r="H103" s="206">
        <f>H102</f>
        <v>145</v>
      </c>
      <c r="I103" s="273">
        <f>I102</f>
        <v>145</v>
      </c>
      <c r="J103" s="273">
        <f>J102</f>
        <v>145</v>
      </c>
      <c r="K103" s="206">
        <f>K102</f>
        <v>145</v>
      </c>
      <c r="L103" s="206"/>
      <c r="M103" s="84">
        <v>46022</v>
      </c>
      <c r="N103" s="84">
        <v>46022</v>
      </c>
      <c r="O103" s="83"/>
      <c r="P103" s="87"/>
      <c r="Q103" s="83"/>
      <c r="R103" s="83"/>
    </row>
    <row r="104" spans="1:18" x14ac:dyDescent="0.2">
      <c r="A104" s="321"/>
      <c r="B104" s="110" t="s">
        <v>76</v>
      </c>
      <c r="C104" s="206"/>
      <c r="D104" s="206"/>
      <c r="E104" s="206"/>
      <c r="F104" s="206"/>
      <c r="G104" s="206" t="s">
        <v>62</v>
      </c>
      <c r="H104" s="206"/>
      <c r="I104" s="273" t="s">
        <v>62</v>
      </c>
      <c r="J104" s="273"/>
      <c r="K104" s="206"/>
      <c r="L104" s="206" t="s">
        <v>62</v>
      </c>
      <c r="M104" s="84"/>
      <c r="N104" s="84"/>
      <c r="O104" s="87" t="s">
        <v>62</v>
      </c>
      <c r="P104" s="87" t="s">
        <v>62</v>
      </c>
      <c r="Q104" s="87" t="s">
        <v>62</v>
      </c>
      <c r="R104" s="87" t="s">
        <v>62</v>
      </c>
    </row>
    <row r="105" spans="1:18" ht="38.25" x14ac:dyDescent="0.2">
      <c r="A105" s="321"/>
      <c r="B105" s="113" t="s">
        <v>192</v>
      </c>
      <c r="C105" s="206"/>
      <c r="D105" s="206" t="s">
        <v>62</v>
      </c>
      <c r="E105" s="206"/>
      <c r="F105" s="206"/>
      <c r="G105" s="206">
        <f>G102</f>
        <v>145</v>
      </c>
      <c r="H105" s="206">
        <f>H102</f>
        <v>145</v>
      </c>
      <c r="I105" s="273">
        <f>I102</f>
        <v>145</v>
      </c>
      <c r="J105" s="273">
        <f>J102</f>
        <v>145</v>
      </c>
      <c r="K105" s="206">
        <f>K102</f>
        <v>145</v>
      </c>
      <c r="L105" s="206" t="s">
        <v>62</v>
      </c>
      <c r="M105" s="84">
        <v>46022</v>
      </c>
      <c r="N105" s="84">
        <v>46022</v>
      </c>
      <c r="O105" s="83"/>
      <c r="P105" s="87" t="s">
        <v>62</v>
      </c>
      <c r="Q105" s="83"/>
      <c r="R105" s="83"/>
    </row>
    <row r="106" spans="1:18" x14ac:dyDescent="0.2">
      <c r="A106" s="321"/>
      <c r="B106" s="110" t="s">
        <v>193</v>
      </c>
      <c r="C106" s="206"/>
      <c r="D106" s="206"/>
      <c r="E106" s="206"/>
      <c r="F106" s="206"/>
      <c r="G106" s="206" t="s">
        <v>62</v>
      </c>
      <c r="H106" s="206"/>
      <c r="I106" s="273" t="s">
        <v>62</v>
      </c>
      <c r="J106" s="273"/>
      <c r="K106" s="206"/>
      <c r="L106" s="206" t="s">
        <v>62</v>
      </c>
      <c r="M106" s="84"/>
      <c r="N106" s="84"/>
      <c r="O106" s="87" t="s">
        <v>62</v>
      </c>
      <c r="P106" s="87" t="s">
        <v>62</v>
      </c>
      <c r="Q106" s="87" t="s">
        <v>62</v>
      </c>
      <c r="R106" s="87" t="s">
        <v>62</v>
      </c>
    </row>
    <row r="107" spans="1:18" ht="38.25" x14ac:dyDescent="0.2">
      <c r="A107" s="321"/>
      <c r="B107" s="113" t="s">
        <v>194</v>
      </c>
      <c r="C107" s="206"/>
      <c r="D107" s="206" t="s">
        <v>62</v>
      </c>
      <c r="E107" s="206"/>
      <c r="F107" s="206"/>
      <c r="G107" s="206">
        <f>G102</f>
        <v>145</v>
      </c>
      <c r="H107" s="206">
        <f>H102</f>
        <v>145</v>
      </c>
      <c r="I107" s="273">
        <f>I102</f>
        <v>145</v>
      </c>
      <c r="J107" s="273">
        <f>J102</f>
        <v>145</v>
      </c>
      <c r="K107" s="206">
        <f>K102</f>
        <v>145</v>
      </c>
      <c r="L107" s="206" t="s">
        <v>62</v>
      </c>
      <c r="M107" s="84">
        <v>46022</v>
      </c>
      <c r="N107" s="84">
        <v>46022</v>
      </c>
      <c r="O107" s="83"/>
      <c r="P107" s="87" t="s">
        <v>62</v>
      </c>
      <c r="Q107" s="83"/>
      <c r="R107" s="83"/>
    </row>
    <row r="108" spans="1:18" x14ac:dyDescent="0.2">
      <c r="A108" s="321"/>
      <c r="B108" s="110" t="s">
        <v>71</v>
      </c>
      <c r="C108" s="206"/>
      <c r="D108" s="206"/>
      <c r="E108" s="206"/>
      <c r="F108" s="206"/>
      <c r="G108" s="206" t="s">
        <v>62</v>
      </c>
      <c r="H108" s="206"/>
      <c r="I108" s="273" t="s">
        <v>62</v>
      </c>
      <c r="J108" s="273"/>
      <c r="K108" s="206"/>
      <c r="L108" s="206" t="s">
        <v>62</v>
      </c>
      <c r="M108" s="84"/>
      <c r="N108" s="84"/>
      <c r="O108" s="87" t="s">
        <v>62</v>
      </c>
      <c r="P108" s="87" t="s">
        <v>62</v>
      </c>
      <c r="Q108" s="87" t="s">
        <v>62</v>
      </c>
      <c r="R108" s="87" t="s">
        <v>62</v>
      </c>
    </row>
    <row r="109" spans="1:18" x14ac:dyDescent="0.2">
      <c r="A109" s="322"/>
      <c r="B109" s="113" t="s">
        <v>72</v>
      </c>
      <c r="C109" s="206"/>
      <c r="D109" s="206" t="s">
        <v>62</v>
      </c>
      <c r="E109" s="206"/>
      <c r="F109" s="206"/>
      <c r="G109" s="206">
        <f>G102</f>
        <v>145</v>
      </c>
      <c r="H109" s="206">
        <f>H102</f>
        <v>145</v>
      </c>
      <c r="I109" s="273">
        <f>I102</f>
        <v>145</v>
      </c>
      <c r="J109" s="273">
        <f>J102</f>
        <v>145</v>
      </c>
      <c r="K109" s="206">
        <f>K102</f>
        <v>145</v>
      </c>
      <c r="L109" s="206" t="s">
        <v>62</v>
      </c>
      <c r="M109" s="84">
        <v>46022</v>
      </c>
      <c r="N109" s="84">
        <v>46022</v>
      </c>
      <c r="O109" s="83"/>
      <c r="P109" s="87" t="s">
        <v>62</v>
      </c>
      <c r="Q109" s="83"/>
      <c r="R109" s="83"/>
    </row>
    <row r="110" spans="1:18" ht="51" x14ac:dyDescent="0.2">
      <c r="A110" s="320" t="s">
        <v>158</v>
      </c>
      <c r="B110" s="110" t="s">
        <v>196</v>
      </c>
      <c r="C110" s="80" t="s">
        <v>191</v>
      </c>
      <c r="D110" s="80" t="s">
        <v>197</v>
      </c>
      <c r="E110" s="206" t="s">
        <v>75</v>
      </c>
      <c r="F110" s="206">
        <v>792</v>
      </c>
      <c r="G110" s="206">
        <v>103</v>
      </c>
      <c r="H110" s="206">
        <v>103</v>
      </c>
      <c r="I110" s="273">
        <v>103</v>
      </c>
      <c r="J110" s="273">
        <v>103</v>
      </c>
      <c r="K110" s="206">
        <v>103</v>
      </c>
      <c r="L110" s="80"/>
      <c r="M110" s="80" t="s">
        <v>62</v>
      </c>
      <c r="N110" s="80" t="s">
        <v>62</v>
      </c>
      <c r="O110" s="83">
        <v>753596.41</v>
      </c>
      <c r="P110" s="83" t="s">
        <v>62</v>
      </c>
      <c r="Q110" s="83">
        <v>582249.27</v>
      </c>
      <c r="R110" s="83">
        <v>498715.23</v>
      </c>
    </row>
    <row r="111" spans="1:18" x14ac:dyDescent="0.2">
      <c r="A111" s="321"/>
      <c r="B111" s="112" t="s">
        <v>70</v>
      </c>
      <c r="C111" s="206"/>
      <c r="D111" s="206" t="s">
        <v>62</v>
      </c>
      <c r="E111" s="206"/>
      <c r="F111" s="206"/>
      <c r="G111" s="206">
        <f>G110</f>
        <v>103</v>
      </c>
      <c r="H111" s="206">
        <f>H110</f>
        <v>103</v>
      </c>
      <c r="I111" s="273">
        <f>I110</f>
        <v>103</v>
      </c>
      <c r="J111" s="273">
        <f>J110</f>
        <v>103</v>
      </c>
      <c r="K111" s="206">
        <f>K110</f>
        <v>103</v>
      </c>
      <c r="L111" s="206"/>
      <c r="M111" s="84">
        <v>46022</v>
      </c>
      <c r="N111" s="84">
        <v>46022</v>
      </c>
      <c r="O111" s="83"/>
      <c r="P111" s="87"/>
      <c r="Q111" s="83"/>
      <c r="R111" s="83"/>
    </row>
    <row r="112" spans="1:18" x14ac:dyDescent="0.2">
      <c r="A112" s="321"/>
      <c r="B112" s="110" t="s">
        <v>76</v>
      </c>
      <c r="C112" s="206"/>
      <c r="D112" s="206"/>
      <c r="E112" s="206"/>
      <c r="F112" s="206"/>
      <c r="G112" s="206" t="s">
        <v>62</v>
      </c>
      <c r="H112" s="206"/>
      <c r="I112" s="273" t="s">
        <v>62</v>
      </c>
      <c r="J112" s="273"/>
      <c r="K112" s="206"/>
      <c r="L112" s="206" t="s">
        <v>62</v>
      </c>
      <c r="M112" s="84"/>
      <c r="N112" s="84"/>
      <c r="O112" s="87" t="s">
        <v>62</v>
      </c>
      <c r="P112" s="87" t="s">
        <v>62</v>
      </c>
      <c r="Q112" s="87" t="s">
        <v>62</v>
      </c>
      <c r="R112" s="87" t="s">
        <v>62</v>
      </c>
    </row>
    <row r="113" spans="1:18" ht="38.25" x14ac:dyDescent="0.2">
      <c r="A113" s="321"/>
      <c r="B113" s="113" t="s">
        <v>192</v>
      </c>
      <c r="C113" s="206"/>
      <c r="D113" s="206" t="s">
        <v>62</v>
      </c>
      <c r="E113" s="206"/>
      <c r="F113" s="206"/>
      <c r="G113" s="206">
        <f>G110</f>
        <v>103</v>
      </c>
      <c r="H113" s="206">
        <f>H110</f>
        <v>103</v>
      </c>
      <c r="I113" s="273">
        <f>I110</f>
        <v>103</v>
      </c>
      <c r="J113" s="273">
        <f>J110</f>
        <v>103</v>
      </c>
      <c r="K113" s="206">
        <f>K110</f>
        <v>103</v>
      </c>
      <c r="L113" s="206" t="s">
        <v>62</v>
      </c>
      <c r="M113" s="84">
        <v>46022</v>
      </c>
      <c r="N113" s="84">
        <v>46022</v>
      </c>
      <c r="O113" s="83"/>
      <c r="P113" s="87" t="s">
        <v>62</v>
      </c>
      <c r="Q113" s="83"/>
      <c r="R113" s="83"/>
    </row>
    <row r="114" spans="1:18" x14ac:dyDescent="0.2">
      <c r="A114" s="321"/>
      <c r="B114" s="110" t="s">
        <v>193</v>
      </c>
      <c r="C114" s="206"/>
      <c r="D114" s="206"/>
      <c r="E114" s="206"/>
      <c r="F114" s="206"/>
      <c r="G114" s="206" t="s">
        <v>62</v>
      </c>
      <c r="H114" s="206"/>
      <c r="I114" s="273" t="s">
        <v>62</v>
      </c>
      <c r="J114" s="273"/>
      <c r="K114" s="206"/>
      <c r="L114" s="206" t="s">
        <v>62</v>
      </c>
      <c r="M114" s="84"/>
      <c r="N114" s="84"/>
      <c r="O114" s="87" t="s">
        <v>62</v>
      </c>
      <c r="P114" s="87" t="s">
        <v>62</v>
      </c>
      <c r="Q114" s="87" t="s">
        <v>62</v>
      </c>
      <c r="R114" s="87" t="s">
        <v>62</v>
      </c>
    </row>
    <row r="115" spans="1:18" ht="38.25" x14ac:dyDescent="0.2">
      <c r="A115" s="321"/>
      <c r="B115" s="113" t="s">
        <v>194</v>
      </c>
      <c r="C115" s="206"/>
      <c r="D115" s="206" t="s">
        <v>62</v>
      </c>
      <c r="E115" s="206"/>
      <c r="F115" s="206"/>
      <c r="G115" s="206">
        <f>G110</f>
        <v>103</v>
      </c>
      <c r="H115" s="206">
        <f>H110</f>
        <v>103</v>
      </c>
      <c r="I115" s="273">
        <f>I110</f>
        <v>103</v>
      </c>
      <c r="J115" s="273">
        <f>J110</f>
        <v>103</v>
      </c>
      <c r="K115" s="206">
        <f>K110</f>
        <v>103</v>
      </c>
      <c r="L115" s="206" t="s">
        <v>62</v>
      </c>
      <c r="M115" s="84">
        <v>46022</v>
      </c>
      <c r="N115" s="84">
        <v>46022</v>
      </c>
      <c r="O115" s="83"/>
      <c r="P115" s="87" t="s">
        <v>62</v>
      </c>
      <c r="Q115" s="83"/>
      <c r="R115" s="83"/>
    </row>
    <row r="116" spans="1:18" x14ac:dyDescent="0.2">
      <c r="A116" s="321"/>
      <c r="B116" s="110" t="s">
        <v>71</v>
      </c>
      <c r="C116" s="206"/>
      <c r="D116" s="206"/>
      <c r="E116" s="206"/>
      <c r="F116" s="206"/>
      <c r="G116" s="206" t="s">
        <v>62</v>
      </c>
      <c r="H116" s="206"/>
      <c r="I116" s="273" t="s">
        <v>62</v>
      </c>
      <c r="J116" s="273"/>
      <c r="K116" s="206"/>
      <c r="L116" s="206" t="s">
        <v>62</v>
      </c>
      <c r="M116" s="84"/>
      <c r="N116" s="84"/>
      <c r="O116" s="87" t="s">
        <v>62</v>
      </c>
      <c r="P116" s="87" t="s">
        <v>62</v>
      </c>
      <c r="Q116" s="87" t="s">
        <v>62</v>
      </c>
      <c r="R116" s="87" t="s">
        <v>62</v>
      </c>
    </row>
    <row r="117" spans="1:18" x14ac:dyDescent="0.2">
      <c r="A117" s="322"/>
      <c r="B117" s="113" t="s">
        <v>72</v>
      </c>
      <c r="C117" s="206"/>
      <c r="D117" s="206" t="s">
        <v>62</v>
      </c>
      <c r="E117" s="206"/>
      <c r="F117" s="206"/>
      <c r="G117" s="206">
        <f>G110</f>
        <v>103</v>
      </c>
      <c r="H117" s="206">
        <f>H110</f>
        <v>103</v>
      </c>
      <c r="I117" s="273">
        <f>I110</f>
        <v>103</v>
      </c>
      <c r="J117" s="273">
        <f>J110</f>
        <v>103</v>
      </c>
      <c r="K117" s="206">
        <f>K110</f>
        <v>103</v>
      </c>
      <c r="L117" s="206" t="s">
        <v>62</v>
      </c>
      <c r="M117" s="84">
        <v>46022</v>
      </c>
      <c r="N117" s="84">
        <v>46022</v>
      </c>
      <c r="O117" s="83"/>
      <c r="P117" s="87" t="s">
        <v>62</v>
      </c>
      <c r="Q117" s="83"/>
      <c r="R117" s="83"/>
    </row>
    <row r="118" spans="1:18" ht="51" x14ac:dyDescent="0.2">
      <c r="A118" s="320" t="s">
        <v>157</v>
      </c>
      <c r="B118" s="110" t="s">
        <v>196</v>
      </c>
      <c r="C118" s="80" t="s">
        <v>191</v>
      </c>
      <c r="D118" s="80" t="s">
        <v>197</v>
      </c>
      <c r="E118" s="206" t="s">
        <v>75</v>
      </c>
      <c r="F118" s="206">
        <v>792</v>
      </c>
      <c r="G118" s="206">
        <v>116</v>
      </c>
      <c r="H118" s="206">
        <v>116</v>
      </c>
      <c r="I118" s="273">
        <v>116</v>
      </c>
      <c r="J118" s="273">
        <v>116</v>
      </c>
      <c r="K118" s="206">
        <v>116</v>
      </c>
      <c r="L118" s="80"/>
      <c r="M118" s="80" t="s">
        <v>62</v>
      </c>
      <c r="N118" s="80" t="s">
        <v>62</v>
      </c>
      <c r="O118" s="83">
        <v>887696.07</v>
      </c>
      <c r="P118" s="83" t="s">
        <v>62</v>
      </c>
      <c r="Q118" s="83">
        <v>654268.93999999994</v>
      </c>
      <c r="R118" s="83">
        <v>552517.37</v>
      </c>
    </row>
    <row r="119" spans="1:18" x14ac:dyDescent="0.2">
      <c r="A119" s="321"/>
      <c r="B119" s="112" t="s">
        <v>70</v>
      </c>
      <c r="C119" s="206"/>
      <c r="D119" s="206" t="s">
        <v>62</v>
      </c>
      <c r="E119" s="206"/>
      <c r="F119" s="206"/>
      <c r="G119" s="206">
        <f>G118</f>
        <v>116</v>
      </c>
      <c r="H119" s="206">
        <f>H118</f>
        <v>116</v>
      </c>
      <c r="I119" s="273">
        <f>I118</f>
        <v>116</v>
      </c>
      <c r="J119" s="273">
        <f>J118</f>
        <v>116</v>
      </c>
      <c r="K119" s="206">
        <f>K118</f>
        <v>116</v>
      </c>
      <c r="L119" s="206"/>
      <c r="M119" s="84">
        <v>46022</v>
      </c>
      <c r="N119" s="84">
        <v>46022</v>
      </c>
      <c r="O119" s="83"/>
      <c r="P119" s="87"/>
      <c r="Q119" s="83"/>
      <c r="R119" s="83"/>
    </row>
    <row r="120" spans="1:18" x14ac:dyDescent="0.2">
      <c r="A120" s="321"/>
      <c r="B120" s="110" t="s">
        <v>76</v>
      </c>
      <c r="C120" s="206"/>
      <c r="D120" s="206"/>
      <c r="E120" s="206"/>
      <c r="F120" s="206"/>
      <c r="G120" s="206" t="s">
        <v>62</v>
      </c>
      <c r="H120" s="206"/>
      <c r="I120" s="273" t="s">
        <v>62</v>
      </c>
      <c r="J120" s="273"/>
      <c r="K120" s="206"/>
      <c r="L120" s="206" t="s">
        <v>62</v>
      </c>
      <c r="M120" s="84"/>
      <c r="N120" s="84"/>
      <c r="O120" s="87" t="s">
        <v>62</v>
      </c>
      <c r="P120" s="87" t="s">
        <v>62</v>
      </c>
      <c r="Q120" s="87" t="s">
        <v>62</v>
      </c>
      <c r="R120" s="87" t="s">
        <v>62</v>
      </c>
    </row>
    <row r="121" spans="1:18" ht="38.25" x14ac:dyDescent="0.2">
      <c r="A121" s="321"/>
      <c r="B121" s="113" t="s">
        <v>192</v>
      </c>
      <c r="C121" s="206"/>
      <c r="D121" s="206" t="s">
        <v>62</v>
      </c>
      <c r="E121" s="206"/>
      <c r="F121" s="206"/>
      <c r="G121" s="206">
        <f>G118</f>
        <v>116</v>
      </c>
      <c r="H121" s="206">
        <f>H118</f>
        <v>116</v>
      </c>
      <c r="I121" s="273">
        <f>I118</f>
        <v>116</v>
      </c>
      <c r="J121" s="273">
        <f>J118</f>
        <v>116</v>
      </c>
      <c r="K121" s="206">
        <f>K118</f>
        <v>116</v>
      </c>
      <c r="L121" s="206" t="s">
        <v>62</v>
      </c>
      <c r="M121" s="84">
        <v>46022</v>
      </c>
      <c r="N121" s="84">
        <v>46022</v>
      </c>
      <c r="O121" s="83"/>
      <c r="P121" s="87" t="s">
        <v>62</v>
      </c>
      <c r="Q121" s="83"/>
      <c r="R121" s="83"/>
    </row>
    <row r="122" spans="1:18" x14ac:dyDescent="0.2">
      <c r="A122" s="321"/>
      <c r="B122" s="110" t="s">
        <v>193</v>
      </c>
      <c r="C122" s="206"/>
      <c r="D122" s="206"/>
      <c r="E122" s="206"/>
      <c r="F122" s="206"/>
      <c r="G122" s="206" t="s">
        <v>62</v>
      </c>
      <c r="H122" s="206"/>
      <c r="I122" s="273" t="s">
        <v>62</v>
      </c>
      <c r="J122" s="273"/>
      <c r="K122" s="206"/>
      <c r="L122" s="206" t="s">
        <v>62</v>
      </c>
      <c r="M122" s="84"/>
      <c r="N122" s="84"/>
      <c r="O122" s="87" t="s">
        <v>62</v>
      </c>
      <c r="P122" s="87" t="s">
        <v>62</v>
      </c>
      <c r="Q122" s="87" t="s">
        <v>62</v>
      </c>
      <c r="R122" s="87" t="s">
        <v>62</v>
      </c>
    </row>
    <row r="123" spans="1:18" ht="38.25" x14ac:dyDescent="0.2">
      <c r="A123" s="321"/>
      <c r="B123" s="113" t="s">
        <v>194</v>
      </c>
      <c r="C123" s="206"/>
      <c r="D123" s="206" t="s">
        <v>62</v>
      </c>
      <c r="E123" s="206"/>
      <c r="F123" s="206"/>
      <c r="G123" s="206">
        <f>G118</f>
        <v>116</v>
      </c>
      <c r="H123" s="206">
        <f>H118</f>
        <v>116</v>
      </c>
      <c r="I123" s="273">
        <f>I118</f>
        <v>116</v>
      </c>
      <c r="J123" s="273">
        <f>J118</f>
        <v>116</v>
      </c>
      <c r="K123" s="206">
        <f>K118</f>
        <v>116</v>
      </c>
      <c r="L123" s="206" t="s">
        <v>62</v>
      </c>
      <c r="M123" s="84">
        <v>46022</v>
      </c>
      <c r="N123" s="84">
        <v>46022</v>
      </c>
      <c r="O123" s="83"/>
      <c r="P123" s="87" t="s">
        <v>62</v>
      </c>
      <c r="Q123" s="83"/>
      <c r="R123" s="83"/>
    </row>
    <row r="124" spans="1:18" x14ac:dyDescent="0.2">
      <c r="A124" s="321"/>
      <c r="B124" s="110" t="s">
        <v>71</v>
      </c>
      <c r="C124" s="206"/>
      <c r="D124" s="206"/>
      <c r="E124" s="206"/>
      <c r="F124" s="206"/>
      <c r="G124" s="206" t="s">
        <v>62</v>
      </c>
      <c r="H124" s="206"/>
      <c r="I124" s="273" t="s">
        <v>62</v>
      </c>
      <c r="J124" s="273"/>
      <c r="K124" s="206"/>
      <c r="L124" s="206" t="s">
        <v>62</v>
      </c>
      <c r="M124" s="84"/>
      <c r="N124" s="84"/>
      <c r="O124" s="87" t="s">
        <v>62</v>
      </c>
      <c r="P124" s="87" t="s">
        <v>62</v>
      </c>
      <c r="Q124" s="87" t="s">
        <v>62</v>
      </c>
      <c r="R124" s="87" t="s">
        <v>62</v>
      </c>
    </row>
    <row r="125" spans="1:18" x14ac:dyDescent="0.2">
      <c r="A125" s="322"/>
      <c r="B125" s="113" t="s">
        <v>72</v>
      </c>
      <c r="C125" s="206"/>
      <c r="D125" s="206" t="s">
        <v>62</v>
      </c>
      <c r="E125" s="206"/>
      <c r="F125" s="206"/>
      <c r="G125" s="206">
        <f>G118</f>
        <v>116</v>
      </c>
      <c r="H125" s="206">
        <f>H118</f>
        <v>116</v>
      </c>
      <c r="I125" s="273">
        <f>I118</f>
        <v>116</v>
      </c>
      <c r="J125" s="273">
        <f>J118</f>
        <v>116</v>
      </c>
      <c r="K125" s="206">
        <f>K118</f>
        <v>116</v>
      </c>
      <c r="L125" s="206" t="s">
        <v>62</v>
      </c>
      <c r="M125" s="84">
        <v>46022</v>
      </c>
      <c r="N125" s="84">
        <v>46022</v>
      </c>
      <c r="O125" s="83"/>
      <c r="P125" s="87" t="s">
        <v>62</v>
      </c>
      <c r="Q125" s="83"/>
      <c r="R125" s="83"/>
    </row>
    <row r="126" spans="1:18" ht="51" x14ac:dyDescent="0.2">
      <c r="A126" s="320" t="s">
        <v>156</v>
      </c>
      <c r="B126" s="110" t="s">
        <v>196</v>
      </c>
      <c r="C126" s="80" t="s">
        <v>191</v>
      </c>
      <c r="D126" s="80" t="s">
        <v>197</v>
      </c>
      <c r="E126" s="206" t="s">
        <v>75</v>
      </c>
      <c r="F126" s="206">
        <v>792</v>
      </c>
      <c r="G126" s="206">
        <v>122</v>
      </c>
      <c r="H126" s="206">
        <v>122</v>
      </c>
      <c r="I126" s="273">
        <v>122</v>
      </c>
      <c r="J126" s="273">
        <v>122</v>
      </c>
      <c r="K126" s="206">
        <v>122</v>
      </c>
      <c r="L126" s="80"/>
      <c r="M126" s="80" t="s">
        <v>62</v>
      </c>
      <c r="N126" s="80" t="s">
        <v>62</v>
      </c>
      <c r="O126" s="83">
        <v>969609.34</v>
      </c>
      <c r="P126" s="83" t="s">
        <v>62</v>
      </c>
      <c r="Q126" s="83">
        <v>826401.57</v>
      </c>
      <c r="R126" s="83">
        <v>692956.56</v>
      </c>
    </row>
    <row r="127" spans="1:18" x14ac:dyDescent="0.2">
      <c r="A127" s="321"/>
      <c r="B127" s="112" t="s">
        <v>70</v>
      </c>
      <c r="C127" s="206"/>
      <c r="D127" s="206" t="s">
        <v>62</v>
      </c>
      <c r="E127" s="206"/>
      <c r="F127" s="206"/>
      <c r="G127" s="206">
        <f>G126</f>
        <v>122</v>
      </c>
      <c r="H127" s="206">
        <f>H126</f>
        <v>122</v>
      </c>
      <c r="I127" s="273">
        <f>I126</f>
        <v>122</v>
      </c>
      <c r="J127" s="273">
        <f>J126</f>
        <v>122</v>
      </c>
      <c r="K127" s="206">
        <f>K126</f>
        <v>122</v>
      </c>
      <c r="L127" s="206"/>
      <c r="M127" s="84">
        <v>46022</v>
      </c>
      <c r="N127" s="84">
        <v>46022</v>
      </c>
      <c r="O127" s="83"/>
      <c r="P127" s="87"/>
      <c r="Q127" s="83"/>
      <c r="R127" s="83"/>
    </row>
    <row r="128" spans="1:18" x14ac:dyDescent="0.2">
      <c r="A128" s="321"/>
      <c r="B128" s="110" t="s">
        <v>76</v>
      </c>
      <c r="C128" s="206"/>
      <c r="D128" s="206"/>
      <c r="E128" s="206"/>
      <c r="F128" s="206"/>
      <c r="G128" s="206" t="s">
        <v>62</v>
      </c>
      <c r="H128" s="206"/>
      <c r="I128" s="273" t="s">
        <v>62</v>
      </c>
      <c r="J128" s="273"/>
      <c r="K128" s="206"/>
      <c r="L128" s="206" t="s">
        <v>62</v>
      </c>
      <c r="M128" s="84"/>
      <c r="N128" s="84"/>
      <c r="O128" s="87" t="s">
        <v>62</v>
      </c>
      <c r="P128" s="87" t="s">
        <v>62</v>
      </c>
      <c r="Q128" s="87" t="s">
        <v>62</v>
      </c>
      <c r="R128" s="87" t="s">
        <v>62</v>
      </c>
    </row>
    <row r="129" spans="1:18" ht="38.25" x14ac:dyDescent="0.2">
      <c r="A129" s="321"/>
      <c r="B129" s="113" t="s">
        <v>192</v>
      </c>
      <c r="C129" s="206"/>
      <c r="D129" s="206" t="s">
        <v>62</v>
      </c>
      <c r="E129" s="206"/>
      <c r="F129" s="206"/>
      <c r="G129" s="206">
        <f>G126</f>
        <v>122</v>
      </c>
      <c r="H129" s="206">
        <f>H126</f>
        <v>122</v>
      </c>
      <c r="I129" s="273">
        <f>I126</f>
        <v>122</v>
      </c>
      <c r="J129" s="273">
        <f>J126</f>
        <v>122</v>
      </c>
      <c r="K129" s="206">
        <f>K126</f>
        <v>122</v>
      </c>
      <c r="L129" s="206" t="s">
        <v>62</v>
      </c>
      <c r="M129" s="84">
        <v>46022</v>
      </c>
      <c r="N129" s="84">
        <v>46022</v>
      </c>
      <c r="O129" s="83"/>
      <c r="P129" s="87" t="s">
        <v>62</v>
      </c>
      <c r="Q129" s="83"/>
      <c r="R129" s="83"/>
    </row>
    <row r="130" spans="1:18" x14ac:dyDescent="0.2">
      <c r="A130" s="321"/>
      <c r="B130" s="110" t="s">
        <v>193</v>
      </c>
      <c r="C130" s="206"/>
      <c r="D130" s="206"/>
      <c r="E130" s="206"/>
      <c r="F130" s="206"/>
      <c r="G130" s="206" t="s">
        <v>62</v>
      </c>
      <c r="H130" s="206"/>
      <c r="I130" s="273" t="s">
        <v>62</v>
      </c>
      <c r="J130" s="273"/>
      <c r="K130" s="206"/>
      <c r="L130" s="206" t="s">
        <v>62</v>
      </c>
      <c r="M130" s="84"/>
      <c r="N130" s="84"/>
      <c r="O130" s="87" t="s">
        <v>62</v>
      </c>
      <c r="P130" s="87" t="s">
        <v>62</v>
      </c>
      <c r="Q130" s="87" t="s">
        <v>62</v>
      </c>
      <c r="R130" s="87" t="s">
        <v>62</v>
      </c>
    </row>
    <row r="131" spans="1:18" ht="38.25" x14ac:dyDescent="0.2">
      <c r="A131" s="321"/>
      <c r="B131" s="113" t="s">
        <v>194</v>
      </c>
      <c r="C131" s="206"/>
      <c r="D131" s="206" t="s">
        <v>62</v>
      </c>
      <c r="E131" s="206"/>
      <c r="F131" s="206"/>
      <c r="G131" s="206">
        <f>G126</f>
        <v>122</v>
      </c>
      <c r="H131" s="206">
        <f>H126</f>
        <v>122</v>
      </c>
      <c r="I131" s="273">
        <f>I126</f>
        <v>122</v>
      </c>
      <c r="J131" s="273">
        <f>J126</f>
        <v>122</v>
      </c>
      <c r="K131" s="206">
        <f>K126</f>
        <v>122</v>
      </c>
      <c r="L131" s="206" t="s">
        <v>62</v>
      </c>
      <c r="M131" s="84">
        <v>46022</v>
      </c>
      <c r="N131" s="84">
        <v>46022</v>
      </c>
      <c r="O131" s="83"/>
      <c r="P131" s="87" t="s">
        <v>62</v>
      </c>
      <c r="Q131" s="83"/>
      <c r="R131" s="83"/>
    </row>
    <row r="132" spans="1:18" x14ac:dyDescent="0.2">
      <c r="A132" s="321"/>
      <c r="B132" s="110" t="s">
        <v>71</v>
      </c>
      <c r="C132" s="206"/>
      <c r="D132" s="206"/>
      <c r="E132" s="206"/>
      <c r="F132" s="206"/>
      <c r="G132" s="206" t="s">
        <v>62</v>
      </c>
      <c r="H132" s="206"/>
      <c r="I132" s="273" t="s">
        <v>62</v>
      </c>
      <c r="J132" s="273"/>
      <c r="K132" s="206"/>
      <c r="L132" s="206" t="s">
        <v>62</v>
      </c>
      <c r="M132" s="84"/>
      <c r="N132" s="84"/>
      <c r="O132" s="87" t="s">
        <v>62</v>
      </c>
      <c r="P132" s="87" t="s">
        <v>62</v>
      </c>
      <c r="Q132" s="87" t="s">
        <v>62</v>
      </c>
      <c r="R132" s="87" t="s">
        <v>62</v>
      </c>
    </row>
    <row r="133" spans="1:18" x14ac:dyDescent="0.2">
      <c r="A133" s="322"/>
      <c r="B133" s="113" t="s">
        <v>72</v>
      </c>
      <c r="C133" s="206"/>
      <c r="D133" s="206" t="s">
        <v>62</v>
      </c>
      <c r="E133" s="206"/>
      <c r="F133" s="206"/>
      <c r="G133" s="206">
        <f>G126</f>
        <v>122</v>
      </c>
      <c r="H133" s="206">
        <f>H126</f>
        <v>122</v>
      </c>
      <c r="I133" s="273">
        <f>I126</f>
        <v>122</v>
      </c>
      <c r="J133" s="273">
        <f>J126</f>
        <v>122</v>
      </c>
      <c r="K133" s="206">
        <f>K126</f>
        <v>122</v>
      </c>
      <c r="L133" s="206" t="s">
        <v>62</v>
      </c>
      <c r="M133" s="84">
        <v>46022</v>
      </c>
      <c r="N133" s="84">
        <v>46022</v>
      </c>
      <c r="O133" s="83"/>
      <c r="P133" s="87" t="s">
        <v>62</v>
      </c>
      <c r="Q133" s="83"/>
      <c r="R133" s="83"/>
    </row>
    <row r="134" spans="1:18" ht="51" x14ac:dyDescent="0.2">
      <c r="A134" s="320" t="s">
        <v>155</v>
      </c>
      <c r="B134" s="110" t="s">
        <v>196</v>
      </c>
      <c r="C134" s="80" t="s">
        <v>191</v>
      </c>
      <c r="D134" s="80" t="s">
        <v>197</v>
      </c>
      <c r="E134" s="206" t="s">
        <v>75</v>
      </c>
      <c r="F134" s="206">
        <v>792</v>
      </c>
      <c r="G134" s="206">
        <v>135</v>
      </c>
      <c r="H134" s="206">
        <v>135</v>
      </c>
      <c r="I134" s="273">
        <v>135</v>
      </c>
      <c r="J134" s="273">
        <v>135</v>
      </c>
      <c r="K134" s="206">
        <v>135</v>
      </c>
      <c r="L134" s="80"/>
      <c r="M134" s="80" t="s">
        <v>62</v>
      </c>
      <c r="N134" s="80" t="s">
        <v>62</v>
      </c>
      <c r="O134" s="83">
        <v>1037259.77</v>
      </c>
      <c r="P134" s="83" t="s">
        <v>62</v>
      </c>
      <c r="Q134" s="83">
        <v>833156.21</v>
      </c>
      <c r="R134" s="83">
        <v>683120.78</v>
      </c>
    </row>
    <row r="135" spans="1:18" x14ac:dyDescent="0.2">
      <c r="A135" s="321"/>
      <c r="B135" s="112" t="s">
        <v>70</v>
      </c>
      <c r="C135" s="206"/>
      <c r="D135" s="206" t="s">
        <v>62</v>
      </c>
      <c r="E135" s="206"/>
      <c r="F135" s="206"/>
      <c r="G135" s="206">
        <f>G134</f>
        <v>135</v>
      </c>
      <c r="H135" s="206">
        <f>H134</f>
        <v>135</v>
      </c>
      <c r="I135" s="273">
        <f>I134</f>
        <v>135</v>
      </c>
      <c r="J135" s="273">
        <f>J134</f>
        <v>135</v>
      </c>
      <c r="K135" s="206">
        <f>K134</f>
        <v>135</v>
      </c>
      <c r="L135" s="206"/>
      <c r="M135" s="84">
        <v>46022</v>
      </c>
      <c r="N135" s="84">
        <v>46022</v>
      </c>
      <c r="O135" s="83"/>
      <c r="P135" s="87"/>
      <c r="Q135" s="83"/>
      <c r="R135" s="83"/>
    </row>
    <row r="136" spans="1:18" x14ac:dyDescent="0.2">
      <c r="A136" s="321"/>
      <c r="B136" s="110" t="s">
        <v>76</v>
      </c>
      <c r="C136" s="206"/>
      <c r="D136" s="206"/>
      <c r="E136" s="206"/>
      <c r="F136" s="206"/>
      <c r="G136" s="206" t="s">
        <v>62</v>
      </c>
      <c r="H136" s="206"/>
      <c r="I136" s="273" t="s">
        <v>62</v>
      </c>
      <c r="J136" s="273"/>
      <c r="K136" s="206"/>
      <c r="L136" s="206" t="s">
        <v>62</v>
      </c>
      <c r="M136" s="84"/>
      <c r="N136" s="84"/>
      <c r="O136" s="87" t="s">
        <v>62</v>
      </c>
      <c r="P136" s="87" t="s">
        <v>62</v>
      </c>
      <c r="Q136" s="87" t="s">
        <v>62</v>
      </c>
      <c r="R136" s="87" t="s">
        <v>62</v>
      </c>
    </row>
    <row r="137" spans="1:18" ht="38.25" x14ac:dyDescent="0.2">
      <c r="A137" s="321"/>
      <c r="B137" s="113" t="s">
        <v>192</v>
      </c>
      <c r="C137" s="206"/>
      <c r="D137" s="206" t="s">
        <v>62</v>
      </c>
      <c r="E137" s="206"/>
      <c r="F137" s="206"/>
      <c r="G137" s="206">
        <f>G134</f>
        <v>135</v>
      </c>
      <c r="H137" s="206">
        <f>H134</f>
        <v>135</v>
      </c>
      <c r="I137" s="273">
        <f>I134</f>
        <v>135</v>
      </c>
      <c r="J137" s="273">
        <f>J134</f>
        <v>135</v>
      </c>
      <c r="K137" s="206">
        <f>K134</f>
        <v>135</v>
      </c>
      <c r="L137" s="206" t="s">
        <v>62</v>
      </c>
      <c r="M137" s="84">
        <v>46022</v>
      </c>
      <c r="N137" s="84">
        <v>46022</v>
      </c>
      <c r="O137" s="83"/>
      <c r="P137" s="87" t="s">
        <v>62</v>
      </c>
      <c r="Q137" s="83"/>
      <c r="R137" s="83"/>
    </row>
    <row r="138" spans="1:18" x14ac:dyDescent="0.2">
      <c r="A138" s="321"/>
      <c r="B138" s="110" t="s">
        <v>193</v>
      </c>
      <c r="C138" s="206"/>
      <c r="D138" s="206"/>
      <c r="E138" s="206"/>
      <c r="F138" s="206"/>
      <c r="G138" s="206" t="s">
        <v>62</v>
      </c>
      <c r="H138" s="206"/>
      <c r="I138" s="273" t="s">
        <v>62</v>
      </c>
      <c r="J138" s="273"/>
      <c r="K138" s="206"/>
      <c r="L138" s="206" t="s">
        <v>62</v>
      </c>
      <c r="M138" s="84"/>
      <c r="N138" s="84"/>
      <c r="O138" s="87" t="s">
        <v>62</v>
      </c>
      <c r="P138" s="87" t="s">
        <v>62</v>
      </c>
      <c r="Q138" s="87" t="s">
        <v>62</v>
      </c>
      <c r="R138" s="87" t="s">
        <v>62</v>
      </c>
    </row>
    <row r="139" spans="1:18" ht="38.25" x14ac:dyDescent="0.2">
      <c r="A139" s="321"/>
      <c r="B139" s="113" t="s">
        <v>194</v>
      </c>
      <c r="C139" s="206"/>
      <c r="D139" s="206" t="s">
        <v>62</v>
      </c>
      <c r="E139" s="206"/>
      <c r="F139" s="206"/>
      <c r="G139" s="206">
        <f>G134</f>
        <v>135</v>
      </c>
      <c r="H139" s="206">
        <f>H134</f>
        <v>135</v>
      </c>
      <c r="I139" s="273">
        <f>I134</f>
        <v>135</v>
      </c>
      <c r="J139" s="273">
        <f>J134</f>
        <v>135</v>
      </c>
      <c r="K139" s="206">
        <f>K134</f>
        <v>135</v>
      </c>
      <c r="L139" s="206" t="s">
        <v>62</v>
      </c>
      <c r="M139" s="84">
        <v>46022</v>
      </c>
      <c r="N139" s="84">
        <v>46022</v>
      </c>
      <c r="O139" s="83"/>
      <c r="P139" s="87" t="s">
        <v>62</v>
      </c>
      <c r="Q139" s="83"/>
      <c r="R139" s="83"/>
    </row>
    <row r="140" spans="1:18" x14ac:dyDescent="0.2">
      <c r="A140" s="321"/>
      <c r="B140" s="110" t="s">
        <v>71</v>
      </c>
      <c r="C140" s="206"/>
      <c r="D140" s="206"/>
      <c r="E140" s="206"/>
      <c r="F140" s="206"/>
      <c r="G140" s="206" t="s">
        <v>62</v>
      </c>
      <c r="H140" s="206"/>
      <c r="I140" s="273" t="s">
        <v>62</v>
      </c>
      <c r="J140" s="273"/>
      <c r="K140" s="206"/>
      <c r="L140" s="206" t="s">
        <v>62</v>
      </c>
      <c r="M140" s="84"/>
      <c r="N140" s="84"/>
      <c r="O140" s="87" t="s">
        <v>62</v>
      </c>
      <c r="P140" s="87" t="s">
        <v>62</v>
      </c>
      <c r="Q140" s="87" t="s">
        <v>62</v>
      </c>
      <c r="R140" s="87" t="s">
        <v>62</v>
      </c>
    </row>
    <row r="141" spans="1:18" x14ac:dyDescent="0.2">
      <c r="A141" s="322"/>
      <c r="B141" s="113" t="s">
        <v>72</v>
      </c>
      <c r="C141" s="206"/>
      <c r="D141" s="206" t="s">
        <v>62</v>
      </c>
      <c r="E141" s="206"/>
      <c r="F141" s="206"/>
      <c r="G141" s="206">
        <f>G134</f>
        <v>135</v>
      </c>
      <c r="H141" s="206">
        <f>H134</f>
        <v>135</v>
      </c>
      <c r="I141" s="273">
        <f>I134</f>
        <v>135</v>
      </c>
      <c r="J141" s="273">
        <f>J134</f>
        <v>135</v>
      </c>
      <c r="K141" s="206">
        <f>K134</f>
        <v>135</v>
      </c>
      <c r="L141" s="206" t="s">
        <v>62</v>
      </c>
      <c r="M141" s="84">
        <v>46022</v>
      </c>
      <c r="N141" s="84">
        <v>46022</v>
      </c>
      <c r="O141" s="83"/>
      <c r="P141" s="87" t="s">
        <v>62</v>
      </c>
      <c r="Q141" s="83"/>
      <c r="R141" s="83"/>
    </row>
    <row r="142" spans="1:18" ht="51" x14ac:dyDescent="0.2">
      <c r="A142" s="320" t="s">
        <v>154</v>
      </c>
      <c r="B142" s="110" t="s">
        <v>196</v>
      </c>
      <c r="C142" s="80" t="s">
        <v>191</v>
      </c>
      <c r="D142" s="80" t="s">
        <v>197</v>
      </c>
      <c r="E142" s="206" t="s">
        <v>75</v>
      </c>
      <c r="F142" s="206">
        <v>792</v>
      </c>
      <c r="G142" s="206">
        <v>48</v>
      </c>
      <c r="H142" s="206">
        <v>48</v>
      </c>
      <c r="I142" s="273">
        <v>48</v>
      </c>
      <c r="J142" s="273">
        <v>48</v>
      </c>
      <c r="K142" s="206">
        <v>48</v>
      </c>
      <c r="L142" s="80"/>
      <c r="M142" s="80" t="s">
        <v>62</v>
      </c>
      <c r="N142" s="80" t="s">
        <v>62</v>
      </c>
      <c r="O142" s="83">
        <v>356190.56</v>
      </c>
      <c r="P142" s="83" t="s">
        <v>62</v>
      </c>
      <c r="Q142" s="83">
        <v>327790.74</v>
      </c>
      <c r="R142" s="83">
        <v>285965.46000000002</v>
      </c>
    </row>
    <row r="143" spans="1:18" x14ac:dyDescent="0.2">
      <c r="A143" s="321"/>
      <c r="B143" s="112" t="s">
        <v>70</v>
      </c>
      <c r="C143" s="206"/>
      <c r="D143" s="206" t="s">
        <v>62</v>
      </c>
      <c r="E143" s="206"/>
      <c r="F143" s="206"/>
      <c r="G143" s="206">
        <f>G142</f>
        <v>48</v>
      </c>
      <c r="H143" s="206">
        <f>H142</f>
        <v>48</v>
      </c>
      <c r="I143" s="273">
        <f>I142</f>
        <v>48</v>
      </c>
      <c r="J143" s="273">
        <f>J142</f>
        <v>48</v>
      </c>
      <c r="K143" s="206">
        <f>K142</f>
        <v>48</v>
      </c>
      <c r="L143" s="206"/>
      <c r="M143" s="84">
        <v>46022</v>
      </c>
      <c r="N143" s="84">
        <v>46022</v>
      </c>
      <c r="O143" s="83"/>
      <c r="P143" s="87"/>
      <c r="Q143" s="83"/>
      <c r="R143" s="83"/>
    </row>
    <row r="144" spans="1:18" x14ac:dyDescent="0.2">
      <c r="A144" s="321"/>
      <c r="B144" s="110" t="s">
        <v>76</v>
      </c>
      <c r="C144" s="206"/>
      <c r="D144" s="206"/>
      <c r="E144" s="206"/>
      <c r="F144" s="206"/>
      <c r="G144" s="206" t="s">
        <v>62</v>
      </c>
      <c r="H144" s="206"/>
      <c r="I144" s="273" t="s">
        <v>62</v>
      </c>
      <c r="J144" s="273"/>
      <c r="K144" s="206"/>
      <c r="L144" s="206" t="s">
        <v>62</v>
      </c>
      <c r="M144" s="84"/>
      <c r="N144" s="84"/>
      <c r="O144" s="87" t="s">
        <v>62</v>
      </c>
      <c r="P144" s="87" t="s">
        <v>62</v>
      </c>
      <c r="Q144" s="87" t="s">
        <v>62</v>
      </c>
      <c r="R144" s="87" t="s">
        <v>62</v>
      </c>
    </row>
    <row r="145" spans="1:18" ht="38.25" x14ac:dyDescent="0.2">
      <c r="A145" s="321"/>
      <c r="B145" s="113" t="s">
        <v>192</v>
      </c>
      <c r="C145" s="206"/>
      <c r="D145" s="206" t="s">
        <v>62</v>
      </c>
      <c r="E145" s="206"/>
      <c r="F145" s="206"/>
      <c r="G145" s="206">
        <f>G142</f>
        <v>48</v>
      </c>
      <c r="H145" s="206">
        <f>H142</f>
        <v>48</v>
      </c>
      <c r="I145" s="273">
        <f>I142</f>
        <v>48</v>
      </c>
      <c r="J145" s="273">
        <f>J142</f>
        <v>48</v>
      </c>
      <c r="K145" s="206">
        <f>K142</f>
        <v>48</v>
      </c>
      <c r="L145" s="206" t="s">
        <v>62</v>
      </c>
      <c r="M145" s="84">
        <v>46022</v>
      </c>
      <c r="N145" s="84">
        <v>46022</v>
      </c>
      <c r="O145" s="83"/>
      <c r="P145" s="87" t="s">
        <v>62</v>
      </c>
      <c r="Q145" s="83"/>
      <c r="R145" s="83"/>
    </row>
    <row r="146" spans="1:18" x14ac:dyDescent="0.2">
      <c r="A146" s="321"/>
      <c r="B146" s="110" t="s">
        <v>193</v>
      </c>
      <c r="C146" s="206"/>
      <c r="D146" s="206"/>
      <c r="E146" s="206"/>
      <c r="F146" s="206"/>
      <c r="G146" s="206" t="s">
        <v>62</v>
      </c>
      <c r="H146" s="206"/>
      <c r="I146" s="273" t="s">
        <v>62</v>
      </c>
      <c r="J146" s="273"/>
      <c r="K146" s="206"/>
      <c r="L146" s="206" t="s">
        <v>62</v>
      </c>
      <c r="M146" s="84"/>
      <c r="N146" s="84"/>
      <c r="O146" s="87" t="s">
        <v>62</v>
      </c>
      <c r="P146" s="87" t="s">
        <v>62</v>
      </c>
      <c r="Q146" s="87" t="s">
        <v>62</v>
      </c>
      <c r="R146" s="87" t="s">
        <v>62</v>
      </c>
    </row>
    <row r="147" spans="1:18" ht="38.25" x14ac:dyDescent="0.2">
      <c r="A147" s="321"/>
      <c r="B147" s="113" t="s">
        <v>194</v>
      </c>
      <c r="C147" s="206"/>
      <c r="D147" s="206" t="s">
        <v>62</v>
      </c>
      <c r="E147" s="206"/>
      <c r="F147" s="206"/>
      <c r="G147" s="206">
        <f>G142</f>
        <v>48</v>
      </c>
      <c r="H147" s="206">
        <f>H142</f>
        <v>48</v>
      </c>
      <c r="I147" s="273">
        <f>I142</f>
        <v>48</v>
      </c>
      <c r="J147" s="273">
        <f>J142</f>
        <v>48</v>
      </c>
      <c r="K147" s="206">
        <f>K142</f>
        <v>48</v>
      </c>
      <c r="L147" s="206" t="s">
        <v>62</v>
      </c>
      <c r="M147" s="84">
        <v>46022</v>
      </c>
      <c r="N147" s="84">
        <v>46022</v>
      </c>
      <c r="O147" s="83"/>
      <c r="P147" s="87" t="s">
        <v>62</v>
      </c>
      <c r="Q147" s="83"/>
      <c r="R147" s="83"/>
    </row>
    <row r="148" spans="1:18" x14ac:dyDescent="0.2">
      <c r="A148" s="321"/>
      <c r="B148" s="110" t="s">
        <v>71</v>
      </c>
      <c r="C148" s="206"/>
      <c r="D148" s="206"/>
      <c r="E148" s="206"/>
      <c r="F148" s="206"/>
      <c r="G148" s="206" t="s">
        <v>62</v>
      </c>
      <c r="H148" s="206"/>
      <c r="I148" s="273" t="s">
        <v>62</v>
      </c>
      <c r="J148" s="273"/>
      <c r="K148" s="206"/>
      <c r="L148" s="206" t="s">
        <v>62</v>
      </c>
      <c r="M148" s="84"/>
      <c r="N148" s="84"/>
      <c r="O148" s="87" t="s">
        <v>62</v>
      </c>
      <c r="P148" s="87" t="s">
        <v>62</v>
      </c>
      <c r="Q148" s="87" t="s">
        <v>62</v>
      </c>
      <c r="R148" s="87" t="s">
        <v>62</v>
      </c>
    </row>
    <row r="149" spans="1:18" x14ac:dyDescent="0.2">
      <c r="A149" s="322"/>
      <c r="B149" s="113" t="s">
        <v>72</v>
      </c>
      <c r="C149" s="206"/>
      <c r="D149" s="206" t="s">
        <v>62</v>
      </c>
      <c r="E149" s="206"/>
      <c r="F149" s="206"/>
      <c r="G149" s="206">
        <f>G142</f>
        <v>48</v>
      </c>
      <c r="H149" s="206">
        <f>H142</f>
        <v>48</v>
      </c>
      <c r="I149" s="273">
        <f>I142</f>
        <v>48</v>
      </c>
      <c r="J149" s="273">
        <f>J142</f>
        <v>48</v>
      </c>
      <c r="K149" s="206">
        <f>K142</f>
        <v>48</v>
      </c>
      <c r="L149" s="206" t="s">
        <v>62</v>
      </c>
      <c r="M149" s="84">
        <v>46022</v>
      </c>
      <c r="N149" s="84">
        <v>46022</v>
      </c>
      <c r="O149" s="83"/>
      <c r="P149" s="87" t="s">
        <v>62</v>
      </c>
      <c r="Q149" s="83"/>
      <c r="R149" s="83"/>
    </row>
    <row r="150" spans="1:18" ht="51" x14ac:dyDescent="0.2">
      <c r="A150" s="320" t="s">
        <v>153</v>
      </c>
      <c r="B150" s="110" t="s">
        <v>196</v>
      </c>
      <c r="C150" s="80" t="s">
        <v>191</v>
      </c>
      <c r="D150" s="80" t="s">
        <v>197</v>
      </c>
      <c r="E150" s="206" t="s">
        <v>75</v>
      </c>
      <c r="F150" s="206">
        <v>792</v>
      </c>
      <c r="G150" s="206">
        <v>263</v>
      </c>
      <c r="H150" s="206">
        <v>263</v>
      </c>
      <c r="I150" s="273">
        <v>263</v>
      </c>
      <c r="J150" s="273">
        <v>263</v>
      </c>
      <c r="K150" s="206">
        <v>263</v>
      </c>
      <c r="L150" s="80"/>
      <c r="M150" s="80" t="s">
        <v>62</v>
      </c>
      <c r="N150" s="80" t="s">
        <v>62</v>
      </c>
      <c r="O150" s="83">
        <v>1714231.61</v>
      </c>
      <c r="P150" s="83" t="s">
        <v>62</v>
      </c>
      <c r="Q150" s="83">
        <v>1291928.8899999999</v>
      </c>
      <c r="R150" s="83">
        <v>771935.28</v>
      </c>
    </row>
    <row r="151" spans="1:18" x14ac:dyDescent="0.2">
      <c r="A151" s="321"/>
      <c r="B151" s="112" t="s">
        <v>70</v>
      </c>
      <c r="C151" s="206"/>
      <c r="D151" s="206" t="s">
        <v>62</v>
      </c>
      <c r="E151" s="206"/>
      <c r="F151" s="206"/>
      <c r="G151" s="206">
        <f>G150</f>
        <v>263</v>
      </c>
      <c r="H151" s="206">
        <f t="shared" ref="H151:K151" si="0">H150</f>
        <v>263</v>
      </c>
      <c r="I151" s="273">
        <f t="shared" si="0"/>
        <v>263</v>
      </c>
      <c r="J151" s="273">
        <f t="shared" si="0"/>
        <v>263</v>
      </c>
      <c r="K151" s="206">
        <f t="shared" si="0"/>
        <v>263</v>
      </c>
      <c r="L151" s="206"/>
      <c r="M151" s="84">
        <v>46022</v>
      </c>
      <c r="N151" s="84">
        <v>46022</v>
      </c>
      <c r="O151" s="83"/>
      <c r="P151" s="87"/>
      <c r="Q151" s="83"/>
      <c r="R151" s="83"/>
    </row>
    <row r="152" spans="1:18" x14ac:dyDescent="0.2">
      <c r="A152" s="321"/>
      <c r="B152" s="110" t="s">
        <v>76</v>
      </c>
      <c r="C152" s="206"/>
      <c r="D152" s="206"/>
      <c r="E152" s="206"/>
      <c r="F152" s="206"/>
      <c r="G152" s="206" t="s">
        <v>62</v>
      </c>
      <c r="H152" s="206"/>
      <c r="I152" s="273" t="s">
        <v>62</v>
      </c>
      <c r="J152" s="273"/>
      <c r="K152" s="206"/>
      <c r="L152" s="206" t="s">
        <v>62</v>
      </c>
      <c r="M152" s="84"/>
      <c r="N152" s="84"/>
      <c r="O152" s="87" t="s">
        <v>62</v>
      </c>
      <c r="P152" s="87" t="s">
        <v>62</v>
      </c>
      <c r="Q152" s="87" t="s">
        <v>62</v>
      </c>
      <c r="R152" s="87" t="s">
        <v>62</v>
      </c>
    </row>
    <row r="153" spans="1:18" ht="38.25" x14ac:dyDescent="0.2">
      <c r="A153" s="321"/>
      <c r="B153" s="113" t="s">
        <v>192</v>
      </c>
      <c r="C153" s="206"/>
      <c r="D153" s="206" t="s">
        <v>62</v>
      </c>
      <c r="E153" s="206"/>
      <c r="F153" s="206"/>
      <c r="G153" s="206">
        <f>G150</f>
        <v>263</v>
      </c>
      <c r="H153" s="206">
        <f t="shared" ref="H153:K153" si="1">H150</f>
        <v>263</v>
      </c>
      <c r="I153" s="273">
        <f t="shared" si="1"/>
        <v>263</v>
      </c>
      <c r="J153" s="273">
        <f t="shared" si="1"/>
        <v>263</v>
      </c>
      <c r="K153" s="206">
        <f t="shared" si="1"/>
        <v>263</v>
      </c>
      <c r="L153" s="206" t="s">
        <v>62</v>
      </c>
      <c r="M153" s="84">
        <v>46022</v>
      </c>
      <c r="N153" s="84">
        <v>46022</v>
      </c>
      <c r="O153" s="83"/>
      <c r="P153" s="87" t="s">
        <v>62</v>
      </c>
      <c r="Q153" s="83"/>
      <c r="R153" s="83"/>
    </row>
    <row r="154" spans="1:18" x14ac:dyDescent="0.2">
      <c r="A154" s="321"/>
      <c r="B154" s="110" t="s">
        <v>193</v>
      </c>
      <c r="C154" s="206"/>
      <c r="D154" s="206"/>
      <c r="E154" s="206"/>
      <c r="F154" s="206"/>
      <c r="G154" s="206" t="s">
        <v>62</v>
      </c>
      <c r="H154" s="206"/>
      <c r="I154" s="273" t="s">
        <v>62</v>
      </c>
      <c r="J154" s="273"/>
      <c r="K154" s="206"/>
      <c r="L154" s="206" t="s">
        <v>62</v>
      </c>
      <c r="M154" s="84"/>
      <c r="N154" s="84"/>
      <c r="O154" s="87" t="s">
        <v>62</v>
      </c>
      <c r="P154" s="87" t="s">
        <v>62</v>
      </c>
      <c r="Q154" s="87" t="s">
        <v>62</v>
      </c>
      <c r="R154" s="87" t="s">
        <v>62</v>
      </c>
    </row>
    <row r="155" spans="1:18" ht="38.25" x14ac:dyDescent="0.2">
      <c r="A155" s="321"/>
      <c r="B155" s="113" t="s">
        <v>194</v>
      </c>
      <c r="C155" s="206"/>
      <c r="D155" s="206" t="s">
        <v>62</v>
      </c>
      <c r="E155" s="206"/>
      <c r="F155" s="206"/>
      <c r="G155" s="206">
        <f>G150</f>
        <v>263</v>
      </c>
      <c r="H155" s="206">
        <f t="shared" ref="H155:I155" si="2">H150</f>
        <v>263</v>
      </c>
      <c r="I155" s="273">
        <f t="shared" si="2"/>
        <v>263</v>
      </c>
      <c r="J155" s="273">
        <f>J150</f>
        <v>263</v>
      </c>
      <c r="K155" s="206">
        <f>K150</f>
        <v>263</v>
      </c>
      <c r="L155" s="206" t="s">
        <v>62</v>
      </c>
      <c r="M155" s="84">
        <v>46022</v>
      </c>
      <c r="N155" s="84">
        <v>46022</v>
      </c>
      <c r="O155" s="83"/>
      <c r="P155" s="87" t="s">
        <v>62</v>
      </c>
      <c r="Q155" s="83"/>
      <c r="R155" s="83"/>
    </row>
    <row r="156" spans="1:18" x14ac:dyDescent="0.2">
      <c r="A156" s="321"/>
      <c r="B156" s="110" t="s">
        <v>71</v>
      </c>
      <c r="C156" s="206"/>
      <c r="D156" s="206"/>
      <c r="E156" s="206"/>
      <c r="F156" s="206"/>
      <c r="G156" s="206" t="s">
        <v>62</v>
      </c>
      <c r="H156" s="206"/>
      <c r="I156" s="273" t="s">
        <v>62</v>
      </c>
      <c r="J156" s="273"/>
      <c r="K156" s="206"/>
      <c r="L156" s="206" t="s">
        <v>62</v>
      </c>
      <c r="M156" s="84"/>
      <c r="N156" s="84"/>
      <c r="O156" s="87" t="s">
        <v>62</v>
      </c>
      <c r="P156" s="87" t="s">
        <v>62</v>
      </c>
      <c r="Q156" s="87" t="s">
        <v>62</v>
      </c>
      <c r="R156" s="87" t="s">
        <v>62</v>
      </c>
    </row>
    <row r="157" spans="1:18" x14ac:dyDescent="0.2">
      <c r="A157" s="322"/>
      <c r="B157" s="113" t="s">
        <v>72</v>
      </c>
      <c r="C157" s="206"/>
      <c r="D157" s="206" t="s">
        <v>62</v>
      </c>
      <c r="E157" s="206"/>
      <c r="F157" s="206"/>
      <c r="G157" s="206">
        <f>G150</f>
        <v>263</v>
      </c>
      <c r="H157" s="206">
        <f t="shared" ref="H157:K157" si="3">H150</f>
        <v>263</v>
      </c>
      <c r="I157" s="273">
        <f t="shared" si="3"/>
        <v>263</v>
      </c>
      <c r="J157" s="273">
        <f t="shared" si="3"/>
        <v>263</v>
      </c>
      <c r="K157" s="206">
        <f t="shared" si="3"/>
        <v>263</v>
      </c>
      <c r="L157" s="206" t="s">
        <v>62</v>
      </c>
      <c r="M157" s="84">
        <v>46022</v>
      </c>
      <c r="N157" s="84">
        <v>46022</v>
      </c>
      <c r="O157" s="83"/>
      <c r="P157" s="87" t="s">
        <v>62</v>
      </c>
      <c r="Q157" s="83"/>
      <c r="R157" s="83"/>
    </row>
    <row r="158" spans="1:18" ht="51" x14ac:dyDescent="0.2">
      <c r="A158" s="320" t="s">
        <v>152</v>
      </c>
      <c r="B158" s="110" t="s">
        <v>196</v>
      </c>
      <c r="C158" s="80" t="s">
        <v>191</v>
      </c>
      <c r="D158" s="80" t="s">
        <v>197</v>
      </c>
      <c r="E158" s="206" t="s">
        <v>75</v>
      </c>
      <c r="F158" s="206">
        <v>792</v>
      </c>
      <c r="G158" s="206">
        <v>58</v>
      </c>
      <c r="H158" s="206">
        <v>58</v>
      </c>
      <c r="I158" s="273">
        <v>58</v>
      </c>
      <c r="J158" s="273">
        <v>58</v>
      </c>
      <c r="K158" s="206">
        <v>58</v>
      </c>
      <c r="L158" s="80"/>
      <c r="M158" s="80" t="s">
        <v>62</v>
      </c>
      <c r="N158" s="80" t="s">
        <v>62</v>
      </c>
      <c r="O158" s="83">
        <v>473355.26</v>
      </c>
      <c r="P158" s="83" t="s">
        <v>62</v>
      </c>
      <c r="Q158" s="83">
        <v>382114.72</v>
      </c>
      <c r="R158" s="83">
        <v>321154.68</v>
      </c>
    </row>
    <row r="159" spans="1:18" x14ac:dyDescent="0.2">
      <c r="A159" s="321"/>
      <c r="B159" s="112" t="s">
        <v>70</v>
      </c>
      <c r="C159" s="206"/>
      <c r="D159" s="206" t="s">
        <v>62</v>
      </c>
      <c r="E159" s="206"/>
      <c r="F159" s="206"/>
      <c r="G159" s="206">
        <f>G158</f>
        <v>58</v>
      </c>
      <c r="H159" s="206">
        <f t="shared" ref="H159:K159" si="4">H158</f>
        <v>58</v>
      </c>
      <c r="I159" s="273">
        <f t="shared" si="4"/>
        <v>58</v>
      </c>
      <c r="J159" s="273">
        <f t="shared" si="4"/>
        <v>58</v>
      </c>
      <c r="K159" s="206">
        <f t="shared" si="4"/>
        <v>58</v>
      </c>
      <c r="L159" s="206"/>
      <c r="M159" s="84">
        <v>46022</v>
      </c>
      <c r="N159" s="84">
        <v>46022</v>
      </c>
      <c r="O159" s="83"/>
      <c r="P159" s="87"/>
      <c r="Q159" s="83"/>
      <c r="R159" s="83"/>
    </row>
    <row r="160" spans="1:18" x14ac:dyDescent="0.2">
      <c r="A160" s="321"/>
      <c r="B160" s="110" t="s">
        <v>76</v>
      </c>
      <c r="C160" s="206"/>
      <c r="D160" s="206"/>
      <c r="E160" s="206"/>
      <c r="F160" s="206"/>
      <c r="G160" s="206" t="s">
        <v>62</v>
      </c>
      <c r="H160" s="206"/>
      <c r="I160" s="273" t="s">
        <v>62</v>
      </c>
      <c r="J160" s="273"/>
      <c r="K160" s="206"/>
      <c r="L160" s="206" t="s">
        <v>62</v>
      </c>
      <c r="M160" s="84"/>
      <c r="N160" s="84"/>
      <c r="O160" s="87" t="s">
        <v>62</v>
      </c>
      <c r="P160" s="87" t="s">
        <v>62</v>
      </c>
      <c r="Q160" s="87" t="s">
        <v>62</v>
      </c>
      <c r="R160" s="87" t="s">
        <v>62</v>
      </c>
    </row>
    <row r="161" spans="1:18" ht="38.25" x14ac:dyDescent="0.2">
      <c r="A161" s="321"/>
      <c r="B161" s="113" t="s">
        <v>192</v>
      </c>
      <c r="C161" s="206"/>
      <c r="D161" s="206" t="s">
        <v>62</v>
      </c>
      <c r="E161" s="206"/>
      <c r="F161" s="206"/>
      <c r="G161" s="206">
        <f>G158</f>
        <v>58</v>
      </c>
      <c r="H161" s="206">
        <f t="shared" ref="H161:K161" si="5">H158</f>
        <v>58</v>
      </c>
      <c r="I161" s="273">
        <f t="shared" si="5"/>
        <v>58</v>
      </c>
      <c r="J161" s="273">
        <f t="shared" si="5"/>
        <v>58</v>
      </c>
      <c r="K161" s="206">
        <f t="shared" si="5"/>
        <v>58</v>
      </c>
      <c r="L161" s="206" t="s">
        <v>62</v>
      </c>
      <c r="M161" s="84">
        <v>46022</v>
      </c>
      <c r="N161" s="84">
        <v>46022</v>
      </c>
      <c r="O161" s="83"/>
      <c r="P161" s="87" t="s">
        <v>62</v>
      </c>
      <c r="Q161" s="83"/>
      <c r="R161" s="83"/>
    </row>
    <row r="162" spans="1:18" x14ac:dyDescent="0.2">
      <c r="A162" s="321"/>
      <c r="B162" s="110" t="s">
        <v>193</v>
      </c>
      <c r="C162" s="206"/>
      <c r="D162" s="206"/>
      <c r="E162" s="206"/>
      <c r="F162" s="206"/>
      <c r="G162" s="206" t="s">
        <v>62</v>
      </c>
      <c r="H162" s="206"/>
      <c r="I162" s="273" t="s">
        <v>62</v>
      </c>
      <c r="J162" s="273"/>
      <c r="K162" s="206"/>
      <c r="L162" s="206" t="s">
        <v>62</v>
      </c>
      <c r="M162" s="84"/>
      <c r="N162" s="84"/>
      <c r="O162" s="87" t="s">
        <v>62</v>
      </c>
      <c r="P162" s="87" t="s">
        <v>62</v>
      </c>
      <c r="Q162" s="87" t="s">
        <v>62</v>
      </c>
      <c r="R162" s="87" t="s">
        <v>62</v>
      </c>
    </row>
    <row r="163" spans="1:18" ht="38.25" x14ac:dyDescent="0.2">
      <c r="A163" s="321"/>
      <c r="B163" s="113" t="s">
        <v>194</v>
      </c>
      <c r="C163" s="206"/>
      <c r="D163" s="206" t="s">
        <v>62</v>
      </c>
      <c r="E163" s="206"/>
      <c r="F163" s="206"/>
      <c r="G163" s="206">
        <f>G158</f>
        <v>58</v>
      </c>
      <c r="H163" s="206">
        <f t="shared" ref="H163:I163" si="6">H158</f>
        <v>58</v>
      </c>
      <c r="I163" s="273">
        <f t="shared" si="6"/>
        <v>58</v>
      </c>
      <c r="J163" s="273">
        <f>J158</f>
        <v>58</v>
      </c>
      <c r="K163" s="206">
        <f>K158</f>
        <v>58</v>
      </c>
      <c r="L163" s="206" t="s">
        <v>62</v>
      </c>
      <c r="M163" s="84">
        <v>46022</v>
      </c>
      <c r="N163" s="84">
        <v>46022</v>
      </c>
      <c r="O163" s="83"/>
      <c r="P163" s="87" t="s">
        <v>62</v>
      </c>
      <c r="Q163" s="83"/>
      <c r="R163" s="83"/>
    </row>
    <row r="164" spans="1:18" x14ac:dyDescent="0.2">
      <c r="A164" s="321"/>
      <c r="B164" s="110" t="s">
        <v>71</v>
      </c>
      <c r="C164" s="206"/>
      <c r="D164" s="206"/>
      <c r="E164" s="206"/>
      <c r="F164" s="206"/>
      <c r="G164" s="206" t="s">
        <v>62</v>
      </c>
      <c r="H164" s="206"/>
      <c r="I164" s="273" t="s">
        <v>62</v>
      </c>
      <c r="J164" s="273"/>
      <c r="K164" s="206"/>
      <c r="L164" s="206" t="s">
        <v>62</v>
      </c>
      <c r="M164" s="84"/>
      <c r="N164" s="84"/>
      <c r="O164" s="87" t="s">
        <v>62</v>
      </c>
      <c r="P164" s="87" t="s">
        <v>62</v>
      </c>
      <c r="Q164" s="87" t="s">
        <v>62</v>
      </c>
      <c r="R164" s="87" t="s">
        <v>62</v>
      </c>
    </row>
    <row r="165" spans="1:18" x14ac:dyDescent="0.2">
      <c r="A165" s="322"/>
      <c r="B165" s="113" t="s">
        <v>72</v>
      </c>
      <c r="C165" s="206"/>
      <c r="D165" s="206" t="s">
        <v>62</v>
      </c>
      <c r="E165" s="206"/>
      <c r="F165" s="206"/>
      <c r="G165" s="206">
        <f>G158</f>
        <v>58</v>
      </c>
      <c r="H165" s="206">
        <f t="shared" ref="H165:K165" si="7">H158</f>
        <v>58</v>
      </c>
      <c r="I165" s="273">
        <f t="shared" si="7"/>
        <v>58</v>
      </c>
      <c r="J165" s="273">
        <f t="shared" si="7"/>
        <v>58</v>
      </c>
      <c r="K165" s="206">
        <f t="shared" si="7"/>
        <v>58</v>
      </c>
      <c r="L165" s="206" t="s">
        <v>62</v>
      </c>
      <c r="M165" s="84">
        <v>46022</v>
      </c>
      <c r="N165" s="84">
        <v>46022</v>
      </c>
      <c r="O165" s="83"/>
      <c r="P165" s="87" t="s">
        <v>62</v>
      </c>
      <c r="Q165" s="83"/>
      <c r="R165" s="83"/>
    </row>
    <row r="166" spans="1:18" ht="51" x14ac:dyDescent="0.2">
      <c r="A166" s="320" t="s">
        <v>151</v>
      </c>
      <c r="B166" s="110" t="s">
        <v>196</v>
      </c>
      <c r="C166" s="80" t="s">
        <v>191</v>
      </c>
      <c r="D166" s="80" t="s">
        <v>197</v>
      </c>
      <c r="E166" s="206" t="s">
        <v>75</v>
      </c>
      <c r="F166" s="206">
        <v>792</v>
      </c>
      <c r="G166" s="206">
        <v>112</v>
      </c>
      <c r="H166" s="206">
        <v>112</v>
      </c>
      <c r="I166" s="273">
        <v>112</v>
      </c>
      <c r="J166" s="273">
        <v>112</v>
      </c>
      <c r="K166" s="206">
        <v>112</v>
      </c>
      <c r="L166" s="80"/>
      <c r="M166" s="80" t="s">
        <v>62</v>
      </c>
      <c r="N166" s="80" t="s">
        <v>62</v>
      </c>
      <c r="O166" s="83">
        <v>809444.64</v>
      </c>
      <c r="P166" s="83" t="s">
        <v>62</v>
      </c>
      <c r="Q166" s="83">
        <v>599859.98</v>
      </c>
      <c r="R166" s="83">
        <v>399170.93</v>
      </c>
    </row>
    <row r="167" spans="1:18" x14ac:dyDescent="0.2">
      <c r="A167" s="321"/>
      <c r="B167" s="112" t="s">
        <v>70</v>
      </c>
      <c r="C167" s="206"/>
      <c r="D167" s="206" t="s">
        <v>62</v>
      </c>
      <c r="E167" s="206"/>
      <c r="F167" s="206"/>
      <c r="G167" s="206">
        <f>G166</f>
        <v>112</v>
      </c>
      <c r="H167" s="206">
        <f t="shared" ref="H167:K167" si="8">H166</f>
        <v>112</v>
      </c>
      <c r="I167" s="273">
        <f t="shared" si="8"/>
        <v>112</v>
      </c>
      <c r="J167" s="273">
        <f t="shared" si="8"/>
        <v>112</v>
      </c>
      <c r="K167" s="206">
        <f t="shared" si="8"/>
        <v>112</v>
      </c>
      <c r="L167" s="206"/>
      <c r="M167" s="84">
        <v>46022</v>
      </c>
      <c r="N167" s="84">
        <v>46022</v>
      </c>
      <c r="O167" s="83"/>
      <c r="P167" s="87"/>
      <c r="Q167" s="83"/>
      <c r="R167" s="83"/>
    </row>
    <row r="168" spans="1:18" x14ac:dyDescent="0.2">
      <c r="A168" s="321"/>
      <c r="B168" s="110" t="s">
        <v>76</v>
      </c>
      <c r="C168" s="206"/>
      <c r="D168" s="206"/>
      <c r="E168" s="206"/>
      <c r="F168" s="206"/>
      <c r="G168" s="206" t="s">
        <v>62</v>
      </c>
      <c r="H168" s="206"/>
      <c r="I168" s="273" t="s">
        <v>62</v>
      </c>
      <c r="J168" s="273"/>
      <c r="K168" s="206"/>
      <c r="L168" s="206" t="s">
        <v>62</v>
      </c>
      <c r="M168" s="84"/>
      <c r="N168" s="84"/>
      <c r="O168" s="87" t="s">
        <v>62</v>
      </c>
      <c r="P168" s="87" t="s">
        <v>62</v>
      </c>
      <c r="Q168" s="87" t="s">
        <v>62</v>
      </c>
      <c r="R168" s="87" t="s">
        <v>62</v>
      </c>
    </row>
    <row r="169" spans="1:18" ht="38.25" x14ac:dyDescent="0.2">
      <c r="A169" s="321"/>
      <c r="B169" s="113" t="s">
        <v>192</v>
      </c>
      <c r="C169" s="206"/>
      <c r="D169" s="206" t="s">
        <v>62</v>
      </c>
      <c r="E169" s="206"/>
      <c r="F169" s="206"/>
      <c r="G169" s="206">
        <f>G166</f>
        <v>112</v>
      </c>
      <c r="H169" s="206">
        <f t="shared" ref="H169:K169" si="9">H166</f>
        <v>112</v>
      </c>
      <c r="I169" s="273">
        <f t="shared" si="9"/>
        <v>112</v>
      </c>
      <c r="J169" s="273">
        <f t="shared" si="9"/>
        <v>112</v>
      </c>
      <c r="K169" s="206">
        <f t="shared" si="9"/>
        <v>112</v>
      </c>
      <c r="L169" s="206" t="s">
        <v>62</v>
      </c>
      <c r="M169" s="84">
        <v>46022</v>
      </c>
      <c r="N169" s="84">
        <v>46022</v>
      </c>
      <c r="O169" s="83"/>
      <c r="P169" s="87" t="s">
        <v>62</v>
      </c>
      <c r="Q169" s="83"/>
      <c r="R169" s="83"/>
    </row>
    <row r="170" spans="1:18" x14ac:dyDescent="0.2">
      <c r="A170" s="321"/>
      <c r="B170" s="110" t="s">
        <v>193</v>
      </c>
      <c r="C170" s="206"/>
      <c r="D170" s="206"/>
      <c r="E170" s="206"/>
      <c r="F170" s="206"/>
      <c r="G170" s="206" t="s">
        <v>62</v>
      </c>
      <c r="H170" s="206"/>
      <c r="I170" s="273" t="s">
        <v>62</v>
      </c>
      <c r="J170" s="273"/>
      <c r="K170" s="206"/>
      <c r="L170" s="206" t="s">
        <v>62</v>
      </c>
      <c r="M170" s="84"/>
      <c r="N170" s="84"/>
      <c r="O170" s="87" t="s">
        <v>62</v>
      </c>
      <c r="P170" s="87" t="s">
        <v>62</v>
      </c>
      <c r="Q170" s="87" t="s">
        <v>62</v>
      </c>
      <c r="R170" s="87" t="s">
        <v>62</v>
      </c>
    </row>
    <row r="171" spans="1:18" ht="38.25" x14ac:dyDescent="0.2">
      <c r="A171" s="321"/>
      <c r="B171" s="113" t="s">
        <v>194</v>
      </c>
      <c r="C171" s="206"/>
      <c r="D171" s="206" t="s">
        <v>62</v>
      </c>
      <c r="E171" s="206"/>
      <c r="F171" s="206"/>
      <c r="G171" s="206">
        <f>G166</f>
        <v>112</v>
      </c>
      <c r="H171" s="206">
        <f t="shared" ref="H171:I171" si="10">H166</f>
        <v>112</v>
      </c>
      <c r="I171" s="273">
        <f t="shared" si="10"/>
        <v>112</v>
      </c>
      <c r="J171" s="273">
        <f>J166</f>
        <v>112</v>
      </c>
      <c r="K171" s="206">
        <f>K166</f>
        <v>112</v>
      </c>
      <c r="L171" s="206" t="s">
        <v>62</v>
      </c>
      <c r="M171" s="84">
        <v>46022</v>
      </c>
      <c r="N171" s="84">
        <v>46022</v>
      </c>
      <c r="O171" s="83"/>
      <c r="P171" s="87" t="s">
        <v>62</v>
      </c>
      <c r="Q171" s="83"/>
      <c r="R171" s="83"/>
    </row>
    <row r="172" spans="1:18" x14ac:dyDescent="0.2">
      <c r="A172" s="321"/>
      <c r="B172" s="110" t="s">
        <v>71</v>
      </c>
      <c r="C172" s="206"/>
      <c r="D172" s="206"/>
      <c r="E172" s="206"/>
      <c r="F172" s="206"/>
      <c r="G172" s="206" t="s">
        <v>62</v>
      </c>
      <c r="H172" s="206"/>
      <c r="I172" s="273" t="s">
        <v>62</v>
      </c>
      <c r="J172" s="273"/>
      <c r="K172" s="206"/>
      <c r="L172" s="206" t="s">
        <v>62</v>
      </c>
      <c r="M172" s="84"/>
      <c r="N172" s="84"/>
      <c r="O172" s="87" t="s">
        <v>62</v>
      </c>
      <c r="P172" s="87" t="s">
        <v>62</v>
      </c>
      <c r="Q172" s="87" t="s">
        <v>62</v>
      </c>
      <c r="R172" s="87" t="s">
        <v>62</v>
      </c>
    </row>
    <row r="173" spans="1:18" x14ac:dyDescent="0.2">
      <c r="A173" s="322"/>
      <c r="B173" s="113" t="s">
        <v>72</v>
      </c>
      <c r="C173" s="206"/>
      <c r="D173" s="206" t="s">
        <v>62</v>
      </c>
      <c r="E173" s="206"/>
      <c r="F173" s="206"/>
      <c r="G173" s="206">
        <f>G166</f>
        <v>112</v>
      </c>
      <c r="H173" s="206">
        <f t="shared" ref="H173:K173" si="11">H166</f>
        <v>112</v>
      </c>
      <c r="I173" s="273">
        <f t="shared" si="11"/>
        <v>112</v>
      </c>
      <c r="J173" s="273">
        <f t="shared" si="11"/>
        <v>112</v>
      </c>
      <c r="K173" s="206">
        <f t="shared" si="11"/>
        <v>112</v>
      </c>
      <c r="L173" s="206" t="s">
        <v>62</v>
      </c>
      <c r="M173" s="84">
        <v>46022</v>
      </c>
      <c r="N173" s="84">
        <v>46022</v>
      </c>
      <c r="O173" s="83"/>
      <c r="P173" s="87" t="s">
        <v>62</v>
      </c>
      <c r="Q173" s="83"/>
      <c r="R173" s="83"/>
    </row>
    <row r="174" spans="1:18" ht="51" x14ac:dyDescent="0.2">
      <c r="A174" s="320" t="s">
        <v>150</v>
      </c>
      <c r="B174" s="110" t="s">
        <v>196</v>
      </c>
      <c r="C174" s="80" t="s">
        <v>191</v>
      </c>
      <c r="D174" s="80" t="s">
        <v>197</v>
      </c>
      <c r="E174" s="206" t="s">
        <v>75</v>
      </c>
      <c r="F174" s="206">
        <v>792</v>
      </c>
      <c r="G174" s="206">
        <v>118</v>
      </c>
      <c r="H174" s="206">
        <v>118</v>
      </c>
      <c r="I174" s="273">
        <v>118</v>
      </c>
      <c r="J174" s="273">
        <v>118</v>
      </c>
      <c r="K174" s="206">
        <v>118</v>
      </c>
      <c r="L174" s="80"/>
      <c r="M174" s="80" t="s">
        <v>62</v>
      </c>
      <c r="N174" s="80" t="s">
        <v>62</v>
      </c>
      <c r="O174" s="83">
        <v>818343.46</v>
      </c>
      <c r="P174" s="83" t="s">
        <v>62</v>
      </c>
      <c r="Q174" s="83">
        <v>587603.43000000005</v>
      </c>
      <c r="R174" s="83">
        <v>405353.32</v>
      </c>
    </row>
    <row r="175" spans="1:18" x14ac:dyDescent="0.2">
      <c r="A175" s="321"/>
      <c r="B175" s="112" t="s">
        <v>70</v>
      </c>
      <c r="C175" s="206"/>
      <c r="D175" s="206" t="s">
        <v>62</v>
      </c>
      <c r="E175" s="206"/>
      <c r="F175" s="206"/>
      <c r="G175" s="206">
        <f>G174</f>
        <v>118</v>
      </c>
      <c r="H175" s="206">
        <f>H174</f>
        <v>118</v>
      </c>
      <c r="I175" s="273">
        <f>I174</f>
        <v>118</v>
      </c>
      <c r="J175" s="273">
        <f>J174</f>
        <v>118</v>
      </c>
      <c r="K175" s="206">
        <f>K174</f>
        <v>118</v>
      </c>
      <c r="L175" s="206"/>
      <c r="M175" s="84">
        <v>46022</v>
      </c>
      <c r="N175" s="84">
        <v>46022</v>
      </c>
      <c r="O175" s="83"/>
      <c r="P175" s="87"/>
      <c r="Q175" s="83"/>
      <c r="R175" s="83"/>
    </row>
    <row r="176" spans="1:18" x14ac:dyDescent="0.2">
      <c r="A176" s="321"/>
      <c r="B176" s="110" t="s">
        <v>76</v>
      </c>
      <c r="C176" s="206"/>
      <c r="D176" s="206"/>
      <c r="E176" s="206"/>
      <c r="F176" s="206"/>
      <c r="G176" s="206" t="s">
        <v>62</v>
      </c>
      <c r="H176" s="206"/>
      <c r="I176" s="273" t="s">
        <v>62</v>
      </c>
      <c r="J176" s="273"/>
      <c r="K176" s="206"/>
      <c r="L176" s="206" t="s">
        <v>62</v>
      </c>
      <c r="M176" s="84"/>
      <c r="N176" s="84"/>
      <c r="O176" s="87" t="s">
        <v>62</v>
      </c>
      <c r="P176" s="87" t="s">
        <v>62</v>
      </c>
      <c r="Q176" s="87" t="s">
        <v>62</v>
      </c>
      <c r="R176" s="87" t="s">
        <v>62</v>
      </c>
    </row>
    <row r="177" spans="1:18" ht="38.25" x14ac:dyDescent="0.2">
      <c r="A177" s="321"/>
      <c r="B177" s="113" t="s">
        <v>192</v>
      </c>
      <c r="C177" s="206"/>
      <c r="D177" s="206" t="s">
        <v>62</v>
      </c>
      <c r="E177" s="206"/>
      <c r="F177" s="206"/>
      <c r="G177" s="206">
        <f>G174</f>
        <v>118</v>
      </c>
      <c r="H177" s="206">
        <f>H174</f>
        <v>118</v>
      </c>
      <c r="I177" s="273">
        <f>I174</f>
        <v>118</v>
      </c>
      <c r="J177" s="273">
        <f>J174</f>
        <v>118</v>
      </c>
      <c r="K177" s="206">
        <f>K174</f>
        <v>118</v>
      </c>
      <c r="L177" s="206" t="s">
        <v>62</v>
      </c>
      <c r="M177" s="84">
        <v>46022</v>
      </c>
      <c r="N177" s="84">
        <v>46022</v>
      </c>
      <c r="O177" s="83"/>
      <c r="P177" s="87" t="s">
        <v>62</v>
      </c>
      <c r="Q177" s="83"/>
      <c r="R177" s="83"/>
    </row>
    <row r="178" spans="1:18" x14ac:dyDescent="0.2">
      <c r="A178" s="321"/>
      <c r="B178" s="110" t="s">
        <v>193</v>
      </c>
      <c r="C178" s="206"/>
      <c r="D178" s="206"/>
      <c r="E178" s="206"/>
      <c r="F178" s="206"/>
      <c r="G178" s="206" t="s">
        <v>62</v>
      </c>
      <c r="H178" s="206"/>
      <c r="I178" s="273" t="s">
        <v>62</v>
      </c>
      <c r="J178" s="273"/>
      <c r="K178" s="206"/>
      <c r="L178" s="206" t="s">
        <v>62</v>
      </c>
      <c r="M178" s="84"/>
      <c r="N178" s="84"/>
      <c r="O178" s="87" t="s">
        <v>62</v>
      </c>
      <c r="P178" s="87" t="s">
        <v>62</v>
      </c>
      <c r="Q178" s="87" t="s">
        <v>62</v>
      </c>
      <c r="R178" s="87" t="s">
        <v>62</v>
      </c>
    </row>
    <row r="179" spans="1:18" ht="38.25" x14ac:dyDescent="0.2">
      <c r="A179" s="321"/>
      <c r="B179" s="113" t="s">
        <v>194</v>
      </c>
      <c r="C179" s="206"/>
      <c r="D179" s="206" t="s">
        <v>62</v>
      </c>
      <c r="E179" s="206"/>
      <c r="F179" s="206"/>
      <c r="G179" s="206">
        <f>G174</f>
        <v>118</v>
      </c>
      <c r="H179" s="206">
        <f>H174</f>
        <v>118</v>
      </c>
      <c r="I179" s="273">
        <f>I174</f>
        <v>118</v>
      </c>
      <c r="J179" s="273">
        <f>J174</f>
        <v>118</v>
      </c>
      <c r="K179" s="206">
        <f>K174</f>
        <v>118</v>
      </c>
      <c r="L179" s="206" t="s">
        <v>62</v>
      </c>
      <c r="M179" s="84">
        <v>46022</v>
      </c>
      <c r="N179" s="84">
        <v>46022</v>
      </c>
      <c r="O179" s="83"/>
      <c r="P179" s="87" t="s">
        <v>62</v>
      </c>
      <c r="Q179" s="83"/>
      <c r="R179" s="83"/>
    </row>
    <row r="180" spans="1:18" x14ac:dyDescent="0.2">
      <c r="A180" s="321"/>
      <c r="B180" s="110" t="s">
        <v>71</v>
      </c>
      <c r="C180" s="206"/>
      <c r="D180" s="206"/>
      <c r="E180" s="206"/>
      <c r="F180" s="206"/>
      <c r="G180" s="206" t="s">
        <v>62</v>
      </c>
      <c r="H180" s="206"/>
      <c r="I180" s="273" t="s">
        <v>62</v>
      </c>
      <c r="J180" s="273"/>
      <c r="K180" s="206"/>
      <c r="L180" s="206" t="s">
        <v>62</v>
      </c>
      <c r="M180" s="84"/>
      <c r="N180" s="84"/>
      <c r="O180" s="87" t="s">
        <v>62</v>
      </c>
      <c r="P180" s="87" t="s">
        <v>62</v>
      </c>
      <c r="Q180" s="87" t="s">
        <v>62</v>
      </c>
      <c r="R180" s="87" t="s">
        <v>62</v>
      </c>
    </row>
    <row r="181" spans="1:18" x14ac:dyDescent="0.2">
      <c r="A181" s="322"/>
      <c r="B181" s="113" t="s">
        <v>72</v>
      </c>
      <c r="C181" s="206"/>
      <c r="D181" s="206" t="s">
        <v>62</v>
      </c>
      <c r="E181" s="206"/>
      <c r="F181" s="206"/>
      <c r="G181" s="206">
        <f>G174</f>
        <v>118</v>
      </c>
      <c r="H181" s="206">
        <f>H174</f>
        <v>118</v>
      </c>
      <c r="I181" s="273">
        <f>I174</f>
        <v>118</v>
      </c>
      <c r="J181" s="273">
        <f>J174</f>
        <v>118</v>
      </c>
      <c r="K181" s="206">
        <f>K174</f>
        <v>118</v>
      </c>
      <c r="L181" s="206" t="s">
        <v>62</v>
      </c>
      <c r="M181" s="84">
        <v>46022</v>
      </c>
      <c r="N181" s="84">
        <v>46022</v>
      </c>
      <c r="O181" s="83"/>
      <c r="P181" s="87" t="s">
        <v>62</v>
      </c>
      <c r="Q181" s="83"/>
      <c r="R181" s="83"/>
    </row>
    <row r="182" spans="1:18" ht="51" x14ac:dyDescent="0.2">
      <c r="A182" s="320" t="s">
        <v>149</v>
      </c>
      <c r="B182" s="110" t="s">
        <v>196</v>
      </c>
      <c r="C182" s="80" t="s">
        <v>191</v>
      </c>
      <c r="D182" s="80" t="s">
        <v>197</v>
      </c>
      <c r="E182" s="206" t="s">
        <v>75</v>
      </c>
      <c r="F182" s="206">
        <v>792</v>
      </c>
      <c r="G182" s="206">
        <v>278</v>
      </c>
      <c r="H182" s="206">
        <v>278</v>
      </c>
      <c r="I182" s="273">
        <v>278</v>
      </c>
      <c r="J182" s="273">
        <v>278</v>
      </c>
      <c r="K182" s="206">
        <v>278</v>
      </c>
      <c r="L182" s="80"/>
      <c r="M182" s="80" t="s">
        <v>62</v>
      </c>
      <c r="N182" s="80" t="s">
        <v>62</v>
      </c>
      <c r="O182" s="83">
        <v>2052978.66</v>
      </c>
      <c r="P182" s="83" t="s">
        <v>62</v>
      </c>
      <c r="Q182" s="83">
        <v>1706267.65</v>
      </c>
      <c r="R182" s="83">
        <v>1038120.31</v>
      </c>
    </row>
    <row r="183" spans="1:18" x14ac:dyDescent="0.2">
      <c r="A183" s="321"/>
      <c r="B183" s="112" t="s">
        <v>70</v>
      </c>
      <c r="C183" s="206"/>
      <c r="D183" s="206" t="s">
        <v>62</v>
      </c>
      <c r="E183" s="206"/>
      <c r="F183" s="206"/>
      <c r="G183" s="206">
        <f>G182</f>
        <v>278</v>
      </c>
      <c r="H183" s="206">
        <f t="shared" ref="H183:K183" si="12">H182</f>
        <v>278</v>
      </c>
      <c r="I183" s="273">
        <f t="shared" si="12"/>
        <v>278</v>
      </c>
      <c r="J183" s="273">
        <f t="shared" si="12"/>
        <v>278</v>
      </c>
      <c r="K183" s="206">
        <f t="shared" si="12"/>
        <v>278</v>
      </c>
      <c r="L183" s="206"/>
      <c r="M183" s="84">
        <v>46022</v>
      </c>
      <c r="N183" s="84">
        <v>46022</v>
      </c>
      <c r="O183" s="83"/>
      <c r="P183" s="87"/>
      <c r="Q183" s="83"/>
      <c r="R183" s="83"/>
    </row>
    <row r="184" spans="1:18" x14ac:dyDescent="0.2">
      <c r="A184" s="321"/>
      <c r="B184" s="110" t="s">
        <v>76</v>
      </c>
      <c r="C184" s="206"/>
      <c r="D184" s="206"/>
      <c r="E184" s="206"/>
      <c r="F184" s="206"/>
      <c r="G184" s="206" t="s">
        <v>62</v>
      </c>
      <c r="H184" s="206"/>
      <c r="I184" s="273" t="s">
        <v>62</v>
      </c>
      <c r="J184" s="273"/>
      <c r="K184" s="206"/>
      <c r="L184" s="206" t="s">
        <v>62</v>
      </c>
      <c r="M184" s="84"/>
      <c r="N184" s="84"/>
      <c r="O184" s="87" t="s">
        <v>62</v>
      </c>
      <c r="P184" s="87" t="s">
        <v>62</v>
      </c>
      <c r="Q184" s="87" t="s">
        <v>62</v>
      </c>
      <c r="R184" s="87" t="s">
        <v>62</v>
      </c>
    </row>
    <row r="185" spans="1:18" ht="38.25" x14ac:dyDescent="0.2">
      <c r="A185" s="321"/>
      <c r="B185" s="113" t="s">
        <v>192</v>
      </c>
      <c r="C185" s="206"/>
      <c r="D185" s="206" t="s">
        <v>62</v>
      </c>
      <c r="E185" s="206"/>
      <c r="F185" s="206"/>
      <c r="G185" s="206">
        <f>G182</f>
        <v>278</v>
      </c>
      <c r="H185" s="206">
        <f t="shared" ref="H185:K185" si="13">H182</f>
        <v>278</v>
      </c>
      <c r="I185" s="273">
        <f t="shared" si="13"/>
        <v>278</v>
      </c>
      <c r="J185" s="273">
        <f t="shared" si="13"/>
        <v>278</v>
      </c>
      <c r="K185" s="206">
        <f t="shared" si="13"/>
        <v>278</v>
      </c>
      <c r="L185" s="206" t="s">
        <v>62</v>
      </c>
      <c r="M185" s="84">
        <v>46022</v>
      </c>
      <c r="N185" s="84">
        <v>46022</v>
      </c>
      <c r="O185" s="83"/>
      <c r="P185" s="87" t="s">
        <v>62</v>
      </c>
      <c r="Q185" s="83"/>
      <c r="R185" s="83"/>
    </row>
    <row r="186" spans="1:18" x14ac:dyDescent="0.2">
      <c r="A186" s="321"/>
      <c r="B186" s="110" t="s">
        <v>193</v>
      </c>
      <c r="C186" s="206"/>
      <c r="D186" s="206"/>
      <c r="E186" s="206"/>
      <c r="F186" s="206"/>
      <c r="G186" s="206" t="s">
        <v>62</v>
      </c>
      <c r="H186" s="206"/>
      <c r="I186" s="273" t="s">
        <v>62</v>
      </c>
      <c r="J186" s="273"/>
      <c r="K186" s="206"/>
      <c r="L186" s="206" t="s">
        <v>62</v>
      </c>
      <c r="M186" s="84"/>
      <c r="N186" s="84"/>
      <c r="O186" s="87" t="s">
        <v>62</v>
      </c>
      <c r="P186" s="87" t="s">
        <v>62</v>
      </c>
      <c r="Q186" s="87" t="s">
        <v>62</v>
      </c>
      <c r="R186" s="87" t="s">
        <v>62</v>
      </c>
    </row>
    <row r="187" spans="1:18" ht="38.25" x14ac:dyDescent="0.2">
      <c r="A187" s="321"/>
      <c r="B187" s="113" t="s">
        <v>194</v>
      </c>
      <c r="C187" s="206"/>
      <c r="D187" s="206" t="s">
        <v>62</v>
      </c>
      <c r="E187" s="206"/>
      <c r="F187" s="206"/>
      <c r="G187" s="206">
        <f>G182</f>
        <v>278</v>
      </c>
      <c r="H187" s="206">
        <f t="shared" ref="H187:I187" si="14">H182</f>
        <v>278</v>
      </c>
      <c r="I187" s="273">
        <f t="shared" si="14"/>
        <v>278</v>
      </c>
      <c r="J187" s="273">
        <f>J182</f>
        <v>278</v>
      </c>
      <c r="K187" s="206">
        <f>K182</f>
        <v>278</v>
      </c>
      <c r="L187" s="206" t="s">
        <v>62</v>
      </c>
      <c r="M187" s="84">
        <v>46022</v>
      </c>
      <c r="N187" s="84">
        <v>46022</v>
      </c>
      <c r="O187" s="83"/>
      <c r="P187" s="87" t="s">
        <v>62</v>
      </c>
      <c r="Q187" s="83"/>
      <c r="R187" s="83"/>
    </row>
    <row r="188" spans="1:18" x14ac:dyDescent="0.2">
      <c r="A188" s="321"/>
      <c r="B188" s="110" t="s">
        <v>71</v>
      </c>
      <c r="C188" s="206"/>
      <c r="D188" s="206"/>
      <c r="E188" s="206"/>
      <c r="F188" s="206"/>
      <c r="G188" s="206" t="s">
        <v>62</v>
      </c>
      <c r="H188" s="206"/>
      <c r="I188" s="273" t="s">
        <v>62</v>
      </c>
      <c r="J188" s="273"/>
      <c r="K188" s="206"/>
      <c r="L188" s="206" t="s">
        <v>62</v>
      </c>
      <c r="M188" s="84"/>
      <c r="N188" s="84"/>
      <c r="O188" s="87" t="s">
        <v>62</v>
      </c>
      <c r="P188" s="87" t="s">
        <v>62</v>
      </c>
      <c r="Q188" s="87" t="s">
        <v>62</v>
      </c>
      <c r="R188" s="87" t="s">
        <v>62</v>
      </c>
    </row>
    <row r="189" spans="1:18" x14ac:dyDescent="0.2">
      <c r="A189" s="322"/>
      <c r="B189" s="113" t="s">
        <v>72</v>
      </c>
      <c r="C189" s="206"/>
      <c r="D189" s="206" t="s">
        <v>62</v>
      </c>
      <c r="E189" s="206"/>
      <c r="F189" s="206"/>
      <c r="G189" s="206">
        <f>G182</f>
        <v>278</v>
      </c>
      <c r="H189" s="206">
        <f t="shared" ref="H189:K189" si="15">H182</f>
        <v>278</v>
      </c>
      <c r="I189" s="273">
        <f t="shared" si="15"/>
        <v>278</v>
      </c>
      <c r="J189" s="273">
        <f t="shared" si="15"/>
        <v>278</v>
      </c>
      <c r="K189" s="206">
        <f t="shared" si="15"/>
        <v>278</v>
      </c>
      <c r="L189" s="206" t="s">
        <v>62</v>
      </c>
      <c r="M189" s="84">
        <v>46022</v>
      </c>
      <c r="N189" s="84">
        <v>46022</v>
      </c>
      <c r="O189" s="83"/>
      <c r="P189" s="87" t="s">
        <v>62</v>
      </c>
      <c r="Q189" s="83"/>
      <c r="R189" s="83"/>
    </row>
    <row r="190" spans="1:18" ht="51" x14ac:dyDescent="0.2">
      <c r="A190" s="320" t="s">
        <v>148</v>
      </c>
      <c r="B190" s="110" t="s">
        <v>196</v>
      </c>
      <c r="C190" s="80" t="s">
        <v>191</v>
      </c>
      <c r="D190" s="80" t="s">
        <v>197</v>
      </c>
      <c r="E190" s="206" t="s">
        <v>75</v>
      </c>
      <c r="F190" s="206">
        <v>792</v>
      </c>
      <c r="G190" s="206">
        <v>60</v>
      </c>
      <c r="H190" s="206">
        <v>60</v>
      </c>
      <c r="I190" s="273">
        <v>60</v>
      </c>
      <c r="J190" s="273">
        <v>60</v>
      </c>
      <c r="K190" s="206">
        <v>60</v>
      </c>
      <c r="L190" s="80"/>
      <c r="M190" s="80" t="s">
        <v>62</v>
      </c>
      <c r="N190" s="80" t="s">
        <v>62</v>
      </c>
      <c r="O190" s="83">
        <v>438988.2</v>
      </c>
      <c r="P190" s="83" t="s">
        <v>62</v>
      </c>
      <c r="Q190" s="83">
        <v>349216.43</v>
      </c>
      <c r="R190" s="83">
        <v>284879.46000000002</v>
      </c>
    </row>
    <row r="191" spans="1:18" x14ac:dyDescent="0.2">
      <c r="A191" s="321"/>
      <c r="B191" s="112" t="s">
        <v>70</v>
      </c>
      <c r="C191" s="206"/>
      <c r="D191" s="206" t="s">
        <v>62</v>
      </c>
      <c r="E191" s="206"/>
      <c r="F191" s="206"/>
      <c r="G191" s="206">
        <f>G190</f>
        <v>60</v>
      </c>
      <c r="H191" s="206">
        <f>H190</f>
        <v>60</v>
      </c>
      <c r="I191" s="273">
        <f>I190</f>
        <v>60</v>
      </c>
      <c r="J191" s="273">
        <f>J190</f>
        <v>60</v>
      </c>
      <c r="K191" s="206">
        <f>K190</f>
        <v>60</v>
      </c>
      <c r="L191" s="206"/>
      <c r="M191" s="84">
        <v>46022</v>
      </c>
      <c r="N191" s="84">
        <v>46022</v>
      </c>
      <c r="O191" s="83"/>
      <c r="P191" s="87"/>
      <c r="Q191" s="83"/>
      <c r="R191" s="83"/>
    </row>
    <row r="192" spans="1:18" x14ac:dyDescent="0.2">
      <c r="A192" s="321"/>
      <c r="B192" s="110" t="s">
        <v>76</v>
      </c>
      <c r="C192" s="206"/>
      <c r="D192" s="206"/>
      <c r="E192" s="206"/>
      <c r="F192" s="206"/>
      <c r="G192" s="206" t="s">
        <v>62</v>
      </c>
      <c r="H192" s="206"/>
      <c r="I192" s="273" t="s">
        <v>62</v>
      </c>
      <c r="J192" s="273"/>
      <c r="K192" s="206"/>
      <c r="L192" s="206" t="s">
        <v>62</v>
      </c>
      <c r="M192" s="84"/>
      <c r="N192" s="84"/>
      <c r="O192" s="87" t="s">
        <v>62</v>
      </c>
      <c r="P192" s="87" t="s">
        <v>62</v>
      </c>
      <c r="Q192" s="87" t="s">
        <v>62</v>
      </c>
      <c r="R192" s="87" t="s">
        <v>62</v>
      </c>
    </row>
    <row r="193" spans="1:18" ht="38.25" x14ac:dyDescent="0.2">
      <c r="A193" s="321"/>
      <c r="B193" s="113" t="s">
        <v>192</v>
      </c>
      <c r="C193" s="206"/>
      <c r="D193" s="206" t="s">
        <v>62</v>
      </c>
      <c r="E193" s="206"/>
      <c r="F193" s="206"/>
      <c r="G193" s="206">
        <f>G190</f>
        <v>60</v>
      </c>
      <c r="H193" s="206">
        <f>H190</f>
        <v>60</v>
      </c>
      <c r="I193" s="273">
        <f>I190</f>
        <v>60</v>
      </c>
      <c r="J193" s="273">
        <f>J190</f>
        <v>60</v>
      </c>
      <c r="K193" s="206">
        <f>K190</f>
        <v>60</v>
      </c>
      <c r="L193" s="206" t="s">
        <v>62</v>
      </c>
      <c r="M193" s="84">
        <v>46022</v>
      </c>
      <c r="N193" s="84">
        <v>46022</v>
      </c>
      <c r="O193" s="83"/>
      <c r="P193" s="87" t="s">
        <v>62</v>
      </c>
      <c r="Q193" s="83"/>
      <c r="R193" s="83"/>
    </row>
    <row r="194" spans="1:18" x14ac:dyDescent="0.2">
      <c r="A194" s="321"/>
      <c r="B194" s="110" t="s">
        <v>193</v>
      </c>
      <c r="C194" s="206"/>
      <c r="D194" s="206"/>
      <c r="E194" s="206"/>
      <c r="F194" s="206"/>
      <c r="G194" s="206" t="s">
        <v>62</v>
      </c>
      <c r="H194" s="206"/>
      <c r="I194" s="273" t="s">
        <v>62</v>
      </c>
      <c r="J194" s="273"/>
      <c r="K194" s="206"/>
      <c r="L194" s="206" t="s">
        <v>62</v>
      </c>
      <c r="M194" s="84"/>
      <c r="N194" s="84"/>
      <c r="O194" s="87" t="s">
        <v>62</v>
      </c>
      <c r="P194" s="87" t="s">
        <v>62</v>
      </c>
      <c r="Q194" s="87" t="s">
        <v>62</v>
      </c>
      <c r="R194" s="87" t="s">
        <v>62</v>
      </c>
    </row>
    <row r="195" spans="1:18" ht="38.25" x14ac:dyDescent="0.2">
      <c r="A195" s="321"/>
      <c r="B195" s="113" t="s">
        <v>194</v>
      </c>
      <c r="C195" s="206"/>
      <c r="D195" s="206" t="s">
        <v>62</v>
      </c>
      <c r="E195" s="206"/>
      <c r="F195" s="206"/>
      <c r="G195" s="206">
        <f>G190</f>
        <v>60</v>
      </c>
      <c r="H195" s="206">
        <f>H190</f>
        <v>60</v>
      </c>
      <c r="I195" s="273">
        <f>I190</f>
        <v>60</v>
      </c>
      <c r="J195" s="273">
        <f>J190</f>
        <v>60</v>
      </c>
      <c r="K195" s="206">
        <f>K190</f>
        <v>60</v>
      </c>
      <c r="L195" s="206" t="s">
        <v>62</v>
      </c>
      <c r="M195" s="84">
        <v>46022</v>
      </c>
      <c r="N195" s="84">
        <v>46022</v>
      </c>
      <c r="O195" s="83"/>
      <c r="P195" s="87" t="s">
        <v>62</v>
      </c>
      <c r="Q195" s="83"/>
      <c r="R195" s="83"/>
    </row>
    <row r="196" spans="1:18" x14ac:dyDescent="0.2">
      <c r="A196" s="321"/>
      <c r="B196" s="110" t="s">
        <v>71</v>
      </c>
      <c r="C196" s="206"/>
      <c r="D196" s="206"/>
      <c r="E196" s="206"/>
      <c r="F196" s="206"/>
      <c r="G196" s="206" t="s">
        <v>62</v>
      </c>
      <c r="H196" s="206"/>
      <c r="I196" s="273" t="s">
        <v>62</v>
      </c>
      <c r="J196" s="273"/>
      <c r="K196" s="206"/>
      <c r="L196" s="206" t="s">
        <v>62</v>
      </c>
      <c r="M196" s="84"/>
      <c r="N196" s="84"/>
      <c r="O196" s="87" t="s">
        <v>62</v>
      </c>
      <c r="P196" s="87" t="s">
        <v>62</v>
      </c>
      <c r="Q196" s="87" t="s">
        <v>62</v>
      </c>
      <c r="R196" s="87" t="s">
        <v>62</v>
      </c>
    </row>
    <row r="197" spans="1:18" x14ac:dyDescent="0.2">
      <c r="A197" s="322"/>
      <c r="B197" s="113" t="s">
        <v>72</v>
      </c>
      <c r="C197" s="206"/>
      <c r="D197" s="206" t="s">
        <v>62</v>
      </c>
      <c r="E197" s="206"/>
      <c r="F197" s="206"/>
      <c r="G197" s="206">
        <f>G190</f>
        <v>60</v>
      </c>
      <c r="H197" s="206">
        <f>H190</f>
        <v>60</v>
      </c>
      <c r="I197" s="273">
        <f>I190</f>
        <v>60</v>
      </c>
      <c r="J197" s="273">
        <f>J190</f>
        <v>60</v>
      </c>
      <c r="K197" s="206">
        <f>K190</f>
        <v>60</v>
      </c>
      <c r="L197" s="206" t="s">
        <v>62</v>
      </c>
      <c r="M197" s="84">
        <v>46022</v>
      </c>
      <c r="N197" s="84">
        <v>46022</v>
      </c>
      <c r="O197" s="83"/>
      <c r="P197" s="87" t="s">
        <v>62</v>
      </c>
      <c r="Q197" s="83"/>
      <c r="R197" s="83"/>
    </row>
    <row r="198" spans="1:18" ht="51" x14ac:dyDescent="0.2">
      <c r="A198" s="320" t="s">
        <v>147</v>
      </c>
      <c r="B198" s="110" t="s">
        <v>196</v>
      </c>
      <c r="C198" s="80" t="s">
        <v>191</v>
      </c>
      <c r="D198" s="80" t="s">
        <v>197</v>
      </c>
      <c r="E198" s="206" t="s">
        <v>75</v>
      </c>
      <c r="F198" s="206">
        <v>792</v>
      </c>
      <c r="G198" s="206">
        <v>167</v>
      </c>
      <c r="H198" s="206">
        <v>167</v>
      </c>
      <c r="I198" s="273">
        <v>167</v>
      </c>
      <c r="J198" s="273">
        <v>167</v>
      </c>
      <c r="K198" s="206">
        <v>167</v>
      </c>
      <c r="L198" s="80"/>
      <c r="M198" s="80" t="s">
        <v>62</v>
      </c>
      <c r="N198" s="80" t="s">
        <v>62</v>
      </c>
      <c r="O198" s="83">
        <v>901850.49</v>
      </c>
      <c r="P198" s="83" t="s">
        <v>62</v>
      </c>
      <c r="Q198" s="83">
        <v>702816.3</v>
      </c>
      <c r="R198" s="83">
        <v>311172.88</v>
      </c>
    </row>
    <row r="199" spans="1:18" x14ac:dyDescent="0.2">
      <c r="A199" s="321"/>
      <c r="B199" s="112" t="s">
        <v>70</v>
      </c>
      <c r="C199" s="206"/>
      <c r="D199" s="206" t="s">
        <v>62</v>
      </c>
      <c r="E199" s="206"/>
      <c r="F199" s="206"/>
      <c r="G199" s="206">
        <f>G198</f>
        <v>167</v>
      </c>
      <c r="H199" s="206">
        <f>H198</f>
        <v>167</v>
      </c>
      <c r="I199" s="273">
        <f>I198</f>
        <v>167</v>
      </c>
      <c r="J199" s="273">
        <f>J198</f>
        <v>167</v>
      </c>
      <c r="K199" s="206">
        <f>K198</f>
        <v>167</v>
      </c>
      <c r="L199" s="206"/>
      <c r="M199" s="84">
        <v>46022</v>
      </c>
      <c r="N199" s="84">
        <v>46022</v>
      </c>
      <c r="O199" s="83"/>
      <c r="P199" s="87"/>
      <c r="Q199" s="83"/>
      <c r="R199" s="83"/>
    </row>
    <row r="200" spans="1:18" x14ac:dyDescent="0.2">
      <c r="A200" s="321"/>
      <c r="B200" s="110" t="s">
        <v>76</v>
      </c>
      <c r="C200" s="206"/>
      <c r="D200" s="206"/>
      <c r="E200" s="206"/>
      <c r="F200" s="206"/>
      <c r="G200" s="206" t="s">
        <v>62</v>
      </c>
      <c r="H200" s="206"/>
      <c r="I200" s="273" t="s">
        <v>62</v>
      </c>
      <c r="J200" s="273"/>
      <c r="K200" s="206"/>
      <c r="L200" s="206" t="s">
        <v>62</v>
      </c>
      <c r="M200" s="84"/>
      <c r="N200" s="84"/>
      <c r="O200" s="87" t="s">
        <v>62</v>
      </c>
      <c r="P200" s="87" t="s">
        <v>62</v>
      </c>
      <c r="Q200" s="87" t="s">
        <v>62</v>
      </c>
      <c r="R200" s="87" t="s">
        <v>62</v>
      </c>
    </row>
    <row r="201" spans="1:18" ht="38.25" x14ac:dyDescent="0.2">
      <c r="A201" s="321"/>
      <c r="B201" s="113" t="s">
        <v>192</v>
      </c>
      <c r="C201" s="206"/>
      <c r="D201" s="206" t="s">
        <v>62</v>
      </c>
      <c r="E201" s="206"/>
      <c r="F201" s="206"/>
      <c r="G201" s="206">
        <f>G198</f>
        <v>167</v>
      </c>
      <c r="H201" s="206">
        <f>H198</f>
        <v>167</v>
      </c>
      <c r="I201" s="273">
        <f>I198</f>
        <v>167</v>
      </c>
      <c r="J201" s="273">
        <f>J198</f>
        <v>167</v>
      </c>
      <c r="K201" s="206">
        <f>K198</f>
        <v>167</v>
      </c>
      <c r="L201" s="206" t="s">
        <v>62</v>
      </c>
      <c r="M201" s="84">
        <v>46022</v>
      </c>
      <c r="N201" s="84">
        <v>46022</v>
      </c>
      <c r="O201" s="83"/>
      <c r="P201" s="87" t="s">
        <v>62</v>
      </c>
      <c r="Q201" s="83"/>
      <c r="R201" s="83"/>
    </row>
    <row r="202" spans="1:18" x14ac:dyDescent="0.2">
      <c r="A202" s="321"/>
      <c r="B202" s="110" t="s">
        <v>193</v>
      </c>
      <c r="C202" s="206"/>
      <c r="D202" s="206"/>
      <c r="E202" s="206"/>
      <c r="F202" s="206"/>
      <c r="G202" s="206" t="s">
        <v>62</v>
      </c>
      <c r="H202" s="206"/>
      <c r="I202" s="273" t="s">
        <v>62</v>
      </c>
      <c r="J202" s="273"/>
      <c r="K202" s="206"/>
      <c r="L202" s="206" t="s">
        <v>62</v>
      </c>
      <c r="M202" s="84"/>
      <c r="N202" s="84"/>
      <c r="O202" s="87" t="s">
        <v>62</v>
      </c>
      <c r="P202" s="87" t="s">
        <v>62</v>
      </c>
      <c r="Q202" s="87" t="s">
        <v>62</v>
      </c>
      <c r="R202" s="87" t="s">
        <v>62</v>
      </c>
    </row>
    <row r="203" spans="1:18" ht="38.25" x14ac:dyDescent="0.2">
      <c r="A203" s="321"/>
      <c r="B203" s="113" t="s">
        <v>194</v>
      </c>
      <c r="C203" s="206"/>
      <c r="D203" s="206" t="s">
        <v>62</v>
      </c>
      <c r="E203" s="206"/>
      <c r="F203" s="206"/>
      <c r="G203" s="206">
        <f>G198</f>
        <v>167</v>
      </c>
      <c r="H203" s="206">
        <f>H198</f>
        <v>167</v>
      </c>
      <c r="I203" s="273">
        <f>I198</f>
        <v>167</v>
      </c>
      <c r="J203" s="273">
        <f>J198</f>
        <v>167</v>
      </c>
      <c r="K203" s="206">
        <f>K198</f>
        <v>167</v>
      </c>
      <c r="L203" s="206" t="s">
        <v>62</v>
      </c>
      <c r="M203" s="84">
        <v>46022</v>
      </c>
      <c r="N203" s="84">
        <v>46022</v>
      </c>
      <c r="O203" s="83"/>
      <c r="P203" s="87" t="s">
        <v>62</v>
      </c>
      <c r="Q203" s="83"/>
      <c r="R203" s="83"/>
    </row>
    <row r="204" spans="1:18" x14ac:dyDescent="0.2">
      <c r="A204" s="321"/>
      <c r="B204" s="110" t="s">
        <v>71</v>
      </c>
      <c r="C204" s="206"/>
      <c r="D204" s="206"/>
      <c r="E204" s="206"/>
      <c r="F204" s="206"/>
      <c r="G204" s="206" t="s">
        <v>62</v>
      </c>
      <c r="H204" s="206"/>
      <c r="I204" s="273" t="s">
        <v>62</v>
      </c>
      <c r="J204" s="273"/>
      <c r="K204" s="206"/>
      <c r="L204" s="206" t="s">
        <v>62</v>
      </c>
      <c r="M204" s="84"/>
      <c r="N204" s="84"/>
      <c r="O204" s="87" t="s">
        <v>62</v>
      </c>
      <c r="P204" s="87" t="s">
        <v>62</v>
      </c>
      <c r="Q204" s="87" t="s">
        <v>62</v>
      </c>
      <c r="R204" s="87" t="s">
        <v>62</v>
      </c>
    </row>
    <row r="205" spans="1:18" x14ac:dyDescent="0.2">
      <c r="A205" s="322"/>
      <c r="B205" s="113" t="s">
        <v>72</v>
      </c>
      <c r="C205" s="206"/>
      <c r="D205" s="206" t="s">
        <v>62</v>
      </c>
      <c r="E205" s="206"/>
      <c r="F205" s="206"/>
      <c r="G205" s="206">
        <f>G198</f>
        <v>167</v>
      </c>
      <c r="H205" s="206">
        <f>H198</f>
        <v>167</v>
      </c>
      <c r="I205" s="273">
        <f>I198</f>
        <v>167</v>
      </c>
      <c r="J205" s="273">
        <f>J198</f>
        <v>167</v>
      </c>
      <c r="K205" s="206">
        <f>K198</f>
        <v>167</v>
      </c>
      <c r="L205" s="206" t="s">
        <v>62</v>
      </c>
      <c r="M205" s="84">
        <v>46022</v>
      </c>
      <c r="N205" s="84">
        <v>46022</v>
      </c>
      <c r="O205" s="83"/>
      <c r="P205" s="87" t="s">
        <v>62</v>
      </c>
      <c r="Q205" s="83"/>
      <c r="R205" s="83"/>
    </row>
    <row r="206" spans="1:18" ht="51" x14ac:dyDescent="0.2">
      <c r="A206" s="320" t="s">
        <v>146</v>
      </c>
      <c r="B206" s="110" t="s">
        <v>196</v>
      </c>
      <c r="C206" s="80" t="s">
        <v>191</v>
      </c>
      <c r="D206" s="80" t="s">
        <v>197</v>
      </c>
      <c r="E206" s="206" t="s">
        <v>75</v>
      </c>
      <c r="F206" s="206">
        <v>792</v>
      </c>
      <c r="G206" s="206">
        <v>236</v>
      </c>
      <c r="H206" s="206">
        <v>236</v>
      </c>
      <c r="I206" s="273">
        <v>236</v>
      </c>
      <c r="J206" s="273">
        <v>236</v>
      </c>
      <c r="K206" s="206">
        <v>236</v>
      </c>
      <c r="L206" s="80"/>
      <c r="M206" s="80" t="s">
        <v>62</v>
      </c>
      <c r="N206" s="80" t="s">
        <v>62</v>
      </c>
      <c r="O206" s="83">
        <v>1726686.92</v>
      </c>
      <c r="P206" s="83" t="s">
        <v>62</v>
      </c>
      <c r="Q206" s="83">
        <v>1306080.54</v>
      </c>
      <c r="R206" s="83">
        <v>1018944.62</v>
      </c>
    </row>
    <row r="207" spans="1:18" x14ac:dyDescent="0.2">
      <c r="A207" s="321"/>
      <c r="B207" s="112" t="s">
        <v>70</v>
      </c>
      <c r="C207" s="206"/>
      <c r="D207" s="206" t="s">
        <v>62</v>
      </c>
      <c r="E207" s="206"/>
      <c r="F207" s="206"/>
      <c r="G207" s="206">
        <f>G206</f>
        <v>236</v>
      </c>
      <c r="H207" s="206">
        <f t="shared" ref="H207:K207" si="16">H206</f>
        <v>236</v>
      </c>
      <c r="I207" s="273">
        <f t="shared" si="16"/>
        <v>236</v>
      </c>
      <c r="J207" s="273">
        <f t="shared" si="16"/>
        <v>236</v>
      </c>
      <c r="K207" s="206">
        <f t="shared" si="16"/>
        <v>236</v>
      </c>
      <c r="L207" s="206"/>
      <c r="M207" s="84">
        <v>46022</v>
      </c>
      <c r="N207" s="84">
        <v>46022</v>
      </c>
      <c r="O207" s="83"/>
      <c r="P207" s="87"/>
      <c r="Q207" s="83"/>
      <c r="R207" s="83"/>
    </row>
    <row r="208" spans="1:18" x14ac:dyDescent="0.2">
      <c r="A208" s="321"/>
      <c r="B208" s="110" t="s">
        <v>76</v>
      </c>
      <c r="C208" s="206"/>
      <c r="D208" s="206"/>
      <c r="E208" s="206"/>
      <c r="F208" s="206"/>
      <c r="G208" s="206" t="s">
        <v>62</v>
      </c>
      <c r="H208" s="206"/>
      <c r="I208" s="273" t="s">
        <v>62</v>
      </c>
      <c r="J208" s="273"/>
      <c r="K208" s="206"/>
      <c r="L208" s="206" t="s">
        <v>62</v>
      </c>
      <c r="M208" s="84"/>
      <c r="N208" s="84"/>
      <c r="O208" s="87" t="s">
        <v>62</v>
      </c>
      <c r="P208" s="87" t="s">
        <v>62</v>
      </c>
      <c r="Q208" s="87" t="s">
        <v>62</v>
      </c>
      <c r="R208" s="87" t="s">
        <v>62</v>
      </c>
    </row>
    <row r="209" spans="1:18" ht="38.25" x14ac:dyDescent="0.2">
      <c r="A209" s="321"/>
      <c r="B209" s="113" t="s">
        <v>192</v>
      </c>
      <c r="C209" s="206"/>
      <c r="D209" s="206" t="s">
        <v>62</v>
      </c>
      <c r="E209" s="206"/>
      <c r="F209" s="206"/>
      <c r="G209" s="206">
        <f>G206</f>
        <v>236</v>
      </c>
      <c r="H209" s="206">
        <f t="shared" ref="H209:K209" si="17">H206</f>
        <v>236</v>
      </c>
      <c r="I209" s="273">
        <f t="shared" si="17"/>
        <v>236</v>
      </c>
      <c r="J209" s="273">
        <f t="shared" si="17"/>
        <v>236</v>
      </c>
      <c r="K209" s="206">
        <f t="shared" si="17"/>
        <v>236</v>
      </c>
      <c r="L209" s="206" t="s">
        <v>62</v>
      </c>
      <c r="M209" s="84">
        <v>46022</v>
      </c>
      <c r="N209" s="84">
        <v>46022</v>
      </c>
      <c r="O209" s="83"/>
      <c r="P209" s="87" t="s">
        <v>62</v>
      </c>
      <c r="Q209" s="83"/>
      <c r="R209" s="83"/>
    </row>
    <row r="210" spans="1:18" x14ac:dyDescent="0.2">
      <c r="A210" s="321"/>
      <c r="B210" s="110" t="s">
        <v>193</v>
      </c>
      <c r="C210" s="206"/>
      <c r="D210" s="206"/>
      <c r="E210" s="206"/>
      <c r="F210" s="206"/>
      <c r="G210" s="206" t="s">
        <v>62</v>
      </c>
      <c r="H210" s="206"/>
      <c r="I210" s="273" t="s">
        <v>62</v>
      </c>
      <c r="J210" s="273"/>
      <c r="K210" s="206"/>
      <c r="L210" s="206" t="s">
        <v>62</v>
      </c>
      <c r="M210" s="84"/>
      <c r="N210" s="84"/>
      <c r="O210" s="87" t="s">
        <v>62</v>
      </c>
      <c r="P210" s="87" t="s">
        <v>62</v>
      </c>
      <c r="Q210" s="87" t="s">
        <v>62</v>
      </c>
      <c r="R210" s="87" t="s">
        <v>62</v>
      </c>
    </row>
    <row r="211" spans="1:18" ht="38.25" x14ac:dyDescent="0.2">
      <c r="A211" s="321"/>
      <c r="B211" s="113" t="s">
        <v>194</v>
      </c>
      <c r="C211" s="206"/>
      <c r="D211" s="206" t="s">
        <v>62</v>
      </c>
      <c r="E211" s="206"/>
      <c r="F211" s="206"/>
      <c r="G211" s="206">
        <f>G206</f>
        <v>236</v>
      </c>
      <c r="H211" s="206">
        <f t="shared" ref="H211:I211" si="18">H206</f>
        <v>236</v>
      </c>
      <c r="I211" s="273">
        <f t="shared" si="18"/>
        <v>236</v>
      </c>
      <c r="J211" s="273">
        <f>J206</f>
        <v>236</v>
      </c>
      <c r="K211" s="206">
        <f>K206</f>
        <v>236</v>
      </c>
      <c r="L211" s="206" t="s">
        <v>62</v>
      </c>
      <c r="M211" s="84">
        <v>46022</v>
      </c>
      <c r="N211" s="84">
        <v>46022</v>
      </c>
      <c r="O211" s="83"/>
      <c r="P211" s="87" t="s">
        <v>62</v>
      </c>
      <c r="Q211" s="83"/>
      <c r="R211" s="83"/>
    </row>
    <row r="212" spans="1:18" x14ac:dyDescent="0.2">
      <c r="A212" s="321"/>
      <c r="B212" s="110" t="s">
        <v>71</v>
      </c>
      <c r="C212" s="206"/>
      <c r="D212" s="206"/>
      <c r="E212" s="206"/>
      <c r="F212" s="206"/>
      <c r="G212" s="206" t="s">
        <v>62</v>
      </c>
      <c r="H212" s="206"/>
      <c r="I212" s="273" t="s">
        <v>62</v>
      </c>
      <c r="J212" s="273"/>
      <c r="K212" s="206"/>
      <c r="L212" s="206" t="s">
        <v>62</v>
      </c>
      <c r="M212" s="84"/>
      <c r="N212" s="84"/>
      <c r="O212" s="87" t="s">
        <v>62</v>
      </c>
      <c r="P212" s="87" t="s">
        <v>62</v>
      </c>
      <c r="Q212" s="87" t="s">
        <v>62</v>
      </c>
      <c r="R212" s="87" t="s">
        <v>62</v>
      </c>
    </row>
    <row r="213" spans="1:18" x14ac:dyDescent="0.2">
      <c r="A213" s="322"/>
      <c r="B213" s="113" t="s">
        <v>72</v>
      </c>
      <c r="C213" s="206"/>
      <c r="D213" s="206" t="s">
        <v>62</v>
      </c>
      <c r="E213" s="206"/>
      <c r="F213" s="206"/>
      <c r="G213" s="206">
        <f>G206</f>
        <v>236</v>
      </c>
      <c r="H213" s="206">
        <f t="shared" ref="H213:K213" si="19">H206</f>
        <v>236</v>
      </c>
      <c r="I213" s="273">
        <f t="shared" si="19"/>
        <v>236</v>
      </c>
      <c r="J213" s="273">
        <f t="shared" si="19"/>
        <v>236</v>
      </c>
      <c r="K213" s="206">
        <f t="shared" si="19"/>
        <v>236</v>
      </c>
      <c r="L213" s="206" t="s">
        <v>62</v>
      </c>
      <c r="M213" s="84">
        <v>46022</v>
      </c>
      <c r="N213" s="84">
        <v>46022</v>
      </c>
      <c r="O213" s="83"/>
      <c r="P213" s="87" t="s">
        <v>62</v>
      </c>
      <c r="Q213" s="83"/>
      <c r="R213" s="83"/>
    </row>
    <row r="214" spans="1:18" ht="51" x14ac:dyDescent="0.2">
      <c r="A214" s="320" t="s">
        <v>145</v>
      </c>
      <c r="B214" s="110" t="s">
        <v>196</v>
      </c>
      <c r="C214" s="80" t="s">
        <v>191</v>
      </c>
      <c r="D214" s="80" t="s">
        <v>197</v>
      </c>
      <c r="E214" s="206" t="s">
        <v>75</v>
      </c>
      <c r="F214" s="206">
        <v>792</v>
      </c>
      <c r="G214" s="206">
        <v>252</v>
      </c>
      <c r="H214" s="206">
        <v>252</v>
      </c>
      <c r="I214" s="273">
        <v>252</v>
      </c>
      <c r="J214" s="273">
        <v>252</v>
      </c>
      <c r="K214" s="206">
        <v>252</v>
      </c>
      <c r="L214" s="80"/>
      <c r="M214" s="80" t="s">
        <v>62</v>
      </c>
      <c r="N214" s="80" t="s">
        <v>62</v>
      </c>
      <c r="O214" s="83">
        <v>1358750.44</v>
      </c>
      <c r="P214" s="83" t="s">
        <v>62</v>
      </c>
      <c r="Q214" s="83">
        <v>1089487.32</v>
      </c>
      <c r="R214" s="83">
        <v>460195.5</v>
      </c>
    </row>
    <row r="215" spans="1:18" x14ac:dyDescent="0.2">
      <c r="A215" s="321"/>
      <c r="B215" s="112" t="s">
        <v>70</v>
      </c>
      <c r="C215" s="206"/>
      <c r="D215" s="206" t="s">
        <v>62</v>
      </c>
      <c r="E215" s="206"/>
      <c r="F215" s="206"/>
      <c r="G215" s="206">
        <f>G214</f>
        <v>252</v>
      </c>
      <c r="H215" s="206">
        <f>H214</f>
        <v>252</v>
      </c>
      <c r="I215" s="273">
        <f>I214</f>
        <v>252</v>
      </c>
      <c r="J215" s="273">
        <f>J214</f>
        <v>252</v>
      </c>
      <c r="K215" s="206">
        <f>K214</f>
        <v>252</v>
      </c>
      <c r="L215" s="206"/>
      <c r="M215" s="84">
        <v>46022</v>
      </c>
      <c r="N215" s="84">
        <v>46022</v>
      </c>
      <c r="O215" s="83"/>
      <c r="P215" s="87"/>
      <c r="Q215" s="83"/>
      <c r="R215" s="83"/>
    </row>
    <row r="216" spans="1:18" x14ac:dyDescent="0.2">
      <c r="A216" s="321"/>
      <c r="B216" s="110" t="s">
        <v>76</v>
      </c>
      <c r="C216" s="206"/>
      <c r="D216" s="206"/>
      <c r="E216" s="206"/>
      <c r="F216" s="206"/>
      <c r="G216" s="206" t="s">
        <v>62</v>
      </c>
      <c r="H216" s="206"/>
      <c r="I216" s="273" t="s">
        <v>62</v>
      </c>
      <c r="J216" s="273"/>
      <c r="K216" s="206"/>
      <c r="L216" s="206" t="s">
        <v>62</v>
      </c>
      <c r="M216" s="84"/>
      <c r="N216" s="84"/>
      <c r="O216" s="87" t="s">
        <v>62</v>
      </c>
      <c r="P216" s="87" t="s">
        <v>62</v>
      </c>
      <c r="Q216" s="87" t="s">
        <v>62</v>
      </c>
      <c r="R216" s="87" t="s">
        <v>62</v>
      </c>
    </row>
    <row r="217" spans="1:18" ht="38.25" x14ac:dyDescent="0.2">
      <c r="A217" s="321"/>
      <c r="B217" s="113" t="s">
        <v>192</v>
      </c>
      <c r="C217" s="206"/>
      <c r="D217" s="206" t="s">
        <v>62</v>
      </c>
      <c r="E217" s="206"/>
      <c r="F217" s="206"/>
      <c r="G217" s="206">
        <f>G214</f>
        <v>252</v>
      </c>
      <c r="H217" s="206">
        <f>H214</f>
        <v>252</v>
      </c>
      <c r="I217" s="273">
        <f>I214</f>
        <v>252</v>
      </c>
      <c r="J217" s="273">
        <f>J214</f>
        <v>252</v>
      </c>
      <c r="K217" s="206">
        <f>K214</f>
        <v>252</v>
      </c>
      <c r="L217" s="206" t="s">
        <v>62</v>
      </c>
      <c r="M217" s="84">
        <v>46022</v>
      </c>
      <c r="N217" s="84">
        <v>46022</v>
      </c>
      <c r="O217" s="83"/>
      <c r="P217" s="87" t="s">
        <v>62</v>
      </c>
      <c r="Q217" s="83"/>
      <c r="R217" s="83"/>
    </row>
    <row r="218" spans="1:18" x14ac:dyDescent="0.2">
      <c r="A218" s="321"/>
      <c r="B218" s="110" t="s">
        <v>193</v>
      </c>
      <c r="C218" s="206"/>
      <c r="D218" s="206"/>
      <c r="E218" s="206"/>
      <c r="F218" s="206"/>
      <c r="G218" s="206" t="s">
        <v>62</v>
      </c>
      <c r="H218" s="206"/>
      <c r="I218" s="273" t="s">
        <v>62</v>
      </c>
      <c r="J218" s="273"/>
      <c r="K218" s="206"/>
      <c r="L218" s="206" t="s">
        <v>62</v>
      </c>
      <c r="M218" s="84"/>
      <c r="N218" s="84"/>
      <c r="O218" s="87" t="s">
        <v>62</v>
      </c>
      <c r="P218" s="87" t="s">
        <v>62</v>
      </c>
      <c r="Q218" s="87" t="s">
        <v>62</v>
      </c>
      <c r="R218" s="87" t="s">
        <v>62</v>
      </c>
    </row>
    <row r="219" spans="1:18" ht="38.25" x14ac:dyDescent="0.2">
      <c r="A219" s="321"/>
      <c r="B219" s="113" t="s">
        <v>194</v>
      </c>
      <c r="C219" s="206"/>
      <c r="D219" s="206" t="s">
        <v>62</v>
      </c>
      <c r="E219" s="206"/>
      <c r="F219" s="206"/>
      <c r="G219" s="206">
        <f>G214</f>
        <v>252</v>
      </c>
      <c r="H219" s="206">
        <f>H214</f>
        <v>252</v>
      </c>
      <c r="I219" s="273">
        <f>I214</f>
        <v>252</v>
      </c>
      <c r="J219" s="273">
        <f>J214</f>
        <v>252</v>
      </c>
      <c r="K219" s="206">
        <f>K214</f>
        <v>252</v>
      </c>
      <c r="L219" s="206" t="s">
        <v>62</v>
      </c>
      <c r="M219" s="84">
        <v>46022</v>
      </c>
      <c r="N219" s="84">
        <v>46022</v>
      </c>
      <c r="O219" s="83"/>
      <c r="P219" s="87" t="s">
        <v>62</v>
      </c>
      <c r="Q219" s="83"/>
      <c r="R219" s="83"/>
    </row>
    <row r="220" spans="1:18" x14ac:dyDescent="0.2">
      <c r="A220" s="321"/>
      <c r="B220" s="110" t="s">
        <v>71</v>
      </c>
      <c r="C220" s="206"/>
      <c r="D220" s="206"/>
      <c r="E220" s="206"/>
      <c r="F220" s="206"/>
      <c r="G220" s="206" t="s">
        <v>62</v>
      </c>
      <c r="H220" s="206"/>
      <c r="I220" s="273" t="s">
        <v>62</v>
      </c>
      <c r="J220" s="273"/>
      <c r="K220" s="206"/>
      <c r="L220" s="206" t="s">
        <v>62</v>
      </c>
      <c r="M220" s="84"/>
      <c r="N220" s="84"/>
      <c r="O220" s="87" t="s">
        <v>62</v>
      </c>
      <c r="P220" s="87" t="s">
        <v>62</v>
      </c>
      <c r="Q220" s="87" t="s">
        <v>62</v>
      </c>
      <c r="R220" s="87" t="s">
        <v>62</v>
      </c>
    </row>
    <row r="221" spans="1:18" x14ac:dyDescent="0.2">
      <c r="A221" s="322"/>
      <c r="B221" s="113" t="s">
        <v>72</v>
      </c>
      <c r="C221" s="206"/>
      <c r="D221" s="206" t="s">
        <v>62</v>
      </c>
      <c r="E221" s="206"/>
      <c r="F221" s="206"/>
      <c r="G221" s="206">
        <f>G214</f>
        <v>252</v>
      </c>
      <c r="H221" s="206">
        <f>H214</f>
        <v>252</v>
      </c>
      <c r="I221" s="273">
        <f>I214</f>
        <v>252</v>
      </c>
      <c r="J221" s="273">
        <f>J214</f>
        <v>252</v>
      </c>
      <c r="K221" s="206">
        <f>K214</f>
        <v>252</v>
      </c>
      <c r="L221" s="206" t="s">
        <v>62</v>
      </c>
      <c r="M221" s="84">
        <v>46022</v>
      </c>
      <c r="N221" s="84">
        <v>46022</v>
      </c>
      <c r="O221" s="83"/>
      <c r="P221" s="87" t="s">
        <v>62</v>
      </c>
      <c r="Q221" s="83"/>
      <c r="R221" s="83"/>
    </row>
    <row r="222" spans="1:18" ht="51" x14ac:dyDescent="0.2">
      <c r="A222" s="320" t="s">
        <v>144</v>
      </c>
      <c r="B222" s="110" t="s">
        <v>196</v>
      </c>
      <c r="C222" s="80" t="s">
        <v>191</v>
      </c>
      <c r="D222" s="80" t="s">
        <v>197</v>
      </c>
      <c r="E222" s="206" t="s">
        <v>75</v>
      </c>
      <c r="F222" s="206">
        <v>792</v>
      </c>
      <c r="G222" s="206">
        <v>148</v>
      </c>
      <c r="H222" s="206">
        <v>148</v>
      </c>
      <c r="I222" s="273">
        <v>148</v>
      </c>
      <c r="J222" s="273">
        <v>148</v>
      </c>
      <c r="K222" s="206">
        <v>148</v>
      </c>
      <c r="L222" s="80"/>
      <c r="M222" s="80" t="s">
        <v>62</v>
      </c>
      <c r="N222" s="80" t="s">
        <v>62</v>
      </c>
      <c r="O222" s="83">
        <v>1052837.56</v>
      </c>
      <c r="P222" s="83" t="s">
        <v>62</v>
      </c>
      <c r="Q222" s="83">
        <v>784460.81</v>
      </c>
      <c r="R222" s="83">
        <v>502558.11</v>
      </c>
    </row>
    <row r="223" spans="1:18" x14ac:dyDescent="0.2">
      <c r="A223" s="321"/>
      <c r="B223" s="112" t="s">
        <v>70</v>
      </c>
      <c r="C223" s="206"/>
      <c r="D223" s="206" t="s">
        <v>62</v>
      </c>
      <c r="E223" s="206"/>
      <c r="F223" s="206"/>
      <c r="G223" s="206">
        <f>G222</f>
        <v>148</v>
      </c>
      <c r="H223" s="206">
        <f>H222</f>
        <v>148</v>
      </c>
      <c r="I223" s="273">
        <f>I222</f>
        <v>148</v>
      </c>
      <c r="J223" s="273">
        <f>J222</f>
        <v>148</v>
      </c>
      <c r="K223" s="206">
        <f>K222</f>
        <v>148</v>
      </c>
      <c r="L223" s="206"/>
      <c r="M223" s="84">
        <v>46022</v>
      </c>
      <c r="N223" s="84">
        <v>46022</v>
      </c>
      <c r="O223" s="83"/>
      <c r="P223" s="87"/>
      <c r="Q223" s="83"/>
      <c r="R223" s="83"/>
    </row>
    <row r="224" spans="1:18" x14ac:dyDescent="0.2">
      <c r="A224" s="321"/>
      <c r="B224" s="110" t="s">
        <v>76</v>
      </c>
      <c r="C224" s="206"/>
      <c r="D224" s="206"/>
      <c r="E224" s="206"/>
      <c r="F224" s="206"/>
      <c r="G224" s="206" t="s">
        <v>62</v>
      </c>
      <c r="H224" s="206"/>
      <c r="I224" s="273" t="s">
        <v>62</v>
      </c>
      <c r="J224" s="273"/>
      <c r="K224" s="206"/>
      <c r="L224" s="206" t="s">
        <v>62</v>
      </c>
      <c r="M224" s="84"/>
      <c r="N224" s="84"/>
      <c r="O224" s="87" t="s">
        <v>62</v>
      </c>
      <c r="P224" s="87" t="s">
        <v>62</v>
      </c>
      <c r="Q224" s="87" t="s">
        <v>62</v>
      </c>
      <c r="R224" s="87" t="s">
        <v>62</v>
      </c>
    </row>
    <row r="225" spans="1:18" ht="38.25" x14ac:dyDescent="0.2">
      <c r="A225" s="321"/>
      <c r="B225" s="113" t="s">
        <v>192</v>
      </c>
      <c r="C225" s="206"/>
      <c r="D225" s="206" t="s">
        <v>62</v>
      </c>
      <c r="E225" s="206"/>
      <c r="F225" s="206"/>
      <c r="G225" s="206">
        <f>G222</f>
        <v>148</v>
      </c>
      <c r="H225" s="206">
        <f>H222</f>
        <v>148</v>
      </c>
      <c r="I225" s="273">
        <f>I222</f>
        <v>148</v>
      </c>
      <c r="J225" s="273">
        <f>J222</f>
        <v>148</v>
      </c>
      <c r="K225" s="206">
        <f>K222</f>
        <v>148</v>
      </c>
      <c r="L225" s="206" t="s">
        <v>62</v>
      </c>
      <c r="M225" s="84">
        <v>46022</v>
      </c>
      <c r="N225" s="84">
        <v>46022</v>
      </c>
      <c r="O225" s="83"/>
      <c r="P225" s="87" t="s">
        <v>62</v>
      </c>
      <c r="Q225" s="83"/>
      <c r="R225" s="83"/>
    </row>
    <row r="226" spans="1:18" x14ac:dyDescent="0.2">
      <c r="A226" s="321"/>
      <c r="B226" s="110" t="s">
        <v>193</v>
      </c>
      <c r="C226" s="206"/>
      <c r="D226" s="206"/>
      <c r="E226" s="206"/>
      <c r="F226" s="206"/>
      <c r="G226" s="206" t="s">
        <v>62</v>
      </c>
      <c r="H226" s="206"/>
      <c r="I226" s="273" t="s">
        <v>62</v>
      </c>
      <c r="J226" s="273"/>
      <c r="K226" s="206"/>
      <c r="L226" s="206" t="s">
        <v>62</v>
      </c>
      <c r="M226" s="84"/>
      <c r="N226" s="84"/>
      <c r="O226" s="87" t="s">
        <v>62</v>
      </c>
      <c r="P226" s="87" t="s">
        <v>62</v>
      </c>
      <c r="Q226" s="87" t="s">
        <v>62</v>
      </c>
      <c r="R226" s="87" t="s">
        <v>62</v>
      </c>
    </row>
    <row r="227" spans="1:18" ht="38.25" x14ac:dyDescent="0.2">
      <c r="A227" s="321"/>
      <c r="B227" s="113" t="s">
        <v>194</v>
      </c>
      <c r="C227" s="206"/>
      <c r="D227" s="206" t="s">
        <v>62</v>
      </c>
      <c r="E227" s="206"/>
      <c r="F227" s="206"/>
      <c r="G227" s="206">
        <f>G222</f>
        <v>148</v>
      </c>
      <c r="H227" s="206">
        <f>H222</f>
        <v>148</v>
      </c>
      <c r="I227" s="273">
        <f>I222</f>
        <v>148</v>
      </c>
      <c r="J227" s="273">
        <f>J222</f>
        <v>148</v>
      </c>
      <c r="K227" s="206">
        <f>K222</f>
        <v>148</v>
      </c>
      <c r="L227" s="206" t="s">
        <v>62</v>
      </c>
      <c r="M227" s="84">
        <v>46022</v>
      </c>
      <c r="N227" s="84">
        <v>46022</v>
      </c>
      <c r="O227" s="83"/>
      <c r="P227" s="87" t="s">
        <v>62</v>
      </c>
      <c r="Q227" s="83"/>
      <c r="R227" s="83"/>
    </row>
    <row r="228" spans="1:18" x14ac:dyDescent="0.2">
      <c r="A228" s="321"/>
      <c r="B228" s="110" t="s">
        <v>71</v>
      </c>
      <c r="C228" s="206"/>
      <c r="D228" s="206"/>
      <c r="E228" s="206"/>
      <c r="F228" s="206"/>
      <c r="G228" s="206" t="s">
        <v>62</v>
      </c>
      <c r="H228" s="206"/>
      <c r="I228" s="273" t="s">
        <v>62</v>
      </c>
      <c r="J228" s="273"/>
      <c r="K228" s="206"/>
      <c r="L228" s="206" t="s">
        <v>62</v>
      </c>
      <c r="M228" s="84"/>
      <c r="N228" s="84"/>
      <c r="O228" s="87" t="s">
        <v>62</v>
      </c>
      <c r="P228" s="87" t="s">
        <v>62</v>
      </c>
      <c r="Q228" s="87" t="s">
        <v>62</v>
      </c>
      <c r="R228" s="87" t="s">
        <v>62</v>
      </c>
    </row>
    <row r="229" spans="1:18" x14ac:dyDescent="0.2">
      <c r="A229" s="322"/>
      <c r="B229" s="113" t="s">
        <v>72</v>
      </c>
      <c r="C229" s="206"/>
      <c r="D229" s="206" t="s">
        <v>62</v>
      </c>
      <c r="E229" s="206"/>
      <c r="F229" s="206"/>
      <c r="G229" s="206">
        <f>G222</f>
        <v>148</v>
      </c>
      <c r="H229" s="206">
        <f>H222</f>
        <v>148</v>
      </c>
      <c r="I229" s="273">
        <f>I222</f>
        <v>148</v>
      </c>
      <c r="J229" s="273">
        <f>J222</f>
        <v>148</v>
      </c>
      <c r="K229" s="206">
        <f>K222</f>
        <v>148</v>
      </c>
      <c r="L229" s="206" t="s">
        <v>62</v>
      </c>
      <c r="M229" s="84">
        <v>46022</v>
      </c>
      <c r="N229" s="84">
        <v>46022</v>
      </c>
      <c r="O229" s="83"/>
      <c r="P229" s="87" t="s">
        <v>62</v>
      </c>
      <c r="Q229" s="83"/>
      <c r="R229" s="83"/>
    </row>
    <row r="230" spans="1:18" ht="51" x14ac:dyDescent="0.2">
      <c r="A230" s="320" t="s">
        <v>143</v>
      </c>
      <c r="B230" s="110" t="s">
        <v>196</v>
      </c>
      <c r="C230" s="80" t="s">
        <v>191</v>
      </c>
      <c r="D230" s="80" t="s">
        <v>197</v>
      </c>
      <c r="E230" s="206" t="s">
        <v>75</v>
      </c>
      <c r="F230" s="206">
        <v>792</v>
      </c>
      <c r="G230" s="206">
        <v>172</v>
      </c>
      <c r="H230" s="206">
        <v>172</v>
      </c>
      <c r="I230" s="273">
        <v>172</v>
      </c>
      <c r="J230" s="273">
        <v>172</v>
      </c>
      <c r="K230" s="206">
        <v>172</v>
      </c>
      <c r="L230" s="80"/>
      <c r="M230" s="80" t="s">
        <v>62</v>
      </c>
      <c r="N230" s="80" t="s">
        <v>62</v>
      </c>
      <c r="O230" s="83">
        <v>1137432.8400000001</v>
      </c>
      <c r="P230" s="83" t="s">
        <v>62</v>
      </c>
      <c r="Q230" s="83">
        <v>896860.71</v>
      </c>
      <c r="R230" s="83">
        <v>574467.94999999995</v>
      </c>
    </row>
    <row r="231" spans="1:18" x14ac:dyDescent="0.2">
      <c r="A231" s="321"/>
      <c r="B231" s="112" t="s">
        <v>70</v>
      </c>
      <c r="C231" s="206"/>
      <c r="D231" s="206" t="s">
        <v>62</v>
      </c>
      <c r="E231" s="206"/>
      <c r="F231" s="206"/>
      <c r="G231" s="206">
        <f>G230</f>
        <v>172</v>
      </c>
      <c r="H231" s="206">
        <f>H230</f>
        <v>172</v>
      </c>
      <c r="I231" s="273">
        <f>I230</f>
        <v>172</v>
      </c>
      <c r="J231" s="273">
        <f>J230</f>
        <v>172</v>
      </c>
      <c r="K231" s="206">
        <f>K230</f>
        <v>172</v>
      </c>
      <c r="L231" s="206"/>
      <c r="M231" s="84">
        <v>46022</v>
      </c>
      <c r="N231" s="84">
        <v>46022</v>
      </c>
      <c r="O231" s="83"/>
      <c r="P231" s="87"/>
      <c r="Q231" s="83"/>
      <c r="R231" s="83"/>
    </row>
    <row r="232" spans="1:18" x14ac:dyDescent="0.2">
      <c r="A232" s="321"/>
      <c r="B232" s="110" t="s">
        <v>76</v>
      </c>
      <c r="C232" s="206"/>
      <c r="D232" s="206"/>
      <c r="E232" s="206"/>
      <c r="F232" s="206"/>
      <c r="G232" s="206" t="s">
        <v>62</v>
      </c>
      <c r="H232" s="206"/>
      <c r="I232" s="273" t="s">
        <v>62</v>
      </c>
      <c r="J232" s="273"/>
      <c r="K232" s="206"/>
      <c r="L232" s="206" t="s">
        <v>62</v>
      </c>
      <c r="M232" s="84"/>
      <c r="N232" s="84"/>
      <c r="O232" s="87" t="s">
        <v>62</v>
      </c>
      <c r="P232" s="87" t="s">
        <v>62</v>
      </c>
      <c r="Q232" s="87" t="s">
        <v>62</v>
      </c>
      <c r="R232" s="87" t="s">
        <v>62</v>
      </c>
    </row>
    <row r="233" spans="1:18" ht="38.25" x14ac:dyDescent="0.2">
      <c r="A233" s="321"/>
      <c r="B233" s="113" t="s">
        <v>192</v>
      </c>
      <c r="C233" s="206"/>
      <c r="D233" s="206" t="s">
        <v>62</v>
      </c>
      <c r="E233" s="206"/>
      <c r="F233" s="206"/>
      <c r="G233" s="206">
        <f>G230</f>
        <v>172</v>
      </c>
      <c r="H233" s="206">
        <f>H230</f>
        <v>172</v>
      </c>
      <c r="I233" s="273">
        <f>I230</f>
        <v>172</v>
      </c>
      <c r="J233" s="273">
        <f>J230</f>
        <v>172</v>
      </c>
      <c r="K233" s="206">
        <f>K230</f>
        <v>172</v>
      </c>
      <c r="L233" s="206" t="s">
        <v>62</v>
      </c>
      <c r="M233" s="84">
        <v>46022</v>
      </c>
      <c r="N233" s="84">
        <v>46022</v>
      </c>
      <c r="O233" s="83"/>
      <c r="P233" s="87" t="s">
        <v>62</v>
      </c>
      <c r="Q233" s="83"/>
      <c r="R233" s="83"/>
    </row>
    <row r="234" spans="1:18" x14ac:dyDescent="0.2">
      <c r="A234" s="321"/>
      <c r="B234" s="110" t="s">
        <v>193</v>
      </c>
      <c r="C234" s="206"/>
      <c r="D234" s="206"/>
      <c r="E234" s="206"/>
      <c r="F234" s="206"/>
      <c r="G234" s="206" t="s">
        <v>62</v>
      </c>
      <c r="H234" s="206"/>
      <c r="I234" s="273" t="s">
        <v>62</v>
      </c>
      <c r="J234" s="273"/>
      <c r="K234" s="206"/>
      <c r="L234" s="206" t="s">
        <v>62</v>
      </c>
      <c r="M234" s="84"/>
      <c r="N234" s="84"/>
      <c r="O234" s="87" t="s">
        <v>62</v>
      </c>
      <c r="P234" s="87" t="s">
        <v>62</v>
      </c>
      <c r="Q234" s="87" t="s">
        <v>62</v>
      </c>
      <c r="R234" s="87" t="s">
        <v>62</v>
      </c>
    </row>
    <row r="235" spans="1:18" ht="38.25" x14ac:dyDescent="0.2">
      <c r="A235" s="321"/>
      <c r="B235" s="113" t="s">
        <v>194</v>
      </c>
      <c r="C235" s="206"/>
      <c r="D235" s="206" t="s">
        <v>62</v>
      </c>
      <c r="E235" s="206"/>
      <c r="F235" s="206"/>
      <c r="G235" s="206">
        <f>G230</f>
        <v>172</v>
      </c>
      <c r="H235" s="206">
        <f>H230</f>
        <v>172</v>
      </c>
      <c r="I235" s="273">
        <f>I230</f>
        <v>172</v>
      </c>
      <c r="J235" s="273">
        <f>J230</f>
        <v>172</v>
      </c>
      <c r="K235" s="206">
        <f>K230</f>
        <v>172</v>
      </c>
      <c r="L235" s="206" t="s">
        <v>62</v>
      </c>
      <c r="M235" s="84">
        <v>46022</v>
      </c>
      <c r="N235" s="84">
        <v>46022</v>
      </c>
      <c r="O235" s="83"/>
      <c r="P235" s="87" t="s">
        <v>62</v>
      </c>
      <c r="Q235" s="83"/>
      <c r="R235" s="83"/>
    </row>
    <row r="236" spans="1:18" x14ac:dyDescent="0.2">
      <c r="A236" s="321"/>
      <c r="B236" s="110" t="s">
        <v>71</v>
      </c>
      <c r="C236" s="206"/>
      <c r="D236" s="206"/>
      <c r="E236" s="206"/>
      <c r="F236" s="206"/>
      <c r="G236" s="206" t="s">
        <v>62</v>
      </c>
      <c r="H236" s="206"/>
      <c r="I236" s="273" t="s">
        <v>62</v>
      </c>
      <c r="J236" s="273"/>
      <c r="K236" s="206"/>
      <c r="L236" s="206" t="s">
        <v>62</v>
      </c>
      <c r="M236" s="84"/>
      <c r="N236" s="84"/>
      <c r="O236" s="87" t="s">
        <v>62</v>
      </c>
      <c r="P236" s="87" t="s">
        <v>62</v>
      </c>
      <c r="Q236" s="87" t="s">
        <v>62</v>
      </c>
      <c r="R236" s="87" t="s">
        <v>62</v>
      </c>
    </row>
    <row r="237" spans="1:18" x14ac:dyDescent="0.2">
      <c r="A237" s="322"/>
      <c r="B237" s="113" t="s">
        <v>72</v>
      </c>
      <c r="C237" s="206"/>
      <c r="D237" s="206" t="s">
        <v>62</v>
      </c>
      <c r="E237" s="206"/>
      <c r="F237" s="206"/>
      <c r="G237" s="206">
        <f>G230</f>
        <v>172</v>
      </c>
      <c r="H237" s="206">
        <f>H230</f>
        <v>172</v>
      </c>
      <c r="I237" s="273">
        <f>I230</f>
        <v>172</v>
      </c>
      <c r="J237" s="273">
        <f>J230</f>
        <v>172</v>
      </c>
      <c r="K237" s="206">
        <f>K230</f>
        <v>172</v>
      </c>
      <c r="L237" s="206" t="s">
        <v>62</v>
      </c>
      <c r="M237" s="84">
        <v>46022</v>
      </c>
      <c r="N237" s="84">
        <v>46022</v>
      </c>
      <c r="O237" s="83"/>
      <c r="P237" s="87" t="s">
        <v>62</v>
      </c>
      <c r="Q237" s="83"/>
      <c r="R237" s="83"/>
    </row>
    <row r="238" spans="1:18" s="111" customFormat="1" ht="51" x14ac:dyDescent="0.2">
      <c r="A238" s="320" t="s">
        <v>142</v>
      </c>
      <c r="B238" s="110" t="s">
        <v>196</v>
      </c>
      <c r="C238" s="80" t="s">
        <v>191</v>
      </c>
      <c r="D238" s="80" t="s">
        <v>197</v>
      </c>
      <c r="E238" s="206" t="s">
        <v>75</v>
      </c>
      <c r="F238" s="206">
        <v>792</v>
      </c>
      <c r="G238" s="206">
        <v>77</v>
      </c>
      <c r="H238" s="206">
        <v>77</v>
      </c>
      <c r="I238" s="273">
        <v>77</v>
      </c>
      <c r="J238" s="273">
        <v>77</v>
      </c>
      <c r="K238" s="206">
        <v>77</v>
      </c>
      <c r="L238" s="80"/>
      <c r="M238" s="80" t="s">
        <v>62</v>
      </c>
      <c r="N238" s="80" t="s">
        <v>62</v>
      </c>
      <c r="O238" s="83">
        <v>597368.18999999994</v>
      </c>
      <c r="P238" s="83" t="s">
        <v>62</v>
      </c>
      <c r="Q238" s="83">
        <v>462468.08</v>
      </c>
      <c r="R238" s="83">
        <v>415536.88</v>
      </c>
    </row>
    <row r="239" spans="1:18" x14ac:dyDescent="0.2">
      <c r="A239" s="321"/>
      <c r="B239" s="112" t="s">
        <v>70</v>
      </c>
      <c r="C239" s="206"/>
      <c r="D239" s="206" t="s">
        <v>62</v>
      </c>
      <c r="E239" s="206"/>
      <c r="F239" s="206"/>
      <c r="G239" s="206">
        <f>G238</f>
        <v>77</v>
      </c>
      <c r="H239" s="206">
        <f>H238</f>
        <v>77</v>
      </c>
      <c r="I239" s="273">
        <f>I238</f>
        <v>77</v>
      </c>
      <c r="J239" s="273">
        <f>J238</f>
        <v>77</v>
      </c>
      <c r="K239" s="206">
        <f>K238</f>
        <v>77</v>
      </c>
      <c r="L239" s="206"/>
      <c r="M239" s="84">
        <v>46022</v>
      </c>
      <c r="N239" s="84">
        <v>46022</v>
      </c>
      <c r="O239" s="83"/>
      <c r="P239" s="87"/>
      <c r="Q239" s="83"/>
      <c r="R239" s="83"/>
    </row>
    <row r="240" spans="1:18" x14ac:dyDescent="0.2">
      <c r="A240" s="321"/>
      <c r="B240" s="110" t="s">
        <v>76</v>
      </c>
      <c r="C240" s="206"/>
      <c r="D240" s="206"/>
      <c r="E240" s="206"/>
      <c r="F240" s="206"/>
      <c r="G240" s="206" t="s">
        <v>62</v>
      </c>
      <c r="H240" s="206"/>
      <c r="I240" s="273" t="s">
        <v>62</v>
      </c>
      <c r="J240" s="273"/>
      <c r="K240" s="206"/>
      <c r="L240" s="206" t="s">
        <v>62</v>
      </c>
      <c r="M240" s="84"/>
      <c r="N240" s="84"/>
      <c r="O240" s="87" t="s">
        <v>62</v>
      </c>
      <c r="P240" s="87" t="s">
        <v>62</v>
      </c>
      <c r="Q240" s="87" t="s">
        <v>62</v>
      </c>
      <c r="R240" s="87" t="s">
        <v>62</v>
      </c>
    </row>
    <row r="241" spans="1:18" ht="38.25" x14ac:dyDescent="0.2">
      <c r="A241" s="321"/>
      <c r="B241" s="113" t="s">
        <v>192</v>
      </c>
      <c r="C241" s="206"/>
      <c r="D241" s="206" t="s">
        <v>62</v>
      </c>
      <c r="E241" s="206"/>
      <c r="F241" s="206"/>
      <c r="G241" s="206">
        <f>G238</f>
        <v>77</v>
      </c>
      <c r="H241" s="206">
        <f>H238</f>
        <v>77</v>
      </c>
      <c r="I241" s="273">
        <f>I238</f>
        <v>77</v>
      </c>
      <c r="J241" s="273">
        <f>J238</f>
        <v>77</v>
      </c>
      <c r="K241" s="206">
        <f>K238</f>
        <v>77</v>
      </c>
      <c r="L241" s="206" t="s">
        <v>62</v>
      </c>
      <c r="M241" s="84">
        <v>46022</v>
      </c>
      <c r="N241" s="84">
        <v>46022</v>
      </c>
      <c r="O241" s="83"/>
      <c r="P241" s="87" t="s">
        <v>62</v>
      </c>
      <c r="Q241" s="83"/>
      <c r="R241" s="83"/>
    </row>
    <row r="242" spans="1:18" x14ac:dyDescent="0.2">
      <c r="A242" s="321"/>
      <c r="B242" s="110" t="s">
        <v>193</v>
      </c>
      <c r="C242" s="206"/>
      <c r="D242" s="206"/>
      <c r="E242" s="206"/>
      <c r="F242" s="206"/>
      <c r="G242" s="206" t="s">
        <v>62</v>
      </c>
      <c r="H242" s="206"/>
      <c r="I242" s="273" t="s">
        <v>62</v>
      </c>
      <c r="J242" s="273"/>
      <c r="K242" s="206"/>
      <c r="L242" s="206" t="s">
        <v>62</v>
      </c>
      <c r="M242" s="84"/>
      <c r="N242" s="84"/>
      <c r="O242" s="87" t="s">
        <v>62</v>
      </c>
      <c r="P242" s="87" t="s">
        <v>62</v>
      </c>
      <c r="Q242" s="87" t="s">
        <v>62</v>
      </c>
      <c r="R242" s="87" t="s">
        <v>62</v>
      </c>
    </row>
    <row r="243" spans="1:18" ht="38.25" x14ac:dyDescent="0.2">
      <c r="A243" s="321"/>
      <c r="B243" s="113" t="s">
        <v>194</v>
      </c>
      <c r="C243" s="206"/>
      <c r="D243" s="206" t="s">
        <v>62</v>
      </c>
      <c r="E243" s="206"/>
      <c r="F243" s="206"/>
      <c r="G243" s="206">
        <f>G238</f>
        <v>77</v>
      </c>
      <c r="H243" s="206">
        <f>H238</f>
        <v>77</v>
      </c>
      <c r="I243" s="273">
        <f>I238</f>
        <v>77</v>
      </c>
      <c r="J243" s="273">
        <f>J238</f>
        <v>77</v>
      </c>
      <c r="K243" s="206">
        <f>K238</f>
        <v>77</v>
      </c>
      <c r="L243" s="206" t="s">
        <v>62</v>
      </c>
      <c r="M243" s="84">
        <v>46022</v>
      </c>
      <c r="N243" s="84">
        <v>46022</v>
      </c>
      <c r="O243" s="83"/>
      <c r="P243" s="87" t="s">
        <v>62</v>
      </c>
      <c r="Q243" s="83"/>
      <c r="R243" s="83"/>
    </row>
    <row r="244" spans="1:18" x14ac:dyDescent="0.2">
      <c r="A244" s="321"/>
      <c r="B244" s="110" t="s">
        <v>71</v>
      </c>
      <c r="C244" s="206"/>
      <c r="D244" s="206"/>
      <c r="E244" s="206"/>
      <c r="F244" s="206"/>
      <c r="G244" s="206" t="s">
        <v>62</v>
      </c>
      <c r="H244" s="206"/>
      <c r="I244" s="273" t="s">
        <v>62</v>
      </c>
      <c r="J244" s="273"/>
      <c r="K244" s="206"/>
      <c r="L244" s="206" t="s">
        <v>62</v>
      </c>
      <c r="M244" s="84"/>
      <c r="N244" s="84"/>
      <c r="O244" s="87" t="s">
        <v>62</v>
      </c>
      <c r="P244" s="87" t="s">
        <v>62</v>
      </c>
      <c r="Q244" s="87" t="s">
        <v>62</v>
      </c>
      <c r="R244" s="87" t="s">
        <v>62</v>
      </c>
    </row>
    <row r="245" spans="1:18" x14ac:dyDescent="0.2">
      <c r="A245" s="322"/>
      <c r="B245" s="113" t="s">
        <v>72</v>
      </c>
      <c r="C245" s="206"/>
      <c r="D245" s="206" t="s">
        <v>62</v>
      </c>
      <c r="E245" s="206"/>
      <c r="F245" s="206"/>
      <c r="G245" s="206">
        <f>G238</f>
        <v>77</v>
      </c>
      <c r="H245" s="206">
        <f>H238</f>
        <v>77</v>
      </c>
      <c r="I245" s="273">
        <f>I238</f>
        <v>77</v>
      </c>
      <c r="J245" s="273">
        <f>J238</f>
        <v>77</v>
      </c>
      <c r="K245" s="206">
        <f>K238</f>
        <v>77</v>
      </c>
      <c r="L245" s="206" t="s">
        <v>62</v>
      </c>
      <c r="M245" s="84">
        <v>46022</v>
      </c>
      <c r="N245" s="84">
        <v>46022</v>
      </c>
      <c r="O245" s="83"/>
      <c r="P245" s="87" t="s">
        <v>62</v>
      </c>
      <c r="Q245" s="83"/>
      <c r="R245" s="83"/>
    </row>
    <row r="246" spans="1:18" ht="51" x14ac:dyDescent="0.2">
      <c r="A246" s="320" t="s">
        <v>141</v>
      </c>
      <c r="B246" s="110" t="s">
        <v>196</v>
      </c>
      <c r="C246" s="80" t="s">
        <v>191</v>
      </c>
      <c r="D246" s="80" t="s">
        <v>197</v>
      </c>
      <c r="E246" s="206" t="s">
        <v>75</v>
      </c>
      <c r="F246" s="206">
        <v>792</v>
      </c>
      <c r="G246" s="206">
        <v>147</v>
      </c>
      <c r="H246" s="206">
        <v>147</v>
      </c>
      <c r="I246" s="273">
        <v>147</v>
      </c>
      <c r="J246" s="273">
        <v>147</v>
      </c>
      <c r="K246" s="206">
        <v>147</v>
      </c>
      <c r="L246" s="80"/>
      <c r="M246" s="80" t="s">
        <v>62</v>
      </c>
      <c r="N246" s="80" t="s">
        <v>62</v>
      </c>
      <c r="O246" s="83">
        <v>1075521.0900000001</v>
      </c>
      <c r="P246" s="83" t="s">
        <v>62</v>
      </c>
      <c r="Q246" s="83">
        <v>792804.34</v>
      </c>
      <c r="R246" s="83">
        <v>566640.37</v>
      </c>
    </row>
    <row r="247" spans="1:18" x14ac:dyDescent="0.2">
      <c r="A247" s="321"/>
      <c r="B247" s="112" t="s">
        <v>70</v>
      </c>
      <c r="C247" s="206"/>
      <c r="D247" s="206" t="s">
        <v>62</v>
      </c>
      <c r="E247" s="206"/>
      <c r="F247" s="206"/>
      <c r="G247" s="206">
        <f>G246</f>
        <v>147</v>
      </c>
      <c r="H247" s="206">
        <f>H246</f>
        <v>147</v>
      </c>
      <c r="I247" s="273">
        <f>I246</f>
        <v>147</v>
      </c>
      <c r="J247" s="273">
        <f>J246</f>
        <v>147</v>
      </c>
      <c r="K247" s="206">
        <f>K246</f>
        <v>147</v>
      </c>
      <c r="L247" s="206"/>
      <c r="M247" s="84">
        <v>46022</v>
      </c>
      <c r="N247" s="84">
        <v>46022</v>
      </c>
      <c r="O247" s="83"/>
      <c r="P247" s="87"/>
      <c r="Q247" s="83"/>
      <c r="R247" s="83"/>
    </row>
    <row r="248" spans="1:18" x14ac:dyDescent="0.2">
      <c r="A248" s="321"/>
      <c r="B248" s="110" t="s">
        <v>76</v>
      </c>
      <c r="C248" s="206"/>
      <c r="D248" s="206"/>
      <c r="E248" s="206"/>
      <c r="F248" s="206"/>
      <c r="G248" s="206" t="s">
        <v>62</v>
      </c>
      <c r="H248" s="206"/>
      <c r="I248" s="273" t="s">
        <v>62</v>
      </c>
      <c r="J248" s="273"/>
      <c r="K248" s="206"/>
      <c r="L248" s="206" t="s">
        <v>62</v>
      </c>
      <c r="M248" s="84"/>
      <c r="N248" s="84"/>
      <c r="O248" s="87" t="s">
        <v>62</v>
      </c>
      <c r="P248" s="87" t="s">
        <v>62</v>
      </c>
      <c r="Q248" s="87" t="s">
        <v>62</v>
      </c>
      <c r="R248" s="87" t="s">
        <v>62</v>
      </c>
    </row>
    <row r="249" spans="1:18" ht="38.25" x14ac:dyDescent="0.2">
      <c r="A249" s="321"/>
      <c r="B249" s="113" t="s">
        <v>192</v>
      </c>
      <c r="C249" s="206"/>
      <c r="D249" s="206" t="s">
        <v>62</v>
      </c>
      <c r="E249" s="206"/>
      <c r="F249" s="206"/>
      <c r="G249" s="206">
        <f>G246</f>
        <v>147</v>
      </c>
      <c r="H249" s="206">
        <f>H246</f>
        <v>147</v>
      </c>
      <c r="I249" s="273">
        <f>I246</f>
        <v>147</v>
      </c>
      <c r="J249" s="273">
        <f>J246</f>
        <v>147</v>
      </c>
      <c r="K249" s="206">
        <f>K246</f>
        <v>147</v>
      </c>
      <c r="L249" s="206" t="s">
        <v>62</v>
      </c>
      <c r="M249" s="84">
        <v>46022</v>
      </c>
      <c r="N249" s="84">
        <v>46022</v>
      </c>
      <c r="O249" s="83"/>
      <c r="P249" s="87" t="s">
        <v>62</v>
      </c>
      <c r="Q249" s="83"/>
      <c r="R249" s="83"/>
    </row>
    <row r="250" spans="1:18" x14ac:dyDescent="0.2">
      <c r="A250" s="321"/>
      <c r="B250" s="110" t="s">
        <v>193</v>
      </c>
      <c r="C250" s="206"/>
      <c r="D250" s="206"/>
      <c r="E250" s="206"/>
      <c r="F250" s="206"/>
      <c r="G250" s="206" t="s">
        <v>62</v>
      </c>
      <c r="H250" s="206"/>
      <c r="I250" s="273" t="s">
        <v>62</v>
      </c>
      <c r="J250" s="273"/>
      <c r="K250" s="206"/>
      <c r="L250" s="206" t="s">
        <v>62</v>
      </c>
      <c r="M250" s="84"/>
      <c r="N250" s="84"/>
      <c r="O250" s="87" t="s">
        <v>62</v>
      </c>
      <c r="P250" s="87" t="s">
        <v>62</v>
      </c>
      <c r="Q250" s="87" t="s">
        <v>62</v>
      </c>
      <c r="R250" s="87" t="s">
        <v>62</v>
      </c>
    </row>
    <row r="251" spans="1:18" ht="38.25" x14ac:dyDescent="0.2">
      <c r="A251" s="321"/>
      <c r="B251" s="113" t="s">
        <v>194</v>
      </c>
      <c r="C251" s="206"/>
      <c r="D251" s="206" t="s">
        <v>62</v>
      </c>
      <c r="E251" s="206"/>
      <c r="F251" s="206"/>
      <c r="G251" s="206">
        <f>G246</f>
        <v>147</v>
      </c>
      <c r="H251" s="206">
        <f>H246</f>
        <v>147</v>
      </c>
      <c r="I251" s="273">
        <f>I246</f>
        <v>147</v>
      </c>
      <c r="J251" s="273">
        <f>J246</f>
        <v>147</v>
      </c>
      <c r="K251" s="206">
        <f>K246</f>
        <v>147</v>
      </c>
      <c r="L251" s="206" t="s">
        <v>62</v>
      </c>
      <c r="M251" s="84">
        <v>46022</v>
      </c>
      <c r="N251" s="84">
        <v>46022</v>
      </c>
      <c r="O251" s="83"/>
      <c r="P251" s="87" t="s">
        <v>62</v>
      </c>
      <c r="Q251" s="83"/>
      <c r="R251" s="83"/>
    </row>
    <row r="252" spans="1:18" x14ac:dyDescent="0.2">
      <c r="A252" s="321"/>
      <c r="B252" s="110" t="s">
        <v>71</v>
      </c>
      <c r="C252" s="206"/>
      <c r="D252" s="206"/>
      <c r="E252" s="206"/>
      <c r="F252" s="206"/>
      <c r="G252" s="206" t="s">
        <v>62</v>
      </c>
      <c r="H252" s="206"/>
      <c r="I252" s="273" t="s">
        <v>62</v>
      </c>
      <c r="J252" s="273"/>
      <c r="K252" s="206"/>
      <c r="L252" s="206" t="s">
        <v>62</v>
      </c>
      <c r="M252" s="84"/>
      <c r="N252" s="84"/>
      <c r="O252" s="87" t="s">
        <v>62</v>
      </c>
      <c r="P252" s="87" t="s">
        <v>62</v>
      </c>
      <c r="Q252" s="87" t="s">
        <v>62</v>
      </c>
      <c r="R252" s="87" t="s">
        <v>62</v>
      </c>
    </row>
    <row r="253" spans="1:18" x14ac:dyDescent="0.2">
      <c r="A253" s="322"/>
      <c r="B253" s="113" t="s">
        <v>72</v>
      </c>
      <c r="C253" s="206"/>
      <c r="D253" s="206" t="s">
        <v>62</v>
      </c>
      <c r="E253" s="206"/>
      <c r="F253" s="206"/>
      <c r="G253" s="206">
        <f>G246</f>
        <v>147</v>
      </c>
      <c r="H253" s="206">
        <f>H246</f>
        <v>147</v>
      </c>
      <c r="I253" s="273">
        <f>I246</f>
        <v>147</v>
      </c>
      <c r="J253" s="273">
        <f>J246</f>
        <v>147</v>
      </c>
      <c r="K253" s="206">
        <f>K246</f>
        <v>147</v>
      </c>
      <c r="L253" s="206" t="s">
        <v>62</v>
      </c>
      <c r="M253" s="84">
        <v>46022</v>
      </c>
      <c r="N253" s="84">
        <v>46022</v>
      </c>
      <c r="O253" s="83"/>
      <c r="P253" s="87" t="s">
        <v>62</v>
      </c>
      <c r="Q253" s="83"/>
      <c r="R253" s="83"/>
    </row>
    <row r="254" spans="1:18" ht="51" x14ac:dyDescent="0.2">
      <c r="A254" s="320" t="s">
        <v>140</v>
      </c>
      <c r="B254" s="110" t="s">
        <v>196</v>
      </c>
      <c r="C254" s="80" t="s">
        <v>191</v>
      </c>
      <c r="D254" s="80" t="s">
        <v>197</v>
      </c>
      <c r="E254" s="206" t="s">
        <v>75</v>
      </c>
      <c r="F254" s="206">
        <v>792</v>
      </c>
      <c r="G254" s="206">
        <v>106</v>
      </c>
      <c r="H254" s="206">
        <v>106</v>
      </c>
      <c r="I254" s="273">
        <v>106</v>
      </c>
      <c r="J254" s="273">
        <v>106</v>
      </c>
      <c r="K254" s="206">
        <v>106</v>
      </c>
      <c r="L254" s="80"/>
      <c r="M254" s="80" t="s">
        <v>62</v>
      </c>
      <c r="N254" s="80" t="s">
        <v>62</v>
      </c>
      <c r="O254" s="83">
        <v>788545.82</v>
      </c>
      <c r="P254" s="83" t="s">
        <v>62</v>
      </c>
      <c r="Q254" s="83">
        <v>635973.43999999994</v>
      </c>
      <c r="R254" s="83">
        <v>563606.36</v>
      </c>
    </row>
    <row r="255" spans="1:18" x14ac:dyDescent="0.2">
      <c r="A255" s="321"/>
      <c r="B255" s="112" t="s">
        <v>70</v>
      </c>
      <c r="C255" s="206"/>
      <c r="D255" s="206" t="s">
        <v>62</v>
      </c>
      <c r="E255" s="206"/>
      <c r="F255" s="206"/>
      <c r="G255" s="206">
        <f>G254</f>
        <v>106</v>
      </c>
      <c r="H255" s="206">
        <f>H254</f>
        <v>106</v>
      </c>
      <c r="I255" s="273">
        <f>I254</f>
        <v>106</v>
      </c>
      <c r="J255" s="273">
        <f>J254</f>
        <v>106</v>
      </c>
      <c r="K255" s="206">
        <f>K254</f>
        <v>106</v>
      </c>
      <c r="L255" s="206"/>
      <c r="M255" s="84">
        <v>46022</v>
      </c>
      <c r="N255" s="84">
        <v>46022</v>
      </c>
      <c r="O255" s="83"/>
      <c r="P255" s="87"/>
      <c r="Q255" s="83"/>
      <c r="R255" s="83"/>
    </row>
    <row r="256" spans="1:18" x14ac:dyDescent="0.2">
      <c r="A256" s="321"/>
      <c r="B256" s="110" t="s">
        <v>76</v>
      </c>
      <c r="C256" s="206"/>
      <c r="D256" s="206"/>
      <c r="E256" s="206"/>
      <c r="F256" s="206"/>
      <c r="G256" s="206" t="s">
        <v>62</v>
      </c>
      <c r="H256" s="206"/>
      <c r="I256" s="273" t="s">
        <v>62</v>
      </c>
      <c r="J256" s="273"/>
      <c r="K256" s="206"/>
      <c r="L256" s="206" t="s">
        <v>62</v>
      </c>
      <c r="M256" s="84"/>
      <c r="N256" s="84"/>
      <c r="O256" s="87" t="s">
        <v>62</v>
      </c>
      <c r="P256" s="87" t="s">
        <v>62</v>
      </c>
      <c r="Q256" s="87" t="s">
        <v>62</v>
      </c>
      <c r="R256" s="87" t="s">
        <v>62</v>
      </c>
    </row>
    <row r="257" spans="1:18" ht="38.25" x14ac:dyDescent="0.2">
      <c r="A257" s="321"/>
      <c r="B257" s="113" t="s">
        <v>192</v>
      </c>
      <c r="C257" s="206"/>
      <c r="D257" s="206" t="s">
        <v>62</v>
      </c>
      <c r="E257" s="206"/>
      <c r="F257" s="206"/>
      <c r="G257" s="206">
        <f>G254</f>
        <v>106</v>
      </c>
      <c r="H257" s="206">
        <f>H254</f>
        <v>106</v>
      </c>
      <c r="I257" s="273">
        <f>I254</f>
        <v>106</v>
      </c>
      <c r="J257" s="273">
        <f>J254</f>
        <v>106</v>
      </c>
      <c r="K257" s="206">
        <f>K254</f>
        <v>106</v>
      </c>
      <c r="L257" s="206" t="s">
        <v>62</v>
      </c>
      <c r="M257" s="84">
        <v>46022</v>
      </c>
      <c r="N257" s="84">
        <v>46022</v>
      </c>
      <c r="O257" s="83"/>
      <c r="P257" s="87" t="s">
        <v>62</v>
      </c>
      <c r="Q257" s="83"/>
      <c r="R257" s="83"/>
    </row>
    <row r="258" spans="1:18" x14ac:dyDescent="0.2">
      <c r="A258" s="321"/>
      <c r="B258" s="110" t="s">
        <v>193</v>
      </c>
      <c r="C258" s="206"/>
      <c r="D258" s="206"/>
      <c r="E258" s="206"/>
      <c r="F258" s="206"/>
      <c r="G258" s="206" t="s">
        <v>62</v>
      </c>
      <c r="H258" s="206"/>
      <c r="I258" s="273" t="s">
        <v>62</v>
      </c>
      <c r="J258" s="273"/>
      <c r="K258" s="206"/>
      <c r="L258" s="206" t="s">
        <v>62</v>
      </c>
      <c r="M258" s="84"/>
      <c r="N258" s="84"/>
      <c r="O258" s="87" t="s">
        <v>62</v>
      </c>
      <c r="P258" s="87" t="s">
        <v>62</v>
      </c>
      <c r="Q258" s="87" t="s">
        <v>62</v>
      </c>
      <c r="R258" s="87" t="s">
        <v>62</v>
      </c>
    </row>
    <row r="259" spans="1:18" ht="38.25" x14ac:dyDescent="0.2">
      <c r="A259" s="321"/>
      <c r="B259" s="113" t="s">
        <v>194</v>
      </c>
      <c r="C259" s="206"/>
      <c r="D259" s="206" t="s">
        <v>62</v>
      </c>
      <c r="E259" s="206"/>
      <c r="F259" s="206"/>
      <c r="G259" s="206">
        <f>G254</f>
        <v>106</v>
      </c>
      <c r="H259" s="206">
        <f>H254</f>
        <v>106</v>
      </c>
      <c r="I259" s="273">
        <f>I254</f>
        <v>106</v>
      </c>
      <c r="J259" s="273">
        <f>J254</f>
        <v>106</v>
      </c>
      <c r="K259" s="206">
        <f>K254</f>
        <v>106</v>
      </c>
      <c r="L259" s="206" t="s">
        <v>62</v>
      </c>
      <c r="M259" s="84">
        <v>46022</v>
      </c>
      <c r="N259" s="84">
        <v>46022</v>
      </c>
      <c r="O259" s="83"/>
      <c r="P259" s="87" t="s">
        <v>62</v>
      </c>
      <c r="Q259" s="83"/>
      <c r="R259" s="83"/>
    </row>
    <row r="260" spans="1:18" x14ac:dyDescent="0.2">
      <c r="A260" s="321"/>
      <c r="B260" s="110" t="s">
        <v>71</v>
      </c>
      <c r="C260" s="206"/>
      <c r="D260" s="206"/>
      <c r="E260" s="206"/>
      <c r="F260" s="206"/>
      <c r="G260" s="206" t="s">
        <v>62</v>
      </c>
      <c r="H260" s="206"/>
      <c r="I260" s="273" t="s">
        <v>62</v>
      </c>
      <c r="J260" s="273"/>
      <c r="K260" s="206"/>
      <c r="L260" s="206" t="s">
        <v>62</v>
      </c>
      <c r="M260" s="84"/>
      <c r="N260" s="84"/>
      <c r="O260" s="87" t="s">
        <v>62</v>
      </c>
      <c r="P260" s="87" t="s">
        <v>62</v>
      </c>
      <c r="Q260" s="87" t="s">
        <v>62</v>
      </c>
      <c r="R260" s="87" t="s">
        <v>62</v>
      </c>
    </row>
    <row r="261" spans="1:18" x14ac:dyDescent="0.2">
      <c r="A261" s="322"/>
      <c r="B261" s="113" t="s">
        <v>72</v>
      </c>
      <c r="C261" s="206"/>
      <c r="D261" s="206" t="s">
        <v>62</v>
      </c>
      <c r="E261" s="206"/>
      <c r="F261" s="206"/>
      <c r="G261" s="206">
        <f>G254</f>
        <v>106</v>
      </c>
      <c r="H261" s="206">
        <f>H254</f>
        <v>106</v>
      </c>
      <c r="I261" s="273">
        <f>I254</f>
        <v>106</v>
      </c>
      <c r="J261" s="273">
        <f>J254</f>
        <v>106</v>
      </c>
      <c r="K261" s="206">
        <f>K254</f>
        <v>106</v>
      </c>
      <c r="L261" s="206" t="s">
        <v>62</v>
      </c>
      <c r="M261" s="84">
        <v>46022</v>
      </c>
      <c r="N261" s="84">
        <v>46022</v>
      </c>
      <c r="O261" s="83"/>
      <c r="P261" s="87" t="s">
        <v>62</v>
      </c>
      <c r="Q261" s="83"/>
      <c r="R261" s="83"/>
    </row>
    <row r="262" spans="1:18" ht="51" x14ac:dyDescent="0.2">
      <c r="A262" s="323" t="s">
        <v>139</v>
      </c>
      <c r="B262" s="110" t="s">
        <v>196</v>
      </c>
      <c r="C262" s="80" t="s">
        <v>191</v>
      </c>
      <c r="D262" s="80" t="s">
        <v>197</v>
      </c>
      <c r="E262" s="206" t="s">
        <v>75</v>
      </c>
      <c r="F262" s="206">
        <v>792</v>
      </c>
      <c r="G262" s="206">
        <v>138</v>
      </c>
      <c r="H262" s="206">
        <v>138</v>
      </c>
      <c r="I262" s="273">
        <v>138</v>
      </c>
      <c r="J262" s="273">
        <v>138</v>
      </c>
      <c r="K262" s="206">
        <v>138</v>
      </c>
      <c r="L262" s="80"/>
      <c r="M262" s="80" t="s">
        <v>62</v>
      </c>
      <c r="N262" s="80" t="s">
        <v>62</v>
      </c>
      <c r="O262" s="83">
        <v>985155.03</v>
      </c>
      <c r="P262" s="83" t="s">
        <v>62</v>
      </c>
      <c r="Q262" s="83">
        <v>499973.28</v>
      </c>
      <c r="R262" s="83">
        <v>499973.28</v>
      </c>
    </row>
    <row r="263" spans="1:18" x14ac:dyDescent="0.2">
      <c r="A263" s="321"/>
      <c r="B263" s="112" t="s">
        <v>70</v>
      </c>
      <c r="C263" s="206"/>
      <c r="D263" s="206" t="s">
        <v>62</v>
      </c>
      <c r="E263" s="206"/>
      <c r="F263" s="206"/>
      <c r="G263" s="206">
        <f>G262</f>
        <v>138</v>
      </c>
      <c r="H263" s="206">
        <f t="shared" ref="H263:K263" si="20">H262</f>
        <v>138</v>
      </c>
      <c r="I263" s="273">
        <f t="shared" si="20"/>
        <v>138</v>
      </c>
      <c r="J263" s="273">
        <f t="shared" si="20"/>
        <v>138</v>
      </c>
      <c r="K263" s="206">
        <f t="shared" si="20"/>
        <v>138</v>
      </c>
      <c r="L263" s="206"/>
      <c r="M263" s="84">
        <v>46022</v>
      </c>
      <c r="N263" s="84">
        <v>46022</v>
      </c>
      <c r="O263" s="83"/>
      <c r="P263" s="87"/>
      <c r="Q263" s="83"/>
      <c r="R263" s="83"/>
    </row>
    <row r="264" spans="1:18" x14ac:dyDescent="0.2">
      <c r="A264" s="321"/>
      <c r="B264" s="110" t="s">
        <v>76</v>
      </c>
      <c r="C264" s="206"/>
      <c r="D264" s="206"/>
      <c r="E264" s="206"/>
      <c r="F264" s="206"/>
      <c r="G264" s="206" t="s">
        <v>62</v>
      </c>
      <c r="H264" s="206"/>
      <c r="I264" s="273" t="s">
        <v>62</v>
      </c>
      <c r="J264" s="273"/>
      <c r="K264" s="206"/>
      <c r="L264" s="206" t="s">
        <v>62</v>
      </c>
      <c r="M264" s="84"/>
      <c r="N264" s="84"/>
      <c r="O264" s="87" t="s">
        <v>62</v>
      </c>
      <c r="P264" s="87" t="s">
        <v>62</v>
      </c>
      <c r="Q264" s="87" t="s">
        <v>62</v>
      </c>
      <c r="R264" s="87" t="s">
        <v>62</v>
      </c>
    </row>
    <row r="265" spans="1:18" ht="38.25" x14ac:dyDescent="0.2">
      <c r="A265" s="321"/>
      <c r="B265" s="113" t="s">
        <v>192</v>
      </c>
      <c r="C265" s="206"/>
      <c r="D265" s="206" t="s">
        <v>62</v>
      </c>
      <c r="E265" s="206"/>
      <c r="F265" s="206"/>
      <c r="G265" s="206">
        <f>G262</f>
        <v>138</v>
      </c>
      <c r="H265" s="206">
        <f t="shared" ref="H265:K265" si="21">H262</f>
        <v>138</v>
      </c>
      <c r="I265" s="273">
        <f t="shared" si="21"/>
        <v>138</v>
      </c>
      <c r="J265" s="273">
        <f t="shared" si="21"/>
        <v>138</v>
      </c>
      <c r="K265" s="206">
        <f t="shared" si="21"/>
        <v>138</v>
      </c>
      <c r="L265" s="206" t="s">
        <v>62</v>
      </c>
      <c r="M265" s="84">
        <v>46022</v>
      </c>
      <c r="N265" s="84">
        <v>46022</v>
      </c>
      <c r="O265" s="83"/>
      <c r="P265" s="87" t="s">
        <v>62</v>
      </c>
      <c r="Q265" s="83"/>
      <c r="R265" s="83"/>
    </row>
    <row r="266" spans="1:18" x14ac:dyDescent="0.2">
      <c r="A266" s="321"/>
      <c r="B266" s="110" t="s">
        <v>193</v>
      </c>
      <c r="C266" s="206"/>
      <c r="D266" s="206"/>
      <c r="E266" s="206"/>
      <c r="F266" s="206"/>
      <c r="G266" s="206" t="s">
        <v>62</v>
      </c>
      <c r="H266" s="206"/>
      <c r="I266" s="273" t="s">
        <v>62</v>
      </c>
      <c r="J266" s="273"/>
      <c r="K266" s="206"/>
      <c r="L266" s="206" t="s">
        <v>62</v>
      </c>
      <c r="M266" s="84"/>
      <c r="N266" s="84"/>
      <c r="O266" s="87" t="s">
        <v>62</v>
      </c>
      <c r="P266" s="87" t="s">
        <v>62</v>
      </c>
      <c r="Q266" s="87" t="s">
        <v>62</v>
      </c>
      <c r="R266" s="87" t="s">
        <v>62</v>
      </c>
    </row>
    <row r="267" spans="1:18" ht="38.25" x14ac:dyDescent="0.2">
      <c r="A267" s="321"/>
      <c r="B267" s="113" t="s">
        <v>194</v>
      </c>
      <c r="C267" s="206"/>
      <c r="D267" s="206" t="s">
        <v>62</v>
      </c>
      <c r="E267" s="206"/>
      <c r="F267" s="206"/>
      <c r="G267" s="206">
        <f>G262</f>
        <v>138</v>
      </c>
      <c r="H267" s="206">
        <f t="shared" ref="H267:I267" si="22">H262</f>
        <v>138</v>
      </c>
      <c r="I267" s="273">
        <f t="shared" si="22"/>
        <v>138</v>
      </c>
      <c r="J267" s="273">
        <f>J262</f>
        <v>138</v>
      </c>
      <c r="K267" s="206">
        <f>K262</f>
        <v>138</v>
      </c>
      <c r="L267" s="206" t="s">
        <v>62</v>
      </c>
      <c r="M267" s="84">
        <v>46022</v>
      </c>
      <c r="N267" s="84">
        <v>46022</v>
      </c>
      <c r="O267" s="83"/>
      <c r="P267" s="87" t="s">
        <v>62</v>
      </c>
      <c r="Q267" s="83"/>
      <c r="R267" s="83"/>
    </row>
    <row r="268" spans="1:18" x14ac:dyDescent="0.2">
      <c r="A268" s="321"/>
      <c r="B268" s="110" t="s">
        <v>71</v>
      </c>
      <c r="C268" s="206"/>
      <c r="D268" s="206"/>
      <c r="E268" s="206"/>
      <c r="F268" s="206"/>
      <c r="G268" s="206" t="s">
        <v>62</v>
      </c>
      <c r="H268" s="206"/>
      <c r="I268" s="273" t="s">
        <v>62</v>
      </c>
      <c r="J268" s="273"/>
      <c r="K268" s="206"/>
      <c r="L268" s="206" t="s">
        <v>62</v>
      </c>
      <c r="M268" s="84"/>
      <c r="N268" s="84"/>
      <c r="O268" s="87" t="s">
        <v>62</v>
      </c>
      <c r="P268" s="87" t="s">
        <v>62</v>
      </c>
      <c r="Q268" s="87" t="s">
        <v>62</v>
      </c>
      <c r="R268" s="87" t="s">
        <v>62</v>
      </c>
    </row>
    <row r="269" spans="1:18" x14ac:dyDescent="0.2">
      <c r="A269" s="322"/>
      <c r="B269" s="113" t="s">
        <v>72</v>
      </c>
      <c r="C269" s="206"/>
      <c r="D269" s="206" t="s">
        <v>62</v>
      </c>
      <c r="E269" s="206"/>
      <c r="F269" s="206"/>
      <c r="G269" s="206">
        <f>G262</f>
        <v>138</v>
      </c>
      <c r="H269" s="206">
        <f t="shared" ref="H269:K269" si="23">H262</f>
        <v>138</v>
      </c>
      <c r="I269" s="273">
        <f t="shared" si="23"/>
        <v>138</v>
      </c>
      <c r="J269" s="273">
        <f t="shared" si="23"/>
        <v>138</v>
      </c>
      <c r="K269" s="206">
        <f t="shared" si="23"/>
        <v>138</v>
      </c>
      <c r="L269" s="206" t="s">
        <v>62</v>
      </c>
      <c r="M269" s="84">
        <v>46022</v>
      </c>
      <c r="N269" s="84">
        <v>46022</v>
      </c>
      <c r="O269" s="83"/>
      <c r="P269" s="87" t="s">
        <v>62</v>
      </c>
      <c r="Q269" s="83"/>
      <c r="R269" s="83"/>
    </row>
    <row r="270" spans="1:18" ht="51" x14ac:dyDescent="0.2">
      <c r="A270" s="323" t="s">
        <v>138</v>
      </c>
      <c r="B270" s="110" t="s">
        <v>196</v>
      </c>
      <c r="C270" s="80" t="s">
        <v>191</v>
      </c>
      <c r="D270" s="80" t="s">
        <v>197</v>
      </c>
      <c r="E270" s="206" t="s">
        <v>75</v>
      </c>
      <c r="F270" s="206">
        <v>792</v>
      </c>
      <c r="G270" s="206">
        <v>139</v>
      </c>
      <c r="H270" s="206">
        <v>139</v>
      </c>
      <c r="I270" s="273">
        <v>139</v>
      </c>
      <c r="J270" s="273">
        <v>139</v>
      </c>
      <c r="K270" s="206">
        <v>139</v>
      </c>
      <c r="L270" s="80"/>
      <c r="M270" s="80" t="s">
        <v>62</v>
      </c>
      <c r="N270" s="80" t="s">
        <v>62</v>
      </c>
      <c r="O270" s="83">
        <v>1000543.04</v>
      </c>
      <c r="P270" s="83" t="s">
        <v>62</v>
      </c>
      <c r="Q270" s="83">
        <v>737566.83</v>
      </c>
      <c r="R270" s="83">
        <f>584519.83+57149.46</f>
        <v>641669.28999999992</v>
      </c>
    </row>
    <row r="271" spans="1:18" x14ac:dyDescent="0.2">
      <c r="A271" s="321"/>
      <c r="B271" s="112" t="s">
        <v>70</v>
      </c>
      <c r="C271" s="206"/>
      <c r="D271" s="206" t="s">
        <v>62</v>
      </c>
      <c r="E271" s="206"/>
      <c r="F271" s="206"/>
      <c r="G271" s="206">
        <f>G270</f>
        <v>139</v>
      </c>
      <c r="H271" s="206">
        <f>H270</f>
        <v>139</v>
      </c>
      <c r="I271" s="273">
        <f>I270</f>
        <v>139</v>
      </c>
      <c r="J271" s="273">
        <f>J270</f>
        <v>139</v>
      </c>
      <c r="K271" s="206">
        <f>K270</f>
        <v>139</v>
      </c>
      <c r="L271" s="206"/>
      <c r="M271" s="84">
        <v>46022</v>
      </c>
      <c r="N271" s="84">
        <v>46022</v>
      </c>
      <c r="O271" s="83"/>
      <c r="P271" s="87"/>
      <c r="Q271" s="83"/>
      <c r="R271" s="83"/>
    </row>
    <row r="272" spans="1:18" x14ac:dyDescent="0.2">
      <c r="A272" s="321"/>
      <c r="B272" s="110" t="s">
        <v>76</v>
      </c>
      <c r="C272" s="206"/>
      <c r="D272" s="206"/>
      <c r="E272" s="206"/>
      <c r="F272" s="206"/>
      <c r="G272" s="206" t="s">
        <v>62</v>
      </c>
      <c r="H272" s="206"/>
      <c r="I272" s="273" t="s">
        <v>62</v>
      </c>
      <c r="J272" s="273"/>
      <c r="K272" s="206"/>
      <c r="L272" s="206" t="s">
        <v>62</v>
      </c>
      <c r="M272" s="84"/>
      <c r="N272" s="84"/>
      <c r="O272" s="87" t="s">
        <v>62</v>
      </c>
      <c r="P272" s="87" t="s">
        <v>62</v>
      </c>
      <c r="Q272" s="87" t="s">
        <v>62</v>
      </c>
      <c r="R272" s="87" t="s">
        <v>62</v>
      </c>
    </row>
    <row r="273" spans="1:18" ht="38.25" x14ac:dyDescent="0.2">
      <c r="A273" s="321"/>
      <c r="B273" s="113" t="s">
        <v>192</v>
      </c>
      <c r="C273" s="206"/>
      <c r="D273" s="206" t="s">
        <v>62</v>
      </c>
      <c r="E273" s="206"/>
      <c r="F273" s="206"/>
      <c r="G273" s="206">
        <f>G270</f>
        <v>139</v>
      </c>
      <c r="H273" s="206">
        <f>H270</f>
        <v>139</v>
      </c>
      <c r="I273" s="273">
        <f>I270</f>
        <v>139</v>
      </c>
      <c r="J273" s="273">
        <f>J270</f>
        <v>139</v>
      </c>
      <c r="K273" s="206">
        <f>K270</f>
        <v>139</v>
      </c>
      <c r="L273" s="206" t="s">
        <v>62</v>
      </c>
      <c r="M273" s="84">
        <v>46022</v>
      </c>
      <c r="N273" s="84">
        <v>46022</v>
      </c>
      <c r="O273" s="83"/>
      <c r="P273" s="87" t="s">
        <v>62</v>
      </c>
      <c r="Q273" s="83"/>
      <c r="R273" s="83"/>
    </row>
    <row r="274" spans="1:18" x14ac:dyDescent="0.2">
      <c r="A274" s="321"/>
      <c r="B274" s="110" t="s">
        <v>193</v>
      </c>
      <c r="C274" s="206"/>
      <c r="D274" s="206"/>
      <c r="E274" s="206"/>
      <c r="F274" s="206"/>
      <c r="G274" s="206" t="s">
        <v>62</v>
      </c>
      <c r="H274" s="206"/>
      <c r="I274" s="273" t="s">
        <v>62</v>
      </c>
      <c r="J274" s="273"/>
      <c r="K274" s="206"/>
      <c r="L274" s="206" t="s">
        <v>62</v>
      </c>
      <c r="M274" s="84"/>
      <c r="N274" s="84"/>
      <c r="O274" s="87" t="s">
        <v>62</v>
      </c>
      <c r="P274" s="87" t="s">
        <v>62</v>
      </c>
      <c r="Q274" s="87" t="s">
        <v>62</v>
      </c>
      <c r="R274" s="87" t="s">
        <v>62</v>
      </c>
    </row>
    <row r="275" spans="1:18" ht="38.25" x14ac:dyDescent="0.2">
      <c r="A275" s="321"/>
      <c r="B275" s="113" t="s">
        <v>194</v>
      </c>
      <c r="C275" s="206"/>
      <c r="D275" s="206" t="s">
        <v>62</v>
      </c>
      <c r="E275" s="206"/>
      <c r="F275" s="206"/>
      <c r="G275" s="206">
        <f>G270</f>
        <v>139</v>
      </c>
      <c r="H275" s="206">
        <f>H270</f>
        <v>139</v>
      </c>
      <c r="I275" s="273">
        <f>I270</f>
        <v>139</v>
      </c>
      <c r="J275" s="273">
        <f>J270</f>
        <v>139</v>
      </c>
      <c r="K275" s="206">
        <f>K270</f>
        <v>139</v>
      </c>
      <c r="L275" s="206" t="s">
        <v>62</v>
      </c>
      <c r="M275" s="84">
        <v>46022</v>
      </c>
      <c r="N275" s="84">
        <v>46022</v>
      </c>
      <c r="O275" s="83"/>
      <c r="P275" s="87" t="s">
        <v>62</v>
      </c>
      <c r="Q275" s="83"/>
      <c r="R275" s="83"/>
    </row>
    <row r="276" spans="1:18" x14ac:dyDescent="0.2">
      <c r="A276" s="321"/>
      <c r="B276" s="110" t="s">
        <v>71</v>
      </c>
      <c r="C276" s="206"/>
      <c r="D276" s="206"/>
      <c r="E276" s="206"/>
      <c r="F276" s="206"/>
      <c r="G276" s="206" t="s">
        <v>62</v>
      </c>
      <c r="H276" s="206"/>
      <c r="I276" s="273" t="s">
        <v>62</v>
      </c>
      <c r="J276" s="273"/>
      <c r="K276" s="206"/>
      <c r="L276" s="206" t="s">
        <v>62</v>
      </c>
      <c r="M276" s="84"/>
      <c r="N276" s="84"/>
      <c r="O276" s="87" t="s">
        <v>62</v>
      </c>
      <c r="P276" s="87" t="s">
        <v>62</v>
      </c>
      <c r="Q276" s="87" t="s">
        <v>62</v>
      </c>
      <c r="R276" s="87" t="s">
        <v>62</v>
      </c>
    </row>
    <row r="277" spans="1:18" x14ac:dyDescent="0.2">
      <c r="A277" s="322"/>
      <c r="B277" s="113" t="s">
        <v>72</v>
      </c>
      <c r="C277" s="206"/>
      <c r="D277" s="206" t="s">
        <v>62</v>
      </c>
      <c r="E277" s="206"/>
      <c r="F277" s="206"/>
      <c r="G277" s="206">
        <f>G270</f>
        <v>139</v>
      </c>
      <c r="H277" s="206">
        <f>H270</f>
        <v>139</v>
      </c>
      <c r="I277" s="273">
        <f>I270</f>
        <v>139</v>
      </c>
      <c r="J277" s="273">
        <f>J270</f>
        <v>139</v>
      </c>
      <c r="K277" s="206">
        <f>K270</f>
        <v>139</v>
      </c>
      <c r="L277" s="206" t="s">
        <v>62</v>
      </c>
      <c r="M277" s="84">
        <v>46022</v>
      </c>
      <c r="N277" s="84">
        <v>46022</v>
      </c>
      <c r="O277" s="83"/>
      <c r="P277" s="87" t="s">
        <v>62</v>
      </c>
      <c r="Q277" s="83"/>
      <c r="R277" s="83"/>
    </row>
    <row r="278" spans="1:18" ht="51" x14ac:dyDescent="0.2">
      <c r="A278" s="320" t="s">
        <v>137</v>
      </c>
      <c r="B278" s="110" t="s">
        <v>196</v>
      </c>
      <c r="C278" s="80" t="s">
        <v>191</v>
      </c>
      <c r="D278" s="80" t="s">
        <v>197</v>
      </c>
      <c r="E278" s="206" t="s">
        <v>75</v>
      </c>
      <c r="F278" s="206">
        <v>792</v>
      </c>
      <c r="G278" s="206">
        <v>115</v>
      </c>
      <c r="H278" s="206">
        <v>115</v>
      </c>
      <c r="I278" s="273">
        <v>115</v>
      </c>
      <c r="J278" s="273">
        <v>115</v>
      </c>
      <c r="K278" s="206">
        <v>115</v>
      </c>
      <c r="L278" s="80"/>
      <c r="M278" s="80" t="s">
        <v>62</v>
      </c>
      <c r="N278" s="80" t="s">
        <v>62</v>
      </c>
      <c r="O278" s="83">
        <v>841394.05</v>
      </c>
      <c r="P278" s="83" t="s">
        <v>62</v>
      </c>
      <c r="Q278" s="83">
        <v>676364.49</v>
      </c>
      <c r="R278" s="83">
        <v>547327.27</v>
      </c>
    </row>
    <row r="279" spans="1:18" x14ac:dyDescent="0.2">
      <c r="A279" s="321"/>
      <c r="B279" s="112" t="s">
        <v>70</v>
      </c>
      <c r="C279" s="206"/>
      <c r="D279" s="206" t="s">
        <v>62</v>
      </c>
      <c r="E279" s="206"/>
      <c r="F279" s="206"/>
      <c r="G279" s="206">
        <f>G278</f>
        <v>115</v>
      </c>
      <c r="H279" s="206">
        <f>H278</f>
        <v>115</v>
      </c>
      <c r="I279" s="273">
        <f>I278</f>
        <v>115</v>
      </c>
      <c r="J279" s="273">
        <f>J278</f>
        <v>115</v>
      </c>
      <c r="K279" s="206">
        <f>K278</f>
        <v>115</v>
      </c>
      <c r="L279" s="206"/>
      <c r="M279" s="84">
        <v>46022</v>
      </c>
      <c r="N279" s="84">
        <v>46022</v>
      </c>
      <c r="O279" s="83"/>
      <c r="P279" s="87"/>
      <c r="Q279" s="83"/>
      <c r="R279" s="83"/>
    </row>
    <row r="280" spans="1:18" x14ac:dyDescent="0.2">
      <c r="A280" s="321"/>
      <c r="B280" s="110" t="s">
        <v>76</v>
      </c>
      <c r="C280" s="206"/>
      <c r="D280" s="206"/>
      <c r="E280" s="206"/>
      <c r="F280" s="206"/>
      <c r="G280" s="206" t="s">
        <v>62</v>
      </c>
      <c r="H280" s="206"/>
      <c r="I280" s="273" t="s">
        <v>62</v>
      </c>
      <c r="J280" s="273"/>
      <c r="K280" s="206"/>
      <c r="L280" s="206" t="s">
        <v>62</v>
      </c>
      <c r="M280" s="84"/>
      <c r="N280" s="84"/>
      <c r="O280" s="87" t="s">
        <v>62</v>
      </c>
      <c r="P280" s="87" t="s">
        <v>62</v>
      </c>
      <c r="Q280" s="87" t="s">
        <v>62</v>
      </c>
      <c r="R280" s="87" t="s">
        <v>62</v>
      </c>
    </row>
    <row r="281" spans="1:18" ht="38.25" x14ac:dyDescent="0.2">
      <c r="A281" s="321"/>
      <c r="B281" s="113" t="s">
        <v>192</v>
      </c>
      <c r="C281" s="206"/>
      <c r="D281" s="206" t="s">
        <v>62</v>
      </c>
      <c r="E281" s="206"/>
      <c r="F281" s="206"/>
      <c r="G281" s="206">
        <f>G278</f>
        <v>115</v>
      </c>
      <c r="H281" s="206">
        <f>H278</f>
        <v>115</v>
      </c>
      <c r="I281" s="273">
        <f>I278</f>
        <v>115</v>
      </c>
      <c r="J281" s="273">
        <f>J278</f>
        <v>115</v>
      </c>
      <c r="K281" s="206">
        <f>K278</f>
        <v>115</v>
      </c>
      <c r="L281" s="206" t="s">
        <v>62</v>
      </c>
      <c r="M281" s="84">
        <v>46022</v>
      </c>
      <c r="N281" s="84">
        <v>46022</v>
      </c>
      <c r="O281" s="83"/>
      <c r="P281" s="87" t="s">
        <v>62</v>
      </c>
      <c r="Q281" s="83"/>
      <c r="R281" s="83"/>
    </row>
    <row r="282" spans="1:18" x14ac:dyDescent="0.2">
      <c r="A282" s="321"/>
      <c r="B282" s="110" t="s">
        <v>193</v>
      </c>
      <c r="C282" s="206"/>
      <c r="D282" s="206"/>
      <c r="E282" s="206"/>
      <c r="F282" s="206"/>
      <c r="G282" s="206" t="s">
        <v>62</v>
      </c>
      <c r="H282" s="206"/>
      <c r="I282" s="273" t="s">
        <v>62</v>
      </c>
      <c r="J282" s="273"/>
      <c r="K282" s="206"/>
      <c r="L282" s="206" t="s">
        <v>62</v>
      </c>
      <c r="M282" s="84"/>
      <c r="N282" s="84"/>
      <c r="O282" s="87" t="s">
        <v>62</v>
      </c>
      <c r="P282" s="87" t="s">
        <v>62</v>
      </c>
      <c r="Q282" s="87" t="s">
        <v>62</v>
      </c>
      <c r="R282" s="87" t="s">
        <v>62</v>
      </c>
    </row>
    <row r="283" spans="1:18" ht="38.25" x14ac:dyDescent="0.2">
      <c r="A283" s="321"/>
      <c r="B283" s="113" t="s">
        <v>194</v>
      </c>
      <c r="C283" s="206"/>
      <c r="D283" s="206" t="s">
        <v>62</v>
      </c>
      <c r="E283" s="206"/>
      <c r="F283" s="206"/>
      <c r="G283" s="206">
        <f>G278</f>
        <v>115</v>
      </c>
      <c r="H283" s="206">
        <f>H278</f>
        <v>115</v>
      </c>
      <c r="I283" s="273">
        <f>I278</f>
        <v>115</v>
      </c>
      <c r="J283" s="273">
        <f>J278</f>
        <v>115</v>
      </c>
      <c r="K283" s="206">
        <f>K278</f>
        <v>115</v>
      </c>
      <c r="L283" s="206" t="s">
        <v>62</v>
      </c>
      <c r="M283" s="84">
        <v>46022</v>
      </c>
      <c r="N283" s="84">
        <v>46022</v>
      </c>
      <c r="O283" s="83"/>
      <c r="P283" s="87" t="s">
        <v>62</v>
      </c>
      <c r="Q283" s="83"/>
      <c r="R283" s="83"/>
    </row>
    <row r="284" spans="1:18" x14ac:dyDescent="0.2">
      <c r="A284" s="321"/>
      <c r="B284" s="110" t="s">
        <v>71</v>
      </c>
      <c r="C284" s="206"/>
      <c r="D284" s="206"/>
      <c r="E284" s="206"/>
      <c r="F284" s="206"/>
      <c r="G284" s="206" t="s">
        <v>62</v>
      </c>
      <c r="H284" s="206"/>
      <c r="I284" s="273" t="s">
        <v>62</v>
      </c>
      <c r="J284" s="273"/>
      <c r="K284" s="206"/>
      <c r="L284" s="206" t="s">
        <v>62</v>
      </c>
      <c r="M284" s="84"/>
      <c r="N284" s="84"/>
      <c r="O284" s="87" t="s">
        <v>62</v>
      </c>
      <c r="P284" s="87" t="s">
        <v>62</v>
      </c>
      <c r="Q284" s="87" t="s">
        <v>62</v>
      </c>
      <c r="R284" s="87" t="s">
        <v>62</v>
      </c>
    </row>
    <row r="285" spans="1:18" x14ac:dyDescent="0.2">
      <c r="A285" s="322"/>
      <c r="B285" s="113" t="s">
        <v>72</v>
      </c>
      <c r="C285" s="206"/>
      <c r="D285" s="206" t="s">
        <v>62</v>
      </c>
      <c r="E285" s="206"/>
      <c r="F285" s="206"/>
      <c r="G285" s="206">
        <f>G278</f>
        <v>115</v>
      </c>
      <c r="H285" s="206">
        <f>H278</f>
        <v>115</v>
      </c>
      <c r="I285" s="273">
        <f>I278</f>
        <v>115</v>
      </c>
      <c r="J285" s="273">
        <f>J278</f>
        <v>115</v>
      </c>
      <c r="K285" s="206">
        <f>K278</f>
        <v>115</v>
      </c>
      <c r="L285" s="206" t="s">
        <v>62</v>
      </c>
      <c r="M285" s="84">
        <v>46022</v>
      </c>
      <c r="N285" s="84">
        <v>46022</v>
      </c>
      <c r="O285" s="83"/>
      <c r="P285" s="87" t="s">
        <v>62</v>
      </c>
      <c r="Q285" s="83"/>
      <c r="R285" s="83"/>
    </row>
    <row r="286" spans="1:18" ht="51" x14ac:dyDescent="0.2">
      <c r="A286" s="320" t="s">
        <v>136</v>
      </c>
      <c r="B286" s="110" t="s">
        <v>196</v>
      </c>
      <c r="C286" s="80" t="s">
        <v>191</v>
      </c>
      <c r="D286" s="80" t="s">
        <v>197</v>
      </c>
      <c r="E286" s="206" t="s">
        <v>75</v>
      </c>
      <c r="F286" s="206">
        <v>792</v>
      </c>
      <c r="G286" s="206">
        <v>60</v>
      </c>
      <c r="H286" s="206">
        <v>60</v>
      </c>
      <c r="I286" s="273">
        <v>60</v>
      </c>
      <c r="J286" s="273">
        <v>60</v>
      </c>
      <c r="K286" s="206">
        <v>60</v>
      </c>
      <c r="L286" s="80"/>
      <c r="M286" s="80" t="s">
        <v>62</v>
      </c>
      <c r="N286" s="80" t="s">
        <v>62</v>
      </c>
      <c r="O286" s="83">
        <v>428988.2</v>
      </c>
      <c r="P286" s="83" t="s">
        <v>62</v>
      </c>
      <c r="Q286" s="83">
        <v>313481.17</v>
      </c>
      <c r="R286" s="83">
        <v>205028.91</v>
      </c>
    </row>
    <row r="287" spans="1:18" x14ac:dyDescent="0.2">
      <c r="A287" s="321"/>
      <c r="B287" s="112" t="s">
        <v>70</v>
      </c>
      <c r="C287" s="206"/>
      <c r="D287" s="206" t="s">
        <v>62</v>
      </c>
      <c r="E287" s="206"/>
      <c r="F287" s="206"/>
      <c r="G287" s="206">
        <f>G286</f>
        <v>60</v>
      </c>
      <c r="H287" s="206">
        <f>H286</f>
        <v>60</v>
      </c>
      <c r="I287" s="273">
        <f>I286</f>
        <v>60</v>
      </c>
      <c r="J287" s="273">
        <f>J286</f>
        <v>60</v>
      </c>
      <c r="K287" s="206">
        <f>K286</f>
        <v>60</v>
      </c>
      <c r="L287" s="206"/>
      <c r="M287" s="84">
        <v>46022</v>
      </c>
      <c r="N287" s="84">
        <v>46022</v>
      </c>
      <c r="O287" s="83"/>
      <c r="P287" s="87"/>
      <c r="Q287" s="83"/>
      <c r="R287" s="83"/>
    </row>
    <row r="288" spans="1:18" x14ac:dyDescent="0.2">
      <c r="A288" s="321"/>
      <c r="B288" s="110" t="s">
        <v>76</v>
      </c>
      <c r="C288" s="206"/>
      <c r="D288" s="206"/>
      <c r="E288" s="206"/>
      <c r="F288" s="206"/>
      <c r="G288" s="206" t="s">
        <v>62</v>
      </c>
      <c r="H288" s="206"/>
      <c r="I288" s="273" t="s">
        <v>62</v>
      </c>
      <c r="J288" s="273"/>
      <c r="K288" s="206"/>
      <c r="L288" s="206" t="s">
        <v>62</v>
      </c>
      <c r="M288" s="84"/>
      <c r="N288" s="84"/>
      <c r="O288" s="87" t="s">
        <v>62</v>
      </c>
      <c r="P288" s="87" t="s">
        <v>62</v>
      </c>
      <c r="Q288" s="87" t="s">
        <v>62</v>
      </c>
      <c r="R288" s="87" t="s">
        <v>62</v>
      </c>
    </row>
    <row r="289" spans="1:18" ht="38.25" x14ac:dyDescent="0.2">
      <c r="A289" s="321"/>
      <c r="B289" s="113" t="s">
        <v>192</v>
      </c>
      <c r="C289" s="206"/>
      <c r="D289" s="206" t="s">
        <v>62</v>
      </c>
      <c r="E289" s="206"/>
      <c r="F289" s="206"/>
      <c r="G289" s="206">
        <f>G286</f>
        <v>60</v>
      </c>
      <c r="H289" s="206">
        <f>H286</f>
        <v>60</v>
      </c>
      <c r="I289" s="273">
        <f>I286</f>
        <v>60</v>
      </c>
      <c r="J289" s="273">
        <f>J286</f>
        <v>60</v>
      </c>
      <c r="K289" s="206">
        <f>K286</f>
        <v>60</v>
      </c>
      <c r="L289" s="206" t="s">
        <v>62</v>
      </c>
      <c r="M289" s="84">
        <v>46022</v>
      </c>
      <c r="N289" s="84">
        <v>46022</v>
      </c>
      <c r="O289" s="83"/>
      <c r="P289" s="87" t="s">
        <v>62</v>
      </c>
      <c r="Q289" s="83"/>
      <c r="R289" s="83"/>
    </row>
    <row r="290" spans="1:18" x14ac:dyDescent="0.2">
      <c r="A290" s="321"/>
      <c r="B290" s="110" t="s">
        <v>193</v>
      </c>
      <c r="C290" s="206"/>
      <c r="D290" s="206"/>
      <c r="E290" s="206"/>
      <c r="F290" s="206"/>
      <c r="G290" s="206" t="s">
        <v>62</v>
      </c>
      <c r="H290" s="206"/>
      <c r="I290" s="273" t="s">
        <v>62</v>
      </c>
      <c r="J290" s="273"/>
      <c r="K290" s="206"/>
      <c r="L290" s="206" t="s">
        <v>62</v>
      </c>
      <c r="M290" s="84"/>
      <c r="N290" s="84"/>
      <c r="O290" s="87" t="s">
        <v>62</v>
      </c>
      <c r="P290" s="87" t="s">
        <v>62</v>
      </c>
      <c r="Q290" s="87" t="s">
        <v>62</v>
      </c>
      <c r="R290" s="87" t="s">
        <v>62</v>
      </c>
    </row>
    <row r="291" spans="1:18" ht="38.25" x14ac:dyDescent="0.2">
      <c r="A291" s="321"/>
      <c r="B291" s="113" t="s">
        <v>194</v>
      </c>
      <c r="C291" s="206"/>
      <c r="D291" s="206" t="s">
        <v>62</v>
      </c>
      <c r="E291" s="206"/>
      <c r="F291" s="206"/>
      <c r="G291" s="206">
        <f>G286</f>
        <v>60</v>
      </c>
      <c r="H291" s="206">
        <f>H286</f>
        <v>60</v>
      </c>
      <c r="I291" s="273">
        <f>I286</f>
        <v>60</v>
      </c>
      <c r="J291" s="273">
        <f>J286</f>
        <v>60</v>
      </c>
      <c r="K291" s="206">
        <f>K286</f>
        <v>60</v>
      </c>
      <c r="L291" s="206" t="s">
        <v>62</v>
      </c>
      <c r="M291" s="84">
        <v>46022</v>
      </c>
      <c r="N291" s="84">
        <v>46022</v>
      </c>
      <c r="O291" s="83"/>
      <c r="P291" s="87" t="s">
        <v>62</v>
      </c>
      <c r="Q291" s="83"/>
      <c r="R291" s="83"/>
    </row>
    <row r="292" spans="1:18" x14ac:dyDescent="0.2">
      <c r="A292" s="321"/>
      <c r="B292" s="110" t="s">
        <v>71</v>
      </c>
      <c r="C292" s="206"/>
      <c r="D292" s="206"/>
      <c r="E292" s="206"/>
      <c r="F292" s="206"/>
      <c r="G292" s="206" t="s">
        <v>62</v>
      </c>
      <c r="H292" s="206"/>
      <c r="I292" s="273" t="s">
        <v>62</v>
      </c>
      <c r="J292" s="273"/>
      <c r="K292" s="206"/>
      <c r="L292" s="206" t="s">
        <v>62</v>
      </c>
      <c r="M292" s="84"/>
      <c r="N292" s="84"/>
      <c r="O292" s="87" t="s">
        <v>62</v>
      </c>
      <c r="P292" s="87" t="s">
        <v>62</v>
      </c>
      <c r="Q292" s="87" t="s">
        <v>62</v>
      </c>
      <c r="R292" s="87" t="s">
        <v>62</v>
      </c>
    </row>
    <row r="293" spans="1:18" x14ac:dyDescent="0.2">
      <c r="A293" s="322"/>
      <c r="B293" s="113" t="s">
        <v>72</v>
      </c>
      <c r="C293" s="206"/>
      <c r="D293" s="206" t="s">
        <v>62</v>
      </c>
      <c r="E293" s="206"/>
      <c r="F293" s="206"/>
      <c r="G293" s="206">
        <f>G286</f>
        <v>60</v>
      </c>
      <c r="H293" s="206">
        <f>H286</f>
        <v>60</v>
      </c>
      <c r="I293" s="273">
        <f>I286</f>
        <v>60</v>
      </c>
      <c r="J293" s="273">
        <f>J286</f>
        <v>60</v>
      </c>
      <c r="K293" s="206">
        <f>K286</f>
        <v>60</v>
      </c>
      <c r="L293" s="206" t="s">
        <v>62</v>
      </c>
      <c r="M293" s="84">
        <v>46022</v>
      </c>
      <c r="N293" s="84">
        <v>46022</v>
      </c>
      <c r="O293" s="83"/>
      <c r="P293" s="87" t="s">
        <v>62</v>
      </c>
      <c r="Q293" s="83"/>
      <c r="R293" s="83"/>
    </row>
    <row r="294" spans="1:18" ht="51" x14ac:dyDescent="0.2">
      <c r="A294" s="320" t="s">
        <v>135</v>
      </c>
      <c r="B294" s="110" t="s">
        <v>196</v>
      </c>
      <c r="C294" s="80" t="s">
        <v>191</v>
      </c>
      <c r="D294" s="80" t="s">
        <v>197</v>
      </c>
      <c r="E294" s="206" t="s">
        <v>75</v>
      </c>
      <c r="F294" s="206">
        <v>792</v>
      </c>
      <c r="G294" s="206">
        <v>88</v>
      </c>
      <c r="H294" s="206">
        <v>88</v>
      </c>
      <c r="I294" s="273">
        <v>88</v>
      </c>
      <c r="J294" s="273">
        <v>88</v>
      </c>
      <c r="K294" s="206">
        <v>88</v>
      </c>
      <c r="L294" s="80"/>
      <c r="M294" s="80" t="s">
        <v>62</v>
      </c>
      <c r="N294" s="80" t="s">
        <v>62</v>
      </c>
      <c r="O294" s="83">
        <v>723410.1</v>
      </c>
      <c r="P294" s="83" t="s">
        <v>62</v>
      </c>
      <c r="Q294" s="83">
        <v>507762.67</v>
      </c>
      <c r="R294" s="83">
        <v>475474.69</v>
      </c>
    </row>
    <row r="295" spans="1:18" x14ac:dyDescent="0.2">
      <c r="A295" s="321"/>
      <c r="B295" s="112" t="s">
        <v>70</v>
      </c>
      <c r="C295" s="206"/>
      <c r="D295" s="206" t="s">
        <v>62</v>
      </c>
      <c r="E295" s="206"/>
      <c r="F295" s="206"/>
      <c r="G295" s="206">
        <f>G294</f>
        <v>88</v>
      </c>
      <c r="H295" s="206">
        <f>H294</f>
        <v>88</v>
      </c>
      <c r="I295" s="273">
        <f>I294</f>
        <v>88</v>
      </c>
      <c r="J295" s="273">
        <f>J294</f>
        <v>88</v>
      </c>
      <c r="K295" s="206">
        <f>K294</f>
        <v>88</v>
      </c>
      <c r="L295" s="206"/>
      <c r="M295" s="84">
        <v>46022</v>
      </c>
      <c r="N295" s="84">
        <v>46022</v>
      </c>
      <c r="O295" s="83"/>
      <c r="P295" s="87"/>
      <c r="Q295" s="83"/>
      <c r="R295" s="83"/>
    </row>
    <row r="296" spans="1:18" x14ac:dyDescent="0.2">
      <c r="A296" s="321"/>
      <c r="B296" s="110" t="s">
        <v>76</v>
      </c>
      <c r="C296" s="206"/>
      <c r="D296" s="206"/>
      <c r="E296" s="206"/>
      <c r="F296" s="206"/>
      <c r="G296" s="206" t="s">
        <v>62</v>
      </c>
      <c r="H296" s="206"/>
      <c r="I296" s="273" t="s">
        <v>62</v>
      </c>
      <c r="J296" s="273"/>
      <c r="K296" s="206"/>
      <c r="L296" s="206" t="s">
        <v>62</v>
      </c>
      <c r="M296" s="84"/>
      <c r="N296" s="84"/>
      <c r="O296" s="87" t="s">
        <v>62</v>
      </c>
      <c r="P296" s="87" t="s">
        <v>62</v>
      </c>
      <c r="Q296" s="87" t="s">
        <v>62</v>
      </c>
      <c r="R296" s="87" t="s">
        <v>62</v>
      </c>
    </row>
    <row r="297" spans="1:18" ht="38.25" x14ac:dyDescent="0.2">
      <c r="A297" s="321"/>
      <c r="B297" s="113" t="s">
        <v>192</v>
      </c>
      <c r="C297" s="206"/>
      <c r="D297" s="206" t="s">
        <v>62</v>
      </c>
      <c r="E297" s="206"/>
      <c r="F297" s="206"/>
      <c r="G297" s="206">
        <f>G294</f>
        <v>88</v>
      </c>
      <c r="H297" s="206">
        <f>H294</f>
        <v>88</v>
      </c>
      <c r="I297" s="273">
        <f>I294</f>
        <v>88</v>
      </c>
      <c r="J297" s="273">
        <f>J294</f>
        <v>88</v>
      </c>
      <c r="K297" s="206">
        <f>K294</f>
        <v>88</v>
      </c>
      <c r="L297" s="206" t="s">
        <v>62</v>
      </c>
      <c r="M297" s="84">
        <v>46022</v>
      </c>
      <c r="N297" s="84">
        <v>46022</v>
      </c>
      <c r="O297" s="83"/>
      <c r="P297" s="87" t="s">
        <v>62</v>
      </c>
      <c r="Q297" s="83"/>
      <c r="R297" s="83"/>
    </row>
    <row r="298" spans="1:18" x14ac:dyDescent="0.2">
      <c r="A298" s="321"/>
      <c r="B298" s="110" t="s">
        <v>193</v>
      </c>
      <c r="C298" s="206"/>
      <c r="D298" s="206"/>
      <c r="E298" s="206"/>
      <c r="F298" s="206"/>
      <c r="G298" s="206" t="s">
        <v>62</v>
      </c>
      <c r="H298" s="206"/>
      <c r="I298" s="273" t="s">
        <v>62</v>
      </c>
      <c r="J298" s="273"/>
      <c r="K298" s="206"/>
      <c r="L298" s="206" t="s">
        <v>62</v>
      </c>
      <c r="M298" s="84"/>
      <c r="N298" s="84"/>
      <c r="O298" s="87" t="s">
        <v>62</v>
      </c>
      <c r="P298" s="87" t="s">
        <v>62</v>
      </c>
      <c r="Q298" s="87" t="s">
        <v>62</v>
      </c>
      <c r="R298" s="87" t="s">
        <v>62</v>
      </c>
    </row>
    <row r="299" spans="1:18" ht="38.25" x14ac:dyDescent="0.2">
      <c r="A299" s="321"/>
      <c r="B299" s="113" t="s">
        <v>194</v>
      </c>
      <c r="C299" s="206"/>
      <c r="D299" s="206" t="s">
        <v>62</v>
      </c>
      <c r="E299" s="206"/>
      <c r="F299" s="206"/>
      <c r="G299" s="206">
        <f>G294</f>
        <v>88</v>
      </c>
      <c r="H299" s="206">
        <f>H294</f>
        <v>88</v>
      </c>
      <c r="I299" s="273">
        <f>I294</f>
        <v>88</v>
      </c>
      <c r="J299" s="273">
        <f>J294</f>
        <v>88</v>
      </c>
      <c r="K299" s="206">
        <f>K294</f>
        <v>88</v>
      </c>
      <c r="L299" s="206" t="s">
        <v>62</v>
      </c>
      <c r="M299" s="84">
        <v>46022</v>
      </c>
      <c r="N299" s="84">
        <v>46022</v>
      </c>
      <c r="O299" s="83"/>
      <c r="P299" s="87" t="s">
        <v>62</v>
      </c>
      <c r="Q299" s="83"/>
      <c r="R299" s="83"/>
    </row>
    <row r="300" spans="1:18" x14ac:dyDescent="0.2">
      <c r="A300" s="321"/>
      <c r="B300" s="110" t="s">
        <v>71</v>
      </c>
      <c r="C300" s="206"/>
      <c r="D300" s="206"/>
      <c r="E300" s="206"/>
      <c r="F300" s="206"/>
      <c r="G300" s="206" t="s">
        <v>62</v>
      </c>
      <c r="H300" s="206"/>
      <c r="I300" s="273" t="s">
        <v>62</v>
      </c>
      <c r="J300" s="273"/>
      <c r="K300" s="206"/>
      <c r="L300" s="206" t="s">
        <v>62</v>
      </c>
      <c r="M300" s="84"/>
      <c r="N300" s="84"/>
      <c r="O300" s="87" t="s">
        <v>62</v>
      </c>
      <c r="P300" s="87" t="s">
        <v>62</v>
      </c>
      <c r="Q300" s="87" t="s">
        <v>62</v>
      </c>
      <c r="R300" s="87" t="s">
        <v>62</v>
      </c>
    </row>
    <row r="301" spans="1:18" x14ac:dyDescent="0.2">
      <c r="A301" s="322"/>
      <c r="B301" s="113" t="s">
        <v>72</v>
      </c>
      <c r="C301" s="206"/>
      <c r="D301" s="206" t="s">
        <v>62</v>
      </c>
      <c r="E301" s="206"/>
      <c r="F301" s="206"/>
      <c r="G301" s="206">
        <f>G294</f>
        <v>88</v>
      </c>
      <c r="H301" s="206">
        <f>H294</f>
        <v>88</v>
      </c>
      <c r="I301" s="273">
        <f>I294</f>
        <v>88</v>
      </c>
      <c r="J301" s="273">
        <f>J294</f>
        <v>88</v>
      </c>
      <c r="K301" s="206">
        <f>K294</f>
        <v>88</v>
      </c>
      <c r="L301" s="206" t="s">
        <v>62</v>
      </c>
      <c r="M301" s="84">
        <v>46022</v>
      </c>
      <c r="N301" s="84">
        <v>46022</v>
      </c>
      <c r="O301" s="83"/>
      <c r="P301" s="87" t="s">
        <v>62</v>
      </c>
      <c r="Q301" s="83"/>
      <c r="R301" s="83"/>
    </row>
    <row r="302" spans="1:18" ht="51" x14ac:dyDescent="0.2">
      <c r="A302" s="320" t="s">
        <v>134</v>
      </c>
      <c r="B302" s="110" t="s">
        <v>196</v>
      </c>
      <c r="C302" s="80" t="s">
        <v>191</v>
      </c>
      <c r="D302" s="80" t="s">
        <v>197</v>
      </c>
      <c r="E302" s="206" t="s">
        <v>75</v>
      </c>
      <c r="F302" s="206">
        <v>792</v>
      </c>
      <c r="G302" s="206">
        <v>188</v>
      </c>
      <c r="H302" s="206">
        <v>188</v>
      </c>
      <c r="I302" s="273">
        <v>188</v>
      </c>
      <c r="J302" s="273">
        <v>188</v>
      </c>
      <c r="K302" s="206">
        <v>188</v>
      </c>
      <c r="L302" s="80"/>
      <c r="M302" s="80" t="s">
        <v>62</v>
      </c>
      <c r="N302" s="80" t="s">
        <v>62</v>
      </c>
      <c r="O302" s="83">
        <v>1285496.3600000001</v>
      </c>
      <c r="P302" s="83" t="s">
        <v>62</v>
      </c>
      <c r="Q302" s="83">
        <v>952581.6</v>
      </c>
      <c r="R302" s="83">
        <v>602374.75</v>
      </c>
    </row>
    <row r="303" spans="1:18" x14ac:dyDescent="0.2">
      <c r="A303" s="321"/>
      <c r="B303" s="112" t="s">
        <v>70</v>
      </c>
      <c r="C303" s="206"/>
      <c r="D303" s="206" t="s">
        <v>62</v>
      </c>
      <c r="E303" s="206"/>
      <c r="F303" s="206"/>
      <c r="G303" s="206">
        <f>G302</f>
        <v>188</v>
      </c>
      <c r="H303" s="206">
        <f>H302</f>
        <v>188</v>
      </c>
      <c r="I303" s="273">
        <f>I302</f>
        <v>188</v>
      </c>
      <c r="J303" s="273">
        <f>J302</f>
        <v>188</v>
      </c>
      <c r="K303" s="206">
        <f>K302</f>
        <v>188</v>
      </c>
      <c r="L303" s="206"/>
      <c r="M303" s="84">
        <v>46022</v>
      </c>
      <c r="N303" s="84">
        <v>46022</v>
      </c>
      <c r="O303" s="83"/>
      <c r="P303" s="87"/>
      <c r="Q303" s="83"/>
      <c r="R303" s="83"/>
    </row>
    <row r="304" spans="1:18" x14ac:dyDescent="0.2">
      <c r="A304" s="321"/>
      <c r="B304" s="110" t="s">
        <v>76</v>
      </c>
      <c r="C304" s="206"/>
      <c r="D304" s="206"/>
      <c r="E304" s="206"/>
      <c r="F304" s="206"/>
      <c r="G304" s="206" t="s">
        <v>62</v>
      </c>
      <c r="H304" s="206"/>
      <c r="I304" s="273" t="s">
        <v>62</v>
      </c>
      <c r="J304" s="273"/>
      <c r="K304" s="206"/>
      <c r="L304" s="206" t="s">
        <v>62</v>
      </c>
      <c r="M304" s="84"/>
      <c r="N304" s="84"/>
      <c r="O304" s="87" t="s">
        <v>62</v>
      </c>
      <c r="P304" s="87" t="s">
        <v>62</v>
      </c>
      <c r="Q304" s="87" t="s">
        <v>62</v>
      </c>
      <c r="R304" s="87" t="s">
        <v>62</v>
      </c>
    </row>
    <row r="305" spans="1:18" ht="38.25" x14ac:dyDescent="0.2">
      <c r="A305" s="321"/>
      <c r="B305" s="113" t="s">
        <v>192</v>
      </c>
      <c r="C305" s="206"/>
      <c r="D305" s="206" t="s">
        <v>62</v>
      </c>
      <c r="E305" s="206"/>
      <c r="F305" s="206"/>
      <c r="G305" s="206">
        <f>G302</f>
        <v>188</v>
      </c>
      <c r="H305" s="206">
        <f>H302</f>
        <v>188</v>
      </c>
      <c r="I305" s="273">
        <f>I302</f>
        <v>188</v>
      </c>
      <c r="J305" s="273">
        <f>J302</f>
        <v>188</v>
      </c>
      <c r="K305" s="206">
        <f>K302</f>
        <v>188</v>
      </c>
      <c r="L305" s="206" t="s">
        <v>62</v>
      </c>
      <c r="M305" s="84">
        <v>46022</v>
      </c>
      <c r="N305" s="84">
        <v>46022</v>
      </c>
      <c r="O305" s="83"/>
      <c r="P305" s="87" t="s">
        <v>62</v>
      </c>
      <c r="Q305" s="83"/>
      <c r="R305" s="83"/>
    </row>
    <row r="306" spans="1:18" x14ac:dyDescent="0.2">
      <c r="A306" s="321"/>
      <c r="B306" s="110" t="s">
        <v>193</v>
      </c>
      <c r="C306" s="206"/>
      <c r="D306" s="206"/>
      <c r="E306" s="206"/>
      <c r="F306" s="206"/>
      <c r="G306" s="206" t="s">
        <v>62</v>
      </c>
      <c r="H306" s="206"/>
      <c r="I306" s="273" t="s">
        <v>62</v>
      </c>
      <c r="J306" s="273"/>
      <c r="K306" s="206"/>
      <c r="L306" s="206" t="s">
        <v>62</v>
      </c>
      <c r="M306" s="84"/>
      <c r="N306" s="84"/>
      <c r="O306" s="87" t="s">
        <v>62</v>
      </c>
      <c r="P306" s="87" t="s">
        <v>62</v>
      </c>
      <c r="Q306" s="87" t="s">
        <v>62</v>
      </c>
      <c r="R306" s="87" t="s">
        <v>62</v>
      </c>
    </row>
    <row r="307" spans="1:18" ht="38.25" x14ac:dyDescent="0.2">
      <c r="A307" s="321"/>
      <c r="B307" s="113" t="s">
        <v>194</v>
      </c>
      <c r="C307" s="206"/>
      <c r="D307" s="206" t="s">
        <v>62</v>
      </c>
      <c r="E307" s="206"/>
      <c r="F307" s="206"/>
      <c r="G307" s="206">
        <f>G302</f>
        <v>188</v>
      </c>
      <c r="H307" s="206">
        <f>H302</f>
        <v>188</v>
      </c>
      <c r="I307" s="273">
        <f>I302</f>
        <v>188</v>
      </c>
      <c r="J307" s="273">
        <f>J302</f>
        <v>188</v>
      </c>
      <c r="K307" s="206">
        <f>K302</f>
        <v>188</v>
      </c>
      <c r="L307" s="206" t="s">
        <v>62</v>
      </c>
      <c r="M307" s="84">
        <v>46022</v>
      </c>
      <c r="N307" s="84">
        <v>46022</v>
      </c>
      <c r="O307" s="83"/>
      <c r="P307" s="87" t="s">
        <v>62</v>
      </c>
      <c r="Q307" s="83"/>
      <c r="R307" s="83"/>
    </row>
    <row r="308" spans="1:18" x14ac:dyDescent="0.2">
      <c r="A308" s="321"/>
      <c r="B308" s="110" t="s">
        <v>71</v>
      </c>
      <c r="C308" s="206"/>
      <c r="D308" s="206"/>
      <c r="E308" s="206"/>
      <c r="F308" s="206"/>
      <c r="G308" s="206" t="s">
        <v>62</v>
      </c>
      <c r="H308" s="206"/>
      <c r="I308" s="273" t="s">
        <v>62</v>
      </c>
      <c r="J308" s="273"/>
      <c r="K308" s="206"/>
      <c r="L308" s="206" t="s">
        <v>62</v>
      </c>
      <c r="M308" s="84"/>
      <c r="N308" s="84"/>
      <c r="O308" s="87" t="s">
        <v>62</v>
      </c>
      <c r="P308" s="87" t="s">
        <v>62</v>
      </c>
      <c r="Q308" s="87" t="s">
        <v>62</v>
      </c>
      <c r="R308" s="87" t="s">
        <v>62</v>
      </c>
    </row>
    <row r="309" spans="1:18" x14ac:dyDescent="0.2">
      <c r="A309" s="322"/>
      <c r="B309" s="113" t="s">
        <v>72</v>
      </c>
      <c r="C309" s="206"/>
      <c r="D309" s="206" t="s">
        <v>62</v>
      </c>
      <c r="E309" s="206"/>
      <c r="F309" s="206"/>
      <c r="G309" s="206">
        <f>G302</f>
        <v>188</v>
      </c>
      <c r="H309" s="206">
        <f>H302</f>
        <v>188</v>
      </c>
      <c r="I309" s="273">
        <f>I302</f>
        <v>188</v>
      </c>
      <c r="J309" s="273">
        <f>J302</f>
        <v>188</v>
      </c>
      <c r="K309" s="206">
        <f>K302</f>
        <v>188</v>
      </c>
      <c r="L309" s="206" t="s">
        <v>62</v>
      </c>
      <c r="M309" s="84">
        <v>46022</v>
      </c>
      <c r="N309" s="84">
        <v>46022</v>
      </c>
      <c r="O309" s="83"/>
      <c r="P309" s="87" t="s">
        <v>62</v>
      </c>
      <c r="Q309" s="83"/>
      <c r="R309" s="83"/>
    </row>
    <row r="310" spans="1:18" ht="51" x14ac:dyDescent="0.2">
      <c r="A310" s="320" t="s">
        <v>133</v>
      </c>
      <c r="B310" s="110" t="s">
        <v>196</v>
      </c>
      <c r="C310" s="80" t="s">
        <v>191</v>
      </c>
      <c r="D310" s="80" t="s">
        <v>197</v>
      </c>
      <c r="E310" s="206" t="s">
        <v>75</v>
      </c>
      <c r="F310" s="206">
        <v>792</v>
      </c>
      <c r="G310" s="206">
        <v>85</v>
      </c>
      <c r="H310" s="206">
        <v>85</v>
      </c>
      <c r="I310" s="273">
        <v>85</v>
      </c>
      <c r="J310" s="273">
        <v>85</v>
      </c>
      <c r="K310" s="206">
        <v>85</v>
      </c>
      <c r="L310" s="80"/>
      <c r="M310" s="80" t="s">
        <v>62</v>
      </c>
      <c r="N310" s="80" t="s">
        <v>62</v>
      </c>
      <c r="O310" s="83">
        <v>866321.21</v>
      </c>
      <c r="P310" s="83" t="s">
        <v>62</v>
      </c>
      <c r="Q310" s="83">
        <v>624005.14</v>
      </c>
      <c r="R310" s="83">
        <v>614294.31000000006</v>
      </c>
    </row>
    <row r="311" spans="1:18" x14ac:dyDescent="0.2">
      <c r="A311" s="321"/>
      <c r="B311" s="112" t="s">
        <v>70</v>
      </c>
      <c r="C311" s="206"/>
      <c r="D311" s="206" t="s">
        <v>62</v>
      </c>
      <c r="E311" s="206"/>
      <c r="F311" s="206"/>
      <c r="G311" s="206">
        <f>G310</f>
        <v>85</v>
      </c>
      <c r="H311" s="206">
        <f>H310</f>
        <v>85</v>
      </c>
      <c r="I311" s="273">
        <f>I310</f>
        <v>85</v>
      </c>
      <c r="J311" s="273">
        <f>J310</f>
        <v>85</v>
      </c>
      <c r="K311" s="206">
        <f>K310</f>
        <v>85</v>
      </c>
      <c r="L311" s="206"/>
      <c r="M311" s="84">
        <v>46022</v>
      </c>
      <c r="N311" s="84">
        <v>46022</v>
      </c>
      <c r="O311" s="83"/>
      <c r="P311" s="87"/>
      <c r="Q311" s="83"/>
      <c r="R311" s="83"/>
    </row>
    <row r="312" spans="1:18" x14ac:dyDescent="0.2">
      <c r="A312" s="321"/>
      <c r="B312" s="110" t="s">
        <v>76</v>
      </c>
      <c r="C312" s="206"/>
      <c r="D312" s="206"/>
      <c r="E312" s="206"/>
      <c r="F312" s="206"/>
      <c r="G312" s="206" t="s">
        <v>62</v>
      </c>
      <c r="H312" s="206"/>
      <c r="I312" s="273" t="s">
        <v>62</v>
      </c>
      <c r="J312" s="273"/>
      <c r="K312" s="206"/>
      <c r="L312" s="206" t="s">
        <v>62</v>
      </c>
      <c r="M312" s="84"/>
      <c r="N312" s="84"/>
      <c r="O312" s="87" t="s">
        <v>62</v>
      </c>
      <c r="P312" s="87" t="s">
        <v>62</v>
      </c>
      <c r="Q312" s="87" t="s">
        <v>62</v>
      </c>
      <c r="R312" s="87" t="s">
        <v>62</v>
      </c>
    </row>
    <row r="313" spans="1:18" ht="38.25" x14ac:dyDescent="0.2">
      <c r="A313" s="321"/>
      <c r="B313" s="113" t="s">
        <v>192</v>
      </c>
      <c r="C313" s="206"/>
      <c r="D313" s="206" t="s">
        <v>62</v>
      </c>
      <c r="E313" s="206"/>
      <c r="F313" s="206"/>
      <c r="G313" s="206">
        <f>G310</f>
        <v>85</v>
      </c>
      <c r="H313" s="206">
        <f>H310</f>
        <v>85</v>
      </c>
      <c r="I313" s="273">
        <f>I310</f>
        <v>85</v>
      </c>
      <c r="J313" s="273">
        <f>J310</f>
        <v>85</v>
      </c>
      <c r="K313" s="206">
        <f>K310</f>
        <v>85</v>
      </c>
      <c r="L313" s="206" t="s">
        <v>62</v>
      </c>
      <c r="M313" s="84">
        <v>46022</v>
      </c>
      <c r="N313" s="84">
        <v>46022</v>
      </c>
      <c r="O313" s="83"/>
      <c r="P313" s="87" t="s">
        <v>62</v>
      </c>
      <c r="Q313" s="83"/>
      <c r="R313" s="83"/>
    </row>
    <row r="314" spans="1:18" x14ac:dyDescent="0.2">
      <c r="A314" s="321"/>
      <c r="B314" s="110" t="s">
        <v>193</v>
      </c>
      <c r="C314" s="206"/>
      <c r="D314" s="206"/>
      <c r="E314" s="206"/>
      <c r="F314" s="206"/>
      <c r="G314" s="206" t="s">
        <v>62</v>
      </c>
      <c r="H314" s="206"/>
      <c r="I314" s="273" t="s">
        <v>62</v>
      </c>
      <c r="J314" s="273"/>
      <c r="K314" s="206"/>
      <c r="L314" s="206" t="s">
        <v>62</v>
      </c>
      <c r="M314" s="84"/>
      <c r="N314" s="84"/>
      <c r="O314" s="87" t="s">
        <v>62</v>
      </c>
      <c r="P314" s="87" t="s">
        <v>62</v>
      </c>
      <c r="Q314" s="87" t="s">
        <v>62</v>
      </c>
      <c r="R314" s="87" t="s">
        <v>62</v>
      </c>
    </row>
    <row r="315" spans="1:18" ht="38.25" x14ac:dyDescent="0.2">
      <c r="A315" s="321"/>
      <c r="B315" s="113" t="s">
        <v>194</v>
      </c>
      <c r="C315" s="206"/>
      <c r="D315" s="206" t="s">
        <v>62</v>
      </c>
      <c r="E315" s="206"/>
      <c r="F315" s="206"/>
      <c r="G315" s="206">
        <f>G310</f>
        <v>85</v>
      </c>
      <c r="H315" s="206">
        <f>H310</f>
        <v>85</v>
      </c>
      <c r="I315" s="273">
        <f>I310</f>
        <v>85</v>
      </c>
      <c r="J315" s="273">
        <f>J310</f>
        <v>85</v>
      </c>
      <c r="K315" s="206">
        <f>K310</f>
        <v>85</v>
      </c>
      <c r="L315" s="206" t="s">
        <v>62</v>
      </c>
      <c r="M315" s="84">
        <v>46022</v>
      </c>
      <c r="N315" s="84">
        <v>46022</v>
      </c>
      <c r="O315" s="83"/>
      <c r="P315" s="87" t="s">
        <v>62</v>
      </c>
      <c r="Q315" s="83"/>
      <c r="R315" s="83"/>
    </row>
    <row r="316" spans="1:18" x14ac:dyDescent="0.2">
      <c r="A316" s="321"/>
      <c r="B316" s="110" t="s">
        <v>71</v>
      </c>
      <c r="C316" s="206"/>
      <c r="D316" s="206"/>
      <c r="E316" s="206"/>
      <c r="F316" s="206"/>
      <c r="G316" s="206" t="s">
        <v>62</v>
      </c>
      <c r="H316" s="206"/>
      <c r="I316" s="273" t="s">
        <v>62</v>
      </c>
      <c r="J316" s="273"/>
      <c r="K316" s="206"/>
      <c r="L316" s="206" t="s">
        <v>62</v>
      </c>
      <c r="M316" s="84"/>
      <c r="N316" s="84"/>
      <c r="O316" s="87" t="s">
        <v>62</v>
      </c>
      <c r="P316" s="87" t="s">
        <v>62</v>
      </c>
      <c r="Q316" s="87" t="s">
        <v>62</v>
      </c>
      <c r="R316" s="87" t="s">
        <v>62</v>
      </c>
    </row>
    <row r="317" spans="1:18" x14ac:dyDescent="0.2">
      <c r="A317" s="322"/>
      <c r="B317" s="113" t="s">
        <v>72</v>
      </c>
      <c r="C317" s="206"/>
      <c r="D317" s="206" t="s">
        <v>62</v>
      </c>
      <c r="E317" s="206"/>
      <c r="F317" s="206"/>
      <c r="G317" s="206">
        <f>G310</f>
        <v>85</v>
      </c>
      <c r="H317" s="206">
        <f>H310</f>
        <v>85</v>
      </c>
      <c r="I317" s="273">
        <f>I310</f>
        <v>85</v>
      </c>
      <c r="J317" s="273">
        <f>J310</f>
        <v>85</v>
      </c>
      <c r="K317" s="206">
        <f>K310</f>
        <v>85</v>
      </c>
      <c r="L317" s="206" t="s">
        <v>62</v>
      </c>
      <c r="M317" s="84">
        <v>46022</v>
      </c>
      <c r="N317" s="84">
        <v>46022</v>
      </c>
      <c r="O317" s="83"/>
      <c r="P317" s="87" t="s">
        <v>62</v>
      </c>
      <c r="Q317" s="83"/>
      <c r="R317" s="83"/>
    </row>
    <row r="318" spans="1:18" ht="51" x14ac:dyDescent="0.2">
      <c r="A318" s="320" t="s">
        <v>132</v>
      </c>
      <c r="B318" s="110" t="s">
        <v>196</v>
      </c>
      <c r="C318" s="80" t="s">
        <v>191</v>
      </c>
      <c r="D318" s="80" t="s">
        <v>197</v>
      </c>
      <c r="E318" s="206" t="s">
        <v>75</v>
      </c>
      <c r="F318" s="206">
        <v>792</v>
      </c>
      <c r="G318" s="206">
        <v>112</v>
      </c>
      <c r="H318" s="206">
        <v>112</v>
      </c>
      <c r="I318" s="273">
        <v>112</v>
      </c>
      <c r="J318" s="273">
        <v>112</v>
      </c>
      <c r="K318" s="206">
        <v>112</v>
      </c>
      <c r="L318" s="80"/>
      <c r="M318" s="80" t="s">
        <v>62</v>
      </c>
      <c r="N318" s="80" t="s">
        <v>62</v>
      </c>
      <c r="O318" s="83">
        <v>840444.64</v>
      </c>
      <c r="P318" s="83" t="s">
        <v>62</v>
      </c>
      <c r="Q318" s="83">
        <v>617346.56000000006</v>
      </c>
      <c r="R318" s="83">
        <v>456844.69</v>
      </c>
    </row>
    <row r="319" spans="1:18" x14ac:dyDescent="0.2">
      <c r="A319" s="321"/>
      <c r="B319" s="112" t="s">
        <v>70</v>
      </c>
      <c r="C319" s="206"/>
      <c r="D319" s="206" t="s">
        <v>62</v>
      </c>
      <c r="E319" s="206"/>
      <c r="F319" s="206"/>
      <c r="G319" s="206">
        <f>G318</f>
        <v>112</v>
      </c>
      <c r="H319" s="206">
        <f>H318</f>
        <v>112</v>
      </c>
      <c r="I319" s="273">
        <f>I318</f>
        <v>112</v>
      </c>
      <c r="J319" s="273">
        <f>J318</f>
        <v>112</v>
      </c>
      <c r="K319" s="206">
        <f>K318</f>
        <v>112</v>
      </c>
      <c r="L319" s="206"/>
      <c r="M319" s="84">
        <v>46022</v>
      </c>
      <c r="N319" s="84">
        <v>46022</v>
      </c>
      <c r="O319" s="83"/>
      <c r="P319" s="87"/>
      <c r="Q319" s="83"/>
      <c r="R319" s="83"/>
    </row>
    <row r="320" spans="1:18" x14ac:dyDescent="0.2">
      <c r="A320" s="321"/>
      <c r="B320" s="110" t="s">
        <v>76</v>
      </c>
      <c r="C320" s="206"/>
      <c r="D320" s="206"/>
      <c r="E320" s="206"/>
      <c r="F320" s="206"/>
      <c r="G320" s="206" t="s">
        <v>62</v>
      </c>
      <c r="H320" s="206"/>
      <c r="I320" s="273" t="s">
        <v>62</v>
      </c>
      <c r="J320" s="273"/>
      <c r="K320" s="206"/>
      <c r="L320" s="206" t="s">
        <v>62</v>
      </c>
      <c r="M320" s="84"/>
      <c r="N320" s="84"/>
      <c r="O320" s="87" t="s">
        <v>62</v>
      </c>
      <c r="P320" s="87" t="s">
        <v>62</v>
      </c>
      <c r="Q320" s="87" t="s">
        <v>62</v>
      </c>
      <c r="R320" s="87" t="s">
        <v>62</v>
      </c>
    </row>
    <row r="321" spans="1:18" ht="38.25" x14ac:dyDescent="0.2">
      <c r="A321" s="321"/>
      <c r="B321" s="113" t="s">
        <v>192</v>
      </c>
      <c r="C321" s="206"/>
      <c r="D321" s="206" t="s">
        <v>62</v>
      </c>
      <c r="E321" s="206"/>
      <c r="F321" s="206"/>
      <c r="G321" s="206">
        <f>G318</f>
        <v>112</v>
      </c>
      <c r="H321" s="206">
        <f>H318</f>
        <v>112</v>
      </c>
      <c r="I321" s="273">
        <f>I318</f>
        <v>112</v>
      </c>
      <c r="J321" s="273">
        <f>J318</f>
        <v>112</v>
      </c>
      <c r="K321" s="206">
        <f>K318</f>
        <v>112</v>
      </c>
      <c r="L321" s="206" t="s">
        <v>62</v>
      </c>
      <c r="M321" s="84">
        <v>46022</v>
      </c>
      <c r="N321" s="84">
        <v>46022</v>
      </c>
      <c r="O321" s="83"/>
      <c r="P321" s="87" t="s">
        <v>62</v>
      </c>
      <c r="Q321" s="83"/>
      <c r="R321" s="83"/>
    </row>
    <row r="322" spans="1:18" x14ac:dyDescent="0.2">
      <c r="A322" s="321"/>
      <c r="B322" s="110" t="s">
        <v>193</v>
      </c>
      <c r="C322" s="206"/>
      <c r="D322" s="206"/>
      <c r="E322" s="206"/>
      <c r="F322" s="206"/>
      <c r="G322" s="206" t="s">
        <v>62</v>
      </c>
      <c r="H322" s="206"/>
      <c r="I322" s="273" t="s">
        <v>62</v>
      </c>
      <c r="J322" s="273"/>
      <c r="K322" s="206"/>
      <c r="L322" s="206" t="s">
        <v>62</v>
      </c>
      <c r="M322" s="84"/>
      <c r="N322" s="84"/>
      <c r="O322" s="87" t="s">
        <v>62</v>
      </c>
      <c r="P322" s="87" t="s">
        <v>62</v>
      </c>
      <c r="Q322" s="87" t="s">
        <v>62</v>
      </c>
      <c r="R322" s="87" t="s">
        <v>62</v>
      </c>
    </row>
    <row r="323" spans="1:18" ht="38.25" x14ac:dyDescent="0.2">
      <c r="A323" s="321"/>
      <c r="B323" s="113" t="s">
        <v>194</v>
      </c>
      <c r="C323" s="206"/>
      <c r="D323" s="206" t="s">
        <v>62</v>
      </c>
      <c r="E323" s="206"/>
      <c r="F323" s="206"/>
      <c r="G323" s="206">
        <f>G318</f>
        <v>112</v>
      </c>
      <c r="H323" s="206">
        <f>H318</f>
        <v>112</v>
      </c>
      <c r="I323" s="273">
        <f>I318</f>
        <v>112</v>
      </c>
      <c r="J323" s="273">
        <f>J318</f>
        <v>112</v>
      </c>
      <c r="K323" s="206">
        <f>K318</f>
        <v>112</v>
      </c>
      <c r="L323" s="206" t="s">
        <v>62</v>
      </c>
      <c r="M323" s="84">
        <v>46022</v>
      </c>
      <c r="N323" s="84">
        <v>46022</v>
      </c>
      <c r="O323" s="83"/>
      <c r="P323" s="87" t="s">
        <v>62</v>
      </c>
      <c r="Q323" s="83"/>
      <c r="R323" s="83"/>
    </row>
    <row r="324" spans="1:18" x14ac:dyDescent="0.2">
      <c r="A324" s="321"/>
      <c r="B324" s="110" t="s">
        <v>71</v>
      </c>
      <c r="C324" s="206"/>
      <c r="D324" s="206"/>
      <c r="E324" s="206"/>
      <c r="F324" s="206"/>
      <c r="G324" s="206" t="s">
        <v>62</v>
      </c>
      <c r="H324" s="206"/>
      <c r="I324" s="273" t="s">
        <v>62</v>
      </c>
      <c r="J324" s="273"/>
      <c r="K324" s="206"/>
      <c r="L324" s="206" t="s">
        <v>62</v>
      </c>
      <c r="M324" s="84"/>
      <c r="N324" s="84"/>
      <c r="O324" s="87" t="s">
        <v>62</v>
      </c>
      <c r="P324" s="87" t="s">
        <v>62</v>
      </c>
      <c r="Q324" s="87" t="s">
        <v>62</v>
      </c>
      <c r="R324" s="87" t="s">
        <v>62</v>
      </c>
    </row>
    <row r="325" spans="1:18" x14ac:dyDescent="0.2">
      <c r="A325" s="322"/>
      <c r="B325" s="113" t="s">
        <v>72</v>
      </c>
      <c r="C325" s="206"/>
      <c r="D325" s="206" t="s">
        <v>62</v>
      </c>
      <c r="E325" s="206"/>
      <c r="F325" s="206"/>
      <c r="G325" s="206">
        <f>G318</f>
        <v>112</v>
      </c>
      <c r="H325" s="206">
        <f>H318</f>
        <v>112</v>
      </c>
      <c r="I325" s="273">
        <f>I318</f>
        <v>112</v>
      </c>
      <c r="J325" s="273">
        <f>J318</f>
        <v>112</v>
      </c>
      <c r="K325" s="206">
        <f>K318</f>
        <v>112</v>
      </c>
      <c r="L325" s="206" t="s">
        <v>62</v>
      </c>
      <c r="M325" s="84">
        <v>46022</v>
      </c>
      <c r="N325" s="84">
        <v>46022</v>
      </c>
      <c r="O325" s="83"/>
      <c r="P325" s="87" t="s">
        <v>62</v>
      </c>
      <c r="Q325" s="83"/>
      <c r="R325" s="83"/>
    </row>
    <row r="326" spans="1:18" ht="51" x14ac:dyDescent="0.2">
      <c r="A326" s="320" t="s">
        <v>131</v>
      </c>
      <c r="B326" s="110" t="s">
        <v>196</v>
      </c>
      <c r="C326" s="80" t="s">
        <v>191</v>
      </c>
      <c r="D326" s="80" t="s">
        <v>197</v>
      </c>
      <c r="E326" s="206" t="s">
        <v>75</v>
      </c>
      <c r="F326" s="206">
        <v>792</v>
      </c>
      <c r="G326" s="206">
        <v>102</v>
      </c>
      <c r="H326" s="206">
        <v>102</v>
      </c>
      <c r="I326" s="273">
        <v>102</v>
      </c>
      <c r="J326" s="273">
        <v>102</v>
      </c>
      <c r="K326" s="206">
        <v>102</v>
      </c>
      <c r="L326" s="80"/>
      <c r="M326" s="80" t="s">
        <v>62</v>
      </c>
      <c r="N326" s="80" t="s">
        <v>62</v>
      </c>
      <c r="O326" s="83">
        <v>977971.03</v>
      </c>
      <c r="P326" s="83" t="s">
        <v>62</v>
      </c>
      <c r="Q326" s="83">
        <v>672371.93</v>
      </c>
      <c r="R326" s="83">
        <v>645751.1</v>
      </c>
    </row>
    <row r="327" spans="1:18" x14ac:dyDescent="0.2">
      <c r="A327" s="321"/>
      <c r="B327" s="112" t="s">
        <v>70</v>
      </c>
      <c r="C327" s="206"/>
      <c r="D327" s="206" t="s">
        <v>62</v>
      </c>
      <c r="E327" s="206"/>
      <c r="F327" s="206"/>
      <c r="G327" s="206">
        <f>G326</f>
        <v>102</v>
      </c>
      <c r="H327" s="206">
        <f t="shared" ref="H327:K327" si="24">H326</f>
        <v>102</v>
      </c>
      <c r="I327" s="273">
        <f t="shared" si="24"/>
        <v>102</v>
      </c>
      <c r="J327" s="273">
        <f t="shared" si="24"/>
        <v>102</v>
      </c>
      <c r="K327" s="206">
        <f t="shared" si="24"/>
        <v>102</v>
      </c>
      <c r="L327" s="206"/>
      <c r="M327" s="84">
        <v>46022</v>
      </c>
      <c r="N327" s="84">
        <v>46022</v>
      </c>
      <c r="O327" s="83"/>
      <c r="P327" s="87"/>
      <c r="Q327" s="83"/>
      <c r="R327" s="83"/>
    </row>
    <row r="328" spans="1:18" x14ac:dyDescent="0.2">
      <c r="A328" s="321"/>
      <c r="B328" s="110" t="s">
        <v>76</v>
      </c>
      <c r="C328" s="206"/>
      <c r="D328" s="206"/>
      <c r="E328" s="206"/>
      <c r="F328" s="206"/>
      <c r="G328" s="206" t="s">
        <v>62</v>
      </c>
      <c r="H328" s="206"/>
      <c r="I328" s="273" t="s">
        <v>62</v>
      </c>
      <c r="J328" s="273"/>
      <c r="K328" s="206"/>
      <c r="L328" s="206" t="s">
        <v>62</v>
      </c>
      <c r="M328" s="84"/>
      <c r="N328" s="84"/>
      <c r="O328" s="87" t="s">
        <v>62</v>
      </c>
      <c r="P328" s="87" t="s">
        <v>62</v>
      </c>
      <c r="Q328" s="87" t="s">
        <v>62</v>
      </c>
      <c r="R328" s="87" t="s">
        <v>62</v>
      </c>
    </row>
    <row r="329" spans="1:18" ht="38.25" x14ac:dyDescent="0.2">
      <c r="A329" s="321"/>
      <c r="B329" s="113" t="s">
        <v>192</v>
      </c>
      <c r="C329" s="206"/>
      <c r="D329" s="206" t="s">
        <v>62</v>
      </c>
      <c r="E329" s="206"/>
      <c r="F329" s="206"/>
      <c r="G329" s="206">
        <f>G326</f>
        <v>102</v>
      </c>
      <c r="H329" s="206">
        <f t="shared" ref="H329:K329" si="25">H326</f>
        <v>102</v>
      </c>
      <c r="I329" s="273">
        <f t="shared" si="25"/>
        <v>102</v>
      </c>
      <c r="J329" s="273">
        <f t="shared" si="25"/>
        <v>102</v>
      </c>
      <c r="K329" s="206">
        <f t="shared" si="25"/>
        <v>102</v>
      </c>
      <c r="L329" s="206" t="s">
        <v>62</v>
      </c>
      <c r="M329" s="84">
        <v>46022</v>
      </c>
      <c r="N329" s="84">
        <v>46022</v>
      </c>
      <c r="O329" s="83"/>
      <c r="P329" s="87" t="s">
        <v>62</v>
      </c>
      <c r="Q329" s="83"/>
      <c r="R329" s="83"/>
    </row>
    <row r="330" spans="1:18" x14ac:dyDescent="0.2">
      <c r="A330" s="321"/>
      <c r="B330" s="110" t="s">
        <v>193</v>
      </c>
      <c r="C330" s="206"/>
      <c r="D330" s="206"/>
      <c r="E330" s="206"/>
      <c r="F330" s="206"/>
      <c r="G330" s="206" t="s">
        <v>62</v>
      </c>
      <c r="H330" s="206"/>
      <c r="I330" s="273" t="s">
        <v>62</v>
      </c>
      <c r="J330" s="273"/>
      <c r="K330" s="206"/>
      <c r="L330" s="206" t="s">
        <v>62</v>
      </c>
      <c r="M330" s="84"/>
      <c r="N330" s="84"/>
      <c r="O330" s="87" t="s">
        <v>62</v>
      </c>
      <c r="P330" s="87" t="s">
        <v>62</v>
      </c>
      <c r="Q330" s="87" t="s">
        <v>62</v>
      </c>
      <c r="R330" s="87" t="s">
        <v>62</v>
      </c>
    </row>
    <row r="331" spans="1:18" ht="38.25" x14ac:dyDescent="0.2">
      <c r="A331" s="321"/>
      <c r="B331" s="113" t="s">
        <v>194</v>
      </c>
      <c r="C331" s="206"/>
      <c r="D331" s="206" t="s">
        <v>62</v>
      </c>
      <c r="E331" s="206"/>
      <c r="F331" s="206"/>
      <c r="G331" s="206">
        <f>G326</f>
        <v>102</v>
      </c>
      <c r="H331" s="206">
        <f t="shared" ref="H331:I331" si="26">H326</f>
        <v>102</v>
      </c>
      <c r="I331" s="273">
        <f t="shared" si="26"/>
        <v>102</v>
      </c>
      <c r="J331" s="273">
        <f>J326</f>
        <v>102</v>
      </c>
      <c r="K331" s="206">
        <f>K326</f>
        <v>102</v>
      </c>
      <c r="L331" s="206" t="s">
        <v>62</v>
      </c>
      <c r="M331" s="84">
        <v>46022</v>
      </c>
      <c r="N331" s="84">
        <v>46022</v>
      </c>
      <c r="O331" s="83"/>
      <c r="P331" s="87" t="s">
        <v>62</v>
      </c>
      <c r="Q331" s="83"/>
      <c r="R331" s="83"/>
    </row>
    <row r="332" spans="1:18" x14ac:dyDescent="0.2">
      <c r="A332" s="321"/>
      <c r="B332" s="110" t="s">
        <v>71</v>
      </c>
      <c r="C332" s="206"/>
      <c r="D332" s="206"/>
      <c r="E332" s="206"/>
      <c r="F332" s="206"/>
      <c r="G332" s="206" t="s">
        <v>62</v>
      </c>
      <c r="H332" s="206"/>
      <c r="I332" s="273" t="s">
        <v>62</v>
      </c>
      <c r="J332" s="273"/>
      <c r="K332" s="206"/>
      <c r="L332" s="206" t="s">
        <v>62</v>
      </c>
      <c r="M332" s="84"/>
      <c r="N332" s="84"/>
      <c r="O332" s="87" t="s">
        <v>62</v>
      </c>
      <c r="P332" s="87" t="s">
        <v>62</v>
      </c>
      <c r="Q332" s="87" t="s">
        <v>62</v>
      </c>
      <c r="R332" s="87" t="s">
        <v>62</v>
      </c>
    </row>
    <row r="333" spans="1:18" x14ac:dyDescent="0.2">
      <c r="A333" s="322"/>
      <c r="B333" s="113" t="s">
        <v>72</v>
      </c>
      <c r="C333" s="206"/>
      <c r="D333" s="206" t="s">
        <v>62</v>
      </c>
      <c r="E333" s="206"/>
      <c r="F333" s="206"/>
      <c r="G333" s="206">
        <f>G326</f>
        <v>102</v>
      </c>
      <c r="H333" s="206">
        <f t="shared" ref="H333:K333" si="27">H326</f>
        <v>102</v>
      </c>
      <c r="I333" s="273">
        <f t="shared" si="27"/>
        <v>102</v>
      </c>
      <c r="J333" s="273">
        <f t="shared" si="27"/>
        <v>102</v>
      </c>
      <c r="K333" s="206">
        <f t="shared" si="27"/>
        <v>102</v>
      </c>
      <c r="L333" s="206" t="s">
        <v>62</v>
      </c>
      <c r="M333" s="84">
        <v>46022</v>
      </c>
      <c r="N333" s="84">
        <v>46022</v>
      </c>
      <c r="O333" s="83"/>
      <c r="P333" s="87" t="s">
        <v>62</v>
      </c>
      <c r="Q333" s="83"/>
      <c r="R333" s="83"/>
    </row>
    <row r="334" spans="1:18" ht="51" x14ac:dyDescent="0.2">
      <c r="A334" s="320" t="s">
        <v>130</v>
      </c>
      <c r="B334" s="110" t="s">
        <v>196</v>
      </c>
      <c r="C334" s="80" t="s">
        <v>191</v>
      </c>
      <c r="D334" s="80" t="s">
        <v>197</v>
      </c>
      <c r="E334" s="206" t="s">
        <v>75</v>
      </c>
      <c r="F334" s="206">
        <v>792</v>
      </c>
      <c r="G334" s="206">
        <v>88</v>
      </c>
      <c r="H334" s="206">
        <v>88</v>
      </c>
      <c r="I334" s="273">
        <v>88</v>
      </c>
      <c r="J334" s="273">
        <v>88</v>
      </c>
      <c r="K334" s="206">
        <v>88</v>
      </c>
      <c r="L334" s="80"/>
      <c r="M334" s="80" t="s">
        <v>62</v>
      </c>
      <c r="N334" s="80" t="s">
        <v>62</v>
      </c>
      <c r="O334" s="83">
        <v>771401.16</v>
      </c>
      <c r="P334" s="83" t="s">
        <v>62</v>
      </c>
      <c r="Q334" s="83">
        <v>598646.96</v>
      </c>
      <c r="R334" s="83">
        <v>497429.03</v>
      </c>
    </row>
    <row r="335" spans="1:18" x14ac:dyDescent="0.2">
      <c r="A335" s="321"/>
      <c r="B335" s="112" t="s">
        <v>70</v>
      </c>
      <c r="C335" s="206"/>
      <c r="D335" s="206" t="s">
        <v>62</v>
      </c>
      <c r="E335" s="206"/>
      <c r="F335" s="206"/>
      <c r="G335" s="206">
        <f>G334</f>
        <v>88</v>
      </c>
      <c r="H335" s="206">
        <f>H334</f>
        <v>88</v>
      </c>
      <c r="I335" s="273">
        <f>I334</f>
        <v>88</v>
      </c>
      <c r="J335" s="273">
        <f>J334</f>
        <v>88</v>
      </c>
      <c r="K335" s="206">
        <f>K334</f>
        <v>88</v>
      </c>
      <c r="L335" s="206"/>
      <c r="M335" s="84">
        <v>46022</v>
      </c>
      <c r="N335" s="84">
        <v>46022</v>
      </c>
      <c r="O335" s="83"/>
      <c r="P335" s="87"/>
      <c r="Q335" s="83"/>
      <c r="R335" s="83"/>
    </row>
    <row r="336" spans="1:18" x14ac:dyDescent="0.2">
      <c r="A336" s="321"/>
      <c r="B336" s="110" t="s">
        <v>76</v>
      </c>
      <c r="C336" s="206"/>
      <c r="D336" s="206"/>
      <c r="E336" s="206"/>
      <c r="F336" s="206"/>
      <c r="G336" s="206" t="s">
        <v>62</v>
      </c>
      <c r="H336" s="206"/>
      <c r="I336" s="273" t="s">
        <v>62</v>
      </c>
      <c r="J336" s="273"/>
      <c r="K336" s="206"/>
      <c r="L336" s="206" t="s">
        <v>62</v>
      </c>
      <c r="M336" s="84"/>
      <c r="N336" s="84"/>
      <c r="O336" s="87" t="s">
        <v>62</v>
      </c>
      <c r="P336" s="87" t="s">
        <v>62</v>
      </c>
      <c r="Q336" s="87" t="s">
        <v>62</v>
      </c>
      <c r="R336" s="87" t="s">
        <v>62</v>
      </c>
    </row>
    <row r="337" spans="1:18" ht="38.25" x14ac:dyDescent="0.2">
      <c r="A337" s="321"/>
      <c r="B337" s="113" t="s">
        <v>192</v>
      </c>
      <c r="C337" s="206"/>
      <c r="D337" s="206" t="s">
        <v>62</v>
      </c>
      <c r="E337" s="206"/>
      <c r="F337" s="206"/>
      <c r="G337" s="206">
        <f>G334</f>
        <v>88</v>
      </c>
      <c r="H337" s="206">
        <f>H334</f>
        <v>88</v>
      </c>
      <c r="I337" s="273">
        <f>I334</f>
        <v>88</v>
      </c>
      <c r="J337" s="273">
        <f>J334</f>
        <v>88</v>
      </c>
      <c r="K337" s="206">
        <f>K334</f>
        <v>88</v>
      </c>
      <c r="L337" s="206" t="s">
        <v>62</v>
      </c>
      <c r="M337" s="84">
        <v>46022</v>
      </c>
      <c r="N337" s="84">
        <v>46022</v>
      </c>
      <c r="O337" s="83"/>
      <c r="P337" s="87" t="s">
        <v>62</v>
      </c>
      <c r="Q337" s="83"/>
      <c r="R337" s="83"/>
    </row>
    <row r="338" spans="1:18" x14ac:dyDescent="0.2">
      <c r="A338" s="321"/>
      <c r="B338" s="110" t="s">
        <v>193</v>
      </c>
      <c r="C338" s="206"/>
      <c r="D338" s="206"/>
      <c r="E338" s="206"/>
      <c r="F338" s="206"/>
      <c r="G338" s="206" t="s">
        <v>62</v>
      </c>
      <c r="H338" s="206"/>
      <c r="I338" s="273" t="s">
        <v>62</v>
      </c>
      <c r="J338" s="273"/>
      <c r="K338" s="206"/>
      <c r="L338" s="206" t="s">
        <v>62</v>
      </c>
      <c r="M338" s="84"/>
      <c r="N338" s="84"/>
      <c r="O338" s="87" t="s">
        <v>62</v>
      </c>
      <c r="P338" s="87" t="s">
        <v>62</v>
      </c>
      <c r="Q338" s="87" t="s">
        <v>62</v>
      </c>
      <c r="R338" s="87" t="s">
        <v>62</v>
      </c>
    </row>
    <row r="339" spans="1:18" ht="38.25" x14ac:dyDescent="0.2">
      <c r="A339" s="321"/>
      <c r="B339" s="113" t="s">
        <v>194</v>
      </c>
      <c r="C339" s="206"/>
      <c r="D339" s="206" t="s">
        <v>62</v>
      </c>
      <c r="E339" s="206"/>
      <c r="F339" s="206"/>
      <c r="G339" s="206">
        <f>G334</f>
        <v>88</v>
      </c>
      <c r="H339" s="206">
        <f>H334</f>
        <v>88</v>
      </c>
      <c r="I339" s="273">
        <f>I334</f>
        <v>88</v>
      </c>
      <c r="J339" s="273">
        <f>J334</f>
        <v>88</v>
      </c>
      <c r="K339" s="206">
        <f>K334</f>
        <v>88</v>
      </c>
      <c r="L339" s="206" t="s">
        <v>62</v>
      </c>
      <c r="M339" s="84">
        <v>46022</v>
      </c>
      <c r="N339" s="84">
        <v>46022</v>
      </c>
      <c r="O339" s="83"/>
      <c r="P339" s="87" t="s">
        <v>62</v>
      </c>
      <c r="Q339" s="83"/>
      <c r="R339" s="83"/>
    </row>
    <row r="340" spans="1:18" x14ac:dyDescent="0.2">
      <c r="A340" s="321"/>
      <c r="B340" s="110" t="s">
        <v>71</v>
      </c>
      <c r="C340" s="206"/>
      <c r="D340" s="206"/>
      <c r="E340" s="206"/>
      <c r="F340" s="206"/>
      <c r="G340" s="206" t="s">
        <v>62</v>
      </c>
      <c r="H340" s="206"/>
      <c r="I340" s="273" t="s">
        <v>62</v>
      </c>
      <c r="J340" s="273"/>
      <c r="K340" s="206"/>
      <c r="L340" s="206" t="s">
        <v>62</v>
      </c>
      <c r="M340" s="84"/>
      <c r="N340" s="84"/>
      <c r="O340" s="87" t="s">
        <v>62</v>
      </c>
      <c r="P340" s="87" t="s">
        <v>62</v>
      </c>
      <c r="Q340" s="87" t="s">
        <v>62</v>
      </c>
      <c r="R340" s="87" t="s">
        <v>62</v>
      </c>
    </row>
    <row r="341" spans="1:18" x14ac:dyDescent="0.2">
      <c r="A341" s="322"/>
      <c r="B341" s="113" t="s">
        <v>72</v>
      </c>
      <c r="C341" s="206"/>
      <c r="D341" s="206" t="s">
        <v>62</v>
      </c>
      <c r="E341" s="206"/>
      <c r="F341" s="206"/>
      <c r="G341" s="206">
        <f>G334</f>
        <v>88</v>
      </c>
      <c r="H341" s="206">
        <f>H334</f>
        <v>88</v>
      </c>
      <c r="I341" s="273">
        <f>I334</f>
        <v>88</v>
      </c>
      <c r="J341" s="273">
        <f>J334</f>
        <v>88</v>
      </c>
      <c r="K341" s="206">
        <f>K334</f>
        <v>88</v>
      </c>
      <c r="L341" s="206" t="s">
        <v>62</v>
      </c>
      <c r="M341" s="84">
        <v>46022</v>
      </c>
      <c r="N341" s="84">
        <v>46022</v>
      </c>
      <c r="O341" s="83"/>
      <c r="P341" s="87" t="s">
        <v>62</v>
      </c>
      <c r="Q341" s="83"/>
      <c r="R341" s="83"/>
    </row>
    <row r="342" spans="1:18" ht="51" x14ac:dyDescent="0.2">
      <c r="A342" s="320" t="s">
        <v>129</v>
      </c>
      <c r="B342" s="110" t="s">
        <v>196</v>
      </c>
      <c r="C342" s="80" t="s">
        <v>191</v>
      </c>
      <c r="D342" s="80" t="s">
        <v>197</v>
      </c>
      <c r="E342" s="206" t="s">
        <v>75</v>
      </c>
      <c r="F342" s="206">
        <v>792</v>
      </c>
      <c r="G342" s="206">
        <v>92</v>
      </c>
      <c r="H342" s="206">
        <v>92</v>
      </c>
      <c r="I342" s="273">
        <v>92</v>
      </c>
      <c r="J342" s="273">
        <v>92</v>
      </c>
      <c r="K342" s="206">
        <v>92</v>
      </c>
      <c r="L342" s="80"/>
      <c r="M342" s="80" t="s">
        <v>62</v>
      </c>
      <c r="N342" s="80" t="s">
        <v>62</v>
      </c>
      <c r="O342" s="83">
        <v>688115.24</v>
      </c>
      <c r="P342" s="83" t="s">
        <v>62</v>
      </c>
      <c r="Q342" s="83">
        <v>478539.52000000002</v>
      </c>
      <c r="R342" s="83">
        <v>478539.52000000002</v>
      </c>
    </row>
    <row r="343" spans="1:18" x14ac:dyDescent="0.2">
      <c r="A343" s="321"/>
      <c r="B343" s="112" t="s">
        <v>70</v>
      </c>
      <c r="C343" s="206"/>
      <c r="D343" s="206" t="s">
        <v>62</v>
      </c>
      <c r="E343" s="206"/>
      <c r="F343" s="206"/>
      <c r="G343" s="206">
        <f>G342</f>
        <v>92</v>
      </c>
      <c r="H343" s="206">
        <f>H342</f>
        <v>92</v>
      </c>
      <c r="I343" s="273">
        <f>I342</f>
        <v>92</v>
      </c>
      <c r="J343" s="273">
        <f>J342</f>
        <v>92</v>
      </c>
      <c r="K343" s="206">
        <f>K342</f>
        <v>92</v>
      </c>
      <c r="L343" s="206"/>
      <c r="M343" s="84">
        <v>46022</v>
      </c>
      <c r="N343" s="84">
        <v>46022</v>
      </c>
      <c r="O343" s="83"/>
      <c r="P343" s="87"/>
      <c r="Q343" s="83"/>
      <c r="R343" s="83"/>
    </row>
    <row r="344" spans="1:18" x14ac:dyDescent="0.2">
      <c r="A344" s="321"/>
      <c r="B344" s="110" t="s">
        <v>76</v>
      </c>
      <c r="C344" s="206"/>
      <c r="D344" s="206"/>
      <c r="E344" s="206"/>
      <c r="F344" s="206"/>
      <c r="G344" s="206" t="s">
        <v>62</v>
      </c>
      <c r="H344" s="206"/>
      <c r="I344" s="273" t="s">
        <v>62</v>
      </c>
      <c r="J344" s="273"/>
      <c r="K344" s="206"/>
      <c r="L344" s="206" t="s">
        <v>62</v>
      </c>
      <c r="M344" s="84"/>
      <c r="N344" s="84"/>
      <c r="O344" s="87" t="s">
        <v>62</v>
      </c>
      <c r="P344" s="87" t="s">
        <v>62</v>
      </c>
      <c r="Q344" s="87" t="s">
        <v>62</v>
      </c>
      <c r="R344" s="87" t="s">
        <v>62</v>
      </c>
    </row>
    <row r="345" spans="1:18" ht="38.25" x14ac:dyDescent="0.2">
      <c r="A345" s="321"/>
      <c r="B345" s="113" t="s">
        <v>192</v>
      </c>
      <c r="C345" s="206"/>
      <c r="D345" s="206" t="s">
        <v>62</v>
      </c>
      <c r="E345" s="206"/>
      <c r="F345" s="206"/>
      <c r="G345" s="206">
        <f>G342</f>
        <v>92</v>
      </c>
      <c r="H345" s="206">
        <f>H342</f>
        <v>92</v>
      </c>
      <c r="I345" s="273">
        <f>I342</f>
        <v>92</v>
      </c>
      <c r="J345" s="273">
        <f>J342</f>
        <v>92</v>
      </c>
      <c r="K345" s="206">
        <f>K342</f>
        <v>92</v>
      </c>
      <c r="L345" s="206" t="s">
        <v>62</v>
      </c>
      <c r="M345" s="84">
        <v>46022</v>
      </c>
      <c r="N345" s="84">
        <v>46022</v>
      </c>
      <c r="O345" s="83"/>
      <c r="P345" s="87" t="s">
        <v>62</v>
      </c>
      <c r="Q345" s="83"/>
      <c r="R345" s="83"/>
    </row>
    <row r="346" spans="1:18" x14ac:dyDescent="0.2">
      <c r="A346" s="321"/>
      <c r="B346" s="110" t="s">
        <v>193</v>
      </c>
      <c r="C346" s="206"/>
      <c r="D346" s="206"/>
      <c r="E346" s="206"/>
      <c r="F346" s="206"/>
      <c r="G346" s="206" t="s">
        <v>62</v>
      </c>
      <c r="H346" s="206"/>
      <c r="I346" s="273" t="s">
        <v>62</v>
      </c>
      <c r="J346" s="273"/>
      <c r="K346" s="206"/>
      <c r="L346" s="206" t="s">
        <v>62</v>
      </c>
      <c r="M346" s="84"/>
      <c r="N346" s="84"/>
      <c r="O346" s="87" t="s">
        <v>62</v>
      </c>
      <c r="P346" s="87" t="s">
        <v>62</v>
      </c>
      <c r="Q346" s="87" t="s">
        <v>62</v>
      </c>
      <c r="R346" s="87" t="s">
        <v>62</v>
      </c>
    </row>
    <row r="347" spans="1:18" ht="38.25" x14ac:dyDescent="0.2">
      <c r="A347" s="321"/>
      <c r="B347" s="113" t="s">
        <v>194</v>
      </c>
      <c r="C347" s="206"/>
      <c r="D347" s="206" t="s">
        <v>62</v>
      </c>
      <c r="E347" s="206"/>
      <c r="F347" s="206"/>
      <c r="G347" s="206">
        <f>G342</f>
        <v>92</v>
      </c>
      <c r="H347" s="206">
        <f>H342</f>
        <v>92</v>
      </c>
      <c r="I347" s="273">
        <f>I342</f>
        <v>92</v>
      </c>
      <c r="J347" s="273">
        <f>J342</f>
        <v>92</v>
      </c>
      <c r="K347" s="206">
        <f>K342</f>
        <v>92</v>
      </c>
      <c r="L347" s="206" t="s">
        <v>62</v>
      </c>
      <c r="M347" s="84">
        <v>46022</v>
      </c>
      <c r="N347" s="84">
        <v>46022</v>
      </c>
      <c r="O347" s="83"/>
      <c r="P347" s="87" t="s">
        <v>62</v>
      </c>
      <c r="Q347" s="83"/>
      <c r="R347" s="83"/>
    </row>
    <row r="348" spans="1:18" x14ac:dyDescent="0.2">
      <c r="A348" s="321"/>
      <c r="B348" s="110" t="s">
        <v>71</v>
      </c>
      <c r="C348" s="206"/>
      <c r="D348" s="206"/>
      <c r="E348" s="206"/>
      <c r="F348" s="206"/>
      <c r="G348" s="206" t="s">
        <v>62</v>
      </c>
      <c r="H348" s="206"/>
      <c r="I348" s="273" t="s">
        <v>62</v>
      </c>
      <c r="J348" s="273"/>
      <c r="K348" s="206"/>
      <c r="L348" s="206" t="s">
        <v>62</v>
      </c>
      <c r="M348" s="84"/>
      <c r="N348" s="84"/>
      <c r="O348" s="87" t="s">
        <v>62</v>
      </c>
      <c r="P348" s="87" t="s">
        <v>62</v>
      </c>
      <c r="Q348" s="87" t="s">
        <v>62</v>
      </c>
      <c r="R348" s="87" t="s">
        <v>62</v>
      </c>
    </row>
    <row r="349" spans="1:18" x14ac:dyDescent="0.2">
      <c r="A349" s="322"/>
      <c r="B349" s="113" t="s">
        <v>72</v>
      </c>
      <c r="C349" s="206"/>
      <c r="D349" s="206" t="s">
        <v>62</v>
      </c>
      <c r="E349" s="206"/>
      <c r="F349" s="206"/>
      <c r="G349" s="206">
        <f>G342</f>
        <v>92</v>
      </c>
      <c r="H349" s="206">
        <f>H342</f>
        <v>92</v>
      </c>
      <c r="I349" s="273">
        <f>I342</f>
        <v>92</v>
      </c>
      <c r="J349" s="273">
        <f>J342</f>
        <v>92</v>
      </c>
      <c r="K349" s="206">
        <f>K342</f>
        <v>92</v>
      </c>
      <c r="L349" s="206" t="s">
        <v>62</v>
      </c>
      <c r="M349" s="84">
        <v>46022</v>
      </c>
      <c r="N349" s="84">
        <v>46022</v>
      </c>
      <c r="O349" s="83"/>
      <c r="P349" s="87" t="s">
        <v>62</v>
      </c>
      <c r="Q349" s="83"/>
      <c r="R349" s="83"/>
    </row>
    <row r="350" spans="1:18" ht="51" x14ac:dyDescent="0.2">
      <c r="A350" s="320" t="s">
        <v>128</v>
      </c>
      <c r="B350" s="110" t="s">
        <v>196</v>
      </c>
      <c r="C350" s="80" t="s">
        <v>191</v>
      </c>
      <c r="D350" s="80" t="s">
        <v>197</v>
      </c>
      <c r="E350" s="206" t="s">
        <v>75</v>
      </c>
      <c r="F350" s="206">
        <v>792</v>
      </c>
      <c r="G350" s="206">
        <v>50</v>
      </c>
      <c r="H350" s="206">
        <v>50</v>
      </c>
      <c r="I350" s="273">
        <v>50</v>
      </c>
      <c r="J350" s="273">
        <v>50</v>
      </c>
      <c r="K350" s="206">
        <v>50</v>
      </c>
      <c r="L350" s="80"/>
      <c r="M350" s="80" t="s">
        <v>62</v>
      </c>
      <c r="N350" s="80" t="s">
        <v>62</v>
      </c>
      <c r="O350" s="83">
        <v>431925.29</v>
      </c>
      <c r="P350" s="83" t="s">
        <v>62</v>
      </c>
      <c r="Q350" s="83">
        <v>293356.64</v>
      </c>
      <c r="R350" s="83">
        <v>289407.03999999998</v>
      </c>
    </row>
    <row r="351" spans="1:18" x14ac:dyDescent="0.2">
      <c r="A351" s="321"/>
      <c r="B351" s="112" t="s">
        <v>70</v>
      </c>
      <c r="C351" s="206"/>
      <c r="D351" s="206" t="s">
        <v>62</v>
      </c>
      <c r="E351" s="206"/>
      <c r="F351" s="206"/>
      <c r="G351" s="206">
        <f>G350</f>
        <v>50</v>
      </c>
      <c r="H351" s="206">
        <f>H350</f>
        <v>50</v>
      </c>
      <c r="I351" s="273">
        <f>I350</f>
        <v>50</v>
      </c>
      <c r="J351" s="273">
        <f>J350</f>
        <v>50</v>
      </c>
      <c r="K351" s="206">
        <f>K350</f>
        <v>50</v>
      </c>
      <c r="L351" s="206"/>
      <c r="M351" s="84">
        <v>46022</v>
      </c>
      <c r="N351" s="84">
        <v>46022</v>
      </c>
      <c r="O351" s="83"/>
      <c r="P351" s="87"/>
      <c r="Q351" s="83"/>
      <c r="R351" s="83"/>
    </row>
    <row r="352" spans="1:18" x14ac:dyDescent="0.2">
      <c r="A352" s="321"/>
      <c r="B352" s="110" t="s">
        <v>76</v>
      </c>
      <c r="C352" s="206"/>
      <c r="D352" s="206"/>
      <c r="E352" s="206"/>
      <c r="F352" s="206"/>
      <c r="G352" s="206" t="s">
        <v>62</v>
      </c>
      <c r="H352" s="206"/>
      <c r="I352" s="273" t="s">
        <v>62</v>
      </c>
      <c r="J352" s="273"/>
      <c r="K352" s="206"/>
      <c r="L352" s="206" t="s">
        <v>62</v>
      </c>
      <c r="M352" s="84"/>
      <c r="N352" s="84"/>
      <c r="O352" s="87" t="s">
        <v>62</v>
      </c>
      <c r="P352" s="87" t="s">
        <v>62</v>
      </c>
      <c r="Q352" s="87" t="s">
        <v>62</v>
      </c>
      <c r="R352" s="87" t="s">
        <v>62</v>
      </c>
    </row>
    <row r="353" spans="1:18" ht="38.25" x14ac:dyDescent="0.2">
      <c r="A353" s="321"/>
      <c r="B353" s="113" t="s">
        <v>192</v>
      </c>
      <c r="C353" s="206"/>
      <c r="D353" s="206" t="s">
        <v>62</v>
      </c>
      <c r="E353" s="206"/>
      <c r="F353" s="206"/>
      <c r="G353" s="206">
        <f>G350</f>
        <v>50</v>
      </c>
      <c r="H353" s="206">
        <f>H350</f>
        <v>50</v>
      </c>
      <c r="I353" s="273">
        <f>I350</f>
        <v>50</v>
      </c>
      <c r="J353" s="273">
        <f>J350</f>
        <v>50</v>
      </c>
      <c r="K353" s="206">
        <f>K350</f>
        <v>50</v>
      </c>
      <c r="L353" s="206" t="s">
        <v>62</v>
      </c>
      <c r="M353" s="84">
        <v>46022</v>
      </c>
      <c r="N353" s="84">
        <v>46022</v>
      </c>
      <c r="O353" s="83"/>
      <c r="P353" s="87" t="s">
        <v>62</v>
      </c>
      <c r="Q353" s="83"/>
      <c r="R353" s="83"/>
    </row>
    <row r="354" spans="1:18" x14ac:dyDescent="0.2">
      <c r="A354" s="321"/>
      <c r="B354" s="110" t="s">
        <v>193</v>
      </c>
      <c r="C354" s="206"/>
      <c r="D354" s="206"/>
      <c r="E354" s="206"/>
      <c r="F354" s="206"/>
      <c r="G354" s="206" t="s">
        <v>62</v>
      </c>
      <c r="H354" s="206"/>
      <c r="I354" s="273" t="s">
        <v>62</v>
      </c>
      <c r="J354" s="273"/>
      <c r="K354" s="206"/>
      <c r="L354" s="206" t="s">
        <v>62</v>
      </c>
      <c r="M354" s="84"/>
      <c r="N354" s="84"/>
      <c r="O354" s="87" t="s">
        <v>62</v>
      </c>
      <c r="P354" s="87" t="s">
        <v>62</v>
      </c>
      <c r="Q354" s="87" t="s">
        <v>62</v>
      </c>
      <c r="R354" s="87" t="s">
        <v>62</v>
      </c>
    </row>
    <row r="355" spans="1:18" ht="38.25" x14ac:dyDescent="0.2">
      <c r="A355" s="321"/>
      <c r="B355" s="113" t="s">
        <v>194</v>
      </c>
      <c r="C355" s="206"/>
      <c r="D355" s="206" t="s">
        <v>62</v>
      </c>
      <c r="E355" s="206"/>
      <c r="F355" s="206"/>
      <c r="G355" s="206">
        <f>G350</f>
        <v>50</v>
      </c>
      <c r="H355" s="206">
        <f>H350</f>
        <v>50</v>
      </c>
      <c r="I355" s="273">
        <f>I350</f>
        <v>50</v>
      </c>
      <c r="J355" s="273">
        <f>J350</f>
        <v>50</v>
      </c>
      <c r="K355" s="206">
        <f>K350</f>
        <v>50</v>
      </c>
      <c r="L355" s="206" t="s">
        <v>62</v>
      </c>
      <c r="M355" s="84">
        <v>46022</v>
      </c>
      <c r="N355" s="84">
        <v>46022</v>
      </c>
      <c r="O355" s="83"/>
      <c r="P355" s="87" t="s">
        <v>62</v>
      </c>
      <c r="Q355" s="83"/>
      <c r="R355" s="83"/>
    </row>
    <row r="356" spans="1:18" x14ac:dyDescent="0.2">
      <c r="A356" s="321"/>
      <c r="B356" s="110" t="s">
        <v>71</v>
      </c>
      <c r="C356" s="206"/>
      <c r="D356" s="206"/>
      <c r="E356" s="206"/>
      <c r="F356" s="206"/>
      <c r="G356" s="206" t="s">
        <v>62</v>
      </c>
      <c r="H356" s="206"/>
      <c r="I356" s="273" t="s">
        <v>62</v>
      </c>
      <c r="J356" s="273"/>
      <c r="K356" s="206"/>
      <c r="L356" s="206" t="s">
        <v>62</v>
      </c>
      <c r="M356" s="84"/>
      <c r="N356" s="84"/>
      <c r="O356" s="87" t="s">
        <v>62</v>
      </c>
      <c r="P356" s="87" t="s">
        <v>62</v>
      </c>
      <c r="Q356" s="87" t="s">
        <v>62</v>
      </c>
      <c r="R356" s="87" t="s">
        <v>62</v>
      </c>
    </row>
    <row r="357" spans="1:18" x14ac:dyDescent="0.2">
      <c r="A357" s="322"/>
      <c r="B357" s="113" t="s">
        <v>72</v>
      </c>
      <c r="C357" s="206"/>
      <c r="D357" s="206" t="s">
        <v>62</v>
      </c>
      <c r="E357" s="206"/>
      <c r="F357" s="206"/>
      <c r="G357" s="206">
        <f>G350</f>
        <v>50</v>
      </c>
      <c r="H357" s="206">
        <f>H350</f>
        <v>50</v>
      </c>
      <c r="I357" s="273">
        <f>I350</f>
        <v>50</v>
      </c>
      <c r="J357" s="273">
        <f>J350</f>
        <v>50</v>
      </c>
      <c r="K357" s="206">
        <f>K350</f>
        <v>50</v>
      </c>
      <c r="L357" s="206" t="s">
        <v>62</v>
      </c>
      <c r="M357" s="84">
        <v>46022</v>
      </c>
      <c r="N357" s="84">
        <v>46022</v>
      </c>
      <c r="O357" s="83"/>
      <c r="P357" s="87" t="s">
        <v>62</v>
      </c>
      <c r="Q357" s="83"/>
      <c r="R357" s="83"/>
    </row>
    <row r="358" spans="1:18" s="114" customFormat="1" ht="51" x14ac:dyDescent="0.2">
      <c r="A358" s="320" t="s">
        <v>83</v>
      </c>
      <c r="B358" s="16" t="s">
        <v>74</v>
      </c>
      <c r="C358" s="80" t="s">
        <v>191</v>
      </c>
      <c r="D358" s="80" t="s">
        <v>197</v>
      </c>
      <c r="E358" s="80" t="s">
        <v>75</v>
      </c>
      <c r="F358" s="80">
        <v>792</v>
      </c>
      <c r="G358" s="80">
        <v>113</v>
      </c>
      <c r="H358" s="80">
        <v>113</v>
      </c>
      <c r="I358" s="80">
        <v>113</v>
      </c>
      <c r="J358" s="80" t="s">
        <v>84</v>
      </c>
      <c r="K358" s="80">
        <f>G358</f>
        <v>113</v>
      </c>
      <c r="L358" s="80"/>
      <c r="M358" s="80" t="s">
        <v>62</v>
      </c>
      <c r="N358" s="80" t="s">
        <v>62</v>
      </c>
      <c r="O358" s="200">
        <v>804811.7</v>
      </c>
      <c r="P358" s="104"/>
      <c r="Q358" s="199">
        <v>804811.7</v>
      </c>
      <c r="R358" s="199">
        <v>559905.17000000004</v>
      </c>
    </row>
    <row r="359" spans="1:18" x14ac:dyDescent="0.2">
      <c r="A359" s="321"/>
      <c r="B359" s="112" t="s">
        <v>70</v>
      </c>
      <c r="C359" s="271"/>
      <c r="D359" s="271" t="s">
        <v>62</v>
      </c>
      <c r="E359" s="271"/>
      <c r="F359" s="271"/>
      <c r="G359" s="271">
        <f>G358</f>
        <v>113</v>
      </c>
      <c r="H359" s="271">
        <f>H358</f>
        <v>113</v>
      </c>
      <c r="I359" s="273">
        <f>I358</f>
        <v>113</v>
      </c>
      <c r="J359" s="273" t="str">
        <f>J358</f>
        <v>113</v>
      </c>
      <c r="K359" s="271">
        <f>K358</f>
        <v>113</v>
      </c>
      <c r="L359" s="271"/>
      <c r="M359" s="84">
        <v>46022</v>
      </c>
      <c r="N359" s="84">
        <v>46022</v>
      </c>
      <c r="O359" s="83"/>
      <c r="P359" s="87"/>
      <c r="Q359" s="83"/>
      <c r="R359" s="83"/>
    </row>
    <row r="360" spans="1:18" s="114" customFormat="1" x14ac:dyDescent="0.2">
      <c r="A360" s="321"/>
      <c r="B360" s="17" t="s">
        <v>76</v>
      </c>
      <c r="C360" s="206"/>
      <c r="D360" s="206"/>
      <c r="E360" s="206"/>
      <c r="F360" s="206"/>
      <c r="G360" s="206" t="s">
        <v>62</v>
      </c>
      <c r="H360" s="206"/>
      <c r="I360" s="273" t="s">
        <v>62</v>
      </c>
      <c r="J360" s="273"/>
      <c r="K360" s="206"/>
      <c r="L360" s="206" t="s">
        <v>62</v>
      </c>
      <c r="M360" s="206"/>
      <c r="N360" s="206"/>
      <c r="O360" s="206" t="s">
        <v>62</v>
      </c>
      <c r="P360" s="206" t="s">
        <v>62</v>
      </c>
      <c r="Q360" s="207" t="s">
        <v>62</v>
      </c>
      <c r="R360" s="222" t="s">
        <v>62</v>
      </c>
    </row>
    <row r="361" spans="1:18" ht="38.25" x14ac:dyDescent="0.2">
      <c r="A361" s="321"/>
      <c r="B361" s="113" t="s">
        <v>192</v>
      </c>
      <c r="C361" s="271"/>
      <c r="D361" s="271" t="s">
        <v>62</v>
      </c>
      <c r="E361" s="271"/>
      <c r="F361" s="271"/>
      <c r="G361" s="271">
        <f>G358</f>
        <v>113</v>
      </c>
      <c r="H361" s="271">
        <f>H358</f>
        <v>113</v>
      </c>
      <c r="I361" s="273">
        <f>I358</f>
        <v>113</v>
      </c>
      <c r="J361" s="273" t="str">
        <f>J358</f>
        <v>113</v>
      </c>
      <c r="K361" s="271">
        <f>K358</f>
        <v>113</v>
      </c>
      <c r="L361" s="271" t="s">
        <v>62</v>
      </c>
      <c r="M361" s="84">
        <v>46022</v>
      </c>
      <c r="N361" s="84">
        <v>46022</v>
      </c>
      <c r="O361" s="83"/>
      <c r="P361" s="87" t="s">
        <v>62</v>
      </c>
      <c r="Q361" s="83"/>
      <c r="R361" s="83"/>
    </row>
    <row r="362" spans="1:18" ht="15" customHeight="1" x14ac:dyDescent="0.2">
      <c r="A362" s="321"/>
      <c r="B362" s="110" t="s">
        <v>193</v>
      </c>
      <c r="C362" s="206"/>
      <c r="D362" s="206"/>
      <c r="E362" s="206"/>
      <c r="F362" s="206"/>
      <c r="G362" s="206" t="s">
        <v>62</v>
      </c>
      <c r="H362" s="206"/>
      <c r="I362" s="273" t="s">
        <v>62</v>
      </c>
      <c r="J362" s="273"/>
      <c r="K362" s="206"/>
      <c r="L362" s="206" t="s">
        <v>62</v>
      </c>
      <c r="M362" s="206"/>
      <c r="N362" s="206"/>
      <c r="O362" s="206" t="s">
        <v>62</v>
      </c>
      <c r="P362" s="206" t="s">
        <v>62</v>
      </c>
      <c r="Q362" s="206" t="s">
        <v>62</v>
      </c>
      <c r="R362" s="221" t="s">
        <v>62</v>
      </c>
    </row>
    <row r="363" spans="1:18" ht="38.25" x14ac:dyDescent="0.2">
      <c r="A363" s="321"/>
      <c r="B363" s="113" t="s">
        <v>194</v>
      </c>
      <c r="C363" s="206"/>
      <c r="D363" s="206" t="s">
        <v>62</v>
      </c>
      <c r="E363" s="206"/>
      <c r="F363" s="206"/>
      <c r="G363" s="80">
        <f>G358</f>
        <v>113</v>
      </c>
      <c r="H363" s="80">
        <f t="shared" ref="H363:J363" si="28">H358</f>
        <v>113</v>
      </c>
      <c r="I363" s="80">
        <f t="shared" si="28"/>
        <v>113</v>
      </c>
      <c r="J363" s="80" t="str">
        <f t="shared" si="28"/>
        <v>113</v>
      </c>
      <c r="K363" s="80">
        <f>G363</f>
        <v>113</v>
      </c>
      <c r="L363" s="206" t="s">
        <v>62</v>
      </c>
      <c r="M363" s="105">
        <v>46022</v>
      </c>
      <c r="N363" s="105">
        <v>46022</v>
      </c>
      <c r="O363" s="80"/>
      <c r="P363" s="206" t="s">
        <v>62</v>
      </c>
      <c r="Q363" s="80"/>
      <c r="R363" s="80"/>
    </row>
    <row r="364" spans="1:18" ht="21" customHeight="1" x14ac:dyDescent="0.2">
      <c r="A364" s="321"/>
      <c r="B364" s="110" t="s">
        <v>71</v>
      </c>
      <c r="C364" s="206"/>
      <c r="D364" s="206"/>
      <c r="E364" s="206"/>
      <c r="F364" s="206"/>
      <c r="G364" s="206" t="s">
        <v>62</v>
      </c>
      <c r="H364" s="206"/>
      <c r="I364" s="273" t="s">
        <v>62</v>
      </c>
      <c r="J364" s="273"/>
      <c r="K364" s="206"/>
      <c r="L364" s="206" t="s">
        <v>62</v>
      </c>
      <c r="M364" s="206"/>
      <c r="N364" s="206"/>
      <c r="O364" s="206" t="s">
        <v>62</v>
      </c>
      <c r="P364" s="206" t="s">
        <v>62</v>
      </c>
      <c r="Q364" s="206" t="s">
        <v>62</v>
      </c>
      <c r="R364" s="221" t="s">
        <v>62</v>
      </c>
    </row>
    <row r="365" spans="1:18" ht="21" customHeight="1" x14ac:dyDescent="0.2">
      <c r="A365" s="322"/>
      <c r="B365" s="113" t="s">
        <v>72</v>
      </c>
      <c r="C365" s="206"/>
      <c r="D365" s="206" t="s">
        <v>62</v>
      </c>
      <c r="E365" s="206"/>
      <c r="F365" s="206"/>
      <c r="G365" s="80">
        <f>G358</f>
        <v>113</v>
      </c>
      <c r="H365" s="80">
        <f t="shared" ref="H365:K365" si="29">H358</f>
        <v>113</v>
      </c>
      <c r="I365" s="80">
        <v>0</v>
      </c>
      <c r="J365" s="80">
        <v>0</v>
      </c>
      <c r="K365" s="80">
        <f t="shared" si="29"/>
        <v>113</v>
      </c>
      <c r="L365" s="206" t="s">
        <v>62</v>
      </c>
      <c r="M365" s="105">
        <v>46022</v>
      </c>
      <c r="N365" s="105">
        <v>46022</v>
      </c>
      <c r="O365" s="80"/>
      <c r="P365" s="206" t="s">
        <v>62</v>
      </c>
      <c r="Q365" s="80"/>
      <c r="R365" s="80"/>
    </row>
    <row r="366" spans="1:18" s="109" customFormat="1" ht="18" customHeight="1" x14ac:dyDescent="0.25">
      <c r="A366" s="106" t="s">
        <v>122</v>
      </c>
      <c r="B366" s="107"/>
      <c r="C366" s="107"/>
      <c r="D366" s="107"/>
      <c r="E366" s="107"/>
      <c r="F366" s="107"/>
      <c r="G366" s="108">
        <f>G6+G14+G22+G30+G38+G46+G54+G62+G70+G78+G86+G94+G102+G110+G118+G126+G134+G142+G150+G158+G166+G174+G182+G190+G198+G206+G214+G222+G230+G238+G246+G254+G262+G270+G278+G286+G294+G302+G310+G318+G326+G334+G342+G350+G358</f>
        <v>6112</v>
      </c>
      <c r="H366" s="108">
        <f t="shared" ref="H366:K366" si="30">H6+H14+H22+H30+H38+H46+H54+H62+H70+H78+H86+H94+H102+H110+H118+H126+H134+H142+H150+H158+H166+H174+H182+H190+H198+H206+H214+H222+H230+H238+H246+H254+H262+H270+H278+H286+H294+H302+H310+H318+H326+H334+H342+H350+H358</f>
        <v>6112</v>
      </c>
      <c r="I366" s="108">
        <v>0</v>
      </c>
      <c r="J366" s="108">
        <v>0</v>
      </c>
      <c r="K366" s="108">
        <f t="shared" si="30"/>
        <v>6112</v>
      </c>
      <c r="L366" s="108">
        <f t="shared" ref="L366:N366" si="31">SUM(L6:L365)</f>
        <v>0</v>
      </c>
      <c r="M366" s="108">
        <f t="shared" si="31"/>
        <v>8283960</v>
      </c>
      <c r="N366" s="108">
        <f t="shared" si="31"/>
        <v>8283960</v>
      </c>
      <c r="O366" s="108">
        <f>SUM(O6:O365)</f>
        <v>44696333</v>
      </c>
      <c r="P366" s="108">
        <f>SUM(P6:P365)</f>
        <v>0</v>
      </c>
      <c r="Q366" s="108">
        <f>SUM(Q6:Q365)</f>
        <v>34071656.030000001</v>
      </c>
      <c r="R366" s="108">
        <f>SUM(R6:R365)</f>
        <v>25667324.980000004</v>
      </c>
    </row>
    <row r="367" spans="1:18" x14ac:dyDescent="0.2">
      <c r="O367" s="198"/>
      <c r="P367" s="198"/>
      <c r="Q367" s="198"/>
      <c r="R367" s="198"/>
    </row>
    <row r="368" spans="1:18" x14ac:dyDescent="0.2">
      <c r="R368" s="138"/>
    </row>
    <row r="369" spans="15:18" x14ac:dyDescent="0.2">
      <c r="R369" s="198"/>
    </row>
    <row r="370" spans="15:18" x14ac:dyDescent="0.2">
      <c r="O370" s="198"/>
    </row>
    <row r="371" spans="15:18" x14ac:dyDescent="0.2">
      <c r="O371" s="211"/>
      <c r="P371" s="116"/>
      <c r="Q371" s="116"/>
      <c r="R371" s="211"/>
    </row>
    <row r="372" spans="15:18" x14ac:dyDescent="0.2">
      <c r="O372" s="116"/>
      <c r="P372" s="116"/>
      <c r="Q372" s="116"/>
      <c r="R372" s="116"/>
    </row>
    <row r="373" spans="15:18" x14ac:dyDescent="0.2">
      <c r="O373" s="117"/>
      <c r="P373" s="116"/>
      <c r="Q373" s="116"/>
      <c r="R373" s="117"/>
    </row>
  </sheetData>
  <mergeCells count="67">
    <mergeCell ref="Q2:R2"/>
    <mergeCell ref="O2:P2"/>
    <mergeCell ref="M2:N2"/>
    <mergeCell ref="G2:L2"/>
    <mergeCell ref="E2:F2"/>
    <mergeCell ref="R3:R4"/>
    <mergeCell ref="Q3:Q4"/>
    <mergeCell ref="P3:P4"/>
    <mergeCell ref="O3:O4"/>
    <mergeCell ref="N3:N4"/>
    <mergeCell ref="M3:M4"/>
    <mergeCell ref="L3:L4"/>
    <mergeCell ref="K3:K4"/>
    <mergeCell ref="I3:J3"/>
    <mergeCell ref="G3:H3"/>
    <mergeCell ref="F3:F4"/>
    <mergeCell ref="E3:E4"/>
    <mergeCell ref="D2:D4"/>
    <mergeCell ref="A358:A365"/>
    <mergeCell ref="A2:A4"/>
    <mergeCell ref="B2:B4"/>
    <mergeCell ref="C2:C4"/>
    <mergeCell ref="A6:A13"/>
    <mergeCell ref="A14:A21"/>
    <mergeCell ref="A22:A29"/>
    <mergeCell ref="A30:A37"/>
    <mergeCell ref="A38:A45"/>
    <mergeCell ref="A46:A53"/>
    <mergeCell ref="A54:A61"/>
    <mergeCell ref="A62:A69"/>
    <mergeCell ref="A70:A77"/>
    <mergeCell ref="A78:A85"/>
    <mergeCell ref="A86:A93"/>
    <mergeCell ref="A134:A141"/>
    <mergeCell ref="A142:A149"/>
    <mergeCell ref="A150:A157"/>
    <mergeCell ref="A158:A165"/>
    <mergeCell ref="A94:A101"/>
    <mergeCell ref="A102:A109"/>
    <mergeCell ref="A110:A117"/>
    <mergeCell ref="A118:A125"/>
    <mergeCell ref="A126:A133"/>
    <mergeCell ref="A214:A221"/>
    <mergeCell ref="A222:A229"/>
    <mergeCell ref="A230:A237"/>
    <mergeCell ref="A238:A245"/>
    <mergeCell ref="A166:A173"/>
    <mergeCell ref="A174:A181"/>
    <mergeCell ref="A182:A189"/>
    <mergeCell ref="A190:A197"/>
    <mergeCell ref="A198:A205"/>
    <mergeCell ref="A1:R1"/>
    <mergeCell ref="A334:A341"/>
    <mergeCell ref="A342:A349"/>
    <mergeCell ref="A350:A357"/>
    <mergeCell ref="A294:A301"/>
    <mergeCell ref="A302:A309"/>
    <mergeCell ref="A310:A317"/>
    <mergeCell ref="A318:A325"/>
    <mergeCell ref="A326:A333"/>
    <mergeCell ref="A246:A253"/>
    <mergeCell ref="A254:A261"/>
    <mergeCell ref="A270:A277"/>
    <mergeCell ref="A278:A285"/>
    <mergeCell ref="A286:A293"/>
    <mergeCell ref="A262:A269"/>
    <mergeCell ref="A206:A213"/>
  </mergeCells>
  <hyperlinks>
    <hyperlink ref="C2" location="sub_4555" display="#sub_4555"/>
    <hyperlink ref="F3" r:id="rId1" display="http://internet.garant.ru/document/redirect/179222/0"/>
  </hyperlinks>
  <pageMargins left="0.23622046411037401" right="0.23622046411037401" top="0.74803149700164795" bottom="0.74803149700164795" header="0.31496062874794001" footer="0.31496062874794001"/>
  <pageSetup paperSize="9" scale="75"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358"/>
  <sheetViews>
    <sheetView topLeftCell="A340" zoomScale="80" zoomScaleNormal="80" workbookViewId="0">
      <selection activeCell="A6" sqref="A6:A358"/>
    </sheetView>
  </sheetViews>
  <sheetFormatPr defaultColWidth="9.140625" defaultRowHeight="15" x14ac:dyDescent="0.25"/>
  <cols>
    <col min="1" max="1" width="12.85546875" style="101" customWidth="1"/>
    <col min="2" max="2" width="34.28515625" style="134" customWidth="1"/>
    <col min="3" max="3" width="11.140625" style="85" customWidth="1"/>
    <col min="4" max="4" width="16" style="85" customWidth="1"/>
    <col min="5" max="5" width="7.28515625" style="85" customWidth="1"/>
    <col min="6" max="6" width="5.85546875" style="85" customWidth="1"/>
    <col min="7" max="11" width="11.140625" style="85" customWidth="1"/>
    <col min="12" max="12" width="7.5703125" style="85" customWidth="1"/>
    <col min="13" max="13" width="15.28515625" style="85" customWidth="1"/>
    <col min="14" max="14" width="14.42578125" style="85" customWidth="1"/>
    <col min="15" max="15" width="15.140625" style="138" customWidth="1"/>
    <col min="16" max="16" width="12.85546875" style="138" customWidth="1"/>
    <col min="17" max="17" width="16.140625" style="138" customWidth="1"/>
    <col min="18" max="18" width="14.5703125" style="138" customWidth="1"/>
    <col min="19" max="19" width="9.140625" style="85" bestFit="1" customWidth="1"/>
    <col min="20" max="16384" width="9.140625" style="85"/>
  </cols>
  <sheetData>
    <row r="1" spans="1:19" ht="47.45" customHeight="1" x14ac:dyDescent="0.2">
      <c r="A1" s="319" t="s">
        <v>447</v>
      </c>
      <c r="B1" s="319"/>
      <c r="C1" s="319"/>
      <c r="D1" s="319"/>
      <c r="E1" s="319"/>
      <c r="F1" s="319"/>
      <c r="G1" s="319"/>
      <c r="H1" s="319"/>
      <c r="I1" s="319"/>
      <c r="J1" s="319"/>
      <c r="K1" s="319"/>
      <c r="L1" s="319"/>
      <c r="M1" s="319"/>
      <c r="N1" s="319"/>
      <c r="O1" s="319"/>
      <c r="P1" s="319"/>
      <c r="Q1" s="319"/>
      <c r="R1" s="319"/>
    </row>
    <row r="2" spans="1:19" ht="77.45" customHeight="1" x14ac:dyDescent="0.2">
      <c r="A2" s="324" t="s">
        <v>36</v>
      </c>
      <c r="B2" s="358" t="s">
        <v>37</v>
      </c>
      <c r="C2" s="327" t="s">
        <v>38</v>
      </c>
      <c r="D2" s="324" t="s">
        <v>39</v>
      </c>
      <c r="E2" s="324" t="s">
        <v>40</v>
      </c>
      <c r="F2" s="329"/>
      <c r="G2" s="324" t="s">
        <v>41</v>
      </c>
      <c r="H2" s="330"/>
      <c r="I2" s="330"/>
      <c r="J2" s="330"/>
      <c r="K2" s="330"/>
      <c r="L2" s="329"/>
      <c r="M2" s="324" t="s">
        <v>42</v>
      </c>
      <c r="N2" s="329"/>
      <c r="O2" s="355" t="s">
        <v>43</v>
      </c>
      <c r="P2" s="357"/>
      <c r="Q2" s="355" t="s">
        <v>44</v>
      </c>
      <c r="R2" s="357"/>
    </row>
    <row r="3" spans="1:19" ht="15" customHeight="1" x14ac:dyDescent="0.2">
      <c r="A3" s="326"/>
      <c r="B3" s="359"/>
      <c r="C3" s="328"/>
      <c r="D3" s="326"/>
      <c r="E3" s="324" t="s">
        <v>45</v>
      </c>
      <c r="F3" s="324" t="s">
        <v>46</v>
      </c>
      <c r="G3" s="324" t="s">
        <v>47</v>
      </c>
      <c r="H3" s="329"/>
      <c r="I3" s="324" t="s">
        <v>48</v>
      </c>
      <c r="J3" s="329"/>
      <c r="K3" s="324" t="s">
        <v>49</v>
      </c>
      <c r="L3" s="324" t="s">
        <v>50</v>
      </c>
      <c r="M3" s="324" t="s">
        <v>51</v>
      </c>
      <c r="N3" s="324" t="s">
        <v>52</v>
      </c>
      <c r="O3" s="355" t="s">
        <v>53</v>
      </c>
      <c r="P3" s="355" t="s">
        <v>54</v>
      </c>
      <c r="Q3" s="355" t="s">
        <v>55</v>
      </c>
      <c r="R3" s="355" t="s">
        <v>56</v>
      </c>
    </row>
    <row r="4" spans="1:19" ht="89.25" x14ac:dyDescent="0.2">
      <c r="A4" s="325"/>
      <c r="B4" s="360"/>
      <c r="C4" s="328"/>
      <c r="D4" s="325"/>
      <c r="E4" s="325"/>
      <c r="F4" s="325"/>
      <c r="G4" s="221" t="s">
        <v>57</v>
      </c>
      <c r="H4" s="221" t="s">
        <v>58</v>
      </c>
      <c r="I4" s="221" t="str">
        <f>G4</f>
        <v>с даты заключения соглашения о предоставлении субсидии</v>
      </c>
      <c r="J4" s="221" t="s">
        <v>58</v>
      </c>
      <c r="K4" s="325"/>
      <c r="L4" s="325"/>
      <c r="M4" s="325"/>
      <c r="N4" s="325"/>
      <c r="O4" s="356"/>
      <c r="P4" s="356"/>
      <c r="Q4" s="356"/>
      <c r="R4" s="356"/>
    </row>
    <row r="5" spans="1:19" x14ac:dyDescent="0.2">
      <c r="A5" s="103">
        <v>1</v>
      </c>
      <c r="B5" s="227">
        <v>2</v>
      </c>
      <c r="C5" s="221">
        <v>3</v>
      </c>
      <c r="D5" s="221">
        <v>4</v>
      </c>
      <c r="E5" s="221">
        <v>5</v>
      </c>
      <c r="F5" s="221">
        <v>6</v>
      </c>
      <c r="G5" s="221">
        <v>7</v>
      </c>
      <c r="H5" s="221">
        <v>8</v>
      </c>
      <c r="I5" s="221">
        <v>9</v>
      </c>
      <c r="J5" s="221">
        <v>10</v>
      </c>
      <c r="K5" s="221">
        <v>11</v>
      </c>
      <c r="L5" s="221">
        <v>12</v>
      </c>
      <c r="M5" s="221">
        <v>13</v>
      </c>
      <c r="N5" s="221">
        <v>14</v>
      </c>
      <c r="O5" s="221">
        <v>15</v>
      </c>
      <c r="P5" s="221">
        <v>16</v>
      </c>
      <c r="Q5" s="221">
        <v>17</v>
      </c>
      <c r="R5" s="221">
        <v>18</v>
      </c>
    </row>
    <row r="6" spans="1:19" s="128" customFormat="1" ht="74.45" customHeight="1" x14ac:dyDescent="0.25">
      <c r="A6" s="371" t="s">
        <v>383</v>
      </c>
      <c r="B6" s="124" t="s">
        <v>402</v>
      </c>
      <c r="C6" s="125" t="s">
        <v>59</v>
      </c>
      <c r="D6" s="126" t="s">
        <v>60</v>
      </c>
      <c r="E6" s="126" t="s">
        <v>75</v>
      </c>
      <c r="F6" s="125">
        <v>792</v>
      </c>
      <c r="G6" s="125">
        <v>39</v>
      </c>
      <c r="H6" s="125">
        <v>39</v>
      </c>
      <c r="I6" s="125">
        <v>39</v>
      </c>
      <c r="J6" s="125">
        <v>39</v>
      </c>
      <c r="K6" s="127">
        <f>J6</f>
        <v>39</v>
      </c>
      <c r="L6" s="125"/>
      <c r="M6" s="125" t="s">
        <v>62</v>
      </c>
      <c r="N6" s="125" t="s">
        <v>62</v>
      </c>
      <c r="O6" s="78">
        <v>576855.9</v>
      </c>
      <c r="P6" s="78"/>
      <c r="Q6" s="78">
        <v>428336.91</v>
      </c>
      <c r="R6" s="78">
        <v>268306.89</v>
      </c>
    </row>
    <row r="7" spans="1:19" s="131" customFormat="1" ht="15.75" x14ac:dyDescent="0.2">
      <c r="A7" s="372"/>
      <c r="B7" s="129" t="s">
        <v>70</v>
      </c>
      <c r="C7" s="127"/>
      <c r="D7" s="127" t="s">
        <v>62</v>
      </c>
      <c r="E7" s="127"/>
      <c r="F7" s="127"/>
      <c r="G7" s="127">
        <f>G6</f>
        <v>39</v>
      </c>
      <c r="H7" s="127">
        <f t="shared" ref="H7:K7" si="0">H6</f>
        <v>39</v>
      </c>
      <c r="I7" s="127">
        <f t="shared" si="0"/>
        <v>39</v>
      </c>
      <c r="J7" s="127">
        <f t="shared" si="0"/>
        <v>39</v>
      </c>
      <c r="K7" s="127">
        <f t="shared" si="0"/>
        <v>39</v>
      </c>
      <c r="L7" s="127"/>
      <c r="M7" s="130">
        <v>46022</v>
      </c>
      <c r="N7" s="130">
        <v>46022</v>
      </c>
      <c r="O7" s="78"/>
      <c r="P7" s="226" t="s">
        <v>62</v>
      </c>
      <c r="Q7" s="78"/>
      <c r="R7" s="78"/>
    </row>
    <row r="8" spans="1:19" s="131" customFormat="1" ht="14.25" x14ac:dyDescent="0.2">
      <c r="A8" s="372"/>
      <c r="B8" s="132" t="s">
        <v>63</v>
      </c>
      <c r="C8" s="127"/>
      <c r="D8" s="127"/>
      <c r="E8" s="127"/>
      <c r="F8" s="127"/>
      <c r="G8" s="127" t="s">
        <v>62</v>
      </c>
      <c r="H8" s="127"/>
      <c r="I8" s="127" t="s">
        <v>62</v>
      </c>
      <c r="J8" s="127"/>
      <c r="K8" s="127"/>
      <c r="L8" s="127" t="s">
        <v>62</v>
      </c>
      <c r="M8" s="127"/>
      <c r="N8" s="127"/>
      <c r="O8" s="226" t="s">
        <v>62</v>
      </c>
      <c r="P8" s="226" t="s">
        <v>62</v>
      </c>
      <c r="Q8" s="226" t="s">
        <v>62</v>
      </c>
      <c r="R8" s="226" t="s">
        <v>62</v>
      </c>
    </row>
    <row r="9" spans="1:19" s="131" customFormat="1" ht="65.45" customHeight="1" x14ac:dyDescent="0.25">
      <c r="A9" s="372"/>
      <c r="B9" s="133" t="s">
        <v>403</v>
      </c>
      <c r="C9" s="127"/>
      <c r="D9" s="127" t="s">
        <v>62</v>
      </c>
      <c r="E9" s="127"/>
      <c r="F9" s="127"/>
      <c r="G9" s="127">
        <f>G6</f>
        <v>39</v>
      </c>
      <c r="H9" s="127">
        <f t="shared" ref="H9:K9" si="1">H6</f>
        <v>39</v>
      </c>
      <c r="I9" s="127">
        <f t="shared" si="1"/>
        <v>39</v>
      </c>
      <c r="J9" s="127">
        <f t="shared" si="1"/>
        <v>39</v>
      </c>
      <c r="K9" s="127">
        <f t="shared" si="1"/>
        <v>39</v>
      </c>
      <c r="L9" s="127" t="s">
        <v>62</v>
      </c>
      <c r="M9" s="130">
        <v>46022</v>
      </c>
      <c r="N9" s="130">
        <v>46022</v>
      </c>
      <c r="O9" s="78"/>
      <c r="P9" s="226" t="s">
        <v>62</v>
      </c>
      <c r="Q9" s="78"/>
      <c r="R9" s="78"/>
      <c r="S9" s="128"/>
    </row>
    <row r="10" spans="1:19" s="131" customFormat="1" ht="15" customHeight="1" x14ac:dyDescent="0.2">
      <c r="A10" s="372"/>
      <c r="B10" s="132" t="s">
        <v>65</v>
      </c>
      <c r="C10" s="127"/>
      <c r="D10" s="127"/>
      <c r="E10" s="127"/>
      <c r="F10" s="127"/>
      <c r="G10" s="127" t="s">
        <v>62</v>
      </c>
      <c r="H10" s="127"/>
      <c r="I10" s="127" t="s">
        <v>62</v>
      </c>
      <c r="J10" s="127"/>
      <c r="K10" s="127"/>
      <c r="L10" s="127" t="s">
        <v>62</v>
      </c>
      <c r="M10" s="127"/>
      <c r="N10" s="127"/>
      <c r="O10" s="226" t="s">
        <v>62</v>
      </c>
      <c r="P10" s="226" t="s">
        <v>62</v>
      </c>
      <c r="Q10" s="226" t="s">
        <v>62</v>
      </c>
      <c r="R10" s="226" t="s">
        <v>62</v>
      </c>
    </row>
    <row r="11" spans="1:19" s="131" customFormat="1" ht="38.65" customHeight="1" x14ac:dyDescent="0.2">
      <c r="A11" s="372"/>
      <c r="B11" s="133" t="s">
        <v>66</v>
      </c>
      <c r="C11" s="127"/>
      <c r="D11" s="127" t="s">
        <v>62</v>
      </c>
      <c r="E11" s="127"/>
      <c r="F11" s="127"/>
      <c r="G11" s="127">
        <f>G6</f>
        <v>39</v>
      </c>
      <c r="H11" s="127">
        <f t="shared" ref="H11:K11" si="2">H6</f>
        <v>39</v>
      </c>
      <c r="I11" s="127">
        <f t="shared" si="2"/>
        <v>39</v>
      </c>
      <c r="J11" s="127">
        <f t="shared" si="2"/>
        <v>39</v>
      </c>
      <c r="K11" s="127">
        <f t="shared" si="2"/>
        <v>39</v>
      </c>
      <c r="L11" s="127" t="s">
        <v>62</v>
      </c>
      <c r="M11" s="130">
        <v>46022</v>
      </c>
      <c r="N11" s="130">
        <v>46022</v>
      </c>
      <c r="O11" s="78"/>
      <c r="P11" s="226" t="s">
        <v>62</v>
      </c>
      <c r="Q11" s="78"/>
      <c r="R11" s="78"/>
    </row>
    <row r="12" spans="1:19" s="131" customFormat="1" ht="21" customHeight="1" x14ac:dyDescent="0.25">
      <c r="A12" s="372"/>
      <c r="B12" s="132" t="s">
        <v>71</v>
      </c>
      <c r="C12" s="127"/>
      <c r="D12" s="127"/>
      <c r="E12" s="127"/>
      <c r="F12" s="127"/>
      <c r="G12" s="127" t="s">
        <v>62</v>
      </c>
      <c r="H12" s="127"/>
      <c r="I12" s="127" t="s">
        <v>62</v>
      </c>
      <c r="J12" s="127"/>
      <c r="K12" s="127"/>
      <c r="L12" s="127" t="s">
        <v>62</v>
      </c>
      <c r="M12" s="127"/>
      <c r="N12" s="127"/>
      <c r="O12" s="226" t="s">
        <v>62</v>
      </c>
      <c r="P12" s="226" t="s">
        <v>62</v>
      </c>
      <c r="Q12" s="226" t="s">
        <v>62</v>
      </c>
      <c r="R12" s="226" t="s">
        <v>62</v>
      </c>
      <c r="S12" s="128"/>
    </row>
    <row r="13" spans="1:19" s="131" customFormat="1" ht="21" customHeight="1" x14ac:dyDescent="0.2">
      <c r="A13" s="373"/>
      <c r="B13" s="133" t="s">
        <v>72</v>
      </c>
      <c r="C13" s="127"/>
      <c r="D13" s="127" t="s">
        <v>62</v>
      </c>
      <c r="E13" s="127"/>
      <c r="F13" s="127"/>
      <c r="G13" s="127">
        <f>G6</f>
        <v>39</v>
      </c>
      <c r="H13" s="127">
        <f t="shared" ref="H13:K13" si="3">H6</f>
        <v>39</v>
      </c>
      <c r="I13" s="127">
        <f t="shared" si="3"/>
        <v>39</v>
      </c>
      <c r="J13" s="127">
        <f t="shared" si="3"/>
        <v>39</v>
      </c>
      <c r="K13" s="127">
        <f t="shared" si="3"/>
        <v>39</v>
      </c>
      <c r="L13" s="127" t="s">
        <v>62</v>
      </c>
      <c r="M13" s="130">
        <v>46022</v>
      </c>
      <c r="N13" s="130">
        <v>46022</v>
      </c>
      <c r="O13" s="78"/>
      <c r="P13" s="226" t="s">
        <v>62</v>
      </c>
      <c r="Q13" s="78"/>
      <c r="R13" s="78"/>
    </row>
    <row r="14" spans="1:19" s="128" customFormat="1" ht="74.45" customHeight="1" x14ac:dyDescent="0.25">
      <c r="A14" s="371" t="s">
        <v>385</v>
      </c>
      <c r="B14" s="124" t="s">
        <v>402</v>
      </c>
      <c r="C14" s="125" t="s">
        <v>59</v>
      </c>
      <c r="D14" s="126" t="s">
        <v>60</v>
      </c>
      <c r="E14" s="126" t="s">
        <v>75</v>
      </c>
      <c r="F14" s="125">
        <v>792</v>
      </c>
      <c r="G14" s="125">
        <v>61</v>
      </c>
      <c r="H14" s="125">
        <v>61</v>
      </c>
      <c r="I14" s="125">
        <v>61</v>
      </c>
      <c r="J14" s="125">
        <v>61</v>
      </c>
      <c r="K14" s="127">
        <f>J14</f>
        <v>61</v>
      </c>
      <c r="L14" s="125"/>
      <c r="M14" s="125" t="s">
        <v>62</v>
      </c>
      <c r="N14" s="125" t="s">
        <v>62</v>
      </c>
      <c r="O14" s="78">
        <v>867935.34</v>
      </c>
      <c r="P14" s="78"/>
      <c r="Q14" s="78">
        <v>647953.18000000005</v>
      </c>
      <c r="R14" s="78">
        <v>482558.44</v>
      </c>
      <c r="S14" s="131"/>
    </row>
    <row r="15" spans="1:19" s="131" customFormat="1" ht="15.75" x14ac:dyDescent="0.25">
      <c r="A15" s="372"/>
      <c r="B15" s="129" t="s">
        <v>70</v>
      </c>
      <c r="C15" s="127"/>
      <c r="D15" s="127" t="s">
        <v>62</v>
      </c>
      <c r="E15" s="127"/>
      <c r="F15" s="127"/>
      <c r="G15" s="127">
        <f>G14</f>
        <v>61</v>
      </c>
      <c r="H15" s="127">
        <f t="shared" ref="H15:K15" si="4">H14</f>
        <v>61</v>
      </c>
      <c r="I15" s="127">
        <f t="shared" si="4"/>
        <v>61</v>
      </c>
      <c r="J15" s="127">
        <f t="shared" si="4"/>
        <v>61</v>
      </c>
      <c r="K15" s="127">
        <f t="shared" si="4"/>
        <v>61</v>
      </c>
      <c r="L15" s="127"/>
      <c r="M15" s="130">
        <v>46022</v>
      </c>
      <c r="N15" s="130">
        <v>46022</v>
      </c>
      <c r="O15" s="78"/>
      <c r="P15" s="226" t="s">
        <v>62</v>
      </c>
      <c r="Q15" s="78"/>
      <c r="R15" s="78"/>
      <c r="S15" s="128"/>
    </row>
    <row r="16" spans="1:19" s="131" customFormat="1" ht="14.25" x14ac:dyDescent="0.2">
      <c r="A16" s="372"/>
      <c r="B16" s="132" t="s">
        <v>63</v>
      </c>
      <c r="C16" s="127"/>
      <c r="D16" s="127"/>
      <c r="E16" s="127"/>
      <c r="F16" s="127"/>
      <c r="G16" s="127" t="s">
        <v>62</v>
      </c>
      <c r="H16" s="127"/>
      <c r="I16" s="127" t="s">
        <v>62</v>
      </c>
      <c r="J16" s="127"/>
      <c r="K16" s="127"/>
      <c r="L16" s="127" t="s">
        <v>62</v>
      </c>
      <c r="M16" s="127"/>
      <c r="N16" s="127"/>
      <c r="O16" s="226" t="s">
        <v>62</v>
      </c>
      <c r="P16" s="226" t="s">
        <v>62</v>
      </c>
      <c r="Q16" s="226" t="s">
        <v>62</v>
      </c>
      <c r="R16" s="226" t="s">
        <v>62</v>
      </c>
    </row>
    <row r="17" spans="1:19" s="131" customFormat="1" ht="65.45" customHeight="1" x14ac:dyDescent="0.2">
      <c r="A17" s="372"/>
      <c r="B17" s="133" t="s">
        <v>64</v>
      </c>
      <c r="C17" s="127"/>
      <c r="D17" s="127" t="s">
        <v>62</v>
      </c>
      <c r="E17" s="127"/>
      <c r="F17" s="127"/>
      <c r="G17" s="127">
        <f>G14</f>
        <v>61</v>
      </c>
      <c r="H17" s="127">
        <f t="shared" ref="H17:K17" si="5">H14</f>
        <v>61</v>
      </c>
      <c r="I17" s="127">
        <f t="shared" si="5"/>
        <v>61</v>
      </c>
      <c r="J17" s="127">
        <f t="shared" si="5"/>
        <v>61</v>
      </c>
      <c r="K17" s="127">
        <f t="shared" si="5"/>
        <v>61</v>
      </c>
      <c r="L17" s="127" t="s">
        <v>62</v>
      </c>
      <c r="M17" s="130">
        <v>46022</v>
      </c>
      <c r="N17" s="130">
        <v>46022</v>
      </c>
      <c r="O17" s="78"/>
      <c r="P17" s="226" t="s">
        <v>62</v>
      </c>
      <c r="Q17" s="78"/>
      <c r="R17" s="78"/>
    </row>
    <row r="18" spans="1:19" s="131" customFormat="1" ht="15" customHeight="1" x14ac:dyDescent="0.25">
      <c r="A18" s="372"/>
      <c r="B18" s="132" t="s">
        <v>65</v>
      </c>
      <c r="C18" s="127"/>
      <c r="D18" s="127"/>
      <c r="E18" s="127"/>
      <c r="F18" s="127"/>
      <c r="G18" s="127" t="s">
        <v>62</v>
      </c>
      <c r="H18" s="127"/>
      <c r="I18" s="127" t="s">
        <v>62</v>
      </c>
      <c r="J18" s="127"/>
      <c r="K18" s="127"/>
      <c r="L18" s="127" t="s">
        <v>62</v>
      </c>
      <c r="M18" s="127"/>
      <c r="N18" s="127"/>
      <c r="O18" s="226" t="s">
        <v>62</v>
      </c>
      <c r="P18" s="226" t="s">
        <v>62</v>
      </c>
      <c r="Q18" s="226" t="s">
        <v>62</v>
      </c>
      <c r="R18" s="226" t="s">
        <v>62</v>
      </c>
      <c r="S18" s="128"/>
    </row>
    <row r="19" spans="1:19" s="131" customFormat="1" ht="38.65" customHeight="1" x14ac:dyDescent="0.2">
      <c r="A19" s="372"/>
      <c r="B19" s="133" t="s">
        <v>66</v>
      </c>
      <c r="C19" s="127"/>
      <c r="D19" s="127" t="s">
        <v>62</v>
      </c>
      <c r="E19" s="127"/>
      <c r="F19" s="127"/>
      <c r="G19" s="127">
        <f>G14</f>
        <v>61</v>
      </c>
      <c r="H19" s="127">
        <f t="shared" ref="H19:K19" si="6">H14</f>
        <v>61</v>
      </c>
      <c r="I19" s="127">
        <f t="shared" si="6"/>
        <v>61</v>
      </c>
      <c r="J19" s="127">
        <f t="shared" si="6"/>
        <v>61</v>
      </c>
      <c r="K19" s="127">
        <f t="shared" si="6"/>
        <v>61</v>
      </c>
      <c r="L19" s="127" t="s">
        <v>62</v>
      </c>
      <c r="M19" s="130">
        <v>46022</v>
      </c>
      <c r="N19" s="130">
        <v>46022</v>
      </c>
      <c r="O19" s="78"/>
      <c r="P19" s="226" t="s">
        <v>62</v>
      </c>
      <c r="Q19" s="78"/>
      <c r="R19" s="78"/>
    </row>
    <row r="20" spans="1:19" s="131" customFormat="1" ht="21" customHeight="1" x14ac:dyDescent="0.2">
      <c r="A20" s="372"/>
      <c r="B20" s="132" t="s">
        <v>71</v>
      </c>
      <c r="C20" s="127"/>
      <c r="D20" s="127"/>
      <c r="E20" s="127"/>
      <c r="F20" s="127"/>
      <c r="G20" s="127" t="s">
        <v>62</v>
      </c>
      <c r="H20" s="127"/>
      <c r="I20" s="127" t="s">
        <v>62</v>
      </c>
      <c r="J20" s="127"/>
      <c r="K20" s="127"/>
      <c r="L20" s="127" t="s">
        <v>62</v>
      </c>
      <c r="M20" s="127"/>
      <c r="N20" s="127"/>
      <c r="O20" s="226" t="s">
        <v>62</v>
      </c>
      <c r="P20" s="226" t="s">
        <v>62</v>
      </c>
      <c r="Q20" s="226" t="s">
        <v>62</v>
      </c>
      <c r="R20" s="226" t="s">
        <v>62</v>
      </c>
    </row>
    <row r="21" spans="1:19" s="131" customFormat="1" ht="21" customHeight="1" x14ac:dyDescent="0.25">
      <c r="A21" s="373"/>
      <c r="B21" s="133" t="s">
        <v>72</v>
      </c>
      <c r="C21" s="127"/>
      <c r="D21" s="127" t="s">
        <v>62</v>
      </c>
      <c r="E21" s="127"/>
      <c r="F21" s="127"/>
      <c r="G21" s="127">
        <f>G14</f>
        <v>61</v>
      </c>
      <c r="H21" s="127">
        <f t="shared" ref="H21:K21" si="7">H14</f>
        <v>61</v>
      </c>
      <c r="I21" s="127">
        <f t="shared" si="7"/>
        <v>61</v>
      </c>
      <c r="J21" s="127">
        <f t="shared" si="7"/>
        <v>61</v>
      </c>
      <c r="K21" s="127">
        <f t="shared" si="7"/>
        <v>61</v>
      </c>
      <c r="L21" s="127" t="s">
        <v>62</v>
      </c>
      <c r="M21" s="130">
        <v>46022</v>
      </c>
      <c r="N21" s="130">
        <v>46022</v>
      </c>
      <c r="O21" s="78"/>
      <c r="P21" s="226" t="s">
        <v>62</v>
      </c>
      <c r="Q21" s="78"/>
      <c r="R21" s="78"/>
      <c r="S21" s="128"/>
    </row>
    <row r="22" spans="1:19" s="128" customFormat="1" ht="74.45" customHeight="1" x14ac:dyDescent="0.25">
      <c r="A22" s="371" t="s">
        <v>386</v>
      </c>
      <c r="B22" s="124" t="s">
        <v>402</v>
      </c>
      <c r="C22" s="125" t="s">
        <v>59</v>
      </c>
      <c r="D22" s="126" t="s">
        <v>60</v>
      </c>
      <c r="E22" s="126" t="s">
        <v>75</v>
      </c>
      <c r="F22" s="125">
        <v>792</v>
      </c>
      <c r="G22" s="125"/>
      <c r="H22" s="125"/>
      <c r="I22" s="125"/>
      <c r="J22" s="125"/>
      <c r="K22" s="127"/>
      <c r="L22" s="125"/>
      <c r="M22" s="125" t="s">
        <v>62</v>
      </c>
      <c r="N22" s="125" t="s">
        <v>62</v>
      </c>
      <c r="O22" s="78"/>
      <c r="P22" s="78"/>
      <c r="Q22" s="78"/>
      <c r="R22" s="78"/>
      <c r="S22" s="131"/>
    </row>
    <row r="23" spans="1:19" s="131" customFormat="1" ht="15.75" x14ac:dyDescent="0.2">
      <c r="A23" s="372"/>
      <c r="B23" s="129" t="s">
        <v>70</v>
      </c>
      <c r="C23" s="127"/>
      <c r="D23" s="127" t="s">
        <v>62</v>
      </c>
      <c r="E23" s="127"/>
      <c r="F23" s="127"/>
      <c r="G23" s="127">
        <f>G22</f>
        <v>0</v>
      </c>
      <c r="H23" s="127">
        <f t="shared" ref="H23:K23" si="8">H22</f>
        <v>0</v>
      </c>
      <c r="I23" s="127">
        <f t="shared" si="8"/>
        <v>0</v>
      </c>
      <c r="J23" s="127">
        <f t="shared" si="8"/>
        <v>0</v>
      </c>
      <c r="K23" s="127">
        <f t="shared" si="8"/>
        <v>0</v>
      </c>
      <c r="L23" s="127"/>
      <c r="M23" s="130">
        <v>46022</v>
      </c>
      <c r="N23" s="130">
        <v>46022</v>
      </c>
      <c r="O23" s="78"/>
      <c r="P23" s="226" t="s">
        <v>62</v>
      </c>
      <c r="Q23" s="78"/>
      <c r="R23" s="78"/>
    </row>
    <row r="24" spans="1:19" s="131" customFormat="1" x14ac:dyDescent="0.25">
      <c r="A24" s="372"/>
      <c r="B24" s="132" t="s">
        <v>63</v>
      </c>
      <c r="C24" s="127"/>
      <c r="D24" s="127"/>
      <c r="E24" s="127"/>
      <c r="F24" s="127"/>
      <c r="G24" s="127" t="s">
        <v>62</v>
      </c>
      <c r="H24" s="127"/>
      <c r="I24" s="127" t="s">
        <v>62</v>
      </c>
      <c r="J24" s="127"/>
      <c r="K24" s="127"/>
      <c r="L24" s="127" t="s">
        <v>62</v>
      </c>
      <c r="M24" s="127"/>
      <c r="N24" s="127"/>
      <c r="O24" s="226" t="s">
        <v>62</v>
      </c>
      <c r="P24" s="226" t="s">
        <v>62</v>
      </c>
      <c r="Q24" s="226" t="s">
        <v>62</v>
      </c>
      <c r="R24" s="226" t="s">
        <v>62</v>
      </c>
      <c r="S24" s="128"/>
    </row>
    <row r="25" spans="1:19" s="131" customFormat="1" ht="65.45" customHeight="1" x14ac:dyDescent="0.2">
      <c r="A25" s="372"/>
      <c r="B25" s="133" t="s">
        <v>64</v>
      </c>
      <c r="C25" s="127"/>
      <c r="D25" s="127" t="s">
        <v>62</v>
      </c>
      <c r="E25" s="127"/>
      <c r="F25" s="127"/>
      <c r="G25" s="127">
        <f>G22</f>
        <v>0</v>
      </c>
      <c r="H25" s="127">
        <f t="shared" ref="H25:K25" si="9">H22</f>
        <v>0</v>
      </c>
      <c r="I25" s="127">
        <f t="shared" si="9"/>
        <v>0</v>
      </c>
      <c r="J25" s="127">
        <f t="shared" si="9"/>
        <v>0</v>
      </c>
      <c r="K25" s="127">
        <f t="shared" si="9"/>
        <v>0</v>
      </c>
      <c r="L25" s="127" t="s">
        <v>62</v>
      </c>
      <c r="M25" s="130">
        <v>46022</v>
      </c>
      <c r="N25" s="130">
        <v>46022</v>
      </c>
      <c r="O25" s="78"/>
      <c r="P25" s="226" t="s">
        <v>62</v>
      </c>
      <c r="Q25" s="78"/>
      <c r="R25" s="78"/>
    </row>
    <row r="26" spans="1:19" s="131" customFormat="1" ht="15" customHeight="1" x14ac:dyDescent="0.2">
      <c r="A26" s="372"/>
      <c r="B26" s="132" t="s">
        <v>65</v>
      </c>
      <c r="C26" s="127"/>
      <c r="D26" s="127"/>
      <c r="E26" s="127"/>
      <c r="F26" s="127"/>
      <c r="G26" s="127" t="s">
        <v>62</v>
      </c>
      <c r="H26" s="127"/>
      <c r="I26" s="127" t="s">
        <v>62</v>
      </c>
      <c r="J26" s="127"/>
      <c r="K26" s="127"/>
      <c r="L26" s="127" t="s">
        <v>62</v>
      </c>
      <c r="M26" s="127"/>
      <c r="N26" s="127"/>
      <c r="O26" s="226" t="s">
        <v>62</v>
      </c>
      <c r="P26" s="226" t="s">
        <v>62</v>
      </c>
      <c r="Q26" s="226" t="s">
        <v>62</v>
      </c>
      <c r="R26" s="226" t="s">
        <v>62</v>
      </c>
    </row>
    <row r="27" spans="1:19" s="131" customFormat="1" ht="38.65" customHeight="1" x14ac:dyDescent="0.25">
      <c r="A27" s="372"/>
      <c r="B27" s="133" t="s">
        <v>66</v>
      </c>
      <c r="C27" s="127"/>
      <c r="D27" s="127" t="s">
        <v>62</v>
      </c>
      <c r="E27" s="127"/>
      <c r="F27" s="127"/>
      <c r="G27" s="127">
        <f>G22</f>
        <v>0</v>
      </c>
      <c r="H27" s="127">
        <f t="shared" ref="H27:K27" si="10">H22</f>
        <v>0</v>
      </c>
      <c r="I27" s="127">
        <f t="shared" si="10"/>
        <v>0</v>
      </c>
      <c r="J27" s="127">
        <f t="shared" si="10"/>
        <v>0</v>
      </c>
      <c r="K27" s="127">
        <f t="shared" si="10"/>
        <v>0</v>
      </c>
      <c r="L27" s="127" t="s">
        <v>62</v>
      </c>
      <c r="M27" s="130">
        <v>46022</v>
      </c>
      <c r="N27" s="130">
        <v>46022</v>
      </c>
      <c r="O27" s="78"/>
      <c r="P27" s="226" t="s">
        <v>62</v>
      </c>
      <c r="Q27" s="78"/>
      <c r="R27" s="78"/>
      <c r="S27" s="128"/>
    </row>
    <row r="28" spans="1:19" s="131" customFormat="1" ht="21" customHeight="1" x14ac:dyDescent="0.2">
      <c r="A28" s="372"/>
      <c r="B28" s="132" t="s">
        <v>71</v>
      </c>
      <c r="C28" s="127"/>
      <c r="D28" s="127"/>
      <c r="E28" s="127"/>
      <c r="F28" s="127"/>
      <c r="G28" s="127" t="s">
        <v>62</v>
      </c>
      <c r="H28" s="127"/>
      <c r="I28" s="127" t="s">
        <v>62</v>
      </c>
      <c r="J28" s="127"/>
      <c r="K28" s="127"/>
      <c r="L28" s="127" t="s">
        <v>62</v>
      </c>
      <c r="M28" s="127"/>
      <c r="N28" s="127"/>
      <c r="O28" s="226" t="s">
        <v>62</v>
      </c>
      <c r="P28" s="226" t="s">
        <v>62</v>
      </c>
      <c r="Q28" s="226" t="s">
        <v>62</v>
      </c>
      <c r="R28" s="226" t="s">
        <v>62</v>
      </c>
    </row>
    <row r="29" spans="1:19" s="131" customFormat="1" ht="21" customHeight="1" x14ac:dyDescent="0.2">
      <c r="A29" s="373"/>
      <c r="B29" s="133" t="s">
        <v>72</v>
      </c>
      <c r="C29" s="127"/>
      <c r="D29" s="127" t="s">
        <v>62</v>
      </c>
      <c r="E29" s="127"/>
      <c r="F29" s="127"/>
      <c r="G29" s="127">
        <f>G22</f>
        <v>0</v>
      </c>
      <c r="H29" s="127">
        <f t="shared" ref="H29:K29" si="11">H22</f>
        <v>0</v>
      </c>
      <c r="I29" s="127">
        <f t="shared" si="11"/>
        <v>0</v>
      </c>
      <c r="J29" s="127">
        <f t="shared" si="11"/>
        <v>0</v>
      </c>
      <c r="K29" s="127">
        <f t="shared" si="11"/>
        <v>0</v>
      </c>
      <c r="L29" s="127" t="s">
        <v>62</v>
      </c>
      <c r="M29" s="130">
        <v>46022</v>
      </c>
      <c r="N29" s="130">
        <v>46022</v>
      </c>
      <c r="O29" s="78"/>
      <c r="P29" s="226" t="s">
        <v>62</v>
      </c>
      <c r="Q29" s="78"/>
      <c r="R29" s="78"/>
    </row>
    <row r="30" spans="1:19" s="128" customFormat="1" ht="74.45" customHeight="1" x14ac:dyDescent="0.25">
      <c r="A30" s="371" t="s">
        <v>387</v>
      </c>
      <c r="B30" s="124" t="s">
        <v>402</v>
      </c>
      <c r="C30" s="125" t="s">
        <v>59</v>
      </c>
      <c r="D30" s="126" t="s">
        <v>60</v>
      </c>
      <c r="E30" s="126" t="s">
        <v>75</v>
      </c>
      <c r="F30" s="125">
        <v>792</v>
      </c>
      <c r="G30" s="125">
        <v>7</v>
      </c>
      <c r="H30" s="125">
        <v>7</v>
      </c>
      <c r="I30" s="125">
        <v>7</v>
      </c>
      <c r="J30" s="125">
        <v>7</v>
      </c>
      <c r="K30" s="127">
        <f>G30</f>
        <v>7</v>
      </c>
      <c r="L30" s="125"/>
      <c r="M30" s="125" t="s">
        <v>62</v>
      </c>
      <c r="N30" s="125" t="s">
        <v>62</v>
      </c>
      <c r="O30" s="78">
        <v>79977.070000000007</v>
      </c>
      <c r="P30" s="78" t="s">
        <v>344</v>
      </c>
      <c r="Q30" s="78">
        <v>55435.33</v>
      </c>
      <c r="R30" s="78">
        <v>41326.339999999997</v>
      </c>
    </row>
    <row r="31" spans="1:19" s="131" customFormat="1" ht="15.75" x14ac:dyDescent="0.2">
      <c r="A31" s="372"/>
      <c r="B31" s="129" t="s">
        <v>70</v>
      </c>
      <c r="C31" s="127"/>
      <c r="D31" s="127" t="s">
        <v>62</v>
      </c>
      <c r="E31" s="127"/>
      <c r="F31" s="127"/>
      <c r="G31" s="127">
        <f>G30</f>
        <v>7</v>
      </c>
      <c r="H31" s="127">
        <f t="shared" ref="H31:K31" si="12">H30</f>
        <v>7</v>
      </c>
      <c r="I31" s="127">
        <f t="shared" si="12"/>
        <v>7</v>
      </c>
      <c r="J31" s="127">
        <f t="shared" si="12"/>
        <v>7</v>
      </c>
      <c r="K31" s="127">
        <f t="shared" si="12"/>
        <v>7</v>
      </c>
      <c r="L31" s="127"/>
      <c r="M31" s="130">
        <v>46022</v>
      </c>
      <c r="N31" s="130">
        <v>46022</v>
      </c>
      <c r="O31" s="78"/>
      <c r="P31" s="226"/>
      <c r="Q31" s="78"/>
      <c r="R31" s="78"/>
    </row>
    <row r="32" spans="1:19" s="131" customFormat="1" ht="14.25" x14ac:dyDescent="0.2">
      <c r="A32" s="372"/>
      <c r="B32" s="132" t="s">
        <v>63</v>
      </c>
      <c r="C32" s="127"/>
      <c r="D32" s="127"/>
      <c r="E32" s="127"/>
      <c r="F32" s="127"/>
      <c r="G32" s="127" t="s">
        <v>62</v>
      </c>
      <c r="H32" s="127"/>
      <c r="I32" s="127" t="s">
        <v>62</v>
      </c>
      <c r="J32" s="127"/>
      <c r="K32" s="127"/>
      <c r="L32" s="127" t="s">
        <v>62</v>
      </c>
      <c r="M32" s="127"/>
      <c r="N32" s="127"/>
      <c r="O32" s="226" t="s">
        <v>62</v>
      </c>
      <c r="P32" s="226" t="s">
        <v>62</v>
      </c>
      <c r="Q32" s="226" t="s">
        <v>62</v>
      </c>
      <c r="R32" s="226" t="s">
        <v>62</v>
      </c>
    </row>
    <row r="33" spans="1:19" s="131" customFormat="1" ht="65.45" customHeight="1" x14ac:dyDescent="0.25">
      <c r="A33" s="372"/>
      <c r="B33" s="133" t="s">
        <v>64</v>
      </c>
      <c r="C33" s="127"/>
      <c r="D33" s="127" t="s">
        <v>62</v>
      </c>
      <c r="E33" s="127"/>
      <c r="F33" s="127"/>
      <c r="G33" s="127">
        <f>G30</f>
        <v>7</v>
      </c>
      <c r="H33" s="127">
        <f t="shared" ref="H33:K33" si="13">H30</f>
        <v>7</v>
      </c>
      <c r="I33" s="127">
        <f t="shared" si="13"/>
        <v>7</v>
      </c>
      <c r="J33" s="127">
        <f t="shared" si="13"/>
        <v>7</v>
      </c>
      <c r="K33" s="127">
        <f t="shared" si="13"/>
        <v>7</v>
      </c>
      <c r="L33" s="127" t="s">
        <v>62</v>
      </c>
      <c r="M33" s="130">
        <v>46022</v>
      </c>
      <c r="N33" s="130">
        <v>46022</v>
      </c>
      <c r="O33" s="78"/>
      <c r="P33" s="226" t="s">
        <v>62</v>
      </c>
      <c r="Q33" s="78"/>
      <c r="R33" s="78"/>
      <c r="S33" s="128"/>
    </row>
    <row r="34" spans="1:19" s="131" customFormat="1" ht="15" customHeight="1" x14ac:dyDescent="0.2">
      <c r="A34" s="372"/>
      <c r="B34" s="132" t="s">
        <v>65</v>
      </c>
      <c r="C34" s="127"/>
      <c r="D34" s="127"/>
      <c r="E34" s="127"/>
      <c r="F34" s="127"/>
      <c r="G34" s="127" t="s">
        <v>62</v>
      </c>
      <c r="H34" s="127"/>
      <c r="I34" s="127" t="s">
        <v>62</v>
      </c>
      <c r="J34" s="127"/>
      <c r="K34" s="127"/>
      <c r="L34" s="127" t="s">
        <v>62</v>
      </c>
      <c r="M34" s="127"/>
      <c r="N34" s="127"/>
      <c r="O34" s="226" t="s">
        <v>62</v>
      </c>
      <c r="P34" s="226" t="s">
        <v>62</v>
      </c>
      <c r="Q34" s="226" t="s">
        <v>62</v>
      </c>
      <c r="R34" s="226" t="s">
        <v>62</v>
      </c>
    </row>
    <row r="35" spans="1:19" s="131" customFormat="1" ht="38.65" customHeight="1" x14ac:dyDescent="0.2">
      <c r="A35" s="372"/>
      <c r="B35" s="133" t="s">
        <v>66</v>
      </c>
      <c r="C35" s="127"/>
      <c r="D35" s="127" t="s">
        <v>62</v>
      </c>
      <c r="E35" s="127"/>
      <c r="F35" s="127"/>
      <c r="G35" s="127">
        <f>G30</f>
        <v>7</v>
      </c>
      <c r="H35" s="127">
        <f t="shared" ref="H35:K35" si="14">H30</f>
        <v>7</v>
      </c>
      <c r="I35" s="127">
        <f t="shared" si="14"/>
        <v>7</v>
      </c>
      <c r="J35" s="127">
        <f t="shared" si="14"/>
        <v>7</v>
      </c>
      <c r="K35" s="127">
        <f t="shared" si="14"/>
        <v>7</v>
      </c>
      <c r="L35" s="127" t="s">
        <v>62</v>
      </c>
      <c r="M35" s="130">
        <v>46022</v>
      </c>
      <c r="N35" s="130">
        <v>46022</v>
      </c>
      <c r="O35" s="78"/>
      <c r="P35" s="226" t="s">
        <v>62</v>
      </c>
      <c r="Q35" s="78"/>
      <c r="R35" s="78"/>
    </row>
    <row r="36" spans="1:19" s="131" customFormat="1" ht="21" customHeight="1" x14ac:dyDescent="0.25">
      <c r="A36" s="372"/>
      <c r="B36" s="132" t="s">
        <v>71</v>
      </c>
      <c r="C36" s="127"/>
      <c r="D36" s="127"/>
      <c r="E36" s="127"/>
      <c r="F36" s="127"/>
      <c r="G36" s="127" t="s">
        <v>62</v>
      </c>
      <c r="H36" s="127"/>
      <c r="I36" s="127" t="s">
        <v>62</v>
      </c>
      <c r="J36" s="127"/>
      <c r="K36" s="127"/>
      <c r="L36" s="127" t="s">
        <v>62</v>
      </c>
      <c r="M36" s="127"/>
      <c r="N36" s="127"/>
      <c r="O36" s="226" t="s">
        <v>62</v>
      </c>
      <c r="P36" s="226" t="s">
        <v>62</v>
      </c>
      <c r="Q36" s="226" t="s">
        <v>62</v>
      </c>
      <c r="R36" s="226" t="s">
        <v>62</v>
      </c>
      <c r="S36" s="128"/>
    </row>
    <row r="37" spans="1:19" s="131" customFormat="1" ht="21" customHeight="1" x14ac:dyDescent="0.2">
      <c r="A37" s="373"/>
      <c r="B37" s="133" t="s">
        <v>72</v>
      </c>
      <c r="C37" s="127"/>
      <c r="D37" s="127" t="s">
        <v>62</v>
      </c>
      <c r="E37" s="127"/>
      <c r="F37" s="127"/>
      <c r="G37" s="127">
        <f>G30</f>
        <v>7</v>
      </c>
      <c r="H37" s="127">
        <f t="shared" ref="H37:K37" si="15">H30</f>
        <v>7</v>
      </c>
      <c r="I37" s="127">
        <f t="shared" si="15"/>
        <v>7</v>
      </c>
      <c r="J37" s="127">
        <f t="shared" si="15"/>
        <v>7</v>
      </c>
      <c r="K37" s="127">
        <f t="shared" si="15"/>
        <v>7</v>
      </c>
      <c r="L37" s="127" t="s">
        <v>62</v>
      </c>
      <c r="M37" s="130">
        <v>46022</v>
      </c>
      <c r="N37" s="130">
        <v>46022</v>
      </c>
      <c r="O37" s="78"/>
      <c r="P37" s="226" t="s">
        <v>62</v>
      </c>
      <c r="Q37" s="78"/>
      <c r="R37" s="78"/>
    </row>
    <row r="38" spans="1:19" s="128" customFormat="1" ht="74.45" customHeight="1" x14ac:dyDescent="0.25">
      <c r="A38" s="371" t="s">
        <v>378</v>
      </c>
      <c r="B38" s="124" t="s">
        <v>402</v>
      </c>
      <c r="C38" s="125" t="s">
        <v>59</v>
      </c>
      <c r="D38" s="126" t="s">
        <v>60</v>
      </c>
      <c r="E38" s="126" t="s">
        <v>75</v>
      </c>
      <c r="F38" s="125">
        <v>792</v>
      </c>
      <c r="G38" s="125">
        <v>6</v>
      </c>
      <c r="H38" s="125">
        <v>6</v>
      </c>
      <c r="I38" s="125">
        <v>6</v>
      </c>
      <c r="J38" s="125">
        <v>6</v>
      </c>
      <c r="K38" s="127">
        <v>6</v>
      </c>
      <c r="L38" s="125"/>
      <c r="M38" s="125" t="s">
        <v>62</v>
      </c>
      <c r="N38" s="125" t="s">
        <v>62</v>
      </c>
      <c r="O38" s="78">
        <v>69451.210000000006</v>
      </c>
      <c r="P38" s="78" t="s">
        <v>344</v>
      </c>
      <c r="Q38" s="78">
        <v>49474.17</v>
      </c>
      <c r="R38" s="78">
        <v>41814.81</v>
      </c>
      <c r="S38" s="131"/>
    </row>
    <row r="39" spans="1:19" s="131" customFormat="1" ht="15.75" x14ac:dyDescent="0.25">
      <c r="A39" s="372"/>
      <c r="B39" s="129" t="s">
        <v>70</v>
      </c>
      <c r="C39" s="127"/>
      <c r="D39" s="127" t="s">
        <v>62</v>
      </c>
      <c r="E39" s="127"/>
      <c r="F39" s="127"/>
      <c r="G39" s="127">
        <f>G38</f>
        <v>6</v>
      </c>
      <c r="H39" s="127">
        <f t="shared" ref="H39:K39" si="16">H38</f>
        <v>6</v>
      </c>
      <c r="I39" s="127">
        <f t="shared" si="16"/>
        <v>6</v>
      </c>
      <c r="J39" s="127">
        <f t="shared" si="16"/>
        <v>6</v>
      </c>
      <c r="K39" s="127">
        <f t="shared" si="16"/>
        <v>6</v>
      </c>
      <c r="L39" s="127"/>
      <c r="M39" s="130">
        <v>46022</v>
      </c>
      <c r="N39" s="130">
        <v>46022</v>
      </c>
      <c r="O39" s="78"/>
      <c r="P39" s="226"/>
      <c r="Q39" s="78"/>
      <c r="R39" s="78"/>
      <c r="S39" s="128"/>
    </row>
    <row r="40" spans="1:19" s="131" customFormat="1" ht="14.25" x14ac:dyDescent="0.2">
      <c r="A40" s="372"/>
      <c r="B40" s="132" t="s">
        <v>63</v>
      </c>
      <c r="C40" s="127"/>
      <c r="D40" s="127"/>
      <c r="E40" s="127"/>
      <c r="F40" s="127"/>
      <c r="G40" s="127" t="s">
        <v>62</v>
      </c>
      <c r="H40" s="127"/>
      <c r="I40" s="127" t="s">
        <v>62</v>
      </c>
      <c r="J40" s="127"/>
      <c r="K40" s="127"/>
      <c r="L40" s="127" t="s">
        <v>62</v>
      </c>
      <c r="M40" s="127"/>
      <c r="N40" s="127"/>
      <c r="O40" s="226" t="s">
        <v>62</v>
      </c>
      <c r="P40" s="226" t="s">
        <v>62</v>
      </c>
      <c r="Q40" s="226" t="s">
        <v>62</v>
      </c>
      <c r="R40" s="226" t="s">
        <v>62</v>
      </c>
    </row>
    <row r="41" spans="1:19" s="131" customFormat="1" ht="65.45" customHeight="1" x14ac:dyDescent="0.2">
      <c r="A41" s="372"/>
      <c r="B41" s="133" t="s">
        <v>64</v>
      </c>
      <c r="C41" s="127"/>
      <c r="D41" s="127" t="s">
        <v>62</v>
      </c>
      <c r="E41" s="127"/>
      <c r="F41" s="127"/>
      <c r="G41" s="127">
        <f>G38</f>
        <v>6</v>
      </c>
      <c r="H41" s="127">
        <f t="shared" ref="H41:K41" si="17">H38</f>
        <v>6</v>
      </c>
      <c r="I41" s="127">
        <f t="shared" si="17"/>
        <v>6</v>
      </c>
      <c r="J41" s="127">
        <f t="shared" si="17"/>
        <v>6</v>
      </c>
      <c r="K41" s="127">
        <f t="shared" si="17"/>
        <v>6</v>
      </c>
      <c r="L41" s="127" t="s">
        <v>62</v>
      </c>
      <c r="M41" s="130">
        <v>46022</v>
      </c>
      <c r="N41" s="130">
        <v>46022</v>
      </c>
      <c r="O41" s="78"/>
      <c r="P41" s="226" t="s">
        <v>62</v>
      </c>
      <c r="Q41" s="78"/>
      <c r="R41" s="78"/>
    </row>
    <row r="42" spans="1:19" s="131" customFormat="1" ht="15" customHeight="1" x14ac:dyDescent="0.25">
      <c r="A42" s="372"/>
      <c r="B42" s="132" t="s">
        <v>65</v>
      </c>
      <c r="C42" s="127"/>
      <c r="D42" s="127"/>
      <c r="E42" s="127"/>
      <c r="F42" s="127"/>
      <c r="G42" s="127" t="s">
        <v>62</v>
      </c>
      <c r="H42" s="127"/>
      <c r="I42" s="127" t="s">
        <v>62</v>
      </c>
      <c r="J42" s="127"/>
      <c r="K42" s="127"/>
      <c r="L42" s="127" t="s">
        <v>62</v>
      </c>
      <c r="M42" s="127"/>
      <c r="N42" s="127"/>
      <c r="O42" s="226" t="s">
        <v>62</v>
      </c>
      <c r="P42" s="226" t="s">
        <v>62</v>
      </c>
      <c r="Q42" s="226" t="s">
        <v>62</v>
      </c>
      <c r="R42" s="226" t="s">
        <v>62</v>
      </c>
      <c r="S42" s="128"/>
    </row>
    <row r="43" spans="1:19" s="131" customFormat="1" ht="38.65" customHeight="1" x14ac:dyDescent="0.2">
      <c r="A43" s="372"/>
      <c r="B43" s="133" t="s">
        <v>66</v>
      </c>
      <c r="C43" s="127"/>
      <c r="D43" s="127" t="s">
        <v>62</v>
      </c>
      <c r="E43" s="127"/>
      <c r="F43" s="127"/>
      <c r="G43" s="127">
        <f>G38</f>
        <v>6</v>
      </c>
      <c r="H43" s="127">
        <f t="shared" ref="H43:K43" si="18">H38</f>
        <v>6</v>
      </c>
      <c r="I43" s="127">
        <f t="shared" si="18"/>
        <v>6</v>
      </c>
      <c r="J43" s="127">
        <f t="shared" si="18"/>
        <v>6</v>
      </c>
      <c r="K43" s="127">
        <f t="shared" si="18"/>
        <v>6</v>
      </c>
      <c r="L43" s="127" t="s">
        <v>62</v>
      </c>
      <c r="M43" s="130">
        <v>46022</v>
      </c>
      <c r="N43" s="130">
        <v>46022</v>
      </c>
      <c r="O43" s="78"/>
      <c r="P43" s="226" t="s">
        <v>62</v>
      </c>
      <c r="Q43" s="78"/>
      <c r="R43" s="78"/>
    </row>
    <row r="44" spans="1:19" s="131" customFormat="1" ht="21" customHeight="1" x14ac:dyDescent="0.2">
      <c r="A44" s="372"/>
      <c r="B44" s="132" t="s">
        <v>71</v>
      </c>
      <c r="C44" s="127"/>
      <c r="D44" s="127"/>
      <c r="E44" s="127"/>
      <c r="F44" s="127"/>
      <c r="G44" s="127" t="s">
        <v>62</v>
      </c>
      <c r="H44" s="127"/>
      <c r="I44" s="127" t="s">
        <v>62</v>
      </c>
      <c r="J44" s="127"/>
      <c r="K44" s="127"/>
      <c r="L44" s="127" t="s">
        <v>62</v>
      </c>
      <c r="M44" s="127"/>
      <c r="N44" s="127"/>
      <c r="O44" s="226" t="s">
        <v>62</v>
      </c>
      <c r="P44" s="226" t="s">
        <v>62</v>
      </c>
      <c r="Q44" s="226" t="s">
        <v>62</v>
      </c>
      <c r="R44" s="226" t="s">
        <v>62</v>
      </c>
    </row>
    <row r="45" spans="1:19" s="131" customFormat="1" ht="21" customHeight="1" x14ac:dyDescent="0.25">
      <c r="A45" s="373"/>
      <c r="B45" s="133" t="s">
        <v>72</v>
      </c>
      <c r="C45" s="127"/>
      <c r="D45" s="127" t="s">
        <v>62</v>
      </c>
      <c r="E45" s="127"/>
      <c r="F45" s="127"/>
      <c r="G45" s="127">
        <f>G38</f>
        <v>6</v>
      </c>
      <c r="H45" s="127">
        <f t="shared" ref="H45:K45" si="19">H38</f>
        <v>6</v>
      </c>
      <c r="I45" s="127">
        <f t="shared" si="19"/>
        <v>6</v>
      </c>
      <c r="J45" s="127">
        <f t="shared" si="19"/>
        <v>6</v>
      </c>
      <c r="K45" s="127">
        <f t="shared" si="19"/>
        <v>6</v>
      </c>
      <c r="L45" s="127" t="s">
        <v>62</v>
      </c>
      <c r="M45" s="130">
        <v>46022</v>
      </c>
      <c r="N45" s="130">
        <v>46022</v>
      </c>
      <c r="O45" s="78"/>
      <c r="P45" s="226" t="s">
        <v>62</v>
      </c>
      <c r="Q45" s="78"/>
      <c r="R45" s="78"/>
      <c r="S45" s="128"/>
    </row>
    <row r="46" spans="1:19" s="128" customFormat="1" ht="74.45" customHeight="1" x14ac:dyDescent="0.25">
      <c r="A46" s="371" t="s">
        <v>388</v>
      </c>
      <c r="B46" s="124" t="s">
        <v>402</v>
      </c>
      <c r="C46" s="125" t="s">
        <v>59</v>
      </c>
      <c r="D46" s="126" t="s">
        <v>60</v>
      </c>
      <c r="E46" s="126" t="s">
        <v>75</v>
      </c>
      <c r="F46" s="125">
        <v>792</v>
      </c>
      <c r="G46" s="125">
        <v>21</v>
      </c>
      <c r="H46" s="125">
        <v>21</v>
      </c>
      <c r="I46" s="125"/>
      <c r="J46" s="125"/>
      <c r="K46" s="127">
        <v>21</v>
      </c>
      <c r="L46" s="125"/>
      <c r="M46" s="125" t="s">
        <v>62</v>
      </c>
      <c r="N46" s="125" t="s">
        <v>62</v>
      </c>
      <c r="O46" s="78">
        <v>340798.32</v>
      </c>
      <c r="P46" s="78" t="s">
        <v>344</v>
      </c>
      <c r="Q46" s="78">
        <v>232518.97</v>
      </c>
      <c r="R46" s="78">
        <v>72063.100000000006</v>
      </c>
      <c r="S46" s="131"/>
    </row>
    <row r="47" spans="1:19" s="131" customFormat="1" ht="15.75" x14ac:dyDescent="0.2">
      <c r="A47" s="372"/>
      <c r="B47" s="129" t="s">
        <v>70</v>
      </c>
      <c r="C47" s="127"/>
      <c r="D47" s="127" t="s">
        <v>62</v>
      </c>
      <c r="E47" s="127"/>
      <c r="F47" s="127"/>
      <c r="G47" s="127">
        <f>G46</f>
        <v>21</v>
      </c>
      <c r="H47" s="127">
        <f t="shared" ref="H47:K47" si="20">H46</f>
        <v>21</v>
      </c>
      <c r="I47" s="127">
        <f t="shared" si="20"/>
        <v>0</v>
      </c>
      <c r="J47" s="127">
        <f t="shared" si="20"/>
        <v>0</v>
      </c>
      <c r="K47" s="127">
        <f t="shared" si="20"/>
        <v>21</v>
      </c>
      <c r="L47" s="127"/>
      <c r="M47" s="130">
        <v>46022</v>
      </c>
      <c r="N47" s="130">
        <v>46022</v>
      </c>
      <c r="O47" s="78"/>
      <c r="P47" s="226"/>
      <c r="Q47" s="78"/>
      <c r="R47" s="78"/>
    </row>
    <row r="48" spans="1:19" s="131" customFormat="1" x14ac:dyDescent="0.25">
      <c r="A48" s="372"/>
      <c r="B48" s="132" t="s">
        <v>63</v>
      </c>
      <c r="C48" s="127"/>
      <c r="D48" s="127"/>
      <c r="E48" s="127"/>
      <c r="F48" s="127"/>
      <c r="G48" s="127" t="s">
        <v>62</v>
      </c>
      <c r="H48" s="127"/>
      <c r="I48" s="127" t="s">
        <v>62</v>
      </c>
      <c r="J48" s="127"/>
      <c r="K48" s="127"/>
      <c r="L48" s="127" t="s">
        <v>62</v>
      </c>
      <c r="M48" s="127"/>
      <c r="N48" s="127"/>
      <c r="O48" s="226" t="s">
        <v>62</v>
      </c>
      <c r="P48" s="226" t="s">
        <v>62</v>
      </c>
      <c r="Q48" s="226" t="s">
        <v>62</v>
      </c>
      <c r="R48" s="226" t="s">
        <v>62</v>
      </c>
      <c r="S48" s="128"/>
    </row>
    <row r="49" spans="1:19" s="131" customFormat="1" ht="65.45" customHeight="1" x14ac:dyDescent="0.2">
      <c r="A49" s="372"/>
      <c r="B49" s="133" t="s">
        <v>64</v>
      </c>
      <c r="C49" s="127"/>
      <c r="D49" s="127" t="s">
        <v>62</v>
      </c>
      <c r="E49" s="127"/>
      <c r="F49" s="127"/>
      <c r="G49" s="127">
        <f>G46</f>
        <v>21</v>
      </c>
      <c r="H49" s="127">
        <f t="shared" ref="H49:K49" si="21">H46</f>
        <v>21</v>
      </c>
      <c r="I49" s="127">
        <f t="shared" si="21"/>
        <v>0</v>
      </c>
      <c r="J49" s="127">
        <f t="shared" si="21"/>
        <v>0</v>
      </c>
      <c r="K49" s="127">
        <f t="shared" si="21"/>
        <v>21</v>
      </c>
      <c r="L49" s="127" t="s">
        <v>62</v>
      </c>
      <c r="M49" s="130">
        <v>46022</v>
      </c>
      <c r="N49" s="130">
        <v>46022</v>
      </c>
      <c r="O49" s="78"/>
      <c r="P49" s="226" t="s">
        <v>62</v>
      </c>
      <c r="Q49" s="78"/>
      <c r="R49" s="78"/>
    </row>
    <row r="50" spans="1:19" s="131" customFormat="1" ht="15" customHeight="1" x14ac:dyDescent="0.2">
      <c r="A50" s="372"/>
      <c r="B50" s="132" t="s">
        <v>65</v>
      </c>
      <c r="C50" s="127"/>
      <c r="D50" s="127"/>
      <c r="E50" s="127"/>
      <c r="F50" s="127"/>
      <c r="G50" s="127" t="s">
        <v>62</v>
      </c>
      <c r="H50" s="127"/>
      <c r="I50" s="127" t="s">
        <v>62</v>
      </c>
      <c r="J50" s="127"/>
      <c r="K50" s="127"/>
      <c r="L50" s="127" t="s">
        <v>62</v>
      </c>
      <c r="M50" s="127"/>
      <c r="N50" s="127"/>
      <c r="O50" s="226" t="s">
        <v>62</v>
      </c>
      <c r="P50" s="226" t="s">
        <v>62</v>
      </c>
      <c r="Q50" s="226" t="s">
        <v>62</v>
      </c>
      <c r="R50" s="226" t="s">
        <v>62</v>
      </c>
    </row>
    <row r="51" spans="1:19" s="131" customFormat="1" ht="38.65" customHeight="1" x14ac:dyDescent="0.25">
      <c r="A51" s="372"/>
      <c r="B51" s="133" t="s">
        <v>66</v>
      </c>
      <c r="C51" s="127"/>
      <c r="D51" s="127" t="s">
        <v>62</v>
      </c>
      <c r="E51" s="127"/>
      <c r="F51" s="127"/>
      <c r="G51" s="127">
        <f>G46</f>
        <v>21</v>
      </c>
      <c r="H51" s="127">
        <f t="shared" ref="H51:K51" si="22">H46</f>
        <v>21</v>
      </c>
      <c r="I51" s="127">
        <f t="shared" si="22"/>
        <v>0</v>
      </c>
      <c r="J51" s="127">
        <f t="shared" si="22"/>
        <v>0</v>
      </c>
      <c r="K51" s="127">
        <f t="shared" si="22"/>
        <v>21</v>
      </c>
      <c r="L51" s="127" t="s">
        <v>62</v>
      </c>
      <c r="M51" s="130">
        <v>46022</v>
      </c>
      <c r="N51" s="130">
        <v>46022</v>
      </c>
      <c r="O51" s="78"/>
      <c r="P51" s="226" t="s">
        <v>62</v>
      </c>
      <c r="Q51" s="78"/>
      <c r="R51" s="78"/>
      <c r="S51" s="128"/>
    </row>
    <row r="52" spans="1:19" s="131" customFormat="1" ht="21" customHeight="1" x14ac:dyDescent="0.2">
      <c r="A52" s="372"/>
      <c r="B52" s="132" t="s">
        <v>71</v>
      </c>
      <c r="C52" s="127"/>
      <c r="D52" s="127"/>
      <c r="E52" s="127"/>
      <c r="F52" s="127"/>
      <c r="G52" s="127" t="s">
        <v>62</v>
      </c>
      <c r="H52" s="127"/>
      <c r="I52" s="127" t="s">
        <v>62</v>
      </c>
      <c r="J52" s="127"/>
      <c r="K52" s="127"/>
      <c r="L52" s="127" t="s">
        <v>62</v>
      </c>
      <c r="M52" s="127"/>
      <c r="N52" s="127"/>
      <c r="O52" s="226" t="s">
        <v>62</v>
      </c>
      <c r="P52" s="226" t="s">
        <v>62</v>
      </c>
      <c r="Q52" s="226" t="s">
        <v>62</v>
      </c>
      <c r="R52" s="226" t="s">
        <v>62</v>
      </c>
    </row>
    <row r="53" spans="1:19" s="131" customFormat="1" ht="21" customHeight="1" x14ac:dyDescent="0.2">
      <c r="A53" s="373"/>
      <c r="B53" s="133" t="s">
        <v>72</v>
      </c>
      <c r="C53" s="127"/>
      <c r="D53" s="127" t="s">
        <v>62</v>
      </c>
      <c r="E53" s="127"/>
      <c r="F53" s="127"/>
      <c r="G53" s="127">
        <f>G46</f>
        <v>21</v>
      </c>
      <c r="H53" s="127">
        <f t="shared" ref="H53:K53" si="23">H46</f>
        <v>21</v>
      </c>
      <c r="I53" s="127">
        <f t="shared" si="23"/>
        <v>0</v>
      </c>
      <c r="J53" s="127">
        <f t="shared" si="23"/>
        <v>0</v>
      </c>
      <c r="K53" s="127">
        <f t="shared" si="23"/>
        <v>21</v>
      </c>
      <c r="L53" s="127" t="s">
        <v>62</v>
      </c>
      <c r="M53" s="130">
        <v>46022</v>
      </c>
      <c r="N53" s="130">
        <v>46022</v>
      </c>
      <c r="O53" s="78"/>
      <c r="P53" s="226" t="s">
        <v>62</v>
      </c>
      <c r="Q53" s="78"/>
      <c r="R53" s="78"/>
    </row>
    <row r="54" spans="1:19" s="128" customFormat="1" ht="74.45" customHeight="1" x14ac:dyDescent="0.25">
      <c r="A54" s="371" t="s">
        <v>389</v>
      </c>
      <c r="B54" s="124" t="s">
        <v>402</v>
      </c>
      <c r="C54" s="125" t="s">
        <v>59</v>
      </c>
      <c r="D54" s="126" t="s">
        <v>60</v>
      </c>
      <c r="E54" s="126" t="s">
        <v>75</v>
      </c>
      <c r="F54" s="125">
        <v>792</v>
      </c>
      <c r="G54" s="125">
        <v>8</v>
      </c>
      <c r="H54" s="125">
        <v>8</v>
      </c>
      <c r="I54" s="125">
        <v>8</v>
      </c>
      <c r="J54" s="125">
        <v>8</v>
      </c>
      <c r="K54" s="127">
        <v>8</v>
      </c>
      <c r="L54" s="125"/>
      <c r="M54" s="125" t="s">
        <v>62</v>
      </c>
      <c r="N54" s="125" t="s">
        <v>62</v>
      </c>
      <c r="O54" s="78">
        <v>144666.09</v>
      </c>
      <c r="P54" s="78" t="s">
        <v>344</v>
      </c>
      <c r="Q54" s="78">
        <v>104043.7</v>
      </c>
      <c r="R54" s="78">
        <v>60921.08</v>
      </c>
    </row>
    <row r="55" spans="1:19" s="131" customFormat="1" ht="15.75" x14ac:dyDescent="0.2">
      <c r="A55" s="372"/>
      <c r="B55" s="129" t="s">
        <v>70</v>
      </c>
      <c r="C55" s="127"/>
      <c r="D55" s="127" t="s">
        <v>62</v>
      </c>
      <c r="E55" s="127"/>
      <c r="F55" s="127"/>
      <c r="G55" s="127">
        <f>G54</f>
        <v>8</v>
      </c>
      <c r="H55" s="127">
        <f t="shared" ref="H55:K55" si="24">H54</f>
        <v>8</v>
      </c>
      <c r="I55" s="127">
        <f t="shared" si="24"/>
        <v>8</v>
      </c>
      <c r="J55" s="127">
        <f t="shared" si="24"/>
        <v>8</v>
      </c>
      <c r="K55" s="127">
        <f t="shared" si="24"/>
        <v>8</v>
      </c>
      <c r="L55" s="127"/>
      <c r="M55" s="130">
        <v>46022</v>
      </c>
      <c r="N55" s="130">
        <v>46022</v>
      </c>
      <c r="O55" s="78"/>
      <c r="P55" s="226"/>
      <c r="Q55" s="78"/>
      <c r="R55" s="78"/>
    </row>
    <row r="56" spans="1:19" s="131" customFormat="1" ht="14.25" x14ac:dyDescent="0.2">
      <c r="A56" s="372"/>
      <c r="B56" s="132" t="s">
        <v>63</v>
      </c>
      <c r="C56" s="127"/>
      <c r="D56" s="127"/>
      <c r="E56" s="127"/>
      <c r="F56" s="127"/>
      <c r="G56" s="127" t="s">
        <v>62</v>
      </c>
      <c r="H56" s="127"/>
      <c r="I56" s="127" t="s">
        <v>62</v>
      </c>
      <c r="J56" s="127"/>
      <c r="K56" s="127"/>
      <c r="L56" s="127" t="s">
        <v>62</v>
      </c>
      <c r="M56" s="127"/>
      <c r="N56" s="127"/>
      <c r="O56" s="226" t="s">
        <v>62</v>
      </c>
      <c r="P56" s="226" t="s">
        <v>62</v>
      </c>
      <c r="Q56" s="226" t="s">
        <v>62</v>
      </c>
      <c r="R56" s="226" t="s">
        <v>62</v>
      </c>
    </row>
    <row r="57" spans="1:19" s="131" customFormat="1" ht="65.45" customHeight="1" x14ac:dyDescent="0.25">
      <c r="A57" s="372"/>
      <c r="B57" s="133" t="s">
        <v>64</v>
      </c>
      <c r="C57" s="127"/>
      <c r="D57" s="127" t="s">
        <v>62</v>
      </c>
      <c r="E57" s="127"/>
      <c r="F57" s="127"/>
      <c r="G57" s="127">
        <f>G54</f>
        <v>8</v>
      </c>
      <c r="H57" s="127">
        <f t="shared" ref="H57:K57" si="25">H54</f>
        <v>8</v>
      </c>
      <c r="I57" s="127">
        <f t="shared" si="25"/>
        <v>8</v>
      </c>
      <c r="J57" s="127">
        <f t="shared" si="25"/>
        <v>8</v>
      </c>
      <c r="K57" s="127">
        <f t="shared" si="25"/>
        <v>8</v>
      </c>
      <c r="L57" s="127" t="s">
        <v>62</v>
      </c>
      <c r="M57" s="130">
        <v>46022</v>
      </c>
      <c r="N57" s="130">
        <v>46022</v>
      </c>
      <c r="O57" s="78"/>
      <c r="P57" s="226" t="s">
        <v>62</v>
      </c>
      <c r="Q57" s="78"/>
      <c r="R57" s="78"/>
      <c r="S57" s="128"/>
    </row>
    <row r="58" spans="1:19" s="131" customFormat="1" ht="15" customHeight="1" x14ac:dyDescent="0.2">
      <c r="A58" s="372"/>
      <c r="B58" s="132" t="s">
        <v>65</v>
      </c>
      <c r="C58" s="127"/>
      <c r="D58" s="127"/>
      <c r="E58" s="127"/>
      <c r="F58" s="127"/>
      <c r="G58" s="127" t="s">
        <v>62</v>
      </c>
      <c r="H58" s="127"/>
      <c r="I58" s="127" t="s">
        <v>62</v>
      </c>
      <c r="J58" s="127"/>
      <c r="K58" s="127"/>
      <c r="L58" s="127" t="s">
        <v>62</v>
      </c>
      <c r="M58" s="127"/>
      <c r="N58" s="127"/>
      <c r="O58" s="226" t="s">
        <v>62</v>
      </c>
      <c r="P58" s="226" t="s">
        <v>62</v>
      </c>
      <c r="Q58" s="226" t="s">
        <v>62</v>
      </c>
      <c r="R58" s="226" t="s">
        <v>62</v>
      </c>
    </row>
    <row r="59" spans="1:19" s="131" customFormat="1" ht="38.65" customHeight="1" x14ac:dyDescent="0.2">
      <c r="A59" s="372"/>
      <c r="B59" s="133" t="s">
        <v>66</v>
      </c>
      <c r="C59" s="127"/>
      <c r="D59" s="127" t="s">
        <v>62</v>
      </c>
      <c r="E59" s="127"/>
      <c r="F59" s="127"/>
      <c r="G59" s="127">
        <f>G54</f>
        <v>8</v>
      </c>
      <c r="H59" s="127">
        <f t="shared" ref="H59:K59" si="26">H54</f>
        <v>8</v>
      </c>
      <c r="I59" s="127">
        <f t="shared" si="26"/>
        <v>8</v>
      </c>
      <c r="J59" s="127">
        <f t="shared" si="26"/>
        <v>8</v>
      </c>
      <c r="K59" s="127">
        <f t="shared" si="26"/>
        <v>8</v>
      </c>
      <c r="L59" s="127" t="s">
        <v>62</v>
      </c>
      <c r="M59" s="130">
        <v>46022</v>
      </c>
      <c r="N59" s="130">
        <v>46022</v>
      </c>
      <c r="O59" s="78"/>
      <c r="P59" s="226" t="s">
        <v>62</v>
      </c>
      <c r="Q59" s="78"/>
      <c r="R59" s="78"/>
    </row>
    <row r="60" spans="1:19" s="131" customFormat="1" ht="21" customHeight="1" x14ac:dyDescent="0.25">
      <c r="A60" s="372"/>
      <c r="B60" s="132" t="s">
        <v>71</v>
      </c>
      <c r="C60" s="127"/>
      <c r="D60" s="127"/>
      <c r="E60" s="127"/>
      <c r="F60" s="127"/>
      <c r="G60" s="127" t="s">
        <v>62</v>
      </c>
      <c r="H60" s="127"/>
      <c r="I60" s="127" t="s">
        <v>62</v>
      </c>
      <c r="J60" s="127"/>
      <c r="K60" s="127"/>
      <c r="L60" s="127" t="s">
        <v>62</v>
      </c>
      <c r="M60" s="127"/>
      <c r="N60" s="127"/>
      <c r="O60" s="226" t="s">
        <v>62</v>
      </c>
      <c r="P60" s="226" t="s">
        <v>62</v>
      </c>
      <c r="Q60" s="226" t="s">
        <v>62</v>
      </c>
      <c r="R60" s="226" t="s">
        <v>62</v>
      </c>
      <c r="S60" s="128"/>
    </row>
    <row r="61" spans="1:19" s="131" customFormat="1" ht="21" customHeight="1" x14ac:dyDescent="0.2">
      <c r="A61" s="373"/>
      <c r="B61" s="133" t="s">
        <v>72</v>
      </c>
      <c r="C61" s="127"/>
      <c r="D61" s="127" t="s">
        <v>62</v>
      </c>
      <c r="E61" s="127"/>
      <c r="F61" s="127"/>
      <c r="G61" s="127">
        <f>G54</f>
        <v>8</v>
      </c>
      <c r="H61" s="127">
        <f t="shared" ref="H61:K61" si="27">H54</f>
        <v>8</v>
      </c>
      <c r="I61" s="127">
        <f t="shared" si="27"/>
        <v>8</v>
      </c>
      <c r="J61" s="127">
        <f t="shared" si="27"/>
        <v>8</v>
      </c>
      <c r="K61" s="127">
        <f t="shared" si="27"/>
        <v>8</v>
      </c>
      <c r="L61" s="127" t="s">
        <v>62</v>
      </c>
      <c r="M61" s="130">
        <v>46022</v>
      </c>
      <c r="N61" s="130">
        <v>46022</v>
      </c>
      <c r="O61" s="78"/>
      <c r="P61" s="226" t="s">
        <v>62</v>
      </c>
      <c r="Q61" s="78"/>
      <c r="R61" s="78"/>
    </row>
    <row r="62" spans="1:19" s="128" customFormat="1" ht="74.45" customHeight="1" x14ac:dyDescent="0.25">
      <c r="A62" s="371" t="s">
        <v>198</v>
      </c>
      <c r="B62" s="124" t="s">
        <v>402</v>
      </c>
      <c r="C62" s="125" t="s">
        <v>59</v>
      </c>
      <c r="D62" s="126" t="s">
        <v>60</v>
      </c>
      <c r="E62" s="126" t="s">
        <v>75</v>
      </c>
      <c r="F62" s="125">
        <v>792</v>
      </c>
      <c r="G62" s="125">
        <v>12</v>
      </c>
      <c r="H62" s="125">
        <v>12</v>
      </c>
      <c r="I62" s="125">
        <v>12</v>
      </c>
      <c r="J62" s="125">
        <v>12</v>
      </c>
      <c r="K62" s="127">
        <v>12</v>
      </c>
      <c r="L62" s="125"/>
      <c r="M62" s="125" t="s">
        <v>62</v>
      </c>
      <c r="N62" s="125" t="s">
        <v>62</v>
      </c>
      <c r="O62" s="78">
        <v>211228.74</v>
      </c>
      <c r="P62" s="78" t="s">
        <v>344</v>
      </c>
      <c r="Q62" s="78">
        <v>149631.82</v>
      </c>
      <c r="R62" s="78">
        <v>71787.259999999995</v>
      </c>
      <c r="S62" s="131"/>
    </row>
    <row r="63" spans="1:19" s="131" customFormat="1" ht="15.75" x14ac:dyDescent="0.25">
      <c r="A63" s="372"/>
      <c r="B63" s="129" t="s">
        <v>70</v>
      </c>
      <c r="C63" s="127"/>
      <c r="D63" s="127" t="s">
        <v>62</v>
      </c>
      <c r="E63" s="127"/>
      <c r="F63" s="127"/>
      <c r="G63" s="127">
        <f>G62</f>
        <v>12</v>
      </c>
      <c r="H63" s="127">
        <f t="shared" ref="H63:K63" si="28">H62</f>
        <v>12</v>
      </c>
      <c r="I63" s="127">
        <f t="shared" si="28"/>
        <v>12</v>
      </c>
      <c r="J63" s="127">
        <f t="shared" si="28"/>
        <v>12</v>
      </c>
      <c r="K63" s="127">
        <f t="shared" si="28"/>
        <v>12</v>
      </c>
      <c r="L63" s="127"/>
      <c r="M63" s="130">
        <v>46022</v>
      </c>
      <c r="N63" s="130">
        <v>46022</v>
      </c>
      <c r="O63" s="78"/>
      <c r="P63" s="226"/>
      <c r="Q63" s="78"/>
      <c r="R63" s="78"/>
      <c r="S63" s="128"/>
    </row>
    <row r="64" spans="1:19" s="131" customFormat="1" ht="14.25" x14ac:dyDescent="0.2">
      <c r="A64" s="372"/>
      <c r="B64" s="132" t="s">
        <v>63</v>
      </c>
      <c r="C64" s="127"/>
      <c r="D64" s="127"/>
      <c r="E64" s="127"/>
      <c r="F64" s="127"/>
      <c r="G64" s="127" t="s">
        <v>62</v>
      </c>
      <c r="H64" s="127"/>
      <c r="I64" s="127" t="s">
        <v>62</v>
      </c>
      <c r="J64" s="127"/>
      <c r="K64" s="127"/>
      <c r="L64" s="127" t="s">
        <v>62</v>
      </c>
      <c r="M64" s="127"/>
      <c r="N64" s="127"/>
      <c r="O64" s="226" t="s">
        <v>62</v>
      </c>
      <c r="P64" s="226" t="s">
        <v>62</v>
      </c>
      <c r="Q64" s="226" t="s">
        <v>62</v>
      </c>
      <c r="R64" s="226" t="s">
        <v>62</v>
      </c>
    </row>
    <row r="65" spans="1:19" s="131" customFormat="1" ht="65.45" customHeight="1" x14ac:dyDescent="0.2">
      <c r="A65" s="372"/>
      <c r="B65" s="133" t="s">
        <v>64</v>
      </c>
      <c r="C65" s="127"/>
      <c r="D65" s="127" t="s">
        <v>62</v>
      </c>
      <c r="E65" s="127"/>
      <c r="F65" s="127"/>
      <c r="G65" s="127">
        <f>G62</f>
        <v>12</v>
      </c>
      <c r="H65" s="127">
        <f t="shared" ref="H65:K65" si="29">H62</f>
        <v>12</v>
      </c>
      <c r="I65" s="127">
        <f t="shared" si="29"/>
        <v>12</v>
      </c>
      <c r="J65" s="127">
        <f t="shared" si="29"/>
        <v>12</v>
      </c>
      <c r="K65" s="127">
        <f t="shared" si="29"/>
        <v>12</v>
      </c>
      <c r="L65" s="127" t="s">
        <v>62</v>
      </c>
      <c r="M65" s="130">
        <v>46022</v>
      </c>
      <c r="N65" s="130">
        <v>46022</v>
      </c>
      <c r="O65" s="78"/>
      <c r="P65" s="226" t="s">
        <v>62</v>
      </c>
      <c r="Q65" s="78"/>
      <c r="R65" s="78"/>
    </row>
    <row r="66" spans="1:19" s="131" customFormat="1" ht="15" customHeight="1" x14ac:dyDescent="0.25">
      <c r="A66" s="372"/>
      <c r="B66" s="132" t="s">
        <v>65</v>
      </c>
      <c r="C66" s="127"/>
      <c r="D66" s="127"/>
      <c r="E66" s="127"/>
      <c r="F66" s="127"/>
      <c r="G66" s="127" t="s">
        <v>62</v>
      </c>
      <c r="H66" s="127"/>
      <c r="I66" s="127" t="s">
        <v>62</v>
      </c>
      <c r="J66" s="127"/>
      <c r="K66" s="127"/>
      <c r="L66" s="127" t="s">
        <v>62</v>
      </c>
      <c r="M66" s="127"/>
      <c r="N66" s="127"/>
      <c r="O66" s="226" t="s">
        <v>62</v>
      </c>
      <c r="P66" s="226" t="s">
        <v>62</v>
      </c>
      <c r="Q66" s="226" t="s">
        <v>62</v>
      </c>
      <c r="R66" s="226" t="s">
        <v>62</v>
      </c>
      <c r="S66" s="128"/>
    </row>
    <row r="67" spans="1:19" s="131" customFormat="1" ht="38.65" customHeight="1" x14ac:dyDescent="0.2">
      <c r="A67" s="372"/>
      <c r="B67" s="133" t="s">
        <v>66</v>
      </c>
      <c r="C67" s="127"/>
      <c r="D67" s="127" t="s">
        <v>62</v>
      </c>
      <c r="E67" s="127"/>
      <c r="F67" s="127"/>
      <c r="G67" s="127">
        <f>G62</f>
        <v>12</v>
      </c>
      <c r="H67" s="127">
        <f t="shared" ref="H67:K67" si="30">H62</f>
        <v>12</v>
      </c>
      <c r="I67" s="127">
        <f t="shared" si="30"/>
        <v>12</v>
      </c>
      <c r="J67" s="127">
        <f t="shared" si="30"/>
        <v>12</v>
      </c>
      <c r="K67" s="127">
        <f t="shared" si="30"/>
        <v>12</v>
      </c>
      <c r="L67" s="127" t="s">
        <v>62</v>
      </c>
      <c r="M67" s="130">
        <v>46022</v>
      </c>
      <c r="N67" s="130">
        <v>46022</v>
      </c>
      <c r="O67" s="78"/>
      <c r="P67" s="226" t="s">
        <v>62</v>
      </c>
      <c r="Q67" s="78"/>
      <c r="R67" s="78"/>
    </row>
    <row r="68" spans="1:19" s="131" customFormat="1" ht="21" customHeight="1" x14ac:dyDescent="0.2">
      <c r="A68" s="372"/>
      <c r="B68" s="132" t="s">
        <v>71</v>
      </c>
      <c r="C68" s="127"/>
      <c r="D68" s="127"/>
      <c r="E68" s="127"/>
      <c r="F68" s="127"/>
      <c r="G68" s="127" t="s">
        <v>62</v>
      </c>
      <c r="H68" s="127"/>
      <c r="I68" s="127" t="s">
        <v>62</v>
      </c>
      <c r="J68" s="127"/>
      <c r="K68" s="127"/>
      <c r="L68" s="127" t="s">
        <v>62</v>
      </c>
      <c r="M68" s="127"/>
      <c r="N68" s="127"/>
      <c r="O68" s="226" t="s">
        <v>62</v>
      </c>
      <c r="P68" s="226" t="s">
        <v>62</v>
      </c>
      <c r="Q68" s="226" t="s">
        <v>62</v>
      </c>
      <c r="R68" s="226" t="s">
        <v>62</v>
      </c>
    </row>
    <row r="69" spans="1:19" s="131" customFormat="1" ht="21" customHeight="1" x14ac:dyDescent="0.25">
      <c r="A69" s="373"/>
      <c r="B69" s="133" t="s">
        <v>72</v>
      </c>
      <c r="C69" s="127"/>
      <c r="D69" s="127" t="s">
        <v>62</v>
      </c>
      <c r="E69" s="127"/>
      <c r="F69" s="127"/>
      <c r="G69" s="127">
        <f>G62</f>
        <v>12</v>
      </c>
      <c r="H69" s="127">
        <f t="shared" ref="H69:K69" si="31">H62</f>
        <v>12</v>
      </c>
      <c r="I69" s="127">
        <f t="shared" si="31"/>
        <v>12</v>
      </c>
      <c r="J69" s="127">
        <f t="shared" si="31"/>
        <v>12</v>
      </c>
      <c r="K69" s="127">
        <f t="shared" si="31"/>
        <v>12</v>
      </c>
      <c r="L69" s="127" t="s">
        <v>62</v>
      </c>
      <c r="M69" s="130">
        <v>46022</v>
      </c>
      <c r="N69" s="130">
        <v>46022</v>
      </c>
      <c r="O69" s="78"/>
      <c r="P69" s="226" t="s">
        <v>62</v>
      </c>
      <c r="Q69" s="78"/>
      <c r="R69" s="78"/>
      <c r="S69" s="128"/>
    </row>
    <row r="70" spans="1:19" s="128" customFormat="1" ht="74.45" customHeight="1" x14ac:dyDescent="0.25">
      <c r="A70" s="371" t="s">
        <v>390</v>
      </c>
      <c r="B70" s="124" t="s">
        <v>402</v>
      </c>
      <c r="C70" s="125" t="s">
        <v>59</v>
      </c>
      <c r="D70" s="126" t="s">
        <v>60</v>
      </c>
      <c r="E70" s="126" t="s">
        <v>75</v>
      </c>
      <c r="F70" s="125">
        <v>792</v>
      </c>
      <c r="G70" s="125">
        <v>8</v>
      </c>
      <c r="H70" s="125">
        <v>8</v>
      </c>
      <c r="I70" s="125">
        <v>8</v>
      </c>
      <c r="J70" s="125">
        <v>8</v>
      </c>
      <c r="K70" s="127">
        <v>8</v>
      </c>
      <c r="L70" s="125"/>
      <c r="M70" s="125" t="s">
        <v>62</v>
      </c>
      <c r="N70" s="125" t="s">
        <v>62</v>
      </c>
      <c r="O70" s="78">
        <v>151028.79</v>
      </c>
      <c r="P70" s="78" t="s">
        <v>344</v>
      </c>
      <c r="Q70" s="78">
        <v>95173</v>
      </c>
      <c r="R70" s="78">
        <v>87870.81</v>
      </c>
      <c r="S70" s="131"/>
    </row>
    <row r="71" spans="1:19" s="131" customFormat="1" ht="15.75" x14ac:dyDescent="0.2">
      <c r="A71" s="372"/>
      <c r="B71" s="129" t="s">
        <v>70</v>
      </c>
      <c r="C71" s="127"/>
      <c r="D71" s="127" t="s">
        <v>62</v>
      </c>
      <c r="E71" s="127"/>
      <c r="F71" s="127"/>
      <c r="G71" s="127">
        <f>G70</f>
        <v>8</v>
      </c>
      <c r="H71" s="127">
        <f t="shared" ref="H71:K71" si="32">H70</f>
        <v>8</v>
      </c>
      <c r="I71" s="127">
        <f t="shared" si="32"/>
        <v>8</v>
      </c>
      <c r="J71" s="127">
        <f t="shared" si="32"/>
        <v>8</v>
      </c>
      <c r="K71" s="127">
        <f t="shared" si="32"/>
        <v>8</v>
      </c>
      <c r="L71" s="127"/>
      <c r="M71" s="130">
        <v>46022</v>
      </c>
      <c r="N71" s="130">
        <v>46022</v>
      </c>
      <c r="O71" s="78"/>
      <c r="P71" s="226"/>
      <c r="Q71" s="78"/>
      <c r="R71" s="78"/>
    </row>
    <row r="72" spans="1:19" s="131" customFormat="1" x14ac:dyDescent="0.25">
      <c r="A72" s="372"/>
      <c r="B72" s="132" t="s">
        <v>63</v>
      </c>
      <c r="C72" s="127"/>
      <c r="D72" s="127"/>
      <c r="E72" s="127"/>
      <c r="F72" s="127"/>
      <c r="G72" s="127" t="s">
        <v>62</v>
      </c>
      <c r="H72" s="127"/>
      <c r="I72" s="127" t="s">
        <v>62</v>
      </c>
      <c r="J72" s="127"/>
      <c r="K72" s="127"/>
      <c r="L72" s="127" t="s">
        <v>62</v>
      </c>
      <c r="M72" s="127"/>
      <c r="N72" s="127"/>
      <c r="O72" s="226" t="s">
        <v>62</v>
      </c>
      <c r="P72" s="226" t="s">
        <v>62</v>
      </c>
      <c r="Q72" s="226" t="s">
        <v>62</v>
      </c>
      <c r="R72" s="226" t="s">
        <v>62</v>
      </c>
      <c r="S72" s="128"/>
    </row>
    <row r="73" spans="1:19" s="131" customFormat="1" ht="65.45" customHeight="1" x14ac:dyDescent="0.2">
      <c r="A73" s="372"/>
      <c r="B73" s="133" t="s">
        <v>64</v>
      </c>
      <c r="C73" s="127"/>
      <c r="D73" s="127" t="s">
        <v>62</v>
      </c>
      <c r="E73" s="127"/>
      <c r="F73" s="127"/>
      <c r="G73" s="127">
        <f>G70</f>
        <v>8</v>
      </c>
      <c r="H73" s="127">
        <f t="shared" ref="H73:K73" si="33">H70</f>
        <v>8</v>
      </c>
      <c r="I73" s="127">
        <f t="shared" si="33"/>
        <v>8</v>
      </c>
      <c r="J73" s="127">
        <f t="shared" si="33"/>
        <v>8</v>
      </c>
      <c r="K73" s="127">
        <f t="shared" si="33"/>
        <v>8</v>
      </c>
      <c r="L73" s="127" t="s">
        <v>62</v>
      </c>
      <c r="M73" s="130">
        <v>46022</v>
      </c>
      <c r="N73" s="130">
        <v>46022</v>
      </c>
      <c r="O73" s="78"/>
      <c r="P73" s="226" t="s">
        <v>62</v>
      </c>
      <c r="Q73" s="78"/>
      <c r="R73" s="78"/>
    </row>
    <row r="74" spans="1:19" s="131" customFormat="1" ht="15" customHeight="1" x14ac:dyDescent="0.2">
      <c r="A74" s="372"/>
      <c r="B74" s="132" t="s">
        <v>65</v>
      </c>
      <c r="C74" s="127"/>
      <c r="D74" s="127"/>
      <c r="E74" s="127"/>
      <c r="F74" s="127"/>
      <c r="G74" s="127" t="s">
        <v>62</v>
      </c>
      <c r="H74" s="127"/>
      <c r="I74" s="127" t="s">
        <v>62</v>
      </c>
      <c r="J74" s="127"/>
      <c r="K74" s="127"/>
      <c r="L74" s="127" t="s">
        <v>62</v>
      </c>
      <c r="M74" s="127"/>
      <c r="N74" s="127"/>
      <c r="O74" s="226" t="s">
        <v>62</v>
      </c>
      <c r="P74" s="226" t="s">
        <v>62</v>
      </c>
      <c r="Q74" s="226" t="s">
        <v>62</v>
      </c>
      <c r="R74" s="226" t="s">
        <v>62</v>
      </c>
    </row>
    <row r="75" spans="1:19" s="131" customFormat="1" ht="38.65" customHeight="1" x14ac:dyDescent="0.25">
      <c r="A75" s="372"/>
      <c r="B75" s="133" t="s">
        <v>66</v>
      </c>
      <c r="C75" s="127"/>
      <c r="D75" s="127" t="s">
        <v>62</v>
      </c>
      <c r="E75" s="127"/>
      <c r="F75" s="127"/>
      <c r="G75" s="127">
        <f>G70</f>
        <v>8</v>
      </c>
      <c r="H75" s="127">
        <f t="shared" ref="H75:K75" si="34">H70</f>
        <v>8</v>
      </c>
      <c r="I75" s="127">
        <f t="shared" si="34"/>
        <v>8</v>
      </c>
      <c r="J75" s="127">
        <f t="shared" si="34"/>
        <v>8</v>
      </c>
      <c r="K75" s="127">
        <f t="shared" si="34"/>
        <v>8</v>
      </c>
      <c r="L75" s="127" t="s">
        <v>62</v>
      </c>
      <c r="M75" s="130">
        <v>46022</v>
      </c>
      <c r="N75" s="130">
        <v>46022</v>
      </c>
      <c r="O75" s="78"/>
      <c r="P75" s="226" t="s">
        <v>62</v>
      </c>
      <c r="Q75" s="78"/>
      <c r="R75" s="78"/>
      <c r="S75" s="128"/>
    </row>
    <row r="76" spans="1:19" s="131" customFormat="1" ht="21" customHeight="1" x14ac:dyDescent="0.2">
      <c r="A76" s="372"/>
      <c r="B76" s="132" t="s">
        <v>71</v>
      </c>
      <c r="C76" s="127"/>
      <c r="D76" s="127"/>
      <c r="E76" s="127"/>
      <c r="F76" s="127"/>
      <c r="G76" s="127" t="s">
        <v>62</v>
      </c>
      <c r="H76" s="127"/>
      <c r="I76" s="127" t="s">
        <v>62</v>
      </c>
      <c r="J76" s="127"/>
      <c r="K76" s="127"/>
      <c r="L76" s="127" t="s">
        <v>62</v>
      </c>
      <c r="M76" s="127"/>
      <c r="N76" s="127"/>
      <c r="O76" s="226" t="s">
        <v>62</v>
      </c>
      <c r="P76" s="226" t="s">
        <v>62</v>
      </c>
      <c r="Q76" s="226" t="s">
        <v>62</v>
      </c>
      <c r="R76" s="226" t="s">
        <v>62</v>
      </c>
    </row>
    <row r="77" spans="1:19" s="131" customFormat="1" ht="21" customHeight="1" x14ac:dyDescent="0.2">
      <c r="A77" s="373"/>
      <c r="B77" s="133" t="s">
        <v>72</v>
      </c>
      <c r="C77" s="127"/>
      <c r="D77" s="127" t="s">
        <v>62</v>
      </c>
      <c r="E77" s="127"/>
      <c r="F77" s="127"/>
      <c r="G77" s="127">
        <f>G70</f>
        <v>8</v>
      </c>
      <c r="H77" s="127">
        <f t="shared" ref="H77:K77" si="35">H70</f>
        <v>8</v>
      </c>
      <c r="I77" s="127">
        <f t="shared" si="35"/>
        <v>8</v>
      </c>
      <c r="J77" s="127">
        <f t="shared" si="35"/>
        <v>8</v>
      </c>
      <c r="K77" s="127">
        <f t="shared" si="35"/>
        <v>8</v>
      </c>
      <c r="L77" s="127" t="s">
        <v>62</v>
      </c>
      <c r="M77" s="130">
        <v>46022</v>
      </c>
      <c r="N77" s="130">
        <v>46022</v>
      </c>
      <c r="O77" s="78"/>
      <c r="P77" s="226" t="s">
        <v>62</v>
      </c>
      <c r="Q77" s="78"/>
      <c r="R77" s="78"/>
    </row>
    <row r="78" spans="1:19" s="128" customFormat="1" ht="74.45" customHeight="1" x14ac:dyDescent="0.25">
      <c r="A78" s="371" t="s">
        <v>374</v>
      </c>
      <c r="B78" s="124" t="s">
        <v>402</v>
      </c>
      <c r="C78" s="125" t="s">
        <v>59</v>
      </c>
      <c r="D78" s="126" t="s">
        <v>60</v>
      </c>
      <c r="E78" s="126" t="s">
        <v>75</v>
      </c>
      <c r="F78" s="125">
        <v>792</v>
      </c>
      <c r="G78" s="125">
        <v>22</v>
      </c>
      <c r="H78" s="125">
        <v>22</v>
      </c>
      <c r="I78" s="125"/>
      <c r="J78" s="125"/>
      <c r="K78" s="127">
        <v>22</v>
      </c>
      <c r="L78" s="125"/>
      <c r="M78" s="125" t="s">
        <v>62</v>
      </c>
      <c r="N78" s="125" t="s">
        <v>62</v>
      </c>
      <c r="O78" s="78">
        <v>360324.18</v>
      </c>
      <c r="P78" s="78" t="s">
        <v>344</v>
      </c>
      <c r="Q78" s="78">
        <v>266965.51</v>
      </c>
      <c r="R78" s="78">
        <v>195406.14</v>
      </c>
    </row>
    <row r="79" spans="1:19" s="131" customFormat="1" ht="15.75" x14ac:dyDescent="0.2">
      <c r="A79" s="372"/>
      <c r="B79" s="129" t="s">
        <v>70</v>
      </c>
      <c r="C79" s="127"/>
      <c r="D79" s="127" t="s">
        <v>62</v>
      </c>
      <c r="E79" s="127"/>
      <c r="F79" s="127"/>
      <c r="G79" s="127">
        <f>G78</f>
        <v>22</v>
      </c>
      <c r="H79" s="127">
        <f t="shared" ref="H79:K79" si="36">H78</f>
        <v>22</v>
      </c>
      <c r="I79" s="127">
        <f t="shared" si="36"/>
        <v>0</v>
      </c>
      <c r="J79" s="127">
        <f t="shared" si="36"/>
        <v>0</v>
      </c>
      <c r="K79" s="127">
        <f t="shared" si="36"/>
        <v>22</v>
      </c>
      <c r="L79" s="127"/>
      <c r="M79" s="130">
        <v>46022</v>
      </c>
      <c r="N79" s="130">
        <v>46022</v>
      </c>
      <c r="O79" s="78"/>
      <c r="P79" s="226"/>
      <c r="Q79" s="78"/>
      <c r="R79" s="78"/>
    </row>
    <row r="80" spans="1:19" s="131" customFormat="1" ht="14.25" x14ac:dyDescent="0.2">
      <c r="A80" s="372"/>
      <c r="B80" s="132" t="s">
        <v>63</v>
      </c>
      <c r="C80" s="127"/>
      <c r="D80" s="127"/>
      <c r="E80" s="127"/>
      <c r="F80" s="127"/>
      <c r="G80" s="127" t="s">
        <v>62</v>
      </c>
      <c r="H80" s="127"/>
      <c r="I80" s="127" t="s">
        <v>62</v>
      </c>
      <c r="J80" s="127"/>
      <c r="K80" s="127"/>
      <c r="L80" s="127" t="s">
        <v>62</v>
      </c>
      <c r="M80" s="127"/>
      <c r="N80" s="127"/>
      <c r="O80" s="226" t="s">
        <v>62</v>
      </c>
      <c r="P80" s="226" t="s">
        <v>62</v>
      </c>
      <c r="Q80" s="226" t="s">
        <v>62</v>
      </c>
      <c r="R80" s="226" t="s">
        <v>62</v>
      </c>
    </row>
    <row r="81" spans="1:19" s="131" customFormat="1" ht="65.45" customHeight="1" x14ac:dyDescent="0.25">
      <c r="A81" s="372"/>
      <c r="B81" s="133" t="s">
        <v>64</v>
      </c>
      <c r="C81" s="127"/>
      <c r="D81" s="127" t="s">
        <v>62</v>
      </c>
      <c r="E81" s="127"/>
      <c r="F81" s="127"/>
      <c r="G81" s="127">
        <f>G78</f>
        <v>22</v>
      </c>
      <c r="H81" s="127">
        <f t="shared" ref="H81:K81" si="37">H78</f>
        <v>22</v>
      </c>
      <c r="I81" s="127">
        <f t="shared" si="37"/>
        <v>0</v>
      </c>
      <c r="J81" s="127">
        <f t="shared" si="37"/>
        <v>0</v>
      </c>
      <c r="K81" s="127">
        <f t="shared" si="37"/>
        <v>22</v>
      </c>
      <c r="L81" s="127" t="s">
        <v>62</v>
      </c>
      <c r="M81" s="130">
        <v>46022</v>
      </c>
      <c r="N81" s="130">
        <v>46022</v>
      </c>
      <c r="O81" s="78"/>
      <c r="P81" s="226" t="s">
        <v>62</v>
      </c>
      <c r="Q81" s="78"/>
      <c r="R81" s="78"/>
      <c r="S81" s="128"/>
    </row>
    <row r="82" spans="1:19" s="131" customFormat="1" ht="15" customHeight="1" x14ac:dyDescent="0.2">
      <c r="A82" s="372"/>
      <c r="B82" s="132" t="s">
        <v>65</v>
      </c>
      <c r="C82" s="127"/>
      <c r="D82" s="127"/>
      <c r="E82" s="127"/>
      <c r="F82" s="127"/>
      <c r="G82" s="127" t="s">
        <v>62</v>
      </c>
      <c r="H82" s="127"/>
      <c r="I82" s="127" t="s">
        <v>62</v>
      </c>
      <c r="J82" s="127"/>
      <c r="K82" s="127"/>
      <c r="L82" s="127" t="s">
        <v>62</v>
      </c>
      <c r="M82" s="127"/>
      <c r="N82" s="127"/>
      <c r="O82" s="226" t="s">
        <v>62</v>
      </c>
      <c r="P82" s="226" t="s">
        <v>62</v>
      </c>
      <c r="Q82" s="226" t="s">
        <v>62</v>
      </c>
      <c r="R82" s="226" t="s">
        <v>62</v>
      </c>
    </row>
    <row r="83" spans="1:19" s="131" customFormat="1" ht="38.65" customHeight="1" x14ac:dyDescent="0.2">
      <c r="A83" s="372"/>
      <c r="B83" s="133" t="s">
        <v>66</v>
      </c>
      <c r="C83" s="127"/>
      <c r="D83" s="127" t="s">
        <v>62</v>
      </c>
      <c r="E83" s="127"/>
      <c r="F83" s="127"/>
      <c r="G83" s="127">
        <f>G78</f>
        <v>22</v>
      </c>
      <c r="H83" s="127">
        <f t="shared" ref="H83:K83" si="38">H78</f>
        <v>22</v>
      </c>
      <c r="I83" s="127">
        <f t="shared" si="38"/>
        <v>0</v>
      </c>
      <c r="J83" s="127">
        <f t="shared" si="38"/>
        <v>0</v>
      </c>
      <c r="K83" s="127">
        <f t="shared" si="38"/>
        <v>22</v>
      </c>
      <c r="L83" s="127" t="s">
        <v>62</v>
      </c>
      <c r="M83" s="130">
        <v>46022</v>
      </c>
      <c r="N83" s="130">
        <v>46022</v>
      </c>
      <c r="O83" s="78"/>
      <c r="P83" s="226" t="s">
        <v>62</v>
      </c>
      <c r="Q83" s="78"/>
      <c r="R83" s="78"/>
    </row>
    <row r="84" spans="1:19" s="131" customFormat="1" ht="21" customHeight="1" x14ac:dyDescent="0.25">
      <c r="A84" s="372"/>
      <c r="B84" s="132" t="s">
        <v>71</v>
      </c>
      <c r="C84" s="127"/>
      <c r="D84" s="127"/>
      <c r="E84" s="127"/>
      <c r="F84" s="127"/>
      <c r="G84" s="127" t="s">
        <v>62</v>
      </c>
      <c r="H84" s="127"/>
      <c r="I84" s="127" t="s">
        <v>62</v>
      </c>
      <c r="J84" s="127"/>
      <c r="K84" s="127"/>
      <c r="L84" s="127" t="s">
        <v>62</v>
      </c>
      <c r="M84" s="127"/>
      <c r="N84" s="127"/>
      <c r="O84" s="226" t="s">
        <v>62</v>
      </c>
      <c r="P84" s="226" t="s">
        <v>62</v>
      </c>
      <c r="Q84" s="226" t="s">
        <v>62</v>
      </c>
      <c r="R84" s="226" t="s">
        <v>62</v>
      </c>
      <c r="S84" s="128"/>
    </row>
    <row r="85" spans="1:19" s="131" customFormat="1" ht="21" customHeight="1" x14ac:dyDescent="0.2">
      <c r="A85" s="373"/>
      <c r="B85" s="133" t="s">
        <v>72</v>
      </c>
      <c r="C85" s="127"/>
      <c r="D85" s="127" t="s">
        <v>62</v>
      </c>
      <c r="E85" s="127"/>
      <c r="F85" s="127"/>
      <c r="G85" s="127">
        <f>G78</f>
        <v>22</v>
      </c>
      <c r="H85" s="127">
        <f t="shared" ref="H85:K85" si="39">H78</f>
        <v>22</v>
      </c>
      <c r="I85" s="127">
        <f t="shared" si="39"/>
        <v>0</v>
      </c>
      <c r="J85" s="127">
        <f t="shared" si="39"/>
        <v>0</v>
      </c>
      <c r="K85" s="127">
        <f t="shared" si="39"/>
        <v>22</v>
      </c>
      <c r="L85" s="127" t="s">
        <v>62</v>
      </c>
      <c r="M85" s="130">
        <v>46022</v>
      </c>
      <c r="N85" s="130">
        <v>46022</v>
      </c>
      <c r="O85" s="78"/>
      <c r="P85" s="226" t="s">
        <v>62</v>
      </c>
      <c r="Q85" s="78"/>
      <c r="R85" s="78"/>
    </row>
    <row r="86" spans="1:19" s="128" customFormat="1" ht="74.45" customHeight="1" x14ac:dyDescent="0.25">
      <c r="A86" s="371" t="s">
        <v>391</v>
      </c>
      <c r="B86" s="124" t="s">
        <v>402</v>
      </c>
      <c r="C86" s="125" t="s">
        <v>59</v>
      </c>
      <c r="D86" s="126" t="s">
        <v>60</v>
      </c>
      <c r="E86" s="126" t="s">
        <v>75</v>
      </c>
      <c r="F86" s="125">
        <v>792</v>
      </c>
      <c r="G86" s="125"/>
      <c r="H86" s="125"/>
      <c r="I86" s="125"/>
      <c r="J86" s="125"/>
      <c r="K86" s="127">
        <f>J86</f>
        <v>0</v>
      </c>
      <c r="L86" s="125"/>
      <c r="M86" s="125" t="s">
        <v>62</v>
      </c>
      <c r="N86" s="125" t="s">
        <v>62</v>
      </c>
      <c r="O86" s="78"/>
      <c r="P86" s="78"/>
      <c r="Q86" s="78"/>
      <c r="R86" s="78"/>
      <c r="S86" s="131"/>
    </row>
    <row r="87" spans="1:19" s="131" customFormat="1" ht="15.75" x14ac:dyDescent="0.25">
      <c r="A87" s="372"/>
      <c r="B87" s="129" t="s">
        <v>70</v>
      </c>
      <c r="C87" s="127"/>
      <c r="D87" s="127" t="s">
        <v>62</v>
      </c>
      <c r="E87" s="127"/>
      <c r="F87" s="127"/>
      <c r="G87" s="127">
        <f>G86</f>
        <v>0</v>
      </c>
      <c r="H87" s="127">
        <f t="shared" ref="H87:K87" si="40">H86</f>
        <v>0</v>
      </c>
      <c r="I87" s="127">
        <f t="shared" si="40"/>
        <v>0</v>
      </c>
      <c r="J87" s="127">
        <f t="shared" si="40"/>
        <v>0</v>
      </c>
      <c r="K87" s="127">
        <f t="shared" si="40"/>
        <v>0</v>
      </c>
      <c r="L87" s="127"/>
      <c r="M87" s="130">
        <v>46022</v>
      </c>
      <c r="N87" s="130">
        <v>46022</v>
      </c>
      <c r="O87" s="78"/>
      <c r="P87" s="226" t="s">
        <v>62</v>
      </c>
      <c r="Q87" s="78"/>
      <c r="R87" s="78"/>
      <c r="S87" s="128"/>
    </row>
    <row r="88" spans="1:19" s="131" customFormat="1" ht="14.25" x14ac:dyDescent="0.2">
      <c r="A88" s="372"/>
      <c r="B88" s="132" t="s">
        <v>63</v>
      </c>
      <c r="C88" s="127"/>
      <c r="D88" s="127"/>
      <c r="E88" s="127"/>
      <c r="F88" s="127"/>
      <c r="G88" s="127" t="s">
        <v>62</v>
      </c>
      <c r="H88" s="127"/>
      <c r="I88" s="127" t="s">
        <v>62</v>
      </c>
      <c r="J88" s="127"/>
      <c r="K88" s="127"/>
      <c r="L88" s="127" t="s">
        <v>62</v>
      </c>
      <c r="M88" s="127"/>
      <c r="N88" s="127"/>
      <c r="O88" s="226" t="s">
        <v>62</v>
      </c>
      <c r="P88" s="226" t="s">
        <v>62</v>
      </c>
      <c r="Q88" s="226" t="s">
        <v>62</v>
      </c>
      <c r="R88" s="226" t="s">
        <v>62</v>
      </c>
    </row>
    <row r="89" spans="1:19" s="131" customFormat="1" ht="65.45" customHeight="1" x14ac:dyDescent="0.2">
      <c r="A89" s="372"/>
      <c r="B89" s="133" t="s">
        <v>64</v>
      </c>
      <c r="C89" s="127"/>
      <c r="D89" s="127" t="s">
        <v>62</v>
      </c>
      <c r="E89" s="127"/>
      <c r="F89" s="127"/>
      <c r="G89" s="127">
        <f>G86</f>
        <v>0</v>
      </c>
      <c r="H89" s="127">
        <f t="shared" ref="H89:K89" si="41">H86</f>
        <v>0</v>
      </c>
      <c r="I89" s="127">
        <f t="shared" si="41"/>
        <v>0</v>
      </c>
      <c r="J89" s="127">
        <f t="shared" si="41"/>
        <v>0</v>
      </c>
      <c r="K89" s="127">
        <f t="shared" si="41"/>
        <v>0</v>
      </c>
      <c r="L89" s="127" t="s">
        <v>62</v>
      </c>
      <c r="M89" s="130">
        <v>46022</v>
      </c>
      <c r="N89" s="130">
        <v>46022</v>
      </c>
      <c r="O89" s="78"/>
      <c r="P89" s="226" t="s">
        <v>62</v>
      </c>
      <c r="Q89" s="78"/>
      <c r="R89" s="78"/>
    </row>
    <row r="90" spans="1:19" s="131" customFormat="1" ht="15" customHeight="1" x14ac:dyDescent="0.25">
      <c r="A90" s="372"/>
      <c r="B90" s="132" t="s">
        <v>65</v>
      </c>
      <c r="C90" s="127"/>
      <c r="D90" s="127"/>
      <c r="E90" s="127"/>
      <c r="F90" s="127"/>
      <c r="G90" s="127" t="s">
        <v>62</v>
      </c>
      <c r="H90" s="127"/>
      <c r="I90" s="127" t="s">
        <v>62</v>
      </c>
      <c r="J90" s="127"/>
      <c r="K90" s="127"/>
      <c r="L90" s="127" t="s">
        <v>62</v>
      </c>
      <c r="M90" s="127"/>
      <c r="N90" s="127"/>
      <c r="O90" s="226" t="s">
        <v>62</v>
      </c>
      <c r="P90" s="226" t="s">
        <v>62</v>
      </c>
      <c r="Q90" s="226" t="s">
        <v>62</v>
      </c>
      <c r="R90" s="226" t="s">
        <v>62</v>
      </c>
      <c r="S90" s="128"/>
    </row>
    <row r="91" spans="1:19" s="131" customFormat="1" ht="38.65" customHeight="1" x14ac:dyDescent="0.2">
      <c r="A91" s="372"/>
      <c r="B91" s="133" t="s">
        <v>66</v>
      </c>
      <c r="C91" s="127"/>
      <c r="D91" s="127" t="s">
        <v>62</v>
      </c>
      <c r="E91" s="127"/>
      <c r="F91" s="127"/>
      <c r="G91" s="127">
        <f>G86</f>
        <v>0</v>
      </c>
      <c r="H91" s="127">
        <f t="shared" ref="H91:K91" si="42">H86</f>
        <v>0</v>
      </c>
      <c r="I91" s="127">
        <f t="shared" si="42"/>
        <v>0</v>
      </c>
      <c r="J91" s="127">
        <f t="shared" si="42"/>
        <v>0</v>
      </c>
      <c r="K91" s="127">
        <f t="shared" si="42"/>
        <v>0</v>
      </c>
      <c r="L91" s="127" t="s">
        <v>62</v>
      </c>
      <c r="M91" s="130">
        <v>46022</v>
      </c>
      <c r="N91" s="130">
        <v>46022</v>
      </c>
      <c r="O91" s="78"/>
      <c r="P91" s="226" t="s">
        <v>62</v>
      </c>
      <c r="Q91" s="78"/>
      <c r="R91" s="78"/>
    </row>
    <row r="92" spans="1:19" s="131" customFormat="1" ht="21" customHeight="1" x14ac:dyDescent="0.2">
      <c r="A92" s="372"/>
      <c r="B92" s="132" t="s">
        <v>71</v>
      </c>
      <c r="C92" s="127"/>
      <c r="D92" s="127"/>
      <c r="E92" s="127"/>
      <c r="F92" s="127"/>
      <c r="G92" s="127" t="s">
        <v>62</v>
      </c>
      <c r="H92" s="127"/>
      <c r="I92" s="127" t="s">
        <v>62</v>
      </c>
      <c r="J92" s="127"/>
      <c r="K92" s="127"/>
      <c r="L92" s="127" t="s">
        <v>62</v>
      </c>
      <c r="M92" s="127"/>
      <c r="N92" s="127"/>
      <c r="O92" s="226" t="s">
        <v>62</v>
      </c>
      <c r="P92" s="226" t="s">
        <v>62</v>
      </c>
      <c r="Q92" s="226" t="s">
        <v>62</v>
      </c>
      <c r="R92" s="226" t="s">
        <v>62</v>
      </c>
    </row>
    <row r="93" spans="1:19" s="131" customFormat="1" ht="21" customHeight="1" x14ac:dyDescent="0.25">
      <c r="A93" s="373"/>
      <c r="B93" s="133" t="s">
        <v>72</v>
      </c>
      <c r="C93" s="127"/>
      <c r="D93" s="127" t="s">
        <v>62</v>
      </c>
      <c r="E93" s="127"/>
      <c r="F93" s="127"/>
      <c r="G93" s="127">
        <f>G86</f>
        <v>0</v>
      </c>
      <c r="H93" s="127">
        <f t="shared" ref="H93:K93" si="43">H86</f>
        <v>0</v>
      </c>
      <c r="I93" s="127">
        <f t="shared" si="43"/>
        <v>0</v>
      </c>
      <c r="J93" s="127">
        <f t="shared" si="43"/>
        <v>0</v>
      </c>
      <c r="K93" s="127">
        <f t="shared" si="43"/>
        <v>0</v>
      </c>
      <c r="L93" s="127" t="s">
        <v>62</v>
      </c>
      <c r="M93" s="130">
        <v>46022</v>
      </c>
      <c r="N93" s="130">
        <v>46022</v>
      </c>
      <c r="O93" s="78"/>
      <c r="P93" s="226" t="s">
        <v>62</v>
      </c>
      <c r="Q93" s="78"/>
      <c r="R93" s="78"/>
      <c r="S93" s="128"/>
    </row>
    <row r="94" spans="1:19" s="128" customFormat="1" ht="74.45" customHeight="1" x14ac:dyDescent="0.25">
      <c r="A94" s="371" t="s">
        <v>392</v>
      </c>
      <c r="B94" s="124" t="s">
        <v>402</v>
      </c>
      <c r="C94" s="125" t="s">
        <v>59</v>
      </c>
      <c r="D94" s="126" t="s">
        <v>60</v>
      </c>
      <c r="E94" s="126" t="s">
        <v>75</v>
      </c>
      <c r="F94" s="125">
        <v>792</v>
      </c>
      <c r="G94" s="125">
        <v>10</v>
      </c>
      <c r="H94" s="125">
        <v>10</v>
      </c>
      <c r="I94" s="125">
        <v>10</v>
      </c>
      <c r="J94" s="125">
        <v>10</v>
      </c>
      <c r="K94" s="127">
        <v>10</v>
      </c>
      <c r="L94" s="125"/>
      <c r="M94" s="125" t="s">
        <v>62</v>
      </c>
      <c r="N94" s="125" t="s">
        <v>62</v>
      </c>
      <c r="O94" s="78">
        <v>102932.28</v>
      </c>
      <c r="P94" s="78" t="s">
        <v>344</v>
      </c>
      <c r="Q94" s="78">
        <v>74807.41</v>
      </c>
      <c r="R94" s="78">
        <v>46937.3</v>
      </c>
      <c r="S94" s="131"/>
    </row>
    <row r="95" spans="1:19" s="131" customFormat="1" ht="15.75" x14ac:dyDescent="0.2">
      <c r="A95" s="372"/>
      <c r="B95" s="129" t="s">
        <v>70</v>
      </c>
      <c r="C95" s="127"/>
      <c r="D95" s="127" t="s">
        <v>62</v>
      </c>
      <c r="E95" s="127"/>
      <c r="F95" s="127"/>
      <c r="G95" s="127">
        <f>G94</f>
        <v>10</v>
      </c>
      <c r="H95" s="127">
        <f t="shared" ref="H95:K95" si="44">H94</f>
        <v>10</v>
      </c>
      <c r="I95" s="127">
        <f t="shared" si="44"/>
        <v>10</v>
      </c>
      <c r="J95" s="127">
        <f t="shared" si="44"/>
        <v>10</v>
      </c>
      <c r="K95" s="127">
        <f t="shared" si="44"/>
        <v>10</v>
      </c>
      <c r="L95" s="127"/>
      <c r="M95" s="130">
        <v>46022</v>
      </c>
      <c r="N95" s="130">
        <v>46022</v>
      </c>
      <c r="O95" s="78"/>
      <c r="P95" s="226"/>
      <c r="Q95" s="78"/>
      <c r="R95" s="78"/>
    </row>
    <row r="96" spans="1:19" s="131" customFormat="1" x14ac:dyDescent="0.25">
      <c r="A96" s="372"/>
      <c r="B96" s="132" t="s">
        <v>63</v>
      </c>
      <c r="C96" s="127"/>
      <c r="D96" s="127"/>
      <c r="E96" s="127"/>
      <c r="F96" s="127"/>
      <c r="G96" s="127" t="s">
        <v>62</v>
      </c>
      <c r="H96" s="127"/>
      <c r="I96" s="127" t="s">
        <v>62</v>
      </c>
      <c r="J96" s="127"/>
      <c r="K96" s="127"/>
      <c r="L96" s="127" t="s">
        <v>62</v>
      </c>
      <c r="M96" s="127"/>
      <c r="N96" s="127"/>
      <c r="O96" s="226" t="s">
        <v>62</v>
      </c>
      <c r="P96" s="226" t="s">
        <v>62</v>
      </c>
      <c r="Q96" s="226" t="s">
        <v>62</v>
      </c>
      <c r="R96" s="226" t="s">
        <v>62</v>
      </c>
      <c r="S96" s="128"/>
    </row>
    <row r="97" spans="1:19" s="131" customFormat="1" ht="65.45" customHeight="1" x14ac:dyDescent="0.2">
      <c r="A97" s="372"/>
      <c r="B97" s="133" t="s">
        <v>64</v>
      </c>
      <c r="C97" s="127"/>
      <c r="D97" s="127" t="s">
        <v>62</v>
      </c>
      <c r="E97" s="127"/>
      <c r="F97" s="127"/>
      <c r="G97" s="127">
        <f>G94</f>
        <v>10</v>
      </c>
      <c r="H97" s="127">
        <f t="shared" ref="H97:K97" si="45">H94</f>
        <v>10</v>
      </c>
      <c r="I97" s="127">
        <f t="shared" si="45"/>
        <v>10</v>
      </c>
      <c r="J97" s="127">
        <f t="shared" si="45"/>
        <v>10</v>
      </c>
      <c r="K97" s="127">
        <f t="shared" si="45"/>
        <v>10</v>
      </c>
      <c r="L97" s="127" t="s">
        <v>62</v>
      </c>
      <c r="M97" s="130">
        <v>46022</v>
      </c>
      <c r="N97" s="130">
        <v>46022</v>
      </c>
      <c r="O97" s="78"/>
      <c r="P97" s="226" t="s">
        <v>62</v>
      </c>
      <c r="Q97" s="78"/>
      <c r="R97" s="78"/>
    </row>
    <row r="98" spans="1:19" s="131" customFormat="1" ht="15" customHeight="1" x14ac:dyDescent="0.2">
      <c r="A98" s="372"/>
      <c r="B98" s="132" t="s">
        <v>65</v>
      </c>
      <c r="C98" s="127"/>
      <c r="D98" s="127"/>
      <c r="E98" s="127"/>
      <c r="F98" s="127"/>
      <c r="G98" s="127" t="s">
        <v>62</v>
      </c>
      <c r="H98" s="127"/>
      <c r="I98" s="127" t="s">
        <v>62</v>
      </c>
      <c r="J98" s="127"/>
      <c r="K98" s="127"/>
      <c r="L98" s="127" t="s">
        <v>62</v>
      </c>
      <c r="M98" s="127"/>
      <c r="N98" s="127"/>
      <c r="O98" s="226" t="s">
        <v>62</v>
      </c>
      <c r="P98" s="226" t="s">
        <v>62</v>
      </c>
      <c r="Q98" s="226" t="s">
        <v>62</v>
      </c>
      <c r="R98" s="226" t="s">
        <v>62</v>
      </c>
    </row>
    <row r="99" spans="1:19" s="131" customFormat="1" ht="38.65" customHeight="1" x14ac:dyDescent="0.25">
      <c r="A99" s="372"/>
      <c r="B99" s="133" t="s">
        <v>66</v>
      </c>
      <c r="C99" s="127"/>
      <c r="D99" s="127" t="s">
        <v>62</v>
      </c>
      <c r="E99" s="127"/>
      <c r="F99" s="127"/>
      <c r="G99" s="127">
        <f>G94</f>
        <v>10</v>
      </c>
      <c r="H99" s="127">
        <f t="shared" ref="H99:K99" si="46">H94</f>
        <v>10</v>
      </c>
      <c r="I99" s="127">
        <f t="shared" si="46"/>
        <v>10</v>
      </c>
      <c r="J99" s="127">
        <f t="shared" si="46"/>
        <v>10</v>
      </c>
      <c r="K99" s="127">
        <f t="shared" si="46"/>
        <v>10</v>
      </c>
      <c r="L99" s="127" t="s">
        <v>62</v>
      </c>
      <c r="M99" s="130">
        <v>46022</v>
      </c>
      <c r="N99" s="130">
        <v>46022</v>
      </c>
      <c r="O99" s="78"/>
      <c r="P99" s="226" t="s">
        <v>62</v>
      </c>
      <c r="Q99" s="78"/>
      <c r="R99" s="78"/>
      <c r="S99" s="128"/>
    </row>
    <row r="100" spans="1:19" s="131" customFormat="1" ht="21" customHeight="1" x14ac:dyDescent="0.2">
      <c r="A100" s="372"/>
      <c r="B100" s="132" t="s">
        <v>71</v>
      </c>
      <c r="C100" s="127"/>
      <c r="D100" s="127"/>
      <c r="E100" s="127"/>
      <c r="F100" s="127"/>
      <c r="G100" s="127" t="s">
        <v>62</v>
      </c>
      <c r="H100" s="127"/>
      <c r="I100" s="127" t="s">
        <v>62</v>
      </c>
      <c r="J100" s="127"/>
      <c r="K100" s="127"/>
      <c r="L100" s="127" t="s">
        <v>62</v>
      </c>
      <c r="M100" s="127"/>
      <c r="N100" s="127"/>
      <c r="O100" s="226" t="s">
        <v>62</v>
      </c>
      <c r="P100" s="226" t="s">
        <v>62</v>
      </c>
      <c r="Q100" s="226" t="s">
        <v>62</v>
      </c>
      <c r="R100" s="226" t="s">
        <v>62</v>
      </c>
    </row>
    <row r="101" spans="1:19" s="131" customFormat="1" ht="21" customHeight="1" x14ac:dyDescent="0.2">
      <c r="A101" s="373"/>
      <c r="B101" s="133" t="s">
        <v>72</v>
      </c>
      <c r="C101" s="127"/>
      <c r="D101" s="127" t="s">
        <v>62</v>
      </c>
      <c r="E101" s="127"/>
      <c r="F101" s="127"/>
      <c r="G101" s="127">
        <f>G94</f>
        <v>10</v>
      </c>
      <c r="H101" s="127">
        <f t="shared" ref="H101:K101" si="47">H94</f>
        <v>10</v>
      </c>
      <c r="I101" s="127">
        <f t="shared" si="47"/>
        <v>10</v>
      </c>
      <c r="J101" s="127">
        <f t="shared" si="47"/>
        <v>10</v>
      </c>
      <c r="K101" s="127">
        <f t="shared" si="47"/>
        <v>10</v>
      </c>
      <c r="L101" s="127" t="s">
        <v>62</v>
      </c>
      <c r="M101" s="130">
        <v>46022</v>
      </c>
      <c r="N101" s="130">
        <v>46022</v>
      </c>
      <c r="O101" s="78"/>
      <c r="P101" s="226" t="s">
        <v>62</v>
      </c>
      <c r="Q101" s="78"/>
      <c r="R101" s="78"/>
    </row>
    <row r="102" spans="1:19" s="128" customFormat="1" ht="74.45" customHeight="1" x14ac:dyDescent="0.25">
      <c r="A102" s="371" t="s">
        <v>393</v>
      </c>
      <c r="B102" s="124" t="s">
        <v>402</v>
      </c>
      <c r="C102" s="125" t="s">
        <v>59</v>
      </c>
      <c r="D102" s="126" t="s">
        <v>60</v>
      </c>
      <c r="E102" s="126" t="s">
        <v>75</v>
      </c>
      <c r="F102" s="125">
        <v>792</v>
      </c>
      <c r="G102" s="125">
        <v>44</v>
      </c>
      <c r="H102" s="125">
        <v>44</v>
      </c>
      <c r="I102" s="125">
        <v>44</v>
      </c>
      <c r="J102" s="125">
        <v>44</v>
      </c>
      <c r="K102" s="127">
        <v>44</v>
      </c>
      <c r="L102" s="125"/>
      <c r="M102" s="125" t="s">
        <v>62</v>
      </c>
      <c r="N102" s="125" t="s">
        <v>62</v>
      </c>
      <c r="O102" s="78">
        <v>766811.52</v>
      </c>
      <c r="P102" s="78" t="s">
        <v>344</v>
      </c>
      <c r="Q102" s="78">
        <v>555872.02</v>
      </c>
      <c r="R102" s="78">
        <v>364740.31</v>
      </c>
    </row>
    <row r="103" spans="1:19" s="131" customFormat="1" ht="15.75" x14ac:dyDescent="0.2">
      <c r="A103" s="372"/>
      <c r="B103" s="129" t="s">
        <v>70</v>
      </c>
      <c r="C103" s="127"/>
      <c r="D103" s="127" t="s">
        <v>62</v>
      </c>
      <c r="E103" s="127"/>
      <c r="F103" s="127"/>
      <c r="G103" s="127">
        <f>G102</f>
        <v>44</v>
      </c>
      <c r="H103" s="127">
        <f t="shared" ref="H103:K103" si="48">H102</f>
        <v>44</v>
      </c>
      <c r="I103" s="127">
        <f t="shared" si="48"/>
        <v>44</v>
      </c>
      <c r="J103" s="127">
        <f t="shared" si="48"/>
        <v>44</v>
      </c>
      <c r="K103" s="127">
        <f t="shared" si="48"/>
        <v>44</v>
      </c>
      <c r="L103" s="127"/>
      <c r="M103" s="130">
        <v>46022</v>
      </c>
      <c r="N103" s="130">
        <v>46022</v>
      </c>
      <c r="O103" s="78"/>
      <c r="P103" s="226"/>
      <c r="Q103" s="78"/>
      <c r="R103" s="78"/>
    </row>
    <row r="104" spans="1:19" s="131" customFormat="1" ht="14.25" x14ac:dyDescent="0.2">
      <c r="A104" s="372"/>
      <c r="B104" s="132" t="s">
        <v>63</v>
      </c>
      <c r="C104" s="127"/>
      <c r="D104" s="127"/>
      <c r="E104" s="127"/>
      <c r="F104" s="127"/>
      <c r="G104" s="127" t="s">
        <v>62</v>
      </c>
      <c r="H104" s="127"/>
      <c r="I104" s="127" t="s">
        <v>62</v>
      </c>
      <c r="J104" s="127"/>
      <c r="K104" s="127"/>
      <c r="L104" s="127" t="s">
        <v>62</v>
      </c>
      <c r="M104" s="127"/>
      <c r="N104" s="127"/>
      <c r="O104" s="226" t="s">
        <v>62</v>
      </c>
      <c r="P104" s="226" t="s">
        <v>62</v>
      </c>
      <c r="Q104" s="226" t="s">
        <v>62</v>
      </c>
      <c r="R104" s="226" t="s">
        <v>62</v>
      </c>
    </row>
    <row r="105" spans="1:19" s="131" customFormat="1" ht="65.45" customHeight="1" x14ac:dyDescent="0.25">
      <c r="A105" s="372"/>
      <c r="B105" s="133" t="s">
        <v>64</v>
      </c>
      <c r="C105" s="127"/>
      <c r="D105" s="127" t="s">
        <v>62</v>
      </c>
      <c r="E105" s="127"/>
      <c r="F105" s="127"/>
      <c r="G105" s="127">
        <f>G102</f>
        <v>44</v>
      </c>
      <c r="H105" s="127">
        <f t="shared" ref="H105:K105" si="49">H102</f>
        <v>44</v>
      </c>
      <c r="I105" s="127">
        <f t="shared" si="49"/>
        <v>44</v>
      </c>
      <c r="J105" s="127">
        <f t="shared" si="49"/>
        <v>44</v>
      </c>
      <c r="K105" s="127">
        <f t="shared" si="49"/>
        <v>44</v>
      </c>
      <c r="L105" s="127" t="s">
        <v>62</v>
      </c>
      <c r="M105" s="130">
        <v>46022</v>
      </c>
      <c r="N105" s="130">
        <v>46022</v>
      </c>
      <c r="O105" s="78"/>
      <c r="P105" s="226" t="s">
        <v>62</v>
      </c>
      <c r="Q105" s="78"/>
      <c r="R105" s="78"/>
      <c r="S105" s="128"/>
    </row>
    <row r="106" spans="1:19" s="131" customFormat="1" ht="15" customHeight="1" x14ac:dyDescent="0.2">
      <c r="A106" s="372"/>
      <c r="B106" s="132" t="s">
        <v>65</v>
      </c>
      <c r="C106" s="127"/>
      <c r="D106" s="127"/>
      <c r="E106" s="127"/>
      <c r="F106" s="127"/>
      <c r="G106" s="127" t="s">
        <v>62</v>
      </c>
      <c r="H106" s="127"/>
      <c r="I106" s="127" t="s">
        <v>62</v>
      </c>
      <c r="J106" s="127"/>
      <c r="K106" s="127"/>
      <c r="L106" s="127" t="s">
        <v>62</v>
      </c>
      <c r="M106" s="127"/>
      <c r="N106" s="127"/>
      <c r="O106" s="226" t="s">
        <v>62</v>
      </c>
      <c r="P106" s="226" t="s">
        <v>62</v>
      </c>
      <c r="Q106" s="226" t="s">
        <v>62</v>
      </c>
      <c r="R106" s="226" t="s">
        <v>62</v>
      </c>
    </row>
    <row r="107" spans="1:19" s="131" customFormat="1" ht="38.65" customHeight="1" x14ac:dyDescent="0.2">
      <c r="A107" s="372"/>
      <c r="B107" s="133" t="s">
        <v>66</v>
      </c>
      <c r="C107" s="127"/>
      <c r="D107" s="127" t="s">
        <v>62</v>
      </c>
      <c r="E107" s="127"/>
      <c r="F107" s="127"/>
      <c r="G107" s="127">
        <f>G102</f>
        <v>44</v>
      </c>
      <c r="H107" s="127">
        <f t="shared" ref="H107:K107" si="50">H102</f>
        <v>44</v>
      </c>
      <c r="I107" s="127">
        <f t="shared" si="50"/>
        <v>44</v>
      </c>
      <c r="J107" s="127">
        <f t="shared" si="50"/>
        <v>44</v>
      </c>
      <c r="K107" s="127">
        <f t="shared" si="50"/>
        <v>44</v>
      </c>
      <c r="L107" s="127" t="s">
        <v>62</v>
      </c>
      <c r="M107" s="130">
        <v>46022</v>
      </c>
      <c r="N107" s="130">
        <v>46022</v>
      </c>
      <c r="O107" s="78"/>
      <c r="P107" s="226" t="s">
        <v>62</v>
      </c>
      <c r="Q107" s="78"/>
      <c r="R107" s="78"/>
    </row>
    <row r="108" spans="1:19" s="131" customFormat="1" ht="21" customHeight="1" x14ac:dyDescent="0.25">
      <c r="A108" s="372"/>
      <c r="B108" s="132" t="s">
        <v>71</v>
      </c>
      <c r="C108" s="127"/>
      <c r="D108" s="127"/>
      <c r="E108" s="127"/>
      <c r="F108" s="127"/>
      <c r="G108" s="127" t="s">
        <v>62</v>
      </c>
      <c r="H108" s="127"/>
      <c r="I108" s="127" t="s">
        <v>62</v>
      </c>
      <c r="J108" s="127"/>
      <c r="K108" s="127"/>
      <c r="L108" s="127" t="s">
        <v>62</v>
      </c>
      <c r="M108" s="127"/>
      <c r="N108" s="127"/>
      <c r="O108" s="226" t="s">
        <v>62</v>
      </c>
      <c r="P108" s="226" t="s">
        <v>62</v>
      </c>
      <c r="Q108" s="226" t="s">
        <v>62</v>
      </c>
      <c r="R108" s="226" t="s">
        <v>62</v>
      </c>
      <c r="S108" s="128"/>
    </row>
    <row r="109" spans="1:19" s="131" customFormat="1" ht="21" customHeight="1" x14ac:dyDescent="0.2">
      <c r="A109" s="373"/>
      <c r="B109" s="133" t="s">
        <v>72</v>
      </c>
      <c r="C109" s="127"/>
      <c r="D109" s="127" t="s">
        <v>62</v>
      </c>
      <c r="E109" s="127"/>
      <c r="F109" s="127"/>
      <c r="G109" s="127">
        <f>G102</f>
        <v>44</v>
      </c>
      <c r="H109" s="127">
        <f t="shared" ref="H109:K109" si="51">H102</f>
        <v>44</v>
      </c>
      <c r="I109" s="127">
        <f t="shared" si="51"/>
        <v>44</v>
      </c>
      <c r="J109" s="127">
        <f t="shared" si="51"/>
        <v>44</v>
      </c>
      <c r="K109" s="127">
        <f t="shared" si="51"/>
        <v>44</v>
      </c>
      <c r="L109" s="127" t="s">
        <v>62</v>
      </c>
      <c r="M109" s="130">
        <v>46022</v>
      </c>
      <c r="N109" s="130">
        <v>46022</v>
      </c>
      <c r="O109" s="78"/>
      <c r="P109" s="226" t="s">
        <v>62</v>
      </c>
      <c r="Q109" s="78"/>
      <c r="R109" s="78"/>
    </row>
    <row r="110" spans="1:19" s="128" customFormat="1" ht="74.45" customHeight="1" x14ac:dyDescent="0.25">
      <c r="A110" s="371" t="s">
        <v>380</v>
      </c>
      <c r="B110" s="124" t="s">
        <v>402</v>
      </c>
      <c r="C110" s="125" t="s">
        <v>59</v>
      </c>
      <c r="D110" s="126" t="s">
        <v>60</v>
      </c>
      <c r="E110" s="126" t="s">
        <v>75</v>
      </c>
      <c r="F110" s="125">
        <v>792</v>
      </c>
      <c r="G110" s="125">
        <v>3</v>
      </c>
      <c r="H110" s="125">
        <v>3</v>
      </c>
      <c r="I110" s="125">
        <v>3</v>
      </c>
      <c r="J110" s="125">
        <v>3</v>
      </c>
      <c r="K110" s="127">
        <v>3</v>
      </c>
      <c r="L110" s="125"/>
      <c r="M110" s="125" t="s">
        <v>62</v>
      </c>
      <c r="N110" s="125" t="s">
        <v>62</v>
      </c>
      <c r="O110" s="78">
        <v>35496</v>
      </c>
      <c r="P110" s="78" t="s">
        <v>344</v>
      </c>
      <c r="Q110" s="78">
        <v>22921.65</v>
      </c>
      <c r="R110" s="78">
        <v>3914.25</v>
      </c>
      <c r="S110" s="131"/>
    </row>
    <row r="111" spans="1:19" s="131" customFormat="1" ht="15.75" x14ac:dyDescent="0.25">
      <c r="A111" s="372"/>
      <c r="B111" s="129" t="s">
        <v>70</v>
      </c>
      <c r="C111" s="127"/>
      <c r="D111" s="127" t="s">
        <v>62</v>
      </c>
      <c r="E111" s="127"/>
      <c r="F111" s="127"/>
      <c r="G111" s="127">
        <f>G110</f>
        <v>3</v>
      </c>
      <c r="H111" s="127">
        <f t="shared" ref="H111:K111" si="52">H110</f>
        <v>3</v>
      </c>
      <c r="I111" s="127">
        <f t="shared" si="52"/>
        <v>3</v>
      </c>
      <c r="J111" s="127">
        <f t="shared" si="52"/>
        <v>3</v>
      </c>
      <c r="K111" s="127">
        <f t="shared" si="52"/>
        <v>3</v>
      </c>
      <c r="L111" s="127"/>
      <c r="M111" s="130">
        <v>46022</v>
      </c>
      <c r="N111" s="130">
        <v>46022</v>
      </c>
      <c r="O111" s="78"/>
      <c r="P111" s="226"/>
      <c r="Q111" s="78"/>
      <c r="R111" s="78"/>
      <c r="S111" s="128"/>
    </row>
    <row r="112" spans="1:19" s="131" customFormat="1" ht="14.25" x14ac:dyDescent="0.2">
      <c r="A112" s="372"/>
      <c r="B112" s="132" t="s">
        <v>63</v>
      </c>
      <c r="C112" s="127"/>
      <c r="D112" s="127"/>
      <c r="E112" s="127"/>
      <c r="F112" s="127"/>
      <c r="G112" s="127" t="s">
        <v>62</v>
      </c>
      <c r="H112" s="127"/>
      <c r="I112" s="127" t="s">
        <v>62</v>
      </c>
      <c r="J112" s="127"/>
      <c r="K112" s="127"/>
      <c r="L112" s="127" t="s">
        <v>62</v>
      </c>
      <c r="M112" s="127"/>
      <c r="N112" s="127"/>
      <c r="O112" s="226" t="s">
        <v>62</v>
      </c>
      <c r="P112" s="226" t="s">
        <v>62</v>
      </c>
      <c r="Q112" s="226" t="s">
        <v>62</v>
      </c>
      <c r="R112" s="226" t="s">
        <v>62</v>
      </c>
    </row>
    <row r="113" spans="1:19" s="131" customFormat="1" ht="65.45" customHeight="1" x14ac:dyDescent="0.2">
      <c r="A113" s="372"/>
      <c r="B113" s="133" t="s">
        <v>64</v>
      </c>
      <c r="C113" s="127"/>
      <c r="D113" s="127" t="s">
        <v>62</v>
      </c>
      <c r="E113" s="127"/>
      <c r="F113" s="127"/>
      <c r="G113" s="127">
        <f>G110</f>
        <v>3</v>
      </c>
      <c r="H113" s="127">
        <f t="shared" ref="H113:K113" si="53">H110</f>
        <v>3</v>
      </c>
      <c r="I113" s="127">
        <f t="shared" si="53"/>
        <v>3</v>
      </c>
      <c r="J113" s="127">
        <f t="shared" si="53"/>
        <v>3</v>
      </c>
      <c r="K113" s="127">
        <f t="shared" si="53"/>
        <v>3</v>
      </c>
      <c r="L113" s="127" t="s">
        <v>62</v>
      </c>
      <c r="M113" s="130">
        <v>46022</v>
      </c>
      <c r="N113" s="130">
        <v>46022</v>
      </c>
      <c r="O113" s="78"/>
      <c r="P113" s="226" t="s">
        <v>62</v>
      </c>
      <c r="Q113" s="78"/>
      <c r="R113" s="78"/>
    </row>
    <row r="114" spans="1:19" s="131" customFormat="1" ht="15" customHeight="1" x14ac:dyDescent="0.25">
      <c r="A114" s="372"/>
      <c r="B114" s="132" t="s">
        <v>65</v>
      </c>
      <c r="C114" s="127"/>
      <c r="D114" s="127"/>
      <c r="E114" s="127"/>
      <c r="F114" s="127"/>
      <c r="G114" s="127" t="s">
        <v>62</v>
      </c>
      <c r="H114" s="127"/>
      <c r="I114" s="127" t="s">
        <v>62</v>
      </c>
      <c r="J114" s="127"/>
      <c r="K114" s="127"/>
      <c r="L114" s="127" t="s">
        <v>62</v>
      </c>
      <c r="M114" s="127"/>
      <c r="N114" s="127"/>
      <c r="O114" s="226" t="s">
        <v>62</v>
      </c>
      <c r="P114" s="226" t="s">
        <v>62</v>
      </c>
      <c r="Q114" s="226" t="s">
        <v>62</v>
      </c>
      <c r="R114" s="226" t="s">
        <v>62</v>
      </c>
      <c r="S114" s="128"/>
    </row>
    <row r="115" spans="1:19" s="131" customFormat="1" ht="38.65" customHeight="1" x14ac:dyDescent="0.2">
      <c r="A115" s="372"/>
      <c r="B115" s="133" t="s">
        <v>66</v>
      </c>
      <c r="C115" s="127"/>
      <c r="D115" s="127" t="s">
        <v>62</v>
      </c>
      <c r="E115" s="127"/>
      <c r="F115" s="127"/>
      <c r="G115" s="127">
        <f>G110</f>
        <v>3</v>
      </c>
      <c r="H115" s="127">
        <f t="shared" ref="H115:K115" si="54">H110</f>
        <v>3</v>
      </c>
      <c r="I115" s="127">
        <f t="shared" si="54"/>
        <v>3</v>
      </c>
      <c r="J115" s="127">
        <f t="shared" si="54"/>
        <v>3</v>
      </c>
      <c r="K115" s="127">
        <f t="shared" si="54"/>
        <v>3</v>
      </c>
      <c r="L115" s="127" t="s">
        <v>62</v>
      </c>
      <c r="M115" s="130">
        <v>46022</v>
      </c>
      <c r="N115" s="130">
        <v>46022</v>
      </c>
      <c r="O115" s="78"/>
      <c r="P115" s="226" t="s">
        <v>62</v>
      </c>
      <c r="Q115" s="78"/>
      <c r="R115" s="78"/>
    </row>
    <row r="116" spans="1:19" s="131" customFormat="1" ht="21" customHeight="1" x14ac:dyDescent="0.2">
      <c r="A116" s="372"/>
      <c r="B116" s="132" t="s">
        <v>71</v>
      </c>
      <c r="C116" s="127"/>
      <c r="D116" s="127"/>
      <c r="E116" s="127"/>
      <c r="F116" s="127"/>
      <c r="G116" s="127" t="s">
        <v>62</v>
      </c>
      <c r="H116" s="127"/>
      <c r="I116" s="127" t="s">
        <v>62</v>
      </c>
      <c r="J116" s="127"/>
      <c r="K116" s="127"/>
      <c r="L116" s="127" t="s">
        <v>62</v>
      </c>
      <c r="M116" s="127"/>
      <c r="N116" s="127"/>
      <c r="O116" s="226" t="s">
        <v>62</v>
      </c>
      <c r="P116" s="226" t="s">
        <v>62</v>
      </c>
      <c r="Q116" s="226" t="s">
        <v>62</v>
      </c>
      <c r="R116" s="226" t="s">
        <v>62</v>
      </c>
    </row>
    <row r="117" spans="1:19" s="131" customFormat="1" ht="21" customHeight="1" x14ac:dyDescent="0.25">
      <c r="A117" s="373"/>
      <c r="B117" s="133" t="s">
        <v>72</v>
      </c>
      <c r="C117" s="127"/>
      <c r="D117" s="127" t="s">
        <v>62</v>
      </c>
      <c r="E117" s="127"/>
      <c r="F117" s="127"/>
      <c r="G117" s="127">
        <f>G110</f>
        <v>3</v>
      </c>
      <c r="H117" s="127">
        <f t="shared" ref="H117:K117" si="55">H110</f>
        <v>3</v>
      </c>
      <c r="I117" s="127">
        <f t="shared" si="55"/>
        <v>3</v>
      </c>
      <c r="J117" s="127">
        <f t="shared" si="55"/>
        <v>3</v>
      </c>
      <c r="K117" s="127">
        <f t="shared" si="55"/>
        <v>3</v>
      </c>
      <c r="L117" s="127" t="s">
        <v>62</v>
      </c>
      <c r="M117" s="130">
        <v>46022</v>
      </c>
      <c r="N117" s="130">
        <v>46022</v>
      </c>
      <c r="O117" s="78"/>
      <c r="P117" s="226" t="s">
        <v>62</v>
      </c>
      <c r="Q117" s="78"/>
      <c r="R117" s="78"/>
      <c r="S117" s="128"/>
    </row>
    <row r="118" spans="1:19" s="128" customFormat="1" ht="74.45" customHeight="1" x14ac:dyDescent="0.25">
      <c r="A118" s="371" t="s">
        <v>394</v>
      </c>
      <c r="B118" s="124" t="s">
        <v>402</v>
      </c>
      <c r="C118" s="125" t="s">
        <v>59</v>
      </c>
      <c r="D118" s="126" t="s">
        <v>60</v>
      </c>
      <c r="E118" s="126" t="s">
        <v>75</v>
      </c>
      <c r="F118" s="125">
        <v>792</v>
      </c>
      <c r="G118" s="125">
        <v>10</v>
      </c>
      <c r="H118" s="125">
        <v>10</v>
      </c>
      <c r="I118" s="125"/>
      <c r="J118" s="125"/>
      <c r="K118" s="127">
        <v>10</v>
      </c>
      <c r="L118" s="125"/>
      <c r="M118" s="125" t="s">
        <v>62</v>
      </c>
      <c r="N118" s="125" t="s">
        <v>62</v>
      </c>
      <c r="O118" s="78">
        <v>114473.07</v>
      </c>
      <c r="P118" s="78" t="s">
        <v>344</v>
      </c>
      <c r="Q118" s="78">
        <v>74907.48</v>
      </c>
      <c r="R118" s="78">
        <v>16022.64</v>
      </c>
      <c r="S118" s="131"/>
    </row>
    <row r="119" spans="1:19" s="131" customFormat="1" ht="15.75" x14ac:dyDescent="0.2">
      <c r="A119" s="372"/>
      <c r="B119" s="129" t="s">
        <v>70</v>
      </c>
      <c r="C119" s="127"/>
      <c r="D119" s="127" t="s">
        <v>62</v>
      </c>
      <c r="E119" s="127"/>
      <c r="F119" s="127"/>
      <c r="G119" s="127">
        <f>G118</f>
        <v>10</v>
      </c>
      <c r="H119" s="127">
        <f t="shared" ref="H119:K119" si="56">H118</f>
        <v>10</v>
      </c>
      <c r="I119" s="127">
        <f t="shared" si="56"/>
        <v>0</v>
      </c>
      <c r="J119" s="127">
        <f t="shared" si="56"/>
        <v>0</v>
      </c>
      <c r="K119" s="127">
        <f t="shared" si="56"/>
        <v>10</v>
      </c>
      <c r="L119" s="127"/>
      <c r="M119" s="130">
        <v>46022</v>
      </c>
      <c r="N119" s="130">
        <v>46022</v>
      </c>
      <c r="O119" s="78"/>
      <c r="P119" s="226"/>
      <c r="Q119" s="78"/>
      <c r="R119" s="78"/>
    </row>
    <row r="120" spans="1:19" s="131" customFormat="1" x14ac:dyDescent="0.25">
      <c r="A120" s="372"/>
      <c r="B120" s="132" t="s">
        <v>63</v>
      </c>
      <c r="C120" s="127"/>
      <c r="D120" s="127"/>
      <c r="E120" s="127"/>
      <c r="F120" s="127"/>
      <c r="G120" s="127" t="s">
        <v>62</v>
      </c>
      <c r="H120" s="127"/>
      <c r="I120" s="127" t="s">
        <v>62</v>
      </c>
      <c r="J120" s="127"/>
      <c r="K120" s="127"/>
      <c r="L120" s="127" t="s">
        <v>62</v>
      </c>
      <c r="M120" s="127"/>
      <c r="N120" s="127"/>
      <c r="O120" s="226" t="s">
        <v>62</v>
      </c>
      <c r="P120" s="226" t="s">
        <v>62</v>
      </c>
      <c r="Q120" s="226" t="s">
        <v>62</v>
      </c>
      <c r="R120" s="226" t="s">
        <v>62</v>
      </c>
      <c r="S120" s="128"/>
    </row>
    <row r="121" spans="1:19" s="131" customFormat="1" ht="65.45" customHeight="1" x14ac:dyDescent="0.2">
      <c r="A121" s="372"/>
      <c r="B121" s="133" t="s">
        <v>64</v>
      </c>
      <c r="C121" s="127"/>
      <c r="D121" s="127" t="s">
        <v>62</v>
      </c>
      <c r="E121" s="127"/>
      <c r="F121" s="127"/>
      <c r="G121" s="127">
        <f>G118</f>
        <v>10</v>
      </c>
      <c r="H121" s="127">
        <f t="shared" ref="H121:K121" si="57">H118</f>
        <v>10</v>
      </c>
      <c r="I121" s="127">
        <f t="shared" si="57"/>
        <v>0</v>
      </c>
      <c r="J121" s="127">
        <f t="shared" si="57"/>
        <v>0</v>
      </c>
      <c r="K121" s="127">
        <f t="shared" si="57"/>
        <v>10</v>
      </c>
      <c r="L121" s="127" t="s">
        <v>62</v>
      </c>
      <c r="M121" s="130">
        <v>46022</v>
      </c>
      <c r="N121" s="130">
        <v>46022</v>
      </c>
      <c r="O121" s="78"/>
      <c r="P121" s="226" t="s">
        <v>62</v>
      </c>
      <c r="Q121" s="78"/>
      <c r="R121" s="78"/>
    </row>
    <row r="122" spans="1:19" s="131" customFormat="1" ht="15" customHeight="1" x14ac:dyDescent="0.2">
      <c r="A122" s="372"/>
      <c r="B122" s="132" t="s">
        <v>65</v>
      </c>
      <c r="C122" s="127"/>
      <c r="D122" s="127"/>
      <c r="E122" s="127"/>
      <c r="F122" s="127"/>
      <c r="G122" s="127" t="s">
        <v>62</v>
      </c>
      <c r="H122" s="127"/>
      <c r="I122" s="127" t="s">
        <v>62</v>
      </c>
      <c r="J122" s="127"/>
      <c r="K122" s="127"/>
      <c r="L122" s="127" t="s">
        <v>62</v>
      </c>
      <c r="M122" s="127"/>
      <c r="N122" s="127"/>
      <c r="O122" s="226" t="s">
        <v>62</v>
      </c>
      <c r="P122" s="226" t="s">
        <v>62</v>
      </c>
      <c r="Q122" s="226" t="s">
        <v>62</v>
      </c>
      <c r="R122" s="226" t="s">
        <v>62</v>
      </c>
    </row>
    <row r="123" spans="1:19" s="131" customFormat="1" ht="38.65" customHeight="1" x14ac:dyDescent="0.25">
      <c r="A123" s="372"/>
      <c r="B123" s="133" t="s">
        <v>66</v>
      </c>
      <c r="C123" s="127"/>
      <c r="D123" s="127" t="s">
        <v>62</v>
      </c>
      <c r="E123" s="127"/>
      <c r="F123" s="127"/>
      <c r="G123" s="127">
        <f>G118</f>
        <v>10</v>
      </c>
      <c r="H123" s="127">
        <f t="shared" ref="H123:K123" si="58">H118</f>
        <v>10</v>
      </c>
      <c r="I123" s="127">
        <f t="shared" si="58"/>
        <v>0</v>
      </c>
      <c r="J123" s="127">
        <f t="shared" si="58"/>
        <v>0</v>
      </c>
      <c r="K123" s="127">
        <f t="shared" si="58"/>
        <v>10</v>
      </c>
      <c r="L123" s="127" t="s">
        <v>62</v>
      </c>
      <c r="M123" s="130">
        <v>46022</v>
      </c>
      <c r="N123" s="130">
        <v>46022</v>
      </c>
      <c r="O123" s="78"/>
      <c r="P123" s="226" t="s">
        <v>62</v>
      </c>
      <c r="Q123" s="78"/>
      <c r="R123" s="78"/>
      <c r="S123" s="128"/>
    </row>
    <row r="124" spans="1:19" s="131" customFormat="1" ht="21" customHeight="1" x14ac:dyDescent="0.2">
      <c r="A124" s="372"/>
      <c r="B124" s="132" t="s">
        <v>71</v>
      </c>
      <c r="C124" s="127"/>
      <c r="D124" s="127"/>
      <c r="E124" s="127"/>
      <c r="F124" s="127"/>
      <c r="G124" s="127" t="s">
        <v>62</v>
      </c>
      <c r="H124" s="127"/>
      <c r="I124" s="127" t="s">
        <v>62</v>
      </c>
      <c r="J124" s="127"/>
      <c r="K124" s="127"/>
      <c r="L124" s="127" t="s">
        <v>62</v>
      </c>
      <c r="M124" s="127"/>
      <c r="N124" s="127"/>
      <c r="O124" s="226" t="s">
        <v>62</v>
      </c>
      <c r="P124" s="226" t="s">
        <v>62</v>
      </c>
      <c r="Q124" s="226" t="s">
        <v>62</v>
      </c>
      <c r="R124" s="226" t="s">
        <v>62</v>
      </c>
    </row>
    <row r="125" spans="1:19" s="131" customFormat="1" ht="21" customHeight="1" x14ac:dyDescent="0.2">
      <c r="A125" s="373"/>
      <c r="B125" s="133" t="s">
        <v>72</v>
      </c>
      <c r="C125" s="127"/>
      <c r="D125" s="127" t="s">
        <v>62</v>
      </c>
      <c r="E125" s="127"/>
      <c r="F125" s="127"/>
      <c r="G125" s="127">
        <f>G118</f>
        <v>10</v>
      </c>
      <c r="H125" s="127">
        <f t="shared" ref="H125:K125" si="59">H118</f>
        <v>10</v>
      </c>
      <c r="I125" s="127">
        <f t="shared" si="59"/>
        <v>0</v>
      </c>
      <c r="J125" s="127">
        <f t="shared" si="59"/>
        <v>0</v>
      </c>
      <c r="K125" s="127">
        <f t="shared" si="59"/>
        <v>10</v>
      </c>
      <c r="L125" s="127" t="s">
        <v>62</v>
      </c>
      <c r="M125" s="130">
        <v>46022</v>
      </c>
      <c r="N125" s="130">
        <v>46022</v>
      </c>
      <c r="O125" s="78"/>
      <c r="P125" s="226" t="s">
        <v>62</v>
      </c>
      <c r="Q125" s="78"/>
      <c r="R125" s="78"/>
    </row>
    <row r="126" spans="1:19" s="128" customFormat="1" ht="74.45" customHeight="1" x14ac:dyDescent="0.25">
      <c r="A126" s="371" t="s">
        <v>199</v>
      </c>
      <c r="B126" s="124" t="s">
        <v>402</v>
      </c>
      <c r="C126" s="125" t="s">
        <v>59</v>
      </c>
      <c r="D126" s="126" t="s">
        <v>60</v>
      </c>
      <c r="E126" s="126" t="s">
        <v>75</v>
      </c>
      <c r="F126" s="125">
        <v>792</v>
      </c>
      <c r="G126" s="125">
        <v>78</v>
      </c>
      <c r="H126" s="125">
        <v>78</v>
      </c>
      <c r="I126" s="125">
        <v>78</v>
      </c>
      <c r="J126" s="125">
        <v>78</v>
      </c>
      <c r="K126" s="127">
        <v>78</v>
      </c>
      <c r="L126" s="125"/>
      <c r="M126" s="125" t="s">
        <v>62</v>
      </c>
      <c r="N126" s="125" t="s">
        <v>62</v>
      </c>
      <c r="O126" s="78">
        <v>1372986.81</v>
      </c>
      <c r="P126" s="78" t="s">
        <v>344</v>
      </c>
      <c r="Q126" s="78">
        <v>1046874.56</v>
      </c>
      <c r="R126" s="78">
        <v>765768.05</v>
      </c>
    </row>
    <row r="127" spans="1:19" s="131" customFormat="1" ht="15.75" x14ac:dyDescent="0.2">
      <c r="A127" s="372"/>
      <c r="B127" s="129" t="s">
        <v>70</v>
      </c>
      <c r="C127" s="127"/>
      <c r="D127" s="127" t="s">
        <v>62</v>
      </c>
      <c r="E127" s="127"/>
      <c r="F127" s="127"/>
      <c r="G127" s="127">
        <f>G126</f>
        <v>78</v>
      </c>
      <c r="H127" s="127">
        <f t="shared" ref="H127:K127" si="60">H126</f>
        <v>78</v>
      </c>
      <c r="I127" s="127">
        <f t="shared" si="60"/>
        <v>78</v>
      </c>
      <c r="J127" s="127">
        <f t="shared" si="60"/>
        <v>78</v>
      </c>
      <c r="K127" s="127">
        <f t="shared" si="60"/>
        <v>78</v>
      </c>
      <c r="L127" s="127"/>
      <c r="M127" s="130">
        <v>46022</v>
      </c>
      <c r="N127" s="130">
        <v>46022</v>
      </c>
      <c r="O127" s="78"/>
      <c r="P127" s="226"/>
      <c r="Q127" s="78"/>
      <c r="R127" s="78"/>
    </row>
    <row r="128" spans="1:19" s="131" customFormat="1" ht="14.25" x14ac:dyDescent="0.2">
      <c r="A128" s="372"/>
      <c r="B128" s="132" t="s">
        <v>63</v>
      </c>
      <c r="C128" s="127"/>
      <c r="D128" s="127"/>
      <c r="E128" s="127"/>
      <c r="F128" s="127"/>
      <c r="G128" s="127" t="s">
        <v>62</v>
      </c>
      <c r="H128" s="127"/>
      <c r="I128" s="127" t="s">
        <v>62</v>
      </c>
      <c r="J128" s="127"/>
      <c r="K128" s="127"/>
      <c r="L128" s="127" t="s">
        <v>62</v>
      </c>
      <c r="M128" s="127"/>
      <c r="N128" s="127"/>
      <c r="O128" s="226" t="s">
        <v>62</v>
      </c>
      <c r="P128" s="226" t="s">
        <v>62</v>
      </c>
      <c r="Q128" s="226" t="s">
        <v>62</v>
      </c>
      <c r="R128" s="226" t="s">
        <v>62</v>
      </c>
    </row>
    <row r="129" spans="1:19" s="131" customFormat="1" ht="65.45" customHeight="1" x14ac:dyDescent="0.25">
      <c r="A129" s="372"/>
      <c r="B129" s="133" t="s">
        <v>64</v>
      </c>
      <c r="C129" s="127"/>
      <c r="D129" s="127" t="s">
        <v>62</v>
      </c>
      <c r="E129" s="127"/>
      <c r="F129" s="127"/>
      <c r="G129" s="127">
        <f>G126</f>
        <v>78</v>
      </c>
      <c r="H129" s="127">
        <f t="shared" ref="H129:K129" si="61">H126</f>
        <v>78</v>
      </c>
      <c r="I129" s="127">
        <f t="shared" si="61"/>
        <v>78</v>
      </c>
      <c r="J129" s="127">
        <f t="shared" si="61"/>
        <v>78</v>
      </c>
      <c r="K129" s="127">
        <f t="shared" si="61"/>
        <v>78</v>
      </c>
      <c r="L129" s="127" t="s">
        <v>62</v>
      </c>
      <c r="M129" s="130">
        <v>46022</v>
      </c>
      <c r="N129" s="130">
        <v>46022</v>
      </c>
      <c r="O129" s="78"/>
      <c r="P129" s="226" t="s">
        <v>62</v>
      </c>
      <c r="Q129" s="78"/>
      <c r="R129" s="78"/>
      <c r="S129" s="128"/>
    </row>
    <row r="130" spans="1:19" s="131" customFormat="1" ht="15" customHeight="1" x14ac:dyDescent="0.2">
      <c r="A130" s="372"/>
      <c r="B130" s="132" t="s">
        <v>65</v>
      </c>
      <c r="C130" s="127"/>
      <c r="D130" s="127"/>
      <c r="E130" s="127"/>
      <c r="F130" s="127"/>
      <c r="G130" s="127" t="s">
        <v>62</v>
      </c>
      <c r="H130" s="127"/>
      <c r="I130" s="127" t="s">
        <v>62</v>
      </c>
      <c r="J130" s="127"/>
      <c r="K130" s="127"/>
      <c r="L130" s="127" t="s">
        <v>62</v>
      </c>
      <c r="M130" s="127"/>
      <c r="N130" s="127"/>
      <c r="O130" s="226" t="s">
        <v>62</v>
      </c>
      <c r="P130" s="226" t="s">
        <v>62</v>
      </c>
      <c r="Q130" s="226" t="s">
        <v>62</v>
      </c>
      <c r="R130" s="226" t="s">
        <v>62</v>
      </c>
    </row>
    <row r="131" spans="1:19" s="131" customFormat="1" ht="38.65" customHeight="1" x14ac:dyDescent="0.2">
      <c r="A131" s="372"/>
      <c r="B131" s="133" t="s">
        <v>66</v>
      </c>
      <c r="C131" s="127"/>
      <c r="D131" s="127" t="s">
        <v>62</v>
      </c>
      <c r="E131" s="127"/>
      <c r="F131" s="127"/>
      <c r="G131" s="127">
        <f>G126</f>
        <v>78</v>
      </c>
      <c r="H131" s="127">
        <f t="shared" ref="H131:K131" si="62">H126</f>
        <v>78</v>
      </c>
      <c r="I131" s="127">
        <f t="shared" si="62"/>
        <v>78</v>
      </c>
      <c r="J131" s="127">
        <f t="shared" si="62"/>
        <v>78</v>
      </c>
      <c r="K131" s="127">
        <f t="shared" si="62"/>
        <v>78</v>
      </c>
      <c r="L131" s="127" t="s">
        <v>62</v>
      </c>
      <c r="M131" s="130">
        <v>46022</v>
      </c>
      <c r="N131" s="130">
        <v>46022</v>
      </c>
      <c r="O131" s="78"/>
      <c r="P131" s="226" t="s">
        <v>62</v>
      </c>
      <c r="Q131" s="78"/>
      <c r="R131" s="78"/>
    </row>
    <row r="132" spans="1:19" s="131" customFormat="1" ht="21" customHeight="1" x14ac:dyDescent="0.25">
      <c r="A132" s="372"/>
      <c r="B132" s="132" t="s">
        <v>71</v>
      </c>
      <c r="C132" s="127"/>
      <c r="D132" s="127"/>
      <c r="E132" s="127"/>
      <c r="F132" s="127"/>
      <c r="G132" s="127" t="s">
        <v>62</v>
      </c>
      <c r="H132" s="127"/>
      <c r="I132" s="127" t="s">
        <v>62</v>
      </c>
      <c r="J132" s="127"/>
      <c r="K132" s="127"/>
      <c r="L132" s="127" t="s">
        <v>62</v>
      </c>
      <c r="M132" s="127"/>
      <c r="N132" s="127"/>
      <c r="O132" s="226" t="s">
        <v>62</v>
      </c>
      <c r="P132" s="226" t="s">
        <v>62</v>
      </c>
      <c r="Q132" s="226" t="s">
        <v>62</v>
      </c>
      <c r="R132" s="226" t="s">
        <v>62</v>
      </c>
      <c r="S132" s="128"/>
    </row>
    <row r="133" spans="1:19" s="131" customFormat="1" ht="21" customHeight="1" x14ac:dyDescent="0.2">
      <c r="A133" s="373"/>
      <c r="B133" s="133" t="s">
        <v>72</v>
      </c>
      <c r="C133" s="127"/>
      <c r="D133" s="127" t="s">
        <v>62</v>
      </c>
      <c r="E133" s="127"/>
      <c r="F133" s="127"/>
      <c r="G133" s="127">
        <f>G126</f>
        <v>78</v>
      </c>
      <c r="H133" s="127">
        <f t="shared" ref="H133:K133" si="63">H126</f>
        <v>78</v>
      </c>
      <c r="I133" s="127">
        <f t="shared" si="63"/>
        <v>78</v>
      </c>
      <c r="J133" s="127">
        <f t="shared" si="63"/>
        <v>78</v>
      </c>
      <c r="K133" s="127">
        <f t="shared" si="63"/>
        <v>78</v>
      </c>
      <c r="L133" s="127" t="s">
        <v>62</v>
      </c>
      <c r="M133" s="130">
        <v>46022</v>
      </c>
      <c r="N133" s="130">
        <v>46022</v>
      </c>
      <c r="O133" s="78"/>
      <c r="P133" s="226" t="s">
        <v>62</v>
      </c>
      <c r="Q133" s="78"/>
      <c r="R133" s="78"/>
    </row>
    <row r="134" spans="1:19" s="128" customFormat="1" ht="74.45" customHeight="1" x14ac:dyDescent="0.25">
      <c r="A134" s="371" t="s">
        <v>395</v>
      </c>
      <c r="B134" s="124" t="s">
        <v>402</v>
      </c>
      <c r="C134" s="125" t="s">
        <v>59</v>
      </c>
      <c r="D134" s="126" t="s">
        <v>60</v>
      </c>
      <c r="E134" s="126" t="s">
        <v>75</v>
      </c>
      <c r="F134" s="125">
        <v>792</v>
      </c>
      <c r="G134" s="125">
        <v>9</v>
      </c>
      <c r="H134" s="125">
        <v>9</v>
      </c>
      <c r="I134" s="125">
        <v>9</v>
      </c>
      <c r="J134" s="125">
        <v>9</v>
      </c>
      <c r="K134" s="127">
        <v>9</v>
      </c>
      <c r="L134" s="125"/>
      <c r="M134" s="125" t="s">
        <v>62</v>
      </c>
      <c r="N134" s="125" t="s">
        <v>62</v>
      </c>
      <c r="O134" s="78">
        <v>117257.36</v>
      </c>
      <c r="P134" s="78" t="s">
        <v>344</v>
      </c>
      <c r="Q134" s="78">
        <v>83371.78</v>
      </c>
      <c r="R134" s="78">
        <v>30422.54</v>
      </c>
      <c r="S134" s="131"/>
    </row>
    <row r="135" spans="1:19" s="131" customFormat="1" ht="15.75" x14ac:dyDescent="0.25">
      <c r="A135" s="372"/>
      <c r="B135" s="129" t="s">
        <v>70</v>
      </c>
      <c r="C135" s="127"/>
      <c r="D135" s="127" t="s">
        <v>62</v>
      </c>
      <c r="E135" s="127"/>
      <c r="F135" s="127"/>
      <c r="G135" s="127">
        <f>G134</f>
        <v>9</v>
      </c>
      <c r="H135" s="127">
        <f t="shared" ref="H135:K135" si="64">H134</f>
        <v>9</v>
      </c>
      <c r="I135" s="127">
        <f t="shared" si="64"/>
        <v>9</v>
      </c>
      <c r="J135" s="127">
        <f t="shared" si="64"/>
        <v>9</v>
      </c>
      <c r="K135" s="127">
        <f t="shared" si="64"/>
        <v>9</v>
      </c>
      <c r="L135" s="127"/>
      <c r="M135" s="130">
        <v>46022</v>
      </c>
      <c r="N135" s="130">
        <v>46022</v>
      </c>
      <c r="O135" s="78"/>
      <c r="P135" s="226"/>
      <c r="Q135" s="78"/>
      <c r="R135" s="78"/>
      <c r="S135" s="128"/>
    </row>
    <row r="136" spans="1:19" s="131" customFormat="1" ht="14.25" x14ac:dyDescent="0.2">
      <c r="A136" s="372"/>
      <c r="B136" s="132" t="s">
        <v>63</v>
      </c>
      <c r="C136" s="127"/>
      <c r="D136" s="127"/>
      <c r="E136" s="127"/>
      <c r="F136" s="127"/>
      <c r="G136" s="127" t="s">
        <v>62</v>
      </c>
      <c r="H136" s="127"/>
      <c r="I136" s="127" t="s">
        <v>62</v>
      </c>
      <c r="J136" s="127"/>
      <c r="K136" s="127"/>
      <c r="L136" s="127" t="s">
        <v>62</v>
      </c>
      <c r="M136" s="127"/>
      <c r="N136" s="127"/>
      <c r="O136" s="226" t="s">
        <v>62</v>
      </c>
      <c r="P136" s="226" t="s">
        <v>62</v>
      </c>
      <c r="Q136" s="226" t="s">
        <v>62</v>
      </c>
      <c r="R136" s="226" t="s">
        <v>62</v>
      </c>
    </row>
    <row r="137" spans="1:19" s="131" customFormat="1" ht="65.45" customHeight="1" x14ac:dyDescent="0.2">
      <c r="A137" s="372"/>
      <c r="B137" s="133" t="s">
        <v>64</v>
      </c>
      <c r="C137" s="127"/>
      <c r="D137" s="127" t="s">
        <v>62</v>
      </c>
      <c r="E137" s="127"/>
      <c r="F137" s="127"/>
      <c r="G137" s="127">
        <f>G134</f>
        <v>9</v>
      </c>
      <c r="H137" s="127">
        <f t="shared" ref="H137:K137" si="65">H134</f>
        <v>9</v>
      </c>
      <c r="I137" s="127">
        <f t="shared" si="65"/>
        <v>9</v>
      </c>
      <c r="J137" s="127">
        <f t="shared" si="65"/>
        <v>9</v>
      </c>
      <c r="K137" s="127">
        <f t="shared" si="65"/>
        <v>9</v>
      </c>
      <c r="L137" s="127" t="s">
        <v>62</v>
      </c>
      <c r="M137" s="130">
        <v>46022</v>
      </c>
      <c r="N137" s="130">
        <v>46022</v>
      </c>
      <c r="O137" s="78"/>
      <c r="P137" s="226" t="s">
        <v>62</v>
      </c>
      <c r="Q137" s="78"/>
      <c r="R137" s="78"/>
    </row>
    <row r="138" spans="1:19" s="131" customFormat="1" ht="15" customHeight="1" x14ac:dyDescent="0.25">
      <c r="A138" s="372"/>
      <c r="B138" s="132" t="s">
        <v>65</v>
      </c>
      <c r="C138" s="127"/>
      <c r="D138" s="127"/>
      <c r="E138" s="127"/>
      <c r="F138" s="127"/>
      <c r="G138" s="127" t="s">
        <v>62</v>
      </c>
      <c r="H138" s="127"/>
      <c r="I138" s="127" t="s">
        <v>62</v>
      </c>
      <c r="J138" s="127"/>
      <c r="K138" s="127"/>
      <c r="L138" s="127" t="s">
        <v>62</v>
      </c>
      <c r="M138" s="127"/>
      <c r="N138" s="127"/>
      <c r="O138" s="226" t="s">
        <v>62</v>
      </c>
      <c r="P138" s="226" t="s">
        <v>62</v>
      </c>
      <c r="Q138" s="226" t="s">
        <v>62</v>
      </c>
      <c r="R138" s="226" t="s">
        <v>62</v>
      </c>
      <c r="S138" s="128"/>
    </row>
    <row r="139" spans="1:19" s="131" customFormat="1" ht="38.65" customHeight="1" x14ac:dyDescent="0.2">
      <c r="A139" s="372"/>
      <c r="B139" s="133" t="s">
        <v>66</v>
      </c>
      <c r="C139" s="127"/>
      <c r="D139" s="127" t="s">
        <v>62</v>
      </c>
      <c r="E139" s="127"/>
      <c r="F139" s="127"/>
      <c r="G139" s="127">
        <f>G134</f>
        <v>9</v>
      </c>
      <c r="H139" s="127">
        <f t="shared" ref="H139:K139" si="66">H134</f>
        <v>9</v>
      </c>
      <c r="I139" s="127">
        <f t="shared" si="66"/>
        <v>9</v>
      </c>
      <c r="J139" s="127">
        <f t="shared" si="66"/>
        <v>9</v>
      </c>
      <c r="K139" s="127">
        <f t="shared" si="66"/>
        <v>9</v>
      </c>
      <c r="L139" s="127" t="s">
        <v>62</v>
      </c>
      <c r="M139" s="130">
        <v>46022</v>
      </c>
      <c r="N139" s="130">
        <v>46022</v>
      </c>
      <c r="O139" s="78"/>
      <c r="P139" s="226" t="s">
        <v>62</v>
      </c>
      <c r="Q139" s="78"/>
      <c r="R139" s="78"/>
    </row>
    <row r="140" spans="1:19" s="131" customFormat="1" ht="21" customHeight="1" x14ac:dyDescent="0.2">
      <c r="A140" s="372"/>
      <c r="B140" s="132" t="s">
        <v>71</v>
      </c>
      <c r="C140" s="127"/>
      <c r="D140" s="127"/>
      <c r="E140" s="127"/>
      <c r="F140" s="127"/>
      <c r="G140" s="127" t="s">
        <v>62</v>
      </c>
      <c r="H140" s="127"/>
      <c r="I140" s="127" t="s">
        <v>62</v>
      </c>
      <c r="J140" s="127"/>
      <c r="K140" s="127"/>
      <c r="L140" s="127" t="s">
        <v>62</v>
      </c>
      <c r="M140" s="127"/>
      <c r="N140" s="127"/>
      <c r="O140" s="226" t="s">
        <v>62</v>
      </c>
      <c r="P140" s="226" t="s">
        <v>62</v>
      </c>
      <c r="Q140" s="226" t="s">
        <v>62</v>
      </c>
      <c r="R140" s="226" t="s">
        <v>62</v>
      </c>
    </row>
    <row r="141" spans="1:19" s="131" customFormat="1" ht="21" customHeight="1" x14ac:dyDescent="0.25">
      <c r="A141" s="373"/>
      <c r="B141" s="133" t="s">
        <v>72</v>
      </c>
      <c r="C141" s="127"/>
      <c r="D141" s="127" t="s">
        <v>62</v>
      </c>
      <c r="E141" s="127"/>
      <c r="F141" s="127"/>
      <c r="G141" s="127">
        <f>G134</f>
        <v>9</v>
      </c>
      <c r="H141" s="127">
        <f t="shared" ref="H141:K141" si="67">H134</f>
        <v>9</v>
      </c>
      <c r="I141" s="127">
        <f t="shared" si="67"/>
        <v>9</v>
      </c>
      <c r="J141" s="127">
        <f t="shared" si="67"/>
        <v>9</v>
      </c>
      <c r="K141" s="127">
        <f t="shared" si="67"/>
        <v>9</v>
      </c>
      <c r="L141" s="127" t="s">
        <v>62</v>
      </c>
      <c r="M141" s="130">
        <v>46022</v>
      </c>
      <c r="N141" s="130">
        <v>46022</v>
      </c>
      <c r="O141" s="78"/>
      <c r="P141" s="226" t="s">
        <v>62</v>
      </c>
      <c r="Q141" s="78"/>
      <c r="R141" s="78"/>
      <c r="S141" s="128"/>
    </row>
    <row r="142" spans="1:19" s="128" customFormat="1" ht="74.45" customHeight="1" x14ac:dyDescent="0.25">
      <c r="A142" s="371" t="s">
        <v>396</v>
      </c>
      <c r="B142" s="124" t="s">
        <v>402</v>
      </c>
      <c r="C142" s="125" t="s">
        <v>59</v>
      </c>
      <c r="D142" s="126" t="s">
        <v>60</v>
      </c>
      <c r="E142" s="126" t="s">
        <v>75</v>
      </c>
      <c r="F142" s="125">
        <v>792</v>
      </c>
      <c r="G142" s="125"/>
      <c r="H142" s="125"/>
      <c r="I142" s="125"/>
      <c r="J142" s="125"/>
      <c r="K142" s="127">
        <f>J142</f>
        <v>0</v>
      </c>
      <c r="L142" s="125"/>
      <c r="M142" s="125" t="s">
        <v>62</v>
      </c>
      <c r="N142" s="125" t="s">
        <v>62</v>
      </c>
      <c r="O142" s="78"/>
      <c r="P142" s="78"/>
      <c r="Q142" s="78"/>
      <c r="R142" s="78"/>
      <c r="S142" s="131"/>
    </row>
    <row r="143" spans="1:19" s="131" customFormat="1" ht="15.75" x14ac:dyDescent="0.2">
      <c r="A143" s="372"/>
      <c r="B143" s="129" t="s">
        <v>70</v>
      </c>
      <c r="C143" s="127"/>
      <c r="D143" s="127" t="s">
        <v>62</v>
      </c>
      <c r="E143" s="127"/>
      <c r="F143" s="127"/>
      <c r="G143" s="127">
        <f>G142</f>
        <v>0</v>
      </c>
      <c r="H143" s="127">
        <f t="shared" ref="H143:K143" si="68">H142</f>
        <v>0</v>
      </c>
      <c r="I143" s="127">
        <f t="shared" si="68"/>
        <v>0</v>
      </c>
      <c r="J143" s="127">
        <f t="shared" si="68"/>
        <v>0</v>
      </c>
      <c r="K143" s="127">
        <f t="shared" si="68"/>
        <v>0</v>
      </c>
      <c r="L143" s="127"/>
      <c r="M143" s="130">
        <v>46022</v>
      </c>
      <c r="N143" s="130">
        <v>46022</v>
      </c>
      <c r="O143" s="78"/>
      <c r="P143" s="226" t="s">
        <v>62</v>
      </c>
      <c r="Q143" s="78"/>
      <c r="R143" s="78"/>
    </row>
    <row r="144" spans="1:19" s="131" customFormat="1" x14ac:dyDescent="0.25">
      <c r="A144" s="372"/>
      <c r="B144" s="132" t="s">
        <v>63</v>
      </c>
      <c r="C144" s="127"/>
      <c r="D144" s="127"/>
      <c r="E144" s="127"/>
      <c r="F144" s="127"/>
      <c r="G144" s="127" t="s">
        <v>62</v>
      </c>
      <c r="H144" s="127"/>
      <c r="I144" s="127" t="s">
        <v>62</v>
      </c>
      <c r="J144" s="127"/>
      <c r="K144" s="127"/>
      <c r="L144" s="127" t="s">
        <v>62</v>
      </c>
      <c r="M144" s="127"/>
      <c r="N144" s="127"/>
      <c r="O144" s="226" t="s">
        <v>62</v>
      </c>
      <c r="P144" s="226" t="s">
        <v>62</v>
      </c>
      <c r="Q144" s="226" t="s">
        <v>62</v>
      </c>
      <c r="R144" s="226" t="s">
        <v>62</v>
      </c>
      <c r="S144" s="128"/>
    </row>
    <row r="145" spans="1:19" s="131" customFormat="1" ht="65.45" customHeight="1" x14ac:dyDescent="0.2">
      <c r="A145" s="372"/>
      <c r="B145" s="133" t="s">
        <v>64</v>
      </c>
      <c r="C145" s="127"/>
      <c r="D145" s="127" t="s">
        <v>62</v>
      </c>
      <c r="E145" s="127"/>
      <c r="F145" s="127"/>
      <c r="G145" s="127">
        <f>G142</f>
        <v>0</v>
      </c>
      <c r="H145" s="127">
        <f t="shared" ref="H145:K145" si="69">H142</f>
        <v>0</v>
      </c>
      <c r="I145" s="127">
        <f t="shared" si="69"/>
        <v>0</v>
      </c>
      <c r="J145" s="127">
        <f t="shared" si="69"/>
        <v>0</v>
      </c>
      <c r="K145" s="127">
        <f t="shared" si="69"/>
        <v>0</v>
      </c>
      <c r="L145" s="127" t="s">
        <v>62</v>
      </c>
      <c r="M145" s="130">
        <v>46022</v>
      </c>
      <c r="N145" s="130">
        <v>46022</v>
      </c>
      <c r="O145" s="78"/>
      <c r="P145" s="226" t="s">
        <v>62</v>
      </c>
      <c r="Q145" s="78"/>
      <c r="R145" s="78"/>
    </row>
    <row r="146" spans="1:19" s="131" customFormat="1" ht="15" customHeight="1" x14ac:dyDescent="0.2">
      <c r="A146" s="372"/>
      <c r="B146" s="132" t="s">
        <v>65</v>
      </c>
      <c r="C146" s="127"/>
      <c r="D146" s="127"/>
      <c r="E146" s="127"/>
      <c r="F146" s="127"/>
      <c r="G146" s="127" t="s">
        <v>62</v>
      </c>
      <c r="H146" s="127"/>
      <c r="I146" s="127" t="s">
        <v>62</v>
      </c>
      <c r="J146" s="127"/>
      <c r="K146" s="127"/>
      <c r="L146" s="127" t="s">
        <v>62</v>
      </c>
      <c r="M146" s="127"/>
      <c r="N146" s="127"/>
      <c r="O146" s="226" t="s">
        <v>62</v>
      </c>
      <c r="P146" s="226" t="s">
        <v>62</v>
      </c>
      <c r="Q146" s="226" t="s">
        <v>62</v>
      </c>
      <c r="R146" s="226" t="s">
        <v>62</v>
      </c>
    </row>
    <row r="147" spans="1:19" s="131" customFormat="1" ht="38.65" customHeight="1" x14ac:dyDescent="0.25">
      <c r="A147" s="372"/>
      <c r="B147" s="133" t="s">
        <v>66</v>
      </c>
      <c r="C147" s="127"/>
      <c r="D147" s="127" t="s">
        <v>62</v>
      </c>
      <c r="E147" s="127"/>
      <c r="F147" s="127"/>
      <c r="G147" s="127">
        <f>G142</f>
        <v>0</v>
      </c>
      <c r="H147" s="127">
        <f t="shared" ref="H147:K147" si="70">H142</f>
        <v>0</v>
      </c>
      <c r="I147" s="127">
        <f t="shared" si="70"/>
        <v>0</v>
      </c>
      <c r="J147" s="127">
        <f t="shared" si="70"/>
        <v>0</v>
      </c>
      <c r="K147" s="127">
        <f t="shared" si="70"/>
        <v>0</v>
      </c>
      <c r="L147" s="127" t="s">
        <v>62</v>
      </c>
      <c r="M147" s="130">
        <v>46022</v>
      </c>
      <c r="N147" s="130">
        <v>46022</v>
      </c>
      <c r="O147" s="78"/>
      <c r="P147" s="226" t="s">
        <v>62</v>
      </c>
      <c r="Q147" s="78"/>
      <c r="R147" s="78"/>
      <c r="S147" s="128"/>
    </row>
    <row r="148" spans="1:19" s="131" customFormat="1" ht="21" customHeight="1" x14ac:dyDescent="0.2">
      <c r="A148" s="372"/>
      <c r="B148" s="132" t="s">
        <v>71</v>
      </c>
      <c r="C148" s="127"/>
      <c r="D148" s="127"/>
      <c r="E148" s="127"/>
      <c r="F148" s="127"/>
      <c r="G148" s="127" t="s">
        <v>62</v>
      </c>
      <c r="H148" s="127"/>
      <c r="I148" s="127" t="s">
        <v>62</v>
      </c>
      <c r="J148" s="127"/>
      <c r="K148" s="127"/>
      <c r="L148" s="127" t="s">
        <v>62</v>
      </c>
      <c r="M148" s="127"/>
      <c r="N148" s="127"/>
      <c r="O148" s="226" t="s">
        <v>62</v>
      </c>
      <c r="P148" s="226" t="s">
        <v>62</v>
      </c>
      <c r="Q148" s="226" t="s">
        <v>62</v>
      </c>
      <c r="R148" s="226" t="s">
        <v>62</v>
      </c>
    </row>
    <row r="149" spans="1:19" s="131" customFormat="1" ht="21" customHeight="1" x14ac:dyDescent="0.2">
      <c r="A149" s="373"/>
      <c r="B149" s="133" t="s">
        <v>72</v>
      </c>
      <c r="C149" s="127"/>
      <c r="D149" s="127" t="s">
        <v>62</v>
      </c>
      <c r="E149" s="127"/>
      <c r="F149" s="127"/>
      <c r="G149" s="127">
        <f>G142</f>
        <v>0</v>
      </c>
      <c r="H149" s="127">
        <f t="shared" ref="H149:K149" si="71">H142</f>
        <v>0</v>
      </c>
      <c r="I149" s="127">
        <f t="shared" si="71"/>
        <v>0</v>
      </c>
      <c r="J149" s="127">
        <f t="shared" si="71"/>
        <v>0</v>
      </c>
      <c r="K149" s="127">
        <f t="shared" si="71"/>
        <v>0</v>
      </c>
      <c r="L149" s="127" t="s">
        <v>62</v>
      </c>
      <c r="M149" s="130">
        <v>46022</v>
      </c>
      <c r="N149" s="130">
        <v>46022</v>
      </c>
      <c r="O149" s="78"/>
      <c r="P149" s="226" t="s">
        <v>62</v>
      </c>
      <c r="Q149" s="78"/>
      <c r="R149" s="78"/>
    </row>
    <row r="150" spans="1:19" s="128" customFormat="1" ht="74.45" customHeight="1" x14ac:dyDescent="0.25">
      <c r="A150" s="371" t="s">
        <v>381</v>
      </c>
      <c r="B150" s="124" t="s">
        <v>402</v>
      </c>
      <c r="C150" s="125" t="s">
        <v>59</v>
      </c>
      <c r="D150" s="126" t="s">
        <v>60</v>
      </c>
      <c r="E150" s="126" t="s">
        <v>75</v>
      </c>
      <c r="F150" s="125">
        <v>792</v>
      </c>
      <c r="G150" s="125">
        <v>3</v>
      </c>
      <c r="H150" s="125">
        <v>3</v>
      </c>
      <c r="I150" s="125">
        <v>3</v>
      </c>
      <c r="J150" s="125">
        <v>3</v>
      </c>
      <c r="K150" s="127">
        <v>3</v>
      </c>
      <c r="L150" s="125"/>
      <c r="M150" s="125" t="s">
        <v>62</v>
      </c>
      <c r="N150" s="125" t="s">
        <v>62</v>
      </c>
      <c r="O150" s="78">
        <v>66194.720000000001</v>
      </c>
      <c r="P150" s="78" t="s">
        <v>344</v>
      </c>
      <c r="Q150" s="78">
        <v>45039.97</v>
      </c>
      <c r="R150" s="78">
        <v>39278.400000000001</v>
      </c>
    </row>
    <row r="151" spans="1:19" s="131" customFormat="1" ht="15.75" x14ac:dyDescent="0.2">
      <c r="A151" s="372"/>
      <c r="B151" s="129" t="s">
        <v>70</v>
      </c>
      <c r="C151" s="127"/>
      <c r="D151" s="127" t="s">
        <v>62</v>
      </c>
      <c r="E151" s="127"/>
      <c r="F151" s="127"/>
      <c r="G151" s="127">
        <f>G150</f>
        <v>3</v>
      </c>
      <c r="H151" s="127">
        <f t="shared" ref="H151:K151" si="72">H150</f>
        <v>3</v>
      </c>
      <c r="I151" s="127">
        <f t="shared" si="72"/>
        <v>3</v>
      </c>
      <c r="J151" s="127">
        <f t="shared" si="72"/>
        <v>3</v>
      </c>
      <c r="K151" s="127">
        <f t="shared" si="72"/>
        <v>3</v>
      </c>
      <c r="L151" s="127"/>
      <c r="M151" s="130">
        <v>46022</v>
      </c>
      <c r="N151" s="130">
        <v>46022</v>
      </c>
      <c r="O151" s="78"/>
      <c r="P151" s="226"/>
      <c r="Q151" s="78"/>
      <c r="R151" s="78"/>
    </row>
    <row r="152" spans="1:19" s="131" customFormat="1" ht="14.25" x14ac:dyDescent="0.2">
      <c r="A152" s="372"/>
      <c r="B152" s="132" t="s">
        <v>63</v>
      </c>
      <c r="C152" s="127"/>
      <c r="D152" s="127"/>
      <c r="E152" s="127"/>
      <c r="F152" s="127"/>
      <c r="G152" s="127" t="s">
        <v>62</v>
      </c>
      <c r="H152" s="127"/>
      <c r="I152" s="127" t="s">
        <v>62</v>
      </c>
      <c r="J152" s="127"/>
      <c r="K152" s="127"/>
      <c r="L152" s="127" t="s">
        <v>62</v>
      </c>
      <c r="M152" s="127"/>
      <c r="N152" s="127"/>
      <c r="O152" s="226" t="s">
        <v>62</v>
      </c>
      <c r="P152" s="226" t="s">
        <v>62</v>
      </c>
      <c r="Q152" s="226" t="s">
        <v>62</v>
      </c>
      <c r="R152" s="226" t="s">
        <v>62</v>
      </c>
    </row>
    <row r="153" spans="1:19" s="131" customFormat="1" ht="65.45" customHeight="1" x14ac:dyDescent="0.25">
      <c r="A153" s="372"/>
      <c r="B153" s="133" t="s">
        <v>64</v>
      </c>
      <c r="C153" s="127"/>
      <c r="D153" s="127" t="s">
        <v>62</v>
      </c>
      <c r="E153" s="127"/>
      <c r="F153" s="127"/>
      <c r="G153" s="127">
        <f>G150</f>
        <v>3</v>
      </c>
      <c r="H153" s="127">
        <f t="shared" ref="H153:K153" si="73">H150</f>
        <v>3</v>
      </c>
      <c r="I153" s="127">
        <f t="shared" si="73"/>
        <v>3</v>
      </c>
      <c r="J153" s="127">
        <f t="shared" si="73"/>
        <v>3</v>
      </c>
      <c r="K153" s="127">
        <f t="shared" si="73"/>
        <v>3</v>
      </c>
      <c r="L153" s="127" t="s">
        <v>62</v>
      </c>
      <c r="M153" s="130">
        <v>46022</v>
      </c>
      <c r="N153" s="130">
        <v>46022</v>
      </c>
      <c r="O153" s="78"/>
      <c r="P153" s="226" t="s">
        <v>62</v>
      </c>
      <c r="Q153" s="78"/>
      <c r="R153" s="78"/>
      <c r="S153" s="128"/>
    </row>
    <row r="154" spans="1:19" s="131" customFormat="1" ht="15" customHeight="1" x14ac:dyDescent="0.2">
      <c r="A154" s="372"/>
      <c r="B154" s="132" t="s">
        <v>65</v>
      </c>
      <c r="C154" s="127"/>
      <c r="D154" s="127"/>
      <c r="E154" s="127"/>
      <c r="F154" s="127"/>
      <c r="G154" s="127" t="s">
        <v>62</v>
      </c>
      <c r="H154" s="127"/>
      <c r="I154" s="127" t="s">
        <v>62</v>
      </c>
      <c r="J154" s="127"/>
      <c r="K154" s="127"/>
      <c r="L154" s="127" t="s">
        <v>62</v>
      </c>
      <c r="M154" s="127"/>
      <c r="N154" s="127"/>
      <c r="O154" s="226" t="s">
        <v>62</v>
      </c>
      <c r="P154" s="226" t="s">
        <v>62</v>
      </c>
      <c r="Q154" s="226" t="s">
        <v>62</v>
      </c>
      <c r="R154" s="226" t="s">
        <v>62</v>
      </c>
    </row>
    <row r="155" spans="1:19" s="131" customFormat="1" ht="38.65" customHeight="1" x14ac:dyDescent="0.2">
      <c r="A155" s="372"/>
      <c r="B155" s="133" t="s">
        <v>66</v>
      </c>
      <c r="C155" s="127"/>
      <c r="D155" s="127" t="s">
        <v>62</v>
      </c>
      <c r="E155" s="127"/>
      <c r="F155" s="127"/>
      <c r="G155" s="127">
        <f>G150</f>
        <v>3</v>
      </c>
      <c r="H155" s="127">
        <f t="shared" ref="H155:K155" si="74">H150</f>
        <v>3</v>
      </c>
      <c r="I155" s="127">
        <f t="shared" si="74"/>
        <v>3</v>
      </c>
      <c r="J155" s="127">
        <f t="shared" si="74"/>
        <v>3</v>
      </c>
      <c r="K155" s="127">
        <f t="shared" si="74"/>
        <v>3</v>
      </c>
      <c r="L155" s="127" t="s">
        <v>62</v>
      </c>
      <c r="M155" s="130">
        <v>46022</v>
      </c>
      <c r="N155" s="130">
        <v>46022</v>
      </c>
      <c r="O155" s="78"/>
      <c r="P155" s="226" t="s">
        <v>62</v>
      </c>
      <c r="Q155" s="78"/>
      <c r="R155" s="78"/>
    </row>
    <row r="156" spans="1:19" s="131" customFormat="1" ht="21" customHeight="1" x14ac:dyDescent="0.25">
      <c r="A156" s="372"/>
      <c r="B156" s="132" t="s">
        <v>71</v>
      </c>
      <c r="C156" s="127"/>
      <c r="D156" s="127"/>
      <c r="E156" s="127"/>
      <c r="F156" s="127"/>
      <c r="G156" s="127" t="s">
        <v>62</v>
      </c>
      <c r="H156" s="127"/>
      <c r="I156" s="127" t="s">
        <v>62</v>
      </c>
      <c r="J156" s="127"/>
      <c r="K156" s="127"/>
      <c r="L156" s="127" t="s">
        <v>62</v>
      </c>
      <c r="M156" s="127"/>
      <c r="N156" s="127"/>
      <c r="O156" s="226" t="s">
        <v>62</v>
      </c>
      <c r="P156" s="226" t="s">
        <v>62</v>
      </c>
      <c r="Q156" s="226" t="s">
        <v>62</v>
      </c>
      <c r="R156" s="226" t="s">
        <v>62</v>
      </c>
      <c r="S156" s="128"/>
    </row>
    <row r="157" spans="1:19" s="131" customFormat="1" ht="21" customHeight="1" x14ac:dyDescent="0.2">
      <c r="A157" s="373"/>
      <c r="B157" s="133" t="s">
        <v>72</v>
      </c>
      <c r="C157" s="127"/>
      <c r="D157" s="127" t="s">
        <v>62</v>
      </c>
      <c r="E157" s="127"/>
      <c r="F157" s="127"/>
      <c r="G157" s="127">
        <f>G150</f>
        <v>3</v>
      </c>
      <c r="H157" s="127">
        <f t="shared" ref="H157:K157" si="75">H150</f>
        <v>3</v>
      </c>
      <c r="I157" s="127">
        <f t="shared" si="75"/>
        <v>3</v>
      </c>
      <c r="J157" s="127">
        <f t="shared" si="75"/>
        <v>3</v>
      </c>
      <c r="K157" s="127">
        <f t="shared" si="75"/>
        <v>3</v>
      </c>
      <c r="L157" s="127" t="s">
        <v>62</v>
      </c>
      <c r="M157" s="130">
        <v>46022</v>
      </c>
      <c r="N157" s="130">
        <v>46022</v>
      </c>
      <c r="O157" s="78"/>
      <c r="P157" s="226" t="s">
        <v>62</v>
      </c>
      <c r="Q157" s="78"/>
      <c r="R157" s="78"/>
    </row>
    <row r="158" spans="1:19" s="128" customFormat="1" ht="74.45" customHeight="1" x14ac:dyDescent="0.25">
      <c r="A158" s="371" t="s">
        <v>397</v>
      </c>
      <c r="B158" s="124" t="s">
        <v>402</v>
      </c>
      <c r="C158" s="125" t="s">
        <v>59</v>
      </c>
      <c r="D158" s="126" t="s">
        <v>60</v>
      </c>
      <c r="E158" s="126" t="s">
        <v>75</v>
      </c>
      <c r="F158" s="125">
        <v>792</v>
      </c>
      <c r="G158" s="125">
        <v>4</v>
      </c>
      <c r="H158" s="125">
        <v>4</v>
      </c>
      <c r="I158" s="125">
        <v>4</v>
      </c>
      <c r="J158" s="125">
        <v>4</v>
      </c>
      <c r="K158" s="127">
        <f>J158</f>
        <v>4</v>
      </c>
      <c r="L158" s="125"/>
      <c r="M158" s="125" t="s">
        <v>62</v>
      </c>
      <c r="N158" s="125" t="s">
        <v>62</v>
      </c>
      <c r="O158" s="78">
        <v>54662.239999999998</v>
      </c>
      <c r="P158" s="78" t="s">
        <v>344</v>
      </c>
      <c r="Q158" s="78">
        <v>38825.74</v>
      </c>
      <c r="R158" s="78">
        <v>12876</v>
      </c>
      <c r="S158" s="131"/>
    </row>
    <row r="159" spans="1:19" s="131" customFormat="1" ht="15.75" x14ac:dyDescent="0.25">
      <c r="A159" s="372"/>
      <c r="B159" s="129" t="s">
        <v>70</v>
      </c>
      <c r="C159" s="127"/>
      <c r="D159" s="127" t="s">
        <v>62</v>
      </c>
      <c r="E159" s="127"/>
      <c r="F159" s="127"/>
      <c r="G159" s="127">
        <f>G158</f>
        <v>4</v>
      </c>
      <c r="H159" s="127">
        <f t="shared" ref="H159:K159" si="76">H158</f>
        <v>4</v>
      </c>
      <c r="I159" s="127">
        <f t="shared" si="76"/>
        <v>4</v>
      </c>
      <c r="J159" s="127">
        <f t="shared" si="76"/>
        <v>4</v>
      </c>
      <c r="K159" s="127">
        <f t="shared" si="76"/>
        <v>4</v>
      </c>
      <c r="L159" s="127"/>
      <c r="M159" s="130">
        <v>46022</v>
      </c>
      <c r="N159" s="130">
        <v>46022</v>
      </c>
      <c r="O159" s="78"/>
      <c r="P159" s="226"/>
      <c r="Q159" s="78"/>
      <c r="R159" s="78"/>
      <c r="S159" s="128"/>
    </row>
    <row r="160" spans="1:19" s="131" customFormat="1" ht="14.25" x14ac:dyDescent="0.2">
      <c r="A160" s="372"/>
      <c r="B160" s="132" t="s">
        <v>63</v>
      </c>
      <c r="C160" s="127"/>
      <c r="D160" s="127"/>
      <c r="E160" s="127"/>
      <c r="F160" s="127"/>
      <c r="G160" s="127" t="s">
        <v>62</v>
      </c>
      <c r="H160" s="127"/>
      <c r="I160" s="127" t="s">
        <v>62</v>
      </c>
      <c r="J160" s="127"/>
      <c r="K160" s="127"/>
      <c r="L160" s="127" t="s">
        <v>62</v>
      </c>
      <c r="M160" s="127"/>
      <c r="N160" s="127"/>
      <c r="O160" s="226" t="s">
        <v>62</v>
      </c>
      <c r="P160" s="226" t="s">
        <v>62</v>
      </c>
      <c r="Q160" s="226" t="s">
        <v>62</v>
      </c>
      <c r="R160" s="226" t="s">
        <v>62</v>
      </c>
    </row>
    <row r="161" spans="1:19" s="131" customFormat="1" ht="65.45" customHeight="1" x14ac:dyDescent="0.2">
      <c r="A161" s="372"/>
      <c r="B161" s="133" t="s">
        <v>64</v>
      </c>
      <c r="C161" s="127"/>
      <c r="D161" s="127" t="s">
        <v>62</v>
      </c>
      <c r="E161" s="127"/>
      <c r="F161" s="127"/>
      <c r="G161" s="127">
        <f>G158</f>
        <v>4</v>
      </c>
      <c r="H161" s="127">
        <f t="shared" ref="H161:K161" si="77">H158</f>
        <v>4</v>
      </c>
      <c r="I161" s="127">
        <f t="shared" si="77"/>
        <v>4</v>
      </c>
      <c r="J161" s="127">
        <f t="shared" si="77"/>
        <v>4</v>
      </c>
      <c r="K161" s="127">
        <f t="shared" si="77"/>
        <v>4</v>
      </c>
      <c r="L161" s="127" t="s">
        <v>62</v>
      </c>
      <c r="M161" s="130">
        <v>46022</v>
      </c>
      <c r="N161" s="130">
        <v>46022</v>
      </c>
      <c r="O161" s="78"/>
      <c r="P161" s="226" t="s">
        <v>62</v>
      </c>
      <c r="Q161" s="78"/>
      <c r="R161" s="78"/>
    </row>
    <row r="162" spans="1:19" s="131" customFormat="1" ht="15" customHeight="1" x14ac:dyDescent="0.25">
      <c r="A162" s="372"/>
      <c r="B162" s="132" t="s">
        <v>65</v>
      </c>
      <c r="C162" s="127"/>
      <c r="D162" s="127"/>
      <c r="E162" s="127"/>
      <c r="F162" s="127"/>
      <c r="G162" s="127" t="s">
        <v>62</v>
      </c>
      <c r="H162" s="127"/>
      <c r="I162" s="127" t="s">
        <v>62</v>
      </c>
      <c r="J162" s="127"/>
      <c r="K162" s="127"/>
      <c r="L162" s="127" t="s">
        <v>62</v>
      </c>
      <c r="M162" s="127"/>
      <c r="N162" s="127"/>
      <c r="O162" s="226" t="s">
        <v>62</v>
      </c>
      <c r="P162" s="226" t="s">
        <v>62</v>
      </c>
      <c r="Q162" s="226" t="s">
        <v>62</v>
      </c>
      <c r="R162" s="226" t="s">
        <v>62</v>
      </c>
      <c r="S162" s="128"/>
    </row>
    <row r="163" spans="1:19" s="131" customFormat="1" ht="38.65" customHeight="1" x14ac:dyDescent="0.2">
      <c r="A163" s="372"/>
      <c r="B163" s="133" t="s">
        <v>66</v>
      </c>
      <c r="C163" s="127"/>
      <c r="D163" s="127" t="s">
        <v>62</v>
      </c>
      <c r="E163" s="127"/>
      <c r="F163" s="127"/>
      <c r="G163" s="127">
        <f>G158</f>
        <v>4</v>
      </c>
      <c r="H163" s="127">
        <f t="shared" ref="H163:K163" si="78">H158</f>
        <v>4</v>
      </c>
      <c r="I163" s="127">
        <f t="shared" si="78"/>
        <v>4</v>
      </c>
      <c r="J163" s="127">
        <f t="shared" si="78"/>
        <v>4</v>
      </c>
      <c r="K163" s="127">
        <f t="shared" si="78"/>
        <v>4</v>
      </c>
      <c r="L163" s="127" t="s">
        <v>62</v>
      </c>
      <c r="M163" s="130">
        <v>46022</v>
      </c>
      <c r="N163" s="130">
        <v>46022</v>
      </c>
      <c r="O163" s="78"/>
      <c r="P163" s="226" t="s">
        <v>62</v>
      </c>
      <c r="Q163" s="78"/>
      <c r="R163" s="78"/>
    </row>
    <row r="164" spans="1:19" s="131" customFormat="1" ht="21" customHeight="1" x14ac:dyDescent="0.2">
      <c r="A164" s="372"/>
      <c r="B164" s="132" t="s">
        <v>71</v>
      </c>
      <c r="C164" s="127"/>
      <c r="D164" s="127"/>
      <c r="E164" s="127"/>
      <c r="F164" s="127"/>
      <c r="G164" s="127" t="s">
        <v>62</v>
      </c>
      <c r="H164" s="127"/>
      <c r="I164" s="127" t="s">
        <v>62</v>
      </c>
      <c r="J164" s="127"/>
      <c r="K164" s="127"/>
      <c r="L164" s="127" t="s">
        <v>62</v>
      </c>
      <c r="M164" s="127"/>
      <c r="N164" s="127"/>
      <c r="O164" s="226" t="s">
        <v>62</v>
      </c>
      <c r="P164" s="226" t="s">
        <v>62</v>
      </c>
      <c r="Q164" s="226" t="s">
        <v>62</v>
      </c>
      <c r="R164" s="226" t="s">
        <v>62</v>
      </c>
    </row>
    <row r="165" spans="1:19" s="131" customFormat="1" ht="21" customHeight="1" x14ac:dyDescent="0.25">
      <c r="A165" s="373"/>
      <c r="B165" s="133" t="s">
        <v>72</v>
      </c>
      <c r="C165" s="127"/>
      <c r="D165" s="127" t="s">
        <v>62</v>
      </c>
      <c r="E165" s="127"/>
      <c r="F165" s="127"/>
      <c r="G165" s="127">
        <f>G158</f>
        <v>4</v>
      </c>
      <c r="H165" s="127">
        <f t="shared" ref="H165:K165" si="79">H158</f>
        <v>4</v>
      </c>
      <c r="I165" s="127">
        <f t="shared" si="79"/>
        <v>4</v>
      </c>
      <c r="J165" s="127">
        <f t="shared" si="79"/>
        <v>4</v>
      </c>
      <c r="K165" s="127">
        <f t="shared" si="79"/>
        <v>4</v>
      </c>
      <c r="L165" s="127" t="s">
        <v>62</v>
      </c>
      <c r="M165" s="130">
        <v>46022</v>
      </c>
      <c r="N165" s="130">
        <v>46022</v>
      </c>
      <c r="O165" s="78"/>
      <c r="P165" s="226" t="s">
        <v>62</v>
      </c>
      <c r="Q165" s="78"/>
      <c r="R165" s="78"/>
      <c r="S165" s="128"/>
    </row>
    <row r="166" spans="1:19" s="128" customFormat="1" ht="74.45" customHeight="1" x14ac:dyDescent="0.25">
      <c r="A166" s="371" t="s">
        <v>382</v>
      </c>
      <c r="B166" s="124" t="s">
        <v>402</v>
      </c>
      <c r="C166" s="125" t="s">
        <v>59</v>
      </c>
      <c r="D166" s="126" t="s">
        <v>60</v>
      </c>
      <c r="E166" s="126" t="s">
        <v>75</v>
      </c>
      <c r="F166" s="125">
        <v>792</v>
      </c>
      <c r="G166" s="125">
        <v>1</v>
      </c>
      <c r="H166" s="125">
        <v>1</v>
      </c>
      <c r="I166" s="125"/>
      <c r="J166" s="125"/>
      <c r="K166" s="127">
        <v>1</v>
      </c>
      <c r="L166" s="125"/>
      <c r="M166" s="125" t="s">
        <v>62</v>
      </c>
      <c r="N166" s="125" t="s">
        <v>62</v>
      </c>
      <c r="O166" s="78">
        <v>22398.240000000002</v>
      </c>
      <c r="P166" s="78"/>
      <c r="Q166" s="78">
        <v>14823.64</v>
      </c>
      <c r="R166" s="78">
        <v>11925.11</v>
      </c>
      <c r="S166" s="131"/>
    </row>
    <row r="167" spans="1:19" s="131" customFormat="1" ht="15.75" x14ac:dyDescent="0.2">
      <c r="A167" s="372"/>
      <c r="B167" s="129" t="s">
        <v>70</v>
      </c>
      <c r="C167" s="127"/>
      <c r="D167" s="127" t="s">
        <v>62</v>
      </c>
      <c r="E167" s="127"/>
      <c r="F167" s="127"/>
      <c r="G167" s="127">
        <f>G166</f>
        <v>1</v>
      </c>
      <c r="H167" s="127">
        <f t="shared" ref="H167:K167" si="80">H166</f>
        <v>1</v>
      </c>
      <c r="I167" s="127">
        <f t="shared" si="80"/>
        <v>0</v>
      </c>
      <c r="J167" s="127">
        <f t="shared" si="80"/>
        <v>0</v>
      </c>
      <c r="K167" s="127">
        <f t="shared" si="80"/>
        <v>1</v>
      </c>
      <c r="L167" s="127"/>
      <c r="M167" s="130">
        <v>46022</v>
      </c>
      <c r="N167" s="130">
        <v>46022</v>
      </c>
      <c r="O167" s="78"/>
      <c r="P167" s="226" t="s">
        <v>62</v>
      </c>
      <c r="Q167" s="78"/>
      <c r="R167" s="78"/>
    </row>
    <row r="168" spans="1:19" s="131" customFormat="1" x14ac:dyDescent="0.25">
      <c r="A168" s="372"/>
      <c r="B168" s="132" t="s">
        <v>63</v>
      </c>
      <c r="C168" s="127"/>
      <c r="D168" s="127"/>
      <c r="E168" s="127"/>
      <c r="F168" s="127"/>
      <c r="G168" s="127" t="s">
        <v>62</v>
      </c>
      <c r="H168" s="127"/>
      <c r="I168" s="127" t="s">
        <v>62</v>
      </c>
      <c r="J168" s="127"/>
      <c r="K168" s="127"/>
      <c r="L168" s="127" t="s">
        <v>62</v>
      </c>
      <c r="M168" s="127"/>
      <c r="N168" s="127"/>
      <c r="O168" s="226" t="s">
        <v>62</v>
      </c>
      <c r="P168" s="226" t="s">
        <v>62</v>
      </c>
      <c r="Q168" s="226" t="s">
        <v>62</v>
      </c>
      <c r="R168" s="226" t="s">
        <v>62</v>
      </c>
      <c r="S168" s="128"/>
    </row>
    <row r="169" spans="1:19" s="131" customFormat="1" ht="65.45" customHeight="1" x14ac:dyDescent="0.2">
      <c r="A169" s="372"/>
      <c r="B169" s="133" t="s">
        <v>64</v>
      </c>
      <c r="C169" s="127"/>
      <c r="D169" s="127" t="s">
        <v>62</v>
      </c>
      <c r="E169" s="127"/>
      <c r="F169" s="127"/>
      <c r="G169" s="127">
        <f>G166</f>
        <v>1</v>
      </c>
      <c r="H169" s="127">
        <f t="shared" ref="H169:K169" si="81">H166</f>
        <v>1</v>
      </c>
      <c r="I169" s="127">
        <f t="shared" si="81"/>
        <v>0</v>
      </c>
      <c r="J169" s="127">
        <f t="shared" si="81"/>
        <v>0</v>
      </c>
      <c r="K169" s="127">
        <f t="shared" si="81"/>
        <v>1</v>
      </c>
      <c r="L169" s="127" t="s">
        <v>62</v>
      </c>
      <c r="M169" s="130">
        <v>46022</v>
      </c>
      <c r="N169" s="130">
        <v>46022</v>
      </c>
      <c r="O169" s="78"/>
      <c r="P169" s="226" t="s">
        <v>62</v>
      </c>
      <c r="Q169" s="78"/>
      <c r="R169" s="78"/>
    </row>
    <row r="170" spans="1:19" s="131" customFormat="1" ht="15" customHeight="1" x14ac:dyDescent="0.2">
      <c r="A170" s="372"/>
      <c r="B170" s="132" t="s">
        <v>65</v>
      </c>
      <c r="C170" s="127"/>
      <c r="D170" s="127"/>
      <c r="E170" s="127"/>
      <c r="F170" s="127"/>
      <c r="G170" s="127" t="s">
        <v>62</v>
      </c>
      <c r="H170" s="127"/>
      <c r="I170" s="127" t="s">
        <v>62</v>
      </c>
      <c r="J170" s="127"/>
      <c r="K170" s="127"/>
      <c r="L170" s="127" t="s">
        <v>62</v>
      </c>
      <c r="M170" s="127"/>
      <c r="N170" s="127"/>
      <c r="O170" s="226" t="s">
        <v>62</v>
      </c>
      <c r="P170" s="226" t="s">
        <v>62</v>
      </c>
      <c r="Q170" s="226" t="s">
        <v>62</v>
      </c>
      <c r="R170" s="226" t="s">
        <v>62</v>
      </c>
    </row>
    <row r="171" spans="1:19" s="131" customFormat="1" ht="38.65" customHeight="1" x14ac:dyDescent="0.25">
      <c r="A171" s="372"/>
      <c r="B171" s="133" t="s">
        <v>66</v>
      </c>
      <c r="C171" s="127"/>
      <c r="D171" s="127" t="s">
        <v>62</v>
      </c>
      <c r="E171" s="127"/>
      <c r="F171" s="127"/>
      <c r="G171" s="127">
        <f>G166</f>
        <v>1</v>
      </c>
      <c r="H171" s="127">
        <f t="shared" ref="H171:K171" si="82">H166</f>
        <v>1</v>
      </c>
      <c r="I171" s="127">
        <f t="shared" si="82"/>
        <v>0</v>
      </c>
      <c r="J171" s="127">
        <f t="shared" si="82"/>
        <v>0</v>
      </c>
      <c r="K171" s="127">
        <f t="shared" si="82"/>
        <v>1</v>
      </c>
      <c r="L171" s="127" t="s">
        <v>62</v>
      </c>
      <c r="M171" s="130">
        <v>46022</v>
      </c>
      <c r="N171" s="130">
        <v>46022</v>
      </c>
      <c r="O171" s="78"/>
      <c r="P171" s="226" t="s">
        <v>62</v>
      </c>
      <c r="Q171" s="78"/>
      <c r="R171" s="78"/>
      <c r="S171" s="128"/>
    </row>
    <row r="172" spans="1:19" s="131" customFormat="1" ht="21" customHeight="1" x14ac:dyDescent="0.2">
      <c r="A172" s="372"/>
      <c r="B172" s="132" t="s">
        <v>71</v>
      </c>
      <c r="C172" s="127"/>
      <c r="D172" s="127"/>
      <c r="E172" s="127"/>
      <c r="F172" s="127"/>
      <c r="G172" s="127" t="s">
        <v>62</v>
      </c>
      <c r="H172" s="127"/>
      <c r="I172" s="127" t="s">
        <v>62</v>
      </c>
      <c r="J172" s="127"/>
      <c r="K172" s="127"/>
      <c r="L172" s="127" t="s">
        <v>62</v>
      </c>
      <c r="M172" s="127"/>
      <c r="N172" s="127"/>
      <c r="O172" s="226" t="s">
        <v>62</v>
      </c>
      <c r="P172" s="226" t="s">
        <v>62</v>
      </c>
      <c r="Q172" s="226" t="s">
        <v>62</v>
      </c>
      <c r="R172" s="226" t="s">
        <v>62</v>
      </c>
    </row>
    <row r="173" spans="1:19" s="131" customFormat="1" ht="21" customHeight="1" x14ac:dyDescent="0.2">
      <c r="A173" s="373"/>
      <c r="B173" s="133" t="s">
        <v>72</v>
      </c>
      <c r="C173" s="127"/>
      <c r="D173" s="127" t="s">
        <v>62</v>
      </c>
      <c r="E173" s="127"/>
      <c r="F173" s="127"/>
      <c r="G173" s="127">
        <f>G166</f>
        <v>1</v>
      </c>
      <c r="H173" s="127">
        <f t="shared" ref="H173:K173" si="83">H166</f>
        <v>1</v>
      </c>
      <c r="I173" s="127">
        <f t="shared" si="83"/>
        <v>0</v>
      </c>
      <c r="J173" s="127">
        <f t="shared" si="83"/>
        <v>0</v>
      </c>
      <c r="K173" s="127">
        <f t="shared" si="83"/>
        <v>1</v>
      </c>
      <c r="L173" s="127" t="s">
        <v>62</v>
      </c>
      <c r="M173" s="130">
        <v>46022</v>
      </c>
      <c r="N173" s="130">
        <v>46022</v>
      </c>
      <c r="O173" s="78"/>
      <c r="P173" s="226" t="s">
        <v>62</v>
      </c>
      <c r="Q173" s="78"/>
      <c r="R173" s="78"/>
    </row>
    <row r="174" spans="1:19" s="128" customFormat="1" ht="74.45" customHeight="1" x14ac:dyDescent="0.25">
      <c r="A174" s="371" t="s">
        <v>398</v>
      </c>
      <c r="B174" s="124" t="s">
        <v>402</v>
      </c>
      <c r="C174" s="125" t="s">
        <v>59</v>
      </c>
      <c r="D174" s="126" t="s">
        <v>60</v>
      </c>
      <c r="E174" s="126" t="s">
        <v>75</v>
      </c>
      <c r="F174" s="125">
        <v>792</v>
      </c>
      <c r="G174" s="125">
        <v>49</v>
      </c>
      <c r="H174" s="125">
        <v>49</v>
      </c>
      <c r="I174" s="125">
        <v>49</v>
      </c>
      <c r="J174" s="125">
        <v>49</v>
      </c>
      <c r="K174" s="127">
        <v>49</v>
      </c>
      <c r="L174" s="125"/>
      <c r="M174" s="125" t="s">
        <v>62</v>
      </c>
      <c r="N174" s="125" t="s">
        <v>62</v>
      </c>
      <c r="O174" s="78">
        <v>916117.68</v>
      </c>
      <c r="P174" s="78" t="s">
        <v>344</v>
      </c>
      <c r="Q174" s="78">
        <v>666081.93999999994</v>
      </c>
      <c r="R174" s="78">
        <v>375390.12</v>
      </c>
    </row>
    <row r="175" spans="1:19" s="131" customFormat="1" ht="15.75" x14ac:dyDescent="0.2">
      <c r="A175" s="372"/>
      <c r="B175" s="129" t="s">
        <v>70</v>
      </c>
      <c r="C175" s="127"/>
      <c r="D175" s="127" t="s">
        <v>62</v>
      </c>
      <c r="E175" s="127"/>
      <c r="F175" s="127"/>
      <c r="G175" s="127">
        <f>G174</f>
        <v>49</v>
      </c>
      <c r="H175" s="127">
        <f t="shared" ref="H175:K175" si="84">H174</f>
        <v>49</v>
      </c>
      <c r="I175" s="127">
        <f t="shared" si="84"/>
        <v>49</v>
      </c>
      <c r="J175" s="127">
        <f t="shared" si="84"/>
        <v>49</v>
      </c>
      <c r="K175" s="127">
        <f t="shared" si="84"/>
        <v>49</v>
      </c>
      <c r="L175" s="127"/>
      <c r="M175" s="130">
        <v>46022</v>
      </c>
      <c r="N175" s="130">
        <v>46022</v>
      </c>
      <c r="O175" s="78"/>
      <c r="P175" s="226"/>
      <c r="Q175" s="78"/>
      <c r="R175" s="78"/>
    </row>
    <row r="176" spans="1:19" s="131" customFormat="1" ht="14.25" x14ac:dyDescent="0.2">
      <c r="A176" s="372"/>
      <c r="B176" s="132" t="s">
        <v>63</v>
      </c>
      <c r="C176" s="127"/>
      <c r="D176" s="127"/>
      <c r="E176" s="127"/>
      <c r="F176" s="127"/>
      <c r="G176" s="127" t="s">
        <v>62</v>
      </c>
      <c r="H176" s="127"/>
      <c r="I176" s="127" t="s">
        <v>62</v>
      </c>
      <c r="J176" s="127"/>
      <c r="K176" s="127"/>
      <c r="L176" s="127" t="s">
        <v>62</v>
      </c>
      <c r="M176" s="127"/>
      <c r="N176" s="127"/>
      <c r="O176" s="226" t="s">
        <v>62</v>
      </c>
      <c r="P176" s="226" t="s">
        <v>62</v>
      </c>
      <c r="Q176" s="226" t="s">
        <v>62</v>
      </c>
      <c r="R176" s="226" t="s">
        <v>62</v>
      </c>
    </row>
    <row r="177" spans="1:19" s="131" customFormat="1" ht="65.45" customHeight="1" x14ac:dyDescent="0.25">
      <c r="A177" s="372"/>
      <c r="B177" s="133" t="s">
        <v>64</v>
      </c>
      <c r="C177" s="127"/>
      <c r="D177" s="127" t="s">
        <v>62</v>
      </c>
      <c r="E177" s="127"/>
      <c r="F177" s="127"/>
      <c r="G177" s="127">
        <f>G174</f>
        <v>49</v>
      </c>
      <c r="H177" s="127">
        <f t="shared" ref="H177:K177" si="85">H174</f>
        <v>49</v>
      </c>
      <c r="I177" s="127">
        <f t="shared" si="85"/>
        <v>49</v>
      </c>
      <c r="J177" s="127">
        <f t="shared" si="85"/>
        <v>49</v>
      </c>
      <c r="K177" s="127">
        <f t="shared" si="85"/>
        <v>49</v>
      </c>
      <c r="L177" s="127" t="s">
        <v>62</v>
      </c>
      <c r="M177" s="130">
        <v>46022</v>
      </c>
      <c r="N177" s="130">
        <v>46022</v>
      </c>
      <c r="O177" s="78"/>
      <c r="P177" s="226" t="s">
        <v>62</v>
      </c>
      <c r="Q177" s="78"/>
      <c r="R177" s="78"/>
      <c r="S177" s="128"/>
    </row>
    <row r="178" spans="1:19" s="131" customFormat="1" ht="15" customHeight="1" x14ac:dyDescent="0.2">
      <c r="A178" s="372"/>
      <c r="B178" s="132" t="s">
        <v>65</v>
      </c>
      <c r="C178" s="127"/>
      <c r="D178" s="127"/>
      <c r="E178" s="127"/>
      <c r="F178" s="127"/>
      <c r="G178" s="127" t="s">
        <v>62</v>
      </c>
      <c r="H178" s="127"/>
      <c r="I178" s="127" t="s">
        <v>62</v>
      </c>
      <c r="J178" s="127"/>
      <c r="K178" s="127"/>
      <c r="L178" s="127" t="s">
        <v>62</v>
      </c>
      <c r="M178" s="127"/>
      <c r="N178" s="127"/>
      <c r="O178" s="226" t="s">
        <v>62</v>
      </c>
      <c r="P178" s="226" t="s">
        <v>62</v>
      </c>
      <c r="Q178" s="226" t="s">
        <v>62</v>
      </c>
      <c r="R178" s="226" t="s">
        <v>62</v>
      </c>
    </row>
    <row r="179" spans="1:19" s="131" customFormat="1" ht="38.65" customHeight="1" x14ac:dyDescent="0.2">
      <c r="A179" s="372"/>
      <c r="B179" s="133" t="s">
        <v>66</v>
      </c>
      <c r="C179" s="127"/>
      <c r="D179" s="127" t="s">
        <v>62</v>
      </c>
      <c r="E179" s="127"/>
      <c r="F179" s="127"/>
      <c r="G179" s="127">
        <f>G174</f>
        <v>49</v>
      </c>
      <c r="H179" s="127">
        <f t="shared" ref="H179:K179" si="86">H174</f>
        <v>49</v>
      </c>
      <c r="I179" s="127">
        <f t="shared" si="86"/>
        <v>49</v>
      </c>
      <c r="J179" s="127">
        <f t="shared" si="86"/>
        <v>49</v>
      </c>
      <c r="K179" s="127">
        <f t="shared" si="86"/>
        <v>49</v>
      </c>
      <c r="L179" s="127" t="s">
        <v>62</v>
      </c>
      <c r="M179" s="130">
        <v>46022</v>
      </c>
      <c r="N179" s="130">
        <v>46022</v>
      </c>
      <c r="O179" s="78"/>
      <c r="P179" s="226" t="s">
        <v>62</v>
      </c>
      <c r="Q179" s="78"/>
      <c r="R179" s="78"/>
    </row>
    <row r="180" spans="1:19" s="131" customFormat="1" ht="21" customHeight="1" x14ac:dyDescent="0.25">
      <c r="A180" s="372"/>
      <c r="B180" s="132" t="s">
        <v>71</v>
      </c>
      <c r="C180" s="127"/>
      <c r="D180" s="127"/>
      <c r="E180" s="127"/>
      <c r="F180" s="127"/>
      <c r="G180" s="127" t="s">
        <v>62</v>
      </c>
      <c r="H180" s="127"/>
      <c r="I180" s="127" t="s">
        <v>62</v>
      </c>
      <c r="J180" s="127"/>
      <c r="K180" s="127"/>
      <c r="L180" s="127" t="s">
        <v>62</v>
      </c>
      <c r="M180" s="127"/>
      <c r="N180" s="127"/>
      <c r="O180" s="226" t="s">
        <v>62</v>
      </c>
      <c r="P180" s="226" t="s">
        <v>62</v>
      </c>
      <c r="Q180" s="226" t="s">
        <v>62</v>
      </c>
      <c r="R180" s="226" t="s">
        <v>62</v>
      </c>
      <c r="S180" s="128"/>
    </row>
    <row r="181" spans="1:19" s="131" customFormat="1" ht="21" customHeight="1" x14ac:dyDescent="0.2">
      <c r="A181" s="373"/>
      <c r="B181" s="133" t="s">
        <v>72</v>
      </c>
      <c r="C181" s="127"/>
      <c r="D181" s="127" t="s">
        <v>62</v>
      </c>
      <c r="E181" s="127"/>
      <c r="F181" s="127"/>
      <c r="G181" s="127">
        <f>G174</f>
        <v>49</v>
      </c>
      <c r="H181" s="127">
        <f t="shared" ref="H181:K181" si="87">H174</f>
        <v>49</v>
      </c>
      <c r="I181" s="127">
        <f t="shared" si="87"/>
        <v>49</v>
      </c>
      <c r="J181" s="127">
        <f t="shared" si="87"/>
        <v>49</v>
      </c>
      <c r="K181" s="127">
        <f t="shared" si="87"/>
        <v>49</v>
      </c>
      <c r="L181" s="127" t="s">
        <v>62</v>
      </c>
      <c r="M181" s="130">
        <v>46022</v>
      </c>
      <c r="N181" s="130">
        <v>46022</v>
      </c>
      <c r="O181" s="78"/>
      <c r="P181" s="226" t="s">
        <v>62</v>
      </c>
      <c r="Q181" s="78"/>
      <c r="R181" s="78"/>
    </row>
    <row r="182" spans="1:19" s="128" customFormat="1" ht="74.45" customHeight="1" x14ac:dyDescent="0.25">
      <c r="A182" s="371" t="s">
        <v>399</v>
      </c>
      <c r="B182" s="124" t="s">
        <v>402</v>
      </c>
      <c r="C182" s="125" t="s">
        <v>59</v>
      </c>
      <c r="D182" s="126" t="s">
        <v>60</v>
      </c>
      <c r="E182" s="126" t="s">
        <v>75</v>
      </c>
      <c r="F182" s="125">
        <v>792</v>
      </c>
      <c r="G182" s="125">
        <v>25</v>
      </c>
      <c r="H182" s="125">
        <v>25</v>
      </c>
      <c r="I182" s="125">
        <v>25</v>
      </c>
      <c r="J182" s="125">
        <v>25</v>
      </c>
      <c r="K182" s="127">
        <v>25</v>
      </c>
      <c r="L182" s="125"/>
      <c r="M182" s="125" t="s">
        <v>62</v>
      </c>
      <c r="N182" s="125" t="s">
        <v>62</v>
      </c>
      <c r="O182" s="78">
        <v>393233.12</v>
      </c>
      <c r="P182" s="78" t="s">
        <v>344</v>
      </c>
      <c r="Q182" s="78">
        <v>291200.56</v>
      </c>
      <c r="R182" s="78">
        <v>179563.7</v>
      </c>
      <c r="S182" s="131"/>
    </row>
    <row r="183" spans="1:19" s="131" customFormat="1" ht="15.75" x14ac:dyDescent="0.25">
      <c r="A183" s="372"/>
      <c r="B183" s="129" t="s">
        <v>70</v>
      </c>
      <c r="C183" s="127"/>
      <c r="D183" s="127" t="s">
        <v>62</v>
      </c>
      <c r="E183" s="127"/>
      <c r="F183" s="127"/>
      <c r="G183" s="127">
        <f>G182</f>
        <v>25</v>
      </c>
      <c r="H183" s="127">
        <f t="shared" ref="H183:K183" si="88">H182</f>
        <v>25</v>
      </c>
      <c r="I183" s="127">
        <f t="shared" si="88"/>
        <v>25</v>
      </c>
      <c r="J183" s="127">
        <f t="shared" si="88"/>
        <v>25</v>
      </c>
      <c r="K183" s="127">
        <f t="shared" si="88"/>
        <v>25</v>
      </c>
      <c r="L183" s="127"/>
      <c r="M183" s="130">
        <v>46022</v>
      </c>
      <c r="N183" s="130">
        <v>46022</v>
      </c>
      <c r="O183" s="78"/>
      <c r="P183" s="226"/>
      <c r="Q183" s="78"/>
      <c r="R183" s="78"/>
      <c r="S183" s="128"/>
    </row>
    <row r="184" spans="1:19" s="131" customFormat="1" ht="14.25" x14ac:dyDescent="0.2">
      <c r="A184" s="372"/>
      <c r="B184" s="132" t="s">
        <v>63</v>
      </c>
      <c r="C184" s="127"/>
      <c r="D184" s="127"/>
      <c r="E184" s="127"/>
      <c r="F184" s="127"/>
      <c r="G184" s="127" t="s">
        <v>62</v>
      </c>
      <c r="H184" s="127"/>
      <c r="I184" s="127" t="s">
        <v>62</v>
      </c>
      <c r="J184" s="127"/>
      <c r="K184" s="127"/>
      <c r="L184" s="127" t="s">
        <v>62</v>
      </c>
      <c r="M184" s="127"/>
      <c r="N184" s="127"/>
      <c r="O184" s="226" t="s">
        <v>62</v>
      </c>
      <c r="P184" s="226" t="s">
        <v>62</v>
      </c>
      <c r="Q184" s="226" t="s">
        <v>62</v>
      </c>
      <c r="R184" s="226" t="s">
        <v>62</v>
      </c>
    </row>
    <row r="185" spans="1:19" s="131" customFormat="1" ht="65.45" customHeight="1" x14ac:dyDescent="0.2">
      <c r="A185" s="372"/>
      <c r="B185" s="133" t="s">
        <v>64</v>
      </c>
      <c r="C185" s="127"/>
      <c r="D185" s="127" t="s">
        <v>62</v>
      </c>
      <c r="E185" s="127"/>
      <c r="F185" s="127"/>
      <c r="G185" s="127">
        <f>G182</f>
        <v>25</v>
      </c>
      <c r="H185" s="127">
        <f t="shared" ref="H185:K185" si="89">H182</f>
        <v>25</v>
      </c>
      <c r="I185" s="127">
        <f t="shared" si="89"/>
        <v>25</v>
      </c>
      <c r="J185" s="127">
        <f t="shared" si="89"/>
        <v>25</v>
      </c>
      <c r="K185" s="127">
        <f t="shared" si="89"/>
        <v>25</v>
      </c>
      <c r="L185" s="127" t="s">
        <v>62</v>
      </c>
      <c r="M185" s="130">
        <v>46022</v>
      </c>
      <c r="N185" s="130">
        <v>46022</v>
      </c>
      <c r="O185" s="78"/>
      <c r="P185" s="226" t="s">
        <v>62</v>
      </c>
      <c r="Q185" s="78"/>
      <c r="R185" s="78"/>
    </row>
    <row r="186" spans="1:19" s="131" customFormat="1" ht="15" customHeight="1" x14ac:dyDescent="0.25">
      <c r="A186" s="372"/>
      <c r="B186" s="132" t="s">
        <v>65</v>
      </c>
      <c r="C186" s="127"/>
      <c r="D186" s="127"/>
      <c r="E186" s="127"/>
      <c r="F186" s="127"/>
      <c r="G186" s="127" t="s">
        <v>62</v>
      </c>
      <c r="H186" s="127"/>
      <c r="I186" s="127" t="s">
        <v>62</v>
      </c>
      <c r="J186" s="127"/>
      <c r="K186" s="127"/>
      <c r="L186" s="127" t="s">
        <v>62</v>
      </c>
      <c r="M186" s="127"/>
      <c r="N186" s="127"/>
      <c r="O186" s="226" t="s">
        <v>62</v>
      </c>
      <c r="P186" s="226" t="s">
        <v>62</v>
      </c>
      <c r="Q186" s="226" t="s">
        <v>62</v>
      </c>
      <c r="R186" s="226" t="s">
        <v>62</v>
      </c>
      <c r="S186" s="128"/>
    </row>
    <row r="187" spans="1:19" s="131" customFormat="1" ht="38.65" customHeight="1" x14ac:dyDescent="0.2">
      <c r="A187" s="372"/>
      <c r="B187" s="133" t="s">
        <v>66</v>
      </c>
      <c r="C187" s="127"/>
      <c r="D187" s="127" t="s">
        <v>62</v>
      </c>
      <c r="E187" s="127"/>
      <c r="F187" s="127"/>
      <c r="G187" s="127">
        <f>G182</f>
        <v>25</v>
      </c>
      <c r="H187" s="127">
        <f t="shared" ref="H187:K187" si="90">H182</f>
        <v>25</v>
      </c>
      <c r="I187" s="127">
        <f t="shared" si="90"/>
        <v>25</v>
      </c>
      <c r="J187" s="127">
        <f t="shared" si="90"/>
        <v>25</v>
      </c>
      <c r="K187" s="127">
        <f t="shared" si="90"/>
        <v>25</v>
      </c>
      <c r="L187" s="127" t="s">
        <v>62</v>
      </c>
      <c r="M187" s="130">
        <v>46022</v>
      </c>
      <c r="N187" s="130">
        <v>46022</v>
      </c>
      <c r="O187" s="78"/>
      <c r="P187" s="226" t="s">
        <v>62</v>
      </c>
      <c r="Q187" s="78"/>
      <c r="R187" s="78"/>
    </row>
    <row r="188" spans="1:19" s="131" customFormat="1" ht="21" customHeight="1" x14ac:dyDescent="0.2">
      <c r="A188" s="372"/>
      <c r="B188" s="132" t="s">
        <v>71</v>
      </c>
      <c r="C188" s="127"/>
      <c r="D188" s="127"/>
      <c r="E188" s="127"/>
      <c r="F188" s="127"/>
      <c r="G188" s="127" t="s">
        <v>62</v>
      </c>
      <c r="H188" s="127"/>
      <c r="I188" s="127" t="s">
        <v>62</v>
      </c>
      <c r="J188" s="127"/>
      <c r="K188" s="127"/>
      <c r="L188" s="127" t="s">
        <v>62</v>
      </c>
      <c r="M188" s="127"/>
      <c r="N188" s="127"/>
      <c r="O188" s="226" t="s">
        <v>62</v>
      </c>
      <c r="P188" s="226" t="s">
        <v>62</v>
      </c>
      <c r="Q188" s="226" t="s">
        <v>62</v>
      </c>
      <c r="R188" s="226" t="s">
        <v>62</v>
      </c>
    </row>
    <row r="189" spans="1:19" s="131" customFormat="1" ht="21" customHeight="1" x14ac:dyDescent="0.25">
      <c r="A189" s="373"/>
      <c r="B189" s="133" t="s">
        <v>72</v>
      </c>
      <c r="C189" s="127"/>
      <c r="D189" s="127" t="s">
        <v>62</v>
      </c>
      <c r="E189" s="127"/>
      <c r="F189" s="127"/>
      <c r="G189" s="127">
        <f>G182</f>
        <v>25</v>
      </c>
      <c r="H189" s="127">
        <f t="shared" ref="H189:K189" si="91">H182</f>
        <v>25</v>
      </c>
      <c r="I189" s="127">
        <f t="shared" si="91"/>
        <v>25</v>
      </c>
      <c r="J189" s="127">
        <f t="shared" si="91"/>
        <v>25</v>
      </c>
      <c r="K189" s="127">
        <f t="shared" si="91"/>
        <v>25</v>
      </c>
      <c r="L189" s="127" t="s">
        <v>62</v>
      </c>
      <c r="M189" s="130">
        <v>46022</v>
      </c>
      <c r="N189" s="130">
        <v>46022</v>
      </c>
      <c r="O189" s="78"/>
      <c r="P189" s="226" t="s">
        <v>62</v>
      </c>
      <c r="Q189" s="78"/>
      <c r="R189" s="78"/>
      <c r="S189" s="128"/>
    </row>
    <row r="190" spans="1:19" s="128" customFormat="1" ht="74.45" customHeight="1" x14ac:dyDescent="0.25">
      <c r="A190" s="371" t="s">
        <v>400</v>
      </c>
      <c r="B190" s="124" t="s">
        <v>402</v>
      </c>
      <c r="C190" s="125" t="s">
        <v>59</v>
      </c>
      <c r="D190" s="126" t="s">
        <v>60</v>
      </c>
      <c r="E190" s="126" t="s">
        <v>75</v>
      </c>
      <c r="F190" s="125">
        <v>792</v>
      </c>
      <c r="G190" s="125">
        <v>13</v>
      </c>
      <c r="H190" s="125">
        <v>13</v>
      </c>
      <c r="I190" s="125">
        <v>13</v>
      </c>
      <c r="J190" s="125">
        <v>13</v>
      </c>
      <c r="K190" s="127">
        <v>13</v>
      </c>
      <c r="L190" s="125"/>
      <c r="M190" s="125" t="s">
        <v>62</v>
      </c>
      <c r="N190" s="125" t="s">
        <v>62</v>
      </c>
      <c r="O190" s="78">
        <v>240711.76</v>
      </c>
      <c r="P190" s="78" t="s">
        <v>344</v>
      </c>
      <c r="Q190" s="78">
        <v>180342.96</v>
      </c>
      <c r="R190" s="78">
        <v>130111.19</v>
      </c>
      <c r="S190" s="131"/>
    </row>
    <row r="191" spans="1:19" s="131" customFormat="1" ht="15.75" x14ac:dyDescent="0.2">
      <c r="A191" s="372"/>
      <c r="B191" s="129" t="s">
        <v>70</v>
      </c>
      <c r="C191" s="127"/>
      <c r="D191" s="127" t="s">
        <v>62</v>
      </c>
      <c r="E191" s="127"/>
      <c r="F191" s="127"/>
      <c r="G191" s="127">
        <f>G190</f>
        <v>13</v>
      </c>
      <c r="H191" s="127">
        <f t="shared" ref="H191:K191" si="92">H190</f>
        <v>13</v>
      </c>
      <c r="I191" s="127">
        <f t="shared" si="92"/>
        <v>13</v>
      </c>
      <c r="J191" s="127">
        <f t="shared" si="92"/>
        <v>13</v>
      </c>
      <c r="K191" s="127">
        <f t="shared" si="92"/>
        <v>13</v>
      </c>
      <c r="L191" s="127"/>
      <c r="M191" s="130">
        <v>46022</v>
      </c>
      <c r="N191" s="130">
        <v>46022</v>
      </c>
      <c r="O191" s="78"/>
      <c r="P191" s="226"/>
      <c r="Q191" s="78"/>
      <c r="R191" s="78"/>
    </row>
    <row r="192" spans="1:19" s="131" customFormat="1" x14ac:dyDescent="0.25">
      <c r="A192" s="372"/>
      <c r="B192" s="132" t="s">
        <v>63</v>
      </c>
      <c r="C192" s="127"/>
      <c r="D192" s="127"/>
      <c r="E192" s="127"/>
      <c r="F192" s="127"/>
      <c r="G192" s="127" t="s">
        <v>62</v>
      </c>
      <c r="H192" s="127"/>
      <c r="I192" s="127" t="s">
        <v>62</v>
      </c>
      <c r="J192" s="127"/>
      <c r="K192" s="127"/>
      <c r="L192" s="127" t="s">
        <v>62</v>
      </c>
      <c r="M192" s="127"/>
      <c r="N192" s="127"/>
      <c r="O192" s="226" t="s">
        <v>62</v>
      </c>
      <c r="P192" s="226" t="s">
        <v>62</v>
      </c>
      <c r="Q192" s="226" t="s">
        <v>62</v>
      </c>
      <c r="R192" s="226" t="s">
        <v>62</v>
      </c>
      <c r="S192" s="128"/>
    </row>
    <row r="193" spans="1:19" s="131" customFormat="1" ht="65.45" customHeight="1" x14ac:dyDescent="0.2">
      <c r="A193" s="372"/>
      <c r="B193" s="133" t="s">
        <v>64</v>
      </c>
      <c r="C193" s="127"/>
      <c r="D193" s="127" t="s">
        <v>62</v>
      </c>
      <c r="E193" s="127"/>
      <c r="F193" s="127"/>
      <c r="G193" s="127">
        <f>G190</f>
        <v>13</v>
      </c>
      <c r="H193" s="127">
        <f t="shared" ref="H193:K193" si="93">H190</f>
        <v>13</v>
      </c>
      <c r="I193" s="127">
        <f t="shared" si="93"/>
        <v>13</v>
      </c>
      <c r="J193" s="127">
        <f t="shared" si="93"/>
        <v>13</v>
      </c>
      <c r="K193" s="127">
        <f t="shared" si="93"/>
        <v>13</v>
      </c>
      <c r="L193" s="127" t="s">
        <v>62</v>
      </c>
      <c r="M193" s="130">
        <v>46022</v>
      </c>
      <c r="N193" s="130">
        <v>46022</v>
      </c>
      <c r="O193" s="78"/>
      <c r="P193" s="226" t="s">
        <v>62</v>
      </c>
      <c r="Q193" s="78"/>
      <c r="R193" s="78"/>
    </row>
    <row r="194" spans="1:19" s="131" customFormat="1" ht="15" customHeight="1" x14ac:dyDescent="0.2">
      <c r="A194" s="372"/>
      <c r="B194" s="132" t="s">
        <v>65</v>
      </c>
      <c r="C194" s="127"/>
      <c r="D194" s="127"/>
      <c r="E194" s="127"/>
      <c r="F194" s="127"/>
      <c r="G194" s="127" t="s">
        <v>62</v>
      </c>
      <c r="H194" s="127"/>
      <c r="I194" s="127" t="s">
        <v>62</v>
      </c>
      <c r="J194" s="127"/>
      <c r="K194" s="127"/>
      <c r="L194" s="127" t="s">
        <v>62</v>
      </c>
      <c r="M194" s="127"/>
      <c r="N194" s="127"/>
      <c r="O194" s="226" t="s">
        <v>62</v>
      </c>
      <c r="P194" s="226" t="s">
        <v>62</v>
      </c>
      <c r="Q194" s="226" t="s">
        <v>62</v>
      </c>
      <c r="R194" s="226" t="s">
        <v>62</v>
      </c>
    </row>
    <row r="195" spans="1:19" s="131" customFormat="1" ht="38.65" customHeight="1" x14ac:dyDescent="0.25">
      <c r="A195" s="372"/>
      <c r="B195" s="133" t="s">
        <v>66</v>
      </c>
      <c r="C195" s="127"/>
      <c r="D195" s="127" t="s">
        <v>62</v>
      </c>
      <c r="E195" s="127"/>
      <c r="F195" s="127"/>
      <c r="G195" s="127">
        <f>G190</f>
        <v>13</v>
      </c>
      <c r="H195" s="127">
        <f t="shared" ref="H195:K195" si="94">H190</f>
        <v>13</v>
      </c>
      <c r="I195" s="127">
        <f t="shared" si="94"/>
        <v>13</v>
      </c>
      <c r="J195" s="127">
        <f t="shared" si="94"/>
        <v>13</v>
      </c>
      <c r="K195" s="127">
        <f t="shared" si="94"/>
        <v>13</v>
      </c>
      <c r="L195" s="127" t="s">
        <v>62</v>
      </c>
      <c r="M195" s="130">
        <v>46022</v>
      </c>
      <c r="N195" s="130">
        <v>46022</v>
      </c>
      <c r="O195" s="78"/>
      <c r="P195" s="226" t="s">
        <v>62</v>
      </c>
      <c r="Q195" s="78"/>
      <c r="R195" s="78"/>
      <c r="S195" s="128"/>
    </row>
    <row r="196" spans="1:19" s="131" customFormat="1" ht="21" customHeight="1" x14ac:dyDescent="0.2">
      <c r="A196" s="372"/>
      <c r="B196" s="132" t="s">
        <v>71</v>
      </c>
      <c r="C196" s="127"/>
      <c r="D196" s="127"/>
      <c r="E196" s="127"/>
      <c r="F196" s="127"/>
      <c r="G196" s="127" t="s">
        <v>62</v>
      </c>
      <c r="H196" s="127"/>
      <c r="I196" s="127" t="s">
        <v>62</v>
      </c>
      <c r="J196" s="127"/>
      <c r="K196" s="127"/>
      <c r="L196" s="127" t="s">
        <v>62</v>
      </c>
      <c r="M196" s="127"/>
      <c r="N196" s="127"/>
      <c r="O196" s="226" t="s">
        <v>62</v>
      </c>
      <c r="P196" s="226" t="s">
        <v>62</v>
      </c>
      <c r="Q196" s="226" t="s">
        <v>62</v>
      </c>
      <c r="R196" s="226" t="s">
        <v>62</v>
      </c>
    </row>
    <row r="197" spans="1:19" s="131" customFormat="1" ht="21" customHeight="1" x14ac:dyDescent="0.2">
      <c r="A197" s="373"/>
      <c r="B197" s="133" t="s">
        <v>72</v>
      </c>
      <c r="C197" s="127"/>
      <c r="D197" s="127" t="s">
        <v>62</v>
      </c>
      <c r="E197" s="127"/>
      <c r="F197" s="127"/>
      <c r="G197" s="127">
        <f>G190</f>
        <v>13</v>
      </c>
      <c r="H197" s="127">
        <f t="shared" ref="H197:K197" si="95">H190</f>
        <v>13</v>
      </c>
      <c r="I197" s="127">
        <f t="shared" si="95"/>
        <v>13</v>
      </c>
      <c r="J197" s="127">
        <f t="shared" si="95"/>
        <v>13</v>
      </c>
      <c r="K197" s="127">
        <f t="shared" si="95"/>
        <v>13</v>
      </c>
      <c r="L197" s="127" t="s">
        <v>62</v>
      </c>
      <c r="M197" s="130">
        <v>46022</v>
      </c>
      <c r="N197" s="130">
        <v>46022</v>
      </c>
      <c r="O197" s="78"/>
      <c r="P197" s="226" t="s">
        <v>62</v>
      </c>
      <c r="Q197" s="78"/>
      <c r="R197" s="78"/>
    </row>
    <row r="198" spans="1:19" s="128" customFormat="1" ht="74.45" customHeight="1" x14ac:dyDescent="0.25">
      <c r="A198" s="371" t="s">
        <v>376</v>
      </c>
      <c r="B198" s="124" t="s">
        <v>402</v>
      </c>
      <c r="C198" s="125" t="s">
        <v>59</v>
      </c>
      <c r="D198" s="126" t="s">
        <v>60</v>
      </c>
      <c r="E198" s="126" t="s">
        <v>75</v>
      </c>
      <c r="F198" s="125">
        <v>792</v>
      </c>
      <c r="G198" s="125">
        <v>60</v>
      </c>
      <c r="H198" s="125">
        <v>60</v>
      </c>
      <c r="I198" s="125">
        <v>60</v>
      </c>
      <c r="J198" s="125">
        <v>60</v>
      </c>
      <c r="K198" s="127">
        <v>60</v>
      </c>
      <c r="L198" s="125"/>
      <c r="M198" s="125" t="s">
        <v>62</v>
      </c>
      <c r="N198" s="125" t="s">
        <v>62</v>
      </c>
      <c r="O198" s="78">
        <v>975121.84</v>
      </c>
      <c r="P198" s="78" t="s">
        <v>344</v>
      </c>
      <c r="Q198" s="78">
        <v>711816.13</v>
      </c>
      <c r="R198" s="78">
        <v>576986.01</v>
      </c>
    </row>
    <row r="199" spans="1:19" s="131" customFormat="1" ht="15.75" x14ac:dyDescent="0.2">
      <c r="A199" s="372"/>
      <c r="B199" s="129" t="s">
        <v>70</v>
      </c>
      <c r="C199" s="127"/>
      <c r="D199" s="127" t="s">
        <v>62</v>
      </c>
      <c r="E199" s="127"/>
      <c r="F199" s="127"/>
      <c r="G199" s="127">
        <f>G198</f>
        <v>60</v>
      </c>
      <c r="H199" s="127">
        <f t="shared" ref="H199:K199" si="96">H198</f>
        <v>60</v>
      </c>
      <c r="I199" s="127">
        <f t="shared" si="96"/>
        <v>60</v>
      </c>
      <c r="J199" s="127">
        <f t="shared" si="96"/>
        <v>60</v>
      </c>
      <c r="K199" s="127">
        <f t="shared" si="96"/>
        <v>60</v>
      </c>
      <c r="L199" s="127"/>
      <c r="M199" s="130">
        <v>46022</v>
      </c>
      <c r="N199" s="130">
        <v>46022</v>
      </c>
      <c r="O199" s="78"/>
      <c r="P199" s="226"/>
      <c r="Q199" s="78"/>
      <c r="R199" s="78"/>
    </row>
    <row r="200" spans="1:19" s="131" customFormat="1" ht="14.25" x14ac:dyDescent="0.2">
      <c r="A200" s="372"/>
      <c r="B200" s="132" t="s">
        <v>63</v>
      </c>
      <c r="C200" s="127"/>
      <c r="D200" s="127"/>
      <c r="E200" s="127"/>
      <c r="F200" s="127"/>
      <c r="G200" s="127" t="s">
        <v>62</v>
      </c>
      <c r="H200" s="127"/>
      <c r="I200" s="127" t="s">
        <v>62</v>
      </c>
      <c r="J200" s="127"/>
      <c r="K200" s="127"/>
      <c r="L200" s="127" t="s">
        <v>62</v>
      </c>
      <c r="M200" s="127"/>
      <c r="N200" s="127"/>
      <c r="O200" s="226" t="s">
        <v>62</v>
      </c>
      <c r="P200" s="226" t="s">
        <v>62</v>
      </c>
      <c r="Q200" s="226" t="s">
        <v>62</v>
      </c>
      <c r="R200" s="226" t="s">
        <v>62</v>
      </c>
    </row>
    <row r="201" spans="1:19" s="131" customFormat="1" ht="65.45" customHeight="1" x14ac:dyDescent="0.25">
      <c r="A201" s="372"/>
      <c r="B201" s="133" t="s">
        <v>64</v>
      </c>
      <c r="C201" s="127"/>
      <c r="D201" s="127" t="s">
        <v>62</v>
      </c>
      <c r="E201" s="127"/>
      <c r="F201" s="127"/>
      <c r="G201" s="127">
        <f>G198</f>
        <v>60</v>
      </c>
      <c r="H201" s="127">
        <f t="shared" ref="H201:K201" si="97">H198</f>
        <v>60</v>
      </c>
      <c r="I201" s="127">
        <f t="shared" si="97"/>
        <v>60</v>
      </c>
      <c r="J201" s="127">
        <f t="shared" si="97"/>
        <v>60</v>
      </c>
      <c r="K201" s="127">
        <f t="shared" si="97"/>
        <v>60</v>
      </c>
      <c r="L201" s="127" t="s">
        <v>62</v>
      </c>
      <c r="M201" s="130">
        <v>46022</v>
      </c>
      <c r="N201" s="130">
        <v>46022</v>
      </c>
      <c r="O201" s="78"/>
      <c r="P201" s="226" t="s">
        <v>62</v>
      </c>
      <c r="Q201" s="78"/>
      <c r="R201" s="78"/>
      <c r="S201" s="128"/>
    </row>
    <row r="202" spans="1:19" s="131" customFormat="1" ht="15" customHeight="1" x14ac:dyDescent="0.2">
      <c r="A202" s="372"/>
      <c r="B202" s="132" t="s">
        <v>65</v>
      </c>
      <c r="C202" s="127"/>
      <c r="D202" s="127"/>
      <c r="E202" s="127"/>
      <c r="F202" s="127"/>
      <c r="G202" s="127" t="s">
        <v>62</v>
      </c>
      <c r="H202" s="127"/>
      <c r="I202" s="127" t="s">
        <v>62</v>
      </c>
      <c r="J202" s="127"/>
      <c r="K202" s="127"/>
      <c r="L202" s="127" t="s">
        <v>62</v>
      </c>
      <c r="M202" s="127"/>
      <c r="N202" s="127"/>
      <c r="O202" s="226" t="s">
        <v>62</v>
      </c>
      <c r="P202" s="226" t="s">
        <v>62</v>
      </c>
      <c r="Q202" s="226" t="s">
        <v>62</v>
      </c>
      <c r="R202" s="226" t="s">
        <v>62</v>
      </c>
    </row>
    <row r="203" spans="1:19" s="131" customFormat="1" ht="38.65" customHeight="1" x14ac:dyDescent="0.2">
      <c r="A203" s="372"/>
      <c r="B203" s="133" t="s">
        <v>66</v>
      </c>
      <c r="C203" s="127"/>
      <c r="D203" s="127" t="s">
        <v>62</v>
      </c>
      <c r="E203" s="127"/>
      <c r="F203" s="127"/>
      <c r="G203" s="127">
        <f>G198</f>
        <v>60</v>
      </c>
      <c r="H203" s="127">
        <f t="shared" ref="H203:K203" si="98">H198</f>
        <v>60</v>
      </c>
      <c r="I203" s="127">
        <f t="shared" si="98"/>
        <v>60</v>
      </c>
      <c r="J203" s="127">
        <f t="shared" si="98"/>
        <v>60</v>
      </c>
      <c r="K203" s="127">
        <f t="shared" si="98"/>
        <v>60</v>
      </c>
      <c r="L203" s="127" t="s">
        <v>62</v>
      </c>
      <c r="M203" s="130">
        <v>46022</v>
      </c>
      <c r="N203" s="130">
        <v>46022</v>
      </c>
      <c r="O203" s="78"/>
      <c r="P203" s="226" t="s">
        <v>62</v>
      </c>
      <c r="Q203" s="78"/>
      <c r="R203" s="78"/>
    </row>
    <row r="204" spans="1:19" s="131" customFormat="1" ht="21" customHeight="1" x14ac:dyDescent="0.25">
      <c r="A204" s="372"/>
      <c r="B204" s="132" t="s">
        <v>71</v>
      </c>
      <c r="C204" s="127"/>
      <c r="D204" s="127"/>
      <c r="E204" s="127"/>
      <c r="F204" s="127"/>
      <c r="G204" s="127" t="s">
        <v>62</v>
      </c>
      <c r="H204" s="127"/>
      <c r="I204" s="127" t="s">
        <v>62</v>
      </c>
      <c r="J204" s="127"/>
      <c r="K204" s="127"/>
      <c r="L204" s="127" t="s">
        <v>62</v>
      </c>
      <c r="M204" s="127"/>
      <c r="N204" s="127"/>
      <c r="O204" s="226" t="s">
        <v>62</v>
      </c>
      <c r="P204" s="226" t="s">
        <v>62</v>
      </c>
      <c r="Q204" s="226" t="s">
        <v>62</v>
      </c>
      <c r="R204" s="226" t="s">
        <v>62</v>
      </c>
      <c r="S204" s="128"/>
    </row>
    <row r="205" spans="1:19" s="131" customFormat="1" ht="21" customHeight="1" x14ac:dyDescent="0.2">
      <c r="A205" s="373"/>
      <c r="B205" s="133" t="s">
        <v>72</v>
      </c>
      <c r="C205" s="127"/>
      <c r="D205" s="127" t="s">
        <v>62</v>
      </c>
      <c r="E205" s="127"/>
      <c r="F205" s="127"/>
      <c r="G205" s="127">
        <f>G198</f>
        <v>60</v>
      </c>
      <c r="H205" s="127">
        <f t="shared" ref="H205:K205" si="99">H198</f>
        <v>60</v>
      </c>
      <c r="I205" s="127">
        <f t="shared" si="99"/>
        <v>60</v>
      </c>
      <c r="J205" s="127">
        <f t="shared" si="99"/>
        <v>60</v>
      </c>
      <c r="K205" s="127">
        <f t="shared" si="99"/>
        <v>60</v>
      </c>
      <c r="L205" s="127" t="s">
        <v>62</v>
      </c>
      <c r="M205" s="130">
        <v>46022</v>
      </c>
      <c r="N205" s="130">
        <v>46022</v>
      </c>
      <c r="O205" s="78"/>
      <c r="P205" s="226" t="s">
        <v>62</v>
      </c>
      <c r="Q205" s="78"/>
      <c r="R205" s="78"/>
    </row>
    <row r="206" spans="1:19" s="128" customFormat="1" ht="74.45" customHeight="1" x14ac:dyDescent="0.25">
      <c r="A206" s="371" t="s">
        <v>350</v>
      </c>
      <c r="B206" s="124" t="s">
        <v>402</v>
      </c>
      <c r="C206" s="125" t="s">
        <v>59</v>
      </c>
      <c r="D206" s="126" t="s">
        <v>60</v>
      </c>
      <c r="E206" s="126" t="s">
        <v>75</v>
      </c>
      <c r="F206" s="125">
        <v>792</v>
      </c>
      <c r="G206" s="125">
        <v>58</v>
      </c>
      <c r="H206" s="125">
        <v>58</v>
      </c>
      <c r="I206" s="125">
        <v>58</v>
      </c>
      <c r="J206" s="125">
        <v>58</v>
      </c>
      <c r="K206" s="127">
        <v>58</v>
      </c>
      <c r="L206" s="125"/>
      <c r="M206" s="125" t="s">
        <v>62</v>
      </c>
      <c r="N206" s="125" t="s">
        <v>62</v>
      </c>
      <c r="O206" s="78">
        <v>735275.68</v>
      </c>
      <c r="P206" s="78" t="s">
        <v>344</v>
      </c>
      <c r="Q206" s="78">
        <v>537295.39</v>
      </c>
      <c r="R206" s="78">
        <v>332218.14</v>
      </c>
      <c r="S206" s="131"/>
    </row>
    <row r="207" spans="1:19" s="131" customFormat="1" ht="15.75" x14ac:dyDescent="0.25">
      <c r="A207" s="372"/>
      <c r="B207" s="129" t="s">
        <v>70</v>
      </c>
      <c r="C207" s="127"/>
      <c r="D207" s="127" t="s">
        <v>62</v>
      </c>
      <c r="E207" s="127"/>
      <c r="F207" s="127"/>
      <c r="G207" s="127">
        <f>G206</f>
        <v>58</v>
      </c>
      <c r="H207" s="127">
        <f t="shared" ref="H207:K207" si="100">H206</f>
        <v>58</v>
      </c>
      <c r="I207" s="127">
        <f t="shared" si="100"/>
        <v>58</v>
      </c>
      <c r="J207" s="127">
        <f t="shared" si="100"/>
        <v>58</v>
      </c>
      <c r="K207" s="127">
        <f t="shared" si="100"/>
        <v>58</v>
      </c>
      <c r="L207" s="127"/>
      <c r="M207" s="130">
        <v>46022</v>
      </c>
      <c r="N207" s="130">
        <v>46022</v>
      </c>
      <c r="O207" s="78"/>
      <c r="P207" s="226"/>
      <c r="Q207" s="78"/>
      <c r="R207" s="78"/>
      <c r="S207" s="128"/>
    </row>
    <row r="208" spans="1:19" s="131" customFormat="1" ht="14.25" x14ac:dyDescent="0.2">
      <c r="A208" s="372"/>
      <c r="B208" s="132" t="s">
        <v>63</v>
      </c>
      <c r="C208" s="127"/>
      <c r="D208" s="127"/>
      <c r="E208" s="127"/>
      <c r="F208" s="127"/>
      <c r="G208" s="127" t="s">
        <v>62</v>
      </c>
      <c r="H208" s="127"/>
      <c r="I208" s="127" t="s">
        <v>62</v>
      </c>
      <c r="J208" s="127"/>
      <c r="K208" s="127"/>
      <c r="L208" s="127" t="s">
        <v>62</v>
      </c>
      <c r="M208" s="127"/>
      <c r="N208" s="127"/>
      <c r="O208" s="226" t="s">
        <v>62</v>
      </c>
      <c r="P208" s="226" t="s">
        <v>62</v>
      </c>
      <c r="Q208" s="226" t="s">
        <v>62</v>
      </c>
      <c r="R208" s="226" t="s">
        <v>62</v>
      </c>
    </row>
    <row r="209" spans="1:19" s="131" customFormat="1" ht="65.45" customHeight="1" x14ac:dyDescent="0.2">
      <c r="A209" s="372"/>
      <c r="B209" s="133" t="s">
        <v>64</v>
      </c>
      <c r="C209" s="127"/>
      <c r="D209" s="127" t="s">
        <v>62</v>
      </c>
      <c r="E209" s="127"/>
      <c r="F209" s="127"/>
      <c r="G209" s="127">
        <f>G206</f>
        <v>58</v>
      </c>
      <c r="H209" s="127">
        <f t="shared" ref="H209:K209" si="101">H206</f>
        <v>58</v>
      </c>
      <c r="I209" s="127">
        <f t="shared" si="101"/>
        <v>58</v>
      </c>
      <c r="J209" s="127">
        <f t="shared" si="101"/>
        <v>58</v>
      </c>
      <c r="K209" s="127">
        <f t="shared" si="101"/>
        <v>58</v>
      </c>
      <c r="L209" s="127" t="s">
        <v>62</v>
      </c>
      <c r="M209" s="130">
        <v>46022</v>
      </c>
      <c r="N209" s="130">
        <v>46022</v>
      </c>
      <c r="O209" s="78"/>
      <c r="P209" s="226" t="s">
        <v>62</v>
      </c>
      <c r="Q209" s="78"/>
      <c r="R209" s="78"/>
    </row>
    <row r="210" spans="1:19" s="131" customFormat="1" ht="15" customHeight="1" x14ac:dyDescent="0.25">
      <c r="A210" s="372"/>
      <c r="B210" s="132" t="s">
        <v>65</v>
      </c>
      <c r="C210" s="127"/>
      <c r="D210" s="127"/>
      <c r="E210" s="127"/>
      <c r="F210" s="127"/>
      <c r="G210" s="127" t="s">
        <v>62</v>
      </c>
      <c r="H210" s="127"/>
      <c r="I210" s="127" t="s">
        <v>62</v>
      </c>
      <c r="J210" s="127"/>
      <c r="K210" s="127"/>
      <c r="L210" s="127" t="s">
        <v>62</v>
      </c>
      <c r="M210" s="127"/>
      <c r="N210" s="127"/>
      <c r="O210" s="226" t="s">
        <v>62</v>
      </c>
      <c r="P210" s="226" t="s">
        <v>62</v>
      </c>
      <c r="Q210" s="226" t="s">
        <v>62</v>
      </c>
      <c r="R210" s="226" t="s">
        <v>62</v>
      </c>
      <c r="S210" s="128"/>
    </row>
    <row r="211" spans="1:19" s="131" customFormat="1" ht="38.65" customHeight="1" x14ac:dyDescent="0.2">
      <c r="A211" s="372"/>
      <c r="B211" s="133" t="s">
        <v>66</v>
      </c>
      <c r="C211" s="127"/>
      <c r="D211" s="127" t="s">
        <v>62</v>
      </c>
      <c r="E211" s="127"/>
      <c r="F211" s="127"/>
      <c r="G211" s="127">
        <f>G206</f>
        <v>58</v>
      </c>
      <c r="H211" s="127">
        <f t="shared" ref="H211:K211" si="102">H206</f>
        <v>58</v>
      </c>
      <c r="I211" s="127">
        <f t="shared" si="102"/>
        <v>58</v>
      </c>
      <c r="J211" s="127">
        <f t="shared" si="102"/>
        <v>58</v>
      </c>
      <c r="K211" s="127">
        <f t="shared" si="102"/>
        <v>58</v>
      </c>
      <c r="L211" s="127" t="s">
        <v>62</v>
      </c>
      <c r="M211" s="130">
        <v>46022</v>
      </c>
      <c r="N211" s="130">
        <v>46022</v>
      </c>
      <c r="O211" s="78"/>
      <c r="P211" s="226" t="s">
        <v>62</v>
      </c>
      <c r="Q211" s="78"/>
      <c r="R211" s="78"/>
    </row>
    <row r="212" spans="1:19" s="131" customFormat="1" ht="21" customHeight="1" x14ac:dyDescent="0.2">
      <c r="A212" s="372"/>
      <c r="B212" s="132" t="s">
        <v>71</v>
      </c>
      <c r="C212" s="127"/>
      <c r="D212" s="127"/>
      <c r="E212" s="127"/>
      <c r="F212" s="127"/>
      <c r="G212" s="127" t="s">
        <v>62</v>
      </c>
      <c r="H212" s="127"/>
      <c r="I212" s="127" t="s">
        <v>62</v>
      </c>
      <c r="J212" s="127"/>
      <c r="K212" s="127"/>
      <c r="L212" s="127" t="s">
        <v>62</v>
      </c>
      <c r="M212" s="127"/>
      <c r="N212" s="127"/>
      <c r="O212" s="226" t="s">
        <v>62</v>
      </c>
      <c r="P212" s="226" t="s">
        <v>62</v>
      </c>
      <c r="Q212" s="226" t="s">
        <v>62</v>
      </c>
      <c r="R212" s="226" t="s">
        <v>62</v>
      </c>
    </row>
    <row r="213" spans="1:19" s="131" customFormat="1" ht="21" customHeight="1" x14ac:dyDescent="0.25">
      <c r="A213" s="373"/>
      <c r="B213" s="133" t="s">
        <v>72</v>
      </c>
      <c r="C213" s="127"/>
      <c r="D213" s="127" t="s">
        <v>62</v>
      </c>
      <c r="E213" s="127"/>
      <c r="F213" s="127"/>
      <c r="G213" s="127">
        <f>G206</f>
        <v>58</v>
      </c>
      <c r="H213" s="127">
        <f t="shared" ref="H213:K213" si="103">H206</f>
        <v>58</v>
      </c>
      <c r="I213" s="127">
        <f t="shared" si="103"/>
        <v>58</v>
      </c>
      <c r="J213" s="127">
        <f t="shared" si="103"/>
        <v>58</v>
      </c>
      <c r="K213" s="127">
        <f t="shared" si="103"/>
        <v>58</v>
      </c>
      <c r="L213" s="127" t="s">
        <v>62</v>
      </c>
      <c r="M213" s="130">
        <v>46022</v>
      </c>
      <c r="N213" s="130">
        <v>46022</v>
      </c>
      <c r="O213" s="78"/>
      <c r="P213" s="226" t="s">
        <v>62</v>
      </c>
      <c r="Q213" s="78"/>
      <c r="R213" s="78"/>
      <c r="S213" s="128"/>
    </row>
    <row r="214" spans="1:19" s="128" customFormat="1" ht="74.45" customHeight="1" x14ac:dyDescent="0.25">
      <c r="A214" s="371" t="s">
        <v>216</v>
      </c>
      <c r="B214" s="124" t="s">
        <v>402</v>
      </c>
      <c r="C214" s="125" t="s">
        <v>59</v>
      </c>
      <c r="D214" s="126" t="s">
        <v>60</v>
      </c>
      <c r="E214" s="126" t="s">
        <v>75</v>
      </c>
      <c r="F214" s="125">
        <v>792</v>
      </c>
      <c r="G214" s="125"/>
      <c r="H214" s="125"/>
      <c r="I214" s="125"/>
      <c r="J214" s="125"/>
      <c r="K214" s="127">
        <f>J214</f>
        <v>0</v>
      </c>
      <c r="L214" s="125"/>
      <c r="M214" s="125" t="s">
        <v>62</v>
      </c>
      <c r="N214" s="125" t="s">
        <v>62</v>
      </c>
      <c r="O214" s="78">
        <v>267.98</v>
      </c>
      <c r="P214" s="78"/>
      <c r="Q214" s="78">
        <v>267.98</v>
      </c>
      <c r="R214" s="78">
        <v>267.98</v>
      </c>
      <c r="S214" s="131"/>
    </row>
    <row r="215" spans="1:19" s="131" customFormat="1" ht="15.75" x14ac:dyDescent="0.2">
      <c r="A215" s="372"/>
      <c r="B215" s="129" t="s">
        <v>70</v>
      </c>
      <c r="C215" s="127"/>
      <c r="D215" s="127" t="s">
        <v>62</v>
      </c>
      <c r="E215" s="127"/>
      <c r="F215" s="127"/>
      <c r="G215" s="127">
        <f>G214</f>
        <v>0</v>
      </c>
      <c r="H215" s="127">
        <f t="shared" ref="H215:K215" si="104">H214</f>
        <v>0</v>
      </c>
      <c r="I215" s="127">
        <f t="shared" si="104"/>
        <v>0</v>
      </c>
      <c r="J215" s="127">
        <f t="shared" si="104"/>
        <v>0</v>
      </c>
      <c r="K215" s="127">
        <f t="shared" si="104"/>
        <v>0</v>
      </c>
      <c r="L215" s="127"/>
      <c r="M215" s="130">
        <v>46022</v>
      </c>
      <c r="N215" s="130">
        <v>46022</v>
      </c>
      <c r="O215" s="78"/>
      <c r="P215" s="226" t="s">
        <v>62</v>
      </c>
      <c r="Q215" s="78"/>
      <c r="R215" s="78"/>
    </row>
    <row r="216" spans="1:19" s="131" customFormat="1" x14ac:dyDescent="0.25">
      <c r="A216" s="372"/>
      <c r="B216" s="132" t="s">
        <v>63</v>
      </c>
      <c r="C216" s="127"/>
      <c r="D216" s="127"/>
      <c r="E216" s="127"/>
      <c r="F216" s="127"/>
      <c r="G216" s="127" t="s">
        <v>62</v>
      </c>
      <c r="H216" s="127"/>
      <c r="I216" s="127" t="s">
        <v>62</v>
      </c>
      <c r="J216" s="127"/>
      <c r="K216" s="127"/>
      <c r="L216" s="127" t="s">
        <v>62</v>
      </c>
      <c r="M216" s="127"/>
      <c r="N216" s="127"/>
      <c r="O216" s="226" t="s">
        <v>62</v>
      </c>
      <c r="P216" s="226" t="s">
        <v>62</v>
      </c>
      <c r="Q216" s="226" t="s">
        <v>62</v>
      </c>
      <c r="R216" s="226" t="s">
        <v>62</v>
      </c>
      <c r="S216" s="128"/>
    </row>
    <row r="217" spans="1:19" s="131" customFormat="1" ht="65.45" customHeight="1" x14ac:dyDescent="0.2">
      <c r="A217" s="372"/>
      <c r="B217" s="133" t="s">
        <v>64</v>
      </c>
      <c r="C217" s="127"/>
      <c r="D217" s="127" t="s">
        <v>62</v>
      </c>
      <c r="E217" s="127"/>
      <c r="F217" s="127"/>
      <c r="G217" s="127">
        <f>G214</f>
        <v>0</v>
      </c>
      <c r="H217" s="127">
        <f t="shared" ref="H217:K217" si="105">H214</f>
        <v>0</v>
      </c>
      <c r="I217" s="127">
        <f t="shared" si="105"/>
        <v>0</v>
      </c>
      <c r="J217" s="127">
        <f t="shared" si="105"/>
        <v>0</v>
      </c>
      <c r="K217" s="127">
        <f t="shared" si="105"/>
        <v>0</v>
      </c>
      <c r="L217" s="127" t="s">
        <v>62</v>
      </c>
      <c r="M217" s="130">
        <v>46022</v>
      </c>
      <c r="N217" s="130">
        <v>46022</v>
      </c>
      <c r="O217" s="78"/>
      <c r="P217" s="226" t="s">
        <v>62</v>
      </c>
      <c r="Q217" s="78"/>
      <c r="R217" s="78"/>
    </row>
    <row r="218" spans="1:19" s="131" customFormat="1" ht="15" customHeight="1" x14ac:dyDescent="0.2">
      <c r="A218" s="372"/>
      <c r="B218" s="132" t="s">
        <v>65</v>
      </c>
      <c r="C218" s="127"/>
      <c r="D218" s="127"/>
      <c r="E218" s="127"/>
      <c r="F218" s="127"/>
      <c r="G218" s="127" t="s">
        <v>62</v>
      </c>
      <c r="H218" s="127"/>
      <c r="I218" s="127" t="s">
        <v>62</v>
      </c>
      <c r="J218" s="127"/>
      <c r="K218" s="127"/>
      <c r="L218" s="127" t="s">
        <v>62</v>
      </c>
      <c r="M218" s="127"/>
      <c r="N218" s="127"/>
      <c r="O218" s="226" t="s">
        <v>62</v>
      </c>
      <c r="P218" s="226" t="s">
        <v>62</v>
      </c>
      <c r="Q218" s="226" t="s">
        <v>62</v>
      </c>
      <c r="R218" s="226" t="s">
        <v>62</v>
      </c>
    </row>
    <row r="219" spans="1:19" s="131" customFormat="1" ht="38.65" customHeight="1" x14ac:dyDescent="0.25">
      <c r="A219" s="372"/>
      <c r="B219" s="133" t="s">
        <v>66</v>
      </c>
      <c r="C219" s="127"/>
      <c r="D219" s="127" t="s">
        <v>62</v>
      </c>
      <c r="E219" s="127"/>
      <c r="F219" s="127"/>
      <c r="G219" s="127">
        <f>G214</f>
        <v>0</v>
      </c>
      <c r="H219" s="127">
        <f t="shared" ref="H219:K219" si="106">H214</f>
        <v>0</v>
      </c>
      <c r="I219" s="127">
        <f t="shared" si="106"/>
        <v>0</v>
      </c>
      <c r="J219" s="127">
        <f t="shared" si="106"/>
        <v>0</v>
      </c>
      <c r="K219" s="127">
        <f t="shared" si="106"/>
        <v>0</v>
      </c>
      <c r="L219" s="127" t="s">
        <v>62</v>
      </c>
      <c r="M219" s="130">
        <v>46022</v>
      </c>
      <c r="N219" s="130">
        <v>46022</v>
      </c>
      <c r="O219" s="78"/>
      <c r="P219" s="226" t="s">
        <v>62</v>
      </c>
      <c r="Q219" s="78"/>
      <c r="R219" s="78"/>
      <c r="S219" s="128"/>
    </row>
    <row r="220" spans="1:19" s="131" customFormat="1" ht="21" customHeight="1" x14ac:dyDescent="0.2">
      <c r="A220" s="372"/>
      <c r="B220" s="132" t="s">
        <v>71</v>
      </c>
      <c r="C220" s="127"/>
      <c r="D220" s="127"/>
      <c r="E220" s="127"/>
      <c r="F220" s="127"/>
      <c r="G220" s="127" t="s">
        <v>62</v>
      </c>
      <c r="H220" s="127"/>
      <c r="I220" s="127" t="s">
        <v>62</v>
      </c>
      <c r="J220" s="127"/>
      <c r="K220" s="127"/>
      <c r="L220" s="127" t="s">
        <v>62</v>
      </c>
      <c r="M220" s="127"/>
      <c r="N220" s="127"/>
      <c r="O220" s="226" t="s">
        <v>62</v>
      </c>
      <c r="P220" s="226" t="s">
        <v>62</v>
      </c>
      <c r="Q220" s="226" t="s">
        <v>62</v>
      </c>
      <c r="R220" s="226" t="s">
        <v>62</v>
      </c>
    </row>
    <row r="221" spans="1:19" s="131" customFormat="1" ht="21" customHeight="1" x14ac:dyDescent="0.2">
      <c r="A221" s="373"/>
      <c r="B221" s="133" t="s">
        <v>72</v>
      </c>
      <c r="C221" s="127"/>
      <c r="D221" s="127" t="s">
        <v>62</v>
      </c>
      <c r="E221" s="127"/>
      <c r="F221" s="127"/>
      <c r="G221" s="127">
        <f>G214</f>
        <v>0</v>
      </c>
      <c r="H221" s="127">
        <f t="shared" ref="H221:K221" si="107">H214</f>
        <v>0</v>
      </c>
      <c r="I221" s="127">
        <f t="shared" si="107"/>
        <v>0</v>
      </c>
      <c r="J221" s="127">
        <f t="shared" si="107"/>
        <v>0</v>
      </c>
      <c r="K221" s="127">
        <f t="shared" si="107"/>
        <v>0</v>
      </c>
      <c r="L221" s="127" t="s">
        <v>62</v>
      </c>
      <c r="M221" s="130">
        <v>46022</v>
      </c>
      <c r="N221" s="130">
        <v>46022</v>
      </c>
      <c r="O221" s="78"/>
      <c r="P221" s="226" t="s">
        <v>62</v>
      </c>
      <c r="Q221" s="78"/>
      <c r="R221" s="78"/>
    </row>
    <row r="222" spans="1:19" s="128" customFormat="1" ht="74.45" customHeight="1" x14ac:dyDescent="0.25">
      <c r="A222" s="371" t="s">
        <v>351</v>
      </c>
      <c r="B222" s="124" t="s">
        <v>402</v>
      </c>
      <c r="C222" s="125" t="s">
        <v>59</v>
      </c>
      <c r="D222" s="126" t="s">
        <v>60</v>
      </c>
      <c r="E222" s="126" t="s">
        <v>75</v>
      </c>
      <c r="F222" s="125">
        <v>792</v>
      </c>
      <c r="G222" s="125">
        <v>59</v>
      </c>
      <c r="H222" s="125">
        <v>59</v>
      </c>
      <c r="I222" s="125">
        <v>59</v>
      </c>
      <c r="J222" s="125">
        <v>59</v>
      </c>
      <c r="K222" s="127">
        <v>59</v>
      </c>
      <c r="L222" s="125"/>
      <c r="M222" s="125" t="s">
        <v>62</v>
      </c>
      <c r="N222" s="125" t="s">
        <v>62</v>
      </c>
      <c r="O222" s="78">
        <v>1177496.1599999999</v>
      </c>
      <c r="P222" s="78" t="s">
        <v>344</v>
      </c>
      <c r="Q222" s="78">
        <v>884327.9</v>
      </c>
      <c r="R222" s="78">
        <v>704692.47</v>
      </c>
    </row>
    <row r="223" spans="1:19" s="131" customFormat="1" ht="15.75" x14ac:dyDescent="0.2">
      <c r="A223" s="372"/>
      <c r="B223" s="129" t="s">
        <v>70</v>
      </c>
      <c r="C223" s="127"/>
      <c r="D223" s="127" t="s">
        <v>62</v>
      </c>
      <c r="E223" s="127"/>
      <c r="F223" s="127"/>
      <c r="G223" s="127">
        <f>G222</f>
        <v>59</v>
      </c>
      <c r="H223" s="127">
        <f t="shared" ref="H223:K223" si="108">H222</f>
        <v>59</v>
      </c>
      <c r="I223" s="127">
        <f t="shared" si="108"/>
        <v>59</v>
      </c>
      <c r="J223" s="127">
        <f t="shared" si="108"/>
        <v>59</v>
      </c>
      <c r="K223" s="127">
        <f t="shared" si="108"/>
        <v>59</v>
      </c>
      <c r="L223" s="127"/>
      <c r="M223" s="130">
        <v>46022</v>
      </c>
      <c r="N223" s="130">
        <v>46022</v>
      </c>
      <c r="O223" s="78"/>
      <c r="P223" s="226"/>
      <c r="Q223" s="78"/>
      <c r="R223" s="78"/>
    </row>
    <row r="224" spans="1:19" s="131" customFormat="1" ht="14.25" x14ac:dyDescent="0.2">
      <c r="A224" s="372"/>
      <c r="B224" s="132" t="s">
        <v>63</v>
      </c>
      <c r="C224" s="127"/>
      <c r="D224" s="127"/>
      <c r="E224" s="127"/>
      <c r="F224" s="127"/>
      <c r="G224" s="127" t="s">
        <v>62</v>
      </c>
      <c r="H224" s="127"/>
      <c r="I224" s="127" t="s">
        <v>62</v>
      </c>
      <c r="J224" s="127"/>
      <c r="K224" s="127"/>
      <c r="L224" s="127" t="s">
        <v>62</v>
      </c>
      <c r="M224" s="127"/>
      <c r="N224" s="127"/>
      <c r="O224" s="226" t="s">
        <v>62</v>
      </c>
      <c r="P224" s="226" t="s">
        <v>62</v>
      </c>
      <c r="Q224" s="226" t="s">
        <v>62</v>
      </c>
      <c r="R224" s="226" t="s">
        <v>62</v>
      </c>
    </row>
    <row r="225" spans="1:19" s="131" customFormat="1" ht="65.45" customHeight="1" x14ac:dyDescent="0.25">
      <c r="A225" s="372"/>
      <c r="B225" s="133" t="s">
        <v>64</v>
      </c>
      <c r="C225" s="127"/>
      <c r="D225" s="127" t="s">
        <v>62</v>
      </c>
      <c r="E225" s="127"/>
      <c r="F225" s="127"/>
      <c r="G225" s="127">
        <f>G222</f>
        <v>59</v>
      </c>
      <c r="H225" s="127">
        <f t="shared" ref="H225:K225" si="109">H222</f>
        <v>59</v>
      </c>
      <c r="I225" s="127">
        <f t="shared" si="109"/>
        <v>59</v>
      </c>
      <c r="J225" s="127">
        <f t="shared" si="109"/>
        <v>59</v>
      </c>
      <c r="K225" s="127">
        <f t="shared" si="109"/>
        <v>59</v>
      </c>
      <c r="L225" s="127" t="s">
        <v>62</v>
      </c>
      <c r="M225" s="130">
        <v>46022</v>
      </c>
      <c r="N225" s="130">
        <v>46022</v>
      </c>
      <c r="O225" s="78"/>
      <c r="P225" s="226" t="s">
        <v>62</v>
      </c>
      <c r="Q225" s="78"/>
      <c r="R225" s="78"/>
      <c r="S225" s="128"/>
    </row>
    <row r="226" spans="1:19" s="131" customFormat="1" ht="15" customHeight="1" x14ac:dyDescent="0.2">
      <c r="A226" s="372"/>
      <c r="B226" s="132" t="s">
        <v>65</v>
      </c>
      <c r="C226" s="127"/>
      <c r="D226" s="127"/>
      <c r="E226" s="127"/>
      <c r="F226" s="127"/>
      <c r="G226" s="127" t="s">
        <v>62</v>
      </c>
      <c r="H226" s="127"/>
      <c r="I226" s="127" t="s">
        <v>62</v>
      </c>
      <c r="J226" s="127"/>
      <c r="K226" s="127"/>
      <c r="L226" s="127" t="s">
        <v>62</v>
      </c>
      <c r="M226" s="127"/>
      <c r="N226" s="127"/>
      <c r="O226" s="226" t="s">
        <v>62</v>
      </c>
      <c r="P226" s="226" t="s">
        <v>62</v>
      </c>
      <c r="Q226" s="226" t="s">
        <v>62</v>
      </c>
      <c r="R226" s="226" t="s">
        <v>62</v>
      </c>
    </row>
    <row r="227" spans="1:19" s="131" customFormat="1" ht="38.65" customHeight="1" x14ac:dyDescent="0.2">
      <c r="A227" s="372"/>
      <c r="B227" s="133" t="s">
        <v>66</v>
      </c>
      <c r="C227" s="127"/>
      <c r="D227" s="127" t="s">
        <v>62</v>
      </c>
      <c r="E227" s="127"/>
      <c r="F227" s="127"/>
      <c r="G227" s="127">
        <f>G222</f>
        <v>59</v>
      </c>
      <c r="H227" s="127">
        <f t="shared" ref="H227:K227" si="110">H222</f>
        <v>59</v>
      </c>
      <c r="I227" s="127">
        <f t="shared" si="110"/>
        <v>59</v>
      </c>
      <c r="J227" s="127">
        <f t="shared" si="110"/>
        <v>59</v>
      </c>
      <c r="K227" s="127">
        <f t="shared" si="110"/>
        <v>59</v>
      </c>
      <c r="L227" s="127" t="s">
        <v>62</v>
      </c>
      <c r="M227" s="130">
        <v>46022</v>
      </c>
      <c r="N227" s="130">
        <v>46022</v>
      </c>
      <c r="O227" s="78"/>
      <c r="P227" s="226" t="s">
        <v>62</v>
      </c>
      <c r="Q227" s="78"/>
      <c r="R227" s="78"/>
    </row>
    <row r="228" spans="1:19" s="131" customFormat="1" ht="21" customHeight="1" x14ac:dyDescent="0.25">
      <c r="A228" s="372"/>
      <c r="B228" s="132" t="s">
        <v>71</v>
      </c>
      <c r="C228" s="127"/>
      <c r="D228" s="127"/>
      <c r="E228" s="127"/>
      <c r="F228" s="127"/>
      <c r="G228" s="127" t="s">
        <v>62</v>
      </c>
      <c r="H228" s="127"/>
      <c r="I228" s="127" t="s">
        <v>62</v>
      </c>
      <c r="J228" s="127"/>
      <c r="K228" s="127"/>
      <c r="L228" s="127" t="s">
        <v>62</v>
      </c>
      <c r="M228" s="127"/>
      <c r="N228" s="127"/>
      <c r="O228" s="226" t="s">
        <v>62</v>
      </c>
      <c r="P228" s="226" t="s">
        <v>62</v>
      </c>
      <c r="Q228" s="226" t="s">
        <v>62</v>
      </c>
      <c r="R228" s="226" t="s">
        <v>62</v>
      </c>
      <c r="S228" s="128"/>
    </row>
    <row r="229" spans="1:19" s="131" customFormat="1" ht="21" customHeight="1" x14ac:dyDescent="0.2">
      <c r="A229" s="373"/>
      <c r="B229" s="133" t="s">
        <v>72</v>
      </c>
      <c r="C229" s="127"/>
      <c r="D229" s="127" t="s">
        <v>62</v>
      </c>
      <c r="E229" s="127"/>
      <c r="F229" s="127"/>
      <c r="G229" s="127">
        <f>G222</f>
        <v>59</v>
      </c>
      <c r="H229" s="127">
        <f t="shared" ref="H229:K229" si="111">H222</f>
        <v>59</v>
      </c>
      <c r="I229" s="127">
        <f t="shared" si="111"/>
        <v>59</v>
      </c>
      <c r="J229" s="127">
        <f t="shared" si="111"/>
        <v>59</v>
      </c>
      <c r="K229" s="127">
        <f t="shared" si="111"/>
        <v>59</v>
      </c>
      <c r="L229" s="127" t="s">
        <v>62</v>
      </c>
      <c r="M229" s="130">
        <v>46022</v>
      </c>
      <c r="N229" s="130">
        <v>46022</v>
      </c>
      <c r="O229" s="78"/>
      <c r="P229" s="226" t="s">
        <v>62</v>
      </c>
      <c r="Q229" s="78"/>
      <c r="R229" s="78"/>
    </row>
    <row r="230" spans="1:19" s="128" customFormat="1" ht="21.95" customHeight="1" x14ac:dyDescent="0.25">
      <c r="A230" s="371" t="s">
        <v>352</v>
      </c>
      <c r="B230" s="124" t="s">
        <v>402</v>
      </c>
      <c r="C230" s="125" t="s">
        <v>59</v>
      </c>
      <c r="D230" s="126" t="s">
        <v>60</v>
      </c>
      <c r="E230" s="126" t="s">
        <v>75</v>
      </c>
      <c r="F230" s="125">
        <v>792</v>
      </c>
      <c r="G230" s="125">
        <v>8</v>
      </c>
      <c r="H230" s="125">
        <v>8</v>
      </c>
      <c r="I230" s="125">
        <v>8</v>
      </c>
      <c r="J230" s="125">
        <v>8</v>
      </c>
      <c r="K230" s="127">
        <v>8</v>
      </c>
      <c r="L230" s="125"/>
      <c r="M230" s="125" t="s">
        <v>62</v>
      </c>
      <c r="N230" s="125" t="s">
        <v>62</v>
      </c>
      <c r="O230" s="78">
        <v>186807.95</v>
      </c>
      <c r="P230" s="78" t="s">
        <v>344</v>
      </c>
      <c r="Q230" s="78">
        <v>123749.65</v>
      </c>
      <c r="R230" s="78">
        <v>81676.789999999994</v>
      </c>
      <c r="S230" s="131"/>
    </row>
    <row r="231" spans="1:19" s="131" customFormat="1" ht="21.95" customHeight="1" x14ac:dyDescent="0.25">
      <c r="A231" s="372"/>
      <c r="B231" s="129" t="s">
        <v>70</v>
      </c>
      <c r="C231" s="127"/>
      <c r="D231" s="127" t="s">
        <v>62</v>
      </c>
      <c r="E231" s="127"/>
      <c r="F231" s="127"/>
      <c r="G231" s="127">
        <f>G230</f>
        <v>8</v>
      </c>
      <c r="H231" s="127">
        <f t="shared" ref="H231:K231" si="112">H230</f>
        <v>8</v>
      </c>
      <c r="I231" s="127">
        <f t="shared" si="112"/>
        <v>8</v>
      </c>
      <c r="J231" s="127">
        <f t="shared" si="112"/>
        <v>8</v>
      </c>
      <c r="K231" s="127">
        <f t="shared" si="112"/>
        <v>8</v>
      </c>
      <c r="L231" s="127"/>
      <c r="M231" s="130">
        <v>46022</v>
      </c>
      <c r="N231" s="130">
        <v>46022</v>
      </c>
      <c r="O231" s="78"/>
      <c r="P231" s="226"/>
      <c r="Q231" s="78"/>
      <c r="R231" s="78"/>
      <c r="S231" s="128"/>
    </row>
    <row r="232" spans="1:19" s="131" customFormat="1" ht="21.95" customHeight="1" x14ac:dyDescent="0.2">
      <c r="A232" s="372"/>
      <c r="B232" s="132" t="s">
        <v>63</v>
      </c>
      <c r="C232" s="127"/>
      <c r="D232" s="127"/>
      <c r="E232" s="127"/>
      <c r="F232" s="127"/>
      <c r="G232" s="127" t="s">
        <v>62</v>
      </c>
      <c r="H232" s="127"/>
      <c r="I232" s="127" t="s">
        <v>62</v>
      </c>
      <c r="J232" s="127"/>
      <c r="K232" s="127"/>
      <c r="L232" s="127" t="s">
        <v>62</v>
      </c>
      <c r="M232" s="127"/>
      <c r="N232" s="127"/>
      <c r="O232" s="226" t="s">
        <v>62</v>
      </c>
      <c r="P232" s="226" t="s">
        <v>62</v>
      </c>
      <c r="Q232" s="226" t="s">
        <v>62</v>
      </c>
      <c r="R232" s="226" t="s">
        <v>62</v>
      </c>
    </row>
    <row r="233" spans="1:19" s="131" customFormat="1" ht="21.95" customHeight="1" x14ac:dyDescent="0.2">
      <c r="A233" s="372"/>
      <c r="B233" s="133" t="s">
        <v>64</v>
      </c>
      <c r="C233" s="127"/>
      <c r="D233" s="127" t="s">
        <v>62</v>
      </c>
      <c r="E233" s="127"/>
      <c r="F233" s="127"/>
      <c r="G233" s="127">
        <f>G230</f>
        <v>8</v>
      </c>
      <c r="H233" s="127">
        <f t="shared" ref="H233:K233" si="113">H230</f>
        <v>8</v>
      </c>
      <c r="I233" s="127">
        <f t="shared" si="113"/>
        <v>8</v>
      </c>
      <c r="J233" s="127">
        <f t="shared" si="113"/>
        <v>8</v>
      </c>
      <c r="K233" s="127">
        <f t="shared" si="113"/>
        <v>8</v>
      </c>
      <c r="L233" s="127" t="s">
        <v>62</v>
      </c>
      <c r="M233" s="130">
        <v>46022</v>
      </c>
      <c r="N233" s="130">
        <v>46022</v>
      </c>
      <c r="O233" s="78"/>
      <c r="P233" s="226" t="s">
        <v>62</v>
      </c>
      <c r="Q233" s="78"/>
      <c r="R233" s="78"/>
    </row>
    <row r="234" spans="1:19" s="131" customFormat="1" ht="21.95" customHeight="1" x14ac:dyDescent="0.25">
      <c r="A234" s="372"/>
      <c r="B234" s="132" t="s">
        <v>65</v>
      </c>
      <c r="C234" s="127"/>
      <c r="D234" s="127"/>
      <c r="E234" s="127"/>
      <c r="F234" s="127"/>
      <c r="G234" s="127" t="s">
        <v>62</v>
      </c>
      <c r="H234" s="127"/>
      <c r="I234" s="127" t="s">
        <v>62</v>
      </c>
      <c r="J234" s="127"/>
      <c r="K234" s="127"/>
      <c r="L234" s="127" t="s">
        <v>62</v>
      </c>
      <c r="M234" s="127"/>
      <c r="N234" s="127"/>
      <c r="O234" s="226" t="s">
        <v>62</v>
      </c>
      <c r="P234" s="226" t="s">
        <v>62</v>
      </c>
      <c r="Q234" s="226" t="s">
        <v>62</v>
      </c>
      <c r="R234" s="226" t="s">
        <v>62</v>
      </c>
      <c r="S234" s="128"/>
    </row>
    <row r="235" spans="1:19" s="131" customFormat="1" ht="21.95" customHeight="1" x14ac:dyDescent="0.2">
      <c r="A235" s="372"/>
      <c r="B235" s="133" t="s">
        <v>66</v>
      </c>
      <c r="C235" s="127"/>
      <c r="D235" s="127" t="s">
        <v>62</v>
      </c>
      <c r="E235" s="127"/>
      <c r="F235" s="127"/>
      <c r="G235" s="127">
        <f>G230</f>
        <v>8</v>
      </c>
      <c r="H235" s="127">
        <f t="shared" ref="H235:K235" si="114">H230</f>
        <v>8</v>
      </c>
      <c r="I235" s="127">
        <f t="shared" si="114"/>
        <v>8</v>
      </c>
      <c r="J235" s="127">
        <f t="shared" si="114"/>
        <v>8</v>
      </c>
      <c r="K235" s="127">
        <f t="shared" si="114"/>
        <v>8</v>
      </c>
      <c r="L235" s="127" t="s">
        <v>62</v>
      </c>
      <c r="M235" s="130">
        <v>46022</v>
      </c>
      <c r="N235" s="130">
        <v>46022</v>
      </c>
      <c r="O235" s="78"/>
      <c r="P235" s="226" t="s">
        <v>62</v>
      </c>
      <c r="Q235" s="78"/>
      <c r="R235" s="78"/>
    </row>
    <row r="236" spans="1:19" s="131" customFormat="1" ht="21.95" customHeight="1" x14ac:dyDescent="0.2">
      <c r="A236" s="372"/>
      <c r="B236" s="132" t="s">
        <v>71</v>
      </c>
      <c r="C236" s="127"/>
      <c r="D236" s="127"/>
      <c r="E236" s="127"/>
      <c r="F236" s="127"/>
      <c r="G236" s="127" t="s">
        <v>62</v>
      </c>
      <c r="H236" s="127"/>
      <c r="I236" s="127" t="s">
        <v>62</v>
      </c>
      <c r="J236" s="127"/>
      <c r="K236" s="127"/>
      <c r="L236" s="127" t="s">
        <v>62</v>
      </c>
      <c r="M236" s="127"/>
      <c r="N236" s="127"/>
      <c r="O236" s="226" t="s">
        <v>62</v>
      </c>
      <c r="P236" s="226" t="s">
        <v>62</v>
      </c>
      <c r="Q236" s="226" t="s">
        <v>62</v>
      </c>
      <c r="R236" s="226" t="s">
        <v>62</v>
      </c>
    </row>
    <row r="237" spans="1:19" s="131" customFormat="1" ht="21.95" customHeight="1" x14ac:dyDescent="0.25">
      <c r="A237" s="373"/>
      <c r="B237" s="133" t="s">
        <v>72</v>
      </c>
      <c r="C237" s="127"/>
      <c r="D237" s="127" t="s">
        <v>62</v>
      </c>
      <c r="E237" s="127"/>
      <c r="F237" s="127"/>
      <c r="G237" s="127">
        <f>G230</f>
        <v>8</v>
      </c>
      <c r="H237" s="127">
        <f t="shared" ref="H237:K237" si="115">H230</f>
        <v>8</v>
      </c>
      <c r="I237" s="127">
        <f t="shared" si="115"/>
        <v>8</v>
      </c>
      <c r="J237" s="127">
        <f t="shared" si="115"/>
        <v>8</v>
      </c>
      <c r="K237" s="127">
        <f t="shared" si="115"/>
        <v>8</v>
      </c>
      <c r="L237" s="127" t="s">
        <v>62</v>
      </c>
      <c r="M237" s="130">
        <v>46022</v>
      </c>
      <c r="N237" s="130">
        <v>46022</v>
      </c>
      <c r="O237" s="78"/>
      <c r="P237" s="226" t="s">
        <v>62</v>
      </c>
      <c r="Q237" s="78"/>
      <c r="R237" s="78"/>
      <c r="S237" s="128"/>
    </row>
    <row r="238" spans="1:19" s="128" customFormat="1" ht="74.45" customHeight="1" x14ac:dyDescent="0.25">
      <c r="A238" s="371" t="s">
        <v>353</v>
      </c>
      <c r="B238" s="124" t="s">
        <v>402</v>
      </c>
      <c r="C238" s="125" t="s">
        <v>59</v>
      </c>
      <c r="D238" s="126" t="s">
        <v>60</v>
      </c>
      <c r="E238" s="126" t="s">
        <v>75</v>
      </c>
      <c r="F238" s="125">
        <v>792</v>
      </c>
      <c r="G238" s="125"/>
      <c r="H238" s="125"/>
      <c r="I238" s="125"/>
      <c r="J238" s="125"/>
      <c r="K238" s="127">
        <f>J238</f>
        <v>0</v>
      </c>
      <c r="L238" s="125"/>
      <c r="M238" s="125" t="s">
        <v>62</v>
      </c>
      <c r="N238" s="125" t="s">
        <v>62</v>
      </c>
      <c r="O238" s="78">
        <v>535.96</v>
      </c>
      <c r="P238" s="78"/>
      <c r="Q238" s="78">
        <v>535.96</v>
      </c>
      <c r="R238" s="78">
        <v>267.98</v>
      </c>
      <c r="S238" s="131"/>
    </row>
    <row r="239" spans="1:19" s="131" customFormat="1" ht="15.75" x14ac:dyDescent="0.2">
      <c r="A239" s="372"/>
      <c r="B239" s="129" t="s">
        <v>70</v>
      </c>
      <c r="C239" s="127"/>
      <c r="D239" s="127" t="s">
        <v>62</v>
      </c>
      <c r="E239" s="127"/>
      <c r="F239" s="127"/>
      <c r="G239" s="127">
        <f>G238</f>
        <v>0</v>
      </c>
      <c r="H239" s="127">
        <f t="shared" ref="H239:K239" si="116">H238</f>
        <v>0</v>
      </c>
      <c r="I239" s="127">
        <f t="shared" si="116"/>
        <v>0</v>
      </c>
      <c r="J239" s="127">
        <f t="shared" si="116"/>
        <v>0</v>
      </c>
      <c r="K239" s="127">
        <f t="shared" si="116"/>
        <v>0</v>
      </c>
      <c r="L239" s="127"/>
      <c r="M239" s="130">
        <v>46022</v>
      </c>
      <c r="N239" s="130">
        <v>46022</v>
      </c>
      <c r="O239" s="78"/>
      <c r="P239" s="226" t="s">
        <v>62</v>
      </c>
      <c r="Q239" s="78"/>
      <c r="R239" s="78"/>
    </row>
    <row r="240" spans="1:19" s="131" customFormat="1" x14ac:dyDescent="0.25">
      <c r="A240" s="372"/>
      <c r="B240" s="132" t="s">
        <v>63</v>
      </c>
      <c r="C240" s="127"/>
      <c r="D240" s="127"/>
      <c r="E240" s="127"/>
      <c r="F240" s="127"/>
      <c r="G240" s="127" t="s">
        <v>62</v>
      </c>
      <c r="H240" s="127"/>
      <c r="I240" s="127" t="s">
        <v>62</v>
      </c>
      <c r="J240" s="127"/>
      <c r="K240" s="127"/>
      <c r="L240" s="127" t="s">
        <v>62</v>
      </c>
      <c r="M240" s="127"/>
      <c r="N240" s="127"/>
      <c r="O240" s="226" t="s">
        <v>62</v>
      </c>
      <c r="P240" s="226" t="s">
        <v>62</v>
      </c>
      <c r="Q240" s="226" t="s">
        <v>62</v>
      </c>
      <c r="R240" s="226" t="s">
        <v>62</v>
      </c>
      <c r="S240" s="128"/>
    </row>
    <row r="241" spans="1:19" s="131" customFormat="1" ht="65.45" customHeight="1" x14ac:dyDescent="0.2">
      <c r="A241" s="372"/>
      <c r="B241" s="133" t="s">
        <v>64</v>
      </c>
      <c r="C241" s="127"/>
      <c r="D241" s="127" t="s">
        <v>62</v>
      </c>
      <c r="E241" s="127"/>
      <c r="F241" s="127"/>
      <c r="G241" s="127">
        <f>G238</f>
        <v>0</v>
      </c>
      <c r="H241" s="127">
        <f t="shared" ref="H241:K241" si="117">H238</f>
        <v>0</v>
      </c>
      <c r="I241" s="127">
        <f t="shared" si="117"/>
        <v>0</v>
      </c>
      <c r="J241" s="127">
        <f t="shared" si="117"/>
        <v>0</v>
      </c>
      <c r="K241" s="127">
        <f t="shared" si="117"/>
        <v>0</v>
      </c>
      <c r="L241" s="127" t="s">
        <v>62</v>
      </c>
      <c r="M241" s="130">
        <v>46022</v>
      </c>
      <c r="N241" s="130">
        <v>46022</v>
      </c>
      <c r="O241" s="78"/>
      <c r="P241" s="226" t="s">
        <v>62</v>
      </c>
      <c r="Q241" s="78"/>
      <c r="R241" s="78"/>
    </row>
    <row r="242" spans="1:19" s="131" customFormat="1" ht="15" customHeight="1" x14ac:dyDescent="0.2">
      <c r="A242" s="372"/>
      <c r="B242" s="132" t="s">
        <v>65</v>
      </c>
      <c r="C242" s="127"/>
      <c r="D242" s="127"/>
      <c r="E242" s="127"/>
      <c r="F242" s="127"/>
      <c r="G242" s="127" t="s">
        <v>62</v>
      </c>
      <c r="H242" s="127"/>
      <c r="I242" s="127" t="s">
        <v>62</v>
      </c>
      <c r="J242" s="127"/>
      <c r="K242" s="127"/>
      <c r="L242" s="127" t="s">
        <v>62</v>
      </c>
      <c r="M242" s="127"/>
      <c r="N242" s="127"/>
      <c r="O242" s="226" t="s">
        <v>62</v>
      </c>
      <c r="P242" s="226" t="s">
        <v>62</v>
      </c>
      <c r="Q242" s="226" t="s">
        <v>62</v>
      </c>
      <c r="R242" s="226" t="s">
        <v>62</v>
      </c>
    </row>
    <row r="243" spans="1:19" s="131" customFormat="1" ht="38.65" customHeight="1" x14ac:dyDescent="0.25">
      <c r="A243" s="372"/>
      <c r="B243" s="133" t="s">
        <v>66</v>
      </c>
      <c r="C243" s="127"/>
      <c r="D243" s="127" t="s">
        <v>62</v>
      </c>
      <c r="E243" s="127"/>
      <c r="F243" s="127"/>
      <c r="G243" s="127">
        <f>G238</f>
        <v>0</v>
      </c>
      <c r="H243" s="127">
        <f t="shared" ref="H243:K243" si="118">H238</f>
        <v>0</v>
      </c>
      <c r="I243" s="127">
        <f t="shared" si="118"/>
        <v>0</v>
      </c>
      <c r="J243" s="127">
        <f t="shared" si="118"/>
        <v>0</v>
      </c>
      <c r="K243" s="127">
        <f t="shared" si="118"/>
        <v>0</v>
      </c>
      <c r="L243" s="127" t="s">
        <v>62</v>
      </c>
      <c r="M243" s="130">
        <v>46022</v>
      </c>
      <c r="N243" s="130">
        <v>46022</v>
      </c>
      <c r="O243" s="78"/>
      <c r="P243" s="226" t="s">
        <v>62</v>
      </c>
      <c r="Q243" s="78"/>
      <c r="R243" s="78"/>
      <c r="S243" s="128"/>
    </row>
    <row r="244" spans="1:19" s="131" customFormat="1" ht="21" customHeight="1" x14ac:dyDescent="0.2">
      <c r="A244" s="372"/>
      <c r="B244" s="132" t="s">
        <v>71</v>
      </c>
      <c r="C244" s="127"/>
      <c r="D244" s="127"/>
      <c r="E244" s="127"/>
      <c r="F244" s="127"/>
      <c r="G244" s="127" t="s">
        <v>62</v>
      </c>
      <c r="H244" s="127"/>
      <c r="I244" s="127" t="s">
        <v>62</v>
      </c>
      <c r="J244" s="127"/>
      <c r="K244" s="127"/>
      <c r="L244" s="127" t="s">
        <v>62</v>
      </c>
      <c r="M244" s="127"/>
      <c r="N244" s="127"/>
      <c r="O244" s="226" t="s">
        <v>62</v>
      </c>
      <c r="P244" s="226" t="s">
        <v>62</v>
      </c>
      <c r="Q244" s="226" t="s">
        <v>62</v>
      </c>
      <c r="R244" s="226" t="s">
        <v>62</v>
      </c>
    </row>
    <row r="245" spans="1:19" s="131" customFormat="1" ht="21" customHeight="1" x14ac:dyDescent="0.2">
      <c r="A245" s="373"/>
      <c r="B245" s="133" t="s">
        <v>72</v>
      </c>
      <c r="C245" s="127"/>
      <c r="D245" s="127" t="s">
        <v>62</v>
      </c>
      <c r="E245" s="127"/>
      <c r="F245" s="127"/>
      <c r="G245" s="127">
        <f>G238</f>
        <v>0</v>
      </c>
      <c r="H245" s="127">
        <f t="shared" ref="H245:K245" si="119">H238</f>
        <v>0</v>
      </c>
      <c r="I245" s="127">
        <f t="shared" si="119"/>
        <v>0</v>
      </c>
      <c r="J245" s="127">
        <f t="shared" si="119"/>
        <v>0</v>
      </c>
      <c r="K245" s="127">
        <f t="shared" si="119"/>
        <v>0</v>
      </c>
      <c r="L245" s="127" t="s">
        <v>62</v>
      </c>
      <c r="M245" s="130">
        <v>46022</v>
      </c>
      <c r="N245" s="130">
        <v>46022</v>
      </c>
      <c r="O245" s="78"/>
      <c r="P245" s="226" t="s">
        <v>62</v>
      </c>
      <c r="Q245" s="78"/>
      <c r="R245" s="78"/>
    </row>
    <row r="246" spans="1:19" s="128" customFormat="1" ht="74.45" customHeight="1" x14ac:dyDescent="0.25">
      <c r="A246" s="371" t="s">
        <v>354</v>
      </c>
      <c r="B246" s="124" t="s">
        <v>402</v>
      </c>
      <c r="C246" s="125" t="s">
        <v>59</v>
      </c>
      <c r="D246" s="126" t="s">
        <v>60</v>
      </c>
      <c r="E246" s="126" t="s">
        <v>75</v>
      </c>
      <c r="F246" s="125">
        <v>792</v>
      </c>
      <c r="G246" s="125">
        <v>6</v>
      </c>
      <c r="H246" s="125">
        <v>6</v>
      </c>
      <c r="I246" s="125">
        <v>6</v>
      </c>
      <c r="J246" s="125">
        <v>6</v>
      </c>
      <c r="K246" s="127">
        <f>J246</f>
        <v>6</v>
      </c>
      <c r="L246" s="125"/>
      <c r="M246" s="125" t="s">
        <v>62</v>
      </c>
      <c r="N246" s="125" t="s">
        <v>62</v>
      </c>
      <c r="O246" s="78">
        <v>116389.44</v>
      </c>
      <c r="P246" s="78" t="s">
        <v>344</v>
      </c>
      <c r="Q246" s="78">
        <v>85779.3</v>
      </c>
      <c r="R246" s="78">
        <v>50003.97</v>
      </c>
    </row>
    <row r="247" spans="1:19" s="131" customFormat="1" ht="15.75" x14ac:dyDescent="0.2">
      <c r="A247" s="372"/>
      <c r="B247" s="129" t="s">
        <v>70</v>
      </c>
      <c r="C247" s="127"/>
      <c r="D247" s="127" t="s">
        <v>62</v>
      </c>
      <c r="E247" s="127"/>
      <c r="F247" s="127"/>
      <c r="G247" s="127">
        <f>G246</f>
        <v>6</v>
      </c>
      <c r="H247" s="127">
        <f t="shared" ref="H247:K247" si="120">H246</f>
        <v>6</v>
      </c>
      <c r="I247" s="127">
        <f t="shared" si="120"/>
        <v>6</v>
      </c>
      <c r="J247" s="127">
        <f t="shared" si="120"/>
        <v>6</v>
      </c>
      <c r="K247" s="127">
        <f t="shared" si="120"/>
        <v>6</v>
      </c>
      <c r="L247" s="127"/>
      <c r="M247" s="130">
        <v>46022</v>
      </c>
      <c r="N247" s="130">
        <v>46022</v>
      </c>
      <c r="O247" s="78"/>
      <c r="P247" s="226"/>
      <c r="Q247" s="78"/>
      <c r="R247" s="78"/>
    </row>
    <row r="248" spans="1:19" s="131" customFormat="1" ht="14.25" x14ac:dyDescent="0.2">
      <c r="A248" s="372"/>
      <c r="B248" s="132" t="s">
        <v>63</v>
      </c>
      <c r="C248" s="127"/>
      <c r="D248" s="127"/>
      <c r="E248" s="127"/>
      <c r="F248" s="127"/>
      <c r="G248" s="127" t="s">
        <v>62</v>
      </c>
      <c r="H248" s="127"/>
      <c r="I248" s="127" t="s">
        <v>62</v>
      </c>
      <c r="J248" s="127"/>
      <c r="K248" s="127"/>
      <c r="L248" s="127" t="s">
        <v>62</v>
      </c>
      <c r="M248" s="127"/>
      <c r="N248" s="127"/>
      <c r="O248" s="226" t="s">
        <v>62</v>
      </c>
      <c r="P248" s="226" t="s">
        <v>62</v>
      </c>
      <c r="Q248" s="226" t="s">
        <v>62</v>
      </c>
      <c r="R248" s="226" t="s">
        <v>62</v>
      </c>
    </row>
    <row r="249" spans="1:19" s="131" customFormat="1" ht="65.45" customHeight="1" x14ac:dyDescent="0.25">
      <c r="A249" s="372"/>
      <c r="B249" s="133" t="s">
        <v>64</v>
      </c>
      <c r="C249" s="127"/>
      <c r="D249" s="127" t="s">
        <v>62</v>
      </c>
      <c r="E249" s="127"/>
      <c r="F249" s="127"/>
      <c r="G249" s="127">
        <f>G246</f>
        <v>6</v>
      </c>
      <c r="H249" s="127">
        <f t="shared" ref="H249:K249" si="121">H246</f>
        <v>6</v>
      </c>
      <c r="I249" s="127">
        <f t="shared" si="121"/>
        <v>6</v>
      </c>
      <c r="J249" s="127">
        <f t="shared" si="121"/>
        <v>6</v>
      </c>
      <c r="K249" s="127">
        <f t="shared" si="121"/>
        <v>6</v>
      </c>
      <c r="L249" s="127" t="s">
        <v>62</v>
      </c>
      <c r="M249" s="130">
        <v>46022</v>
      </c>
      <c r="N249" s="130">
        <v>46022</v>
      </c>
      <c r="O249" s="78"/>
      <c r="P249" s="226" t="s">
        <v>62</v>
      </c>
      <c r="Q249" s="78"/>
      <c r="R249" s="78"/>
      <c r="S249" s="128"/>
    </row>
    <row r="250" spans="1:19" s="131" customFormat="1" ht="15" customHeight="1" x14ac:dyDescent="0.2">
      <c r="A250" s="372"/>
      <c r="B250" s="132" t="s">
        <v>65</v>
      </c>
      <c r="C250" s="127"/>
      <c r="D250" s="127"/>
      <c r="E250" s="127"/>
      <c r="F250" s="127"/>
      <c r="G250" s="127" t="s">
        <v>62</v>
      </c>
      <c r="H250" s="127"/>
      <c r="I250" s="127" t="s">
        <v>62</v>
      </c>
      <c r="J250" s="127"/>
      <c r="K250" s="127"/>
      <c r="L250" s="127" t="s">
        <v>62</v>
      </c>
      <c r="M250" s="127"/>
      <c r="N250" s="127"/>
      <c r="O250" s="226" t="s">
        <v>62</v>
      </c>
      <c r="P250" s="226" t="s">
        <v>62</v>
      </c>
      <c r="Q250" s="226" t="s">
        <v>62</v>
      </c>
      <c r="R250" s="226" t="s">
        <v>62</v>
      </c>
    </row>
    <row r="251" spans="1:19" s="131" customFormat="1" ht="38.65" customHeight="1" x14ac:dyDescent="0.2">
      <c r="A251" s="372"/>
      <c r="B251" s="133" t="s">
        <v>66</v>
      </c>
      <c r="C251" s="127"/>
      <c r="D251" s="127" t="s">
        <v>62</v>
      </c>
      <c r="E251" s="127"/>
      <c r="F251" s="127"/>
      <c r="G251" s="127">
        <f>G246</f>
        <v>6</v>
      </c>
      <c r="H251" s="127">
        <f t="shared" ref="H251:K251" si="122">H246</f>
        <v>6</v>
      </c>
      <c r="I251" s="127">
        <f t="shared" si="122"/>
        <v>6</v>
      </c>
      <c r="J251" s="127">
        <f t="shared" si="122"/>
        <v>6</v>
      </c>
      <c r="K251" s="127">
        <f t="shared" si="122"/>
        <v>6</v>
      </c>
      <c r="L251" s="127" t="s">
        <v>62</v>
      </c>
      <c r="M251" s="130">
        <v>46022</v>
      </c>
      <c r="N251" s="130">
        <v>46022</v>
      </c>
      <c r="O251" s="78"/>
      <c r="P251" s="226" t="s">
        <v>62</v>
      </c>
      <c r="Q251" s="78"/>
      <c r="R251" s="78"/>
    </row>
    <row r="252" spans="1:19" s="131" customFormat="1" ht="21" customHeight="1" x14ac:dyDescent="0.25">
      <c r="A252" s="372"/>
      <c r="B252" s="132" t="s">
        <v>71</v>
      </c>
      <c r="C252" s="127"/>
      <c r="D252" s="127"/>
      <c r="E252" s="127"/>
      <c r="F252" s="127"/>
      <c r="G252" s="127" t="s">
        <v>62</v>
      </c>
      <c r="H252" s="127"/>
      <c r="I252" s="127" t="s">
        <v>62</v>
      </c>
      <c r="J252" s="127"/>
      <c r="K252" s="127"/>
      <c r="L252" s="127" t="s">
        <v>62</v>
      </c>
      <c r="M252" s="127"/>
      <c r="N252" s="127"/>
      <c r="O252" s="226" t="s">
        <v>62</v>
      </c>
      <c r="P252" s="226" t="s">
        <v>62</v>
      </c>
      <c r="Q252" s="226" t="s">
        <v>62</v>
      </c>
      <c r="R252" s="226" t="s">
        <v>62</v>
      </c>
      <c r="S252" s="128"/>
    </row>
    <row r="253" spans="1:19" s="131" customFormat="1" ht="21" customHeight="1" x14ac:dyDescent="0.2">
      <c r="A253" s="373"/>
      <c r="B253" s="133" t="s">
        <v>72</v>
      </c>
      <c r="C253" s="127"/>
      <c r="D253" s="127" t="s">
        <v>62</v>
      </c>
      <c r="E253" s="127"/>
      <c r="F253" s="127"/>
      <c r="G253" s="127">
        <f>G246</f>
        <v>6</v>
      </c>
      <c r="H253" s="127">
        <f t="shared" ref="H253:K253" si="123">H246</f>
        <v>6</v>
      </c>
      <c r="I253" s="127">
        <f t="shared" si="123"/>
        <v>6</v>
      </c>
      <c r="J253" s="127">
        <f t="shared" si="123"/>
        <v>6</v>
      </c>
      <c r="K253" s="127">
        <f t="shared" si="123"/>
        <v>6</v>
      </c>
      <c r="L253" s="127" t="s">
        <v>62</v>
      </c>
      <c r="M253" s="130">
        <v>46022</v>
      </c>
      <c r="N253" s="130">
        <v>46022</v>
      </c>
      <c r="O253" s="78"/>
      <c r="P253" s="226" t="s">
        <v>62</v>
      </c>
      <c r="Q253" s="78"/>
      <c r="R253" s="78"/>
    </row>
    <row r="254" spans="1:19" s="128" customFormat="1" ht="74.45" customHeight="1" x14ac:dyDescent="0.25">
      <c r="A254" s="371" t="s">
        <v>355</v>
      </c>
      <c r="B254" s="124" t="s">
        <v>402</v>
      </c>
      <c r="C254" s="125" t="s">
        <v>59</v>
      </c>
      <c r="D254" s="126" t="s">
        <v>60</v>
      </c>
      <c r="E254" s="126" t="s">
        <v>75</v>
      </c>
      <c r="F254" s="125">
        <v>792</v>
      </c>
      <c r="G254" s="125">
        <v>3</v>
      </c>
      <c r="H254" s="125">
        <v>3</v>
      </c>
      <c r="I254" s="125"/>
      <c r="J254" s="125"/>
      <c r="K254" s="127">
        <f>G254</f>
        <v>3</v>
      </c>
      <c r="L254" s="125"/>
      <c r="M254" s="125" t="s">
        <v>62</v>
      </c>
      <c r="N254" s="125" t="s">
        <v>62</v>
      </c>
      <c r="O254" s="78">
        <v>23798.639999999999</v>
      </c>
      <c r="P254" s="78" t="s">
        <v>344</v>
      </c>
      <c r="Q254" s="78">
        <v>16178.9</v>
      </c>
      <c r="R254" s="78">
        <v>9185.44</v>
      </c>
      <c r="S254" s="131"/>
    </row>
    <row r="255" spans="1:19" s="131" customFormat="1" ht="15.75" x14ac:dyDescent="0.25">
      <c r="A255" s="372"/>
      <c r="B255" s="129" t="s">
        <v>70</v>
      </c>
      <c r="C255" s="127"/>
      <c r="D255" s="127" t="s">
        <v>62</v>
      </c>
      <c r="E255" s="127"/>
      <c r="F255" s="127"/>
      <c r="G255" s="127">
        <f>G254</f>
        <v>3</v>
      </c>
      <c r="H255" s="127">
        <f t="shared" ref="H255:K255" si="124">H254</f>
        <v>3</v>
      </c>
      <c r="I255" s="127">
        <f t="shared" si="124"/>
        <v>0</v>
      </c>
      <c r="J255" s="127">
        <f t="shared" si="124"/>
        <v>0</v>
      </c>
      <c r="K255" s="127">
        <f t="shared" si="124"/>
        <v>3</v>
      </c>
      <c r="L255" s="127"/>
      <c r="M255" s="130">
        <v>46022</v>
      </c>
      <c r="N255" s="130">
        <v>46022</v>
      </c>
      <c r="O255" s="78"/>
      <c r="P255" s="226"/>
      <c r="Q255" s="78"/>
      <c r="R255" s="78"/>
      <c r="S255" s="128"/>
    </row>
    <row r="256" spans="1:19" s="131" customFormat="1" ht="14.25" x14ac:dyDescent="0.2">
      <c r="A256" s="372"/>
      <c r="B256" s="132" t="s">
        <v>63</v>
      </c>
      <c r="C256" s="127"/>
      <c r="D256" s="127"/>
      <c r="E256" s="127"/>
      <c r="F256" s="127"/>
      <c r="G256" s="127" t="s">
        <v>62</v>
      </c>
      <c r="H256" s="127"/>
      <c r="I256" s="127" t="s">
        <v>62</v>
      </c>
      <c r="J256" s="127"/>
      <c r="K256" s="127"/>
      <c r="L256" s="127" t="s">
        <v>62</v>
      </c>
      <c r="M256" s="127"/>
      <c r="N256" s="127"/>
      <c r="O256" s="226" t="s">
        <v>62</v>
      </c>
      <c r="P256" s="226" t="s">
        <v>62</v>
      </c>
      <c r="Q256" s="226" t="s">
        <v>62</v>
      </c>
      <c r="R256" s="226" t="s">
        <v>62</v>
      </c>
    </row>
    <row r="257" spans="1:19" s="131" customFormat="1" ht="65.45" customHeight="1" x14ac:dyDescent="0.2">
      <c r="A257" s="372"/>
      <c r="B257" s="133" t="s">
        <v>64</v>
      </c>
      <c r="C257" s="127"/>
      <c r="D257" s="127" t="s">
        <v>62</v>
      </c>
      <c r="E257" s="127"/>
      <c r="F257" s="127"/>
      <c r="G257" s="127">
        <f>G254</f>
        <v>3</v>
      </c>
      <c r="H257" s="127">
        <f t="shared" ref="H257:J257" si="125">H254</f>
        <v>3</v>
      </c>
      <c r="I257" s="127">
        <f t="shared" si="125"/>
        <v>0</v>
      </c>
      <c r="J257" s="127">
        <f t="shared" si="125"/>
        <v>0</v>
      </c>
      <c r="K257" s="127">
        <f>G257</f>
        <v>3</v>
      </c>
      <c r="L257" s="127" t="s">
        <v>62</v>
      </c>
      <c r="M257" s="130">
        <v>46022</v>
      </c>
      <c r="N257" s="130">
        <v>46022</v>
      </c>
      <c r="O257" s="78"/>
      <c r="P257" s="226" t="s">
        <v>62</v>
      </c>
      <c r="Q257" s="78"/>
      <c r="R257" s="78"/>
    </row>
    <row r="258" spans="1:19" s="131" customFormat="1" ht="15" customHeight="1" x14ac:dyDescent="0.25">
      <c r="A258" s="372"/>
      <c r="B258" s="132" t="s">
        <v>65</v>
      </c>
      <c r="C258" s="127"/>
      <c r="D258" s="127"/>
      <c r="E258" s="127"/>
      <c r="F258" s="127"/>
      <c r="G258" s="127" t="s">
        <v>62</v>
      </c>
      <c r="H258" s="127"/>
      <c r="I258" s="127" t="s">
        <v>62</v>
      </c>
      <c r="J258" s="127"/>
      <c r="K258" s="127"/>
      <c r="L258" s="127" t="s">
        <v>62</v>
      </c>
      <c r="M258" s="127"/>
      <c r="N258" s="127"/>
      <c r="O258" s="226" t="s">
        <v>62</v>
      </c>
      <c r="P258" s="226" t="s">
        <v>62</v>
      </c>
      <c r="Q258" s="226" t="s">
        <v>62</v>
      </c>
      <c r="R258" s="226" t="s">
        <v>62</v>
      </c>
      <c r="S258" s="128"/>
    </row>
    <row r="259" spans="1:19" s="131" customFormat="1" ht="38.65" customHeight="1" x14ac:dyDescent="0.2">
      <c r="A259" s="372"/>
      <c r="B259" s="133" t="s">
        <v>66</v>
      </c>
      <c r="C259" s="127"/>
      <c r="D259" s="127" t="s">
        <v>62</v>
      </c>
      <c r="E259" s="127"/>
      <c r="F259" s="127"/>
      <c r="G259" s="127">
        <f>G254</f>
        <v>3</v>
      </c>
      <c r="H259" s="127">
        <f t="shared" ref="H259:K259" si="126">H254</f>
        <v>3</v>
      </c>
      <c r="I259" s="127">
        <f t="shared" si="126"/>
        <v>0</v>
      </c>
      <c r="J259" s="127">
        <f t="shared" si="126"/>
        <v>0</v>
      </c>
      <c r="K259" s="127">
        <f t="shared" si="126"/>
        <v>3</v>
      </c>
      <c r="L259" s="127" t="s">
        <v>62</v>
      </c>
      <c r="M259" s="130">
        <v>46022</v>
      </c>
      <c r="N259" s="130">
        <v>46022</v>
      </c>
      <c r="O259" s="78"/>
      <c r="P259" s="226" t="s">
        <v>62</v>
      </c>
      <c r="Q259" s="78"/>
      <c r="R259" s="78"/>
    </row>
    <row r="260" spans="1:19" s="131" customFormat="1" ht="21" customHeight="1" x14ac:dyDescent="0.2">
      <c r="A260" s="372"/>
      <c r="B260" s="132" t="s">
        <v>71</v>
      </c>
      <c r="C260" s="127"/>
      <c r="D260" s="127"/>
      <c r="E260" s="127"/>
      <c r="F260" s="127"/>
      <c r="G260" s="127" t="s">
        <v>62</v>
      </c>
      <c r="H260" s="127"/>
      <c r="I260" s="127" t="s">
        <v>62</v>
      </c>
      <c r="J260" s="127"/>
      <c r="K260" s="127"/>
      <c r="L260" s="127" t="s">
        <v>62</v>
      </c>
      <c r="M260" s="127"/>
      <c r="N260" s="127"/>
      <c r="O260" s="226" t="s">
        <v>62</v>
      </c>
      <c r="P260" s="226" t="s">
        <v>62</v>
      </c>
      <c r="Q260" s="226" t="s">
        <v>62</v>
      </c>
      <c r="R260" s="226" t="s">
        <v>62</v>
      </c>
    </row>
    <row r="261" spans="1:19" s="131" customFormat="1" ht="21" customHeight="1" x14ac:dyDescent="0.25">
      <c r="A261" s="373"/>
      <c r="B261" s="133" t="s">
        <v>72</v>
      </c>
      <c r="C261" s="127"/>
      <c r="D261" s="127" t="s">
        <v>62</v>
      </c>
      <c r="E261" s="127"/>
      <c r="F261" s="127"/>
      <c r="G261" s="127">
        <f>G254</f>
        <v>3</v>
      </c>
      <c r="H261" s="127">
        <f t="shared" ref="H261:K261" si="127">H254</f>
        <v>3</v>
      </c>
      <c r="I261" s="127">
        <f t="shared" si="127"/>
        <v>0</v>
      </c>
      <c r="J261" s="127">
        <f t="shared" si="127"/>
        <v>0</v>
      </c>
      <c r="K261" s="127">
        <f t="shared" si="127"/>
        <v>3</v>
      </c>
      <c r="L261" s="127" t="s">
        <v>62</v>
      </c>
      <c r="M261" s="130">
        <v>46022</v>
      </c>
      <c r="N261" s="130">
        <v>46022</v>
      </c>
      <c r="O261" s="78"/>
      <c r="P261" s="226" t="s">
        <v>62</v>
      </c>
      <c r="Q261" s="78"/>
      <c r="R261" s="78"/>
      <c r="S261" s="128"/>
    </row>
    <row r="262" spans="1:19" s="128" customFormat="1" ht="74.45" customHeight="1" x14ac:dyDescent="0.25">
      <c r="A262" s="371" t="s">
        <v>356</v>
      </c>
      <c r="B262" s="124" t="s">
        <v>402</v>
      </c>
      <c r="C262" s="125" t="s">
        <v>59</v>
      </c>
      <c r="D262" s="126" t="s">
        <v>60</v>
      </c>
      <c r="E262" s="126" t="s">
        <v>75</v>
      </c>
      <c r="F262" s="125">
        <v>792</v>
      </c>
      <c r="G262" s="125">
        <v>1</v>
      </c>
      <c r="H262" s="125">
        <v>1</v>
      </c>
      <c r="I262" s="125">
        <v>1</v>
      </c>
      <c r="J262" s="125">
        <v>1</v>
      </c>
      <c r="K262" s="127">
        <v>1</v>
      </c>
      <c r="L262" s="125"/>
      <c r="M262" s="125" t="s">
        <v>62</v>
      </c>
      <c r="N262" s="125" t="s">
        <v>62</v>
      </c>
      <c r="O262" s="78">
        <v>19398.240000000002</v>
      </c>
      <c r="P262" s="78" t="s">
        <v>344</v>
      </c>
      <c r="Q262" s="78">
        <v>6833.49</v>
      </c>
      <c r="R262" s="78">
        <v>6833.49</v>
      </c>
      <c r="S262" s="131"/>
    </row>
    <row r="263" spans="1:19" s="131" customFormat="1" ht="15.75" x14ac:dyDescent="0.2">
      <c r="A263" s="372"/>
      <c r="B263" s="129" t="s">
        <v>70</v>
      </c>
      <c r="C263" s="127"/>
      <c r="D263" s="127" t="s">
        <v>62</v>
      </c>
      <c r="E263" s="127"/>
      <c r="F263" s="127"/>
      <c r="G263" s="127">
        <f>G262</f>
        <v>1</v>
      </c>
      <c r="H263" s="127">
        <f t="shared" ref="H263:K263" si="128">H262</f>
        <v>1</v>
      </c>
      <c r="I263" s="127">
        <f t="shared" si="128"/>
        <v>1</v>
      </c>
      <c r="J263" s="127">
        <f t="shared" si="128"/>
        <v>1</v>
      </c>
      <c r="K263" s="127">
        <f t="shared" si="128"/>
        <v>1</v>
      </c>
      <c r="L263" s="127"/>
      <c r="M263" s="130">
        <v>46022</v>
      </c>
      <c r="N263" s="130">
        <v>46022</v>
      </c>
      <c r="O263" s="78"/>
      <c r="P263" s="226"/>
      <c r="Q263" s="78"/>
      <c r="R263" s="78"/>
    </row>
    <row r="264" spans="1:19" s="131" customFormat="1" x14ac:dyDescent="0.25">
      <c r="A264" s="372"/>
      <c r="B264" s="132" t="s">
        <v>63</v>
      </c>
      <c r="C264" s="127"/>
      <c r="D264" s="127"/>
      <c r="E264" s="127"/>
      <c r="F264" s="127"/>
      <c r="G264" s="127" t="s">
        <v>62</v>
      </c>
      <c r="H264" s="127"/>
      <c r="I264" s="127" t="s">
        <v>62</v>
      </c>
      <c r="J264" s="127"/>
      <c r="K264" s="127"/>
      <c r="L264" s="127" t="s">
        <v>62</v>
      </c>
      <c r="M264" s="127"/>
      <c r="N264" s="127"/>
      <c r="O264" s="226" t="s">
        <v>62</v>
      </c>
      <c r="P264" s="226" t="s">
        <v>62</v>
      </c>
      <c r="Q264" s="226" t="s">
        <v>62</v>
      </c>
      <c r="R264" s="226" t="s">
        <v>62</v>
      </c>
      <c r="S264" s="128"/>
    </row>
    <row r="265" spans="1:19" s="131" customFormat="1" ht="65.45" customHeight="1" x14ac:dyDescent="0.2">
      <c r="A265" s="372"/>
      <c r="B265" s="133" t="s">
        <v>64</v>
      </c>
      <c r="C265" s="127"/>
      <c r="D265" s="127" t="s">
        <v>62</v>
      </c>
      <c r="E265" s="127"/>
      <c r="F265" s="127"/>
      <c r="G265" s="127">
        <f>G262</f>
        <v>1</v>
      </c>
      <c r="H265" s="127">
        <f t="shared" ref="H265:K265" si="129">H262</f>
        <v>1</v>
      </c>
      <c r="I265" s="127">
        <f t="shared" si="129"/>
        <v>1</v>
      </c>
      <c r="J265" s="127">
        <f t="shared" si="129"/>
        <v>1</v>
      </c>
      <c r="K265" s="127">
        <f t="shared" si="129"/>
        <v>1</v>
      </c>
      <c r="L265" s="127" t="s">
        <v>62</v>
      </c>
      <c r="M265" s="130">
        <v>46022</v>
      </c>
      <c r="N265" s="130">
        <v>46022</v>
      </c>
      <c r="O265" s="78"/>
      <c r="P265" s="226" t="s">
        <v>62</v>
      </c>
      <c r="Q265" s="78"/>
      <c r="R265" s="78"/>
    </row>
    <row r="266" spans="1:19" s="131" customFormat="1" ht="15" customHeight="1" x14ac:dyDescent="0.2">
      <c r="A266" s="372"/>
      <c r="B266" s="132" t="s">
        <v>65</v>
      </c>
      <c r="C266" s="127"/>
      <c r="D266" s="127"/>
      <c r="E266" s="127"/>
      <c r="F266" s="127"/>
      <c r="G266" s="127" t="s">
        <v>62</v>
      </c>
      <c r="H266" s="127"/>
      <c r="I266" s="127" t="s">
        <v>62</v>
      </c>
      <c r="J266" s="127"/>
      <c r="K266" s="127"/>
      <c r="L266" s="127" t="s">
        <v>62</v>
      </c>
      <c r="M266" s="127"/>
      <c r="N266" s="127"/>
      <c r="O266" s="226" t="s">
        <v>62</v>
      </c>
      <c r="P266" s="226" t="s">
        <v>62</v>
      </c>
      <c r="Q266" s="226" t="s">
        <v>62</v>
      </c>
      <c r="R266" s="226" t="s">
        <v>62</v>
      </c>
    </row>
    <row r="267" spans="1:19" s="131" customFormat="1" ht="38.65" customHeight="1" x14ac:dyDescent="0.25">
      <c r="A267" s="372"/>
      <c r="B267" s="133" t="s">
        <v>66</v>
      </c>
      <c r="C267" s="127"/>
      <c r="D267" s="127" t="s">
        <v>62</v>
      </c>
      <c r="E267" s="127"/>
      <c r="F267" s="127"/>
      <c r="G267" s="127">
        <f>G262</f>
        <v>1</v>
      </c>
      <c r="H267" s="127">
        <f t="shared" ref="H267:K267" si="130">H262</f>
        <v>1</v>
      </c>
      <c r="I267" s="127">
        <f t="shared" si="130"/>
        <v>1</v>
      </c>
      <c r="J267" s="127">
        <f t="shared" si="130"/>
        <v>1</v>
      </c>
      <c r="K267" s="127">
        <f t="shared" si="130"/>
        <v>1</v>
      </c>
      <c r="L267" s="127" t="s">
        <v>62</v>
      </c>
      <c r="M267" s="130">
        <v>46022</v>
      </c>
      <c r="N267" s="130">
        <v>46022</v>
      </c>
      <c r="O267" s="78"/>
      <c r="P267" s="226" t="s">
        <v>62</v>
      </c>
      <c r="Q267" s="78"/>
      <c r="R267" s="78"/>
      <c r="S267" s="128"/>
    </row>
    <row r="268" spans="1:19" s="131" customFormat="1" ht="21" customHeight="1" x14ac:dyDescent="0.2">
      <c r="A268" s="372"/>
      <c r="B268" s="132" t="s">
        <v>71</v>
      </c>
      <c r="C268" s="127"/>
      <c r="D268" s="127"/>
      <c r="E268" s="127"/>
      <c r="F268" s="127"/>
      <c r="G268" s="127" t="s">
        <v>62</v>
      </c>
      <c r="H268" s="127"/>
      <c r="I268" s="127" t="s">
        <v>62</v>
      </c>
      <c r="J268" s="127"/>
      <c r="K268" s="127"/>
      <c r="L268" s="127" t="s">
        <v>62</v>
      </c>
      <c r="M268" s="127"/>
      <c r="N268" s="127"/>
      <c r="O268" s="226" t="s">
        <v>62</v>
      </c>
      <c r="P268" s="226" t="s">
        <v>62</v>
      </c>
      <c r="Q268" s="226" t="s">
        <v>62</v>
      </c>
      <c r="R268" s="226" t="s">
        <v>62</v>
      </c>
    </row>
    <row r="269" spans="1:19" s="131" customFormat="1" ht="21" customHeight="1" x14ac:dyDescent="0.2">
      <c r="A269" s="373"/>
      <c r="B269" s="133" t="s">
        <v>72</v>
      </c>
      <c r="C269" s="127"/>
      <c r="D269" s="127" t="s">
        <v>62</v>
      </c>
      <c r="E269" s="127"/>
      <c r="F269" s="127"/>
      <c r="G269" s="127">
        <f>G262</f>
        <v>1</v>
      </c>
      <c r="H269" s="127">
        <f t="shared" ref="H269:K269" si="131">H262</f>
        <v>1</v>
      </c>
      <c r="I269" s="127">
        <f t="shared" si="131"/>
        <v>1</v>
      </c>
      <c r="J269" s="127">
        <f t="shared" si="131"/>
        <v>1</v>
      </c>
      <c r="K269" s="127">
        <f t="shared" si="131"/>
        <v>1</v>
      </c>
      <c r="L269" s="127" t="s">
        <v>62</v>
      </c>
      <c r="M269" s="130">
        <v>46022</v>
      </c>
      <c r="N269" s="130">
        <v>46022</v>
      </c>
      <c r="O269" s="78"/>
      <c r="P269" s="226" t="s">
        <v>62</v>
      </c>
      <c r="Q269" s="78"/>
      <c r="R269" s="78"/>
    </row>
    <row r="270" spans="1:19" s="128" customFormat="1" ht="74.45" customHeight="1" x14ac:dyDescent="0.25">
      <c r="A270" s="371" t="s">
        <v>357</v>
      </c>
      <c r="B270" s="124" t="s">
        <v>402</v>
      </c>
      <c r="C270" s="125" t="s">
        <v>59</v>
      </c>
      <c r="D270" s="126" t="s">
        <v>60</v>
      </c>
      <c r="E270" s="126" t="s">
        <v>75</v>
      </c>
      <c r="F270" s="125">
        <v>792</v>
      </c>
      <c r="G270" s="125">
        <v>3</v>
      </c>
      <c r="H270" s="125">
        <v>3</v>
      </c>
      <c r="I270" s="125">
        <v>3</v>
      </c>
      <c r="J270" s="125">
        <v>3</v>
      </c>
      <c r="K270" s="127">
        <v>3</v>
      </c>
      <c r="L270" s="125"/>
      <c r="M270" s="125" t="s">
        <v>62</v>
      </c>
      <c r="N270" s="125" t="s">
        <v>62</v>
      </c>
      <c r="O270" s="78">
        <v>40039.770000000004</v>
      </c>
      <c r="P270" s="78" t="s">
        <v>344</v>
      </c>
      <c r="Q270" s="78">
        <v>34582.300000000003</v>
      </c>
      <c r="R270" s="78">
        <f>21901.4+6689.59</f>
        <v>28590.99</v>
      </c>
    </row>
    <row r="271" spans="1:19" s="131" customFormat="1" ht="15.75" x14ac:dyDescent="0.2">
      <c r="A271" s="372"/>
      <c r="B271" s="129" t="s">
        <v>70</v>
      </c>
      <c r="C271" s="127"/>
      <c r="D271" s="127" t="s">
        <v>62</v>
      </c>
      <c r="E271" s="127"/>
      <c r="F271" s="127"/>
      <c r="G271" s="127">
        <f>G270</f>
        <v>3</v>
      </c>
      <c r="H271" s="127">
        <f t="shared" ref="H271:K271" si="132">H270</f>
        <v>3</v>
      </c>
      <c r="I271" s="127">
        <f t="shared" si="132"/>
        <v>3</v>
      </c>
      <c r="J271" s="127">
        <f t="shared" si="132"/>
        <v>3</v>
      </c>
      <c r="K271" s="127">
        <f t="shared" si="132"/>
        <v>3</v>
      </c>
      <c r="L271" s="127"/>
      <c r="M271" s="130">
        <v>46022</v>
      </c>
      <c r="N271" s="130">
        <v>46022</v>
      </c>
      <c r="O271" s="78"/>
      <c r="P271" s="226"/>
      <c r="Q271" s="78"/>
      <c r="R271" s="78"/>
    </row>
    <row r="272" spans="1:19" s="131" customFormat="1" ht="14.25" x14ac:dyDescent="0.2">
      <c r="A272" s="372"/>
      <c r="B272" s="132" t="s">
        <v>63</v>
      </c>
      <c r="C272" s="127"/>
      <c r="D272" s="127"/>
      <c r="E272" s="127"/>
      <c r="F272" s="127"/>
      <c r="G272" s="127" t="s">
        <v>62</v>
      </c>
      <c r="H272" s="127"/>
      <c r="I272" s="127" t="s">
        <v>62</v>
      </c>
      <c r="J272" s="127"/>
      <c r="K272" s="127"/>
      <c r="L272" s="127" t="s">
        <v>62</v>
      </c>
      <c r="M272" s="127"/>
      <c r="N272" s="127"/>
      <c r="O272" s="226" t="s">
        <v>62</v>
      </c>
      <c r="P272" s="226" t="s">
        <v>62</v>
      </c>
      <c r="Q272" s="226" t="s">
        <v>62</v>
      </c>
      <c r="R272" s="226" t="s">
        <v>62</v>
      </c>
    </row>
    <row r="273" spans="1:19" s="131" customFormat="1" ht="65.45" customHeight="1" x14ac:dyDescent="0.25">
      <c r="A273" s="372"/>
      <c r="B273" s="133" t="s">
        <v>64</v>
      </c>
      <c r="C273" s="127"/>
      <c r="D273" s="127" t="s">
        <v>62</v>
      </c>
      <c r="E273" s="127"/>
      <c r="F273" s="127"/>
      <c r="G273" s="127">
        <f>G270</f>
        <v>3</v>
      </c>
      <c r="H273" s="127">
        <f t="shared" ref="H273:K273" si="133">H270</f>
        <v>3</v>
      </c>
      <c r="I273" s="127">
        <f t="shared" si="133"/>
        <v>3</v>
      </c>
      <c r="J273" s="127">
        <f t="shared" si="133"/>
        <v>3</v>
      </c>
      <c r="K273" s="127">
        <f t="shared" si="133"/>
        <v>3</v>
      </c>
      <c r="L273" s="127" t="s">
        <v>62</v>
      </c>
      <c r="M273" s="130">
        <v>46022</v>
      </c>
      <c r="N273" s="130">
        <v>46022</v>
      </c>
      <c r="O273" s="78"/>
      <c r="P273" s="226" t="s">
        <v>62</v>
      </c>
      <c r="Q273" s="78"/>
      <c r="R273" s="78"/>
      <c r="S273" s="128"/>
    </row>
    <row r="274" spans="1:19" s="131" customFormat="1" ht="15" customHeight="1" x14ac:dyDescent="0.2">
      <c r="A274" s="372"/>
      <c r="B274" s="132" t="s">
        <v>65</v>
      </c>
      <c r="C274" s="127"/>
      <c r="D274" s="127"/>
      <c r="E274" s="127"/>
      <c r="F274" s="127"/>
      <c r="G274" s="127" t="s">
        <v>62</v>
      </c>
      <c r="H274" s="127"/>
      <c r="I274" s="127" t="s">
        <v>62</v>
      </c>
      <c r="J274" s="127"/>
      <c r="K274" s="127"/>
      <c r="L274" s="127" t="s">
        <v>62</v>
      </c>
      <c r="M274" s="127"/>
      <c r="N274" s="127"/>
      <c r="O274" s="226" t="s">
        <v>62</v>
      </c>
      <c r="P274" s="226" t="s">
        <v>62</v>
      </c>
      <c r="Q274" s="226" t="s">
        <v>62</v>
      </c>
      <c r="R274" s="226" t="s">
        <v>62</v>
      </c>
    </row>
    <row r="275" spans="1:19" s="131" customFormat="1" ht="38.65" customHeight="1" x14ac:dyDescent="0.2">
      <c r="A275" s="372"/>
      <c r="B275" s="133" t="s">
        <v>66</v>
      </c>
      <c r="C275" s="127"/>
      <c r="D275" s="127" t="s">
        <v>62</v>
      </c>
      <c r="E275" s="127"/>
      <c r="F275" s="127"/>
      <c r="G275" s="127">
        <f>G270</f>
        <v>3</v>
      </c>
      <c r="H275" s="127">
        <f t="shared" ref="H275:K275" si="134">H270</f>
        <v>3</v>
      </c>
      <c r="I275" s="127">
        <f t="shared" si="134"/>
        <v>3</v>
      </c>
      <c r="J275" s="127">
        <f t="shared" si="134"/>
        <v>3</v>
      </c>
      <c r="K275" s="127">
        <f t="shared" si="134"/>
        <v>3</v>
      </c>
      <c r="L275" s="127" t="s">
        <v>62</v>
      </c>
      <c r="M275" s="130">
        <v>46022</v>
      </c>
      <c r="N275" s="130">
        <v>46022</v>
      </c>
      <c r="O275" s="78"/>
      <c r="P275" s="226" t="s">
        <v>62</v>
      </c>
      <c r="Q275" s="78"/>
      <c r="R275" s="78"/>
    </row>
    <row r="276" spans="1:19" s="131" customFormat="1" ht="21" customHeight="1" x14ac:dyDescent="0.25">
      <c r="A276" s="372"/>
      <c r="B276" s="132" t="s">
        <v>71</v>
      </c>
      <c r="C276" s="127"/>
      <c r="D276" s="127"/>
      <c r="E276" s="127"/>
      <c r="F276" s="127"/>
      <c r="G276" s="127" t="s">
        <v>62</v>
      </c>
      <c r="H276" s="127"/>
      <c r="I276" s="127" t="s">
        <v>62</v>
      </c>
      <c r="J276" s="127"/>
      <c r="K276" s="127"/>
      <c r="L276" s="127" t="s">
        <v>62</v>
      </c>
      <c r="M276" s="127"/>
      <c r="N276" s="127"/>
      <c r="O276" s="226" t="s">
        <v>62</v>
      </c>
      <c r="P276" s="226" t="s">
        <v>62</v>
      </c>
      <c r="Q276" s="226" t="s">
        <v>62</v>
      </c>
      <c r="R276" s="226" t="s">
        <v>62</v>
      </c>
      <c r="S276" s="128"/>
    </row>
    <row r="277" spans="1:19" s="131" customFormat="1" ht="21" customHeight="1" x14ac:dyDescent="0.2">
      <c r="A277" s="373"/>
      <c r="B277" s="133" t="s">
        <v>72</v>
      </c>
      <c r="C277" s="127"/>
      <c r="D277" s="127" t="s">
        <v>62</v>
      </c>
      <c r="E277" s="127"/>
      <c r="F277" s="127"/>
      <c r="G277" s="127">
        <f>G270</f>
        <v>3</v>
      </c>
      <c r="H277" s="127">
        <f t="shared" ref="H277:K277" si="135">H270</f>
        <v>3</v>
      </c>
      <c r="I277" s="127">
        <f t="shared" si="135"/>
        <v>3</v>
      </c>
      <c r="J277" s="127">
        <f t="shared" si="135"/>
        <v>3</v>
      </c>
      <c r="K277" s="127">
        <f t="shared" si="135"/>
        <v>3</v>
      </c>
      <c r="L277" s="127" t="s">
        <v>62</v>
      </c>
      <c r="M277" s="130">
        <v>46022</v>
      </c>
      <c r="N277" s="130">
        <v>46022</v>
      </c>
      <c r="O277" s="78"/>
      <c r="P277" s="226" t="s">
        <v>62</v>
      </c>
      <c r="Q277" s="78"/>
      <c r="R277" s="78"/>
    </row>
    <row r="278" spans="1:19" s="128" customFormat="1" ht="74.45" customHeight="1" x14ac:dyDescent="0.25">
      <c r="A278" s="371" t="s">
        <v>358</v>
      </c>
      <c r="B278" s="124" t="s">
        <v>402</v>
      </c>
      <c r="C278" s="125" t="s">
        <v>59</v>
      </c>
      <c r="D278" s="126" t="s">
        <v>60</v>
      </c>
      <c r="E278" s="126" t="s">
        <v>75</v>
      </c>
      <c r="F278" s="125">
        <v>792</v>
      </c>
      <c r="G278" s="125"/>
      <c r="H278" s="125"/>
      <c r="I278" s="125"/>
      <c r="J278" s="125"/>
      <c r="K278" s="127">
        <f>J278</f>
        <v>0</v>
      </c>
      <c r="L278" s="125"/>
      <c r="M278" s="125" t="s">
        <v>62</v>
      </c>
      <c r="N278" s="125" t="s">
        <v>62</v>
      </c>
      <c r="O278" s="78"/>
      <c r="P278" s="78"/>
      <c r="Q278" s="78"/>
      <c r="R278" s="78"/>
      <c r="S278" s="131"/>
    </row>
    <row r="279" spans="1:19" s="131" customFormat="1" ht="15.75" x14ac:dyDescent="0.25">
      <c r="A279" s="372"/>
      <c r="B279" s="129" t="s">
        <v>70</v>
      </c>
      <c r="C279" s="127"/>
      <c r="D279" s="127" t="s">
        <v>62</v>
      </c>
      <c r="E279" s="127"/>
      <c r="F279" s="127"/>
      <c r="G279" s="127">
        <f>G278</f>
        <v>0</v>
      </c>
      <c r="H279" s="127">
        <f t="shared" ref="H279:K279" si="136">H278</f>
        <v>0</v>
      </c>
      <c r="I279" s="127">
        <f t="shared" si="136"/>
        <v>0</v>
      </c>
      <c r="J279" s="127">
        <f t="shared" si="136"/>
        <v>0</v>
      </c>
      <c r="K279" s="127">
        <f t="shared" si="136"/>
        <v>0</v>
      </c>
      <c r="L279" s="127"/>
      <c r="M279" s="130">
        <v>46022</v>
      </c>
      <c r="N279" s="130">
        <v>46022</v>
      </c>
      <c r="O279" s="78"/>
      <c r="P279" s="226" t="s">
        <v>62</v>
      </c>
      <c r="Q279" s="78"/>
      <c r="R279" s="78"/>
      <c r="S279" s="128"/>
    </row>
    <row r="280" spans="1:19" s="131" customFormat="1" ht="14.25" x14ac:dyDescent="0.2">
      <c r="A280" s="372"/>
      <c r="B280" s="132" t="s">
        <v>63</v>
      </c>
      <c r="C280" s="127"/>
      <c r="D280" s="127"/>
      <c r="E280" s="127"/>
      <c r="F280" s="127"/>
      <c r="G280" s="127" t="s">
        <v>62</v>
      </c>
      <c r="H280" s="127"/>
      <c r="I280" s="127" t="s">
        <v>62</v>
      </c>
      <c r="J280" s="127"/>
      <c r="K280" s="127"/>
      <c r="L280" s="127" t="s">
        <v>62</v>
      </c>
      <c r="M280" s="127"/>
      <c r="N280" s="127"/>
      <c r="O280" s="226" t="s">
        <v>62</v>
      </c>
      <c r="P280" s="226" t="s">
        <v>62</v>
      </c>
      <c r="Q280" s="226" t="s">
        <v>62</v>
      </c>
      <c r="R280" s="226" t="s">
        <v>62</v>
      </c>
    </row>
    <row r="281" spans="1:19" s="131" customFormat="1" ht="65.45" customHeight="1" x14ac:dyDescent="0.2">
      <c r="A281" s="372"/>
      <c r="B281" s="133" t="s">
        <v>64</v>
      </c>
      <c r="C281" s="127"/>
      <c r="D281" s="127" t="s">
        <v>62</v>
      </c>
      <c r="E281" s="127"/>
      <c r="F281" s="127"/>
      <c r="G281" s="127">
        <f>G278</f>
        <v>0</v>
      </c>
      <c r="H281" s="127">
        <f t="shared" ref="H281:K281" si="137">H278</f>
        <v>0</v>
      </c>
      <c r="I281" s="127">
        <f t="shared" si="137"/>
        <v>0</v>
      </c>
      <c r="J281" s="127">
        <f t="shared" si="137"/>
        <v>0</v>
      </c>
      <c r="K281" s="127">
        <f t="shared" si="137"/>
        <v>0</v>
      </c>
      <c r="L281" s="127" t="s">
        <v>62</v>
      </c>
      <c r="M281" s="130">
        <v>46022</v>
      </c>
      <c r="N281" s="130">
        <v>46022</v>
      </c>
      <c r="O281" s="78"/>
      <c r="P281" s="226" t="s">
        <v>62</v>
      </c>
      <c r="Q281" s="78"/>
      <c r="R281" s="78"/>
    </row>
    <row r="282" spans="1:19" s="131" customFormat="1" ht="15" customHeight="1" x14ac:dyDescent="0.25">
      <c r="A282" s="372"/>
      <c r="B282" s="132" t="s">
        <v>65</v>
      </c>
      <c r="C282" s="127"/>
      <c r="D282" s="127"/>
      <c r="E282" s="127"/>
      <c r="F282" s="127"/>
      <c r="G282" s="127" t="s">
        <v>62</v>
      </c>
      <c r="H282" s="127"/>
      <c r="I282" s="127" t="s">
        <v>62</v>
      </c>
      <c r="J282" s="127"/>
      <c r="K282" s="127"/>
      <c r="L282" s="127" t="s">
        <v>62</v>
      </c>
      <c r="M282" s="127"/>
      <c r="N282" s="127"/>
      <c r="O282" s="226" t="s">
        <v>62</v>
      </c>
      <c r="P282" s="226" t="s">
        <v>62</v>
      </c>
      <c r="Q282" s="226" t="s">
        <v>62</v>
      </c>
      <c r="R282" s="226" t="s">
        <v>62</v>
      </c>
      <c r="S282" s="128"/>
    </row>
    <row r="283" spans="1:19" s="131" customFormat="1" ht="38.65" customHeight="1" x14ac:dyDescent="0.2">
      <c r="A283" s="372"/>
      <c r="B283" s="133" t="s">
        <v>66</v>
      </c>
      <c r="C283" s="127"/>
      <c r="D283" s="127" t="s">
        <v>62</v>
      </c>
      <c r="E283" s="127"/>
      <c r="F283" s="127"/>
      <c r="G283" s="127">
        <f>G278</f>
        <v>0</v>
      </c>
      <c r="H283" s="127">
        <f t="shared" ref="H283:K283" si="138">H278</f>
        <v>0</v>
      </c>
      <c r="I283" s="127">
        <f t="shared" si="138"/>
        <v>0</v>
      </c>
      <c r="J283" s="127">
        <f t="shared" si="138"/>
        <v>0</v>
      </c>
      <c r="K283" s="127">
        <f t="shared" si="138"/>
        <v>0</v>
      </c>
      <c r="L283" s="127" t="s">
        <v>62</v>
      </c>
      <c r="M283" s="130">
        <v>46022</v>
      </c>
      <c r="N283" s="130">
        <v>46022</v>
      </c>
      <c r="O283" s="78"/>
      <c r="P283" s="226" t="s">
        <v>62</v>
      </c>
      <c r="Q283" s="78"/>
      <c r="R283" s="78"/>
    </row>
    <row r="284" spans="1:19" s="131" customFormat="1" ht="21" customHeight="1" x14ac:dyDescent="0.2">
      <c r="A284" s="372"/>
      <c r="B284" s="132" t="s">
        <v>71</v>
      </c>
      <c r="C284" s="127"/>
      <c r="D284" s="127"/>
      <c r="E284" s="127"/>
      <c r="F284" s="127"/>
      <c r="G284" s="127" t="s">
        <v>62</v>
      </c>
      <c r="H284" s="127"/>
      <c r="I284" s="127" t="s">
        <v>62</v>
      </c>
      <c r="J284" s="127"/>
      <c r="K284" s="127"/>
      <c r="L284" s="127" t="s">
        <v>62</v>
      </c>
      <c r="M284" s="127"/>
      <c r="N284" s="127"/>
      <c r="O284" s="226" t="s">
        <v>62</v>
      </c>
      <c r="P284" s="226" t="s">
        <v>62</v>
      </c>
      <c r="Q284" s="226" t="s">
        <v>62</v>
      </c>
      <c r="R284" s="226" t="s">
        <v>62</v>
      </c>
    </row>
    <row r="285" spans="1:19" s="131" customFormat="1" ht="21" customHeight="1" x14ac:dyDescent="0.25">
      <c r="A285" s="373"/>
      <c r="B285" s="133" t="s">
        <v>72</v>
      </c>
      <c r="C285" s="127"/>
      <c r="D285" s="127" t="s">
        <v>62</v>
      </c>
      <c r="E285" s="127"/>
      <c r="F285" s="127"/>
      <c r="G285" s="127">
        <f>G278</f>
        <v>0</v>
      </c>
      <c r="H285" s="127">
        <f t="shared" ref="H285:K285" si="139">H278</f>
        <v>0</v>
      </c>
      <c r="I285" s="127">
        <f t="shared" si="139"/>
        <v>0</v>
      </c>
      <c r="J285" s="127">
        <f t="shared" si="139"/>
        <v>0</v>
      </c>
      <c r="K285" s="127">
        <f t="shared" si="139"/>
        <v>0</v>
      </c>
      <c r="L285" s="127" t="s">
        <v>62</v>
      </c>
      <c r="M285" s="130">
        <v>46022</v>
      </c>
      <c r="N285" s="130">
        <v>46022</v>
      </c>
      <c r="O285" s="78"/>
      <c r="P285" s="226" t="s">
        <v>62</v>
      </c>
      <c r="Q285" s="78"/>
      <c r="R285" s="78"/>
      <c r="S285" s="128"/>
    </row>
    <row r="286" spans="1:19" s="128" customFormat="1" ht="74.45" customHeight="1" x14ac:dyDescent="0.25">
      <c r="A286" s="371" t="s">
        <v>359</v>
      </c>
      <c r="B286" s="124" t="s">
        <v>402</v>
      </c>
      <c r="C286" s="125" t="s">
        <v>59</v>
      </c>
      <c r="D286" s="126" t="s">
        <v>60</v>
      </c>
      <c r="E286" s="126" t="s">
        <v>75</v>
      </c>
      <c r="F286" s="125">
        <v>792</v>
      </c>
      <c r="G286" s="125">
        <v>349</v>
      </c>
      <c r="H286" s="125">
        <v>349</v>
      </c>
      <c r="I286" s="125">
        <v>349</v>
      </c>
      <c r="J286" s="125">
        <v>349</v>
      </c>
      <c r="K286" s="127">
        <v>349</v>
      </c>
      <c r="L286" s="125"/>
      <c r="M286" s="125" t="s">
        <v>62</v>
      </c>
      <c r="N286" s="125" t="s">
        <v>62</v>
      </c>
      <c r="O286" s="78">
        <v>5300967.4800000004</v>
      </c>
      <c r="P286" s="78" t="s">
        <v>344</v>
      </c>
      <c r="Q286" s="78">
        <v>3938790.61</v>
      </c>
      <c r="R286" s="78">
        <v>2795427.66</v>
      </c>
      <c r="S286" s="131"/>
    </row>
    <row r="287" spans="1:19" s="131" customFormat="1" ht="15.75" x14ac:dyDescent="0.2">
      <c r="A287" s="372"/>
      <c r="B287" s="129" t="s">
        <v>70</v>
      </c>
      <c r="C287" s="127"/>
      <c r="D287" s="127" t="s">
        <v>62</v>
      </c>
      <c r="E287" s="127"/>
      <c r="F287" s="127"/>
      <c r="G287" s="127">
        <f>G286</f>
        <v>349</v>
      </c>
      <c r="H287" s="127">
        <f t="shared" ref="H287:K287" si="140">H286</f>
        <v>349</v>
      </c>
      <c r="I287" s="127">
        <f t="shared" si="140"/>
        <v>349</v>
      </c>
      <c r="J287" s="127">
        <f t="shared" si="140"/>
        <v>349</v>
      </c>
      <c r="K287" s="127">
        <f t="shared" si="140"/>
        <v>349</v>
      </c>
      <c r="L287" s="127"/>
      <c r="M287" s="130">
        <v>46022</v>
      </c>
      <c r="N287" s="130">
        <v>46022</v>
      </c>
      <c r="O287" s="78"/>
      <c r="P287" s="226"/>
      <c r="Q287" s="78"/>
      <c r="R287" s="78"/>
    </row>
    <row r="288" spans="1:19" s="131" customFormat="1" x14ac:dyDescent="0.25">
      <c r="A288" s="372"/>
      <c r="B288" s="132" t="s">
        <v>63</v>
      </c>
      <c r="C288" s="127"/>
      <c r="D288" s="127"/>
      <c r="E288" s="127"/>
      <c r="F288" s="127"/>
      <c r="G288" s="127" t="s">
        <v>62</v>
      </c>
      <c r="H288" s="127"/>
      <c r="I288" s="127" t="s">
        <v>62</v>
      </c>
      <c r="J288" s="127"/>
      <c r="K288" s="127"/>
      <c r="L288" s="127" t="s">
        <v>62</v>
      </c>
      <c r="M288" s="127"/>
      <c r="N288" s="127"/>
      <c r="O288" s="226" t="s">
        <v>62</v>
      </c>
      <c r="P288" s="226" t="s">
        <v>62</v>
      </c>
      <c r="Q288" s="226" t="s">
        <v>62</v>
      </c>
      <c r="R288" s="226" t="s">
        <v>62</v>
      </c>
      <c r="S288" s="128"/>
    </row>
    <row r="289" spans="1:19" s="131" customFormat="1" ht="65.45" customHeight="1" x14ac:dyDescent="0.2">
      <c r="A289" s="372"/>
      <c r="B289" s="133" t="s">
        <v>64</v>
      </c>
      <c r="C289" s="127"/>
      <c r="D289" s="127" t="s">
        <v>62</v>
      </c>
      <c r="E289" s="127"/>
      <c r="F289" s="127"/>
      <c r="G289" s="127">
        <f>G286</f>
        <v>349</v>
      </c>
      <c r="H289" s="127">
        <f t="shared" ref="H289:K289" si="141">H286</f>
        <v>349</v>
      </c>
      <c r="I289" s="127">
        <f t="shared" si="141"/>
        <v>349</v>
      </c>
      <c r="J289" s="127">
        <f t="shared" si="141"/>
        <v>349</v>
      </c>
      <c r="K289" s="127">
        <f t="shared" si="141"/>
        <v>349</v>
      </c>
      <c r="L289" s="127" t="s">
        <v>62</v>
      </c>
      <c r="M289" s="130">
        <v>46022</v>
      </c>
      <c r="N289" s="130">
        <v>46022</v>
      </c>
      <c r="O289" s="78"/>
      <c r="P289" s="226" t="s">
        <v>62</v>
      </c>
      <c r="Q289" s="78"/>
      <c r="R289" s="78"/>
    </row>
    <row r="290" spans="1:19" s="131" customFormat="1" ht="15" customHeight="1" x14ac:dyDescent="0.2">
      <c r="A290" s="372"/>
      <c r="B290" s="132" t="s">
        <v>65</v>
      </c>
      <c r="C290" s="127"/>
      <c r="D290" s="127"/>
      <c r="E290" s="127"/>
      <c r="F290" s="127"/>
      <c r="G290" s="127" t="s">
        <v>62</v>
      </c>
      <c r="H290" s="127"/>
      <c r="I290" s="127" t="s">
        <v>62</v>
      </c>
      <c r="J290" s="127"/>
      <c r="K290" s="127"/>
      <c r="L290" s="127" t="s">
        <v>62</v>
      </c>
      <c r="M290" s="127"/>
      <c r="N290" s="127"/>
      <c r="O290" s="226" t="s">
        <v>62</v>
      </c>
      <c r="P290" s="226" t="s">
        <v>62</v>
      </c>
      <c r="Q290" s="226" t="s">
        <v>62</v>
      </c>
      <c r="R290" s="226" t="s">
        <v>62</v>
      </c>
    </row>
    <row r="291" spans="1:19" s="131" customFormat="1" ht="38.65" customHeight="1" x14ac:dyDescent="0.25">
      <c r="A291" s="372"/>
      <c r="B291" s="133" t="s">
        <v>66</v>
      </c>
      <c r="C291" s="127"/>
      <c r="D291" s="127" t="s">
        <v>62</v>
      </c>
      <c r="E291" s="127"/>
      <c r="F291" s="127"/>
      <c r="G291" s="127">
        <f>G286</f>
        <v>349</v>
      </c>
      <c r="H291" s="127">
        <f t="shared" ref="H291:K291" si="142">H286</f>
        <v>349</v>
      </c>
      <c r="I291" s="127">
        <f t="shared" si="142"/>
        <v>349</v>
      </c>
      <c r="J291" s="127">
        <f t="shared" si="142"/>
        <v>349</v>
      </c>
      <c r="K291" s="127">
        <f t="shared" si="142"/>
        <v>349</v>
      </c>
      <c r="L291" s="127" t="s">
        <v>62</v>
      </c>
      <c r="M291" s="130">
        <v>46022</v>
      </c>
      <c r="N291" s="130">
        <v>46022</v>
      </c>
      <c r="O291" s="78"/>
      <c r="P291" s="226" t="s">
        <v>62</v>
      </c>
      <c r="Q291" s="78"/>
      <c r="R291" s="78"/>
      <c r="S291" s="128"/>
    </row>
    <row r="292" spans="1:19" s="131" customFormat="1" ht="21" customHeight="1" x14ac:dyDescent="0.2">
      <c r="A292" s="372"/>
      <c r="B292" s="132" t="s">
        <v>71</v>
      </c>
      <c r="C292" s="127"/>
      <c r="D292" s="127"/>
      <c r="E292" s="127"/>
      <c r="F292" s="127"/>
      <c r="G292" s="127" t="s">
        <v>62</v>
      </c>
      <c r="H292" s="127"/>
      <c r="I292" s="127" t="s">
        <v>62</v>
      </c>
      <c r="J292" s="127"/>
      <c r="K292" s="127"/>
      <c r="L292" s="127" t="s">
        <v>62</v>
      </c>
      <c r="M292" s="127"/>
      <c r="N292" s="127"/>
      <c r="O292" s="226" t="s">
        <v>62</v>
      </c>
      <c r="P292" s="226" t="s">
        <v>62</v>
      </c>
      <c r="Q292" s="226" t="s">
        <v>62</v>
      </c>
      <c r="R292" s="226" t="s">
        <v>62</v>
      </c>
    </row>
    <row r="293" spans="1:19" s="131" customFormat="1" ht="21" customHeight="1" x14ac:dyDescent="0.2">
      <c r="A293" s="373"/>
      <c r="B293" s="133" t="s">
        <v>72</v>
      </c>
      <c r="C293" s="127"/>
      <c r="D293" s="127" t="s">
        <v>62</v>
      </c>
      <c r="E293" s="127"/>
      <c r="F293" s="127"/>
      <c r="G293" s="127">
        <f>G286</f>
        <v>349</v>
      </c>
      <c r="H293" s="127">
        <f t="shared" ref="H293:K293" si="143">H286</f>
        <v>349</v>
      </c>
      <c r="I293" s="127">
        <f t="shared" si="143"/>
        <v>349</v>
      </c>
      <c r="J293" s="127">
        <f t="shared" si="143"/>
        <v>349</v>
      </c>
      <c r="K293" s="127">
        <f t="shared" si="143"/>
        <v>349</v>
      </c>
      <c r="L293" s="127" t="s">
        <v>62</v>
      </c>
      <c r="M293" s="130">
        <v>46022</v>
      </c>
      <c r="N293" s="130">
        <v>46022</v>
      </c>
      <c r="O293" s="78"/>
      <c r="P293" s="226" t="s">
        <v>62</v>
      </c>
      <c r="Q293" s="78"/>
      <c r="R293" s="78"/>
    </row>
    <row r="294" spans="1:19" s="128" customFormat="1" ht="74.45" customHeight="1" x14ac:dyDescent="0.25">
      <c r="A294" s="371" t="s">
        <v>360</v>
      </c>
      <c r="B294" s="124" t="s">
        <v>402</v>
      </c>
      <c r="C294" s="125" t="s">
        <v>59</v>
      </c>
      <c r="D294" s="126" t="s">
        <v>60</v>
      </c>
      <c r="E294" s="126" t="s">
        <v>75</v>
      </c>
      <c r="F294" s="125">
        <v>792</v>
      </c>
      <c r="G294" s="125"/>
      <c r="H294" s="125"/>
      <c r="I294" s="125"/>
      <c r="J294" s="125"/>
      <c r="K294" s="127">
        <f>J294</f>
        <v>0</v>
      </c>
      <c r="L294" s="125"/>
      <c r="M294" s="125" t="s">
        <v>62</v>
      </c>
      <c r="N294" s="125" t="s">
        <v>62</v>
      </c>
      <c r="O294" s="78"/>
      <c r="P294" s="78"/>
      <c r="Q294" s="78"/>
      <c r="R294" s="78"/>
    </row>
    <row r="295" spans="1:19" s="131" customFormat="1" ht="15.75" x14ac:dyDescent="0.2">
      <c r="A295" s="372"/>
      <c r="B295" s="129" t="s">
        <v>70</v>
      </c>
      <c r="C295" s="127"/>
      <c r="D295" s="127" t="s">
        <v>62</v>
      </c>
      <c r="E295" s="127"/>
      <c r="F295" s="127"/>
      <c r="G295" s="127">
        <f>G294</f>
        <v>0</v>
      </c>
      <c r="H295" s="127">
        <f t="shared" ref="H295:K295" si="144">H294</f>
        <v>0</v>
      </c>
      <c r="I295" s="127">
        <f t="shared" si="144"/>
        <v>0</v>
      </c>
      <c r="J295" s="127">
        <f t="shared" si="144"/>
        <v>0</v>
      </c>
      <c r="K295" s="127">
        <f t="shared" si="144"/>
        <v>0</v>
      </c>
      <c r="L295" s="127"/>
      <c r="M295" s="130">
        <v>46022</v>
      </c>
      <c r="N295" s="130">
        <v>46022</v>
      </c>
      <c r="O295" s="78"/>
      <c r="P295" s="226" t="s">
        <v>62</v>
      </c>
      <c r="Q295" s="78"/>
      <c r="R295" s="78"/>
    </row>
    <row r="296" spans="1:19" s="131" customFormat="1" ht="14.25" x14ac:dyDescent="0.2">
      <c r="A296" s="372"/>
      <c r="B296" s="132" t="s">
        <v>63</v>
      </c>
      <c r="C296" s="127"/>
      <c r="D296" s="127"/>
      <c r="E296" s="127"/>
      <c r="F296" s="127"/>
      <c r="G296" s="127" t="s">
        <v>62</v>
      </c>
      <c r="H296" s="127"/>
      <c r="I296" s="127" t="s">
        <v>62</v>
      </c>
      <c r="J296" s="127"/>
      <c r="K296" s="127"/>
      <c r="L296" s="127" t="s">
        <v>62</v>
      </c>
      <c r="M296" s="127"/>
      <c r="N296" s="127"/>
      <c r="O296" s="226" t="s">
        <v>62</v>
      </c>
      <c r="P296" s="226" t="s">
        <v>62</v>
      </c>
      <c r="Q296" s="226" t="s">
        <v>62</v>
      </c>
      <c r="R296" s="226" t="s">
        <v>62</v>
      </c>
    </row>
    <row r="297" spans="1:19" s="131" customFormat="1" ht="65.45" customHeight="1" x14ac:dyDescent="0.25">
      <c r="A297" s="372"/>
      <c r="B297" s="133" t="s">
        <v>64</v>
      </c>
      <c r="C297" s="127"/>
      <c r="D297" s="127" t="s">
        <v>62</v>
      </c>
      <c r="E297" s="127"/>
      <c r="F297" s="127"/>
      <c r="G297" s="127">
        <f>G294</f>
        <v>0</v>
      </c>
      <c r="H297" s="127">
        <f t="shared" ref="H297:K297" si="145">H294</f>
        <v>0</v>
      </c>
      <c r="I297" s="127">
        <f t="shared" si="145"/>
        <v>0</v>
      </c>
      <c r="J297" s="127">
        <f t="shared" si="145"/>
        <v>0</v>
      </c>
      <c r="K297" s="127">
        <f t="shared" si="145"/>
        <v>0</v>
      </c>
      <c r="L297" s="127" t="s">
        <v>62</v>
      </c>
      <c r="M297" s="130">
        <v>46022</v>
      </c>
      <c r="N297" s="130">
        <v>46022</v>
      </c>
      <c r="O297" s="78"/>
      <c r="P297" s="226" t="s">
        <v>62</v>
      </c>
      <c r="Q297" s="78"/>
      <c r="R297" s="78"/>
      <c r="S297" s="128"/>
    </row>
    <row r="298" spans="1:19" s="131" customFormat="1" ht="15" customHeight="1" x14ac:dyDescent="0.2">
      <c r="A298" s="372"/>
      <c r="B298" s="132" t="s">
        <v>65</v>
      </c>
      <c r="C298" s="127"/>
      <c r="D298" s="127"/>
      <c r="E298" s="127"/>
      <c r="F298" s="127"/>
      <c r="G298" s="127" t="s">
        <v>62</v>
      </c>
      <c r="H298" s="127"/>
      <c r="I298" s="127" t="s">
        <v>62</v>
      </c>
      <c r="J298" s="127"/>
      <c r="K298" s="127"/>
      <c r="L298" s="127" t="s">
        <v>62</v>
      </c>
      <c r="M298" s="127"/>
      <c r="N298" s="127"/>
      <c r="O298" s="226" t="s">
        <v>62</v>
      </c>
      <c r="P298" s="226" t="s">
        <v>62</v>
      </c>
      <c r="Q298" s="226" t="s">
        <v>62</v>
      </c>
      <c r="R298" s="226" t="s">
        <v>62</v>
      </c>
    </row>
    <row r="299" spans="1:19" s="131" customFormat="1" ht="38.65" customHeight="1" x14ac:dyDescent="0.2">
      <c r="A299" s="372"/>
      <c r="B299" s="133" t="s">
        <v>66</v>
      </c>
      <c r="C299" s="127"/>
      <c r="D299" s="127" t="s">
        <v>62</v>
      </c>
      <c r="E299" s="127"/>
      <c r="F299" s="127"/>
      <c r="G299" s="127">
        <f>G294</f>
        <v>0</v>
      </c>
      <c r="H299" s="127">
        <f t="shared" ref="H299:K299" si="146">H294</f>
        <v>0</v>
      </c>
      <c r="I299" s="127">
        <f t="shared" si="146"/>
        <v>0</v>
      </c>
      <c r="J299" s="127">
        <f t="shared" si="146"/>
        <v>0</v>
      </c>
      <c r="K299" s="127">
        <f t="shared" si="146"/>
        <v>0</v>
      </c>
      <c r="L299" s="127" t="s">
        <v>62</v>
      </c>
      <c r="M299" s="130">
        <v>46022</v>
      </c>
      <c r="N299" s="130">
        <v>46022</v>
      </c>
      <c r="O299" s="78"/>
      <c r="P299" s="226" t="s">
        <v>62</v>
      </c>
      <c r="Q299" s="78"/>
      <c r="R299" s="78"/>
    </row>
    <row r="300" spans="1:19" s="131" customFormat="1" ht="21" customHeight="1" x14ac:dyDescent="0.25">
      <c r="A300" s="372"/>
      <c r="B300" s="132" t="s">
        <v>71</v>
      </c>
      <c r="C300" s="127"/>
      <c r="D300" s="127"/>
      <c r="E300" s="127"/>
      <c r="F300" s="127"/>
      <c r="G300" s="127" t="s">
        <v>62</v>
      </c>
      <c r="H300" s="127"/>
      <c r="I300" s="127" t="s">
        <v>62</v>
      </c>
      <c r="J300" s="127"/>
      <c r="K300" s="127"/>
      <c r="L300" s="127" t="s">
        <v>62</v>
      </c>
      <c r="M300" s="127"/>
      <c r="N300" s="127"/>
      <c r="O300" s="226" t="s">
        <v>62</v>
      </c>
      <c r="P300" s="226" t="s">
        <v>62</v>
      </c>
      <c r="Q300" s="226" t="s">
        <v>62</v>
      </c>
      <c r="R300" s="226" t="s">
        <v>62</v>
      </c>
      <c r="S300" s="128"/>
    </row>
    <row r="301" spans="1:19" s="131" customFormat="1" ht="21" customHeight="1" x14ac:dyDescent="0.2">
      <c r="A301" s="373"/>
      <c r="B301" s="133" t="s">
        <v>72</v>
      </c>
      <c r="C301" s="127"/>
      <c r="D301" s="127" t="s">
        <v>62</v>
      </c>
      <c r="E301" s="127"/>
      <c r="F301" s="127"/>
      <c r="G301" s="127">
        <f>G294</f>
        <v>0</v>
      </c>
      <c r="H301" s="127">
        <f t="shared" ref="H301:K301" si="147">H294</f>
        <v>0</v>
      </c>
      <c r="I301" s="127">
        <f t="shared" si="147"/>
        <v>0</v>
      </c>
      <c r="J301" s="127">
        <f t="shared" si="147"/>
        <v>0</v>
      </c>
      <c r="K301" s="127">
        <f t="shared" si="147"/>
        <v>0</v>
      </c>
      <c r="L301" s="127" t="s">
        <v>62</v>
      </c>
      <c r="M301" s="130">
        <v>46022</v>
      </c>
      <c r="N301" s="130">
        <v>46022</v>
      </c>
      <c r="O301" s="78"/>
      <c r="P301" s="226" t="s">
        <v>62</v>
      </c>
      <c r="Q301" s="78"/>
      <c r="R301" s="78"/>
    </row>
    <row r="302" spans="1:19" s="128" customFormat="1" ht="74.45" customHeight="1" x14ac:dyDescent="0.25">
      <c r="A302" s="371" t="s">
        <v>361</v>
      </c>
      <c r="B302" s="124" t="s">
        <v>402</v>
      </c>
      <c r="C302" s="125" t="s">
        <v>59</v>
      </c>
      <c r="D302" s="126" t="s">
        <v>60</v>
      </c>
      <c r="E302" s="126" t="s">
        <v>75</v>
      </c>
      <c r="F302" s="125">
        <v>792</v>
      </c>
      <c r="G302" s="125">
        <v>2</v>
      </c>
      <c r="H302" s="125">
        <v>2</v>
      </c>
      <c r="I302" s="125">
        <v>2</v>
      </c>
      <c r="J302" s="125">
        <v>2</v>
      </c>
      <c r="K302" s="127">
        <v>2</v>
      </c>
      <c r="L302" s="125"/>
      <c r="M302" s="125" t="s">
        <v>62</v>
      </c>
      <c r="N302" s="125" t="s">
        <v>62</v>
      </c>
      <c r="O302" s="78">
        <v>38796.480000000003</v>
      </c>
      <c r="P302" s="78" t="s">
        <v>344</v>
      </c>
      <c r="Q302" s="78">
        <v>29152.49</v>
      </c>
      <c r="R302" s="78">
        <v>19371.22</v>
      </c>
      <c r="S302" s="131"/>
    </row>
    <row r="303" spans="1:19" s="131" customFormat="1" ht="15.75" x14ac:dyDescent="0.25">
      <c r="A303" s="372"/>
      <c r="B303" s="129" t="s">
        <v>70</v>
      </c>
      <c r="C303" s="127"/>
      <c r="D303" s="127" t="s">
        <v>62</v>
      </c>
      <c r="E303" s="127"/>
      <c r="F303" s="127"/>
      <c r="G303" s="127">
        <f>G302</f>
        <v>2</v>
      </c>
      <c r="H303" s="127">
        <f t="shared" ref="H303:K303" si="148">H302</f>
        <v>2</v>
      </c>
      <c r="I303" s="127">
        <f t="shared" si="148"/>
        <v>2</v>
      </c>
      <c r="J303" s="127">
        <f t="shared" si="148"/>
        <v>2</v>
      </c>
      <c r="K303" s="127">
        <f t="shared" si="148"/>
        <v>2</v>
      </c>
      <c r="L303" s="127"/>
      <c r="M303" s="130">
        <v>46022</v>
      </c>
      <c r="N303" s="130">
        <v>46022</v>
      </c>
      <c r="O303" s="78"/>
      <c r="P303" s="226"/>
      <c r="Q303" s="78"/>
      <c r="R303" s="78"/>
      <c r="S303" s="128"/>
    </row>
    <row r="304" spans="1:19" s="131" customFormat="1" ht="14.25" x14ac:dyDescent="0.2">
      <c r="A304" s="372"/>
      <c r="B304" s="132" t="s">
        <v>63</v>
      </c>
      <c r="C304" s="127"/>
      <c r="D304" s="127"/>
      <c r="E304" s="127"/>
      <c r="F304" s="127"/>
      <c r="G304" s="127" t="s">
        <v>62</v>
      </c>
      <c r="H304" s="127"/>
      <c r="I304" s="127" t="s">
        <v>62</v>
      </c>
      <c r="J304" s="127"/>
      <c r="K304" s="127"/>
      <c r="L304" s="127" t="s">
        <v>62</v>
      </c>
      <c r="M304" s="127"/>
      <c r="N304" s="127"/>
      <c r="O304" s="226" t="s">
        <v>62</v>
      </c>
      <c r="P304" s="226" t="s">
        <v>62</v>
      </c>
      <c r="Q304" s="226" t="s">
        <v>62</v>
      </c>
      <c r="R304" s="226" t="s">
        <v>62</v>
      </c>
    </row>
    <row r="305" spans="1:19" s="131" customFormat="1" ht="65.45" customHeight="1" x14ac:dyDescent="0.2">
      <c r="A305" s="372"/>
      <c r="B305" s="133" t="s">
        <v>64</v>
      </c>
      <c r="C305" s="127"/>
      <c r="D305" s="127" t="s">
        <v>62</v>
      </c>
      <c r="E305" s="127"/>
      <c r="F305" s="127"/>
      <c r="G305" s="127">
        <f>G302</f>
        <v>2</v>
      </c>
      <c r="H305" s="127">
        <f t="shared" ref="H305:K305" si="149">H302</f>
        <v>2</v>
      </c>
      <c r="I305" s="127">
        <f t="shared" si="149"/>
        <v>2</v>
      </c>
      <c r="J305" s="127">
        <f t="shared" si="149"/>
        <v>2</v>
      </c>
      <c r="K305" s="127">
        <f t="shared" si="149"/>
        <v>2</v>
      </c>
      <c r="L305" s="127" t="s">
        <v>62</v>
      </c>
      <c r="M305" s="130">
        <v>46022</v>
      </c>
      <c r="N305" s="130">
        <v>46022</v>
      </c>
      <c r="O305" s="78"/>
      <c r="P305" s="226" t="s">
        <v>62</v>
      </c>
      <c r="Q305" s="78"/>
      <c r="R305" s="78"/>
    </row>
    <row r="306" spans="1:19" s="131" customFormat="1" ht="15" customHeight="1" x14ac:dyDescent="0.25">
      <c r="A306" s="372"/>
      <c r="B306" s="132" t="s">
        <v>65</v>
      </c>
      <c r="C306" s="127"/>
      <c r="D306" s="127"/>
      <c r="E306" s="127"/>
      <c r="F306" s="127"/>
      <c r="G306" s="127" t="s">
        <v>62</v>
      </c>
      <c r="H306" s="127"/>
      <c r="I306" s="127" t="s">
        <v>62</v>
      </c>
      <c r="J306" s="127"/>
      <c r="K306" s="127"/>
      <c r="L306" s="127" t="s">
        <v>62</v>
      </c>
      <c r="M306" s="127"/>
      <c r="N306" s="127"/>
      <c r="O306" s="226" t="s">
        <v>62</v>
      </c>
      <c r="P306" s="226" t="s">
        <v>62</v>
      </c>
      <c r="Q306" s="226" t="s">
        <v>62</v>
      </c>
      <c r="R306" s="226" t="s">
        <v>62</v>
      </c>
      <c r="S306" s="128"/>
    </row>
    <row r="307" spans="1:19" s="131" customFormat="1" ht="38.65" customHeight="1" x14ac:dyDescent="0.2">
      <c r="A307" s="372"/>
      <c r="B307" s="133" t="s">
        <v>66</v>
      </c>
      <c r="C307" s="127"/>
      <c r="D307" s="127" t="s">
        <v>62</v>
      </c>
      <c r="E307" s="127"/>
      <c r="F307" s="127"/>
      <c r="G307" s="127">
        <f>G302</f>
        <v>2</v>
      </c>
      <c r="H307" s="127">
        <f t="shared" ref="H307:K307" si="150">H302</f>
        <v>2</v>
      </c>
      <c r="I307" s="127">
        <f t="shared" si="150"/>
        <v>2</v>
      </c>
      <c r="J307" s="127">
        <f t="shared" si="150"/>
        <v>2</v>
      </c>
      <c r="K307" s="127">
        <f t="shared" si="150"/>
        <v>2</v>
      </c>
      <c r="L307" s="127" t="s">
        <v>62</v>
      </c>
      <c r="M307" s="130">
        <v>46022</v>
      </c>
      <c r="N307" s="130">
        <v>46022</v>
      </c>
      <c r="O307" s="78"/>
      <c r="P307" s="226" t="s">
        <v>62</v>
      </c>
      <c r="Q307" s="78"/>
      <c r="R307" s="78"/>
    </row>
    <row r="308" spans="1:19" s="131" customFormat="1" ht="21" customHeight="1" x14ac:dyDescent="0.2">
      <c r="A308" s="372"/>
      <c r="B308" s="132" t="s">
        <v>71</v>
      </c>
      <c r="C308" s="127"/>
      <c r="D308" s="127"/>
      <c r="E308" s="127"/>
      <c r="F308" s="127"/>
      <c r="G308" s="127" t="s">
        <v>62</v>
      </c>
      <c r="H308" s="127"/>
      <c r="I308" s="127" t="s">
        <v>62</v>
      </c>
      <c r="J308" s="127"/>
      <c r="K308" s="127"/>
      <c r="L308" s="127" t="s">
        <v>62</v>
      </c>
      <c r="M308" s="127"/>
      <c r="N308" s="127"/>
      <c r="O308" s="226" t="s">
        <v>62</v>
      </c>
      <c r="P308" s="226" t="s">
        <v>62</v>
      </c>
      <c r="Q308" s="226" t="s">
        <v>62</v>
      </c>
      <c r="R308" s="226" t="s">
        <v>62</v>
      </c>
    </row>
    <row r="309" spans="1:19" s="131" customFormat="1" ht="21" customHeight="1" x14ac:dyDescent="0.25">
      <c r="A309" s="373"/>
      <c r="B309" s="133" t="s">
        <v>72</v>
      </c>
      <c r="C309" s="127"/>
      <c r="D309" s="127" t="s">
        <v>62</v>
      </c>
      <c r="E309" s="127"/>
      <c r="F309" s="127"/>
      <c r="G309" s="127">
        <f>G302</f>
        <v>2</v>
      </c>
      <c r="H309" s="127">
        <f t="shared" ref="H309:K309" si="151">H302</f>
        <v>2</v>
      </c>
      <c r="I309" s="127">
        <f t="shared" si="151"/>
        <v>2</v>
      </c>
      <c r="J309" s="127">
        <f t="shared" si="151"/>
        <v>2</v>
      </c>
      <c r="K309" s="127">
        <f t="shared" si="151"/>
        <v>2</v>
      </c>
      <c r="L309" s="127" t="s">
        <v>62</v>
      </c>
      <c r="M309" s="130">
        <v>46022</v>
      </c>
      <c r="N309" s="130">
        <v>46022</v>
      </c>
      <c r="O309" s="78"/>
      <c r="P309" s="226" t="s">
        <v>62</v>
      </c>
      <c r="Q309" s="78"/>
      <c r="R309" s="78"/>
      <c r="S309" s="128"/>
    </row>
    <row r="310" spans="1:19" s="128" customFormat="1" ht="74.45" customHeight="1" x14ac:dyDescent="0.25">
      <c r="A310" s="371" t="s">
        <v>362</v>
      </c>
      <c r="B310" s="124" t="s">
        <v>402</v>
      </c>
      <c r="C310" s="125" t="s">
        <v>59</v>
      </c>
      <c r="D310" s="126" t="s">
        <v>60</v>
      </c>
      <c r="E310" s="126" t="s">
        <v>75</v>
      </c>
      <c r="F310" s="125">
        <v>792</v>
      </c>
      <c r="G310" s="125">
        <v>1</v>
      </c>
      <c r="H310" s="125">
        <v>1</v>
      </c>
      <c r="I310" s="125">
        <v>1</v>
      </c>
      <c r="J310" s="125">
        <v>1</v>
      </c>
      <c r="K310" s="127">
        <v>1</v>
      </c>
      <c r="L310" s="125"/>
      <c r="M310" s="125" t="s">
        <v>62</v>
      </c>
      <c r="N310" s="125" t="s">
        <v>62</v>
      </c>
      <c r="O310" s="78">
        <v>11000</v>
      </c>
      <c r="P310" s="78" t="s">
        <v>344</v>
      </c>
      <c r="Q310" s="78">
        <v>10451.219999999999</v>
      </c>
      <c r="R310" s="78">
        <v>9245.31</v>
      </c>
      <c r="S310" s="131"/>
    </row>
    <row r="311" spans="1:19" s="131" customFormat="1" ht="15.75" x14ac:dyDescent="0.2">
      <c r="A311" s="372"/>
      <c r="B311" s="129" t="s">
        <v>70</v>
      </c>
      <c r="C311" s="127"/>
      <c r="D311" s="127" t="s">
        <v>62</v>
      </c>
      <c r="E311" s="127"/>
      <c r="F311" s="127"/>
      <c r="G311" s="127">
        <f>G310</f>
        <v>1</v>
      </c>
      <c r="H311" s="127">
        <f t="shared" ref="H311:K311" si="152">H310</f>
        <v>1</v>
      </c>
      <c r="I311" s="127">
        <f t="shared" si="152"/>
        <v>1</v>
      </c>
      <c r="J311" s="127">
        <f t="shared" si="152"/>
        <v>1</v>
      </c>
      <c r="K311" s="127">
        <f t="shared" si="152"/>
        <v>1</v>
      </c>
      <c r="L311" s="127"/>
      <c r="M311" s="130">
        <v>46022</v>
      </c>
      <c r="N311" s="130">
        <v>46022</v>
      </c>
      <c r="O311" s="78"/>
      <c r="P311" s="226"/>
      <c r="Q311" s="78"/>
      <c r="R311" s="78"/>
    </row>
    <row r="312" spans="1:19" s="131" customFormat="1" x14ac:dyDescent="0.25">
      <c r="A312" s="372"/>
      <c r="B312" s="132" t="s">
        <v>63</v>
      </c>
      <c r="C312" s="127"/>
      <c r="D312" s="127"/>
      <c r="E312" s="127"/>
      <c r="F312" s="127"/>
      <c r="G312" s="127" t="s">
        <v>62</v>
      </c>
      <c r="H312" s="127"/>
      <c r="I312" s="127" t="s">
        <v>62</v>
      </c>
      <c r="J312" s="127"/>
      <c r="K312" s="127"/>
      <c r="L312" s="127" t="s">
        <v>62</v>
      </c>
      <c r="M312" s="127"/>
      <c r="N312" s="127"/>
      <c r="O312" s="226" t="s">
        <v>62</v>
      </c>
      <c r="P312" s="226" t="s">
        <v>62</v>
      </c>
      <c r="Q312" s="226" t="s">
        <v>62</v>
      </c>
      <c r="R312" s="226" t="s">
        <v>62</v>
      </c>
      <c r="S312" s="128"/>
    </row>
    <row r="313" spans="1:19" s="131" customFormat="1" ht="65.45" customHeight="1" x14ac:dyDescent="0.2">
      <c r="A313" s="372"/>
      <c r="B313" s="133" t="s">
        <v>64</v>
      </c>
      <c r="C313" s="127"/>
      <c r="D313" s="127" t="s">
        <v>62</v>
      </c>
      <c r="E313" s="127"/>
      <c r="F313" s="127"/>
      <c r="G313" s="127">
        <f>G310</f>
        <v>1</v>
      </c>
      <c r="H313" s="127">
        <f t="shared" ref="H313:K313" si="153">H310</f>
        <v>1</v>
      </c>
      <c r="I313" s="127">
        <f t="shared" si="153"/>
        <v>1</v>
      </c>
      <c r="J313" s="127">
        <f t="shared" si="153"/>
        <v>1</v>
      </c>
      <c r="K313" s="127">
        <f t="shared" si="153"/>
        <v>1</v>
      </c>
      <c r="L313" s="127" t="s">
        <v>62</v>
      </c>
      <c r="M313" s="130">
        <v>46022</v>
      </c>
      <c r="N313" s="130">
        <v>46022</v>
      </c>
      <c r="O313" s="78"/>
      <c r="P313" s="226" t="s">
        <v>62</v>
      </c>
      <c r="Q313" s="78"/>
      <c r="R313" s="78"/>
    </row>
    <row r="314" spans="1:19" s="131" customFormat="1" ht="15" customHeight="1" x14ac:dyDescent="0.2">
      <c r="A314" s="372"/>
      <c r="B314" s="132" t="s">
        <v>65</v>
      </c>
      <c r="C314" s="127"/>
      <c r="D314" s="127"/>
      <c r="E314" s="127"/>
      <c r="F314" s="127"/>
      <c r="G314" s="127" t="s">
        <v>62</v>
      </c>
      <c r="H314" s="127"/>
      <c r="I314" s="127" t="s">
        <v>62</v>
      </c>
      <c r="J314" s="127"/>
      <c r="K314" s="127"/>
      <c r="L314" s="127" t="s">
        <v>62</v>
      </c>
      <c r="M314" s="127"/>
      <c r="N314" s="127"/>
      <c r="O314" s="226" t="s">
        <v>62</v>
      </c>
      <c r="P314" s="226" t="s">
        <v>62</v>
      </c>
      <c r="Q314" s="226" t="s">
        <v>62</v>
      </c>
      <c r="R314" s="226" t="s">
        <v>62</v>
      </c>
    </row>
    <row r="315" spans="1:19" s="131" customFormat="1" ht="38.65" customHeight="1" x14ac:dyDescent="0.25">
      <c r="A315" s="372"/>
      <c r="B315" s="133" t="s">
        <v>66</v>
      </c>
      <c r="C315" s="127"/>
      <c r="D315" s="127" t="s">
        <v>62</v>
      </c>
      <c r="E315" s="127"/>
      <c r="F315" s="127"/>
      <c r="G315" s="127">
        <f>G310</f>
        <v>1</v>
      </c>
      <c r="H315" s="127">
        <f t="shared" ref="H315:K315" si="154">H310</f>
        <v>1</v>
      </c>
      <c r="I315" s="127">
        <f t="shared" si="154"/>
        <v>1</v>
      </c>
      <c r="J315" s="127">
        <f t="shared" si="154"/>
        <v>1</v>
      </c>
      <c r="K315" s="127">
        <f t="shared" si="154"/>
        <v>1</v>
      </c>
      <c r="L315" s="127" t="s">
        <v>62</v>
      </c>
      <c r="M315" s="130">
        <v>46022</v>
      </c>
      <c r="N315" s="130">
        <v>46022</v>
      </c>
      <c r="O315" s="78"/>
      <c r="P315" s="226" t="s">
        <v>62</v>
      </c>
      <c r="Q315" s="78"/>
      <c r="R315" s="78"/>
      <c r="S315" s="128"/>
    </row>
    <row r="316" spans="1:19" s="131" customFormat="1" ht="21" customHeight="1" x14ac:dyDescent="0.2">
      <c r="A316" s="372"/>
      <c r="B316" s="132" t="s">
        <v>71</v>
      </c>
      <c r="C316" s="127"/>
      <c r="D316" s="127"/>
      <c r="E316" s="127"/>
      <c r="F316" s="127"/>
      <c r="G316" s="127" t="s">
        <v>62</v>
      </c>
      <c r="H316" s="127"/>
      <c r="I316" s="127" t="s">
        <v>62</v>
      </c>
      <c r="J316" s="127"/>
      <c r="K316" s="127"/>
      <c r="L316" s="127" t="s">
        <v>62</v>
      </c>
      <c r="M316" s="127"/>
      <c r="N316" s="127"/>
      <c r="O316" s="226" t="s">
        <v>62</v>
      </c>
      <c r="P316" s="226" t="s">
        <v>62</v>
      </c>
      <c r="Q316" s="226" t="s">
        <v>62</v>
      </c>
      <c r="R316" s="226" t="s">
        <v>62</v>
      </c>
    </row>
    <row r="317" spans="1:19" s="131" customFormat="1" ht="21" customHeight="1" x14ac:dyDescent="0.2">
      <c r="A317" s="373"/>
      <c r="B317" s="133" t="s">
        <v>72</v>
      </c>
      <c r="C317" s="127"/>
      <c r="D317" s="127" t="s">
        <v>62</v>
      </c>
      <c r="E317" s="127"/>
      <c r="F317" s="127"/>
      <c r="G317" s="127">
        <f>G310</f>
        <v>1</v>
      </c>
      <c r="H317" s="127">
        <f t="shared" ref="H317:K317" si="155">H310</f>
        <v>1</v>
      </c>
      <c r="I317" s="127">
        <f t="shared" si="155"/>
        <v>1</v>
      </c>
      <c r="J317" s="127">
        <f t="shared" si="155"/>
        <v>1</v>
      </c>
      <c r="K317" s="127">
        <f t="shared" si="155"/>
        <v>1</v>
      </c>
      <c r="L317" s="127" t="s">
        <v>62</v>
      </c>
      <c r="M317" s="130">
        <v>46022</v>
      </c>
      <c r="N317" s="130">
        <v>46022</v>
      </c>
      <c r="O317" s="78"/>
      <c r="P317" s="226" t="s">
        <v>62</v>
      </c>
      <c r="Q317" s="78"/>
      <c r="R317" s="78"/>
    </row>
    <row r="318" spans="1:19" s="128" customFormat="1" ht="74.45" customHeight="1" x14ac:dyDescent="0.25">
      <c r="A318" s="371" t="s">
        <v>363</v>
      </c>
      <c r="B318" s="124" t="s">
        <v>402</v>
      </c>
      <c r="C318" s="125" t="s">
        <v>59</v>
      </c>
      <c r="D318" s="126" t="s">
        <v>60</v>
      </c>
      <c r="E318" s="126" t="s">
        <v>75</v>
      </c>
      <c r="F318" s="125">
        <v>792</v>
      </c>
      <c r="G318" s="125">
        <v>33</v>
      </c>
      <c r="H318" s="125">
        <v>33</v>
      </c>
      <c r="I318" s="125">
        <v>33</v>
      </c>
      <c r="J318" s="125">
        <v>33</v>
      </c>
      <c r="K318" s="127">
        <v>33</v>
      </c>
      <c r="L318" s="125"/>
      <c r="M318" s="125" t="s">
        <v>62</v>
      </c>
      <c r="N318" s="125" t="s">
        <v>62</v>
      </c>
      <c r="O318" s="78">
        <v>575108.64</v>
      </c>
      <c r="P318" s="78" t="s">
        <v>344</v>
      </c>
      <c r="Q318" s="78">
        <v>435971.97</v>
      </c>
      <c r="R318" s="78">
        <v>312058.08</v>
      </c>
    </row>
    <row r="319" spans="1:19" s="131" customFormat="1" ht="15.75" x14ac:dyDescent="0.2">
      <c r="A319" s="372"/>
      <c r="B319" s="129" t="s">
        <v>70</v>
      </c>
      <c r="C319" s="127"/>
      <c r="D319" s="127" t="s">
        <v>62</v>
      </c>
      <c r="E319" s="127"/>
      <c r="F319" s="127"/>
      <c r="G319" s="127">
        <f>G318</f>
        <v>33</v>
      </c>
      <c r="H319" s="127">
        <f t="shared" ref="H319:K319" si="156">H318</f>
        <v>33</v>
      </c>
      <c r="I319" s="127">
        <f t="shared" si="156"/>
        <v>33</v>
      </c>
      <c r="J319" s="127">
        <f t="shared" si="156"/>
        <v>33</v>
      </c>
      <c r="K319" s="127">
        <f t="shared" si="156"/>
        <v>33</v>
      </c>
      <c r="L319" s="127"/>
      <c r="M319" s="130">
        <v>46022</v>
      </c>
      <c r="N319" s="130">
        <v>46022</v>
      </c>
      <c r="O319" s="78"/>
      <c r="P319" s="226"/>
      <c r="Q319" s="78"/>
      <c r="R319" s="78"/>
    </row>
    <row r="320" spans="1:19" s="131" customFormat="1" ht="14.25" x14ac:dyDescent="0.2">
      <c r="A320" s="372"/>
      <c r="B320" s="132" t="s">
        <v>63</v>
      </c>
      <c r="C320" s="127"/>
      <c r="D320" s="127"/>
      <c r="E320" s="127"/>
      <c r="F320" s="127"/>
      <c r="G320" s="127" t="s">
        <v>62</v>
      </c>
      <c r="H320" s="127"/>
      <c r="I320" s="127" t="s">
        <v>62</v>
      </c>
      <c r="J320" s="127"/>
      <c r="K320" s="127"/>
      <c r="L320" s="127" t="s">
        <v>62</v>
      </c>
      <c r="M320" s="127"/>
      <c r="N320" s="127"/>
      <c r="O320" s="226" t="s">
        <v>62</v>
      </c>
      <c r="P320" s="226" t="s">
        <v>62</v>
      </c>
      <c r="Q320" s="226" t="s">
        <v>62</v>
      </c>
      <c r="R320" s="226" t="s">
        <v>62</v>
      </c>
    </row>
    <row r="321" spans="1:19" s="131" customFormat="1" ht="65.45" customHeight="1" x14ac:dyDescent="0.25">
      <c r="A321" s="372"/>
      <c r="B321" s="133" t="s">
        <v>64</v>
      </c>
      <c r="C321" s="127"/>
      <c r="D321" s="127" t="s">
        <v>62</v>
      </c>
      <c r="E321" s="127"/>
      <c r="F321" s="127"/>
      <c r="G321" s="127">
        <f>G318</f>
        <v>33</v>
      </c>
      <c r="H321" s="127">
        <f t="shared" ref="H321:K321" si="157">H318</f>
        <v>33</v>
      </c>
      <c r="I321" s="127">
        <f t="shared" si="157"/>
        <v>33</v>
      </c>
      <c r="J321" s="127">
        <f t="shared" si="157"/>
        <v>33</v>
      </c>
      <c r="K321" s="127">
        <f t="shared" si="157"/>
        <v>33</v>
      </c>
      <c r="L321" s="127" t="s">
        <v>62</v>
      </c>
      <c r="M321" s="130">
        <v>46022</v>
      </c>
      <c r="N321" s="130">
        <v>46022</v>
      </c>
      <c r="O321" s="78"/>
      <c r="P321" s="226" t="s">
        <v>62</v>
      </c>
      <c r="Q321" s="78"/>
      <c r="R321" s="78"/>
      <c r="S321" s="128"/>
    </row>
    <row r="322" spans="1:19" s="131" customFormat="1" ht="15" customHeight="1" x14ac:dyDescent="0.2">
      <c r="A322" s="372"/>
      <c r="B322" s="132" t="s">
        <v>65</v>
      </c>
      <c r="C322" s="127"/>
      <c r="D322" s="127"/>
      <c r="E322" s="127"/>
      <c r="F322" s="127"/>
      <c r="G322" s="127" t="s">
        <v>62</v>
      </c>
      <c r="H322" s="127"/>
      <c r="I322" s="127" t="s">
        <v>62</v>
      </c>
      <c r="J322" s="127"/>
      <c r="K322" s="127"/>
      <c r="L322" s="127" t="s">
        <v>62</v>
      </c>
      <c r="M322" s="127"/>
      <c r="N322" s="127"/>
      <c r="O322" s="226" t="s">
        <v>62</v>
      </c>
      <c r="P322" s="226" t="s">
        <v>62</v>
      </c>
      <c r="Q322" s="226" t="s">
        <v>62</v>
      </c>
      <c r="R322" s="226" t="s">
        <v>62</v>
      </c>
    </row>
    <row r="323" spans="1:19" s="131" customFormat="1" ht="38.65" customHeight="1" x14ac:dyDescent="0.2">
      <c r="A323" s="372"/>
      <c r="B323" s="133" t="s">
        <v>66</v>
      </c>
      <c r="C323" s="127"/>
      <c r="D323" s="127" t="s">
        <v>62</v>
      </c>
      <c r="E323" s="127"/>
      <c r="F323" s="127"/>
      <c r="G323" s="127">
        <f>G318</f>
        <v>33</v>
      </c>
      <c r="H323" s="127">
        <f t="shared" ref="H323:K323" si="158">H318</f>
        <v>33</v>
      </c>
      <c r="I323" s="127">
        <f t="shared" si="158"/>
        <v>33</v>
      </c>
      <c r="J323" s="127">
        <f t="shared" si="158"/>
        <v>33</v>
      </c>
      <c r="K323" s="127">
        <f t="shared" si="158"/>
        <v>33</v>
      </c>
      <c r="L323" s="127" t="s">
        <v>62</v>
      </c>
      <c r="M323" s="130">
        <v>46022</v>
      </c>
      <c r="N323" s="130">
        <v>46022</v>
      </c>
      <c r="O323" s="78"/>
      <c r="P323" s="226" t="s">
        <v>62</v>
      </c>
      <c r="Q323" s="78"/>
      <c r="R323" s="78"/>
    </row>
    <row r="324" spans="1:19" s="131" customFormat="1" ht="21" customHeight="1" x14ac:dyDescent="0.25">
      <c r="A324" s="372"/>
      <c r="B324" s="132" t="s">
        <v>71</v>
      </c>
      <c r="C324" s="127"/>
      <c r="D324" s="127"/>
      <c r="E324" s="127"/>
      <c r="F324" s="127"/>
      <c r="G324" s="127" t="s">
        <v>62</v>
      </c>
      <c r="H324" s="127"/>
      <c r="I324" s="127" t="s">
        <v>62</v>
      </c>
      <c r="J324" s="127"/>
      <c r="K324" s="127"/>
      <c r="L324" s="127" t="s">
        <v>62</v>
      </c>
      <c r="M324" s="127"/>
      <c r="N324" s="127"/>
      <c r="O324" s="226" t="s">
        <v>62</v>
      </c>
      <c r="P324" s="226" t="s">
        <v>62</v>
      </c>
      <c r="Q324" s="226" t="s">
        <v>62</v>
      </c>
      <c r="R324" s="226" t="s">
        <v>62</v>
      </c>
      <c r="S324" s="128"/>
    </row>
    <row r="325" spans="1:19" s="131" customFormat="1" ht="21" customHeight="1" x14ac:dyDescent="0.2">
      <c r="A325" s="373"/>
      <c r="B325" s="133" t="s">
        <v>72</v>
      </c>
      <c r="C325" s="127"/>
      <c r="D325" s="127" t="s">
        <v>62</v>
      </c>
      <c r="E325" s="127"/>
      <c r="F325" s="127"/>
      <c r="G325" s="127">
        <f>G318</f>
        <v>33</v>
      </c>
      <c r="H325" s="127">
        <f t="shared" ref="H325:K325" si="159">H318</f>
        <v>33</v>
      </c>
      <c r="I325" s="127">
        <f t="shared" si="159"/>
        <v>33</v>
      </c>
      <c r="J325" s="127">
        <f t="shared" si="159"/>
        <v>33</v>
      </c>
      <c r="K325" s="127">
        <f t="shared" si="159"/>
        <v>33</v>
      </c>
      <c r="L325" s="127" t="s">
        <v>62</v>
      </c>
      <c r="M325" s="130">
        <v>46022</v>
      </c>
      <c r="N325" s="130">
        <v>46022</v>
      </c>
      <c r="O325" s="78"/>
      <c r="P325" s="226" t="s">
        <v>62</v>
      </c>
      <c r="Q325" s="78"/>
      <c r="R325" s="78"/>
    </row>
    <row r="326" spans="1:19" s="128" customFormat="1" ht="74.45" customHeight="1" x14ac:dyDescent="0.25">
      <c r="A326" s="371" t="s">
        <v>364</v>
      </c>
      <c r="B326" s="124" t="s">
        <v>402</v>
      </c>
      <c r="C326" s="125" t="s">
        <v>59</v>
      </c>
      <c r="D326" s="126" t="s">
        <v>60</v>
      </c>
      <c r="E326" s="126" t="s">
        <v>75</v>
      </c>
      <c r="F326" s="125">
        <v>792</v>
      </c>
      <c r="G326" s="125">
        <v>18</v>
      </c>
      <c r="H326" s="125">
        <v>18</v>
      </c>
      <c r="I326" s="125">
        <v>18</v>
      </c>
      <c r="J326" s="125">
        <v>18</v>
      </c>
      <c r="K326" s="127">
        <v>18</v>
      </c>
      <c r="L326" s="125"/>
      <c r="M326" s="125" t="s">
        <v>62</v>
      </c>
      <c r="N326" s="125" t="s">
        <v>62</v>
      </c>
      <c r="O326" s="78">
        <f>212976+6689.59</f>
        <v>219665.59</v>
      </c>
      <c r="P326" s="78" t="s">
        <v>344</v>
      </c>
      <c r="Q326" s="78">
        <v>152638.39999999999</v>
      </c>
      <c r="R326" s="78">
        <v>58083.49</v>
      </c>
      <c r="S326" s="131"/>
    </row>
    <row r="327" spans="1:19" s="131" customFormat="1" ht="15.75" x14ac:dyDescent="0.25">
      <c r="A327" s="372"/>
      <c r="B327" s="129" t="s">
        <v>70</v>
      </c>
      <c r="C327" s="127"/>
      <c r="D327" s="127" t="s">
        <v>62</v>
      </c>
      <c r="E327" s="127"/>
      <c r="F327" s="127"/>
      <c r="G327" s="127">
        <f>G326</f>
        <v>18</v>
      </c>
      <c r="H327" s="127">
        <f t="shared" ref="H327:K327" si="160">H326</f>
        <v>18</v>
      </c>
      <c r="I327" s="127">
        <f t="shared" si="160"/>
        <v>18</v>
      </c>
      <c r="J327" s="127">
        <f t="shared" si="160"/>
        <v>18</v>
      </c>
      <c r="K327" s="127">
        <f t="shared" si="160"/>
        <v>18</v>
      </c>
      <c r="L327" s="127"/>
      <c r="M327" s="130">
        <v>46022</v>
      </c>
      <c r="N327" s="130">
        <v>46022</v>
      </c>
      <c r="O327" s="78"/>
      <c r="P327" s="226"/>
      <c r="Q327" s="78"/>
      <c r="R327" s="78"/>
      <c r="S327" s="128"/>
    </row>
    <row r="328" spans="1:19" s="131" customFormat="1" ht="14.25" x14ac:dyDescent="0.2">
      <c r="A328" s="372"/>
      <c r="B328" s="132" t="s">
        <v>63</v>
      </c>
      <c r="C328" s="127"/>
      <c r="D328" s="127"/>
      <c r="E328" s="127"/>
      <c r="F328" s="127"/>
      <c r="G328" s="127" t="s">
        <v>62</v>
      </c>
      <c r="H328" s="127"/>
      <c r="I328" s="127" t="s">
        <v>62</v>
      </c>
      <c r="J328" s="127"/>
      <c r="K328" s="127"/>
      <c r="L328" s="127" t="s">
        <v>62</v>
      </c>
      <c r="M328" s="127"/>
      <c r="N328" s="127"/>
      <c r="O328" s="226" t="s">
        <v>62</v>
      </c>
      <c r="P328" s="226" t="s">
        <v>62</v>
      </c>
      <c r="Q328" s="226" t="s">
        <v>62</v>
      </c>
      <c r="R328" s="226" t="s">
        <v>62</v>
      </c>
    </row>
    <row r="329" spans="1:19" s="131" customFormat="1" ht="65.45" customHeight="1" x14ac:dyDescent="0.2">
      <c r="A329" s="372"/>
      <c r="B329" s="133" t="s">
        <v>64</v>
      </c>
      <c r="C329" s="127"/>
      <c r="D329" s="127" t="s">
        <v>62</v>
      </c>
      <c r="E329" s="127"/>
      <c r="F329" s="127"/>
      <c r="G329" s="127">
        <f>G326</f>
        <v>18</v>
      </c>
      <c r="H329" s="127">
        <f t="shared" ref="H329:K329" si="161">H326</f>
        <v>18</v>
      </c>
      <c r="I329" s="127">
        <f t="shared" si="161"/>
        <v>18</v>
      </c>
      <c r="J329" s="127">
        <f t="shared" si="161"/>
        <v>18</v>
      </c>
      <c r="K329" s="127">
        <f t="shared" si="161"/>
        <v>18</v>
      </c>
      <c r="L329" s="127" t="s">
        <v>62</v>
      </c>
      <c r="M329" s="130">
        <v>46022</v>
      </c>
      <c r="N329" s="130">
        <v>46022</v>
      </c>
      <c r="O329" s="78"/>
      <c r="P329" s="226" t="s">
        <v>62</v>
      </c>
      <c r="Q329" s="78"/>
      <c r="R329" s="78"/>
    </row>
    <row r="330" spans="1:19" s="131" customFormat="1" ht="15" customHeight="1" x14ac:dyDescent="0.25">
      <c r="A330" s="372"/>
      <c r="B330" s="132" t="s">
        <v>65</v>
      </c>
      <c r="C330" s="127"/>
      <c r="D330" s="127"/>
      <c r="E330" s="127"/>
      <c r="F330" s="127"/>
      <c r="G330" s="127" t="s">
        <v>62</v>
      </c>
      <c r="H330" s="127"/>
      <c r="I330" s="127" t="s">
        <v>62</v>
      </c>
      <c r="J330" s="127"/>
      <c r="K330" s="127"/>
      <c r="L330" s="127" t="s">
        <v>62</v>
      </c>
      <c r="M330" s="127"/>
      <c r="N330" s="127"/>
      <c r="O330" s="226" t="s">
        <v>62</v>
      </c>
      <c r="P330" s="226" t="s">
        <v>62</v>
      </c>
      <c r="Q330" s="226" t="s">
        <v>62</v>
      </c>
      <c r="R330" s="226" t="s">
        <v>62</v>
      </c>
      <c r="S330" s="128"/>
    </row>
    <row r="331" spans="1:19" s="131" customFormat="1" ht="38.65" customHeight="1" x14ac:dyDescent="0.2">
      <c r="A331" s="372"/>
      <c r="B331" s="133" t="s">
        <v>66</v>
      </c>
      <c r="C331" s="127"/>
      <c r="D331" s="127" t="s">
        <v>62</v>
      </c>
      <c r="E331" s="127"/>
      <c r="F331" s="127"/>
      <c r="G331" s="127">
        <f>G326</f>
        <v>18</v>
      </c>
      <c r="H331" s="127">
        <f t="shared" ref="H331:K331" si="162">H326</f>
        <v>18</v>
      </c>
      <c r="I331" s="127">
        <f t="shared" si="162"/>
        <v>18</v>
      </c>
      <c r="J331" s="127">
        <f t="shared" si="162"/>
        <v>18</v>
      </c>
      <c r="K331" s="127">
        <f t="shared" si="162"/>
        <v>18</v>
      </c>
      <c r="L331" s="127" t="s">
        <v>62</v>
      </c>
      <c r="M331" s="130">
        <v>46022</v>
      </c>
      <c r="N331" s="130">
        <v>46022</v>
      </c>
      <c r="O331" s="78"/>
      <c r="P331" s="226" t="s">
        <v>62</v>
      </c>
      <c r="Q331" s="78"/>
      <c r="R331" s="78"/>
    </row>
    <row r="332" spans="1:19" s="131" customFormat="1" ht="21" customHeight="1" x14ac:dyDescent="0.2">
      <c r="A332" s="372"/>
      <c r="B332" s="132" t="s">
        <v>71</v>
      </c>
      <c r="C332" s="127"/>
      <c r="D332" s="127"/>
      <c r="E332" s="127"/>
      <c r="F332" s="127"/>
      <c r="G332" s="127" t="s">
        <v>62</v>
      </c>
      <c r="H332" s="127"/>
      <c r="I332" s="127" t="s">
        <v>62</v>
      </c>
      <c r="J332" s="127"/>
      <c r="K332" s="127"/>
      <c r="L332" s="127" t="s">
        <v>62</v>
      </c>
      <c r="M332" s="127"/>
      <c r="N332" s="127"/>
      <c r="O332" s="226" t="s">
        <v>62</v>
      </c>
      <c r="P332" s="226" t="s">
        <v>62</v>
      </c>
      <c r="Q332" s="226" t="s">
        <v>62</v>
      </c>
      <c r="R332" s="226" t="s">
        <v>62</v>
      </c>
    </row>
    <row r="333" spans="1:19" s="131" customFormat="1" ht="21" customHeight="1" x14ac:dyDescent="0.25">
      <c r="A333" s="373"/>
      <c r="B333" s="133" t="s">
        <v>72</v>
      </c>
      <c r="C333" s="127"/>
      <c r="D333" s="127" t="s">
        <v>62</v>
      </c>
      <c r="E333" s="127"/>
      <c r="F333" s="127"/>
      <c r="G333" s="127">
        <f>G326</f>
        <v>18</v>
      </c>
      <c r="H333" s="127">
        <f t="shared" ref="H333:K333" si="163">H326</f>
        <v>18</v>
      </c>
      <c r="I333" s="127">
        <f t="shared" si="163"/>
        <v>18</v>
      </c>
      <c r="J333" s="127">
        <f t="shared" si="163"/>
        <v>18</v>
      </c>
      <c r="K333" s="127">
        <f t="shared" si="163"/>
        <v>18</v>
      </c>
      <c r="L333" s="127" t="s">
        <v>62</v>
      </c>
      <c r="M333" s="130">
        <v>46022</v>
      </c>
      <c r="N333" s="130">
        <v>46022</v>
      </c>
      <c r="O333" s="78"/>
      <c r="P333" s="226" t="s">
        <v>62</v>
      </c>
      <c r="Q333" s="78"/>
      <c r="R333" s="78"/>
      <c r="S333" s="128"/>
    </row>
    <row r="334" spans="1:19" s="128" customFormat="1" ht="74.45" customHeight="1" x14ac:dyDescent="0.25">
      <c r="A334" s="371" t="s">
        <v>365</v>
      </c>
      <c r="B334" s="124" t="s">
        <v>402</v>
      </c>
      <c r="C334" s="125" t="s">
        <v>59</v>
      </c>
      <c r="D334" s="126" t="s">
        <v>60</v>
      </c>
      <c r="E334" s="126" t="s">
        <v>75</v>
      </c>
      <c r="F334" s="125">
        <v>792</v>
      </c>
      <c r="G334" s="125"/>
      <c r="H334" s="125"/>
      <c r="I334" s="125"/>
      <c r="J334" s="125"/>
      <c r="K334" s="127">
        <f>J334</f>
        <v>0</v>
      </c>
      <c r="L334" s="125"/>
      <c r="M334" s="125" t="s">
        <v>62</v>
      </c>
      <c r="N334" s="125" t="s">
        <v>62</v>
      </c>
      <c r="O334" s="78"/>
      <c r="P334" s="78"/>
      <c r="Q334" s="78"/>
      <c r="R334" s="78"/>
      <c r="S334" s="131"/>
    </row>
    <row r="335" spans="1:19" s="131" customFormat="1" ht="15.75" x14ac:dyDescent="0.2">
      <c r="A335" s="372"/>
      <c r="B335" s="129" t="s">
        <v>70</v>
      </c>
      <c r="C335" s="127"/>
      <c r="D335" s="127" t="s">
        <v>62</v>
      </c>
      <c r="E335" s="127"/>
      <c r="F335" s="127"/>
      <c r="G335" s="127">
        <f>G334</f>
        <v>0</v>
      </c>
      <c r="H335" s="127">
        <f t="shared" ref="H335:K335" si="164">H334</f>
        <v>0</v>
      </c>
      <c r="I335" s="127">
        <f t="shared" si="164"/>
        <v>0</v>
      </c>
      <c r="J335" s="127">
        <f t="shared" si="164"/>
        <v>0</v>
      </c>
      <c r="K335" s="127">
        <f t="shared" si="164"/>
        <v>0</v>
      </c>
      <c r="L335" s="127"/>
      <c r="M335" s="130">
        <v>46022</v>
      </c>
      <c r="N335" s="130">
        <v>46022</v>
      </c>
      <c r="O335" s="78"/>
      <c r="P335" s="226" t="s">
        <v>62</v>
      </c>
      <c r="Q335" s="78"/>
      <c r="R335" s="78"/>
    </row>
    <row r="336" spans="1:19" s="131" customFormat="1" x14ac:dyDescent="0.25">
      <c r="A336" s="372"/>
      <c r="B336" s="132" t="s">
        <v>63</v>
      </c>
      <c r="C336" s="127"/>
      <c r="D336" s="127"/>
      <c r="E336" s="127"/>
      <c r="F336" s="127"/>
      <c r="G336" s="127" t="s">
        <v>62</v>
      </c>
      <c r="H336" s="127"/>
      <c r="I336" s="127" t="s">
        <v>62</v>
      </c>
      <c r="J336" s="127"/>
      <c r="K336" s="127"/>
      <c r="L336" s="127" t="s">
        <v>62</v>
      </c>
      <c r="M336" s="127"/>
      <c r="N336" s="127"/>
      <c r="O336" s="226" t="s">
        <v>62</v>
      </c>
      <c r="P336" s="226" t="s">
        <v>62</v>
      </c>
      <c r="Q336" s="226" t="s">
        <v>62</v>
      </c>
      <c r="R336" s="226" t="s">
        <v>62</v>
      </c>
      <c r="S336" s="128"/>
    </row>
    <row r="337" spans="1:19" s="131" customFormat="1" ht="65.45" customHeight="1" x14ac:dyDescent="0.2">
      <c r="A337" s="372"/>
      <c r="B337" s="133" t="s">
        <v>64</v>
      </c>
      <c r="C337" s="127"/>
      <c r="D337" s="127" t="s">
        <v>62</v>
      </c>
      <c r="E337" s="127"/>
      <c r="F337" s="127"/>
      <c r="G337" s="127">
        <f>G334</f>
        <v>0</v>
      </c>
      <c r="H337" s="127">
        <f t="shared" ref="H337:K337" si="165">H334</f>
        <v>0</v>
      </c>
      <c r="I337" s="127">
        <f t="shared" si="165"/>
        <v>0</v>
      </c>
      <c r="J337" s="127">
        <f t="shared" si="165"/>
        <v>0</v>
      </c>
      <c r="K337" s="127">
        <f t="shared" si="165"/>
        <v>0</v>
      </c>
      <c r="L337" s="127" t="s">
        <v>62</v>
      </c>
      <c r="M337" s="130">
        <v>46022</v>
      </c>
      <c r="N337" s="130">
        <v>46022</v>
      </c>
      <c r="O337" s="78"/>
      <c r="P337" s="226" t="s">
        <v>62</v>
      </c>
      <c r="Q337" s="78"/>
      <c r="R337" s="78"/>
    </row>
    <row r="338" spans="1:19" s="131" customFormat="1" ht="15" customHeight="1" x14ac:dyDescent="0.2">
      <c r="A338" s="372"/>
      <c r="B338" s="132" t="s">
        <v>65</v>
      </c>
      <c r="C338" s="127"/>
      <c r="D338" s="127"/>
      <c r="E338" s="127"/>
      <c r="F338" s="127"/>
      <c r="G338" s="127" t="s">
        <v>62</v>
      </c>
      <c r="H338" s="127"/>
      <c r="I338" s="127" t="s">
        <v>62</v>
      </c>
      <c r="J338" s="127"/>
      <c r="K338" s="127"/>
      <c r="L338" s="127" t="s">
        <v>62</v>
      </c>
      <c r="M338" s="127"/>
      <c r="N338" s="127"/>
      <c r="O338" s="226" t="s">
        <v>62</v>
      </c>
      <c r="P338" s="226" t="s">
        <v>62</v>
      </c>
      <c r="Q338" s="226" t="s">
        <v>62</v>
      </c>
      <c r="R338" s="226" t="s">
        <v>62</v>
      </c>
    </row>
    <row r="339" spans="1:19" s="131" customFormat="1" ht="38.65" customHeight="1" x14ac:dyDescent="0.25">
      <c r="A339" s="372"/>
      <c r="B339" s="133" t="s">
        <v>66</v>
      </c>
      <c r="C339" s="127"/>
      <c r="D339" s="127" t="s">
        <v>62</v>
      </c>
      <c r="E339" s="127"/>
      <c r="F339" s="127"/>
      <c r="G339" s="127">
        <f>G334</f>
        <v>0</v>
      </c>
      <c r="H339" s="127">
        <f t="shared" ref="H339:K339" si="166">H334</f>
        <v>0</v>
      </c>
      <c r="I339" s="127">
        <f t="shared" si="166"/>
        <v>0</v>
      </c>
      <c r="J339" s="127">
        <f t="shared" si="166"/>
        <v>0</v>
      </c>
      <c r="K339" s="127">
        <f t="shared" si="166"/>
        <v>0</v>
      </c>
      <c r="L339" s="127" t="s">
        <v>62</v>
      </c>
      <c r="M339" s="130">
        <v>46022</v>
      </c>
      <c r="N339" s="130">
        <v>46022</v>
      </c>
      <c r="O339" s="78"/>
      <c r="P339" s="226" t="s">
        <v>62</v>
      </c>
      <c r="Q339" s="78"/>
      <c r="R339" s="78"/>
      <c r="S339" s="128"/>
    </row>
    <row r="340" spans="1:19" s="131" customFormat="1" ht="21" customHeight="1" x14ac:dyDescent="0.2">
      <c r="A340" s="372"/>
      <c r="B340" s="132" t="s">
        <v>71</v>
      </c>
      <c r="C340" s="127"/>
      <c r="D340" s="127"/>
      <c r="E340" s="127"/>
      <c r="F340" s="127"/>
      <c r="G340" s="127" t="s">
        <v>62</v>
      </c>
      <c r="H340" s="127"/>
      <c r="I340" s="127" t="s">
        <v>62</v>
      </c>
      <c r="J340" s="127"/>
      <c r="K340" s="127"/>
      <c r="L340" s="127" t="s">
        <v>62</v>
      </c>
      <c r="M340" s="127"/>
      <c r="N340" s="127"/>
      <c r="O340" s="226" t="s">
        <v>62</v>
      </c>
      <c r="P340" s="226" t="s">
        <v>62</v>
      </c>
      <c r="Q340" s="226" t="s">
        <v>62</v>
      </c>
      <c r="R340" s="226" t="s">
        <v>62</v>
      </c>
    </row>
    <row r="341" spans="1:19" s="131" customFormat="1" ht="21" customHeight="1" x14ac:dyDescent="0.2">
      <c r="A341" s="373"/>
      <c r="B341" s="133" t="s">
        <v>72</v>
      </c>
      <c r="C341" s="127"/>
      <c r="D341" s="127" t="s">
        <v>62</v>
      </c>
      <c r="E341" s="127"/>
      <c r="F341" s="127"/>
      <c r="G341" s="127">
        <f>G334</f>
        <v>0</v>
      </c>
      <c r="H341" s="127">
        <f t="shared" ref="H341:K341" si="167">H334</f>
        <v>0</v>
      </c>
      <c r="I341" s="127">
        <f t="shared" si="167"/>
        <v>0</v>
      </c>
      <c r="J341" s="127">
        <f t="shared" si="167"/>
        <v>0</v>
      </c>
      <c r="K341" s="127">
        <f t="shared" si="167"/>
        <v>0</v>
      </c>
      <c r="L341" s="127" t="s">
        <v>62</v>
      </c>
      <c r="M341" s="130">
        <v>46022</v>
      </c>
      <c r="N341" s="130">
        <v>46022</v>
      </c>
      <c r="O341" s="78"/>
      <c r="P341" s="226" t="s">
        <v>62</v>
      </c>
      <c r="Q341" s="78"/>
      <c r="R341" s="78"/>
    </row>
    <row r="342" spans="1:19" s="128" customFormat="1" ht="74.45" customHeight="1" x14ac:dyDescent="0.25">
      <c r="A342" s="371" t="s">
        <v>366</v>
      </c>
      <c r="B342" s="124" t="s">
        <v>402</v>
      </c>
      <c r="C342" s="125" t="s">
        <v>59</v>
      </c>
      <c r="D342" s="126" t="s">
        <v>60</v>
      </c>
      <c r="E342" s="126" t="s">
        <v>75</v>
      </c>
      <c r="F342" s="125">
        <v>792</v>
      </c>
      <c r="G342" s="125"/>
      <c r="H342" s="125"/>
      <c r="I342" s="125"/>
      <c r="J342" s="125"/>
      <c r="K342" s="127">
        <f>J342</f>
        <v>0</v>
      </c>
      <c r="L342" s="125"/>
      <c r="M342" s="125" t="s">
        <v>62</v>
      </c>
      <c r="N342" s="125" t="s">
        <v>62</v>
      </c>
      <c r="O342" s="78">
        <v>1071.92</v>
      </c>
      <c r="P342" s="78"/>
      <c r="Q342" s="78"/>
      <c r="R342" s="78"/>
    </row>
    <row r="343" spans="1:19" s="131" customFormat="1" ht="15.75" x14ac:dyDescent="0.2">
      <c r="A343" s="372"/>
      <c r="B343" s="129" t="s">
        <v>70</v>
      </c>
      <c r="C343" s="127"/>
      <c r="D343" s="127" t="s">
        <v>62</v>
      </c>
      <c r="E343" s="127"/>
      <c r="F343" s="127"/>
      <c r="G343" s="127">
        <f>G342</f>
        <v>0</v>
      </c>
      <c r="H343" s="127">
        <f t="shared" ref="H343:K343" si="168">H342</f>
        <v>0</v>
      </c>
      <c r="I343" s="127">
        <f t="shared" si="168"/>
        <v>0</v>
      </c>
      <c r="J343" s="127">
        <f t="shared" si="168"/>
        <v>0</v>
      </c>
      <c r="K343" s="127">
        <f t="shared" si="168"/>
        <v>0</v>
      </c>
      <c r="L343" s="127"/>
      <c r="M343" s="130">
        <v>46022</v>
      </c>
      <c r="N343" s="130">
        <v>46022</v>
      </c>
      <c r="O343" s="78"/>
      <c r="P343" s="226" t="s">
        <v>62</v>
      </c>
      <c r="Q343" s="78"/>
      <c r="R343" s="78"/>
    </row>
    <row r="344" spans="1:19" s="131" customFormat="1" ht="14.25" x14ac:dyDescent="0.2">
      <c r="A344" s="372"/>
      <c r="B344" s="132" t="s">
        <v>63</v>
      </c>
      <c r="C344" s="127"/>
      <c r="D344" s="127"/>
      <c r="E344" s="127"/>
      <c r="F344" s="127"/>
      <c r="G344" s="127" t="s">
        <v>62</v>
      </c>
      <c r="H344" s="127"/>
      <c r="I344" s="127" t="s">
        <v>62</v>
      </c>
      <c r="J344" s="127"/>
      <c r="K344" s="127"/>
      <c r="L344" s="127" t="s">
        <v>62</v>
      </c>
      <c r="M344" s="127"/>
      <c r="N344" s="127"/>
      <c r="O344" s="226" t="s">
        <v>62</v>
      </c>
      <c r="P344" s="226" t="s">
        <v>62</v>
      </c>
      <c r="Q344" s="226" t="s">
        <v>62</v>
      </c>
      <c r="R344" s="226" t="s">
        <v>62</v>
      </c>
    </row>
    <row r="345" spans="1:19" s="131" customFormat="1" ht="65.45" customHeight="1" x14ac:dyDescent="0.25">
      <c r="A345" s="372"/>
      <c r="B345" s="133" t="s">
        <v>64</v>
      </c>
      <c r="C345" s="127"/>
      <c r="D345" s="127" t="s">
        <v>62</v>
      </c>
      <c r="E345" s="127"/>
      <c r="F345" s="127"/>
      <c r="G345" s="127">
        <f>G342</f>
        <v>0</v>
      </c>
      <c r="H345" s="127">
        <f t="shared" ref="H345:K345" si="169">H342</f>
        <v>0</v>
      </c>
      <c r="I345" s="127">
        <f t="shared" si="169"/>
        <v>0</v>
      </c>
      <c r="J345" s="127">
        <f t="shared" si="169"/>
        <v>0</v>
      </c>
      <c r="K345" s="127">
        <f t="shared" si="169"/>
        <v>0</v>
      </c>
      <c r="L345" s="127" t="s">
        <v>62</v>
      </c>
      <c r="M345" s="130">
        <v>46022</v>
      </c>
      <c r="N345" s="130">
        <v>46022</v>
      </c>
      <c r="O345" s="78"/>
      <c r="P345" s="226" t="s">
        <v>62</v>
      </c>
      <c r="Q345" s="78"/>
      <c r="R345" s="78"/>
      <c r="S345" s="128"/>
    </row>
    <row r="346" spans="1:19" s="131" customFormat="1" ht="15" customHeight="1" x14ac:dyDescent="0.2">
      <c r="A346" s="372"/>
      <c r="B346" s="132" t="s">
        <v>65</v>
      </c>
      <c r="C346" s="127"/>
      <c r="D346" s="127"/>
      <c r="E346" s="127"/>
      <c r="F346" s="127"/>
      <c r="G346" s="127" t="s">
        <v>62</v>
      </c>
      <c r="H346" s="127"/>
      <c r="I346" s="127" t="s">
        <v>62</v>
      </c>
      <c r="J346" s="127"/>
      <c r="K346" s="127"/>
      <c r="L346" s="127" t="s">
        <v>62</v>
      </c>
      <c r="M346" s="127"/>
      <c r="N346" s="127"/>
      <c r="O346" s="226" t="s">
        <v>62</v>
      </c>
      <c r="P346" s="226" t="s">
        <v>62</v>
      </c>
      <c r="Q346" s="226" t="s">
        <v>62</v>
      </c>
      <c r="R346" s="226" t="s">
        <v>62</v>
      </c>
    </row>
    <row r="347" spans="1:19" s="131" customFormat="1" ht="38.65" customHeight="1" x14ac:dyDescent="0.2">
      <c r="A347" s="372"/>
      <c r="B347" s="133" t="s">
        <v>66</v>
      </c>
      <c r="C347" s="127"/>
      <c r="D347" s="127" t="s">
        <v>62</v>
      </c>
      <c r="E347" s="127"/>
      <c r="F347" s="127"/>
      <c r="G347" s="127">
        <f>G342</f>
        <v>0</v>
      </c>
      <c r="H347" s="127">
        <f t="shared" ref="H347:K347" si="170">H342</f>
        <v>0</v>
      </c>
      <c r="I347" s="127">
        <f t="shared" si="170"/>
        <v>0</v>
      </c>
      <c r="J347" s="127">
        <f t="shared" si="170"/>
        <v>0</v>
      </c>
      <c r="K347" s="127">
        <f t="shared" si="170"/>
        <v>0</v>
      </c>
      <c r="L347" s="127" t="s">
        <v>62</v>
      </c>
      <c r="M347" s="130">
        <v>46022</v>
      </c>
      <c r="N347" s="130">
        <v>46022</v>
      </c>
      <c r="O347" s="78"/>
      <c r="P347" s="226" t="s">
        <v>62</v>
      </c>
      <c r="Q347" s="78"/>
      <c r="R347" s="78"/>
    </row>
    <row r="348" spans="1:19" s="131" customFormat="1" ht="21" customHeight="1" x14ac:dyDescent="0.25">
      <c r="A348" s="372"/>
      <c r="B348" s="132" t="s">
        <v>71</v>
      </c>
      <c r="C348" s="127"/>
      <c r="D348" s="127"/>
      <c r="E348" s="127"/>
      <c r="F348" s="127"/>
      <c r="G348" s="127" t="s">
        <v>62</v>
      </c>
      <c r="H348" s="127"/>
      <c r="I348" s="127" t="s">
        <v>62</v>
      </c>
      <c r="J348" s="127"/>
      <c r="K348" s="127"/>
      <c r="L348" s="127" t="s">
        <v>62</v>
      </c>
      <c r="M348" s="127"/>
      <c r="N348" s="127"/>
      <c r="O348" s="226" t="s">
        <v>62</v>
      </c>
      <c r="P348" s="226" t="s">
        <v>62</v>
      </c>
      <c r="Q348" s="226" t="s">
        <v>62</v>
      </c>
      <c r="R348" s="226" t="s">
        <v>62</v>
      </c>
      <c r="S348" s="128"/>
    </row>
    <row r="349" spans="1:19" s="131" customFormat="1" ht="21" customHeight="1" x14ac:dyDescent="0.2">
      <c r="A349" s="373"/>
      <c r="B349" s="133" t="s">
        <v>72</v>
      </c>
      <c r="C349" s="127"/>
      <c r="D349" s="127" t="s">
        <v>62</v>
      </c>
      <c r="E349" s="127"/>
      <c r="F349" s="127"/>
      <c r="G349" s="127">
        <f>G342</f>
        <v>0</v>
      </c>
      <c r="H349" s="127">
        <f t="shared" ref="H349:K349" si="171">H342</f>
        <v>0</v>
      </c>
      <c r="I349" s="127">
        <f t="shared" si="171"/>
        <v>0</v>
      </c>
      <c r="J349" s="127">
        <f t="shared" si="171"/>
        <v>0</v>
      </c>
      <c r="K349" s="127">
        <f t="shared" si="171"/>
        <v>0</v>
      </c>
      <c r="L349" s="127" t="s">
        <v>62</v>
      </c>
      <c r="M349" s="130">
        <v>46022</v>
      </c>
      <c r="N349" s="130">
        <v>46022</v>
      </c>
      <c r="O349" s="78"/>
      <c r="P349" s="226" t="s">
        <v>62</v>
      </c>
      <c r="Q349" s="78"/>
      <c r="R349" s="78"/>
    </row>
    <row r="350" spans="1:19" s="128" customFormat="1" ht="74.45" customHeight="1" x14ac:dyDescent="0.25">
      <c r="A350" s="371" t="s">
        <v>367</v>
      </c>
      <c r="B350" s="124" t="s">
        <v>402</v>
      </c>
      <c r="C350" s="125" t="s">
        <v>59</v>
      </c>
      <c r="D350" s="126" t="s">
        <v>60</v>
      </c>
      <c r="E350" s="126" t="s">
        <v>75</v>
      </c>
      <c r="F350" s="125">
        <v>792</v>
      </c>
      <c r="G350" s="125">
        <v>1</v>
      </c>
      <c r="H350" s="125">
        <v>1</v>
      </c>
      <c r="I350" s="125">
        <v>1</v>
      </c>
      <c r="J350" s="125">
        <v>1</v>
      </c>
      <c r="K350" s="127">
        <v>1</v>
      </c>
      <c r="L350" s="125"/>
      <c r="M350" s="125" t="s">
        <v>62</v>
      </c>
      <c r="N350" s="125" t="s">
        <v>62</v>
      </c>
      <c r="O350" s="78">
        <v>18854.14</v>
      </c>
      <c r="P350" s="78" t="s">
        <v>344</v>
      </c>
      <c r="Q350" s="78">
        <v>14841.04</v>
      </c>
      <c r="R350" s="78">
        <v>8543.51</v>
      </c>
      <c r="S350" s="131"/>
    </row>
    <row r="351" spans="1:19" s="131" customFormat="1" ht="15.75" x14ac:dyDescent="0.25">
      <c r="A351" s="372"/>
      <c r="B351" s="129" t="s">
        <v>70</v>
      </c>
      <c r="C351" s="127"/>
      <c r="D351" s="127" t="s">
        <v>62</v>
      </c>
      <c r="E351" s="127"/>
      <c r="F351" s="127"/>
      <c r="G351" s="127">
        <f>G350</f>
        <v>1</v>
      </c>
      <c r="H351" s="127">
        <f t="shared" ref="H351:K351" si="172">H350</f>
        <v>1</v>
      </c>
      <c r="I351" s="127">
        <f t="shared" si="172"/>
        <v>1</v>
      </c>
      <c r="J351" s="127">
        <f t="shared" si="172"/>
        <v>1</v>
      </c>
      <c r="K351" s="127">
        <f t="shared" si="172"/>
        <v>1</v>
      </c>
      <c r="L351" s="127"/>
      <c r="M351" s="130">
        <v>46022</v>
      </c>
      <c r="N351" s="130">
        <v>46022</v>
      </c>
      <c r="O351" s="78"/>
      <c r="P351" s="226"/>
      <c r="Q351" s="78"/>
      <c r="R351" s="78"/>
      <c r="S351" s="128"/>
    </row>
    <row r="352" spans="1:19" s="131" customFormat="1" ht="14.25" x14ac:dyDescent="0.2">
      <c r="A352" s="372"/>
      <c r="B352" s="132" t="s">
        <v>63</v>
      </c>
      <c r="C352" s="127"/>
      <c r="D352" s="127"/>
      <c r="E352" s="127"/>
      <c r="F352" s="127"/>
      <c r="G352" s="127" t="s">
        <v>62</v>
      </c>
      <c r="H352" s="127"/>
      <c r="I352" s="127" t="s">
        <v>62</v>
      </c>
      <c r="J352" s="127"/>
      <c r="K352" s="127"/>
      <c r="L352" s="127" t="s">
        <v>62</v>
      </c>
      <c r="M352" s="127"/>
      <c r="N352" s="127"/>
      <c r="O352" s="226" t="s">
        <v>62</v>
      </c>
      <c r="P352" s="226" t="s">
        <v>62</v>
      </c>
      <c r="Q352" s="226" t="s">
        <v>62</v>
      </c>
      <c r="R352" s="226" t="s">
        <v>62</v>
      </c>
    </row>
    <row r="353" spans="1:19" s="131" customFormat="1" ht="65.45" customHeight="1" x14ac:dyDescent="0.2">
      <c r="A353" s="372"/>
      <c r="B353" s="133" t="s">
        <v>64</v>
      </c>
      <c r="C353" s="127"/>
      <c r="D353" s="127" t="s">
        <v>62</v>
      </c>
      <c r="E353" s="127"/>
      <c r="F353" s="127"/>
      <c r="G353" s="127">
        <f>G350</f>
        <v>1</v>
      </c>
      <c r="H353" s="127">
        <f t="shared" ref="H353:K353" si="173">H350</f>
        <v>1</v>
      </c>
      <c r="I353" s="127">
        <f t="shared" si="173"/>
        <v>1</v>
      </c>
      <c r="J353" s="127">
        <f t="shared" si="173"/>
        <v>1</v>
      </c>
      <c r="K353" s="127">
        <f t="shared" si="173"/>
        <v>1</v>
      </c>
      <c r="L353" s="127" t="s">
        <v>62</v>
      </c>
      <c r="M353" s="130">
        <v>46022</v>
      </c>
      <c r="N353" s="130">
        <v>46022</v>
      </c>
      <c r="O353" s="78"/>
      <c r="P353" s="226" t="s">
        <v>62</v>
      </c>
      <c r="Q353" s="78"/>
      <c r="R353" s="78"/>
    </row>
    <row r="354" spans="1:19" s="131" customFormat="1" ht="15" customHeight="1" x14ac:dyDescent="0.25">
      <c r="A354" s="372"/>
      <c r="B354" s="132" t="s">
        <v>65</v>
      </c>
      <c r="C354" s="127"/>
      <c r="D354" s="127"/>
      <c r="E354" s="127"/>
      <c r="F354" s="127"/>
      <c r="G354" s="127" t="s">
        <v>62</v>
      </c>
      <c r="H354" s="127"/>
      <c r="I354" s="127" t="s">
        <v>62</v>
      </c>
      <c r="J354" s="127"/>
      <c r="K354" s="127"/>
      <c r="L354" s="127" t="s">
        <v>62</v>
      </c>
      <c r="M354" s="127"/>
      <c r="N354" s="127"/>
      <c r="O354" s="226" t="s">
        <v>62</v>
      </c>
      <c r="P354" s="226" t="s">
        <v>62</v>
      </c>
      <c r="Q354" s="226" t="s">
        <v>62</v>
      </c>
      <c r="R354" s="226" t="s">
        <v>62</v>
      </c>
      <c r="S354" s="128"/>
    </row>
    <row r="355" spans="1:19" s="131" customFormat="1" ht="38.65" customHeight="1" x14ac:dyDescent="0.2">
      <c r="A355" s="372"/>
      <c r="B355" s="133" t="s">
        <v>66</v>
      </c>
      <c r="C355" s="127"/>
      <c r="D355" s="127" t="s">
        <v>62</v>
      </c>
      <c r="E355" s="127"/>
      <c r="F355" s="127"/>
      <c r="G355" s="127">
        <f>G350</f>
        <v>1</v>
      </c>
      <c r="H355" s="127">
        <f t="shared" ref="H355:K355" si="174">H350</f>
        <v>1</v>
      </c>
      <c r="I355" s="127">
        <f t="shared" si="174"/>
        <v>1</v>
      </c>
      <c r="J355" s="127">
        <f t="shared" si="174"/>
        <v>1</v>
      </c>
      <c r="K355" s="127">
        <f t="shared" si="174"/>
        <v>1</v>
      </c>
      <c r="L355" s="127" t="s">
        <v>62</v>
      </c>
      <c r="M355" s="130">
        <v>46022</v>
      </c>
      <c r="N355" s="130">
        <v>46022</v>
      </c>
      <c r="O355" s="78"/>
      <c r="P355" s="226" t="s">
        <v>62</v>
      </c>
      <c r="Q355" s="78"/>
      <c r="R355" s="78"/>
    </row>
    <row r="356" spans="1:19" s="131" customFormat="1" ht="21" customHeight="1" x14ac:dyDescent="0.2">
      <c r="A356" s="372"/>
      <c r="B356" s="132" t="s">
        <v>71</v>
      </c>
      <c r="C356" s="127"/>
      <c r="D356" s="127"/>
      <c r="E356" s="127"/>
      <c r="F356" s="127"/>
      <c r="G356" s="127" t="s">
        <v>62</v>
      </c>
      <c r="H356" s="127"/>
      <c r="I356" s="127" t="s">
        <v>62</v>
      </c>
      <c r="J356" s="127"/>
      <c r="K356" s="127"/>
      <c r="L356" s="127" t="s">
        <v>62</v>
      </c>
      <c r="M356" s="127"/>
      <c r="N356" s="127"/>
      <c r="O356" s="226" t="s">
        <v>62</v>
      </c>
      <c r="P356" s="226" t="s">
        <v>62</v>
      </c>
      <c r="Q356" s="226" t="s">
        <v>62</v>
      </c>
      <c r="R356" s="226" t="s">
        <v>62</v>
      </c>
    </row>
    <row r="357" spans="1:19" s="131" customFormat="1" ht="21" customHeight="1" x14ac:dyDescent="0.25">
      <c r="A357" s="373"/>
      <c r="B357" s="133" t="s">
        <v>72</v>
      </c>
      <c r="C357" s="127"/>
      <c r="D357" s="127" t="s">
        <v>62</v>
      </c>
      <c r="E357" s="127"/>
      <c r="F357" s="127"/>
      <c r="G357" s="127">
        <f>G350</f>
        <v>1</v>
      </c>
      <c r="H357" s="127">
        <f t="shared" ref="H357:K357" si="175">H350</f>
        <v>1</v>
      </c>
      <c r="I357" s="127">
        <f t="shared" si="175"/>
        <v>1</v>
      </c>
      <c r="J357" s="127">
        <f t="shared" si="175"/>
        <v>1</v>
      </c>
      <c r="K357" s="127">
        <f t="shared" si="175"/>
        <v>1</v>
      </c>
      <c r="L357" s="127" t="s">
        <v>62</v>
      </c>
      <c r="M357" s="130">
        <v>46022</v>
      </c>
      <c r="N357" s="130">
        <v>46022</v>
      </c>
      <c r="O357" s="78"/>
      <c r="P357" s="226"/>
      <c r="Q357" s="78"/>
      <c r="R357" s="78"/>
      <c r="S357" s="128"/>
    </row>
    <row r="358" spans="1:19" s="109" customFormat="1" ht="18" customHeight="1" x14ac:dyDescent="0.25">
      <c r="A358" s="106" t="s">
        <v>122</v>
      </c>
      <c r="B358" s="151"/>
      <c r="C358" s="107"/>
      <c r="D358" s="107"/>
      <c r="E358" s="107"/>
      <c r="F358" s="107"/>
      <c r="G358" s="108">
        <f>G6+G14+G22+G30+G38+G46+G54+G62+G70+G78+G86+G94+G102+G110+G118+G126+G134+G142+G150+G158+G166+G174+G182+G190+G198+G206+G214+G222+G230+G238+G246+G254+G262+G270+G278+G286+G294+G302+G310+G318+G326+G334+G342+G350</f>
        <v>1035</v>
      </c>
      <c r="H358" s="108">
        <f t="shared" ref="H358:K358" si="176">H6+H14+H22+H30+H38+H46+H54+H62+H70+H78+H86+H94+H102+H110+H118+H126+H134+H142+H150+H158+H166+H174+H182+H190+H198+H206+H214+H222+H230+H238+H246+H254+H262+H270+H278+H286+H294+H302+H310+H318+H326+H334+H342+H350</f>
        <v>1035</v>
      </c>
      <c r="I358" s="108">
        <f t="shared" si="176"/>
        <v>978</v>
      </c>
      <c r="J358" s="108">
        <f t="shared" si="176"/>
        <v>978</v>
      </c>
      <c r="K358" s="108">
        <f t="shared" si="176"/>
        <v>1035</v>
      </c>
      <c r="L358" s="107"/>
      <c r="M358" s="152"/>
      <c r="N358" s="152"/>
      <c r="O358" s="108">
        <f>SUM(O6:O357)</f>
        <v>16446136.350000003</v>
      </c>
      <c r="P358" s="108"/>
      <c r="Q358" s="159">
        <f t="shared" ref="Q358:R358" si="177">SUM(Q6:Q357)</f>
        <v>12107815.030000001</v>
      </c>
      <c r="R358" s="159">
        <f t="shared" si="177"/>
        <v>8292457.0100000007</v>
      </c>
    </row>
  </sheetData>
  <mergeCells count="66">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E2:F2"/>
    <mergeCell ref="N3:N4"/>
    <mergeCell ref="O3:O4"/>
    <mergeCell ref="P3:P4"/>
    <mergeCell ref="Q3:Q4"/>
    <mergeCell ref="G2:L2"/>
    <mergeCell ref="A14:A21"/>
    <mergeCell ref="A22:A29"/>
    <mergeCell ref="A30:A37"/>
    <mergeCell ref="A38:A45"/>
    <mergeCell ref="A46:A53"/>
    <mergeCell ref="A54:A61"/>
    <mergeCell ref="A62:A69"/>
    <mergeCell ref="A70:A77"/>
    <mergeCell ref="A78:A85"/>
    <mergeCell ref="A86:A93"/>
    <mergeCell ref="A94:A101"/>
    <mergeCell ref="A102:A109"/>
    <mergeCell ref="A110:A117"/>
    <mergeCell ref="A118:A125"/>
    <mergeCell ref="A126:A133"/>
    <mergeCell ref="A134:A141"/>
    <mergeCell ref="A142:A149"/>
    <mergeCell ref="A150:A157"/>
    <mergeCell ref="A158:A165"/>
    <mergeCell ref="A166:A173"/>
    <mergeCell ref="A230:A237"/>
    <mergeCell ref="A238:A245"/>
    <mergeCell ref="A246:A253"/>
    <mergeCell ref="A174:A181"/>
    <mergeCell ref="A182:A189"/>
    <mergeCell ref="A190:A197"/>
    <mergeCell ref="A198:A205"/>
    <mergeCell ref="A206:A213"/>
    <mergeCell ref="A1:R1"/>
    <mergeCell ref="A334:A341"/>
    <mergeCell ref="A342:A349"/>
    <mergeCell ref="A350:A357"/>
    <mergeCell ref="A294:A301"/>
    <mergeCell ref="A302:A309"/>
    <mergeCell ref="A310:A317"/>
    <mergeCell ref="A318:A325"/>
    <mergeCell ref="A326:A333"/>
    <mergeCell ref="A254:A261"/>
    <mergeCell ref="A262:A269"/>
    <mergeCell ref="A270:A277"/>
    <mergeCell ref="A278:A285"/>
    <mergeCell ref="A286:A293"/>
    <mergeCell ref="A214:A221"/>
    <mergeCell ref="A222:A229"/>
  </mergeCells>
  <hyperlinks>
    <hyperlink ref="C2" location="sub_4555" display="#sub_4555"/>
    <hyperlink ref="F3" r:id="rId1" display="http://internet.garant.ru/document/redirect/17922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1343"/>
  <sheetViews>
    <sheetView zoomScale="90" zoomScaleNormal="90" workbookViewId="0">
      <pane ySplit="4" topLeftCell="A5" activePane="bottomLeft" state="frozen"/>
      <selection pane="bottomLeft" activeCell="A1334" sqref="A6:A1341"/>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95" customWidth="1"/>
    <col min="10" max="10" width="9.140625" style="95" bestFit="1" customWidth="1"/>
    <col min="11" max="11" width="9.140625" style="3" bestFit="1" customWidth="1"/>
    <col min="12" max="12" width="7.5703125" style="3" customWidth="1"/>
    <col min="13" max="13" width="11.28515625" style="3" customWidth="1"/>
    <col min="14" max="14" width="11" style="3" customWidth="1"/>
    <col min="15" max="15" width="16.5703125" style="138" customWidth="1"/>
    <col min="16" max="16" width="9.140625" style="138" customWidth="1"/>
    <col min="17" max="17" width="15.7109375" style="138" customWidth="1"/>
    <col min="18" max="18" width="18.28515625" style="170" customWidth="1"/>
    <col min="19" max="19" width="14.42578125" style="3" customWidth="1"/>
    <col min="20" max="20" width="9.140625" style="3"/>
    <col min="21" max="21" width="15.7109375" style="3" bestFit="1" customWidth="1"/>
    <col min="22" max="16384" width="9.140625" style="3"/>
  </cols>
  <sheetData>
    <row r="1" spans="1:18" ht="42.95" customHeight="1" x14ac:dyDescent="0.2">
      <c r="A1" s="319" t="s">
        <v>449</v>
      </c>
      <c r="B1" s="319"/>
      <c r="C1" s="319"/>
      <c r="D1" s="319"/>
      <c r="E1" s="319"/>
      <c r="F1" s="319"/>
      <c r="G1" s="319"/>
      <c r="H1" s="319"/>
      <c r="I1" s="319"/>
      <c r="J1" s="319"/>
      <c r="K1" s="319"/>
      <c r="L1" s="319"/>
      <c r="M1" s="319"/>
      <c r="N1" s="319"/>
      <c r="O1" s="319"/>
      <c r="P1" s="319"/>
      <c r="Q1" s="319"/>
      <c r="R1" s="378"/>
    </row>
    <row r="2" spans="1:18" ht="77.45" customHeight="1" x14ac:dyDescent="0.2">
      <c r="A2" s="308" t="s">
        <v>36</v>
      </c>
      <c r="B2" s="312" t="s">
        <v>37</v>
      </c>
      <c r="C2" s="306" t="s">
        <v>38</v>
      </c>
      <c r="D2" s="308" t="s">
        <v>39</v>
      </c>
      <c r="E2" s="308" t="s">
        <v>40</v>
      </c>
      <c r="F2" s="311"/>
      <c r="G2" s="308" t="s">
        <v>41</v>
      </c>
      <c r="H2" s="318"/>
      <c r="I2" s="318"/>
      <c r="J2" s="318"/>
      <c r="K2" s="318"/>
      <c r="L2" s="311"/>
      <c r="M2" s="308" t="s">
        <v>42</v>
      </c>
      <c r="N2" s="311"/>
      <c r="O2" s="355" t="s">
        <v>43</v>
      </c>
      <c r="P2" s="357"/>
      <c r="Q2" s="355" t="s">
        <v>44</v>
      </c>
      <c r="R2" s="379"/>
    </row>
    <row r="3" spans="1:18" ht="15" customHeight="1" x14ac:dyDescent="0.2">
      <c r="A3" s="309"/>
      <c r="B3" s="313"/>
      <c r="C3" s="307"/>
      <c r="D3" s="309"/>
      <c r="E3" s="308" t="s">
        <v>45</v>
      </c>
      <c r="F3" s="308" t="s">
        <v>46</v>
      </c>
      <c r="G3" s="308" t="s">
        <v>47</v>
      </c>
      <c r="H3" s="311"/>
      <c r="I3" s="349" t="s">
        <v>48</v>
      </c>
      <c r="J3" s="350"/>
      <c r="K3" s="308" t="s">
        <v>49</v>
      </c>
      <c r="L3" s="308" t="s">
        <v>50</v>
      </c>
      <c r="M3" s="308" t="s">
        <v>51</v>
      </c>
      <c r="N3" s="308" t="s">
        <v>52</v>
      </c>
      <c r="O3" s="355" t="s">
        <v>53</v>
      </c>
      <c r="P3" s="355" t="s">
        <v>54</v>
      </c>
      <c r="Q3" s="355" t="s">
        <v>55</v>
      </c>
      <c r="R3" s="380" t="s">
        <v>56</v>
      </c>
    </row>
    <row r="4" spans="1:18" ht="114.75" x14ac:dyDescent="0.2">
      <c r="A4" s="310"/>
      <c r="B4" s="314"/>
      <c r="C4" s="307"/>
      <c r="D4" s="310"/>
      <c r="E4" s="310"/>
      <c r="F4" s="310"/>
      <c r="G4" s="231" t="s">
        <v>57</v>
      </c>
      <c r="H4" s="231" t="s">
        <v>58</v>
      </c>
      <c r="I4" s="254" t="str">
        <f>G4</f>
        <v>с даты заключения соглашения о предоставлении субсидии</v>
      </c>
      <c r="J4" s="254" t="s">
        <v>58</v>
      </c>
      <c r="K4" s="310"/>
      <c r="L4" s="310"/>
      <c r="M4" s="310"/>
      <c r="N4" s="310"/>
      <c r="O4" s="356"/>
      <c r="P4" s="356"/>
      <c r="Q4" s="356"/>
      <c r="R4" s="381"/>
    </row>
    <row r="5" spans="1:18" x14ac:dyDescent="0.2">
      <c r="A5" s="4">
        <v>1</v>
      </c>
      <c r="B5" s="232">
        <v>2</v>
      </c>
      <c r="C5" s="231">
        <v>3</v>
      </c>
      <c r="D5" s="231">
        <v>4</v>
      </c>
      <c r="E5" s="231">
        <v>5</v>
      </c>
      <c r="F5" s="231">
        <v>6</v>
      </c>
      <c r="G5" s="231">
        <v>7</v>
      </c>
      <c r="H5" s="231">
        <v>8</v>
      </c>
      <c r="I5" s="254">
        <v>9</v>
      </c>
      <c r="J5" s="254">
        <v>10</v>
      </c>
      <c r="K5" s="231">
        <v>11</v>
      </c>
      <c r="L5" s="231">
        <v>12</v>
      </c>
      <c r="M5" s="231">
        <v>13</v>
      </c>
      <c r="N5" s="231">
        <v>14</v>
      </c>
      <c r="O5" s="231">
        <v>15</v>
      </c>
      <c r="P5" s="231">
        <v>16</v>
      </c>
      <c r="Q5" s="231">
        <v>17</v>
      </c>
      <c r="R5" s="231">
        <v>18</v>
      </c>
    </row>
    <row r="6" spans="1:18" s="56" customFormat="1" ht="74.45" customHeight="1" x14ac:dyDescent="0.25">
      <c r="A6" s="331" t="s">
        <v>69</v>
      </c>
      <c r="B6" s="137" t="s">
        <v>332</v>
      </c>
      <c r="C6" s="142" t="s">
        <v>191</v>
      </c>
      <c r="D6" s="141" t="s">
        <v>333</v>
      </c>
      <c r="E6" s="141" t="s">
        <v>82</v>
      </c>
      <c r="F6" s="142">
        <v>744</v>
      </c>
      <c r="G6" s="142">
        <v>98</v>
      </c>
      <c r="H6" s="142">
        <f>G6</f>
        <v>98</v>
      </c>
      <c r="I6" s="156">
        <f>J6</f>
        <v>44.810239401789687</v>
      </c>
      <c r="J6" s="156">
        <f>R6/O6*100</f>
        <v>44.810239401789687</v>
      </c>
      <c r="K6" s="142">
        <f>G6</f>
        <v>98</v>
      </c>
      <c r="L6" s="142"/>
      <c r="M6" s="235" t="s">
        <v>62</v>
      </c>
      <c r="N6" s="235" t="s">
        <v>62</v>
      </c>
      <c r="O6" s="156">
        <v>1102937.8700000001</v>
      </c>
      <c r="P6" s="156"/>
      <c r="Q6" s="156">
        <v>106427.44</v>
      </c>
      <c r="R6" s="183">
        <v>494229.1</v>
      </c>
    </row>
    <row r="7" spans="1:18" s="85" customFormat="1" ht="15.75" x14ac:dyDescent="0.2">
      <c r="A7" s="332"/>
      <c r="B7" s="146" t="s">
        <v>70</v>
      </c>
      <c r="C7" s="235"/>
      <c r="D7" s="235" t="s">
        <v>62</v>
      </c>
      <c r="E7" s="235"/>
      <c r="F7" s="235"/>
      <c r="G7" s="235">
        <f>G6</f>
        <v>98</v>
      </c>
      <c r="H7" s="235">
        <f t="shared" ref="H7:K7" si="0">H6</f>
        <v>98</v>
      </c>
      <c r="I7" s="251">
        <f t="shared" ref="I7:I70" si="1">J7</f>
        <v>44.810239401789687</v>
      </c>
      <c r="J7" s="251">
        <f>J6</f>
        <v>44.810239401789687</v>
      </c>
      <c r="K7" s="235">
        <f t="shared" si="0"/>
        <v>98</v>
      </c>
      <c r="L7" s="235" t="s">
        <v>62</v>
      </c>
      <c r="M7" s="150">
        <v>46022</v>
      </c>
      <c r="N7" s="150">
        <v>46022</v>
      </c>
      <c r="O7" s="156"/>
      <c r="P7" s="234" t="s">
        <v>62</v>
      </c>
      <c r="Q7" s="156"/>
      <c r="R7" s="183"/>
    </row>
    <row r="8" spans="1:18" s="85" customFormat="1" ht="14.25" x14ac:dyDescent="0.2">
      <c r="A8" s="332"/>
      <c r="B8" s="147" t="s">
        <v>76</v>
      </c>
      <c r="C8" s="235"/>
      <c r="D8" s="235"/>
      <c r="E8" s="235"/>
      <c r="F8" s="235"/>
      <c r="G8" s="235" t="s">
        <v>62</v>
      </c>
      <c r="H8" s="235"/>
      <c r="I8" s="251">
        <f t="shared" si="1"/>
        <v>0</v>
      </c>
      <c r="J8" s="251"/>
      <c r="K8" s="235"/>
      <c r="L8" s="235" t="s">
        <v>62</v>
      </c>
      <c r="M8" s="235"/>
      <c r="N8" s="235"/>
      <c r="O8" s="234" t="s">
        <v>62</v>
      </c>
      <c r="P8" s="234" t="s">
        <v>62</v>
      </c>
      <c r="Q8" s="234" t="s">
        <v>62</v>
      </c>
      <c r="R8" s="184" t="s">
        <v>62</v>
      </c>
    </row>
    <row r="9" spans="1:18" s="85" customFormat="1" ht="65.45" customHeight="1" x14ac:dyDescent="0.2">
      <c r="A9" s="332"/>
      <c r="B9" s="148" t="s">
        <v>192</v>
      </c>
      <c r="C9" s="235"/>
      <c r="D9" s="235" t="s">
        <v>62</v>
      </c>
      <c r="E9" s="235"/>
      <c r="F9" s="235"/>
      <c r="G9" s="235">
        <f>G6</f>
        <v>98</v>
      </c>
      <c r="H9" s="235">
        <f t="shared" ref="H9:K9" si="2">H6</f>
        <v>98</v>
      </c>
      <c r="I9" s="251">
        <f t="shared" si="1"/>
        <v>44.810239401789687</v>
      </c>
      <c r="J9" s="251">
        <f t="shared" si="2"/>
        <v>44.810239401789687</v>
      </c>
      <c r="K9" s="235">
        <f t="shared" si="2"/>
        <v>98</v>
      </c>
      <c r="L9" s="235" t="s">
        <v>62</v>
      </c>
      <c r="M9" s="150">
        <v>46022</v>
      </c>
      <c r="N9" s="150">
        <v>46022</v>
      </c>
      <c r="O9" s="156"/>
      <c r="P9" s="234" t="s">
        <v>62</v>
      </c>
      <c r="Q9" s="156"/>
      <c r="R9" s="183"/>
    </row>
    <row r="10" spans="1:18" s="85" customFormat="1" ht="15" customHeight="1" x14ac:dyDescent="0.2">
      <c r="A10" s="332"/>
      <c r="B10" s="147" t="s">
        <v>193</v>
      </c>
      <c r="C10" s="235"/>
      <c r="D10" s="235"/>
      <c r="E10" s="235"/>
      <c r="F10" s="235"/>
      <c r="G10" s="235" t="s">
        <v>62</v>
      </c>
      <c r="H10" s="235"/>
      <c r="I10" s="251">
        <f t="shared" si="1"/>
        <v>0</v>
      </c>
      <c r="J10" s="251"/>
      <c r="K10" s="235"/>
      <c r="L10" s="235" t="s">
        <v>62</v>
      </c>
      <c r="M10" s="235"/>
      <c r="N10" s="235"/>
      <c r="O10" s="234" t="s">
        <v>62</v>
      </c>
      <c r="P10" s="234" t="s">
        <v>62</v>
      </c>
      <c r="Q10" s="234" t="s">
        <v>62</v>
      </c>
      <c r="R10" s="184" t="s">
        <v>62</v>
      </c>
    </row>
    <row r="11" spans="1:18" s="85" customFormat="1" ht="38.65" customHeight="1" x14ac:dyDescent="0.2">
      <c r="A11" s="332"/>
      <c r="B11" s="148" t="s">
        <v>330</v>
      </c>
      <c r="C11" s="235"/>
      <c r="D11" s="235" t="s">
        <v>62</v>
      </c>
      <c r="E11" s="235"/>
      <c r="F11" s="235"/>
      <c r="G11" s="235">
        <f>G7</f>
        <v>98</v>
      </c>
      <c r="H11" s="235">
        <f t="shared" ref="H11:K11" si="3">H7</f>
        <v>98</v>
      </c>
      <c r="I11" s="251">
        <f t="shared" si="1"/>
        <v>44.810239401789687</v>
      </c>
      <c r="J11" s="251">
        <f t="shared" si="3"/>
        <v>44.810239401789687</v>
      </c>
      <c r="K11" s="235">
        <f t="shared" si="3"/>
        <v>98</v>
      </c>
      <c r="L11" s="235" t="s">
        <v>62</v>
      </c>
      <c r="M11" s="150">
        <v>46022</v>
      </c>
      <c r="N11" s="150">
        <v>46022</v>
      </c>
      <c r="O11" s="156"/>
      <c r="P11" s="234" t="s">
        <v>62</v>
      </c>
      <c r="Q11" s="156"/>
      <c r="R11" s="183"/>
    </row>
    <row r="12" spans="1:18" s="85" customFormat="1" ht="21" customHeight="1" x14ac:dyDescent="0.2">
      <c r="A12" s="332"/>
      <c r="B12" s="147" t="s">
        <v>71</v>
      </c>
      <c r="C12" s="235"/>
      <c r="D12" s="235"/>
      <c r="E12" s="235"/>
      <c r="F12" s="235"/>
      <c r="G12" s="235" t="s">
        <v>62</v>
      </c>
      <c r="H12" s="235"/>
      <c r="I12" s="251">
        <f t="shared" si="1"/>
        <v>0</v>
      </c>
      <c r="J12" s="251"/>
      <c r="K12" s="235"/>
      <c r="L12" s="235" t="s">
        <v>62</v>
      </c>
      <c r="M12" s="235"/>
      <c r="N12" s="235"/>
      <c r="O12" s="234" t="s">
        <v>62</v>
      </c>
      <c r="P12" s="234" t="s">
        <v>62</v>
      </c>
      <c r="Q12" s="234" t="s">
        <v>62</v>
      </c>
      <c r="R12" s="184" t="s">
        <v>62</v>
      </c>
    </row>
    <row r="13" spans="1:18" s="85" customFormat="1" ht="21" customHeight="1" x14ac:dyDescent="0.2">
      <c r="A13" s="333"/>
      <c r="B13" s="148" t="s">
        <v>72</v>
      </c>
      <c r="C13" s="235"/>
      <c r="D13" s="235" t="s">
        <v>62</v>
      </c>
      <c r="E13" s="235"/>
      <c r="F13" s="235"/>
      <c r="G13" s="235">
        <f>G11</f>
        <v>98</v>
      </c>
      <c r="H13" s="235">
        <f t="shared" ref="H13:K13" si="4">H11</f>
        <v>98</v>
      </c>
      <c r="I13" s="251">
        <f t="shared" si="1"/>
        <v>44.810239401789687</v>
      </c>
      <c r="J13" s="251">
        <f t="shared" si="4"/>
        <v>44.810239401789687</v>
      </c>
      <c r="K13" s="235">
        <f t="shared" si="4"/>
        <v>98</v>
      </c>
      <c r="L13" s="235" t="s">
        <v>62</v>
      </c>
      <c r="M13" s="150">
        <v>46022</v>
      </c>
      <c r="N13" s="150">
        <v>46022</v>
      </c>
      <c r="O13" s="156"/>
      <c r="P13" s="234" t="s">
        <v>62</v>
      </c>
      <c r="Q13" s="156"/>
      <c r="R13" s="183"/>
    </row>
    <row r="14" spans="1:18" s="56" customFormat="1" ht="74.45" customHeight="1" x14ac:dyDescent="0.25">
      <c r="A14" s="331" t="s">
        <v>321</v>
      </c>
      <c r="B14" s="137" t="s">
        <v>332</v>
      </c>
      <c r="C14" s="142" t="s">
        <v>191</v>
      </c>
      <c r="D14" s="141" t="s">
        <v>333</v>
      </c>
      <c r="E14" s="141" t="s">
        <v>82</v>
      </c>
      <c r="F14" s="142">
        <v>744</v>
      </c>
      <c r="G14" s="142">
        <v>98</v>
      </c>
      <c r="H14" s="142">
        <f>G14</f>
        <v>98</v>
      </c>
      <c r="I14" s="156">
        <f t="shared" si="1"/>
        <v>41</v>
      </c>
      <c r="J14" s="156">
        <v>41</v>
      </c>
      <c r="K14" s="142">
        <f>G14</f>
        <v>98</v>
      </c>
      <c r="L14" s="142"/>
      <c r="M14" s="235" t="s">
        <v>62</v>
      </c>
      <c r="N14" s="235" t="s">
        <v>62</v>
      </c>
      <c r="O14" s="156">
        <v>1102937.8700000001</v>
      </c>
      <c r="P14" s="156"/>
      <c r="Q14" s="156">
        <v>961501.44</v>
      </c>
      <c r="R14" s="183">
        <v>434970.96</v>
      </c>
    </row>
    <row r="15" spans="1:18" s="85" customFormat="1" ht="15.75" x14ac:dyDescent="0.2">
      <c r="A15" s="332"/>
      <c r="B15" s="146" t="s">
        <v>70</v>
      </c>
      <c r="C15" s="235"/>
      <c r="D15" s="235" t="s">
        <v>62</v>
      </c>
      <c r="E15" s="235"/>
      <c r="F15" s="235"/>
      <c r="G15" s="235">
        <f>G14</f>
        <v>98</v>
      </c>
      <c r="H15" s="235">
        <f t="shared" ref="H15:K15" si="5">H14</f>
        <v>98</v>
      </c>
      <c r="I15" s="251">
        <f t="shared" si="1"/>
        <v>41</v>
      </c>
      <c r="J15" s="251">
        <f t="shared" si="5"/>
        <v>41</v>
      </c>
      <c r="K15" s="235">
        <f t="shared" si="5"/>
        <v>98</v>
      </c>
      <c r="L15" s="235" t="s">
        <v>62</v>
      </c>
      <c r="M15" s="150">
        <v>46022</v>
      </c>
      <c r="N15" s="150">
        <v>46022</v>
      </c>
      <c r="O15" s="156"/>
      <c r="P15" s="234" t="s">
        <v>62</v>
      </c>
      <c r="Q15" s="156"/>
      <c r="R15" s="183"/>
    </row>
    <row r="16" spans="1:18" s="85" customFormat="1" ht="14.25" x14ac:dyDescent="0.2">
      <c r="A16" s="332"/>
      <c r="B16" s="147" t="s">
        <v>76</v>
      </c>
      <c r="C16" s="235"/>
      <c r="D16" s="235"/>
      <c r="E16" s="235"/>
      <c r="F16" s="235"/>
      <c r="G16" s="235" t="s">
        <v>62</v>
      </c>
      <c r="H16" s="235"/>
      <c r="I16" s="251">
        <f t="shared" si="1"/>
        <v>0</v>
      </c>
      <c r="J16" s="251"/>
      <c r="K16" s="235"/>
      <c r="L16" s="235" t="s">
        <v>62</v>
      </c>
      <c r="M16" s="235"/>
      <c r="N16" s="235"/>
      <c r="O16" s="234" t="s">
        <v>62</v>
      </c>
      <c r="P16" s="234" t="s">
        <v>62</v>
      </c>
      <c r="Q16" s="234" t="s">
        <v>62</v>
      </c>
      <c r="R16" s="184" t="s">
        <v>62</v>
      </c>
    </row>
    <row r="17" spans="1:18" s="85" customFormat="1" ht="65.45" customHeight="1" x14ac:dyDescent="0.2">
      <c r="A17" s="332"/>
      <c r="B17" s="148" t="s">
        <v>192</v>
      </c>
      <c r="C17" s="235"/>
      <c r="D17" s="235" t="s">
        <v>62</v>
      </c>
      <c r="E17" s="235"/>
      <c r="F17" s="235"/>
      <c r="G17" s="235">
        <f>G14</f>
        <v>98</v>
      </c>
      <c r="H17" s="235">
        <f t="shared" ref="H17:J17" si="6">H14</f>
        <v>98</v>
      </c>
      <c r="I17" s="251">
        <f t="shared" si="1"/>
        <v>41</v>
      </c>
      <c r="J17" s="251">
        <f t="shared" si="6"/>
        <v>41</v>
      </c>
      <c r="K17" s="235">
        <f>K14</f>
        <v>98</v>
      </c>
      <c r="L17" s="235" t="s">
        <v>62</v>
      </c>
      <c r="M17" s="150">
        <v>46022</v>
      </c>
      <c r="N17" s="150">
        <v>46022</v>
      </c>
      <c r="O17" s="156"/>
      <c r="P17" s="234" t="s">
        <v>62</v>
      </c>
      <c r="Q17" s="156"/>
      <c r="R17" s="183"/>
    </row>
    <row r="18" spans="1:18" s="85" customFormat="1" ht="15" customHeight="1" x14ac:dyDescent="0.2">
      <c r="A18" s="332"/>
      <c r="B18" s="147" t="s">
        <v>193</v>
      </c>
      <c r="C18" s="235"/>
      <c r="D18" s="235"/>
      <c r="E18" s="235"/>
      <c r="F18" s="235"/>
      <c r="G18" s="235" t="s">
        <v>62</v>
      </c>
      <c r="H18" s="235"/>
      <c r="I18" s="251">
        <f t="shared" si="1"/>
        <v>0</v>
      </c>
      <c r="J18" s="251"/>
      <c r="K18" s="235"/>
      <c r="L18" s="235" t="s">
        <v>62</v>
      </c>
      <c r="M18" s="235"/>
      <c r="N18" s="235"/>
      <c r="O18" s="234" t="s">
        <v>62</v>
      </c>
      <c r="P18" s="234" t="s">
        <v>62</v>
      </c>
      <c r="Q18" s="234" t="s">
        <v>62</v>
      </c>
      <c r="R18" s="184" t="s">
        <v>62</v>
      </c>
    </row>
    <row r="19" spans="1:18" s="85" customFormat="1" ht="38.65" customHeight="1" x14ac:dyDescent="0.2">
      <c r="A19" s="332"/>
      <c r="B19" s="148" t="s">
        <v>330</v>
      </c>
      <c r="C19" s="235"/>
      <c r="D19" s="235" t="s">
        <v>62</v>
      </c>
      <c r="E19" s="235"/>
      <c r="F19" s="235"/>
      <c r="G19" s="235">
        <f>G15</f>
        <v>98</v>
      </c>
      <c r="H19" s="235">
        <f t="shared" ref="H19:K19" si="7">H15</f>
        <v>98</v>
      </c>
      <c r="I19" s="251">
        <f t="shared" si="1"/>
        <v>41</v>
      </c>
      <c r="J19" s="251">
        <f t="shared" si="7"/>
        <v>41</v>
      </c>
      <c r="K19" s="235">
        <f t="shared" si="7"/>
        <v>98</v>
      </c>
      <c r="L19" s="235" t="s">
        <v>62</v>
      </c>
      <c r="M19" s="150">
        <v>46022</v>
      </c>
      <c r="N19" s="150">
        <v>46022</v>
      </c>
      <c r="O19" s="156"/>
      <c r="P19" s="234" t="s">
        <v>62</v>
      </c>
      <c r="Q19" s="156"/>
      <c r="R19" s="183"/>
    </row>
    <row r="20" spans="1:18" s="85" customFormat="1" ht="21" customHeight="1" x14ac:dyDescent="0.2">
      <c r="A20" s="332"/>
      <c r="B20" s="147" t="s">
        <v>71</v>
      </c>
      <c r="C20" s="235"/>
      <c r="D20" s="235"/>
      <c r="E20" s="235"/>
      <c r="F20" s="235"/>
      <c r="G20" s="235" t="s">
        <v>62</v>
      </c>
      <c r="H20" s="235"/>
      <c r="I20" s="251">
        <f t="shared" si="1"/>
        <v>0</v>
      </c>
      <c r="J20" s="251"/>
      <c r="K20" s="235"/>
      <c r="L20" s="235" t="s">
        <v>62</v>
      </c>
      <c r="M20" s="235"/>
      <c r="N20" s="235"/>
      <c r="O20" s="234" t="s">
        <v>62</v>
      </c>
      <c r="P20" s="234" t="s">
        <v>62</v>
      </c>
      <c r="Q20" s="234" t="s">
        <v>62</v>
      </c>
      <c r="R20" s="184" t="s">
        <v>62</v>
      </c>
    </row>
    <row r="21" spans="1:18" s="85" customFormat="1" ht="21" customHeight="1" x14ac:dyDescent="0.2">
      <c r="A21" s="333"/>
      <c r="B21" s="148" t="s">
        <v>72</v>
      </c>
      <c r="C21" s="235"/>
      <c r="D21" s="235" t="s">
        <v>62</v>
      </c>
      <c r="E21" s="235"/>
      <c r="F21" s="235"/>
      <c r="G21" s="235">
        <f>G19</f>
        <v>98</v>
      </c>
      <c r="H21" s="235">
        <f t="shared" ref="H21:K21" si="8">H19</f>
        <v>98</v>
      </c>
      <c r="I21" s="251">
        <f t="shared" si="1"/>
        <v>41</v>
      </c>
      <c r="J21" s="251">
        <f t="shared" si="8"/>
        <v>41</v>
      </c>
      <c r="K21" s="235">
        <f t="shared" si="8"/>
        <v>98</v>
      </c>
      <c r="L21" s="235" t="s">
        <v>62</v>
      </c>
      <c r="M21" s="150">
        <v>46022</v>
      </c>
      <c r="N21" s="150">
        <v>46022</v>
      </c>
      <c r="O21" s="156"/>
      <c r="P21" s="234" t="s">
        <v>62</v>
      </c>
      <c r="Q21" s="156"/>
      <c r="R21" s="183"/>
    </row>
    <row r="22" spans="1:18" s="56" customFormat="1" ht="74.45" customHeight="1" x14ac:dyDescent="0.25">
      <c r="A22" s="331" t="s">
        <v>322</v>
      </c>
      <c r="B22" s="137" t="s">
        <v>332</v>
      </c>
      <c r="C22" s="142" t="s">
        <v>191</v>
      </c>
      <c r="D22" s="141" t="s">
        <v>333</v>
      </c>
      <c r="E22" s="141" t="s">
        <v>82</v>
      </c>
      <c r="F22" s="142">
        <v>744</v>
      </c>
      <c r="G22" s="142">
        <v>98</v>
      </c>
      <c r="H22" s="142">
        <f>G22</f>
        <v>98</v>
      </c>
      <c r="I22" s="156">
        <f t="shared" si="1"/>
        <v>41</v>
      </c>
      <c r="J22" s="156">
        <v>41</v>
      </c>
      <c r="K22" s="142">
        <f>G22</f>
        <v>98</v>
      </c>
      <c r="L22" s="142"/>
      <c r="M22" s="235" t="s">
        <v>62</v>
      </c>
      <c r="N22" s="235" t="s">
        <v>62</v>
      </c>
      <c r="O22" s="156">
        <v>1150778.8699999999</v>
      </c>
      <c r="P22" s="156"/>
      <c r="Q22" s="156">
        <v>1005563.97</v>
      </c>
      <c r="R22" s="183">
        <v>478715.64</v>
      </c>
    </row>
    <row r="23" spans="1:18" s="85" customFormat="1" ht="15.75" x14ac:dyDescent="0.2">
      <c r="A23" s="332"/>
      <c r="B23" s="146" t="s">
        <v>70</v>
      </c>
      <c r="C23" s="235"/>
      <c r="D23" s="235" t="s">
        <v>62</v>
      </c>
      <c r="E23" s="235"/>
      <c r="F23" s="235"/>
      <c r="G23" s="235">
        <f>G22</f>
        <v>98</v>
      </c>
      <c r="H23" s="235">
        <f t="shared" ref="H23:K23" si="9">H22</f>
        <v>98</v>
      </c>
      <c r="I23" s="251">
        <f t="shared" si="1"/>
        <v>41</v>
      </c>
      <c r="J23" s="251">
        <f t="shared" si="9"/>
        <v>41</v>
      </c>
      <c r="K23" s="235">
        <f t="shared" si="9"/>
        <v>98</v>
      </c>
      <c r="L23" s="235" t="s">
        <v>62</v>
      </c>
      <c r="M23" s="150">
        <v>46022</v>
      </c>
      <c r="N23" s="150">
        <v>46022</v>
      </c>
      <c r="O23" s="156"/>
      <c r="P23" s="234" t="s">
        <v>62</v>
      </c>
      <c r="Q23" s="156"/>
      <c r="R23" s="183"/>
    </row>
    <row r="24" spans="1:18" s="85" customFormat="1" ht="14.25" x14ac:dyDescent="0.2">
      <c r="A24" s="332"/>
      <c r="B24" s="147" t="s">
        <v>76</v>
      </c>
      <c r="C24" s="235"/>
      <c r="D24" s="235"/>
      <c r="E24" s="235"/>
      <c r="F24" s="235"/>
      <c r="G24" s="235" t="s">
        <v>62</v>
      </c>
      <c r="H24" s="235"/>
      <c r="I24" s="251">
        <f t="shared" si="1"/>
        <v>0</v>
      </c>
      <c r="J24" s="251"/>
      <c r="K24" s="235"/>
      <c r="L24" s="235" t="s">
        <v>62</v>
      </c>
      <c r="M24" s="235"/>
      <c r="N24" s="235"/>
      <c r="O24" s="234" t="s">
        <v>62</v>
      </c>
      <c r="P24" s="234" t="s">
        <v>62</v>
      </c>
      <c r="Q24" s="234" t="s">
        <v>62</v>
      </c>
      <c r="R24" s="184" t="s">
        <v>62</v>
      </c>
    </row>
    <row r="25" spans="1:18" s="85" customFormat="1" ht="65.45" customHeight="1" x14ac:dyDescent="0.2">
      <c r="A25" s="332"/>
      <c r="B25" s="148" t="s">
        <v>192</v>
      </c>
      <c r="C25" s="235"/>
      <c r="D25" s="235" t="s">
        <v>62</v>
      </c>
      <c r="E25" s="235"/>
      <c r="F25" s="235"/>
      <c r="G25" s="235">
        <f>G22</f>
        <v>98</v>
      </c>
      <c r="H25" s="235">
        <f t="shared" ref="H25:J25" si="10">H22</f>
        <v>98</v>
      </c>
      <c r="I25" s="251">
        <f t="shared" si="1"/>
        <v>41</v>
      </c>
      <c r="J25" s="251">
        <f t="shared" si="10"/>
        <v>41</v>
      </c>
      <c r="K25" s="235">
        <f>K22</f>
        <v>98</v>
      </c>
      <c r="L25" s="235" t="s">
        <v>62</v>
      </c>
      <c r="M25" s="150">
        <v>46022</v>
      </c>
      <c r="N25" s="150">
        <v>46022</v>
      </c>
      <c r="O25" s="156"/>
      <c r="P25" s="234" t="s">
        <v>62</v>
      </c>
      <c r="Q25" s="156"/>
      <c r="R25" s="183"/>
    </row>
    <row r="26" spans="1:18" s="85" customFormat="1" ht="15" customHeight="1" x14ac:dyDescent="0.2">
      <c r="A26" s="332"/>
      <c r="B26" s="147" t="s">
        <v>193</v>
      </c>
      <c r="C26" s="235"/>
      <c r="D26" s="235"/>
      <c r="E26" s="235"/>
      <c r="F26" s="235"/>
      <c r="G26" s="235" t="s">
        <v>62</v>
      </c>
      <c r="H26" s="235"/>
      <c r="I26" s="251">
        <f t="shared" si="1"/>
        <v>0</v>
      </c>
      <c r="J26" s="251"/>
      <c r="K26" s="235"/>
      <c r="L26" s="235" t="s">
        <v>62</v>
      </c>
      <c r="M26" s="235"/>
      <c r="N26" s="235"/>
      <c r="O26" s="234" t="s">
        <v>62</v>
      </c>
      <c r="P26" s="234" t="s">
        <v>62</v>
      </c>
      <c r="Q26" s="234" t="s">
        <v>62</v>
      </c>
      <c r="R26" s="184" t="s">
        <v>62</v>
      </c>
    </row>
    <row r="27" spans="1:18" s="85" customFormat="1" ht="38.65" customHeight="1" x14ac:dyDescent="0.2">
      <c r="A27" s="332"/>
      <c r="B27" s="148" t="s">
        <v>330</v>
      </c>
      <c r="C27" s="235"/>
      <c r="D27" s="235" t="s">
        <v>62</v>
      </c>
      <c r="E27" s="235"/>
      <c r="F27" s="235"/>
      <c r="G27" s="235">
        <f>G23</f>
        <v>98</v>
      </c>
      <c r="H27" s="235">
        <f t="shared" ref="H27:K27" si="11">H23</f>
        <v>98</v>
      </c>
      <c r="I27" s="251">
        <f t="shared" si="1"/>
        <v>41</v>
      </c>
      <c r="J27" s="251">
        <f t="shared" si="11"/>
        <v>41</v>
      </c>
      <c r="K27" s="235">
        <f t="shared" si="11"/>
        <v>98</v>
      </c>
      <c r="L27" s="235" t="s">
        <v>62</v>
      </c>
      <c r="M27" s="150">
        <v>46022</v>
      </c>
      <c r="N27" s="150">
        <v>46022</v>
      </c>
      <c r="O27" s="156"/>
      <c r="P27" s="234" t="s">
        <v>62</v>
      </c>
      <c r="Q27" s="156"/>
      <c r="R27" s="183"/>
    </row>
    <row r="28" spans="1:18" s="85" customFormat="1" ht="21" customHeight="1" x14ac:dyDescent="0.2">
      <c r="A28" s="332"/>
      <c r="B28" s="147" t="s">
        <v>71</v>
      </c>
      <c r="C28" s="235"/>
      <c r="D28" s="235"/>
      <c r="E28" s="235"/>
      <c r="F28" s="235"/>
      <c r="G28" s="235" t="s">
        <v>62</v>
      </c>
      <c r="H28" s="235"/>
      <c r="I28" s="251">
        <f t="shared" si="1"/>
        <v>0</v>
      </c>
      <c r="J28" s="251"/>
      <c r="K28" s="235"/>
      <c r="L28" s="235" t="s">
        <v>62</v>
      </c>
      <c r="M28" s="235"/>
      <c r="N28" s="235"/>
      <c r="O28" s="234" t="s">
        <v>62</v>
      </c>
      <c r="P28" s="234" t="s">
        <v>62</v>
      </c>
      <c r="Q28" s="234" t="s">
        <v>62</v>
      </c>
      <c r="R28" s="184" t="s">
        <v>62</v>
      </c>
    </row>
    <row r="29" spans="1:18" s="85" customFormat="1" ht="21" customHeight="1" x14ac:dyDescent="0.2">
      <c r="A29" s="333"/>
      <c r="B29" s="148" t="s">
        <v>72</v>
      </c>
      <c r="C29" s="235"/>
      <c r="D29" s="235" t="s">
        <v>62</v>
      </c>
      <c r="E29" s="235"/>
      <c r="F29" s="235"/>
      <c r="G29" s="235">
        <f>G27</f>
        <v>98</v>
      </c>
      <c r="H29" s="235">
        <f t="shared" ref="H29:K29" si="12">H27</f>
        <v>98</v>
      </c>
      <c r="I29" s="251">
        <f t="shared" si="1"/>
        <v>41</v>
      </c>
      <c r="J29" s="251">
        <f t="shared" si="12"/>
        <v>41</v>
      </c>
      <c r="K29" s="235">
        <f t="shared" si="12"/>
        <v>98</v>
      </c>
      <c r="L29" s="235" t="s">
        <v>62</v>
      </c>
      <c r="M29" s="150">
        <v>46022</v>
      </c>
      <c r="N29" s="150">
        <v>46022</v>
      </c>
      <c r="O29" s="156"/>
      <c r="P29" s="234" t="s">
        <v>62</v>
      </c>
      <c r="Q29" s="156"/>
      <c r="R29" s="183"/>
    </row>
    <row r="30" spans="1:18" s="56" customFormat="1" ht="74.45" customHeight="1" x14ac:dyDescent="0.25">
      <c r="A30" s="331" t="s">
        <v>323</v>
      </c>
      <c r="B30" s="137" t="s">
        <v>332</v>
      </c>
      <c r="C30" s="142" t="s">
        <v>191</v>
      </c>
      <c r="D30" s="141" t="s">
        <v>333</v>
      </c>
      <c r="E30" s="141" t="s">
        <v>82</v>
      </c>
      <c r="F30" s="142">
        <v>744</v>
      </c>
      <c r="G30" s="204">
        <v>98</v>
      </c>
      <c r="H30" s="204">
        <f>G30</f>
        <v>98</v>
      </c>
      <c r="I30" s="245">
        <f t="shared" si="1"/>
        <v>45</v>
      </c>
      <c r="J30" s="245">
        <v>45</v>
      </c>
      <c r="K30" s="204">
        <f>G30</f>
        <v>98</v>
      </c>
      <c r="L30" s="204"/>
      <c r="M30" s="218" t="s">
        <v>62</v>
      </c>
      <c r="N30" s="218" t="s">
        <v>62</v>
      </c>
      <c r="O30" s="245">
        <v>2206071.33</v>
      </c>
      <c r="P30" s="245"/>
      <c r="Q30" s="245">
        <v>2198582.42</v>
      </c>
      <c r="R30" s="245">
        <v>987245.76</v>
      </c>
    </row>
    <row r="31" spans="1:18" s="85" customFormat="1" ht="15.75" x14ac:dyDescent="0.2">
      <c r="A31" s="332"/>
      <c r="B31" s="146" t="s">
        <v>70</v>
      </c>
      <c r="C31" s="235"/>
      <c r="D31" s="235" t="s">
        <v>62</v>
      </c>
      <c r="E31" s="235"/>
      <c r="F31" s="235"/>
      <c r="G31" s="235">
        <f>G30</f>
        <v>98</v>
      </c>
      <c r="H31" s="235">
        <f t="shared" ref="H31:K31" si="13">H30</f>
        <v>98</v>
      </c>
      <c r="I31" s="251">
        <f t="shared" si="1"/>
        <v>45</v>
      </c>
      <c r="J31" s="251">
        <f t="shared" si="13"/>
        <v>45</v>
      </c>
      <c r="K31" s="235">
        <f t="shared" si="13"/>
        <v>98</v>
      </c>
      <c r="L31" s="235" t="s">
        <v>62</v>
      </c>
      <c r="M31" s="150">
        <v>46022</v>
      </c>
      <c r="N31" s="150">
        <v>46022</v>
      </c>
      <c r="O31" s="156"/>
      <c r="P31" s="234" t="s">
        <v>62</v>
      </c>
      <c r="Q31" s="156"/>
      <c r="R31" s="183"/>
    </row>
    <row r="32" spans="1:18" s="85" customFormat="1" ht="14.25" x14ac:dyDescent="0.2">
      <c r="A32" s="332"/>
      <c r="B32" s="147" t="s">
        <v>76</v>
      </c>
      <c r="C32" s="235"/>
      <c r="D32" s="235"/>
      <c r="E32" s="235"/>
      <c r="F32" s="235"/>
      <c r="G32" s="235" t="s">
        <v>62</v>
      </c>
      <c r="H32" s="235"/>
      <c r="I32" s="251">
        <f t="shared" si="1"/>
        <v>0</v>
      </c>
      <c r="J32" s="251"/>
      <c r="K32" s="235"/>
      <c r="L32" s="235" t="s">
        <v>62</v>
      </c>
      <c r="M32" s="235"/>
      <c r="N32" s="235"/>
      <c r="O32" s="234" t="s">
        <v>62</v>
      </c>
      <c r="P32" s="234" t="s">
        <v>62</v>
      </c>
      <c r="Q32" s="234" t="s">
        <v>62</v>
      </c>
      <c r="R32" s="184" t="s">
        <v>62</v>
      </c>
    </row>
    <row r="33" spans="1:18" s="85" customFormat="1" ht="65.45" customHeight="1" x14ac:dyDescent="0.2">
      <c r="A33" s="332"/>
      <c r="B33" s="148" t="s">
        <v>192</v>
      </c>
      <c r="C33" s="235"/>
      <c r="D33" s="235" t="s">
        <v>62</v>
      </c>
      <c r="E33" s="235"/>
      <c r="F33" s="235"/>
      <c r="G33" s="235">
        <f>G30</f>
        <v>98</v>
      </c>
      <c r="H33" s="235">
        <f t="shared" ref="H33:J33" si="14">H30</f>
        <v>98</v>
      </c>
      <c r="I33" s="251">
        <f t="shared" si="1"/>
        <v>45</v>
      </c>
      <c r="J33" s="251">
        <f t="shared" si="14"/>
        <v>45</v>
      </c>
      <c r="K33" s="235">
        <f>K30</f>
        <v>98</v>
      </c>
      <c r="L33" s="235" t="s">
        <v>62</v>
      </c>
      <c r="M33" s="150">
        <v>46022</v>
      </c>
      <c r="N33" s="150">
        <v>46022</v>
      </c>
      <c r="O33" s="156"/>
      <c r="P33" s="234" t="s">
        <v>62</v>
      </c>
      <c r="Q33" s="156"/>
      <c r="R33" s="183"/>
    </row>
    <row r="34" spans="1:18" s="85" customFormat="1" ht="15" customHeight="1" x14ac:dyDescent="0.2">
      <c r="A34" s="332"/>
      <c r="B34" s="147" t="s">
        <v>193</v>
      </c>
      <c r="C34" s="235"/>
      <c r="D34" s="235"/>
      <c r="E34" s="235"/>
      <c r="F34" s="235"/>
      <c r="G34" s="235" t="s">
        <v>62</v>
      </c>
      <c r="H34" s="235"/>
      <c r="I34" s="251">
        <f t="shared" si="1"/>
        <v>0</v>
      </c>
      <c r="J34" s="251"/>
      <c r="K34" s="235"/>
      <c r="L34" s="235" t="s">
        <v>62</v>
      </c>
      <c r="M34" s="235"/>
      <c r="N34" s="235"/>
      <c r="O34" s="234" t="s">
        <v>62</v>
      </c>
      <c r="P34" s="234" t="s">
        <v>62</v>
      </c>
      <c r="Q34" s="234" t="s">
        <v>62</v>
      </c>
      <c r="R34" s="184" t="s">
        <v>62</v>
      </c>
    </row>
    <row r="35" spans="1:18" s="85" customFormat="1" ht="38.65" customHeight="1" x14ac:dyDescent="0.2">
      <c r="A35" s="332"/>
      <c r="B35" s="148" t="s">
        <v>330</v>
      </c>
      <c r="C35" s="235"/>
      <c r="D35" s="235" t="s">
        <v>62</v>
      </c>
      <c r="E35" s="235"/>
      <c r="F35" s="235"/>
      <c r="G35" s="235">
        <f>G31</f>
        <v>98</v>
      </c>
      <c r="H35" s="235">
        <f t="shared" ref="H35:K35" si="15">H31</f>
        <v>98</v>
      </c>
      <c r="I35" s="251">
        <f t="shared" si="1"/>
        <v>45</v>
      </c>
      <c r="J35" s="251">
        <f t="shared" si="15"/>
        <v>45</v>
      </c>
      <c r="K35" s="235">
        <f t="shared" si="15"/>
        <v>98</v>
      </c>
      <c r="L35" s="235" t="s">
        <v>62</v>
      </c>
      <c r="M35" s="150">
        <v>46022</v>
      </c>
      <c r="N35" s="150">
        <v>46022</v>
      </c>
      <c r="O35" s="156"/>
      <c r="P35" s="234" t="s">
        <v>62</v>
      </c>
      <c r="Q35" s="156"/>
      <c r="R35" s="183"/>
    </row>
    <row r="36" spans="1:18" s="85" customFormat="1" ht="21" customHeight="1" x14ac:dyDescent="0.2">
      <c r="A36" s="332"/>
      <c r="B36" s="147" t="s">
        <v>71</v>
      </c>
      <c r="C36" s="235"/>
      <c r="D36" s="235"/>
      <c r="E36" s="235"/>
      <c r="F36" s="235"/>
      <c r="G36" s="235" t="s">
        <v>62</v>
      </c>
      <c r="H36" s="235"/>
      <c r="I36" s="251">
        <f t="shared" si="1"/>
        <v>0</v>
      </c>
      <c r="J36" s="251"/>
      <c r="K36" s="235"/>
      <c r="L36" s="235" t="s">
        <v>62</v>
      </c>
      <c r="M36" s="235"/>
      <c r="N36" s="235"/>
      <c r="O36" s="234" t="s">
        <v>62</v>
      </c>
      <c r="P36" s="234" t="s">
        <v>62</v>
      </c>
      <c r="Q36" s="234" t="s">
        <v>62</v>
      </c>
      <c r="R36" s="184" t="s">
        <v>62</v>
      </c>
    </row>
    <row r="37" spans="1:18" s="85" customFormat="1" ht="21" customHeight="1" x14ac:dyDescent="0.2">
      <c r="A37" s="333"/>
      <c r="B37" s="148" t="s">
        <v>72</v>
      </c>
      <c r="C37" s="235"/>
      <c r="D37" s="235" t="s">
        <v>62</v>
      </c>
      <c r="E37" s="235"/>
      <c r="F37" s="235"/>
      <c r="G37" s="235">
        <f>G35</f>
        <v>98</v>
      </c>
      <c r="H37" s="235">
        <f t="shared" ref="H37:K37" si="16">H35</f>
        <v>98</v>
      </c>
      <c r="I37" s="251">
        <f t="shared" si="1"/>
        <v>45</v>
      </c>
      <c r="J37" s="251">
        <f t="shared" si="16"/>
        <v>45</v>
      </c>
      <c r="K37" s="235">
        <f t="shared" si="16"/>
        <v>98</v>
      </c>
      <c r="L37" s="235" t="s">
        <v>62</v>
      </c>
      <c r="M37" s="150">
        <v>46022</v>
      </c>
      <c r="N37" s="150">
        <v>46022</v>
      </c>
      <c r="O37" s="156"/>
      <c r="P37" s="234" t="s">
        <v>62</v>
      </c>
      <c r="Q37" s="156"/>
      <c r="R37" s="183"/>
    </row>
    <row r="38" spans="1:18" s="56" customFormat="1" ht="74.45" customHeight="1" x14ac:dyDescent="0.25">
      <c r="A38" s="331" t="s">
        <v>324</v>
      </c>
      <c r="B38" s="137" t="s">
        <v>332</v>
      </c>
      <c r="C38" s="142" t="s">
        <v>191</v>
      </c>
      <c r="D38" s="141" t="s">
        <v>333</v>
      </c>
      <c r="E38" s="141" t="s">
        <v>82</v>
      </c>
      <c r="F38" s="142">
        <v>744</v>
      </c>
      <c r="G38" s="142">
        <v>98</v>
      </c>
      <c r="H38" s="142">
        <f>G38</f>
        <v>98</v>
      </c>
      <c r="I38" s="156">
        <f t="shared" si="1"/>
        <v>46</v>
      </c>
      <c r="J38" s="156">
        <v>46</v>
      </c>
      <c r="K38" s="142">
        <f>G38</f>
        <v>98</v>
      </c>
      <c r="L38" s="142"/>
      <c r="M38" s="235" t="s">
        <v>62</v>
      </c>
      <c r="N38" s="235" t="s">
        <v>62</v>
      </c>
      <c r="O38" s="156">
        <v>1102937.8700000001</v>
      </c>
      <c r="P38" s="156"/>
      <c r="Q38" s="156">
        <v>1068894.6399999999</v>
      </c>
      <c r="R38" s="183">
        <v>492927.06</v>
      </c>
    </row>
    <row r="39" spans="1:18" s="85" customFormat="1" ht="15.75" x14ac:dyDescent="0.2">
      <c r="A39" s="332"/>
      <c r="B39" s="146" t="s">
        <v>70</v>
      </c>
      <c r="C39" s="235"/>
      <c r="D39" s="235" t="s">
        <v>62</v>
      </c>
      <c r="E39" s="235"/>
      <c r="F39" s="235"/>
      <c r="G39" s="235">
        <f>G38</f>
        <v>98</v>
      </c>
      <c r="H39" s="235">
        <f t="shared" ref="H39:K39" si="17">H38</f>
        <v>98</v>
      </c>
      <c r="I39" s="251">
        <f t="shared" si="1"/>
        <v>46</v>
      </c>
      <c r="J39" s="251">
        <f t="shared" si="17"/>
        <v>46</v>
      </c>
      <c r="K39" s="235">
        <f t="shared" si="17"/>
        <v>98</v>
      </c>
      <c r="L39" s="235" t="s">
        <v>62</v>
      </c>
      <c r="M39" s="150">
        <v>46022</v>
      </c>
      <c r="N39" s="150">
        <v>46022</v>
      </c>
      <c r="O39" s="156"/>
      <c r="P39" s="234" t="s">
        <v>62</v>
      </c>
      <c r="Q39" s="156"/>
      <c r="R39" s="183"/>
    </row>
    <row r="40" spans="1:18" s="85" customFormat="1" ht="14.25" x14ac:dyDescent="0.2">
      <c r="A40" s="332"/>
      <c r="B40" s="147" t="s">
        <v>76</v>
      </c>
      <c r="C40" s="235"/>
      <c r="D40" s="235"/>
      <c r="E40" s="235"/>
      <c r="F40" s="235"/>
      <c r="G40" s="235" t="s">
        <v>62</v>
      </c>
      <c r="H40" s="235"/>
      <c r="I40" s="251">
        <f t="shared" si="1"/>
        <v>0</v>
      </c>
      <c r="J40" s="251"/>
      <c r="K40" s="235"/>
      <c r="L40" s="235" t="s">
        <v>62</v>
      </c>
      <c r="M40" s="235"/>
      <c r="N40" s="235"/>
      <c r="O40" s="234" t="s">
        <v>62</v>
      </c>
      <c r="P40" s="234" t="s">
        <v>62</v>
      </c>
      <c r="Q40" s="234" t="s">
        <v>62</v>
      </c>
      <c r="R40" s="184" t="s">
        <v>62</v>
      </c>
    </row>
    <row r="41" spans="1:18" s="85" customFormat="1" ht="65.45" customHeight="1" x14ac:dyDescent="0.2">
      <c r="A41" s="332"/>
      <c r="B41" s="148" t="s">
        <v>192</v>
      </c>
      <c r="C41" s="235"/>
      <c r="D41" s="235" t="s">
        <v>62</v>
      </c>
      <c r="E41" s="235"/>
      <c r="F41" s="235"/>
      <c r="G41" s="235">
        <f>G38</f>
        <v>98</v>
      </c>
      <c r="H41" s="235">
        <f t="shared" ref="H41:J41" si="18">H38</f>
        <v>98</v>
      </c>
      <c r="I41" s="251">
        <f t="shared" si="1"/>
        <v>46</v>
      </c>
      <c r="J41" s="251">
        <f t="shared" si="18"/>
        <v>46</v>
      </c>
      <c r="K41" s="235">
        <f>K38</f>
        <v>98</v>
      </c>
      <c r="L41" s="235" t="s">
        <v>62</v>
      </c>
      <c r="M41" s="150">
        <v>46022</v>
      </c>
      <c r="N41" s="150">
        <v>46022</v>
      </c>
      <c r="O41" s="156"/>
      <c r="P41" s="234" t="s">
        <v>62</v>
      </c>
      <c r="Q41" s="156"/>
      <c r="R41" s="183"/>
    </row>
    <row r="42" spans="1:18" s="85" customFormat="1" ht="15" customHeight="1" x14ac:dyDescent="0.2">
      <c r="A42" s="332"/>
      <c r="B42" s="147" t="s">
        <v>193</v>
      </c>
      <c r="C42" s="235"/>
      <c r="D42" s="235"/>
      <c r="E42" s="235"/>
      <c r="F42" s="235"/>
      <c r="G42" s="235" t="s">
        <v>62</v>
      </c>
      <c r="H42" s="235"/>
      <c r="I42" s="251">
        <f t="shared" si="1"/>
        <v>0</v>
      </c>
      <c r="J42" s="251"/>
      <c r="K42" s="235"/>
      <c r="L42" s="235" t="s">
        <v>62</v>
      </c>
      <c r="M42" s="235"/>
      <c r="N42" s="235"/>
      <c r="O42" s="234" t="s">
        <v>62</v>
      </c>
      <c r="P42" s="234" t="s">
        <v>62</v>
      </c>
      <c r="Q42" s="234" t="s">
        <v>62</v>
      </c>
      <c r="R42" s="184" t="s">
        <v>62</v>
      </c>
    </row>
    <row r="43" spans="1:18" s="85" customFormat="1" ht="38.65" customHeight="1" x14ac:dyDescent="0.2">
      <c r="A43" s="332"/>
      <c r="B43" s="148" t="s">
        <v>330</v>
      </c>
      <c r="C43" s="235"/>
      <c r="D43" s="235" t="s">
        <v>62</v>
      </c>
      <c r="E43" s="235"/>
      <c r="F43" s="235"/>
      <c r="G43" s="235">
        <f>G39</f>
        <v>98</v>
      </c>
      <c r="H43" s="235">
        <f t="shared" ref="H43:K43" si="19">H39</f>
        <v>98</v>
      </c>
      <c r="I43" s="251">
        <f t="shared" si="1"/>
        <v>46</v>
      </c>
      <c r="J43" s="251">
        <f t="shared" si="19"/>
        <v>46</v>
      </c>
      <c r="K43" s="235">
        <f t="shared" si="19"/>
        <v>98</v>
      </c>
      <c r="L43" s="235" t="s">
        <v>62</v>
      </c>
      <c r="M43" s="150">
        <v>46022</v>
      </c>
      <c r="N43" s="150">
        <v>46022</v>
      </c>
      <c r="O43" s="156"/>
      <c r="P43" s="234" t="s">
        <v>62</v>
      </c>
      <c r="Q43" s="156"/>
      <c r="R43" s="183"/>
    </row>
    <row r="44" spans="1:18" s="85" customFormat="1" ht="21" customHeight="1" x14ac:dyDescent="0.2">
      <c r="A44" s="332"/>
      <c r="B44" s="147" t="s">
        <v>71</v>
      </c>
      <c r="C44" s="235"/>
      <c r="D44" s="235"/>
      <c r="E44" s="235"/>
      <c r="F44" s="235"/>
      <c r="G44" s="235" t="s">
        <v>62</v>
      </c>
      <c r="H44" s="235"/>
      <c r="I44" s="251">
        <f t="shared" si="1"/>
        <v>0</v>
      </c>
      <c r="J44" s="251"/>
      <c r="K44" s="235"/>
      <c r="L44" s="235" t="s">
        <v>62</v>
      </c>
      <c r="M44" s="235"/>
      <c r="N44" s="235"/>
      <c r="O44" s="234" t="s">
        <v>62</v>
      </c>
      <c r="P44" s="234" t="s">
        <v>62</v>
      </c>
      <c r="Q44" s="234" t="s">
        <v>62</v>
      </c>
      <c r="R44" s="184" t="s">
        <v>62</v>
      </c>
    </row>
    <row r="45" spans="1:18" s="85" customFormat="1" ht="21" customHeight="1" x14ac:dyDescent="0.2">
      <c r="A45" s="333"/>
      <c r="B45" s="148" t="s">
        <v>72</v>
      </c>
      <c r="C45" s="235"/>
      <c r="D45" s="235" t="s">
        <v>62</v>
      </c>
      <c r="E45" s="235"/>
      <c r="F45" s="235"/>
      <c r="G45" s="235">
        <f>G43</f>
        <v>98</v>
      </c>
      <c r="H45" s="235">
        <f t="shared" ref="H45:K45" si="20">H43</f>
        <v>98</v>
      </c>
      <c r="I45" s="251">
        <f t="shared" si="1"/>
        <v>46</v>
      </c>
      <c r="J45" s="251">
        <f t="shared" si="20"/>
        <v>46</v>
      </c>
      <c r="K45" s="235">
        <f t="shared" si="20"/>
        <v>98</v>
      </c>
      <c r="L45" s="235" t="s">
        <v>62</v>
      </c>
      <c r="M45" s="150">
        <v>46022</v>
      </c>
      <c r="N45" s="150">
        <v>46022</v>
      </c>
      <c r="O45" s="156"/>
      <c r="P45" s="234" t="s">
        <v>62</v>
      </c>
      <c r="Q45" s="156"/>
      <c r="R45" s="183"/>
    </row>
    <row r="46" spans="1:18" s="56" customFormat="1" ht="74.45" customHeight="1" x14ac:dyDescent="0.25">
      <c r="A46" s="331" t="s">
        <v>217</v>
      </c>
      <c r="B46" s="137" t="s">
        <v>332</v>
      </c>
      <c r="C46" s="142" t="s">
        <v>191</v>
      </c>
      <c r="D46" s="141" t="s">
        <v>333</v>
      </c>
      <c r="E46" s="141" t="s">
        <v>82</v>
      </c>
      <c r="F46" s="142">
        <v>744</v>
      </c>
      <c r="G46" s="204">
        <v>98</v>
      </c>
      <c r="H46" s="204">
        <f>G46</f>
        <v>98</v>
      </c>
      <c r="I46" s="245">
        <f t="shared" si="1"/>
        <v>20</v>
      </c>
      <c r="J46" s="245">
        <v>20</v>
      </c>
      <c r="K46" s="204">
        <f>G46</f>
        <v>98</v>
      </c>
      <c r="L46" s="204"/>
      <c r="M46" s="218" t="s">
        <v>62</v>
      </c>
      <c r="N46" s="218" t="s">
        <v>62</v>
      </c>
      <c r="O46" s="245">
        <v>1102937.8700000001</v>
      </c>
      <c r="P46" s="245"/>
      <c r="Q46" s="245">
        <v>983046.38</v>
      </c>
      <c r="R46" s="245">
        <v>471848.8</v>
      </c>
    </row>
    <row r="47" spans="1:18" s="85" customFormat="1" ht="15.75" x14ac:dyDescent="0.2">
      <c r="A47" s="332"/>
      <c r="B47" s="146" t="s">
        <v>70</v>
      </c>
      <c r="C47" s="235"/>
      <c r="D47" s="235" t="s">
        <v>62</v>
      </c>
      <c r="E47" s="235"/>
      <c r="F47" s="235"/>
      <c r="G47" s="235">
        <f>G46</f>
        <v>98</v>
      </c>
      <c r="H47" s="235">
        <f t="shared" ref="H47:K47" si="21">H46</f>
        <v>98</v>
      </c>
      <c r="I47" s="251">
        <f t="shared" si="1"/>
        <v>20</v>
      </c>
      <c r="J47" s="251">
        <f t="shared" si="21"/>
        <v>20</v>
      </c>
      <c r="K47" s="235">
        <f t="shared" si="21"/>
        <v>98</v>
      </c>
      <c r="L47" s="235" t="s">
        <v>62</v>
      </c>
      <c r="M47" s="150">
        <v>46022</v>
      </c>
      <c r="N47" s="150">
        <v>46022</v>
      </c>
      <c r="O47" s="156"/>
      <c r="P47" s="234" t="s">
        <v>62</v>
      </c>
      <c r="Q47" s="156"/>
      <c r="R47" s="183"/>
    </row>
    <row r="48" spans="1:18" s="85" customFormat="1" ht="14.25" x14ac:dyDescent="0.2">
      <c r="A48" s="332"/>
      <c r="B48" s="147" t="s">
        <v>76</v>
      </c>
      <c r="C48" s="235"/>
      <c r="D48" s="235"/>
      <c r="E48" s="235"/>
      <c r="F48" s="235"/>
      <c r="G48" s="235" t="s">
        <v>62</v>
      </c>
      <c r="H48" s="235"/>
      <c r="I48" s="251">
        <f t="shared" si="1"/>
        <v>0</v>
      </c>
      <c r="J48" s="251"/>
      <c r="K48" s="235"/>
      <c r="L48" s="235" t="s">
        <v>62</v>
      </c>
      <c r="M48" s="235"/>
      <c r="N48" s="235"/>
      <c r="O48" s="234" t="s">
        <v>62</v>
      </c>
      <c r="P48" s="234" t="s">
        <v>62</v>
      </c>
      <c r="Q48" s="234" t="s">
        <v>62</v>
      </c>
      <c r="R48" s="184" t="s">
        <v>62</v>
      </c>
    </row>
    <row r="49" spans="1:18" s="85" customFormat="1" ht="65.45" customHeight="1" x14ac:dyDescent="0.2">
      <c r="A49" s="332"/>
      <c r="B49" s="148" t="s">
        <v>192</v>
      </c>
      <c r="C49" s="235"/>
      <c r="D49" s="235" t="s">
        <v>62</v>
      </c>
      <c r="E49" s="235"/>
      <c r="F49" s="235"/>
      <c r="G49" s="235">
        <f>G46</f>
        <v>98</v>
      </c>
      <c r="H49" s="235">
        <f t="shared" ref="H49:J49" si="22">H46</f>
        <v>98</v>
      </c>
      <c r="I49" s="251">
        <f t="shared" si="1"/>
        <v>20</v>
      </c>
      <c r="J49" s="251">
        <f t="shared" si="22"/>
        <v>20</v>
      </c>
      <c r="K49" s="235">
        <f>K46</f>
        <v>98</v>
      </c>
      <c r="L49" s="235" t="s">
        <v>62</v>
      </c>
      <c r="M49" s="150">
        <v>46022</v>
      </c>
      <c r="N49" s="150">
        <v>46022</v>
      </c>
      <c r="O49" s="156"/>
      <c r="P49" s="234" t="s">
        <v>62</v>
      </c>
      <c r="Q49" s="156"/>
      <c r="R49" s="183"/>
    </row>
    <row r="50" spans="1:18" s="85" customFormat="1" ht="15" customHeight="1" x14ac:dyDescent="0.2">
      <c r="A50" s="332"/>
      <c r="B50" s="147" t="s">
        <v>193</v>
      </c>
      <c r="C50" s="235"/>
      <c r="D50" s="235"/>
      <c r="E50" s="235"/>
      <c r="F50" s="235"/>
      <c r="G50" s="235" t="s">
        <v>62</v>
      </c>
      <c r="H50" s="235"/>
      <c r="I50" s="251">
        <f t="shared" si="1"/>
        <v>0</v>
      </c>
      <c r="J50" s="251"/>
      <c r="K50" s="235"/>
      <c r="L50" s="235" t="s">
        <v>62</v>
      </c>
      <c r="M50" s="235"/>
      <c r="N50" s="235"/>
      <c r="O50" s="234" t="s">
        <v>62</v>
      </c>
      <c r="P50" s="234" t="s">
        <v>62</v>
      </c>
      <c r="Q50" s="234" t="s">
        <v>62</v>
      </c>
      <c r="R50" s="184" t="s">
        <v>62</v>
      </c>
    </row>
    <row r="51" spans="1:18" s="85" customFormat="1" ht="38.65" customHeight="1" x14ac:dyDescent="0.2">
      <c r="A51" s="332"/>
      <c r="B51" s="148" t="s">
        <v>330</v>
      </c>
      <c r="C51" s="235"/>
      <c r="D51" s="235" t="s">
        <v>62</v>
      </c>
      <c r="E51" s="235"/>
      <c r="F51" s="235"/>
      <c r="G51" s="235">
        <f>G47</f>
        <v>98</v>
      </c>
      <c r="H51" s="235">
        <f t="shared" ref="H51:K51" si="23">H47</f>
        <v>98</v>
      </c>
      <c r="I51" s="251">
        <f t="shared" si="1"/>
        <v>20</v>
      </c>
      <c r="J51" s="251">
        <f t="shared" si="23"/>
        <v>20</v>
      </c>
      <c r="K51" s="235">
        <f t="shared" si="23"/>
        <v>98</v>
      </c>
      <c r="L51" s="235" t="s">
        <v>62</v>
      </c>
      <c r="M51" s="150">
        <v>46022</v>
      </c>
      <c r="N51" s="150">
        <v>46022</v>
      </c>
      <c r="O51" s="156"/>
      <c r="P51" s="234" t="s">
        <v>62</v>
      </c>
      <c r="Q51" s="156"/>
      <c r="R51" s="183"/>
    </row>
    <row r="52" spans="1:18" s="85" customFormat="1" ht="21" customHeight="1" x14ac:dyDescent="0.2">
      <c r="A52" s="332"/>
      <c r="B52" s="147" t="s">
        <v>71</v>
      </c>
      <c r="C52" s="235"/>
      <c r="D52" s="235"/>
      <c r="E52" s="235"/>
      <c r="F52" s="235"/>
      <c r="G52" s="235" t="s">
        <v>62</v>
      </c>
      <c r="H52" s="235"/>
      <c r="I52" s="251">
        <f t="shared" si="1"/>
        <v>0</v>
      </c>
      <c r="J52" s="251"/>
      <c r="K52" s="235"/>
      <c r="L52" s="235" t="s">
        <v>62</v>
      </c>
      <c r="M52" s="235"/>
      <c r="N52" s="235"/>
      <c r="O52" s="234" t="s">
        <v>62</v>
      </c>
      <c r="P52" s="234" t="s">
        <v>62</v>
      </c>
      <c r="Q52" s="234" t="s">
        <v>62</v>
      </c>
      <c r="R52" s="184" t="s">
        <v>62</v>
      </c>
    </row>
    <row r="53" spans="1:18" s="85" customFormat="1" ht="21" customHeight="1" x14ac:dyDescent="0.2">
      <c r="A53" s="333"/>
      <c r="B53" s="148" t="s">
        <v>72</v>
      </c>
      <c r="C53" s="235"/>
      <c r="D53" s="235" t="s">
        <v>62</v>
      </c>
      <c r="E53" s="235"/>
      <c r="F53" s="235"/>
      <c r="G53" s="235">
        <f>G51</f>
        <v>98</v>
      </c>
      <c r="H53" s="235">
        <f t="shared" ref="H53:K53" si="24">H51</f>
        <v>98</v>
      </c>
      <c r="I53" s="251">
        <f t="shared" si="1"/>
        <v>20</v>
      </c>
      <c r="J53" s="251">
        <f t="shared" si="24"/>
        <v>20</v>
      </c>
      <c r="K53" s="235">
        <f t="shared" si="24"/>
        <v>98</v>
      </c>
      <c r="L53" s="235" t="s">
        <v>62</v>
      </c>
      <c r="M53" s="150">
        <v>46022</v>
      </c>
      <c r="N53" s="150">
        <v>46022</v>
      </c>
      <c r="O53" s="156"/>
      <c r="P53" s="234" t="s">
        <v>62</v>
      </c>
      <c r="Q53" s="156"/>
      <c r="R53" s="183"/>
    </row>
    <row r="54" spans="1:18" s="56" customFormat="1" ht="74.45" customHeight="1" x14ac:dyDescent="0.25">
      <c r="A54" s="331" t="s">
        <v>218</v>
      </c>
      <c r="B54" s="137" t="s">
        <v>332</v>
      </c>
      <c r="C54" s="142" t="s">
        <v>191</v>
      </c>
      <c r="D54" s="141" t="s">
        <v>333</v>
      </c>
      <c r="E54" s="141" t="s">
        <v>82</v>
      </c>
      <c r="F54" s="142">
        <v>744</v>
      </c>
      <c r="G54" s="142">
        <v>98</v>
      </c>
      <c r="H54" s="142">
        <f>G54</f>
        <v>98</v>
      </c>
      <c r="I54" s="156">
        <f t="shared" si="1"/>
        <v>41.55</v>
      </c>
      <c r="J54" s="156">
        <v>41.55</v>
      </c>
      <c r="K54" s="142">
        <f>G54</f>
        <v>98</v>
      </c>
      <c r="L54" s="142"/>
      <c r="M54" s="235" t="s">
        <v>62</v>
      </c>
      <c r="N54" s="235" t="s">
        <v>62</v>
      </c>
      <c r="O54" s="156">
        <v>1237335.71</v>
      </c>
      <c r="P54" s="156"/>
      <c r="Q54" s="156">
        <v>1081645.3600000001</v>
      </c>
      <c r="R54" s="183">
        <v>524484.68000000005</v>
      </c>
    </row>
    <row r="55" spans="1:18" s="85" customFormat="1" ht="15.75" x14ac:dyDescent="0.2">
      <c r="A55" s="332"/>
      <c r="B55" s="146" t="s">
        <v>70</v>
      </c>
      <c r="C55" s="235"/>
      <c r="D55" s="235" t="s">
        <v>62</v>
      </c>
      <c r="E55" s="235"/>
      <c r="F55" s="235"/>
      <c r="G55" s="235">
        <f>G54</f>
        <v>98</v>
      </c>
      <c r="H55" s="235">
        <f t="shared" ref="H55:K55" si="25">H54</f>
        <v>98</v>
      </c>
      <c r="I55" s="251">
        <f t="shared" si="1"/>
        <v>41.55</v>
      </c>
      <c r="J55" s="251">
        <f t="shared" si="25"/>
        <v>41.55</v>
      </c>
      <c r="K55" s="235">
        <f t="shared" si="25"/>
        <v>98</v>
      </c>
      <c r="L55" s="235" t="s">
        <v>62</v>
      </c>
      <c r="M55" s="150">
        <v>46022</v>
      </c>
      <c r="N55" s="150">
        <v>46022</v>
      </c>
      <c r="O55" s="156"/>
      <c r="P55" s="234" t="s">
        <v>62</v>
      </c>
      <c r="Q55" s="156"/>
      <c r="R55" s="183"/>
    </row>
    <row r="56" spans="1:18" s="85" customFormat="1" ht="14.25" x14ac:dyDescent="0.2">
      <c r="A56" s="332"/>
      <c r="B56" s="147" t="s">
        <v>76</v>
      </c>
      <c r="C56" s="235"/>
      <c r="D56" s="235"/>
      <c r="E56" s="235"/>
      <c r="F56" s="235"/>
      <c r="G56" s="235" t="s">
        <v>62</v>
      </c>
      <c r="H56" s="235"/>
      <c r="I56" s="251">
        <f t="shared" si="1"/>
        <v>0</v>
      </c>
      <c r="J56" s="251"/>
      <c r="K56" s="235"/>
      <c r="L56" s="235" t="s">
        <v>62</v>
      </c>
      <c r="M56" s="235"/>
      <c r="N56" s="235"/>
      <c r="O56" s="234" t="s">
        <v>62</v>
      </c>
      <c r="P56" s="234" t="s">
        <v>62</v>
      </c>
      <c r="Q56" s="234" t="s">
        <v>62</v>
      </c>
      <c r="R56" s="184" t="s">
        <v>62</v>
      </c>
    </row>
    <row r="57" spans="1:18" s="85" customFormat="1" ht="65.45" customHeight="1" x14ac:dyDescent="0.2">
      <c r="A57" s="332"/>
      <c r="B57" s="148" t="s">
        <v>192</v>
      </c>
      <c r="C57" s="235"/>
      <c r="D57" s="235" t="s">
        <v>62</v>
      </c>
      <c r="E57" s="235"/>
      <c r="F57" s="235"/>
      <c r="G57" s="235">
        <f>G54</f>
        <v>98</v>
      </c>
      <c r="H57" s="235">
        <f t="shared" ref="H57:J57" si="26">H54</f>
        <v>98</v>
      </c>
      <c r="I57" s="251">
        <f t="shared" si="1"/>
        <v>41.55</v>
      </c>
      <c r="J57" s="251">
        <f t="shared" si="26"/>
        <v>41.55</v>
      </c>
      <c r="K57" s="235">
        <f>K54</f>
        <v>98</v>
      </c>
      <c r="L57" s="235" t="s">
        <v>62</v>
      </c>
      <c r="M57" s="150">
        <v>46022</v>
      </c>
      <c r="N57" s="150">
        <v>46022</v>
      </c>
      <c r="O57" s="156"/>
      <c r="P57" s="234" t="s">
        <v>62</v>
      </c>
      <c r="Q57" s="156"/>
      <c r="R57" s="183"/>
    </row>
    <row r="58" spans="1:18" s="85" customFormat="1" ht="15" customHeight="1" x14ac:dyDescent="0.2">
      <c r="A58" s="332"/>
      <c r="B58" s="147" t="s">
        <v>193</v>
      </c>
      <c r="C58" s="235"/>
      <c r="D58" s="235"/>
      <c r="E58" s="235"/>
      <c r="F58" s="235"/>
      <c r="G58" s="235" t="s">
        <v>62</v>
      </c>
      <c r="H58" s="235"/>
      <c r="I58" s="251">
        <f t="shared" si="1"/>
        <v>0</v>
      </c>
      <c r="J58" s="251"/>
      <c r="K58" s="235"/>
      <c r="L58" s="235" t="s">
        <v>62</v>
      </c>
      <c r="M58" s="235"/>
      <c r="N58" s="235"/>
      <c r="O58" s="234" t="s">
        <v>62</v>
      </c>
      <c r="P58" s="234" t="s">
        <v>62</v>
      </c>
      <c r="Q58" s="234" t="s">
        <v>62</v>
      </c>
      <c r="R58" s="184" t="s">
        <v>62</v>
      </c>
    </row>
    <row r="59" spans="1:18" s="85" customFormat="1" ht="38.65" customHeight="1" x14ac:dyDescent="0.2">
      <c r="A59" s="332"/>
      <c r="B59" s="148" t="s">
        <v>330</v>
      </c>
      <c r="C59" s="235"/>
      <c r="D59" s="235" t="s">
        <v>62</v>
      </c>
      <c r="E59" s="235"/>
      <c r="F59" s="235"/>
      <c r="G59" s="235">
        <f>G55</f>
        <v>98</v>
      </c>
      <c r="H59" s="235">
        <f t="shared" ref="H59:K59" si="27">H55</f>
        <v>98</v>
      </c>
      <c r="I59" s="251">
        <f t="shared" si="1"/>
        <v>41.55</v>
      </c>
      <c r="J59" s="251">
        <f t="shared" si="27"/>
        <v>41.55</v>
      </c>
      <c r="K59" s="235">
        <f t="shared" si="27"/>
        <v>98</v>
      </c>
      <c r="L59" s="235" t="s">
        <v>62</v>
      </c>
      <c r="M59" s="150">
        <v>46022</v>
      </c>
      <c r="N59" s="150">
        <v>46022</v>
      </c>
      <c r="O59" s="156"/>
      <c r="P59" s="234" t="s">
        <v>62</v>
      </c>
      <c r="Q59" s="156"/>
      <c r="R59" s="183"/>
    </row>
    <row r="60" spans="1:18" s="85" customFormat="1" ht="21" customHeight="1" x14ac:dyDescent="0.2">
      <c r="A60" s="332"/>
      <c r="B60" s="147" t="s">
        <v>71</v>
      </c>
      <c r="C60" s="235"/>
      <c r="D60" s="235"/>
      <c r="E60" s="235"/>
      <c r="F60" s="235"/>
      <c r="G60" s="235" t="s">
        <v>62</v>
      </c>
      <c r="H60" s="235"/>
      <c r="I60" s="251">
        <f t="shared" si="1"/>
        <v>0</v>
      </c>
      <c r="J60" s="251"/>
      <c r="K60" s="235"/>
      <c r="L60" s="235" t="s">
        <v>62</v>
      </c>
      <c r="M60" s="235"/>
      <c r="N60" s="235"/>
      <c r="O60" s="234" t="s">
        <v>62</v>
      </c>
      <c r="P60" s="234" t="s">
        <v>62</v>
      </c>
      <c r="Q60" s="234" t="s">
        <v>62</v>
      </c>
      <c r="R60" s="184" t="s">
        <v>62</v>
      </c>
    </row>
    <row r="61" spans="1:18" s="85" customFormat="1" ht="21" customHeight="1" x14ac:dyDescent="0.2">
      <c r="A61" s="333"/>
      <c r="B61" s="148" t="s">
        <v>72</v>
      </c>
      <c r="C61" s="235"/>
      <c r="D61" s="235" t="s">
        <v>62</v>
      </c>
      <c r="E61" s="235"/>
      <c r="F61" s="235"/>
      <c r="G61" s="235">
        <f>G59</f>
        <v>98</v>
      </c>
      <c r="H61" s="235">
        <f t="shared" ref="H61:K61" si="28">H59</f>
        <v>98</v>
      </c>
      <c r="I61" s="251">
        <f t="shared" si="1"/>
        <v>41.55</v>
      </c>
      <c r="J61" s="251">
        <f t="shared" si="28"/>
        <v>41.55</v>
      </c>
      <c r="K61" s="235">
        <f t="shared" si="28"/>
        <v>98</v>
      </c>
      <c r="L61" s="235" t="s">
        <v>62</v>
      </c>
      <c r="M61" s="150">
        <v>46022</v>
      </c>
      <c r="N61" s="150">
        <v>46022</v>
      </c>
      <c r="O61" s="156"/>
      <c r="P61" s="234" t="s">
        <v>62</v>
      </c>
      <c r="Q61" s="156"/>
      <c r="R61" s="183"/>
    </row>
    <row r="62" spans="1:18" s="56" customFormat="1" ht="74.45" customHeight="1" x14ac:dyDescent="0.25">
      <c r="A62" s="331" t="s">
        <v>219</v>
      </c>
      <c r="B62" s="137" t="s">
        <v>332</v>
      </c>
      <c r="C62" s="142" t="s">
        <v>191</v>
      </c>
      <c r="D62" s="141" t="s">
        <v>333</v>
      </c>
      <c r="E62" s="141" t="s">
        <v>82</v>
      </c>
      <c r="F62" s="142">
        <v>744</v>
      </c>
      <c r="G62" s="142">
        <v>98</v>
      </c>
      <c r="H62" s="142">
        <f>G62</f>
        <v>98</v>
      </c>
      <c r="I62" s="156">
        <f t="shared" si="1"/>
        <v>42</v>
      </c>
      <c r="J62" s="156">
        <v>42</v>
      </c>
      <c r="K62" s="142">
        <f>G62</f>
        <v>98</v>
      </c>
      <c r="L62" s="142"/>
      <c r="M62" s="235" t="s">
        <v>62</v>
      </c>
      <c r="N62" s="235" t="s">
        <v>62</v>
      </c>
      <c r="O62" s="156">
        <v>1142723.8700000001</v>
      </c>
      <c r="P62" s="156"/>
      <c r="Q62" s="156">
        <v>1064301.68</v>
      </c>
      <c r="R62" s="183">
        <v>494256.34</v>
      </c>
    </row>
    <row r="63" spans="1:18" s="85" customFormat="1" ht="15.75" x14ac:dyDescent="0.2">
      <c r="A63" s="332"/>
      <c r="B63" s="146" t="s">
        <v>70</v>
      </c>
      <c r="C63" s="235"/>
      <c r="D63" s="235" t="s">
        <v>62</v>
      </c>
      <c r="E63" s="235"/>
      <c r="F63" s="235"/>
      <c r="G63" s="235">
        <f>G62</f>
        <v>98</v>
      </c>
      <c r="H63" s="235">
        <f t="shared" ref="H63:K63" si="29">H62</f>
        <v>98</v>
      </c>
      <c r="I63" s="251">
        <f t="shared" si="1"/>
        <v>42</v>
      </c>
      <c r="J63" s="251">
        <f t="shared" si="29"/>
        <v>42</v>
      </c>
      <c r="K63" s="235">
        <f t="shared" si="29"/>
        <v>98</v>
      </c>
      <c r="L63" s="235" t="s">
        <v>62</v>
      </c>
      <c r="M63" s="150">
        <v>46022</v>
      </c>
      <c r="N63" s="150">
        <v>46022</v>
      </c>
      <c r="O63" s="156"/>
      <c r="P63" s="234" t="s">
        <v>62</v>
      </c>
      <c r="Q63" s="156"/>
      <c r="R63" s="183"/>
    </row>
    <row r="64" spans="1:18" s="85" customFormat="1" ht="14.25" x14ac:dyDescent="0.2">
      <c r="A64" s="332"/>
      <c r="B64" s="147" t="s">
        <v>76</v>
      </c>
      <c r="C64" s="235"/>
      <c r="D64" s="235"/>
      <c r="E64" s="235"/>
      <c r="F64" s="235"/>
      <c r="G64" s="235" t="s">
        <v>62</v>
      </c>
      <c r="H64" s="235"/>
      <c r="I64" s="251">
        <f t="shared" si="1"/>
        <v>0</v>
      </c>
      <c r="J64" s="251"/>
      <c r="K64" s="235"/>
      <c r="L64" s="235" t="s">
        <v>62</v>
      </c>
      <c r="M64" s="235"/>
      <c r="N64" s="235"/>
      <c r="O64" s="234" t="s">
        <v>62</v>
      </c>
      <c r="P64" s="234" t="s">
        <v>62</v>
      </c>
      <c r="Q64" s="234" t="s">
        <v>62</v>
      </c>
      <c r="R64" s="184" t="s">
        <v>62</v>
      </c>
    </row>
    <row r="65" spans="1:18" s="85" customFormat="1" ht="65.45" customHeight="1" x14ac:dyDescent="0.2">
      <c r="A65" s="332"/>
      <c r="B65" s="148" t="s">
        <v>192</v>
      </c>
      <c r="C65" s="235"/>
      <c r="D65" s="235" t="s">
        <v>62</v>
      </c>
      <c r="E65" s="235"/>
      <c r="F65" s="235"/>
      <c r="G65" s="235">
        <f>G62</f>
        <v>98</v>
      </c>
      <c r="H65" s="235">
        <f t="shared" ref="H65:J65" si="30">H62</f>
        <v>98</v>
      </c>
      <c r="I65" s="251">
        <f t="shared" si="1"/>
        <v>42</v>
      </c>
      <c r="J65" s="251">
        <f t="shared" si="30"/>
        <v>42</v>
      </c>
      <c r="K65" s="235">
        <f>K62</f>
        <v>98</v>
      </c>
      <c r="L65" s="235" t="s">
        <v>62</v>
      </c>
      <c r="M65" s="150">
        <v>46022</v>
      </c>
      <c r="N65" s="150">
        <v>46022</v>
      </c>
      <c r="O65" s="156"/>
      <c r="P65" s="234" t="s">
        <v>62</v>
      </c>
      <c r="Q65" s="156"/>
      <c r="R65" s="183"/>
    </row>
    <row r="66" spans="1:18" s="85" customFormat="1" ht="15" customHeight="1" x14ac:dyDescent="0.2">
      <c r="A66" s="332"/>
      <c r="B66" s="147" t="s">
        <v>193</v>
      </c>
      <c r="C66" s="235"/>
      <c r="D66" s="235"/>
      <c r="E66" s="235"/>
      <c r="F66" s="235"/>
      <c r="G66" s="235" t="s">
        <v>62</v>
      </c>
      <c r="H66" s="235"/>
      <c r="I66" s="251">
        <f t="shared" si="1"/>
        <v>0</v>
      </c>
      <c r="J66" s="251"/>
      <c r="K66" s="235"/>
      <c r="L66" s="235" t="s">
        <v>62</v>
      </c>
      <c r="M66" s="235"/>
      <c r="N66" s="235"/>
      <c r="O66" s="234" t="s">
        <v>62</v>
      </c>
      <c r="P66" s="234" t="s">
        <v>62</v>
      </c>
      <c r="Q66" s="234" t="s">
        <v>62</v>
      </c>
      <c r="R66" s="184" t="s">
        <v>62</v>
      </c>
    </row>
    <row r="67" spans="1:18" s="85" customFormat="1" ht="38.65" customHeight="1" x14ac:dyDescent="0.2">
      <c r="A67" s="332"/>
      <c r="B67" s="148" t="s">
        <v>330</v>
      </c>
      <c r="C67" s="235"/>
      <c r="D67" s="235" t="s">
        <v>62</v>
      </c>
      <c r="E67" s="235"/>
      <c r="F67" s="235"/>
      <c r="G67" s="235">
        <f>G63</f>
        <v>98</v>
      </c>
      <c r="H67" s="235">
        <f t="shared" ref="H67:K67" si="31">H63</f>
        <v>98</v>
      </c>
      <c r="I67" s="251">
        <f t="shared" si="1"/>
        <v>42</v>
      </c>
      <c r="J67" s="251">
        <f t="shared" si="31"/>
        <v>42</v>
      </c>
      <c r="K67" s="235">
        <f t="shared" si="31"/>
        <v>98</v>
      </c>
      <c r="L67" s="235" t="s">
        <v>62</v>
      </c>
      <c r="M67" s="150">
        <v>46022</v>
      </c>
      <c r="N67" s="150">
        <v>46022</v>
      </c>
      <c r="O67" s="156"/>
      <c r="P67" s="234" t="s">
        <v>62</v>
      </c>
      <c r="Q67" s="156"/>
      <c r="R67" s="183"/>
    </row>
    <row r="68" spans="1:18" s="85" customFormat="1" ht="21" customHeight="1" x14ac:dyDescent="0.2">
      <c r="A68" s="332"/>
      <c r="B68" s="147" t="s">
        <v>71</v>
      </c>
      <c r="C68" s="235"/>
      <c r="D68" s="235"/>
      <c r="E68" s="235"/>
      <c r="F68" s="235"/>
      <c r="G68" s="235" t="s">
        <v>62</v>
      </c>
      <c r="H68" s="235"/>
      <c r="I68" s="251">
        <f t="shared" si="1"/>
        <v>0</v>
      </c>
      <c r="J68" s="251"/>
      <c r="K68" s="235"/>
      <c r="L68" s="235" t="s">
        <v>62</v>
      </c>
      <c r="M68" s="235"/>
      <c r="N68" s="235"/>
      <c r="O68" s="234" t="s">
        <v>62</v>
      </c>
      <c r="P68" s="234" t="s">
        <v>62</v>
      </c>
      <c r="Q68" s="234" t="s">
        <v>62</v>
      </c>
      <c r="R68" s="184" t="s">
        <v>62</v>
      </c>
    </row>
    <row r="69" spans="1:18" s="85" customFormat="1" ht="21" customHeight="1" x14ac:dyDescent="0.2">
      <c r="A69" s="333"/>
      <c r="B69" s="148" t="s">
        <v>72</v>
      </c>
      <c r="C69" s="235"/>
      <c r="D69" s="235" t="s">
        <v>62</v>
      </c>
      <c r="E69" s="235"/>
      <c r="F69" s="235"/>
      <c r="G69" s="235">
        <f>G67</f>
        <v>98</v>
      </c>
      <c r="H69" s="235">
        <f t="shared" ref="H69:K69" si="32">H67</f>
        <v>98</v>
      </c>
      <c r="I69" s="251">
        <f t="shared" si="1"/>
        <v>42</v>
      </c>
      <c r="J69" s="251">
        <f t="shared" si="32"/>
        <v>42</v>
      </c>
      <c r="K69" s="235">
        <f t="shared" si="32"/>
        <v>98</v>
      </c>
      <c r="L69" s="235" t="s">
        <v>62</v>
      </c>
      <c r="M69" s="150">
        <v>46022</v>
      </c>
      <c r="N69" s="150">
        <v>46022</v>
      </c>
      <c r="O69" s="156"/>
      <c r="P69" s="234" t="s">
        <v>62</v>
      </c>
      <c r="Q69" s="156"/>
      <c r="R69" s="183"/>
    </row>
    <row r="70" spans="1:18" s="56" customFormat="1" ht="74.45" customHeight="1" x14ac:dyDescent="0.25">
      <c r="A70" s="331" t="s">
        <v>220</v>
      </c>
      <c r="B70" s="137" t="s">
        <v>332</v>
      </c>
      <c r="C70" s="142" t="s">
        <v>191</v>
      </c>
      <c r="D70" s="141" t="s">
        <v>333</v>
      </c>
      <c r="E70" s="141" t="s">
        <v>82</v>
      </c>
      <c r="F70" s="142">
        <v>744</v>
      </c>
      <c r="G70" s="142">
        <v>98</v>
      </c>
      <c r="H70" s="142">
        <f>G70</f>
        <v>98</v>
      </c>
      <c r="I70" s="156">
        <f t="shared" si="1"/>
        <v>43.85</v>
      </c>
      <c r="J70" s="156">
        <v>43.85</v>
      </c>
      <c r="K70" s="142">
        <f>G70</f>
        <v>98</v>
      </c>
      <c r="L70" s="142"/>
      <c r="M70" s="235" t="s">
        <v>62</v>
      </c>
      <c r="N70" s="235" t="s">
        <v>62</v>
      </c>
      <c r="O70" s="156">
        <v>2205875.73</v>
      </c>
      <c r="P70" s="156"/>
      <c r="Q70" s="156">
        <v>2121789.75</v>
      </c>
      <c r="R70" s="183">
        <v>986880.67</v>
      </c>
    </row>
    <row r="71" spans="1:18" s="85" customFormat="1" ht="15.75" x14ac:dyDescent="0.2">
      <c r="A71" s="332"/>
      <c r="B71" s="146" t="s">
        <v>70</v>
      </c>
      <c r="C71" s="235"/>
      <c r="D71" s="235" t="s">
        <v>62</v>
      </c>
      <c r="E71" s="235"/>
      <c r="F71" s="235"/>
      <c r="G71" s="235">
        <f>G70</f>
        <v>98</v>
      </c>
      <c r="H71" s="235">
        <f t="shared" ref="H71:K71" si="33">H70</f>
        <v>98</v>
      </c>
      <c r="I71" s="251">
        <f t="shared" ref="I71:I134" si="34">J71</f>
        <v>43.85</v>
      </c>
      <c r="J71" s="251">
        <f t="shared" si="33"/>
        <v>43.85</v>
      </c>
      <c r="K71" s="235">
        <f t="shared" si="33"/>
        <v>98</v>
      </c>
      <c r="L71" s="235" t="s">
        <v>62</v>
      </c>
      <c r="M71" s="150">
        <v>46022</v>
      </c>
      <c r="N71" s="150">
        <v>46022</v>
      </c>
      <c r="O71" s="156"/>
      <c r="P71" s="234" t="s">
        <v>62</v>
      </c>
      <c r="Q71" s="156"/>
      <c r="R71" s="183"/>
    </row>
    <row r="72" spans="1:18" s="85" customFormat="1" ht="14.25" x14ac:dyDescent="0.2">
      <c r="A72" s="332"/>
      <c r="B72" s="147" t="s">
        <v>76</v>
      </c>
      <c r="C72" s="235"/>
      <c r="D72" s="235"/>
      <c r="E72" s="235"/>
      <c r="F72" s="235"/>
      <c r="G72" s="235" t="s">
        <v>62</v>
      </c>
      <c r="H72" s="235"/>
      <c r="I72" s="251">
        <f t="shared" si="34"/>
        <v>0</v>
      </c>
      <c r="J72" s="251"/>
      <c r="K72" s="235"/>
      <c r="L72" s="235" t="s">
        <v>62</v>
      </c>
      <c r="M72" s="235"/>
      <c r="N72" s="235"/>
      <c r="O72" s="234" t="s">
        <v>62</v>
      </c>
      <c r="P72" s="234" t="s">
        <v>62</v>
      </c>
      <c r="Q72" s="234" t="s">
        <v>62</v>
      </c>
      <c r="R72" s="184" t="s">
        <v>62</v>
      </c>
    </row>
    <row r="73" spans="1:18" s="85" customFormat="1" ht="65.45" customHeight="1" x14ac:dyDescent="0.2">
      <c r="A73" s="332"/>
      <c r="B73" s="148" t="s">
        <v>192</v>
      </c>
      <c r="C73" s="235"/>
      <c r="D73" s="235" t="s">
        <v>62</v>
      </c>
      <c r="E73" s="235"/>
      <c r="F73" s="235"/>
      <c r="G73" s="235">
        <f>G70</f>
        <v>98</v>
      </c>
      <c r="H73" s="235">
        <f t="shared" ref="H73:J73" si="35">H70</f>
        <v>98</v>
      </c>
      <c r="I73" s="251">
        <f t="shared" si="34"/>
        <v>43.85</v>
      </c>
      <c r="J73" s="251">
        <f t="shared" si="35"/>
        <v>43.85</v>
      </c>
      <c r="K73" s="235">
        <f>K70</f>
        <v>98</v>
      </c>
      <c r="L73" s="235" t="s">
        <v>62</v>
      </c>
      <c r="M73" s="150">
        <v>46022</v>
      </c>
      <c r="N73" s="150">
        <v>46022</v>
      </c>
      <c r="O73" s="156"/>
      <c r="P73" s="234" t="s">
        <v>62</v>
      </c>
      <c r="Q73" s="156"/>
      <c r="R73" s="183"/>
    </row>
    <row r="74" spans="1:18" s="85" customFormat="1" ht="15" customHeight="1" x14ac:dyDescent="0.2">
      <c r="A74" s="332"/>
      <c r="B74" s="147" t="s">
        <v>193</v>
      </c>
      <c r="C74" s="235"/>
      <c r="D74" s="235"/>
      <c r="E74" s="235"/>
      <c r="F74" s="235"/>
      <c r="G74" s="235" t="s">
        <v>62</v>
      </c>
      <c r="H74" s="235"/>
      <c r="I74" s="251">
        <f t="shared" si="34"/>
        <v>0</v>
      </c>
      <c r="J74" s="251"/>
      <c r="K74" s="235"/>
      <c r="L74" s="235" t="s">
        <v>62</v>
      </c>
      <c r="M74" s="235"/>
      <c r="N74" s="235"/>
      <c r="O74" s="234" t="s">
        <v>62</v>
      </c>
      <c r="P74" s="234" t="s">
        <v>62</v>
      </c>
      <c r="Q74" s="234" t="s">
        <v>62</v>
      </c>
      <c r="R74" s="184" t="s">
        <v>62</v>
      </c>
    </row>
    <row r="75" spans="1:18" s="85" customFormat="1" ht="38.65" customHeight="1" x14ac:dyDescent="0.2">
      <c r="A75" s="332"/>
      <c r="B75" s="148" t="s">
        <v>330</v>
      </c>
      <c r="C75" s="235"/>
      <c r="D75" s="235" t="s">
        <v>62</v>
      </c>
      <c r="E75" s="235"/>
      <c r="F75" s="235"/>
      <c r="G75" s="235">
        <f>G71</f>
        <v>98</v>
      </c>
      <c r="H75" s="235">
        <f t="shared" ref="H75:K75" si="36">H71</f>
        <v>98</v>
      </c>
      <c r="I75" s="251">
        <f t="shared" si="34"/>
        <v>43.85</v>
      </c>
      <c r="J75" s="251">
        <f t="shared" si="36"/>
        <v>43.85</v>
      </c>
      <c r="K75" s="235">
        <f t="shared" si="36"/>
        <v>98</v>
      </c>
      <c r="L75" s="235" t="s">
        <v>62</v>
      </c>
      <c r="M75" s="150">
        <v>46022</v>
      </c>
      <c r="N75" s="150">
        <v>46022</v>
      </c>
      <c r="O75" s="156"/>
      <c r="P75" s="234" t="s">
        <v>62</v>
      </c>
      <c r="Q75" s="156"/>
      <c r="R75" s="183"/>
    </row>
    <row r="76" spans="1:18" s="85" customFormat="1" ht="21" customHeight="1" x14ac:dyDescent="0.2">
      <c r="A76" s="332"/>
      <c r="B76" s="147" t="s">
        <v>71</v>
      </c>
      <c r="C76" s="235"/>
      <c r="D76" s="235"/>
      <c r="E76" s="235"/>
      <c r="F76" s="235"/>
      <c r="G76" s="235" t="s">
        <v>62</v>
      </c>
      <c r="H76" s="235"/>
      <c r="I76" s="251">
        <f t="shared" si="34"/>
        <v>0</v>
      </c>
      <c r="J76" s="251"/>
      <c r="K76" s="235"/>
      <c r="L76" s="235" t="s">
        <v>62</v>
      </c>
      <c r="M76" s="235"/>
      <c r="N76" s="235"/>
      <c r="O76" s="234" t="s">
        <v>62</v>
      </c>
      <c r="P76" s="234" t="s">
        <v>62</v>
      </c>
      <c r="Q76" s="234" t="s">
        <v>62</v>
      </c>
      <c r="R76" s="184" t="s">
        <v>62</v>
      </c>
    </row>
    <row r="77" spans="1:18" s="85" customFormat="1" ht="21" customHeight="1" x14ac:dyDescent="0.2">
      <c r="A77" s="333"/>
      <c r="B77" s="148" t="s">
        <v>72</v>
      </c>
      <c r="C77" s="235"/>
      <c r="D77" s="235" t="s">
        <v>62</v>
      </c>
      <c r="E77" s="235"/>
      <c r="F77" s="235"/>
      <c r="G77" s="235">
        <f>G75</f>
        <v>98</v>
      </c>
      <c r="H77" s="235">
        <f t="shared" ref="H77:K77" si="37">H75</f>
        <v>98</v>
      </c>
      <c r="I77" s="251">
        <f t="shared" si="34"/>
        <v>43.85</v>
      </c>
      <c r="J77" s="251">
        <f t="shared" si="37"/>
        <v>43.85</v>
      </c>
      <c r="K77" s="235">
        <f t="shared" si="37"/>
        <v>98</v>
      </c>
      <c r="L77" s="235" t="s">
        <v>62</v>
      </c>
      <c r="M77" s="150">
        <v>46022</v>
      </c>
      <c r="N77" s="150">
        <v>46022</v>
      </c>
      <c r="O77" s="156"/>
      <c r="P77" s="234" t="s">
        <v>62</v>
      </c>
      <c r="Q77" s="156"/>
      <c r="R77" s="183"/>
    </row>
    <row r="78" spans="1:18" s="56" customFormat="1" ht="74.45" customHeight="1" x14ac:dyDescent="0.25">
      <c r="A78" s="331" t="s">
        <v>221</v>
      </c>
      <c r="B78" s="137" t="s">
        <v>332</v>
      </c>
      <c r="C78" s="142" t="s">
        <v>191</v>
      </c>
      <c r="D78" s="141" t="s">
        <v>333</v>
      </c>
      <c r="E78" s="141" t="s">
        <v>82</v>
      </c>
      <c r="F78" s="142">
        <v>744</v>
      </c>
      <c r="G78" s="142">
        <v>98</v>
      </c>
      <c r="H78" s="142">
        <f>G78</f>
        <v>98</v>
      </c>
      <c r="I78" s="156">
        <f t="shared" si="34"/>
        <v>45</v>
      </c>
      <c r="J78" s="156">
        <v>45</v>
      </c>
      <c r="K78" s="142">
        <f>G78</f>
        <v>98</v>
      </c>
      <c r="L78" s="142"/>
      <c r="M78" s="235" t="s">
        <v>62</v>
      </c>
      <c r="N78" s="235" t="s">
        <v>62</v>
      </c>
      <c r="O78" s="156">
        <v>1138745.27</v>
      </c>
      <c r="P78" s="156"/>
      <c r="Q78" s="156">
        <v>999572.47999999998</v>
      </c>
      <c r="R78" s="183">
        <v>478752.34</v>
      </c>
    </row>
    <row r="79" spans="1:18" s="85" customFormat="1" ht="15.75" x14ac:dyDescent="0.2">
      <c r="A79" s="332"/>
      <c r="B79" s="146" t="s">
        <v>70</v>
      </c>
      <c r="C79" s="235"/>
      <c r="D79" s="235" t="s">
        <v>62</v>
      </c>
      <c r="E79" s="235"/>
      <c r="F79" s="235"/>
      <c r="G79" s="235">
        <f>G78</f>
        <v>98</v>
      </c>
      <c r="H79" s="235">
        <f t="shared" ref="H79:K79" si="38">H78</f>
        <v>98</v>
      </c>
      <c r="I79" s="251">
        <f t="shared" si="34"/>
        <v>45</v>
      </c>
      <c r="J79" s="251">
        <f t="shared" si="38"/>
        <v>45</v>
      </c>
      <c r="K79" s="235">
        <f t="shared" si="38"/>
        <v>98</v>
      </c>
      <c r="L79" s="235" t="s">
        <v>62</v>
      </c>
      <c r="M79" s="150">
        <v>46022</v>
      </c>
      <c r="N79" s="150">
        <v>46022</v>
      </c>
      <c r="O79" s="156"/>
      <c r="P79" s="234" t="s">
        <v>62</v>
      </c>
      <c r="Q79" s="156"/>
      <c r="R79" s="183"/>
    </row>
    <row r="80" spans="1:18" s="85" customFormat="1" ht="14.25" x14ac:dyDescent="0.2">
      <c r="A80" s="332"/>
      <c r="B80" s="147" t="s">
        <v>76</v>
      </c>
      <c r="C80" s="235"/>
      <c r="D80" s="235"/>
      <c r="E80" s="235"/>
      <c r="F80" s="235"/>
      <c r="G80" s="235" t="s">
        <v>62</v>
      </c>
      <c r="H80" s="235"/>
      <c r="I80" s="251">
        <f t="shared" si="34"/>
        <v>0</v>
      </c>
      <c r="J80" s="251"/>
      <c r="K80" s="235"/>
      <c r="L80" s="235" t="s">
        <v>62</v>
      </c>
      <c r="M80" s="235"/>
      <c r="N80" s="235"/>
      <c r="O80" s="234" t="s">
        <v>62</v>
      </c>
      <c r="P80" s="234" t="s">
        <v>62</v>
      </c>
      <c r="Q80" s="234" t="s">
        <v>62</v>
      </c>
      <c r="R80" s="184" t="s">
        <v>62</v>
      </c>
    </row>
    <row r="81" spans="1:18" s="85" customFormat="1" ht="65.45" customHeight="1" x14ac:dyDescent="0.2">
      <c r="A81" s="332"/>
      <c r="B81" s="148" t="s">
        <v>192</v>
      </c>
      <c r="C81" s="235"/>
      <c r="D81" s="235" t="s">
        <v>62</v>
      </c>
      <c r="E81" s="235"/>
      <c r="F81" s="235"/>
      <c r="G81" s="235">
        <f>G78</f>
        <v>98</v>
      </c>
      <c r="H81" s="235">
        <f t="shared" ref="H81:J81" si="39">H78</f>
        <v>98</v>
      </c>
      <c r="I81" s="251">
        <f t="shared" si="34"/>
        <v>45</v>
      </c>
      <c r="J81" s="251">
        <f t="shared" si="39"/>
        <v>45</v>
      </c>
      <c r="K81" s="235">
        <f>K78</f>
        <v>98</v>
      </c>
      <c r="L81" s="235" t="s">
        <v>62</v>
      </c>
      <c r="M81" s="150">
        <v>46022</v>
      </c>
      <c r="N81" s="150">
        <v>46022</v>
      </c>
      <c r="O81" s="156"/>
      <c r="P81" s="234" t="s">
        <v>62</v>
      </c>
      <c r="Q81" s="156"/>
      <c r="R81" s="183"/>
    </row>
    <row r="82" spans="1:18" s="85" customFormat="1" ht="15" customHeight="1" x14ac:dyDescent="0.2">
      <c r="A82" s="332"/>
      <c r="B82" s="147" t="s">
        <v>193</v>
      </c>
      <c r="C82" s="235"/>
      <c r="D82" s="235"/>
      <c r="E82" s="235"/>
      <c r="F82" s="235"/>
      <c r="G82" s="235" t="s">
        <v>62</v>
      </c>
      <c r="H82" s="235"/>
      <c r="I82" s="251">
        <f t="shared" si="34"/>
        <v>0</v>
      </c>
      <c r="J82" s="251"/>
      <c r="K82" s="235"/>
      <c r="L82" s="235" t="s">
        <v>62</v>
      </c>
      <c r="M82" s="235"/>
      <c r="N82" s="235"/>
      <c r="O82" s="234" t="s">
        <v>62</v>
      </c>
      <c r="P82" s="234" t="s">
        <v>62</v>
      </c>
      <c r="Q82" s="234" t="s">
        <v>62</v>
      </c>
      <c r="R82" s="184" t="s">
        <v>62</v>
      </c>
    </row>
    <row r="83" spans="1:18" s="85" customFormat="1" ht="38.65" customHeight="1" x14ac:dyDescent="0.2">
      <c r="A83" s="332"/>
      <c r="B83" s="148" t="s">
        <v>330</v>
      </c>
      <c r="C83" s="235"/>
      <c r="D83" s="235" t="s">
        <v>62</v>
      </c>
      <c r="E83" s="235"/>
      <c r="F83" s="235"/>
      <c r="G83" s="235">
        <f>G79</f>
        <v>98</v>
      </c>
      <c r="H83" s="235">
        <f t="shared" ref="H83:K83" si="40">H79</f>
        <v>98</v>
      </c>
      <c r="I83" s="251">
        <f t="shared" si="34"/>
        <v>45</v>
      </c>
      <c r="J83" s="251">
        <f t="shared" si="40"/>
        <v>45</v>
      </c>
      <c r="K83" s="235">
        <f t="shared" si="40"/>
        <v>98</v>
      </c>
      <c r="L83" s="235" t="s">
        <v>62</v>
      </c>
      <c r="M83" s="150">
        <v>46022</v>
      </c>
      <c r="N83" s="150">
        <v>46022</v>
      </c>
      <c r="O83" s="156"/>
      <c r="P83" s="234" t="s">
        <v>62</v>
      </c>
      <c r="Q83" s="156"/>
      <c r="R83" s="183"/>
    </row>
    <row r="84" spans="1:18" s="85" customFormat="1" ht="21" customHeight="1" x14ac:dyDescent="0.2">
      <c r="A84" s="332"/>
      <c r="B84" s="147" t="s">
        <v>71</v>
      </c>
      <c r="C84" s="235"/>
      <c r="D84" s="235"/>
      <c r="E84" s="235"/>
      <c r="F84" s="235"/>
      <c r="G84" s="235" t="s">
        <v>62</v>
      </c>
      <c r="H84" s="235"/>
      <c r="I84" s="251">
        <f t="shared" si="34"/>
        <v>0</v>
      </c>
      <c r="J84" s="251"/>
      <c r="K84" s="235"/>
      <c r="L84" s="235" t="s">
        <v>62</v>
      </c>
      <c r="M84" s="235"/>
      <c r="N84" s="235"/>
      <c r="O84" s="234" t="s">
        <v>62</v>
      </c>
      <c r="P84" s="234" t="s">
        <v>62</v>
      </c>
      <c r="Q84" s="234" t="s">
        <v>62</v>
      </c>
      <c r="R84" s="184" t="s">
        <v>62</v>
      </c>
    </row>
    <row r="85" spans="1:18" s="85" customFormat="1" ht="21" customHeight="1" x14ac:dyDescent="0.2">
      <c r="A85" s="333"/>
      <c r="B85" s="148" t="s">
        <v>72</v>
      </c>
      <c r="C85" s="235"/>
      <c r="D85" s="235" t="s">
        <v>62</v>
      </c>
      <c r="E85" s="235"/>
      <c r="F85" s="235"/>
      <c r="G85" s="235">
        <f>G83</f>
        <v>98</v>
      </c>
      <c r="H85" s="235">
        <f t="shared" ref="H85:K85" si="41">H83</f>
        <v>98</v>
      </c>
      <c r="I85" s="251">
        <f t="shared" si="34"/>
        <v>45</v>
      </c>
      <c r="J85" s="251">
        <f t="shared" si="41"/>
        <v>45</v>
      </c>
      <c r="K85" s="235">
        <f t="shared" si="41"/>
        <v>98</v>
      </c>
      <c r="L85" s="235" t="s">
        <v>62</v>
      </c>
      <c r="M85" s="150">
        <v>46022</v>
      </c>
      <c r="N85" s="150">
        <v>46022</v>
      </c>
      <c r="O85" s="156"/>
      <c r="P85" s="234" t="s">
        <v>62</v>
      </c>
      <c r="Q85" s="156"/>
      <c r="R85" s="183"/>
    </row>
    <row r="86" spans="1:18" s="56" customFormat="1" ht="74.45" customHeight="1" x14ac:dyDescent="0.25">
      <c r="A86" s="331" t="s">
        <v>222</v>
      </c>
      <c r="B86" s="137" t="s">
        <v>332</v>
      </c>
      <c r="C86" s="142" t="s">
        <v>191</v>
      </c>
      <c r="D86" s="141" t="s">
        <v>333</v>
      </c>
      <c r="E86" s="141" t="s">
        <v>82</v>
      </c>
      <c r="F86" s="142">
        <v>744</v>
      </c>
      <c r="G86" s="142">
        <v>98</v>
      </c>
      <c r="H86" s="142">
        <f>G86</f>
        <v>98</v>
      </c>
      <c r="I86" s="156">
        <f t="shared" si="34"/>
        <v>44</v>
      </c>
      <c r="J86" s="156">
        <v>44</v>
      </c>
      <c r="K86" s="142">
        <f>G86</f>
        <v>98</v>
      </c>
      <c r="L86" s="142"/>
      <c r="M86" s="235" t="s">
        <v>62</v>
      </c>
      <c r="N86" s="235" t="s">
        <v>62</v>
      </c>
      <c r="O86" s="156">
        <v>1102937.8700000001</v>
      </c>
      <c r="P86" s="156"/>
      <c r="Q86" s="156">
        <v>1068894.6399999999</v>
      </c>
      <c r="R86" s="183">
        <v>492927.06</v>
      </c>
    </row>
    <row r="87" spans="1:18" s="85" customFormat="1" ht="15.75" x14ac:dyDescent="0.2">
      <c r="A87" s="332"/>
      <c r="B87" s="146" t="s">
        <v>70</v>
      </c>
      <c r="C87" s="235"/>
      <c r="D87" s="235" t="s">
        <v>62</v>
      </c>
      <c r="E87" s="235"/>
      <c r="F87" s="235"/>
      <c r="G87" s="235">
        <f>G86</f>
        <v>98</v>
      </c>
      <c r="H87" s="235">
        <f t="shared" ref="H87:K87" si="42">H86</f>
        <v>98</v>
      </c>
      <c r="I87" s="251">
        <f t="shared" si="34"/>
        <v>44</v>
      </c>
      <c r="J87" s="251">
        <f t="shared" si="42"/>
        <v>44</v>
      </c>
      <c r="K87" s="235">
        <f t="shared" si="42"/>
        <v>98</v>
      </c>
      <c r="L87" s="235" t="s">
        <v>62</v>
      </c>
      <c r="M87" s="150">
        <v>46022</v>
      </c>
      <c r="N87" s="150">
        <v>46022</v>
      </c>
      <c r="O87" s="156"/>
      <c r="P87" s="234" t="s">
        <v>62</v>
      </c>
      <c r="Q87" s="156"/>
      <c r="R87" s="183"/>
    </row>
    <row r="88" spans="1:18" s="85" customFormat="1" ht="14.25" x14ac:dyDescent="0.2">
      <c r="A88" s="332"/>
      <c r="B88" s="147" t="s">
        <v>76</v>
      </c>
      <c r="C88" s="235"/>
      <c r="D88" s="235"/>
      <c r="E88" s="235"/>
      <c r="F88" s="235"/>
      <c r="G88" s="235" t="s">
        <v>62</v>
      </c>
      <c r="H88" s="235"/>
      <c r="I88" s="251">
        <f t="shared" si="34"/>
        <v>0</v>
      </c>
      <c r="J88" s="251"/>
      <c r="K88" s="235"/>
      <c r="L88" s="235" t="s">
        <v>62</v>
      </c>
      <c r="M88" s="235"/>
      <c r="N88" s="235"/>
      <c r="O88" s="234" t="s">
        <v>62</v>
      </c>
      <c r="P88" s="234" t="s">
        <v>62</v>
      </c>
      <c r="Q88" s="234" t="s">
        <v>62</v>
      </c>
      <c r="R88" s="184" t="s">
        <v>62</v>
      </c>
    </row>
    <row r="89" spans="1:18" s="85" customFormat="1" ht="65.45" customHeight="1" x14ac:dyDescent="0.2">
      <c r="A89" s="332"/>
      <c r="B89" s="148" t="s">
        <v>192</v>
      </c>
      <c r="C89" s="235"/>
      <c r="D89" s="235" t="s">
        <v>62</v>
      </c>
      <c r="E89" s="235"/>
      <c r="F89" s="235"/>
      <c r="G89" s="235">
        <f>G86</f>
        <v>98</v>
      </c>
      <c r="H89" s="235">
        <f t="shared" ref="H89:J89" si="43">H86</f>
        <v>98</v>
      </c>
      <c r="I89" s="251">
        <f t="shared" si="34"/>
        <v>44</v>
      </c>
      <c r="J89" s="251">
        <f t="shared" si="43"/>
        <v>44</v>
      </c>
      <c r="K89" s="235">
        <f>K86</f>
        <v>98</v>
      </c>
      <c r="L89" s="235" t="s">
        <v>62</v>
      </c>
      <c r="M89" s="150">
        <v>46022</v>
      </c>
      <c r="N89" s="150">
        <v>46022</v>
      </c>
      <c r="O89" s="156"/>
      <c r="P89" s="234" t="s">
        <v>62</v>
      </c>
      <c r="Q89" s="156"/>
      <c r="R89" s="183"/>
    </row>
    <row r="90" spans="1:18" s="85" customFormat="1" ht="15" customHeight="1" x14ac:dyDescent="0.2">
      <c r="A90" s="332"/>
      <c r="B90" s="147" t="s">
        <v>193</v>
      </c>
      <c r="C90" s="235"/>
      <c r="D90" s="235"/>
      <c r="E90" s="235"/>
      <c r="F90" s="235"/>
      <c r="G90" s="235" t="s">
        <v>62</v>
      </c>
      <c r="H90" s="235"/>
      <c r="I90" s="251">
        <f t="shared" si="34"/>
        <v>0</v>
      </c>
      <c r="J90" s="251"/>
      <c r="K90" s="235"/>
      <c r="L90" s="235" t="s">
        <v>62</v>
      </c>
      <c r="M90" s="235"/>
      <c r="N90" s="235"/>
      <c r="O90" s="234" t="s">
        <v>62</v>
      </c>
      <c r="P90" s="234" t="s">
        <v>62</v>
      </c>
      <c r="Q90" s="234" t="s">
        <v>62</v>
      </c>
      <c r="R90" s="184" t="s">
        <v>62</v>
      </c>
    </row>
    <row r="91" spans="1:18" s="85" customFormat="1" ht="38.65" customHeight="1" x14ac:dyDescent="0.2">
      <c r="A91" s="332"/>
      <c r="B91" s="148" t="s">
        <v>330</v>
      </c>
      <c r="C91" s="235"/>
      <c r="D91" s="235" t="s">
        <v>62</v>
      </c>
      <c r="E91" s="235"/>
      <c r="F91" s="235"/>
      <c r="G91" s="235">
        <f>G87</f>
        <v>98</v>
      </c>
      <c r="H91" s="235">
        <f t="shared" ref="H91:K91" si="44">H87</f>
        <v>98</v>
      </c>
      <c r="I91" s="251">
        <f t="shared" si="34"/>
        <v>44</v>
      </c>
      <c r="J91" s="251">
        <f t="shared" si="44"/>
        <v>44</v>
      </c>
      <c r="K91" s="235">
        <f t="shared" si="44"/>
        <v>98</v>
      </c>
      <c r="L91" s="235" t="s">
        <v>62</v>
      </c>
      <c r="M91" s="150">
        <v>46022</v>
      </c>
      <c r="N91" s="150">
        <v>46022</v>
      </c>
      <c r="O91" s="156"/>
      <c r="P91" s="234" t="s">
        <v>62</v>
      </c>
      <c r="Q91" s="156"/>
      <c r="R91" s="183"/>
    </row>
    <row r="92" spans="1:18" s="85" customFormat="1" ht="21" customHeight="1" x14ac:dyDescent="0.2">
      <c r="A92" s="332"/>
      <c r="B92" s="147" t="s">
        <v>71</v>
      </c>
      <c r="C92" s="235"/>
      <c r="D92" s="235"/>
      <c r="E92" s="235"/>
      <c r="F92" s="235"/>
      <c r="G92" s="235" t="s">
        <v>62</v>
      </c>
      <c r="H92" s="235"/>
      <c r="I92" s="251">
        <f t="shared" si="34"/>
        <v>0</v>
      </c>
      <c r="J92" s="251"/>
      <c r="K92" s="235"/>
      <c r="L92" s="235" t="s">
        <v>62</v>
      </c>
      <c r="M92" s="235"/>
      <c r="N92" s="235"/>
      <c r="O92" s="234" t="s">
        <v>62</v>
      </c>
      <c r="P92" s="234" t="s">
        <v>62</v>
      </c>
      <c r="Q92" s="234" t="s">
        <v>62</v>
      </c>
      <c r="R92" s="184" t="s">
        <v>62</v>
      </c>
    </row>
    <row r="93" spans="1:18" s="85" customFormat="1" ht="21" customHeight="1" x14ac:dyDescent="0.2">
      <c r="A93" s="333"/>
      <c r="B93" s="148" t="s">
        <v>72</v>
      </c>
      <c r="C93" s="235"/>
      <c r="D93" s="235" t="s">
        <v>62</v>
      </c>
      <c r="E93" s="235"/>
      <c r="F93" s="235"/>
      <c r="G93" s="235">
        <f>G91</f>
        <v>98</v>
      </c>
      <c r="H93" s="235">
        <f t="shared" ref="H93:K93" si="45">H91</f>
        <v>98</v>
      </c>
      <c r="I93" s="251">
        <f t="shared" si="34"/>
        <v>44</v>
      </c>
      <c r="J93" s="251">
        <f t="shared" si="45"/>
        <v>44</v>
      </c>
      <c r="K93" s="235">
        <f t="shared" si="45"/>
        <v>98</v>
      </c>
      <c r="L93" s="235" t="s">
        <v>62</v>
      </c>
      <c r="M93" s="150">
        <v>46022</v>
      </c>
      <c r="N93" s="150">
        <v>46022</v>
      </c>
      <c r="O93" s="156"/>
      <c r="P93" s="234" t="s">
        <v>62</v>
      </c>
      <c r="Q93" s="156"/>
      <c r="R93" s="183"/>
    </row>
    <row r="94" spans="1:18" s="56" customFormat="1" ht="74.45" customHeight="1" x14ac:dyDescent="0.25">
      <c r="A94" s="331" t="s">
        <v>223</v>
      </c>
      <c r="B94" s="137" t="s">
        <v>332</v>
      </c>
      <c r="C94" s="142" t="s">
        <v>191</v>
      </c>
      <c r="D94" s="141" t="s">
        <v>333</v>
      </c>
      <c r="E94" s="141" t="s">
        <v>82</v>
      </c>
      <c r="F94" s="142">
        <v>744</v>
      </c>
      <c r="G94" s="142">
        <v>98</v>
      </c>
      <c r="H94" s="142">
        <f>G94</f>
        <v>98</v>
      </c>
      <c r="I94" s="156">
        <f t="shared" si="34"/>
        <v>42</v>
      </c>
      <c r="J94" s="156">
        <v>42</v>
      </c>
      <c r="K94" s="142">
        <f>G94</f>
        <v>98</v>
      </c>
      <c r="L94" s="142"/>
      <c r="M94" s="235" t="s">
        <v>62</v>
      </c>
      <c r="N94" s="235" t="s">
        <v>62</v>
      </c>
      <c r="O94" s="156">
        <v>1151031.47</v>
      </c>
      <c r="P94" s="156"/>
      <c r="Q94" s="156">
        <v>494431.05</v>
      </c>
      <c r="R94" s="183">
        <v>494431.05</v>
      </c>
    </row>
    <row r="95" spans="1:18" s="85" customFormat="1" ht="15.75" x14ac:dyDescent="0.2">
      <c r="A95" s="332"/>
      <c r="B95" s="146" t="s">
        <v>70</v>
      </c>
      <c r="C95" s="235"/>
      <c r="D95" s="235" t="s">
        <v>62</v>
      </c>
      <c r="E95" s="235"/>
      <c r="F95" s="235"/>
      <c r="G95" s="235">
        <f>G94</f>
        <v>98</v>
      </c>
      <c r="H95" s="235">
        <f t="shared" ref="H95:K95" si="46">H94</f>
        <v>98</v>
      </c>
      <c r="I95" s="251">
        <f t="shared" si="34"/>
        <v>42</v>
      </c>
      <c r="J95" s="251">
        <f t="shared" si="46"/>
        <v>42</v>
      </c>
      <c r="K95" s="235">
        <f t="shared" si="46"/>
        <v>98</v>
      </c>
      <c r="L95" s="235" t="s">
        <v>62</v>
      </c>
      <c r="M95" s="150">
        <v>46022</v>
      </c>
      <c r="N95" s="150">
        <v>46022</v>
      </c>
      <c r="O95" s="156"/>
      <c r="P95" s="234" t="s">
        <v>62</v>
      </c>
      <c r="Q95" s="156"/>
      <c r="R95" s="183"/>
    </row>
    <row r="96" spans="1:18" s="85" customFormat="1" ht="14.25" x14ac:dyDescent="0.2">
      <c r="A96" s="332"/>
      <c r="B96" s="147" t="s">
        <v>76</v>
      </c>
      <c r="C96" s="235"/>
      <c r="D96" s="235"/>
      <c r="E96" s="235"/>
      <c r="F96" s="235"/>
      <c r="G96" s="235" t="s">
        <v>62</v>
      </c>
      <c r="H96" s="235"/>
      <c r="I96" s="251">
        <f t="shared" si="34"/>
        <v>0</v>
      </c>
      <c r="J96" s="251"/>
      <c r="K96" s="235"/>
      <c r="L96" s="235" t="s">
        <v>62</v>
      </c>
      <c r="M96" s="235"/>
      <c r="N96" s="235"/>
      <c r="O96" s="234" t="s">
        <v>62</v>
      </c>
      <c r="P96" s="234" t="s">
        <v>62</v>
      </c>
      <c r="Q96" s="234" t="s">
        <v>62</v>
      </c>
      <c r="R96" s="184" t="s">
        <v>62</v>
      </c>
    </row>
    <row r="97" spans="1:18" s="85" customFormat="1" ht="65.45" customHeight="1" x14ac:dyDescent="0.2">
      <c r="A97" s="332"/>
      <c r="B97" s="148" t="s">
        <v>192</v>
      </c>
      <c r="C97" s="235"/>
      <c r="D97" s="235" t="s">
        <v>62</v>
      </c>
      <c r="E97" s="235"/>
      <c r="F97" s="235"/>
      <c r="G97" s="235">
        <f>G94</f>
        <v>98</v>
      </c>
      <c r="H97" s="235">
        <f t="shared" ref="H97:J97" si="47">H94</f>
        <v>98</v>
      </c>
      <c r="I97" s="251">
        <f t="shared" si="34"/>
        <v>42</v>
      </c>
      <c r="J97" s="251">
        <f t="shared" si="47"/>
        <v>42</v>
      </c>
      <c r="K97" s="235">
        <f>K94</f>
        <v>98</v>
      </c>
      <c r="L97" s="235" t="s">
        <v>62</v>
      </c>
      <c r="M97" s="150">
        <v>46022</v>
      </c>
      <c r="N97" s="150">
        <v>46022</v>
      </c>
      <c r="O97" s="156"/>
      <c r="P97" s="234" t="s">
        <v>62</v>
      </c>
      <c r="Q97" s="156"/>
      <c r="R97" s="183"/>
    </row>
    <row r="98" spans="1:18" s="85" customFormat="1" ht="15" customHeight="1" x14ac:dyDescent="0.2">
      <c r="A98" s="332"/>
      <c r="B98" s="147" t="s">
        <v>193</v>
      </c>
      <c r="C98" s="235"/>
      <c r="D98" s="235"/>
      <c r="E98" s="235"/>
      <c r="F98" s="235"/>
      <c r="G98" s="235" t="s">
        <v>62</v>
      </c>
      <c r="H98" s="235"/>
      <c r="I98" s="251">
        <f t="shared" si="34"/>
        <v>0</v>
      </c>
      <c r="J98" s="251"/>
      <c r="K98" s="235"/>
      <c r="L98" s="235" t="s">
        <v>62</v>
      </c>
      <c r="M98" s="235"/>
      <c r="N98" s="235"/>
      <c r="O98" s="234" t="s">
        <v>62</v>
      </c>
      <c r="P98" s="234" t="s">
        <v>62</v>
      </c>
      <c r="Q98" s="234" t="s">
        <v>62</v>
      </c>
      <c r="R98" s="184" t="s">
        <v>62</v>
      </c>
    </row>
    <row r="99" spans="1:18" s="85" customFormat="1" ht="38.65" customHeight="1" x14ac:dyDescent="0.2">
      <c r="A99" s="332"/>
      <c r="B99" s="148" t="s">
        <v>330</v>
      </c>
      <c r="C99" s="235"/>
      <c r="D99" s="235" t="s">
        <v>62</v>
      </c>
      <c r="E99" s="235"/>
      <c r="F99" s="235"/>
      <c r="G99" s="235">
        <f>G95</f>
        <v>98</v>
      </c>
      <c r="H99" s="235">
        <f t="shared" ref="H99:K99" si="48">H95</f>
        <v>98</v>
      </c>
      <c r="I99" s="251">
        <f t="shared" si="34"/>
        <v>42</v>
      </c>
      <c r="J99" s="251">
        <f t="shared" si="48"/>
        <v>42</v>
      </c>
      <c r="K99" s="235">
        <f t="shared" si="48"/>
        <v>98</v>
      </c>
      <c r="L99" s="235" t="s">
        <v>62</v>
      </c>
      <c r="M99" s="150">
        <v>46022</v>
      </c>
      <c r="N99" s="150">
        <v>46022</v>
      </c>
      <c r="O99" s="156"/>
      <c r="P99" s="234" t="s">
        <v>62</v>
      </c>
      <c r="Q99" s="156"/>
      <c r="R99" s="183"/>
    </row>
    <row r="100" spans="1:18" s="85" customFormat="1" ht="21" customHeight="1" x14ac:dyDescent="0.2">
      <c r="A100" s="332"/>
      <c r="B100" s="147" t="s">
        <v>71</v>
      </c>
      <c r="C100" s="235"/>
      <c r="D100" s="235"/>
      <c r="E100" s="235"/>
      <c r="F100" s="235"/>
      <c r="G100" s="235" t="s">
        <v>62</v>
      </c>
      <c r="H100" s="235"/>
      <c r="I100" s="251">
        <f t="shared" si="34"/>
        <v>0</v>
      </c>
      <c r="J100" s="251"/>
      <c r="K100" s="235"/>
      <c r="L100" s="235" t="s">
        <v>62</v>
      </c>
      <c r="M100" s="235"/>
      <c r="N100" s="235"/>
      <c r="O100" s="234" t="s">
        <v>62</v>
      </c>
      <c r="P100" s="234" t="s">
        <v>62</v>
      </c>
      <c r="Q100" s="234" t="s">
        <v>62</v>
      </c>
      <c r="R100" s="184" t="s">
        <v>62</v>
      </c>
    </row>
    <row r="101" spans="1:18" s="85" customFormat="1" ht="21" customHeight="1" x14ac:dyDescent="0.2">
      <c r="A101" s="333"/>
      <c r="B101" s="148" t="s">
        <v>72</v>
      </c>
      <c r="C101" s="235"/>
      <c r="D101" s="235" t="s">
        <v>62</v>
      </c>
      <c r="E101" s="235"/>
      <c r="F101" s="235"/>
      <c r="G101" s="235">
        <f>G99</f>
        <v>98</v>
      </c>
      <c r="H101" s="235">
        <f t="shared" ref="H101:K101" si="49">H99</f>
        <v>98</v>
      </c>
      <c r="I101" s="251">
        <f t="shared" si="34"/>
        <v>42</v>
      </c>
      <c r="J101" s="251">
        <f t="shared" si="49"/>
        <v>42</v>
      </c>
      <c r="K101" s="235">
        <f t="shared" si="49"/>
        <v>98</v>
      </c>
      <c r="L101" s="235" t="s">
        <v>62</v>
      </c>
      <c r="M101" s="150">
        <v>46022</v>
      </c>
      <c r="N101" s="150">
        <v>46022</v>
      </c>
      <c r="O101" s="156"/>
      <c r="P101" s="234" t="s">
        <v>62</v>
      </c>
      <c r="Q101" s="156"/>
      <c r="R101" s="183"/>
    </row>
    <row r="102" spans="1:18" s="56" customFormat="1" ht="74.45" customHeight="1" x14ac:dyDescent="0.25">
      <c r="A102" s="331" t="s">
        <v>224</v>
      </c>
      <c r="B102" s="137" t="s">
        <v>332</v>
      </c>
      <c r="C102" s="142" t="s">
        <v>191</v>
      </c>
      <c r="D102" s="141" t="s">
        <v>333</v>
      </c>
      <c r="E102" s="141" t="s">
        <v>82</v>
      </c>
      <c r="F102" s="142">
        <v>744</v>
      </c>
      <c r="G102" s="142">
        <v>98</v>
      </c>
      <c r="H102" s="142">
        <f>G102</f>
        <v>98</v>
      </c>
      <c r="I102" s="156">
        <f t="shared" si="34"/>
        <v>41</v>
      </c>
      <c r="J102" s="156">
        <v>41</v>
      </c>
      <c r="K102" s="142">
        <f>G102</f>
        <v>98</v>
      </c>
      <c r="L102" s="142"/>
      <c r="M102" s="235" t="s">
        <v>62</v>
      </c>
      <c r="N102" s="235" t="s">
        <v>62</v>
      </c>
      <c r="O102" s="156">
        <v>2241781.33</v>
      </c>
      <c r="P102" s="156"/>
      <c r="Q102" s="156">
        <v>1960260.17</v>
      </c>
      <c r="R102" s="183">
        <v>943665</v>
      </c>
    </row>
    <row r="103" spans="1:18" s="85" customFormat="1" ht="15.75" x14ac:dyDescent="0.2">
      <c r="A103" s="332"/>
      <c r="B103" s="146" t="s">
        <v>70</v>
      </c>
      <c r="C103" s="235"/>
      <c r="D103" s="235" t="s">
        <v>62</v>
      </c>
      <c r="E103" s="235"/>
      <c r="F103" s="235"/>
      <c r="G103" s="235">
        <f>G102</f>
        <v>98</v>
      </c>
      <c r="H103" s="235">
        <f t="shared" ref="H103:K103" si="50">H102</f>
        <v>98</v>
      </c>
      <c r="I103" s="251">
        <f t="shared" si="34"/>
        <v>41</v>
      </c>
      <c r="J103" s="251">
        <f t="shared" si="50"/>
        <v>41</v>
      </c>
      <c r="K103" s="235">
        <f t="shared" si="50"/>
        <v>98</v>
      </c>
      <c r="L103" s="235" t="s">
        <v>62</v>
      </c>
      <c r="M103" s="150">
        <v>46022</v>
      </c>
      <c r="N103" s="150">
        <v>46022</v>
      </c>
      <c r="O103" s="156"/>
      <c r="P103" s="234" t="s">
        <v>62</v>
      </c>
      <c r="Q103" s="156"/>
      <c r="R103" s="183"/>
    </row>
    <row r="104" spans="1:18" s="85" customFormat="1" ht="14.25" x14ac:dyDescent="0.2">
      <c r="A104" s="332"/>
      <c r="B104" s="147" t="s">
        <v>76</v>
      </c>
      <c r="C104" s="235"/>
      <c r="D104" s="235"/>
      <c r="E104" s="235"/>
      <c r="F104" s="235"/>
      <c r="G104" s="235" t="s">
        <v>62</v>
      </c>
      <c r="H104" s="235"/>
      <c r="I104" s="251">
        <f t="shared" si="34"/>
        <v>0</v>
      </c>
      <c r="J104" s="251"/>
      <c r="K104" s="235"/>
      <c r="L104" s="235" t="s">
        <v>62</v>
      </c>
      <c r="M104" s="235"/>
      <c r="N104" s="235"/>
      <c r="O104" s="234" t="s">
        <v>62</v>
      </c>
      <c r="P104" s="234" t="s">
        <v>62</v>
      </c>
      <c r="Q104" s="234" t="s">
        <v>62</v>
      </c>
      <c r="R104" s="184" t="s">
        <v>62</v>
      </c>
    </row>
    <row r="105" spans="1:18" s="85" customFormat="1" ht="65.45" customHeight="1" x14ac:dyDescent="0.2">
      <c r="A105" s="332"/>
      <c r="B105" s="148" t="s">
        <v>192</v>
      </c>
      <c r="C105" s="235"/>
      <c r="D105" s="235" t="s">
        <v>62</v>
      </c>
      <c r="E105" s="235"/>
      <c r="F105" s="235"/>
      <c r="G105" s="235">
        <f>G102</f>
        <v>98</v>
      </c>
      <c r="H105" s="235">
        <f t="shared" ref="H105:J105" si="51">H102</f>
        <v>98</v>
      </c>
      <c r="I105" s="251">
        <f t="shared" si="34"/>
        <v>41</v>
      </c>
      <c r="J105" s="251">
        <f t="shared" si="51"/>
        <v>41</v>
      </c>
      <c r="K105" s="235">
        <f>K102</f>
        <v>98</v>
      </c>
      <c r="L105" s="235" t="s">
        <v>62</v>
      </c>
      <c r="M105" s="150">
        <v>46022</v>
      </c>
      <c r="N105" s="150">
        <v>46022</v>
      </c>
      <c r="O105" s="156"/>
      <c r="P105" s="234" t="s">
        <v>62</v>
      </c>
      <c r="Q105" s="156"/>
      <c r="R105" s="183"/>
    </row>
    <row r="106" spans="1:18" s="85" customFormat="1" ht="15" customHeight="1" x14ac:dyDescent="0.2">
      <c r="A106" s="332"/>
      <c r="B106" s="147" t="s">
        <v>193</v>
      </c>
      <c r="C106" s="235"/>
      <c r="D106" s="235"/>
      <c r="E106" s="235"/>
      <c r="F106" s="235"/>
      <c r="G106" s="235" t="s">
        <v>62</v>
      </c>
      <c r="H106" s="235"/>
      <c r="I106" s="251">
        <f t="shared" si="34"/>
        <v>0</v>
      </c>
      <c r="J106" s="251"/>
      <c r="K106" s="235"/>
      <c r="L106" s="235" t="s">
        <v>62</v>
      </c>
      <c r="M106" s="235"/>
      <c r="N106" s="235"/>
      <c r="O106" s="234" t="s">
        <v>62</v>
      </c>
      <c r="P106" s="234" t="s">
        <v>62</v>
      </c>
      <c r="Q106" s="234" t="s">
        <v>62</v>
      </c>
      <c r="R106" s="184" t="s">
        <v>62</v>
      </c>
    </row>
    <row r="107" spans="1:18" s="85" customFormat="1" ht="38.65" customHeight="1" x14ac:dyDescent="0.2">
      <c r="A107" s="332"/>
      <c r="B107" s="148" t="s">
        <v>330</v>
      </c>
      <c r="C107" s="235"/>
      <c r="D107" s="235" t="s">
        <v>62</v>
      </c>
      <c r="E107" s="235"/>
      <c r="F107" s="235"/>
      <c r="G107" s="235">
        <f>G103</f>
        <v>98</v>
      </c>
      <c r="H107" s="235">
        <f t="shared" ref="H107:K107" si="52">H103</f>
        <v>98</v>
      </c>
      <c r="I107" s="251">
        <f t="shared" si="34"/>
        <v>41</v>
      </c>
      <c r="J107" s="251">
        <f t="shared" si="52"/>
        <v>41</v>
      </c>
      <c r="K107" s="235">
        <f t="shared" si="52"/>
        <v>98</v>
      </c>
      <c r="L107" s="235" t="s">
        <v>62</v>
      </c>
      <c r="M107" s="150">
        <v>46022</v>
      </c>
      <c r="N107" s="150">
        <v>46022</v>
      </c>
      <c r="O107" s="156"/>
      <c r="P107" s="234" t="s">
        <v>62</v>
      </c>
      <c r="Q107" s="156"/>
      <c r="R107" s="183"/>
    </row>
    <row r="108" spans="1:18" s="85" customFormat="1" ht="21" customHeight="1" x14ac:dyDescent="0.2">
      <c r="A108" s="332"/>
      <c r="B108" s="147" t="s">
        <v>71</v>
      </c>
      <c r="C108" s="235"/>
      <c r="D108" s="235"/>
      <c r="E108" s="235"/>
      <c r="F108" s="235"/>
      <c r="G108" s="235" t="s">
        <v>62</v>
      </c>
      <c r="H108" s="235"/>
      <c r="I108" s="251">
        <f t="shared" si="34"/>
        <v>0</v>
      </c>
      <c r="J108" s="251"/>
      <c r="K108" s="235"/>
      <c r="L108" s="235" t="s">
        <v>62</v>
      </c>
      <c r="M108" s="235"/>
      <c r="N108" s="235"/>
      <c r="O108" s="234" t="s">
        <v>62</v>
      </c>
      <c r="P108" s="234" t="s">
        <v>62</v>
      </c>
      <c r="Q108" s="234" t="s">
        <v>62</v>
      </c>
      <c r="R108" s="184" t="s">
        <v>62</v>
      </c>
    </row>
    <row r="109" spans="1:18" s="85" customFormat="1" ht="21" customHeight="1" x14ac:dyDescent="0.2">
      <c r="A109" s="333"/>
      <c r="B109" s="148" t="s">
        <v>72</v>
      </c>
      <c r="C109" s="235"/>
      <c r="D109" s="235" t="s">
        <v>62</v>
      </c>
      <c r="E109" s="235"/>
      <c r="F109" s="235"/>
      <c r="G109" s="235">
        <f>G107</f>
        <v>98</v>
      </c>
      <c r="H109" s="235">
        <f t="shared" ref="H109:K109" si="53">H107</f>
        <v>98</v>
      </c>
      <c r="I109" s="251">
        <f t="shared" si="34"/>
        <v>41</v>
      </c>
      <c r="J109" s="251">
        <f t="shared" si="53"/>
        <v>41</v>
      </c>
      <c r="K109" s="235">
        <f t="shared" si="53"/>
        <v>98</v>
      </c>
      <c r="L109" s="235" t="s">
        <v>62</v>
      </c>
      <c r="M109" s="150">
        <v>46022</v>
      </c>
      <c r="N109" s="150">
        <v>46022</v>
      </c>
      <c r="O109" s="156"/>
      <c r="P109" s="234" t="s">
        <v>62</v>
      </c>
      <c r="Q109" s="156"/>
      <c r="R109" s="183"/>
    </row>
    <row r="110" spans="1:18" s="56" customFormat="1" ht="74.45" customHeight="1" x14ac:dyDescent="0.25">
      <c r="A110" s="331" t="s">
        <v>225</v>
      </c>
      <c r="B110" s="137" t="s">
        <v>332</v>
      </c>
      <c r="C110" s="142" t="s">
        <v>191</v>
      </c>
      <c r="D110" s="141" t="s">
        <v>333</v>
      </c>
      <c r="E110" s="141" t="s">
        <v>82</v>
      </c>
      <c r="F110" s="142">
        <v>744</v>
      </c>
      <c r="G110" s="142">
        <v>98</v>
      </c>
      <c r="H110" s="142">
        <f>G110</f>
        <v>98</v>
      </c>
      <c r="I110" s="156">
        <f t="shared" si="34"/>
        <v>43.92</v>
      </c>
      <c r="J110" s="156">
        <v>43.92</v>
      </c>
      <c r="K110" s="142">
        <f>G110</f>
        <v>98</v>
      </c>
      <c r="L110" s="142"/>
      <c r="M110" s="235" t="s">
        <v>62</v>
      </c>
      <c r="N110" s="235" t="s">
        <v>62</v>
      </c>
      <c r="O110" s="156">
        <v>1102937.8700000001</v>
      </c>
      <c r="P110" s="156"/>
      <c r="Q110" s="156">
        <v>1070196.68</v>
      </c>
      <c r="R110" s="183">
        <v>494229.1</v>
      </c>
    </row>
    <row r="111" spans="1:18" s="85" customFormat="1" ht="15.75" x14ac:dyDescent="0.2">
      <c r="A111" s="332"/>
      <c r="B111" s="146" t="s">
        <v>70</v>
      </c>
      <c r="C111" s="235"/>
      <c r="D111" s="235" t="s">
        <v>62</v>
      </c>
      <c r="E111" s="235"/>
      <c r="F111" s="235"/>
      <c r="G111" s="235">
        <f>G110</f>
        <v>98</v>
      </c>
      <c r="H111" s="235">
        <f t="shared" ref="H111:K111" si="54">H110</f>
        <v>98</v>
      </c>
      <c r="I111" s="251">
        <f t="shared" si="34"/>
        <v>43.92</v>
      </c>
      <c r="J111" s="251">
        <f t="shared" si="54"/>
        <v>43.92</v>
      </c>
      <c r="K111" s="235">
        <f t="shared" si="54"/>
        <v>98</v>
      </c>
      <c r="L111" s="235" t="s">
        <v>62</v>
      </c>
      <c r="M111" s="150">
        <v>46022</v>
      </c>
      <c r="N111" s="150">
        <v>46022</v>
      </c>
      <c r="O111" s="156"/>
      <c r="P111" s="234" t="s">
        <v>62</v>
      </c>
      <c r="Q111" s="156"/>
      <c r="R111" s="183"/>
    </row>
    <row r="112" spans="1:18" s="85" customFormat="1" ht="14.25" x14ac:dyDescent="0.2">
      <c r="A112" s="332"/>
      <c r="B112" s="147" t="s">
        <v>76</v>
      </c>
      <c r="C112" s="235"/>
      <c r="D112" s="235"/>
      <c r="E112" s="235"/>
      <c r="F112" s="235"/>
      <c r="G112" s="235" t="s">
        <v>62</v>
      </c>
      <c r="H112" s="235"/>
      <c r="I112" s="251">
        <f t="shared" si="34"/>
        <v>0</v>
      </c>
      <c r="J112" s="251"/>
      <c r="K112" s="235"/>
      <c r="L112" s="235" t="s">
        <v>62</v>
      </c>
      <c r="M112" s="235"/>
      <c r="N112" s="235"/>
      <c r="O112" s="234" t="s">
        <v>62</v>
      </c>
      <c r="P112" s="234" t="s">
        <v>62</v>
      </c>
      <c r="Q112" s="234" t="s">
        <v>62</v>
      </c>
      <c r="R112" s="184" t="s">
        <v>62</v>
      </c>
    </row>
    <row r="113" spans="1:18" s="85" customFormat="1" ht="65.45" customHeight="1" x14ac:dyDescent="0.2">
      <c r="A113" s="332"/>
      <c r="B113" s="148" t="s">
        <v>192</v>
      </c>
      <c r="C113" s="235"/>
      <c r="D113" s="235" t="s">
        <v>62</v>
      </c>
      <c r="E113" s="235"/>
      <c r="F113" s="235"/>
      <c r="G113" s="235">
        <f>G110</f>
        <v>98</v>
      </c>
      <c r="H113" s="235">
        <f t="shared" ref="H113:J113" si="55">H110</f>
        <v>98</v>
      </c>
      <c r="I113" s="251">
        <f t="shared" si="34"/>
        <v>43.92</v>
      </c>
      <c r="J113" s="251">
        <f t="shared" si="55"/>
        <v>43.92</v>
      </c>
      <c r="K113" s="235">
        <f>K110</f>
        <v>98</v>
      </c>
      <c r="L113" s="235" t="s">
        <v>62</v>
      </c>
      <c r="M113" s="150">
        <v>46022</v>
      </c>
      <c r="N113" s="150">
        <v>46022</v>
      </c>
      <c r="O113" s="156"/>
      <c r="P113" s="234" t="s">
        <v>62</v>
      </c>
      <c r="Q113" s="156"/>
      <c r="R113" s="183"/>
    </row>
    <row r="114" spans="1:18" s="85" customFormat="1" ht="15" customHeight="1" x14ac:dyDescent="0.2">
      <c r="A114" s="332"/>
      <c r="B114" s="147" t="s">
        <v>193</v>
      </c>
      <c r="C114" s="235"/>
      <c r="D114" s="235"/>
      <c r="E114" s="235"/>
      <c r="F114" s="235"/>
      <c r="G114" s="235" t="s">
        <v>62</v>
      </c>
      <c r="H114" s="235"/>
      <c r="I114" s="251">
        <f t="shared" si="34"/>
        <v>0</v>
      </c>
      <c r="J114" s="251"/>
      <c r="K114" s="235"/>
      <c r="L114" s="235" t="s">
        <v>62</v>
      </c>
      <c r="M114" s="235"/>
      <c r="N114" s="235"/>
      <c r="O114" s="234" t="s">
        <v>62</v>
      </c>
      <c r="P114" s="234" t="s">
        <v>62</v>
      </c>
      <c r="Q114" s="234" t="s">
        <v>62</v>
      </c>
      <c r="R114" s="184" t="s">
        <v>62</v>
      </c>
    </row>
    <row r="115" spans="1:18" s="85" customFormat="1" ht="38.65" customHeight="1" x14ac:dyDescent="0.2">
      <c r="A115" s="332"/>
      <c r="B115" s="148" t="s">
        <v>330</v>
      </c>
      <c r="C115" s="235"/>
      <c r="D115" s="235" t="s">
        <v>62</v>
      </c>
      <c r="E115" s="235"/>
      <c r="F115" s="235"/>
      <c r="G115" s="235">
        <f>G111</f>
        <v>98</v>
      </c>
      <c r="H115" s="235">
        <f t="shared" ref="H115:K115" si="56">H111</f>
        <v>98</v>
      </c>
      <c r="I115" s="251">
        <f t="shared" si="34"/>
        <v>43.92</v>
      </c>
      <c r="J115" s="251">
        <f t="shared" si="56"/>
        <v>43.92</v>
      </c>
      <c r="K115" s="235">
        <f t="shared" si="56"/>
        <v>98</v>
      </c>
      <c r="L115" s="235" t="s">
        <v>62</v>
      </c>
      <c r="M115" s="150">
        <v>46022</v>
      </c>
      <c r="N115" s="150">
        <v>46022</v>
      </c>
      <c r="O115" s="156"/>
      <c r="P115" s="234" t="s">
        <v>62</v>
      </c>
      <c r="Q115" s="156"/>
      <c r="R115" s="183"/>
    </row>
    <row r="116" spans="1:18" s="85" customFormat="1" ht="21" customHeight="1" x14ac:dyDescent="0.2">
      <c r="A116" s="332"/>
      <c r="B116" s="147" t="s">
        <v>71</v>
      </c>
      <c r="C116" s="235"/>
      <c r="D116" s="235"/>
      <c r="E116" s="235"/>
      <c r="F116" s="235"/>
      <c r="G116" s="235" t="s">
        <v>62</v>
      </c>
      <c r="H116" s="235"/>
      <c r="I116" s="251">
        <f t="shared" si="34"/>
        <v>0</v>
      </c>
      <c r="J116" s="251"/>
      <c r="K116" s="235"/>
      <c r="L116" s="235" t="s">
        <v>62</v>
      </c>
      <c r="M116" s="235"/>
      <c r="N116" s="235"/>
      <c r="O116" s="234" t="s">
        <v>62</v>
      </c>
      <c r="P116" s="234" t="s">
        <v>62</v>
      </c>
      <c r="Q116" s="234" t="s">
        <v>62</v>
      </c>
      <c r="R116" s="184" t="s">
        <v>62</v>
      </c>
    </row>
    <row r="117" spans="1:18" s="85" customFormat="1" ht="21" customHeight="1" x14ac:dyDescent="0.2">
      <c r="A117" s="333"/>
      <c r="B117" s="148" t="s">
        <v>72</v>
      </c>
      <c r="C117" s="235"/>
      <c r="D117" s="235" t="s">
        <v>62</v>
      </c>
      <c r="E117" s="235"/>
      <c r="F117" s="235"/>
      <c r="G117" s="235">
        <f>G115</f>
        <v>98</v>
      </c>
      <c r="H117" s="235">
        <f t="shared" ref="H117:K117" si="57">H115</f>
        <v>98</v>
      </c>
      <c r="I117" s="251">
        <f t="shared" si="34"/>
        <v>43.92</v>
      </c>
      <c r="J117" s="251">
        <f t="shared" si="57"/>
        <v>43.92</v>
      </c>
      <c r="K117" s="235">
        <f t="shared" si="57"/>
        <v>98</v>
      </c>
      <c r="L117" s="235" t="s">
        <v>62</v>
      </c>
      <c r="M117" s="150">
        <v>46022</v>
      </c>
      <c r="N117" s="150">
        <v>46022</v>
      </c>
      <c r="O117" s="156"/>
      <c r="P117" s="234" t="s">
        <v>62</v>
      </c>
      <c r="Q117" s="156"/>
      <c r="R117" s="183"/>
    </row>
    <row r="118" spans="1:18" s="56" customFormat="1" ht="74.45" customHeight="1" x14ac:dyDescent="0.25">
      <c r="A118" s="331" t="s">
        <v>226</v>
      </c>
      <c r="B118" s="137" t="s">
        <v>332</v>
      </c>
      <c r="C118" s="142" t="s">
        <v>191</v>
      </c>
      <c r="D118" s="141" t="s">
        <v>333</v>
      </c>
      <c r="E118" s="141" t="s">
        <v>82</v>
      </c>
      <c r="F118" s="142">
        <v>744</v>
      </c>
      <c r="G118" s="142">
        <v>98</v>
      </c>
      <c r="H118" s="142">
        <f>G118</f>
        <v>98</v>
      </c>
      <c r="I118" s="156">
        <f t="shared" si="34"/>
        <v>42</v>
      </c>
      <c r="J118" s="156">
        <v>42</v>
      </c>
      <c r="K118" s="142">
        <f>G118</f>
        <v>98</v>
      </c>
      <c r="L118" s="142"/>
      <c r="M118" s="235" t="s">
        <v>62</v>
      </c>
      <c r="N118" s="235" t="s">
        <v>62</v>
      </c>
      <c r="O118" s="156">
        <v>1103035.67</v>
      </c>
      <c r="P118" s="156"/>
      <c r="Q118" s="156">
        <v>1005246.12</v>
      </c>
      <c r="R118" s="183">
        <v>478715.64</v>
      </c>
    </row>
    <row r="119" spans="1:18" s="85" customFormat="1" ht="15.75" x14ac:dyDescent="0.2">
      <c r="A119" s="332"/>
      <c r="B119" s="146" t="s">
        <v>70</v>
      </c>
      <c r="C119" s="235"/>
      <c r="D119" s="235" t="s">
        <v>62</v>
      </c>
      <c r="E119" s="235"/>
      <c r="F119" s="235"/>
      <c r="G119" s="235">
        <f>G118</f>
        <v>98</v>
      </c>
      <c r="H119" s="235">
        <f t="shared" ref="H119:K119" si="58">H118</f>
        <v>98</v>
      </c>
      <c r="I119" s="251">
        <f t="shared" si="34"/>
        <v>42</v>
      </c>
      <c r="J119" s="251">
        <f t="shared" si="58"/>
        <v>42</v>
      </c>
      <c r="K119" s="235">
        <f t="shared" si="58"/>
        <v>98</v>
      </c>
      <c r="L119" s="235" t="s">
        <v>62</v>
      </c>
      <c r="M119" s="150">
        <v>46022</v>
      </c>
      <c r="N119" s="150">
        <v>46022</v>
      </c>
      <c r="O119" s="156"/>
      <c r="P119" s="234" t="s">
        <v>62</v>
      </c>
      <c r="Q119" s="156"/>
      <c r="R119" s="183"/>
    </row>
    <row r="120" spans="1:18" s="85" customFormat="1" ht="14.25" x14ac:dyDescent="0.2">
      <c r="A120" s="332"/>
      <c r="B120" s="147" t="s">
        <v>76</v>
      </c>
      <c r="C120" s="235"/>
      <c r="D120" s="235"/>
      <c r="E120" s="235"/>
      <c r="F120" s="235"/>
      <c r="G120" s="235" t="s">
        <v>62</v>
      </c>
      <c r="H120" s="235"/>
      <c r="I120" s="251">
        <f t="shared" si="34"/>
        <v>0</v>
      </c>
      <c r="J120" s="251"/>
      <c r="K120" s="235"/>
      <c r="L120" s="235" t="s">
        <v>62</v>
      </c>
      <c r="M120" s="235"/>
      <c r="N120" s="235"/>
      <c r="O120" s="234" t="s">
        <v>62</v>
      </c>
      <c r="P120" s="234" t="s">
        <v>62</v>
      </c>
      <c r="Q120" s="234" t="s">
        <v>62</v>
      </c>
      <c r="R120" s="184" t="s">
        <v>62</v>
      </c>
    </row>
    <row r="121" spans="1:18" s="85" customFormat="1" ht="65.45" customHeight="1" x14ac:dyDescent="0.2">
      <c r="A121" s="332"/>
      <c r="B121" s="148" t="s">
        <v>192</v>
      </c>
      <c r="C121" s="235"/>
      <c r="D121" s="235" t="s">
        <v>62</v>
      </c>
      <c r="E121" s="235"/>
      <c r="F121" s="235"/>
      <c r="G121" s="235">
        <f>G118</f>
        <v>98</v>
      </c>
      <c r="H121" s="235">
        <f t="shared" ref="H121:J121" si="59">H118</f>
        <v>98</v>
      </c>
      <c r="I121" s="251">
        <f t="shared" si="34"/>
        <v>42</v>
      </c>
      <c r="J121" s="251">
        <f t="shared" si="59"/>
        <v>42</v>
      </c>
      <c r="K121" s="235">
        <f>K118</f>
        <v>98</v>
      </c>
      <c r="L121" s="235" t="s">
        <v>62</v>
      </c>
      <c r="M121" s="150">
        <v>46022</v>
      </c>
      <c r="N121" s="150">
        <v>46022</v>
      </c>
      <c r="O121" s="156"/>
      <c r="P121" s="234" t="s">
        <v>62</v>
      </c>
      <c r="Q121" s="156"/>
      <c r="R121" s="183"/>
    </row>
    <row r="122" spans="1:18" s="85" customFormat="1" ht="15" customHeight="1" x14ac:dyDescent="0.2">
      <c r="A122" s="332"/>
      <c r="B122" s="147" t="s">
        <v>193</v>
      </c>
      <c r="C122" s="235"/>
      <c r="D122" s="235"/>
      <c r="E122" s="235"/>
      <c r="F122" s="235"/>
      <c r="G122" s="235" t="s">
        <v>62</v>
      </c>
      <c r="H122" s="235"/>
      <c r="I122" s="251">
        <f t="shared" si="34"/>
        <v>0</v>
      </c>
      <c r="J122" s="251"/>
      <c r="K122" s="235"/>
      <c r="L122" s="235" t="s">
        <v>62</v>
      </c>
      <c r="M122" s="235"/>
      <c r="N122" s="235"/>
      <c r="O122" s="234" t="s">
        <v>62</v>
      </c>
      <c r="P122" s="234" t="s">
        <v>62</v>
      </c>
      <c r="Q122" s="234" t="s">
        <v>62</v>
      </c>
      <c r="R122" s="184" t="s">
        <v>62</v>
      </c>
    </row>
    <row r="123" spans="1:18" s="85" customFormat="1" ht="38.65" customHeight="1" x14ac:dyDescent="0.2">
      <c r="A123" s="332"/>
      <c r="B123" s="148" t="s">
        <v>330</v>
      </c>
      <c r="C123" s="235"/>
      <c r="D123" s="235" t="s">
        <v>62</v>
      </c>
      <c r="E123" s="235"/>
      <c r="F123" s="235"/>
      <c r="G123" s="235">
        <f>G119</f>
        <v>98</v>
      </c>
      <c r="H123" s="235">
        <f t="shared" ref="H123:K123" si="60">H119</f>
        <v>98</v>
      </c>
      <c r="I123" s="251">
        <f t="shared" si="34"/>
        <v>42</v>
      </c>
      <c r="J123" s="251">
        <f t="shared" si="60"/>
        <v>42</v>
      </c>
      <c r="K123" s="235">
        <f t="shared" si="60"/>
        <v>98</v>
      </c>
      <c r="L123" s="235" t="s">
        <v>62</v>
      </c>
      <c r="M123" s="150">
        <v>46022</v>
      </c>
      <c r="N123" s="150">
        <v>46022</v>
      </c>
      <c r="O123" s="156"/>
      <c r="P123" s="234" t="s">
        <v>62</v>
      </c>
      <c r="Q123" s="156"/>
      <c r="R123" s="183"/>
    </row>
    <row r="124" spans="1:18" s="85" customFormat="1" ht="21" customHeight="1" x14ac:dyDescent="0.2">
      <c r="A124" s="332"/>
      <c r="B124" s="147" t="s">
        <v>71</v>
      </c>
      <c r="C124" s="235"/>
      <c r="D124" s="235"/>
      <c r="E124" s="235"/>
      <c r="F124" s="235"/>
      <c r="G124" s="235" t="s">
        <v>62</v>
      </c>
      <c r="H124" s="235"/>
      <c r="I124" s="251">
        <f t="shared" si="34"/>
        <v>0</v>
      </c>
      <c r="J124" s="251"/>
      <c r="K124" s="235"/>
      <c r="L124" s="235" t="s">
        <v>62</v>
      </c>
      <c r="M124" s="235"/>
      <c r="N124" s="235"/>
      <c r="O124" s="234" t="s">
        <v>62</v>
      </c>
      <c r="P124" s="234" t="s">
        <v>62</v>
      </c>
      <c r="Q124" s="234" t="s">
        <v>62</v>
      </c>
      <c r="R124" s="184" t="s">
        <v>62</v>
      </c>
    </row>
    <row r="125" spans="1:18" s="85" customFormat="1" ht="21" customHeight="1" x14ac:dyDescent="0.2">
      <c r="A125" s="333"/>
      <c r="B125" s="148" t="s">
        <v>72</v>
      </c>
      <c r="C125" s="235"/>
      <c r="D125" s="235" t="s">
        <v>62</v>
      </c>
      <c r="E125" s="235"/>
      <c r="F125" s="235"/>
      <c r="G125" s="235">
        <f>G123</f>
        <v>98</v>
      </c>
      <c r="H125" s="235">
        <f t="shared" ref="H125:K125" si="61">H123</f>
        <v>98</v>
      </c>
      <c r="I125" s="251">
        <f t="shared" si="34"/>
        <v>42</v>
      </c>
      <c r="J125" s="251">
        <f t="shared" si="61"/>
        <v>42</v>
      </c>
      <c r="K125" s="235">
        <f t="shared" si="61"/>
        <v>98</v>
      </c>
      <c r="L125" s="235" t="s">
        <v>62</v>
      </c>
      <c r="M125" s="150">
        <v>46022</v>
      </c>
      <c r="N125" s="150">
        <v>46022</v>
      </c>
      <c r="O125" s="156"/>
      <c r="P125" s="234" t="s">
        <v>62</v>
      </c>
      <c r="Q125" s="156"/>
      <c r="R125" s="183"/>
    </row>
    <row r="126" spans="1:18" s="56" customFormat="1" ht="74.45" customHeight="1" x14ac:dyDescent="0.25">
      <c r="A126" s="331" t="s">
        <v>227</v>
      </c>
      <c r="B126" s="137" t="s">
        <v>332</v>
      </c>
      <c r="C126" s="142" t="s">
        <v>191</v>
      </c>
      <c r="D126" s="141" t="s">
        <v>333</v>
      </c>
      <c r="E126" s="141" t="s">
        <v>82</v>
      </c>
      <c r="F126" s="142">
        <v>744</v>
      </c>
      <c r="G126" s="204">
        <v>98</v>
      </c>
      <c r="H126" s="204">
        <f>G126</f>
        <v>98</v>
      </c>
      <c r="I126" s="245">
        <f t="shared" si="34"/>
        <v>43</v>
      </c>
      <c r="J126" s="245">
        <v>43</v>
      </c>
      <c r="K126" s="204">
        <f>G126</f>
        <v>98</v>
      </c>
      <c r="L126" s="204"/>
      <c r="M126" s="218" t="s">
        <v>62</v>
      </c>
      <c r="N126" s="218" t="s">
        <v>62</v>
      </c>
      <c r="O126" s="245">
        <v>1102937.8700000001</v>
      </c>
      <c r="P126" s="245"/>
      <c r="Q126" s="245">
        <v>985033.52</v>
      </c>
      <c r="R126" s="245">
        <v>473835.94</v>
      </c>
    </row>
    <row r="127" spans="1:18" s="85" customFormat="1" ht="15.75" x14ac:dyDescent="0.2">
      <c r="A127" s="332"/>
      <c r="B127" s="146" t="s">
        <v>70</v>
      </c>
      <c r="C127" s="235"/>
      <c r="D127" s="235" t="s">
        <v>62</v>
      </c>
      <c r="E127" s="235"/>
      <c r="F127" s="235"/>
      <c r="G127" s="235">
        <f>G126</f>
        <v>98</v>
      </c>
      <c r="H127" s="235">
        <f t="shared" ref="H127:K127" si="62">H126</f>
        <v>98</v>
      </c>
      <c r="I127" s="251">
        <f t="shared" si="34"/>
        <v>43</v>
      </c>
      <c r="J127" s="251">
        <f t="shared" si="62"/>
        <v>43</v>
      </c>
      <c r="K127" s="235">
        <f t="shared" si="62"/>
        <v>98</v>
      </c>
      <c r="L127" s="235" t="s">
        <v>62</v>
      </c>
      <c r="M127" s="150">
        <v>46022</v>
      </c>
      <c r="N127" s="150">
        <v>46022</v>
      </c>
      <c r="O127" s="156"/>
      <c r="P127" s="234" t="s">
        <v>62</v>
      </c>
      <c r="Q127" s="156"/>
      <c r="R127" s="183"/>
    </row>
    <row r="128" spans="1:18" s="85" customFormat="1" ht="14.25" x14ac:dyDescent="0.2">
      <c r="A128" s="332"/>
      <c r="B128" s="147" t="s">
        <v>76</v>
      </c>
      <c r="C128" s="235"/>
      <c r="D128" s="235"/>
      <c r="E128" s="235"/>
      <c r="F128" s="235"/>
      <c r="G128" s="235" t="s">
        <v>62</v>
      </c>
      <c r="H128" s="235"/>
      <c r="I128" s="251">
        <f t="shared" si="34"/>
        <v>0</v>
      </c>
      <c r="J128" s="251"/>
      <c r="K128" s="235"/>
      <c r="L128" s="235" t="s">
        <v>62</v>
      </c>
      <c r="M128" s="235"/>
      <c r="N128" s="235"/>
      <c r="O128" s="234" t="s">
        <v>62</v>
      </c>
      <c r="P128" s="234" t="s">
        <v>62</v>
      </c>
      <c r="Q128" s="234" t="s">
        <v>62</v>
      </c>
      <c r="R128" s="184" t="s">
        <v>62</v>
      </c>
    </row>
    <row r="129" spans="1:18" s="85" customFormat="1" ht="65.45" customHeight="1" x14ac:dyDescent="0.2">
      <c r="A129" s="332"/>
      <c r="B129" s="148" t="s">
        <v>192</v>
      </c>
      <c r="C129" s="235"/>
      <c r="D129" s="235" t="s">
        <v>62</v>
      </c>
      <c r="E129" s="235"/>
      <c r="F129" s="235"/>
      <c r="G129" s="235">
        <f>G126</f>
        <v>98</v>
      </c>
      <c r="H129" s="235">
        <f t="shared" ref="H129:J129" si="63">H126</f>
        <v>98</v>
      </c>
      <c r="I129" s="251">
        <f t="shared" si="34"/>
        <v>43</v>
      </c>
      <c r="J129" s="251">
        <f t="shared" si="63"/>
        <v>43</v>
      </c>
      <c r="K129" s="235">
        <f>K126</f>
        <v>98</v>
      </c>
      <c r="L129" s="235" t="s">
        <v>62</v>
      </c>
      <c r="M129" s="150">
        <v>46022</v>
      </c>
      <c r="N129" s="150">
        <v>46022</v>
      </c>
      <c r="O129" s="156"/>
      <c r="P129" s="234" t="s">
        <v>62</v>
      </c>
      <c r="Q129" s="156"/>
      <c r="R129" s="183"/>
    </row>
    <row r="130" spans="1:18" s="85" customFormat="1" ht="15" customHeight="1" x14ac:dyDescent="0.2">
      <c r="A130" s="332"/>
      <c r="B130" s="147" t="s">
        <v>193</v>
      </c>
      <c r="C130" s="235"/>
      <c r="D130" s="235"/>
      <c r="E130" s="235"/>
      <c r="F130" s="235"/>
      <c r="G130" s="235" t="s">
        <v>62</v>
      </c>
      <c r="H130" s="235"/>
      <c r="I130" s="251">
        <f t="shared" si="34"/>
        <v>0</v>
      </c>
      <c r="J130" s="251"/>
      <c r="K130" s="235"/>
      <c r="L130" s="235" t="s">
        <v>62</v>
      </c>
      <c r="M130" s="235"/>
      <c r="N130" s="235"/>
      <c r="O130" s="234" t="s">
        <v>62</v>
      </c>
      <c r="P130" s="234" t="s">
        <v>62</v>
      </c>
      <c r="Q130" s="234" t="s">
        <v>62</v>
      </c>
      <c r="R130" s="184" t="s">
        <v>62</v>
      </c>
    </row>
    <row r="131" spans="1:18" s="85" customFormat="1" ht="38.65" customHeight="1" x14ac:dyDescent="0.2">
      <c r="A131" s="332"/>
      <c r="B131" s="148" t="s">
        <v>330</v>
      </c>
      <c r="C131" s="235"/>
      <c r="D131" s="235" t="s">
        <v>62</v>
      </c>
      <c r="E131" s="235"/>
      <c r="F131" s="235"/>
      <c r="G131" s="235">
        <f>G127</f>
        <v>98</v>
      </c>
      <c r="H131" s="235">
        <f t="shared" ref="H131:K131" si="64">H127</f>
        <v>98</v>
      </c>
      <c r="I131" s="251">
        <f t="shared" si="34"/>
        <v>43</v>
      </c>
      <c r="J131" s="251">
        <f t="shared" si="64"/>
        <v>43</v>
      </c>
      <c r="K131" s="235">
        <f t="shared" si="64"/>
        <v>98</v>
      </c>
      <c r="L131" s="235" t="s">
        <v>62</v>
      </c>
      <c r="M131" s="150">
        <v>46022</v>
      </c>
      <c r="N131" s="150">
        <v>46022</v>
      </c>
      <c r="O131" s="156"/>
      <c r="P131" s="234" t="s">
        <v>62</v>
      </c>
      <c r="Q131" s="156"/>
      <c r="R131" s="183"/>
    </row>
    <row r="132" spans="1:18" s="85" customFormat="1" ht="21" customHeight="1" x14ac:dyDescent="0.2">
      <c r="A132" s="332"/>
      <c r="B132" s="147" t="s">
        <v>71</v>
      </c>
      <c r="C132" s="235"/>
      <c r="D132" s="235"/>
      <c r="E132" s="235"/>
      <c r="F132" s="235"/>
      <c r="G132" s="235" t="s">
        <v>62</v>
      </c>
      <c r="H132" s="235"/>
      <c r="I132" s="251">
        <f t="shared" si="34"/>
        <v>0</v>
      </c>
      <c r="J132" s="251"/>
      <c r="K132" s="235"/>
      <c r="L132" s="235" t="s">
        <v>62</v>
      </c>
      <c r="M132" s="235"/>
      <c r="N132" s="235"/>
      <c r="O132" s="234" t="s">
        <v>62</v>
      </c>
      <c r="P132" s="234" t="s">
        <v>62</v>
      </c>
      <c r="Q132" s="234" t="s">
        <v>62</v>
      </c>
      <c r="R132" s="184" t="s">
        <v>62</v>
      </c>
    </row>
    <row r="133" spans="1:18" s="85" customFormat="1" ht="21" customHeight="1" x14ac:dyDescent="0.2">
      <c r="A133" s="333"/>
      <c r="B133" s="148" t="s">
        <v>72</v>
      </c>
      <c r="C133" s="235"/>
      <c r="D133" s="235" t="s">
        <v>62</v>
      </c>
      <c r="E133" s="235"/>
      <c r="F133" s="235"/>
      <c r="G133" s="235">
        <f>G131</f>
        <v>98</v>
      </c>
      <c r="H133" s="235">
        <f t="shared" ref="H133:K133" si="65">H131</f>
        <v>98</v>
      </c>
      <c r="I133" s="251">
        <f t="shared" si="34"/>
        <v>43</v>
      </c>
      <c r="J133" s="251">
        <f t="shared" si="65"/>
        <v>43</v>
      </c>
      <c r="K133" s="235">
        <f t="shared" si="65"/>
        <v>98</v>
      </c>
      <c r="L133" s="235" t="s">
        <v>62</v>
      </c>
      <c r="M133" s="150">
        <v>46022</v>
      </c>
      <c r="N133" s="150">
        <v>46022</v>
      </c>
      <c r="O133" s="156"/>
      <c r="P133" s="234" t="s">
        <v>62</v>
      </c>
      <c r="Q133" s="156"/>
      <c r="R133" s="183"/>
    </row>
    <row r="134" spans="1:18" s="56" customFormat="1" ht="74.45" customHeight="1" x14ac:dyDescent="0.25">
      <c r="A134" s="331" t="s">
        <v>228</v>
      </c>
      <c r="B134" s="137" t="s">
        <v>332</v>
      </c>
      <c r="C134" s="142" t="s">
        <v>191</v>
      </c>
      <c r="D134" s="141" t="s">
        <v>333</v>
      </c>
      <c r="E134" s="141" t="s">
        <v>82</v>
      </c>
      <c r="F134" s="142">
        <v>744</v>
      </c>
      <c r="G134" s="142">
        <v>98</v>
      </c>
      <c r="H134" s="142">
        <f>G134</f>
        <v>98</v>
      </c>
      <c r="I134" s="156">
        <f t="shared" si="34"/>
        <v>44</v>
      </c>
      <c r="J134" s="156">
        <v>44</v>
      </c>
      <c r="K134" s="142">
        <f>G134</f>
        <v>98</v>
      </c>
      <c r="L134" s="142"/>
      <c r="M134" s="235" t="s">
        <v>62</v>
      </c>
      <c r="N134" s="235" t="s">
        <v>62</v>
      </c>
      <c r="O134" s="156">
        <v>1102937.8700000001</v>
      </c>
      <c r="P134" s="156"/>
      <c r="Q134" s="156">
        <v>1068894.6399999999</v>
      </c>
      <c r="R134" s="183">
        <v>492927.06</v>
      </c>
    </row>
    <row r="135" spans="1:18" s="85" customFormat="1" ht="15.75" x14ac:dyDescent="0.2">
      <c r="A135" s="332"/>
      <c r="B135" s="146" t="s">
        <v>70</v>
      </c>
      <c r="C135" s="235"/>
      <c r="D135" s="235" t="s">
        <v>62</v>
      </c>
      <c r="E135" s="235"/>
      <c r="F135" s="235"/>
      <c r="G135" s="235">
        <f>G134</f>
        <v>98</v>
      </c>
      <c r="H135" s="235">
        <f t="shared" ref="H135:K135" si="66">H134</f>
        <v>98</v>
      </c>
      <c r="I135" s="251">
        <f t="shared" ref="I135:I198" si="67">J135</f>
        <v>44</v>
      </c>
      <c r="J135" s="251">
        <f t="shared" si="66"/>
        <v>44</v>
      </c>
      <c r="K135" s="235">
        <f t="shared" si="66"/>
        <v>98</v>
      </c>
      <c r="L135" s="235" t="s">
        <v>62</v>
      </c>
      <c r="M135" s="150">
        <v>46022</v>
      </c>
      <c r="N135" s="150">
        <v>46022</v>
      </c>
      <c r="O135" s="156"/>
      <c r="P135" s="234" t="s">
        <v>62</v>
      </c>
      <c r="Q135" s="156"/>
      <c r="R135" s="183"/>
    </row>
    <row r="136" spans="1:18" s="85" customFormat="1" ht="14.25" x14ac:dyDescent="0.2">
      <c r="A136" s="332"/>
      <c r="B136" s="147" t="s">
        <v>76</v>
      </c>
      <c r="C136" s="235"/>
      <c r="D136" s="235"/>
      <c r="E136" s="235"/>
      <c r="F136" s="235"/>
      <c r="G136" s="235" t="s">
        <v>62</v>
      </c>
      <c r="H136" s="235"/>
      <c r="I136" s="251">
        <f t="shared" si="67"/>
        <v>0</v>
      </c>
      <c r="J136" s="251"/>
      <c r="K136" s="235"/>
      <c r="L136" s="235" t="s">
        <v>62</v>
      </c>
      <c r="M136" s="235"/>
      <c r="N136" s="235"/>
      <c r="O136" s="234" t="s">
        <v>62</v>
      </c>
      <c r="P136" s="234" t="s">
        <v>62</v>
      </c>
      <c r="Q136" s="234" t="s">
        <v>62</v>
      </c>
      <c r="R136" s="184" t="s">
        <v>62</v>
      </c>
    </row>
    <row r="137" spans="1:18" s="85" customFormat="1" ht="65.45" customHeight="1" x14ac:dyDescent="0.2">
      <c r="A137" s="332"/>
      <c r="B137" s="148" t="s">
        <v>192</v>
      </c>
      <c r="C137" s="235"/>
      <c r="D137" s="235" t="s">
        <v>62</v>
      </c>
      <c r="E137" s="235"/>
      <c r="F137" s="235"/>
      <c r="G137" s="235">
        <f>G134</f>
        <v>98</v>
      </c>
      <c r="H137" s="235">
        <f t="shared" ref="H137:J137" si="68">H134</f>
        <v>98</v>
      </c>
      <c r="I137" s="251">
        <f t="shared" si="67"/>
        <v>44</v>
      </c>
      <c r="J137" s="251">
        <f t="shared" si="68"/>
        <v>44</v>
      </c>
      <c r="K137" s="235">
        <f>K134</f>
        <v>98</v>
      </c>
      <c r="L137" s="235" t="s">
        <v>62</v>
      </c>
      <c r="M137" s="150">
        <v>46022</v>
      </c>
      <c r="N137" s="150">
        <v>46022</v>
      </c>
      <c r="O137" s="156"/>
      <c r="P137" s="234" t="s">
        <v>62</v>
      </c>
      <c r="Q137" s="156"/>
      <c r="R137" s="183"/>
    </row>
    <row r="138" spans="1:18" s="85" customFormat="1" ht="15" customHeight="1" x14ac:dyDescent="0.2">
      <c r="A138" s="332"/>
      <c r="B138" s="147" t="s">
        <v>193</v>
      </c>
      <c r="C138" s="235"/>
      <c r="D138" s="235"/>
      <c r="E138" s="235"/>
      <c r="F138" s="235"/>
      <c r="G138" s="235" t="s">
        <v>62</v>
      </c>
      <c r="H138" s="235"/>
      <c r="I138" s="251">
        <f t="shared" si="67"/>
        <v>0</v>
      </c>
      <c r="J138" s="251"/>
      <c r="K138" s="235"/>
      <c r="L138" s="235" t="s">
        <v>62</v>
      </c>
      <c r="M138" s="235"/>
      <c r="N138" s="235"/>
      <c r="O138" s="234" t="s">
        <v>62</v>
      </c>
      <c r="P138" s="234" t="s">
        <v>62</v>
      </c>
      <c r="Q138" s="234" t="s">
        <v>62</v>
      </c>
      <c r="R138" s="184" t="s">
        <v>62</v>
      </c>
    </row>
    <row r="139" spans="1:18" s="85" customFormat="1" ht="38.65" customHeight="1" x14ac:dyDescent="0.2">
      <c r="A139" s="332"/>
      <c r="B139" s="148" t="s">
        <v>330</v>
      </c>
      <c r="C139" s="235"/>
      <c r="D139" s="235" t="s">
        <v>62</v>
      </c>
      <c r="E139" s="235"/>
      <c r="F139" s="235"/>
      <c r="G139" s="235">
        <f>G135</f>
        <v>98</v>
      </c>
      <c r="H139" s="235">
        <f t="shared" ref="H139:K139" si="69">H135</f>
        <v>98</v>
      </c>
      <c r="I139" s="251">
        <f t="shared" si="67"/>
        <v>44</v>
      </c>
      <c r="J139" s="251">
        <f t="shared" si="69"/>
        <v>44</v>
      </c>
      <c r="K139" s="235">
        <f t="shared" si="69"/>
        <v>98</v>
      </c>
      <c r="L139" s="235" t="s">
        <v>62</v>
      </c>
      <c r="M139" s="150">
        <v>46022</v>
      </c>
      <c r="N139" s="150">
        <v>46022</v>
      </c>
      <c r="O139" s="156"/>
      <c r="P139" s="234" t="s">
        <v>62</v>
      </c>
      <c r="Q139" s="156"/>
      <c r="R139" s="183"/>
    </row>
    <row r="140" spans="1:18" s="85" customFormat="1" ht="21" customHeight="1" x14ac:dyDescent="0.2">
      <c r="A140" s="332"/>
      <c r="B140" s="147" t="s">
        <v>71</v>
      </c>
      <c r="C140" s="235"/>
      <c r="D140" s="235"/>
      <c r="E140" s="235"/>
      <c r="F140" s="235"/>
      <c r="G140" s="235" t="s">
        <v>62</v>
      </c>
      <c r="H140" s="235"/>
      <c r="I140" s="251">
        <f t="shared" si="67"/>
        <v>0</v>
      </c>
      <c r="J140" s="251"/>
      <c r="K140" s="235"/>
      <c r="L140" s="235" t="s">
        <v>62</v>
      </c>
      <c r="M140" s="235"/>
      <c r="N140" s="235"/>
      <c r="O140" s="234" t="s">
        <v>62</v>
      </c>
      <c r="P140" s="234" t="s">
        <v>62</v>
      </c>
      <c r="Q140" s="234" t="s">
        <v>62</v>
      </c>
      <c r="R140" s="184" t="s">
        <v>62</v>
      </c>
    </row>
    <row r="141" spans="1:18" s="85" customFormat="1" ht="21" customHeight="1" x14ac:dyDescent="0.2">
      <c r="A141" s="333"/>
      <c r="B141" s="148" t="s">
        <v>72</v>
      </c>
      <c r="C141" s="235"/>
      <c r="D141" s="235" t="s">
        <v>62</v>
      </c>
      <c r="E141" s="235"/>
      <c r="F141" s="235"/>
      <c r="G141" s="235">
        <f>G139</f>
        <v>98</v>
      </c>
      <c r="H141" s="235">
        <f t="shared" ref="H141:K141" si="70">H139</f>
        <v>98</v>
      </c>
      <c r="I141" s="251">
        <f t="shared" si="67"/>
        <v>44</v>
      </c>
      <c r="J141" s="251">
        <f t="shared" si="70"/>
        <v>44</v>
      </c>
      <c r="K141" s="235">
        <f t="shared" si="70"/>
        <v>98</v>
      </c>
      <c r="L141" s="235" t="s">
        <v>62</v>
      </c>
      <c r="M141" s="150">
        <v>46022</v>
      </c>
      <c r="N141" s="150">
        <v>46022</v>
      </c>
      <c r="O141" s="156"/>
      <c r="P141" s="234" t="s">
        <v>62</v>
      </c>
      <c r="Q141" s="156"/>
      <c r="R141" s="183"/>
    </row>
    <row r="142" spans="1:18" s="56" customFormat="1" ht="74.45" customHeight="1" x14ac:dyDescent="0.25">
      <c r="A142" s="331" t="s">
        <v>229</v>
      </c>
      <c r="B142" s="137" t="s">
        <v>332</v>
      </c>
      <c r="C142" s="142" t="s">
        <v>191</v>
      </c>
      <c r="D142" s="141" t="s">
        <v>333</v>
      </c>
      <c r="E142" s="141" t="s">
        <v>82</v>
      </c>
      <c r="F142" s="142">
        <v>744</v>
      </c>
      <c r="G142" s="204">
        <v>98</v>
      </c>
      <c r="H142" s="204">
        <f>G142</f>
        <v>98</v>
      </c>
      <c r="I142" s="245">
        <f t="shared" si="67"/>
        <v>42</v>
      </c>
      <c r="J142" s="245">
        <v>42</v>
      </c>
      <c r="K142" s="204">
        <f>G142</f>
        <v>98</v>
      </c>
      <c r="L142" s="204"/>
      <c r="M142" s="218" t="s">
        <v>62</v>
      </c>
      <c r="N142" s="218" t="s">
        <v>62</v>
      </c>
      <c r="O142" s="245">
        <v>2204419.35</v>
      </c>
      <c r="P142" s="245"/>
      <c r="Q142" s="245">
        <v>1876445.67</v>
      </c>
      <c r="R142" s="245">
        <v>928074.19</v>
      </c>
    </row>
    <row r="143" spans="1:18" s="85" customFormat="1" ht="15.75" x14ac:dyDescent="0.2">
      <c r="A143" s="332"/>
      <c r="B143" s="146" t="s">
        <v>70</v>
      </c>
      <c r="C143" s="235"/>
      <c r="D143" s="235" t="s">
        <v>62</v>
      </c>
      <c r="E143" s="235"/>
      <c r="F143" s="235"/>
      <c r="G143" s="235">
        <f>G142</f>
        <v>98</v>
      </c>
      <c r="H143" s="235">
        <f t="shared" ref="H143:K143" si="71">H142</f>
        <v>98</v>
      </c>
      <c r="I143" s="251">
        <f t="shared" si="67"/>
        <v>42</v>
      </c>
      <c r="J143" s="251">
        <f t="shared" si="71"/>
        <v>42</v>
      </c>
      <c r="K143" s="235">
        <f t="shared" si="71"/>
        <v>98</v>
      </c>
      <c r="L143" s="235" t="s">
        <v>62</v>
      </c>
      <c r="M143" s="150">
        <v>46022</v>
      </c>
      <c r="N143" s="150">
        <v>46022</v>
      </c>
      <c r="O143" s="156"/>
      <c r="P143" s="234" t="s">
        <v>62</v>
      </c>
      <c r="Q143" s="156"/>
      <c r="R143" s="183"/>
    </row>
    <row r="144" spans="1:18" s="85" customFormat="1" ht="14.25" x14ac:dyDescent="0.2">
      <c r="A144" s="332"/>
      <c r="B144" s="147" t="s">
        <v>76</v>
      </c>
      <c r="C144" s="235"/>
      <c r="D144" s="235"/>
      <c r="E144" s="235"/>
      <c r="F144" s="235"/>
      <c r="G144" s="235" t="s">
        <v>62</v>
      </c>
      <c r="H144" s="235"/>
      <c r="I144" s="251">
        <f t="shared" si="67"/>
        <v>0</v>
      </c>
      <c r="J144" s="251"/>
      <c r="K144" s="235"/>
      <c r="L144" s="235" t="s">
        <v>62</v>
      </c>
      <c r="M144" s="235"/>
      <c r="N144" s="235"/>
      <c r="O144" s="234" t="s">
        <v>62</v>
      </c>
      <c r="P144" s="234" t="s">
        <v>62</v>
      </c>
      <c r="Q144" s="234" t="s">
        <v>62</v>
      </c>
      <c r="R144" s="184" t="s">
        <v>62</v>
      </c>
    </row>
    <row r="145" spans="1:18" s="85" customFormat="1" ht="65.45" customHeight="1" x14ac:dyDescent="0.2">
      <c r="A145" s="332"/>
      <c r="B145" s="148" t="s">
        <v>192</v>
      </c>
      <c r="C145" s="235"/>
      <c r="D145" s="235" t="s">
        <v>62</v>
      </c>
      <c r="E145" s="235"/>
      <c r="F145" s="235"/>
      <c r="G145" s="235">
        <f>G142</f>
        <v>98</v>
      </c>
      <c r="H145" s="235">
        <f t="shared" ref="H145:J145" si="72">H142</f>
        <v>98</v>
      </c>
      <c r="I145" s="251">
        <f t="shared" si="67"/>
        <v>42</v>
      </c>
      <c r="J145" s="251">
        <f t="shared" si="72"/>
        <v>42</v>
      </c>
      <c r="K145" s="235">
        <f>K142</f>
        <v>98</v>
      </c>
      <c r="L145" s="235" t="s">
        <v>62</v>
      </c>
      <c r="M145" s="150">
        <v>46022</v>
      </c>
      <c r="N145" s="150">
        <v>46022</v>
      </c>
      <c r="O145" s="156"/>
      <c r="P145" s="234" t="s">
        <v>62</v>
      </c>
      <c r="Q145" s="156"/>
      <c r="R145" s="183"/>
    </row>
    <row r="146" spans="1:18" s="85" customFormat="1" ht="15" customHeight="1" x14ac:dyDescent="0.2">
      <c r="A146" s="332"/>
      <c r="B146" s="147" t="s">
        <v>193</v>
      </c>
      <c r="C146" s="235"/>
      <c r="D146" s="235"/>
      <c r="E146" s="235"/>
      <c r="F146" s="235"/>
      <c r="G146" s="235" t="s">
        <v>62</v>
      </c>
      <c r="H146" s="235"/>
      <c r="I146" s="251">
        <f t="shared" si="67"/>
        <v>0</v>
      </c>
      <c r="J146" s="251"/>
      <c r="K146" s="235"/>
      <c r="L146" s="235" t="s">
        <v>62</v>
      </c>
      <c r="M146" s="235"/>
      <c r="N146" s="235"/>
      <c r="O146" s="234" t="s">
        <v>62</v>
      </c>
      <c r="P146" s="234" t="s">
        <v>62</v>
      </c>
      <c r="Q146" s="234" t="s">
        <v>62</v>
      </c>
      <c r="R146" s="184" t="s">
        <v>62</v>
      </c>
    </row>
    <row r="147" spans="1:18" s="85" customFormat="1" ht="38.65" customHeight="1" x14ac:dyDescent="0.2">
      <c r="A147" s="332"/>
      <c r="B147" s="148" t="s">
        <v>330</v>
      </c>
      <c r="C147" s="235"/>
      <c r="D147" s="235" t="s">
        <v>62</v>
      </c>
      <c r="E147" s="235"/>
      <c r="F147" s="235"/>
      <c r="G147" s="235">
        <f>G143</f>
        <v>98</v>
      </c>
      <c r="H147" s="235">
        <f t="shared" ref="H147:K147" si="73">H143</f>
        <v>98</v>
      </c>
      <c r="I147" s="251">
        <f t="shared" si="67"/>
        <v>42</v>
      </c>
      <c r="J147" s="251">
        <f t="shared" si="73"/>
        <v>42</v>
      </c>
      <c r="K147" s="235">
        <f t="shared" si="73"/>
        <v>98</v>
      </c>
      <c r="L147" s="235" t="s">
        <v>62</v>
      </c>
      <c r="M147" s="150">
        <v>46022</v>
      </c>
      <c r="N147" s="150">
        <v>46022</v>
      </c>
      <c r="O147" s="156"/>
      <c r="P147" s="234" t="s">
        <v>62</v>
      </c>
      <c r="Q147" s="156"/>
      <c r="R147" s="183"/>
    </row>
    <row r="148" spans="1:18" s="85" customFormat="1" ht="21" customHeight="1" x14ac:dyDescent="0.2">
      <c r="A148" s="332"/>
      <c r="B148" s="147" t="s">
        <v>71</v>
      </c>
      <c r="C148" s="235"/>
      <c r="D148" s="235"/>
      <c r="E148" s="235"/>
      <c r="F148" s="235"/>
      <c r="G148" s="235" t="s">
        <v>62</v>
      </c>
      <c r="H148" s="235"/>
      <c r="I148" s="251">
        <f t="shared" si="67"/>
        <v>0</v>
      </c>
      <c r="J148" s="251"/>
      <c r="K148" s="235"/>
      <c r="L148" s="235" t="s">
        <v>62</v>
      </c>
      <c r="M148" s="235"/>
      <c r="N148" s="235"/>
      <c r="O148" s="234" t="s">
        <v>62</v>
      </c>
      <c r="P148" s="234" t="s">
        <v>62</v>
      </c>
      <c r="Q148" s="234" t="s">
        <v>62</v>
      </c>
      <c r="R148" s="184" t="s">
        <v>62</v>
      </c>
    </row>
    <row r="149" spans="1:18" s="85" customFormat="1" ht="21" customHeight="1" x14ac:dyDescent="0.2">
      <c r="A149" s="333"/>
      <c r="B149" s="148" t="s">
        <v>72</v>
      </c>
      <c r="C149" s="235"/>
      <c r="D149" s="235" t="s">
        <v>62</v>
      </c>
      <c r="E149" s="235"/>
      <c r="F149" s="235"/>
      <c r="G149" s="235">
        <f>G147</f>
        <v>98</v>
      </c>
      <c r="H149" s="235">
        <f t="shared" ref="H149:K149" si="74">H147</f>
        <v>98</v>
      </c>
      <c r="I149" s="251">
        <f t="shared" si="67"/>
        <v>42</v>
      </c>
      <c r="J149" s="251">
        <f t="shared" si="74"/>
        <v>42</v>
      </c>
      <c r="K149" s="235">
        <f t="shared" si="74"/>
        <v>98</v>
      </c>
      <c r="L149" s="235" t="s">
        <v>62</v>
      </c>
      <c r="M149" s="150">
        <v>46022</v>
      </c>
      <c r="N149" s="150">
        <v>46022</v>
      </c>
      <c r="O149" s="156"/>
      <c r="P149" s="234" t="s">
        <v>62</v>
      </c>
      <c r="Q149" s="156"/>
      <c r="R149" s="183"/>
    </row>
    <row r="150" spans="1:18" s="56" customFormat="1" ht="74.45" customHeight="1" x14ac:dyDescent="0.25">
      <c r="A150" s="331" t="s">
        <v>230</v>
      </c>
      <c r="B150" s="137" t="s">
        <v>332</v>
      </c>
      <c r="C150" s="142" t="s">
        <v>191</v>
      </c>
      <c r="D150" s="141" t="s">
        <v>333</v>
      </c>
      <c r="E150" s="141" t="s">
        <v>82</v>
      </c>
      <c r="F150" s="142">
        <v>744</v>
      </c>
      <c r="G150" s="142">
        <v>98</v>
      </c>
      <c r="H150" s="142">
        <f>G150</f>
        <v>98</v>
      </c>
      <c r="I150" s="156">
        <f t="shared" si="67"/>
        <v>44</v>
      </c>
      <c r="J150" s="156">
        <v>44</v>
      </c>
      <c r="K150" s="142">
        <f>G150</f>
        <v>98</v>
      </c>
      <c r="L150" s="142"/>
      <c r="M150" s="235" t="s">
        <v>62</v>
      </c>
      <c r="N150" s="235" t="s">
        <v>62</v>
      </c>
      <c r="O150" s="156">
        <v>1118852.27</v>
      </c>
      <c r="P150" s="156"/>
      <c r="Q150" s="156">
        <v>1064274.44</v>
      </c>
      <c r="R150" s="183">
        <v>494229.1</v>
      </c>
    </row>
    <row r="151" spans="1:18" s="85" customFormat="1" ht="15.75" x14ac:dyDescent="0.2">
      <c r="A151" s="332"/>
      <c r="B151" s="146" t="s">
        <v>70</v>
      </c>
      <c r="C151" s="235"/>
      <c r="D151" s="235" t="s">
        <v>62</v>
      </c>
      <c r="E151" s="235"/>
      <c r="F151" s="235"/>
      <c r="G151" s="235">
        <f>G150</f>
        <v>98</v>
      </c>
      <c r="H151" s="235">
        <f t="shared" ref="H151:K151" si="75">H150</f>
        <v>98</v>
      </c>
      <c r="I151" s="251">
        <f t="shared" si="67"/>
        <v>44</v>
      </c>
      <c r="J151" s="251">
        <f t="shared" si="75"/>
        <v>44</v>
      </c>
      <c r="K151" s="235">
        <f t="shared" si="75"/>
        <v>98</v>
      </c>
      <c r="L151" s="235" t="s">
        <v>62</v>
      </c>
      <c r="M151" s="150">
        <v>46022</v>
      </c>
      <c r="N151" s="150">
        <v>46022</v>
      </c>
      <c r="O151" s="156"/>
      <c r="P151" s="234" t="s">
        <v>62</v>
      </c>
      <c r="Q151" s="156"/>
      <c r="R151" s="183"/>
    </row>
    <row r="152" spans="1:18" s="85" customFormat="1" ht="14.25" x14ac:dyDescent="0.2">
      <c r="A152" s="332"/>
      <c r="B152" s="147" t="s">
        <v>76</v>
      </c>
      <c r="C152" s="235"/>
      <c r="D152" s="235"/>
      <c r="E152" s="235"/>
      <c r="F152" s="235"/>
      <c r="G152" s="235" t="s">
        <v>62</v>
      </c>
      <c r="H152" s="235"/>
      <c r="I152" s="251">
        <f t="shared" si="67"/>
        <v>0</v>
      </c>
      <c r="J152" s="251"/>
      <c r="K152" s="235"/>
      <c r="L152" s="235" t="s">
        <v>62</v>
      </c>
      <c r="M152" s="235"/>
      <c r="N152" s="235"/>
      <c r="O152" s="234" t="s">
        <v>62</v>
      </c>
      <c r="P152" s="234" t="s">
        <v>62</v>
      </c>
      <c r="Q152" s="234" t="s">
        <v>62</v>
      </c>
      <c r="R152" s="184" t="s">
        <v>62</v>
      </c>
    </row>
    <row r="153" spans="1:18" s="85" customFormat="1" ht="65.45" customHeight="1" x14ac:dyDescent="0.2">
      <c r="A153" s="332"/>
      <c r="B153" s="148" t="s">
        <v>192</v>
      </c>
      <c r="C153" s="235"/>
      <c r="D153" s="235" t="s">
        <v>62</v>
      </c>
      <c r="E153" s="235"/>
      <c r="F153" s="235"/>
      <c r="G153" s="235">
        <f>G150</f>
        <v>98</v>
      </c>
      <c r="H153" s="235">
        <f t="shared" ref="H153:J153" si="76">H150</f>
        <v>98</v>
      </c>
      <c r="I153" s="251">
        <f t="shared" si="67"/>
        <v>44</v>
      </c>
      <c r="J153" s="251">
        <f t="shared" si="76"/>
        <v>44</v>
      </c>
      <c r="K153" s="235">
        <f>K150</f>
        <v>98</v>
      </c>
      <c r="L153" s="235" t="s">
        <v>62</v>
      </c>
      <c r="M153" s="150">
        <v>46022</v>
      </c>
      <c r="N153" s="150">
        <v>46022</v>
      </c>
      <c r="O153" s="156"/>
      <c r="P153" s="234" t="s">
        <v>62</v>
      </c>
      <c r="Q153" s="156"/>
      <c r="R153" s="183"/>
    </row>
    <row r="154" spans="1:18" s="85" customFormat="1" ht="15" customHeight="1" x14ac:dyDescent="0.2">
      <c r="A154" s="332"/>
      <c r="B154" s="147" t="s">
        <v>193</v>
      </c>
      <c r="C154" s="235"/>
      <c r="D154" s="235"/>
      <c r="E154" s="235"/>
      <c r="F154" s="235"/>
      <c r="G154" s="235" t="s">
        <v>62</v>
      </c>
      <c r="H154" s="235"/>
      <c r="I154" s="251">
        <f t="shared" si="67"/>
        <v>0</v>
      </c>
      <c r="J154" s="251"/>
      <c r="K154" s="235"/>
      <c r="L154" s="235" t="s">
        <v>62</v>
      </c>
      <c r="M154" s="235"/>
      <c r="N154" s="235"/>
      <c r="O154" s="234" t="s">
        <v>62</v>
      </c>
      <c r="P154" s="234" t="s">
        <v>62</v>
      </c>
      <c r="Q154" s="234" t="s">
        <v>62</v>
      </c>
      <c r="R154" s="184" t="s">
        <v>62</v>
      </c>
    </row>
    <row r="155" spans="1:18" s="85" customFormat="1" ht="38.65" customHeight="1" x14ac:dyDescent="0.2">
      <c r="A155" s="332"/>
      <c r="B155" s="148" t="s">
        <v>330</v>
      </c>
      <c r="C155" s="235"/>
      <c r="D155" s="235" t="s">
        <v>62</v>
      </c>
      <c r="E155" s="235"/>
      <c r="F155" s="235"/>
      <c r="G155" s="235">
        <f>G151</f>
        <v>98</v>
      </c>
      <c r="H155" s="235">
        <f t="shared" ref="H155:K155" si="77">H151</f>
        <v>98</v>
      </c>
      <c r="I155" s="251">
        <f t="shared" si="67"/>
        <v>44</v>
      </c>
      <c r="J155" s="251">
        <f t="shared" si="77"/>
        <v>44</v>
      </c>
      <c r="K155" s="235">
        <f t="shared" si="77"/>
        <v>98</v>
      </c>
      <c r="L155" s="235" t="s">
        <v>62</v>
      </c>
      <c r="M155" s="150">
        <v>46022</v>
      </c>
      <c r="N155" s="150">
        <v>46022</v>
      </c>
      <c r="O155" s="156"/>
      <c r="P155" s="234" t="s">
        <v>62</v>
      </c>
      <c r="Q155" s="156"/>
      <c r="R155" s="183"/>
    </row>
    <row r="156" spans="1:18" s="85" customFormat="1" ht="21" customHeight="1" x14ac:dyDescent="0.2">
      <c r="A156" s="332"/>
      <c r="B156" s="147" t="s">
        <v>71</v>
      </c>
      <c r="C156" s="235"/>
      <c r="D156" s="235"/>
      <c r="E156" s="235"/>
      <c r="F156" s="235"/>
      <c r="G156" s="235" t="s">
        <v>62</v>
      </c>
      <c r="H156" s="235"/>
      <c r="I156" s="251">
        <f t="shared" si="67"/>
        <v>0</v>
      </c>
      <c r="J156" s="251"/>
      <c r="K156" s="235"/>
      <c r="L156" s="235" t="s">
        <v>62</v>
      </c>
      <c r="M156" s="235"/>
      <c r="N156" s="235"/>
      <c r="O156" s="234" t="s">
        <v>62</v>
      </c>
      <c r="P156" s="234" t="s">
        <v>62</v>
      </c>
      <c r="Q156" s="234" t="s">
        <v>62</v>
      </c>
      <c r="R156" s="184" t="s">
        <v>62</v>
      </c>
    </row>
    <row r="157" spans="1:18" s="85" customFormat="1" ht="21" customHeight="1" x14ac:dyDescent="0.2">
      <c r="A157" s="333"/>
      <c r="B157" s="148" t="s">
        <v>72</v>
      </c>
      <c r="C157" s="235"/>
      <c r="D157" s="235" t="s">
        <v>62</v>
      </c>
      <c r="E157" s="235"/>
      <c r="F157" s="235"/>
      <c r="G157" s="235">
        <f>G155</f>
        <v>98</v>
      </c>
      <c r="H157" s="235">
        <f t="shared" ref="H157:K157" si="78">H155</f>
        <v>98</v>
      </c>
      <c r="I157" s="251">
        <f t="shared" si="67"/>
        <v>44</v>
      </c>
      <c r="J157" s="251">
        <f t="shared" si="78"/>
        <v>44</v>
      </c>
      <c r="K157" s="235">
        <f t="shared" si="78"/>
        <v>98</v>
      </c>
      <c r="L157" s="235" t="s">
        <v>62</v>
      </c>
      <c r="M157" s="150">
        <v>46022</v>
      </c>
      <c r="N157" s="150">
        <v>46022</v>
      </c>
      <c r="O157" s="156"/>
      <c r="P157" s="234" t="s">
        <v>62</v>
      </c>
      <c r="Q157" s="156"/>
      <c r="R157" s="183"/>
    </row>
    <row r="158" spans="1:18" s="56" customFormat="1" ht="74.45" customHeight="1" x14ac:dyDescent="0.25">
      <c r="A158" s="331" t="s">
        <v>231</v>
      </c>
      <c r="B158" s="137" t="s">
        <v>332</v>
      </c>
      <c r="C158" s="142" t="s">
        <v>191</v>
      </c>
      <c r="D158" s="141" t="s">
        <v>333</v>
      </c>
      <c r="E158" s="141" t="s">
        <v>82</v>
      </c>
      <c r="F158" s="142">
        <v>744</v>
      </c>
      <c r="G158" s="142">
        <v>98</v>
      </c>
      <c r="H158" s="142">
        <f>G158</f>
        <v>98</v>
      </c>
      <c r="I158" s="156">
        <f t="shared" ca="1" si="67"/>
        <v>44.810239401789687</v>
      </c>
      <c r="J158" s="156">
        <f ca="1">I158</f>
        <v>42.983710280674153</v>
      </c>
      <c r="K158" s="142">
        <f>G158</f>
        <v>98</v>
      </c>
      <c r="L158" s="142"/>
      <c r="M158" s="235" t="s">
        <v>62</v>
      </c>
      <c r="N158" s="235" t="s">
        <v>62</v>
      </c>
      <c r="O158" s="156">
        <v>1126809.4700000002</v>
      </c>
      <c r="P158" s="156"/>
      <c r="Q158" s="156">
        <v>1070196.68</v>
      </c>
      <c r="R158" s="183">
        <v>494229.1</v>
      </c>
    </row>
    <row r="159" spans="1:18" s="85" customFormat="1" ht="15.75" x14ac:dyDescent="0.2">
      <c r="A159" s="332"/>
      <c r="B159" s="146" t="s">
        <v>70</v>
      </c>
      <c r="C159" s="235"/>
      <c r="D159" s="235" t="s">
        <v>62</v>
      </c>
      <c r="E159" s="235"/>
      <c r="F159" s="235"/>
      <c r="G159" s="235">
        <f>G158</f>
        <v>98</v>
      </c>
      <c r="H159" s="235">
        <f t="shared" ref="H159:K159" si="79">H158</f>
        <v>98</v>
      </c>
      <c r="I159" s="251">
        <f t="shared" ca="1" si="67"/>
        <v>44.810239401789687</v>
      </c>
      <c r="J159" s="251">
        <f t="shared" ca="1" si="79"/>
        <v>42.983710280674153</v>
      </c>
      <c r="K159" s="235">
        <f t="shared" si="79"/>
        <v>98</v>
      </c>
      <c r="L159" s="235" t="s">
        <v>62</v>
      </c>
      <c r="M159" s="150">
        <v>46022</v>
      </c>
      <c r="N159" s="150">
        <v>46022</v>
      </c>
      <c r="O159" s="156"/>
      <c r="P159" s="234" t="s">
        <v>62</v>
      </c>
      <c r="Q159" s="156"/>
      <c r="R159" s="183"/>
    </row>
    <row r="160" spans="1:18" s="85" customFormat="1" ht="14.25" x14ac:dyDescent="0.2">
      <c r="A160" s="332"/>
      <c r="B160" s="147" t="s">
        <v>76</v>
      </c>
      <c r="C160" s="235"/>
      <c r="D160" s="235"/>
      <c r="E160" s="235"/>
      <c r="F160" s="235"/>
      <c r="G160" s="235" t="s">
        <v>62</v>
      </c>
      <c r="H160" s="235"/>
      <c r="I160" s="251">
        <f t="shared" si="67"/>
        <v>0</v>
      </c>
      <c r="J160" s="251"/>
      <c r="K160" s="235"/>
      <c r="L160" s="235" t="s">
        <v>62</v>
      </c>
      <c r="M160" s="235"/>
      <c r="N160" s="235"/>
      <c r="O160" s="234" t="s">
        <v>62</v>
      </c>
      <c r="P160" s="234" t="s">
        <v>62</v>
      </c>
      <c r="Q160" s="234" t="s">
        <v>62</v>
      </c>
      <c r="R160" s="184" t="s">
        <v>62</v>
      </c>
    </row>
    <row r="161" spans="1:18" s="85" customFormat="1" ht="65.45" customHeight="1" x14ac:dyDescent="0.2">
      <c r="A161" s="332"/>
      <c r="B161" s="148" t="s">
        <v>192</v>
      </c>
      <c r="C161" s="235"/>
      <c r="D161" s="235" t="s">
        <v>62</v>
      </c>
      <c r="E161" s="235"/>
      <c r="F161" s="235"/>
      <c r="G161" s="235">
        <f>G158</f>
        <v>98</v>
      </c>
      <c r="H161" s="235">
        <f t="shared" ref="H161:J161" si="80">H158</f>
        <v>98</v>
      </c>
      <c r="I161" s="251">
        <f t="shared" ca="1" si="67"/>
        <v>44.810239401789687</v>
      </c>
      <c r="J161" s="251">
        <f t="shared" ca="1" si="80"/>
        <v>42.983710280674153</v>
      </c>
      <c r="K161" s="235">
        <f>K158</f>
        <v>98</v>
      </c>
      <c r="L161" s="235" t="s">
        <v>62</v>
      </c>
      <c r="M161" s="150">
        <v>46022</v>
      </c>
      <c r="N161" s="150">
        <v>46022</v>
      </c>
      <c r="O161" s="156"/>
      <c r="P161" s="234" t="s">
        <v>62</v>
      </c>
      <c r="Q161" s="156"/>
      <c r="R161" s="183"/>
    </row>
    <row r="162" spans="1:18" s="85" customFormat="1" ht="15" customHeight="1" x14ac:dyDescent="0.2">
      <c r="A162" s="332"/>
      <c r="B162" s="147" t="s">
        <v>193</v>
      </c>
      <c r="C162" s="235"/>
      <c r="D162" s="235"/>
      <c r="E162" s="235"/>
      <c r="F162" s="235"/>
      <c r="G162" s="235" t="s">
        <v>62</v>
      </c>
      <c r="H162" s="235"/>
      <c r="I162" s="251">
        <f t="shared" si="67"/>
        <v>0</v>
      </c>
      <c r="J162" s="251"/>
      <c r="K162" s="235"/>
      <c r="L162" s="235" t="s">
        <v>62</v>
      </c>
      <c r="M162" s="235"/>
      <c r="N162" s="235"/>
      <c r="O162" s="234" t="s">
        <v>62</v>
      </c>
      <c r="P162" s="234" t="s">
        <v>62</v>
      </c>
      <c r="Q162" s="234" t="s">
        <v>62</v>
      </c>
      <c r="R162" s="184" t="s">
        <v>62</v>
      </c>
    </row>
    <row r="163" spans="1:18" s="85" customFormat="1" ht="38.65" customHeight="1" x14ac:dyDescent="0.2">
      <c r="A163" s="332"/>
      <c r="B163" s="148" t="s">
        <v>330</v>
      </c>
      <c r="C163" s="235"/>
      <c r="D163" s="235" t="s">
        <v>62</v>
      </c>
      <c r="E163" s="235"/>
      <c r="F163" s="235"/>
      <c r="G163" s="235">
        <f>G159</f>
        <v>98</v>
      </c>
      <c r="H163" s="235">
        <f t="shared" ref="H163:K163" si="81">H159</f>
        <v>98</v>
      </c>
      <c r="I163" s="251">
        <f t="shared" ca="1" si="67"/>
        <v>44.810239401789687</v>
      </c>
      <c r="J163" s="251">
        <f t="shared" ca="1" si="81"/>
        <v>42.983710280674153</v>
      </c>
      <c r="K163" s="235">
        <f t="shared" si="81"/>
        <v>98</v>
      </c>
      <c r="L163" s="235" t="s">
        <v>62</v>
      </c>
      <c r="M163" s="150">
        <v>46022</v>
      </c>
      <c r="N163" s="150">
        <v>46022</v>
      </c>
      <c r="O163" s="156"/>
      <c r="P163" s="234" t="s">
        <v>62</v>
      </c>
      <c r="Q163" s="156"/>
      <c r="R163" s="183"/>
    </row>
    <row r="164" spans="1:18" s="85" customFormat="1" ht="21" customHeight="1" x14ac:dyDescent="0.2">
      <c r="A164" s="332"/>
      <c r="B164" s="147" t="s">
        <v>71</v>
      </c>
      <c r="C164" s="235"/>
      <c r="D164" s="235"/>
      <c r="E164" s="235"/>
      <c r="F164" s="235"/>
      <c r="G164" s="235" t="s">
        <v>62</v>
      </c>
      <c r="H164" s="235"/>
      <c r="I164" s="251">
        <f t="shared" si="67"/>
        <v>0</v>
      </c>
      <c r="J164" s="251"/>
      <c r="K164" s="235"/>
      <c r="L164" s="235" t="s">
        <v>62</v>
      </c>
      <c r="M164" s="235"/>
      <c r="N164" s="235"/>
      <c r="O164" s="234" t="s">
        <v>62</v>
      </c>
      <c r="P164" s="234" t="s">
        <v>62</v>
      </c>
      <c r="Q164" s="234" t="s">
        <v>62</v>
      </c>
      <c r="R164" s="184" t="s">
        <v>62</v>
      </c>
    </row>
    <row r="165" spans="1:18" s="85" customFormat="1" ht="21" customHeight="1" x14ac:dyDescent="0.2">
      <c r="A165" s="333"/>
      <c r="B165" s="148" t="s">
        <v>72</v>
      </c>
      <c r="C165" s="235"/>
      <c r="D165" s="235" t="s">
        <v>62</v>
      </c>
      <c r="E165" s="235"/>
      <c r="F165" s="235"/>
      <c r="G165" s="235">
        <f>G163</f>
        <v>98</v>
      </c>
      <c r="H165" s="235">
        <f t="shared" ref="H165:K165" si="82">H163</f>
        <v>98</v>
      </c>
      <c r="I165" s="251">
        <f t="shared" ca="1" si="67"/>
        <v>44.810239401789687</v>
      </c>
      <c r="J165" s="251">
        <f t="shared" ca="1" si="82"/>
        <v>42.983710280674153</v>
      </c>
      <c r="K165" s="235">
        <f t="shared" si="82"/>
        <v>98</v>
      </c>
      <c r="L165" s="235" t="s">
        <v>62</v>
      </c>
      <c r="M165" s="150">
        <v>46022</v>
      </c>
      <c r="N165" s="150">
        <v>46022</v>
      </c>
      <c r="O165" s="156"/>
      <c r="P165" s="234" t="s">
        <v>62</v>
      </c>
      <c r="Q165" s="156"/>
      <c r="R165" s="183"/>
    </row>
    <row r="166" spans="1:18" s="56" customFormat="1" ht="74.45" customHeight="1" x14ac:dyDescent="0.25">
      <c r="A166" s="331" t="s">
        <v>232</v>
      </c>
      <c r="B166" s="137" t="s">
        <v>332</v>
      </c>
      <c r="C166" s="142" t="s">
        <v>191</v>
      </c>
      <c r="D166" s="141" t="s">
        <v>333</v>
      </c>
      <c r="E166" s="141" t="s">
        <v>82</v>
      </c>
      <c r="F166" s="142">
        <v>744</v>
      </c>
      <c r="G166" s="142">
        <v>98</v>
      </c>
      <c r="H166" s="142">
        <f>G166</f>
        <v>98</v>
      </c>
      <c r="I166" s="156">
        <f t="shared" ca="1" si="67"/>
        <v>44.810239401789687</v>
      </c>
      <c r="J166" s="156">
        <f ca="1">I166</f>
        <v>43.916455184898382</v>
      </c>
      <c r="K166" s="142">
        <f>G166</f>
        <v>98</v>
      </c>
      <c r="L166" s="142"/>
      <c r="M166" s="235" t="s">
        <v>62</v>
      </c>
      <c r="N166" s="235" t="s">
        <v>62</v>
      </c>
      <c r="O166" s="156">
        <v>2205875.73</v>
      </c>
      <c r="P166" s="156"/>
      <c r="Q166" s="156">
        <v>2140447.84</v>
      </c>
      <c r="R166" s="183">
        <v>988512.68</v>
      </c>
    </row>
    <row r="167" spans="1:18" s="85" customFormat="1" ht="15.75" x14ac:dyDescent="0.2">
      <c r="A167" s="332"/>
      <c r="B167" s="146" t="s">
        <v>70</v>
      </c>
      <c r="C167" s="235"/>
      <c r="D167" s="235" t="s">
        <v>62</v>
      </c>
      <c r="E167" s="235"/>
      <c r="F167" s="235"/>
      <c r="G167" s="235">
        <f>G166</f>
        <v>98</v>
      </c>
      <c r="H167" s="235">
        <f t="shared" ref="H167:K167" si="83">H166</f>
        <v>98</v>
      </c>
      <c r="I167" s="251">
        <f t="shared" ca="1" si="67"/>
        <v>44.810239401789687</v>
      </c>
      <c r="J167" s="251">
        <f t="shared" ca="1" si="83"/>
        <v>43.916455184898382</v>
      </c>
      <c r="K167" s="235">
        <f t="shared" si="83"/>
        <v>98</v>
      </c>
      <c r="L167" s="235" t="s">
        <v>62</v>
      </c>
      <c r="M167" s="150">
        <v>46022</v>
      </c>
      <c r="N167" s="150">
        <v>46022</v>
      </c>
      <c r="O167" s="156"/>
      <c r="P167" s="234" t="s">
        <v>62</v>
      </c>
      <c r="Q167" s="156"/>
      <c r="R167" s="183"/>
    </row>
    <row r="168" spans="1:18" s="85" customFormat="1" ht="14.25" x14ac:dyDescent="0.2">
      <c r="A168" s="332"/>
      <c r="B168" s="147" t="s">
        <v>76</v>
      </c>
      <c r="C168" s="235"/>
      <c r="D168" s="235"/>
      <c r="E168" s="235"/>
      <c r="F168" s="235"/>
      <c r="G168" s="235" t="s">
        <v>62</v>
      </c>
      <c r="H168" s="235"/>
      <c r="I168" s="251">
        <f t="shared" si="67"/>
        <v>0</v>
      </c>
      <c r="J168" s="251"/>
      <c r="K168" s="235"/>
      <c r="L168" s="235" t="s">
        <v>62</v>
      </c>
      <c r="M168" s="235"/>
      <c r="N168" s="235"/>
      <c r="O168" s="234" t="s">
        <v>62</v>
      </c>
      <c r="P168" s="234" t="s">
        <v>62</v>
      </c>
      <c r="Q168" s="234" t="s">
        <v>62</v>
      </c>
      <c r="R168" s="184" t="s">
        <v>62</v>
      </c>
    </row>
    <row r="169" spans="1:18" s="85" customFormat="1" ht="65.45" customHeight="1" x14ac:dyDescent="0.2">
      <c r="A169" s="332"/>
      <c r="B169" s="148" t="s">
        <v>192</v>
      </c>
      <c r="C169" s="235"/>
      <c r="D169" s="235" t="s">
        <v>62</v>
      </c>
      <c r="E169" s="235"/>
      <c r="F169" s="235"/>
      <c r="G169" s="235">
        <f>G166</f>
        <v>98</v>
      </c>
      <c r="H169" s="235">
        <f t="shared" ref="H169:J169" si="84">H166</f>
        <v>98</v>
      </c>
      <c r="I169" s="251">
        <f t="shared" ca="1" si="67"/>
        <v>44.810239401789687</v>
      </c>
      <c r="J169" s="251">
        <f t="shared" ca="1" si="84"/>
        <v>43.916455184898382</v>
      </c>
      <c r="K169" s="235">
        <f>K166</f>
        <v>98</v>
      </c>
      <c r="L169" s="235" t="s">
        <v>62</v>
      </c>
      <c r="M169" s="150">
        <v>46022</v>
      </c>
      <c r="N169" s="150">
        <v>46022</v>
      </c>
      <c r="O169" s="156"/>
      <c r="P169" s="234" t="s">
        <v>62</v>
      </c>
      <c r="Q169" s="156"/>
      <c r="R169" s="183"/>
    </row>
    <row r="170" spans="1:18" s="85" customFormat="1" ht="15" customHeight="1" x14ac:dyDescent="0.2">
      <c r="A170" s="332"/>
      <c r="B170" s="147" t="s">
        <v>193</v>
      </c>
      <c r="C170" s="235"/>
      <c r="D170" s="235"/>
      <c r="E170" s="235"/>
      <c r="F170" s="235"/>
      <c r="G170" s="235" t="s">
        <v>62</v>
      </c>
      <c r="H170" s="235"/>
      <c r="I170" s="251">
        <f t="shared" si="67"/>
        <v>0</v>
      </c>
      <c r="J170" s="251"/>
      <c r="K170" s="235"/>
      <c r="L170" s="235" t="s">
        <v>62</v>
      </c>
      <c r="M170" s="235"/>
      <c r="N170" s="235"/>
      <c r="O170" s="234" t="s">
        <v>62</v>
      </c>
      <c r="P170" s="234" t="s">
        <v>62</v>
      </c>
      <c r="Q170" s="234" t="s">
        <v>62</v>
      </c>
      <c r="R170" s="184" t="s">
        <v>62</v>
      </c>
    </row>
    <row r="171" spans="1:18" s="85" customFormat="1" ht="38.65" customHeight="1" x14ac:dyDescent="0.2">
      <c r="A171" s="332"/>
      <c r="B171" s="148" t="s">
        <v>330</v>
      </c>
      <c r="C171" s="235"/>
      <c r="D171" s="235" t="s">
        <v>62</v>
      </c>
      <c r="E171" s="235"/>
      <c r="F171" s="235"/>
      <c r="G171" s="235">
        <f>G167</f>
        <v>98</v>
      </c>
      <c r="H171" s="235">
        <f t="shared" ref="H171:K171" si="85">H167</f>
        <v>98</v>
      </c>
      <c r="I171" s="251">
        <f t="shared" ca="1" si="67"/>
        <v>44.810239401789687</v>
      </c>
      <c r="J171" s="251">
        <f t="shared" ca="1" si="85"/>
        <v>43.916455184898382</v>
      </c>
      <c r="K171" s="235">
        <f t="shared" si="85"/>
        <v>98</v>
      </c>
      <c r="L171" s="235" t="s">
        <v>62</v>
      </c>
      <c r="M171" s="150">
        <v>46022</v>
      </c>
      <c r="N171" s="150">
        <v>46022</v>
      </c>
      <c r="O171" s="156"/>
      <c r="P171" s="234" t="s">
        <v>62</v>
      </c>
      <c r="Q171" s="156"/>
      <c r="R171" s="183"/>
    </row>
    <row r="172" spans="1:18" s="85" customFormat="1" ht="21" customHeight="1" x14ac:dyDescent="0.2">
      <c r="A172" s="332"/>
      <c r="B172" s="147" t="s">
        <v>71</v>
      </c>
      <c r="C172" s="235"/>
      <c r="D172" s="235"/>
      <c r="E172" s="235"/>
      <c r="F172" s="235"/>
      <c r="G172" s="235" t="s">
        <v>62</v>
      </c>
      <c r="H172" s="235"/>
      <c r="I172" s="251">
        <f t="shared" si="67"/>
        <v>0</v>
      </c>
      <c r="J172" s="251"/>
      <c r="K172" s="235"/>
      <c r="L172" s="235" t="s">
        <v>62</v>
      </c>
      <c r="M172" s="235"/>
      <c r="N172" s="235"/>
      <c r="O172" s="234" t="s">
        <v>62</v>
      </c>
      <c r="P172" s="234" t="s">
        <v>62</v>
      </c>
      <c r="Q172" s="234" t="s">
        <v>62</v>
      </c>
      <c r="R172" s="184" t="s">
        <v>62</v>
      </c>
    </row>
    <row r="173" spans="1:18" s="85" customFormat="1" ht="21" customHeight="1" x14ac:dyDescent="0.2">
      <c r="A173" s="333"/>
      <c r="B173" s="148" t="s">
        <v>72</v>
      </c>
      <c r="C173" s="235"/>
      <c r="D173" s="235" t="s">
        <v>62</v>
      </c>
      <c r="E173" s="235"/>
      <c r="F173" s="235"/>
      <c r="G173" s="235">
        <f>G171</f>
        <v>98</v>
      </c>
      <c r="H173" s="235">
        <f t="shared" ref="H173:K173" si="86">H171</f>
        <v>98</v>
      </c>
      <c r="I173" s="251">
        <f t="shared" ca="1" si="67"/>
        <v>44.810239401789687</v>
      </c>
      <c r="J173" s="251">
        <f t="shared" ca="1" si="86"/>
        <v>43.916455184898382</v>
      </c>
      <c r="K173" s="235">
        <f t="shared" si="86"/>
        <v>98</v>
      </c>
      <c r="L173" s="235" t="s">
        <v>62</v>
      </c>
      <c r="M173" s="150">
        <v>46022</v>
      </c>
      <c r="N173" s="150">
        <v>46022</v>
      </c>
      <c r="O173" s="156"/>
      <c r="P173" s="234" t="s">
        <v>62</v>
      </c>
      <c r="Q173" s="156"/>
      <c r="R173" s="183"/>
    </row>
    <row r="174" spans="1:18" s="56" customFormat="1" ht="74.45" customHeight="1" x14ac:dyDescent="0.25">
      <c r="A174" s="331" t="s">
        <v>233</v>
      </c>
      <c r="B174" s="137" t="s">
        <v>332</v>
      </c>
      <c r="C174" s="142" t="s">
        <v>191</v>
      </c>
      <c r="D174" s="141" t="s">
        <v>333</v>
      </c>
      <c r="E174" s="141" t="s">
        <v>82</v>
      </c>
      <c r="F174" s="142">
        <v>744</v>
      </c>
      <c r="G174" s="142">
        <v>98</v>
      </c>
      <c r="H174" s="142">
        <f>G174</f>
        <v>98</v>
      </c>
      <c r="I174" s="156">
        <f t="shared" si="67"/>
        <v>41</v>
      </c>
      <c r="J174" s="156">
        <v>41</v>
      </c>
      <c r="K174" s="142">
        <f>G174</f>
        <v>98</v>
      </c>
      <c r="L174" s="142"/>
      <c r="M174" s="235" t="s">
        <v>62</v>
      </c>
      <c r="N174" s="235" t="s">
        <v>62</v>
      </c>
      <c r="O174" s="156">
        <v>2217811.5299999998</v>
      </c>
      <c r="P174" s="156"/>
      <c r="Q174" s="156">
        <v>1881915.74</v>
      </c>
      <c r="R174" s="183">
        <v>927622.02</v>
      </c>
    </row>
    <row r="175" spans="1:18" s="85" customFormat="1" ht="15.75" x14ac:dyDescent="0.2">
      <c r="A175" s="332"/>
      <c r="B175" s="146" t="s">
        <v>70</v>
      </c>
      <c r="C175" s="235"/>
      <c r="D175" s="235" t="s">
        <v>62</v>
      </c>
      <c r="E175" s="235"/>
      <c r="F175" s="235"/>
      <c r="G175" s="235">
        <f>G174</f>
        <v>98</v>
      </c>
      <c r="H175" s="235">
        <f t="shared" ref="H175:K175" si="87">H174</f>
        <v>98</v>
      </c>
      <c r="I175" s="251">
        <f t="shared" si="67"/>
        <v>41</v>
      </c>
      <c r="J175" s="251">
        <f t="shared" si="87"/>
        <v>41</v>
      </c>
      <c r="K175" s="235">
        <f t="shared" si="87"/>
        <v>98</v>
      </c>
      <c r="L175" s="235" t="s">
        <v>62</v>
      </c>
      <c r="M175" s="150">
        <v>46022</v>
      </c>
      <c r="N175" s="150">
        <v>46022</v>
      </c>
      <c r="O175" s="156"/>
      <c r="P175" s="234" t="s">
        <v>62</v>
      </c>
      <c r="Q175" s="156"/>
      <c r="R175" s="183"/>
    </row>
    <row r="176" spans="1:18" s="85" customFormat="1" ht="14.25" x14ac:dyDescent="0.2">
      <c r="A176" s="332"/>
      <c r="B176" s="147" t="s">
        <v>76</v>
      </c>
      <c r="C176" s="235"/>
      <c r="D176" s="235"/>
      <c r="E176" s="235"/>
      <c r="F176" s="235"/>
      <c r="G176" s="235" t="s">
        <v>62</v>
      </c>
      <c r="H176" s="235"/>
      <c r="I176" s="251">
        <f t="shared" si="67"/>
        <v>0</v>
      </c>
      <c r="J176" s="251"/>
      <c r="K176" s="235"/>
      <c r="L176" s="235" t="s">
        <v>62</v>
      </c>
      <c r="M176" s="235"/>
      <c r="N176" s="235"/>
      <c r="O176" s="234" t="s">
        <v>62</v>
      </c>
      <c r="P176" s="234" t="s">
        <v>62</v>
      </c>
      <c r="Q176" s="234" t="s">
        <v>62</v>
      </c>
      <c r="R176" s="184" t="s">
        <v>62</v>
      </c>
    </row>
    <row r="177" spans="1:18" s="85" customFormat="1" ht="65.45" customHeight="1" x14ac:dyDescent="0.2">
      <c r="A177" s="332"/>
      <c r="B177" s="148" t="s">
        <v>192</v>
      </c>
      <c r="C177" s="235"/>
      <c r="D177" s="235" t="s">
        <v>62</v>
      </c>
      <c r="E177" s="235"/>
      <c r="F177" s="235"/>
      <c r="G177" s="235">
        <f>G174</f>
        <v>98</v>
      </c>
      <c r="H177" s="235">
        <f t="shared" ref="H177:J177" si="88">H174</f>
        <v>98</v>
      </c>
      <c r="I177" s="251">
        <f t="shared" si="67"/>
        <v>41</v>
      </c>
      <c r="J177" s="251">
        <f t="shared" si="88"/>
        <v>41</v>
      </c>
      <c r="K177" s="235">
        <f>K174</f>
        <v>98</v>
      </c>
      <c r="L177" s="235" t="s">
        <v>62</v>
      </c>
      <c r="M177" s="150">
        <v>46022</v>
      </c>
      <c r="N177" s="150">
        <v>46022</v>
      </c>
      <c r="O177" s="156"/>
      <c r="P177" s="234" t="s">
        <v>62</v>
      </c>
      <c r="Q177" s="156"/>
      <c r="R177" s="183"/>
    </row>
    <row r="178" spans="1:18" s="85" customFormat="1" ht="15" customHeight="1" x14ac:dyDescent="0.2">
      <c r="A178" s="332"/>
      <c r="B178" s="147" t="s">
        <v>193</v>
      </c>
      <c r="C178" s="235"/>
      <c r="D178" s="235"/>
      <c r="E178" s="235"/>
      <c r="F178" s="235"/>
      <c r="G178" s="235" t="s">
        <v>62</v>
      </c>
      <c r="H178" s="235"/>
      <c r="I178" s="251">
        <f t="shared" si="67"/>
        <v>0</v>
      </c>
      <c r="J178" s="251"/>
      <c r="K178" s="235"/>
      <c r="L178" s="235" t="s">
        <v>62</v>
      </c>
      <c r="M178" s="235"/>
      <c r="N178" s="235"/>
      <c r="O178" s="234" t="s">
        <v>62</v>
      </c>
      <c r="P178" s="234" t="s">
        <v>62</v>
      </c>
      <c r="Q178" s="234" t="s">
        <v>62</v>
      </c>
      <c r="R178" s="184" t="s">
        <v>62</v>
      </c>
    </row>
    <row r="179" spans="1:18" s="85" customFormat="1" ht="38.65" customHeight="1" x14ac:dyDescent="0.2">
      <c r="A179" s="332"/>
      <c r="B179" s="148" t="s">
        <v>330</v>
      </c>
      <c r="C179" s="235"/>
      <c r="D179" s="235" t="s">
        <v>62</v>
      </c>
      <c r="E179" s="235"/>
      <c r="F179" s="235"/>
      <c r="G179" s="235">
        <f>G175</f>
        <v>98</v>
      </c>
      <c r="H179" s="235">
        <f t="shared" ref="H179:K179" si="89">H175</f>
        <v>98</v>
      </c>
      <c r="I179" s="251">
        <f t="shared" si="67"/>
        <v>41</v>
      </c>
      <c r="J179" s="251">
        <f t="shared" si="89"/>
        <v>41</v>
      </c>
      <c r="K179" s="235">
        <f t="shared" si="89"/>
        <v>98</v>
      </c>
      <c r="L179" s="235" t="s">
        <v>62</v>
      </c>
      <c r="M179" s="150">
        <v>46022</v>
      </c>
      <c r="N179" s="150">
        <v>46022</v>
      </c>
      <c r="O179" s="156"/>
      <c r="P179" s="234" t="s">
        <v>62</v>
      </c>
      <c r="Q179" s="156"/>
      <c r="R179" s="183"/>
    </row>
    <row r="180" spans="1:18" s="85" customFormat="1" ht="21" customHeight="1" x14ac:dyDescent="0.2">
      <c r="A180" s="332"/>
      <c r="B180" s="147" t="s">
        <v>71</v>
      </c>
      <c r="C180" s="235"/>
      <c r="D180" s="235"/>
      <c r="E180" s="235"/>
      <c r="F180" s="235"/>
      <c r="G180" s="235" t="s">
        <v>62</v>
      </c>
      <c r="H180" s="235"/>
      <c r="I180" s="251">
        <f t="shared" si="67"/>
        <v>0</v>
      </c>
      <c r="J180" s="251"/>
      <c r="K180" s="235"/>
      <c r="L180" s="235" t="s">
        <v>62</v>
      </c>
      <c r="M180" s="235"/>
      <c r="N180" s="235"/>
      <c r="O180" s="234" t="s">
        <v>62</v>
      </c>
      <c r="P180" s="234" t="s">
        <v>62</v>
      </c>
      <c r="Q180" s="234" t="s">
        <v>62</v>
      </c>
      <c r="R180" s="184" t="s">
        <v>62</v>
      </c>
    </row>
    <row r="181" spans="1:18" s="85" customFormat="1" ht="21" customHeight="1" x14ac:dyDescent="0.2">
      <c r="A181" s="333"/>
      <c r="B181" s="148" t="s">
        <v>72</v>
      </c>
      <c r="C181" s="235"/>
      <c r="D181" s="235" t="s">
        <v>62</v>
      </c>
      <c r="E181" s="235"/>
      <c r="F181" s="235"/>
      <c r="G181" s="235">
        <f>G179</f>
        <v>98</v>
      </c>
      <c r="H181" s="235">
        <f t="shared" ref="H181:K181" si="90">H179</f>
        <v>98</v>
      </c>
      <c r="I181" s="251">
        <f t="shared" si="67"/>
        <v>41</v>
      </c>
      <c r="J181" s="251">
        <f t="shared" si="90"/>
        <v>41</v>
      </c>
      <c r="K181" s="235">
        <f t="shared" si="90"/>
        <v>98</v>
      </c>
      <c r="L181" s="235" t="s">
        <v>62</v>
      </c>
      <c r="M181" s="150">
        <v>46022</v>
      </c>
      <c r="N181" s="150">
        <v>46022</v>
      </c>
      <c r="O181" s="156"/>
      <c r="P181" s="234" t="s">
        <v>62</v>
      </c>
      <c r="Q181" s="156"/>
      <c r="R181" s="183"/>
    </row>
    <row r="182" spans="1:18" s="56" customFormat="1" ht="74.45" customHeight="1" x14ac:dyDescent="0.25">
      <c r="A182" s="331" t="s">
        <v>234</v>
      </c>
      <c r="B182" s="137" t="s">
        <v>332</v>
      </c>
      <c r="C182" s="142" t="s">
        <v>191</v>
      </c>
      <c r="D182" s="141" t="s">
        <v>333</v>
      </c>
      <c r="E182" s="141" t="s">
        <v>82</v>
      </c>
      <c r="F182" s="142">
        <v>744</v>
      </c>
      <c r="G182" s="142">
        <v>98</v>
      </c>
      <c r="H182" s="142">
        <f>G182</f>
        <v>98</v>
      </c>
      <c r="I182" s="156">
        <f t="shared" si="67"/>
        <v>43.92</v>
      </c>
      <c r="J182" s="156">
        <v>43.92</v>
      </c>
      <c r="K182" s="142">
        <f>G182</f>
        <v>98</v>
      </c>
      <c r="L182" s="142"/>
      <c r="M182" s="235" t="s">
        <v>62</v>
      </c>
      <c r="N182" s="235" t="s">
        <v>62</v>
      </c>
      <c r="O182" s="156">
        <v>1102937.8700000001</v>
      </c>
      <c r="P182" s="156"/>
      <c r="Q182" s="156">
        <v>1070223.92</v>
      </c>
      <c r="R182" s="183">
        <v>494256.34</v>
      </c>
    </row>
    <row r="183" spans="1:18" s="85" customFormat="1" ht="15.75" x14ac:dyDescent="0.2">
      <c r="A183" s="332"/>
      <c r="B183" s="146" t="s">
        <v>70</v>
      </c>
      <c r="C183" s="235"/>
      <c r="D183" s="235" t="s">
        <v>62</v>
      </c>
      <c r="E183" s="235"/>
      <c r="F183" s="235"/>
      <c r="G183" s="235">
        <f>G182</f>
        <v>98</v>
      </c>
      <c r="H183" s="235">
        <f t="shared" ref="H183:K183" si="91">H182</f>
        <v>98</v>
      </c>
      <c r="I183" s="251">
        <f t="shared" si="67"/>
        <v>43.92</v>
      </c>
      <c r="J183" s="251">
        <f t="shared" si="91"/>
        <v>43.92</v>
      </c>
      <c r="K183" s="235">
        <f t="shared" si="91"/>
        <v>98</v>
      </c>
      <c r="L183" s="235" t="s">
        <v>62</v>
      </c>
      <c r="M183" s="150">
        <v>46022</v>
      </c>
      <c r="N183" s="150">
        <v>46022</v>
      </c>
      <c r="O183" s="156"/>
      <c r="P183" s="234" t="s">
        <v>62</v>
      </c>
      <c r="Q183" s="156"/>
      <c r="R183" s="183"/>
    </row>
    <row r="184" spans="1:18" s="85" customFormat="1" ht="14.25" x14ac:dyDescent="0.2">
      <c r="A184" s="332"/>
      <c r="B184" s="147" t="s">
        <v>76</v>
      </c>
      <c r="C184" s="235"/>
      <c r="D184" s="235"/>
      <c r="E184" s="235"/>
      <c r="F184" s="235"/>
      <c r="G184" s="235" t="s">
        <v>62</v>
      </c>
      <c r="H184" s="235"/>
      <c r="I184" s="251">
        <f t="shared" si="67"/>
        <v>0</v>
      </c>
      <c r="J184" s="251"/>
      <c r="K184" s="235"/>
      <c r="L184" s="235" t="s">
        <v>62</v>
      </c>
      <c r="M184" s="235"/>
      <c r="N184" s="235"/>
      <c r="O184" s="234" t="s">
        <v>62</v>
      </c>
      <c r="P184" s="234" t="s">
        <v>62</v>
      </c>
      <c r="Q184" s="234" t="s">
        <v>62</v>
      </c>
      <c r="R184" s="184" t="s">
        <v>62</v>
      </c>
    </row>
    <row r="185" spans="1:18" s="85" customFormat="1" ht="65.45" customHeight="1" x14ac:dyDescent="0.2">
      <c r="A185" s="332"/>
      <c r="B185" s="148" t="s">
        <v>192</v>
      </c>
      <c r="C185" s="235"/>
      <c r="D185" s="235" t="s">
        <v>62</v>
      </c>
      <c r="E185" s="235"/>
      <c r="F185" s="235"/>
      <c r="G185" s="235">
        <f>G182</f>
        <v>98</v>
      </c>
      <c r="H185" s="235">
        <f t="shared" ref="H185:J185" si="92">H182</f>
        <v>98</v>
      </c>
      <c r="I185" s="251">
        <f t="shared" si="67"/>
        <v>43.92</v>
      </c>
      <c r="J185" s="251">
        <f t="shared" si="92"/>
        <v>43.92</v>
      </c>
      <c r="K185" s="235">
        <f>K182</f>
        <v>98</v>
      </c>
      <c r="L185" s="235" t="s">
        <v>62</v>
      </c>
      <c r="M185" s="150">
        <v>46022</v>
      </c>
      <c r="N185" s="150">
        <v>46022</v>
      </c>
      <c r="O185" s="156"/>
      <c r="P185" s="234" t="s">
        <v>62</v>
      </c>
      <c r="Q185" s="156"/>
      <c r="R185" s="183"/>
    </row>
    <row r="186" spans="1:18" s="85" customFormat="1" ht="15" customHeight="1" x14ac:dyDescent="0.2">
      <c r="A186" s="332"/>
      <c r="B186" s="147" t="s">
        <v>193</v>
      </c>
      <c r="C186" s="235"/>
      <c r="D186" s="235"/>
      <c r="E186" s="235"/>
      <c r="F186" s="235"/>
      <c r="G186" s="235" t="s">
        <v>62</v>
      </c>
      <c r="H186" s="235"/>
      <c r="I186" s="251">
        <f t="shared" si="67"/>
        <v>0</v>
      </c>
      <c r="J186" s="251"/>
      <c r="K186" s="235"/>
      <c r="L186" s="235" t="s">
        <v>62</v>
      </c>
      <c r="M186" s="235"/>
      <c r="N186" s="235"/>
      <c r="O186" s="234" t="s">
        <v>62</v>
      </c>
      <c r="P186" s="234" t="s">
        <v>62</v>
      </c>
      <c r="Q186" s="234" t="s">
        <v>62</v>
      </c>
      <c r="R186" s="184" t="s">
        <v>62</v>
      </c>
    </row>
    <row r="187" spans="1:18" s="85" customFormat="1" ht="38.65" customHeight="1" x14ac:dyDescent="0.2">
      <c r="A187" s="332"/>
      <c r="B187" s="148" t="s">
        <v>330</v>
      </c>
      <c r="C187" s="235"/>
      <c r="D187" s="235" t="s">
        <v>62</v>
      </c>
      <c r="E187" s="235"/>
      <c r="F187" s="235"/>
      <c r="G187" s="235">
        <f>G183</f>
        <v>98</v>
      </c>
      <c r="H187" s="235">
        <f t="shared" ref="H187:K187" si="93">H183</f>
        <v>98</v>
      </c>
      <c r="I187" s="251">
        <f t="shared" si="67"/>
        <v>43.92</v>
      </c>
      <c r="J187" s="251">
        <f t="shared" si="93"/>
        <v>43.92</v>
      </c>
      <c r="K187" s="235">
        <f t="shared" si="93"/>
        <v>98</v>
      </c>
      <c r="L187" s="235" t="s">
        <v>62</v>
      </c>
      <c r="M187" s="150">
        <v>46022</v>
      </c>
      <c r="N187" s="150">
        <v>46022</v>
      </c>
      <c r="O187" s="156"/>
      <c r="P187" s="234" t="s">
        <v>62</v>
      </c>
      <c r="Q187" s="156"/>
      <c r="R187" s="183"/>
    </row>
    <row r="188" spans="1:18" s="85" customFormat="1" ht="21" customHeight="1" x14ac:dyDescent="0.2">
      <c r="A188" s="332"/>
      <c r="B188" s="147" t="s">
        <v>71</v>
      </c>
      <c r="C188" s="235"/>
      <c r="D188" s="235"/>
      <c r="E188" s="235"/>
      <c r="F188" s="235"/>
      <c r="G188" s="235" t="s">
        <v>62</v>
      </c>
      <c r="H188" s="235"/>
      <c r="I188" s="251">
        <f t="shared" si="67"/>
        <v>0</v>
      </c>
      <c r="J188" s="251"/>
      <c r="K188" s="235"/>
      <c r="L188" s="235" t="s">
        <v>62</v>
      </c>
      <c r="M188" s="235"/>
      <c r="N188" s="235"/>
      <c r="O188" s="234" t="s">
        <v>62</v>
      </c>
      <c r="P188" s="234" t="s">
        <v>62</v>
      </c>
      <c r="Q188" s="234" t="s">
        <v>62</v>
      </c>
      <c r="R188" s="184" t="s">
        <v>62</v>
      </c>
    </row>
    <row r="189" spans="1:18" s="85" customFormat="1" ht="21" customHeight="1" x14ac:dyDescent="0.2">
      <c r="A189" s="333"/>
      <c r="B189" s="148" t="s">
        <v>72</v>
      </c>
      <c r="C189" s="235"/>
      <c r="D189" s="235" t="s">
        <v>62</v>
      </c>
      <c r="E189" s="235"/>
      <c r="F189" s="235"/>
      <c r="G189" s="235">
        <f>G187</f>
        <v>98</v>
      </c>
      <c r="H189" s="235">
        <f t="shared" ref="H189:K189" si="94">H187</f>
        <v>98</v>
      </c>
      <c r="I189" s="251">
        <f t="shared" si="67"/>
        <v>43.92</v>
      </c>
      <c r="J189" s="251">
        <f t="shared" si="94"/>
        <v>43.92</v>
      </c>
      <c r="K189" s="235">
        <f t="shared" si="94"/>
        <v>98</v>
      </c>
      <c r="L189" s="235" t="s">
        <v>62</v>
      </c>
      <c r="M189" s="150">
        <v>46022</v>
      </c>
      <c r="N189" s="150">
        <v>46022</v>
      </c>
      <c r="O189" s="156"/>
      <c r="P189" s="234" t="s">
        <v>62</v>
      </c>
      <c r="Q189" s="156"/>
      <c r="R189" s="183"/>
    </row>
    <row r="190" spans="1:18" s="56" customFormat="1" ht="74.45" customHeight="1" x14ac:dyDescent="0.25">
      <c r="A190" s="331" t="s">
        <v>235</v>
      </c>
      <c r="B190" s="137" t="s">
        <v>332</v>
      </c>
      <c r="C190" s="142" t="s">
        <v>191</v>
      </c>
      <c r="D190" s="141" t="s">
        <v>333</v>
      </c>
      <c r="E190" s="141" t="s">
        <v>82</v>
      </c>
      <c r="F190" s="142">
        <v>744</v>
      </c>
      <c r="G190" s="142">
        <v>98</v>
      </c>
      <c r="H190" s="142">
        <f>G190</f>
        <v>98</v>
      </c>
      <c r="I190" s="156">
        <f t="shared" si="67"/>
        <v>44</v>
      </c>
      <c r="J190" s="156">
        <v>44</v>
      </c>
      <c r="K190" s="142">
        <f>G190</f>
        <v>98</v>
      </c>
      <c r="L190" s="142"/>
      <c r="M190" s="235" t="s">
        <v>62</v>
      </c>
      <c r="N190" s="235" t="s">
        <v>62</v>
      </c>
      <c r="O190" s="156">
        <v>1102937.8700000001</v>
      </c>
      <c r="P190" s="156"/>
      <c r="Q190" s="156">
        <v>1070196.68</v>
      </c>
      <c r="R190" s="183">
        <v>494229.1</v>
      </c>
    </row>
    <row r="191" spans="1:18" s="85" customFormat="1" ht="15.75" x14ac:dyDescent="0.2">
      <c r="A191" s="332"/>
      <c r="B191" s="146" t="s">
        <v>70</v>
      </c>
      <c r="C191" s="235"/>
      <c r="D191" s="235" t="s">
        <v>62</v>
      </c>
      <c r="E191" s="235"/>
      <c r="F191" s="235"/>
      <c r="G191" s="235">
        <f>G190</f>
        <v>98</v>
      </c>
      <c r="H191" s="235">
        <f t="shared" ref="H191:K191" si="95">H190</f>
        <v>98</v>
      </c>
      <c r="I191" s="251">
        <f t="shared" si="67"/>
        <v>44</v>
      </c>
      <c r="J191" s="251">
        <f t="shared" si="95"/>
        <v>44</v>
      </c>
      <c r="K191" s="235">
        <f t="shared" si="95"/>
        <v>98</v>
      </c>
      <c r="L191" s="235" t="s">
        <v>62</v>
      </c>
      <c r="M191" s="150">
        <v>46022</v>
      </c>
      <c r="N191" s="150">
        <v>46022</v>
      </c>
      <c r="O191" s="156"/>
      <c r="P191" s="234" t="s">
        <v>62</v>
      </c>
      <c r="Q191" s="156"/>
      <c r="R191" s="183"/>
    </row>
    <row r="192" spans="1:18" s="85" customFormat="1" ht="14.25" x14ac:dyDescent="0.2">
      <c r="A192" s="332"/>
      <c r="B192" s="147" t="s">
        <v>76</v>
      </c>
      <c r="C192" s="235"/>
      <c r="D192" s="235"/>
      <c r="E192" s="235"/>
      <c r="F192" s="235"/>
      <c r="G192" s="235" t="s">
        <v>62</v>
      </c>
      <c r="H192" s="235"/>
      <c r="I192" s="251">
        <f t="shared" si="67"/>
        <v>0</v>
      </c>
      <c r="J192" s="251"/>
      <c r="K192" s="235"/>
      <c r="L192" s="235" t="s">
        <v>62</v>
      </c>
      <c r="M192" s="235"/>
      <c r="N192" s="235"/>
      <c r="O192" s="234" t="s">
        <v>62</v>
      </c>
      <c r="P192" s="234" t="s">
        <v>62</v>
      </c>
      <c r="Q192" s="234" t="s">
        <v>62</v>
      </c>
      <c r="R192" s="184" t="s">
        <v>62</v>
      </c>
    </row>
    <row r="193" spans="1:18" s="85" customFormat="1" ht="65.45" customHeight="1" x14ac:dyDescent="0.2">
      <c r="A193" s="332"/>
      <c r="B193" s="148" t="s">
        <v>192</v>
      </c>
      <c r="C193" s="235"/>
      <c r="D193" s="235" t="s">
        <v>62</v>
      </c>
      <c r="E193" s="235"/>
      <c r="F193" s="235"/>
      <c r="G193" s="235">
        <f>G190</f>
        <v>98</v>
      </c>
      <c r="H193" s="235">
        <f t="shared" ref="H193:J193" si="96">H190</f>
        <v>98</v>
      </c>
      <c r="I193" s="251">
        <f t="shared" si="67"/>
        <v>44</v>
      </c>
      <c r="J193" s="251">
        <f t="shared" si="96"/>
        <v>44</v>
      </c>
      <c r="K193" s="235">
        <f>K190</f>
        <v>98</v>
      </c>
      <c r="L193" s="235" t="s">
        <v>62</v>
      </c>
      <c r="M193" s="150">
        <v>46022</v>
      </c>
      <c r="N193" s="150">
        <v>46022</v>
      </c>
      <c r="O193" s="156"/>
      <c r="P193" s="234" t="s">
        <v>62</v>
      </c>
      <c r="Q193" s="156"/>
      <c r="R193" s="183"/>
    </row>
    <row r="194" spans="1:18" s="85" customFormat="1" ht="15" customHeight="1" x14ac:dyDescent="0.2">
      <c r="A194" s="332"/>
      <c r="B194" s="147" t="s">
        <v>193</v>
      </c>
      <c r="C194" s="235"/>
      <c r="D194" s="235"/>
      <c r="E194" s="235"/>
      <c r="F194" s="235"/>
      <c r="G194" s="235" t="s">
        <v>62</v>
      </c>
      <c r="H194" s="235"/>
      <c r="I194" s="251">
        <f t="shared" si="67"/>
        <v>0</v>
      </c>
      <c r="J194" s="251"/>
      <c r="K194" s="235"/>
      <c r="L194" s="235" t="s">
        <v>62</v>
      </c>
      <c r="M194" s="235"/>
      <c r="N194" s="235"/>
      <c r="O194" s="234" t="s">
        <v>62</v>
      </c>
      <c r="P194" s="234" t="s">
        <v>62</v>
      </c>
      <c r="Q194" s="234" t="s">
        <v>62</v>
      </c>
      <c r="R194" s="184" t="s">
        <v>62</v>
      </c>
    </row>
    <row r="195" spans="1:18" s="85" customFormat="1" ht="38.65" customHeight="1" x14ac:dyDescent="0.2">
      <c r="A195" s="332"/>
      <c r="B195" s="148" t="s">
        <v>330</v>
      </c>
      <c r="C195" s="235"/>
      <c r="D195" s="235" t="s">
        <v>62</v>
      </c>
      <c r="E195" s="235"/>
      <c r="F195" s="235"/>
      <c r="G195" s="235">
        <f>G191</f>
        <v>98</v>
      </c>
      <c r="H195" s="235">
        <f t="shared" ref="H195:K195" si="97">H191</f>
        <v>98</v>
      </c>
      <c r="I195" s="251">
        <f t="shared" si="67"/>
        <v>44</v>
      </c>
      <c r="J195" s="251">
        <f t="shared" si="97"/>
        <v>44</v>
      </c>
      <c r="K195" s="235">
        <f t="shared" si="97"/>
        <v>98</v>
      </c>
      <c r="L195" s="235" t="s">
        <v>62</v>
      </c>
      <c r="M195" s="150">
        <v>46022</v>
      </c>
      <c r="N195" s="150">
        <v>46022</v>
      </c>
      <c r="O195" s="156"/>
      <c r="P195" s="234" t="s">
        <v>62</v>
      </c>
      <c r="Q195" s="156"/>
      <c r="R195" s="183"/>
    </row>
    <row r="196" spans="1:18" s="85" customFormat="1" ht="21" customHeight="1" x14ac:dyDescent="0.2">
      <c r="A196" s="332"/>
      <c r="B196" s="147" t="s">
        <v>71</v>
      </c>
      <c r="C196" s="235"/>
      <c r="D196" s="235"/>
      <c r="E196" s="235"/>
      <c r="F196" s="235"/>
      <c r="G196" s="235" t="s">
        <v>62</v>
      </c>
      <c r="H196" s="235"/>
      <c r="I196" s="251">
        <f t="shared" si="67"/>
        <v>0</v>
      </c>
      <c r="J196" s="251"/>
      <c r="K196" s="235"/>
      <c r="L196" s="235" t="s">
        <v>62</v>
      </c>
      <c r="M196" s="235"/>
      <c r="N196" s="235"/>
      <c r="O196" s="234" t="s">
        <v>62</v>
      </c>
      <c r="P196" s="234" t="s">
        <v>62</v>
      </c>
      <c r="Q196" s="234" t="s">
        <v>62</v>
      </c>
      <c r="R196" s="184" t="s">
        <v>62</v>
      </c>
    </row>
    <row r="197" spans="1:18" s="85" customFormat="1" ht="21" customHeight="1" x14ac:dyDescent="0.2">
      <c r="A197" s="333"/>
      <c r="B197" s="148" t="s">
        <v>72</v>
      </c>
      <c r="C197" s="235"/>
      <c r="D197" s="235" t="s">
        <v>62</v>
      </c>
      <c r="E197" s="235"/>
      <c r="F197" s="235"/>
      <c r="G197" s="235">
        <f>G195</f>
        <v>98</v>
      </c>
      <c r="H197" s="235">
        <f t="shared" ref="H197:K197" si="98">H195</f>
        <v>98</v>
      </c>
      <c r="I197" s="251">
        <f t="shared" si="67"/>
        <v>44</v>
      </c>
      <c r="J197" s="251">
        <f t="shared" si="98"/>
        <v>44</v>
      </c>
      <c r="K197" s="235">
        <f t="shared" si="98"/>
        <v>98</v>
      </c>
      <c r="L197" s="235" t="s">
        <v>62</v>
      </c>
      <c r="M197" s="150">
        <v>46022</v>
      </c>
      <c r="N197" s="150">
        <v>46022</v>
      </c>
      <c r="O197" s="156"/>
      <c r="P197" s="234" t="s">
        <v>62</v>
      </c>
      <c r="Q197" s="156"/>
      <c r="R197" s="183"/>
    </row>
    <row r="198" spans="1:18" s="56" customFormat="1" ht="74.45" customHeight="1" x14ac:dyDescent="0.25">
      <c r="A198" s="331" t="s">
        <v>236</v>
      </c>
      <c r="B198" s="137" t="s">
        <v>332</v>
      </c>
      <c r="C198" s="142" t="s">
        <v>191</v>
      </c>
      <c r="D198" s="141" t="s">
        <v>333</v>
      </c>
      <c r="E198" s="141" t="s">
        <v>82</v>
      </c>
      <c r="F198" s="142">
        <v>744</v>
      </c>
      <c r="G198" s="142">
        <v>98</v>
      </c>
      <c r="H198" s="142">
        <f>G198</f>
        <v>98</v>
      </c>
      <c r="I198" s="156">
        <f t="shared" si="67"/>
        <v>44</v>
      </c>
      <c r="J198" s="156">
        <v>44</v>
      </c>
      <c r="K198" s="142">
        <f>G198</f>
        <v>98</v>
      </c>
      <c r="L198" s="142"/>
      <c r="M198" s="235" t="s">
        <v>62</v>
      </c>
      <c r="N198" s="235" t="s">
        <v>62</v>
      </c>
      <c r="O198" s="156">
        <v>1102937.8700000001</v>
      </c>
      <c r="P198" s="156"/>
      <c r="Q198" s="156">
        <v>1070196.68</v>
      </c>
      <c r="R198" s="183">
        <v>494229.1</v>
      </c>
    </row>
    <row r="199" spans="1:18" s="85" customFormat="1" ht="15.75" x14ac:dyDescent="0.2">
      <c r="A199" s="332"/>
      <c r="B199" s="146" t="s">
        <v>70</v>
      </c>
      <c r="C199" s="235"/>
      <c r="D199" s="235" t="s">
        <v>62</v>
      </c>
      <c r="E199" s="235"/>
      <c r="F199" s="235"/>
      <c r="G199" s="235">
        <f>G198</f>
        <v>98</v>
      </c>
      <c r="H199" s="235">
        <f t="shared" ref="H199:K199" si="99">H198</f>
        <v>98</v>
      </c>
      <c r="I199" s="251">
        <f t="shared" ref="I199:I262" si="100">J199</f>
        <v>44</v>
      </c>
      <c r="J199" s="251">
        <f t="shared" si="99"/>
        <v>44</v>
      </c>
      <c r="K199" s="235">
        <f t="shared" si="99"/>
        <v>98</v>
      </c>
      <c r="L199" s="235" t="s">
        <v>62</v>
      </c>
      <c r="M199" s="150">
        <v>46022</v>
      </c>
      <c r="N199" s="150">
        <v>46022</v>
      </c>
      <c r="O199" s="156"/>
      <c r="P199" s="234" t="s">
        <v>62</v>
      </c>
      <c r="Q199" s="156"/>
      <c r="R199" s="183"/>
    </row>
    <row r="200" spans="1:18" s="85" customFormat="1" ht="14.25" x14ac:dyDescent="0.2">
      <c r="A200" s="332"/>
      <c r="B200" s="147" t="s">
        <v>76</v>
      </c>
      <c r="C200" s="235"/>
      <c r="D200" s="235"/>
      <c r="E200" s="235"/>
      <c r="F200" s="235"/>
      <c r="G200" s="235" t="s">
        <v>62</v>
      </c>
      <c r="H200" s="235"/>
      <c r="I200" s="251">
        <f t="shared" si="100"/>
        <v>0</v>
      </c>
      <c r="J200" s="251"/>
      <c r="K200" s="235"/>
      <c r="L200" s="235" t="s">
        <v>62</v>
      </c>
      <c r="M200" s="235"/>
      <c r="N200" s="235"/>
      <c r="O200" s="234" t="s">
        <v>62</v>
      </c>
      <c r="P200" s="234" t="s">
        <v>62</v>
      </c>
      <c r="Q200" s="234" t="s">
        <v>62</v>
      </c>
      <c r="R200" s="184" t="s">
        <v>62</v>
      </c>
    </row>
    <row r="201" spans="1:18" s="85" customFormat="1" ht="65.45" customHeight="1" x14ac:dyDescent="0.2">
      <c r="A201" s="332"/>
      <c r="B201" s="148" t="s">
        <v>192</v>
      </c>
      <c r="C201" s="235"/>
      <c r="D201" s="235" t="s">
        <v>62</v>
      </c>
      <c r="E201" s="235"/>
      <c r="F201" s="235"/>
      <c r="G201" s="235">
        <f>G198</f>
        <v>98</v>
      </c>
      <c r="H201" s="235">
        <f t="shared" ref="H201:J201" si="101">H198</f>
        <v>98</v>
      </c>
      <c r="I201" s="251">
        <f t="shared" si="100"/>
        <v>44</v>
      </c>
      <c r="J201" s="251">
        <f t="shared" si="101"/>
        <v>44</v>
      </c>
      <c r="K201" s="235">
        <f>K198</f>
        <v>98</v>
      </c>
      <c r="L201" s="235" t="s">
        <v>62</v>
      </c>
      <c r="M201" s="150">
        <v>46022</v>
      </c>
      <c r="N201" s="150">
        <v>46022</v>
      </c>
      <c r="O201" s="156"/>
      <c r="P201" s="234" t="s">
        <v>62</v>
      </c>
      <c r="Q201" s="156"/>
      <c r="R201" s="183"/>
    </row>
    <row r="202" spans="1:18" s="85" customFormat="1" ht="15" customHeight="1" x14ac:dyDescent="0.2">
      <c r="A202" s="332"/>
      <c r="B202" s="147" t="s">
        <v>193</v>
      </c>
      <c r="C202" s="235"/>
      <c r="D202" s="235"/>
      <c r="E202" s="235"/>
      <c r="F202" s="235"/>
      <c r="G202" s="235" t="s">
        <v>62</v>
      </c>
      <c r="H202" s="235"/>
      <c r="I202" s="251">
        <f t="shared" si="100"/>
        <v>0</v>
      </c>
      <c r="J202" s="251"/>
      <c r="K202" s="235"/>
      <c r="L202" s="235" t="s">
        <v>62</v>
      </c>
      <c r="M202" s="235"/>
      <c r="N202" s="235"/>
      <c r="O202" s="234" t="s">
        <v>62</v>
      </c>
      <c r="P202" s="234" t="s">
        <v>62</v>
      </c>
      <c r="Q202" s="234" t="s">
        <v>62</v>
      </c>
      <c r="R202" s="184" t="s">
        <v>62</v>
      </c>
    </row>
    <row r="203" spans="1:18" s="85" customFormat="1" ht="38.65" customHeight="1" x14ac:dyDescent="0.2">
      <c r="A203" s="332"/>
      <c r="B203" s="148" t="s">
        <v>330</v>
      </c>
      <c r="C203" s="235"/>
      <c r="D203" s="235" t="s">
        <v>62</v>
      </c>
      <c r="E203" s="235"/>
      <c r="F203" s="235"/>
      <c r="G203" s="235">
        <f>G199</f>
        <v>98</v>
      </c>
      <c r="H203" s="235">
        <f t="shared" ref="H203:K203" si="102">H199</f>
        <v>98</v>
      </c>
      <c r="I203" s="251">
        <f t="shared" si="100"/>
        <v>44</v>
      </c>
      <c r="J203" s="251">
        <f t="shared" si="102"/>
        <v>44</v>
      </c>
      <c r="K203" s="235">
        <f t="shared" si="102"/>
        <v>98</v>
      </c>
      <c r="L203" s="235" t="s">
        <v>62</v>
      </c>
      <c r="M203" s="150">
        <v>46022</v>
      </c>
      <c r="N203" s="150">
        <v>46022</v>
      </c>
      <c r="O203" s="156"/>
      <c r="P203" s="234" t="s">
        <v>62</v>
      </c>
      <c r="Q203" s="156"/>
      <c r="R203" s="183"/>
    </row>
    <row r="204" spans="1:18" s="85" customFormat="1" ht="21" customHeight="1" x14ac:dyDescent="0.2">
      <c r="A204" s="332"/>
      <c r="B204" s="147" t="s">
        <v>71</v>
      </c>
      <c r="C204" s="235"/>
      <c r="D204" s="235"/>
      <c r="E204" s="235"/>
      <c r="F204" s="235"/>
      <c r="G204" s="235" t="s">
        <v>62</v>
      </c>
      <c r="H204" s="235"/>
      <c r="I204" s="251">
        <f t="shared" si="100"/>
        <v>0</v>
      </c>
      <c r="J204" s="251"/>
      <c r="K204" s="235"/>
      <c r="L204" s="235" t="s">
        <v>62</v>
      </c>
      <c r="M204" s="235"/>
      <c r="N204" s="235"/>
      <c r="O204" s="234" t="s">
        <v>62</v>
      </c>
      <c r="P204" s="234" t="s">
        <v>62</v>
      </c>
      <c r="Q204" s="234" t="s">
        <v>62</v>
      </c>
      <c r="R204" s="184" t="s">
        <v>62</v>
      </c>
    </row>
    <row r="205" spans="1:18" s="85" customFormat="1" ht="21" customHeight="1" x14ac:dyDescent="0.2">
      <c r="A205" s="333"/>
      <c r="B205" s="148" t="s">
        <v>72</v>
      </c>
      <c r="C205" s="235"/>
      <c r="D205" s="235" t="s">
        <v>62</v>
      </c>
      <c r="E205" s="235"/>
      <c r="F205" s="235"/>
      <c r="G205" s="235">
        <f>G203</f>
        <v>98</v>
      </c>
      <c r="H205" s="235">
        <f t="shared" ref="H205:K205" si="103">H203</f>
        <v>98</v>
      </c>
      <c r="I205" s="251">
        <f t="shared" si="100"/>
        <v>44</v>
      </c>
      <c r="J205" s="251">
        <f t="shared" si="103"/>
        <v>44</v>
      </c>
      <c r="K205" s="235">
        <f t="shared" si="103"/>
        <v>98</v>
      </c>
      <c r="L205" s="235" t="s">
        <v>62</v>
      </c>
      <c r="M205" s="150">
        <v>46022</v>
      </c>
      <c r="N205" s="150">
        <v>46022</v>
      </c>
      <c r="O205" s="156"/>
      <c r="P205" s="234" t="s">
        <v>62</v>
      </c>
      <c r="Q205" s="156"/>
      <c r="R205" s="183"/>
    </row>
    <row r="206" spans="1:18" s="56" customFormat="1" ht="74.45" customHeight="1" x14ac:dyDescent="0.25">
      <c r="A206" s="331" t="s">
        <v>237</v>
      </c>
      <c r="B206" s="137" t="s">
        <v>332</v>
      </c>
      <c r="C206" s="142" t="s">
        <v>191</v>
      </c>
      <c r="D206" s="141" t="s">
        <v>333</v>
      </c>
      <c r="E206" s="141" t="s">
        <v>82</v>
      </c>
      <c r="F206" s="142">
        <v>744</v>
      </c>
      <c r="G206" s="142">
        <v>98</v>
      </c>
      <c r="H206" s="142">
        <f>G206</f>
        <v>98</v>
      </c>
      <c r="I206" s="156">
        <f t="shared" si="100"/>
        <v>42</v>
      </c>
      <c r="J206" s="156">
        <v>42</v>
      </c>
      <c r="K206" s="142">
        <f>G206</f>
        <v>98</v>
      </c>
      <c r="L206" s="142"/>
      <c r="M206" s="235" t="s">
        <v>62</v>
      </c>
      <c r="N206" s="235" t="s">
        <v>62</v>
      </c>
      <c r="O206" s="156">
        <v>1102937.8700000001</v>
      </c>
      <c r="P206" s="156"/>
      <c r="Q206" s="156">
        <v>979108.76</v>
      </c>
      <c r="R206" s="183">
        <v>473833.42</v>
      </c>
    </row>
    <row r="207" spans="1:18" s="85" customFormat="1" ht="15.75" x14ac:dyDescent="0.2">
      <c r="A207" s="332"/>
      <c r="B207" s="146" t="s">
        <v>70</v>
      </c>
      <c r="C207" s="235"/>
      <c r="D207" s="235" t="s">
        <v>62</v>
      </c>
      <c r="E207" s="235"/>
      <c r="F207" s="235"/>
      <c r="G207" s="235">
        <f>G206</f>
        <v>98</v>
      </c>
      <c r="H207" s="235">
        <f t="shared" ref="H207:K207" si="104">H206</f>
        <v>98</v>
      </c>
      <c r="I207" s="251">
        <f t="shared" si="100"/>
        <v>42</v>
      </c>
      <c r="J207" s="251">
        <f t="shared" si="104"/>
        <v>42</v>
      </c>
      <c r="K207" s="235">
        <f t="shared" si="104"/>
        <v>98</v>
      </c>
      <c r="L207" s="235" t="s">
        <v>62</v>
      </c>
      <c r="M207" s="150">
        <v>46022</v>
      </c>
      <c r="N207" s="150">
        <v>46022</v>
      </c>
      <c r="O207" s="156"/>
      <c r="P207" s="234" t="s">
        <v>62</v>
      </c>
      <c r="Q207" s="156"/>
      <c r="R207" s="183"/>
    </row>
    <row r="208" spans="1:18" s="85" customFormat="1" ht="14.25" x14ac:dyDescent="0.2">
      <c r="A208" s="332"/>
      <c r="B208" s="147" t="s">
        <v>76</v>
      </c>
      <c r="C208" s="235"/>
      <c r="D208" s="235"/>
      <c r="E208" s="235"/>
      <c r="F208" s="235"/>
      <c r="G208" s="235" t="s">
        <v>62</v>
      </c>
      <c r="H208" s="235"/>
      <c r="I208" s="251">
        <f t="shared" si="100"/>
        <v>0</v>
      </c>
      <c r="J208" s="251"/>
      <c r="K208" s="235"/>
      <c r="L208" s="235" t="s">
        <v>62</v>
      </c>
      <c r="M208" s="235"/>
      <c r="N208" s="235"/>
      <c r="O208" s="234" t="s">
        <v>62</v>
      </c>
      <c r="P208" s="234" t="s">
        <v>62</v>
      </c>
      <c r="Q208" s="234" t="s">
        <v>62</v>
      </c>
      <c r="R208" s="184" t="s">
        <v>62</v>
      </c>
    </row>
    <row r="209" spans="1:18" s="85" customFormat="1" ht="65.45" customHeight="1" x14ac:dyDescent="0.2">
      <c r="A209" s="332"/>
      <c r="B209" s="148" t="s">
        <v>192</v>
      </c>
      <c r="C209" s="235"/>
      <c r="D209" s="235" t="s">
        <v>62</v>
      </c>
      <c r="E209" s="235"/>
      <c r="F209" s="235"/>
      <c r="G209" s="235">
        <f>G206</f>
        <v>98</v>
      </c>
      <c r="H209" s="235">
        <f t="shared" ref="H209:J209" si="105">H206</f>
        <v>98</v>
      </c>
      <c r="I209" s="251">
        <f t="shared" si="100"/>
        <v>42</v>
      </c>
      <c r="J209" s="251">
        <f t="shared" si="105"/>
        <v>42</v>
      </c>
      <c r="K209" s="235">
        <f>K206</f>
        <v>98</v>
      </c>
      <c r="L209" s="235" t="s">
        <v>62</v>
      </c>
      <c r="M209" s="150">
        <v>46022</v>
      </c>
      <c r="N209" s="150">
        <v>46022</v>
      </c>
      <c r="O209" s="156"/>
      <c r="P209" s="234" t="s">
        <v>62</v>
      </c>
      <c r="Q209" s="156"/>
      <c r="R209" s="183"/>
    </row>
    <row r="210" spans="1:18" s="85" customFormat="1" ht="15" customHeight="1" x14ac:dyDescent="0.2">
      <c r="A210" s="332"/>
      <c r="B210" s="147" t="s">
        <v>193</v>
      </c>
      <c r="C210" s="235"/>
      <c r="D210" s="235"/>
      <c r="E210" s="235"/>
      <c r="F210" s="235"/>
      <c r="G210" s="235" t="s">
        <v>62</v>
      </c>
      <c r="H210" s="235"/>
      <c r="I210" s="251">
        <f t="shared" si="100"/>
        <v>0</v>
      </c>
      <c r="J210" s="251"/>
      <c r="K210" s="235"/>
      <c r="L210" s="235" t="s">
        <v>62</v>
      </c>
      <c r="M210" s="235"/>
      <c r="N210" s="235"/>
      <c r="O210" s="234" t="s">
        <v>62</v>
      </c>
      <c r="P210" s="234" t="s">
        <v>62</v>
      </c>
      <c r="Q210" s="234" t="s">
        <v>62</v>
      </c>
      <c r="R210" s="184" t="s">
        <v>62</v>
      </c>
    </row>
    <row r="211" spans="1:18" s="85" customFormat="1" ht="38.65" customHeight="1" x14ac:dyDescent="0.2">
      <c r="A211" s="332"/>
      <c r="B211" s="148" t="s">
        <v>330</v>
      </c>
      <c r="C211" s="235"/>
      <c r="D211" s="235" t="s">
        <v>62</v>
      </c>
      <c r="E211" s="235"/>
      <c r="F211" s="235"/>
      <c r="G211" s="235">
        <f>G207</f>
        <v>98</v>
      </c>
      <c r="H211" s="235">
        <f t="shared" ref="H211:K211" si="106">H207</f>
        <v>98</v>
      </c>
      <c r="I211" s="251">
        <f t="shared" si="100"/>
        <v>42</v>
      </c>
      <c r="J211" s="251">
        <f t="shared" si="106"/>
        <v>42</v>
      </c>
      <c r="K211" s="235">
        <f t="shared" si="106"/>
        <v>98</v>
      </c>
      <c r="L211" s="235" t="s">
        <v>62</v>
      </c>
      <c r="M211" s="150">
        <v>46022</v>
      </c>
      <c r="N211" s="150">
        <v>46022</v>
      </c>
      <c r="O211" s="156"/>
      <c r="P211" s="234" t="s">
        <v>62</v>
      </c>
      <c r="Q211" s="156"/>
      <c r="R211" s="183"/>
    </row>
    <row r="212" spans="1:18" s="85" customFormat="1" ht="21" customHeight="1" x14ac:dyDescent="0.2">
      <c r="A212" s="332"/>
      <c r="B212" s="147" t="s">
        <v>71</v>
      </c>
      <c r="C212" s="235"/>
      <c r="D212" s="235"/>
      <c r="E212" s="235"/>
      <c r="F212" s="235"/>
      <c r="G212" s="235" t="s">
        <v>62</v>
      </c>
      <c r="H212" s="235"/>
      <c r="I212" s="251">
        <f t="shared" si="100"/>
        <v>0</v>
      </c>
      <c r="J212" s="251"/>
      <c r="K212" s="235"/>
      <c r="L212" s="235" t="s">
        <v>62</v>
      </c>
      <c r="M212" s="235"/>
      <c r="N212" s="235"/>
      <c r="O212" s="234" t="s">
        <v>62</v>
      </c>
      <c r="P212" s="234" t="s">
        <v>62</v>
      </c>
      <c r="Q212" s="234" t="s">
        <v>62</v>
      </c>
      <c r="R212" s="184" t="s">
        <v>62</v>
      </c>
    </row>
    <row r="213" spans="1:18" s="85" customFormat="1" ht="21" customHeight="1" x14ac:dyDescent="0.2">
      <c r="A213" s="333"/>
      <c r="B213" s="148" t="s">
        <v>72</v>
      </c>
      <c r="C213" s="235"/>
      <c r="D213" s="235" t="s">
        <v>62</v>
      </c>
      <c r="E213" s="235"/>
      <c r="F213" s="235"/>
      <c r="G213" s="235">
        <f>G211</f>
        <v>98</v>
      </c>
      <c r="H213" s="235">
        <f t="shared" ref="H213:K213" si="107">H211</f>
        <v>98</v>
      </c>
      <c r="I213" s="251">
        <f t="shared" si="100"/>
        <v>42</v>
      </c>
      <c r="J213" s="251">
        <f t="shared" si="107"/>
        <v>42</v>
      </c>
      <c r="K213" s="235">
        <f t="shared" si="107"/>
        <v>98</v>
      </c>
      <c r="L213" s="235" t="s">
        <v>62</v>
      </c>
      <c r="M213" s="150">
        <v>46022</v>
      </c>
      <c r="N213" s="150">
        <v>46022</v>
      </c>
      <c r="O213" s="156"/>
      <c r="P213" s="234" t="s">
        <v>62</v>
      </c>
      <c r="Q213" s="156"/>
      <c r="R213" s="183"/>
    </row>
    <row r="214" spans="1:18" s="56" customFormat="1" ht="74.45" customHeight="1" x14ac:dyDescent="0.25">
      <c r="A214" s="331" t="s">
        <v>238</v>
      </c>
      <c r="B214" s="137" t="s">
        <v>332</v>
      </c>
      <c r="C214" s="142" t="s">
        <v>191</v>
      </c>
      <c r="D214" s="141" t="s">
        <v>333</v>
      </c>
      <c r="E214" s="141" t="s">
        <v>82</v>
      </c>
      <c r="F214" s="142">
        <v>744</v>
      </c>
      <c r="G214" s="142">
        <v>98</v>
      </c>
      <c r="H214" s="142">
        <f>G214</f>
        <v>98</v>
      </c>
      <c r="I214" s="156">
        <f t="shared" ca="1" si="100"/>
        <v>44.810239401789687</v>
      </c>
      <c r="J214" s="156">
        <f ca="1">I214</f>
        <v>43.91645498580985</v>
      </c>
      <c r="K214" s="142">
        <f>G214</f>
        <v>98</v>
      </c>
      <c r="L214" s="142"/>
      <c r="M214" s="235" t="s">
        <v>62</v>
      </c>
      <c r="N214" s="235" t="s">
        <v>62</v>
      </c>
      <c r="O214" s="156">
        <v>1102937.8700000001</v>
      </c>
      <c r="P214" s="156"/>
      <c r="Q214" s="156">
        <v>1070223.92</v>
      </c>
      <c r="R214" s="183">
        <v>494256.34</v>
      </c>
    </row>
    <row r="215" spans="1:18" s="85" customFormat="1" ht="15.75" x14ac:dyDescent="0.2">
      <c r="A215" s="332"/>
      <c r="B215" s="146" t="s">
        <v>70</v>
      </c>
      <c r="C215" s="235"/>
      <c r="D215" s="235" t="s">
        <v>62</v>
      </c>
      <c r="E215" s="235"/>
      <c r="F215" s="235"/>
      <c r="G215" s="235">
        <f>G214</f>
        <v>98</v>
      </c>
      <c r="H215" s="235">
        <f t="shared" ref="H215:K215" si="108">H214</f>
        <v>98</v>
      </c>
      <c r="I215" s="251">
        <f t="shared" ca="1" si="100"/>
        <v>44.810239401789687</v>
      </c>
      <c r="J215" s="251">
        <f t="shared" ca="1" si="108"/>
        <v>43.91645498580985</v>
      </c>
      <c r="K215" s="235">
        <f t="shared" si="108"/>
        <v>98</v>
      </c>
      <c r="L215" s="235" t="s">
        <v>62</v>
      </c>
      <c r="M215" s="150">
        <v>46022</v>
      </c>
      <c r="N215" s="150">
        <v>46022</v>
      </c>
      <c r="O215" s="156"/>
      <c r="P215" s="234" t="s">
        <v>62</v>
      </c>
      <c r="Q215" s="156"/>
      <c r="R215" s="183"/>
    </row>
    <row r="216" spans="1:18" s="85" customFormat="1" ht="14.25" x14ac:dyDescent="0.2">
      <c r="A216" s="332"/>
      <c r="B216" s="147" t="s">
        <v>76</v>
      </c>
      <c r="C216" s="235"/>
      <c r="D216" s="235"/>
      <c r="E216" s="235"/>
      <c r="F216" s="235"/>
      <c r="G216" s="235" t="s">
        <v>62</v>
      </c>
      <c r="H216" s="235"/>
      <c r="I216" s="251">
        <f t="shared" si="100"/>
        <v>0</v>
      </c>
      <c r="J216" s="251"/>
      <c r="K216" s="235"/>
      <c r="L216" s="235" t="s">
        <v>62</v>
      </c>
      <c r="M216" s="235"/>
      <c r="N216" s="235"/>
      <c r="O216" s="234" t="s">
        <v>62</v>
      </c>
      <c r="P216" s="234" t="s">
        <v>62</v>
      </c>
      <c r="Q216" s="234" t="s">
        <v>62</v>
      </c>
      <c r="R216" s="184" t="s">
        <v>62</v>
      </c>
    </row>
    <row r="217" spans="1:18" s="85" customFormat="1" ht="65.45" customHeight="1" x14ac:dyDescent="0.2">
      <c r="A217" s="332"/>
      <c r="B217" s="148" t="s">
        <v>192</v>
      </c>
      <c r="C217" s="235"/>
      <c r="D217" s="235" t="s">
        <v>62</v>
      </c>
      <c r="E217" s="235"/>
      <c r="F217" s="235"/>
      <c r="G217" s="235">
        <f>G214</f>
        <v>98</v>
      </c>
      <c r="H217" s="235">
        <f t="shared" ref="H217:J217" si="109">H214</f>
        <v>98</v>
      </c>
      <c r="I217" s="251">
        <f t="shared" ca="1" si="100"/>
        <v>44.810239401789687</v>
      </c>
      <c r="J217" s="251">
        <f t="shared" ca="1" si="109"/>
        <v>43.91645498580985</v>
      </c>
      <c r="K217" s="235">
        <f>K214</f>
        <v>98</v>
      </c>
      <c r="L217" s="235" t="s">
        <v>62</v>
      </c>
      <c r="M217" s="150">
        <v>46022</v>
      </c>
      <c r="N217" s="150">
        <v>46022</v>
      </c>
      <c r="O217" s="156"/>
      <c r="P217" s="234" t="s">
        <v>62</v>
      </c>
      <c r="Q217" s="156"/>
      <c r="R217" s="183"/>
    </row>
    <row r="218" spans="1:18" s="85" customFormat="1" ht="15" customHeight="1" x14ac:dyDescent="0.2">
      <c r="A218" s="332"/>
      <c r="B218" s="147" t="s">
        <v>193</v>
      </c>
      <c r="C218" s="235"/>
      <c r="D218" s="235"/>
      <c r="E218" s="235"/>
      <c r="F218" s="235"/>
      <c r="G218" s="235" t="s">
        <v>62</v>
      </c>
      <c r="H218" s="235"/>
      <c r="I218" s="251">
        <f t="shared" si="100"/>
        <v>0</v>
      </c>
      <c r="J218" s="251"/>
      <c r="K218" s="235"/>
      <c r="L218" s="235" t="s">
        <v>62</v>
      </c>
      <c r="M218" s="235"/>
      <c r="N218" s="235"/>
      <c r="O218" s="234" t="s">
        <v>62</v>
      </c>
      <c r="P218" s="234" t="s">
        <v>62</v>
      </c>
      <c r="Q218" s="234" t="s">
        <v>62</v>
      </c>
      <c r="R218" s="184" t="s">
        <v>62</v>
      </c>
    </row>
    <row r="219" spans="1:18" s="85" customFormat="1" ht="38.65" customHeight="1" x14ac:dyDescent="0.2">
      <c r="A219" s="332"/>
      <c r="B219" s="148" t="s">
        <v>330</v>
      </c>
      <c r="C219" s="235"/>
      <c r="D219" s="235" t="s">
        <v>62</v>
      </c>
      <c r="E219" s="235"/>
      <c r="F219" s="235"/>
      <c r="G219" s="235">
        <f>G215</f>
        <v>98</v>
      </c>
      <c r="H219" s="235">
        <f t="shared" ref="H219:K219" si="110">H215</f>
        <v>98</v>
      </c>
      <c r="I219" s="251">
        <f t="shared" ca="1" si="100"/>
        <v>44.810239401789687</v>
      </c>
      <c r="J219" s="251">
        <f t="shared" ca="1" si="110"/>
        <v>43.91645498580985</v>
      </c>
      <c r="K219" s="235">
        <f t="shared" si="110"/>
        <v>98</v>
      </c>
      <c r="L219" s="235" t="s">
        <v>62</v>
      </c>
      <c r="M219" s="150">
        <v>46022</v>
      </c>
      <c r="N219" s="150">
        <v>46022</v>
      </c>
      <c r="O219" s="156"/>
      <c r="P219" s="234" t="s">
        <v>62</v>
      </c>
      <c r="Q219" s="156"/>
      <c r="R219" s="183"/>
    </row>
    <row r="220" spans="1:18" s="85" customFormat="1" ht="21" customHeight="1" x14ac:dyDescent="0.2">
      <c r="A220" s="332"/>
      <c r="B220" s="147" t="s">
        <v>71</v>
      </c>
      <c r="C220" s="235"/>
      <c r="D220" s="235"/>
      <c r="E220" s="235"/>
      <c r="F220" s="235"/>
      <c r="G220" s="235" t="s">
        <v>62</v>
      </c>
      <c r="H220" s="235"/>
      <c r="I220" s="251">
        <f t="shared" si="100"/>
        <v>0</v>
      </c>
      <c r="J220" s="251"/>
      <c r="K220" s="235"/>
      <c r="L220" s="235" t="s">
        <v>62</v>
      </c>
      <c r="M220" s="235"/>
      <c r="N220" s="235"/>
      <c r="O220" s="234" t="s">
        <v>62</v>
      </c>
      <c r="P220" s="234" t="s">
        <v>62</v>
      </c>
      <c r="Q220" s="234" t="s">
        <v>62</v>
      </c>
      <c r="R220" s="184" t="s">
        <v>62</v>
      </c>
    </row>
    <row r="221" spans="1:18" s="85" customFormat="1" ht="21" customHeight="1" x14ac:dyDescent="0.2">
      <c r="A221" s="333"/>
      <c r="B221" s="148" t="s">
        <v>72</v>
      </c>
      <c r="C221" s="235"/>
      <c r="D221" s="235" t="s">
        <v>62</v>
      </c>
      <c r="E221" s="235"/>
      <c r="F221" s="235"/>
      <c r="G221" s="235">
        <f>G219</f>
        <v>98</v>
      </c>
      <c r="H221" s="235">
        <f t="shared" ref="H221:K221" si="111">H219</f>
        <v>98</v>
      </c>
      <c r="I221" s="251">
        <f t="shared" ca="1" si="100"/>
        <v>44.810239401789687</v>
      </c>
      <c r="J221" s="251">
        <f t="shared" ca="1" si="111"/>
        <v>43.91645498580985</v>
      </c>
      <c r="K221" s="235">
        <f t="shared" si="111"/>
        <v>98</v>
      </c>
      <c r="L221" s="235" t="s">
        <v>62</v>
      </c>
      <c r="M221" s="150">
        <v>46022</v>
      </c>
      <c r="N221" s="150">
        <v>46022</v>
      </c>
      <c r="O221" s="156"/>
      <c r="P221" s="234" t="s">
        <v>62</v>
      </c>
      <c r="Q221" s="156"/>
      <c r="R221" s="183"/>
    </row>
    <row r="222" spans="1:18" s="56" customFormat="1" ht="74.45" customHeight="1" x14ac:dyDescent="0.25">
      <c r="A222" s="331" t="s">
        <v>239</v>
      </c>
      <c r="B222" s="137" t="s">
        <v>332</v>
      </c>
      <c r="C222" s="142" t="s">
        <v>191</v>
      </c>
      <c r="D222" s="141" t="s">
        <v>333</v>
      </c>
      <c r="E222" s="141" t="s">
        <v>82</v>
      </c>
      <c r="F222" s="142">
        <v>744</v>
      </c>
      <c r="G222" s="204">
        <v>98</v>
      </c>
      <c r="H222" s="204">
        <f>G222</f>
        <v>98</v>
      </c>
      <c r="I222" s="245">
        <f t="shared" si="100"/>
        <v>26</v>
      </c>
      <c r="J222" s="245">
        <v>26</v>
      </c>
      <c r="K222" s="204">
        <f>G222</f>
        <v>98</v>
      </c>
      <c r="L222" s="204"/>
      <c r="M222" s="218" t="s">
        <v>62</v>
      </c>
      <c r="N222" s="218" t="s">
        <v>62</v>
      </c>
      <c r="O222" s="245">
        <v>2308447.06</v>
      </c>
      <c r="P222" s="245"/>
      <c r="Q222" s="245">
        <v>1192815.3</v>
      </c>
      <c r="R222" s="245">
        <v>593089.62</v>
      </c>
    </row>
    <row r="223" spans="1:18" s="85" customFormat="1" ht="15.75" x14ac:dyDescent="0.2">
      <c r="A223" s="332"/>
      <c r="B223" s="146" t="s">
        <v>70</v>
      </c>
      <c r="C223" s="235"/>
      <c r="D223" s="235" t="s">
        <v>62</v>
      </c>
      <c r="E223" s="235"/>
      <c r="F223" s="235"/>
      <c r="G223" s="235">
        <f>G222</f>
        <v>98</v>
      </c>
      <c r="H223" s="235">
        <f t="shared" ref="H223:K223" si="112">H222</f>
        <v>98</v>
      </c>
      <c r="I223" s="251">
        <f t="shared" si="100"/>
        <v>26</v>
      </c>
      <c r="J223" s="251">
        <f t="shared" si="112"/>
        <v>26</v>
      </c>
      <c r="K223" s="235">
        <f t="shared" si="112"/>
        <v>98</v>
      </c>
      <c r="L223" s="235" t="s">
        <v>62</v>
      </c>
      <c r="M223" s="150">
        <v>46022</v>
      </c>
      <c r="N223" s="150">
        <v>46022</v>
      </c>
      <c r="O223" s="156"/>
      <c r="P223" s="234" t="s">
        <v>62</v>
      </c>
      <c r="Q223" s="156"/>
      <c r="R223" s="183"/>
    </row>
    <row r="224" spans="1:18" s="85" customFormat="1" ht="14.25" x14ac:dyDescent="0.2">
      <c r="A224" s="332"/>
      <c r="B224" s="147" t="s">
        <v>76</v>
      </c>
      <c r="C224" s="235"/>
      <c r="D224" s="235"/>
      <c r="E224" s="235"/>
      <c r="F224" s="235"/>
      <c r="G224" s="235" t="s">
        <v>62</v>
      </c>
      <c r="H224" s="235"/>
      <c r="I224" s="251">
        <f t="shared" si="100"/>
        <v>0</v>
      </c>
      <c r="J224" s="251"/>
      <c r="K224" s="235"/>
      <c r="L224" s="235" t="s">
        <v>62</v>
      </c>
      <c r="M224" s="235"/>
      <c r="N224" s="235"/>
      <c r="O224" s="234" t="s">
        <v>62</v>
      </c>
      <c r="P224" s="234" t="s">
        <v>62</v>
      </c>
      <c r="Q224" s="234" t="s">
        <v>62</v>
      </c>
      <c r="R224" s="184" t="s">
        <v>62</v>
      </c>
    </row>
    <row r="225" spans="1:18" s="85" customFormat="1" ht="65.45" customHeight="1" x14ac:dyDescent="0.2">
      <c r="A225" s="332"/>
      <c r="B225" s="148" t="s">
        <v>192</v>
      </c>
      <c r="C225" s="235"/>
      <c r="D225" s="235" t="s">
        <v>62</v>
      </c>
      <c r="E225" s="235"/>
      <c r="F225" s="235"/>
      <c r="G225" s="235">
        <f>G222</f>
        <v>98</v>
      </c>
      <c r="H225" s="235">
        <f t="shared" ref="H225:J225" si="113">H222</f>
        <v>98</v>
      </c>
      <c r="I225" s="251">
        <f t="shared" si="100"/>
        <v>26</v>
      </c>
      <c r="J225" s="251">
        <f t="shared" si="113"/>
        <v>26</v>
      </c>
      <c r="K225" s="235">
        <f>K222</f>
        <v>98</v>
      </c>
      <c r="L225" s="235" t="s">
        <v>62</v>
      </c>
      <c r="M225" s="150">
        <v>46022</v>
      </c>
      <c r="N225" s="150">
        <v>46022</v>
      </c>
      <c r="O225" s="156"/>
      <c r="P225" s="234" t="s">
        <v>62</v>
      </c>
      <c r="Q225" s="156"/>
      <c r="R225" s="183"/>
    </row>
    <row r="226" spans="1:18" s="85" customFormat="1" ht="15" customHeight="1" x14ac:dyDescent="0.2">
      <c r="A226" s="332"/>
      <c r="B226" s="147" t="s">
        <v>193</v>
      </c>
      <c r="C226" s="235"/>
      <c r="D226" s="235"/>
      <c r="E226" s="235"/>
      <c r="F226" s="235"/>
      <c r="G226" s="235" t="s">
        <v>62</v>
      </c>
      <c r="H226" s="235"/>
      <c r="I226" s="251">
        <f t="shared" si="100"/>
        <v>0</v>
      </c>
      <c r="J226" s="251"/>
      <c r="K226" s="235"/>
      <c r="L226" s="235" t="s">
        <v>62</v>
      </c>
      <c r="M226" s="235"/>
      <c r="N226" s="235"/>
      <c r="O226" s="234" t="s">
        <v>62</v>
      </c>
      <c r="P226" s="234" t="s">
        <v>62</v>
      </c>
      <c r="Q226" s="234" t="s">
        <v>62</v>
      </c>
      <c r="R226" s="184" t="s">
        <v>62</v>
      </c>
    </row>
    <row r="227" spans="1:18" s="85" customFormat="1" ht="38.65" customHeight="1" x14ac:dyDescent="0.2">
      <c r="A227" s="332"/>
      <c r="B227" s="148" t="s">
        <v>330</v>
      </c>
      <c r="C227" s="235"/>
      <c r="D227" s="235" t="s">
        <v>62</v>
      </c>
      <c r="E227" s="235"/>
      <c r="F227" s="235"/>
      <c r="G227" s="235">
        <f>G223</f>
        <v>98</v>
      </c>
      <c r="H227" s="235">
        <f t="shared" ref="H227:K227" si="114">H223</f>
        <v>98</v>
      </c>
      <c r="I227" s="251">
        <f t="shared" si="100"/>
        <v>26</v>
      </c>
      <c r="J227" s="251">
        <f t="shared" si="114"/>
        <v>26</v>
      </c>
      <c r="K227" s="235">
        <f t="shared" si="114"/>
        <v>98</v>
      </c>
      <c r="L227" s="235" t="s">
        <v>62</v>
      </c>
      <c r="M227" s="150">
        <v>46022</v>
      </c>
      <c r="N227" s="150">
        <v>46022</v>
      </c>
      <c r="O227" s="156"/>
      <c r="P227" s="234" t="s">
        <v>62</v>
      </c>
      <c r="Q227" s="156"/>
      <c r="R227" s="183"/>
    </row>
    <row r="228" spans="1:18" s="85" customFormat="1" ht="21" customHeight="1" x14ac:dyDescent="0.2">
      <c r="A228" s="332"/>
      <c r="B228" s="147" t="s">
        <v>71</v>
      </c>
      <c r="C228" s="235"/>
      <c r="D228" s="235"/>
      <c r="E228" s="235"/>
      <c r="F228" s="235"/>
      <c r="G228" s="235" t="s">
        <v>62</v>
      </c>
      <c r="H228" s="235"/>
      <c r="I228" s="251">
        <f t="shared" si="100"/>
        <v>0</v>
      </c>
      <c r="J228" s="251"/>
      <c r="K228" s="235"/>
      <c r="L228" s="235" t="s">
        <v>62</v>
      </c>
      <c r="M228" s="235"/>
      <c r="N228" s="235"/>
      <c r="O228" s="234" t="s">
        <v>62</v>
      </c>
      <c r="P228" s="234" t="s">
        <v>62</v>
      </c>
      <c r="Q228" s="234" t="s">
        <v>62</v>
      </c>
      <c r="R228" s="184" t="s">
        <v>62</v>
      </c>
    </row>
    <row r="229" spans="1:18" s="85" customFormat="1" ht="21" customHeight="1" x14ac:dyDescent="0.2">
      <c r="A229" s="333"/>
      <c r="B229" s="148" t="s">
        <v>72</v>
      </c>
      <c r="C229" s="235"/>
      <c r="D229" s="235" t="s">
        <v>62</v>
      </c>
      <c r="E229" s="235"/>
      <c r="F229" s="235"/>
      <c r="G229" s="235">
        <f>G227</f>
        <v>98</v>
      </c>
      <c r="H229" s="235">
        <f t="shared" ref="H229:K229" si="115">H227</f>
        <v>98</v>
      </c>
      <c r="I229" s="251">
        <f t="shared" si="100"/>
        <v>26</v>
      </c>
      <c r="J229" s="251">
        <f t="shared" si="115"/>
        <v>26</v>
      </c>
      <c r="K229" s="235">
        <f t="shared" si="115"/>
        <v>98</v>
      </c>
      <c r="L229" s="235" t="s">
        <v>62</v>
      </c>
      <c r="M229" s="150">
        <v>46022</v>
      </c>
      <c r="N229" s="150">
        <v>46022</v>
      </c>
      <c r="O229" s="156"/>
      <c r="P229" s="234" t="s">
        <v>62</v>
      </c>
      <c r="Q229" s="156"/>
      <c r="R229" s="183"/>
    </row>
    <row r="230" spans="1:18" s="56" customFormat="1" ht="74.45" customHeight="1" x14ac:dyDescent="0.25">
      <c r="A230" s="331" t="s">
        <v>240</v>
      </c>
      <c r="B230" s="137" t="s">
        <v>332</v>
      </c>
      <c r="C230" s="142" t="s">
        <v>191</v>
      </c>
      <c r="D230" s="141" t="s">
        <v>333</v>
      </c>
      <c r="E230" s="141" t="s">
        <v>82</v>
      </c>
      <c r="F230" s="142">
        <v>744</v>
      </c>
      <c r="G230" s="142">
        <v>98</v>
      </c>
      <c r="H230" s="142">
        <f>G230</f>
        <v>98</v>
      </c>
      <c r="I230" s="156">
        <f t="shared" si="100"/>
        <v>42.11</v>
      </c>
      <c r="J230" s="156">
        <v>42.11</v>
      </c>
      <c r="K230" s="142">
        <f>G230</f>
        <v>98</v>
      </c>
      <c r="L230" s="142"/>
      <c r="M230" s="235" t="s">
        <v>62</v>
      </c>
      <c r="N230" s="235" t="s">
        <v>62</v>
      </c>
      <c r="O230" s="156">
        <v>2205875.73</v>
      </c>
      <c r="P230" s="156"/>
      <c r="Q230" s="156">
        <v>1958217.52</v>
      </c>
      <c r="R230" s="183">
        <v>947666.84</v>
      </c>
    </row>
    <row r="231" spans="1:18" s="85" customFormat="1" ht="15.75" x14ac:dyDescent="0.2">
      <c r="A231" s="332"/>
      <c r="B231" s="146" t="s">
        <v>70</v>
      </c>
      <c r="C231" s="235"/>
      <c r="D231" s="235" t="s">
        <v>62</v>
      </c>
      <c r="E231" s="235"/>
      <c r="F231" s="235"/>
      <c r="G231" s="235">
        <f>G230</f>
        <v>98</v>
      </c>
      <c r="H231" s="235">
        <f t="shared" ref="H231:K231" si="116">H230</f>
        <v>98</v>
      </c>
      <c r="I231" s="251">
        <f t="shared" si="100"/>
        <v>42.11</v>
      </c>
      <c r="J231" s="251">
        <f t="shared" si="116"/>
        <v>42.11</v>
      </c>
      <c r="K231" s="235">
        <f t="shared" si="116"/>
        <v>98</v>
      </c>
      <c r="L231" s="235" t="s">
        <v>62</v>
      </c>
      <c r="M231" s="150">
        <v>46022</v>
      </c>
      <c r="N231" s="150">
        <v>46022</v>
      </c>
      <c r="O231" s="156"/>
      <c r="P231" s="234" t="s">
        <v>62</v>
      </c>
      <c r="Q231" s="156"/>
      <c r="R231" s="183"/>
    </row>
    <row r="232" spans="1:18" s="85" customFormat="1" ht="14.25" x14ac:dyDescent="0.2">
      <c r="A232" s="332"/>
      <c r="B232" s="147" t="s">
        <v>76</v>
      </c>
      <c r="C232" s="235"/>
      <c r="D232" s="235"/>
      <c r="E232" s="235"/>
      <c r="F232" s="235"/>
      <c r="G232" s="235" t="s">
        <v>62</v>
      </c>
      <c r="H232" s="235"/>
      <c r="I232" s="251">
        <f t="shared" si="100"/>
        <v>0</v>
      </c>
      <c r="J232" s="251"/>
      <c r="K232" s="235"/>
      <c r="L232" s="235" t="s">
        <v>62</v>
      </c>
      <c r="M232" s="235"/>
      <c r="N232" s="235"/>
      <c r="O232" s="234" t="s">
        <v>62</v>
      </c>
      <c r="P232" s="234" t="s">
        <v>62</v>
      </c>
      <c r="Q232" s="234" t="s">
        <v>62</v>
      </c>
      <c r="R232" s="184" t="s">
        <v>62</v>
      </c>
    </row>
    <row r="233" spans="1:18" s="85" customFormat="1" ht="65.45" customHeight="1" x14ac:dyDescent="0.2">
      <c r="A233" s="332"/>
      <c r="B233" s="148" t="s">
        <v>192</v>
      </c>
      <c r="C233" s="235"/>
      <c r="D233" s="235" t="s">
        <v>62</v>
      </c>
      <c r="E233" s="235"/>
      <c r="F233" s="235"/>
      <c r="G233" s="235">
        <f>G230</f>
        <v>98</v>
      </c>
      <c r="H233" s="235">
        <f t="shared" ref="H233:J233" si="117">H230</f>
        <v>98</v>
      </c>
      <c r="I233" s="251">
        <f t="shared" si="100"/>
        <v>42.11</v>
      </c>
      <c r="J233" s="251">
        <f t="shared" si="117"/>
        <v>42.11</v>
      </c>
      <c r="K233" s="235">
        <f>K230</f>
        <v>98</v>
      </c>
      <c r="L233" s="235" t="s">
        <v>62</v>
      </c>
      <c r="M233" s="150">
        <v>46022</v>
      </c>
      <c r="N233" s="150">
        <v>46022</v>
      </c>
      <c r="O233" s="156"/>
      <c r="P233" s="234" t="s">
        <v>62</v>
      </c>
      <c r="Q233" s="156"/>
      <c r="R233" s="183"/>
    </row>
    <row r="234" spans="1:18" s="85" customFormat="1" ht="15" customHeight="1" x14ac:dyDescent="0.2">
      <c r="A234" s="332"/>
      <c r="B234" s="147" t="s">
        <v>193</v>
      </c>
      <c r="C234" s="235"/>
      <c r="D234" s="235"/>
      <c r="E234" s="235"/>
      <c r="F234" s="235"/>
      <c r="G234" s="235" t="s">
        <v>62</v>
      </c>
      <c r="H234" s="235"/>
      <c r="I234" s="251">
        <f t="shared" si="100"/>
        <v>0</v>
      </c>
      <c r="J234" s="251"/>
      <c r="K234" s="235"/>
      <c r="L234" s="235" t="s">
        <v>62</v>
      </c>
      <c r="M234" s="235"/>
      <c r="N234" s="235"/>
      <c r="O234" s="234" t="s">
        <v>62</v>
      </c>
      <c r="P234" s="234" t="s">
        <v>62</v>
      </c>
      <c r="Q234" s="234" t="s">
        <v>62</v>
      </c>
      <c r="R234" s="184" t="s">
        <v>62</v>
      </c>
    </row>
    <row r="235" spans="1:18" s="85" customFormat="1" ht="38.65" customHeight="1" x14ac:dyDescent="0.2">
      <c r="A235" s="332"/>
      <c r="B235" s="148" t="s">
        <v>330</v>
      </c>
      <c r="C235" s="235"/>
      <c r="D235" s="235" t="s">
        <v>62</v>
      </c>
      <c r="E235" s="235"/>
      <c r="F235" s="235"/>
      <c r="G235" s="235">
        <f>G231</f>
        <v>98</v>
      </c>
      <c r="H235" s="235">
        <f t="shared" ref="H235:K235" si="118">H231</f>
        <v>98</v>
      </c>
      <c r="I235" s="251">
        <f t="shared" si="100"/>
        <v>42.11</v>
      </c>
      <c r="J235" s="251">
        <f t="shared" si="118"/>
        <v>42.11</v>
      </c>
      <c r="K235" s="235">
        <f t="shared" si="118"/>
        <v>98</v>
      </c>
      <c r="L235" s="235" t="s">
        <v>62</v>
      </c>
      <c r="M235" s="150">
        <v>46022</v>
      </c>
      <c r="N235" s="150">
        <v>46022</v>
      </c>
      <c r="O235" s="156"/>
      <c r="P235" s="234" t="s">
        <v>62</v>
      </c>
      <c r="Q235" s="156"/>
      <c r="R235" s="183"/>
    </row>
    <row r="236" spans="1:18" s="85" customFormat="1" ht="21" customHeight="1" x14ac:dyDescent="0.2">
      <c r="A236" s="332"/>
      <c r="B236" s="147" t="s">
        <v>71</v>
      </c>
      <c r="C236" s="235"/>
      <c r="D236" s="235"/>
      <c r="E236" s="235"/>
      <c r="F236" s="235"/>
      <c r="G236" s="235" t="s">
        <v>62</v>
      </c>
      <c r="H236" s="235"/>
      <c r="I236" s="251">
        <f t="shared" si="100"/>
        <v>0</v>
      </c>
      <c r="J236" s="251"/>
      <c r="K236" s="235"/>
      <c r="L236" s="235" t="s">
        <v>62</v>
      </c>
      <c r="M236" s="235"/>
      <c r="N236" s="235"/>
      <c r="O236" s="234" t="s">
        <v>62</v>
      </c>
      <c r="P236" s="234" t="s">
        <v>62</v>
      </c>
      <c r="Q236" s="234" t="s">
        <v>62</v>
      </c>
      <c r="R236" s="184" t="s">
        <v>62</v>
      </c>
    </row>
    <row r="237" spans="1:18" s="85" customFormat="1" ht="21" customHeight="1" x14ac:dyDescent="0.2">
      <c r="A237" s="333"/>
      <c r="B237" s="148" t="s">
        <v>72</v>
      </c>
      <c r="C237" s="235"/>
      <c r="D237" s="235" t="s">
        <v>62</v>
      </c>
      <c r="E237" s="235"/>
      <c r="F237" s="235"/>
      <c r="G237" s="235">
        <f>G235</f>
        <v>98</v>
      </c>
      <c r="H237" s="235">
        <f t="shared" ref="H237:K237" si="119">H235</f>
        <v>98</v>
      </c>
      <c r="I237" s="251">
        <f t="shared" si="100"/>
        <v>42.11</v>
      </c>
      <c r="J237" s="251">
        <f t="shared" si="119"/>
        <v>42.11</v>
      </c>
      <c r="K237" s="235">
        <f t="shared" si="119"/>
        <v>98</v>
      </c>
      <c r="L237" s="235" t="s">
        <v>62</v>
      </c>
      <c r="M237" s="150">
        <v>46022</v>
      </c>
      <c r="N237" s="150">
        <v>46022</v>
      </c>
      <c r="O237" s="156"/>
      <c r="P237" s="234" t="s">
        <v>62</v>
      </c>
      <c r="Q237" s="156"/>
      <c r="R237" s="183"/>
    </row>
    <row r="238" spans="1:18" s="56" customFormat="1" ht="74.45" customHeight="1" x14ac:dyDescent="0.25">
      <c r="A238" s="331" t="s">
        <v>241</v>
      </c>
      <c r="B238" s="137" t="s">
        <v>332</v>
      </c>
      <c r="C238" s="142" t="s">
        <v>191</v>
      </c>
      <c r="D238" s="141" t="s">
        <v>333</v>
      </c>
      <c r="E238" s="141" t="s">
        <v>82</v>
      </c>
      <c r="F238" s="142">
        <v>744</v>
      </c>
      <c r="G238" s="204">
        <v>98</v>
      </c>
      <c r="H238" s="204">
        <f>G238</f>
        <v>98</v>
      </c>
      <c r="I238" s="245">
        <f t="shared" si="100"/>
        <v>43</v>
      </c>
      <c r="J238" s="245">
        <v>43</v>
      </c>
      <c r="K238" s="204">
        <f>G238</f>
        <v>98</v>
      </c>
      <c r="L238" s="204"/>
      <c r="M238" s="218" t="s">
        <v>62</v>
      </c>
      <c r="N238" s="218" t="s">
        <v>62</v>
      </c>
      <c r="O238" s="245">
        <v>3320749.4</v>
      </c>
      <c r="P238" s="245"/>
      <c r="Q238" s="245">
        <v>2949139.45</v>
      </c>
      <c r="R238" s="245">
        <v>1415546.41</v>
      </c>
    </row>
    <row r="239" spans="1:18" s="85" customFormat="1" ht="15.75" x14ac:dyDescent="0.2">
      <c r="A239" s="332"/>
      <c r="B239" s="146" t="s">
        <v>70</v>
      </c>
      <c r="C239" s="235"/>
      <c r="D239" s="235" t="s">
        <v>62</v>
      </c>
      <c r="E239" s="235"/>
      <c r="F239" s="235"/>
      <c r="G239" s="235">
        <f>G238</f>
        <v>98</v>
      </c>
      <c r="H239" s="235">
        <f t="shared" ref="H239:K239" si="120">H238</f>
        <v>98</v>
      </c>
      <c r="I239" s="251">
        <f t="shared" si="100"/>
        <v>43</v>
      </c>
      <c r="J239" s="251">
        <f t="shared" si="120"/>
        <v>43</v>
      </c>
      <c r="K239" s="235">
        <f t="shared" si="120"/>
        <v>98</v>
      </c>
      <c r="L239" s="235" t="s">
        <v>62</v>
      </c>
      <c r="M239" s="150">
        <v>46022</v>
      </c>
      <c r="N239" s="150">
        <v>46022</v>
      </c>
      <c r="O239" s="156"/>
      <c r="P239" s="234" t="s">
        <v>62</v>
      </c>
      <c r="Q239" s="156"/>
      <c r="R239" s="183"/>
    </row>
    <row r="240" spans="1:18" s="85" customFormat="1" ht="14.25" x14ac:dyDescent="0.2">
      <c r="A240" s="332"/>
      <c r="B240" s="147" t="s">
        <v>76</v>
      </c>
      <c r="C240" s="235"/>
      <c r="D240" s="235"/>
      <c r="E240" s="235"/>
      <c r="F240" s="235"/>
      <c r="G240" s="235" t="s">
        <v>62</v>
      </c>
      <c r="H240" s="235"/>
      <c r="I240" s="251">
        <f t="shared" si="100"/>
        <v>0</v>
      </c>
      <c r="J240" s="251"/>
      <c r="K240" s="235"/>
      <c r="L240" s="235" t="s">
        <v>62</v>
      </c>
      <c r="M240" s="235"/>
      <c r="N240" s="235"/>
      <c r="O240" s="234" t="s">
        <v>62</v>
      </c>
      <c r="P240" s="234" t="s">
        <v>62</v>
      </c>
      <c r="Q240" s="234" t="s">
        <v>62</v>
      </c>
      <c r="R240" s="184" t="s">
        <v>62</v>
      </c>
    </row>
    <row r="241" spans="1:18" s="85" customFormat="1" ht="65.45" customHeight="1" x14ac:dyDescent="0.2">
      <c r="A241" s="332"/>
      <c r="B241" s="148" t="s">
        <v>192</v>
      </c>
      <c r="C241" s="235"/>
      <c r="D241" s="235" t="s">
        <v>62</v>
      </c>
      <c r="E241" s="235"/>
      <c r="F241" s="235"/>
      <c r="G241" s="235">
        <f>G238</f>
        <v>98</v>
      </c>
      <c r="H241" s="235">
        <f t="shared" ref="H241:J241" si="121">H238</f>
        <v>98</v>
      </c>
      <c r="I241" s="251">
        <f t="shared" si="100"/>
        <v>43</v>
      </c>
      <c r="J241" s="251">
        <f t="shared" si="121"/>
        <v>43</v>
      </c>
      <c r="K241" s="235">
        <f>K238</f>
        <v>98</v>
      </c>
      <c r="L241" s="235" t="s">
        <v>62</v>
      </c>
      <c r="M241" s="150">
        <v>46022</v>
      </c>
      <c r="N241" s="150">
        <v>46022</v>
      </c>
      <c r="O241" s="156"/>
      <c r="P241" s="234" t="s">
        <v>62</v>
      </c>
      <c r="Q241" s="156"/>
      <c r="R241" s="183"/>
    </row>
    <row r="242" spans="1:18" s="85" customFormat="1" ht="15" customHeight="1" x14ac:dyDescent="0.2">
      <c r="A242" s="332"/>
      <c r="B242" s="147" t="s">
        <v>193</v>
      </c>
      <c r="C242" s="235"/>
      <c r="D242" s="235"/>
      <c r="E242" s="235"/>
      <c r="F242" s="235"/>
      <c r="G242" s="235" t="s">
        <v>62</v>
      </c>
      <c r="H242" s="235"/>
      <c r="I242" s="251">
        <f t="shared" si="100"/>
        <v>0</v>
      </c>
      <c r="J242" s="251"/>
      <c r="K242" s="235"/>
      <c r="L242" s="235" t="s">
        <v>62</v>
      </c>
      <c r="M242" s="235"/>
      <c r="N242" s="235"/>
      <c r="O242" s="234" t="s">
        <v>62</v>
      </c>
      <c r="P242" s="234" t="s">
        <v>62</v>
      </c>
      <c r="Q242" s="234" t="s">
        <v>62</v>
      </c>
      <c r="R242" s="184" t="s">
        <v>62</v>
      </c>
    </row>
    <row r="243" spans="1:18" s="85" customFormat="1" ht="38.65" customHeight="1" x14ac:dyDescent="0.2">
      <c r="A243" s="332"/>
      <c r="B243" s="148" t="s">
        <v>330</v>
      </c>
      <c r="C243" s="235"/>
      <c r="D243" s="235" t="s">
        <v>62</v>
      </c>
      <c r="E243" s="235"/>
      <c r="F243" s="235"/>
      <c r="G243" s="235">
        <f>G239</f>
        <v>98</v>
      </c>
      <c r="H243" s="235">
        <f t="shared" ref="H243:K243" si="122">H239</f>
        <v>98</v>
      </c>
      <c r="I243" s="251">
        <f t="shared" si="100"/>
        <v>43</v>
      </c>
      <c r="J243" s="251">
        <f t="shared" si="122"/>
        <v>43</v>
      </c>
      <c r="K243" s="235">
        <f t="shared" si="122"/>
        <v>98</v>
      </c>
      <c r="L243" s="235" t="s">
        <v>62</v>
      </c>
      <c r="M243" s="150">
        <v>46022</v>
      </c>
      <c r="N243" s="150">
        <v>46022</v>
      </c>
      <c r="O243" s="156"/>
      <c r="P243" s="234" t="s">
        <v>62</v>
      </c>
      <c r="Q243" s="156"/>
      <c r="R243" s="183"/>
    </row>
    <row r="244" spans="1:18" s="85" customFormat="1" ht="21" customHeight="1" x14ac:dyDescent="0.2">
      <c r="A244" s="332"/>
      <c r="B244" s="147" t="s">
        <v>71</v>
      </c>
      <c r="C244" s="235"/>
      <c r="D244" s="235"/>
      <c r="E244" s="235"/>
      <c r="F244" s="235"/>
      <c r="G244" s="235" t="s">
        <v>62</v>
      </c>
      <c r="H244" s="235"/>
      <c r="I244" s="251">
        <f t="shared" si="100"/>
        <v>0</v>
      </c>
      <c r="J244" s="251"/>
      <c r="K244" s="235"/>
      <c r="L244" s="235" t="s">
        <v>62</v>
      </c>
      <c r="M244" s="235"/>
      <c r="N244" s="235"/>
      <c r="O244" s="234" t="s">
        <v>62</v>
      </c>
      <c r="P244" s="234" t="s">
        <v>62</v>
      </c>
      <c r="Q244" s="234" t="s">
        <v>62</v>
      </c>
      <c r="R244" s="184" t="s">
        <v>62</v>
      </c>
    </row>
    <row r="245" spans="1:18" s="85" customFormat="1" ht="21" customHeight="1" x14ac:dyDescent="0.2">
      <c r="A245" s="333"/>
      <c r="B245" s="148" t="s">
        <v>72</v>
      </c>
      <c r="C245" s="235"/>
      <c r="D245" s="235" t="s">
        <v>62</v>
      </c>
      <c r="E245" s="235"/>
      <c r="F245" s="235"/>
      <c r="G245" s="235">
        <f>G243</f>
        <v>98</v>
      </c>
      <c r="H245" s="235">
        <f t="shared" ref="H245:K245" si="123">H243</f>
        <v>98</v>
      </c>
      <c r="I245" s="251">
        <f t="shared" si="100"/>
        <v>43</v>
      </c>
      <c r="J245" s="251">
        <f t="shared" si="123"/>
        <v>43</v>
      </c>
      <c r="K245" s="235">
        <f t="shared" si="123"/>
        <v>98</v>
      </c>
      <c r="L245" s="235" t="s">
        <v>62</v>
      </c>
      <c r="M245" s="150">
        <v>46022</v>
      </c>
      <c r="N245" s="150">
        <v>46022</v>
      </c>
      <c r="O245" s="156"/>
      <c r="P245" s="234" t="s">
        <v>62</v>
      </c>
      <c r="Q245" s="156"/>
      <c r="R245" s="183"/>
    </row>
    <row r="246" spans="1:18" s="56" customFormat="1" ht="74.45" customHeight="1" x14ac:dyDescent="0.25">
      <c r="A246" s="331" t="s">
        <v>242</v>
      </c>
      <c r="B246" s="137" t="s">
        <v>332</v>
      </c>
      <c r="C246" s="142" t="s">
        <v>191</v>
      </c>
      <c r="D246" s="141" t="s">
        <v>333</v>
      </c>
      <c r="E246" s="141" t="s">
        <v>82</v>
      </c>
      <c r="F246" s="142">
        <v>744</v>
      </c>
      <c r="G246" s="142">
        <v>98</v>
      </c>
      <c r="H246" s="142">
        <f>G246</f>
        <v>98</v>
      </c>
      <c r="I246" s="156">
        <f t="shared" si="100"/>
        <v>44</v>
      </c>
      <c r="J246" s="156">
        <v>44</v>
      </c>
      <c r="K246" s="142">
        <f>G246</f>
        <v>98</v>
      </c>
      <c r="L246" s="142"/>
      <c r="M246" s="235" t="s">
        <v>62</v>
      </c>
      <c r="N246" s="235" t="s">
        <v>62</v>
      </c>
      <c r="O246" s="156">
        <v>1102937.8700000001</v>
      </c>
      <c r="P246" s="156"/>
      <c r="Q246" s="156">
        <v>1070196.68</v>
      </c>
      <c r="R246" s="183">
        <v>494229.1</v>
      </c>
    </row>
    <row r="247" spans="1:18" s="85" customFormat="1" ht="15.75" x14ac:dyDescent="0.2">
      <c r="A247" s="332"/>
      <c r="B247" s="146" t="s">
        <v>70</v>
      </c>
      <c r="C247" s="235"/>
      <c r="D247" s="235" t="s">
        <v>62</v>
      </c>
      <c r="E247" s="235"/>
      <c r="F247" s="235"/>
      <c r="G247" s="235">
        <f>G246</f>
        <v>98</v>
      </c>
      <c r="H247" s="235">
        <f t="shared" ref="H247:K247" si="124">H246</f>
        <v>98</v>
      </c>
      <c r="I247" s="251">
        <f t="shared" si="100"/>
        <v>44</v>
      </c>
      <c r="J247" s="251">
        <f t="shared" si="124"/>
        <v>44</v>
      </c>
      <c r="K247" s="235">
        <f t="shared" si="124"/>
        <v>98</v>
      </c>
      <c r="L247" s="235" t="s">
        <v>62</v>
      </c>
      <c r="M247" s="150">
        <v>46022</v>
      </c>
      <c r="N247" s="150">
        <v>46022</v>
      </c>
      <c r="O247" s="156"/>
      <c r="P247" s="234" t="s">
        <v>62</v>
      </c>
      <c r="Q247" s="156"/>
      <c r="R247" s="183"/>
    </row>
    <row r="248" spans="1:18" s="85" customFormat="1" ht="14.25" x14ac:dyDescent="0.2">
      <c r="A248" s="332"/>
      <c r="B248" s="147" t="s">
        <v>76</v>
      </c>
      <c r="C248" s="235"/>
      <c r="D248" s="235"/>
      <c r="E248" s="235"/>
      <c r="F248" s="235"/>
      <c r="G248" s="235" t="s">
        <v>62</v>
      </c>
      <c r="H248" s="235"/>
      <c r="I248" s="251">
        <f t="shared" si="100"/>
        <v>0</v>
      </c>
      <c r="J248" s="251"/>
      <c r="K248" s="235"/>
      <c r="L248" s="235" t="s">
        <v>62</v>
      </c>
      <c r="M248" s="235"/>
      <c r="N248" s="235"/>
      <c r="O248" s="234" t="s">
        <v>62</v>
      </c>
      <c r="P248" s="234" t="s">
        <v>62</v>
      </c>
      <c r="Q248" s="234" t="s">
        <v>62</v>
      </c>
      <c r="R248" s="184" t="s">
        <v>62</v>
      </c>
    </row>
    <row r="249" spans="1:18" s="85" customFormat="1" ht="65.45" customHeight="1" x14ac:dyDescent="0.2">
      <c r="A249" s="332"/>
      <c r="B249" s="148" t="s">
        <v>192</v>
      </c>
      <c r="C249" s="235"/>
      <c r="D249" s="235" t="s">
        <v>62</v>
      </c>
      <c r="E249" s="235"/>
      <c r="F249" s="235"/>
      <c r="G249" s="235">
        <f>G246</f>
        <v>98</v>
      </c>
      <c r="H249" s="235">
        <f t="shared" ref="H249:J249" si="125">H246</f>
        <v>98</v>
      </c>
      <c r="I249" s="251">
        <f t="shared" si="100"/>
        <v>44</v>
      </c>
      <c r="J249" s="251">
        <f t="shared" si="125"/>
        <v>44</v>
      </c>
      <c r="K249" s="235">
        <f>K246</f>
        <v>98</v>
      </c>
      <c r="L249" s="235" t="s">
        <v>62</v>
      </c>
      <c r="M249" s="150">
        <v>46022</v>
      </c>
      <c r="N249" s="150">
        <v>46022</v>
      </c>
      <c r="O249" s="156"/>
      <c r="P249" s="234" t="s">
        <v>62</v>
      </c>
      <c r="Q249" s="156"/>
      <c r="R249" s="183"/>
    </row>
    <row r="250" spans="1:18" s="85" customFormat="1" ht="15" customHeight="1" x14ac:dyDescent="0.2">
      <c r="A250" s="332"/>
      <c r="B250" s="147" t="s">
        <v>193</v>
      </c>
      <c r="C250" s="235"/>
      <c r="D250" s="235"/>
      <c r="E250" s="235"/>
      <c r="F250" s="235"/>
      <c r="G250" s="235" t="s">
        <v>62</v>
      </c>
      <c r="H250" s="235"/>
      <c r="I250" s="251">
        <f t="shared" si="100"/>
        <v>0</v>
      </c>
      <c r="J250" s="251"/>
      <c r="K250" s="235"/>
      <c r="L250" s="235" t="s">
        <v>62</v>
      </c>
      <c r="M250" s="235"/>
      <c r="N250" s="235"/>
      <c r="O250" s="234" t="s">
        <v>62</v>
      </c>
      <c r="P250" s="234" t="s">
        <v>62</v>
      </c>
      <c r="Q250" s="234" t="s">
        <v>62</v>
      </c>
      <c r="R250" s="184" t="s">
        <v>62</v>
      </c>
    </row>
    <row r="251" spans="1:18" s="85" customFormat="1" ht="38.65" customHeight="1" x14ac:dyDescent="0.2">
      <c r="A251" s="332"/>
      <c r="B251" s="148" t="s">
        <v>330</v>
      </c>
      <c r="C251" s="235"/>
      <c r="D251" s="235" t="s">
        <v>62</v>
      </c>
      <c r="E251" s="235"/>
      <c r="F251" s="235"/>
      <c r="G251" s="235">
        <f>G247</f>
        <v>98</v>
      </c>
      <c r="H251" s="235">
        <f t="shared" ref="H251:K251" si="126">H247</f>
        <v>98</v>
      </c>
      <c r="I251" s="251">
        <f t="shared" si="100"/>
        <v>44</v>
      </c>
      <c r="J251" s="251">
        <f t="shared" si="126"/>
        <v>44</v>
      </c>
      <c r="K251" s="235">
        <f t="shared" si="126"/>
        <v>98</v>
      </c>
      <c r="L251" s="235" t="s">
        <v>62</v>
      </c>
      <c r="M251" s="150">
        <v>46022</v>
      </c>
      <c r="N251" s="150">
        <v>46022</v>
      </c>
      <c r="O251" s="156"/>
      <c r="P251" s="234" t="s">
        <v>62</v>
      </c>
      <c r="Q251" s="156"/>
      <c r="R251" s="183"/>
    </row>
    <row r="252" spans="1:18" s="85" customFormat="1" ht="21" customHeight="1" x14ac:dyDescent="0.2">
      <c r="A252" s="332"/>
      <c r="B252" s="147" t="s">
        <v>71</v>
      </c>
      <c r="C252" s="235"/>
      <c r="D252" s="235"/>
      <c r="E252" s="235"/>
      <c r="F252" s="235"/>
      <c r="G252" s="235" t="s">
        <v>62</v>
      </c>
      <c r="H252" s="235"/>
      <c r="I252" s="251">
        <f t="shared" si="100"/>
        <v>0</v>
      </c>
      <c r="J252" s="251"/>
      <c r="K252" s="235"/>
      <c r="L252" s="235" t="s">
        <v>62</v>
      </c>
      <c r="M252" s="235"/>
      <c r="N252" s="235"/>
      <c r="O252" s="234" t="s">
        <v>62</v>
      </c>
      <c r="P252" s="234" t="s">
        <v>62</v>
      </c>
      <c r="Q252" s="234" t="s">
        <v>62</v>
      </c>
      <c r="R252" s="184" t="s">
        <v>62</v>
      </c>
    </row>
    <row r="253" spans="1:18" s="85" customFormat="1" ht="21" customHeight="1" x14ac:dyDescent="0.2">
      <c r="A253" s="333"/>
      <c r="B253" s="148" t="s">
        <v>72</v>
      </c>
      <c r="C253" s="235"/>
      <c r="D253" s="235" t="s">
        <v>62</v>
      </c>
      <c r="E253" s="235"/>
      <c r="F253" s="235"/>
      <c r="G253" s="235">
        <f>G251</f>
        <v>98</v>
      </c>
      <c r="H253" s="235">
        <f t="shared" ref="H253:K253" si="127">H251</f>
        <v>98</v>
      </c>
      <c r="I253" s="251">
        <f t="shared" si="100"/>
        <v>44</v>
      </c>
      <c r="J253" s="251">
        <f t="shared" si="127"/>
        <v>44</v>
      </c>
      <c r="K253" s="235">
        <f t="shared" si="127"/>
        <v>98</v>
      </c>
      <c r="L253" s="235" t="s">
        <v>62</v>
      </c>
      <c r="M253" s="150">
        <v>46022</v>
      </c>
      <c r="N253" s="150">
        <v>46022</v>
      </c>
      <c r="O253" s="156"/>
      <c r="P253" s="234" t="s">
        <v>62</v>
      </c>
      <c r="Q253" s="156"/>
      <c r="R253" s="183"/>
    </row>
    <row r="254" spans="1:18" s="56" customFormat="1" ht="74.45" customHeight="1" x14ac:dyDescent="0.25">
      <c r="A254" s="331" t="s">
        <v>243</v>
      </c>
      <c r="B254" s="137" t="s">
        <v>332</v>
      </c>
      <c r="C254" s="142" t="s">
        <v>191</v>
      </c>
      <c r="D254" s="141" t="s">
        <v>333</v>
      </c>
      <c r="E254" s="141" t="s">
        <v>82</v>
      </c>
      <c r="F254" s="142">
        <v>744</v>
      </c>
      <c r="G254" s="142">
        <v>98</v>
      </c>
      <c r="H254" s="142">
        <f>G254</f>
        <v>98</v>
      </c>
      <c r="I254" s="156">
        <f t="shared" si="100"/>
        <v>44</v>
      </c>
      <c r="J254" s="156">
        <v>44</v>
      </c>
      <c r="K254" s="142">
        <f>G254</f>
        <v>98</v>
      </c>
      <c r="L254" s="142"/>
      <c r="M254" s="235" t="s">
        <v>62</v>
      </c>
      <c r="N254" s="235" t="s">
        <v>62</v>
      </c>
      <c r="O254" s="156">
        <v>1102937.8700000001</v>
      </c>
      <c r="P254" s="156"/>
      <c r="Q254" s="156">
        <v>1066817.1100000001</v>
      </c>
      <c r="R254" s="183">
        <v>493440.33</v>
      </c>
    </row>
    <row r="255" spans="1:18" s="85" customFormat="1" ht="15.75" x14ac:dyDescent="0.2">
      <c r="A255" s="332"/>
      <c r="B255" s="146" t="s">
        <v>70</v>
      </c>
      <c r="C255" s="235"/>
      <c r="D255" s="235" t="s">
        <v>62</v>
      </c>
      <c r="E255" s="235"/>
      <c r="F255" s="235"/>
      <c r="G255" s="235">
        <f>G254</f>
        <v>98</v>
      </c>
      <c r="H255" s="235">
        <f t="shared" ref="H255:K255" si="128">H254</f>
        <v>98</v>
      </c>
      <c r="I255" s="251">
        <f t="shared" si="100"/>
        <v>44</v>
      </c>
      <c r="J255" s="251">
        <f t="shared" si="128"/>
        <v>44</v>
      </c>
      <c r="K255" s="235">
        <f t="shared" si="128"/>
        <v>98</v>
      </c>
      <c r="L255" s="235" t="s">
        <v>62</v>
      </c>
      <c r="M255" s="150">
        <v>46022</v>
      </c>
      <c r="N255" s="150">
        <v>46022</v>
      </c>
      <c r="O255" s="156"/>
      <c r="P255" s="234" t="s">
        <v>62</v>
      </c>
      <c r="Q255" s="156"/>
      <c r="R255" s="183"/>
    </row>
    <row r="256" spans="1:18" s="85" customFormat="1" ht="14.25" x14ac:dyDescent="0.2">
      <c r="A256" s="332"/>
      <c r="B256" s="147" t="s">
        <v>76</v>
      </c>
      <c r="C256" s="235"/>
      <c r="D256" s="235"/>
      <c r="E256" s="235"/>
      <c r="F256" s="235"/>
      <c r="G256" s="235" t="s">
        <v>62</v>
      </c>
      <c r="H256" s="235"/>
      <c r="I256" s="251">
        <f t="shared" si="100"/>
        <v>0</v>
      </c>
      <c r="J256" s="251"/>
      <c r="K256" s="235"/>
      <c r="L256" s="235" t="s">
        <v>62</v>
      </c>
      <c r="M256" s="235"/>
      <c r="N256" s="235"/>
      <c r="O256" s="234" t="s">
        <v>62</v>
      </c>
      <c r="P256" s="234" t="s">
        <v>62</v>
      </c>
      <c r="Q256" s="234" t="s">
        <v>62</v>
      </c>
      <c r="R256" s="184" t="s">
        <v>62</v>
      </c>
    </row>
    <row r="257" spans="1:18" s="85" customFormat="1" ht="65.45" customHeight="1" x14ac:dyDescent="0.2">
      <c r="A257" s="332"/>
      <c r="B257" s="148" t="s">
        <v>192</v>
      </c>
      <c r="C257" s="235"/>
      <c r="D257" s="235" t="s">
        <v>62</v>
      </c>
      <c r="E257" s="235"/>
      <c r="F257" s="235"/>
      <c r="G257" s="235">
        <f>G254</f>
        <v>98</v>
      </c>
      <c r="H257" s="235">
        <f t="shared" ref="H257:J257" si="129">H254</f>
        <v>98</v>
      </c>
      <c r="I257" s="251">
        <f t="shared" si="100"/>
        <v>44</v>
      </c>
      <c r="J257" s="251">
        <f t="shared" si="129"/>
        <v>44</v>
      </c>
      <c r="K257" s="235">
        <f>K254</f>
        <v>98</v>
      </c>
      <c r="L257" s="235" t="s">
        <v>62</v>
      </c>
      <c r="M257" s="150">
        <v>46022</v>
      </c>
      <c r="N257" s="150">
        <v>46022</v>
      </c>
      <c r="O257" s="156"/>
      <c r="P257" s="234" t="s">
        <v>62</v>
      </c>
      <c r="Q257" s="156"/>
      <c r="R257" s="183"/>
    </row>
    <row r="258" spans="1:18" s="85" customFormat="1" ht="15" customHeight="1" x14ac:dyDescent="0.2">
      <c r="A258" s="332"/>
      <c r="B258" s="147" t="s">
        <v>193</v>
      </c>
      <c r="C258" s="235"/>
      <c r="D258" s="235"/>
      <c r="E258" s="235"/>
      <c r="F258" s="235"/>
      <c r="G258" s="235" t="s">
        <v>62</v>
      </c>
      <c r="H258" s="235"/>
      <c r="I258" s="251">
        <f t="shared" si="100"/>
        <v>0</v>
      </c>
      <c r="J258" s="251"/>
      <c r="K258" s="235"/>
      <c r="L258" s="235" t="s">
        <v>62</v>
      </c>
      <c r="M258" s="235"/>
      <c r="N258" s="235"/>
      <c r="O258" s="234" t="s">
        <v>62</v>
      </c>
      <c r="P258" s="234" t="s">
        <v>62</v>
      </c>
      <c r="Q258" s="234" t="s">
        <v>62</v>
      </c>
      <c r="R258" s="184" t="s">
        <v>62</v>
      </c>
    </row>
    <row r="259" spans="1:18" s="85" customFormat="1" ht="38.65" customHeight="1" x14ac:dyDescent="0.2">
      <c r="A259" s="332"/>
      <c r="B259" s="148" t="s">
        <v>330</v>
      </c>
      <c r="C259" s="235"/>
      <c r="D259" s="235" t="s">
        <v>62</v>
      </c>
      <c r="E259" s="235"/>
      <c r="F259" s="235"/>
      <c r="G259" s="235">
        <f>G255</f>
        <v>98</v>
      </c>
      <c r="H259" s="235">
        <f t="shared" ref="H259:K259" si="130">H255</f>
        <v>98</v>
      </c>
      <c r="I259" s="251">
        <f t="shared" si="100"/>
        <v>44</v>
      </c>
      <c r="J259" s="251">
        <f t="shared" si="130"/>
        <v>44</v>
      </c>
      <c r="K259" s="235">
        <f t="shared" si="130"/>
        <v>98</v>
      </c>
      <c r="L259" s="235" t="s">
        <v>62</v>
      </c>
      <c r="M259" s="150">
        <v>46022</v>
      </c>
      <c r="N259" s="150">
        <v>46022</v>
      </c>
      <c r="O259" s="156"/>
      <c r="P259" s="234" t="s">
        <v>62</v>
      </c>
      <c r="Q259" s="156"/>
      <c r="R259" s="183"/>
    </row>
    <row r="260" spans="1:18" s="85" customFormat="1" ht="21" customHeight="1" x14ac:dyDescent="0.2">
      <c r="A260" s="332"/>
      <c r="B260" s="147" t="s">
        <v>71</v>
      </c>
      <c r="C260" s="235"/>
      <c r="D260" s="235"/>
      <c r="E260" s="235"/>
      <c r="F260" s="235"/>
      <c r="G260" s="235" t="s">
        <v>62</v>
      </c>
      <c r="H260" s="235"/>
      <c r="I260" s="251">
        <f t="shared" si="100"/>
        <v>0</v>
      </c>
      <c r="J260" s="251"/>
      <c r="K260" s="235"/>
      <c r="L260" s="235" t="s">
        <v>62</v>
      </c>
      <c r="M260" s="235"/>
      <c r="N260" s="235"/>
      <c r="O260" s="234" t="s">
        <v>62</v>
      </c>
      <c r="P260" s="234" t="s">
        <v>62</v>
      </c>
      <c r="Q260" s="234" t="s">
        <v>62</v>
      </c>
      <c r="R260" s="184" t="s">
        <v>62</v>
      </c>
    </row>
    <row r="261" spans="1:18" s="85" customFormat="1" ht="21" customHeight="1" x14ac:dyDescent="0.2">
      <c r="A261" s="333"/>
      <c r="B261" s="148" t="s">
        <v>72</v>
      </c>
      <c r="C261" s="235"/>
      <c r="D261" s="235" t="s">
        <v>62</v>
      </c>
      <c r="E261" s="235"/>
      <c r="F261" s="235"/>
      <c r="G261" s="235">
        <f>G259</f>
        <v>98</v>
      </c>
      <c r="H261" s="235">
        <f t="shared" ref="H261:K261" si="131">H259</f>
        <v>98</v>
      </c>
      <c r="I261" s="251">
        <f t="shared" si="100"/>
        <v>44</v>
      </c>
      <c r="J261" s="251">
        <f t="shared" si="131"/>
        <v>44</v>
      </c>
      <c r="K261" s="235">
        <f t="shared" si="131"/>
        <v>98</v>
      </c>
      <c r="L261" s="235" t="s">
        <v>62</v>
      </c>
      <c r="M261" s="150">
        <v>46022</v>
      </c>
      <c r="N261" s="150">
        <v>46022</v>
      </c>
      <c r="O261" s="156"/>
      <c r="P261" s="234" t="s">
        <v>62</v>
      </c>
      <c r="Q261" s="156"/>
      <c r="R261" s="183"/>
    </row>
    <row r="262" spans="1:18" s="56" customFormat="1" ht="74.45" customHeight="1" x14ac:dyDescent="0.25">
      <c r="A262" s="331" t="s">
        <v>244</v>
      </c>
      <c r="B262" s="137" t="s">
        <v>332</v>
      </c>
      <c r="C262" s="142" t="s">
        <v>191</v>
      </c>
      <c r="D262" s="141" t="s">
        <v>333</v>
      </c>
      <c r="E262" s="141" t="s">
        <v>82</v>
      </c>
      <c r="F262" s="142">
        <v>744</v>
      </c>
      <c r="G262" s="142">
        <v>98</v>
      </c>
      <c r="H262" s="142">
        <f>G262</f>
        <v>98</v>
      </c>
      <c r="I262" s="156">
        <f t="shared" si="100"/>
        <v>42</v>
      </c>
      <c r="J262" s="156">
        <v>42</v>
      </c>
      <c r="K262" s="142">
        <f>G262</f>
        <v>98</v>
      </c>
      <c r="L262" s="142"/>
      <c r="M262" s="235" t="s">
        <v>62</v>
      </c>
      <c r="N262" s="235" t="s">
        <v>62</v>
      </c>
      <c r="O262" s="156">
        <v>1131330.47</v>
      </c>
      <c r="P262" s="156"/>
      <c r="Q262" s="156">
        <v>479917.24</v>
      </c>
      <c r="R262" s="183">
        <v>479917.24</v>
      </c>
    </row>
    <row r="263" spans="1:18" s="85" customFormat="1" ht="15.75" x14ac:dyDescent="0.2">
      <c r="A263" s="332"/>
      <c r="B263" s="146" t="s">
        <v>70</v>
      </c>
      <c r="C263" s="235"/>
      <c r="D263" s="235" t="s">
        <v>62</v>
      </c>
      <c r="E263" s="235"/>
      <c r="F263" s="235"/>
      <c r="G263" s="235">
        <f>G262</f>
        <v>98</v>
      </c>
      <c r="H263" s="235">
        <f t="shared" ref="H263:K263" si="132">H262</f>
        <v>98</v>
      </c>
      <c r="I263" s="251">
        <f t="shared" ref="I263:I326" si="133">J263</f>
        <v>42</v>
      </c>
      <c r="J263" s="251">
        <f t="shared" si="132"/>
        <v>42</v>
      </c>
      <c r="K263" s="235">
        <f t="shared" si="132"/>
        <v>98</v>
      </c>
      <c r="L263" s="235" t="s">
        <v>62</v>
      </c>
      <c r="M263" s="150">
        <v>46022</v>
      </c>
      <c r="N263" s="150">
        <v>46022</v>
      </c>
      <c r="O263" s="156"/>
      <c r="P263" s="234" t="s">
        <v>62</v>
      </c>
      <c r="Q263" s="156"/>
      <c r="R263" s="183"/>
    </row>
    <row r="264" spans="1:18" s="85" customFormat="1" ht="14.25" x14ac:dyDescent="0.2">
      <c r="A264" s="332"/>
      <c r="B264" s="147" t="s">
        <v>76</v>
      </c>
      <c r="C264" s="235"/>
      <c r="D264" s="235"/>
      <c r="E264" s="235"/>
      <c r="F264" s="235"/>
      <c r="G264" s="235" t="s">
        <v>62</v>
      </c>
      <c r="H264" s="235"/>
      <c r="I264" s="251">
        <f t="shared" si="133"/>
        <v>0</v>
      </c>
      <c r="J264" s="251"/>
      <c r="K264" s="235"/>
      <c r="L264" s="235" t="s">
        <v>62</v>
      </c>
      <c r="M264" s="235"/>
      <c r="N264" s="235"/>
      <c r="O264" s="234" t="s">
        <v>62</v>
      </c>
      <c r="P264" s="234" t="s">
        <v>62</v>
      </c>
      <c r="Q264" s="234" t="s">
        <v>62</v>
      </c>
      <c r="R264" s="184" t="s">
        <v>62</v>
      </c>
    </row>
    <row r="265" spans="1:18" s="85" customFormat="1" ht="65.45" customHeight="1" x14ac:dyDescent="0.2">
      <c r="A265" s="332"/>
      <c r="B265" s="148" t="s">
        <v>192</v>
      </c>
      <c r="C265" s="235"/>
      <c r="D265" s="235" t="s">
        <v>62</v>
      </c>
      <c r="E265" s="235"/>
      <c r="F265" s="235"/>
      <c r="G265" s="235">
        <f>G262</f>
        <v>98</v>
      </c>
      <c r="H265" s="235">
        <f t="shared" ref="H265:J265" si="134">H262</f>
        <v>98</v>
      </c>
      <c r="I265" s="251">
        <f t="shared" si="133"/>
        <v>42</v>
      </c>
      <c r="J265" s="251">
        <f t="shared" si="134"/>
        <v>42</v>
      </c>
      <c r="K265" s="235">
        <f>K262</f>
        <v>98</v>
      </c>
      <c r="L265" s="235" t="s">
        <v>62</v>
      </c>
      <c r="M265" s="150">
        <v>46022</v>
      </c>
      <c r="N265" s="150">
        <v>46022</v>
      </c>
      <c r="O265" s="156"/>
      <c r="P265" s="234" t="s">
        <v>62</v>
      </c>
      <c r="Q265" s="156"/>
      <c r="R265" s="183"/>
    </row>
    <row r="266" spans="1:18" s="85" customFormat="1" ht="15" customHeight="1" x14ac:dyDescent="0.2">
      <c r="A266" s="332"/>
      <c r="B266" s="147" t="s">
        <v>193</v>
      </c>
      <c r="C266" s="235"/>
      <c r="D266" s="235"/>
      <c r="E266" s="235"/>
      <c r="F266" s="235"/>
      <c r="G266" s="235" t="s">
        <v>62</v>
      </c>
      <c r="H266" s="235"/>
      <c r="I266" s="251">
        <f t="shared" si="133"/>
        <v>0</v>
      </c>
      <c r="J266" s="251"/>
      <c r="K266" s="235"/>
      <c r="L266" s="235" t="s">
        <v>62</v>
      </c>
      <c r="M266" s="235"/>
      <c r="N266" s="235"/>
      <c r="O266" s="234" t="s">
        <v>62</v>
      </c>
      <c r="P266" s="234" t="s">
        <v>62</v>
      </c>
      <c r="Q266" s="234" t="s">
        <v>62</v>
      </c>
      <c r="R266" s="184" t="s">
        <v>62</v>
      </c>
    </row>
    <row r="267" spans="1:18" s="85" customFormat="1" ht="38.65" customHeight="1" x14ac:dyDescent="0.2">
      <c r="A267" s="332"/>
      <c r="B267" s="148" t="s">
        <v>330</v>
      </c>
      <c r="C267" s="235"/>
      <c r="D267" s="235" t="s">
        <v>62</v>
      </c>
      <c r="E267" s="235"/>
      <c r="F267" s="235"/>
      <c r="G267" s="235">
        <f>G263</f>
        <v>98</v>
      </c>
      <c r="H267" s="235">
        <f t="shared" ref="H267:K267" si="135">H263</f>
        <v>98</v>
      </c>
      <c r="I267" s="251">
        <f t="shared" si="133"/>
        <v>42</v>
      </c>
      <c r="J267" s="251">
        <f t="shared" si="135"/>
        <v>42</v>
      </c>
      <c r="K267" s="235">
        <f t="shared" si="135"/>
        <v>98</v>
      </c>
      <c r="L267" s="235" t="s">
        <v>62</v>
      </c>
      <c r="M267" s="150">
        <v>46022</v>
      </c>
      <c r="N267" s="150">
        <v>46022</v>
      </c>
      <c r="O267" s="156"/>
      <c r="P267" s="234" t="s">
        <v>62</v>
      </c>
      <c r="Q267" s="156"/>
      <c r="R267" s="183"/>
    </row>
    <row r="268" spans="1:18" s="85" customFormat="1" ht="21" customHeight="1" x14ac:dyDescent="0.2">
      <c r="A268" s="332"/>
      <c r="B268" s="147" t="s">
        <v>71</v>
      </c>
      <c r="C268" s="235"/>
      <c r="D268" s="235"/>
      <c r="E268" s="235"/>
      <c r="F268" s="235"/>
      <c r="G268" s="235" t="s">
        <v>62</v>
      </c>
      <c r="H268" s="235"/>
      <c r="I268" s="251">
        <f t="shared" si="133"/>
        <v>0</v>
      </c>
      <c r="J268" s="251"/>
      <c r="K268" s="235"/>
      <c r="L268" s="235" t="s">
        <v>62</v>
      </c>
      <c r="M268" s="235"/>
      <c r="N268" s="235"/>
      <c r="O268" s="234" t="s">
        <v>62</v>
      </c>
      <c r="P268" s="234" t="s">
        <v>62</v>
      </c>
      <c r="Q268" s="234" t="s">
        <v>62</v>
      </c>
      <c r="R268" s="184" t="s">
        <v>62</v>
      </c>
    </row>
    <row r="269" spans="1:18" s="85" customFormat="1" ht="21" customHeight="1" x14ac:dyDescent="0.2">
      <c r="A269" s="333"/>
      <c r="B269" s="148" t="s">
        <v>72</v>
      </c>
      <c r="C269" s="235"/>
      <c r="D269" s="235" t="s">
        <v>62</v>
      </c>
      <c r="E269" s="235"/>
      <c r="F269" s="235"/>
      <c r="G269" s="235">
        <f>G267</f>
        <v>98</v>
      </c>
      <c r="H269" s="235">
        <f t="shared" ref="H269:K269" si="136">H267</f>
        <v>98</v>
      </c>
      <c r="I269" s="251">
        <f t="shared" si="133"/>
        <v>42</v>
      </c>
      <c r="J269" s="251">
        <f t="shared" si="136"/>
        <v>42</v>
      </c>
      <c r="K269" s="235">
        <f t="shared" si="136"/>
        <v>98</v>
      </c>
      <c r="L269" s="235" t="s">
        <v>62</v>
      </c>
      <c r="M269" s="150">
        <v>46022</v>
      </c>
      <c r="N269" s="150">
        <v>46022</v>
      </c>
      <c r="O269" s="156"/>
      <c r="P269" s="234" t="s">
        <v>62</v>
      </c>
      <c r="Q269" s="156"/>
      <c r="R269" s="183"/>
    </row>
    <row r="270" spans="1:18" s="56" customFormat="1" ht="74.45" customHeight="1" x14ac:dyDescent="0.25">
      <c r="A270" s="331" t="s">
        <v>245</v>
      </c>
      <c r="B270" s="137" t="s">
        <v>332</v>
      </c>
      <c r="C270" s="142" t="s">
        <v>191</v>
      </c>
      <c r="D270" s="141" t="s">
        <v>333</v>
      </c>
      <c r="E270" s="141" t="s">
        <v>82</v>
      </c>
      <c r="F270" s="142">
        <v>744</v>
      </c>
      <c r="G270" s="142">
        <v>98</v>
      </c>
      <c r="H270" s="142">
        <f>G270</f>
        <v>98</v>
      </c>
      <c r="I270" s="156">
        <f t="shared" si="133"/>
        <v>44</v>
      </c>
      <c r="J270" s="156">
        <v>44</v>
      </c>
      <c r="K270" s="142">
        <f>G270</f>
        <v>98</v>
      </c>
      <c r="L270" s="142"/>
      <c r="M270" s="235" t="s">
        <v>62</v>
      </c>
      <c r="N270" s="235" t="s">
        <v>62</v>
      </c>
      <c r="O270" s="156">
        <v>1103384.27</v>
      </c>
      <c r="P270" s="156"/>
      <c r="Q270" s="156">
        <v>491373.94</v>
      </c>
      <c r="R270" s="183">
        <v>491373.94</v>
      </c>
    </row>
    <row r="271" spans="1:18" s="85" customFormat="1" ht="15.75" x14ac:dyDescent="0.2">
      <c r="A271" s="332"/>
      <c r="B271" s="146" t="s">
        <v>70</v>
      </c>
      <c r="C271" s="235"/>
      <c r="D271" s="235" t="s">
        <v>62</v>
      </c>
      <c r="E271" s="235"/>
      <c r="F271" s="235"/>
      <c r="G271" s="235">
        <f>G270</f>
        <v>98</v>
      </c>
      <c r="H271" s="235">
        <f t="shared" ref="H271:K271" si="137">H270</f>
        <v>98</v>
      </c>
      <c r="I271" s="251">
        <f t="shared" si="133"/>
        <v>44</v>
      </c>
      <c r="J271" s="251">
        <f t="shared" si="137"/>
        <v>44</v>
      </c>
      <c r="K271" s="235">
        <f t="shared" si="137"/>
        <v>98</v>
      </c>
      <c r="L271" s="235" t="s">
        <v>62</v>
      </c>
      <c r="M271" s="150">
        <v>46022</v>
      </c>
      <c r="N271" s="150">
        <v>46022</v>
      </c>
      <c r="O271" s="156"/>
      <c r="P271" s="234" t="s">
        <v>62</v>
      </c>
      <c r="Q271" s="156"/>
      <c r="R271" s="183"/>
    </row>
    <row r="272" spans="1:18" s="85" customFormat="1" ht="14.25" x14ac:dyDescent="0.2">
      <c r="A272" s="332"/>
      <c r="B272" s="147" t="s">
        <v>76</v>
      </c>
      <c r="C272" s="235"/>
      <c r="D272" s="235"/>
      <c r="E272" s="235"/>
      <c r="F272" s="235"/>
      <c r="G272" s="235" t="s">
        <v>62</v>
      </c>
      <c r="H272" s="235"/>
      <c r="I272" s="251">
        <f t="shared" si="133"/>
        <v>0</v>
      </c>
      <c r="J272" s="251"/>
      <c r="K272" s="235"/>
      <c r="L272" s="235" t="s">
        <v>62</v>
      </c>
      <c r="M272" s="235"/>
      <c r="N272" s="235"/>
      <c r="O272" s="234" t="s">
        <v>62</v>
      </c>
      <c r="P272" s="234" t="s">
        <v>62</v>
      </c>
      <c r="Q272" s="234" t="s">
        <v>62</v>
      </c>
      <c r="R272" s="184" t="s">
        <v>62</v>
      </c>
    </row>
    <row r="273" spans="1:18" s="85" customFormat="1" ht="65.45" customHeight="1" x14ac:dyDescent="0.2">
      <c r="A273" s="332"/>
      <c r="B273" s="148" t="s">
        <v>192</v>
      </c>
      <c r="C273" s="235"/>
      <c r="D273" s="235" t="s">
        <v>62</v>
      </c>
      <c r="E273" s="235"/>
      <c r="F273" s="235"/>
      <c r="G273" s="235">
        <f>G270</f>
        <v>98</v>
      </c>
      <c r="H273" s="235">
        <f t="shared" ref="H273:J273" si="138">H270</f>
        <v>98</v>
      </c>
      <c r="I273" s="251">
        <f t="shared" si="133"/>
        <v>44</v>
      </c>
      <c r="J273" s="251">
        <f t="shared" si="138"/>
        <v>44</v>
      </c>
      <c r="K273" s="235">
        <f>K270</f>
        <v>98</v>
      </c>
      <c r="L273" s="235" t="s">
        <v>62</v>
      </c>
      <c r="M273" s="150">
        <v>46022</v>
      </c>
      <c r="N273" s="150">
        <v>46022</v>
      </c>
      <c r="O273" s="156"/>
      <c r="P273" s="234" t="s">
        <v>62</v>
      </c>
      <c r="Q273" s="156"/>
      <c r="R273" s="183"/>
    </row>
    <row r="274" spans="1:18" s="85" customFormat="1" ht="15" customHeight="1" x14ac:dyDescent="0.2">
      <c r="A274" s="332"/>
      <c r="B274" s="147" t="s">
        <v>193</v>
      </c>
      <c r="C274" s="235"/>
      <c r="D274" s="235"/>
      <c r="E274" s="235"/>
      <c r="F274" s="235"/>
      <c r="G274" s="235" t="s">
        <v>62</v>
      </c>
      <c r="H274" s="235"/>
      <c r="I274" s="251">
        <f t="shared" si="133"/>
        <v>0</v>
      </c>
      <c r="J274" s="251"/>
      <c r="K274" s="235"/>
      <c r="L274" s="235" t="s">
        <v>62</v>
      </c>
      <c r="M274" s="235"/>
      <c r="N274" s="235"/>
      <c r="O274" s="234" t="s">
        <v>62</v>
      </c>
      <c r="P274" s="234" t="s">
        <v>62</v>
      </c>
      <c r="Q274" s="234" t="s">
        <v>62</v>
      </c>
      <c r="R274" s="184" t="s">
        <v>62</v>
      </c>
    </row>
    <row r="275" spans="1:18" s="85" customFormat="1" ht="38.65" customHeight="1" x14ac:dyDescent="0.2">
      <c r="A275" s="332"/>
      <c r="B275" s="148" t="s">
        <v>330</v>
      </c>
      <c r="C275" s="235"/>
      <c r="D275" s="235" t="s">
        <v>62</v>
      </c>
      <c r="E275" s="235"/>
      <c r="F275" s="235"/>
      <c r="G275" s="235">
        <f>G271</f>
        <v>98</v>
      </c>
      <c r="H275" s="235">
        <f t="shared" ref="H275:K275" si="139">H271</f>
        <v>98</v>
      </c>
      <c r="I275" s="251">
        <f t="shared" si="133"/>
        <v>44</v>
      </c>
      <c r="J275" s="251">
        <f t="shared" si="139"/>
        <v>44</v>
      </c>
      <c r="K275" s="235">
        <f t="shared" si="139"/>
        <v>98</v>
      </c>
      <c r="L275" s="235" t="s">
        <v>62</v>
      </c>
      <c r="M275" s="150">
        <v>46022</v>
      </c>
      <c r="N275" s="150">
        <v>46022</v>
      </c>
      <c r="O275" s="156"/>
      <c r="P275" s="234" t="s">
        <v>62</v>
      </c>
      <c r="Q275" s="156"/>
      <c r="R275" s="183"/>
    </row>
    <row r="276" spans="1:18" s="85" customFormat="1" ht="21" customHeight="1" x14ac:dyDescent="0.2">
      <c r="A276" s="332"/>
      <c r="B276" s="147" t="s">
        <v>71</v>
      </c>
      <c r="C276" s="235"/>
      <c r="D276" s="235"/>
      <c r="E276" s="235"/>
      <c r="F276" s="235"/>
      <c r="G276" s="235" t="s">
        <v>62</v>
      </c>
      <c r="H276" s="235"/>
      <c r="I276" s="251">
        <f t="shared" si="133"/>
        <v>0</v>
      </c>
      <c r="J276" s="251"/>
      <c r="K276" s="235"/>
      <c r="L276" s="235" t="s">
        <v>62</v>
      </c>
      <c r="M276" s="235"/>
      <c r="N276" s="235"/>
      <c r="O276" s="234" t="s">
        <v>62</v>
      </c>
      <c r="P276" s="234" t="s">
        <v>62</v>
      </c>
      <c r="Q276" s="234" t="s">
        <v>62</v>
      </c>
      <c r="R276" s="184" t="s">
        <v>62</v>
      </c>
    </row>
    <row r="277" spans="1:18" s="85" customFormat="1" ht="21" customHeight="1" x14ac:dyDescent="0.2">
      <c r="A277" s="333"/>
      <c r="B277" s="148" t="s">
        <v>72</v>
      </c>
      <c r="C277" s="235"/>
      <c r="D277" s="235" t="s">
        <v>62</v>
      </c>
      <c r="E277" s="235"/>
      <c r="F277" s="235"/>
      <c r="G277" s="235">
        <f>G275</f>
        <v>98</v>
      </c>
      <c r="H277" s="235">
        <f t="shared" ref="H277:K277" si="140">H275</f>
        <v>98</v>
      </c>
      <c r="I277" s="251">
        <f t="shared" si="133"/>
        <v>44</v>
      </c>
      <c r="J277" s="251">
        <f t="shared" si="140"/>
        <v>44</v>
      </c>
      <c r="K277" s="235">
        <f t="shared" si="140"/>
        <v>98</v>
      </c>
      <c r="L277" s="235" t="s">
        <v>62</v>
      </c>
      <c r="M277" s="150">
        <v>46022</v>
      </c>
      <c r="N277" s="150">
        <v>46022</v>
      </c>
      <c r="O277" s="156"/>
      <c r="P277" s="234" t="s">
        <v>62</v>
      </c>
      <c r="Q277" s="156"/>
      <c r="R277" s="183"/>
    </row>
    <row r="278" spans="1:18" s="56" customFormat="1" ht="74.45" customHeight="1" x14ac:dyDescent="0.25">
      <c r="A278" s="331" t="s">
        <v>246</v>
      </c>
      <c r="B278" s="137" t="s">
        <v>332</v>
      </c>
      <c r="C278" s="142" t="s">
        <v>191</v>
      </c>
      <c r="D278" s="141" t="s">
        <v>333</v>
      </c>
      <c r="E278" s="141" t="s">
        <v>82</v>
      </c>
      <c r="F278" s="142">
        <v>744</v>
      </c>
      <c r="G278" s="142">
        <v>98</v>
      </c>
      <c r="H278" s="142">
        <f>G278</f>
        <v>98</v>
      </c>
      <c r="I278" s="245">
        <f t="shared" ca="1" si="133"/>
        <v>44.810239401789687</v>
      </c>
      <c r="J278" s="245">
        <f ca="1">I278</f>
        <v>43.667684285090083</v>
      </c>
      <c r="K278" s="142">
        <f>G278</f>
        <v>98</v>
      </c>
      <c r="L278" s="142"/>
      <c r="M278" s="235" t="s">
        <v>62</v>
      </c>
      <c r="N278" s="235" t="s">
        <v>62</v>
      </c>
      <c r="O278" s="156">
        <v>3023212.43</v>
      </c>
      <c r="P278" s="156"/>
      <c r="Q278" s="156">
        <v>2920542.65</v>
      </c>
      <c r="R278" s="183">
        <v>1347109.04</v>
      </c>
    </row>
    <row r="279" spans="1:18" s="85" customFormat="1" ht="15.75" x14ac:dyDescent="0.2">
      <c r="A279" s="332"/>
      <c r="B279" s="146" t="s">
        <v>70</v>
      </c>
      <c r="C279" s="235"/>
      <c r="D279" s="235" t="s">
        <v>62</v>
      </c>
      <c r="E279" s="235"/>
      <c r="F279" s="235"/>
      <c r="G279" s="235">
        <f>G278</f>
        <v>98</v>
      </c>
      <c r="H279" s="235">
        <f t="shared" ref="H279:K279" si="141">H278</f>
        <v>98</v>
      </c>
      <c r="I279" s="251">
        <f t="shared" ca="1" si="133"/>
        <v>44.810239401789687</v>
      </c>
      <c r="J279" s="251">
        <f t="shared" ca="1" si="141"/>
        <v>43.667684285090083</v>
      </c>
      <c r="K279" s="235">
        <f t="shared" si="141"/>
        <v>98</v>
      </c>
      <c r="L279" s="235" t="s">
        <v>62</v>
      </c>
      <c r="M279" s="150">
        <v>46022</v>
      </c>
      <c r="N279" s="150">
        <v>46022</v>
      </c>
      <c r="O279" s="156"/>
      <c r="P279" s="234" t="s">
        <v>62</v>
      </c>
      <c r="Q279" s="156"/>
      <c r="R279" s="183"/>
    </row>
    <row r="280" spans="1:18" s="85" customFormat="1" ht="14.25" x14ac:dyDescent="0.2">
      <c r="A280" s="332"/>
      <c r="B280" s="147" t="s">
        <v>76</v>
      </c>
      <c r="C280" s="235"/>
      <c r="D280" s="235"/>
      <c r="E280" s="235"/>
      <c r="F280" s="235"/>
      <c r="G280" s="235" t="s">
        <v>62</v>
      </c>
      <c r="H280" s="235"/>
      <c r="I280" s="251">
        <f t="shared" si="133"/>
        <v>0</v>
      </c>
      <c r="J280" s="251"/>
      <c r="K280" s="235"/>
      <c r="L280" s="235" t="s">
        <v>62</v>
      </c>
      <c r="M280" s="235"/>
      <c r="N280" s="235"/>
      <c r="O280" s="234" t="s">
        <v>62</v>
      </c>
      <c r="P280" s="234" t="s">
        <v>62</v>
      </c>
      <c r="Q280" s="234" t="s">
        <v>62</v>
      </c>
      <c r="R280" s="184" t="s">
        <v>62</v>
      </c>
    </row>
    <row r="281" spans="1:18" s="85" customFormat="1" ht="65.45" customHeight="1" x14ac:dyDescent="0.2">
      <c r="A281" s="332"/>
      <c r="B281" s="148" t="s">
        <v>192</v>
      </c>
      <c r="C281" s="235"/>
      <c r="D281" s="235" t="s">
        <v>62</v>
      </c>
      <c r="E281" s="235"/>
      <c r="F281" s="235"/>
      <c r="G281" s="235">
        <f>G278</f>
        <v>98</v>
      </c>
      <c r="H281" s="235">
        <f t="shared" ref="H281:J281" si="142">H278</f>
        <v>98</v>
      </c>
      <c r="I281" s="251">
        <f t="shared" ca="1" si="133"/>
        <v>44.810239401789687</v>
      </c>
      <c r="J281" s="251">
        <f t="shared" ca="1" si="142"/>
        <v>43.667684285090083</v>
      </c>
      <c r="K281" s="235">
        <f>K278</f>
        <v>98</v>
      </c>
      <c r="L281" s="235" t="s">
        <v>62</v>
      </c>
      <c r="M281" s="150">
        <v>46022</v>
      </c>
      <c r="N281" s="150">
        <v>46022</v>
      </c>
      <c r="O281" s="156"/>
      <c r="P281" s="234" t="s">
        <v>62</v>
      </c>
      <c r="Q281" s="156"/>
      <c r="R281" s="183"/>
    </row>
    <row r="282" spans="1:18" s="85" customFormat="1" ht="15" customHeight="1" x14ac:dyDescent="0.2">
      <c r="A282" s="332"/>
      <c r="B282" s="147" t="s">
        <v>193</v>
      </c>
      <c r="C282" s="235"/>
      <c r="D282" s="235"/>
      <c r="E282" s="235"/>
      <c r="F282" s="235"/>
      <c r="G282" s="235" t="s">
        <v>62</v>
      </c>
      <c r="H282" s="235"/>
      <c r="I282" s="251">
        <f t="shared" si="133"/>
        <v>0</v>
      </c>
      <c r="J282" s="251"/>
      <c r="K282" s="235"/>
      <c r="L282" s="235" t="s">
        <v>62</v>
      </c>
      <c r="M282" s="235"/>
      <c r="N282" s="235"/>
      <c r="O282" s="234" t="s">
        <v>62</v>
      </c>
      <c r="P282" s="234" t="s">
        <v>62</v>
      </c>
      <c r="Q282" s="234" t="s">
        <v>62</v>
      </c>
      <c r="R282" s="184" t="s">
        <v>62</v>
      </c>
    </row>
    <row r="283" spans="1:18" s="85" customFormat="1" ht="38.65" customHeight="1" x14ac:dyDescent="0.2">
      <c r="A283" s="332"/>
      <c r="B283" s="148" t="s">
        <v>330</v>
      </c>
      <c r="C283" s="235"/>
      <c r="D283" s="235" t="s">
        <v>62</v>
      </c>
      <c r="E283" s="235"/>
      <c r="F283" s="235"/>
      <c r="G283" s="235">
        <f>G279</f>
        <v>98</v>
      </c>
      <c r="H283" s="235">
        <f t="shared" ref="H283:K283" si="143">H279</f>
        <v>98</v>
      </c>
      <c r="I283" s="251">
        <f t="shared" ca="1" si="133"/>
        <v>44.810239401789687</v>
      </c>
      <c r="J283" s="251">
        <f t="shared" ca="1" si="143"/>
        <v>43.667684285090083</v>
      </c>
      <c r="K283" s="235">
        <f t="shared" si="143"/>
        <v>98</v>
      </c>
      <c r="L283" s="235" t="s">
        <v>62</v>
      </c>
      <c r="M283" s="150">
        <v>46022</v>
      </c>
      <c r="N283" s="150">
        <v>46022</v>
      </c>
      <c r="O283" s="156"/>
      <c r="P283" s="234" t="s">
        <v>62</v>
      </c>
      <c r="Q283" s="156"/>
      <c r="R283" s="183"/>
    </row>
    <row r="284" spans="1:18" s="85" customFormat="1" ht="21" customHeight="1" x14ac:dyDescent="0.2">
      <c r="A284" s="332"/>
      <c r="B284" s="147" t="s">
        <v>71</v>
      </c>
      <c r="C284" s="235"/>
      <c r="D284" s="235"/>
      <c r="E284" s="235"/>
      <c r="F284" s="235"/>
      <c r="G284" s="235" t="s">
        <v>62</v>
      </c>
      <c r="H284" s="235"/>
      <c r="I284" s="251">
        <f t="shared" si="133"/>
        <v>0</v>
      </c>
      <c r="J284" s="251"/>
      <c r="K284" s="235"/>
      <c r="L284" s="235" t="s">
        <v>62</v>
      </c>
      <c r="M284" s="235"/>
      <c r="N284" s="235"/>
      <c r="O284" s="234" t="s">
        <v>62</v>
      </c>
      <c r="P284" s="234" t="s">
        <v>62</v>
      </c>
      <c r="Q284" s="234" t="s">
        <v>62</v>
      </c>
      <c r="R284" s="184" t="s">
        <v>62</v>
      </c>
    </row>
    <row r="285" spans="1:18" s="85" customFormat="1" ht="21" customHeight="1" x14ac:dyDescent="0.2">
      <c r="A285" s="333"/>
      <c r="B285" s="148" t="s">
        <v>72</v>
      </c>
      <c r="C285" s="235"/>
      <c r="D285" s="235" t="s">
        <v>62</v>
      </c>
      <c r="E285" s="235"/>
      <c r="F285" s="235"/>
      <c r="G285" s="235">
        <f>G283</f>
        <v>98</v>
      </c>
      <c r="H285" s="235">
        <f t="shared" ref="H285:K285" si="144">H283</f>
        <v>98</v>
      </c>
      <c r="I285" s="251">
        <f t="shared" ca="1" si="133"/>
        <v>44.810239401789687</v>
      </c>
      <c r="J285" s="251">
        <f t="shared" ca="1" si="144"/>
        <v>43.667684285090083</v>
      </c>
      <c r="K285" s="235">
        <f t="shared" si="144"/>
        <v>98</v>
      </c>
      <c r="L285" s="235" t="s">
        <v>62</v>
      </c>
      <c r="M285" s="150">
        <v>46022</v>
      </c>
      <c r="N285" s="150">
        <v>46022</v>
      </c>
      <c r="O285" s="156"/>
      <c r="P285" s="234" t="s">
        <v>62</v>
      </c>
      <c r="Q285" s="156"/>
      <c r="R285" s="183"/>
    </row>
    <row r="286" spans="1:18" s="56" customFormat="1" ht="74.45" customHeight="1" x14ac:dyDescent="0.25">
      <c r="A286" s="331" t="s">
        <v>247</v>
      </c>
      <c r="B286" s="137" t="s">
        <v>332</v>
      </c>
      <c r="C286" s="142" t="s">
        <v>191</v>
      </c>
      <c r="D286" s="141" t="s">
        <v>333</v>
      </c>
      <c r="E286" s="141" t="s">
        <v>82</v>
      </c>
      <c r="F286" s="142">
        <v>744</v>
      </c>
      <c r="G286" s="142">
        <v>98</v>
      </c>
      <c r="H286" s="142">
        <f>G286</f>
        <v>98</v>
      </c>
      <c r="I286" s="156">
        <f t="shared" si="133"/>
        <v>42</v>
      </c>
      <c r="J286" s="156">
        <v>42</v>
      </c>
      <c r="K286" s="142">
        <f>G286</f>
        <v>98</v>
      </c>
      <c r="L286" s="142"/>
      <c r="M286" s="235" t="s">
        <v>62</v>
      </c>
      <c r="N286" s="235" t="s">
        <v>62</v>
      </c>
      <c r="O286" s="156">
        <v>2253618.9300000002</v>
      </c>
      <c r="P286" s="156"/>
      <c r="Q286" s="156">
        <v>2010948.64</v>
      </c>
      <c r="R286" s="183">
        <v>957463.88</v>
      </c>
    </row>
    <row r="287" spans="1:18" s="85" customFormat="1" ht="15.75" x14ac:dyDescent="0.2">
      <c r="A287" s="332"/>
      <c r="B287" s="146" t="s">
        <v>70</v>
      </c>
      <c r="C287" s="235"/>
      <c r="D287" s="235" t="s">
        <v>62</v>
      </c>
      <c r="E287" s="235"/>
      <c r="F287" s="235"/>
      <c r="G287" s="235">
        <f>G286</f>
        <v>98</v>
      </c>
      <c r="H287" s="235">
        <f t="shared" ref="H287:K287" si="145">H286</f>
        <v>98</v>
      </c>
      <c r="I287" s="251">
        <f t="shared" si="133"/>
        <v>42</v>
      </c>
      <c r="J287" s="251">
        <f t="shared" si="145"/>
        <v>42</v>
      </c>
      <c r="K287" s="235">
        <f t="shared" si="145"/>
        <v>98</v>
      </c>
      <c r="L287" s="235" t="s">
        <v>62</v>
      </c>
      <c r="M287" s="150">
        <v>46022</v>
      </c>
      <c r="N287" s="150">
        <v>46022</v>
      </c>
      <c r="O287" s="156"/>
      <c r="P287" s="234" t="s">
        <v>62</v>
      </c>
      <c r="Q287" s="156"/>
      <c r="R287" s="183"/>
    </row>
    <row r="288" spans="1:18" s="85" customFormat="1" ht="14.25" x14ac:dyDescent="0.2">
      <c r="A288" s="332"/>
      <c r="B288" s="147" t="s">
        <v>76</v>
      </c>
      <c r="C288" s="235"/>
      <c r="D288" s="235"/>
      <c r="E288" s="235"/>
      <c r="F288" s="235"/>
      <c r="G288" s="235" t="s">
        <v>62</v>
      </c>
      <c r="H288" s="235"/>
      <c r="I288" s="251">
        <f t="shared" si="133"/>
        <v>0</v>
      </c>
      <c r="J288" s="251"/>
      <c r="K288" s="235"/>
      <c r="L288" s="235" t="s">
        <v>62</v>
      </c>
      <c r="M288" s="235"/>
      <c r="N288" s="235"/>
      <c r="O288" s="234" t="s">
        <v>62</v>
      </c>
      <c r="P288" s="234" t="s">
        <v>62</v>
      </c>
      <c r="Q288" s="234" t="s">
        <v>62</v>
      </c>
      <c r="R288" s="184" t="s">
        <v>62</v>
      </c>
    </row>
    <row r="289" spans="1:18" s="85" customFormat="1" ht="65.45" customHeight="1" x14ac:dyDescent="0.2">
      <c r="A289" s="332"/>
      <c r="B289" s="148" t="s">
        <v>192</v>
      </c>
      <c r="C289" s="235"/>
      <c r="D289" s="235" t="s">
        <v>62</v>
      </c>
      <c r="E289" s="235"/>
      <c r="F289" s="235"/>
      <c r="G289" s="235">
        <f>G286</f>
        <v>98</v>
      </c>
      <c r="H289" s="235">
        <f t="shared" ref="H289:J289" si="146">H286</f>
        <v>98</v>
      </c>
      <c r="I289" s="251">
        <f t="shared" si="133"/>
        <v>42</v>
      </c>
      <c r="J289" s="251">
        <f t="shared" si="146"/>
        <v>42</v>
      </c>
      <c r="K289" s="235">
        <f>K286</f>
        <v>98</v>
      </c>
      <c r="L289" s="235" t="s">
        <v>62</v>
      </c>
      <c r="M289" s="150">
        <v>46022</v>
      </c>
      <c r="N289" s="150">
        <v>46022</v>
      </c>
      <c r="O289" s="156"/>
      <c r="P289" s="234" t="s">
        <v>62</v>
      </c>
      <c r="Q289" s="156"/>
      <c r="R289" s="183"/>
    </row>
    <row r="290" spans="1:18" s="85" customFormat="1" ht="15" customHeight="1" x14ac:dyDescent="0.2">
      <c r="A290" s="332"/>
      <c r="B290" s="147" t="s">
        <v>193</v>
      </c>
      <c r="C290" s="235"/>
      <c r="D290" s="235"/>
      <c r="E290" s="235"/>
      <c r="F290" s="235"/>
      <c r="G290" s="235" t="s">
        <v>62</v>
      </c>
      <c r="H290" s="235"/>
      <c r="I290" s="251">
        <f t="shared" si="133"/>
        <v>0</v>
      </c>
      <c r="J290" s="251"/>
      <c r="K290" s="235"/>
      <c r="L290" s="235" t="s">
        <v>62</v>
      </c>
      <c r="M290" s="235"/>
      <c r="N290" s="235"/>
      <c r="O290" s="234" t="s">
        <v>62</v>
      </c>
      <c r="P290" s="234" t="s">
        <v>62</v>
      </c>
      <c r="Q290" s="234" t="s">
        <v>62</v>
      </c>
      <c r="R290" s="184" t="s">
        <v>62</v>
      </c>
    </row>
    <row r="291" spans="1:18" s="85" customFormat="1" ht="38.65" customHeight="1" x14ac:dyDescent="0.2">
      <c r="A291" s="332"/>
      <c r="B291" s="148" t="s">
        <v>330</v>
      </c>
      <c r="C291" s="235"/>
      <c r="D291" s="235" t="s">
        <v>62</v>
      </c>
      <c r="E291" s="235"/>
      <c r="F291" s="235"/>
      <c r="G291" s="235">
        <f>G287</f>
        <v>98</v>
      </c>
      <c r="H291" s="235">
        <f t="shared" ref="H291:K291" si="147">H287</f>
        <v>98</v>
      </c>
      <c r="I291" s="251">
        <f t="shared" si="133"/>
        <v>42</v>
      </c>
      <c r="J291" s="251">
        <f t="shared" si="147"/>
        <v>42</v>
      </c>
      <c r="K291" s="235">
        <f t="shared" si="147"/>
        <v>98</v>
      </c>
      <c r="L291" s="235" t="s">
        <v>62</v>
      </c>
      <c r="M291" s="150">
        <v>46022</v>
      </c>
      <c r="N291" s="150">
        <v>46022</v>
      </c>
      <c r="O291" s="156"/>
      <c r="P291" s="234" t="s">
        <v>62</v>
      </c>
      <c r="Q291" s="156"/>
      <c r="R291" s="183"/>
    </row>
    <row r="292" spans="1:18" s="85" customFormat="1" ht="21" customHeight="1" x14ac:dyDescent="0.2">
      <c r="A292" s="332"/>
      <c r="B292" s="147" t="s">
        <v>71</v>
      </c>
      <c r="C292" s="235"/>
      <c r="D292" s="235"/>
      <c r="E292" s="235"/>
      <c r="F292" s="235"/>
      <c r="G292" s="235" t="s">
        <v>62</v>
      </c>
      <c r="H292" s="235"/>
      <c r="I292" s="251">
        <f t="shared" si="133"/>
        <v>0</v>
      </c>
      <c r="J292" s="251"/>
      <c r="K292" s="235"/>
      <c r="L292" s="235" t="s">
        <v>62</v>
      </c>
      <c r="M292" s="235"/>
      <c r="N292" s="235"/>
      <c r="O292" s="234" t="s">
        <v>62</v>
      </c>
      <c r="P292" s="234" t="s">
        <v>62</v>
      </c>
      <c r="Q292" s="234" t="s">
        <v>62</v>
      </c>
      <c r="R292" s="184" t="s">
        <v>62</v>
      </c>
    </row>
    <row r="293" spans="1:18" s="85" customFormat="1" ht="21" customHeight="1" x14ac:dyDescent="0.2">
      <c r="A293" s="333"/>
      <c r="B293" s="148" t="s">
        <v>72</v>
      </c>
      <c r="C293" s="235"/>
      <c r="D293" s="235" t="s">
        <v>62</v>
      </c>
      <c r="E293" s="235"/>
      <c r="F293" s="235"/>
      <c r="G293" s="235">
        <f>G291</f>
        <v>98</v>
      </c>
      <c r="H293" s="235">
        <f t="shared" ref="H293:K293" si="148">H291</f>
        <v>98</v>
      </c>
      <c r="I293" s="251">
        <f t="shared" si="133"/>
        <v>42</v>
      </c>
      <c r="J293" s="251">
        <f t="shared" si="148"/>
        <v>42</v>
      </c>
      <c r="K293" s="235">
        <f t="shared" si="148"/>
        <v>98</v>
      </c>
      <c r="L293" s="235" t="s">
        <v>62</v>
      </c>
      <c r="M293" s="150">
        <v>46022</v>
      </c>
      <c r="N293" s="150">
        <v>46022</v>
      </c>
      <c r="O293" s="156"/>
      <c r="P293" s="234" t="s">
        <v>62</v>
      </c>
      <c r="Q293" s="156"/>
      <c r="R293" s="183"/>
    </row>
    <row r="294" spans="1:18" s="56" customFormat="1" ht="74.45" customHeight="1" x14ac:dyDescent="0.25">
      <c r="A294" s="331" t="s">
        <v>248</v>
      </c>
      <c r="B294" s="137" t="s">
        <v>332</v>
      </c>
      <c r="C294" s="142" t="s">
        <v>191</v>
      </c>
      <c r="D294" s="141" t="s">
        <v>333</v>
      </c>
      <c r="E294" s="141" t="s">
        <v>82</v>
      </c>
      <c r="F294" s="142">
        <v>744</v>
      </c>
      <c r="G294" s="204">
        <v>98</v>
      </c>
      <c r="H294" s="204">
        <f>G294</f>
        <v>98</v>
      </c>
      <c r="I294" s="245">
        <f t="shared" si="133"/>
        <v>39</v>
      </c>
      <c r="J294" s="245">
        <v>39</v>
      </c>
      <c r="K294" s="204">
        <f>G294</f>
        <v>98</v>
      </c>
      <c r="L294" s="204"/>
      <c r="M294" s="218" t="s">
        <v>62</v>
      </c>
      <c r="N294" s="218" t="s">
        <v>62</v>
      </c>
      <c r="O294" s="245">
        <v>1362404.0499999998</v>
      </c>
      <c r="P294" s="245"/>
      <c r="Q294" s="245">
        <v>1113469.9099999999</v>
      </c>
      <c r="R294" s="245">
        <v>529343.75</v>
      </c>
    </row>
    <row r="295" spans="1:18" s="85" customFormat="1" ht="15.75" x14ac:dyDescent="0.2">
      <c r="A295" s="332"/>
      <c r="B295" s="146" t="s">
        <v>70</v>
      </c>
      <c r="C295" s="235"/>
      <c r="D295" s="235" t="s">
        <v>62</v>
      </c>
      <c r="E295" s="235"/>
      <c r="F295" s="235"/>
      <c r="G295" s="235">
        <f>G294</f>
        <v>98</v>
      </c>
      <c r="H295" s="235">
        <f t="shared" ref="H295:K295" si="149">H294</f>
        <v>98</v>
      </c>
      <c r="I295" s="251">
        <f t="shared" si="133"/>
        <v>39</v>
      </c>
      <c r="J295" s="251">
        <f t="shared" si="149"/>
        <v>39</v>
      </c>
      <c r="K295" s="235">
        <f t="shared" si="149"/>
        <v>98</v>
      </c>
      <c r="L295" s="235" t="s">
        <v>62</v>
      </c>
      <c r="M295" s="150">
        <v>46022</v>
      </c>
      <c r="N295" s="150">
        <v>46022</v>
      </c>
      <c r="O295" s="156"/>
      <c r="P295" s="234" t="s">
        <v>62</v>
      </c>
      <c r="Q295" s="156"/>
      <c r="R295" s="183"/>
    </row>
    <row r="296" spans="1:18" s="85" customFormat="1" ht="14.25" x14ac:dyDescent="0.2">
      <c r="A296" s="332"/>
      <c r="B296" s="147" t="s">
        <v>76</v>
      </c>
      <c r="C296" s="235"/>
      <c r="D296" s="235"/>
      <c r="E296" s="235"/>
      <c r="F296" s="235"/>
      <c r="G296" s="235" t="s">
        <v>62</v>
      </c>
      <c r="H296" s="235"/>
      <c r="I296" s="251">
        <f t="shared" si="133"/>
        <v>0</v>
      </c>
      <c r="J296" s="251"/>
      <c r="K296" s="235"/>
      <c r="L296" s="235" t="s">
        <v>62</v>
      </c>
      <c r="M296" s="235"/>
      <c r="N296" s="235"/>
      <c r="O296" s="234" t="s">
        <v>62</v>
      </c>
      <c r="P296" s="234" t="s">
        <v>62</v>
      </c>
      <c r="Q296" s="234" t="s">
        <v>62</v>
      </c>
      <c r="R296" s="184" t="s">
        <v>62</v>
      </c>
    </row>
    <row r="297" spans="1:18" s="85" customFormat="1" ht="65.45" customHeight="1" x14ac:dyDescent="0.2">
      <c r="A297" s="332"/>
      <c r="B297" s="148" t="s">
        <v>192</v>
      </c>
      <c r="C297" s="235"/>
      <c r="D297" s="235" t="s">
        <v>62</v>
      </c>
      <c r="E297" s="235"/>
      <c r="F297" s="235"/>
      <c r="G297" s="235">
        <f>G294</f>
        <v>98</v>
      </c>
      <c r="H297" s="235">
        <f t="shared" ref="H297:J297" si="150">H294</f>
        <v>98</v>
      </c>
      <c r="I297" s="251">
        <f t="shared" si="133"/>
        <v>39</v>
      </c>
      <c r="J297" s="251">
        <f t="shared" si="150"/>
        <v>39</v>
      </c>
      <c r="K297" s="235">
        <f>K294</f>
        <v>98</v>
      </c>
      <c r="L297" s="235" t="s">
        <v>62</v>
      </c>
      <c r="M297" s="150">
        <v>46022</v>
      </c>
      <c r="N297" s="150">
        <v>46022</v>
      </c>
      <c r="O297" s="156"/>
      <c r="P297" s="234" t="s">
        <v>62</v>
      </c>
      <c r="Q297" s="156"/>
      <c r="R297" s="183"/>
    </row>
    <row r="298" spans="1:18" s="85" customFormat="1" ht="15" customHeight="1" x14ac:dyDescent="0.2">
      <c r="A298" s="332"/>
      <c r="B298" s="147" t="s">
        <v>193</v>
      </c>
      <c r="C298" s="235"/>
      <c r="D298" s="235"/>
      <c r="E298" s="235"/>
      <c r="F298" s="235"/>
      <c r="G298" s="235" t="s">
        <v>62</v>
      </c>
      <c r="H298" s="235"/>
      <c r="I298" s="251">
        <f t="shared" si="133"/>
        <v>0</v>
      </c>
      <c r="J298" s="251"/>
      <c r="K298" s="235"/>
      <c r="L298" s="235" t="s">
        <v>62</v>
      </c>
      <c r="M298" s="235"/>
      <c r="N298" s="235"/>
      <c r="O298" s="234" t="s">
        <v>62</v>
      </c>
      <c r="P298" s="234" t="s">
        <v>62</v>
      </c>
      <c r="Q298" s="234" t="s">
        <v>62</v>
      </c>
      <c r="R298" s="184" t="s">
        <v>62</v>
      </c>
    </row>
    <row r="299" spans="1:18" s="85" customFormat="1" ht="38.65" customHeight="1" x14ac:dyDescent="0.2">
      <c r="A299" s="332"/>
      <c r="B299" s="148" t="s">
        <v>330</v>
      </c>
      <c r="C299" s="235"/>
      <c r="D299" s="235" t="s">
        <v>62</v>
      </c>
      <c r="E299" s="235"/>
      <c r="F299" s="235"/>
      <c r="G299" s="235">
        <f>G295</f>
        <v>98</v>
      </c>
      <c r="H299" s="235">
        <f t="shared" ref="H299:K299" si="151">H295</f>
        <v>98</v>
      </c>
      <c r="I299" s="251">
        <f t="shared" si="133"/>
        <v>39</v>
      </c>
      <c r="J299" s="251">
        <f t="shared" si="151"/>
        <v>39</v>
      </c>
      <c r="K299" s="235">
        <f t="shared" si="151"/>
        <v>98</v>
      </c>
      <c r="L299" s="235" t="s">
        <v>62</v>
      </c>
      <c r="M299" s="150">
        <v>46022</v>
      </c>
      <c r="N299" s="150">
        <v>46022</v>
      </c>
      <c r="O299" s="156"/>
      <c r="P299" s="234" t="s">
        <v>62</v>
      </c>
      <c r="Q299" s="156"/>
      <c r="R299" s="183"/>
    </row>
    <row r="300" spans="1:18" s="85" customFormat="1" ht="21" customHeight="1" x14ac:dyDescent="0.2">
      <c r="A300" s="332"/>
      <c r="B300" s="147" t="s">
        <v>71</v>
      </c>
      <c r="C300" s="235"/>
      <c r="D300" s="235"/>
      <c r="E300" s="235"/>
      <c r="F300" s="235"/>
      <c r="G300" s="235" t="s">
        <v>62</v>
      </c>
      <c r="H300" s="235"/>
      <c r="I300" s="251">
        <f t="shared" si="133"/>
        <v>0</v>
      </c>
      <c r="J300" s="251"/>
      <c r="K300" s="235"/>
      <c r="L300" s="235" t="s">
        <v>62</v>
      </c>
      <c r="M300" s="235"/>
      <c r="N300" s="235"/>
      <c r="O300" s="234" t="s">
        <v>62</v>
      </c>
      <c r="P300" s="234" t="s">
        <v>62</v>
      </c>
      <c r="Q300" s="234" t="s">
        <v>62</v>
      </c>
      <c r="R300" s="184" t="s">
        <v>62</v>
      </c>
    </row>
    <row r="301" spans="1:18" s="85" customFormat="1" ht="21" customHeight="1" x14ac:dyDescent="0.2">
      <c r="A301" s="333"/>
      <c r="B301" s="148" t="s">
        <v>72</v>
      </c>
      <c r="C301" s="235"/>
      <c r="D301" s="235" t="s">
        <v>62</v>
      </c>
      <c r="E301" s="235"/>
      <c r="F301" s="235"/>
      <c r="G301" s="235">
        <f>G299</f>
        <v>98</v>
      </c>
      <c r="H301" s="235">
        <f t="shared" ref="H301:K301" si="152">H299</f>
        <v>98</v>
      </c>
      <c r="I301" s="251">
        <f t="shared" si="133"/>
        <v>39</v>
      </c>
      <c r="J301" s="251">
        <f t="shared" si="152"/>
        <v>39</v>
      </c>
      <c r="K301" s="235">
        <f t="shared" si="152"/>
        <v>98</v>
      </c>
      <c r="L301" s="235" t="s">
        <v>62</v>
      </c>
      <c r="M301" s="150">
        <v>46022</v>
      </c>
      <c r="N301" s="150">
        <v>46022</v>
      </c>
      <c r="O301" s="156"/>
      <c r="P301" s="234" t="s">
        <v>62</v>
      </c>
      <c r="Q301" s="156"/>
      <c r="R301" s="183"/>
    </row>
    <row r="302" spans="1:18" s="56" customFormat="1" ht="74.45" customHeight="1" x14ac:dyDescent="0.25">
      <c r="A302" s="331" t="s">
        <v>249</v>
      </c>
      <c r="B302" s="137" t="s">
        <v>332</v>
      </c>
      <c r="C302" s="142" t="s">
        <v>191</v>
      </c>
      <c r="D302" s="141" t="s">
        <v>333</v>
      </c>
      <c r="E302" s="141" t="s">
        <v>82</v>
      </c>
      <c r="F302" s="142">
        <v>744</v>
      </c>
      <c r="G302" s="142">
        <v>98</v>
      </c>
      <c r="H302" s="142">
        <f>G302</f>
        <v>98</v>
      </c>
      <c r="I302" s="156">
        <f t="shared" si="133"/>
        <v>44</v>
      </c>
      <c r="J302" s="156">
        <v>44</v>
      </c>
      <c r="K302" s="142">
        <f>G302</f>
        <v>98</v>
      </c>
      <c r="L302" s="142"/>
      <c r="M302" s="235" t="s">
        <v>62</v>
      </c>
      <c r="N302" s="235" t="s">
        <v>62</v>
      </c>
      <c r="O302" s="156">
        <v>1134766.6700000002</v>
      </c>
      <c r="P302" s="156"/>
      <c r="Q302" s="156">
        <v>1070223.92</v>
      </c>
      <c r="R302" s="183">
        <v>494256.34</v>
      </c>
    </row>
    <row r="303" spans="1:18" s="85" customFormat="1" ht="15.75" x14ac:dyDescent="0.2">
      <c r="A303" s="332"/>
      <c r="B303" s="146" t="s">
        <v>70</v>
      </c>
      <c r="C303" s="235"/>
      <c r="D303" s="235" t="s">
        <v>62</v>
      </c>
      <c r="E303" s="235"/>
      <c r="F303" s="235"/>
      <c r="G303" s="235">
        <f>G302</f>
        <v>98</v>
      </c>
      <c r="H303" s="235">
        <f t="shared" ref="H303:K303" si="153">H302</f>
        <v>98</v>
      </c>
      <c r="I303" s="251">
        <f t="shared" si="133"/>
        <v>44</v>
      </c>
      <c r="J303" s="251">
        <f t="shared" si="153"/>
        <v>44</v>
      </c>
      <c r="K303" s="235">
        <f t="shared" si="153"/>
        <v>98</v>
      </c>
      <c r="L303" s="235" t="s">
        <v>62</v>
      </c>
      <c r="M303" s="150">
        <v>46022</v>
      </c>
      <c r="N303" s="150">
        <v>46022</v>
      </c>
      <c r="O303" s="156"/>
      <c r="P303" s="234" t="s">
        <v>62</v>
      </c>
      <c r="Q303" s="156"/>
      <c r="R303" s="183"/>
    </row>
    <row r="304" spans="1:18" s="85" customFormat="1" ht="14.25" x14ac:dyDescent="0.2">
      <c r="A304" s="332"/>
      <c r="B304" s="147" t="s">
        <v>76</v>
      </c>
      <c r="C304" s="235"/>
      <c r="D304" s="235"/>
      <c r="E304" s="235"/>
      <c r="F304" s="235"/>
      <c r="G304" s="235" t="s">
        <v>62</v>
      </c>
      <c r="H304" s="235"/>
      <c r="I304" s="251">
        <f t="shared" si="133"/>
        <v>0</v>
      </c>
      <c r="J304" s="251"/>
      <c r="K304" s="235"/>
      <c r="L304" s="235" t="s">
        <v>62</v>
      </c>
      <c r="M304" s="235"/>
      <c r="N304" s="235"/>
      <c r="O304" s="234" t="s">
        <v>62</v>
      </c>
      <c r="P304" s="234" t="s">
        <v>62</v>
      </c>
      <c r="Q304" s="234" t="s">
        <v>62</v>
      </c>
      <c r="R304" s="184" t="s">
        <v>62</v>
      </c>
    </row>
    <row r="305" spans="1:18" s="85" customFormat="1" ht="65.45" customHeight="1" x14ac:dyDescent="0.2">
      <c r="A305" s="332"/>
      <c r="B305" s="148" t="s">
        <v>192</v>
      </c>
      <c r="C305" s="235"/>
      <c r="D305" s="235" t="s">
        <v>62</v>
      </c>
      <c r="E305" s="235"/>
      <c r="F305" s="235"/>
      <c r="G305" s="235">
        <f>G302</f>
        <v>98</v>
      </c>
      <c r="H305" s="235">
        <f t="shared" ref="H305:J305" si="154">H302</f>
        <v>98</v>
      </c>
      <c r="I305" s="251">
        <f t="shared" si="133"/>
        <v>44</v>
      </c>
      <c r="J305" s="251">
        <f t="shared" si="154"/>
        <v>44</v>
      </c>
      <c r="K305" s="235">
        <f>K302</f>
        <v>98</v>
      </c>
      <c r="L305" s="235" t="s">
        <v>62</v>
      </c>
      <c r="M305" s="150">
        <v>46022</v>
      </c>
      <c r="N305" s="150">
        <v>46022</v>
      </c>
      <c r="O305" s="156"/>
      <c r="P305" s="234" t="s">
        <v>62</v>
      </c>
      <c r="Q305" s="156"/>
      <c r="R305" s="183"/>
    </row>
    <row r="306" spans="1:18" s="85" customFormat="1" ht="15" customHeight="1" x14ac:dyDescent="0.2">
      <c r="A306" s="332"/>
      <c r="B306" s="147" t="s">
        <v>193</v>
      </c>
      <c r="C306" s="235"/>
      <c r="D306" s="235"/>
      <c r="E306" s="235"/>
      <c r="F306" s="235"/>
      <c r="G306" s="235" t="s">
        <v>62</v>
      </c>
      <c r="H306" s="235"/>
      <c r="I306" s="251">
        <f t="shared" si="133"/>
        <v>0</v>
      </c>
      <c r="J306" s="251"/>
      <c r="K306" s="235"/>
      <c r="L306" s="235" t="s">
        <v>62</v>
      </c>
      <c r="M306" s="235"/>
      <c r="N306" s="235"/>
      <c r="O306" s="234" t="s">
        <v>62</v>
      </c>
      <c r="P306" s="234" t="s">
        <v>62</v>
      </c>
      <c r="Q306" s="234" t="s">
        <v>62</v>
      </c>
      <c r="R306" s="184" t="s">
        <v>62</v>
      </c>
    </row>
    <row r="307" spans="1:18" s="85" customFormat="1" ht="38.65" customHeight="1" x14ac:dyDescent="0.2">
      <c r="A307" s="332"/>
      <c r="B307" s="148" t="s">
        <v>330</v>
      </c>
      <c r="C307" s="235"/>
      <c r="D307" s="235" t="s">
        <v>62</v>
      </c>
      <c r="E307" s="235"/>
      <c r="F307" s="235"/>
      <c r="G307" s="235">
        <f>G303</f>
        <v>98</v>
      </c>
      <c r="H307" s="235">
        <f t="shared" ref="H307:K307" si="155">H303</f>
        <v>98</v>
      </c>
      <c r="I307" s="251">
        <f t="shared" si="133"/>
        <v>44</v>
      </c>
      <c r="J307" s="251">
        <f t="shared" si="155"/>
        <v>44</v>
      </c>
      <c r="K307" s="235">
        <f t="shared" si="155"/>
        <v>98</v>
      </c>
      <c r="L307" s="235" t="s">
        <v>62</v>
      </c>
      <c r="M307" s="150">
        <v>46022</v>
      </c>
      <c r="N307" s="150">
        <v>46022</v>
      </c>
      <c r="O307" s="156"/>
      <c r="P307" s="234" t="s">
        <v>62</v>
      </c>
      <c r="Q307" s="156"/>
      <c r="R307" s="183"/>
    </row>
    <row r="308" spans="1:18" s="85" customFormat="1" ht="21" customHeight="1" x14ac:dyDescent="0.2">
      <c r="A308" s="332"/>
      <c r="B308" s="147" t="s">
        <v>71</v>
      </c>
      <c r="C308" s="235"/>
      <c r="D308" s="235"/>
      <c r="E308" s="235"/>
      <c r="F308" s="235"/>
      <c r="G308" s="235" t="s">
        <v>62</v>
      </c>
      <c r="H308" s="235"/>
      <c r="I308" s="251">
        <f t="shared" si="133"/>
        <v>0</v>
      </c>
      <c r="J308" s="251"/>
      <c r="K308" s="235"/>
      <c r="L308" s="235" t="s">
        <v>62</v>
      </c>
      <c r="M308" s="235"/>
      <c r="N308" s="235"/>
      <c r="O308" s="234" t="s">
        <v>62</v>
      </c>
      <c r="P308" s="234" t="s">
        <v>62</v>
      </c>
      <c r="Q308" s="234" t="s">
        <v>62</v>
      </c>
      <c r="R308" s="184" t="s">
        <v>62</v>
      </c>
    </row>
    <row r="309" spans="1:18" s="85" customFormat="1" ht="21" customHeight="1" x14ac:dyDescent="0.2">
      <c r="A309" s="333"/>
      <c r="B309" s="148" t="s">
        <v>72</v>
      </c>
      <c r="C309" s="235"/>
      <c r="D309" s="235" t="s">
        <v>62</v>
      </c>
      <c r="E309" s="235"/>
      <c r="F309" s="235"/>
      <c r="G309" s="235">
        <f>G307</f>
        <v>98</v>
      </c>
      <c r="H309" s="235">
        <f t="shared" ref="H309:K309" si="156">H307</f>
        <v>98</v>
      </c>
      <c r="I309" s="251">
        <f t="shared" si="133"/>
        <v>44</v>
      </c>
      <c r="J309" s="251">
        <f t="shared" si="156"/>
        <v>44</v>
      </c>
      <c r="K309" s="235">
        <f t="shared" si="156"/>
        <v>98</v>
      </c>
      <c r="L309" s="235" t="s">
        <v>62</v>
      </c>
      <c r="M309" s="150">
        <v>46022</v>
      </c>
      <c r="N309" s="150">
        <v>46022</v>
      </c>
      <c r="O309" s="156"/>
      <c r="P309" s="234" t="s">
        <v>62</v>
      </c>
      <c r="Q309" s="156"/>
      <c r="R309" s="183"/>
    </row>
    <row r="310" spans="1:18" s="56" customFormat="1" ht="74.45" customHeight="1" x14ac:dyDescent="0.25">
      <c r="A310" s="331" t="s">
        <v>250</v>
      </c>
      <c r="B310" s="137" t="s">
        <v>332</v>
      </c>
      <c r="C310" s="142" t="s">
        <v>191</v>
      </c>
      <c r="D310" s="141" t="s">
        <v>333</v>
      </c>
      <c r="E310" s="141" t="s">
        <v>82</v>
      </c>
      <c r="F310" s="142">
        <v>744</v>
      </c>
      <c r="G310" s="142">
        <v>98</v>
      </c>
      <c r="H310" s="142">
        <f>G310</f>
        <v>98</v>
      </c>
      <c r="I310" s="245">
        <f t="shared" ca="1" si="133"/>
        <v>44.810239401789687</v>
      </c>
      <c r="J310" s="245">
        <f ca="1">I310</f>
        <v>43.46546268500105</v>
      </c>
      <c r="K310" s="142">
        <f>G310</f>
        <v>98</v>
      </c>
      <c r="L310" s="142"/>
      <c r="M310" s="235" t="s">
        <v>62</v>
      </c>
      <c r="N310" s="235" t="s">
        <v>62</v>
      </c>
      <c r="O310" s="156">
        <v>1115224.07</v>
      </c>
      <c r="P310" s="156"/>
      <c r="Q310" s="156">
        <v>494629.9</v>
      </c>
      <c r="R310" s="183">
        <v>494629.9</v>
      </c>
    </row>
    <row r="311" spans="1:18" s="85" customFormat="1" ht="15.75" x14ac:dyDescent="0.2">
      <c r="A311" s="332"/>
      <c r="B311" s="146" t="s">
        <v>70</v>
      </c>
      <c r="C311" s="235"/>
      <c r="D311" s="235" t="s">
        <v>62</v>
      </c>
      <c r="E311" s="235"/>
      <c r="F311" s="235"/>
      <c r="G311" s="235">
        <f>G310</f>
        <v>98</v>
      </c>
      <c r="H311" s="235">
        <f t="shared" ref="H311:K311" si="157">H310</f>
        <v>98</v>
      </c>
      <c r="I311" s="251">
        <f t="shared" ca="1" si="133"/>
        <v>44.810239401789687</v>
      </c>
      <c r="J311" s="251">
        <f t="shared" ca="1" si="157"/>
        <v>43.46546268500105</v>
      </c>
      <c r="K311" s="235">
        <f t="shared" si="157"/>
        <v>98</v>
      </c>
      <c r="L311" s="235" t="s">
        <v>62</v>
      </c>
      <c r="M311" s="150">
        <v>46022</v>
      </c>
      <c r="N311" s="150">
        <v>46022</v>
      </c>
      <c r="O311" s="156"/>
      <c r="P311" s="234" t="s">
        <v>62</v>
      </c>
      <c r="Q311" s="156"/>
      <c r="R311" s="183"/>
    </row>
    <row r="312" spans="1:18" s="85" customFormat="1" ht="14.25" x14ac:dyDescent="0.2">
      <c r="A312" s="332"/>
      <c r="B312" s="147" t="s">
        <v>76</v>
      </c>
      <c r="C312" s="235"/>
      <c r="D312" s="235"/>
      <c r="E312" s="235"/>
      <c r="F312" s="235"/>
      <c r="G312" s="235" t="s">
        <v>62</v>
      </c>
      <c r="H312" s="235"/>
      <c r="I312" s="251">
        <f t="shared" si="133"/>
        <v>0</v>
      </c>
      <c r="J312" s="251"/>
      <c r="K312" s="235"/>
      <c r="L312" s="235" t="s">
        <v>62</v>
      </c>
      <c r="M312" s="235"/>
      <c r="N312" s="235"/>
      <c r="O312" s="234" t="s">
        <v>62</v>
      </c>
      <c r="P312" s="234" t="s">
        <v>62</v>
      </c>
      <c r="Q312" s="234" t="s">
        <v>62</v>
      </c>
      <c r="R312" s="184" t="s">
        <v>62</v>
      </c>
    </row>
    <row r="313" spans="1:18" s="85" customFormat="1" ht="65.45" customHeight="1" x14ac:dyDescent="0.2">
      <c r="A313" s="332"/>
      <c r="B313" s="148" t="s">
        <v>192</v>
      </c>
      <c r="C313" s="235"/>
      <c r="D313" s="235" t="s">
        <v>62</v>
      </c>
      <c r="E313" s="235"/>
      <c r="F313" s="235"/>
      <c r="G313" s="235">
        <f>G310</f>
        <v>98</v>
      </c>
      <c r="H313" s="235">
        <f t="shared" ref="H313:J313" si="158">H310</f>
        <v>98</v>
      </c>
      <c r="I313" s="251">
        <f t="shared" ca="1" si="133"/>
        <v>44.810239401789687</v>
      </c>
      <c r="J313" s="251">
        <f t="shared" ca="1" si="158"/>
        <v>43.46546268500105</v>
      </c>
      <c r="K313" s="235">
        <f>K310</f>
        <v>98</v>
      </c>
      <c r="L313" s="235" t="s">
        <v>62</v>
      </c>
      <c r="M313" s="150">
        <v>46022</v>
      </c>
      <c r="N313" s="150">
        <v>46022</v>
      </c>
      <c r="O313" s="156"/>
      <c r="P313" s="234" t="s">
        <v>62</v>
      </c>
      <c r="Q313" s="156"/>
      <c r="R313" s="183"/>
    </row>
    <row r="314" spans="1:18" s="85" customFormat="1" ht="15" customHeight="1" x14ac:dyDescent="0.2">
      <c r="A314" s="332"/>
      <c r="B314" s="147" t="s">
        <v>193</v>
      </c>
      <c r="C314" s="235"/>
      <c r="D314" s="235"/>
      <c r="E314" s="235"/>
      <c r="F314" s="235"/>
      <c r="G314" s="235" t="s">
        <v>62</v>
      </c>
      <c r="H314" s="235"/>
      <c r="I314" s="251">
        <f t="shared" si="133"/>
        <v>0</v>
      </c>
      <c r="J314" s="251"/>
      <c r="K314" s="235"/>
      <c r="L314" s="235" t="s">
        <v>62</v>
      </c>
      <c r="M314" s="235"/>
      <c r="N314" s="235"/>
      <c r="O314" s="234" t="s">
        <v>62</v>
      </c>
      <c r="P314" s="234" t="s">
        <v>62</v>
      </c>
      <c r="Q314" s="234" t="s">
        <v>62</v>
      </c>
      <c r="R314" s="184" t="s">
        <v>62</v>
      </c>
    </row>
    <row r="315" spans="1:18" s="85" customFormat="1" ht="38.65" customHeight="1" x14ac:dyDescent="0.2">
      <c r="A315" s="332"/>
      <c r="B315" s="148" t="s">
        <v>330</v>
      </c>
      <c r="C315" s="235"/>
      <c r="D315" s="235" t="s">
        <v>62</v>
      </c>
      <c r="E315" s="235"/>
      <c r="F315" s="235"/>
      <c r="G315" s="235">
        <f>G311</f>
        <v>98</v>
      </c>
      <c r="H315" s="235">
        <f t="shared" ref="H315:K315" si="159">H311</f>
        <v>98</v>
      </c>
      <c r="I315" s="251">
        <f t="shared" ca="1" si="133"/>
        <v>44.810239401789687</v>
      </c>
      <c r="J315" s="251">
        <f t="shared" ca="1" si="159"/>
        <v>43.46546268500105</v>
      </c>
      <c r="K315" s="235">
        <f t="shared" si="159"/>
        <v>98</v>
      </c>
      <c r="L315" s="235" t="s">
        <v>62</v>
      </c>
      <c r="M315" s="150">
        <v>46022</v>
      </c>
      <c r="N315" s="150">
        <v>46022</v>
      </c>
      <c r="O315" s="156"/>
      <c r="P315" s="234" t="s">
        <v>62</v>
      </c>
      <c r="Q315" s="156"/>
      <c r="R315" s="183"/>
    </row>
    <row r="316" spans="1:18" s="85" customFormat="1" ht="21" customHeight="1" x14ac:dyDescent="0.2">
      <c r="A316" s="332"/>
      <c r="B316" s="147" t="s">
        <v>71</v>
      </c>
      <c r="C316" s="235"/>
      <c r="D316" s="235"/>
      <c r="E316" s="235"/>
      <c r="F316" s="235"/>
      <c r="G316" s="235" t="s">
        <v>62</v>
      </c>
      <c r="H316" s="235"/>
      <c r="I316" s="251">
        <f t="shared" si="133"/>
        <v>0</v>
      </c>
      <c r="J316" s="251"/>
      <c r="K316" s="235"/>
      <c r="L316" s="235" t="s">
        <v>62</v>
      </c>
      <c r="M316" s="235"/>
      <c r="N316" s="235"/>
      <c r="O316" s="234" t="s">
        <v>62</v>
      </c>
      <c r="P316" s="234" t="s">
        <v>62</v>
      </c>
      <c r="Q316" s="234" t="s">
        <v>62</v>
      </c>
      <c r="R316" s="184" t="s">
        <v>62</v>
      </c>
    </row>
    <row r="317" spans="1:18" s="85" customFormat="1" ht="21" customHeight="1" x14ac:dyDescent="0.2">
      <c r="A317" s="333"/>
      <c r="B317" s="148" t="s">
        <v>72</v>
      </c>
      <c r="C317" s="235"/>
      <c r="D317" s="235" t="s">
        <v>62</v>
      </c>
      <c r="E317" s="235"/>
      <c r="F317" s="235"/>
      <c r="G317" s="235">
        <f>G315</f>
        <v>98</v>
      </c>
      <c r="H317" s="235">
        <f t="shared" ref="H317:K317" si="160">H315</f>
        <v>98</v>
      </c>
      <c r="I317" s="251">
        <f t="shared" ca="1" si="133"/>
        <v>44.810239401789687</v>
      </c>
      <c r="J317" s="251">
        <f t="shared" ca="1" si="160"/>
        <v>43.46546268500105</v>
      </c>
      <c r="K317" s="235">
        <f t="shared" si="160"/>
        <v>98</v>
      </c>
      <c r="L317" s="235" t="s">
        <v>62</v>
      </c>
      <c r="M317" s="150">
        <v>46022</v>
      </c>
      <c r="N317" s="150">
        <v>46022</v>
      </c>
      <c r="O317" s="156"/>
      <c r="P317" s="234" t="s">
        <v>62</v>
      </c>
      <c r="Q317" s="156"/>
      <c r="R317" s="183"/>
    </row>
    <row r="318" spans="1:18" s="56" customFormat="1" ht="74.45" customHeight="1" x14ac:dyDescent="0.25">
      <c r="A318" s="331" t="s">
        <v>251</v>
      </c>
      <c r="B318" s="137" t="s">
        <v>332</v>
      </c>
      <c r="C318" s="142" t="s">
        <v>191</v>
      </c>
      <c r="D318" s="141" t="s">
        <v>333</v>
      </c>
      <c r="E318" s="141" t="s">
        <v>82</v>
      </c>
      <c r="F318" s="142">
        <v>744</v>
      </c>
      <c r="G318" s="142">
        <v>98</v>
      </c>
      <c r="H318" s="142">
        <f>G318</f>
        <v>98</v>
      </c>
      <c r="I318" s="245">
        <f t="shared" ca="1" si="133"/>
        <v>44.810239401789687</v>
      </c>
      <c r="J318" s="245">
        <f ca="1">I318</f>
        <v>43.040339065547791</v>
      </c>
      <c r="K318" s="142">
        <f>G318</f>
        <v>98</v>
      </c>
      <c r="L318" s="142"/>
      <c r="M318" s="235" t="s">
        <v>62</v>
      </c>
      <c r="N318" s="235" t="s">
        <v>62</v>
      </c>
      <c r="O318" s="156">
        <v>1190429.4099999999</v>
      </c>
      <c r="P318" s="156"/>
      <c r="Q318" s="156">
        <v>1142217.8400000001</v>
      </c>
      <c r="R318" s="183">
        <v>522821.28</v>
      </c>
    </row>
    <row r="319" spans="1:18" s="85" customFormat="1" ht="15.75" x14ac:dyDescent="0.2">
      <c r="A319" s="332"/>
      <c r="B319" s="146" t="s">
        <v>70</v>
      </c>
      <c r="C319" s="235"/>
      <c r="D319" s="235" t="s">
        <v>62</v>
      </c>
      <c r="E319" s="235"/>
      <c r="F319" s="235"/>
      <c r="G319" s="235">
        <f>G318</f>
        <v>98</v>
      </c>
      <c r="H319" s="235">
        <f t="shared" ref="H319:K319" si="161">H318</f>
        <v>98</v>
      </c>
      <c r="I319" s="251">
        <f t="shared" ca="1" si="133"/>
        <v>44.810239401789687</v>
      </c>
      <c r="J319" s="251">
        <f t="shared" ca="1" si="161"/>
        <v>43.040339065547791</v>
      </c>
      <c r="K319" s="235">
        <f t="shared" si="161"/>
        <v>98</v>
      </c>
      <c r="L319" s="235" t="s">
        <v>62</v>
      </c>
      <c r="M319" s="150">
        <v>46022</v>
      </c>
      <c r="N319" s="150">
        <v>46022</v>
      </c>
      <c r="O319" s="156"/>
      <c r="P319" s="234" t="s">
        <v>62</v>
      </c>
      <c r="Q319" s="156"/>
      <c r="R319" s="183"/>
    </row>
    <row r="320" spans="1:18" s="85" customFormat="1" ht="14.25" x14ac:dyDescent="0.2">
      <c r="A320" s="332"/>
      <c r="B320" s="147" t="s">
        <v>76</v>
      </c>
      <c r="C320" s="235"/>
      <c r="D320" s="235"/>
      <c r="E320" s="235"/>
      <c r="F320" s="235"/>
      <c r="G320" s="235" t="s">
        <v>62</v>
      </c>
      <c r="H320" s="235"/>
      <c r="I320" s="251">
        <f t="shared" si="133"/>
        <v>0</v>
      </c>
      <c r="J320" s="251"/>
      <c r="K320" s="235"/>
      <c r="L320" s="235" t="s">
        <v>62</v>
      </c>
      <c r="M320" s="235"/>
      <c r="N320" s="235"/>
      <c r="O320" s="234" t="s">
        <v>62</v>
      </c>
      <c r="P320" s="234" t="s">
        <v>62</v>
      </c>
      <c r="Q320" s="234" t="s">
        <v>62</v>
      </c>
      <c r="R320" s="184" t="s">
        <v>62</v>
      </c>
    </row>
    <row r="321" spans="1:18" s="85" customFormat="1" ht="65.45" customHeight="1" x14ac:dyDescent="0.2">
      <c r="A321" s="332"/>
      <c r="B321" s="148" t="s">
        <v>192</v>
      </c>
      <c r="C321" s="235"/>
      <c r="D321" s="235" t="s">
        <v>62</v>
      </c>
      <c r="E321" s="235"/>
      <c r="F321" s="235"/>
      <c r="G321" s="235">
        <f>G318</f>
        <v>98</v>
      </c>
      <c r="H321" s="235">
        <f t="shared" ref="H321:J321" si="162">H318</f>
        <v>98</v>
      </c>
      <c r="I321" s="251">
        <f t="shared" ca="1" si="133"/>
        <v>44.810239401789687</v>
      </c>
      <c r="J321" s="251">
        <f t="shared" ca="1" si="162"/>
        <v>43.040339065547791</v>
      </c>
      <c r="K321" s="235">
        <f>K318</f>
        <v>98</v>
      </c>
      <c r="L321" s="235" t="s">
        <v>62</v>
      </c>
      <c r="M321" s="150">
        <v>46022</v>
      </c>
      <c r="N321" s="150">
        <v>46022</v>
      </c>
      <c r="O321" s="156"/>
      <c r="P321" s="234" t="s">
        <v>62</v>
      </c>
      <c r="Q321" s="156"/>
      <c r="R321" s="183"/>
    </row>
    <row r="322" spans="1:18" s="85" customFormat="1" ht="15" customHeight="1" x14ac:dyDescent="0.2">
      <c r="A322" s="332"/>
      <c r="B322" s="147" t="s">
        <v>193</v>
      </c>
      <c r="C322" s="235"/>
      <c r="D322" s="235"/>
      <c r="E322" s="235"/>
      <c r="F322" s="235"/>
      <c r="G322" s="235" t="s">
        <v>62</v>
      </c>
      <c r="H322" s="235"/>
      <c r="I322" s="251">
        <f t="shared" si="133"/>
        <v>0</v>
      </c>
      <c r="J322" s="251"/>
      <c r="K322" s="235"/>
      <c r="L322" s="235" t="s">
        <v>62</v>
      </c>
      <c r="M322" s="235"/>
      <c r="N322" s="235"/>
      <c r="O322" s="234" t="s">
        <v>62</v>
      </c>
      <c r="P322" s="234" t="s">
        <v>62</v>
      </c>
      <c r="Q322" s="234" t="s">
        <v>62</v>
      </c>
      <c r="R322" s="184" t="s">
        <v>62</v>
      </c>
    </row>
    <row r="323" spans="1:18" s="85" customFormat="1" ht="38.65" customHeight="1" x14ac:dyDescent="0.2">
      <c r="A323" s="332"/>
      <c r="B323" s="148" t="s">
        <v>330</v>
      </c>
      <c r="C323" s="235"/>
      <c r="D323" s="235" t="s">
        <v>62</v>
      </c>
      <c r="E323" s="235"/>
      <c r="F323" s="235"/>
      <c r="G323" s="235">
        <f>G319</f>
        <v>98</v>
      </c>
      <c r="H323" s="235">
        <f t="shared" ref="H323:K323" si="163">H319</f>
        <v>98</v>
      </c>
      <c r="I323" s="251">
        <f t="shared" ca="1" si="133"/>
        <v>44.810239401789687</v>
      </c>
      <c r="J323" s="251">
        <f t="shared" ca="1" si="163"/>
        <v>43.040339065547791</v>
      </c>
      <c r="K323" s="235">
        <f t="shared" si="163"/>
        <v>98</v>
      </c>
      <c r="L323" s="235" t="s">
        <v>62</v>
      </c>
      <c r="M323" s="150">
        <v>46022</v>
      </c>
      <c r="N323" s="150">
        <v>46022</v>
      </c>
      <c r="O323" s="156"/>
      <c r="P323" s="234" t="s">
        <v>62</v>
      </c>
      <c r="Q323" s="156"/>
      <c r="R323" s="183"/>
    </row>
    <row r="324" spans="1:18" s="85" customFormat="1" ht="21" customHeight="1" x14ac:dyDescent="0.2">
      <c r="A324" s="332"/>
      <c r="B324" s="147" t="s">
        <v>71</v>
      </c>
      <c r="C324" s="235"/>
      <c r="D324" s="235"/>
      <c r="E324" s="235"/>
      <c r="F324" s="235"/>
      <c r="G324" s="235" t="s">
        <v>62</v>
      </c>
      <c r="H324" s="235"/>
      <c r="I324" s="251">
        <f t="shared" si="133"/>
        <v>0</v>
      </c>
      <c r="J324" s="251"/>
      <c r="K324" s="235"/>
      <c r="L324" s="235" t="s">
        <v>62</v>
      </c>
      <c r="M324" s="235"/>
      <c r="N324" s="235"/>
      <c r="O324" s="234" t="s">
        <v>62</v>
      </c>
      <c r="P324" s="234" t="s">
        <v>62</v>
      </c>
      <c r="Q324" s="234" t="s">
        <v>62</v>
      </c>
      <c r="R324" s="184" t="s">
        <v>62</v>
      </c>
    </row>
    <row r="325" spans="1:18" s="85" customFormat="1" ht="21" customHeight="1" x14ac:dyDescent="0.2">
      <c r="A325" s="333"/>
      <c r="B325" s="148" t="s">
        <v>72</v>
      </c>
      <c r="C325" s="235"/>
      <c r="D325" s="235" t="s">
        <v>62</v>
      </c>
      <c r="E325" s="235"/>
      <c r="F325" s="235"/>
      <c r="G325" s="235">
        <f>G323</f>
        <v>98</v>
      </c>
      <c r="H325" s="235">
        <f t="shared" ref="H325:K325" si="164">H323</f>
        <v>98</v>
      </c>
      <c r="I325" s="251">
        <f t="shared" ca="1" si="133"/>
        <v>44.810239401789687</v>
      </c>
      <c r="J325" s="251">
        <f t="shared" ca="1" si="164"/>
        <v>43.040339065547791</v>
      </c>
      <c r="K325" s="235">
        <f t="shared" si="164"/>
        <v>98</v>
      </c>
      <c r="L325" s="235" t="s">
        <v>62</v>
      </c>
      <c r="M325" s="150">
        <v>46022</v>
      </c>
      <c r="N325" s="150">
        <v>46022</v>
      </c>
      <c r="O325" s="156"/>
      <c r="P325" s="234" t="s">
        <v>62</v>
      </c>
      <c r="Q325" s="156"/>
      <c r="R325" s="183"/>
    </row>
    <row r="326" spans="1:18" s="56" customFormat="1" ht="74.45" customHeight="1" x14ac:dyDescent="0.25">
      <c r="A326" s="331" t="s">
        <v>252</v>
      </c>
      <c r="B326" s="137" t="s">
        <v>332</v>
      </c>
      <c r="C326" s="142" t="s">
        <v>191</v>
      </c>
      <c r="D326" s="141" t="s">
        <v>333</v>
      </c>
      <c r="E326" s="141" t="s">
        <v>82</v>
      </c>
      <c r="F326" s="142">
        <v>744</v>
      </c>
      <c r="G326" s="204">
        <v>98</v>
      </c>
      <c r="H326" s="204">
        <f>G326</f>
        <v>98</v>
      </c>
      <c r="I326" s="245">
        <f t="shared" si="133"/>
        <v>43</v>
      </c>
      <c r="J326" s="245">
        <v>43</v>
      </c>
      <c r="K326" s="204">
        <f>G326</f>
        <v>98</v>
      </c>
      <c r="L326" s="204"/>
      <c r="M326" s="218" t="s">
        <v>62</v>
      </c>
      <c r="N326" s="218" t="s">
        <v>62</v>
      </c>
      <c r="O326" s="245">
        <v>2214023.9700000002</v>
      </c>
      <c r="P326" s="245"/>
      <c r="Q326" s="245">
        <v>2010934.95</v>
      </c>
      <c r="R326" s="245">
        <v>957450.19</v>
      </c>
    </row>
    <row r="327" spans="1:18" s="85" customFormat="1" ht="15.75" x14ac:dyDescent="0.2">
      <c r="A327" s="332"/>
      <c r="B327" s="146" t="s">
        <v>70</v>
      </c>
      <c r="C327" s="235"/>
      <c r="D327" s="235" t="s">
        <v>62</v>
      </c>
      <c r="E327" s="235"/>
      <c r="F327" s="235"/>
      <c r="G327" s="235">
        <f>G326</f>
        <v>98</v>
      </c>
      <c r="H327" s="235">
        <f t="shared" ref="H327:K327" si="165">H326</f>
        <v>98</v>
      </c>
      <c r="I327" s="251">
        <f t="shared" ref="I327:I390" si="166">J327</f>
        <v>43</v>
      </c>
      <c r="J327" s="251">
        <f t="shared" si="165"/>
        <v>43</v>
      </c>
      <c r="K327" s="235">
        <f t="shared" si="165"/>
        <v>98</v>
      </c>
      <c r="L327" s="235" t="s">
        <v>62</v>
      </c>
      <c r="M327" s="150">
        <v>46022</v>
      </c>
      <c r="N327" s="150">
        <v>46022</v>
      </c>
      <c r="O327" s="156"/>
      <c r="P327" s="234" t="s">
        <v>62</v>
      </c>
      <c r="Q327" s="156"/>
      <c r="R327" s="183"/>
    </row>
    <row r="328" spans="1:18" s="85" customFormat="1" ht="14.25" x14ac:dyDescent="0.2">
      <c r="A328" s="332"/>
      <c r="B328" s="147" t="s">
        <v>76</v>
      </c>
      <c r="C328" s="235"/>
      <c r="D328" s="235"/>
      <c r="E328" s="235"/>
      <c r="F328" s="235"/>
      <c r="G328" s="235" t="s">
        <v>62</v>
      </c>
      <c r="H328" s="235"/>
      <c r="I328" s="251">
        <f t="shared" si="166"/>
        <v>0</v>
      </c>
      <c r="J328" s="251"/>
      <c r="K328" s="235"/>
      <c r="L328" s="235" t="s">
        <v>62</v>
      </c>
      <c r="M328" s="235"/>
      <c r="N328" s="235"/>
      <c r="O328" s="234" t="s">
        <v>62</v>
      </c>
      <c r="P328" s="234" t="s">
        <v>62</v>
      </c>
      <c r="Q328" s="234" t="s">
        <v>62</v>
      </c>
      <c r="R328" s="184" t="s">
        <v>62</v>
      </c>
    </row>
    <row r="329" spans="1:18" s="85" customFormat="1" ht="65.45" customHeight="1" x14ac:dyDescent="0.2">
      <c r="A329" s="332"/>
      <c r="B329" s="148" t="s">
        <v>192</v>
      </c>
      <c r="C329" s="235"/>
      <c r="D329" s="235" t="s">
        <v>62</v>
      </c>
      <c r="E329" s="235"/>
      <c r="F329" s="235"/>
      <c r="G329" s="235">
        <f>G326</f>
        <v>98</v>
      </c>
      <c r="H329" s="235">
        <f t="shared" ref="H329:J329" si="167">H326</f>
        <v>98</v>
      </c>
      <c r="I329" s="251">
        <f t="shared" si="166"/>
        <v>43</v>
      </c>
      <c r="J329" s="251">
        <f t="shared" si="167"/>
        <v>43</v>
      </c>
      <c r="K329" s="235">
        <f>K326</f>
        <v>98</v>
      </c>
      <c r="L329" s="235" t="s">
        <v>62</v>
      </c>
      <c r="M329" s="150">
        <v>46022</v>
      </c>
      <c r="N329" s="150">
        <v>46022</v>
      </c>
      <c r="O329" s="156"/>
      <c r="P329" s="234" t="s">
        <v>62</v>
      </c>
      <c r="Q329" s="156"/>
      <c r="R329" s="183"/>
    </row>
    <row r="330" spans="1:18" s="85" customFormat="1" ht="15" customHeight="1" x14ac:dyDescent="0.2">
      <c r="A330" s="332"/>
      <c r="B330" s="147" t="s">
        <v>193</v>
      </c>
      <c r="C330" s="235"/>
      <c r="D330" s="235"/>
      <c r="E330" s="235"/>
      <c r="F330" s="235"/>
      <c r="G330" s="235" t="s">
        <v>62</v>
      </c>
      <c r="H330" s="235"/>
      <c r="I330" s="251">
        <f t="shared" si="166"/>
        <v>0</v>
      </c>
      <c r="J330" s="251"/>
      <c r="K330" s="235"/>
      <c r="L330" s="235" t="s">
        <v>62</v>
      </c>
      <c r="M330" s="235"/>
      <c r="N330" s="235"/>
      <c r="O330" s="234" t="s">
        <v>62</v>
      </c>
      <c r="P330" s="234" t="s">
        <v>62</v>
      </c>
      <c r="Q330" s="234" t="s">
        <v>62</v>
      </c>
      <c r="R330" s="184" t="s">
        <v>62</v>
      </c>
    </row>
    <row r="331" spans="1:18" s="85" customFormat="1" ht="38.65" customHeight="1" x14ac:dyDescent="0.2">
      <c r="A331" s="332"/>
      <c r="B331" s="148" t="s">
        <v>330</v>
      </c>
      <c r="C331" s="235"/>
      <c r="D331" s="235" t="s">
        <v>62</v>
      </c>
      <c r="E331" s="235"/>
      <c r="F331" s="235"/>
      <c r="G331" s="235">
        <f>G327</f>
        <v>98</v>
      </c>
      <c r="H331" s="235">
        <f t="shared" ref="H331:K331" si="168">H327</f>
        <v>98</v>
      </c>
      <c r="I331" s="251">
        <f t="shared" si="166"/>
        <v>43</v>
      </c>
      <c r="J331" s="251">
        <f t="shared" si="168"/>
        <v>43</v>
      </c>
      <c r="K331" s="235">
        <f t="shared" si="168"/>
        <v>98</v>
      </c>
      <c r="L331" s="235" t="s">
        <v>62</v>
      </c>
      <c r="M331" s="150">
        <v>46022</v>
      </c>
      <c r="N331" s="150">
        <v>46022</v>
      </c>
      <c r="O331" s="156"/>
      <c r="P331" s="234" t="s">
        <v>62</v>
      </c>
      <c r="Q331" s="156"/>
      <c r="R331" s="183"/>
    </row>
    <row r="332" spans="1:18" s="85" customFormat="1" ht="21" customHeight="1" x14ac:dyDescent="0.2">
      <c r="A332" s="332"/>
      <c r="B332" s="147" t="s">
        <v>71</v>
      </c>
      <c r="C332" s="235"/>
      <c r="D332" s="235"/>
      <c r="E332" s="235"/>
      <c r="F332" s="235"/>
      <c r="G332" s="235" t="s">
        <v>62</v>
      </c>
      <c r="H332" s="235"/>
      <c r="I332" s="251">
        <f t="shared" si="166"/>
        <v>0</v>
      </c>
      <c r="J332" s="251"/>
      <c r="K332" s="235"/>
      <c r="L332" s="235" t="s">
        <v>62</v>
      </c>
      <c r="M332" s="235"/>
      <c r="N332" s="235"/>
      <c r="O332" s="234" t="s">
        <v>62</v>
      </c>
      <c r="P332" s="234" t="s">
        <v>62</v>
      </c>
      <c r="Q332" s="234" t="s">
        <v>62</v>
      </c>
      <c r="R332" s="184" t="s">
        <v>62</v>
      </c>
    </row>
    <row r="333" spans="1:18" s="85" customFormat="1" ht="21" customHeight="1" x14ac:dyDescent="0.2">
      <c r="A333" s="333"/>
      <c r="B333" s="148" t="s">
        <v>72</v>
      </c>
      <c r="C333" s="235"/>
      <c r="D333" s="235" t="s">
        <v>62</v>
      </c>
      <c r="E333" s="235"/>
      <c r="F333" s="235"/>
      <c r="G333" s="235">
        <f>G331</f>
        <v>98</v>
      </c>
      <c r="H333" s="235">
        <f t="shared" ref="H333:K333" si="169">H331</f>
        <v>98</v>
      </c>
      <c r="I333" s="251">
        <f t="shared" si="166"/>
        <v>43</v>
      </c>
      <c r="J333" s="251">
        <f t="shared" si="169"/>
        <v>43</v>
      </c>
      <c r="K333" s="235">
        <f t="shared" si="169"/>
        <v>98</v>
      </c>
      <c r="L333" s="235" t="s">
        <v>62</v>
      </c>
      <c r="M333" s="150">
        <v>46022</v>
      </c>
      <c r="N333" s="150">
        <v>46022</v>
      </c>
      <c r="O333" s="156"/>
      <c r="P333" s="234" t="s">
        <v>62</v>
      </c>
      <c r="Q333" s="156"/>
      <c r="R333" s="183"/>
    </row>
    <row r="334" spans="1:18" s="56" customFormat="1" ht="74.45" customHeight="1" x14ac:dyDescent="0.25">
      <c r="A334" s="331" t="s">
        <v>253</v>
      </c>
      <c r="B334" s="137" t="s">
        <v>332</v>
      </c>
      <c r="C334" s="142" t="s">
        <v>191</v>
      </c>
      <c r="D334" s="141" t="s">
        <v>333</v>
      </c>
      <c r="E334" s="141" t="s">
        <v>82</v>
      </c>
      <c r="F334" s="142">
        <v>744</v>
      </c>
      <c r="G334" s="204">
        <v>98</v>
      </c>
      <c r="H334" s="204">
        <f>G334</f>
        <v>98</v>
      </c>
      <c r="I334" s="245">
        <f t="shared" si="166"/>
        <v>42</v>
      </c>
      <c r="J334" s="245">
        <v>42</v>
      </c>
      <c r="K334" s="204">
        <f>G334</f>
        <v>98</v>
      </c>
      <c r="L334" s="204"/>
      <c r="M334" s="218" t="s">
        <v>62</v>
      </c>
      <c r="N334" s="218" t="s">
        <v>62</v>
      </c>
      <c r="O334" s="245">
        <v>2205875.73</v>
      </c>
      <c r="P334" s="245"/>
      <c r="Q334" s="245">
        <v>1887381.58</v>
      </c>
      <c r="R334" s="245">
        <v>927589.42</v>
      </c>
    </row>
    <row r="335" spans="1:18" s="85" customFormat="1" ht="15.75" x14ac:dyDescent="0.2">
      <c r="A335" s="332"/>
      <c r="B335" s="146" t="s">
        <v>70</v>
      </c>
      <c r="C335" s="235"/>
      <c r="D335" s="235" t="s">
        <v>62</v>
      </c>
      <c r="E335" s="235"/>
      <c r="F335" s="235"/>
      <c r="G335" s="235">
        <f>G334</f>
        <v>98</v>
      </c>
      <c r="H335" s="235">
        <f t="shared" ref="H335:K335" si="170">H334</f>
        <v>98</v>
      </c>
      <c r="I335" s="251">
        <f t="shared" si="166"/>
        <v>42</v>
      </c>
      <c r="J335" s="251">
        <f t="shared" si="170"/>
        <v>42</v>
      </c>
      <c r="K335" s="235">
        <f t="shared" si="170"/>
        <v>98</v>
      </c>
      <c r="L335" s="235" t="s">
        <v>62</v>
      </c>
      <c r="M335" s="150">
        <v>46022</v>
      </c>
      <c r="N335" s="150">
        <v>46022</v>
      </c>
      <c r="O335" s="156"/>
      <c r="P335" s="234" t="s">
        <v>62</v>
      </c>
      <c r="Q335" s="156"/>
      <c r="R335" s="183"/>
    </row>
    <row r="336" spans="1:18" s="85" customFormat="1" ht="14.25" x14ac:dyDescent="0.2">
      <c r="A336" s="332"/>
      <c r="B336" s="147" t="s">
        <v>76</v>
      </c>
      <c r="C336" s="235"/>
      <c r="D336" s="235"/>
      <c r="E336" s="235"/>
      <c r="F336" s="235"/>
      <c r="G336" s="235" t="s">
        <v>62</v>
      </c>
      <c r="H336" s="235"/>
      <c r="I336" s="251">
        <f t="shared" si="166"/>
        <v>0</v>
      </c>
      <c r="J336" s="251"/>
      <c r="K336" s="235"/>
      <c r="L336" s="235" t="s">
        <v>62</v>
      </c>
      <c r="M336" s="235"/>
      <c r="N336" s="235"/>
      <c r="O336" s="234" t="s">
        <v>62</v>
      </c>
      <c r="P336" s="234" t="s">
        <v>62</v>
      </c>
      <c r="Q336" s="234" t="s">
        <v>62</v>
      </c>
      <c r="R336" s="184" t="s">
        <v>62</v>
      </c>
    </row>
    <row r="337" spans="1:18" s="85" customFormat="1" ht="65.45" customHeight="1" x14ac:dyDescent="0.2">
      <c r="A337" s="332"/>
      <c r="B337" s="148" t="s">
        <v>192</v>
      </c>
      <c r="C337" s="235"/>
      <c r="D337" s="235" t="s">
        <v>62</v>
      </c>
      <c r="E337" s="235"/>
      <c r="F337" s="235"/>
      <c r="G337" s="235">
        <f>G334</f>
        <v>98</v>
      </c>
      <c r="H337" s="235">
        <f t="shared" ref="H337:J337" si="171">H334</f>
        <v>98</v>
      </c>
      <c r="I337" s="251">
        <f t="shared" si="166"/>
        <v>42</v>
      </c>
      <c r="J337" s="251">
        <f t="shared" si="171"/>
        <v>42</v>
      </c>
      <c r="K337" s="235">
        <f>K334</f>
        <v>98</v>
      </c>
      <c r="L337" s="235" t="s">
        <v>62</v>
      </c>
      <c r="M337" s="150">
        <v>46022</v>
      </c>
      <c r="N337" s="150">
        <v>46022</v>
      </c>
      <c r="O337" s="156"/>
      <c r="P337" s="234" t="s">
        <v>62</v>
      </c>
      <c r="Q337" s="156"/>
      <c r="R337" s="183"/>
    </row>
    <row r="338" spans="1:18" s="85" customFormat="1" ht="15" customHeight="1" x14ac:dyDescent="0.2">
      <c r="A338" s="332"/>
      <c r="B338" s="147" t="s">
        <v>193</v>
      </c>
      <c r="C338" s="235"/>
      <c r="D338" s="235"/>
      <c r="E338" s="235"/>
      <c r="F338" s="235"/>
      <c r="G338" s="235" t="s">
        <v>62</v>
      </c>
      <c r="H338" s="235"/>
      <c r="I338" s="251">
        <f t="shared" si="166"/>
        <v>0</v>
      </c>
      <c r="J338" s="251"/>
      <c r="K338" s="235"/>
      <c r="L338" s="235" t="s">
        <v>62</v>
      </c>
      <c r="M338" s="235"/>
      <c r="N338" s="235"/>
      <c r="O338" s="234" t="s">
        <v>62</v>
      </c>
      <c r="P338" s="234" t="s">
        <v>62</v>
      </c>
      <c r="Q338" s="234" t="s">
        <v>62</v>
      </c>
      <c r="R338" s="184" t="s">
        <v>62</v>
      </c>
    </row>
    <row r="339" spans="1:18" s="85" customFormat="1" ht="38.65" customHeight="1" x14ac:dyDescent="0.2">
      <c r="A339" s="332"/>
      <c r="B339" s="148" t="s">
        <v>330</v>
      </c>
      <c r="C339" s="235"/>
      <c r="D339" s="235" t="s">
        <v>62</v>
      </c>
      <c r="E339" s="235"/>
      <c r="F339" s="235"/>
      <c r="G339" s="235">
        <f>G335</f>
        <v>98</v>
      </c>
      <c r="H339" s="235">
        <f t="shared" ref="H339:K339" si="172">H335</f>
        <v>98</v>
      </c>
      <c r="I339" s="251">
        <f t="shared" si="166"/>
        <v>42</v>
      </c>
      <c r="J339" s="251">
        <f t="shared" si="172"/>
        <v>42</v>
      </c>
      <c r="K339" s="235">
        <f t="shared" si="172"/>
        <v>98</v>
      </c>
      <c r="L339" s="235" t="s">
        <v>62</v>
      </c>
      <c r="M339" s="150">
        <v>46022</v>
      </c>
      <c r="N339" s="150">
        <v>46022</v>
      </c>
      <c r="O339" s="156"/>
      <c r="P339" s="234" t="s">
        <v>62</v>
      </c>
      <c r="Q339" s="156"/>
      <c r="R339" s="183"/>
    </row>
    <row r="340" spans="1:18" s="85" customFormat="1" ht="21" customHeight="1" x14ac:dyDescent="0.2">
      <c r="A340" s="332"/>
      <c r="B340" s="147" t="s">
        <v>71</v>
      </c>
      <c r="C340" s="235"/>
      <c r="D340" s="235"/>
      <c r="E340" s="235"/>
      <c r="F340" s="235"/>
      <c r="G340" s="235" t="s">
        <v>62</v>
      </c>
      <c r="H340" s="235"/>
      <c r="I340" s="251">
        <f t="shared" si="166"/>
        <v>0</v>
      </c>
      <c r="J340" s="251"/>
      <c r="K340" s="235"/>
      <c r="L340" s="235" t="s">
        <v>62</v>
      </c>
      <c r="M340" s="235"/>
      <c r="N340" s="235"/>
      <c r="O340" s="234" t="s">
        <v>62</v>
      </c>
      <c r="P340" s="234" t="s">
        <v>62</v>
      </c>
      <c r="Q340" s="234" t="s">
        <v>62</v>
      </c>
      <c r="R340" s="184" t="s">
        <v>62</v>
      </c>
    </row>
    <row r="341" spans="1:18" s="85" customFormat="1" ht="21" customHeight="1" x14ac:dyDescent="0.2">
      <c r="A341" s="333"/>
      <c r="B341" s="148" t="s">
        <v>72</v>
      </c>
      <c r="C341" s="235"/>
      <c r="D341" s="235" t="s">
        <v>62</v>
      </c>
      <c r="E341" s="235"/>
      <c r="F341" s="235"/>
      <c r="G341" s="235">
        <f>G339</f>
        <v>98</v>
      </c>
      <c r="H341" s="235">
        <f t="shared" ref="H341:K341" si="173">H339</f>
        <v>98</v>
      </c>
      <c r="I341" s="251">
        <f t="shared" si="166"/>
        <v>42</v>
      </c>
      <c r="J341" s="251">
        <f t="shared" si="173"/>
        <v>42</v>
      </c>
      <c r="K341" s="235">
        <f t="shared" si="173"/>
        <v>98</v>
      </c>
      <c r="L341" s="235" t="s">
        <v>62</v>
      </c>
      <c r="M341" s="150">
        <v>46022</v>
      </c>
      <c r="N341" s="150">
        <v>46022</v>
      </c>
      <c r="O341" s="156"/>
      <c r="P341" s="234" t="s">
        <v>62</v>
      </c>
      <c r="Q341" s="156"/>
      <c r="R341" s="183"/>
    </row>
    <row r="342" spans="1:18" s="56" customFormat="1" ht="74.45" customHeight="1" x14ac:dyDescent="0.25">
      <c r="A342" s="331" t="s">
        <v>254</v>
      </c>
      <c r="B342" s="137" t="s">
        <v>332</v>
      </c>
      <c r="C342" s="142" t="s">
        <v>191</v>
      </c>
      <c r="D342" s="141" t="s">
        <v>333</v>
      </c>
      <c r="E342" s="141" t="s">
        <v>82</v>
      </c>
      <c r="F342" s="142">
        <v>744</v>
      </c>
      <c r="G342" s="142">
        <v>98</v>
      </c>
      <c r="H342" s="142">
        <f>G342</f>
        <v>98</v>
      </c>
      <c r="I342" s="245">
        <f t="shared" ca="1" si="166"/>
        <v>44.810239401789687</v>
      </c>
      <c r="J342" s="245">
        <f ca="1">I342</f>
        <v>42.539380104947497</v>
      </c>
      <c r="K342" s="142">
        <f>G342</f>
        <v>98</v>
      </c>
      <c r="L342" s="142"/>
      <c r="M342" s="235" t="s">
        <v>62</v>
      </c>
      <c r="N342" s="235" t="s">
        <v>62</v>
      </c>
      <c r="O342" s="156">
        <v>2205680.13</v>
      </c>
      <c r="P342" s="156"/>
      <c r="Q342" s="156">
        <v>2205680.13</v>
      </c>
      <c r="R342" s="183">
        <v>957431.28</v>
      </c>
    </row>
    <row r="343" spans="1:18" s="85" customFormat="1" ht="15.75" x14ac:dyDescent="0.2">
      <c r="A343" s="332"/>
      <c r="B343" s="146" t="s">
        <v>70</v>
      </c>
      <c r="C343" s="235"/>
      <c r="D343" s="235" t="s">
        <v>62</v>
      </c>
      <c r="E343" s="235"/>
      <c r="F343" s="235"/>
      <c r="G343" s="235">
        <f>G342</f>
        <v>98</v>
      </c>
      <c r="H343" s="235">
        <f t="shared" ref="H343:K343" si="174">H342</f>
        <v>98</v>
      </c>
      <c r="I343" s="251">
        <f t="shared" ca="1" si="166"/>
        <v>44.810239401789687</v>
      </c>
      <c r="J343" s="251">
        <f t="shared" ca="1" si="174"/>
        <v>42.539380104947497</v>
      </c>
      <c r="K343" s="235">
        <f t="shared" si="174"/>
        <v>98</v>
      </c>
      <c r="L343" s="235" t="s">
        <v>62</v>
      </c>
      <c r="M343" s="150">
        <v>46022</v>
      </c>
      <c r="N343" s="150">
        <v>46022</v>
      </c>
      <c r="O343" s="156"/>
      <c r="P343" s="234" t="s">
        <v>62</v>
      </c>
      <c r="Q343" s="156"/>
      <c r="R343" s="183"/>
    </row>
    <row r="344" spans="1:18" s="85" customFormat="1" ht="14.25" x14ac:dyDescent="0.2">
      <c r="A344" s="332"/>
      <c r="B344" s="147" t="s">
        <v>76</v>
      </c>
      <c r="C344" s="235"/>
      <c r="D344" s="235"/>
      <c r="E344" s="235"/>
      <c r="F344" s="235"/>
      <c r="G344" s="235" t="s">
        <v>62</v>
      </c>
      <c r="H344" s="235"/>
      <c r="I344" s="251">
        <f t="shared" si="166"/>
        <v>0</v>
      </c>
      <c r="J344" s="251"/>
      <c r="K344" s="235"/>
      <c r="L344" s="235" t="s">
        <v>62</v>
      </c>
      <c r="M344" s="235"/>
      <c r="N344" s="235"/>
      <c r="O344" s="234" t="s">
        <v>62</v>
      </c>
      <c r="P344" s="234" t="s">
        <v>62</v>
      </c>
      <c r="Q344" s="234" t="s">
        <v>62</v>
      </c>
      <c r="R344" s="184" t="s">
        <v>62</v>
      </c>
    </row>
    <row r="345" spans="1:18" s="85" customFormat="1" ht="65.45" customHeight="1" x14ac:dyDescent="0.2">
      <c r="A345" s="332"/>
      <c r="B345" s="148" t="s">
        <v>192</v>
      </c>
      <c r="C345" s="235"/>
      <c r="D345" s="235" t="s">
        <v>62</v>
      </c>
      <c r="E345" s="235"/>
      <c r="F345" s="235"/>
      <c r="G345" s="235">
        <f>G342</f>
        <v>98</v>
      </c>
      <c r="H345" s="235">
        <f t="shared" ref="H345:J345" si="175">H342</f>
        <v>98</v>
      </c>
      <c r="I345" s="251">
        <f t="shared" ca="1" si="166"/>
        <v>44.810239401789687</v>
      </c>
      <c r="J345" s="251">
        <f t="shared" ca="1" si="175"/>
        <v>42.539380104947497</v>
      </c>
      <c r="K345" s="235">
        <f>K342</f>
        <v>98</v>
      </c>
      <c r="L345" s="235" t="s">
        <v>62</v>
      </c>
      <c r="M345" s="150">
        <v>46022</v>
      </c>
      <c r="N345" s="150">
        <v>46022</v>
      </c>
      <c r="O345" s="156"/>
      <c r="P345" s="234" t="s">
        <v>62</v>
      </c>
      <c r="Q345" s="156"/>
      <c r="R345" s="183"/>
    </row>
    <row r="346" spans="1:18" s="85" customFormat="1" ht="15" customHeight="1" x14ac:dyDescent="0.2">
      <c r="A346" s="332"/>
      <c r="B346" s="147" t="s">
        <v>193</v>
      </c>
      <c r="C346" s="235"/>
      <c r="D346" s="235"/>
      <c r="E346" s="235"/>
      <c r="F346" s="235"/>
      <c r="G346" s="235" t="s">
        <v>62</v>
      </c>
      <c r="H346" s="235"/>
      <c r="I346" s="251">
        <f t="shared" si="166"/>
        <v>0</v>
      </c>
      <c r="J346" s="251"/>
      <c r="K346" s="235"/>
      <c r="L346" s="235" t="s">
        <v>62</v>
      </c>
      <c r="M346" s="235"/>
      <c r="N346" s="235"/>
      <c r="O346" s="234" t="s">
        <v>62</v>
      </c>
      <c r="P346" s="234" t="s">
        <v>62</v>
      </c>
      <c r="Q346" s="234" t="s">
        <v>62</v>
      </c>
      <c r="R346" s="184" t="s">
        <v>62</v>
      </c>
    </row>
    <row r="347" spans="1:18" s="85" customFormat="1" ht="38.65" customHeight="1" x14ac:dyDescent="0.2">
      <c r="A347" s="332"/>
      <c r="B347" s="148" t="s">
        <v>330</v>
      </c>
      <c r="C347" s="235"/>
      <c r="D347" s="235" t="s">
        <v>62</v>
      </c>
      <c r="E347" s="235"/>
      <c r="F347" s="235"/>
      <c r="G347" s="235">
        <f>G343</f>
        <v>98</v>
      </c>
      <c r="H347" s="235">
        <f t="shared" ref="H347:K347" si="176">H343</f>
        <v>98</v>
      </c>
      <c r="I347" s="251">
        <f t="shared" ca="1" si="166"/>
        <v>44.810239401789687</v>
      </c>
      <c r="J347" s="251">
        <f t="shared" ca="1" si="176"/>
        <v>42.539380104947497</v>
      </c>
      <c r="K347" s="235">
        <f t="shared" si="176"/>
        <v>98</v>
      </c>
      <c r="L347" s="235" t="s">
        <v>62</v>
      </c>
      <c r="M347" s="150">
        <v>46022</v>
      </c>
      <c r="N347" s="150">
        <v>46022</v>
      </c>
      <c r="O347" s="156"/>
      <c r="P347" s="234" t="s">
        <v>62</v>
      </c>
      <c r="Q347" s="156"/>
      <c r="R347" s="183"/>
    </row>
    <row r="348" spans="1:18" s="85" customFormat="1" ht="21" customHeight="1" x14ac:dyDescent="0.2">
      <c r="A348" s="332"/>
      <c r="B348" s="147" t="s">
        <v>71</v>
      </c>
      <c r="C348" s="235"/>
      <c r="D348" s="235"/>
      <c r="E348" s="235"/>
      <c r="F348" s="235"/>
      <c r="G348" s="235" t="s">
        <v>62</v>
      </c>
      <c r="H348" s="235"/>
      <c r="I348" s="251">
        <f t="shared" si="166"/>
        <v>0</v>
      </c>
      <c r="J348" s="251"/>
      <c r="K348" s="235"/>
      <c r="L348" s="235" t="s">
        <v>62</v>
      </c>
      <c r="M348" s="235"/>
      <c r="N348" s="235"/>
      <c r="O348" s="234" t="s">
        <v>62</v>
      </c>
      <c r="P348" s="234" t="s">
        <v>62</v>
      </c>
      <c r="Q348" s="234" t="s">
        <v>62</v>
      </c>
      <c r="R348" s="184" t="s">
        <v>62</v>
      </c>
    </row>
    <row r="349" spans="1:18" s="85" customFormat="1" ht="21" customHeight="1" x14ac:dyDescent="0.2">
      <c r="A349" s="333"/>
      <c r="B349" s="148" t="s">
        <v>72</v>
      </c>
      <c r="C349" s="235"/>
      <c r="D349" s="235" t="s">
        <v>62</v>
      </c>
      <c r="E349" s="235"/>
      <c r="F349" s="235"/>
      <c r="G349" s="235">
        <f>G347</f>
        <v>98</v>
      </c>
      <c r="H349" s="235">
        <f t="shared" ref="H349:K349" si="177">H347</f>
        <v>98</v>
      </c>
      <c r="I349" s="251">
        <f t="shared" ca="1" si="166"/>
        <v>44.810239401789687</v>
      </c>
      <c r="J349" s="251">
        <f t="shared" ca="1" si="177"/>
        <v>42.539380104947497</v>
      </c>
      <c r="K349" s="235">
        <f t="shared" si="177"/>
        <v>98</v>
      </c>
      <c r="L349" s="235" t="s">
        <v>62</v>
      </c>
      <c r="M349" s="150">
        <v>46022</v>
      </c>
      <c r="N349" s="150">
        <v>46022</v>
      </c>
      <c r="O349" s="156"/>
      <c r="P349" s="234" t="s">
        <v>62</v>
      </c>
      <c r="Q349" s="156"/>
      <c r="R349" s="183"/>
    </row>
    <row r="350" spans="1:18" s="56" customFormat="1" ht="74.45" customHeight="1" x14ac:dyDescent="0.25">
      <c r="A350" s="331" t="s">
        <v>255</v>
      </c>
      <c r="B350" s="137" t="s">
        <v>332</v>
      </c>
      <c r="C350" s="142" t="s">
        <v>191</v>
      </c>
      <c r="D350" s="141" t="s">
        <v>333</v>
      </c>
      <c r="E350" s="141" t="s">
        <v>82</v>
      </c>
      <c r="F350" s="142">
        <v>744</v>
      </c>
      <c r="G350" s="204">
        <v>98</v>
      </c>
      <c r="H350" s="204">
        <f>G350</f>
        <v>98</v>
      </c>
      <c r="I350" s="245">
        <f t="shared" si="166"/>
        <v>43</v>
      </c>
      <c r="J350" s="245">
        <v>43</v>
      </c>
      <c r="K350" s="204">
        <f>G350</f>
        <v>98</v>
      </c>
      <c r="L350" s="204"/>
      <c r="M350" s="218" t="s">
        <v>62</v>
      </c>
      <c r="N350" s="218" t="s">
        <v>62</v>
      </c>
      <c r="O350" s="245">
        <v>1102937.8700000001</v>
      </c>
      <c r="P350" s="245"/>
      <c r="Q350" s="245">
        <v>999317.03</v>
      </c>
      <c r="R350" s="245">
        <v>478708.79</v>
      </c>
    </row>
    <row r="351" spans="1:18" s="85" customFormat="1" ht="15.75" x14ac:dyDescent="0.2">
      <c r="A351" s="332"/>
      <c r="B351" s="146" t="s">
        <v>70</v>
      </c>
      <c r="C351" s="235"/>
      <c r="D351" s="235" t="s">
        <v>62</v>
      </c>
      <c r="E351" s="235"/>
      <c r="F351" s="235"/>
      <c r="G351" s="235">
        <f>G350</f>
        <v>98</v>
      </c>
      <c r="H351" s="235">
        <f t="shared" ref="H351:K351" si="178">H350</f>
        <v>98</v>
      </c>
      <c r="I351" s="251">
        <f t="shared" si="166"/>
        <v>43</v>
      </c>
      <c r="J351" s="251">
        <f t="shared" si="178"/>
        <v>43</v>
      </c>
      <c r="K351" s="235">
        <f t="shared" si="178"/>
        <v>98</v>
      </c>
      <c r="L351" s="235" t="s">
        <v>62</v>
      </c>
      <c r="M351" s="150">
        <v>46022</v>
      </c>
      <c r="N351" s="150">
        <v>46022</v>
      </c>
      <c r="O351" s="156"/>
      <c r="P351" s="234" t="s">
        <v>62</v>
      </c>
      <c r="Q351" s="156"/>
      <c r="R351" s="183"/>
    </row>
    <row r="352" spans="1:18" s="85" customFormat="1" ht="14.25" x14ac:dyDescent="0.2">
      <c r="A352" s="332"/>
      <c r="B352" s="147" t="s">
        <v>76</v>
      </c>
      <c r="C352" s="235"/>
      <c r="D352" s="235"/>
      <c r="E352" s="235"/>
      <c r="F352" s="235"/>
      <c r="G352" s="235" t="s">
        <v>62</v>
      </c>
      <c r="H352" s="235"/>
      <c r="I352" s="251">
        <f t="shared" si="166"/>
        <v>0</v>
      </c>
      <c r="J352" s="251"/>
      <c r="K352" s="235"/>
      <c r="L352" s="235" t="s">
        <v>62</v>
      </c>
      <c r="M352" s="235"/>
      <c r="N352" s="235"/>
      <c r="O352" s="234" t="s">
        <v>62</v>
      </c>
      <c r="P352" s="234" t="s">
        <v>62</v>
      </c>
      <c r="Q352" s="234" t="s">
        <v>62</v>
      </c>
      <c r="R352" s="184" t="s">
        <v>62</v>
      </c>
    </row>
    <row r="353" spans="1:18" s="85" customFormat="1" ht="65.45" customHeight="1" x14ac:dyDescent="0.2">
      <c r="A353" s="332"/>
      <c r="B353" s="148" t="s">
        <v>192</v>
      </c>
      <c r="C353" s="235"/>
      <c r="D353" s="235" t="s">
        <v>62</v>
      </c>
      <c r="E353" s="235"/>
      <c r="F353" s="235"/>
      <c r="G353" s="235">
        <f>G350</f>
        <v>98</v>
      </c>
      <c r="H353" s="235">
        <f t="shared" ref="H353:J353" si="179">H350</f>
        <v>98</v>
      </c>
      <c r="I353" s="251">
        <f t="shared" si="166"/>
        <v>43</v>
      </c>
      <c r="J353" s="251">
        <f t="shared" si="179"/>
        <v>43</v>
      </c>
      <c r="K353" s="235">
        <f>K350</f>
        <v>98</v>
      </c>
      <c r="L353" s="235" t="s">
        <v>62</v>
      </c>
      <c r="M353" s="150">
        <v>46022</v>
      </c>
      <c r="N353" s="150">
        <v>46022</v>
      </c>
      <c r="O353" s="156"/>
      <c r="P353" s="234" t="s">
        <v>62</v>
      </c>
      <c r="Q353" s="156"/>
      <c r="R353" s="183"/>
    </row>
    <row r="354" spans="1:18" s="85" customFormat="1" ht="15" customHeight="1" x14ac:dyDescent="0.2">
      <c r="A354" s="332"/>
      <c r="B354" s="147" t="s">
        <v>193</v>
      </c>
      <c r="C354" s="235"/>
      <c r="D354" s="235"/>
      <c r="E354" s="235"/>
      <c r="F354" s="235"/>
      <c r="G354" s="235" t="s">
        <v>62</v>
      </c>
      <c r="H354" s="235"/>
      <c r="I354" s="251">
        <f t="shared" si="166"/>
        <v>0</v>
      </c>
      <c r="J354" s="251"/>
      <c r="K354" s="235"/>
      <c r="L354" s="235" t="s">
        <v>62</v>
      </c>
      <c r="M354" s="235"/>
      <c r="N354" s="235"/>
      <c r="O354" s="234" t="s">
        <v>62</v>
      </c>
      <c r="P354" s="234" t="s">
        <v>62</v>
      </c>
      <c r="Q354" s="234" t="s">
        <v>62</v>
      </c>
      <c r="R354" s="184" t="s">
        <v>62</v>
      </c>
    </row>
    <row r="355" spans="1:18" s="85" customFormat="1" ht="38.65" customHeight="1" x14ac:dyDescent="0.2">
      <c r="A355" s="332"/>
      <c r="B355" s="148" t="s">
        <v>330</v>
      </c>
      <c r="C355" s="235"/>
      <c r="D355" s="235" t="s">
        <v>62</v>
      </c>
      <c r="E355" s="235"/>
      <c r="F355" s="235"/>
      <c r="G355" s="235">
        <f>G351</f>
        <v>98</v>
      </c>
      <c r="H355" s="235">
        <f t="shared" ref="H355:K355" si="180">H351</f>
        <v>98</v>
      </c>
      <c r="I355" s="251">
        <f t="shared" si="166"/>
        <v>43</v>
      </c>
      <c r="J355" s="251">
        <f t="shared" si="180"/>
        <v>43</v>
      </c>
      <c r="K355" s="235">
        <f t="shared" si="180"/>
        <v>98</v>
      </c>
      <c r="L355" s="235" t="s">
        <v>62</v>
      </c>
      <c r="M355" s="150">
        <v>46022</v>
      </c>
      <c r="N355" s="150">
        <v>46022</v>
      </c>
      <c r="O355" s="156"/>
      <c r="P355" s="234" t="s">
        <v>62</v>
      </c>
      <c r="Q355" s="156"/>
      <c r="R355" s="183"/>
    </row>
    <row r="356" spans="1:18" s="85" customFormat="1" ht="21" customHeight="1" x14ac:dyDescent="0.2">
      <c r="A356" s="332"/>
      <c r="B356" s="147" t="s">
        <v>71</v>
      </c>
      <c r="C356" s="235"/>
      <c r="D356" s="235"/>
      <c r="E356" s="235"/>
      <c r="F356" s="235"/>
      <c r="G356" s="235" t="s">
        <v>62</v>
      </c>
      <c r="H356" s="235"/>
      <c r="I356" s="251">
        <f t="shared" si="166"/>
        <v>0</v>
      </c>
      <c r="J356" s="251"/>
      <c r="K356" s="235"/>
      <c r="L356" s="235" t="s">
        <v>62</v>
      </c>
      <c r="M356" s="235"/>
      <c r="N356" s="235"/>
      <c r="O356" s="234" t="s">
        <v>62</v>
      </c>
      <c r="P356" s="234" t="s">
        <v>62</v>
      </c>
      <c r="Q356" s="234" t="s">
        <v>62</v>
      </c>
      <c r="R356" s="184" t="s">
        <v>62</v>
      </c>
    </row>
    <row r="357" spans="1:18" s="85" customFormat="1" ht="21" customHeight="1" x14ac:dyDescent="0.2">
      <c r="A357" s="333"/>
      <c r="B357" s="148" t="s">
        <v>72</v>
      </c>
      <c r="C357" s="235"/>
      <c r="D357" s="235" t="s">
        <v>62</v>
      </c>
      <c r="E357" s="235"/>
      <c r="F357" s="235"/>
      <c r="G357" s="235">
        <f>G355</f>
        <v>98</v>
      </c>
      <c r="H357" s="235">
        <f t="shared" ref="H357:K357" si="181">H355</f>
        <v>98</v>
      </c>
      <c r="I357" s="251">
        <f t="shared" si="166"/>
        <v>43</v>
      </c>
      <c r="J357" s="251">
        <f t="shared" si="181"/>
        <v>43</v>
      </c>
      <c r="K357" s="235">
        <f t="shared" si="181"/>
        <v>98</v>
      </c>
      <c r="L357" s="235" t="s">
        <v>62</v>
      </c>
      <c r="M357" s="150">
        <v>46022</v>
      </c>
      <c r="N357" s="150">
        <v>46022</v>
      </c>
      <c r="O357" s="156"/>
      <c r="P357" s="234" t="s">
        <v>62</v>
      </c>
      <c r="Q357" s="156"/>
      <c r="R357" s="183"/>
    </row>
    <row r="358" spans="1:18" s="56" customFormat="1" ht="74.45" customHeight="1" x14ac:dyDescent="0.25">
      <c r="A358" s="331" t="s">
        <v>256</v>
      </c>
      <c r="B358" s="137" t="s">
        <v>332</v>
      </c>
      <c r="C358" s="142" t="s">
        <v>191</v>
      </c>
      <c r="D358" s="141" t="s">
        <v>333</v>
      </c>
      <c r="E358" s="141" t="s">
        <v>82</v>
      </c>
      <c r="F358" s="142">
        <v>744</v>
      </c>
      <c r="G358" s="142">
        <v>98</v>
      </c>
      <c r="H358" s="142">
        <f>G358</f>
        <v>98</v>
      </c>
      <c r="I358" s="156">
        <f t="shared" si="166"/>
        <v>48</v>
      </c>
      <c r="J358" s="156">
        <v>48</v>
      </c>
      <c r="K358" s="142">
        <f>G358</f>
        <v>98</v>
      </c>
      <c r="L358" s="142"/>
      <c r="M358" s="235" t="s">
        <v>62</v>
      </c>
      <c r="N358" s="235" t="s">
        <v>62</v>
      </c>
      <c r="O358" s="156">
        <v>205138.08</v>
      </c>
      <c r="P358" s="156"/>
      <c r="Q358" s="156">
        <v>205073.2</v>
      </c>
      <c r="R358" s="183">
        <v>101302.52</v>
      </c>
    </row>
    <row r="359" spans="1:18" s="85" customFormat="1" ht="15.75" x14ac:dyDescent="0.2">
      <c r="A359" s="332"/>
      <c r="B359" s="146" t="s">
        <v>70</v>
      </c>
      <c r="C359" s="235"/>
      <c r="D359" s="235" t="s">
        <v>62</v>
      </c>
      <c r="E359" s="235"/>
      <c r="F359" s="235"/>
      <c r="G359" s="235">
        <f>G358</f>
        <v>98</v>
      </c>
      <c r="H359" s="235">
        <f t="shared" ref="H359:K359" si="182">H358</f>
        <v>98</v>
      </c>
      <c r="I359" s="251">
        <f t="shared" si="166"/>
        <v>48</v>
      </c>
      <c r="J359" s="251">
        <f t="shared" si="182"/>
        <v>48</v>
      </c>
      <c r="K359" s="235">
        <f t="shared" si="182"/>
        <v>98</v>
      </c>
      <c r="L359" s="235" t="s">
        <v>62</v>
      </c>
      <c r="M359" s="150">
        <v>46022</v>
      </c>
      <c r="N359" s="150">
        <v>46022</v>
      </c>
      <c r="O359" s="156"/>
      <c r="P359" s="234" t="s">
        <v>62</v>
      </c>
      <c r="Q359" s="156"/>
      <c r="R359" s="183"/>
    </row>
    <row r="360" spans="1:18" s="85" customFormat="1" ht="14.25" x14ac:dyDescent="0.2">
      <c r="A360" s="332"/>
      <c r="B360" s="147" t="s">
        <v>76</v>
      </c>
      <c r="C360" s="235"/>
      <c r="D360" s="235"/>
      <c r="E360" s="235"/>
      <c r="F360" s="235"/>
      <c r="G360" s="235" t="s">
        <v>62</v>
      </c>
      <c r="H360" s="235"/>
      <c r="I360" s="251">
        <f t="shared" si="166"/>
        <v>0</v>
      </c>
      <c r="J360" s="251"/>
      <c r="K360" s="235"/>
      <c r="L360" s="235" t="s">
        <v>62</v>
      </c>
      <c r="M360" s="235"/>
      <c r="N360" s="235"/>
      <c r="O360" s="234" t="s">
        <v>62</v>
      </c>
      <c r="P360" s="234" t="s">
        <v>62</v>
      </c>
      <c r="Q360" s="234" t="s">
        <v>62</v>
      </c>
      <c r="R360" s="184" t="s">
        <v>62</v>
      </c>
    </row>
    <row r="361" spans="1:18" s="85" customFormat="1" ht="65.45" customHeight="1" x14ac:dyDescent="0.2">
      <c r="A361" s="332"/>
      <c r="B361" s="148" t="s">
        <v>192</v>
      </c>
      <c r="C361" s="235"/>
      <c r="D361" s="235" t="s">
        <v>62</v>
      </c>
      <c r="E361" s="235"/>
      <c r="F361" s="235"/>
      <c r="G361" s="235">
        <f>G358</f>
        <v>98</v>
      </c>
      <c r="H361" s="235">
        <f t="shared" ref="H361:J361" si="183">H358</f>
        <v>98</v>
      </c>
      <c r="I361" s="251">
        <f t="shared" si="166"/>
        <v>48</v>
      </c>
      <c r="J361" s="251">
        <f t="shared" si="183"/>
        <v>48</v>
      </c>
      <c r="K361" s="235">
        <f>K358</f>
        <v>98</v>
      </c>
      <c r="L361" s="235" t="s">
        <v>62</v>
      </c>
      <c r="M361" s="150">
        <v>46022</v>
      </c>
      <c r="N361" s="150">
        <v>46022</v>
      </c>
      <c r="O361" s="156"/>
      <c r="P361" s="234" t="s">
        <v>62</v>
      </c>
      <c r="Q361" s="156"/>
      <c r="R361" s="183"/>
    </row>
    <row r="362" spans="1:18" s="85" customFormat="1" ht="15" customHeight="1" x14ac:dyDescent="0.2">
      <c r="A362" s="332"/>
      <c r="B362" s="147" t="s">
        <v>193</v>
      </c>
      <c r="C362" s="235"/>
      <c r="D362" s="235"/>
      <c r="E362" s="235"/>
      <c r="F362" s="235"/>
      <c r="G362" s="235" t="s">
        <v>62</v>
      </c>
      <c r="H362" s="235"/>
      <c r="I362" s="251">
        <f t="shared" si="166"/>
        <v>0</v>
      </c>
      <c r="J362" s="251"/>
      <c r="K362" s="235"/>
      <c r="L362" s="235" t="s">
        <v>62</v>
      </c>
      <c r="M362" s="235"/>
      <c r="N362" s="235"/>
      <c r="O362" s="234" t="s">
        <v>62</v>
      </c>
      <c r="P362" s="234" t="s">
        <v>62</v>
      </c>
      <c r="Q362" s="234" t="s">
        <v>62</v>
      </c>
      <c r="R362" s="184" t="s">
        <v>62</v>
      </c>
    </row>
    <row r="363" spans="1:18" s="85" customFormat="1" ht="38.65" customHeight="1" x14ac:dyDescent="0.2">
      <c r="A363" s="332"/>
      <c r="B363" s="148" t="s">
        <v>330</v>
      </c>
      <c r="C363" s="235"/>
      <c r="D363" s="235" t="s">
        <v>62</v>
      </c>
      <c r="E363" s="235"/>
      <c r="F363" s="235"/>
      <c r="G363" s="235">
        <f>G359</f>
        <v>98</v>
      </c>
      <c r="H363" s="235">
        <f t="shared" ref="H363:K363" si="184">H359</f>
        <v>98</v>
      </c>
      <c r="I363" s="251">
        <f t="shared" si="166"/>
        <v>48</v>
      </c>
      <c r="J363" s="251">
        <f t="shared" si="184"/>
        <v>48</v>
      </c>
      <c r="K363" s="235">
        <f t="shared" si="184"/>
        <v>98</v>
      </c>
      <c r="L363" s="235" t="s">
        <v>62</v>
      </c>
      <c r="M363" s="150">
        <v>46022</v>
      </c>
      <c r="N363" s="150">
        <v>46022</v>
      </c>
      <c r="O363" s="156"/>
      <c r="P363" s="234" t="s">
        <v>62</v>
      </c>
      <c r="Q363" s="156"/>
      <c r="R363" s="183"/>
    </row>
    <row r="364" spans="1:18" s="85" customFormat="1" ht="21" customHeight="1" x14ac:dyDescent="0.2">
      <c r="A364" s="332"/>
      <c r="B364" s="147" t="s">
        <v>71</v>
      </c>
      <c r="C364" s="235"/>
      <c r="D364" s="235"/>
      <c r="E364" s="235"/>
      <c r="F364" s="235"/>
      <c r="G364" s="235" t="s">
        <v>62</v>
      </c>
      <c r="H364" s="235"/>
      <c r="I364" s="251">
        <f t="shared" si="166"/>
        <v>0</v>
      </c>
      <c r="J364" s="251"/>
      <c r="K364" s="235"/>
      <c r="L364" s="235" t="s">
        <v>62</v>
      </c>
      <c r="M364" s="235"/>
      <c r="N364" s="235"/>
      <c r="O364" s="234" t="s">
        <v>62</v>
      </c>
      <c r="P364" s="234" t="s">
        <v>62</v>
      </c>
      <c r="Q364" s="234" t="s">
        <v>62</v>
      </c>
      <c r="R364" s="184" t="s">
        <v>62</v>
      </c>
    </row>
    <row r="365" spans="1:18" s="85" customFormat="1" ht="21" customHeight="1" x14ac:dyDescent="0.2">
      <c r="A365" s="333"/>
      <c r="B365" s="148" t="s">
        <v>72</v>
      </c>
      <c r="C365" s="235"/>
      <c r="D365" s="235" t="s">
        <v>62</v>
      </c>
      <c r="E365" s="235"/>
      <c r="F365" s="235"/>
      <c r="G365" s="235">
        <f>G363</f>
        <v>98</v>
      </c>
      <c r="H365" s="235">
        <f t="shared" ref="H365:K365" si="185">H363</f>
        <v>98</v>
      </c>
      <c r="I365" s="251">
        <f t="shared" si="166"/>
        <v>48</v>
      </c>
      <c r="J365" s="251">
        <f t="shared" si="185"/>
        <v>48</v>
      </c>
      <c r="K365" s="235">
        <f t="shared" si="185"/>
        <v>98</v>
      </c>
      <c r="L365" s="235" t="s">
        <v>62</v>
      </c>
      <c r="M365" s="150">
        <v>46022</v>
      </c>
      <c r="N365" s="150">
        <v>46022</v>
      </c>
      <c r="O365" s="156"/>
      <c r="P365" s="234" t="s">
        <v>62</v>
      </c>
      <c r="Q365" s="156"/>
      <c r="R365" s="183"/>
    </row>
    <row r="366" spans="1:18" s="56" customFormat="1" ht="74.45" customHeight="1" x14ac:dyDescent="0.25">
      <c r="A366" s="331" t="s">
        <v>257</v>
      </c>
      <c r="B366" s="137" t="s">
        <v>332</v>
      </c>
      <c r="C366" s="142" t="s">
        <v>191</v>
      </c>
      <c r="D366" s="141" t="s">
        <v>333</v>
      </c>
      <c r="E366" s="141" t="s">
        <v>82</v>
      </c>
      <c r="F366" s="142">
        <v>744</v>
      </c>
      <c r="G366" s="142">
        <v>98</v>
      </c>
      <c r="H366" s="142">
        <f>G366</f>
        <v>98</v>
      </c>
      <c r="I366" s="245">
        <f t="shared" ca="1" si="166"/>
        <v>44.810239401789687</v>
      </c>
      <c r="J366" s="245">
        <f ca="1">I366</f>
        <v>42.196753412819504</v>
      </c>
      <c r="K366" s="142">
        <f>G366</f>
        <v>98</v>
      </c>
      <c r="L366" s="142"/>
      <c r="M366" s="235" t="s">
        <v>62</v>
      </c>
      <c r="N366" s="235" t="s">
        <v>62</v>
      </c>
      <c r="O366" s="156">
        <v>1146154.96</v>
      </c>
      <c r="P366" s="156"/>
      <c r="Q366" s="156">
        <v>493510.39</v>
      </c>
      <c r="R366" s="183">
        <v>493510.39</v>
      </c>
    </row>
    <row r="367" spans="1:18" s="85" customFormat="1" ht="15.75" x14ac:dyDescent="0.2">
      <c r="A367" s="332"/>
      <c r="B367" s="146" t="s">
        <v>70</v>
      </c>
      <c r="C367" s="235"/>
      <c r="D367" s="235" t="s">
        <v>62</v>
      </c>
      <c r="E367" s="235"/>
      <c r="F367" s="235"/>
      <c r="G367" s="235">
        <f>G366</f>
        <v>98</v>
      </c>
      <c r="H367" s="235">
        <f t="shared" ref="H367:K367" si="186">H366</f>
        <v>98</v>
      </c>
      <c r="I367" s="251">
        <f t="shared" ca="1" si="166"/>
        <v>44.810239401789687</v>
      </c>
      <c r="J367" s="251">
        <f t="shared" ca="1" si="186"/>
        <v>42.196753412819504</v>
      </c>
      <c r="K367" s="235">
        <f t="shared" si="186"/>
        <v>98</v>
      </c>
      <c r="L367" s="235" t="s">
        <v>62</v>
      </c>
      <c r="M367" s="150">
        <v>46022</v>
      </c>
      <c r="N367" s="150">
        <v>46022</v>
      </c>
      <c r="O367" s="156"/>
      <c r="P367" s="234" t="s">
        <v>62</v>
      </c>
      <c r="Q367" s="156"/>
      <c r="R367" s="183"/>
    </row>
    <row r="368" spans="1:18" s="85" customFormat="1" ht="14.25" x14ac:dyDescent="0.2">
      <c r="A368" s="332"/>
      <c r="B368" s="147" t="s">
        <v>76</v>
      </c>
      <c r="C368" s="235"/>
      <c r="D368" s="235"/>
      <c r="E368" s="235"/>
      <c r="F368" s="235"/>
      <c r="G368" s="235" t="s">
        <v>62</v>
      </c>
      <c r="H368" s="235"/>
      <c r="I368" s="251">
        <f t="shared" si="166"/>
        <v>0</v>
      </c>
      <c r="J368" s="251"/>
      <c r="K368" s="235"/>
      <c r="L368" s="235" t="s">
        <v>62</v>
      </c>
      <c r="M368" s="235"/>
      <c r="N368" s="235"/>
      <c r="O368" s="234" t="s">
        <v>62</v>
      </c>
      <c r="P368" s="234" t="s">
        <v>62</v>
      </c>
      <c r="Q368" s="234" t="s">
        <v>62</v>
      </c>
      <c r="R368" s="184" t="s">
        <v>62</v>
      </c>
    </row>
    <row r="369" spans="1:18" s="85" customFormat="1" ht="65.45" customHeight="1" x14ac:dyDescent="0.2">
      <c r="A369" s="332"/>
      <c r="B369" s="148" t="s">
        <v>192</v>
      </c>
      <c r="C369" s="235"/>
      <c r="D369" s="235" t="s">
        <v>62</v>
      </c>
      <c r="E369" s="235"/>
      <c r="F369" s="235"/>
      <c r="G369" s="235">
        <f>G366</f>
        <v>98</v>
      </c>
      <c r="H369" s="235">
        <f t="shared" ref="H369:J369" si="187">H366</f>
        <v>98</v>
      </c>
      <c r="I369" s="251">
        <f t="shared" ca="1" si="166"/>
        <v>44.810239401789687</v>
      </c>
      <c r="J369" s="251">
        <f t="shared" ca="1" si="187"/>
        <v>42.196753412819504</v>
      </c>
      <c r="K369" s="235">
        <f>K366</f>
        <v>98</v>
      </c>
      <c r="L369" s="235" t="s">
        <v>62</v>
      </c>
      <c r="M369" s="150">
        <v>46022</v>
      </c>
      <c r="N369" s="150">
        <v>46022</v>
      </c>
      <c r="O369" s="156"/>
      <c r="P369" s="234" t="s">
        <v>62</v>
      </c>
      <c r="Q369" s="156"/>
      <c r="R369" s="183"/>
    </row>
    <row r="370" spans="1:18" s="85" customFormat="1" ht="15" customHeight="1" x14ac:dyDescent="0.2">
      <c r="A370" s="332"/>
      <c r="B370" s="147" t="s">
        <v>193</v>
      </c>
      <c r="C370" s="235"/>
      <c r="D370" s="235"/>
      <c r="E370" s="235"/>
      <c r="F370" s="235"/>
      <c r="G370" s="235" t="s">
        <v>62</v>
      </c>
      <c r="H370" s="235"/>
      <c r="I370" s="251">
        <f t="shared" si="166"/>
        <v>0</v>
      </c>
      <c r="J370" s="251"/>
      <c r="K370" s="235"/>
      <c r="L370" s="235" t="s">
        <v>62</v>
      </c>
      <c r="M370" s="235"/>
      <c r="N370" s="235"/>
      <c r="O370" s="234" t="s">
        <v>62</v>
      </c>
      <c r="P370" s="234" t="s">
        <v>62</v>
      </c>
      <c r="Q370" s="234" t="s">
        <v>62</v>
      </c>
      <c r="R370" s="184" t="s">
        <v>62</v>
      </c>
    </row>
    <row r="371" spans="1:18" s="85" customFormat="1" ht="38.65" customHeight="1" x14ac:dyDescent="0.2">
      <c r="A371" s="332"/>
      <c r="B371" s="148" t="s">
        <v>330</v>
      </c>
      <c r="C371" s="235"/>
      <c r="D371" s="235" t="s">
        <v>62</v>
      </c>
      <c r="E371" s="235"/>
      <c r="F371" s="235"/>
      <c r="G371" s="235">
        <f>G367</f>
        <v>98</v>
      </c>
      <c r="H371" s="235">
        <f t="shared" ref="H371:K371" si="188">H367</f>
        <v>98</v>
      </c>
      <c r="I371" s="251">
        <f t="shared" ca="1" si="166"/>
        <v>44.810239401789687</v>
      </c>
      <c r="J371" s="251">
        <f t="shared" ca="1" si="188"/>
        <v>42.196753412819504</v>
      </c>
      <c r="K371" s="235">
        <f t="shared" si="188"/>
        <v>98</v>
      </c>
      <c r="L371" s="235" t="s">
        <v>62</v>
      </c>
      <c r="M371" s="150">
        <v>46022</v>
      </c>
      <c r="N371" s="150">
        <v>46022</v>
      </c>
      <c r="O371" s="156"/>
      <c r="P371" s="234" t="s">
        <v>62</v>
      </c>
      <c r="Q371" s="156"/>
      <c r="R371" s="183"/>
    </row>
    <row r="372" spans="1:18" s="85" customFormat="1" ht="21" customHeight="1" x14ac:dyDescent="0.2">
      <c r="A372" s="332"/>
      <c r="B372" s="147" t="s">
        <v>71</v>
      </c>
      <c r="C372" s="235"/>
      <c r="D372" s="235"/>
      <c r="E372" s="235"/>
      <c r="F372" s="235"/>
      <c r="G372" s="235" t="s">
        <v>62</v>
      </c>
      <c r="H372" s="235"/>
      <c r="I372" s="251">
        <f t="shared" si="166"/>
        <v>0</v>
      </c>
      <c r="J372" s="251"/>
      <c r="K372" s="235"/>
      <c r="L372" s="235" t="s">
        <v>62</v>
      </c>
      <c r="M372" s="235"/>
      <c r="N372" s="235"/>
      <c r="O372" s="234" t="s">
        <v>62</v>
      </c>
      <c r="P372" s="234" t="s">
        <v>62</v>
      </c>
      <c r="Q372" s="234" t="s">
        <v>62</v>
      </c>
      <c r="R372" s="184" t="s">
        <v>62</v>
      </c>
    </row>
    <row r="373" spans="1:18" s="85" customFormat="1" ht="21" customHeight="1" x14ac:dyDescent="0.2">
      <c r="A373" s="333"/>
      <c r="B373" s="148" t="s">
        <v>72</v>
      </c>
      <c r="C373" s="235"/>
      <c r="D373" s="235" t="s">
        <v>62</v>
      </c>
      <c r="E373" s="235"/>
      <c r="F373" s="235"/>
      <c r="G373" s="235">
        <f>G371</f>
        <v>98</v>
      </c>
      <c r="H373" s="235">
        <f t="shared" ref="H373:K373" si="189">H371</f>
        <v>98</v>
      </c>
      <c r="I373" s="251">
        <f t="shared" ca="1" si="166"/>
        <v>44.810239401789687</v>
      </c>
      <c r="J373" s="251">
        <f t="shared" ca="1" si="189"/>
        <v>42.196753412819504</v>
      </c>
      <c r="K373" s="235">
        <f t="shared" si="189"/>
        <v>98</v>
      </c>
      <c r="L373" s="235" t="s">
        <v>62</v>
      </c>
      <c r="M373" s="150">
        <v>46022</v>
      </c>
      <c r="N373" s="150">
        <v>46022</v>
      </c>
      <c r="O373" s="156"/>
      <c r="P373" s="234" t="s">
        <v>62</v>
      </c>
      <c r="Q373" s="156"/>
      <c r="R373" s="183"/>
    </row>
    <row r="374" spans="1:18" s="56" customFormat="1" ht="74.45" customHeight="1" x14ac:dyDescent="0.25">
      <c r="A374" s="331" t="s">
        <v>258</v>
      </c>
      <c r="B374" s="137" t="s">
        <v>332</v>
      </c>
      <c r="C374" s="142" t="s">
        <v>191</v>
      </c>
      <c r="D374" s="141" t="s">
        <v>333</v>
      </c>
      <c r="E374" s="141" t="s">
        <v>82</v>
      </c>
      <c r="F374" s="142">
        <v>744</v>
      </c>
      <c r="G374" s="142">
        <v>98</v>
      </c>
      <c r="H374" s="142">
        <f>G374</f>
        <v>98</v>
      </c>
      <c r="I374" s="156">
        <f t="shared" si="166"/>
        <v>41</v>
      </c>
      <c r="J374" s="156">
        <v>41</v>
      </c>
      <c r="K374" s="142">
        <f>G374</f>
        <v>98</v>
      </c>
      <c r="L374" s="142"/>
      <c r="M374" s="235" t="s">
        <v>62</v>
      </c>
      <c r="N374" s="235" t="s">
        <v>62</v>
      </c>
      <c r="O374" s="156">
        <v>1114873.6700000002</v>
      </c>
      <c r="P374" s="156"/>
      <c r="Q374" s="156">
        <v>943918.99</v>
      </c>
      <c r="R374" s="183">
        <v>463811.01</v>
      </c>
    </row>
    <row r="375" spans="1:18" s="85" customFormat="1" ht="15.75" x14ac:dyDescent="0.2">
      <c r="A375" s="332"/>
      <c r="B375" s="146" t="s">
        <v>70</v>
      </c>
      <c r="C375" s="235"/>
      <c r="D375" s="235" t="s">
        <v>62</v>
      </c>
      <c r="E375" s="235"/>
      <c r="F375" s="235"/>
      <c r="G375" s="235">
        <f>G374</f>
        <v>98</v>
      </c>
      <c r="H375" s="235">
        <f t="shared" ref="H375:K375" si="190">H374</f>
        <v>98</v>
      </c>
      <c r="I375" s="251">
        <f t="shared" si="166"/>
        <v>41</v>
      </c>
      <c r="J375" s="251">
        <f t="shared" si="190"/>
        <v>41</v>
      </c>
      <c r="K375" s="235">
        <f t="shared" si="190"/>
        <v>98</v>
      </c>
      <c r="L375" s="235" t="s">
        <v>62</v>
      </c>
      <c r="M375" s="150">
        <v>46022</v>
      </c>
      <c r="N375" s="150">
        <v>46022</v>
      </c>
      <c r="O375" s="156"/>
      <c r="P375" s="234" t="s">
        <v>62</v>
      </c>
      <c r="Q375" s="156"/>
      <c r="R375" s="183"/>
    </row>
    <row r="376" spans="1:18" s="85" customFormat="1" ht="14.25" x14ac:dyDescent="0.2">
      <c r="A376" s="332"/>
      <c r="B376" s="147" t="s">
        <v>76</v>
      </c>
      <c r="C376" s="235"/>
      <c r="D376" s="235"/>
      <c r="E376" s="235"/>
      <c r="F376" s="235"/>
      <c r="G376" s="235" t="s">
        <v>62</v>
      </c>
      <c r="H376" s="235"/>
      <c r="I376" s="251">
        <f t="shared" si="166"/>
        <v>0</v>
      </c>
      <c r="J376" s="251"/>
      <c r="K376" s="235"/>
      <c r="L376" s="235" t="s">
        <v>62</v>
      </c>
      <c r="M376" s="235"/>
      <c r="N376" s="235"/>
      <c r="O376" s="234" t="s">
        <v>62</v>
      </c>
      <c r="P376" s="234" t="s">
        <v>62</v>
      </c>
      <c r="Q376" s="234" t="s">
        <v>62</v>
      </c>
      <c r="R376" s="184" t="s">
        <v>62</v>
      </c>
    </row>
    <row r="377" spans="1:18" s="85" customFormat="1" ht="65.45" customHeight="1" x14ac:dyDescent="0.2">
      <c r="A377" s="332"/>
      <c r="B377" s="148" t="s">
        <v>192</v>
      </c>
      <c r="C377" s="235"/>
      <c r="D377" s="235" t="s">
        <v>62</v>
      </c>
      <c r="E377" s="235"/>
      <c r="F377" s="235"/>
      <c r="G377" s="235">
        <f>G374</f>
        <v>98</v>
      </c>
      <c r="H377" s="235">
        <f t="shared" ref="H377:J377" si="191">H374</f>
        <v>98</v>
      </c>
      <c r="I377" s="251">
        <f t="shared" si="166"/>
        <v>41</v>
      </c>
      <c r="J377" s="251">
        <f t="shared" si="191"/>
        <v>41</v>
      </c>
      <c r="K377" s="235">
        <f>K374</f>
        <v>98</v>
      </c>
      <c r="L377" s="235" t="s">
        <v>62</v>
      </c>
      <c r="M377" s="150">
        <v>46022</v>
      </c>
      <c r="N377" s="150">
        <v>46022</v>
      </c>
      <c r="O377" s="156"/>
      <c r="P377" s="234" t="s">
        <v>62</v>
      </c>
      <c r="Q377" s="156"/>
      <c r="R377" s="183"/>
    </row>
    <row r="378" spans="1:18" s="85" customFormat="1" ht="15" customHeight="1" x14ac:dyDescent="0.2">
      <c r="A378" s="332"/>
      <c r="B378" s="147" t="s">
        <v>193</v>
      </c>
      <c r="C378" s="235"/>
      <c r="D378" s="235"/>
      <c r="E378" s="235"/>
      <c r="F378" s="235"/>
      <c r="G378" s="235" t="s">
        <v>62</v>
      </c>
      <c r="H378" s="235"/>
      <c r="I378" s="251">
        <f t="shared" si="166"/>
        <v>0</v>
      </c>
      <c r="J378" s="251"/>
      <c r="K378" s="235"/>
      <c r="L378" s="235" t="s">
        <v>62</v>
      </c>
      <c r="M378" s="235"/>
      <c r="N378" s="235"/>
      <c r="O378" s="234" t="s">
        <v>62</v>
      </c>
      <c r="P378" s="234" t="s">
        <v>62</v>
      </c>
      <c r="Q378" s="234" t="s">
        <v>62</v>
      </c>
      <c r="R378" s="184" t="s">
        <v>62</v>
      </c>
    </row>
    <row r="379" spans="1:18" s="85" customFormat="1" ht="38.65" customHeight="1" x14ac:dyDescent="0.2">
      <c r="A379" s="332"/>
      <c r="B379" s="148" t="s">
        <v>330</v>
      </c>
      <c r="C379" s="235"/>
      <c r="D379" s="235" t="s">
        <v>62</v>
      </c>
      <c r="E379" s="235"/>
      <c r="F379" s="235"/>
      <c r="G379" s="235">
        <f>G375</f>
        <v>98</v>
      </c>
      <c r="H379" s="235">
        <f t="shared" ref="H379:K379" si="192">H375</f>
        <v>98</v>
      </c>
      <c r="I379" s="251">
        <f t="shared" si="166"/>
        <v>41</v>
      </c>
      <c r="J379" s="251">
        <f t="shared" si="192"/>
        <v>41</v>
      </c>
      <c r="K379" s="235">
        <f t="shared" si="192"/>
        <v>98</v>
      </c>
      <c r="L379" s="235" t="s">
        <v>62</v>
      </c>
      <c r="M379" s="150">
        <v>46022</v>
      </c>
      <c r="N379" s="150">
        <v>46022</v>
      </c>
      <c r="O379" s="156"/>
      <c r="P379" s="234" t="s">
        <v>62</v>
      </c>
      <c r="Q379" s="156"/>
      <c r="R379" s="183"/>
    </row>
    <row r="380" spans="1:18" s="85" customFormat="1" ht="21" customHeight="1" x14ac:dyDescent="0.2">
      <c r="A380" s="332"/>
      <c r="B380" s="147" t="s">
        <v>71</v>
      </c>
      <c r="C380" s="235"/>
      <c r="D380" s="235"/>
      <c r="E380" s="235"/>
      <c r="F380" s="235"/>
      <c r="G380" s="235" t="s">
        <v>62</v>
      </c>
      <c r="H380" s="235"/>
      <c r="I380" s="251">
        <f t="shared" si="166"/>
        <v>0</v>
      </c>
      <c r="J380" s="251"/>
      <c r="K380" s="235"/>
      <c r="L380" s="235" t="s">
        <v>62</v>
      </c>
      <c r="M380" s="235"/>
      <c r="N380" s="235"/>
      <c r="O380" s="234" t="s">
        <v>62</v>
      </c>
      <c r="P380" s="234" t="s">
        <v>62</v>
      </c>
      <c r="Q380" s="234" t="s">
        <v>62</v>
      </c>
      <c r="R380" s="184" t="s">
        <v>62</v>
      </c>
    </row>
    <row r="381" spans="1:18" s="85" customFormat="1" ht="21" customHeight="1" x14ac:dyDescent="0.2">
      <c r="A381" s="333"/>
      <c r="B381" s="148" t="s">
        <v>72</v>
      </c>
      <c r="C381" s="235"/>
      <c r="D381" s="235" t="s">
        <v>62</v>
      </c>
      <c r="E381" s="235"/>
      <c r="F381" s="235"/>
      <c r="G381" s="235">
        <f>G379</f>
        <v>98</v>
      </c>
      <c r="H381" s="235">
        <f t="shared" ref="H381:K381" si="193">H379</f>
        <v>98</v>
      </c>
      <c r="I381" s="251">
        <f t="shared" si="166"/>
        <v>41</v>
      </c>
      <c r="J381" s="251">
        <f t="shared" si="193"/>
        <v>41</v>
      </c>
      <c r="K381" s="235">
        <f t="shared" si="193"/>
        <v>98</v>
      </c>
      <c r="L381" s="235" t="s">
        <v>62</v>
      </c>
      <c r="M381" s="150">
        <v>46022</v>
      </c>
      <c r="N381" s="150">
        <v>46022</v>
      </c>
      <c r="O381" s="156"/>
      <c r="P381" s="234" t="s">
        <v>62</v>
      </c>
      <c r="Q381" s="156"/>
      <c r="R381" s="183"/>
    </row>
    <row r="382" spans="1:18" s="56" customFormat="1" ht="74.45" customHeight="1" x14ac:dyDescent="0.25">
      <c r="A382" s="331" t="s">
        <v>259</v>
      </c>
      <c r="B382" s="137" t="s">
        <v>332</v>
      </c>
      <c r="C382" s="142" t="s">
        <v>191</v>
      </c>
      <c r="D382" s="141" t="s">
        <v>333</v>
      </c>
      <c r="E382" s="141" t="s">
        <v>82</v>
      </c>
      <c r="F382" s="142">
        <v>744</v>
      </c>
      <c r="G382" s="142">
        <v>98</v>
      </c>
      <c r="H382" s="142">
        <f>G382</f>
        <v>98</v>
      </c>
      <c r="I382" s="156">
        <f t="shared" si="166"/>
        <v>41</v>
      </c>
      <c r="J382" s="156">
        <v>41</v>
      </c>
      <c r="K382" s="142">
        <f>G382</f>
        <v>98</v>
      </c>
      <c r="L382" s="142"/>
      <c r="M382" s="235" t="s">
        <v>62</v>
      </c>
      <c r="N382" s="235" t="s">
        <v>62</v>
      </c>
      <c r="O382" s="156">
        <v>1118852.27</v>
      </c>
      <c r="P382" s="156"/>
      <c r="Q382" s="156">
        <v>937996.75</v>
      </c>
      <c r="R382" s="183">
        <v>463811.01</v>
      </c>
    </row>
    <row r="383" spans="1:18" s="85" customFormat="1" ht="15.75" x14ac:dyDescent="0.2">
      <c r="A383" s="332"/>
      <c r="B383" s="146" t="s">
        <v>70</v>
      </c>
      <c r="C383" s="235"/>
      <c r="D383" s="235" t="s">
        <v>62</v>
      </c>
      <c r="E383" s="235"/>
      <c r="F383" s="235"/>
      <c r="G383" s="235">
        <f>G382</f>
        <v>98</v>
      </c>
      <c r="H383" s="235">
        <f t="shared" ref="H383:K383" si="194">H382</f>
        <v>98</v>
      </c>
      <c r="I383" s="251">
        <f t="shared" si="166"/>
        <v>41</v>
      </c>
      <c r="J383" s="251">
        <f t="shared" si="194"/>
        <v>41</v>
      </c>
      <c r="K383" s="235">
        <f t="shared" si="194"/>
        <v>98</v>
      </c>
      <c r="L383" s="235" t="s">
        <v>62</v>
      </c>
      <c r="M383" s="150">
        <v>46022</v>
      </c>
      <c r="N383" s="150">
        <v>46022</v>
      </c>
      <c r="O383" s="156"/>
      <c r="P383" s="234" t="s">
        <v>62</v>
      </c>
      <c r="Q383" s="156"/>
      <c r="R383" s="183"/>
    </row>
    <row r="384" spans="1:18" s="85" customFormat="1" ht="14.25" x14ac:dyDescent="0.2">
      <c r="A384" s="332"/>
      <c r="B384" s="147" t="s">
        <v>76</v>
      </c>
      <c r="C384" s="235"/>
      <c r="D384" s="235"/>
      <c r="E384" s="235"/>
      <c r="F384" s="235"/>
      <c r="G384" s="235" t="s">
        <v>62</v>
      </c>
      <c r="H384" s="235"/>
      <c r="I384" s="251">
        <f t="shared" si="166"/>
        <v>0</v>
      </c>
      <c r="J384" s="251"/>
      <c r="K384" s="235"/>
      <c r="L384" s="235" t="s">
        <v>62</v>
      </c>
      <c r="M384" s="235"/>
      <c r="N384" s="235"/>
      <c r="O384" s="234" t="s">
        <v>62</v>
      </c>
      <c r="P384" s="234" t="s">
        <v>62</v>
      </c>
      <c r="Q384" s="234" t="s">
        <v>62</v>
      </c>
      <c r="R384" s="184" t="s">
        <v>62</v>
      </c>
    </row>
    <row r="385" spans="1:18" s="85" customFormat="1" ht="65.45" customHeight="1" x14ac:dyDescent="0.2">
      <c r="A385" s="332"/>
      <c r="B385" s="148" t="s">
        <v>192</v>
      </c>
      <c r="C385" s="235"/>
      <c r="D385" s="235" t="s">
        <v>62</v>
      </c>
      <c r="E385" s="235"/>
      <c r="F385" s="235"/>
      <c r="G385" s="235">
        <f>G382</f>
        <v>98</v>
      </c>
      <c r="H385" s="235">
        <f t="shared" ref="H385:J385" si="195">H382</f>
        <v>98</v>
      </c>
      <c r="I385" s="251">
        <f t="shared" si="166"/>
        <v>41</v>
      </c>
      <c r="J385" s="251">
        <f t="shared" si="195"/>
        <v>41</v>
      </c>
      <c r="K385" s="235">
        <f>K382</f>
        <v>98</v>
      </c>
      <c r="L385" s="235" t="s">
        <v>62</v>
      </c>
      <c r="M385" s="150">
        <v>46022</v>
      </c>
      <c r="N385" s="150">
        <v>46022</v>
      </c>
      <c r="O385" s="156"/>
      <c r="P385" s="234" t="s">
        <v>62</v>
      </c>
      <c r="Q385" s="156"/>
      <c r="R385" s="183"/>
    </row>
    <row r="386" spans="1:18" s="85" customFormat="1" ht="15" customHeight="1" x14ac:dyDescent="0.2">
      <c r="A386" s="332"/>
      <c r="B386" s="147" t="s">
        <v>193</v>
      </c>
      <c r="C386" s="235"/>
      <c r="D386" s="235"/>
      <c r="E386" s="235"/>
      <c r="F386" s="235"/>
      <c r="G386" s="235" t="s">
        <v>62</v>
      </c>
      <c r="H386" s="235"/>
      <c r="I386" s="251">
        <f t="shared" si="166"/>
        <v>0</v>
      </c>
      <c r="J386" s="251"/>
      <c r="K386" s="235"/>
      <c r="L386" s="235" t="s">
        <v>62</v>
      </c>
      <c r="M386" s="235"/>
      <c r="N386" s="235"/>
      <c r="O386" s="234" t="s">
        <v>62</v>
      </c>
      <c r="P386" s="234" t="s">
        <v>62</v>
      </c>
      <c r="Q386" s="234" t="s">
        <v>62</v>
      </c>
      <c r="R386" s="184" t="s">
        <v>62</v>
      </c>
    </row>
    <row r="387" spans="1:18" s="85" customFormat="1" ht="38.65" customHeight="1" x14ac:dyDescent="0.2">
      <c r="A387" s="332"/>
      <c r="B387" s="148" t="s">
        <v>330</v>
      </c>
      <c r="C387" s="235"/>
      <c r="D387" s="235" t="s">
        <v>62</v>
      </c>
      <c r="E387" s="235"/>
      <c r="F387" s="235"/>
      <c r="G387" s="235">
        <f>G383</f>
        <v>98</v>
      </c>
      <c r="H387" s="235">
        <f t="shared" ref="H387:K387" si="196">H383</f>
        <v>98</v>
      </c>
      <c r="I387" s="251">
        <f t="shared" si="166"/>
        <v>41</v>
      </c>
      <c r="J387" s="251">
        <f t="shared" si="196"/>
        <v>41</v>
      </c>
      <c r="K387" s="235">
        <f t="shared" si="196"/>
        <v>98</v>
      </c>
      <c r="L387" s="235" t="s">
        <v>62</v>
      </c>
      <c r="M387" s="150">
        <v>46022</v>
      </c>
      <c r="N387" s="150">
        <v>46022</v>
      </c>
      <c r="O387" s="156"/>
      <c r="P387" s="234" t="s">
        <v>62</v>
      </c>
      <c r="Q387" s="156"/>
      <c r="R387" s="183"/>
    </row>
    <row r="388" spans="1:18" s="85" customFormat="1" ht="21" customHeight="1" x14ac:dyDescent="0.2">
      <c r="A388" s="332"/>
      <c r="B388" s="147" t="s">
        <v>71</v>
      </c>
      <c r="C388" s="235"/>
      <c r="D388" s="235"/>
      <c r="E388" s="235"/>
      <c r="F388" s="235"/>
      <c r="G388" s="235" t="s">
        <v>62</v>
      </c>
      <c r="H388" s="235"/>
      <c r="I388" s="251">
        <f t="shared" si="166"/>
        <v>0</v>
      </c>
      <c r="J388" s="251"/>
      <c r="K388" s="235"/>
      <c r="L388" s="235" t="s">
        <v>62</v>
      </c>
      <c r="M388" s="235"/>
      <c r="N388" s="235"/>
      <c r="O388" s="234" t="s">
        <v>62</v>
      </c>
      <c r="P388" s="234" t="s">
        <v>62</v>
      </c>
      <c r="Q388" s="234" t="s">
        <v>62</v>
      </c>
      <c r="R388" s="184" t="s">
        <v>62</v>
      </c>
    </row>
    <row r="389" spans="1:18" s="85" customFormat="1" ht="21" customHeight="1" x14ac:dyDescent="0.2">
      <c r="A389" s="333"/>
      <c r="B389" s="148" t="s">
        <v>72</v>
      </c>
      <c r="C389" s="235"/>
      <c r="D389" s="235" t="s">
        <v>62</v>
      </c>
      <c r="E389" s="235"/>
      <c r="F389" s="235"/>
      <c r="G389" s="235">
        <f>G387</f>
        <v>98</v>
      </c>
      <c r="H389" s="235">
        <f t="shared" ref="H389:K389" si="197">H387</f>
        <v>98</v>
      </c>
      <c r="I389" s="251">
        <f t="shared" si="166"/>
        <v>41</v>
      </c>
      <c r="J389" s="251">
        <f t="shared" si="197"/>
        <v>41</v>
      </c>
      <c r="K389" s="235">
        <f t="shared" si="197"/>
        <v>98</v>
      </c>
      <c r="L389" s="235" t="s">
        <v>62</v>
      </c>
      <c r="M389" s="150">
        <v>46022</v>
      </c>
      <c r="N389" s="150">
        <v>46022</v>
      </c>
      <c r="O389" s="156"/>
      <c r="P389" s="234" t="s">
        <v>62</v>
      </c>
      <c r="Q389" s="156"/>
      <c r="R389" s="183"/>
    </row>
    <row r="390" spans="1:18" s="56" customFormat="1" ht="74.45" customHeight="1" x14ac:dyDescent="0.25">
      <c r="A390" s="331" t="s">
        <v>260</v>
      </c>
      <c r="B390" s="137" t="s">
        <v>332</v>
      </c>
      <c r="C390" s="142" t="s">
        <v>191</v>
      </c>
      <c r="D390" s="141" t="s">
        <v>333</v>
      </c>
      <c r="E390" s="141" t="s">
        <v>82</v>
      </c>
      <c r="F390" s="142">
        <v>744</v>
      </c>
      <c r="G390" s="142">
        <v>98</v>
      </c>
      <c r="H390" s="142">
        <f>G390</f>
        <v>98</v>
      </c>
      <c r="I390" s="156">
        <f t="shared" si="166"/>
        <v>44</v>
      </c>
      <c r="J390" s="156">
        <v>44</v>
      </c>
      <c r="K390" s="142">
        <f>G390</f>
        <v>98</v>
      </c>
      <c r="L390" s="142"/>
      <c r="M390" s="235" t="s">
        <v>62</v>
      </c>
      <c r="N390" s="235" t="s">
        <v>62</v>
      </c>
      <c r="O390" s="156">
        <v>1102937.8700000001</v>
      </c>
      <c r="P390" s="156"/>
      <c r="Q390" s="156">
        <v>1062972.3999999999</v>
      </c>
      <c r="R390" s="183">
        <v>492927.06</v>
      </c>
    </row>
    <row r="391" spans="1:18" s="85" customFormat="1" ht="15.75" x14ac:dyDescent="0.2">
      <c r="A391" s="332"/>
      <c r="B391" s="146" t="s">
        <v>70</v>
      </c>
      <c r="C391" s="235"/>
      <c r="D391" s="235" t="s">
        <v>62</v>
      </c>
      <c r="E391" s="235"/>
      <c r="F391" s="235"/>
      <c r="G391" s="235">
        <f>G390</f>
        <v>98</v>
      </c>
      <c r="H391" s="235">
        <f t="shared" ref="H391:K391" si="198">H390</f>
        <v>98</v>
      </c>
      <c r="I391" s="251">
        <f t="shared" ref="I391:I454" si="199">J391</f>
        <v>44</v>
      </c>
      <c r="J391" s="251">
        <f t="shared" si="198"/>
        <v>44</v>
      </c>
      <c r="K391" s="235">
        <f t="shared" si="198"/>
        <v>98</v>
      </c>
      <c r="L391" s="235" t="s">
        <v>62</v>
      </c>
      <c r="M391" s="150">
        <v>46022</v>
      </c>
      <c r="N391" s="150">
        <v>46022</v>
      </c>
      <c r="O391" s="156"/>
      <c r="P391" s="234" t="s">
        <v>62</v>
      </c>
      <c r="Q391" s="156"/>
      <c r="R391" s="183"/>
    </row>
    <row r="392" spans="1:18" s="85" customFormat="1" ht="14.25" x14ac:dyDescent="0.2">
      <c r="A392" s="332"/>
      <c r="B392" s="147" t="s">
        <v>76</v>
      </c>
      <c r="C392" s="235"/>
      <c r="D392" s="235"/>
      <c r="E392" s="235"/>
      <c r="F392" s="235"/>
      <c r="G392" s="235" t="s">
        <v>62</v>
      </c>
      <c r="H392" s="235"/>
      <c r="I392" s="251">
        <f t="shared" si="199"/>
        <v>0</v>
      </c>
      <c r="J392" s="251"/>
      <c r="K392" s="235"/>
      <c r="L392" s="235" t="s">
        <v>62</v>
      </c>
      <c r="M392" s="235"/>
      <c r="N392" s="235"/>
      <c r="O392" s="234" t="s">
        <v>62</v>
      </c>
      <c r="P392" s="234" t="s">
        <v>62</v>
      </c>
      <c r="Q392" s="234" t="s">
        <v>62</v>
      </c>
      <c r="R392" s="184" t="s">
        <v>62</v>
      </c>
    </row>
    <row r="393" spans="1:18" s="85" customFormat="1" ht="65.45" customHeight="1" x14ac:dyDescent="0.2">
      <c r="A393" s="332"/>
      <c r="B393" s="148" t="s">
        <v>192</v>
      </c>
      <c r="C393" s="235"/>
      <c r="D393" s="235" t="s">
        <v>62</v>
      </c>
      <c r="E393" s="235"/>
      <c r="F393" s="235"/>
      <c r="G393" s="235">
        <f>G390</f>
        <v>98</v>
      </c>
      <c r="H393" s="235">
        <f t="shared" ref="H393:J393" si="200">H390</f>
        <v>98</v>
      </c>
      <c r="I393" s="251">
        <f t="shared" si="199"/>
        <v>44</v>
      </c>
      <c r="J393" s="251">
        <f t="shared" si="200"/>
        <v>44</v>
      </c>
      <c r="K393" s="235">
        <f>K390</f>
        <v>98</v>
      </c>
      <c r="L393" s="235" t="s">
        <v>62</v>
      </c>
      <c r="M393" s="150">
        <v>46022</v>
      </c>
      <c r="N393" s="150">
        <v>46022</v>
      </c>
      <c r="O393" s="156"/>
      <c r="P393" s="234" t="s">
        <v>62</v>
      </c>
      <c r="Q393" s="156"/>
      <c r="R393" s="183"/>
    </row>
    <row r="394" spans="1:18" s="85" customFormat="1" ht="15" customHeight="1" x14ac:dyDescent="0.2">
      <c r="A394" s="332"/>
      <c r="B394" s="147" t="s">
        <v>193</v>
      </c>
      <c r="C394" s="235"/>
      <c r="D394" s="235"/>
      <c r="E394" s="235"/>
      <c r="F394" s="235"/>
      <c r="G394" s="235" t="s">
        <v>62</v>
      </c>
      <c r="H394" s="235"/>
      <c r="I394" s="251">
        <f t="shared" si="199"/>
        <v>0</v>
      </c>
      <c r="J394" s="251"/>
      <c r="K394" s="235"/>
      <c r="L394" s="235" t="s">
        <v>62</v>
      </c>
      <c r="M394" s="235"/>
      <c r="N394" s="235"/>
      <c r="O394" s="234" t="s">
        <v>62</v>
      </c>
      <c r="P394" s="234" t="s">
        <v>62</v>
      </c>
      <c r="Q394" s="234" t="s">
        <v>62</v>
      </c>
      <c r="R394" s="184" t="s">
        <v>62</v>
      </c>
    </row>
    <row r="395" spans="1:18" s="85" customFormat="1" ht="38.65" customHeight="1" x14ac:dyDescent="0.2">
      <c r="A395" s="332"/>
      <c r="B395" s="148" t="s">
        <v>330</v>
      </c>
      <c r="C395" s="235"/>
      <c r="D395" s="235" t="s">
        <v>62</v>
      </c>
      <c r="E395" s="235"/>
      <c r="F395" s="235"/>
      <c r="G395" s="235">
        <f>G391</f>
        <v>98</v>
      </c>
      <c r="H395" s="235">
        <f t="shared" ref="H395:K395" si="201">H391</f>
        <v>98</v>
      </c>
      <c r="I395" s="251">
        <f t="shared" si="199"/>
        <v>44</v>
      </c>
      <c r="J395" s="251">
        <f t="shared" si="201"/>
        <v>44</v>
      </c>
      <c r="K395" s="235">
        <f t="shared" si="201"/>
        <v>98</v>
      </c>
      <c r="L395" s="235" t="s">
        <v>62</v>
      </c>
      <c r="M395" s="150">
        <v>46022</v>
      </c>
      <c r="N395" s="150">
        <v>46022</v>
      </c>
      <c r="O395" s="156"/>
      <c r="P395" s="234" t="s">
        <v>62</v>
      </c>
      <c r="Q395" s="156"/>
      <c r="R395" s="183"/>
    </row>
    <row r="396" spans="1:18" s="85" customFormat="1" ht="21" customHeight="1" x14ac:dyDescent="0.2">
      <c r="A396" s="332"/>
      <c r="B396" s="147" t="s">
        <v>71</v>
      </c>
      <c r="C396" s="235"/>
      <c r="D396" s="235"/>
      <c r="E396" s="235"/>
      <c r="F396" s="235"/>
      <c r="G396" s="235" t="s">
        <v>62</v>
      </c>
      <c r="H396" s="235"/>
      <c r="I396" s="251">
        <f t="shared" si="199"/>
        <v>0</v>
      </c>
      <c r="J396" s="251"/>
      <c r="K396" s="235"/>
      <c r="L396" s="235" t="s">
        <v>62</v>
      </c>
      <c r="M396" s="235"/>
      <c r="N396" s="235"/>
      <c r="O396" s="234" t="s">
        <v>62</v>
      </c>
      <c r="P396" s="234" t="s">
        <v>62</v>
      </c>
      <c r="Q396" s="234" t="s">
        <v>62</v>
      </c>
      <c r="R396" s="184" t="s">
        <v>62</v>
      </c>
    </row>
    <row r="397" spans="1:18" s="85" customFormat="1" ht="21" customHeight="1" x14ac:dyDescent="0.2">
      <c r="A397" s="333"/>
      <c r="B397" s="148" t="s">
        <v>72</v>
      </c>
      <c r="C397" s="235"/>
      <c r="D397" s="235" t="s">
        <v>62</v>
      </c>
      <c r="E397" s="235"/>
      <c r="F397" s="235"/>
      <c r="G397" s="235">
        <f>G395</f>
        <v>98</v>
      </c>
      <c r="H397" s="235">
        <f t="shared" ref="H397:K397" si="202">H395</f>
        <v>98</v>
      </c>
      <c r="I397" s="251">
        <f t="shared" si="199"/>
        <v>44</v>
      </c>
      <c r="J397" s="251">
        <f t="shared" si="202"/>
        <v>44</v>
      </c>
      <c r="K397" s="235">
        <f t="shared" si="202"/>
        <v>98</v>
      </c>
      <c r="L397" s="235" t="s">
        <v>62</v>
      </c>
      <c r="M397" s="150">
        <v>46022</v>
      </c>
      <c r="N397" s="150">
        <v>46022</v>
      </c>
      <c r="O397" s="156"/>
      <c r="P397" s="234" t="s">
        <v>62</v>
      </c>
      <c r="Q397" s="156"/>
      <c r="R397" s="183"/>
    </row>
    <row r="398" spans="1:18" s="56" customFormat="1" ht="74.45" customHeight="1" x14ac:dyDescent="0.25">
      <c r="A398" s="331" t="s">
        <v>261</v>
      </c>
      <c r="B398" s="137" t="s">
        <v>332</v>
      </c>
      <c r="C398" s="142" t="s">
        <v>191</v>
      </c>
      <c r="D398" s="141" t="s">
        <v>333</v>
      </c>
      <c r="E398" s="141" t="s">
        <v>82</v>
      </c>
      <c r="F398" s="142">
        <v>744</v>
      </c>
      <c r="G398" s="142">
        <v>98</v>
      </c>
      <c r="H398" s="142">
        <f>G398</f>
        <v>98</v>
      </c>
      <c r="I398" s="156">
        <f t="shared" si="199"/>
        <v>41</v>
      </c>
      <c r="J398" s="156">
        <v>41</v>
      </c>
      <c r="K398" s="142">
        <f>G398</f>
        <v>98</v>
      </c>
      <c r="L398" s="142"/>
      <c r="M398" s="235" t="s">
        <v>62</v>
      </c>
      <c r="N398" s="235" t="s">
        <v>62</v>
      </c>
      <c r="O398" s="156">
        <v>1102937.8700000001</v>
      </c>
      <c r="P398" s="156"/>
      <c r="Q398" s="156">
        <v>938222.83</v>
      </c>
      <c r="R398" s="183">
        <v>464037.09</v>
      </c>
    </row>
    <row r="399" spans="1:18" s="85" customFormat="1" ht="15.75" x14ac:dyDescent="0.2">
      <c r="A399" s="332"/>
      <c r="B399" s="146" t="s">
        <v>70</v>
      </c>
      <c r="C399" s="235"/>
      <c r="D399" s="235" t="s">
        <v>62</v>
      </c>
      <c r="E399" s="235"/>
      <c r="F399" s="235"/>
      <c r="G399" s="235">
        <f>G398</f>
        <v>98</v>
      </c>
      <c r="H399" s="235">
        <f t="shared" ref="H399:K399" si="203">H398</f>
        <v>98</v>
      </c>
      <c r="I399" s="251">
        <f t="shared" si="199"/>
        <v>41</v>
      </c>
      <c r="J399" s="251">
        <f t="shared" si="203"/>
        <v>41</v>
      </c>
      <c r="K399" s="235">
        <f t="shared" si="203"/>
        <v>98</v>
      </c>
      <c r="L399" s="235" t="s">
        <v>62</v>
      </c>
      <c r="M399" s="150">
        <v>46022</v>
      </c>
      <c r="N399" s="150">
        <v>46022</v>
      </c>
      <c r="O399" s="156"/>
      <c r="P399" s="234" t="s">
        <v>62</v>
      </c>
      <c r="Q399" s="156"/>
      <c r="R399" s="183"/>
    </row>
    <row r="400" spans="1:18" s="85" customFormat="1" ht="14.25" x14ac:dyDescent="0.2">
      <c r="A400" s="332"/>
      <c r="B400" s="147" t="s">
        <v>76</v>
      </c>
      <c r="C400" s="235"/>
      <c r="D400" s="235"/>
      <c r="E400" s="235"/>
      <c r="F400" s="235"/>
      <c r="G400" s="235" t="s">
        <v>62</v>
      </c>
      <c r="H400" s="235"/>
      <c r="I400" s="251">
        <f t="shared" si="199"/>
        <v>0</v>
      </c>
      <c r="J400" s="251"/>
      <c r="K400" s="235"/>
      <c r="L400" s="235" t="s">
        <v>62</v>
      </c>
      <c r="M400" s="235"/>
      <c r="N400" s="235"/>
      <c r="O400" s="234" t="s">
        <v>62</v>
      </c>
      <c r="P400" s="234" t="s">
        <v>62</v>
      </c>
      <c r="Q400" s="234" t="s">
        <v>62</v>
      </c>
      <c r="R400" s="184" t="s">
        <v>62</v>
      </c>
    </row>
    <row r="401" spans="1:18" s="85" customFormat="1" ht="65.45" customHeight="1" x14ac:dyDescent="0.2">
      <c r="A401" s="332"/>
      <c r="B401" s="148" t="s">
        <v>192</v>
      </c>
      <c r="C401" s="235"/>
      <c r="D401" s="235" t="s">
        <v>62</v>
      </c>
      <c r="E401" s="235"/>
      <c r="F401" s="235"/>
      <c r="G401" s="235">
        <f>G398</f>
        <v>98</v>
      </c>
      <c r="H401" s="235">
        <f t="shared" ref="H401:J401" si="204">H398</f>
        <v>98</v>
      </c>
      <c r="I401" s="251">
        <f t="shared" si="199"/>
        <v>41</v>
      </c>
      <c r="J401" s="251">
        <f t="shared" si="204"/>
        <v>41</v>
      </c>
      <c r="K401" s="235">
        <f>K398</f>
        <v>98</v>
      </c>
      <c r="L401" s="235" t="s">
        <v>62</v>
      </c>
      <c r="M401" s="150">
        <v>46022</v>
      </c>
      <c r="N401" s="150">
        <v>46022</v>
      </c>
      <c r="O401" s="156"/>
      <c r="P401" s="234" t="s">
        <v>62</v>
      </c>
      <c r="Q401" s="156"/>
      <c r="R401" s="183"/>
    </row>
    <row r="402" spans="1:18" s="85" customFormat="1" ht="15" customHeight="1" x14ac:dyDescent="0.2">
      <c r="A402" s="332"/>
      <c r="B402" s="147" t="s">
        <v>193</v>
      </c>
      <c r="C402" s="235"/>
      <c r="D402" s="235"/>
      <c r="E402" s="235"/>
      <c r="F402" s="235"/>
      <c r="G402" s="235" t="s">
        <v>62</v>
      </c>
      <c r="H402" s="235"/>
      <c r="I402" s="251">
        <f t="shared" si="199"/>
        <v>0</v>
      </c>
      <c r="J402" s="251"/>
      <c r="K402" s="235"/>
      <c r="L402" s="235" t="s">
        <v>62</v>
      </c>
      <c r="M402" s="235"/>
      <c r="N402" s="235"/>
      <c r="O402" s="234" t="s">
        <v>62</v>
      </c>
      <c r="P402" s="234" t="s">
        <v>62</v>
      </c>
      <c r="Q402" s="234" t="s">
        <v>62</v>
      </c>
      <c r="R402" s="184" t="s">
        <v>62</v>
      </c>
    </row>
    <row r="403" spans="1:18" s="85" customFormat="1" ht="38.65" customHeight="1" x14ac:dyDescent="0.2">
      <c r="A403" s="332"/>
      <c r="B403" s="148" t="s">
        <v>330</v>
      </c>
      <c r="C403" s="235"/>
      <c r="D403" s="235" t="s">
        <v>62</v>
      </c>
      <c r="E403" s="235"/>
      <c r="F403" s="235"/>
      <c r="G403" s="235">
        <f>G399</f>
        <v>98</v>
      </c>
      <c r="H403" s="235">
        <f t="shared" ref="H403:K403" si="205">H399</f>
        <v>98</v>
      </c>
      <c r="I403" s="251">
        <f t="shared" si="199"/>
        <v>41</v>
      </c>
      <c r="J403" s="251">
        <f t="shared" si="205"/>
        <v>41</v>
      </c>
      <c r="K403" s="235">
        <f t="shared" si="205"/>
        <v>98</v>
      </c>
      <c r="L403" s="235" t="s">
        <v>62</v>
      </c>
      <c r="M403" s="150">
        <v>46022</v>
      </c>
      <c r="N403" s="150">
        <v>46022</v>
      </c>
      <c r="O403" s="156"/>
      <c r="P403" s="234" t="s">
        <v>62</v>
      </c>
      <c r="Q403" s="156"/>
      <c r="R403" s="183"/>
    </row>
    <row r="404" spans="1:18" s="85" customFormat="1" ht="21" customHeight="1" x14ac:dyDescent="0.2">
      <c r="A404" s="332"/>
      <c r="B404" s="147" t="s">
        <v>71</v>
      </c>
      <c r="C404" s="235"/>
      <c r="D404" s="235"/>
      <c r="E404" s="235"/>
      <c r="F404" s="235"/>
      <c r="G404" s="235" t="s">
        <v>62</v>
      </c>
      <c r="H404" s="235"/>
      <c r="I404" s="251">
        <f t="shared" si="199"/>
        <v>0</v>
      </c>
      <c r="J404" s="251"/>
      <c r="K404" s="235"/>
      <c r="L404" s="235" t="s">
        <v>62</v>
      </c>
      <c r="M404" s="235"/>
      <c r="N404" s="235"/>
      <c r="O404" s="234" t="s">
        <v>62</v>
      </c>
      <c r="P404" s="234" t="s">
        <v>62</v>
      </c>
      <c r="Q404" s="234" t="s">
        <v>62</v>
      </c>
      <c r="R404" s="184" t="s">
        <v>62</v>
      </c>
    </row>
    <row r="405" spans="1:18" s="85" customFormat="1" ht="21" customHeight="1" x14ac:dyDescent="0.2">
      <c r="A405" s="333"/>
      <c r="B405" s="148" t="s">
        <v>72</v>
      </c>
      <c r="C405" s="235"/>
      <c r="D405" s="235" t="s">
        <v>62</v>
      </c>
      <c r="E405" s="235"/>
      <c r="F405" s="235"/>
      <c r="G405" s="235">
        <f>G403</f>
        <v>98</v>
      </c>
      <c r="H405" s="235">
        <f t="shared" ref="H405:K405" si="206">H403</f>
        <v>98</v>
      </c>
      <c r="I405" s="251">
        <f t="shared" si="199"/>
        <v>41</v>
      </c>
      <c r="J405" s="251">
        <f t="shared" si="206"/>
        <v>41</v>
      </c>
      <c r="K405" s="235">
        <f t="shared" si="206"/>
        <v>98</v>
      </c>
      <c r="L405" s="235" t="s">
        <v>62</v>
      </c>
      <c r="M405" s="150">
        <v>46022</v>
      </c>
      <c r="N405" s="150">
        <v>46022</v>
      </c>
      <c r="O405" s="156"/>
      <c r="P405" s="234" t="s">
        <v>62</v>
      </c>
      <c r="Q405" s="156"/>
      <c r="R405" s="183"/>
    </row>
    <row r="406" spans="1:18" s="56" customFormat="1" ht="74.45" customHeight="1" x14ac:dyDescent="0.25">
      <c r="A406" s="331" t="s">
        <v>262</v>
      </c>
      <c r="B406" s="137" t="s">
        <v>332</v>
      </c>
      <c r="C406" s="142" t="s">
        <v>191</v>
      </c>
      <c r="D406" s="141" t="s">
        <v>333</v>
      </c>
      <c r="E406" s="141" t="s">
        <v>82</v>
      </c>
      <c r="F406" s="142">
        <v>744</v>
      </c>
      <c r="G406" s="142">
        <v>98</v>
      </c>
      <c r="H406" s="142">
        <f>G406</f>
        <v>98</v>
      </c>
      <c r="I406" s="245">
        <f t="shared" ca="1" si="199"/>
        <v>44.810239401789687</v>
      </c>
      <c r="J406" s="245">
        <f ca="1">I406</f>
        <v>36.522111415907446</v>
      </c>
      <c r="K406" s="142">
        <f>G406</f>
        <v>98</v>
      </c>
      <c r="L406" s="142"/>
      <c r="M406" s="235" t="s">
        <v>62</v>
      </c>
      <c r="N406" s="235" t="s">
        <v>62</v>
      </c>
      <c r="O406" s="156">
        <v>1326167.8999999999</v>
      </c>
      <c r="P406" s="156"/>
      <c r="Q406" s="156">
        <v>1070196.68</v>
      </c>
      <c r="R406" s="183">
        <v>494229.1</v>
      </c>
    </row>
    <row r="407" spans="1:18" s="85" customFormat="1" ht="15.75" x14ac:dyDescent="0.2">
      <c r="A407" s="332"/>
      <c r="B407" s="146" t="s">
        <v>70</v>
      </c>
      <c r="C407" s="235"/>
      <c r="D407" s="235" t="s">
        <v>62</v>
      </c>
      <c r="E407" s="235"/>
      <c r="F407" s="235"/>
      <c r="G407" s="235">
        <f>G406</f>
        <v>98</v>
      </c>
      <c r="H407" s="235">
        <f t="shared" ref="H407:K407" si="207">H406</f>
        <v>98</v>
      </c>
      <c r="I407" s="251">
        <f t="shared" ca="1" si="199"/>
        <v>44.810239401789687</v>
      </c>
      <c r="J407" s="251">
        <f t="shared" ca="1" si="207"/>
        <v>36.522111415907446</v>
      </c>
      <c r="K407" s="235">
        <f t="shared" si="207"/>
        <v>98</v>
      </c>
      <c r="L407" s="235" t="s">
        <v>62</v>
      </c>
      <c r="M407" s="150">
        <v>46022</v>
      </c>
      <c r="N407" s="150">
        <v>46022</v>
      </c>
      <c r="O407" s="156"/>
      <c r="P407" s="234" t="s">
        <v>62</v>
      </c>
      <c r="Q407" s="156"/>
      <c r="R407" s="183"/>
    </row>
    <row r="408" spans="1:18" s="85" customFormat="1" ht="14.25" x14ac:dyDescent="0.2">
      <c r="A408" s="332"/>
      <c r="B408" s="147" t="s">
        <v>76</v>
      </c>
      <c r="C408" s="235"/>
      <c r="D408" s="235"/>
      <c r="E408" s="235"/>
      <c r="F408" s="235"/>
      <c r="G408" s="235" t="s">
        <v>62</v>
      </c>
      <c r="H408" s="235"/>
      <c r="I408" s="251">
        <f t="shared" si="199"/>
        <v>0</v>
      </c>
      <c r="J408" s="251"/>
      <c r="K408" s="235"/>
      <c r="L408" s="235" t="s">
        <v>62</v>
      </c>
      <c r="M408" s="235"/>
      <c r="N408" s="235"/>
      <c r="O408" s="234" t="s">
        <v>62</v>
      </c>
      <c r="P408" s="234" t="s">
        <v>62</v>
      </c>
      <c r="Q408" s="234" t="s">
        <v>62</v>
      </c>
      <c r="R408" s="184" t="s">
        <v>62</v>
      </c>
    </row>
    <row r="409" spans="1:18" s="85" customFormat="1" ht="65.45" customHeight="1" x14ac:dyDescent="0.2">
      <c r="A409" s="332"/>
      <c r="B409" s="148" t="s">
        <v>192</v>
      </c>
      <c r="C409" s="235"/>
      <c r="D409" s="235" t="s">
        <v>62</v>
      </c>
      <c r="E409" s="235"/>
      <c r="F409" s="235"/>
      <c r="G409" s="235">
        <f>G406</f>
        <v>98</v>
      </c>
      <c r="H409" s="235">
        <f t="shared" ref="H409:J409" si="208">H406</f>
        <v>98</v>
      </c>
      <c r="I409" s="251">
        <f t="shared" ca="1" si="199"/>
        <v>44.810239401789687</v>
      </c>
      <c r="J409" s="251">
        <f t="shared" ca="1" si="208"/>
        <v>36.522111415907446</v>
      </c>
      <c r="K409" s="235">
        <f>K406</f>
        <v>98</v>
      </c>
      <c r="L409" s="235" t="s">
        <v>62</v>
      </c>
      <c r="M409" s="150">
        <v>46022</v>
      </c>
      <c r="N409" s="150">
        <v>46022</v>
      </c>
      <c r="O409" s="156"/>
      <c r="P409" s="234" t="s">
        <v>62</v>
      </c>
      <c r="Q409" s="156"/>
      <c r="R409" s="183"/>
    </row>
    <row r="410" spans="1:18" s="85" customFormat="1" ht="15" customHeight="1" x14ac:dyDescent="0.2">
      <c r="A410" s="332"/>
      <c r="B410" s="147" t="s">
        <v>193</v>
      </c>
      <c r="C410" s="235"/>
      <c r="D410" s="235"/>
      <c r="E410" s="235"/>
      <c r="F410" s="235"/>
      <c r="G410" s="235" t="s">
        <v>62</v>
      </c>
      <c r="H410" s="235"/>
      <c r="I410" s="251">
        <f t="shared" si="199"/>
        <v>0</v>
      </c>
      <c r="J410" s="251"/>
      <c r="K410" s="235"/>
      <c r="L410" s="235" t="s">
        <v>62</v>
      </c>
      <c r="M410" s="235"/>
      <c r="N410" s="235"/>
      <c r="O410" s="234" t="s">
        <v>62</v>
      </c>
      <c r="P410" s="234" t="s">
        <v>62</v>
      </c>
      <c r="Q410" s="234" t="s">
        <v>62</v>
      </c>
      <c r="R410" s="184" t="s">
        <v>62</v>
      </c>
    </row>
    <row r="411" spans="1:18" s="85" customFormat="1" ht="38.65" customHeight="1" x14ac:dyDescent="0.2">
      <c r="A411" s="332"/>
      <c r="B411" s="148" t="s">
        <v>330</v>
      </c>
      <c r="C411" s="235"/>
      <c r="D411" s="235" t="s">
        <v>62</v>
      </c>
      <c r="E411" s="235"/>
      <c r="F411" s="235"/>
      <c r="G411" s="235">
        <f>G407</f>
        <v>98</v>
      </c>
      <c r="H411" s="235">
        <f t="shared" ref="H411:K411" si="209">H407</f>
        <v>98</v>
      </c>
      <c r="I411" s="251">
        <f t="shared" ca="1" si="199"/>
        <v>44.810239401789687</v>
      </c>
      <c r="J411" s="251">
        <f t="shared" ca="1" si="209"/>
        <v>36.522111415907446</v>
      </c>
      <c r="K411" s="235">
        <f t="shared" si="209"/>
        <v>98</v>
      </c>
      <c r="L411" s="235" t="s">
        <v>62</v>
      </c>
      <c r="M411" s="150">
        <v>46022</v>
      </c>
      <c r="N411" s="150">
        <v>46022</v>
      </c>
      <c r="O411" s="156"/>
      <c r="P411" s="234" t="s">
        <v>62</v>
      </c>
      <c r="Q411" s="156"/>
      <c r="R411" s="183"/>
    </row>
    <row r="412" spans="1:18" s="85" customFormat="1" ht="21" customHeight="1" x14ac:dyDescent="0.2">
      <c r="A412" s="332"/>
      <c r="B412" s="147" t="s">
        <v>71</v>
      </c>
      <c r="C412" s="235"/>
      <c r="D412" s="235"/>
      <c r="E412" s="235"/>
      <c r="F412" s="235"/>
      <c r="G412" s="235" t="s">
        <v>62</v>
      </c>
      <c r="H412" s="235"/>
      <c r="I412" s="251">
        <f t="shared" si="199"/>
        <v>0</v>
      </c>
      <c r="J412" s="251"/>
      <c r="K412" s="235"/>
      <c r="L412" s="235" t="s">
        <v>62</v>
      </c>
      <c r="M412" s="235"/>
      <c r="N412" s="235"/>
      <c r="O412" s="234" t="s">
        <v>62</v>
      </c>
      <c r="P412" s="234" t="s">
        <v>62</v>
      </c>
      <c r="Q412" s="234" t="s">
        <v>62</v>
      </c>
      <c r="R412" s="184" t="s">
        <v>62</v>
      </c>
    </row>
    <row r="413" spans="1:18" s="85" customFormat="1" ht="21" customHeight="1" x14ac:dyDescent="0.2">
      <c r="A413" s="333"/>
      <c r="B413" s="148" t="s">
        <v>72</v>
      </c>
      <c r="C413" s="235"/>
      <c r="D413" s="235" t="s">
        <v>62</v>
      </c>
      <c r="E413" s="235"/>
      <c r="F413" s="235"/>
      <c r="G413" s="235">
        <f>G411</f>
        <v>98</v>
      </c>
      <c r="H413" s="235">
        <f t="shared" ref="H413:K413" si="210">H411</f>
        <v>98</v>
      </c>
      <c r="I413" s="251">
        <f t="shared" ca="1" si="199"/>
        <v>44.810239401789687</v>
      </c>
      <c r="J413" s="251">
        <f t="shared" ca="1" si="210"/>
        <v>36.522111415907446</v>
      </c>
      <c r="K413" s="235">
        <f t="shared" si="210"/>
        <v>98</v>
      </c>
      <c r="L413" s="235" t="s">
        <v>62</v>
      </c>
      <c r="M413" s="150">
        <v>46022</v>
      </c>
      <c r="N413" s="150">
        <v>46022</v>
      </c>
      <c r="O413" s="156"/>
      <c r="P413" s="234" t="s">
        <v>62</v>
      </c>
      <c r="Q413" s="156"/>
      <c r="R413" s="183"/>
    </row>
    <row r="414" spans="1:18" s="56" customFormat="1" ht="74.45" customHeight="1" x14ac:dyDescent="0.25">
      <c r="A414" s="331" t="s">
        <v>263</v>
      </c>
      <c r="B414" s="137" t="s">
        <v>332</v>
      </c>
      <c r="C414" s="142" t="s">
        <v>191</v>
      </c>
      <c r="D414" s="141" t="s">
        <v>333</v>
      </c>
      <c r="E414" s="141" t="s">
        <v>82</v>
      </c>
      <c r="F414" s="142">
        <v>744</v>
      </c>
      <c r="G414" s="142">
        <v>98</v>
      </c>
      <c r="H414" s="142">
        <f>G414</f>
        <v>98</v>
      </c>
      <c r="I414" s="156">
        <f t="shared" si="199"/>
        <v>44</v>
      </c>
      <c r="J414" s="156">
        <v>44</v>
      </c>
      <c r="K414" s="142">
        <f>G414</f>
        <v>98</v>
      </c>
      <c r="L414" s="142"/>
      <c r="M414" s="235" t="s">
        <v>62</v>
      </c>
      <c r="N414" s="235" t="s">
        <v>62</v>
      </c>
      <c r="O414" s="156">
        <v>1102937.8700000001</v>
      </c>
      <c r="P414" s="156"/>
      <c r="Q414" s="156">
        <v>1068894.6399999999</v>
      </c>
      <c r="R414" s="183">
        <v>492927.06</v>
      </c>
    </row>
    <row r="415" spans="1:18" s="85" customFormat="1" ht="15.75" x14ac:dyDescent="0.2">
      <c r="A415" s="332"/>
      <c r="B415" s="146" t="s">
        <v>70</v>
      </c>
      <c r="C415" s="235"/>
      <c r="D415" s="235" t="s">
        <v>62</v>
      </c>
      <c r="E415" s="235"/>
      <c r="F415" s="235"/>
      <c r="G415" s="235">
        <f>G414</f>
        <v>98</v>
      </c>
      <c r="H415" s="235">
        <f t="shared" ref="H415:K415" si="211">H414</f>
        <v>98</v>
      </c>
      <c r="I415" s="251">
        <f t="shared" si="199"/>
        <v>44</v>
      </c>
      <c r="J415" s="251">
        <f t="shared" si="211"/>
        <v>44</v>
      </c>
      <c r="K415" s="235">
        <f t="shared" si="211"/>
        <v>98</v>
      </c>
      <c r="L415" s="235" t="s">
        <v>62</v>
      </c>
      <c r="M415" s="150">
        <v>46022</v>
      </c>
      <c r="N415" s="150">
        <v>46022</v>
      </c>
      <c r="O415" s="156"/>
      <c r="P415" s="234" t="s">
        <v>62</v>
      </c>
      <c r="Q415" s="156"/>
      <c r="R415" s="183"/>
    </row>
    <row r="416" spans="1:18" s="85" customFormat="1" ht="14.25" x14ac:dyDescent="0.2">
      <c r="A416" s="332"/>
      <c r="B416" s="147" t="s">
        <v>76</v>
      </c>
      <c r="C416" s="235"/>
      <c r="D416" s="235"/>
      <c r="E416" s="235"/>
      <c r="F416" s="235"/>
      <c r="G416" s="235" t="s">
        <v>62</v>
      </c>
      <c r="H416" s="235"/>
      <c r="I416" s="251">
        <f t="shared" si="199"/>
        <v>0</v>
      </c>
      <c r="J416" s="251"/>
      <c r="K416" s="235"/>
      <c r="L416" s="235" t="s">
        <v>62</v>
      </c>
      <c r="M416" s="235"/>
      <c r="N416" s="235"/>
      <c r="O416" s="234" t="s">
        <v>62</v>
      </c>
      <c r="P416" s="234" t="s">
        <v>62</v>
      </c>
      <c r="Q416" s="234" t="s">
        <v>62</v>
      </c>
      <c r="R416" s="184" t="s">
        <v>62</v>
      </c>
    </row>
    <row r="417" spans="1:18" s="85" customFormat="1" ht="65.45" customHeight="1" x14ac:dyDescent="0.2">
      <c r="A417" s="332"/>
      <c r="B417" s="148" t="s">
        <v>192</v>
      </c>
      <c r="C417" s="235"/>
      <c r="D417" s="235" t="s">
        <v>62</v>
      </c>
      <c r="E417" s="235"/>
      <c r="F417" s="235"/>
      <c r="G417" s="235">
        <f>G414</f>
        <v>98</v>
      </c>
      <c r="H417" s="235">
        <f t="shared" ref="H417:J417" si="212">H414</f>
        <v>98</v>
      </c>
      <c r="I417" s="251">
        <f t="shared" si="199"/>
        <v>44</v>
      </c>
      <c r="J417" s="251">
        <f t="shared" si="212"/>
        <v>44</v>
      </c>
      <c r="K417" s="235">
        <f>K414</f>
        <v>98</v>
      </c>
      <c r="L417" s="235" t="s">
        <v>62</v>
      </c>
      <c r="M417" s="150">
        <v>46022</v>
      </c>
      <c r="N417" s="150">
        <v>46022</v>
      </c>
      <c r="O417" s="156"/>
      <c r="P417" s="234" t="s">
        <v>62</v>
      </c>
      <c r="Q417" s="156"/>
      <c r="R417" s="183"/>
    </row>
    <row r="418" spans="1:18" s="85" customFormat="1" ht="15" customHeight="1" x14ac:dyDescent="0.2">
      <c r="A418" s="332"/>
      <c r="B418" s="147" t="s">
        <v>193</v>
      </c>
      <c r="C418" s="235"/>
      <c r="D418" s="235"/>
      <c r="E418" s="235"/>
      <c r="F418" s="235"/>
      <c r="G418" s="235" t="s">
        <v>62</v>
      </c>
      <c r="H418" s="235"/>
      <c r="I418" s="251">
        <f t="shared" si="199"/>
        <v>0</v>
      </c>
      <c r="J418" s="251"/>
      <c r="K418" s="235"/>
      <c r="L418" s="235" t="s">
        <v>62</v>
      </c>
      <c r="M418" s="235"/>
      <c r="N418" s="235"/>
      <c r="O418" s="234" t="s">
        <v>62</v>
      </c>
      <c r="P418" s="234" t="s">
        <v>62</v>
      </c>
      <c r="Q418" s="234" t="s">
        <v>62</v>
      </c>
      <c r="R418" s="184" t="s">
        <v>62</v>
      </c>
    </row>
    <row r="419" spans="1:18" s="85" customFormat="1" ht="38.65" customHeight="1" x14ac:dyDescent="0.2">
      <c r="A419" s="332"/>
      <c r="B419" s="148" t="s">
        <v>330</v>
      </c>
      <c r="C419" s="235"/>
      <c r="D419" s="235" t="s">
        <v>62</v>
      </c>
      <c r="E419" s="235"/>
      <c r="F419" s="235"/>
      <c r="G419" s="235">
        <f>G415</f>
        <v>98</v>
      </c>
      <c r="H419" s="235">
        <f t="shared" ref="H419:K419" si="213">H415</f>
        <v>98</v>
      </c>
      <c r="I419" s="251">
        <f t="shared" si="199"/>
        <v>44</v>
      </c>
      <c r="J419" s="251">
        <f t="shared" si="213"/>
        <v>44</v>
      </c>
      <c r="K419" s="235">
        <f t="shared" si="213"/>
        <v>98</v>
      </c>
      <c r="L419" s="235" t="s">
        <v>62</v>
      </c>
      <c r="M419" s="150">
        <v>46022</v>
      </c>
      <c r="N419" s="150">
        <v>46022</v>
      </c>
      <c r="O419" s="156"/>
      <c r="P419" s="234" t="s">
        <v>62</v>
      </c>
      <c r="Q419" s="156"/>
      <c r="R419" s="183"/>
    </row>
    <row r="420" spans="1:18" s="85" customFormat="1" ht="21" customHeight="1" x14ac:dyDescent="0.2">
      <c r="A420" s="332"/>
      <c r="B420" s="147" t="s">
        <v>71</v>
      </c>
      <c r="C420" s="235"/>
      <c r="D420" s="235"/>
      <c r="E420" s="235"/>
      <c r="F420" s="235"/>
      <c r="G420" s="235" t="s">
        <v>62</v>
      </c>
      <c r="H420" s="235"/>
      <c r="I420" s="251">
        <f t="shared" si="199"/>
        <v>0</v>
      </c>
      <c r="J420" s="251"/>
      <c r="K420" s="235"/>
      <c r="L420" s="235" t="s">
        <v>62</v>
      </c>
      <c r="M420" s="235"/>
      <c r="N420" s="235"/>
      <c r="O420" s="234" t="s">
        <v>62</v>
      </c>
      <c r="P420" s="234" t="s">
        <v>62</v>
      </c>
      <c r="Q420" s="234" t="s">
        <v>62</v>
      </c>
      <c r="R420" s="184" t="s">
        <v>62</v>
      </c>
    </row>
    <row r="421" spans="1:18" s="85" customFormat="1" ht="21" customHeight="1" x14ac:dyDescent="0.2">
      <c r="A421" s="333"/>
      <c r="B421" s="148" t="s">
        <v>72</v>
      </c>
      <c r="C421" s="235"/>
      <c r="D421" s="235" t="s">
        <v>62</v>
      </c>
      <c r="E421" s="235"/>
      <c r="F421" s="235"/>
      <c r="G421" s="235">
        <f>G419</f>
        <v>98</v>
      </c>
      <c r="H421" s="235">
        <f t="shared" ref="H421:K421" si="214">H419</f>
        <v>98</v>
      </c>
      <c r="I421" s="251">
        <f t="shared" si="199"/>
        <v>44</v>
      </c>
      <c r="J421" s="251">
        <f t="shared" si="214"/>
        <v>44</v>
      </c>
      <c r="K421" s="235">
        <f t="shared" si="214"/>
        <v>98</v>
      </c>
      <c r="L421" s="235" t="s">
        <v>62</v>
      </c>
      <c r="M421" s="150">
        <v>46022</v>
      </c>
      <c r="N421" s="150">
        <v>46022</v>
      </c>
      <c r="O421" s="156"/>
      <c r="P421" s="234" t="s">
        <v>62</v>
      </c>
      <c r="Q421" s="156"/>
      <c r="R421" s="183"/>
    </row>
    <row r="422" spans="1:18" s="56" customFormat="1" ht="74.45" customHeight="1" x14ac:dyDescent="0.25">
      <c r="A422" s="331" t="s">
        <v>264</v>
      </c>
      <c r="B422" s="137" t="s">
        <v>332</v>
      </c>
      <c r="C422" s="142" t="s">
        <v>191</v>
      </c>
      <c r="D422" s="141" t="s">
        <v>333</v>
      </c>
      <c r="E422" s="141" t="s">
        <v>82</v>
      </c>
      <c r="F422" s="142">
        <v>744</v>
      </c>
      <c r="G422" s="142">
        <v>98</v>
      </c>
      <c r="H422" s="142">
        <f>G422</f>
        <v>98</v>
      </c>
      <c r="I422" s="245">
        <f t="shared" ca="1" si="199"/>
        <v>44.810239401789687</v>
      </c>
      <c r="J422" s="245">
        <f ca="1">I422</f>
        <v>42.882677574570288</v>
      </c>
      <c r="K422" s="142">
        <f>G422</f>
        <v>98</v>
      </c>
      <c r="L422" s="142"/>
      <c r="M422" s="235" t="s">
        <v>62</v>
      </c>
      <c r="N422" s="235" t="s">
        <v>62</v>
      </c>
      <c r="O422" s="156">
        <v>1112844.45</v>
      </c>
      <c r="P422" s="156"/>
      <c r="Q422" s="156">
        <v>486956.63</v>
      </c>
      <c r="R422" s="183">
        <v>486956.63</v>
      </c>
    </row>
    <row r="423" spans="1:18" s="85" customFormat="1" ht="15.75" x14ac:dyDescent="0.2">
      <c r="A423" s="332"/>
      <c r="B423" s="146" t="s">
        <v>70</v>
      </c>
      <c r="C423" s="235"/>
      <c r="D423" s="235" t="s">
        <v>62</v>
      </c>
      <c r="E423" s="235"/>
      <c r="F423" s="235"/>
      <c r="G423" s="235">
        <f>G422</f>
        <v>98</v>
      </c>
      <c r="H423" s="235">
        <f t="shared" ref="H423:K423" si="215">H422</f>
        <v>98</v>
      </c>
      <c r="I423" s="251">
        <f t="shared" ca="1" si="199"/>
        <v>44.810239401789687</v>
      </c>
      <c r="J423" s="251">
        <f t="shared" ca="1" si="215"/>
        <v>42.882677574570288</v>
      </c>
      <c r="K423" s="235">
        <f t="shared" si="215"/>
        <v>98</v>
      </c>
      <c r="L423" s="235" t="s">
        <v>62</v>
      </c>
      <c r="M423" s="150">
        <v>46022</v>
      </c>
      <c r="N423" s="150">
        <v>46022</v>
      </c>
      <c r="O423" s="156"/>
      <c r="P423" s="234" t="s">
        <v>62</v>
      </c>
      <c r="Q423" s="156"/>
      <c r="R423" s="183"/>
    </row>
    <row r="424" spans="1:18" s="85" customFormat="1" ht="14.25" x14ac:dyDescent="0.2">
      <c r="A424" s="332"/>
      <c r="B424" s="147" t="s">
        <v>76</v>
      </c>
      <c r="C424" s="235"/>
      <c r="D424" s="235"/>
      <c r="E424" s="235"/>
      <c r="F424" s="235"/>
      <c r="G424" s="235" t="s">
        <v>62</v>
      </c>
      <c r="H424" s="235"/>
      <c r="I424" s="251">
        <f t="shared" si="199"/>
        <v>0</v>
      </c>
      <c r="J424" s="251"/>
      <c r="K424" s="235"/>
      <c r="L424" s="235" t="s">
        <v>62</v>
      </c>
      <c r="M424" s="235"/>
      <c r="N424" s="235"/>
      <c r="O424" s="234" t="s">
        <v>62</v>
      </c>
      <c r="P424" s="234" t="s">
        <v>62</v>
      </c>
      <c r="Q424" s="234" t="s">
        <v>62</v>
      </c>
      <c r="R424" s="184" t="s">
        <v>62</v>
      </c>
    </row>
    <row r="425" spans="1:18" s="85" customFormat="1" ht="65.45" customHeight="1" x14ac:dyDescent="0.2">
      <c r="A425" s="332"/>
      <c r="B425" s="148" t="s">
        <v>192</v>
      </c>
      <c r="C425" s="235"/>
      <c r="D425" s="235" t="s">
        <v>62</v>
      </c>
      <c r="E425" s="235"/>
      <c r="F425" s="235"/>
      <c r="G425" s="235">
        <f>G422</f>
        <v>98</v>
      </c>
      <c r="H425" s="235">
        <f t="shared" ref="H425:J425" si="216">H422</f>
        <v>98</v>
      </c>
      <c r="I425" s="251">
        <f t="shared" ca="1" si="199"/>
        <v>44.810239401789687</v>
      </c>
      <c r="J425" s="251">
        <f t="shared" ca="1" si="216"/>
        <v>42.882677574570288</v>
      </c>
      <c r="K425" s="235">
        <f>K422</f>
        <v>98</v>
      </c>
      <c r="L425" s="235" t="s">
        <v>62</v>
      </c>
      <c r="M425" s="150">
        <v>46022</v>
      </c>
      <c r="N425" s="150">
        <v>46022</v>
      </c>
      <c r="O425" s="156"/>
      <c r="P425" s="234" t="s">
        <v>62</v>
      </c>
      <c r="Q425" s="156"/>
      <c r="R425" s="183"/>
    </row>
    <row r="426" spans="1:18" s="85" customFormat="1" ht="15" customHeight="1" x14ac:dyDescent="0.2">
      <c r="A426" s="332"/>
      <c r="B426" s="147" t="s">
        <v>193</v>
      </c>
      <c r="C426" s="235"/>
      <c r="D426" s="235"/>
      <c r="E426" s="235"/>
      <c r="F426" s="235"/>
      <c r="G426" s="235" t="s">
        <v>62</v>
      </c>
      <c r="H426" s="235"/>
      <c r="I426" s="251">
        <f t="shared" si="199"/>
        <v>0</v>
      </c>
      <c r="J426" s="251"/>
      <c r="K426" s="235"/>
      <c r="L426" s="235" t="s">
        <v>62</v>
      </c>
      <c r="M426" s="235"/>
      <c r="N426" s="235"/>
      <c r="O426" s="234" t="s">
        <v>62</v>
      </c>
      <c r="P426" s="234" t="s">
        <v>62</v>
      </c>
      <c r="Q426" s="234" t="s">
        <v>62</v>
      </c>
      <c r="R426" s="184" t="s">
        <v>62</v>
      </c>
    </row>
    <row r="427" spans="1:18" s="85" customFormat="1" ht="38.65" customHeight="1" x14ac:dyDescent="0.2">
      <c r="A427" s="332"/>
      <c r="B427" s="148" t="s">
        <v>330</v>
      </c>
      <c r="C427" s="235"/>
      <c r="D427" s="235" t="s">
        <v>62</v>
      </c>
      <c r="E427" s="235"/>
      <c r="F427" s="235"/>
      <c r="G427" s="235">
        <f>G423</f>
        <v>98</v>
      </c>
      <c r="H427" s="235">
        <f t="shared" ref="H427:K427" si="217">H423</f>
        <v>98</v>
      </c>
      <c r="I427" s="251">
        <f t="shared" ca="1" si="199"/>
        <v>44.810239401789687</v>
      </c>
      <c r="J427" s="251">
        <f t="shared" ca="1" si="217"/>
        <v>42.882677574570288</v>
      </c>
      <c r="K427" s="235">
        <f t="shared" si="217"/>
        <v>98</v>
      </c>
      <c r="L427" s="235" t="s">
        <v>62</v>
      </c>
      <c r="M427" s="150">
        <v>46022</v>
      </c>
      <c r="N427" s="150">
        <v>46022</v>
      </c>
      <c r="O427" s="156"/>
      <c r="P427" s="234" t="s">
        <v>62</v>
      </c>
      <c r="Q427" s="156"/>
      <c r="R427" s="183"/>
    </row>
    <row r="428" spans="1:18" s="85" customFormat="1" ht="21" customHeight="1" x14ac:dyDescent="0.2">
      <c r="A428" s="332"/>
      <c r="B428" s="147" t="s">
        <v>71</v>
      </c>
      <c r="C428" s="235"/>
      <c r="D428" s="235"/>
      <c r="E428" s="235"/>
      <c r="F428" s="235"/>
      <c r="G428" s="235" t="s">
        <v>62</v>
      </c>
      <c r="H428" s="235"/>
      <c r="I428" s="251">
        <f t="shared" si="199"/>
        <v>0</v>
      </c>
      <c r="J428" s="251"/>
      <c r="K428" s="235"/>
      <c r="L428" s="235" t="s">
        <v>62</v>
      </c>
      <c r="M428" s="235"/>
      <c r="N428" s="235"/>
      <c r="O428" s="234" t="s">
        <v>62</v>
      </c>
      <c r="P428" s="234" t="s">
        <v>62</v>
      </c>
      <c r="Q428" s="234" t="s">
        <v>62</v>
      </c>
      <c r="R428" s="184" t="s">
        <v>62</v>
      </c>
    </row>
    <row r="429" spans="1:18" s="85" customFormat="1" ht="21" customHeight="1" x14ac:dyDescent="0.2">
      <c r="A429" s="333"/>
      <c r="B429" s="148" t="s">
        <v>72</v>
      </c>
      <c r="C429" s="235"/>
      <c r="D429" s="235" t="s">
        <v>62</v>
      </c>
      <c r="E429" s="235"/>
      <c r="F429" s="235"/>
      <c r="G429" s="235">
        <f>G427</f>
        <v>98</v>
      </c>
      <c r="H429" s="235">
        <f t="shared" ref="H429:K429" si="218">H427</f>
        <v>98</v>
      </c>
      <c r="I429" s="251">
        <f t="shared" ca="1" si="199"/>
        <v>44.810239401789687</v>
      </c>
      <c r="J429" s="251">
        <f t="shared" ca="1" si="218"/>
        <v>42.882677574570288</v>
      </c>
      <c r="K429" s="235">
        <f t="shared" si="218"/>
        <v>98</v>
      </c>
      <c r="L429" s="235" t="s">
        <v>62</v>
      </c>
      <c r="M429" s="150">
        <v>46022</v>
      </c>
      <c r="N429" s="150">
        <v>46022</v>
      </c>
      <c r="O429" s="156"/>
      <c r="P429" s="234" t="s">
        <v>62</v>
      </c>
      <c r="Q429" s="156"/>
      <c r="R429" s="183"/>
    </row>
    <row r="430" spans="1:18" s="56" customFormat="1" ht="74.45" customHeight="1" x14ac:dyDescent="0.25">
      <c r="A430" s="331" t="s">
        <v>265</v>
      </c>
      <c r="B430" s="137" t="s">
        <v>332</v>
      </c>
      <c r="C430" s="142" t="s">
        <v>191</v>
      </c>
      <c r="D430" s="141" t="s">
        <v>333</v>
      </c>
      <c r="E430" s="141" t="s">
        <v>82</v>
      </c>
      <c r="F430" s="142">
        <v>744</v>
      </c>
      <c r="G430" s="142">
        <v>98</v>
      </c>
      <c r="H430" s="142">
        <f>G430</f>
        <v>98</v>
      </c>
      <c r="I430" s="245">
        <f t="shared" ca="1" si="199"/>
        <v>44.810239401789687</v>
      </c>
      <c r="J430" s="245">
        <f ca="1">I430</f>
        <v>42.536448152498593</v>
      </c>
      <c r="K430" s="142">
        <f>G430</f>
        <v>98</v>
      </c>
      <c r="L430" s="142"/>
      <c r="M430" s="235" t="s">
        <v>62</v>
      </c>
      <c r="N430" s="235" t="s">
        <v>62</v>
      </c>
      <c r="O430" s="156">
        <v>2205875.73</v>
      </c>
      <c r="P430" s="156"/>
      <c r="Q430" s="156">
        <v>2010934.95</v>
      </c>
      <c r="R430" s="183">
        <v>957450.19</v>
      </c>
    </row>
    <row r="431" spans="1:18" s="85" customFormat="1" ht="15.75" x14ac:dyDescent="0.2">
      <c r="A431" s="332"/>
      <c r="B431" s="146" t="s">
        <v>70</v>
      </c>
      <c r="C431" s="235"/>
      <c r="D431" s="235" t="s">
        <v>62</v>
      </c>
      <c r="E431" s="235"/>
      <c r="F431" s="235"/>
      <c r="G431" s="235">
        <f>G430</f>
        <v>98</v>
      </c>
      <c r="H431" s="235">
        <f t="shared" ref="H431:K431" si="219">H430</f>
        <v>98</v>
      </c>
      <c r="I431" s="251">
        <f t="shared" ca="1" si="199"/>
        <v>44.810239401789687</v>
      </c>
      <c r="J431" s="251">
        <f t="shared" ca="1" si="219"/>
        <v>42.536448152498593</v>
      </c>
      <c r="K431" s="235">
        <f t="shared" si="219"/>
        <v>98</v>
      </c>
      <c r="L431" s="235" t="s">
        <v>62</v>
      </c>
      <c r="M431" s="150">
        <v>46022</v>
      </c>
      <c r="N431" s="150">
        <v>46022</v>
      </c>
      <c r="O431" s="156"/>
      <c r="P431" s="234" t="s">
        <v>62</v>
      </c>
      <c r="Q431" s="156"/>
      <c r="R431" s="183"/>
    </row>
    <row r="432" spans="1:18" s="85" customFormat="1" ht="14.25" x14ac:dyDescent="0.2">
      <c r="A432" s="332"/>
      <c r="B432" s="147" t="s">
        <v>76</v>
      </c>
      <c r="C432" s="235"/>
      <c r="D432" s="235"/>
      <c r="E432" s="235"/>
      <c r="F432" s="235"/>
      <c r="G432" s="235" t="s">
        <v>62</v>
      </c>
      <c r="H432" s="235"/>
      <c r="I432" s="251">
        <f t="shared" si="199"/>
        <v>0</v>
      </c>
      <c r="J432" s="251"/>
      <c r="K432" s="235"/>
      <c r="L432" s="235" t="s">
        <v>62</v>
      </c>
      <c r="M432" s="235"/>
      <c r="N432" s="235"/>
      <c r="O432" s="234" t="s">
        <v>62</v>
      </c>
      <c r="P432" s="234" t="s">
        <v>62</v>
      </c>
      <c r="Q432" s="234" t="s">
        <v>62</v>
      </c>
      <c r="R432" s="184" t="s">
        <v>62</v>
      </c>
    </row>
    <row r="433" spans="1:18" s="85" customFormat="1" ht="65.45" customHeight="1" x14ac:dyDescent="0.2">
      <c r="A433" s="332"/>
      <c r="B433" s="148" t="s">
        <v>192</v>
      </c>
      <c r="C433" s="235"/>
      <c r="D433" s="235" t="s">
        <v>62</v>
      </c>
      <c r="E433" s="235"/>
      <c r="F433" s="235"/>
      <c r="G433" s="235">
        <f>G430</f>
        <v>98</v>
      </c>
      <c r="H433" s="235">
        <f t="shared" ref="H433:J433" si="220">H430</f>
        <v>98</v>
      </c>
      <c r="I433" s="251">
        <f t="shared" ca="1" si="199"/>
        <v>44.810239401789687</v>
      </c>
      <c r="J433" s="251">
        <f t="shared" ca="1" si="220"/>
        <v>42.536448152498593</v>
      </c>
      <c r="K433" s="235">
        <f>K430</f>
        <v>98</v>
      </c>
      <c r="L433" s="235" t="s">
        <v>62</v>
      </c>
      <c r="M433" s="150">
        <v>46022</v>
      </c>
      <c r="N433" s="150">
        <v>46022</v>
      </c>
      <c r="O433" s="156"/>
      <c r="P433" s="234" t="s">
        <v>62</v>
      </c>
      <c r="Q433" s="156"/>
      <c r="R433" s="183"/>
    </row>
    <row r="434" spans="1:18" s="85" customFormat="1" ht="15" customHeight="1" x14ac:dyDescent="0.2">
      <c r="A434" s="332"/>
      <c r="B434" s="147" t="s">
        <v>193</v>
      </c>
      <c r="C434" s="235"/>
      <c r="D434" s="235"/>
      <c r="E434" s="235"/>
      <c r="F434" s="235"/>
      <c r="G434" s="235" t="s">
        <v>62</v>
      </c>
      <c r="H434" s="235"/>
      <c r="I434" s="251">
        <f t="shared" si="199"/>
        <v>0</v>
      </c>
      <c r="J434" s="251"/>
      <c r="K434" s="235"/>
      <c r="L434" s="235" t="s">
        <v>62</v>
      </c>
      <c r="M434" s="235"/>
      <c r="N434" s="235"/>
      <c r="O434" s="234" t="s">
        <v>62</v>
      </c>
      <c r="P434" s="234" t="s">
        <v>62</v>
      </c>
      <c r="Q434" s="234" t="s">
        <v>62</v>
      </c>
      <c r="R434" s="184" t="s">
        <v>62</v>
      </c>
    </row>
    <row r="435" spans="1:18" s="85" customFormat="1" ht="38.65" customHeight="1" x14ac:dyDescent="0.2">
      <c r="A435" s="332"/>
      <c r="B435" s="148" t="s">
        <v>330</v>
      </c>
      <c r="C435" s="235"/>
      <c r="D435" s="235" t="s">
        <v>62</v>
      </c>
      <c r="E435" s="235"/>
      <c r="F435" s="235"/>
      <c r="G435" s="235">
        <f>G431</f>
        <v>98</v>
      </c>
      <c r="H435" s="235">
        <f t="shared" ref="H435:K435" si="221">H431</f>
        <v>98</v>
      </c>
      <c r="I435" s="251">
        <f t="shared" ca="1" si="199"/>
        <v>44.810239401789687</v>
      </c>
      <c r="J435" s="251">
        <f t="shared" ca="1" si="221"/>
        <v>42.536448152498593</v>
      </c>
      <c r="K435" s="235">
        <f t="shared" si="221"/>
        <v>98</v>
      </c>
      <c r="L435" s="235" t="s">
        <v>62</v>
      </c>
      <c r="M435" s="150">
        <v>46022</v>
      </c>
      <c r="N435" s="150">
        <v>46022</v>
      </c>
      <c r="O435" s="156"/>
      <c r="P435" s="234" t="s">
        <v>62</v>
      </c>
      <c r="Q435" s="156"/>
      <c r="R435" s="183"/>
    </row>
    <row r="436" spans="1:18" s="85" customFormat="1" ht="21" customHeight="1" x14ac:dyDescent="0.2">
      <c r="A436" s="332"/>
      <c r="B436" s="147" t="s">
        <v>71</v>
      </c>
      <c r="C436" s="235"/>
      <c r="D436" s="235"/>
      <c r="E436" s="235"/>
      <c r="F436" s="235"/>
      <c r="G436" s="235" t="s">
        <v>62</v>
      </c>
      <c r="H436" s="235"/>
      <c r="I436" s="251">
        <f t="shared" si="199"/>
        <v>0</v>
      </c>
      <c r="J436" s="251"/>
      <c r="K436" s="235"/>
      <c r="L436" s="235" t="s">
        <v>62</v>
      </c>
      <c r="M436" s="235"/>
      <c r="N436" s="235"/>
      <c r="O436" s="234" t="s">
        <v>62</v>
      </c>
      <c r="P436" s="234" t="s">
        <v>62</v>
      </c>
      <c r="Q436" s="234" t="s">
        <v>62</v>
      </c>
      <c r="R436" s="184" t="s">
        <v>62</v>
      </c>
    </row>
    <row r="437" spans="1:18" s="85" customFormat="1" ht="21" customHeight="1" x14ac:dyDescent="0.2">
      <c r="A437" s="333"/>
      <c r="B437" s="148" t="s">
        <v>72</v>
      </c>
      <c r="C437" s="235"/>
      <c r="D437" s="235" t="s">
        <v>62</v>
      </c>
      <c r="E437" s="235"/>
      <c r="F437" s="235"/>
      <c r="G437" s="235">
        <f>G435</f>
        <v>98</v>
      </c>
      <c r="H437" s="235">
        <f t="shared" ref="H437:K437" si="222">H435</f>
        <v>98</v>
      </c>
      <c r="I437" s="251">
        <f t="shared" ca="1" si="199"/>
        <v>44.810239401789687</v>
      </c>
      <c r="J437" s="251">
        <f t="shared" ca="1" si="222"/>
        <v>42.536448152498593</v>
      </c>
      <c r="K437" s="235">
        <f t="shared" si="222"/>
        <v>98</v>
      </c>
      <c r="L437" s="235" t="s">
        <v>62</v>
      </c>
      <c r="M437" s="150">
        <v>46022</v>
      </c>
      <c r="N437" s="150">
        <v>46022</v>
      </c>
      <c r="O437" s="156"/>
      <c r="P437" s="234" t="s">
        <v>62</v>
      </c>
      <c r="Q437" s="156"/>
      <c r="R437" s="183"/>
    </row>
    <row r="438" spans="1:18" s="56" customFormat="1" ht="74.45" customHeight="1" x14ac:dyDescent="0.25">
      <c r="A438" s="331" t="s">
        <v>266</v>
      </c>
      <c r="B438" s="137" t="s">
        <v>332</v>
      </c>
      <c r="C438" s="142" t="s">
        <v>191</v>
      </c>
      <c r="D438" s="141" t="s">
        <v>333</v>
      </c>
      <c r="E438" s="141" t="s">
        <v>82</v>
      </c>
      <c r="F438" s="142">
        <v>744</v>
      </c>
      <c r="G438" s="142">
        <v>98</v>
      </c>
      <c r="H438" s="142">
        <f>G438</f>
        <v>98</v>
      </c>
      <c r="I438" s="156">
        <f t="shared" si="199"/>
        <v>41</v>
      </c>
      <c r="J438" s="156">
        <v>41</v>
      </c>
      <c r="K438" s="142">
        <f>G438</f>
        <v>98</v>
      </c>
      <c r="L438" s="142"/>
      <c r="M438" s="235" t="s">
        <v>62</v>
      </c>
      <c r="N438" s="235" t="s">
        <v>62</v>
      </c>
      <c r="O438" s="156">
        <v>1134766.6700000002</v>
      </c>
      <c r="P438" s="156"/>
      <c r="Q438" s="156">
        <v>999572.47999999998</v>
      </c>
      <c r="R438" s="183">
        <v>478752.34</v>
      </c>
    </row>
    <row r="439" spans="1:18" s="85" customFormat="1" ht="15.75" x14ac:dyDescent="0.2">
      <c r="A439" s="332"/>
      <c r="B439" s="146" t="s">
        <v>70</v>
      </c>
      <c r="C439" s="235"/>
      <c r="D439" s="235" t="s">
        <v>62</v>
      </c>
      <c r="E439" s="235"/>
      <c r="F439" s="235"/>
      <c r="G439" s="235">
        <f>G438</f>
        <v>98</v>
      </c>
      <c r="H439" s="235">
        <f t="shared" ref="H439:K439" si="223">H438</f>
        <v>98</v>
      </c>
      <c r="I439" s="251">
        <f t="shared" si="199"/>
        <v>41</v>
      </c>
      <c r="J439" s="251">
        <f t="shared" si="223"/>
        <v>41</v>
      </c>
      <c r="K439" s="235">
        <f t="shared" si="223"/>
        <v>98</v>
      </c>
      <c r="L439" s="235" t="s">
        <v>62</v>
      </c>
      <c r="M439" s="150">
        <v>46022</v>
      </c>
      <c r="N439" s="150">
        <v>46022</v>
      </c>
      <c r="O439" s="156"/>
      <c r="P439" s="234" t="s">
        <v>62</v>
      </c>
      <c r="Q439" s="156"/>
      <c r="R439" s="183"/>
    </row>
    <row r="440" spans="1:18" s="85" customFormat="1" ht="14.25" x14ac:dyDescent="0.2">
      <c r="A440" s="332"/>
      <c r="B440" s="147" t="s">
        <v>76</v>
      </c>
      <c r="C440" s="235"/>
      <c r="D440" s="235"/>
      <c r="E440" s="235"/>
      <c r="F440" s="235"/>
      <c r="G440" s="235" t="s">
        <v>62</v>
      </c>
      <c r="H440" s="235"/>
      <c r="I440" s="251">
        <f t="shared" si="199"/>
        <v>0</v>
      </c>
      <c r="J440" s="251"/>
      <c r="K440" s="235"/>
      <c r="L440" s="235" t="s">
        <v>62</v>
      </c>
      <c r="M440" s="235"/>
      <c r="N440" s="235"/>
      <c r="O440" s="234" t="s">
        <v>62</v>
      </c>
      <c r="P440" s="234" t="s">
        <v>62</v>
      </c>
      <c r="Q440" s="234" t="s">
        <v>62</v>
      </c>
      <c r="R440" s="184" t="s">
        <v>62</v>
      </c>
    </row>
    <row r="441" spans="1:18" s="85" customFormat="1" ht="65.45" customHeight="1" x14ac:dyDescent="0.2">
      <c r="A441" s="332"/>
      <c r="B441" s="148" t="s">
        <v>192</v>
      </c>
      <c r="C441" s="235"/>
      <c r="D441" s="235" t="s">
        <v>62</v>
      </c>
      <c r="E441" s="235"/>
      <c r="F441" s="235"/>
      <c r="G441" s="235">
        <f>G438</f>
        <v>98</v>
      </c>
      <c r="H441" s="235">
        <f t="shared" ref="H441:J441" si="224">H438</f>
        <v>98</v>
      </c>
      <c r="I441" s="251">
        <f t="shared" si="199"/>
        <v>41</v>
      </c>
      <c r="J441" s="251">
        <f t="shared" si="224"/>
        <v>41</v>
      </c>
      <c r="K441" s="235">
        <f>K438</f>
        <v>98</v>
      </c>
      <c r="L441" s="235" t="s">
        <v>62</v>
      </c>
      <c r="M441" s="150">
        <v>46022</v>
      </c>
      <c r="N441" s="150">
        <v>46022</v>
      </c>
      <c r="O441" s="156"/>
      <c r="P441" s="234" t="s">
        <v>62</v>
      </c>
      <c r="Q441" s="156"/>
      <c r="R441" s="183"/>
    </row>
    <row r="442" spans="1:18" s="85" customFormat="1" ht="15" customHeight="1" x14ac:dyDescent="0.2">
      <c r="A442" s="332"/>
      <c r="B442" s="147" t="s">
        <v>193</v>
      </c>
      <c r="C442" s="235"/>
      <c r="D442" s="235"/>
      <c r="E442" s="235"/>
      <c r="F442" s="235"/>
      <c r="G442" s="235" t="s">
        <v>62</v>
      </c>
      <c r="H442" s="235"/>
      <c r="I442" s="251">
        <f t="shared" si="199"/>
        <v>0</v>
      </c>
      <c r="J442" s="251"/>
      <c r="K442" s="235"/>
      <c r="L442" s="235" t="s">
        <v>62</v>
      </c>
      <c r="M442" s="235"/>
      <c r="N442" s="235"/>
      <c r="O442" s="234" t="s">
        <v>62</v>
      </c>
      <c r="P442" s="234" t="s">
        <v>62</v>
      </c>
      <c r="Q442" s="234" t="s">
        <v>62</v>
      </c>
      <c r="R442" s="184" t="s">
        <v>62</v>
      </c>
    </row>
    <row r="443" spans="1:18" s="85" customFormat="1" ht="38.65" customHeight="1" x14ac:dyDescent="0.2">
      <c r="A443" s="332"/>
      <c r="B443" s="148" t="s">
        <v>330</v>
      </c>
      <c r="C443" s="235"/>
      <c r="D443" s="235" t="s">
        <v>62</v>
      </c>
      <c r="E443" s="235"/>
      <c r="F443" s="235"/>
      <c r="G443" s="235">
        <f>G439</f>
        <v>98</v>
      </c>
      <c r="H443" s="235">
        <f t="shared" ref="H443:K443" si="225">H439</f>
        <v>98</v>
      </c>
      <c r="I443" s="251">
        <f t="shared" si="199"/>
        <v>41</v>
      </c>
      <c r="J443" s="251">
        <f t="shared" si="225"/>
        <v>41</v>
      </c>
      <c r="K443" s="235">
        <f t="shared" si="225"/>
        <v>98</v>
      </c>
      <c r="L443" s="235" t="s">
        <v>62</v>
      </c>
      <c r="M443" s="150">
        <v>46022</v>
      </c>
      <c r="N443" s="150">
        <v>46022</v>
      </c>
      <c r="O443" s="156"/>
      <c r="P443" s="234" t="s">
        <v>62</v>
      </c>
      <c r="Q443" s="156"/>
      <c r="R443" s="183"/>
    </row>
    <row r="444" spans="1:18" s="85" customFormat="1" ht="21" customHeight="1" x14ac:dyDescent="0.2">
      <c r="A444" s="332"/>
      <c r="B444" s="147" t="s">
        <v>71</v>
      </c>
      <c r="C444" s="235"/>
      <c r="D444" s="235"/>
      <c r="E444" s="235"/>
      <c r="F444" s="235"/>
      <c r="G444" s="235" t="s">
        <v>62</v>
      </c>
      <c r="H444" s="235"/>
      <c r="I444" s="251">
        <f t="shared" si="199"/>
        <v>0</v>
      </c>
      <c r="J444" s="251"/>
      <c r="K444" s="235"/>
      <c r="L444" s="235" t="s">
        <v>62</v>
      </c>
      <c r="M444" s="235"/>
      <c r="N444" s="235"/>
      <c r="O444" s="234" t="s">
        <v>62</v>
      </c>
      <c r="P444" s="234" t="s">
        <v>62</v>
      </c>
      <c r="Q444" s="234" t="s">
        <v>62</v>
      </c>
      <c r="R444" s="184" t="s">
        <v>62</v>
      </c>
    </row>
    <row r="445" spans="1:18" s="85" customFormat="1" ht="21" customHeight="1" x14ac:dyDescent="0.2">
      <c r="A445" s="333"/>
      <c r="B445" s="148" t="s">
        <v>72</v>
      </c>
      <c r="C445" s="235"/>
      <c r="D445" s="235" t="s">
        <v>62</v>
      </c>
      <c r="E445" s="235"/>
      <c r="F445" s="235"/>
      <c r="G445" s="235">
        <f>G443</f>
        <v>98</v>
      </c>
      <c r="H445" s="235">
        <f t="shared" ref="H445:K445" si="226">H443</f>
        <v>98</v>
      </c>
      <c r="I445" s="251">
        <f t="shared" si="199"/>
        <v>41</v>
      </c>
      <c r="J445" s="251">
        <f t="shared" si="226"/>
        <v>41</v>
      </c>
      <c r="K445" s="235">
        <f t="shared" si="226"/>
        <v>98</v>
      </c>
      <c r="L445" s="235" t="s">
        <v>62</v>
      </c>
      <c r="M445" s="150">
        <v>46022</v>
      </c>
      <c r="N445" s="150">
        <v>46022</v>
      </c>
      <c r="O445" s="156"/>
      <c r="P445" s="234" t="s">
        <v>62</v>
      </c>
      <c r="Q445" s="156"/>
      <c r="R445" s="183"/>
    </row>
    <row r="446" spans="1:18" s="56" customFormat="1" ht="74.45" customHeight="1" x14ac:dyDescent="0.25">
      <c r="A446" s="331" t="s">
        <v>267</v>
      </c>
      <c r="B446" s="137" t="s">
        <v>332</v>
      </c>
      <c r="C446" s="142" t="s">
        <v>191</v>
      </c>
      <c r="D446" s="141" t="s">
        <v>333</v>
      </c>
      <c r="E446" s="141" t="s">
        <v>82</v>
      </c>
      <c r="F446" s="142">
        <v>744</v>
      </c>
      <c r="G446" s="142">
        <v>98</v>
      </c>
      <c r="H446" s="142">
        <f>G446</f>
        <v>98</v>
      </c>
      <c r="I446" s="156">
        <f t="shared" si="199"/>
        <v>48</v>
      </c>
      <c r="J446" s="156">
        <v>48</v>
      </c>
      <c r="K446" s="142">
        <f>G446</f>
        <v>98</v>
      </c>
      <c r="L446" s="142"/>
      <c r="M446" s="235" t="s">
        <v>62</v>
      </c>
      <c r="N446" s="235" t="s">
        <v>62</v>
      </c>
      <c r="O446" s="156">
        <v>102569.04</v>
      </c>
      <c r="P446" s="156"/>
      <c r="Q446" s="156">
        <v>102536.6</v>
      </c>
      <c r="R446" s="183">
        <v>50651.26</v>
      </c>
    </row>
    <row r="447" spans="1:18" s="85" customFormat="1" ht="15.75" x14ac:dyDescent="0.2">
      <c r="A447" s="332"/>
      <c r="B447" s="146" t="s">
        <v>70</v>
      </c>
      <c r="C447" s="235"/>
      <c r="D447" s="235" t="s">
        <v>62</v>
      </c>
      <c r="E447" s="235"/>
      <c r="F447" s="235"/>
      <c r="G447" s="235">
        <f>G446</f>
        <v>98</v>
      </c>
      <c r="H447" s="235">
        <f t="shared" ref="H447:K447" si="227">H446</f>
        <v>98</v>
      </c>
      <c r="I447" s="251">
        <f t="shared" si="199"/>
        <v>48</v>
      </c>
      <c r="J447" s="251">
        <f t="shared" si="227"/>
        <v>48</v>
      </c>
      <c r="K447" s="235">
        <f t="shared" si="227"/>
        <v>98</v>
      </c>
      <c r="L447" s="235" t="s">
        <v>62</v>
      </c>
      <c r="M447" s="150">
        <v>46022</v>
      </c>
      <c r="N447" s="150">
        <v>46022</v>
      </c>
      <c r="O447" s="156"/>
      <c r="P447" s="234" t="s">
        <v>62</v>
      </c>
      <c r="Q447" s="156"/>
      <c r="R447" s="183"/>
    </row>
    <row r="448" spans="1:18" s="85" customFormat="1" ht="14.25" x14ac:dyDescent="0.2">
      <c r="A448" s="332"/>
      <c r="B448" s="147" t="s">
        <v>76</v>
      </c>
      <c r="C448" s="235"/>
      <c r="D448" s="235"/>
      <c r="E448" s="235"/>
      <c r="F448" s="235"/>
      <c r="G448" s="235" t="s">
        <v>62</v>
      </c>
      <c r="H448" s="235"/>
      <c r="I448" s="251">
        <f t="shared" si="199"/>
        <v>0</v>
      </c>
      <c r="J448" s="251"/>
      <c r="K448" s="235"/>
      <c r="L448" s="235" t="s">
        <v>62</v>
      </c>
      <c r="M448" s="235"/>
      <c r="N448" s="235"/>
      <c r="O448" s="234" t="s">
        <v>62</v>
      </c>
      <c r="P448" s="234" t="s">
        <v>62</v>
      </c>
      <c r="Q448" s="234" t="s">
        <v>62</v>
      </c>
      <c r="R448" s="184" t="s">
        <v>62</v>
      </c>
    </row>
    <row r="449" spans="1:18" s="85" customFormat="1" ht="65.45" customHeight="1" x14ac:dyDescent="0.2">
      <c r="A449" s="332"/>
      <c r="B449" s="148" t="s">
        <v>192</v>
      </c>
      <c r="C449" s="235"/>
      <c r="D449" s="235" t="s">
        <v>62</v>
      </c>
      <c r="E449" s="235"/>
      <c r="F449" s="235"/>
      <c r="G449" s="235">
        <f>G446</f>
        <v>98</v>
      </c>
      <c r="H449" s="235">
        <f t="shared" ref="H449:J449" si="228">H446</f>
        <v>98</v>
      </c>
      <c r="I449" s="251">
        <f t="shared" si="199"/>
        <v>48</v>
      </c>
      <c r="J449" s="251">
        <f t="shared" si="228"/>
        <v>48</v>
      </c>
      <c r="K449" s="235">
        <f>K446</f>
        <v>98</v>
      </c>
      <c r="L449" s="235" t="s">
        <v>62</v>
      </c>
      <c r="M449" s="150">
        <v>46022</v>
      </c>
      <c r="N449" s="150">
        <v>46022</v>
      </c>
      <c r="O449" s="156"/>
      <c r="P449" s="234" t="s">
        <v>62</v>
      </c>
      <c r="Q449" s="156"/>
      <c r="R449" s="183"/>
    </row>
    <row r="450" spans="1:18" s="85" customFormat="1" ht="15" customHeight="1" x14ac:dyDescent="0.2">
      <c r="A450" s="332"/>
      <c r="B450" s="147" t="s">
        <v>193</v>
      </c>
      <c r="C450" s="235"/>
      <c r="D450" s="235"/>
      <c r="E450" s="235"/>
      <c r="F450" s="235"/>
      <c r="G450" s="235" t="s">
        <v>62</v>
      </c>
      <c r="H450" s="235"/>
      <c r="I450" s="251">
        <f t="shared" si="199"/>
        <v>0</v>
      </c>
      <c r="J450" s="251"/>
      <c r="K450" s="235"/>
      <c r="L450" s="235" t="s">
        <v>62</v>
      </c>
      <c r="M450" s="235"/>
      <c r="N450" s="235"/>
      <c r="O450" s="234" t="s">
        <v>62</v>
      </c>
      <c r="P450" s="234" t="s">
        <v>62</v>
      </c>
      <c r="Q450" s="234" t="s">
        <v>62</v>
      </c>
      <c r="R450" s="184" t="s">
        <v>62</v>
      </c>
    </row>
    <row r="451" spans="1:18" s="85" customFormat="1" ht="38.65" customHeight="1" x14ac:dyDescent="0.2">
      <c r="A451" s="332"/>
      <c r="B451" s="148" t="s">
        <v>330</v>
      </c>
      <c r="C451" s="235"/>
      <c r="D451" s="235" t="s">
        <v>62</v>
      </c>
      <c r="E451" s="235"/>
      <c r="F451" s="235"/>
      <c r="G451" s="235">
        <f>G447</f>
        <v>98</v>
      </c>
      <c r="H451" s="235">
        <f t="shared" ref="H451:K451" si="229">H447</f>
        <v>98</v>
      </c>
      <c r="I451" s="251">
        <f t="shared" si="199"/>
        <v>48</v>
      </c>
      <c r="J451" s="251">
        <f t="shared" si="229"/>
        <v>48</v>
      </c>
      <c r="K451" s="235">
        <f t="shared" si="229"/>
        <v>98</v>
      </c>
      <c r="L451" s="235" t="s">
        <v>62</v>
      </c>
      <c r="M451" s="150">
        <v>46022</v>
      </c>
      <c r="N451" s="150">
        <v>46022</v>
      </c>
      <c r="O451" s="156"/>
      <c r="P451" s="234" t="s">
        <v>62</v>
      </c>
      <c r="Q451" s="156"/>
      <c r="R451" s="183"/>
    </row>
    <row r="452" spans="1:18" s="85" customFormat="1" ht="21" customHeight="1" x14ac:dyDescent="0.2">
      <c r="A452" s="332"/>
      <c r="B452" s="147" t="s">
        <v>71</v>
      </c>
      <c r="C452" s="235"/>
      <c r="D452" s="235"/>
      <c r="E452" s="235"/>
      <c r="F452" s="235"/>
      <c r="G452" s="235" t="s">
        <v>62</v>
      </c>
      <c r="H452" s="235"/>
      <c r="I452" s="251">
        <f t="shared" si="199"/>
        <v>0</v>
      </c>
      <c r="J452" s="251"/>
      <c r="K452" s="235"/>
      <c r="L452" s="235" t="s">
        <v>62</v>
      </c>
      <c r="M452" s="235"/>
      <c r="N452" s="235"/>
      <c r="O452" s="234" t="s">
        <v>62</v>
      </c>
      <c r="P452" s="234" t="s">
        <v>62</v>
      </c>
      <c r="Q452" s="234" t="s">
        <v>62</v>
      </c>
      <c r="R452" s="184" t="s">
        <v>62</v>
      </c>
    </row>
    <row r="453" spans="1:18" s="85" customFormat="1" ht="21" customHeight="1" x14ac:dyDescent="0.2">
      <c r="A453" s="333"/>
      <c r="B453" s="148" t="s">
        <v>72</v>
      </c>
      <c r="C453" s="235"/>
      <c r="D453" s="235" t="s">
        <v>62</v>
      </c>
      <c r="E453" s="235"/>
      <c r="F453" s="235"/>
      <c r="G453" s="235">
        <f>G451</f>
        <v>98</v>
      </c>
      <c r="H453" s="235">
        <f t="shared" ref="H453:K453" si="230">H451</f>
        <v>98</v>
      </c>
      <c r="I453" s="251">
        <f t="shared" si="199"/>
        <v>48</v>
      </c>
      <c r="J453" s="251">
        <f t="shared" si="230"/>
        <v>48</v>
      </c>
      <c r="K453" s="235">
        <f t="shared" si="230"/>
        <v>98</v>
      </c>
      <c r="L453" s="235" t="s">
        <v>62</v>
      </c>
      <c r="M453" s="150">
        <v>46022</v>
      </c>
      <c r="N453" s="150">
        <v>46022</v>
      </c>
      <c r="O453" s="156"/>
      <c r="P453" s="234" t="s">
        <v>62</v>
      </c>
      <c r="Q453" s="156"/>
      <c r="R453" s="183"/>
    </row>
    <row r="454" spans="1:18" s="56" customFormat="1" ht="74.45" customHeight="1" x14ac:dyDescent="0.25">
      <c r="A454" s="331" t="s">
        <v>268</v>
      </c>
      <c r="B454" s="137" t="s">
        <v>332</v>
      </c>
      <c r="C454" s="142" t="s">
        <v>191</v>
      </c>
      <c r="D454" s="141" t="s">
        <v>333</v>
      </c>
      <c r="E454" s="141" t="s">
        <v>82</v>
      </c>
      <c r="F454" s="142">
        <v>744</v>
      </c>
      <c r="G454" s="142">
        <v>98</v>
      </c>
      <c r="H454" s="142">
        <f>G454</f>
        <v>98</v>
      </c>
      <c r="I454" s="245">
        <f t="shared" ca="1" si="199"/>
        <v>44.810239401789687</v>
      </c>
      <c r="J454" s="245">
        <f ca="1">I454</f>
        <v>40.636170591238283</v>
      </c>
      <c r="K454" s="142">
        <f>G454</f>
        <v>98</v>
      </c>
      <c r="L454" s="142"/>
      <c r="M454" s="235" t="s">
        <v>62</v>
      </c>
      <c r="N454" s="235" t="s">
        <v>62</v>
      </c>
      <c r="O454" s="156">
        <v>1142723.8700000001</v>
      </c>
      <c r="P454" s="156"/>
      <c r="Q454" s="156">
        <v>1088923.52</v>
      </c>
      <c r="R454" s="183">
        <v>473835.94</v>
      </c>
    </row>
    <row r="455" spans="1:18" s="85" customFormat="1" ht="15.75" x14ac:dyDescent="0.2">
      <c r="A455" s="332"/>
      <c r="B455" s="146" t="s">
        <v>70</v>
      </c>
      <c r="C455" s="235"/>
      <c r="D455" s="235" t="s">
        <v>62</v>
      </c>
      <c r="E455" s="235"/>
      <c r="F455" s="235"/>
      <c r="G455" s="235">
        <f>G454</f>
        <v>98</v>
      </c>
      <c r="H455" s="235">
        <f t="shared" ref="H455:K455" si="231">H454</f>
        <v>98</v>
      </c>
      <c r="I455" s="251">
        <f t="shared" ref="I455:I518" ca="1" si="232">J455</f>
        <v>44.810239401789687</v>
      </c>
      <c r="J455" s="251">
        <f t="shared" ca="1" si="231"/>
        <v>40.636170591238283</v>
      </c>
      <c r="K455" s="235">
        <f t="shared" si="231"/>
        <v>98</v>
      </c>
      <c r="L455" s="235" t="s">
        <v>62</v>
      </c>
      <c r="M455" s="150">
        <v>46022</v>
      </c>
      <c r="N455" s="150">
        <v>46022</v>
      </c>
      <c r="O455" s="156"/>
      <c r="P455" s="234" t="s">
        <v>62</v>
      </c>
      <c r="Q455" s="156"/>
      <c r="R455" s="183"/>
    </row>
    <row r="456" spans="1:18" s="85" customFormat="1" ht="14.25" x14ac:dyDescent="0.2">
      <c r="A456" s="332"/>
      <c r="B456" s="147" t="s">
        <v>76</v>
      </c>
      <c r="C456" s="235"/>
      <c r="D456" s="235"/>
      <c r="E456" s="235"/>
      <c r="F456" s="235"/>
      <c r="G456" s="235" t="s">
        <v>62</v>
      </c>
      <c r="H456" s="235"/>
      <c r="I456" s="251">
        <f t="shared" si="232"/>
        <v>0</v>
      </c>
      <c r="J456" s="251"/>
      <c r="K456" s="235"/>
      <c r="L456" s="235" t="s">
        <v>62</v>
      </c>
      <c r="M456" s="235"/>
      <c r="N456" s="235"/>
      <c r="O456" s="234" t="s">
        <v>62</v>
      </c>
      <c r="P456" s="234" t="s">
        <v>62</v>
      </c>
      <c r="Q456" s="234" t="s">
        <v>62</v>
      </c>
      <c r="R456" s="184" t="s">
        <v>62</v>
      </c>
    </row>
    <row r="457" spans="1:18" s="85" customFormat="1" ht="65.45" customHeight="1" x14ac:dyDescent="0.2">
      <c r="A457" s="332"/>
      <c r="B457" s="148" t="s">
        <v>192</v>
      </c>
      <c r="C457" s="235"/>
      <c r="D457" s="235" t="s">
        <v>62</v>
      </c>
      <c r="E457" s="235"/>
      <c r="F457" s="235"/>
      <c r="G457" s="235">
        <f>G454</f>
        <v>98</v>
      </c>
      <c r="H457" s="235">
        <f t="shared" ref="H457:J457" si="233">H454</f>
        <v>98</v>
      </c>
      <c r="I457" s="251">
        <f t="shared" ca="1" si="232"/>
        <v>44.810239401789687</v>
      </c>
      <c r="J457" s="251">
        <f t="shared" ca="1" si="233"/>
        <v>40.636170591238283</v>
      </c>
      <c r="K457" s="235">
        <f>K454</f>
        <v>98</v>
      </c>
      <c r="L457" s="235" t="s">
        <v>62</v>
      </c>
      <c r="M457" s="150">
        <v>46022</v>
      </c>
      <c r="N457" s="150">
        <v>46022</v>
      </c>
      <c r="O457" s="156"/>
      <c r="P457" s="234" t="s">
        <v>62</v>
      </c>
      <c r="Q457" s="156"/>
      <c r="R457" s="183"/>
    </row>
    <row r="458" spans="1:18" s="85" customFormat="1" ht="15" customHeight="1" x14ac:dyDescent="0.2">
      <c r="A458" s="332"/>
      <c r="B458" s="147" t="s">
        <v>193</v>
      </c>
      <c r="C458" s="235"/>
      <c r="D458" s="235"/>
      <c r="E458" s="235"/>
      <c r="F458" s="235"/>
      <c r="G458" s="235" t="s">
        <v>62</v>
      </c>
      <c r="H458" s="235"/>
      <c r="I458" s="251">
        <f t="shared" si="232"/>
        <v>0</v>
      </c>
      <c r="J458" s="251"/>
      <c r="K458" s="235"/>
      <c r="L458" s="235" t="s">
        <v>62</v>
      </c>
      <c r="M458" s="235"/>
      <c r="N458" s="235"/>
      <c r="O458" s="234" t="s">
        <v>62</v>
      </c>
      <c r="P458" s="234" t="s">
        <v>62</v>
      </c>
      <c r="Q458" s="234" t="s">
        <v>62</v>
      </c>
      <c r="R458" s="184" t="s">
        <v>62</v>
      </c>
    </row>
    <row r="459" spans="1:18" s="85" customFormat="1" ht="38.65" customHeight="1" x14ac:dyDescent="0.2">
      <c r="A459" s="332"/>
      <c r="B459" s="148" t="s">
        <v>330</v>
      </c>
      <c r="C459" s="235"/>
      <c r="D459" s="235" t="s">
        <v>62</v>
      </c>
      <c r="E459" s="235"/>
      <c r="F459" s="235"/>
      <c r="G459" s="235">
        <f>G455</f>
        <v>98</v>
      </c>
      <c r="H459" s="235">
        <f t="shared" ref="H459:K459" si="234">H455</f>
        <v>98</v>
      </c>
      <c r="I459" s="251">
        <f t="shared" ca="1" si="232"/>
        <v>44.810239401789687</v>
      </c>
      <c r="J459" s="251">
        <f t="shared" ca="1" si="234"/>
        <v>40.636170591238283</v>
      </c>
      <c r="K459" s="235">
        <f t="shared" si="234"/>
        <v>98</v>
      </c>
      <c r="L459" s="235" t="s">
        <v>62</v>
      </c>
      <c r="M459" s="150">
        <v>46022</v>
      </c>
      <c r="N459" s="150">
        <v>46022</v>
      </c>
      <c r="O459" s="156"/>
      <c r="P459" s="234" t="s">
        <v>62</v>
      </c>
      <c r="Q459" s="156"/>
      <c r="R459" s="183"/>
    </row>
    <row r="460" spans="1:18" s="85" customFormat="1" ht="21" customHeight="1" x14ac:dyDescent="0.2">
      <c r="A460" s="332"/>
      <c r="B460" s="147" t="s">
        <v>71</v>
      </c>
      <c r="C460" s="235"/>
      <c r="D460" s="235"/>
      <c r="E460" s="235"/>
      <c r="F460" s="235"/>
      <c r="G460" s="235" t="s">
        <v>62</v>
      </c>
      <c r="H460" s="235"/>
      <c r="I460" s="251">
        <f t="shared" si="232"/>
        <v>0</v>
      </c>
      <c r="J460" s="251"/>
      <c r="K460" s="235"/>
      <c r="L460" s="235" t="s">
        <v>62</v>
      </c>
      <c r="M460" s="235"/>
      <c r="N460" s="235"/>
      <c r="O460" s="234" t="s">
        <v>62</v>
      </c>
      <c r="P460" s="234" t="s">
        <v>62</v>
      </c>
      <c r="Q460" s="234" t="s">
        <v>62</v>
      </c>
      <c r="R460" s="184" t="s">
        <v>62</v>
      </c>
    </row>
    <row r="461" spans="1:18" s="85" customFormat="1" ht="21" customHeight="1" x14ac:dyDescent="0.2">
      <c r="A461" s="333"/>
      <c r="B461" s="148" t="s">
        <v>72</v>
      </c>
      <c r="C461" s="235"/>
      <c r="D461" s="235" t="s">
        <v>62</v>
      </c>
      <c r="E461" s="235"/>
      <c r="F461" s="235"/>
      <c r="G461" s="235">
        <f>G459</f>
        <v>98</v>
      </c>
      <c r="H461" s="235">
        <f t="shared" ref="H461:K461" si="235">H459</f>
        <v>98</v>
      </c>
      <c r="I461" s="251">
        <f t="shared" ca="1" si="232"/>
        <v>44.810239401789687</v>
      </c>
      <c r="J461" s="251">
        <f t="shared" ca="1" si="235"/>
        <v>40.636170591238283</v>
      </c>
      <c r="K461" s="235">
        <f t="shared" si="235"/>
        <v>98</v>
      </c>
      <c r="L461" s="235" t="s">
        <v>62</v>
      </c>
      <c r="M461" s="150">
        <v>46022</v>
      </c>
      <c r="N461" s="150">
        <v>46022</v>
      </c>
      <c r="O461" s="156"/>
      <c r="P461" s="234" t="s">
        <v>62</v>
      </c>
      <c r="Q461" s="156"/>
      <c r="R461" s="183"/>
    </row>
    <row r="462" spans="1:18" s="56" customFormat="1" ht="74.45" customHeight="1" x14ac:dyDescent="0.25">
      <c r="A462" s="331" t="s">
        <v>269</v>
      </c>
      <c r="B462" s="137" t="s">
        <v>332</v>
      </c>
      <c r="C462" s="142" t="s">
        <v>191</v>
      </c>
      <c r="D462" s="141" t="s">
        <v>333</v>
      </c>
      <c r="E462" s="141" t="s">
        <v>82</v>
      </c>
      <c r="F462" s="142">
        <v>744</v>
      </c>
      <c r="G462" s="142">
        <v>98</v>
      </c>
      <c r="H462" s="142">
        <f>G462</f>
        <v>98</v>
      </c>
      <c r="I462" s="156">
        <f t="shared" si="232"/>
        <v>41</v>
      </c>
      <c r="J462" s="156">
        <v>41</v>
      </c>
      <c r="K462" s="142">
        <f>G462</f>
        <v>98</v>
      </c>
      <c r="L462" s="142"/>
      <c r="M462" s="235" t="s">
        <v>62</v>
      </c>
      <c r="N462" s="235" t="s">
        <v>62</v>
      </c>
      <c r="O462" s="156">
        <v>2205680.13</v>
      </c>
      <c r="P462" s="156"/>
      <c r="Q462" s="156">
        <v>1888733.75</v>
      </c>
      <c r="R462" s="183">
        <v>928041.59</v>
      </c>
    </row>
    <row r="463" spans="1:18" s="85" customFormat="1" ht="15.75" x14ac:dyDescent="0.2">
      <c r="A463" s="332"/>
      <c r="B463" s="146" t="s">
        <v>70</v>
      </c>
      <c r="C463" s="235"/>
      <c r="D463" s="235" t="s">
        <v>62</v>
      </c>
      <c r="E463" s="235"/>
      <c r="F463" s="235"/>
      <c r="G463" s="235">
        <f>G462</f>
        <v>98</v>
      </c>
      <c r="H463" s="235">
        <f t="shared" ref="H463:K463" si="236">H462</f>
        <v>98</v>
      </c>
      <c r="I463" s="251">
        <f t="shared" si="232"/>
        <v>41</v>
      </c>
      <c r="J463" s="251">
        <f t="shared" si="236"/>
        <v>41</v>
      </c>
      <c r="K463" s="235">
        <f t="shared" si="236"/>
        <v>98</v>
      </c>
      <c r="L463" s="235" t="s">
        <v>62</v>
      </c>
      <c r="M463" s="150">
        <v>46022</v>
      </c>
      <c r="N463" s="150">
        <v>46022</v>
      </c>
      <c r="O463" s="156"/>
      <c r="P463" s="234" t="s">
        <v>62</v>
      </c>
      <c r="Q463" s="156"/>
      <c r="R463" s="183"/>
    </row>
    <row r="464" spans="1:18" s="85" customFormat="1" ht="14.25" x14ac:dyDescent="0.2">
      <c r="A464" s="332"/>
      <c r="B464" s="147" t="s">
        <v>76</v>
      </c>
      <c r="C464" s="235"/>
      <c r="D464" s="235"/>
      <c r="E464" s="235"/>
      <c r="F464" s="235"/>
      <c r="G464" s="235" t="s">
        <v>62</v>
      </c>
      <c r="H464" s="235"/>
      <c r="I464" s="251">
        <f t="shared" si="232"/>
        <v>0</v>
      </c>
      <c r="J464" s="251"/>
      <c r="K464" s="235"/>
      <c r="L464" s="235" t="s">
        <v>62</v>
      </c>
      <c r="M464" s="235"/>
      <c r="N464" s="235"/>
      <c r="O464" s="234" t="s">
        <v>62</v>
      </c>
      <c r="P464" s="234" t="s">
        <v>62</v>
      </c>
      <c r="Q464" s="234" t="s">
        <v>62</v>
      </c>
      <c r="R464" s="184" t="s">
        <v>62</v>
      </c>
    </row>
    <row r="465" spans="1:18" s="85" customFormat="1" ht="65.45" customHeight="1" x14ac:dyDescent="0.2">
      <c r="A465" s="332"/>
      <c r="B465" s="148" t="s">
        <v>192</v>
      </c>
      <c r="C465" s="235"/>
      <c r="D465" s="235" t="s">
        <v>62</v>
      </c>
      <c r="E465" s="235"/>
      <c r="F465" s="235"/>
      <c r="G465" s="235">
        <f>G462</f>
        <v>98</v>
      </c>
      <c r="H465" s="235">
        <f t="shared" ref="H465:J465" si="237">H462</f>
        <v>98</v>
      </c>
      <c r="I465" s="251">
        <f t="shared" si="232"/>
        <v>41</v>
      </c>
      <c r="J465" s="251">
        <f t="shared" si="237"/>
        <v>41</v>
      </c>
      <c r="K465" s="235">
        <f>K462</f>
        <v>98</v>
      </c>
      <c r="L465" s="235" t="s">
        <v>62</v>
      </c>
      <c r="M465" s="150">
        <v>46022</v>
      </c>
      <c r="N465" s="150">
        <v>46022</v>
      </c>
      <c r="O465" s="156"/>
      <c r="P465" s="234" t="s">
        <v>62</v>
      </c>
      <c r="Q465" s="156"/>
      <c r="R465" s="183"/>
    </row>
    <row r="466" spans="1:18" s="85" customFormat="1" ht="15" customHeight="1" x14ac:dyDescent="0.2">
      <c r="A466" s="332"/>
      <c r="B466" s="147" t="s">
        <v>193</v>
      </c>
      <c r="C466" s="235"/>
      <c r="D466" s="235"/>
      <c r="E466" s="235"/>
      <c r="F466" s="235"/>
      <c r="G466" s="235" t="s">
        <v>62</v>
      </c>
      <c r="H466" s="235"/>
      <c r="I466" s="251">
        <f t="shared" si="232"/>
        <v>0</v>
      </c>
      <c r="J466" s="251"/>
      <c r="K466" s="235"/>
      <c r="L466" s="235" t="s">
        <v>62</v>
      </c>
      <c r="M466" s="235"/>
      <c r="N466" s="235"/>
      <c r="O466" s="234" t="s">
        <v>62</v>
      </c>
      <c r="P466" s="234" t="s">
        <v>62</v>
      </c>
      <c r="Q466" s="234" t="s">
        <v>62</v>
      </c>
      <c r="R466" s="184" t="s">
        <v>62</v>
      </c>
    </row>
    <row r="467" spans="1:18" s="85" customFormat="1" ht="38.65" customHeight="1" x14ac:dyDescent="0.2">
      <c r="A467" s="332"/>
      <c r="B467" s="148" t="s">
        <v>330</v>
      </c>
      <c r="C467" s="235"/>
      <c r="D467" s="235" t="s">
        <v>62</v>
      </c>
      <c r="E467" s="235"/>
      <c r="F467" s="235"/>
      <c r="G467" s="235">
        <f>G463</f>
        <v>98</v>
      </c>
      <c r="H467" s="235">
        <f t="shared" ref="H467:K467" si="238">H463</f>
        <v>98</v>
      </c>
      <c r="I467" s="251">
        <f t="shared" si="232"/>
        <v>41</v>
      </c>
      <c r="J467" s="251">
        <f t="shared" si="238"/>
        <v>41</v>
      </c>
      <c r="K467" s="235">
        <f t="shared" si="238"/>
        <v>98</v>
      </c>
      <c r="L467" s="235" t="s">
        <v>62</v>
      </c>
      <c r="M467" s="150">
        <v>46022</v>
      </c>
      <c r="N467" s="150">
        <v>46022</v>
      </c>
      <c r="O467" s="156"/>
      <c r="P467" s="234" t="s">
        <v>62</v>
      </c>
      <c r="Q467" s="156"/>
      <c r="R467" s="183"/>
    </row>
    <row r="468" spans="1:18" s="85" customFormat="1" ht="21" customHeight="1" x14ac:dyDescent="0.2">
      <c r="A468" s="332"/>
      <c r="B468" s="147" t="s">
        <v>71</v>
      </c>
      <c r="C468" s="235"/>
      <c r="D468" s="235"/>
      <c r="E468" s="235"/>
      <c r="F468" s="235"/>
      <c r="G468" s="235" t="s">
        <v>62</v>
      </c>
      <c r="H468" s="235"/>
      <c r="I468" s="251">
        <f t="shared" si="232"/>
        <v>0</v>
      </c>
      <c r="J468" s="251"/>
      <c r="K468" s="235"/>
      <c r="L468" s="235" t="s">
        <v>62</v>
      </c>
      <c r="M468" s="235"/>
      <c r="N468" s="235"/>
      <c r="O468" s="234" t="s">
        <v>62</v>
      </c>
      <c r="P468" s="234" t="s">
        <v>62</v>
      </c>
      <c r="Q468" s="234" t="s">
        <v>62</v>
      </c>
      <c r="R468" s="184" t="s">
        <v>62</v>
      </c>
    </row>
    <row r="469" spans="1:18" s="85" customFormat="1" ht="21" customHeight="1" x14ac:dyDescent="0.2">
      <c r="A469" s="333"/>
      <c r="B469" s="148" t="s">
        <v>72</v>
      </c>
      <c r="C469" s="235"/>
      <c r="D469" s="235" t="s">
        <v>62</v>
      </c>
      <c r="E469" s="235"/>
      <c r="F469" s="235"/>
      <c r="G469" s="235">
        <f>G467</f>
        <v>98</v>
      </c>
      <c r="H469" s="235">
        <f t="shared" ref="H469:K469" si="239">H467</f>
        <v>98</v>
      </c>
      <c r="I469" s="251">
        <f t="shared" si="232"/>
        <v>41</v>
      </c>
      <c r="J469" s="251">
        <f t="shared" si="239"/>
        <v>41</v>
      </c>
      <c r="K469" s="235">
        <f t="shared" si="239"/>
        <v>98</v>
      </c>
      <c r="L469" s="235" t="s">
        <v>62</v>
      </c>
      <c r="M469" s="150">
        <v>46022</v>
      </c>
      <c r="N469" s="150">
        <v>46022</v>
      </c>
      <c r="O469" s="156"/>
      <c r="P469" s="234" t="s">
        <v>62</v>
      </c>
      <c r="Q469" s="156"/>
      <c r="R469" s="183"/>
    </row>
    <row r="470" spans="1:18" s="56" customFormat="1" ht="74.45" customHeight="1" x14ac:dyDescent="0.25">
      <c r="A470" s="331" t="s">
        <v>270</v>
      </c>
      <c r="B470" s="137" t="s">
        <v>332</v>
      </c>
      <c r="C470" s="142" t="s">
        <v>191</v>
      </c>
      <c r="D470" s="141" t="s">
        <v>333</v>
      </c>
      <c r="E470" s="141" t="s">
        <v>82</v>
      </c>
      <c r="F470" s="142">
        <v>744</v>
      </c>
      <c r="G470" s="142">
        <v>98</v>
      </c>
      <c r="H470" s="142">
        <f>G470</f>
        <v>98</v>
      </c>
      <c r="I470" s="156">
        <f t="shared" si="232"/>
        <v>42</v>
      </c>
      <c r="J470" s="156">
        <v>42</v>
      </c>
      <c r="K470" s="142">
        <f>G470</f>
        <v>98</v>
      </c>
      <c r="L470" s="142"/>
      <c r="M470" s="235" t="s">
        <v>62</v>
      </c>
      <c r="N470" s="235" t="s">
        <v>62</v>
      </c>
      <c r="O470" s="156">
        <v>1122830.8700000001</v>
      </c>
      <c r="P470" s="156"/>
      <c r="Q470" s="156">
        <v>999545.23</v>
      </c>
      <c r="R470" s="183">
        <v>478725.09</v>
      </c>
    </row>
    <row r="471" spans="1:18" s="85" customFormat="1" ht="15.75" x14ac:dyDescent="0.2">
      <c r="A471" s="332"/>
      <c r="B471" s="146" t="s">
        <v>70</v>
      </c>
      <c r="C471" s="235"/>
      <c r="D471" s="235" t="s">
        <v>62</v>
      </c>
      <c r="E471" s="235"/>
      <c r="F471" s="235"/>
      <c r="G471" s="235">
        <f>G470</f>
        <v>98</v>
      </c>
      <c r="H471" s="235">
        <f t="shared" ref="H471:K471" si="240">H470</f>
        <v>98</v>
      </c>
      <c r="I471" s="251">
        <f t="shared" si="232"/>
        <v>42</v>
      </c>
      <c r="J471" s="251">
        <f t="shared" si="240"/>
        <v>42</v>
      </c>
      <c r="K471" s="235">
        <f t="shared" si="240"/>
        <v>98</v>
      </c>
      <c r="L471" s="235" t="s">
        <v>62</v>
      </c>
      <c r="M471" s="150">
        <v>46022</v>
      </c>
      <c r="N471" s="150">
        <v>46022</v>
      </c>
      <c r="O471" s="156"/>
      <c r="P471" s="234" t="s">
        <v>62</v>
      </c>
      <c r="Q471" s="156"/>
      <c r="R471" s="183"/>
    </row>
    <row r="472" spans="1:18" s="85" customFormat="1" ht="14.25" x14ac:dyDescent="0.2">
      <c r="A472" s="332"/>
      <c r="B472" s="147" t="s">
        <v>76</v>
      </c>
      <c r="C472" s="235"/>
      <c r="D472" s="235"/>
      <c r="E472" s="235"/>
      <c r="F472" s="235"/>
      <c r="G472" s="235" t="s">
        <v>62</v>
      </c>
      <c r="H472" s="235"/>
      <c r="I472" s="251">
        <f t="shared" si="232"/>
        <v>0</v>
      </c>
      <c r="J472" s="251"/>
      <c r="K472" s="235"/>
      <c r="L472" s="235" t="s">
        <v>62</v>
      </c>
      <c r="M472" s="235"/>
      <c r="N472" s="235"/>
      <c r="O472" s="234" t="s">
        <v>62</v>
      </c>
      <c r="P472" s="234" t="s">
        <v>62</v>
      </c>
      <c r="Q472" s="234" t="s">
        <v>62</v>
      </c>
      <c r="R472" s="184" t="s">
        <v>62</v>
      </c>
    </row>
    <row r="473" spans="1:18" s="85" customFormat="1" ht="65.45" customHeight="1" x14ac:dyDescent="0.2">
      <c r="A473" s="332"/>
      <c r="B473" s="148" t="s">
        <v>192</v>
      </c>
      <c r="C473" s="235"/>
      <c r="D473" s="235" t="s">
        <v>62</v>
      </c>
      <c r="E473" s="235"/>
      <c r="F473" s="235"/>
      <c r="G473" s="235">
        <f>G470</f>
        <v>98</v>
      </c>
      <c r="H473" s="235">
        <f t="shared" ref="H473:J473" si="241">H470</f>
        <v>98</v>
      </c>
      <c r="I473" s="251">
        <f t="shared" si="232"/>
        <v>42</v>
      </c>
      <c r="J473" s="251">
        <f t="shared" si="241"/>
        <v>42</v>
      </c>
      <c r="K473" s="235">
        <f>K470</f>
        <v>98</v>
      </c>
      <c r="L473" s="235" t="s">
        <v>62</v>
      </c>
      <c r="M473" s="150">
        <v>46022</v>
      </c>
      <c r="N473" s="150">
        <v>46022</v>
      </c>
      <c r="O473" s="156"/>
      <c r="P473" s="234" t="s">
        <v>62</v>
      </c>
      <c r="Q473" s="156"/>
      <c r="R473" s="183"/>
    </row>
    <row r="474" spans="1:18" s="85" customFormat="1" ht="15" customHeight="1" x14ac:dyDescent="0.2">
      <c r="A474" s="332"/>
      <c r="B474" s="147" t="s">
        <v>193</v>
      </c>
      <c r="C474" s="235"/>
      <c r="D474" s="235"/>
      <c r="E474" s="235"/>
      <c r="F474" s="235"/>
      <c r="G474" s="235" t="s">
        <v>62</v>
      </c>
      <c r="H474" s="235"/>
      <c r="I474" s="251">
        <f t="shared" si="232"/>
        <v>0</v>
      </c>
      <c r="J474" s="251"/>
      <c r="K474" s="235"/>
      <c r="L474" s="235" t="s">
        <v>62</v>
      </c>
      <c r="M474" s="235"/>
      <c r="N474" s="235"/>
      <c r="O474" s="234" t="s">
        <v>62</v>
      </c>
      <c r="P474" s="234" t="s">
        <v>62</v>
      </c>
      <c r="Q474" s="234" t="s">
        <v>62</v>
      </c>
      <c r="R474" s="184" t="s">
        <v>62</v>
      </c>
    </row>
    <row r="475" spans="1:18" s="85" customFormat="1" ht="38.65" customHeight="1" x14ac:dyDescent="0.2">
      <c r="A475" s="332"/>
      <c r="B475" s="148" t="s">
        <v>330</v>
      </c>
      <c r="C475" s="235"/>
      <c r="D475" s="235" t="s">
        <v>62</v>
      </c>
      <c r="E475" s="235"/>
      <c r="F475" s="235"/>
      <c r="G475" s="235">
        <f>G471</f>
        <v>98</v>
      </c>
      <c r="H475" s="235">
        <f t="shared" ref="H475:K475" si="242">H471</f>
        <v>98</v>
      </c>
      <c r="I475" s="251">
        <f t="shared" si="232"/>
        <v>42</v>
      </c>
      <c r="J475" s="251">
        <f t="shared" si="242"/>
        <v>42</v>
      </c>
      <c r="K475" s="235">
        <f t="shared" si="242"/>
        <v>98</v>
      </c>
      <c r="L475" s="235" t="s">
        <v>62</v>
      </c>
      <c r="M475" s="150">
        <v>46022</v>
      </c>
      <c r="N475" s="150">
        <v>46022</v>
      </c>
      <c r="O475" s="156"/>
      <c r="P475" s="234" t="s">
        <v>62</v>
      </c>
      <c r="Q475" s="156"/>
      <c r="R475" s="183"/>
    </row>
    <row r="476" spans="1:18" s="85" customFormat="1" ht="21" customHeight="1" x14ac:dyDescent="0.2">
      <c r="A476" s="332"/>
      <c r="B476" s="147" t="s">
        <v>71</v>
      </c>
      <c r="C476" s="235"/>
      <c r="D476" s="235"/>
      <c r="E476" s="235"/>
      <c r="F476" s="235"/>
      <c r="G476" s="235" t="s">
        <v>62</v>
      </c>
      <c r="H476" s="235"/>
      <c r="I476" s="251">
        <f t="shared" si="232"/>
        <v>0</v>
      </c>
      <c r="J476" s="251"/>
      <c r="K476" s="235"/>
      <c r="L476" s="235" t="s">
        <v>62</v>
      </c>
      <c r="M476" s="235"/>
      <c r="N476" s="235"/>
      <c r="O476" s="234" t="s">
        <v>62</v>
      </c>
      <c r="P476" s="234" t="s">
        <v>62</v>
      </c>
      <c r="Q476" s="234" t="s">
        <v>62</v>
      </c>
      <c r="R476" s="184" t="s">
        <v>62</v>
      </c>
    </row>
    <row r="477" spans="1:18" s="85" customFormat="1" ht="21" customHeight="1" x14ac:dyDescent="0.2">
      <c r="A477" s="333"/>
      <c r="B477" s="148" t="s">
        <v>72</v>
      </c>
      <c r="C477" s="235"/>
      <c r="D477" s="235" t="s">
        <v>62</v>
      </c>
      <c r="E477" s="235"/>
      <c r="F477" s="235"/>
      <c r="G477" s="235">
        <f>G475</f>
        <v>98</v>
      </c>
      <c r="H477" s="235">
        <f t="shared" ref="H477:K477" si="243">H475</f>
        <v>98</v>
      </c>
      <c r="I477" s="251">
        <f t="shared" si="232"/>
        <v>42</v>
      </c>
      <c r="J477" s="251">
        <f t="shared" si="243"/>
        <v>42</v>
      </c>
      <c r="K477" s="235">
        <f t="shared" si="243"/>
        <v>98</v>
      </c>
      <c r="L477" s="235" t="s">
        <v>62</v>
      </c>
      <c r="M477" s="150">
        <v>46022</v>
      </c>
      <c r="N477" s="150">
        <v>46022</v>
      </c>
      <c r="O477" s="156"/>
      <c r="P477" s="234" t="s">
        <v>62</v>
      </c>
      <c r="Q477" s="156"/>
      <c r="R477" s="183"/>
    </row>
    <row r="478" spans="1:18" s="56" customFormat="1" ht="74.45" customHeight="1" x14ac:dyDescent="0.25">
      <c r="A478" s="331" t="s">
        <v>271</v>
      </c>
      <c r="B478" s="137" t="s">
        <v>332</v>
      </c>
      <c r="C478" s="142" t="s">
        <v>191</v>
      </c>
      <c r="D478" s="141" t="s">
        <v>333</v>
      </c>
      <c r="E478" s="141" t="s">
        <v>82</v>
      </c>
      <c r="F478" s="142">
        <v>744</v>
      </c>
      <c r="G478" s="142">
        <v>98</v>
      </c>
      <c r="H478" s="142">
        <f>G478</f>
        <v>98</v>
      </c>
      <c r="I478" s="245">
        <f t="shared" ca="1" si="232"/>
        <v>44.810239401789687</v>
      </c>
      <c r="J478" s="245">
        <f ca="1">I478</f>
        <v>43.843949559914918</v>
      </c>
      <c r="K478" s="142">
        <f>G478</f>
        <v>98</v>
      </c>
      <c r="L478" s="142"/>
      <c r="M478" s="235" t="s">
        <v>62</v>
      </c>
      <c r="N478" s="235" t="s">
        <v>62</v>
      </c>
      <c r="O478" s="156">
        <v>1102937.8700000001</v>
      </c>
      <c r="P478" s="156"/>
      <c r="Q478" s="156">
        <v>1060894.8700000001</v>
      </c>
      <c r="R478" s="183">
        <v>493440.33</v>
      </c>
    </row>
    <row r="479" spans="1:18" s="85" customFormat="1" ht="15.75" x14ac:dyDescent="0.2">
      <c r="A479" s="332"/>
      <c r="B479" s="146" t="s">
        <v>70</v>
      </c>
      <c r="C479" s="235"/>
      <c r="D479" s="235" t="s">
        <v>62</v>
      </c>
      <c r="E479" s="235"/>
      <c r="F479" s="235"/>
      <c r="G479" s="235">
        <f>G478</f>
        <v>98</v>
      </c>
      <c r="H479" s="235">
        <f t="shared" ref="H479:K479" si="244">H478</f>
        <v>98</v>
      </c>
      <c r="I479" s="251">
        <f t="shared" ca="1" si="232"/>
        <v>44.810239401789687</v>
      </c>
      <c r="J479" s="251">
        <f t="shared" ca="1" si="244"/>
        <v>43.843949559914918</v>
      </c>
      <c r="K479" s="235">
        <f t="shared" si="244"/>
        <v>98</v>
      </c>
      <c r="L479" s="235" t="s">
        <v>62</v>
      </c>
      <c r="M479" s="150">
        <v>46022</v>
      </c>
      <c r="N479" s="150">
        <v>46022</v>
      </c>
      <c r="O479" s="156"/>
      <c r="P479" s="234" t="s">
        <v>62</v>
      </c>
      <c r="Q479" s="156"/>
      <c r="R479" s="183"/>
    </row>
    <row r="480" spans="1:18" s="85" customFormat="1" ht="14.25" x14ac:dyDescent="0.2">
      <c r="A480" s="332"/>
      <c r="B480" s="147" t="s">
        <v>76</v>
      </c>
      <c r="C480" s="235"/>
      <c r="D480" s="235"/>
      <c r="E480" s="235"/>
      <c r="F480" s="235"/>
      <c r="G480" s="235" t="s">
        <v>62</v>
      </c>
      <c r="H480" s="235"/>
      <c r="I480" s="251">
        <f t="shared" si="232"/>
        <v>0</v>
      </c>
      <c r="J480" s="251"/>
      <c r="K480" s="235"/>
      <c r="L480" s="235" t="s">
        <v>62</v>
      </c>
      <c r="M480" s="235"/>
      <c r="N480" s="235"/>
      <c r="O480" s="234" t="s">
        <v>62</v>
      </c>
      <c r="P480" s="234" t="s">
        <v>62</v>
      </c>
      <c r="Q480" s="234" t="s">
        <v>62</v>
      </c>
      <c r="R480" s="184" t="s">
        <v>62</v>
      </c>
    </row>
    <row r="481" spans="1:18" s="85" customFormat="1" ht="65.45" customHeight="1" x14ac:dyDescent="0.2">
      <c r="A481" s="332"/>
      <c r="B481" s="148" t="s">
        <v>192</v>
      </c>
      <c r="C481" s="235"/>
      <c r="D481" s="235" t="s">
        <v>62</v>
      </c>
      <c r="E481" s="235"/>
      <c r="F481" s="235"/>
      <c r="G481" s="235">
        <f>G478</f>
        <v>98</v>
      </c>
      <c r="H481" s="235">
        <f t="shared" ref="H481:J481" si="245">H478</f>
        <v>98</v>
      </c>
      <c r="I481" s="251">
        <f t="shared" ca="1" si="232"/>
        <v>44.810239401789687</v>
      </c>
      <c r="J481" s="251">
        <f t="shared" ca="1" si="245"/>
        <v>43.843949559914918</v>
      </c>
      <c r="K481" s="235">
        <f>K478</f>
        <v>98</v>
      </c>
      <c r="L481" s="235" t="s">
        <v>62</v>
      </c>
      <c r="M481" s="150">
        <v>46022</v>
      </c>
      <c r="N481" s="150">
        <v>46022</v>
      </c>
      <c r="O481" s="156"/>
      <c r="P481" s="234" t="s">
        <v>62</v>
      </c>
      <c r="Q481" s="156"/>
      <c r="R481" s="183"/>
    </row>
    <row r="482" spans="1:18" s="85" customFormat="1" ht="15" customHeight="1" x14ac:dyDescent="0.2">
      <c r="A482" s="332"/>
      <c r="B482" s="147" t="s">
        <v>193</v>
      </c>
      <c r="C482" s="235"/>
      <c r="D482" s="235"/>
      <c r="E482" s="235"/>
      <c r="F482" s="235"/>
      <c r="G482" s="235" t="s">
        <v>62</v>
      </c>
      <c r="H482" s="235"/>
      <c r="I482" s="251">
        <f t="shared" si="232"/>
        <v>0</v>
      </c>
      <c r="J482" s="251"/>
      <c r="K482" s="235"/>
      <c r="L482" s="235" t="s">
        <v>62</v>
      </c>
      <c r="M482" s="235"/>
      <c r="N482" s="235"/>
      <c r="O482" s="234" t="s">
        <v>62</v>
      </c>
      <c r="P482" s="234" t="s">
        <v>62</v>
      </c>
      <c r="Q482" s="234" t="s">
        <v>62</v>
      </c>
      <c r="R482" s="184" t="s">
        <v>62</v>
      </c>
    </row>
    <row r="483" spans="1:18" s="85" customFormat="1" ht="38.65" customHeight="1" x14ac:dyDescent="0.2">
      <c r="A483" s="332"/>
      <c r="B483" s="148" t="s">
        <v>330</v>
      </c>
      <c r="C483" s="235"/>
      <c r="D483" s="235" t="s">
        <v>62</v>
      </c>
      <c r="E483" s="235"/>
      <c r="F483" s="235"/>
      <c r="G483" s="235">
        <f>G479</f>
        <v>98</v>
      </c>
      <c r="H483" s="235">
        <f t="shared" ref="H483:K483" si="246">H479</f>
        <v>98</v>
      </c>
      <c r="I483" s="251">
        <f t="shared" ca="1" si="232"/>
        <v>44.810239401789687</v>
      </c>
      <c r="J483" s="251">
        <f t="shared" ca="1" si="246"/>
        <v>43.843949559914918</v>
      </c>
      <c r="K483" s="235">
        <f t="shared" si="246"/>
        <v>98</v>
      </c>
      <c r="L483" s="235" t="s">
        <v>62</v>
      </c>
      <c r="M483" s="150">
        <v>46022</v>
      </c>
      <c r="N483" s="150">
        <v>46022</v>
      </c>
      <c r="O483" s="156"/>
      <c r="P483" s="234" t="s">
        <v>62</v>
      </c>
      <c r="Q483" s="156"/>
      <c r="R483" s="183"/>
    </row>
    <row r="484" spans="1:18" s="85" customFormat="1" ht="21" customHeight="1" x14ac:dyDescent="0.2">
      <c r="A484" s="332"/>
      <c r="B484" s="147" t="s">
        <v>71</v>
      </c>
      <c r="C484" s="235"/>
      <c r="D484" s="235"/>
      <c r="E484" s="235"/>
      <c r="F484" s="235"/>
      <c r="G484" s="235" t="s">
        <v>62</v>
      </c>
      <c r="H484" s="235"/>
      <c r="I484" s="251">
        <f t="shared" si="232"/>
        <v>0</v>
      </c>
      <c r="J484" s="251"/>
      <c r="K484" s="235"/>
      <c r="L484" s="235" t="s">
        <v>62</v>
      </c>
      <c r="M484" s="235"/>
      <c r="N484" s="235"/>
      <c r="O484" s="234" t="s">
        <v>62</v>
      </c>
      <c r="P484" s="234" t="s">
        <v>62</v>
      </c>
      <c r="Q484" s="234" t="s">
        <v>62</v>
      </c>
      <c r="R484" s="184" t="s">
        <v>62</v>
      </c>
    </row>
    <row r="485" spans="1:18" s="85" customFormat="1" ht="21" customHeight="1" x14ac:dyDescent="0.2">
      <c r="A485" s="333"/>
      <c r="B485" s="148" t="s">
        <v>72</v>
      </c>
      <c r="C485" s="235"/>
      <c r="D485" s="235" t="s">
        <v>62</v>
      </c>
      <c r="E485" s="235"/>
      <c r="F485" s="235"/>
      <c r="G485" s="235">
        <f>G483</f>
        <v>98</v>
      </c>
      <c r="H485" s="235">
        <f t="shared" ref="H485:K485" si="247">H483</f>
        <v>98</v>
      </c>
      <c r="I485" s="251">
        <f t="shared" ca="1" si="232"/>
        <v>44.810239401789687</v>
      </c>
      <c r="J485" s="251">
        <f t="shared" ca="1" si="247"/>
        <v>43.843949559914918</v>
      </c>
      <c r="K485" s="235">
        <f t="shared" si="247"/>
        <v>98</v>
      </c>
      <c r="L485" s="235" t="s">
        <v>62</v>
      </c>
      <c r="M485" s="150">
        <v>46022</v>
      </c>
      <c r="N485" s="150">
        <v>46022</v>
      </c>
      <c r="O485" s="156"/>
      <c r="P485" s="234" t="s">
        <v>62</v>
      </c>
      <c r="Q485" s="156"/>
      <c r="R485" s="183"/>
    </row>
    <row r="486" spans="1:18" s="56" customFormat="1" ht="74.45" customHeight="1" x14ac:dyDescent="0.25">
      <c r="A486" s="331" t="s">
        <v>121</v>
      </c>
      <c r="B486" s="137" t="s">
        <v>332</v>
      </c>
      <c r="C486" s="142" t="s">
        <v>191</v>
      </c>
      <c r="D486" s="141" t="s">
        <v>333</v>
      </c>
      <c r="E486" s="141" t="s">
        <v>82</v>
      </c>
      <c r="F486" s="142">
        <v>744</v>
      </c>
      <c r="G486" s="142">
        <v>98</v>
      </c>
      <c r="H486" s="142">
        <f>G486</f>
        <v>98</v>
      </c>
      <c r="I486" s="156">
        <f t="shared" si="232"/>
        <v>0</v>
      </c>
      <c r="J486" s="156">
        <v>0</v>
      </c>
      <c r="K486" s="142">
        <f>G486</f>
        <v>98</v>
      </c>
      <c r="L486" s="142"/>
      <c r="M486" s="235" t="s">
        <v>62</v>
      </c>
      <c r="N486" s="235" t="s">
        <v>62</v>
      </c>
      <c r="O486" s="156"/>
      <c r="P486" s="156"/>
      <c r="Q486" s="156"/>
      <c r="R486" s="183"/>
    </row>
    <row r="487" spans="1:18" s="85" customFormat="1" ht="15.75" x14ac:dyDescent="0.2">
      <c r="A487" s="332"/>
      <c r="B487" s="146" t="s">
        <v>70</v>
      </c>
      <c r="C487" s="235"/>
      <c r="D487" s="235" t="s">
        <v>62</v>
      </c>
      <c r="E487" s="235"/>
      <c r="F487" s="235"/>
      <c r="G487" s="235">
        <f>G486</f>
        <v>98</v>
      </c>
      <c r="H487" s="235">
        <f t="shared" ref="H487:K487" si="248">H486</f>
        <v>98</v>
      </c>
      <c r="I487" s="251">
        <f t="shared" si="232"/>
        <v>0</v>
      </c>
      <c r="J487" s="251">
        <f t="shared" si="248"/>
        <v>0</v>
      </c>
      <c r="K487" s="235">
        <f t="shared" si="248"/>
        <v>98</v>
      </c>
      <c r="L487" s="235" t="s">
        <v>62</v>
      </c>
      <c r="M487" s="150">
        <v>46022</v>
      </c>
      <c r="N487" s="150">
        <v>46022</v>
      </c>
      <c r="O487" s="156"/>
      <c r="P487" s="234" t="s">
        <v>62</v>
      </c>
      <c r="Q487" s="156"/>
      <c r="R487" s="183"/>
    </row>
    <row r="488" spans="1:18" s="85" customFormat="1" ht="14.25" x14ac:dyDescent="0.2">
      <c r="A488" s="332"/>
      <c r="B488" s="147" t="s">
        <v>76</v>
      </c>
      <c r="C488" s="235"/>
      <c r="D488" s="235"/>
      <c r="E488" s="235"/>
      <c r="F488" s="235"/>
      <c r="G488" s="235" t="s">
        <v>62</v>
      </c>
      <c r="H488" s="235"/>
      <c r="I488" s="251">
        <f t="shared" si="232"/>
        <v>0</v>
      </c>
      <c r="J488" s="251"/>
      <c r="K488" s="235"/>
      <c r="L488" s="235" t="s">
        <v>62</v>
      </c>
      <c r="M488" s="235"/>
      <c r="N488" s="235"/>
      <c r="O488" s="234" t="s">
        <v>62</v>
      </c>
      <c r="P488" s="234" t="s">
        <v>62</v>
      </c>
      <c r="Q488" s="234" t="s">
        <v>62</v>
      </c>
      <c r="R488" s="184" t="s">
        <v>62</v>
      </c>
    </row>
    <row r="489" spans="1:18" s="85" customFormat="1" ht="65.45" customHeight="1" x14ac:dyDescent="0.2">
      <c r="A489" s="332"/>
      <c r="B489" s="148" t="s">
        <v>192</v>
      </c>
      <c r="C489" s="235"/>
      <c r="D489" s="235" t="s">
        <v>62</v>
      </c>
      <c r="E489" s="235"/>
      <c r="F489" s="235"/>
      <c r="G489" s="235">
        <f>G486</f>
        <v>98</v>
      </c>
      <c r="H489" s="235">
        <f t="shared" ref="H489:J489" si="249">H486</f>
        <v>98</v>
      </c>
      <c r="I489" s="251">
        <f t="shared" si="232"/>
        <v>0</v>
      </c>
      <c r="J489" s="251">
        <f t="shared" si="249"/>
        <v>0</v>
      </c>
      <c r="K489" s="235">
        <f>K486</f>
        <v>98</v>
      </c>
      <c r="L489" s="235" t="s">
        <v>62</v>
      </c>
      <c r="M489" s="150">
        <v>46022</v>
      </c>
      <c r="N489" s="150">
        <v>46022</v>
      </c>
      <c r="O489" s="156"/>
      <c r="P489" s="234" t="s">
        <v>62</v>
      </c>
      <c r="Q489" s="156"/>
      <c r="R489" s="183"/>
    </row>
    <row r="490" spans="1:18" s="85" customFormat="1" ht="15" customHeight="1" x14ac:dyDescent="0.2">
      <c r="A490" s="332"/>
      <c r="B490" s="147" t="s">
        <v>193</v>
      </c>
      <c r="C490" s="235"/>
      <c r="D490" s="235"/>
      <c r="E490" s="235"/>
      <c r="F490" s="235"/>
      <c r="G490" s="235" t="s">
        <v>62</v>
      </c>
      <c r="H490" s="235"/>
      <c r="I490" s="251">
        <f t="shared" si="232"/>
        <v>0</v>
      </c>
      <c r="J490" s="251"/>
      <c r="K490" s="235"/>
      <c r="L490" s="235" t="s">
        <v>62</v>
      </c>
      <c r="M490" s="235"/>
      <c r="N490" s="235"/>
      <c r="O490" s="234" t="s">
        <v>62</v>
      </c>
      <c r="P490" s="234" t="s">
        <v>62</v>
      </c>
      <c r="Q490" s="234" t="s">
        <v>62</v>
      </c>
      <c r="R490" s="184" t="s">
        <v>62</v>
      </c>
    </row>
    <row r="491" spans="1:18" s="85" customFormat="1" ht="38.65" customHeight="1" x14ac:dyDescent="0.2">
      <c r="A491" s="332"/>
      <c r="B491" s="148" t="s">
        <v>330</v>
      </c>
      <c r="C491" s="235"/>
      <c r="D491" s="235" t="s">
        <v>62</v>
      </c>
      <c r="E491" s="235"/>
      <c r="F491" s="235"/>
      <c r="G491" s="235">
        <f>G487</f>
        <v>98</v>
      </c>
      <c r="H491" s="235">
        <f t="shared" ref="H491:K491" si="250">H487</f>
        <v>98</v>
      </c>
      <c r="I491" s="251">
        <f t="shared" si="232"/>
        <v>0</v>
      </c>
      <c r="J491" s="251">
        <f t="shared" si="250"/>
        <v>0</v>
      </c>
      <c r="K491" s="235">
        <f t="shared" si="250"/>
        <v>98</v>
      </c>
      <c r="L491" s="235" t="s">
        <v>62</v>
      </c>
      <c r="M491" s="150">
        <v>46022</v>
      </c>
      <c r="N491" s="150">
        <v>46022</v>
      </c>
      <c r="O491" s="156"/>
      <c r="P491" s="234" t="s">
        <v>62</v>
      </c>
      <c r="Q491" s="156"/>
      <c r="R491" s="183"/>
    </row>
    <row r="492" spans="1:18" s="85" customFormat="1" ht="21" customHeight="1" x14ac:dyDescent="0.2">
      <c r="A492" s="332"/>
      <c r="B492" s="147" t="s">
        <v>71</v>
      </c>
      <c r="C492" s="235"/>
      <c r="D492" s="235"/>
      <c r="E492" s="235"/>
      <c r="F492" s="235"/>
      <c r="G492" s="235" t="s">
        <v>62</v>
      </c>
      <c r="H492" s="235"/>
      <c r="I492" s="251">
        <f t="shared" si="232"/>
        <v>0</v>
      </c>
      <c r="J492" s="251"/>
      <c r="K492" s="235"/>
      <c r="L492" s="235" t="s">
        <v>62</v>
      </c>
      <c r="M492" s="235"/>
      <c r="N492" s="235"/>
      <c r="O492" s="234" t="s">
        <v>62</v>
      </c>
      <c r="P492" s="234" t="s">
        <v>62</v>
      </c>
      <c r="Q492" s="234" t="s">
        <v>62</v>
      </c>
      <c r="R492" s="184" t="s">
        <v>62</v>
      </c>
    </row>
    <row r="493" spans="1:18" s="85" customFormat="1" ht="21" customHeight="1" x14ac:dyDescent="0.2">
      <c r="A493" s="333"/>
      <c r="B493" s="148" t="s">
        <v>72</v>
      </c>
      <c r="C493" s="235"/>
      <c r="D493" s="235" t="s">
        <v>62</v>
      </c>
      <c r="E493" s="235"/>
      <c r="F493" s="235"/>
      <c r="G493" s="235">
        <f>G491</f>
        <v>98</v>
      </c>
      <c r="H493" s="235">
        <f t="shared" ref="H493:K493" si="251">H491</f>
        <v>98</v>
      </c>
      <c r="I493" s="251">
        <f t="shared" si="232"/>
        <v>0</v>
      </c>
      <c r="J493" s="251">
        <f t="shared" si="251"/>
        <v>0</v>
      </c>
      <c r="K493" s="235">
        <f t="shared" si="251"/>
        <v>98</v>
      </c>
      <c r="L493" s="235" t="s">
        <v>62</v>
      </c>
      <c r="M493" s="150">
        <v>46022</v>
      </c>
      <c r="N493" s="150">
        <v>46022</v>
      </c>
      <c r="O493" s="156"/>
      <c r="P493" s="234" t="s">
        <v>62</v>
      </c>
      <c r="Q493" s="156"/>
      <c r="R493" s="183"/>
    </row>
    <row r="494" spans="1:18" s="56" customFormat="1" ht="74.45" customHeight="1" x14ac:dyDescent="0.25">
      <c r="A494" s="331" t="s">
        <v>272</v>
      </c>
      <c r="B494" s="137" t="s">
        <v>332</v>
      </c>
      <c r="C494" s="142" t="s">
        <v>191</v>
      </c>
      <c r="D494" s="141" t="s">
        <v>333</v>
      </c>
      <c r="E494" s="141" t="s">
        <v>82</v>
      </c>
      <c r="F494" s="142">
        <v>744</v>
      </c>
      <c r="G494" s="142">
        <v>98</v>
      </c>
      <c r="H494" s="142">
        <f>G494</f>
        <v>98</v>
      </c>
      <c r="I494" s="156">
        <f t="shared" si="232"/>
        <v>41</v>
      </c>
      <c r="J494" s="156">
        <v>41</v>
      </c>
      <c r="K494" s="142">
        <f>G494</f>
        <v>98</v>
      </c>
      <c r="L494" s="142"/>
      <c r="M494" s="235" t="s">
        <v>62</v>
      </c>
      <c r="N494" s="235" t="s">
        <v>62</v>
      </c>
      <c r="O494" s="156">
        <v>1110895.07</v>
      </c>
      <c r="P494" s="156"/>
      <c r="Q494" s="156">
        <v>937994.63</v>
      </c>
      <c r="R494" s="183">
        <v>464020.79</v>
      </c>
    </row>
    <row r="495" spans="1:18" s="85" customFormat="1" ht="15.75" x14ac:dyDescent="0.2">
      <c r="A495" s="332"/>
      <c r="B495" s="146" t="s">
        <v>70</v>
      </c>
      <c r="C495" s="235"/>
      <c r="D495" s="235" t="s">
        <v>62</v>
      </c>
      <c r="E495" s="235"/>
      <c r="F495" s="235"/>
      <c r="G495" s="235">
        <f>G494</f>
        <v>98</v>
      </c>
      <c r="H495" s="235">
        <f t="shared" ref="H495:K495" si="252">H494</f>
        <v>98</v>
      </c>
      <c r="I495" s="251">
        <f t="shared" si="232"/>
        <v>41</v>
      </c>
      <c r="J495" s="251">
        <f t="shared" si="252"/>
        <v>41</v>
      </c>
      <c r="K495" s="235">
        <f t="shared" si="252"/>
        <v>98</v>
      </c>
      <c r="L495" s="235" t="s">
        <v>62</v>
      </c>
      <c r="M495" s="150">
        <v>46022</v>
      </c>
      <c r="N495" s="150">
        <v>46022</v>
      </c>
      <c r="O495" s="156"/>
      <c r="P495" s="234" t="s">
        <v>62</v>
      </c>
      <c r="Q495" s="156"/>
      <c r="R495" s="183"/>
    </row>
    <row r="496" spans="1:18" s="85" customFormat="1" ht="14.25" x14ac:dyDescent="0.2">
      <c r="A496" s="332"/>
      <c r="B496" s="147" t="s">
        <v>76</v>
      </c>
      <c r="C496" s="235"/>
      <c r="D496" s="235"/>
      <c r="E496" s="235"/>
      <c r="F496" s="235"/>
      <c r="G496" s="235" t="s">
        <v>62</v>
      </c>
      <c r="H496" s="235"/>
      <c r="I496" s="251">
        <f t="shared" si="232"/>
        <v>0</v>
      </c>
      <c r="J496" s="251"/>
      <c r="K496" s="235"/>
      <c r="L496" s="235" t="s">
        <v>62</v>
      </c>
      <c r="M496" s="235"/>
      <c r="N496" s="235"/>
      <c r="O496" s="234" t="s">
        <v>62</v>
      </c>
      <c r="P496" s="234" t="s">
        <v>62</v>
      </c>
      <c r="Q496" s="234" t="s">
        <v>62</v>
      </c>
      <c r="R496" s="184" t="s">
        <v>62</v>
      </c>
    </row>
    <row r="497" spans="1:18" s="85" customFormat="1" ht="65.45" customHeight="1" x14ac:dyDescent="0.2">
      <c r="A497" s="332"/>
      <c r="B497" s="148" t="s">
        <v>192</v>
      </c>
      <c r="C497" s="235"/>
      <c r="D497" s="235" t="s">
        <v>62</v>
      </c>
      <c r="E497" s="235"/>
      <c r="F497" s="235"/>
      <c r="G497" s="235">
        <f>G494</f>
        <v>98</v>
      </c>
      <c r="H497" s="235">
        <f t="shared" ref="H497:J497" si="253">H494</f>
        <v>98</v>
      </c>
      <c r="I497" s="251">
        <f t="shared" si="232"/>
        <v>41</v>
      </c>
      <c r="J497" s="251">
        <f t="shared" si="253"/>
        <v>41</v>
      </c>
      <c r="K497" s="235">
        <f>K494</f>
        <v>98</v>
      </c>
      <c r="L497" s="235" t="s">
        <v>62</v>
      </c>
      <c r="M497" s="150">
        <v>46022</v>
      </c>
      <c r="N497" s="150">
        <v>46022</v>
      </c>
      <c r="O497" s="156"/>
      <c r="P497" s="234" t="s">
        <v>62</v>
      </c>
      <c r="Q497" s="156"/>
      <c r="R497" s="183"/>
    </row>
    <row r="498" spans="1:18" s="85" customFormat="1" ht="15" customHeight="1" x14ac:dyDescent="0.2">
      <c r="A498" s="332"/>
      <c r="B498" s="147" t="s">
        <v>193</v>
      </c>
      <c r="C498" s="235"/>
      <c r="D498" s="235"/>
      <c r="E498" s="235"/>
      <c r="F498" s="235"/>
      <c r="G498" s="235" t="s">
        <v>62</v>
      </c>
      <c r="H498" s="235"/>
      <c r="I498" s="251">
        <f t="shared" si="232"/>
        <v>0</v>
      </c>
      <c r="J498" s="251"/>
      <c r="K498" s="235"/>
      <c r="L498" s="235" t="s">
        <v>62</v>
      </c>
      <c r="M498" s="235"/>
      <c r="N498" s="235"/>
      <c r="O498" s="234" t="s">
        <v>62</v>
      </c>
      <c r="P498" s="234" t="s">
        <v>62</v>
      </c>
      <c r="Q498" s="234" t="s">
        <v>62</v>
      </c>
      <c r="R498" s="184" t="s">
        <v>62</v>
      </c>
    </row>
    <row r="499" spans="1:18" s="85" customFormat="1" ht="38.65" customHeight="1" x14ac:dyDescent="0.2">
      <c r="A499" s="332"/>
      <c r="B499" s="148" t="s">
        <v>330</v>
      </c>
      <c r="C499" s="235"/>
      <c r="D499" s="235" t="s">
        <v>62</v>
      </c>
      <c r="E499" s="235"/>
      <c r="F499" s="235"/>
      <c r="G499" s="235">
        <f>G495</f>
        <v>98</v>
      </c>
      <c r="H499" s="235">
        <f t="shared" ref="H499:K499" si="254">H495</f>
        <v>98</v>
      </c>
      <c r="I499" s="251">
        <f t="shared" si="232"/>
        <v>41</v>
      </c>
      <c r="J499" s="251">
        <f t="shared" si="254"/>
        <v>41</v>
      </c>
      <c r="K499" s="235">
        <f t="shared" si="254"/>
        <v>98</v>
      </c>
      <c r="L499" s="235" t="s">
        <v>62</v>
      </c>
      <c r="M499" s="150">
        <v>46022</v>
      </c>
      <c r="N499" s="150">
        <v>46022</v>
      </c>
      <c r="O499" s="156"/>
      <c r="P499" s="234" t="s">
        <v>62</v>
      </c>
      <c r="Q499" s="156"/>
      <c r="R499" s="183"/>
    </row>
    <row r="500" spans="1:18" s="85" customFormat="1" ht="21" customHeight="1" x14ac:dyDescent="0.2">
      <c r="A500" s="332"/>
      <c r="B500" s="147" t="s">
        <v>71</v>
      </c>
      <c r="C500" s="235"/>
      <c r="D500" s="235"/>
      <c r="E500" s="235"/>
      <c r="F500" s="235"/>
      <c r="G500" s="235" t="s">
        <v>62</v>
      </c>
      <c r="H500" s="235"/>
      <c r="I500" s="251">
        <f t="shared" si="232"/>
        <v>0</v>
      </c>
      <c r="J500" s="251"/>
      <c r="K500" s="235"/>
      <c r="L500" s="235" t="s">
        <v>62</v>
      </c>
      <c r="M500" s="235"/>
      <c r="N500" s="235"/>
      <c r="O500" s="234" t="s">
        <v>62</v>
      </c>
      <c r="P500" s="234" t="s">
        <v>62</v>
      </c>
      <c r="Q500" s="234" t="s">
        <v>62</v>
      </c>
      <c r="R500" s="184" t="s">
        <v>62</v>
      </c>
    </row>
    <row r="501" spans="1:18" s="85" customFormat="1" ht="21" customHeight="1" x14ac:dyDescent="0.2">
      <c r="A501" s="333"/>
      <c r="B501" s="148" t="s">
        <v>72</v>
      </c>
      <c r="C501" s="235"/>
      <c r="D501" s="235" t="s">
        <v>62</v>
      </c>
      <c r="E501" s="235"/>
      <c r="F501" s="235"/>
      <c r="G501" s="235">
        <f>G499</f>
        <v>98</v>
      </c>
      <c r="H501" s="235">
        <f t="shared" ref="H501:K501" si="255">H499</f>
        <v>98</v>
      </c>
      <c r="I501" s="251">
        <f t="shared" si="232"/>
        <v>41</v>
      </c>
      <c r="J501" s="251">
        <f t="shared" si="255"/>
        <v>41</v>
      </c>
      <c r="K501" s="235">
        <f t="shared" si="255"/>
        <v>98</v>
      </c>
      <c r="L501" s="235" t="s">
        <v>62</v>
      </c>
      <c r="M501" s="150">
        <v>46022</v>
      </c>
      <c r="N501" s="150">
        <v>46022</v>
      </c>
      <c r="O501" s="156"/>
      <c r="P501" s="234" t="s">
        <v>62</v>
      </c>
      <c r="Q501" s="156"/>
      <c r="R501" s="183"/>
    </row>
    <row r="502" spans="1:18" s="56" customFormat="1" ht="74.45" customHeight="1" x14ac:dyDescent="0.25">
      <c r="A502" s="331" t="s">
        <v>273</v>
      </c>
      <c r="B502" s="137" t="s">
        <v>332</v>
      </c>
      <c r="C502" s="142" t="s">
        <v>191</v>
      </c>
      <c r="D502" s="141" t="s">
        <v>333</v>
      </c>
      <c r="E502" s="141" t="s">
        <v>82</v>
      </c>
      <c r="F502" s="142">
        <v>744</v>
      </c>
      <c r="G502" s="142">
        <v>98</v>
      </c>
      <c r="H502" s="142">
        <f>G502</f>
        <v>98</v>
      </c>
      <c r="I502" s="245">
        <f t="shared" ca="1" si="232"/>
        <v>44.810239401789687</v>
      </c>
      <c r="J502" s="245">
        <f ca="1">I502</f>
        <v>42.637249287936484</v>
      </c>
      <c r="K502" s="142">
        <f>G502</f>
        <v>98</v>
      </c>
      <c r="L502" s="142"/>
      <c r="M502" s="235" t="s">
        <v>62</v>
      </c>
      <c r="N502" s="235" t="s">
        <v>62</v>
      </c>
      <c r="O502" s="156">
        <v>1205506.9099999999</v>
      </c>
      <c r="P502" s="156"/>
      <c r="Q502" s="156">
        <v>1081645.3600000001</v>
      </c>
      <c r="R502" s="183">
        <v>524484.68000000005</v>
      </c>
    </row>
    <row r="503" spans="1:18" s="85" customFormat="1" ht="15.75" x14ac:dyDescent="0.2">
      <c r="A503" s="332"/>
      <c r="B503" s="146" t="s">
        <v>70</v>
      </c>
      <c r="C503" s="235"/>
      <c r="D503" s="235" t="s">
        <v>62</v>
      </c>
      <c r="E503" s="235"/>
      <c r="F503" s="235"/>
      <c r="G503" s="235">
        <f>G502</f>
        <v>98</v>
      </c>
      <c r="H503" s="235">
        <f t="shared" ref="H503:K503" si="256">H502</f>
        <v>98</v>
      </c>
      <c r="I503" s="251">
        <f t="shared" ca="1" si="232"/>
        <v>44.810239401789687</v>
      </c>
      <c r="J503" s="251">
        <f t="shared" ca="1" si="256"/>
        <v>42.637249287936484</v>
      </c>
      <c r="K503" s="235">
        <f t="shared" si="256"/>
        <v>98</v>
      </c>
      <c r="L503" s="235" t="s">
        <v>62</v>
      </c>
      <c r="M503" s="150">
        <v>46022</v>
      </c>
      <c r="N503" s="150">
        <v>46022</v>
      </c>
      <c r="O503" s="156"/>
      <c r="P503" s="234" t="s">
        <v>62</v>
      </c>
      <c r="Q503" s="156"/>
      <c r="R503" s="183"/>
    </row>
    <row r="504" spans="1:18" s="85" customFormat="1" ht="14.25" x14ac:dyDescent="0.2">
      <c r="A504" s="332"/>
      <c r="B504" s="147" t="s">
        <v>76</v>
      </c>
      <c r="C504" s="235"/>
      <c r="D504" s="235"/>
      <c r="E504" s="235"/>
      <c r="F504" s="235"/>
      <c r="G504" s="235" t="s">
        <v>62</v>
      </c>
      <c r="H504" s="235"/>
      <c r="I504" s="251">
        <f t="shared" si="232"/>
        <v>0</v>
      </c>
      <c r="J504" s="251"/>
      <c r="K504" s="235"/>
      <c r="L504" s="235" t="s">
        <v>62</v>
      </c>
      <c r="M504" s="235"/>
      <c r="N504" s="235"/>
      <c r="O504" s="234" t="s">
        <v>62</v>
      </c>
      <c r="P504" s="234" t="s">
        <v>62</v>
      </c>
      <c r="Q504" s="234" t="s">
        <v>62</v>
      </c>
      <c r="R504" s="184" t="s">
        <v>62</v>
      </c>
    </row>
    <row r="505" spans="1:18" s="85" customFormat="1" ht="65.45" customHeight="1" x14ac:dyDescent="0.2">
      <c r="A505" s="332"/>
      <c r="B505" s="148" t="s">
        <v>192</v>
      </c>
      <c r="C505" s="235"/>
      <c r="D505" s="235" t="s">
        <v>62</v>
      </c>
      <c r="E505" s="235"/>
      <c r="F505" s="235"/>
      <c r="G505" s="235">
        <f>G502</f>
        <v>98</v>
      </c>
      <c r="H505" s="235">
        <f t="shared" ref="H505:J505" si="257">H502</f>
        <v>98</v>
      </c>
      <c r="I505" s="251">
        <f t="shared" ca="1" si="232"/>
        <v>44.810239401789687</v>
      </c>
      <c r="J505" s="251">
        <f t="shared" ca="1" si="257"/>
        <v>42.637249287936484</v>
      </c>
      <c r="K505" s="235">
        <f>K502</f>
        <v>98</v>
      </c>
      <c r="L505" s="235" t="s">
        <v>62</v>
      </c>
      <c r="M505" s="150">
        <v>46022</v>
      </c>
      <c r="N505" s="150">
        <v>46022</v>
      </c>
      <c r="O505" s="156"/>
      <c r="P505" s="234" t="s">
        <v>62</v>
      </c>
      <c r="Q505" s="156"/>
      <c r="R505" s="183"/>
    </row>
    <row r="506" spans="1:18" s="85" customFormat="1" ht="15" customHeight="1" x14ac:dyDescent="0.2">
      <c r="A506" s="332"/>
      <c r="B506" s="147" t="s">
        <v>193</v>
      </c>
      <c r="C506" s="235"/>
      <c r="D506" s="235"/>
      <c r="E506" s="235"/>
      <c r="F506" s="235"/>
      <c r="G506" s="235" t="s">
        <v>62</v>
      </c>
      <c r="H506" s="235"/>
      <c r="I506" s="251">
        <f t="shared" si="232"/>
        <v>0</v>
      </c>
      <c r="J506" s="251"/>
      <c r="K506" s="235"/>
      <c r="L506" s="235" t="s">
        <v>62</v>
      </c>
      <c r="M506" s="235"/>
      <c r="N506" s="235"/>
      <c r="O506" s="234" t="s">
        <v>62</v>
      </c>
      <c r="P506" s="234" t="s">
        <v>62</v>
      </c>
      <c r="Q506" s="234" t="s">
        <v>62</v>
      </c>
      <c r="R506" s="184" t="s">
        <v>62</v>
      </c>
    </row>
    <row r="507" spans="1:18" s="85" customFormat="1" ht="38.65" customHeight="1" x14ac:dyDescent="0.2">
      <c r="A507" s="332"/>
      <c r="B507" s="148" t="s">
        <v>330</v>
      </c>
      <c r="C507" s="235"/>
      <c r="D507" s="235" t="s">
        <v>62</v>
      </c>
      <c r="E507" s="235"/>
      <c r="F507" s="235"/>
      <c r="G507" s="235">
        <f>G503</f>
        <v>98</v>
      </c>
      <c r="H507" s="235">
        <f t="shared" ref="H507:K507" si="258">H503</f>
        <v>98</v>
      </c>
      <c r="I507" s="251">
        <f t="shared" ca="1" si="232"/>
        <v>44.810239401789687</v>
      </c>
      <c r="J507" s="251">
        <f t="shared" ca="1" si="258"/>
        <v>42.637249287936484</v>
      </c>
      <c r="K507" s="235">
        <f t="shared" si="258"/>
        <v>98</v>
      </c>
      <c r="L507" s="235" t="s">
        <v>62</v>
      </c>
      <c r="M507" s="150">
        <v>46022</v>
      </c>
      <c r="N507" s="150">
        <v>46022</v>
      </c>
      <c r="O507" s="156"/>
      <c r="P507" s="234" t="s">
        <v>62</v>
      </c>
      <c r="Q507" s="156"/>
      <c r="R507" s="183"/>
    </row>
    <row r="508" spans="1:18" s="85" customFormat="1" ht="21" customHeight="1" x14ac:dyDescent="0.2">
      <c r="A508" s="332"/>
      <c r="B508" s="147" t="s">
        <v>71</v>
      </c>
      <c r="C508" s="235"/>
      <c r="D508" s="235"/>
      <c r="E508" s="235"/>
      <c r="F508" s="235"/>
      <c r="G508" s="235" t="s">
        <v>62</v>
      </c>
      <c r="H508" s="235"/>
      <c r="I508" s="251">
        <f t="shared" si="232"/>
        <v>0</v>
      </c>
      <c r="J508" s="251"/>
      <c r="K508" s="235"/>
      <c r="L508" s="235" t="s">
        <v>62</v>
      </c>
      <c r="M508" s="235"/>
      <c r="N508" s="235"/>
      <c r="O508" s="234" t="s">
        <v>62</v>
      </c>
      <c r="P508" s="234" t="s">
        <v>62</v>
      </c>
      <c r="Q508" s="234" t="s">
        <v>62</v>
      </c>
      <c r="R508" s="184" t="s">
        <v>62</v>
      </c>
    </row>
    <row r="509" spans="1:18" s="85" customFormat="1" ht="21" customHeight="1" x14ac:dyDescent="0.2">
      <c r="A509" s="333"/>
      <c r="B509" s="148" t="s">
        <v>72</v>
      </c>
      <c r="C509" s="235"/>
      <c r="D509" s="235" t="s">
        <v>62</v>
      </c>
      <c r="E509" s="235"/>
      <c r="F509" s="235"/>
      <c r="G509" s="235">
        <f>G507</f>
        <v>98</v>
      </c>
      <c r="H509" s="235">
        <f t="shared" ref="H509:K509" si="259">H507</f>
        <v>98</v>
      </c>
      <c r="I509" s="251">
        <f t="shared" ca="1" si="232"/>
        <v>44.810239401789687</v>
      </c>
      <c r="J509" s="251">
        <f t="shared" ca="1" si="259"/>
        <v>42.637249287936484</v>
      </c>
      <c r="K509" s="235">
        <f t="shared" si="259"/>
        <v>98</v>
      </c>
      <c r="L509" s="235" t="s">
        <v>62</v>
      </c>
      <c r="M509" s="150">
        <v>46022</v>
      </c>
      <c r="N509" s="150">
        <v>46022</v>
      </c>
      <c r="O509" s="156"/>
      <c r="P509" s="234" t="s">
        <v>62</v>
      </c>
      <c r="Q509" s="156"/>
      <c r="R509" s="183"/>
    </row>
    <row r="510" spans="1:18" s="56" customFormat="1" ht="74.45" customHeight="1" x14ac:dyDescent="0.25">
      <c r="A510" s="331" t="s">
        <v>274</v>
      </c>
      <c r="B510" s="137" t="s">
        <v>332</v>
      </c>
      <c r="C510" s="142" t="s">
        <v>191</v>
      </c>
      <c r="D510" s="141" t="s">
        <v>333</v>
      </c>
      <c r="E510" s="141" t="s">
        <v>82</v>
      </c>
      <c r="F510" s="142">
        <v>744</v>
      </c>
      <c r="G510" s="142">
        <v>98</v>
      </c>
      <c r="H510" s="142">
        <f>G510</f>
        <v>98</v>
      </c>
      <c r="I510" s="156">
        <f t="shared" si="232"/>
        <v>42</v>
      </c>
      <c r="J510" s="156">
        <v>42</v>
      </c>
      <c r="K510" s="142">
        <f>G510</f>
        <v>98</v>
      </c>
      <c r="L510" s="142"/>
      <c r="M510" s="235" t="s">
        <v>62</v>
      </c>
      <c r="N510" s="235" t="s">
        <v>62</v>
      </c>
      <c r="O510" s="156">
        <v>1102937.8700000001</v>
      </c>
      <c r="P510" s="156"/>
      <c r="Q510" s="156">
        <v>1005467.47</v>
      </c>
      <c r="R510" s="183">
        <v>478725.09</v>
      </c>
    </row>
    <row r="511" spans="1:18" s="85" customFormat="1" ht="15.75" x14ac:dyDescent="0.2">
      <c r="A511" s="332"/>
      <c r="B511" s="146" t="s">
        <v>70</v>
      </c>
      <c r="C511" s="235"/>
      <c r="D511" s="235" t="s">
        <v>62</v>
      </c>
      <c r="E511" s="235"/>
      <c r="F511" s="235"/>
      <c r="G511" s="235">
        <f>G510</f>
        <v>98</v>
      </c>
      <c r="H511" s="235">
        <f t="shared" ref="H511:K511" si="260">H510</f>
        <v>98</v>
      </c>
      <c r="I511" s="251">
        <f t="shared" si="232"/>
        <v>42</v>
      </c>
      <c r="J511" s="251">
        <f t="shared" si="260"/>
        <v>42</v>
      </c>
      <c r="K511" s="235">
        <f t="shared" si="260"/>
        <v>98</v>
      </c>
      <c r="L511" s="235" t="s">
        <v>62</v>
      </c>
      <c r="M511" s="150">
        <v>46022</v>
      </c>
      <c r="N511" s="150">
        <v>46022</v>
      </c>
      <c r="O511" s="156"/>
      <c r="P511" s="234" t="s">
        <v>62</v>
      </c>
      <c r="Q511" s="156"/>
      <c r="R511" s="183"/>
    </row>
    <row r="512" spans="1:18" s="85" customFormat="1" ht="14.25" x14ac:dyDescent="0.2">
      <c r="A512" s="332"/>
      <c r="B512" s="147" t="s">
        <v>76</v>
      </c>
      <c r="C512" s="235"/>
      <c r="D512" s="235"/>
      <c r="E512" s="235"/>
      <c r="F512" s="235"/>
      <c r="G512" s="235" t="s">
        <v>62</v>
      </c>
      <c r="H512" s="235"/>
      <c r="I512" s="251">
        <f t="shared" si="232"/>
        <v>0</v>
      </c>
      <c r="J512" s="251"/>
      <c r="K512" s="235"/>
      <c r="L512" s="235" t="s">
        <v>62</v>
      </c>
      <c r="M512" s="235"/>
      <c r="N512" s="235"/>
      <c r="O512" s="234" t="s">
        <v>62</v>
      </c>
      <c r="P512" s="234" t="s">
        <v>62</v>
      </c>
      <c r="Q512" s="234" t="s">
        <v>62</v>
      </c>
      <c r="R512" s="184" t="s">
        <v>62</v>
      </c>
    </row>
    <row r="513" spans="1:18" s="85" customFormat="1" ht="65.45" customHeight="1" x14ac:dyDescent="0.2">
      <c r="A513" s="332"/>
      <c r="B513" s="148" t="s">
        <v>192</v>
      </c>
      <c r="C513" s="235"/>
      <c r="D513" s="235" t="s">
        <v>62</v>
      </c>
      <c r="E513" s="235"/>
      <c r="F513" s="235"/>
      <c r="G513" s="235">
        <f>G510</f>
        <v>98</v>
      </c>
      <c r="H513" s="235">
        <f t="shared" ref="H513:J513" si="261">H510</f>
        <v>98</v>
      </c>
      <c r="I513" s="251">
        <f t="shared" si="232"/>
        <v>42</v>
      </c>
      <c r="J513" s="251">
        <f t="shared" si="261"/>
        <v>42</v>
      </c>
      <c r="K513" s="235">
        <f>K510</f>
        <v>98</v>
      </c>
      <c r="L513" s="235" t="s">
        <v>62</v>
      </c>
      <c r="M513" s="150">
        <v>46022</v>
      </c>
      <c r="N513" s="150">
        <v>46022</v>
      </c>
      <c r="O513" s="156"/>
      <c r="P513" s="234" t="s">
        <v>62</v>
      </c>
      <c r="Q513" s="156"/>
      <c r="R513" s="183"/>
    </row>
    <row r="514" spans="1:18" s="85" customFormat="1" ht="15" customHeight="1" x14ac:dyDescent="0.2">
      <c r="A514" s="332"/>
      <c r="B514" s="147" t="s">
        <v>193</v>
      </c>
      <c r="C514" s="235"/>
      <c r="D514" s="235"/>
      <c r="E514" s="235"/>
      <c r="F514" s="235"/>
      <c r="G514" s="235" t="s">
        <v>62</v>
      </c>
      <c r="H514" s="235"/>
      <c r="I514" s="251">
        <f t="shared" si="232"/>
        <v>0</v>
      </c>
      <c r="J514" s="251"/>
      <c r="K514" s="235"/>
      <c r="L514" s="235" t="s">
        <v>62</v>
      </c>
      <c r="M514" s="235"/>
      <c r="N514" s="235"/>
      <c r="O514" s="234" t="s">
        <v>62</v>
      </c>
      <c r="P514" s="234" t="s">
        <v>62</v>
      </c>
      <c r="Q514" s="234" t="s">
        <v>62</v>
      </c>
      <c r="R514" s="184" t="s">
        <v>62</v>
      </c>
    </row>
    <row r="515" spans="1:18" s="85" customFormat="1" ht="38.65" customHeight="1" x14ac:dyDescent="0.2">
      <c r="A515" s="332"/>
      <c r="B515" s="148" t="s">
        <v>330</v>
      </c>
      <c r="C515" s="235"/>
      <c r="D515" s="235" t="s">
        <v>62</v>
      </c>
      <c r="E515" s="235"/>
      <c r="F515" s="235"/>
      <c r="G515" s="235">
        <f>G511</f>
        <v>98</v>
      </c>
      <c r="H515" s="235">
        <f t="shared" ref="H515:K515" si="262">H511</f>
        <v>98</v>
      </c>
      <c r="I515" s="251">
        <f t="shared" si="232"/>
        <v>42</v>
      </c>
      <c r="J515" s="251">
        <f t="shared" si="262"/>
        <v>42</v>
      </c>
      <c r="K515" s="235">
        <f t="shared" si="262"/>
        <v>98</v>
      </c>
      <c r="L515" s="235" t="s">
        <v>62</v>
      </c>
      <c r="M515" s="150">
        <v>46022</v>
      </c>
      <c r="N515" s="150">
        <v>46022</v>
      </c>
      <c r="O515" s="156"/>
      <c r="P515" s="234" t="s">
        <v>62</v>
      </c>
      <c r="Q515" s="156"/>
      <c r="R515" s="183"/>
    </row>
    <row r="516" spans="1:18" s="85" customFormat="1" ht="21" customHeight="1" x14ac:dyDescent="0.2">
      <c r="A516" s="332"/>
      <c r="B516" s="147" t="s">
        <v>71</v>
      </c>
      <c r="C516" s="235"/>
      <c r="D516" s="235"/>
      <c r="E516" s="235"/>
      <c r="F516" s="235"/>
      <c r="G516" s="235" t="s">
        <v>62</v>
      </c>
      <c r="H516" s="235"/>
      <c r="I516" s="251">
        <f t="shared" si="232"/>
        <v>0</v>
      </c>
      <c r="J516" s="251"/>
      <c r="K516" s="235"/>
      <c r="L516" s="235" t="s">
        <v>62</v>
      </c>
      <c r="M516" s="235"/>
      <c r="N516" s="235"/>
      <c r="O516" s="234" t="s">
        <v>62</v>
      </c>
      <c r="P516" s="234" t="s">
        <v>62</v>
      </c>
      <c r="Q516" s="234" t="s">
        <v>62</v>
      </c>
      <c r="R516" s="184" t="s">
        <v>62</v>
      </c>
    </row>
    <row r="517" spans="1:18" s="85" customFormat="1" ht="21" customHeight="1" x14ac:dyDescent="0.2">
      <c r="A517" s="333"/>
      <c r="B517" s="148" t="s">
        <v>72</v>
      </c>
      <c r="C517" s="235"/>
      <c r="D517" s="235" t="s">
        <v>62</v>
      </c>
      <c r="E517" s="235"/>
      <c r="F517" s="235"/>
      <c r="G517" s="235">
        <f>G515</f>
        <v>98</v>
      </c>
      <c r="H517" s="235">
        <f t="shared" ref="H517:K517" si="263">H515</f>
        <v>98</v>
      </c>
      <c r="I517" s="251">
        <f t="shared" si="232"/>
        <v>42</v>
      </c>
      <c r="J517" s="251">
        <f t="shared" si="263"/>
        <v>42</v>
      </c>
      <c r="K517" s="235">
        <f t="shared" si="263"/>
        <v>98</v>
      </c>
      <c r="L517" s="235" t="s">
        <v>62</v>
      </c>
      <c r="M517" s="150">
        <v>46022</v>
      </c>
      <c r="N517" s="150">
        <v>46022</v>
      </c>
      <c r="O517" s="156"/>
      <c r="P517" s="234" t="s">
        <v>62</v>
      </c>
      <c r="Q517" s="156"/>
      <c r="R517" s="183"/>
    </row>
    <row r="518" spans="1:18" s="56" customFormat="1" ht="74.45" customHeight="1" x14ac:dyDescent="0.25">
      <c r="A518" s="331" t="s">
        <v>275</v>
      </c>
      <c r="B518" s="137" t="s">
        <v>332</v>
      </c>
      <c r="C518" s="142" t="s">
        <v>191</v>
      </c>
      <c r="D518" s="141" t="s">
        <v>333</v>
      </c>
      <c r="E518" s="141" t="s">
        <v>82</v>
      </c>
      <c r="F518" s="142">
        <v>744</v>
      </c>
      <c r="G518" s="142">
        <v>98</v>
      </c>
      <c r="H518" s="142">
        <f>G518</f>
        <v>98</v>
      </c>
      <c r="I518" s="156">
        <f t="shared" si="232"/>
        <v>41</v>
      </c>
      <c r="J518" s="156">
        <v>41</v>
      </c>
      <c r="K518" s="142">
        <f>G518</f>
        <v>98</v>
      </c>
      <c r="L518" s="142"/>
      <c r="M518" s="235" t="s">
        <v>62</v>
      </c>
      <c r="N518" s="235" t="s">
        <v>62</v>
      </c>
      <c r="O518" s="156">
        <v>1118852.27</v>
      </c>
      <c r="P518" s="156"/>
      <c r="Q518" s="156">
        <v>944145.07</v>
      </c>
      <c r="R518" s="183">
        <v>464037.09</v>
      </c>
    </row>
    <row r="519" spans="1:18" s="85" customFormat="1" ht="15.75" x14ac:dyDescent="0.2">
      <c r="A519" s="332"/>
      <c r="B519" s="146" t="s">
        <v>70</v>
      </c>
      <c r="C519" s="235"/>
      <c r="D519" s="235" t="s">
        <v>62</v>
      </c>
      <c r="E519" s="235"/>
      <c r="F519" s="235"/>
      <c r="G519" s="235">
        <f>G518</f>
        <v>98</v>
      </c>
      <c r="H519" s="235">
        <f t="shared" ref="H519:K519" si="264">H518</f>
        <v>98</v>
      </c>
      <c r="I519" s="251">
        <f t="shared" ref="I519:I582" si="265">J519</f>
        <v>41</v>
      </c>
      <c r="J519" s="251">
        <f t="shared" si="264"/>
        <v>41</v>
      </c>
      <c r="K519" s="235">
        <f t="shared" si="264"/>
        <v>98</v>
      </c>
      <c r="L519" s="235" t="s">
        <v>62</v>
      </c>
      <c r="M519" s="150">
        <v>46022</v>
      </c>
      <c r="N519" s="150">
        <v>46022</v>
      </c>
      <c r="O519" s="156"/>
      <c r="P519" s="234" t="s">
        <v>62</v>
      </c>
      <c r="Q519" s="156"/>
      <c r="R519" s="183"/>
    </row>
    <row r="520" spans="1:18" s="85" customFormat="1" ht="14.25" x14ac:dyDescent="0.2">
      <c r="A520" s="332"/>
      <c r="B520" s="147" t="s">
        <v>76</v>
      </c>
      <c r="C520" s="235"/>
      <c r="D520" s="235"/>
      <c r="E520" s="235"/>
      <c r="F520" s="235"/>
      <c r="G520" s="235" t="s">
        <v>62</v>
      </c>
      <c r="H520" s="235"/>
      <c r="I520" s="251">
        <f t="shared" si="265"/>
        <v>0</v>
      </c>
      <c r="J520" s="251"/>
      <c r="K520" s="235"/>
      <c r="L520" s="235" t="s">
        <v>62</v>
      </c>
      <c r="M520" s="235"/>
      <c r="N520" s="235"/>
      <c r="O520" s="234" t="s">
        <v>62</v>
      </c>
      <c r="P520" s="234" t="s">
        <v>62</v>
      </c>
      <c r="Q520" s="234" t="s">
        <v>62</v>
      </c>
      <c r="R520" s="184" t="s">
        <v>62</v>
      </c>
    </row>
    <row r="521" spans="1:18" s="85" customFormat="1" ht="65.45" customHeight="1" x14ac:dyDescent="0.2">
      <c r="A521" s="332"/>
      <c r="B521" s="148" t="s">
        <v>192</v>
      </c>
      <c r="C521" s="235"/>
      <c r="D521" s="235" t="s">
        <v>62</v>
      </c>
      <c r="E521" s="235"/>
      <c r="F521" s="235"/>
      <c r="G521" s="235">
        <f>G518</f>
        <v>98</v>
      </c>
      <c r="H521" s="235">
        <f t="shared" ref="H521:J521" si="266">H518</f>
        <v>98</v>
      </c>
      <c r="I521" s="251">
        <f t="shared" si="265"/>
        <v>41</v>
      </c>
      <c r="J521" s="251">
        <f t="shared" si="266"/>
        <v>41</v>
      </c>
      <c r="K521" s="235">
        <f>K518</f>
        <v>98</v>
      </c>
      <c r="L521" s="235" t="s">
        <v>62</v>
      </c>
      <c r="M521" s="150">
        <v>46022</v>
      </c>
      <c r="N521" s="150">
        <v>46022</v>
      </c>
      <c r="O521" s="156"/>
      <c r="P521" s="234" t="s">
        <v>62</v>
      </c>
      <c r="Q521" s="156"/>
      <c r="R521" s="183"/>
    </row>
    <row r="522" spans="1:18" s="85" customFormat="1" ht="15" customHeight="1" x14ac:dyDescent="0.2">
      <c r="A522" s="332"/>
      <c r="B522" s="147" t="s">
        <v>193</v>
      </c>
      <c r="C522" s="235"/>
      <c r="D522" s="235"/>
      <c r="E522" s="235"/>
      <c r="F522" s="235"/>
      <c r="G522" s="235" t="s">
        <v>62</v>
      </c>
      <c r="H522" s="235"/>
      <c r="I522" s="251">
        <f t="shared" si="265"/>
        <v>0</v>
      </c>
      <c r="J522" s="251"/>
      <c r="K522" s="235"/>
      <c r="L522" s="235" t="s">
        <v>62</v>
      </c>
      <c r="M522" s="235"/>
      <c r="N522" s="235"/>
      <c r="O522" s="234" t="s">
        <v>62</v>
      </c>
      <c r="P522" s="234" t="s">
        <v>62</v>
      </c>
      <c r="Q522" s="234" t="s">
        <v>62</v>
      </c>
      <c r="R522" s="184" t="s">
        <v>62</v>
      </c>
    </row>
    <row r="523" spans="1:18" s="85" customFormat="1" ht="38.65" customHeight="1" x14ac:dyDescent="0.2">
      <c r="A523" s="332"/>
      <c r="B523" s="148" t="s">
        <v>330</v>
      </c>
      <c r="C523" s="235"/>
      <c r="D523" s="235" t="s">
        <v>62</v>
      </c>
      <c r="E523" s="235"/>
      <c r="F523" s="235"/>
      <c r="G523" s="235">
        <f>G519</f>
        <v>98</v>
      </c>
      <c r="H523" s="235">
        <f t="shared" ref="H523:K523" si="267">H519</f>
        <v>98</v>
      </c>
      <c r="I523" s="251">
        <f t="shared" si="265"/>
        <v>41</v>
      </c>
      <c r="J523" s="251">
        <f t="shared" si="267"/>
        <v>41</v>
      </c>
      <c r="K523" s="235">
        <f t="shared" si="267"/>
        <v>98</v>
      </c>
      <c r="L523" s="235" t="s">
        <v>62</v>
      </c>
      <c r="M523" s="150">
        <v>46022</v>
      </c>
      <c r="N523" s="150">
        <v>46022</v>
      </c>
      <c r="O523" s="156"/>
      <c r="P523" s="234" t="s">
        <v>62</v>
      </c>
      <c r="Q523" s="156"/>
      <c r="R523" s="183"/>
    </row>
    <row r="524" spans="1:18" s="85" customFormat="1" ht="21" customHeight="1" x14ac:dyDescent="0.2">
      <c r="A524" s="332"/>
      <c r="B524" s="147" t="s">
        <v>71</v>
      </c>
      <c r="C524" s="235"/>
      <c r="D524" s="235"/>
      <c r="E524" s="235"/>
      <c r="F524" s="235"/>
      <c r="G524" s="235" t="s">
        <v>62</v>
      </c>
      <c r="H524" s="235"/>
      <c r="I524" s="251">
        <f t="shared" si="265"/>
        <v>0</v>
      </c>
      <c r="J524" s="251"/>
      <c r="K524" s="235"/>
      <c r="L524" s="235" t="s">
        <v>62</v>
      </c>
      <c r="M524" s="235"/>
      <c r="N524" s="235"/>
      <c r="O524" s="234" t="s">
        <v>62</v>
      </c>
      <c r="P524" s="234" t="s">
        <v>62</v>
      </c>
      <c r="Q524" s="234" t="s">
        <v>62</v>
      </c>
      <c r="R524" s="184" t="s">
        <v>62</v>
      </c>
    </row>
    <row r="525" spans="1:18" s="85" customFormat="1" ht="21" customHeight="1" x14ac:dyDescent="0.2">
      <c r="A525" s="333"/>
      <c r="B525" s="148" t="s">
        <v>72</v>
      </c>
      <c r="C525" s="235"/>
      <c r="D525" s="235" t="s">
        <v>62</v>
      </c>
      <c r="E525" s="235"/>
      <c r="F525" s="235"/>
      <c r="G525" s="235">
        <f>G523</f>
        <v>98</v>
      </c>
      <c r="H525" s="235">
        <f t="shared" ref="H525:K525" si="268">H523</f>
        <v>98</v>
      </c>
      <c r="I525" s="251">
        <f t="shared" si="265"/>
        <v>41</v>
      </c>
      <c r="J525" s="251">
        <f t="shared" si="268"/>
        <v>41</v>
      </c>
      <c r="K525" s="235">
        <f t="shared" si="268"/>
        <v>98</v>
      </c>
      <c r="L525" s="235" t="s">
        <v>62</v>
      </c>
      <c r="M525" s="150">
        <v>46022</v>
      </c>
      <c r="N525" s="150">
        <v>46022</v>
      </c>
      <c r="O525" s="156"/>
      <c r="P525" s="234" t="s">
        <v>62</v>
      </c>
      <c r="Q525" s="156"/>
      <c r="R525" s="183"/>
    </row>
    <row r="526" spans="1:18" s="56" customFormat="1" ht="74.45" customHeight="1" x14ac:dyDescent="0.25">
      <c r="A526" s="331" t="s">
        <v>276</v>
      </c>
      <c r="B526" s="137" t="s">
        <v>332</v>
      </c>
      <c r="C526" s="142" t="s">
        <v>191</v>
      </c>
      <c r="D526" s="141" t="s">
        <v>333</v>
      </c>
      <c r="E526" s="141" t="s">
        <v>82</v>
      </c>
      <c r="F526" s="142">
        <v>744</v>
      </c>
      <c r="G526" s="142">
        <v>98</v>
      </c>
      <c r="H526" s="142">
        <f>G526</f>
        <v>98</v>
      </c>
      <c r="I526" s="156">
        <f t="shared" si="265"/>
        <v>46.75</v>
      </c>
      <c r="J526" s="156">
        <v>46.75</v>
      </c>
      <c r="K526" s="142">
        <f>G526</f>
        <v>98</v>
      </c>
      <c r="L526" s="142"/>
      <c r="M526" s="235" t="s">
        <v>62</v>
      </c>
      <c r="N526" s="235" t="s">
        <v>62</v>
      </c>
      <c r="O526" s="156">
        <v>1308075.95</v>
      </c>
      <c r="P526" s="156"/>
      <c r="Q526" s="156">
        <v>1243151.6299999999</v>
      </c>
      <c r="R526" s="183">
        <v>623765.44999999995</v>
      </c>
    </row>
    <row r="527" spans="1:18" s="85" customFormat="1" ht="15.75" x14ac:dyDescent="0.2">
      <c r="A527" s="332"/>
      <c r="B527" s="146" t="s">
        <v>70</v>
      </c>
      <c r="C527" s="235"/>
      <c r="D527" s="235" t="s">
        <v>62</v>
      </c>
      <c r="E527" s="235"/>
      <c r="F527" s="235"/>
      <c r="G527" s="235">
        <f>G526</f>
        <v>98</v>
      </c>
      <c r="H527" s="235">
        <f t="shared" ref="H527:K527" si="269">H526</f>
        <v>98</v>
      </c>
      <c r="I527" s="251">
        <f t="shared" si="265"/>
        <v>46.75</v>
      </c>
      <c r="J527" s="251">
        <f t="shared" si="269"/>
        <v>46.75</v>
      </c>
      <c r="K527" s="235">
        <f t="shared" si="269"/>
        <v>98</v>
      </c>
      <c r="L527" s="235" t="s">
        <v>62</v>
      </c>
      <c r="M527" s="150">
        <v>46022</v>
      </c>
      <c r="N527" s="150">
        <v>46022</v>
      </c>
      <c r="O527" s="156"/>
      <c r="P527" s="234" t="s">
        <v>62</v>
      </c>
      <c r="Q527" s="156"/>
      <c r="R527" s="183"/>
    </row>
    <row r="528" spans="1:18" s="85" customFormat="1" ht="14.25" x14ac:dyDescent="0.2">
      <c r="A528" s="332"/>
      <c r="B528" s="147" t="s">
        <v>76</v>
      </c>
      <c r="C528" s="235"/>
      <c r="D528" s="235"/>
      <c r="E528" s="235"/>
      <c r="F528" s="235"/>
      <c r="G528" s="235" t="s">
        <v>62</v>
      </c>
      <c r="H528" s="235"/>
      <c r="I528" s="251">
        <f t="shared" si="265"/>
        <v>0</v>
      </c>
      <c r="J528" s="251"/>
      <c r="K528" s="235"/>
      <c r="L528" s="235" t="s">
        <v>62</v>
      </c>
      <c r="M528" s="235"/>
      <c r="N528" s="235"/>
      <c r="O528" s="234" t="s">
        <v>62</v>
      </c>
      <c r="P528" s="234" t="s">
        <v>62</v>
      </c>
      <c r="Q528" s="234" t="s">
        <v>62</v>
      </c>
      <c r="R528" s="184" t="s">
        <v>62</v>
      </c>
    </row>
    <row r="529" spans="1:18" s="85" customFormat="1" ht="65.45" customHeight="1" x14ac:dyDescent="0.2">
      <c r="A529" s="332"/>
      <c r="B529" s="148" t="s">
        <v>192</v>
      </c>
      <c r="C529" s="235"/>
      <c r="D529" s="235" t="s">
        <v>62</v>
      </c>
      <c r="E529" s="235"/>
      <c r="F529" s="235"/>
      <c r="G529" s="235">
        <f>G526</f>
        <v>98</v>
      </c>
      <c r="H529" s="235">
        <f t="shared" ref="H529:J529" si="270">H526</f>
        <v>98</v>
      </c>
      <c r="I529" s="251">
        <f t="shared" si="265"/>
        <v>46.75</v>
      </c>
      <c r="J529" s="251">
        <f t="shared" si="270"/>
        <v>46.75</v>
      </c>
      <c r="K529" s="235">
        <f>K526</f>
        <v>98</v>
      </c>
      <c r="L529" s="235" t="s">
        <v>62</v>
      </c>
      <c r="M529" s="150">
        <v>46022</v>
      </c>
      <c r="N529" s="150">
        <v>46022</v>
      </c>
      <c r="O529" s="156"/>
      <c r="P529" s="234" t="s">
        <v>62</v>
      </c>
      <c r="Q529" s="156"/>
      <c r="R529" s="183"/>
    </row>
    <row r="530" spans="1:18" s="85" customFormat="1" ht="15" customHeight="1" x14ac:dyDescent="0.2">
      <c r="A530" s="332"/>
      <c r="B530" s="147" t="s">
        <v>193</v>
      </c>
      <c r="C530" s="235"/>
      <c r="D530" s="235"/>
      <c r="E530" s="235"/>
      <c r="F530" s="235"/>
      <c r="G530" s="235" t="s">
        <v>62</v>
      </c>
      <c r="H530" s="235"/>
      <c r="I530" s="251">
        <f t="shared" si="265"/>
        <v>0</v>
      </c>
      <c r="J530" s="251"/>
      <c r="K530" s="235"/>
      <c r="L530" s="235" t="s">
        <v>62</v>
      </c>
      <c r="M530" s="235"/>
      <c r="N530" s="235"/>
      <c r="O530" s="234" t="s">
        <v>62</v>
      </c>
      <c r="P530" s="234" t="s">
        <v>62</v>
      </c>
      <c r="Q530" s="234" t="s">
        <v>62</v>
      </c>
      <c r="R530" s="184" t="s">
        <v>62</v>
      </c>
    </row>
    <row r="531" spans="1:18" s="85" customFormat="1" ht="38.65" customHeight="1" x14ac:dyDescent="0.2">
      <c r="A531" s="332"/>
      <c r="B531" s="148" t="s">
        <v>330</v>
      </c>
      <c r="C531" s="235"/>
      <c r="D531" s="235" t="s">
        <v>62</v>
      </c>
      <c r="E531" s="235"/>
      <c r="F531" s="235"/>
      <c r="G531" s="235">
        <f>G527</f>
        <v>98</v>
      </c>
      <c r="H531" s="235">
        <f t="shared" ref="H531:K531" si="271">H527</f>
        <v>98</v>
      </c>
      <c r="I531" s="251">
        <f t="shared" si="265"/>
        <v>46.75</v>
      </c>
      <c r="J531" s="251">
        <f t="shared" si="271"/>
        <v>46.75</v>
      </c>
      <c r="K531" s="235">
        <f t="shared" si="271"/>
        <v>98</v>
      </c>
      <c r="L531" s="235" t="s">
        <v>62</v>
      </c>
      <c r="M531" s="150">
        <v>46022</v>
      </c>
      <c r="N531" s="150">
        <v>46022</v>
      </c>
      <c r="O531" s="156"/>
      <c r="P531" s="234" t="s">
        <v>62</v>
      </c>
      <c r="Q531" s="156"/>
      <c r="R531" s="183"/>
    </row>
    <row r="532" spans="1:18" s="85" customFormat="1" ht="21" customHeight="1" x14ac:dyDescent="0.2">
      <c r="A532" s="332"/>
      <c r="B532" s="147" t="s">
        <v>71</v>
      </c>
      <c r="C532" s="235"/>
      <c r="D532" s="235"/>
      <c r="E532" s="235"/>
      <c r="F532" s="235"/>
      <c r="G532" s="235" t="s">
        <v>62</v>
      </c>
      <c r="H532" s="235"/>
      <c r="I532" s="251">
        <f t="shared" si="265"/>
        <v>0</v>
      </c>
      <c r="J532" s="251"/>
      <c r="K532" s="235"/>
      <c r="L532" s="235" t="s">
        <v>62</v>
      </c>
      <c r="M532" s="235"/>
      <c r="N532" s="235"/>
      <c r="O532" s="234" t="s">
        <v>62</v>
      </c>
      <c r="P532" s="234" t="s">
        <v>62</v>
      </c>
      <c r="Q532" s="234" t="s">
        <v>62</v>
      </c>
      <c r="R532" s="184" t="s">
        <v>62</v>
      </c>
    </row>
    <row r="533" spans="1:18" s="85" customFormat="1" ht="21" customHeight="1" x14ac:dyDescent="0.2">
      <c r="A533" s="333"/>
      <c r="B533" s="148" t="s">
        <v>72</v>
      </c>
      <c r="C533" s="235"/>
      <c r="D533" s="235" t="s">
        <v>62</v>
      </c>
      <c r="E533" s="235"/>
      <c r="F533" s="235"/>
      <c r="G533" s="235">
        <f>G531</f>
        <v>98</v>
      </c>
      <c r="H533" s="235">
        <f t="shared" ref="H533:K533" si="272">H531</f>
        <v>98</v>
      </c>
      <c r="I533" s="251">
        <f t="shared" si="265"/>
        <v>46.75</v>
      </c>
      <c r="J533" s="251">
        <f t="shared" si="272"/>
        <v>46.75</v>
      </c>
      <c r="K533" s="235">
        <f t="shared" si="272"/>
        <v>98</v>
      </c>
      <c r="L533" s="235" t="s">
        <v>62</v>
      </c>
      <c r="M533" s="150">
        <v>46022</v>
      </c>
      <c r="N533" s="150">
        <v>46022</v>
      </c>
      <c r="O533" s="156"/>
      <c r="P533" s="234" t="s">
        <v>62</v>
      </c>
      <c r="Q533" s="156"/>
      <c r="R533" s="183"/>
    </row>
    <row r="534" spans="1:18" s="56" customFormat="1" ht="74.45" customHeight="1" x14ac:dyDescent="0.25">
      <c r="A534" s="331" t="s">
        <v>277</v>
      </c>
      <c r="B534" s="137" t="s">
        <v>332</v>
      </c>
      <c r="C534" s="142" t="s">
        <v>191</v>
      </c>
      <c r="D534" s="141" t="s">
        <v>333</v>
      </c>
      <c r="E534" s="141" t="s">
        <v>82</v>
      </c>
      <c r="F534" s="142">
        <v>744</v>
      </c>
      <c r="G534" s="142">
        <v>98</v>
      </c>
      <c r="H534" s="142">
        <f>G534</f>
        <v>98</v>
      </c>
      <c r="I534" s="245">
        <f t="shared" ca="1" si="265"/>
        <v>44.810239401789687</v>
      </c>
      <c r="J534" s="245">
        <f ca="1">I534</f>
        <v>43.9398712450445</v>
      </c>
      <c r="K534" s="142">
        <f>G534</f>
        <v>98</v>
      </c>
      <c r="L534" s="142"/>
      <c r="M534" s="235" t="s">
        <v>62</v>
      </c>
      <c r="N534" s="235" t="s">
        <v>62</v>
      </c>
      <c r="O534" s="156">
        <v>3046073.05</v>
      </c>
      <c r="P534" s="156"/>
      <c r="Q534" s="156">
        <v>2918363.74</v>
      </c>
      <c r="R534" s="183">
        <v>1365755.69</v>
      </c>
    </row>
    <row r="535" spans="1:18" s="85" customFormat="1" ht="15.75" x14ac:dyDescent="0.2">
      <c r="A535" s="332"/>
      <c r="B535" s="146" t="s">
        <v>70</v>
      </c>
      <c r="C535" s="235"/>
      <c r="D535" s="235" t="s">
        <v>62</v>
      </c>
      <c r="E535" s="235"/>
      <c r="F535" s="235"/>
      <c r="G535" s="235">
        <f>G534</f>
        <v>98</v>
      </c>
      <c r="H535" s="235">
        <f t="shared" ref="H535:K535" si="273">H534</f>
        <v>98</v>
      </c>
      <c r="I535" s="251">
        <f t="shared" ca="1" si="265"/>
        <v>44.810239401789687</v>
      </c>
      <c r="J535" s="251">
        <f t="shared" ca="1" si="273"/>
        <v>43.9398712450445</v>
      </c>
      <c r="K535" s="235">
        <f t="shared" si="273"/>
        <v>98</v>
      </c>
      <c r="L535" s="235" t="s">
        <v>62</v>
      </c>
      <c r="M535" s="150">
        <v>46022</v>
      </c>
      <c r="N535" s="150">
        <v>46022</v>
      </c>
      <c r="O535" s="156"/>
      <c r="P535" s="234" t="s">
        <v>62</v>
      </c>
      <c r="Q535" s="156"/>
      <c r="R535" s="183"/>
    </row>
    <row r="536" spans="1:18" s="85" customFormat="1" ht="14.25" x14ac:dyDescent="0.2">
      <c r="A536" s="332"/>
      <c r="B536" s="147" t="s">
        <v>76</v>
      </c>
      <c r="C536" s="235"/>
      <c r="D536" s="235"/>
      <c r="E536" s="235"/>
      <c r="F536" s="235"/>
      <c r="G536" s="235" t="s">
        <v>62</v>
      </c>
      <c r="H536" s="235"/>
      <c r="I536" s="251">
        <f t="shared" si="265"/>
        <v>0</v>
      </c>
      <c r="J536" s="251"/>
      <c r="K536" s="235"/>
      <c r="L536" s="235" t="s">
        <v>62</v>
      </c>
      <c r="M536" s="235"/>
      <c r="N536" s="235"/>
      <c r="O536" s="234" t="s">
        <v>62</v>
      </c>
      <c r="P536" s="234" t="s">
        <v>62</v>
      </c>
      <c r="Q536" s="234" t="s">
        <v>62</v>
      </c>
      <c r="R536" s="184" t="s">
        <v>62</v>
      </c>
    </row>
    <row r="537" spans="1:18" s="85" customFormat="1" ht="65.45" customHeight="1" x14ac:dyDescent="0.2">
      <c r="A537" s="332"/>
      <c r="B537" s="148" t="s">
        <v>192</v>
      </c>
      <c r="C537" s="235"/>
      <c r="D537" s="235" t="s">
        <v>62</v>
      </c>
      <c r="E537" s="235"/>
      <c r="F537" s="235"/>
      <c r="G537" s="235">
        <f>G534</f>
        <v>98</v>
      </c>
      <c r="H537" s="235">
        <f t="shared" ref="H537:J537" si="274">H534</f>
        <v>98</v>
      </c>
      <c r="I537" s="251">
        <f t="shared" ca="1" si="265"/>
        <v>44.810239401789687</v>
      </c>
      <c r="J537" s="251">
        <f t="shared" ca="1" si="274"/>
        <v>43.9398712450445</v>
      </c>
      <c r="K537" s="235">
        <f>K534</f>
        <v>98</v>
      </c>
      <c r="L537" s="235" t="s">
        <v>62</v>
      </c>
      <c r="M537" s="150">
        <v>46022</v>
      </c>
      <c r="N537" s="150">
        <v>46022</v>
      </c>
      <c r="O537" s="156"/>
      <c r="P537" s="234" t="s">
        <v>62</v>
      </c>
      <c r="Q537" s="156"/>
      <c r="R537" s="183"/>
    </row>
    <row r="538" spans="1:18" s="85" customFormat="1" ht="15" customHeight="1" x14ac:dyDescent="0.2">
      <c r="A538" s="332"/>
      <c r="B538" s="147" t="s">
        <v>193</v>
      </c>
      <c r="C538" s="235"/>
      <c r="D538" s="235"/>
      <c r="E538" s="235"/>
      <c r="F538" s="235"/>
      <c r="G538" s="235" t="s">
        <v>62</v>
      </c>
      <c r="H538" s="235"/>
      <c r="I538" s="251">
        <f t="shared" si="265"/>
        <v>0</v>
      </c>
      <c r="J538" s="251"/>
      <c r="K538" s="235"/>
      <c r="L538" s="235" t="s">
        <v>62</v>
      </c>
      <c r="M538" s="235"/>
      <c r="N538" s="235"/>
      <c r="O538" s="234" t="s">
        <v>62</v>
      </c>
      <c r="P538" s="234" t="s">
        <v>62</v>
      </c>
      <c r="Q538" s="234" t="s">
        <v>62</v>
      </c>
      <c r="R538" s="184" t="s">
        <v>62</v>
      </c>
    </row>
    <row r="539" spans="1:18" s="85" customFormat="1" ht="38.65" customHeight="1" x14ac:dyDescent="0.2">
      <c r="A539" s="332"/>
      <c r="B539" s="148" t="s">
        <v>330</v>
      </c>
      <c r="C539" s="235"/>
      <c r="D539" s="235" t="s">
        <v>62</v>
      </c>
      <c r="E539" s="235"/>
      <c r="F539" s="235"/>
      <c r="G539" s="235">
        <f>G535</f>
        <v>98</v>
      </c>
      <c r="H539" s="235">
        <f t="shared" ref="H539:K539" si="275">H535</f>
        <v>98</v>
      </c>
      <c r="I539" s="251">
        <f t="shared" ca="1" si="265"/>
        <v>44.810239401789687</v>
      </c>
      <c r="J539" s="251">
        <f t="shared" ca="1" si="275"/>
        <v>43.9398712450445</v>
      </c>
      <c r="K539" s="235">
        <f t="shared" si="275"/>
        <v>98</v>
      </c>
      <c r="L539" s="235" t="s">
        <v>62</v>
      </c>
      <c r="M539" s="150">
        <v>46022</v>
      </c>
      <c r="N539" s="150">
        <v>46022</v>
      </c>
      <c r="O539" s="156"/>
      <c r="P539" s="234" t="s">
        <v>62</v>
      </c>
      <c r="Q539" s="156"/>
      <c r="R539" s="183"/>
    </row>
    <row r="540" spans="1:18" s="85" customFormat="1" ht="21" customHeight="1" x14ac:dyDescent="0.2">
      <c r="A540" s="332"/>
      <c r="B540" s="147" t="s">
        <v>71</v>
      </c>
      <c r="C540" s="235"/>
      <c r="D540" s="235"/>
      <c r="E540" s="235"/>
      <c r="F540" s="235"/>
      <c r="G540" s="235" t="s">
        <v>62</v>
      </c>
      <c r="H540" s="235"/>
      <c r="I540" s="251">
        <f t="shared" si="265"/>
        <v>0</v>
      </c>
      <c r="J540" s="251"/>
      <c r="K540" s="235"/>
      <c r="L540" s="235" t="s">
        <v>62</v>
      </c>
      <c r="M540" s="235"/>
      <c r="N540" s="235"/>
      <c r="O540" s="234" t="s">
        <v>62</v>
      </c>
      <c r="P540" s="234" t="s">
        <v>62</v>
      </c>
      <c r="Q540" s="234" t="s">
        <v>62</v>
      </c>
      <c r="R540" s="184" t="s">
        <v>62</v>
      </c>
    </row>
    <row r="541" spans="1:18" s="85" customFormat="1" ht="21" customHeight="1" x14ac:dyDescent="0.2">
      <c r="A541" s="333"/>
      <c r="B541" s="148" t="s">
        <v>72</v>
      </c>
      <c r="C541" s="235"/>
      <c r="D541" s="235" t="s">
        <v>62</v>
      </c>
      <c r="E541" s="235"/>
      <c r="F541" s="235"/>
      <c r="G541" s="235">
        <f>G539</f>
        <v>98</v>
      </c>
      <c r="H541" s="235">
        <f t="shared" ref="H541:K541" si="276">H539</f>
        <v>98</v>
      </c>
      <c r="I541" s="251">
        <f t="shared" ca="1" si="265"/>
        <v>44.810239401789687</v>
      </c>
      <c r="J541" s="251">
        <f t="shared" ca="1" si="276"/>
        <v>43.9398712450445</v>
      </c>
      <c r="K541" s="235">
        <f t="shared" si="276"/>
        <v>98</v>
      </c>
      <c r="L541" s="235" t="s">
        <v>62</v>
      </c>
      <c r="M541" s="150">
        <v>46022</v>
      </c>
      <c r="N541" s="150">
        <v>46022</v>
      </c>
      <c r="O541" s="156"/>
      <c r="P541" s="234" t="s">
        <v>62</v>
      </c>
      <c r="Q541" s="156"/>
      <c r="R541" s="183"/>
    </row>
    <row r="542" spans="1:18" s="56" customFormat="1" ht="74.45" customHeight="1" x14ac:dyDescent="0.25">
      <c r="A542" s="331" t="s">
        <v>278</v>
      </c>
      <c r="B542" s="137" t="s">
        <v>332</v>
      </c>
      <c r="C542" s="142" t="s">
        <v>191</v>
      </c>
      <c r="D542" s="141" t="s">
        <v>333</v>
      </c>
      <c r="E542" s="141" t="s">
        <v>82</v>
      </c>
      <c r="F542" s="142">
        <v>744</v>
      </c>
      <c r="G542" s="142">
        <v>98</v>
      </c>
      <c r="H542" s="142">
        <f>G542</f>
        <v>98</v>
      </c>
      <c r="I542" s="156">
        <f t="shared" si="265"/>
        <v>42.54</v>
      </c>
      <c r="J542" s="156">
        <v>42.54</v>
      </c>
      <c r="K542" s="142">
        <f>G542</f>
        <v>98</v>
      </c>
      <c r="L542" s="142"/>
      <c r="M542" s="235" t="s">
        <v>62</v>
      </c>
      <c r="N542" s="235" t="s">
        <v>62</v>
      </c>
      <c r="O542" s="156">
        <v>1102937.8700000001</v>
      </c>
      <c r="P542" s="156"/>
      <c r="Q542" s="156">
        <v>1005467.47</v>
      </c>
      <c r="R542" s="183">
        <v>478725.09</v>
      </c>
    </row>
    <row r="543" spans="1:18" s="85" customFormat="1" ht="15.75" x14ac:dyDescent="0.2">
      <c r="A543" s="332"/>
      <c r="B543" s="146" t="s">
        <v>70</v>
      </c>
      <c r="C543" s="235"/>
      <c r="D543" s="235" t="s">
        <v>62</v>
      </c>
      <c r="E543" s="235"/>
      <c r="F543" s="235"/>
      <c r="G543" s="235">
        <f>G542</f>
        <v>98</v>
      </c>
      <c r="H543" s="235">
        <f t="shared" ref="H543:K543" si="277">H542</f>
        <v>98</v>
      </c>
      <c r="I543" s="251">
        <f t="shared" si="265"/>
        <v>42.54</v>
      </c>
      <c r="J543" s="251">
        <f t="shared" si="277"/>
        <v>42.54</v>
      </c>
      <c r="K543" s="235">
        <f t="shared" si="277"/>
        <v>98</v>
      </c>
      <c r="L543" s="235" t="s">
        <v>62</v>
      </c>
      <c r="M543" s="150">
        <v>46022</v>
      </c>
      <c r="N543" s="150">
        <v>46022</v>
      </c>
      <c r="O543" s="156"/>
      <c r="P543" s="234" t="s">
        <v>62</v>
      </c>
      <c r="Q543" s="156"/>
      <c r="R543" s="183"/>
    </row>
    <row r="544" spans="1:18" s="85" customFormat="1" ht="14.25" x14ac:dyDescent="0.2">
      <c r="A544" s="332"/>
      <c r="B544" s="147" t="s">
        <v>76</v>
      </c>
      <c r="C544" s="235"/>
      <c r="D544" s="235"/>
      <c r="E544" s="235"/>
      <c r="F544" s="235"/>
      <c r="G544" s="235" t="s">
        <v>62</v>
      </c>
      <c r="H544" s="235"/>
      <c r="I544" s="251">
        <f t="shared" si="265"/>
        <v>0</v>
      </c>
      <c r="J544" s="251"/>
      <c r="K544" s="235"/>
      <c r="L544" s="235" t="s">
        <v>62</v>
      </c>
      <c r="M544" s="235"/>
      <c r="N544" s="235"/>
      <c r="O544" s="234" t="s">
        <v>62</v>
      </c>
      <c r="P544" s="234" t="s">
        <v>62</v>
      </c>
      <c r="Q544" s="234" t="s">
        <v>62</v>
      </c>
      <c r="R544" s="184" t="s">
        <v>62</v>
      </c>
    </row>
    <row r="545" spans="1:18" s="85" customFormat="1" ht="65.45" customHeight="1" x14ac:dyDescent="0.2">
      <c r="A545" s="332"/>
      <c r="B545" s="148" t="s">
        <v>192</v>
      </c>
      <c r="C545" s="235"/>
      <c r="D545" s="235" t="s">
        <v>62</v>
      </c>
      <c r="E545" s="235"/>
      <c r="F545" s="235"/>
      <c r="G545" s="235">
        <f>G542</f>
        <v>98</v>
      </c>
      <c r="H545" s="235">
        <f t="shared" ref="H545:J545" si="278">H542</f>
        <v>98</v>
      </c>
      <c r="I545" s="251">
        <f t="shared" si="265"/>
        <v>42.54</v>
      </c>
      <c r="J545" s="251">
        <f t="shared" si="278"/>
        <v>42.54</v>
      </c>
      <c r="K545" s="235">
        <f>K542</f>
        <v>98</v>
      </c>
      <c r="L545" s="235" t="s">
        <v>62</v>
      </c>
      <c r="M545" s="150">
        <v>46022</v>
      </c>
      <c r="N545" s="150">
        <v>46022</v>
      </c>
      <c r="O545" s="156"/>
      <c r="P545" s="234" t="s">
        <v>62</v>
      </c>
      <c r="Q545" s="156"/>
      <c r="R545" s="183"/>
    </row>
    <row r="546" spans="1:18" s="85" customFormat="1" ht="15" customHeight="1" x14ac:dyDescent="0.2">
      <c r="A546" s="332"/>
      <c r="B546" s="147" t="s">
        <v>193</v>
      </c>
      <c r="C546" s="235"/>
      <c r="D546" s="235"/>
      <c r="E546" s="235"/>
      <c r="F546" s="235"/>
      <c r="G546" s="235" t="s">
        <v>62</v>
      </c>
      <c r="H546" s="235"/>
      <c r="I546" s="251">
        <f t="shared" si="265"/>
        <v>0</v>
      </c>
      <c r="J546" s="251"/>
      <c r="K546" s="235"/>
      <c r="L546" s="235" t="s">
        <v>62</v>
      </c>
      <c r="M546" s="235"/>
      <c r="N546" s="235"/>
      <c r="O546" s="234" t="s">
        <v>62</v>
      </c>
      <c r="P546" s="234" t="s">
        <v>62</v>
      </c>
      <c r="Q546" s="234" t="s">
        <v>62</v>
      </c>
      <c r="R546" s="184" t="s">
        <v>62</v>
      </c>
    </row>
    <row r="547" spans="1:18" s="85" customFormat="1" ht="38.65" customHeight="1" x14ac:dyDescent="0.2">
      <c r="A547" s="332"/>
      <c r="B547" s="148" t="s">
        <v>330</v>
      </c>
      <c r="C547" s="235"/>
      <c r="D547" s="235" t="s">
        <v>62</v>
      </c>
      <c r="E547" s="235"/>
      <c r="F547" s="235"/>
      <c r="G547" s="235">
        <f>G543</f>
        <v>98</v>
      </c>
      <c r="H547" s="235">
        <f t="shared" ref="H547:K547" si="279">H543</f>
        <v>98</v>
      </c>
      <c r="I547" s="251">
        <f t="shared" si="265"/>
        <v>42.54</v>
      </c>
      <c r="J547" s="251">
        <f t="shared" si="279"/>
        <v>42.54</v>
      </c>
      <c r="K547" s="235">
        <f t="shared" si="279"/>
        <v>98</v>
      </c>
      <c r="L547" s="235" t="s">
        <v>62</v>
      </c>
      <c r="M547" s="150">
        <v>46022</v>
      </c>
      <c r="N547" s="150">
        <v>46022</v>
      </c>
      <c r="O547" s="156"/>
      <c r="P547" s="234" t="s">
        <v>62</v>
      </c>
      <c r="Q547" s="156"/>
      <c r="R547" s="183"/>
    </row>
    <row r="548" spans="1:18" s="85" customFormat="1" ht="21" customHeight="1" x14ac:dyDescent="0.2">
      <c r="A548" s="332"/>
      <c r="B548" s="147" t="s">
        <v>71</v>
      </c>
      <c r="C548" s="235"/>
      <c r="D548" s="235"/>
      <c r="E548" s="235"/>
      <c r="F548" s="235"/>
      <c r="G548" s="235" t="s">
        <v>62</v>
      </c>
      <c r="H548" s="235"/>
      <c r="I548" s="251">
        <f t="shared" si="265"/>
        <v>0</v>
      </c>
      <c r="J548" s="251"/>
      <c r="K548" s="235"/>
      <c r="L548" s="235" t="s">
        <v>62</v>
      </c>
      <c r="M548" s="235"/>
      <c r="N548" s="235"/>
      <c r="O548" s="234" t="s">
        <v>62</v>
      </c>
      <c r="P548" s="234" t="s">
        <v>62</v>
      </c>
      <c r="Q548" s="234" t="s">
        <v>62</v>
      </c>
      <c r="R548" s="184" t="s">
        <v>62</v>
      </c>
    </row>
    <row r="549" spans="1:18" s="85" customFormat="1" ht="21" customHeight="1" x14ac:dyDescent="0.2">
      <c r="A549" s="333"/>
      <c r="B549" s="148" t="s">
        <v>72</v>
      </c>
      <c r="C549" s="235"/>
      <c r="D549" s="235" t="s">
        <v>62</v>
      </c>
      <c r="E549" s="235"/>
      <c r="F549" s="235"/>
      <c r="G549" s="235">
        <f>G547</f>
        <v>98</v>
      </c>
      <c r="H549" s="235">
        <f t="shared" ref="H549:K549" si="280">H547</f>
        <v>98</v>
      </c>
      <c r="I549" s="251">
        <f t="shared" si="265"/>
        <v>42.54</v>
      </c>
      <c r="J549" s="251">
        <f t="shared" si="280"/>
        <v>42.54</v>
      </c>
      <c r="K549" s="235">
        <f t="shared" si="280"/>
        <v>98</v>
      </c>
      <c r="L549" s="235" t="s">
        <v>62</v>
      </c>
      <c r="M549" s="150">
        <v>46022</v>
      </c>
      <c r="N549" s="150">
        <v>46022</v>
      </c>
      <c r="O549" s="156"/>
      <c r="P549" s="234" t="s">
        <v>62</v>
      </c>
      <c r="Q549" s="156"/>
      <c r="R549" s="183"/>
    </row>
    <row r="550" spans="1:18" s="56" customFormat="1" ht="74.45" customHeight="1" x14ac:dyDescent="0.25">
      <c r="A550" s="331" t="s">
        <v>279</v>
      </c>
      <c r="B550" s="137" t="s">
        <v>332</v>
      </c>
      <c r="C550" s="142" t="s">
        <v>191</v>
      </c>
      <c r="D550" s="141" t="s">
        <v>333</v>
      </c>
      <c r="E550" s="141" t="s">
        <v>82</v>
      </c>
      <c r="F550" s="142">
        <v>744</v>
      </c>
      <c r="G550" s="142">
        <v>98</v>
      </c>
      <c r="H550" s="142">
        <f>G550</f>
        <v>98</v>
      </c>
      <c r="I550" s="245">
        <f t="shared" ca="1" si="265"/>
        <v>44.810239401789687</v>
      </c>
      <c r="J550" s="245">
        <f ca="1">I550</f>
        <v>43.798343672794545</v>
      </c>
      <c r="K550" s="142">
        <f>G550</f>
        <v>98</v>
      </c>
      <c r="L550" s="142"/>
      <c r="M550" s="235" t="s">
        <v>62</v>
      </c>
      <c r="N550" s="235" t="s">
        <v>62</v>
      </c>
      <c r="O550" s="156">
        <v>1102937.8700000001</v>
      </c>
      <c r="P550" s="156"/>
      <c r="Q550" s="156">
        <v>1068894.6399999999</v>
      </c>
      <c r="R550" s="183">
        <v>492927.06</v>
      </c>
    </row>
    <row r="551" spans="1:18" s="85" customFormat="1" ht="15.75" x14ac:dyDescent="0.2">
      <c r="A551" s="332"/>
      <c r="B551" s="146" t="s">
        <v>70</v>
      </c>
      <c r="C551" s="235"/>
      <c r="D551" s="235" t="s">
        <v>62</v>
      </c>
      <c r="E551" s="235"/>
      <c r="F551" s="235"/>
      <c r="G551" s="235">
        <f>G550</f>
        <v>98</v>
      </c>
      <c r="H551" s="235">
        <f t="shared" ref="H551:K551" si="281">H550</f>
        <v>98</v>
      </c>
      <c r="I551" s="251">
        <f t="shared" ca="1" si="265"/>
        <v>44.810239401789687</v>
      </c>
      <c r="J551" s="251">
        <f t="shared" ca="1" si="281"/>
        <v>43.798343672794545</v>
      </c>
      <c r="K551" s="235">
        <f t="shared" si="281"/>
        <v>98</v>
      </c>
      <c r="L551" s="235" t="s">
        <v>62</v>
      </c>
      <c r="M551" s="150">
        <v>46022</v>
      </c>
      <c r="N551" s="150">
        <v>46022</v>
      </c>
      <c r="O551" s="156"/>
      <c r="P551" s="234" t="s">
        <v>62</v>
      </c>
      <c r="Q551" s="156"/>
      <c r="R551" s="183"/>
    </row>
    <row r="552" spans="1:18" s="85" customFormat="1" ht="14.25" x14ac:dyDescent="0.2">
      <c r="A552" s="332"/>
      <c r="B552" s="147" t="s">
        <v>76</v>
      </c>
      <c r="C552" s="235"/>
      <c r="D552" s="235"/>
      <c r="E552" s="235"/>
      <c r="F552" s="235"/>
      <c r="G552" s="235" t="s">
        <v>62</v>
      </c>
      <c r="H552" s="235"/>
      <c r="I552" s="251">
        <f t="shared" si="265"/>
        <v>0</v>
      </c>
      <c r="J552" s="251"/>
      <c r="K552" s="235"/>
      <c r="L552" s="235" t="s">
        <v>62</v>
      </c>
      <c r="M552" s="235"/>
      <c r="N552" s="235"/>
      <c r="O552" s="234" t="s">
        <v>62</v>
      </c>
      <c r="P552" s="234" t="s">
        <v>62</v>
      </c>
      <c r="Q552" s="234" t="s">
        <v>62</v>
      </c>
      <c r="R552" s="184" t="s">
        <v>62</v>
      </c>
    </row>
    <row r="553" spans="1:18" s="85" customFormat="1" ht="65.45" customHeight="1" x14ac:dyDescent="0.2">
      <c r="A553" s="332"/>
      <c r="B553" s="148" t="s">
        <v>192</v>
      </c>
      <c r="C553" s="235"/>
      <c r="D553" s="235" t="s">
        <v>62</v>
      </c>
      <c r="E553" s="235"/>
      <c r="F553" s="235"/>
      <c r="G553" s="235">
        <f>G550</f>
        <v>98</v>
      </c>
      <c r="H553" s="235">
        <f t="shared" ref="H553:J553" si="282">H550</f>
        <v>98</v>
      </c>
      <c r="I553" s="251">
        <f t="shared" ca="1" si="265"/>
        <v>44.810239401789687</v>
      </c>
      <c r="J553" s="251">
        <f t="shared" ca="1" si="282"/>
        <v>43.798343672794545</v>
      </c>
      <c r="K553" s="235">
        <f>K550</f>
        <v>98</v>
      </c>
      <c r="L553" s="235" t="s">
        <v>62</v>
      </c>
      <c r="M553" s="150">
        <v>46022</v>
      </c>
      <c r="N553" s="150">
        <v>46022</v>
      </c>
      <c r="O553" s="156"/>
      <c r="P553" s="234" t="s">
        <v>62</v>
      </c>
      <c r="Q553" s="156"/>
      <c r="R553" s="183"/>
    </row>
    <row r="554" spans="1:18" s="85" customFormat="1" ht="15" customHeight="1" x14ac:dyDescent="0.2">
      <c r="A554" s="332"/>
      <c r="B554" s="147" t="s">
        <v>193</v>
      </c>
      <c r="C554" s="235"/>
      <c r="D554" s="235"/>
      <c r="E554" s="235"/>
      <c r="F554" s="235"/>
      <c r="G554" s="235" t="s">
        <v>62</v>
      </c>
      <c r="H554" s="235"/>
      <c r="I554" s="251">
        <f t="shared" si="265"/>
        <v>0</v>
      </c>
      <c r="J554" s="251"/>
      <c r="K554" s="235"/>
      <c r="L554" s="235" t="s">
        <v>62</v>
      </c>
      <c r="M554" s="235"/>
      <c r="N554" s="235"/>
      <c r="O554" s="234" t="s">
        <v>62</v>
      </c>
      <c r="P554" s="234" t="s">
        <v>62</v>
      </c>
      <c r="Q554" s="234" t="s">
        <v>62</v>
      </c>
      <c r="R554" s="184" t="s">
        <v>62</v>
      </c>
    </row>
    <row r="555" spans="1:18" s="85" customFormat="1" ht="38.65" customHeight="1" x14ac:dyDescent="0.2">
      <c r="A555" s="332"/>
      <c r="B555" s="148" t="s">
        <v>330</v>
      </c>
      <c r="C555" s="235"/>
      <c r="D555" s="235" t="s">
        <v>62</v>
      </c>
      <c r="E555" s="235"/>
      <c r="F555" s="235"/>
      <c r="G555" s="235">
        <f>G551</f>
        <v>98</v>
      </c>
      <c r="H555" s="235">
        <f t="shared" ref="H555:K555" si="283">H551</f>
        <v>98</v>
      </c>
      <c r="I555" s="251">
        <f t="shared" ca="1" si="265"/>
        <v>44.810239401789687</v>
      </c>
      <c r="J555" s="251">
        <f t="shared" ca="1" si="283"/>
        <v>43.798343672794545</v>
      </c>
      <c r="K555" s="235">
        <f t="shared" si="283"/>
        <v>98</v>
      </c>
      <c r="L555" s="235" t="s">
        <v>62</v>
      </c>
      <c r="M555" s="150">
        <v>46022</v>
      </c>
      <c r="N555" s="150">
        <v>46022</v>
      </c>
      <c r="O555" s="156"/>
      <c r="P555" s="234" t="s">
        <v>62</v>
      </c>
      <c r="Q555" s="156"/>
      <c r="R555" s="183"/>
    </row>
    <row r="556" spans="1:18" s="85" customFormat="1" ht="21" customHeight="1" x14ac:dyDescent="0.2">
      <c r="A556" s="332"/>
      <c r="B556" s="147" t="s">
        <v>71</v>
      </c>
      <c r="C556" s="235"/>
      <c r="D556" s="235"/>
      <c r="E556" s="235"/>
      <c r="F556" s="235"/>
      <c r="G556" s="235" t="s">
        <v>62</v>
      </c>
      <c r="H556" s="235"/>
      <c r="I556" s="251">
        <f t="shared" si="265"/>
        <v>0</v>
      </c>
      <c r="J556" s="251"/>
      <c r="K556" s="235"/>
      <c r="L556" s="235" t="s">
        <v>62</v>
      </c>
      <c r="M556" s="235"/>
      <c r="N556" s="235"/>
      <c r="O556" s="234" t="s">
        <v>62</v>
      </c>
      <c r="P556" s="234" t="s">
        <v>62</v>
      </c>
      <c r="Q556" s="234" t="s">
        <v>62</v>
      </c>
      <c r="R556" s="184" t="s">
        <v>62</v>
      </c>
    </row>
    <row r="557" spans="1:18" s="85" customFormat="1" ht="21" customHeight="1" x14ac:dyDescent="0.2">
      <c r="A557" s="333"/>
      <c r="B557" s="148" t="s">
        <v>72</v>
      </c>
      <c r="C557" s="235"/>
      <c r="D557" s="235" t="s">
        <v>62</v>
      </c>
      <c r="E557" s="235"/>
      <c r="F557" s="235"/>
      <c r="G557" s="235">
        <f>G555</f>
        <v>98</v>
      </c>
      <c r="H557" s="235">
        <f t="shared" ref="H557:K557" si="284">H555</f>
        <v>98</v>
      </c>
      <c r="I557" s="251">
        <f t="shared" ca="1" si="265"/>
        <v>44.810239401789687</v>
      </c>
      <c r="J557" s="251">
        <f t="shared" ca="1" si="284"/>
        <v>43.798343672794545</v>
      </c>
      <c r="K557" s="235">
        <f t="shared" si="284"/>
        <v>98</v>
      </c>
      <c r="L557" s="235" t="s">
        <v>62</v>
      </c>
      <c r="M557" s="150">
        <v>46022</v>
      </c>
      <c r="N557" s="150">
        <v>46022</v>
      </c>
      <c r="O557" s="156"/>
      <c r="P557" s="234" t="s">
        <v>62</v>
      </c>
      <c r="Q557" s="156"/>
      <c r="R557" s="183"/>
    </row>
    <row r="558" spans="1:18" s="56" customFormat="1" ht="74.45" customHeight="1" x14ac:dyDescent="0.25">
      <c r="A558" s="331" t="s">
        <v>280</v>
      </c>
      <c r="B558" s="137" t="s">
        <v>332</v>
      </c>
      <c r="C558" s="142" t="s">
        <v>191</v>
      </c>
      <c r="D558" s="141" t="s">
        <v>333</v>
      </c>
      <c r="E558" s="141" t="s">
        <v>82</v>
      </c>
      <c r="F558" s="142">
        <v>744</v>
      </c>
      <c r="G558" s="142">
        <v>98</v>
      </c>
      <c r="H558" s="142">
        <f>G558</f>
        <v>98</v>
      </c>
      <c r="I558" s="156">
        <f t="shared" si="265"/>
        <v>48.48</v>
      </c>
      <c r="J558" s="156">
        <v>48.48</v>
      </c>
      <c r="K558" s="142">
        <f>G558</f>
        <v>98</v>
      </c>
      <c r="L558" s="142"/>
      <c r="M558" s="235" t="s">
        <v>62</v>
      </c>
      <c r="N558" s="235" t="s">
        <v>62</v>
      </c>
      <c r="O558" s="156">
        <v>205138.08</v>
      </c>
      <c r="P558" s="156"/>
      <c r="Q558" s="156">
        <v>205073.2</v>
      </c>
      <c r="R558" s="183">
        <v>101302.52</v>
      </c>
    </row>
    <row r="559" spans="1:18" s="85" customFormat="1" ht="15.75" x14ac:dyDescent="0.2">
      <c r="A559" s="332"/>
      <c r="B559" s="146" t="s">
        <v>70</v>
      </c>
      <c r="C559" s="235"/>
      <c r="D559" s="235" t="s">
        <v>62</v>
      </c>
      <c r="E559" s="235"/>
      <c r="F559" s="235"/>
      <c r="G559" s="235">
        <f>G558</f>
        <v>98</v>
      </c>
      <c r="H559" s="235">
        <f t="shared" ref="H559:K559" si="285">H558</f>
        <v>98</v>
      </c>
      <c r="I559" s="251">
        <f t="shared" si="265"/>
        <v>48.48</v>
      </c>
      <c r="J559" s="251">
        <f t="shared" si="285"/>
        <v>48.48</v>
      </c>
      <c r="K559" s="235">
        <f t="shared" si="285"/>
        <v>98</v>
      </c>
      <c r="L559" s="235" t="s">
        <v>62</v>
      </c>
      <c r="M559" s="150">
        <v>46022</v>
      </c>
      <c r="N559" s="150">
        <v>46022</v>
      </c>
      <c r="O559" s="156"/>
      <c r="P559" s="234" t="s">
        <v>62</v>
      </c>
      <c r="Q559" s="156"/>
      <c r="R559" s="183"/>
    </row>
    <row r="560" spans="1:18" s="85" customFormat="1" ht="14.25" x14ac:dyDescent="0.2">
      <c r="A560" s="332"/>
      <c r="B560" s="147" t="s">
        <v>76</v>
      </c>
      <c r="C560" s="235"/>
      <c r="D560" s="235"/>
      <c r="E560" s="235"/>
      <c r="F560" s="235"/>
      <c r="G560" s="235" t="s">
        <v>62</v>
      </c>
      <c r="H560" s="235"/>
      <c r="I560" s="251">
        <f t="shared" si="265"/>
        <v>0</v>
      </c>
      <c r="J560" s="251"/>
      <c r="K560" s="235"/>
      <c r="L560" s="235" t="s">
        <v>62</v>
      </c>
      <c r="M560" s="235"/>
      <c r="N560" s="235"/>
      <c r="O560" s="234" t="s">
        <v>62</v>
      </c>
      <c r="P560" s="234" t="s">
        <v>62</v>
      </c>
      <c r="Q560" s="234" t="s">
        <v>62</v>
      </c>
      <c r="R560" s="184" t="s">
        <v>62</v>
      </c>
    </row>
    <row r="561" spans="1:18" s="85" customFormat="1" ht="65.45" customHeight="1" x14ac:dyDescent="0.2">
      <c r="A561" s="332"/>
      <c r="B561" s="148" t="s">
        <v>192</v>
      </c>
      <c r="C561" s="235"/>
      <c r="D561" s="235" t="s">
        <v>62</v>
      </c>
      <c r="E561" s="235"/>
      <c r="F561" s="235"/>
      <c r="G561" s="235">
        <f>G558</f>
        <v>98</v>
      </c>
      <c r="H561" s="235">
        <f t="shared" ref="H561:J561" si="286">H558</f>
        <v>98</v>
      </c>
      <c r="I561" s="251">
        <f t="shared" si="265"/>
        <v>48.48</v>
      </c>
      <c r="J561" s="251">
        <f t="shared" si="286"/>
        <v>48.48</v>
      </c>
      <c r="K561" s="235">
        <f>K558</f>
        <v>98</v>
      </c>
      <c r="L561" s="235" t="s">
        <v>62</v>
      </c>
      <c r="M561" s="150">
        <v>46022</v>
      </c>
      <c r="N561" s="150">
        <v>46022</v>
      </c>
      <c r="O561" s="156"/>
      <c r="P561" s="234" t="s">
        <v>62</v>
      </c>
      <c r="Q561" s="156"/>
      <c r="R561" s="183"/>
    </row>
    <row r="562" spans="1:18" s="85" customFormat="1" ht="15" customHeight="1" x14ac:dyDescent="0.2">
      <c r="A562" s="332"/>
      <c r="B562" s="147" t="s">
        <v>193</v>
      </c>
      <c r="C562" s="235"/>
      <c r="D562" s="235"/>
      <c r="E562" s="235"/>
      <c r="F562" s="235"/>
      <c r="G562" s="235" t="s">
        <v>62</v>
      </c>
      <c r="H562" s="235"/>
      <c r="I562" s="251">
        <f t="shared" si="265"/>
        <v>0</v>
      </c>
      <c r="J562" s="251"/>
      <c r="K562" s="235"/>
      <c r="L562" s="235" t="s">
        <v>62</v>
      </c>
      <c r="M562" s="235"/>
      <c r="N562" s="235"/>
      <c r="O562" s="234" t="s">
        <v>62</v>
      </c>
      <c r="P562" s="234" t="s">
        <v>62</v>
      </c>
      <c r="Q562" s="234" t="s">
        <v>62</v>
      </c>
      <c r="R562" s="184" t="s">
        <v>62</v>
      </c>
    </row>
    <row r="563" spans="1:18" s="85" customFormat="1" ht="38.65" customHeight="1" x14ac:dyDescent="0.2">
      <c r="A563" s="332"/>
      <c r="B563" s="148" t="s">
        <v>330</v>
      </c>
      <c r="C563" s="235"/>
      <c r="D563" s="235" t="s">
        <v>62</v>
      </c>
      <c r="E563" s="235"/>
      <c r="F563" s="235"/>
      <c r="G563" s="235">
        <f>G559</f>
        <v>98</v>
      </c>
      <c r="H563" s="235">
        <f t="shared" ref="H563:K563" si="287">H559</f>
        <v>98</v>
      </c>
      <c r="I563" s="251">
        <f t="shared" si="265"/>
        <v>48.48</v>
      </c>
      <c r="J563" s="251">
        <f t="shared" si="287"/>
        <v>48.48</v>
      </c>
      <c r="K563" s="235">
        <f t="shared" si="287"/>
        <v>98</v>
      </c>
      <c r="L563" s="235" t="s">
        <v>62</v>
      </c>
      <c r="M563" s="150">
        <v>46022</v>
      </c>
      <c r="N563" s="150">
        <v>46022</v>
      </c>
      <c r="O563" s="156"/>
      <c r="P563" s="234" t="s">
        <v>62</v>
      </c>
      <c r="Q563" s="156"/>
      <c r="R563" s="183"/>
    </row>
    <row r="564" spans="1:18" s="85" customFormat="1" ht="21" customHeight="1" x14ac:dyDescent="0.2">
      <c r="A564" s="332"/>
      <c r="B564" s="147" t="s">
        <v>71</v>
      </c>
      <c r="C564" s="235"/>
      <c r="D564" s="235"/>
      <c r="E564" s="235"/>
      <c r="F564" s="235"/>
      <c r="G564" s="235" t="s">
        <v>62</v>
      </c>
      <c r="H564" s="235"/>
      <c r="I564" s="251">
        <f t="shared" si="265"/>
        <v>0</v>
      </c>
      <c r="J564" s="251"/>
      <c r="K564" s="235"/>
      <c r="L564" s="235" t="s">
        <v>62</v>
      </c>
      <c r="M564" s="235"/>
      <c r="N564" s="235"/>
      <c r="O564" s="234" t="s">
        <v>62</v>
      </c>
      <c r="P564" s="234" t="s">
        <v>62</v>
      </c>
      <c r="Q564" s="234" t="s">
        <v>62</v>
      </c>
      <c r="R564" s="184" t="s">
        <v>62</v>
      </c>
    </row>
    <row r="565" spans="1:18" s="85" customFormat="1" ht="21" customHeight="1" x14ac:dyDescent="0.2">
      <c r="A565" s="333"/>
      <c r="B565" s="148" t="s">
        <v>72</v>
      </c>
      <c r="C565" s="235"/>
      <c r="D565" s="235" t="s">
        <v>62</v>
      </c>
      <c r="E565" s="235"/>
      <c r="F565" s="235"/>
      <c r="G565" s="235">
        <f>G563</f>
        <v>98</v>
      </c>
      <c r="H565" s="235">
        <f t="shared" ref="H565:K565" si="288">H563</f>
        <v>98</v>
      </c>
      <c r="I565" s="251">
        <f t="shared" si="265"/>
        <v>48.48</v>
      </c>
      <c r="J565" s="251">
        <f t="shared" si="288"/>
        <v>48.48</v>
      </c>
      <c r="K565" s="235">
        <f t="shared" si="288"/>
        <v>98</v>
      </c>
      <c r="L565" s="235" t="s">
        <v>62</v>
      </c>
      <c r="M565" s="150">
        <v>46022</v>
      </c>
      <c r="N565" s="150">
        <v>46022</v>
      </c>
      <c r="O565" s="156"/>
      <c r="P565" s="234" t="s">
        <v>62</v>
      </c>
      <c r="Q565" s="156"/>
      <c r="R565" s="183"/>
    </row>
    <row r="566" spans="1:18" s="56" customFormat="1" ht="74.45" customHeight="1" x14ac:dyDescent="0.25">
      <c r="A566" s="331" t="s">
        <v>281</v>
      </c>
      <c r="B566" s="137" t="s">
        <v>332</v>
      </c>
      <c r="C566" s="142" t="s">
        <v>191</v>
      </c>
      <c r="D566" s="141" t="s">
        <v>333</v>
      </c>
      <c r="E566" s="141" t="s">
        <v>82</v>
      </c>
      <c r="F566" s="142">
        <v>744</v>
      </c>
      <c r="G566" s="142">
        <v>98</v>
      </c>
      <c r="H566" s="142">
        <f>G566</f>
        <v>98</v>
      </c>
      <c r="I566" s="156">
        <f t="shared" ca="1" si="265"/>
        <v>44.810239401789687</v>
      </c>
      <c r="J566" s="156">
        <f ca="1">I566</f>
        <v>42.556536425755333</v>
      </c>
      <c r="K566" s="142">
        <f>G566</f>
        <v>98</v>
      </c>
      <c r="L566" s="142"/>
      <c r="M566" s="235" t="s">
        <v>62</v>
      </c>
      <c r="N566" s="235" t="s">
        <v>62</v>
      </c>
      <c r="O566" s="156">
        <v>1102937.8700000001</v>
      </c>
      <c r="P566" s="156"/>
      <c r="Q566" s="156">
        <v>999771.32</v>
      </c>
      <c r="R566" s="183">
        <v>478951.18</v>
      </c>
    </row>
    <row r="567" spans="1:18" s="85" customFormat="1" ht="15.75" x14ac:dyDescent="0.2">
      <c r="A567" s="332"/>
      <c r="B567" s="146" t="s">
        <v>70</v>
      </c>
      <c r="C567" s="235"/>
      <c r="D567" s="235" t="s">
        <v>62</v>
      </c>
      <c r="E567" s="235"/>
      <c r="F567" s="235"/>
      <c r="G567" s="235">
        <f>G566</f>
        <v>98</v>
      </c>
      <c r="H567" s="235">
        <f t="shared" ref="H567:K567" si="289">H566</f>
        <v>98</v>
      </c>
      <c r="I567" s="251">
        <f t="shared" ca="1" si="265"/>
        <v>44.810239401789687</v>
      </c>
      <c r="J567" s="251">
        <f t="shared" ca="1" si="289"/>
        <v>42.556536425755333</v>
      </c>
      <c r="K567" s="235">
        <f t="shared" si="289"/>
        <v>98</v>
      </c>
      <c r="L567" s="235" t="s">
        <v>62</v>
      </c>
      <c r="M567" s="150">
        <v>46022</v>
      </c>
      <c r="N567" s="150">
        <v>46022</v>
      </c>
      <c r="O567" s="156"/>
      <c r="P567" s="234" t="s">
        <v>62</v>
      </c>
      <c r="Q567" s="156"/>
      <c r="R567" s="183"/>
    </row>
    <row r="568" spans="1:18" s="85" customFormat="1" ht="14.25" x14ac:dyDescent="0.2">
      <c r="A568" s="332"/>
      <c r="B568" s="147" t="s">
        <v>76</v>
      </c>
      <c r="C568" s="235"/>
      <c r="D568" s="235"/>
      <c r="E568" s="235"/>
      <c r="F568" s="235"/>
      <c r="G568" s="235" t="s">
        <v>62</v>
      </c>
      <c r="H568" s="235"/>
      <c r="I568" s="251">
        <f t="shared" si="265"/>
        <v>0</v>
      </c>
      <c r="J568" s="251"/>
      <c r="K568" s="235"/>
      <c r="L568" s="235" t="s">
        <v>62</v>
      </c>
      <c r="M568" s="235"/>
      <c r="N568" s="235"/>
      <c r="O568" s="234" t="s">
        <v>62</v>
      </c>
      <c r="P568" s="234" t="s">
        <v>62</v>
      </c>
      <c r="Q568" s="234" t="s">
        <v>62</v>
      </c>
      <c r="R568" s="184" t="s">
        <v>62</v>
      </c>
    </row>
    <row r="569" spans="1:18" s="85" customFormat="1" ht="65.45" customHeight="1" x14ac:dyDescent="0.2">
      <c r="A569" s="332"/>
      <c r="B569" s="148" t="s">
        <v>192</v>
      </c>
      <c r="C569" s="235"/>
      <c r="D569" s="235" t="s">
        <v>62</v>
      </c>
      <c r="E569" s="235"/>
      <c r="F569" s="235"/>
      <c r="G569" s="235">
        <f>G566</f>
        <v>98</v>
      </c>
      <c r="H569" s="235">
        <f t="shared" ref="H569:J569" si="290">H566</f>
        <v>98</v>
      </c>
      <c r="I569" s="251">
        <f t="shared" ca="1" si="265"/>
        <v>44.810239401789687</v>
      </c>
      <c r="J569" s="251">
        <f t="shared" ca="1" si="290"/>
        <v>42.556536425755333</v>
      </c>
      <c r="K569" s="235">
        <f>K566</f>
        <v>98</v>
      </c>
      <c r="L569" s="235" t="s">
        <v>62</v>
      </c>
      <c r="M569" s="150">
        <v>46022</v>
      </c>
      <c r="N569" s="150">
        <v>46022</v>
      </c>
      <c r="O569" s="156"/>
      <c r="P569" s="234" t="s">
        <v>62</v>
      </c>
      <c r="Q569" s="156"/>
      <c r="R569" s="183"/>
    </row>
    <row r="570" spans="1:18" s="85" customFormat="1" ht="15" customHeight="1" x14ac:dyDescent="0.2">
      <c r="A570" s="332"/>
      <c r="B570" s="147" t="s">
        <v>193</v>
      </c>
      <c r="C570" s="235"/>
      <c r="D570" s="235"/>
      <c r="E570" s="235"/>
      <c r="F570" s="235"/>
      <c r="G570" s="235" t="s">
        <v>62</v>
      </c>
      <c r="H570" s="235"/>
      <c r="I570" s="251">
        <f t="shared" si="265"/>
        <v>0</v>
      </c>
      <c r="J570" s="251"/>
      <c r="K570" s="235"/>
      <c r="L570" s="235" t="s">
        <v>62</v>
      </c>
      <c r="M570" s="235"/>
      <c r="N570" s="235"/>
      <c r="O570" s="234" t="s">
        <v>62</v>
      </c>
      <c r="P570" s="234" t="s">
        <v>62</v>
      </c>
      <c r="Q570" s="234" t="s">
        <v>62</v>
      </c>
      <c r="R570" s="184" t="s">
        <v>62</v>
      </c>
    </row>
    <row r="571" spans="1:18" s="85" customFormat="1" ht="38.65" customHeight="1" x14ac:dyDescent="0.2">
      <c r="A571" s="332"/>
      <c r="B571" s="148" t="s">
        <v>330</v>
      </c>
      <c r="C571" s="235"/>
      <c r="D571" s="235" t="s">
        <v>62</v>
      </c>
      <c r="E571" s="235"/>
      <c r="F571" s="235"/>
      <c r="G571" s="235">
        <f>G567</f>
        <v>98</v>
      </c>
      <c r="H571" s="235">
        <f t="shared" ref="H571:K571" si="291">H567</f>
        <v>98</v>
      </c>
      <c r="I571" s="251">
        <f t="shared" ca="1" si="265"/>
        <v>44.810239401789687</v>
      </c>
      <c r="J571" s="251">
        <f t="shared" ca="1" si="291"/>
        <v>42.556536425755333</v>
      </c>
      <c r="K571" s="235">
        <f t="shared" si="291"/>
        <v>98</v>
      </c>
      <c r="L571" s="235" t="s">
        <v>62</v>
      </c>
      <c r="M571" s="150">
        <v>46022</v>
      </c>
      <c r="N571" s="150">
        <v>46022</v>
      </c>
      <c r="O571" s="156"/>
      <c r="P571" s="234" t="s">
        <v>62</v>
      </c>
      <c r="Q571" s="156"/>
      <c r="R571" s="183"/>
    </row>
    <row r="572" spans="1:18" s="85" customFormat="1" ht="21" customHeight="1" x14ac:dyDescent="0.2">
      <c r="A572" s="332"/>
      <c r="B572" s="147" t="s">
        <v>71</v>
      </c>
      <c r="C572" s="235"/>
      <c r="D572" s="235"/>
      <c r="E572" s="235"/>
      <c r="F572" s="235"/>
      <c r="G572" s="235" t="s">
        <v>62</v>
      </c>
      <c r="H572" s="235"/>
      <c r="I572" s="251">
        <f t="shared" si="265"/>
        <v>0</v>
      </c>
      <c r="J572" s="251"/>
      <c r="K572" s="235"/>
      <c r="L572" s="235" t="s">
        <v>62</v>
      </c>
      <c r="M572" s="235"/>
      <c r="N572" s="235"/>
      <c r="O572" s="234" t="s">
        <v>62</v>
      </c>
      <c r="P572" s="234" t="s">
        <v>62</v>
      </c>
      <c r="Q572" s="234" t="s">
        <v>62</v>
      </c>
      <c r="R572" s="184" t="s">
        <v>62</v>
      </c>
    </row>
    <row r="573" spans="1:18" s="85" customFormat="1" ht="21" customHeight="1" x14ac:dyDescent="0.2">
      <c r="A573" s="333"/>
      <c r="B573" s="148" t="s">
        <v>72</v>
      </c>
      <c r="C573" s="235"/>
      <c r="D573" s="235" t="s">
        <v>62</v>
      </c>
      <c r="E573" s="235"/>
      <c r="F573" s="235"/>
      <c r="G573" s="235">
        <f>G571</f>
        <v>98</v>
      </c>
      <c r="H573" s="235">
        <f t="shared" ref="H573:K573" si="292">H571</f>
        <v>98</v>
      </c>
      <c r="I573" s="251">
        <f t="shared" ca="1" si="265"/>
        <v>44.810239401789687</v>
      </c>
      <c r="J573" s="251">
        <f t="shared" ca="1" si="292"/>
        <v>42.556536425755333</v>
      </c>
      <c r="K573" s="235">
        <f t="shared" si="292"/>
        <v>98</v>
      </c>
      <c r="L573" s="235" t="s">
        <v>62</v>
      </c>
      <c r="M573" s="150">
        <v>46022</v>
      </c>
      <c r="N573" s="150">
        <v>46022</v>
      </c>
      <c r="O573" s="156"/>
      <c r="P573" s="234" t="s">
        <v>62</v>
      </c>
      <c r="Q573" s="156"/>
      <c r="R573" s="183"/>
    </row>
    <row r="574" spans="1:18" s="56" customFormat="1" ht="74.45" customHeight="1" x14ac:dyDescent="0.25">
      <c r="A574" s="331" t="s">
        <v>282</v>
      </c>
      <c r="B574" s="137" t="s">
        <v>332</v>
      </c>
      <c r="C574" s="142" t="s">
        <v>191</v>
      </c>
      <c r="D574" s="141" t="s">
        <v>333</v>
      </c>
      <c r="E574" s="141" t="s">
        <v>82</v>
      </c>
      <c r="F574" s="142">
        <v>744</v>
      </c>
      <c r="G574" s="142">
        <v>98</v>
      </c>
      <c r="H574" s="142">
        <f>G574</f>
        <v>98</v>
      </c>
      <c r="I574" s="156">
        <f t="shared" si="265"/>
        <v>42</v>
      </c>
      <c r="J574" s="156">
        <v>42</v>
      </c>
      <c r="K574" s="142">
        <f>G574</f>
        <v>98</v>
      </c>
      <c r="L574" s="142"/>
      <c r="M574" s="235" t="s">
        <v>62</v>
      </c>
      <c r="N574" s="235" t="s">
        <v>62</v>
      </c>
      <c r="O574" s="156">
        <v>1102937.8700000001</v>
      </c>
      <c r="P574" s="156"/>
      <c r="Q574" s="156">
        <v>979108.76</v>
      </c>
      <c r="R574" s="183">
        <v>473833.42</v>
      </c>
    </row>
    <row r="575" spans="1:18" s="85" customFormat="1" ht="15.75" x14ac:dyDescent="0.2">
      <c r="A575" s="332"/>
      <c r="B575" s="146" t="s">
        <v>70</v>
      </c>
      <c r="C575" s="235"/>
      <c r="D575" s="235" t="s">
        <v>62</v>
      </c>
      <c r="E575" s="235"/>
      <c r="F575" s="235"/>
      <c r="G575" s="235">
        <f>G574</f>
        <v>98</v>
      </c>
      <c r="H575" s="235">
        <f t="shared" ref="H575:K575" si="293">H574</f>
        <v>98</v>
      </c>
      <c r="I575" s="251">
        <f t="shared" si="265"/>
        <v>42</v>
      </c>
      <c r="J575" s="251">
        <f t="shared" si="293"/>
        <v>42</v>
      </c>
      <c r="K575" s="235">
        <f t="shared" si="293"/>
        <v>98</v>
      </c>
      <c r="L575" s="235" t="s">
        <v>62</v>
      </c>
      <c r="M575" s="150">
        <v>46022</v>
      </c>
      <c r="N575" s="150">
        <v>46022</v>
      </c>
      <c r="O575" s="156"/>
      <c r="P575" s="234" t="s">
        <v>62</v>
      </c>
      <c r="Q575" s="156"/>
      <c r="R575" s="183"/>
    </row>
    <row r="576" spans="1:18" s="85" customFormat="1" ht="14.25" x14ac:dyDescent="0.2">
      <c r="A576" s="332"/>
      <c r="B576" s="147" t="s">
        <v>76</v>
      </c>
      <c r="C576" s="235"/>
      <c r="D576" s="235"/>
      <c r="E576" s="235"/>
      <c r="F576" s="235"/>
      <c r="G576" s="235" t="s">
        <v>62</v>
      </c>
      <c r="H576" s="235"/>
      <c r="I576" s="251">
        <f t="shared" si="265"/>
        <v>0</v>
      </c>
      <c r="J576" s="251"/>
      <c r="K576" s="235"/>
      <c r="L576" s="235" t="s">
        <v>62</v>
      </c>
      <c r="M576" s="235"/>
      <c r="N576" s="235"/>
      <c r="O576" s="234" t="s">
        <v>62</v>
      </c>
      <c r="P576" s="234" t="s">
        <v>62</v>
      </c>
      <c r="Q576" s="234" t="s">
        <v>62</v>
      </c>
      <c r="R576" s="184" t="s">
        <v>62</v>
      </c>
    </row>
    <row r="577" spans="1:18" s="85" customFormat="1" ht="65.45" customHeight="1" x14ac:dyDescent="0.2">
      <c r="A577" s="332"/>
      <c r="B577" s="148" t="s">
        <v>192</v>
      </c>
      <c r="C577" s="235"/>
      <c r="D577" s="235" t="s">
        <v>62</v>
      </c>
      <c r="E577" s="235"/>
      <c r="F577" s="235"/>
      <c r="G577" s="235">
        <f>G574</f>
        <v>98</v>
      </c>
      <c r="H577" s="235">
        <f t="shared" ref="H577:J577" si="294">H574</f>
        <v>98</v>
      </c>
      <c r="I577" s="251">
        <f t="shared" si="265"/>
        <v>42</v>
      </c>
      <c r="J577" s="251">
        <f t="shared" si="294"/>
        <v>42</v>
      </c>
      <c r="K577" s="235">
        <f>K574</f>
        <v>98</v>
      </c>
      <c r="L577" s="235" t="s">
        <v>62</v>
      </c>
      <c r="M577" s="150">
        <v>46022</v>
      </c>
      <c r="N577" s="150">
        <v>46022</v>
      </c>
      <c r="O577" s="156"/>
      <c r="P577" s="234" t="s">
        <v>62</v>
      </c>
      <c r="Q577" s="156"/>
      <c r="R577" s="183"/>
    </row>
    <row r="578" spans="1:18" s="85" customFormat="1" ht="15" customHeight="1" x14ac:dyDescent="0.2">
      <c r="A578" s="332"/>
      <c r="B578" s="147" t="s">
        <v>193</v>
      </c>
      <c r="C578" s="235"/>
      <c r="D578" s="235"/>
      <c r="E578" s="235"/>
      <c r="F578" s="235"/>
      <c r="G578" s="235" t="s">
        <v>62</v>
      </c>
      <c r="H578" s="235"/>
      <c r="I578" s="251">
        <f t="shared" si="265"/>
        <v>0</v>
      </c>
      <c r="J578" s="251"/>
      <c r="K578" s="235"/>
      <c r="L578" s="235" t="s">
        <v>62</v>
      </c>
      <c r="M578" s="235"/>
      <c r="N578" s="235"/>
      <c r="O578" s="234" t="s">
        <v>62</v>
      </c>
      <c r="P578" s="234" t="s">
        <v>62</v>
      </c>
      <c r="Q578" s="234" t="s">
        <v>62</v>
      </c>
      <c r="R578" s="184" t="s">
        <v>62</v>
      </c>
    </row>
    <row r="579" spans="1:18" s="85" customFormat="1" ht="38.65" customHeight="1" x14ac:dyDescent="0.2">
      <c r="A579" s="332"/>
      <c r="B579" s="148" t="s">
        <v>330</v>
      </c>
      <c r="C579" s="235"/>
      <c r="D579" s="235" t="s">
        <v>62</v>
      </c>
      <c r="E579" s="235"/>
      <c r="F579" s="235"/>
      <c r="G579" s="235">
        <f>G575</f>
        <v>98</v>
      </c>
      <c r="H579" s="235">
        <f t="shared" ref="H579:K579" si="295">H575</f>
        <v>98</v>
      </c>
      <c r="I579" s="251">
        <f t="shared" si="265"/>
        <v>42</v>
      </c>
      <c r="J579" s="251">
        <f t="shared" si="295"/>
        <v>42</v>
      </c>
      <c r="K579" s="235">
        <f t="shared" si="295"/>
        <v>98</v>
      </c>
      <c r="L579" s="235" t="s">
        <v>62</v>
      </c>
      <c r="M579" s="150">
        <v>46022</v>
      </c>
      <c r="N579" s="150">
        <v>46022</v>
      </c>
      <c r="O579" s="156"/>
      <c r="P579" s="234" t="s">
        <v>62</v>
      </c>
      <c r="Q579" s="156"/>
      <c r="R579" s="183"/>
    </row>
    <row r="580" spans="1:18" s="85" customFormat="1" ht="21" customHeight="1" x14ac:dyDescent="0.2">
      <c r="A580" s="332"/>
      <c r="B580" s="147" t="s">
        <v>71</v>
      </c>
      <c r="C580" s="235"/>
      <c r="D580" s="235"/>
      <c r="E580" s="235"/>
      <c r="F580" s="235"/>
      <c r="G580" s="235" t="s">
        <v>62</v>
      </c>
      <c r="H580" s="235"/>
      <c r="I580" s="251">
        <f t="shared" si="265"/>
        <v>0</v>
      </c>
      <c r="J580" s="251"/>
      <c r="K580" s="235"/>
      <c r="L580" s="235" t="s">
        <v>62</v>
      </c>
      <c r="M580" s="235"/>
      <c r="N580" s="235"/>
      <c r="O580" s="234" t="s">
        <v>62</v>
      </c>
      <c r="P580" s="234" t="s">
        <v>62</v>
      </c>
      <c r="Q580" s="234" t="s">
        <v>62</v>
      </c>
      <c r="R580" s="184" t="s">
        <v>62</v>
      </c>
    </row>
    <row r="581" spans="1:18" s="85" customFormat="1" ht="21" customHeight="1" x14ac:dyDescent="0.2">
      <c r="A581" s="333"/>
      <c r="B581" s="148" t="s">
        <v>72</v>
      </c>
      <c r="C581" s="235"/>
      <c r="D581" s="235" t="s">
        <v>62</v>
      </c>
      <c r="E581" s="235"/>
      <c r="F581" s="235"/>
      <c r="G581" s="235">
        <f>G579</f>
        <v>98</v>
      </c>
      <c r="H581" s="235">
        <f t="shared" ref="H581:K581" si="296">H579</f>
        <v>98</v>
      </c>
      <c r="I581" s="251">
        <f t="shared" si="265"/>
        <v>42</v>
      </c>
      <c r="J581" s="251">
        <f t="shared" si="296"/>
        <v>42</v>
      </c>
      <c r="K581" s="235">
        <f t="shared" si="296"/>
        <v>98</v>
      </c>
      <c r="L581" s="235" t="s">
        <v>62</v>
      </c>
      <c r="M581" s="150">
        <v>46022</v>
      </c>
      <c r="N581" s="150">
        <v>46022</v>
      </c>
      <c r="O581" s="156"/>
      <c r="P581" s="234" t="s">
        <v>62</v>
      </c>
      <c r="Q581" s="156"/>
      <c r="R581" s="183"/>
    </row>
    <row r="582" spans="1:18" s="56" customFormat="1" ht="74.45" customHeight="1" x14ac:dyDescent="0.25">
      <c r="A582" s="331" t="s">
        <v>283</v>
      </c>
      <c r="B582" s="137" t="s">
        <v>332</v>
      </c>
      <c r="C582" s="142" t="s">
        <v>191</v>
      </c>
      <c r="D582" s="141" t="s">
        <v>333</v>
      </c>
      <c r="E582" s="141" t="s">
        <v>82</v>
      </c>
      <c r="F582" s="142">
        <v>744</v>
      </c>
      <c r="G582" s="204">
        <v>98</v>
      </c>
      <c r="H582" s="204">
        <f>G582</f>
        <v>98</v>
      </c>
      <c r="I582" s="245">
        <f t="shared" si="265"/>
        <v>25</v>
      </c>
      <c r="J582" s="245">
        <v>25</v>
      </c>
      <c r="K582" s="204">
        <f>G582</f>
        <v>98</v>
      </c>
      <c r="L582" s="204"/>
      <c r="M582" s="218" t="s">
        <v>62</v>
      </c>
      <c r="N582" s="218" t="s">
        <v>62</v>
      </c>
      <c r="O582" s="245">
        <v>1432638.27</v>
      </c>
      <c r="P582" s="245"/>
      <c r="Q582" s="245">
        <v>359289.06</v>
      </c>
      <c r="R582" s="245">
        <v>359191.05</v>
      </c>
    </row>
    <row r="583" spans="1:18" s="85" customFormat="1" ht="15.75" x14ac:dyDescent="0.2">
      <c r="A583" s="332"/>
      <c r="B583" s="146" t="s">
        <v>70</v>
      </c>
      <c r="C583" s="235"/>
      <c r="D583" s="235" t="s">
        <v>62</v>
      </c>
      <c r="E583" s="235"/>
      <c r="F583" s="235"/>
      <c r="G583" s="235">
        <f>G582</f>
        <v>98</v>
      </c>
      <c r="H583" s="235">
        <f t="shared" ref="H583:K583" si="297">H582</f>
        <v>98</v>
      </c>
      <c r="I583" s="251">
        <f t="shared" ref="I583:I646" si="298">J583</f>
        <v>25</v>
      </c>
      <c r="J583" s="251">
        <f t="shared" si="297"/>
        <v>25</v>
      </c>
      <c r="K583" s="235">
        <f t="shared" si="297"/>
        <v>98</v>
      </c>
      <c r="L583" s="235" t="s">
        <v>62</v>
      </c>
      <c r="M583" s="150">
        <v>46022</v>
      </c>
      <c r="N583" s="150">
        <v>46022</v>
      </c>
      <c r="O583" s="156"/>
      <c r="P583" s="234" t="s">
        <v>62</v>
      </c>
      <c r="Q583" s="156"/>
      <c r="R583" s="183"/>
    </row>
    <row r="584" spans="1:18" s="85" customFormat="1" ht="14.25" x14ac:dyDescent="0.2">
      <c r="A584" s="332"/>
      <c r="B584" s="147" t="s">
        <v>76</v>
      </c>
      <c r="C584" s="235"/>
      <c r="D584" s="235"/>
      <c r="E584" s="235"/>
      <c r="F584" s="235"/>
      <c r="G584" s="235" t="s">
        <v>62</v>
      </c>
      <c r="H584" s="235"/>
      <c r="I584" s="251">
        <f t="shared" si="298"/>
        <v>0</v>
      </c>
      <c r="J584" s="251"/>
      <c r="K584" s="235"/>
      <c r="L584" s="235" t="s">
        <v>62</v>
      </c>
      <c r="M584" s="235"/>
      <c r="N584" s="235"/>
      <c r="O584" s="234" t="s">
        <v>62</v>
      </c>
      <c r="P584" s="234" t="s">
        <v>62</v>
      </c>
      <c r="Q584" s="234" t="s">
        <v>62</v>
      </c>
      <c r="R584" s="184" t="s">
        <v>62</v>
      </c>
    </row>
    <row r="585" spans="1:18" s="85" customFormat="1" ht="65.45" customHeight="1" x14ac:dyDescent="0.2">
      <c r="A585" s="332"/>
      <c r="B585" s="148" t="s">
        <v>192</v>
      </c>
      <c r="C585" s="235"/>
      <c r="D585" s="235" t="s">
        <v>62</v>
      </c>
      <c r="E585" s="235"/>
      <c r="F585" s="235"/>
      <c r="G585" s="235">
        <f>G582</f>
        <v>98</v>
      </c>
      <c r="H585" s="235">
        <f t="shared" ref="H585:J585" si="299">H582</f>
        <v>98</v>
      </c>
      <c r="I585" s="251">
        <f t="shared" si="298"/>
        <v>25</v>
      </c>
      <c r="J585" s="251">
        <f t="shared" si="299"/>
        <v>25</v>
      </c>
      <c r="K585" s="235">
        <f>K582</f>
        <v>98</v>
      </c>
      <c r="L585" s="235" t="s">
        <v>62</v>
      </c>
      <c r="M585" s="150">
        <v>46022</v>
      </c>
      <c r="N585" s="150">
        <v>46022</v>
      </c>
      <c r="O585" s="156"/>
      <c r="P585" s="234" t="s">
        <v>62</v>
      </c>
      <c r="Q585" s="156"/>
      <c r="R585" s="183"/>
    </row>
    <row r="586" spans="1:18" s="85" customFormat="1" ht="15" customHeight="1" x14ac:dyDescent="0.2">
      <c r="A586" s="332"/>
      <c r="B586" s="147" t="s">
        <v>193</v>
      </c>
      <c r="C586" s="235"/>
      <c r="D586" s="235"/>
      <c r="E586" s="235"/>
      <c r="F586" s="235"/>
      <c r="G586" s="235" t="s">
        <v>62</v>
      </c>
      <c r="H586" s="235"/>
      <c r="I586" s="251">
        <f t="shared" si="298"/>
        <v>0</v>
      </c>
      <c r="J586" s="251"/>
      <c r="K586" s="235"/>
      <c r="L586" s="235" t="s">
        <v>62</v>
      </c>
      <c r="M586" s="235"/>
      <c r="N586" s="235"/>
      <c r="O586" s="234" t="s">
        <v>62</v>
      </c>
      <c r="P586" s="234" t="s">
        <v>62</v>
      </c>
      <c r="Q586" s="234" t="s">
        <v>62</v>
      </c>
      <c r="R586" s="184" t="s">
        <v>62</v>
      </c>
    </row>
    <row r="587" spans="1:18" s="85" customFormat="1" ht="38.65" customHeight="1" x14ac:dyDescent="0.2">
      <c r="A587" s="332"/>
      <c r="B587" s="148" t="s">
        <v>330</v>
      </c>
      <c r="C587" s="235"/>
      <c r="D587" s="235" t="s">
        <v>62</v>
      </c>
      <c r="E587" s="235"/>
      <c r="F587" s="235"/>
      <c r="G587" s="235">
        <f>G583</f>
        <v>98</v>
      </c>
      <c r="H587" s="235">
        <f t="shared" ref="H587:K587" si="300">H583</f>
        <v>98</v>
      </c>
      <c r="I587" s="251">
        <f t="shared" si="298"/>
        <v>25</v>
      </c>
      <c r="J587" s="251">
        <f t="shared" si="300"/>
        <v>25</v>
      </c>
      <c r="K587" s="235">
        <f t="shared" si="300"/>
        <v>98</v>
      </c>
      <c r="L587" s="235" t="s">
        <v>62</v>
      </c>
      <c r="M587" s="150">
        <v>46022</v>
      </c>
      <c r="N587" s="150">
        <v>46022</v>
      </c>
      <c r="O587" s="156"/>
      <c r="P587" s="234" t="s">
        <v>62</v>
      </c>
      <c r="Q587" s="156"/>
      <c r="R587" s="183"/>
    </row>
    <row r="588" spans="1:18" s="85" customFormat="1" ht="21" customHeight="1" x14ac:dyDescent="0.2">
      <c r="A588" s="332"/>
      <c r="B588" s="147" t="s">
        <v>71</v>
      </c>
      <c r="C588" s="235"/>
      <c r="D588" s="235"/>
      <c r="E588" s="235"/>
      <c r="F588" s="235"/>
      <c r="G588" s="235" t="s">
        <v>62</v>
      </c>
      <c r="H588" s="235"/>
      <c r="I588" s="251">
        <f t="shared" si="298"/>
        <v>0</v>
      </c>
      <c r="J588" s="251"/>
      <c r="K588" s="235"/>
      <c r="L588" s="235" t="s">
        <v>62</v>
      </c>
      <c r="M588" s="235"/>
      <c r="N588" s="235"/>
      <c r="O588" s="234" t="s">
        <v>62</v>
      </c>
      <c r="P588" s="234" t="s">
        <v>62</v>
      </c>
      <c r="Q588" s="234" t="s">
        <v>62</v>
      </c>
      <c r="R588" s="184" t="s">
        <v>62</v>
      </c>
    </row>
    <row r="589" spans="1:18" s="85" customFormat="1" ht="21" customHeight="1" x14ac:dyDescent="0.2">
      <c r="A589" s="333"/>
      <c r="B589" s="148" t="s">
        <v>72</v>
      </c>
      <c r="C589" s="235"/>
      <c r="D589" s="235" t="s">
        <v>62</v>
      </c>
      <c r="E589" s="235"/>
      <c r="F589" s="235"/>
      <c r="G589" s="235">
        <f>G587</f>
        <v>98</v>
      </c>
      <c r="H589" s="235">
        <f t="shared" ref="H589:K589" si="301">H587</f>
        <v>98</v>
      </c>
      <c r="I589" s="251">
        <f t="shared" si="298"/>
        <v>25</v>
      </c>
      <c r="J589" s="251">
        <f t="shared" si="301"/>
        <v>25</v>
      </c>
      <c r="K589" s="235">
        <f t="shared" si="301"/>
        <v>98</v>
      </c>
      <c r="L589" s="235" t="s">
        <v>62</v>
      </c>
      <c r="M589" s="150">
        <v>46022</v>
      </c>
      <c r="N589" s="150">
        <v>46022</v>
      </c>
      <c r="O589" s="156"/>
      <c r="P589" s="234" t="s">
        <v>62</v>
      </c>
      <c r="Q589" s="156"/>
      <c r="R589" s="183"/>
    </row>
    <row r="590" spans="1:18" s="56" customFormat="1" ht="74.45" customHeight="1" x14ac:dyDescent="0.25">
      <c r="A590" s="331" t="s">
        <v>284</v>
      </c>
      <c r="B590" s="137" t="s">
        <v>332</v>
      </c>
      <c r="C590" s="142" t="s">
        <v>191</v>
      </c>
      <c r="D590" s="141" t="s">
        <v>333</v>
      </c>
      <c r="E590" s="141" t="s">
        <v>82</v>
      </c>
      <c r="F590" s="142">
        <v>744</v>
      </c>
      <c r="G590" s="142">
        <v>98</v>
      </c>
      <c r="H590" s="142">
        <f>G590</f>
        <v>98</v>
      </c>
      <c r="I590" s="156">
        <f t="shared" ca="1" si="298"/>
        <v>44.810239401789687</v>
      </c>
      <c r="J590" s="156">
        <f ca="1">I590</f>
        <v>47.03526896555983</v>
      </c>
      <c r="K590" s="142">
        <f>G590</f>
        <v>98</v>
      </c>
      <c r="L590" s="142"/>
      <c r="M590" s="235" t="s">
        <v>62</v>
      </c>
      <c r="N590" s="235" t="s">
        <v>62</v>
      </c>
      <c r="O590" s="156">
        <v>1904405.16</v>
      </c>
      <c r="P590" s="156"/>
      <c r="Q590" s="156">
        <v>1895648.73</v>
      </c>
      <c r="R590" s="183">
        <v>914022.54</v>
      </c>
    </row>
    <row r="591" spans="1:18" s="85" customFormat="1" ht="15.75" x14ac:dyDescent="0.2">
      <c r="A591" s="332"/>
      <c r="B591" s="146" t="s">
        <v>70</v>
      </c>
      <c r="C591" s="235"/>
      <c r="D591" s="235" t="s">
        <v>62</v>
      </c>
      <c r="E591" s="235"/>
      <c r="F591" s="235"/>
      <c r="G591" s="235">
        <f>G590</f>
        <v>98</v>
      </c>
      <c r="H591" s="235">
        <f t="shared" ref="H591:K591" si="302">H590</f>
        <v>98</v>
      </c>
      <c r="I591" s="251">
        <f t="shared" ca="1" si="298"/>
        <v>44.810239401789687</v>
      </c>
      <c r="J591" s="251">
        <f t="shared" ca="1" si="302"/>
        <v>47.03526896555983</v>
      </c>
      <c r="K591" s="235">
        <f t="shared" si="302"/>
        <v>98</v>
      </c>
      <c r="L591" s="235" t="s">
        <v>62</v>
      </c>
      <c r="M591" s="150">
        <v>46022</v>
      </c>
      <c r="N591" s="150">
        <v>46022</v>
      </c>
      <c r="O591" s="156"/>
      <c r="P591" s="234" t="s">
        <v>62</v>
      </c>
      <c r="Q591" s="156"/>
      <c r="R591" s="183"/>
    </row>
    <row r="592" spans="1:18" s="85" customFormat="1" ht="14.25" x14ac:dyDescent="0.2">
      <c r="A592" s="332"/>
      <c r="B592" s="147" t="s">
        <v>76</v>
      </c>
      <c r="C592" s="235"/>
      <c r="D592" s="235"/>
      <c r="E592" s="235"/>
      <c r="F592" s="235"/>
      <c r="G592" s="235" t="s">
        <v>62</v>
      </c>
      <c r="H592" s="235"/>
      <c r="I592" s="251">
        <f t="shared" si="298"/>
        <v>0</v>
      </c>
      <c r="J592" s="251"/>
      <c r="K592" s="235"/>
      <c r="L592" s="235" t="s">
        <v>62</v>
      </c>
      <c r="M592" s="235"/>
      <c r="N592" s="235"/>
      <c r="O592" s="234" t="s">
        <v>62</v>
      </c>
      <c r="P592" s="234" t="s">
        <v>62</v>
      </c>
      <c r="Q592" s="234" t="s">
        <v>62</v>
      </c>
      <c r="R592" s="184" t="s">
        <v>62</v>
      </c>
    </row>
    <row r="593" spans="1:18" s="85" customFormat="1" ht="65.45" customHeight="1" x14ac:dyDescent="0.2">
      <c r="A593" s="332"/>
      <c r="B593" s="148" t="s">
        <v>192</v>
      </c>
      <c r="C593" s="235"/>
      <c r="D593" s="235" t="s">
        <v>62</v>
      </c>
      <c r="E593" s="235"/>
      <c r="F593" s="235"/>
      <c r="G593" s="235">
        <f>G590</f>
        <v>98</v>
      </c>
      <c r="H593" s="235">
        <f t="shared" ref="H593:J593" si="303">H590</f>
        <v>98</v>
      </c>
      <c r="I593" s="251">
        <f t="shared" ca="1" si="298"/>
        <v>44.810239401789687</v>
      </c>
      <c r="J593" s="251">
        <f t="shared" ca="1" si="303"/>
        <v>47.03526896555983</v>
      </c>
      <c r="K593" s="235">
        <f>K590</f>
        <v>98</v>
      </c>
      <c r="L593" s="235" t="s">
        <v>62</v>
      </c>
      <c r="M593" s="150">
        <v>46022</v>
      </c>
      <c r="N593" s="150">
        <v>46022</v>
      </c>
      <c r="O593" s="156"/>
      <c r="P593" s="234" t="s">
        <v>62</v>
      </c>
      <c r="Q593" s="156"/>
      <c r="R593" s="183"/>
    </row>
    <row r="594" spans="1:18" s="85" customFormat="1" ht="15" customHeight="1" x14ac:dyDescent="0.2">
      <c r="A594" s="332"/>
      <c r="B594" s="147" t="s">
        <v>193</v>
      </c>
      <c r="C594" s="235"/>
      <c r="D594" s="235"/>
      <c r="E594" s="235"/>
      <c r="F594" s="235"/>
      <c r="G594" s="235" t="s">
        <v>62</v>
      </c>
      <c r="H594" s="235"/>
      <c r="I594" s="251">
        <f t="shared" si="298"/>
        <v>0</v>
      </c>
      <c r="J594" s="251"/>
      <c r="K594" s="235"/>
      <c r="L594" s="235" t="s">
        <v>62</v>
      </c>
      <c r="M594" s="235"/>
      <c r="N594" s="235"/>
      <c r="O594" s="234" t="s">
        <v>62</v>
      </c>
      <c r="P594" s="234" t="s">
        <v>62</v>
      </c>
      <c r="Q594" s="234" t="s">
        <v>62</v>
      </c>
      <c r="R594" s="184" t="s">
        <v>62</v>
      </c>
    </row>
    <row r="595" spans="1:18" s="85" customFormat="1" ht="38.65" customHeight="1" x14ac:dyDescent="0.2">
      <c r="A595" s="332"/>
      <c r="B595" s="148" t="s">
        <v>330</v>
      </c>
      <c r="C595" s="235"/>
      <c r="D595" s="235" t="s">
        <v>62</v>
      </c>
      <c r="E595" s="235"/>
      <c r="F595" s="235"/>
      <c r="G595" s="235">
        <f>G591</f>
        <v>98</v>
      </c>
      <c r="H595" s="235">
        <f t="shared" ref="H595:K595" si="304">H591</f>
        <v>98</v>
      </c>
      <c r="I595" s="251">
        <f t="shared" ca="1" si="298"/>
        <v>44.810239401789687</v>
      </c>
      <c r="J595" s="251">
        <f t="shared" ca="1" si="304"/>
        <v>47.03526896555983</v>
      </c>
      <c r="K595" s="235">
        <f t="shared" si="304"/>
        <v>98</v>
      </c>
      <c r="L595" s="235" t="s">
        <v>62</v>
      </c>
      <c r="M595" s="150">
        <v>46022</v>
      </c>
      <c r="N595" s="150">
        <v>46022</v>
      </c>
      <c r="O595" s="156"/>
      <c r="P595" s="234" t="s">
        <v>62</v>
      </c>
      <c r="Q595" s="156"/>
      <c r="R595" s="183"/>
    </row>
    <row r="596" spans="1:18" s="85" customFormat="1" ht="21" customHeight="1" x14ac:dyDescent="0.2">
      <c r="A596" s="332"/>
      <c r="B596" s="147" t="s">
        <v>71</v>
      </c>
      <c r="C596" s="235"/>
      <c r="D596" s="235"/>
      <c r="E596" s="235"/>
      <c r="F596" s="235"/>
      <c r="G596" s="235" t="s">
        <v>62</v>
      </c>
      <c r="H596" s="235"/>
      <c r="I596" s="251">
        <f t="shared" si="298"/>
        <v>0</v>
      </c>
      <c r="J596" s="251"/>
      <c r="K596" s="235"/>
      <c r="L596" s="235" t="s">
        <v>62</v>
      </c>
      <c r="M596" s="235"/>
      <c r="N596" s="235"/>
      <c r="O596" s="234" t="s">
        <v>62</v>
      </c>
      <c r="P596" s="234" t="s">
        <v>62</v>
      </c>
      <c r="Q596" s="234" t="s">
        <v>62</v>
      </c>
      <c r="R596" s="184" t="s">
        <v>62</v>
      </c>
    </row>
    <row r="597" spans="1:18" s="85" customFormat="1" ht="21" customHeight="1" x14ac:dyDescent="0.2">
      <c r="A597" s="333"/>
      <c r="B597" s="148" t="s">
        <v>72</v>
      </c>
      <c r="C597" s="235"/>
      <c r="D597" s="235" t="s">
        <v>62</v>
      </c>
      <c r="E597" s="235"/>
      <c r="F597" s="235"/>
      <c r="G597" s="235">
        <f>G595</f>
        <v>98</v>
      </c>
      <c r="H597" s="235">
        <f t="shared" ref="H597:K597" si="305">H595</f>
        <v>98</v>
      </c>
      <c r="I597" s="251">
        <f t="shared" ca="1" si="298"/>
        <v>44.810239401789687</v>
      </c>
      <c r="J597" s="251">
        <f t="shared" ca="1" si="305"/>
        <v>47.03526896555983</v>
      </c>
      <c r="K597" s="235">
        <f t="shared" si="305"/>
        <v>98</v>
      </c>
      <c r="L597" s="235" t="s">
        <v>62</v>
      </c>
      <c r="M597" s="150">
        <v>46022</v>
      </c>
      <c r="N597" s="150">
        <v>46022</v>
      </c>
      <c r="O597" s="156"/>
      <c r="P597" s="234" t="s">
        <v>62</v>
      </c>
      <c r="Q597" s="156"/>
      <c r="R597" s="183"/>
    </row>
    <row r="598" spans="1:18" s="56" customFormat="1" ht="74.45" customHeight="1" x14ac:dyDescent="0.25">
      <c r="A598" s="331" t="s">
        <v>285</v>
      </c>
      <c r="B598" s="137" t="s">
        <v>332</v>
      </c>
      <c r="C598" s="142" t="s">
        <v>191</v>
      </c>
      <c r="D598" s="141" t="s">
        <v>333</v>
      </c>
      <c r="E598" s="141" t="s">
        <v>82</v>
      </c>
      <c r="F598" s="142">
        <v>744</v>
      </c>
      <c r="G598" s="142">
        <v>98</v>
      </c>
      <c r="H598" s="142">
        <f>G598</f>
        <v>98</v>
      </c>
      <c r="I598" s="156">
        <f t="shared" si="298"/>
        <v>41</v>
      </c>
      <c r="J598" s="156">
        <v>41</v>
      </c>
      <c r="K598" s="142">
        <f>G598</f>
        <v>98</v>
      </c>
      <c r="L598" s="142"/>
      <c r="M598" s="235" t="s">
        <v>62</v>
      </c>
      <c r="N598" s="235" t="s">
        <v>62</v>
      </c>
      <c r="O598" s="156">
        <v>1150681.07</v>
      </c>
      <c r="P598" s="156"/>
      <c r="Q598" s="156">
        <v>999545.23</v>
      </c>
      <c r="R598" s="183">
        <v>478725.09</v>
      </c>
    </row>
    <row r="599" spans="1:18" s="85" customFormat="1" ht="15.75" x14ac:dyDescent="0.2">
      <c r="A599" s="332"/>
      <c r="B599" s="146" t="s">
        <v>70</v>
      </c>
      <c r="C599" s="235"/>
      <c r="D599" s="235" t="s">
        <v>62</v>
      </c>
      <c r="E599" s="235"/>
      <c r="F599" s="235"/>
      <c r="G599" s="235">
        <f>G598</f>
        <v>98</v>
      </c>
      <c r="H599" s="235">
        <f t="shared" ref="H599:K599" si="306">H598</f>
        <v>98</v>
      </c>
      <c r="I599" s="251">
        <f t="shared" si="298"/>
        <v>41</v>
      </c>
      <c r="J599" s="251">
        <f t="shared" si="306"/>
        <v>41</v>
      </c>
      <c r="K599" s="235">
        <f t="shared" si="306"/>
        <v>98</v>
      </c>
      <c r="L599" s="235" t="s">
        <v>62</v>
      </c>
      <c r="M599" s="150">
        <v>46022</v>
      </c>
      <c r="N599" s="150">
        <v>46022</v>
      </c>
      <c r="O599" s="156"/>
      <c r="P599" s="234" t="s">
        <v>62</v>
      </c>
      <c r="Q599" s="156"/>
      <c r="R599" s="183"/>
    </row>
    <row r="600" spans="1:18" s="85" customFormat="1" ht="14.25" x14ac:dyDescent="0.2">
      <c r="A600" s="332"/>
      <c r="B600" s="147" t="s">
        <v>76</v>
      </c>
      <c r="C600" s="235"/>
      <c r="D600" s="235"/>
      <c r="E600" s="235"/>
      <c r="F600" s="235"/>
      <c r="G600" s="235" t="s">
        <v>62</v>
      </c>
      <c r="H600" s="235"/>
      <c r="I600" s="251">
        <f t="shared" si="298"/>
        <v>0</v>
      </c>
      <c r="J600" s="251"/>
      <c r="K600" s="235"/>
      <c r="L600" s="235" t="s">
        <v>62</v>
      </c>
      <c r="M600" s="235"/>
      <c r="N600" s="235"/>
      <c r="O600" s="234" t="s">
        <v>62</v>
      </c>
      <c r="P600" s="234" t="s">
        <v>62</v>
      </c>
      <c r="Q600" s="234" t="s">
        <v>62</v>
      </c>
      <c r="R600" s="184" t="s">
        <v>62</v>
      </c>
    </row>
    <row r="601" spans="1:18" s="85" customFormat="1" ht="65.45" customHeight="1" x14ac:dyDescent="0.2">
      <c r="A601" s="332"/>
      <c r="B601" s="148" t="s">
        <v>192</v>
      </c>
      <c r="C601" s="235"/>
      <c r="D601" s="235" t="s">
        <v>62</v>
      </c>
      <c r="E601" s="235"/>
      <c r="F601" s="235"/>
      <c r="G601" s="235">
        <f>G598</f>
        <v>98</v>
      </c>
      <c r="H601" s="235">
        <f t="shared" ref="H601:J601" si="307">H598</f>
        <v>98</v>
      </c>
      <c r="I601" s="251">
        <f t="shared" si="298"/>
        <v>41</v>
      </c>
      <c r="J601" s="251">
        <f t="shared" si="307"/>
        <v>41</v>
      </c>
      <c r="K601" s="235">
        <f>K598</f>
        <v>98</v>
      </c>
      <c r="L601" s="235" t="s">
        <v>62</v>
      </c>
      <c r="M601" s="150">
        <v>46022</v>
      </c>
      <c r="N601" s="150">
        <v>46022</v>
      </c>
      <c r="O601" s="156"/>
      <c r="P601" s="234" t="s">
        <v>62</v>
      </c>
      <c r="Q601" s="156"/>
      <c r="R601" s="183"/>
    </row>
    <row r="602" spans="1:18" s="85" customFormat="1" ht="15" customHeight="1" x14ac:dyDescent="0.2">
      <c r="A602" s="332"/>
      <c r="B602" s="147" t="s">
        <v>193</v>
      </c>
      <c r="C602" s="235"/>
      <c r="D602" s="235"/>
      <c r="E602" s="235"/>
      <c r="F602" s="235"/>
      <c r="G602" s="235" t="s">
        <v>62</v>
      </c>
      <c r="H602" s="235"/>
      <c r="I602" s="251">
        <f t="shared" si="298"/>
        <v>0</v>
      </c>
      <c r="J602" s="251"/>
      <c r="K602" s="235"/>
      <c r="L602" s="235" t="s">
        <v>62</v>
      </c>
      <c r="M602" s="235"/>
      <c r="N602" s="235"/>
      <c r="O602" s="234" t="s">
        <v>62</v>
      </c>
      <c r="P602" s="234" t="s">
        <v>62</v>
      </c>
      <c r="Q602" s="234" t="s">
        <v>62</v>
      </c>
      <c r="R602" s="184" t="s">
        <v>62</v>
      </c>
    </row>
    <row r="603" spans="1:18" s="85" customFormat="1" ht="38.65" customHeight="1" x14ac:dyDescent="0.2">
      <c r="A603" s="332"/>
      <c r="B603" s="148" t="s">
        <v>330</v>
      </c>
      <c r="C603" s="235"/>
      <c r="D603" s="235" t="s">
        <v>62</v>
      </c>
      <c r="E603" s="235"/>
      <c r="F603" s="235"/>
      <c r="G603" s="235">
        <f>G599</f>
        <v>98</v>
      </c>
      <c r="H603" s="235">
        <f t="shared" ref="H603:K603" si="308">H599</f>
        <v>98</v>
      </c>
      <c r="I603" s="251">
        <f t="shared" si="298"/>
        <v>41</v>
      </c>
      <c r="J603" s="251">
        <f t="shared" si="308"/>
        <v>41</v>
      </c>
      <c r="K603" s="235">
        <f t="shared" si="308"/>
        <v>98</v>
      </c>
      <c r="L603" s="235" t="s">
        <v>62</v>
      </c>
      <c r="M603" s="150">
        <v>46022</v>
      </c>
      <c r="N603" s="150">
        <v>46022</v>
      </c>
      <c r="O603" s="156"/>
      <c r="P603" s="234" t="s">
        <v>62</v>
      </c>
      <c r="Q603" s="156"/>
      <c r="R603" s="183"/>
    </row>
    <row r="604" spans="1:18" s="85" customFormat="1" ht="21" customHeight="1" x14ac:dyDescent="0.2">
      <c r="A604" s="332"/>
      <c r="B604" s="147" t="s">
        <v>71</v>
      </c>
      <c r="C604" s="235"/>
      <c r="D604" s="235"/>
      <c r="E604" s="235"/>
      <c r="F604" s="235"/>
      <c r="G604" s="235" t="s">
        <v>62</v>
      </c>
      <c r="H604" s="235"/>
      <c r="I604" s="251">
        <f t="shared" si="298"/>
        <v>0</v>
      </c>
      <c r="J604" s="251"/>
      <c r="K604" s="235"/>
      <c r="L604" s="235" t="s">
        <v>62</v>
      </c>
      <c r="M604" s="235"/>
      <c r="N604" s="235"/>
      <c r="O604" s="234" t="s">
        <v>62</v>
      </c>
      <c r="P604" s="234" t="s">
        <v>62</v>
      </c>
      <c r="Q604" s="234" t="s">
        <v>62</v>
      </c>
      <c r="R604" s="184" t="s">
        <v>62</v>
      </c>
    </row>
    <row r="605" spans="1:18" s="85" customFormat="1" ht="21" customHeight="1" x14ac:dyDescent="0.2">
      <c r="A605" s="333"/>
      <c r="B605" s="148" t="s">
        <v>72</v>
      </c>
      <c r="C605" s="235"/>
      <c r="D605" s="235" t="s">
        <v>62</v>
      </c>
      <c r="E605" s="235"/>
      <c r="F605" s="235"/>
      <c r="G605" s="235">
        <f>G603</f>
        <v>98</v>
      </c>
      <c r="H605" s="235">
        <f t="shared" ref="H605:K605" si="309">H603</f>
        <v>98</v>
      </c>
      <c r="I605" s="251">
        <f t="shared" si="298"/>
        <v>41</v>
      </c>
      <c r="J605" s="251">
        <f t="shared" si="309"/>
        <v>41</v>
      </c>
      <c r="K605" s="235">
        <f t="shared" si="309"/>
        <v>98</v>
      </c>
      <c r="L605" s="235" t="s">
        <v>62</v>
      </c>
      <c r="M605" s="150">
        <v>46022</v>
      </c>
      <c r="N605" s="150">
        <v>46022</v>
      </c>
      <c r="O605" s="156"/>
      <c r="P605" s="234" t="s">
        <v>62</v>
      </c>
      <c r="Q605" s="156"/>
      <c r="R605" s="183"/>
    </row>
    <row r="606" spans="1:18" s="56" customFormat="1" ht="74.45" customHeight="1" x14ac:dyDescent="0.25">
      <c r="A606" s="331" t="s">
        <v>286</v>
      </c>
      <c r="B606" s="137" t="s">
        <v>332</v>
      </c>
      <c r="C606" s="142" t="s">
        <v>191</v>
      </c>
      <c r="D606" s="141" t="s">
        <v>333</v>
      </c>
      <c r="E606" s="141" t="s">
        <v>82</v>
      </c>
      <c r="F606" s="142">
        <v>744</v>
      </c>
      <c r="G606" s="142">
        <v>98</v>
      </c>
      <c r="H606" s="142">
        <f>G606</f>
        <v>98</v>
      </c>
      <c r="I606" s="156">
        <f t="shared" si="298"/>
        <v>42.54</v>
      </c>
      <c r="J606" s="156">
        <v>42.54</v>
      </c>
      <c r="K606" s="142">
        <f>G606</f>
        <v>98</v>
      </c>
      <c r="L606" s="142"/>
      <c r="M606" s="235" t="s">
        <v>62</v>
      </c>
      <c r="N606" s="235" t="s">
        <v>62</v>
      </c>
      <c r="O606" s="156">
        <v>1102937.8700000001</v>
      </c>
      <c r="P606" s="156"/>
      <c r="Q606" s="156">
        <v>999545.23</v>
      </c>
      <c r="R606" s="183">
        <v>478725.09</v>
      </c>
    </row>
    <row r="607" spans="1:18" s="85" customFormat="1" ht="15.75" x14ac:dyDescent="0.2">
      <c r="A607" s="332"/>
      <c r="B607" s="146" t="s">
        <v>70</v>
      </c>
      <c r="C607" s="235"/>
      <c r="D607" s="235" t="s">
        <v>62</v>
      </c>
      <c r="E607" s="235"/>
      <c r="F607" s="235"/>
      <c r="G607" s="235">
        <f>G606</f>
        <v>98</v>
      </c>
      <c r="H607" s="235">
        <f t="shared" ref="H607:K607" si="310">H606</f>
        <v>98</v>
      </c>
      <c r="I607" s="251">
        <f t="shared" si="298"/>
        <v>42.54</v>
      </c>
      <c r="J607" s="251">
        <f t="shared" si="310"/>
        <v>42.54</v>
      </c>
      <c r="K607" s="235">
        <f t="shared" si="310"/>
        <v>98</v>
      </c>
      <c r="L607" s="235" t="s">
        <v>62</v>
      </c>
      <c r="M607" s="150">
        <v>46022</v>
      </c>
      <c r="N607" s="150">
        <v>46022</v>
      </c>
      <c r="O607" s="156"/>
      <c r="P607" s="234" t="s">
        <v>62</v>
      </c>
      <c r="Q607" s="156"/>
      <c r="R607" s="183"/>
    </row>
    <row r="608" spans="1:18" s="85" customFormat="1" ht="14.25" x14ac:dyDescent="0.2">
      <c r="A608" s="332"/>
      <c r="B608" s="147" t="s">
        <v>76</v>
      </c>
      <c r="C608" s="235"/>
      <c r="D608" s="235"/>
      <c r="E608" s="235"/>
      <c r="F608" s="235"/>
      <c r="G608" s="235" t="s">
        <v>62</v>
      </c>
      <c r="H608" s="235"/>
      <c r="I608" s="251">
        <f t="shared" si="298"/>
        <v>0</v>
      </c>
      <c r="J608" s="251"/>
      <c r="K608" s="235"/>
      <c r="L608" s="235" t="s">
        <v>62</v>
      </c>
      <c r="M608" s="235"/>
      <c r="N608" s="235"/>
      <c r="O608" s="234" t="s">
        <v>62</v>
      </c>
      <c r="P608" s="234" t="s">
        <v>62</v>
      </c>
      <c r="Q608" s="234" t="s">
        <v>62</v>
      </c>
      <c r="R608" s="184" t="s">
        <v>62</v>
      </c>
    </row>
    <row r="609" spans="1:18" s="85" customFormat="1" ht="65.45" customHeight="1" x14ac:dyDescent="0.2">
      <c r="A609" s="332"/>
      <c r="B609" s="148" t="s">
        <v>192</v>
      </c>
      <c r="C609" s="235"/>
      <c r="D609" s="235" t="s">
        <v>62</v>
      </c>
      <c r="E609" s="235"/>
      <c r="F609" s="235"/>
      <c r="G609" s="235">
        <f>G606</f>
        <v>98</v>
      </c>
      <c r="H609" s="235">
        <f t="shared" ref="H609:J609" si="311">H606</f>
        <v>98</v>
      </c>
      <c r="I609" s="251">
        <f t="shared" si="298"/>
        <v>42.54</v>
      </c>
      <c r="J609" s="251">
        <f t="shared" si="311"/>
        <v>42.54</v>
      </c>
      <c r="K609" s="235">
        <f>K606</f>
        <v>98</v>
      </c>
      <c r="L609" s="235" t="s">
        <v>62</v>
      </c>
      <c r="M609" s="150">
        <v>46022</v>
      </c>
      <c r="N609" s="150">
        <v>46022</v>
      </c>
      <c r="O609" s="156"/>
      <c r="P609" s="234" t="s">
        <v>62</v>
      </c>
      <c r="Q609" s="156"/>
      <c r="R609" s="183"/>
    </row>
    <row r="610" spans="1:18" s="85" customFormat="1" ht="15" customHeight="1" x14ac:dyDescent="0.2">
      <c r="A610" s="332"/>
      <c r="B610" s="147" t="s">
        <v>193</v>
      </c>
      <c r="C610" s="235"/>
      <c r="D610" s="235"/>
      <c r="E610" s="235"/>
      <c r="F610" s="235"/>
      <c r="G610" s="235" t="s">
        <v>62</v>
      </c>
      <c r="H610" s="235"/>
      <c r="I610" s="251">
        <f t="shared" si="298"/>
        <v>0</v>
      </c>
      <c r="J610" s="251"/>
      <c r="K610" s="235"/>
      <c r="L610" s="235" t="s">
        <v>62</v>
      </c>
      <c r="M610" s="235"/>
      <c r="N610" s="235"/>
      <c r="O610" s="234" t="s">
        <v>62</v>
      </c>
      <c r="P610" s="234" t="s">
        <v>62</v>
      </c>
      <c r="Q610" s="234" t="s">
        <v>62</v>
      </c>
      <c r="R610" s="184" t="s">
        <v>62</v>
      </c>
    </row>
    <row r="611" spans="1:18" s="85" customFormat="1" ht="38.65" customHeight="1" x14ac:dyDescent="0.2">
      <c r="A611" s="332"/>
      <c r="B611" s="148" t="s">
        <v>330</v>
      </c>
      <c r="C611" s="235"/>
      <c r="D611" s="235" t="s">
        <v>62</v>
      </c>
      <c r="E611" s="235"/>
      <c r="F611" s="235"/>
      <c r="G611" s="235">
        <f>G607</f>
        <v>98</v>
      </c>
      <c r="H611" s="235">
        <f t="shared" ref="H611:K611" si="312">H607</f>
        <v>98</v>
      </c>
      <c r="I611" s="251">
        <f t="shared" si="298"/>
        <v>42.54</v>
      </c>
      <c r="J611" s="251">
        <f t="shared" si="312"/>
        <v>42.54</v>
      </c>
      <c r="K611" s="235">
        <f t="shared" si="312"/>
        <v>98</v>
      </c>
      <c r="L611" s="235" t="s">
        <v>62</v>
      </c>
      <c r="M611" s="150">
        <v>46022</v>
      </c>
      <c r="N611" s="150">
        <v>46022</v>
      </c>
      <c r="O611" s="156"/>
      <c r="P611" s="234" t="s">
        <v>62</v>
      </c>
      <c r="Q611" s="156"/>
      <c r="R611" s="183"/>
    </row>
    <row r="612" spans="1:18" s="85" customFormat="1" ht="21" customHeight="1" x14ac:dyDescent="0.2">
      <c r="A612" s="332"/>
      <c r="B612" s="147" t="s">
        <v>71</v>
      </c>
      <c r="C612" s="235"/>
      <c r="D612" s="235"/>
      <c r="E612" s="235"/>
      <c r="F612" s="235"/>
      <c r="G612" s="235" t="s">
        <v>62</v>
      </c>
      <c r="H612" s="235"/>
      <c r="I612" s="251">
        <f t="shared" si="298"/>
        <v>0</v>
      </c>
      <c r="J612" s="251"/>
      <c r="K612" s="235"/>
      <c r="L612" s="235" t="s">
        <v>62</v>
      </c>
      <c r="M612" s="235"/>
      <c r="N612" s="235"/>
      <c r="O612" s="234" t="s">
        <v>62</v>
      </c>
      <c r="P612" s="234" t="s">
        <v>62</v>
      </c>
      <c r="Q612" s="234" t="s">
        <v>62</v>
      </c>
      <c r="R612" s="184" t="s">
        <v>62</v>
      </c>
    </row>
    <row r="613" spans="1:18" s="85" customFormat="1" ht="21" customHeight="1" x14ac:dyDescent="0.2">
      <c r="A613" s="333"/>
      <c r="B613" s="148" t="s">
        <v>72</v>
      </c>
      <c r="C613" s="235"/>
      <c r="D613" s="235" t="s">
        <v>62</v>
      </c>
      <c r="E613" s="235"/>
      <c r="F613" s="235"/>
      <c r="G613" s="235">
        <f>G611</f>
        <v>98</v>
      </c>
      <c r="H613" s="235">
        <f t="shared" ref="H613:K613" si="313">H611</f>
        <v>98</v>
      </c>
      <c r="I613" s="251">
        <f t="shared" si="298"/>
        <v>42.54</v>
      </c>
      <c r="J613" s="251">
        <f t="shared" si="313"/>
        <v>42.54</v>
      </c>
      <c r="K613" s="235">
        <f t="shared" si="313"/>
        <v>98</v>
      </c>
      <c r="L613" s="235" t="s">
        <v>62</v>
      </c>
      <c r="M613" s="150">
        <v>46022</v>
      </c>
      <c r="N613" s="150">
        <v>46022</v>
      </c>
      <c r="O613" s="156"/>
      <c r="P613" s="234" t="s">
        <v>62</v>
      </c>
      <c r="Q613" s="156"/>
      <c r="R613" s="183"/>
    </row>
    <row r="614" spans="1:18" s="56" customFormat="1" ht="74.45" customHeight="1" x14ac:dyDescent="0.25">
      <c r="A614" s="331" t="s">
        <v>287</v>
      </c>
      <c r="B614" s="137" t="s">
        <v>332</v>
      </c>
      <c r="C614" s="142" t="s">
        <v>191</v>
      </c>
      <c r="D614" s="141" t="s">
        <v>333</v>
      </c>
      <c r="E614" s="141" t="s">
        <v>82</v>
      </c>
      <c r="F614" s="142">
        <v>744</v>
      </c>
      <c r="G614" s="142">
        <v>98</v>
      </c>
      <c r="H614" s="142">
        <f>G614</f>
        <v>98</v>
      </c>
      <c r="I614" s="156">
        <f t="shared" si="298"/>
        <v>43</v>
      </c>
      <c r="J614" s="156">
        <v>43</v>
      </c>
      <c r="K614" s="142">
        <f>G614</f>
        <v>98</v>
      </c>
      <c r="L614" s="142"/>
      <c r="M614" s="235" t="s">
        <v>62</v>
      </c>
      <c r="N614" s="235" t="s">
        <v>62</v>
      </c>
      <c r="O614" s="156">
        <v>1134766.6700000002</v>
      </c>
      <c r="P614" s="156"/>
      <c r="Q614" s="156">
        <v>1062972.3999999999</v>
      </c>
      <c r="R614" s="183">
        <v>492927.06</v>
      </c>
    </row>
    <row r="615" spans="1:18" s="85" customFormat="1" ht="15.75" x14ac:dyDescent="0.2">
      <c r="A615" s="332"/>
      <c r="B615" s="146" t="s">
        <v>70</v>
      </c>
      <c r="C615" s="235"/>
      <c r="D615" s="235" t="s">
        <v>62</v>
      </c>
      <c r="E615" s="235"/>
      <c r="F615" s="235"/>
      <c r="G615" s="235">
        <f>G614</f>
        <v>98</v>
      </c>
      <c r="H615" s="235">
        <f t="shared" ref="H615:K615" si="314">H614</f>
        <v>98</v>
      </c>
      <c r="I615" s="251">
        <f t="shared" si="298"/>
        <v>43</v>
      </c>
      <c r="J615" s="251">
        <f t="shared" si="314"/>
        <v>43</v>
      </c>
      <c r="K615" s="235">
        <f t="shared" si="314"/>
        <v>98</v>
      </c>
      <c r="L615" s="235" t="s">
        <v>62</v>
      </c>
      <c r="M615" s="150">
        <v>46022</v>
      </c>
      <c r="N615" s="150">
        <v>46022</v>
      </c>
      <c r="O615" s="156"/>
      <c r="P615" s="234" t="s">
        <v>62</v>
      </c>
      <c r="Q615" s="156"/>
      <c r="R615" s="183"/>
    </row>
    <row r="616" spans="1:18" s="85" customFormat="1" ht="14.25" x14ac:dyDescent="0.2">
      <c r="A616" s="332"/>
      <c r="B616" s="147" t="s">
        <v>76</v>
      </c>
      <c r="C616" s="235"/>
      <c r="D616" s="235"/>
      <c r="E616" s="235"/>
      <c r="F616" s="235"/>
      <c r="G616" s="235" t="s">
        <v>62</v>
      </c>
      <c r="H616" s="235"/>
      <c r="I616" s="251">
        <f t="shared" si="298"/>
        <v>0</v>
      </c>
      <c r="J616" s="251"/>
      <c r="K616" s="235"/>
      <c r="L616" s="235" t="s">
        <v>62</v>
      </c>
      <c r="M616" s="235"/>
      <c r="N616" s="235"/>
      <c r="O616" s="234" t="s">
        <v>62</v>
      </c>
      <c r="P616" s="234" t="s">
        <v>62</v>
      </c>
      <c r="Q616" s="234" t="s">
        <v>62</v>
      </c>
      <c r="R616" s="184" t="s">
        <v>62</v>
      </c>
    </row>
    <row r="617" spans="1:18" s="85" customFormat="1" ht="65.45" customHeight="1" x14ac:dyDescent="0.2">
      <c r="A617" s="332"/>
      <c r="B617" s="148" t="s">
        <v>192</v>
      </c>
      <c r="C617" s="235"/>
      <c r="D617" s="235" t="s">
        <v>62</v>
      </c>
      <c r="E617" s="235"/>
      <c r="F617" s="235"/>
      <c r="G617" s="235">
        <f>G614</f>
        <v>98</v>
      </c>
      <c r="H617" s="235">
        <f t="shared" ref="H617:J617" si="315">H614</f>
        <v>98</v>
      </c>
      <c r="I617" s="251">
        <f t="shared" si="298"/>
        <v>43</v>
      </c>
      <c r="J617" s="251">
        <f t="shared" si="315"/>
        <v>43</v>
      </c>
      <c r="K617" s="235">
        <f>K614</f>
        <v>98</v>
      </c>
      <c r="L617" s="235" t="s">
        <v>62</v>
      </c>
      <c r="M617" s="150">
        <v>46022</v>
      </c>
      <c r="N617" s="150">
        <v>46022</v>
      </c>
      <c r="O617" s="156"/>
      <c r="P617" s="234" t="s">
        <v>62</v>
      </c>
      <c r="Q617" s="156"/>
      <c r="R617" s="183"/>
    </row>
    <row r="618" spans="1:18" s="85" customFormat="1" ht="15" customHeight="1" x14ac:dyDescent="0.2">
      <c r="A618" s="332"/>
      <c r="B618" s="147" t="s">
        <v>193</v>
      </c>
      <c r="C618" s="235"/>
      <c r="D618" s="235"/>
      <c r="E618" s="235"/>
      <c r="F618" s="235"/>
      <c r="G618" s="235" t="s">
        <v>62</v>
      </c>
      <c r="H618" s="235"/>
      <c r="I618" s="251">
        <f t="shared" si="298"/>
        <v>0</v>
      </c>
      <c r="J618" s="251"/>
      <c r="K618" s="235"/>
      <c r="L618" s="235" t="s">
        <v>62</v>
      </c>
      <c r="M618" s="235"/>
      <c r="N618" s="235"/>
      <c r="O618" s="234" t="s">
        <v>62</v>
      </c>
      <c r="P618" s="234" t="s">
        <v>62</v>
      </c>
      <c r="Q618" s="234" t="s">
        <v>62</v>
      </c>
      <c r="R618" s="184" t="s">
        <v>62</v>
      </c>
    </row>
    <row r="619" spans="1:18" s="85" customFormat="1" ht="38.65" customHeight="1" x14ac:dyDescent="0.2">
      <c r="A619" s="332"/>
      <c r="B619" s="148" t="s">
        <v>330</v>
      </c>
      <c r="C619" s="235"/>
      <c r="D619" s="235" t="s">
        <v>62</v>
      </c>
      <c r="E619" s="235"/>
      <c r="F619" s="235"/>
      <c r="G619" s="235">
        <f>G615</f>
        <v>98</v>
      </c>
      <c r="H619" s="235">
        <f t="shared" ref="H619:K619" si="316">H615</f>
        <v>98</v>
      </c>
      <c r="I619" s="251">
        <f t="shared" si="298"/>
        <v>43</v>
      </c>
      <c r="J619" s="251">
        <f t="shared" si="316"/>
        <v>43</v>
      </c>
      <c r="K619" s="235">
        <f t="shared" si="316"/>
        <v>98</v>
      </c>
      <c r="L619" s="235" t="s">
        <v>62</v>
      </c>
      <c r="M619" s="150">
        <v>46022</v>
      </c>
      <c r="N619" s="150">
        <v>46022</v>
      </c>
      <c r="O619" s="156"/>
      <c r="P619" s="234" t="s">
        <v>62</v>
      </c>
      <c r="Q619" s="156"/>
      <c r="R619" s="183"/>
    </row>
    <row r="620" spans="1:18" s="85" customFormat="1" ht="21" customHeight="1" x14ac:dyDescent="0.2">
      <c r="A620" s="332"/>
      <c r="B620" s="147" t="s">
        <v>71</v>
      </c>
      <c r="C620" s="235"/>
      <c r="D620" s="235"/>
      <c r="E620" s="235"/>
      <c r="F620" s="235"/>
      <c r="G620" s="235" t="s">
        <v>62</v>
      </c>
      <c r="H620" s="235"/>
      <c r="I620" s="251">
        <f t="shared" si="298"/>
        <v>0</v>
      </c>
      <c r="J620" s="251"/>
      <c r="K620" s="235"/>
      <c r="L620" s="235" t="s">
        <v>62</v>
      </c>
      <c r="M620" s="235"/>
      <c r="N620" s="235"/>
      <c r="O620" s="234" t="s">
        <v>62</v>
      </c>
      <c r="P620" s="234" t="s">
        <v>62</v>
      </c>
      <c r="Q620" s="234" t="s">
        <v>62</v>
      </c>
      <c r="R620" s="184" t="s">
        <v>62</v>
      </c>
    </row>
    <row r="621" spans="1:18" s="85" customFormat="1" ht="21" customHeight="1" x14ac:dyDescent="0.2">
      <c r="A621" s="333"/>
      <c r="B621" s="148" t="s">
        <v>72</v>
      </c>
      <c r="C621" s="235"/>
      <c r="D621" s="235" t="s">
        <v>62</v>
      </c>
      <c r="E621" s="235"/>
      <c r="F621" s="235"/>
      <c r="G621" s="235">
        <f>G619</f>
        <v>98</v>
      </c>
      <c r="H621" s="235">
        <f t="shared" ref="H621:K621" si="317">H619</f>
        <v>98</v>
      </c>
      <c r="I621" s="251">
        <f t="shared" si="298"/>
        <v>43</v>
      </c>
      <c r="J621" s="251">
        <f t="shared" si="317"/>
        <v>43</v>
      </c>
      <c r="K621" s="235">
        <f t="shared" si="317"/>
        <v>98</v>
      </c>
      <c r="L621" s="235" t="s">
        <v>62</v>
      </c>
      <c r="M621" s="150">
        <v>46022</v>
      </c>
      <c r="N621" s="150">
        <v>46022</v>
      </c>
      <c r="O621" s="156"/>
      <c r="P621" s="234" t="s">
        <v>62</v>
      </c>
      <c r="Q621" s="156"/>
      <c r="R621" s="183"/>
    </row>
    <row r="622" spans="1:18" s="56" customFormat="1" ht="74.45" customHeight="1" x14ac:dyDescent="0.25">
      <c r="A622" s="331" t="s">
        <v>288</v>
      </c>
      <c r="B622" s="137" t="s">
        <v>332</v>
      </c>
      <c r="C622" s="142" t="s">
        <v>191</v>
      </c>
      <c r="D622" s="141" t="s">
        <v>333</v>
      </c>
      <c r="E622" s="141" t="s">
        <v>82</v>
      </c>
      <c r="F622" s="142">
        <v>744</v>
      </c>
      <c r="G622" s="142">
        <v>98</v>
      </c>
      <c r="H622" s="142">
        <f>G622</f>
        <v>98</v>
      </c>
      <c r="I622" s="156">
        <f t="shared" si="298"/>
        <v>43.92</v>
      </c>
      <c r="J622" s="156">
        <v>43.92</v>
      </c>
      <c r="K622" s="142">
        <f>G622</f>
        <v>98</v>
      </c>
      <c r="L622" s="142"/>
      <c r="M622" s="235" t="s">
        <v>62</v>
      </c>
      <c r="N622" s="235" t="s">
        <v>62</v>
      </c>
      <c r="O622" s="156">
        <v>1102937.8700000001</v>
      </c>
      <c r="P622" s="156"/>
      <c r="Q622" s="156">
        <v>1064301.68</v>
      </c>
      <c r="R622" s="183">
        <v>494256.34</v>
      </c>
    </row>
    <row r="623" spans="1:18" s="85" customFormat="1" ht="15.75" x14ac:dyDescent="0.2">
      <c r="A623" s="332"/>
      <c r="B623" s="146" t="s">
        <v>70</v>
      </c>
      <c r="C623" s="235"/>
      <c r="D623" s="235" t="s">
        <v>62</v>
      </c>
      <c r="E623" s="235"/>
      <c r="F623" s="235"/>
      <c r="G623" s="235">
        <f>G622</f>
        <v>98</v>
      </c>
      <c r="H623" s="235">
        <f t="shared" ref="H623:K623" si="318">H622</f>
        <v>98</v>
      </c>
      <c r="I623" s="251">
        <f t="shared" si="298"/>
        <v>43.92</v>
      </c>
      <c r="J623" s="251">
        <f t="shared" si="318"/>
        <v>43.92</v>
      </c>
      <c r="K623" s="235">
        <f t="shared" si="318"/>
        <v>98</v>
      </c>
      <c r="L623" s="235" t="s">
        <v>62</v>
      </c>
      <c r="M623" s="150">
        <v>46022</v>
      </c>
      <c r="N623" s="150">
        <v>46022</v>
      </c>
      <c r="O623" s="156"/>
      <c r="P623" s="234" t="s">
        <v>62</v>
      </c>
      <c r="Q623" s="156"/>
      <c r="R623" s="183"/>
    </row>
    <row r="624" spans="1:18" s="85" customFormat="1" ht="14.25" x14ac:dyDescent="0.2">
      <c r="A624" s="332"/>
      <c r="B624" s="147" t="s">
        <v>76</v>
      </c>
      <c r="C624" s="235"/>
      <c r="D624" s="235"/>
      <c r="E624" s="235"/>
      <c r="F624" s="235"/>
      <c r="G624" s="235" t="s">
        <v>62</v>
      </c>
      <c r="H624" s="235"/>
      <c r="I624" s="251">
        <f t="shared" si="298"/>
        <v>0</v>
      </c>
      <c r="J624" s="251"/>
      <c r="K624" s="235"/>
      <c r="L624" s="235" t="s">
        <v>62</v>
      </c>
      <c r="M624" s="235"/>
      <c r="N624" s="235"/>
      <c r="O624" s="234" t="s">
        <v>62</v>
      </c>
      <c r="P624" s="234" t="s">
        <v>62</v>
      </c>
      <c r="Q624" s="234" t="s">
        <v>62</v>
      </c>
      <c r="R624" s="184" t="s">
        <v>62</v>
      </c>
    </row>
    <row r="625" spans="1:18" s="85" customFormat="1" ht="65.45" customHeight="1" x14ac:dyDescent="0.2">
      <c r="A625" s="332"/>
      <c r="B625" s="148" t="s">
        <v>192</v>
      </c>
      <c r="C625" s="235"/>
      <c r="D625" s="235" t="s">
        <v>62</v>
      </c>
      <c r="E625" s="235"/>
      <c r="F625" s="235"/>
      <c r="G625" s="235">
        <f>G622</f>
        <v>98</v>
      </c>
      <c r="H625" s="235">
        <f t="shared" ref="H625:J625" si="319">H622</f>
        <v>98</v>
      </c>
      <c r="I625" s="251">
        <f t="shared" si="298"/>
        <v>43.92</v>
      </c>
      <c r="J625" s="251">
        <f t="shared" si="319"/>
        <v>43.92</v>
      </c>
      <c r="K625" s="235">
        <f>K622</f>
        <v>98</v>
      </c>
      <c r="L625" s="235" t="s">
        <v>62</v>
      </c>
      <c r="M625" s="150">
        <v>46022</v>
      </c>
      <c r="N625" s="150">
        <v>46022</v>
      </c>
      <c r="O625" s="156"/>
      <c r="P625" s="234" t="s">
        <v>62</v>
      </c>
      <c r="Q625" s="156"/>
      <c r="R625" s="183"/>
    </row>
    <row r="626" spans="1:18" s="85" customFormat="1" ht="15" customHeight="1" x14ac:dyDescent="0.2">
      <c r="A626" s="332"/>
      <c r="B626" s="147" t="s">
        <v>193</v>
      </c>
      <c r="C626" s="235"/>
      <c r="D626" s="235"/>
      <c r="E626" s="235"/>
      <c r="F626" s="235"/>
      <c r="G626" s="235" t="s">
        <v>62</v>
      </c>
      <c r="H626" s="235"/>
      <c r="I626" s="251">
        <f t="shared" si="298"/>
        <v>0</v>
      </c>
      <c r="J626" s="251"/>
      <c r="K626" s="235"/>
      <c r="L626" s="235" t="s">
        <v>62</v>
      </c>
      <c r="M626" s="235"/>
      <c r="N626" s="235"/>
      <c r="O626" s="234" t="s">
        <v>62</v>
      </c>
      <c r="P626" s="234" t="s">
        <v>62</v>
      </c>
      <c r="Q626" s="234" t="s">
        <v>62</v>
      </c>
      <c r="R626" s="184" t="s">
        <v>62</v>
      </c>
    </row>
    <row r="627" spans="1:18" s="85" customFormat="1" ht="38.65" customHeight="1" x14ac:dyDescent="0.2">
      <c r="A627" s="332"/>
      <c r="B627" s="148" t="s">
        <v>330</v>
      </c>
      <c r="C627" s="235"/>
      <c r="D627" s="235" t="s">
        <v>62</v>
      </c>
      <c r="E627" s="235"/>
      <c r="F627" s="235"/>
      <c r="G627" s="235">
        <f>G623</f>
        <v>98</v>
      </c>
      <c r="H627" s="235">
        <f t="shared" ref="H627:K627" si="320">H623</f>
        <v>98</v>
      </c>
      <c r="I627" s="251">
        <f t="shared" si="298"/>
        <v>43.92</v>
      </c>
      <c r="J627" s="251">
        <f t="shared" si="320"/>
        <v>43.92</v>
      </c>
      <c r="K627" s="235">
        <f t="shared" si="320"/>
        <v>98</v>
      </c>
      <c r="L627" s="235" t="s">
        <v>62</v>
      </c>
      <c r="M627" s="150">
        <v>46022</v>
      </c>
      <c r="N627" s="150">
        <v>46022</v>
      </c>
      <c r="O627" s="156"/>
      <c r="P627" s="234" t="s">
        <v>62</v>
      </c>
      <c r="Q627" s="156"/>
      <c r="R627" s="183"/>
    </row>
    <row r="628" spans="1:18" s="85" customFormat="1" ht="21" customHeight="1" x14ac:dyDescent="0.2">
      <c r="A628" s="332"/>
      <c r="B628" s="147" t="s">
        <v>71</v>
      </c>
      <c r="C628" s="235"/>
      <c r="D628" s="235"/>
      <c r="E628" s="235"/>
      <c r="F628" s="235"/>
      <c r="G628" s="235" t="s">
        <v>62</v>
      </c>
      <c r="H628" s="235"/>
      <c r="I628" s="251">
        <f t="shared" si="298"/>
        <v>0</v>
      </c>
      <c r="J628" s="251"/>
      <c r="K628" s="235"/>
      <c r="L628" s="235" t="s">
        <v>62</v>
      </c>
      <c r="M628" s="235"/>
      <c r="N628" s="235"/>
      <c r="O628" s="234" t="s">
        <v>62</v>
      </c>
      <c r="P628" s="234" t="s">
        <v>62</v>
      </c>
      <c r="Q628" s="234" t="s">
        <v>62</v>
      </c>
      <c r="R628" s="184" t="s">
        <v>62</v>
      </c>
    </row>
    <row r="629" spans="1:18" s="85" customFormat="1" ht="21" customHeight="1" x14ac:dyDescent="0.2">
      <c r="A629" s="333"/>
      <c r="B629" s="148" t="s">
        <v>72</v>
      </c>
      <c r="C629" s="235"/>
      <c r="D629" s="235" t="s">
        <v>62</v>
      </c>
      <c r="E629" s="235"/>
      <c r="F629" s="235"/>
      <c r="G629" s="235">
        <f>G627</f>
        <v>98</v>
      </c>
      <c r="H629" s="235">
        <f t="shared" ref="H629:K629" si="321">H627</f>
        <v>98</v>
      </c>
      <c r="I629" s="251">
        <f t="shared" si="298"/>
        <v>43.92</v>
      </c>
      <c r="J629" s="251">
        <f t="shared" si="321"/>
        <v>43.92</v>
      </c>
      <c r="K629" s="235">
        <f t="shared" si="321"/>
        <v>98</v>
      </c>
      <c r="L629" s="235" t="s">
        <v>62</v>
      </c>
      <c r="M629" s="150">
        <v>46022</v>
      </c>
      <c r="N629" s="150">
        <v>46022</v>
      </c>
      <c r="O629" s="156"/>
      <c r="P629" s="234" t="s">
        <v>62</v>
      </c>
      <c r="Q629" s="156"/>
      <c r="R629" s="183"/>
    </row>
    <row r="630" spans="1:18" s="56" customFormat="1" ht="74.45" customHeight="1" x14ac:dyDescent="0.25">
      <c r="A630" s="331" t="s">
        <v>289</v>
      </c>
      <c r="B630" s="137" t="s">
        <v>332</v>
      </c>
      <c r="C630" s="142" t="s">
        <v>191</v>
      </c>
      <c r="D630" s="141" t="s">
        <v>333</v>
      </c>
      <c r="E630" s="141" t="s">
        <v>82</v>
      </c>
      <c r="F630" s="142">
        <v>744</v>
      </c>
      <c r="G630" s="142">
        <v>98</v>
      </c>
      <c r="H630" s="142">
        <f>G630</f>
        <v>98</v>
      </c>
      <c r="I630" s="156">
        <f t="shared" si="298"/>
        <v>44</v>
      </c>
      <c r="J630" s="156">
        <v>44</v>
      </c>
      <c r="K630" s="142">
        <f>G630</f>
        <v>98</v>
      </c>
      <c r="L630" s="142"/>
      <c r="M630" s="235" t="s">
        <v>62</v>
      </c>
      <c r="N630" s="235" t="s">
        <v>62</v>
      </c>
      <c r="O630" s="156">
        <v>1102937.8700000001</v>
      </c>
      <c r="P630" s="156"/>
      <c r="Q630" s="156">
        <v>1062972.3999999999</v>
      </c>
      <c r="R630" s="183">
        <v>492927.06</v>
      </c>
    </row>
    <row r="631" spans="1:18" s="85" customFormat="1" ht="15.75" x14ac:dyDescent="0.2">
      <c r="A631" s="332"/>
      <c r="B631" s="146" t="s">
        <v>70</v>
      </c>
      <c r="C631" s="235"/>
      <c r="D631" s="235" t="s">
        <v>62</v>
      </c>
      <c r="E631" s="235"/>
      <c r="F631" s="235"/>
      <c r="G631" s="235">
        <f>G630</f>
        <v>98</v>
      </c>
      <c r="H631" s="235">
        <f t="shared" ref="H631:K631" si="322">H630</f>
        <v>98</v>
      </c>
      <c r="I631" s="251">
        <f t="shared" si="298"/>
        <v>44</v>
      </c>
      <c r="J631" s="251">
        <f t="shared" si="322"/>
        <v>44</v>
      </c>
      <c r="K631" s="235">
        <f t="shared" si="322"/>
        <v>98</v>
      </c>
      <c r="L631" s="235" t="s">
        <v>62</v>
      </c>
      <c r="M631" s="150">
        <v>46022</v>
      </c>
      <c r="N631" s="150">
        <v>46022</v>
      </c>
      <c r="O631" s="156"/>
      <c r="P631" s="234" t="s">
        <v>62</v>
      </c>
      <c r="Q631" s="156"/>
      <c r="R631" s="183"/>
    </row>
    <row r="632" spans="1:18" s="85" customFormat="1" ht="14.25" x14ac:dyDescent="0.2">
      <c r="A632" s="332"/>
      <c r="B632" s="147" t="s">
        <v>76</v>
      </c>
      <c r="C632" s="235"/>
      <c r="D632" s="235"/>
      <c r="E632" s="235"/>
      <c r="F632" s="235"/>
      <c r="G632" s="235" t="s">
        <v>62</v>
      </c>
      <c r="H632" s="235"/>
      <c r="I632" s="251">
        <f t="shared" si="298"/>
        <v>0</v>
      </c>
      <c r="J632" s="251"/>
      <c r="K632" s="235"/>
      <c r="L632" s="235" t="s">
        <v>62</v>
      </c>
      <c r="M632" s="235"/>
      <c r="N632" s="235"/>
      <c r="O632" s="234" t="s">
        <v>62</v>
      </c>
      <c r="P632" s="234" t="s">
        <v>62</v>
      </c>
      <c r="Q632" s="234" t="s">
        <v>62</v>
      </c>
      <c r="R632" s="184" t="s">
        <v>62</v>
      </c>
    </row>
    <row r="633" spans="1:18" s="85" customFormat="1" ht="65.45" customHeight="1" x14ac:dyDescent="0.2">
      <c r="A633" s="332"/>
      <c r="B633" s="148" t="s">
        <v>192</v>
      </c>
      <c r="C633" s="235"/>
      <c r="D633" s="235" t="s">
        <v>62</v>
      </c>
      <c r="E633" s="235"/>
      <c r="F633" s="235"/>
      <c r="G633" s="235">
        <f>G630</f>
        <v>98</v>
      </c>
      <c r="H633" s="235">
        <f t="shared" ref="H633:J633" si="323">H630</f>
        <v>98</v>
      </c>
      <c r="I633" s="251">
        <f t="shared" si="298"/>
        <v>44</v>
      </c>
      <c r="J633" s="251">
        <f t="shared" si="323"/>
        <v>44</v>
      </c>
      <c r="K633" s="235">
        <f>K630</f>
        <v>98</v>
      </c>
      <c r="L633" s="235" t="s">
        <v>62</v>
      </c>
      <c r="M633" s="150">
        <v>46022</v>
      </c>
      <c r="N633" s="150">
        <v>46022</v>
      </c>
      <c r="O633" s="156"/>
      <c r="P633" s="234" t="s">
        <v>62</v>
      </c>
      <c r="Q633" s="156"/>
      <c r="R633" s="183"/>
    </row>
    <row r="634" spans="1:18" s="85" customFormat="1" ht="15" customHeight="1" x14ac:dyDescent="0.2">
      <c r="A634" s="332"/>
      <c r="B634" s="147" t="s">
        <v>193</v>
      </c>
      <c r="C634" s="235"/>
      <c r="D634" s="235"/>
      <c r="E634" s="235"/>
      <c r="F634" s="235"/>
      <c r="G634" s="235" t="s">
        <v>62</v>
      </c>
      <c r="H634" s="235"/>
      <c r="I634" s="251">
        <f t="shared" si="298"/>
        <v>0</v>
      </c>
      <c r="J634" s="251"/>
      <c r="K634" s="235"/>
      <c r="L634" s="235" t="s">
        <v>62</v>
      </c>
      <c r="M634" s="235"/>
      <c r="N634" s="235"/>
      <c r="O634" s="234" t="s">
        <v>62</v>
      </c>
      <c r="P634" s="234" t="s">
        <v>62</v>
      </c>
      <c r="Q634" s="234" t="s">
        <v>62</v>
      </c>
      <c r="R634" s="184" t="s">
        <v>62</v>
      </c>
    </row>
    <row r="635" spans="1:18" s="85" customFormat="1" ht="38.65" customHeight="1" x14ac:dyDescent="0.2">
      <c r="A635" s="332"/>
      <c r="B635" s="148" t="s">
        <v>330</v>
      </c>
      <c r="C635" s="235"/>
      <c r="D635" s="235" t="s">
        <v>62</v>
      </c>
      <c r="E635" s="235"/>
      <c r="F635" s="235"/>
      <c r="G635" s="235">
        <f>G631</f>
        <v>98</v>
      </c>
      <c r="H635" s="235">
        <f t="shared" ref="H635:K635" si="324">H631</f>
        <v>98</v>
      </c>
      <c r="I635" s="251">
        <f t="shared" si="298"/>
        <v>44</v>
      </c>
      <c r="J635" s="251">
        <f t="shared" si="324"/>
        <v>44</v>
      </c>
      <c r="K635" s="235">
        <f t="shared" si="324"/>
        <v>98</v>
      </c>
      <c r="L635" s="235" t="s">
        <v>62</v>
      </c>
      <c r="M635" s="150">
        <v>46022</v>
      </c>
      <c r="N635" s="150">
        <v>46022</v>
      </c>
      <c r="O635" s="156"/>
      <c r="P635" s="234" t="s">
        <v>62</v>
      </c>
      <c r="Q635" s="156"/>
      <c r="R635" s="183"/>
    </row>
    <row r="636" spans="1:18" s="85" customFormat="1" ht="21" customHeight="1" x14ac:dyDescent="0.2">
      <c r="A636" s="332"/>
      <c r="B636" s="147" t="s">
        <v>71</v>
      </c>
      <c r="C636" s="235"/>
      <c r="D636" s="235"/>
      <c r="E636" s="235"/>
      <c r="F636" s="235"/>
      <c r="G636" s="235" t="s">
        <v>62</v>
      </c>
      <c r="H636" s="235"/>
      <c r="I636" s="251">
        <f t="shared" si="298"/>
        <v>0</v>
      </c>
      <c r="J636" s="251"/>
      <c r="K636" s="235"/>
      <c r="L636" s="235" t="s">
        <v>62</v>
      </c>
      <c r="M636" s="235"/>
      <c r="N636" s="235"/>
      <c r="O636" s="234" t="s">
        <v>62</v>
      </c>
      <c r="P636" s="234" t="s">
        <v>62</v>
      </c>
      <c r="Q636" s="234" t="s">
        <v>62</v>
      </c>
      <c r="R636" s="184" t="s">
        <v>62</v>
      </c>
    </row>
    <row r="637" spans="1:18" s="85" customFormat="1" ht="21" customHeight="1" x14ac:dyDescent="0.2">
      <c r="A637" s="333"/>
      <c r="B637" s="148" t="s">
        <v>72</v>
      </c>
      <c r="C637" s="235"/>
      <c r="D637" s="235" t="s">
        <v>62</v>
      </c>
      <c r="E637" s="235"/>
      <c r="F637" s="235"/>
      <c r="G637" s="235">
        <f>G635</f>
        <v>98</v>
      </c>
      <c r="H637" s="235">
        <f t="shared" ref="H637:K637" si="325">H635</f>
        <v>98</v>
      </c>
      <c r="I637" s="251">
        <f t="shared" si="298"/>
        <v>44</v>
      </c>
      <c r="J637" s="251">
        <f t="shared" si="325"/>
        <v>44</v>
      </c>
      <c r="K637" s="235">
        <f t="shared" si="325"/>
        <v>98</v>
      </c>
      <c r="L637" s="235" t="s">
        <v>62</v>
      </c>
      <c r="M637" s="150">
        <v>46022</v>
      </c>
      <c r="N637" s="150">
        <v>46022</v>
      </c>
      <c r="O637" s="156"/>
      <c r="P637" s="234" t="s">
        <v>62</v>
      </c>
      <c r="Q637" s="156"/>
      <c r="R637" s="183"/>
    </row>
    <row r="638" spans="1:18" s="56" customFormat="1" ht="74.45" customHeight="1" x14ac:dyDescent="0.25">
      <c r="A638" s="331" t="s">
        <v>290</v>
      </c>
      <c r="B638" s="137" t="s">
        <v>332</v>
      </c>
      <c r="C638" s="142" t="s">
        <v>191</v>
      </c>
      <c r="D638" s="141" t="s">
        <v>333</v>
      </c>
      <c r="E638" s="141" t="s">
        <v>82</v>
      </c>
      <c r="F638" s="142">
        <v>744</v>
      </c>
      <c r="G638" s="142">
        <v>98</v>
      </c>
      <c r="H638" s="142">
        <f>G638</f>
        <v>98</v>
      </c>
      <c r="I638" s="245">
        <f t="shared" ca="1" si="298"/>
        <v>44.810239401789687</v>
      </c>
      <c r="J638" s="245">
        <f ca="1">I638</f>
        <v>42.536447515398123</v>
      </c>
      <c r="K638" s="142">
        <f>G638</f>
        <v>98</v>
      </c>
      <c r="L638" s="142"/>
      <c r="M638" s="235" t="s">
        <v>62</v>
      </c>
      <c r="N638" s="235" t="s">
        <v>62</v>
      </c>
      <c r="O638" s="156">
        <v>1102937.8700000001</v>
      </c>
      <c r="P638" s="156"/>
      <c r="Q638" s="156">
        <v>999545.23</v>
      </c>
      <c r="R638" s="183">
        <v>478725.09</v>
      </c>
    </row>
    <row r="639" spans="1:18" s="85" customFormat="1" ht="15.75" x14ac:dyDescent="0.2">
      <c r="A639" s="332"/>
      <c r="B639" s="146" t="s">
        <v>70</v>
      </c>
      <c r="C639" s="235"/>
      <c r="D639" s="235" t="s">
        <v>62</v>
      </c>
      <c r="E639" s="235"/>
      <c r="F639" s="235"/>
      <c r="G639" s="235">
        <f>G638</f>
        <v>98</v>
      </c>
      <c r="H639" s="235">
        <f t="shared" ref="H639:K639" si="326">H638</f>
        <v>98</v>
      </c>
      <c r="I639" s="251">
        <f t="shared" ca="1" si="298"/>
        <v>44.810239401789687</v>
      </c>
      <c r="J639" s="251">
        <f t="shared" ca="1" si="326"/>
        <v>42.536447515398123</v>
      </c>
      <c r="K639" s="235">
        <f t="shared" si="326"/>
        <v>98</v>
      </c>
      <c r="L639" s="235" t="s">
        <v>62</v>
      </c>
      <c r="M639" s="150">
        <v>46022</v>
      </c>
      <c r="N639" s="150">
        <v>46022</v>
      </c>
      <c r="O639" s="156"/>
      <c r="P639" s="234" t="s">
        <v>62</v>
      </c>
      <c r="Q639" s="156"/>
      <c r="R639" s="183"/>
    </row>
    <row r="640" spans="1:18" s="85" customFormat="1" ht="14.25" x14ac:dyDescent="0.2">
      <c r="A640" s="332"/>
      <c r="B640" s="147" t="s">
        <v>76</v>
      </c>
      <c r="C640" s="235"/>
      <c r="D640" s="235"/>
      <c r="E640" s="235"/>
      <c r="F640" s="235"/>
      <c r="G640" s="235" t="s">
        <v>62</v>
      </c>
      <c r="H640" s="235"/>
      <c r="I640" s="251">
        <f t="shared" si="298"/>
        <v>0</v>
      </c>
      <c r="J640" s="251"/>
      <c r="K640" s="235"/>
      <c r="L640" s="235" t="s">
        <v>62</v>
      </c>
      <c r="M640" s="235"/>
      <c r="N640" s="235"/>
      <c r="O640" s="234" t="s">
        <v>62</v>
      </c>
      <c r="P640" s="234" t="s">
        <v>62</v>
      </c>
      <c r="Q640" s="234" t="s">
        <v>62</v>
      </c>
      <c r="R640" s="184" t="s">
        <v>62</v>
      </c>
    </row>
    <row r="641" spans="1:18" s="85" customFormat="1" ht="65.45" customHeight="1" x14ac:dyDescent="0.2">
      <c r="A641" s="332"/>
      <c r="B641" s="148" t="s">
        <v>192</v>
      </c>
      <c r="C641" s="235"/>
      <c r="D641" s="235" t="s">
        <v>62</v>
      </c>
      <c r="E641" s="235"/>
      <c r="F641" s="235"/>
      <c r="G641" s="235">
        <f>G638</f>
        <v>98</v>
      </c>
      <c r="H641" s="235">
        <f t="shared" ref="H641:J641" si="327">H638</f>
        <v>98</v>
      </c>
      <c r="I641" s="251">
        <f t="shared" ca="1" si="298"/>
        <v>44.810239401789687</v>
      </c>
      <c r="J641" s="251">
        <f t="shared" ca="1" si="327"/>
        <v>42.536447515398123</v>
      </c>
      <c r="K641" s="235">
        <f>K638</f>
        <v>98</v>
      </c>
      <c r="L641" s="235" t="s">
        <v>62</v>
      </c>
      <c r="M641" s="150">
        <v>46022</v>
      </c>
      <c r="N641" s="150">
        <v>46022</v>
      </c>
      <c r="O641" s="156"/>
      <c r="P641" s="234" t="s">
        <v>62</v>
      </c>
      <c r="Q641" s="156"/>
      <c r="R641" s="183"/>
    </row>
    <row r="642" spans="1:18" s="85" customFormat="1" ht="15" customHeight="1" x14ac:dyDescent="0.2">
      <c r="A642" s="332"/>
      <c r="B642" s="147" t="s">
        <v>193</v>
      </c>
      <c r="C642" s="235"/>
      <c r="D642" s="235"/>
      <c r="E642" s="235"/>
      <c r="F642" s="235"/>
      <c r="G642" s="235" t="s">
        <v>62</v>
      </c>
      <c r="H642" s="235"/>
      <c r="I642" s="251">
        <f t="shared" si="298"/>
        <v>0</v>
      </c>
      <c r="J642" s="251"/>
      <c r="K642" s="235"/>
      <c r="L642" s="235" t="s">
        <v>62</v>
      </c>
      <c r="M642" s="235"/>
      <c r="N642" s="235"/>
      <c r="O642" s="234" t="s">
        <v>62</v>
      </c>
      <c r="P642" s="234" t="s">
        <v>62</v>
      </c>
      <c r="Q642" s="234" t="s">
        <v>62</v>
      </c>
      <c r="R642" s="184" t="s">
        <v>62</v>
      </c>
    </row>
    <row r="643" spans="1:18" s="85" customFormat="1" ht="38.65" customHeight="1" x14ac:dyDescent="0.2">
      <c r="A643" s="332"/>
      <c r="B643" s="148" t="s">
        <v>330</v>
      </c>
      <c r="C643" s="235"/>
      <c r="D643" s="235" t="s">
        <v>62</v>
      </c>
      <c r="E643" s="235"/>
      <c r="F643" s="235"/>
      <c r="G643" s="235">
        <f>G639</f>
        <v>98</v>
      </c>
      <c r="H643" s="235">
        <f t="shared" ref="H643:K643" si="328">H639</f>
        <v>98</v>
      </c>
      <c r="I643" s="251">
        <f t="shared" ca="1" si="298"/>
        <v>44.810239401789687</v>
      </c>
      <c r="J643" s="251">
        <f t="shared" ca="1" si="328"/>
        <v>42.536447515398123</v>
      </c>
      <c r="K643" s="235">
        <f t="shared" si="328"/>
        <v>98</v>
      </c>
      <c r="L643" s="235" t="s">
        <v>62</v>
      </c>
      <c r="M643" s="150">
        <v>46022</v>
      </c>
      <c r="N643" s="150">
        <v>46022</v>
      </c>
      <c r="O643" s="156"/>
      <c r="P643" s="234" t="s">
        <v>62</v>
      </c>
      <c r="Q643" s="156"/>
      <c r="R643" s="183"/>
    </row>
    <row r="644" spans="1:18" s="85" customFormat="1" ht="21" customHeight="1" x14ac:dyDescent="0.2">
      <c r="A644" s="332"/>
      <c r="B644" s="147" t="s">
        <v>71</v>
      </c>
      <c r="C644" s="235"/>
      <c r="D644" s="235"/>
      <c r="E644" s="235"/>
      <c r="F644" s="235"/>
      <c r="G644" s="235" t="s">
        <v>62</v>
      </c>
      <c r="H644" s="235"/>
      <c r="I644" s="251">
        <f t="shared" si="298"/>
        <v>0</v>
      </c>
      <c r="J644" s="251"/>
      <c r="K644" s="235"/>
      <c r="L644" s="235" t="s">
        <v>62</v>
      </c>
      <c r="M644" s="235"/>
      <c r="N644" s="235"/>
      <c r="O644" s="234" t="s">
        <v>62</v>
      </c>
      <c r="P644" s="234" t="s">
        <v>62</v>
      </c>
      <c r="Q644" s="234" t="s">
        <v>62</v>
      </c>
      <c r="R644" s="184" t="s">
        <v>62</v>
      </c>
    </row>
    <row r="645" spans="1:18" s="85" customFormat="1" ht="21" customHeight="1" x14ac:dyDescent="0.2">
      <c r="A645" s="333"/>
      <c r="B645" s="148" t="s">
        <v>72</v>
      </c>
      <c r="C645" s="235"/>
      <c r="D645" s="235" t="s">
        <v>62</v>
      </c>
      <c r="E645" s="235"/>
      <c r="F645" s="235"/>
      <c r="G645" s="235">
        <f>G643</f>
        <v>98</v>
      </c>
      <c r="H645" s="235">
        <f t="shared" ref="H645:K645" si="329">H643</f>
        <v>98</v>
      </c>
      <c r="I645" s="251">
        <f t="shared" ca="1" si="298"/>
        <v>44.810239401789687</v>
      </c>
      <c r="J645" s="251">
        <f t="shared" ca="1" si="329"/>
        <v>42.536447515398123</v>
      </c>
      <c r="K645" s="235">
        <f t="shared" si="329"/>
        <v>98</v>
      </c>
      <c r="L645" s="235" t="s">
        <v>62</v>
      </c>
      <c r="M645" s="150">
        <v>46022</v>
      </c>
      <c r="N645" s="150">
        <v>46022</v>
      </c>
      <c r="O645" s="156"/>
      <c r="P645" s="234" t="s">
        <v>62</v>
      </c>
      <c r="Q645" s="156"/>
      <c r="R645" s="183"/>
    </row>
    <row r="646" spans="1:18" s="56" customFormat="1" ht="74.45" customHeight="1" x14ac:dyDescent="0.25">
      <c r="A646" s="331" t="s">
        <v>291</v>
      </c>
      <c r="B646" s="137" t="s">
        <v>332</v>
      </c>
      <c r="C646" s="142" t="s">
        <v>191</v>
      </c>
      <c r="D646" s="141" t="s">
        <v>333</v>
      </c>
      <c r="E646" s="141" t="s">
        <v>82</v>
      </c>
      <c r="F646" s="142">
        <v>744</v>
      </c>
      <c r="G646" s="204">
        <v>98</v>
      </c>
      <c r="H646" s="204">
        <f>G646</f>
        <v>98</v>
      </c>
      <c r="I646" s="245">
        <f t="shared" si="298"/>
        <v>30</v>
      </c>
      <c r="J646" s="245">
        <v>30</v>
      </c>
      <c r="K646" s="204">
        <f>G646</f>
        <v>98</v>
      </c>
      <c r="L646" s="204"/>
      <c r="M646" s="218" t="s">
        <v>62</v>
      </c>
      <c r="N646" s="218" t="s">
        <v>62</v>
      </c>
      <c r="O646" s="245">
        <v>1735032.57</v>
      </c>
      <c r="P646" s="245"/>
      <c r="Q646" s="245">
        <v>938222.83</v>
      </c>
      <c r="R646" s="245">
        <v>517904.5</v>
      </c>
    </row>
    <row r="647" spans="1:18" s="85" customFormat="1" ht="15.75" x14ac:dyDescent="0.2">
      <c r="A647" s="332"/>
      <c r="B647" s="146" t="s">
        <v>70</v>
      </c>
      <c r="C647" s="235"/>
      <c r="D647" s="235" t="s">
        <v>62</v>
      </c>
      <c r="E647" s="235"/>
      <c r="F647" s="235"/>
      <c r="G647" s="235">
        <f>G646</f>
        <v>98</v>
      </c>
      <c r="H647" s="235">
        <f t="shared" ref="H647:K647" si="330">H646</f>
        <v>98</v>
      </c>
      <c r="I647" s="251">
        <f t="shared" ref="I647:I710" si="331">J647</f>
        <v>30</v>
      </c>
      <c r="J647" s="251">
        <f t="shared" si="330"/>
        <v>30</v>
      </c>
      <c r="K647" s="235">
        <f t="shared" si="330"/>
        <v>98</v>
      </c>
      <c r="L647" s="235" t="s">
        <v>62</v>
      </c>
      <c r="M647" s="150">
        <v>46022</v>
      </c>
      <c r="N647" s="150">
        <v>46022</v>
      </c>
      <c r="O647" s="156"/>
      <c r="P647" s="234" t="s">
        <v>62</v>
      </c>
      <c r="Q647" s="156"/>
      <c r="R647" s="183"/>
    </row>
    <row r="648" spans="1:18" s="85" customFormat="1" ht="14.25" x14ac:dyDescent="0.2">
      <c r="A648" s="332"/>
      <c r="B648" s="147" t="s">
        <v>76</v>
      </c>
      <c r="C648" s="235"/>
      <c r="D648" s="235"/>
      <c r="E648" s="235"/>
      <c r="F648" s="235"/>
      <c r="G648" s="235" t="s">
        <v>62</v>
      </c>
      <c r="H648" s="235"/>
      <c r="I648" s="251">
        <f t="shared" si="331"/>
        <v>0</v>
      </c>
      <c r="J648" s="251"/>
      <c r="K648" s="235"/>
      <c r="L648" s="235" t="s">
        <v>62</v>
      </c>
      <c r="M648" s="235"/>
      <c r="N648" s="235"/>
      <c r="O648" s="234" t="s">
        <v>62</v>
      </c>
      <c r="P648" s="234" t="s">
        <v>62</v>
      </c>
      <c r="Q648" s="234" t="s">
        <v>62</v>
      </c>
      <c r="R648" s="184" t="s">
        <v>62</v>
      </c>
    </row>
    <row r="649" spans="1:18" s="85" customFormat="1" ht="65.45" customHeight="1" x14ac:dyDescent="0.2">
      <c r="A649" s="332"/>
      <c r="B649" s="148" t="s">
        <v>192</v>
      </c>
      <c r="C649" s="235"/>
      <c r="D649" s="235" t="s">
        <v>62</v>
      </c>
      <c r="E649" s="235"/>
      <c r="F649" s="235"/>
      <c r="G649" s="235">
        <f>G646</f>
        <v>98</v>
      </c>
      <c r="H649" s="235">
        <f t="shared" ref="H649:J649" si="332">H646</f>
        <v>98</v>
      </c>
      <c r="I649" s="251">
        <f t="shared" si="331"/>
        <v>30</v>
      </c>
      <c r="J649" s="251">
        <f t="shared" si="332"/>
        <v>30</v>
      </c>
      <c r="K649" s="235">
        <f>K646</f>
        <v>98</v>
      </c>
      <c r="L649" s="235" t="s">
        <v>62</v>
      </c>
      <c r="M649" s="150">
        <v>46022</v>
      </c>
      <c r="N649" s="150">
        <v>46022</v>
      </c>
      <c r="O649" s="156"/>
      <c r="P649" s="234" t="s">
        <v>62</v>
      </c>
      <c r="Q649" s="156"/>
      <c r="R649" s="183"/>
    </row>
    <row r="650" spans="1:18" s="85" customFormat="1" ht="15" customHeight="1" x14ac:dyDescent="0.2">
      <c r="A650" s="332"/>
      <c r="B650" s="147" t="s">
        <v>193</v>
      </c>
      <c r="C650" s="235"/>
      <c r="D650" s="235"/>
      <c r="E650" s="235"/>
      <c r="F650" s="235"/>
      <c r="G650" s="235" t="s">
        <v>62</v>
      </c>
      <c r="H650" s="235"/>
      <c r="I650" s="251">
        <f t="shared" si="331"/>
        <v>0</v>
      </c>
      <c r="J650" s="251"/>
      <c r="K650" s="235"/>
      <c r="L650" s="235" t="s">
        <v>62</v>
      </c>
      <c r="M650" s="235"/>
      <c r="N650" s="235"/>
      <c r="O650" s="234" t="s">
        <v>62</v>
      </c>
      <c r="P650" s="234" t="s">
        <v>62</v>
      </c>
      <c r="Q650" s="234" t="s">
        <v>62</v>
      </c>
      <c r="R650" s="184" t="s">
        <v>62</v>
      </c>
    </row>
    <row r="651" spans="1:18" s="85" customFormat="1" ht="38.65" customHeight="1" x14ac:dyDescent="0.2">
      <c r="A651" s="332"/>
      <c r="B651" s="148" t="s">
        <v>330</v>
      </c>
      <c r="C651" s="235"/>
      <c r="D651" s="235" t="s">
        <v>62</v>
      </c>
      <c r="E651" s="235"/>
      <c r="F651" s="235"/>
      <c r="G651" s="235">
        <f>G647</f>
        <v>98</v>
      </c>
      <c r="H651" s="235">
        <f t="shared" ref="H651:K651" si="333">H647</f>
        <v>98</v>
      </c>
      <c r="I651" s="251">
        <f t="shared" si="331"/>
        <v>30</v>
      </c>
      <c r="J651" s="251">
        <f t="shared" si="333"/>
        <v>30</v>
      </c>
      <c r="K651" s="235">
        <f t="shared" si="333"/>
        <v>98</v>
      </c>
      <c r="L651" s="235" t="s">
        <v>62</v>
      </c>
      <c r="M651" s="150">
        <v>46022</v>
      </c>
      <c r="N651" s="150">
        <v>46022</v>
      </c>
      <c r="O651" s="156"/>
      <c r="P651" s="234" t="s">
        <v>62</v>
      </c>
      <c r="Q651" s="156"/>
      <c r="R651" s="183"/>
    </row>
    <row r="652" spans="1:18" s="85" customFormat="1" ht="21" customHeight="1" x14ac:dyDescent="0.2">
      <c r="A652" s="332"/>
      <c r="B652" s="147" t="s">
        <v>71</v>
      </c>
      <c r="C652" s="235"/>
      <c r="D652" s="235"/>
      <c r="E652" s="235"/>
      <c r="F652" s="235"/>
      <c r="G652" s="235" t="s">
        <v>62</v>
      </c>
      <c r="H652" s="235"/>
      <c r="I652" s="251">
        <f t="shared" si="331"/>
        <v>0</v>
      </c>
      <c r="J652" s="251"/>
      <c r="K652" s="235"/>
      <c r="L652" s="235" t="s">
        <v>62</v>
      </c>
      <c r="M652" s="235"/>
      <c r="N652" s="235"/>
      <c r="O652" s="234" t="s">
        <v>62</v>
      </c>
      <c r="P652" s="234" t="s">
        <v>62</v>
      </c>
      <c r="Q652" s="234" t="s">
        <v>62</v>
      </c>
      <c r="R652" s="184" t="s">
        <v>62</v>
      </c>
    </row>
    <row r="653" spans="1:18" s="85" customFormat="1" ht="21" customHeight="1" x14ac:dyDescent="0.2">
      <c r="A653" s="333"/>
      <c r="B653" s="148" t="s">
        <v>72</v>
      </c>
      <c r="C653" s="235"/>
      <c r="D653" s="235" t="s">
        <v>62</v>
      </c>
      <c r="E653" s="235"/>
      <c r="F653" s="235"/>
      <c r="G653" s="235">
        <f>G651</f>
        <v>98</v>
      </c>
      <c r="H653" s="235">
        <f t="shared" ref="H653:K653" si="334">H651</f>
        <v>98</v>
      </c>
      <c r="I653" s="251">
        <f t="shared" si="331"/>
        <v>30</v>
      </c>
      <c r="J653" s="251">
        <f t="shared" si="334"/>
        <v>30</v>
      </c>
      <c r="K653" s="235">
        <f t="shared" si="334"/>
        <v>98</v>
      </c>
      <c r="L653" s="235" t="s">
        <v>62</v>
      </c>
      <c r="M653" s="150">
        <v>46022</v>
      </c>
      <c r="N653" s="150">
        <v>46022</v>
      </c>
      <c r="O653" s="156"/>
      <c r="P653" s="234" t="s">
        <v>62</v>
      </c>
      <c r="Q653" s="156"/>
      <c r="R653" s="183"/>
    </row>
    <row r="654" spans="1:18" s="56" customFormat="1" ht="74.45" customHeight="1" x14ac:dyDescent="0.25">
      <c r="A654" s="331" t="s">
        <v>292</v>
      </c>
      <c r="B654" s="137" t="s">
        <v>332</v>
      </c>
      <c r="C654" s="142" t="s">
        <v>191</v>
      </c>
      <c r="D654" s="141" t="s">
        <v>333</v>
      </c>
      <c r="E654" s="141" t="s">
        <v>82</v>
      </c>
      <c r="F654" s="142">
        <v>744</v>
      </c>
      <c r="G654" s="142">
        <v>98</v>
      </c>
      <c r="H654" s="142">
        <f>G654</f>
        <v>98</v>
      </c>
      <c r="I654" s="156">
        <f t="shared" si="331"/>
        <v>43</v>
      </c>
      <c r="J654" s="156">
        <v>43</v>
      </c>
      <c r="K654" s="142">
        <f>G654</f>
        <v>98</v>
      </c>
      <c r="L654" s="142"/>
      <c r="M654" s="235" t="s">
        <v>62</v>
      </c>
      <c r="N654" s="235" t="s">
        <v>62</v>
      </c>
      <c r="O654" s="156">
        <v>1122830.8700000001</v>
      </c>
      <c r="P654" s="156"/>
      <c r="Q654" s="156">
        <v>1064046.24</v>
      </c>
      <c r="R654" s="183">
        <v>494212.8</v>
      </c>
    </row>
    <row r="655" spans="1:18" s="85" customFormat="1" ht="15.75" x14ac:dyDescent="0.2">
      <c r="A655" s="332"/>
      <c r="B655" s="146" t="s">
        <v>70</v>
      </c>
      <c r="C655" s="235"/>
      <c r="D655" s="235" t="s">
        <v>62</v>
      </c>
      <c r="E655" s="235"/>
      <c r="F655" s="235"/>
      <c r="G655" s="235">
        <f>G654</f>
        <v>98</v>
      </c>
      <c r="H655" s="235">
        <f t="shared" ref="H655:K655" si="335">H654</f>
        <v>98</v>
      </c>
      <c r="I655" s="251">
        <f t="shared" si="331"/>
        <v>43</v>
      </c>
      <c r="J655" s="251">
        <f t="shared" si="335"/>
        <v>43</v>
      </c>
      <c r="K655" s="235">
        <f t="shared" si="335"/>
        <v>98</v>
      </c>
      <c r="L655" s="235" t="s">
        <v>62</v>
      </c>
      <c r="M655" s="150">
        <v>46022</v>
      </c>
      <c r="N655" s="150">
        <v>46022</v>
      </c>
      <c r="O655" s="156"/>
      <c r="P655" s="234" t="s">
        <v>62</v>
      </c>
      <c r="Q655" s="156"/>
      <c r="R655" s="183"/>
    </row>
    <row r="656" spans="1:18" s="85" customFormat="1" ht="14.25" x14ac:dyDescent="0.2">
      <c r="A656" s="332"/>
      <c r="B656" s="147" t="s">
        <v>76</v>
      </c>
      <c r="C656" s="235"/>
      <c r="D656" s="235"/>
      <c r="E656" s="235"/>
      <c r="F656" s="235"/>
      <c r="G656" s="235" t="s">
        <v>62</v>
      </c>
      <c r="H656" s="235"/>
      <c r="I656" s="251">
        <f t="shared" si="331"/>
        <v>0</v>
      </c>
      <c r="J656" s="251"/>
      <c r="K656" s="235"/>
      <c r="L656" s="235" t="s">
        <v>62</v>
      </c>
      <c r="M656" s="235"/>
      <c r="N656" s="235"/>
      <c r="O656" s="234" t="s">
        <v>62</v>
      </c>
      <c r="P656" s="234" t="s">
        <v>62</v>
      </c>
      <c r="Q656" s="234" t="s">
        <v>62</v>
      </c>
      <c r="R656" s="184" t="s">
        <v>62</v>
      </c>
    </row>
    <row r="657" spans="1:18" s="85" customFormat="1" ht="65.45" customHeight="1" x14ac:dyDescent="0.2">
      <c r="A657" s="332"/>
      <c r="B657" s="148" t="s">
        <v>192</v>
      </c>
      <c r="C657" s="235"/>
      <c r="D657" s="235" t="s">
        <v>62</v>
      </c>
      <c r="E657" s="235"/>
      <c r="F657" s="235"/>
      <c r="G657" s="235">
        <f>G654</f>
        <v>98</v>
      </c>
      <c r="H657" s="235">
        <f t="shared" ref="H657:J657" si="336">H654</f>
        <v>98</v>
      </c>
      <c r="I657" s="251">
        <f t="shared" si="331"/>
        <v>43</v>
      </c>
      <c r="J657" s="251">
        <f t="shared" si="336"/>
        <v>43</v>
      </c>
      <c r="K657" s="235">
        <f>K654</f>
        <v>98</v>
      </c>
      <c r="L657" s="235" t="s">
        <v>62</v>
      </c>
      <c r="M657" s="150">
        <v>46022</v>
      </c>
      <c r="N657" s="150">
        <v>46022</v>
      </c>
      <c r="O657" s="156"/>
      <c r="P657" s="234" t="s">
        <v>62</v>
      </c>
      <c r="Q657" s="156"/>
      <c r="R657" s="183"/>
    </row>
    <row r="658" spans="1:18" s="85" customFormat="1" ht="15" customHeight="1" x14ac:dyDescent="0.2">
      <c r="A658" s="332"/>
      <c r="B658" s="147" t="s">
        <v>193</v>
      </c>
      <c r="C658" s="235"/>
      <c r="D658" s="235"/>
      <c r="E658" s="235"/>
      <c r="F658" s="235"/>
      <c r="G658" s="235" t="s">
        <v>62</v>
      </c>
      <c r="H658" s="235"/>
      <c r="I658" s="251">
        <f t="shared" si="331"/>
        <v>0</v>
      </c>
      <c r="J658" s="251"/>
      <c r="K658" s="235"/>
      <c r="L658" s="235" t="s">
        <v>62</v>
      </c>
      <c r="M658" s="235"/>
      <c r="N658" s="235"/>
      <c r="O658" s="234" t="s">
        <v>62</v>
      </c>
      <c r="P658" s="234" t="s">
        <v>62</v>
      </c>
      <c r="Q658" s="234" t="s">
        <v>62</v>
      </c>
      <c r="R658" s="184" t="s">
        <v>62</v>
      </c>
    </row>
    <row r="659" spans="1:18" s="85" customFormat="1" ht="38.65" customHeight="1" x14ac:dyDescent="0.2">
      <c r="A659" s="332"/>
      <c r="B659" s="148" t="s">
        <v>330</v>
      </c>
      <c r="C659" s="235"/>
      <c r="D659" s="235" t="s">
        <v>62</v>
      </c>
      <c r="E659" s="235"/>
      <c r="F659" s="235"/>
      <c r="G659" s="235">
        <f>G655</f>
        <v>98</v>
      </c>
      <c r="H659" s="235">
        <f t="shared" ref="H659:K659" si="337">H655</f>
        <v>98</v>
      </c>
      <c r="I659" s="251">
        <f t="shared" si="331"/>
        <v>43</v>
      </c>
      <c r="J659" s="251">
        <f t="shared" si="337"/>
        <v>43</v>
      </c>
      <c r="K659" s="235">
        <f t="shared" si="337"/>
        <v>98</v>
      </c>
      <c r="L659" s="235" t="s">
        <v>62</v>
      </c>
      <c r="M659" s="150">
        <v>46022</v>
      </c>
      <c r="N659" s="150">
        <v>46022</v>
      </c>
      <c r="O659" s="156"/>
      <c r="P659" s="234" t="s">
        <v>62</v>
      </c>
      <c r="Q659" s="156"/>
      <c r="R659" s="183"/>
    </row>
    <row r="660" spans="1:18" s="85" customFormat="1" ht="21" customHeight="1" x14ac:dyDescent="0.2">
      <c r="A660" s="332"/>
      <c r="B660" s="147" t="s">
        <v>71</v>
      </c>
      <c r="C660" s="235"/>
      <c r="D660" s="235"/>
      <c r="E660" s="235"/>
      <c r="F660" s="235"/>
      <c r="G660" s="235" t="s">
        <v>62</v>
      </c>
      <c r="H660" s="235"/>
      <c r="I660" s="251">
        <f t="shared" si="331"/>
        <v>0</v>
      </c>
      <c r="J660" s="251"/>
      <c r="K660" s="235"/>
      <c r="L660" s="235" t="s">
        <v>62</v>
      </c>
      <c r="M660" s="235"/>
      <c r="N660" s="235"/>
      <c r="O660" s="234" t="s">
        <v>62</v>
      </c>
      <c r="P660" s="234" t="s">
        <v>62</v>
      </c>
      <c r="Q660" s="234" t="s">
        <v>62</v>
      </c>
      <c r="R660" s="184" t="s">
        <v>62</v>
      </c>
    </row>
    <row r="661" spans="1:18" s="85" customFormat="1" ht="21" customHeight="1" x14ac:dyDescent="0.2">
      <c r="A661" s="333"/>
      <c r="B661" s="148" t="s">
        <v>72</v>
      </c>
      <c r="C661" s="235"/>
      <c r="D661" s="235" t="s">
        <v>62</v>
      </c>
      <c r="E661" s="235"/>
      <c r="F661" s="235"/>
      <c r="G661" s="235">
        <f>G659</f>
        <v>98</v>
      </c>
      <c r="H661" s="235">
        <f t="shared" ref="H661:K661" si="338">H659</f>
        <v>98</v>
      </c>
      <c r="I661" s="251">
        <f t="shared" si="331"/>
        <v>43</v>
      </c>
      <c r="J661" s="251">
        <f t="shared" si="338"/>
        <v>43</v>
      </c>
      <c r="K661" s="235">
        <f t="shared" si="338"/>
        <v>98</v>
      </c>
      <c r="L661" s="235" t="s">
        <v>62</v>
      </c>
      <c r="M661" s="150">
        <v>46022</v>
      </c>
      <c r="N661" s="150">
        <v>46022</v>
      </c>
      <c r="O661" s="156"/>
      <c r="P661" s="234" t="s">
        <v>62</v>
      </c>
      <c r="Q661" s="156"/>
      <c r="R661" s="183"/>
    </row>
    <row r="662" spans="1:18" s="56" customFormat="1" ht="74.45" customHeight="1" x14ac:dyDescent="0.25">
      <c r="A662" s="331" t="s">
        <v>293</v>
      </c>
      <c r="B662" s="137" t="s">
        <v>332</v>
      </c>
      <c r="C662" s="142" t="s">
        <v>191</v>
      </c>
      <c r="D662" s="141" t="s">
        <v>333</v>
      </c>
      <c r="E662" s="141" t="s">
        <v>82</v>
      </c>
      <c r="F662" s="142">
        <v>744</v>
      </c>
      <c r="G662" s="142">
        <v>98</v>
      </c>
      <c r="H662" s="142">
        <f>G662</f>
        <v>98</v>
      </c>
      <c r="I662" s="245">
        <f t="shared" ca="1" si="331"/>
        <v>44.810239401789687</v>
      </c>
      <c r="J662" s="245">
        <f ca="1">I662</f>
        <v>41.548243614720512</v>
      </c>
      <c r="K662" s="142">
        <f>G662</f>
        <v>98</v>
      </c>
      <c r="L662" s="142"/>
      <c r="M662" s="235" t="s">
        <v>62</v>
      </c>
      <c r="N662" s="235" t="s">
        <v>62</v>
      </c>
      <c r="O662" s="156">
        <v>1213464.1099999999</v>
      </c>
      <c r="P662" s="156"/>
      <c r="Q662" s="156">
        <v>1040533.35</v>
      </c>
      <c r="R662" s="183">
        <v>514462.27</v>
      </c>
    </row>
    <row r="663" spans="1:18" s="85" customFormat="1" ht="15.75" x14ac:dyDescent="0.2">
      <c r="A663" s="332"/>
      <c r="B663" s="146" t="s">
        <v>70</v>
      </c>
      <c r="C663" s="235"/>
      <c r="D663" s="235" t="s">
        <v>62</v>
      </c>
      <c r="E663" s="235"/>
      <c r="F663" s="235"/>
      <c r="G663" s="235">
        <f>G662</f>
        <v>98</v>
      </c>
      <c r="H663" s="235">
        <f t="shared" ref="H663:K663" si="339">H662</f>
        <v>98</v>
      </c>
      <c r="I663" s="251">
        <f t="shared" ca="1" si="331"/>
        <v>44.810239401789687</v>
      </c>
      <c r="J663" s="251">
        <f t="shared" ca="1" si="339"/>
        <v>41.548243614720512</v>
      </c>
      <c r="K663" s="235">
        <f t="shared" si="339"/>
        <v>98</v>
      </c>
      <c r="L663" s="235" t="s">
        <v>62</v>
      </c>
      <c r="M663" s="150">
        <v>46022</v>
      </c>
      <c r="N663" s="150">
        <v>46022</v>
      </c>
      <c r="O663" s="156"/>
      <c r="P663" s="234" t="s">
        <v>62</v>
      </c>
      <c r="Q663" s="156"/>
      <c r="R663" s="183"/>
    </row>
    <row r="664" spans="1:18" s="85" customFormat="1" ht="14.25" x14ac:dyDescent="0.2">
      <c r="A664" s="332"/>
      <c r="B664" s="147" t="s">
        <v>76</v>
      </c>
      <c r="C664" s="235"/>
      <c r="D664" s="235"/>
      <c r="E664" s="235"/>
      <c r="F664" s="235"/>
      <c r="G664" s="235" t="s">
        <v>62</v>
      </c>
      <c r="H664" s="235"/>
      <c r="I664" s="251">
        <f t="shared" si="331"/>
        <v>0</v>
      </c>
      <c r="J664" s="251"/>
      <c r="K664" s="235"/>
      <c r="L664" s="235" t="s">
        <v>62</v>
      </c>
      <c r="M664" s="235"/>
      <c r="N664" s="235"/>
      <c r="O664" s="234" t="s">
        <v>62</v>
      </c>
      <c r="P664" s="234" t="s">
        <v>62</v>
      </c>
      <c r="Q664" s="234" t="s">
        <v>62</v>
      </c>
      <c r="R664" s="184" t="s">
        <v>62</v>
      </c>
    </row>
    <row r="665" spans="1:18" s="85" customFormat="1" ht="65.45" customHeight="1" x14ac:dyDescent="0.2">
      <c r="A665" s="332"/>
      <c r="B665" s="148" t="s">
        <v>192</v>
      </c>
      <c r="C665" s="235"/>
      <c r="D665" s="235" t="s">
        <v>62</v>
      </c>
      <c r="E665" s="235"/>
      <c r="F665" s="235"/>
      <c r="G665" s="235">
        <f>G662</f>
        <v>98</v>
      </c>
      <c r="H665" s="235">
        <f t="shared" ref="H665:J665" si="340">H662</f>
        <v>98</v>
      </c>
      <c r="I665" s="251">
        <f t="shared" ca="1" si="331"/>
        <v>44.810239401789687</v>
      </c>
      <c r="J665" s="251">
        <f t="shared" ca="1" si="340"/>
        <v>41.548243614720512</v>
      </c>
      <c r="K665" s="235">
        <f>K662</f>
        <v>98</v>
      </c>
      <c r="L665" s="235" t="s">
        <v>62</v>
      </c>
      <c r="M665" s="150">
        <v>46022</v>
      </c>
      <c r="N665" s="150">
        <v>46022</v>
      </c>
      <c r="O665" s="156"/>
      <c r="P665" s="234" t="s">
        <v>62</v>
      </c>
      <c r="Q665" s="156"/>
      <c r="R665" s="183"/>
    </row>
    <row r="666" spans="1:18" s="85" customFormat="1" ht="15" customHeight="1" x14ac:dyDescent="0.2">
      <c r="A666" s="332"/>
      <c r="B666" s="147" t="s">
        <v>193</v>
      </c>
      <c r="C666" s="235"/>
      <c r="D666" s="235"/>
      <c r="E666" s="235"/>
      <c r="F666" s="235"/>
      <c r="G666" s="235" t="s">
        <v>62</v>
      </c>
      <c r="H666" s="235"/>
      <c r="I666" s="251">
        <f t="shared" si="331"/>
        <v>0</v>
      </c>
      <c r="J666" s="251"/>
      <c r="K666" s="235"/>
      <c r="L666" s="235" t="s">
        <v>62</v>
      </c>
      <c r="M666" s="235"/>
      <c r="N666" s="235"/>
      <c r="O666" s="234" t="s">
        <v>62</v>
      </c>
      <c r="P666" s="234" t="s">
        <v>62</v>
      </c>
      <c r="Q666" s="234" t="s">
        <v>62</v>
      </c>
      <c r="R666" s="184" t="s">
        <v>62</v>
      </c>
    </row>
    <row r="667" spans="1:18" s="85" customFormat="1" ht="38.65" customHeight="1" x14ac:dyDescent="0.2">
      <c r="A667" s="332"/>
      <c r="B667" s="148" t="s">
        <v>330</v>
      </c>
      <c r="C667" s="235"/>
      <c r="D667" s="235" t="s">
        <v>62</v>
      </c>
      <c r="E667" s="235"/>
      <c r="F667" s="235"/>
      <c r="G667" s="235">
        <f>G663</f>
        <v>98</v>
      </c>
      <c r="H667" s="235">
        <f t="shared" ref="H667:K667" si="341">H663</f>
        <v>98</v>
      </c>
      <c r="I667" s="251">
        <f t="shared" ca="1" si="331"/>
        <v>44.810239401789687</v>
      </c>
      <c r="J667" s="251">
        <f t="shared" ca="1" si="341"/>
        <v>41.548243614720512</v>
      </c>
      <c r="K667" s="235">
        <f t="shared" si="341"/>
        <v>98</v>
      </c>
      <c r="L667" s="235" t="s">
        <v>62</v>
      </c>
      <c r="M667" s="150">
        <v>46022</v>
      </c>
      <c r="N667" s="150">
        <v>46022</v>
      </c>
      <c r="O667" s="156"/>
      <c r="P667" s="234" t="s">
        <v>62</v>
      </c>
      <c r="Q667" s="156"/>
      <c r="R667" s="183"/>
    </row>
    <row r="668" spans="1:18" s="85" customFormat="1" ht="21" customHeight="1" x14ac:dyDescent="0.2">
      <c r="A668" s="332"/>
      <c r="B668" s="147" t="s">
        <v>71</v>
      </c>
      <c r="C668" s="235"/>
      <c r="D668" s="235"/>
      <c r="E668" s="235"/>
      <c r="F668" s="235"/>
      <c r="G668" s="235" t="s">
        <v>62</v>
      </c>
      <c r="H668" s="235"/>
      <c r="I668" s="251">
        <f t="shared" si="331"/>
        <v>0</v>
      </c>
      <c r="J668" s="251"/>
      <c r="K668" s="235"/>
      <c r="L668" s="235" t="s">
        <v>62</v>
      </c>
      <c r="M668" s="235"/>
      <c r="N668" s="235"/>
      <c r="O668" s="234" t="s">
        <v>62</v>
      </c>
      <c r="P668" s="234" t="s">
        <v>62</v>
      </c>
      <c r="Q668" s="234" t="s">
        <v>62</v>
      </c>
      <c r="R668" s="184" t="s">
        <v>62</v>
      </c>
    </row>
    <row r="669" spans="1:18" s="85" customFormat="1" ht="21" customHeight="1" x14ac:dyDescent="0.2">
      <c r="A669" s="333"/>
      <c r="B669" s="148" t="s">
        <v>72</v>
      </c>
      <c r="C669" s="235"/>
      <c r="D669" s="235" t="s">
        <v>62</v>
      </c>
      <c r="E669" s="235"/>
      <c r="F669" s="235"/>
      <c r="G669" s="235">
        <f>G667</f>
        <v>98</v>
      </c>
      <c r="H669" s="235">
        <f t="shared" ref="H669:K669" si="342">H667</f>
        <v>98</v>
      </c>
      <c r="I669" s="251">
        <f t="shared" ca="1" si="331"/>
        <v>44.810239401789687</v>
      </c>
      <c r="J669" s="251">
        <f t="shared" ca="1" si="342"/>
        <v>41.548243614720512</v>
      </c>
      <c r="K669" s="235">
        <f t="shared" si="342"/>
        <v>98</v>
      </c>
      <c r="L669" s="235" t="s">
        <v>62</v>
      </c>
      <c r="M669" s="150">
        <v>46022</v>
      </c>
      <c r="N669" s="150">
        <v>46022</v>
      </c>
      <c r="O669" s="156"/>
      <c r="P669" s="234" t="s">
        <v>62</v>
      </c>
      <c r="Q669" s="156"/>
      <c r="R669" s="183"/>
    </row>
    <row r="670" spans="1:18" s="56" customFormat="1" ht="74.45" customHeight="1" x14ac:dyDescent="0.25">
      <c r="A670" s="331" t="s">
        <v>294</v>
      </c>
      <c r="B670" s="137" t="s">
        <v>332</v>
      </c>
      <c r="C670" s="142" t="s">
        <v>191</v>
      </c>
      <c r="D670" s="141" t="s">
        <v>333</v>
      </c>
      <c r="E670" s="141" t="s">
        <v>82</v>
      </c>
      <c r="F670" s="142">
        <v>744</v>
      </c>
      <c r="G670" s="142">
        <v>98</v>
      </c>
      <c r="H670" s="142">
        <f>G670</f>
        <v>98</v>
      </c>
      <c r="I670" s="245">
        <f t="shared" ca="1" si="331"/>
        <v>44.810239401789687</v>
      </c>
      <c r="J670" s="245">
        <f ca="1">I670</f>
        <v>43.796895359119361</v>
      </c>
      <c r="K670" s="142">
        <f>G670</f>
        <v>98</v>
      </c>
      <c r="L670" s="142"/>
      <c r="M670" s="235" t="s">
        <v>62</v>
      </c>
      <c r="N670" s="235" t="s">
        <v>62</v>
      </c>
      <c r="O670" s="156">
        <v>1102937.8700000001</v>
      </c>
      <c r="P670" s="156"/>
      <c r="Q670" s="156">
        <v>1062744.2</v>
      </c>
      <c r="R670" s="183">
        <v>492910.76</v>
      </c>
    </row>
    <row r="671" spans="1:18" s="85" customFormat="1" ht="15.75" x14ac:dyDescent="0.2">
      <c r="A671" s="332"/>
      <c r="B671" s="146" t="s">
        <v>70</v>
      </c>
      <c r="C671" s="235"/>
      <c r="D671" s="235" t="s">
        <v>62</v>
      </c>
      <c r="E671" s="235"/>
      <c r="F671" s="235"/>
      <c r="G671" s="235">
        <f>G670</f>
        <v>98</v>
      </c>
      <c r="H671" s="235">
        <f t="shared" ref="H671:K671" si="343">H670</f>
        <v>98</v>
      </c>
      <c r="I671" s="251">
        <f t="shared" ca="1" si="331"/>
        <v>44.810239401789687</v>
      </c>
      <c r="J671" s="251">
        <f t="shared" ca="1" si="343"/>
        <v>43.796895359119361</v>
      </c>
      <c r="K671" s="235">
        <f t="shared" si="343"/>
        <v>98</v>
      </c>
      <c r="L671" s="235" t="s">
        <v>62</v>
      </c>
      <c r="M671" s="150">
        <v>46022</v>
      </c>
      <c r="N671" s="150">
        <v>46022</v>
      </c>
      <c r="O671" s="156"/>
      <c r="P671" s="234" t="s">
        <v>62</v>
      </c>
      <c r="Q671" s="156"/>
      <c r="R671" s="183"/>
    </row>
    <row r="672" spans="1:18" s="85" customFormat="1" ht="14.25" x14ac:dyDescent="0.2">
      <c r="A672" s="332"/>
      <c r="B672" s="147" t="s">
        <v>76</v>
      </c>
      <c r="C672" s="235"/>
      <c r="D672" s="235"/>
      <c r="E672" s="235"/>
      <c r="F672" s="235"/>
      <c r="G672" s="235" t="s">
        <v>62</v>
      </c>
      <c r="H672" s="235"/>
      <c r="I672" s="251">
        <f t="shared" si="331"/>
        <v>0</v>
      </c>
      <c r="J672" s="251"/>
      <c r="K672" s="235"/>
      <c r="L672" s="235" t="s">
        <v>62</v>
      </c>
      <c r="M672" s="235"/>
      <c r="N672" s="235"/>
      <c r="O672" s="234" t="s">
        <v>62</v>
      </c>
      <c r="P672" s="234" t="s">
        <v>62</v>
      </c>
      <c r="Q672" s="234" t="s">
        <v>62</v>
      </c>
      <c r="R672" s="184" t="s">
        <v>62</v>
      </c>
    </row>
    <row r="673" spans="1:18" s="85" customFormat="1" ht="65.45" customHeight="1" x14ac:dyDescent="0.2">
      <c r="A673" s="332"/>
      <c r="B673" s="148" t="s">
        <v>192</v>
      </c>
      <c r="C673" s="235"/>
      <c r="D673" s="235" t="s">
        <v>62</v>
      </c>
      <c r="E673" s="235"/>
      <c r="F673" s="235"/>
      <c r="G673" s="235">
        <f>G670</f>
        <v>98</v>
      </c>
      <c r="H673" s="235">
        <f t="shared" ref="H673:J673" si="344">H670</f>
        <v>98</v>
      </c>
      <c r="I673" s="251">
        <f t="shared" ca="1" si="331"/>
        <v>44.810239401789687</v>
      </c>
      <c r="J673" s="251">
        <f t="shared" ca="1" si="344"/>
        <v>43.796895359119361</v>
      </c>
      <c r="K673" s="235">
        <f>K670</f>
        <v>98</v>
      </c>
      <c r="L673" s="235" t="s">
        <v>62</v>
      </c>
      <c r="M673" s="150">
        <v>46022</v>
      </c>
      <c r="N673" s="150">
        <v>46022</v>
      </c>
      <c r="O673" s="156"/>
      <c r="P673" s="234" t="s">
        <v>62</v>
      </c>
      <c r="Q673" s="156"/>
      <c r="R673" s="183"/>
    </row>
    <row r="674" spans="1:18" s="85" customFormat="1" ht="15" customHeight="1" x14ac:dyDescent="0.2">
      <c r="A674" s="332"/>
      <c r="B674" s="147" t="s">
        <v>193</v>
      </c>
      <c r="C674" s="235"/>
      <c r="D674" s="235"/>
      <c r="E674" s="235"/>
      <c r="F674" s="235"/>
      <c r="G674" s="235" t="s">
        <v>62</v>
      </c>
      <c r="H674" s="235"/>
      <c r="I674" s="251">
        <f t="shared" si="331"/>
        <v>0</v>
      </c>
      <c r="J674" s="251"/>
      <c r="K674" s="235"/>
      <c r="L674" s="235" t="s">
        <v>62</v>
      </c>
      <c r="M674" s="235"/>
      <c r="N674" s="235"/>
      <c r="O674" s="234" t="s">
        <v>62</v>
      </c>
      <c r="P674" s="234" t="s">
        <v>62</v>
      </c>
      <c r="Q674" s="234" t="s">
        <v>62</v>
      </c>
      <c r="R674" s="184" t="s">
        <v>62</v>
      </c>
    </row>
    <row r="675" spans="1:18" s="85" customFormat="1" ht="38.65" customHeight="1" x14ac:dyDescent="0.2">
      <c r="A675" s="332"/>
      <c r="B675" s="148" t="s">
        <v>330</v>
      </c>
      <c r="C675" s="235"/>
      <c r="D675" s="235" t="s">
        <v>62</v>
      </c>
      <c r="E675" s="235"/>
      <c r="F675" s="235"/>
      <c r="G675" s="235">
        <f>G671</f>
        <v>98</v>
      </c>
      <c r="H675" s="235">
        <f t="shared" ref="H675:K675" si="345">H671</f>
        <v>98</v>
      </c>
      <c r="I675" s="251">
        <f t="shared" ca="1" si="331"/>
        <v>44.810239401789687</v>
      </c>
      <c r="J675" s="251">
        <f t="shared" ca="1" si="345"/>
        <v>43.796895359119361</v>
      </c>
      <c r="K675" s="235">
        <f t="shared" si="345"/>
        <v>98</v>
      </c>
      <c r="L675" s="235" t="s">
        <v>62</v>
      </c>
      <c r="M675" s="150">
        <v>46022</v>
      </c>
      <c r="N675" s="150">
        <v>46022</v>
      </c>
      <c r="O675" s="156"/>
      <c r="P675" s="234" t="s">
        <v>62</v>
      </c>
      <c r="Q675" s="156"/>
      <c r="R675" s="183"/>
    </row>
    <row r="676" spans="1:18" s="85" customFormat="1" ht="21" customHeight="1" x14ac:dyDescent="0.2">
      <c r="A676" s="332"/>
      <c r="B676" s="147" t="s">
        <v>71</v>
      </c>
      <c r="C676" s="235"/>
      <c r="D676" s="235"/>
      <c r="E676" s="235"/>
      <c r="F676" s="235"/>
      <c r="G676" s="235" t="s">
        <v>62</v>
      </c>
      <c r="H676" s="235"/>
      <c r="I676" s="251">
        <f t="shared" si="331"/>
        <v>0</v>
      </c>
      <c r="J676" s="251"/>
      <c r="K676" s="235"/>
      <c r="L676" s="235" t="s">
        <v>62</v>
      </c>
      <c r="M676" s="235"/>
      <c r="N676" s="235"/>
      <c r="O676" s="234" t="s">
        <v>62</v>
      </c>
      <c r="P676" s="234" t="s">
        <v>62</v>
      </c>
      <c r="Q676" s="234" t="s">
        <v>62</v>
      </c>
      <c r="R676" s="184" t="s">
        <v>62</v>
      </c>
    </row>
    <row r="677" spans="1:18" s="85" customFormat="1" ht="21" customHeight="1" x14ac:dyDescent="0.2">
      <c r="A677" s="333"/>
      <c r="B677" s="148" t="s">
        <v>72</v>
      </c>
      <c r="C677" s="235"/>
      <c r="D677" s="235" t="s">
        <v>62</v>
      </c>
      <c r="E677" s="235"/>
      <c r="F677" s="235"/>
      <c r="G677" s="235">
        <f>G675</f>
        <v>98</v>
      </c>
      <c r="H677" s="235">
        <f t="shared" ref="H677:K677" si="346">H675</f>
        <v>98</v>
      </c>
      <c r="I677" s="251">
        <f t="shared" ca="1" si="331"/>
        <v>44.810239401789687</v>
      </c>
      <c r="J677" s="251">
        <f t="shared" ca="1" si="346"/>
        <v>43.796895359119361</v>
      </c>
      <c r="K677" s="235">
        <f t="shared" si="346"/>
        <v>98</v>
      </c>
      <c r="L677" s="235" t="s">
        <v>62</v>
      </c>
      <c r="M677" s="150">
        <v>46022</v>
      </c>
      <c r="N677" s="150">
        <v>46022</v>
      </c>
      <c r="O677" s="156"/>
      <c r="P677" s="234" t="s">
        <v>62</v>
      </c>
      <c r="Q677" s="156"/>
      <c r="R677" s="183"/>
    </row>
    <row r="678" spans="1:18" s="56" customFormat="1" ht="74.45" customHeight="1" x14ac:dyDescent="0.25">
      <c r="A678" s="331" t="s">
        <v>295</v>
      </c>
      <c r="B678" s="137" t="s">
        <v>332</v>
      </c>
      <c r="C678" s="142" t="s">
        <v>191</v>
      </c>
      <c r="D678" s="141" t="s">
        <v>333</v>
      </c>
      <c r="E678" s="141" t="s">
        <v>82</v>
      </c>
      <c r="F678" s="142">
        <v>744</v>
      </c>
      <c r="G678" s="204">
        <v>98</v>
      </c>
      <c r="H678" s="204">
        <f>G678</f>
        <v>98</v>
      </c>
      <c r="I678" s="245">
        <f t="shared" si="331"/>
        <v>45</v>
      </c>
      <c r="J678" s="245">
        <v>45</v>
      </c>
      <c r="K678" s="204">
        <f>G678</f>
        <v>98</v>
      </c>
      <c r="L678" s="204"/>
      <c r="M678" s="218" t="s">
        <v>62</v>
      </c>
      <c r="N678" s="218" t="s">
        <v>62</v>
      </c>
      <c r="O678" s="245">
        <v>2205875.73</v>
      </c>
      <c r="P678" s="245"/>
      <c r="Q678" s="245">
        <v>2134014.7200000002</v>
      </c>
      <c r="R678" s="245">
        <v>984220.2</v>
      </c>
    </row>
    <row r="679" spans="1:18" s="85" customFormat="1" ht="15.75" x14ac:dyDescent="0.2">
      <c r="A679" s="332"/>
      <c r="B679" s="146" t="s">
        <v>70</v>
      </c>
      <c r="C679" s="235"/>
      <c r="D679" s="235" t="s">
        <v>62</v>
      </c>
      <c r="E679" s="235"/>
      <c r="F679" s="235"/>
      <c r="G679" s="235">
        <f>G678</f>
        <v>98</v>
      </c>
      <c r="H679" s="235">
        <f t="shared" ref="H679:K679" si="347">H678</f>
        <v>98</v>
      </c>
      <c r="I679" s="251">
        <f t="shared" si="331"/>
        <v>45</v>
      </c>
      <c r="J679" s="251">
        <f t="shared" si="347"/>
        <v>45</v>
      </c>
      <c r="K679" s="235">
        <f t="shared" si="347"/>
        <v>98</v>
      </c>
      <c r="L679" s="235" t="s">
        <v>62</v>
      </c>
      <c r="M679" s="150">
        <v>46022</v>
      </c>
      <c r="N679" s="150">
        <v>46022</v>
      </c>
      <c r="O679" s="156"/>
      <c r="P679" s="234" t="s">
        <v>62</v>
      </c>
      <c r="Q679" s="156"/>
      <c r="R679" s="183"/>
    </row>
    <row r="680" spans="1:18" s="85" customFormat="1" ht="14.25" x14ac:dyDescent="0.2">
      <c r="A680" s="332"/>
      <c r="B680" s="147" t="s">
        <v>76</v>
      </c>
      <c r="C680" s="235"/>
      <c r="D680" s="235"/>
      <c r="E680" s="235"/>
      <c r="F680" s="235"/>
      <c r="G680" s="235" t="s">
        <v>62</v>
      </c>
      <c r="H680" s="235"/>
      <c r="I680" s="251">
        <f t="shared" si="331"/>
        <v>0</v>
      </c>
      <c r="J680" s="251"/>
      <c r="K680" s="235"/>
      <c r="L680" s="235" t="s">
        <v>62</v>
      </c>
      <c r="M680" s="235"/>
      <c r="N680" s="235"/>
      <c r="O680" s="234" t="s">
        <v>62</v>
      </c>
      <c r="P680" s="234" t="s">
        <v>62</v>
      </c>
      <c r="Q680" s="234" t="s">
        <v>62</v>
      </c>
      <c r="R680" s="184" t="s">
        <v>62</v>
      </c>
    </row>
    <row r="681" spans="1:18" s="85" customFormat="1" ht="65.45" customHeight="1" x14ac:dyDescent="0.2">
      <c r="A681" s="332"/>
      <c r="B681" s="148" t="s">
        <v>192</v>
      </c>
      <c r="C681" s="235"/>
      <c r="D681" s="235" t="s">
        <v>62</v>
      </c>
      <c r="E681" s="235"/>
      <c r="F681" s="235"/>
      <c r="G681" s="235">
        <f>G678</f>
        <v>98</v>
      </c>
      <c r="H681" s="235">
        <f t="shared" ref="H681:J681" si="348">H678</f>
        <v>98</v>
      </c>
      <c r="I681" s="251">
        <f t="shared" si="331"/>
        <v>45</v>
      </c>
      <c r="J681" s="251">
        <f t="shared" si="348"/>
        <v>45</v>
      </c>
      <c r="K681" s="235">
        <f>K678</f>
        <v>98</v>
      </c>
      <c r="L681" s="235" t="s">
        <v>62</v>
      </c>
      <c r="M681" s="150">
        <v>46022</v>
      </c>
      <c r="N681" s="150">
        <v>46022</v>
      </c>
      <c r="O681" s="156"/>
      <c r="P681" s="234" t="s">
        <v>62</v>
      </c>
      <c r="Q681" s="156"/>
      <c r="R681" s="183"/>
    </row>
    <row r="682" spans="1:18" s="85" customFormat="1" ht="15" customHeight="1" x14ac:dyDescent="0.2">
      <c r="A682" s="332"/>
      <c r="B682" s="147" t="s">
        <v>193</v>
      </c>
      <c r="C682" s="235"/>
      <c r="D682" s="235"/>
      <c r="E682" s="235"/>
      <c r="F682" s="235"/>
      <c r="G682" s="235" t="s">
        <v>62</v>
      </c>
      <c r="H682" s="235"/>
      <c r="I682" s="251">
        <f t="shared" si="331"/>
        <v>0</v>
      </c>
      <c r="J682" s="251"/>
      <c r="K682" s="235"/>
      <c r="L682" s="235" t="s">
        <v>62</v>
      </c>
      <c r="M682" s="235"/>
      <c r="N682" s="235"/>
      <c r="O682" s="234" t="s">
        <v>62</v>
      </c>
      <c r="P682" s="234" t="s">
        <v>62</v>
      </c>
      <c r="Q682" s="234" t="s">
        <v>62</v>
      </c>
      <c r="R682" s="184" t="s">
        <v>62</v>
      </c>
    </row>
    <row r="683" spans="1:18" s="85" customFormat="1" ht="38.65" customHeight="1" x14ac:dyDescent="0.2">
      <c r="A683" s="332"/>
      <c r="B683" s="148" t="s">
        <v>330</v>
      </c>
      <c r="C683" s="235"/>
      <c r="D683" s="235" t="s">
        <v>62</v>
      </c>
      <c r="E683" s="235"/>
      <c r="F683" s="235"/>
      <c r="G683" s="235">
        <f>G679</f>
        <v>98</v>
      </c>
      <c r="H683" s="235">
        <f t="shared" ref="H683:K683" si="349">H679</f>
        <v>98</v>
      </c>
      <c r="I683" s="251">
        <f t="shared" si="331"/>
        <v>45</v>
      </c>
      <c r="J683" s="251">
        <f t="shared" si="349"/>
        <v>45</v>
      </c>
      <c r="K683" s="235">
        <f t="shared" si="349"/>
        <v>98</v>
      </c>
      <c r="L683" s="235" t="s">
        <v>62</v>
      </c>
      <c r="M683" s="150">
        <v>46022</v>
      </c>
      <c r="N683" s="150">
        <v>46022</v>
      </c>
      <c r="O683" s="156"/>
      <c r="P683" s="234" t="s">
        <v>62</v>
      </c>
      <c r="Q683" s="156"/>
      <c r="R683" s="183"/>
    </row>
    <row r="684" spans="1:18" s="85" customFormat="1" ht="21" customHeight="1" x14ac:dyDescent="0.2">
      <c r="A684" s="332"/>
      <c r="B684" s="147" t="s">
        <v>71</v>
      </c>
      <c r="C684" s="235"/>
      <c r="D684" s="235"/>
      <c r="E684" s="235"/>
      <c r="F684" s="235"/>
      <c r="G684" s="235" t="s">
        <v>62</v>
      </c>
      <c r="H684" s="235"/>
      <c r="I684" s="251">
        <f t="shared" si="331"/>
        <v>0</v>
      </c>
      <c r="J684" s="251"/>
      <c r="K684" s="235"/>
      <c r="L684" s="235" t="s">
        <v>62</v>
      </c>
      <c r="M684" s="235"/>
      <c r="N684" s="235"/>
      <c r="O684" s="234" t="s">
        <v>62</v>
      </c>
      <c r="P684" s="234" t="s">
        <v>62</v>
      </c>
      <c r="Q684" s="234" t="s">
        <v>62</v>
      </c>
      <c r="R684" s="184" t="s">
        <v>62</v>
      </c>
    </row>
    <row r="685" spans="1:18" s="85" customFormat="1" ht="21" customHeight="1" x14ac:dyDescent="0.2">
      <c r="A685" s="333"/>
      <c r="B685" s="148" t="s">
        <v>72</v>
      </c>
      <c r="C685" s="235"/>
      <c r="D685" s="235" t="s">
        <v>62</v>
      </c>
      <c r="E685" s="235"/>
      <c r="F685" s="235"/>
      <c r="G685" s="235">
        <f>G683</f>
        <v>98</v>
      </c>
      <c r="H685" s="235">
        <f t="shared" ref="H685:K685" si="350">H683</f>
        <v>98</v>
      </c>
      <c r="I685" s="251">
        <f t="shared" si="331"/>
        <v>45</v>
      </c>
      <c r="J685" s="251">
        <f t="shared" si="350"/>
        <v>45</v>
      </c>
      <c r="K685" s="235">
        <f t="shared" si="350"/>
        <v>98</v>
      </c>
      <c r="L685" s="235" t="s">
        <v>62</v>
      </c>
      <c r="M685" s="150">
        <v>46022</v>
      </c>
      <c r="N685" s="150">
        <v>46022</v>
      </c>
      <c r="O685" s="156"/>
      <c r="P685" s="234" t="s">
        <v>62</v>
      </c>
      <c r="Q685" s="156"/>
      <c r="R685" s="183"/>
    </row>
    <row r="686" spans="1:18" s="56" customFormat="1" ht="74.45" customHeight="1" x14ac:dyDescent="0.25">
      <c r="A686" s="331" t="s">
        <v>296</v>
      </c>
      <c r="B686" s="137" t="s">
        <v>332</v>
      </c>
      <c r="C686" s="142" t="s">
        <v>191</v>
      </c>
      <c r="D686" s="141" t="s">
        <v>333</v>
      </c>
      <c r="E686" s="141" t="s">
        <v>82</v>
      </c>
      <c r="F686" s="142">
        <v>744</v>
      </c>
      <c r="G686" s="142">
        <v>98</v>
      </c>
      <c r="H686" s="142">
        <f>G686</f>
        <v>98</v>
      </c>
      <c r="I686" s="156">
        <f t="shared" si="331"/>
        <v>43.92</v>
      </c>
      <c r="J686" s="156">
        <v>43.92</v>
      </c>
      <c r="K686" s="142">
        <f>G686</f>
        <v>98</v>
      </c>
      <c r="L686" s="142"/>
      <c r="M686" s="235" t="s">
        <v>62</v>
      </c>
      <c r="N686" s="235" t="s">
        <v>62</v>
      </c>
      <c r="O686" s="156">
        <v>1102937.8700000001</v>
      </c>
      <c r="P686" s="156"/>
      <c r="Q686" s="156">
        <v>1070196.68</v>
      </c>
      <c r="R686" s="183">
        <v>494229.1</v>
      </c>
    </row>
    <row r="687" spans="1:18" s="85" customFormat="1" ht="15.75" x14ac:dyDescent="0.2">
      <c r="A687" s="332"/>
      <c r="B687" s="146" t="s">
        <v>70</v>
      </c>
      <c r="C687" s="235"/>
      <c r="D687" s="235" t="s">
        <v>62</v>
      </c>
      <c r="E687" s="235"/>
      <c r="F687" s="235"/>
      <c r="G687" s="235">
        <f>G686</f>
        <v>98</v>
      </c>
      <c r="H687" s="235">
        <f t="shared" ref="H687:K687" si="351">H686</f>
        <v>98</v>
      </c>
      <c r="I687" s="251">
        <f t="shared" si="331"/>
        <v>43.92</v>
      </c>
      <c r="J687" s="251">
        <f t="shared" si="351"/>
        <v>43.92</v>
      </c>
      <c r="K687" s="235">
        <f t="shared" si="351"/>
        <v>98</v>
      </c>
      <c r="L687" s="235" t="s">
        <v>62</v>
      </c>
      <c r="M687" s="150">
        <v>46022</v>
      </c>
      <c r="N687" s="150">
        <v>46022</v>
      </c>
      <c r="O687" s="156"/>
      <c r="P687" s="234" t="s">
        <v>62</v>
      </c>
      <c r="Q687" s="156"/>
      <c r="R687" s="183"/>
    </row>
    <row r="688" spans="1:18" s="85" customFormat="1" ht="14.25" x14ac:dyDescent="0.2">
      <c r="A688" s="332"/>
      <c r="B688" s="147" t="s">
        <v>76</v>
      </c>
      <c r="C688" s="235"/>
      <c r="D688" s="235"/>
      <c r="E688" s="235"/>
      <c r="F688" s="235"/>
      <c r="G688" s="235" t="s">
        <v>62</v>
      </c>
      <c r="H688" s="235"/>
      <c r="I688" s="251">
        <f t="shared" si="331"/>
        <v>0</v>
      </c>
      <c r="J688" s="251"/>
      <c r="K688" s="235"/>
      <c r="L688" s="235" t="s">
        <v>62</v>
      </c>
      <c r="M688" s="235"/>
      <c r="N688" s="235"/>
      <c r="O688" s="234" t="s">
        <v>62</v>
      </c>
      <c r="P688" s="234" t="s">
        <v>62</v>
      </c>
      <c r="Q688" s="234" t="s">
        <v>62</v>
      </c>
      <c r="R688" s="184" t="s">
        <v>62</v>
      </c>
    </row>
    <row r="689" spans="1:18" s="85" customFormat="1" ht="65.45" customHeight="1" x14ac:dyDescent="0.2">
      <c r="A689" s="332"/>
      <c r="B689" s="148" t="s">
        <v>192</v>
      </c>
      <c r="C689" s="235"/>
      <c r="D689" s="235" t="s">
        <v>62</v>
      </c>
      <c r="E689" s="235"/>
      <c r="F689" s="235"/>
      <c r="G689" s="235">
        <f>G686</f>
        <v>98</v>
      </c>
      <c r="H689" s="235">
        <f t="shared" ref="H689:J689" si="352">H686</f>
        <v>98</v>
      </c>
      <c r="I689" s="251">
        <f t="shared" si="331"/>
        <v>43.92</v>
      </c>
      <c r="J689" s="251">
        <f t="shared" si="352"/>
        <v>43.92</v>
      </c>
      <c r="K689" s="235">
        <f>K686</f>
        <v>98</v>
      </c>
      <c r="L689" s="235" t="s">
        <v>62</v>
      </c>
      <c r="M689" s="150">
        <v>46022</v>
      </c>
      <c r="N689" s="150">
        <v>46022</v>
      </c>
      <c r="O689" s="156"/>
      <c r="P689" s="234" t="s">
        <v>62</v>
      </c>
      <c r="Q689" s="156"/>
      <c r="R689" s="183"/>
    </row>
    <row r="690" spans="1:18" s="85" customFormat="1" ht="15" customHeight="1" x14ac:dyDescent="0.2">
      <c r="A690" s="332"/>
      <c r="B690" s="147" t="s">
        <v>193</v>
      </c>
      <c r="C690" s="235"/>
      <c r="D690" s="235"/>
      <c r="E690" s="235"/>
      <c r="F690" s="235"/>
      <c r="G690" s="235" t="s">
        <v>62</v>
      </c>
      <c r="H690" s="235"/>
      <c r="I690" s="251">
        <f t="shared" si="331"/>
        <v>0</v>
      </c>
      <c r="J690" s="251"/>
      <c r="K690" s="235"/>
      <c r="L690" s="235" t="s">
        <v>62</v>
      </c>
      <c r="M690" s="235"/>
      <c r="N690" s="235"/>
      <c r="O690" s="234" t="s">
        <v>62</v>
      </c>
      <c r="P690" s="234" t="s">
        <v>62</v>
      </c>
      <c r="Q690" s="234" t="s">
        <v>62</v>
      </c>
      <c r="R690" s="184" t="s">
        <v>62</v>
      </c>
    </row>
    <row r="691" spans="1:18" s="85" customFormat="1" ht="38.65" customHeight="1" x14ac:dyDescent="0.2">
      <c r="A691" s="332"/>
      <c r="B691" s="148" t="s">
        <v>330</v>
      </c>
      <c r="C691" s="235"/>
      <c r="D691" s="235" t="s">
        <v>62</v>
      </c>
      <c r="E691" s="235"/>
      <c r="F691" s="235"/>
      <c r="G691" s="235">
        <f>G687</f>
        <v>98</v>
      </c>
      <c r="H691" s="235">
        <f t="shared" ref="H691:K691" si="353">H687</f>
        <v>98</v>
      </c>
      <c r="I691" s="251">
        <f t="shared" si="331"/>
        <v>43.92</v>
      </c>
      <c r="J691" s="251">
        <f t="shared" si="353"/>
        <v>43.92</v>
      </c>
      <c r="K691" s="235">
        <f t="shared" si="353"/>
        <v>98</v>
      </c>
      <c r="L691" s="235" t="s">
        <v>62</v>
      </c>
      <c r="M691" s="150">
        <v>46022</v>
      </c>
      <c r="N691" s="150">
        <v>46022</v>
      </c>
      <c r="O691" s="156"/>
      <c r="P691" s="234" t="s">
        <v>62</v>
      </c>
      <c r="Q691" s="156"/>
      <c r="R691" s="183"/>
    </row>
    <row r="692" spans="1:18" s="85" customFormat="1" ht="21" customHeight="1" x14ac:dyDescent="0.2">
      <c r="A692" s="332"/>
      <c r="B692" s="147" t="s">
        <v>71</v>
      </c>
      <c r="C692" s="235"/>
      <c r="D692" s="235"/>
      <c r="E692" s="235"/>
      <c r="F692" s="235"/>
      <c r="G692" s="235" t="s">
        <v>62</v>
      </c>
      <c r="H692" s="235"/>
      <c r="I692" s="251">
        <f t="shared" si="331"/>
        <v>0</v>
      </c>
      <c r="J692" s="251"/>
      <c r="K692" s="235"/>
      <c r="L692" s="235" t="s">
        <v>62</v>
      </c>
      <c r="M692" s="235"/>
      <c r="N692" s="235"/>
      <c r="O692" s="234" t="s">
        <v>62</v>
      </c>
      <c r="P692" s="234" t="s">
        <v>62</v>
      </c>
      <c r="Q692" s="234" t="s">
        <v>62</v>
      </c>
      <c r="R692" s="184" t="s">
        <v>62</v>
      </c>
    </row>
    <row r="693" spans="1:18" s="85" customFormat="1" ht="21" customHeight="1" x14ac:dyDescent="0.2">
      <c r="A693" s="333"/>
      <c r="B693" s="148" t="s">
        <v>72</v>
      </c>
      <c r="C693" s="235"/>
      <c r="D693" s="235" t="s">
        <v>62</v>
      </c>
      <c r="E693" s="235"/>
      <c r="F693" s="235"/>
      <c r="G693" s="235">
        <f>G691</f>
        <v>98</v>
      </c>
      <c r="H693" s="235">
        <f t="shared" ref="H693:K693" si="354">H691</f>
        <v>98</v>
      </c>
      <c r="I693" s="251">
        <f t="shared" si="331"/>
        <v>43.92</v>
      </c>
      <c r="J693" s="251">
        <f t="shared" si="354"/>
        <v>43.92</v>
      </c>
      <c r="K693" s="235">
        <f t="shared" si="354"/>
        <v>98</v>
      </c>
      <c r="L693" s="235" t="s">
        <v>62</v>
      </c>
      <c r="M693" s="150">
        <v>46022</v>
      </c>
      <c r="N693" s="150">
        <v>46022</v>
      </c>
      <c r="O693" s="156"/>
      <c r="P693" s="234" t="s">
        <v>62</v>
      </c>
      <c r="Q693" s="156"/>
      <c r="R693" s="183"/>
    </row>
    <row r="694" spans="1:18" s="56" customFormat="1" ht="74.45" customHeight="1" x14ac:dyDescent="0.25">
      <c r="A694" s="331" t="s">
        <v>297</v>
      </c>
      <c r="B694" s="137" t="s">
        <v>332</v>
      </c>
      <c r="C694" s="142" t="s">
        <v>191</v>
      </c>
      <c r="D694" s="141" t="s">
        <v>333</v>
      </c>
      <c r="E694" s="141" t="s">
        <v>82</v>
      </c>
      <c r="F694" s="142">
        <v>744</v>
      </c>
      <c r="G694" s="142">
        <v>98</v>
      </c>
      <c r="H694" s="142">
        <f>G694</f>
        <v>98</v>
      </c>
      <c r="I694" s="156">
        <f t="shared" ca="1" si="331"/>
        <v>44.810239401789687</v>
      </c>
      <c r="J694" s="156">
        <f ca="1">I694</f>
        <v>40.605604147386593</v>
      </c>
      <c r="K694" s="142">
        <f>G694</f>
        <v>98</v>
      </c>
      <c r="L694" s="142"/>
      <c r="M694" s="235" t="s">
        <v>62</v>
      </c>
      <c r="N694" s="235" t="s">
        <v>62</v>
      </c>
      <c r="O694" s="156">
        <v>1119895.6000000001</v>
      </c>
      <c r="P694" s="156"/>
      <c r="Q694" s="156">
        <v>937994.63</v>
      </c>
      <c r="R694" s="183">
        <v>464020.79</v>
      </c>
    </row>
    <row r="695" spans="1:18" s="85" customFormat="1" ht="15.75" x14ac:dyDescent="0.2">
      <c r="A695" s="332"/>
      <c r="B695" s="146" t="s">
        <v>70</v>
      </c>
      <c r="C695" s="235"/>
      <c r="D695" s="235" t="s">
        <v>62</v>
      </c>
      <c r="E695" s="235"/>
      <c r="F695" s="235"/>
      <c r="G695" s="235">
        <f>G694</f>
        <v>98</v>
      </c>
      <c r="H695" s="235">
        <f t="shared" ref="H695:K695" si="355">H694</f>
        <v>98</v>
      </c>
      <c r="I695" s="251">
        <f t="shared" ca="1" si="331"/>
        <v>44.810239401789687</v>
      </c>
      <c r="J695" s="251">
        <f t="shared" ca="1" si="355"/>
        <v>40.605604147386593</v>
      </c>
      <c r="K695" s="235">
        <f t="shared" si="355"/>
        <v>98</v>
      </c>
      <c r="L695" s="235" t="s">
        <v>62</v>
      </c>
      <c r="M695" s="150">
        <v>46022</v>
      </c>
      <c r="N695" s="150">
        <v>46022</v>
      </c>
      <c r="O695" s="156"/>
      <c r="P695" s="234" t="s">
        <v>62</v>
      </c>
      <c r="Q695" s="156"/>
      <c r="R695" s="183"/>
    </row>
    <row r="696" spans="1:18" s="85" customFormat="1" ht="14.25" x14ac:dyDescent="0.2">
      <c r="A696" s="332"/>
      <c r="B696" s="147" t="s">
        <v>76</v>
      </c>
      <c r="C696" s="235"/>
      <c r="D696" s="235"/>
      <c r="E696" s="235"/>
      <c r="F696" s="235"/>
      <c r="G696" s="235" t="s">
        <v>62</v>
      </c>
      <c r="H696" s="235"/>
      <c r="I696" s="251">
        <f t="shared" si="331"/>
        <v>0</v>
      </c>
      <c r="J696" s="251"/>
      <c r="K696" s="235"/>
      <c r="L696" s="235" t="s">
        <v>62</v>
      </c>
      <c r="M696" s="235"/>
      <c r="N696" s="235"/>
      <c r="O696" s="234" t="s">
        <v>62</v>
      </c>
      <c r="P696" s="234" t="s">
        <v>62</v>
      </c>
      <c r="Q696" s="234" t="s">
        <v>62</v>
      </c>
      <c r="R696" s="184" t="s">
        <v>62</v>
      </c>
    </row>
    <row r="697" spans="1:18" s="85" customFormat="1" ht="65.45" customHeight="1" x14ac:dyDescent="0.2">
      <c r="A697" s="332"/>
      <c r="B697" s="148" t="s">
        <v>192</v>
      </c>
      <c r="C697" s="235"/>
      <c r="D697" s="235" t="s">
        <v>62</v>
      </c>
      <c r="E697" s="235"/>
      <c r="F697" s="235"/>
      <c r="G697" s="235">
        <f>G694</f>
        <v>98</v>
      </c>
      <c r="H697" s="235">
        <f t="shared" ref="H697:J697" si="356">H694</f>
        <v>98</v>
      </c>
      <c r="I697" s="251">
        <f t="shared" ca="1" si="331"/>
        <v>44.810239401789687</v>
      </c>
      <c r="J697" s="251">
        <f t="shared" ca="1" si="356"/>
        <v>40.605604147386593</v>
      </c>
      <c r="K697" s="235">
        <f>K694</f>
        <v>98</v>
      </c>
      <c r="L697" s="235" t="s">
        <v>62</v>
      </c>
      <c r="M697" s="150">
        <v>46022</v>
      </c>
      <c r="N697" s="150">
        <v>46022</v>
      </c>
      <c r="O697" s="156"/>
      <c r="P697" s="234" t="s">
        <v>62</v>
      </c>
      <c r="Q697" s="156"/>
      <c r="R697" s="183"/>
    </row>
    <row r="698" spans="1:18" s="85" customFormat="1" ht="15" customHeight="1" x14ac:dyDescent="0.2">
      <c r="A698" s="332"/>
      <c r="B698" s="147" t="s">
        <v>193</v>
      </c>
      <c r="C698" s="235"/>
      <c r="D698" s="235"/>
      <c r="E698" s="235"/>
      <c r="F698" s="235"/>
      <c r="G698" s="235" t="s">
        <v>62</v>
      </c>
      <c r="H698" s="235"/>
      <c r="I698" s="251">
        <f t="shared" si="331"/>
        <v>0</v>
      </c>
      <c r="J698" s="251"/>
      <c r="K698" s="235"/>
      <c r="L698" s="235" t="s">
        <v>62</v>
      </c>
      <c r="M698" s="235"/>
      <c r="N698" s="235"/>
      <c r="O698" s="234" t="s">
        <v>62</v>
      </c>
      <c r="P698" s="234" t="s">
        <v>62</v>
      </c>
      <c r="Q698" s="234" t="s">
        <v>62</v>
      </c>
      <c r="R698" s="184" t="s">
        <v>62</v>
      </c>
    </row>
    <row r="699" spans="1:18" s="85" customFormat="1" ht="38.65" customHeight="1" x14ac:dyDescent="0.2">
      <c r="A699" s="332"/>
      <c r="B699" s="148" t="s">
        <v>330</v>
      </c>
      <c r="C699" s="235"/>
      <c r="D699" s="235" t="s">
        <v>62</v>
      </c>
      <c r="E699" s="235"/>
      <c r="F699" s="235"/>
      <c r="G699" s="235">
        <f>G695</f>
        <v>98</v>
      </c>
      <c r="H699" s="235">
        <f t="shared" ref="H699:K699" si="357">H695</f>
        <v>98</v>
      </c>
      <c r="I699" s="251">
        <f t="shared" ca="1" si="331"/>
        <v>44.810239401789687</v>
      </c>
      <c r="J699" s="251">
        <f t="shared" ca="1" si="357"/>
        <v>40.605604147386593</v>
      </c>
      <c r="K699" s="235">
        <f t="shared" si="357"/>
        <v>98</v>
      </c>
      <c r="L699" s="235" t="s">
        <v>62</v>
      </c>
      <c r="M699" s="150">
        <v>46022</v>
      </c>
      <c r="N699" s="150">
        <v>46022</v>
      </c>
      <c r="O699" s="156"/>
      <c r="P699" s="234" t="s">
        <v>62</v>
      </c>
      <c r="Q699" s="156"/>
      <c r="R699" s="183"/>
    </row>
    <row r="700" spans="1:18" s="85" customFormat="1" ht="21" customHeight="1" x14ac:dyDescent="0.2">
      <c r="A700" s="332"/>
      <c r="B700" s="147" t="s">
        <v>71</v>
      </c>
      <c r="C700" s="235"/>
      <c r="D700" s="235"/>
      <c r="E700" s="235"/>
      <c r="F700" s="235"/>
      <c r="G700" s="235" t="s">
        <v>62</v>
      </c>
      <c r="H700" s="235"/>
      <c r="I700" s="251">
        <f t="shared" si="331"/>
        <v>0</v>
      </c>
      <c r="J700" s="251"/>
      <c r="K700" s="235"/>
      <c r="L700" s="235" t="s">
        <v>62</v>
      </c>
      <c r="M700" s="235"/>
      <c r="N700" s="235"/>
      <c r="O700" s="234" t="s">
        <v>62</v>
      </c>
      <c r="P700" s="234" t="s">
        <v>62</v>
      </c>
      <c r="Q700" s="234" t="s">
        <v>62</v>
      </c>
      <c r="R700" s="184" t="s">
        <v>62</v>
      </c>
    </row>
    <row r="701" spans="1:18" s="85" customFormat="1" ht="21" customHeight="1" x14ac:dyDescent="0.2">
      <c r="A701" s="333"/>
      <c r="B701" s="148" t="s">
        <v>72</v>
      </c>
      <c r="C701" s="235"/>
      <c r="D701" s="235" t="s">
        <v>62</v>
      </c>
      <c r="E701" s="235"/>
      <c r="F701" s="235"/>
      <c r="G701" s="235">
        <f>G699</f>
        <v>98</v>
      </c>
      <c r="H701" s="235">
        <f t="shared" ref="H701:K701" si="358">H699</f>
        <v>98</v>
      </c>
      <c r="I701" s="251">
        <f t="shared" ca="1" si="331"/>
        <v>44.810239401789687</v>
      </c>
      <c r="J701" s="251">
        <f t="shared" ca="1" si="358"/>
        <v>40.605604147386593</v>
      </c>
      <c r="K701" s="235">
        <f t="shared" si="358"/>
        <v>98</v>
      </c>
      <c r="L701" s="235" t="s">
        <v>62</v>
      </c>
      <c r="M701" s="150">
        <v>46022</v>
      </c>
      <c r="N701" s="150">
        <v>46022</v>
      </c>
      <c r="O701" s="156"/>
      <c r="P701" s="234" t="s">
        <v>62</v>
      </c>
      <c r="Q701" s="156"/>
      <c r="R701" s="183"/>
    </row>
    <row r="702" spans="1:18" s="56" customFormat="1" ht="74.45" customHeight="1" x14ac:dyDescent="0.25">
      <c r="A702" s="331" t="s">
        <v>298</v>
      </c>
      <c r="B702" s="137" t="s">
        <v>332</v>
      </c>
      <c r="C702" s="142" t="s">
        <v>191</v>
      </c>
      <c r="D702" s="141" t="s">
        <v>333</v>
      </c>
      <c r="E702" s="141" t="s">
        <v>82</v>
      </c>
      <c r="F702" s="142">
        <v>744</v>
      </c>
      <c r="G702" s="142">
        <v>98</v>
      </c>
      <c r="H702" s="142">
        <f>G702</f>
        <v>98</v>
      </c>
      <c r="I702" s="156">
        <f t="shared" si="331"/>
        <v>43</v>
      </c>
      <c r="J702" s="156">
        <v>43</v>
      </c>
      <c r="K702" s="142">
        <f>G702</f>
        <v>98</v>
      </c>
      <c r="L702" s="142"/>
      <c r="M702" s="235" t="s">
        <v>62</v>
      </c>
      <c r="N702" s="235" t="s">
        <v>62</v>
      </c>
      <c r="O702" s="156">
        <v>2206576.5299999998</v>
      </c>
      <c r="P702" s="156"/>
      <c r="Q702" s="156">
        <v>968183.9</v>
      </c>
      <c r="R702" s="183">
        <v>968183.9</v>
      </c>
    </row>
    <row r="703" spans="1:18" s="85" customFormat="1" ht="15.75" x14ac:dyDescent="0.2">
      <c r="A703" s="332"/>
      <c r="B703" s="146" t="s">
        <v>70</v>
      </c>
      <c r="C703" s="235"/>
      <c r="D703" s="235" t="s">
        <v>62</v>
      </c>
      <c r="E703" s="235"/>
      <c r="F703" s="235"/>
      <c r="G703" s="235">
        <f>G702</f>
        <v>98</v>
      </c>
      <c r="H703" s="235">
        <f t="shared" ref="H703:K703" si="359">H702</f>
        <v>98</v>
      </c>
      <c r="I703" s="251">
        <f t="shared" si="331"/>
        <v>43</v>
      </c>
      <c r="J703" s="251">
        <f t="shared" si="359"/>
        <v>43</v>
      </c>
      <c r="K703" s="235">
        <f t="shared" si="359"/>
        <v>98</v>
      </c>
      <c r="L703" s="235" t="s">
        <v>62</v>
      </c>
      <c r="M703" s="150">
        <v>46022</v>
      </c>
      <c r="N703" s="150">
        <v>46022</v>
      </c>
      <c r="O703" s="156"/>
      <c r="P703" s="234" t="s">
        <v>62</v>
      </c>
      <c r="Q703" s="156"/>
      <c r="R703" s="183"/>
    </row>
    <row r="704" spans="1:18" s="85" customFormat="1" ht="14.25" x14ac:dyDescent="0.2">
      <c r="A704" s="332"/>
      <c r="B704" s="147" t="s">
        <v>76</v>
      </c>
      <c r="C704" s="235"/>
      <c r="D704" s="235"/>
      <c r="E704" s="235"/>
      <c r="F704" s="235"/>
      <c r="G704" s="235" t="s">
        <v>62</v>
      </c>
      <c r="H704" s="235"/>
      <c r="I704" s="251">
        <f t="shared" si="331"/>
        <v>0</v>
      </c>
      <c r="J704" s="251"/>
      <c r="K704" s="235"/>
      <c r="L704" s="235" t="s">
        <v>62</v>
      </c>
      <c r="M704" s="235"/>
      <c r="N704" s="235"/>
      <c r="O704" s="234" t="s">
        <v>62</v>
      </c>
      <c r="P704" s="234" t="s">
        <v>62</v>
      </c>
      <c r="Q704" s="234" t="s">
        <v>62</v>
      </c>
      <c r="R704" s="184" t="s">
        <v>62</v>
      </c>
    </row>
    <row r="705" spans="1:18" s="85" customFormat="1" ht="65.45" customHeight="1" x14ac:dyDescent="0.2">
      <c r="A705" s="332"/>
      <c r="B705" s="148" t="s">
        <v>192</v>
      </c>
      <c r="C705" s="235"/>
      <c r="D705" s="235" t="s">
        <v>62</v>
      </c>
      <c r="E705" s="235"/>
      <c r="F705" s="235"/>
      <c r="G705" s="235">
        <f>G702</f>
        <v>98</v>
      </c>
      <c r="H705" s="235">
        <f t="shared" ref="H705:J705" si="360">H702</f>
        <v>98</v>
      </c>
      <c r="I705" s="251">
        <f t="shared" si="331"/>
        <v>43</v>
      </c>
      <c r="J705" s="251">
        <f t="shared" si="360"/>
        <v>43</v>
      </c>
      <c r="K705" s="235">
        <f>K702</f>
        <v>98</v>
      </c>
      <c r="L705" s="235" t="s">
        <v>62</v>
      </c>
      <c r="M705" s="150">
        <v>46022</v>
      </c>
      <c r="N705" s="150">
        <v>46022</v>
      </c>
      <c r="O705" s="156"/>
      <c r="P705" s="234" t="s">
        <v>62</v>
      </c>
      <c r="Q705" s="156"/>
      <c r="R705" s="183"/>
    </row>
    <row r="706" spans="1:18" s="85" customFormat="1" ht="15" customHeight="1" x14ac:dyDescent="0.2">
      <c r="A706" s="332"/>
      <c r="B706" s="147" t="s">
        <v>193</v>
      </c>
      <c r="C706" s="235"/>
      <c r="D706" s="235"/>
      <c r="E706" s="235"/>
      <c r="F706" s="235"/>
      <c r="G706" s="235" t="s">
        <v>62</v>
      </c>
      <c r="H706" s="235"/>
      <c r="I706" s="251">
        <f t="shared" si="331"/>
        <v>0</v>
      </c>
      <c r="J706" s="251"/>
      <c r="K706" s="235"/>
      <c r="L706" s="235" t="s">
        <v>62</v>
      </c>
      <c r="M706" s="235"/>
      <c r="N706" s="235"/>
      <c r="O706" s="234" t="s">
        <v>62</v>
      </c>
      <c r="P706" s="234" t="s">
        <v>62</v>
      </c>
      <c r="Q706" s="234" t="s">
        <v>62</v>
      </c>
      <c r="R706" s="184" t="s">
        <v>62</v>
      </c>
    </row>
    <row r="707" spans="1:18" s="85" customFormat="1" ht="38.65" customHeight="1" x14ac:dyDescent="0.2">
      <c r="A707" s="332"/>
      <c r="B707" s="148" t="s">
        <v>330</v>
      </c>
      <c r="C707" s="235"/>
      <c r="D707" s="235" t="s">
        <v>62</v>
      </c>
      <c r="E707" s="235"/>
      <c r="F707" s="235"/>
      <c r="G707" s="235">
        <f>G703</f>
        <v>98</v>
      </c>
      <c r="H707" s="235">
        <f t="shared" ref="H707:K707" si="361">H703</f>
        <v>98</v>
      </c>
      <c r="I707" s="251">
        <f t="shared" si="331"/>
        <v>43</v>
      </c>
      <c r="J707" s="251">
        <f t="shared" si="361"/>
        <v>43</v>
      </c>
      <c r="K707" s="235">
        <f t="shared" si="361"/>
        <v>98</v>
      </c>
      <c r="L707" s="235" t="s">
        <v>62</v>
      </c>
      <c r="M707" s="150">
        <v>46022</v>
      </c>
      <c r="N707" s="150">
        <v>46022</v>
      </c>
      <c r="O707" s="156"/>
      <c r="P707" s="234" t="s">
        <v>62</v>
      </c>
      <c r="Q707" s="156"/>
      <c r="R707" s="183"/>
    </row>
    <row r="708" spans="1:18" s="85" customFormat="1" ht="21" customHeight="1" x14ac:dyDescent="0.2">
      <c r="A708" s="332"/>
      <c r="B708" s="147" t="s">
        <v>71</v>
      </c>
      <c r="C708" s="235"/>
      <c r="D708" s="235"/>
      <c r="E708" s="235"/>
      <c r="F708" s="235"/>
      <c r="G708" s="235" t="s">
        <v>62</v>
      </c>
      <c r="H708" s="235"/>
      <c r="I708" s="251">
        <f t="shared" si="331"/>
        <v>0</v>
      </c>
      <c r="J708" s="251"/>
      <c r="K708" s="235"/>
      <c r="L708" s="235" t="s">
        <v>62</v>
      </c>
      <c r="M708" s="235"/>
      <c r="N708" s="235"/>
      <c r="O708" s="234" t="s">
        <v>62</v>
      </c>
      <c r="P708" s="234" t="s">
        <v>62</v>
      </c>
      <c r="Q708" s="234" t="s">
        <v>62</v>
      </c>
      <c r="R708" s="184" t="s">
        <v>62</v>
      </c>
    </row>
    <row r="709" spans="1:18" s="85" customFormat="1" ht="21" customHeight="1" x14ac:dyDescent="0.2">
      <c r="A709" s="333"/>
      <c r="B709" s="148" t="s">
        <v>72</v>
      </c>
      <c r="C709" s="235"/>
      <c r="D709" s="235" t="s">
        <v>62</v>
      </c>
      <c r="E709" s="235"/>
      <c r="F709" s="235"/>
      <c r="G709" s="235">
        <f>G707</f>
        <v>98</v>
      </c>
      <c r="H709" s="235">
        <f t="shared" ref="H709:K709" si="362">H707</f>
        <v>98</v>
      </c>
      <c r="I709" s="251">
        <f t="shared" si="331"/>
        <v>43</v>
      </c>
      <c r="J709" s="251">
        <f t="shared" si="362"/>
        <v>43</v>
      </c>
      <c r="K709" s="235">
        <f t="shared" si="362"/>
        <v>98</v>
      </c>
      <c r="L709" s="235" t="s">
        <v>62</v>
      </c>
      <c r="M709" s="150">
        <v>46022</v>
      </c>
      <c r="N709" s="150">
        <v>46022</v>
      </c>
      <c r="O709" s="156"/>
      <c r="P709" s="234" t="s">
        <v>62</v>
      </c>
      <c r="Q709" s="156"/>
      <c r="R709" s="183"/>
    </row>
    <row r="710" spans="1:18" s="56" customFormat="1" ht="74.45" customHeight="1" x14ac:dyDescent="0.25">
      <c r="A710" s="331" t="s">
        <v>299</v>
      </c>
      <c r="B710" s="137" t="s">
        <v>332</v>
      </c>
      <c r="C710" s="142" t="s">
        <v>191</v>
      </c>
      <c r="D710" s="141" t="s">
        <v>333</v>
      </c>
      <c r="E710" s="141" t="s">
        <v>82</v>
      </c>
      <c r="F710" s="142">
        <v>744</v>
      </c>
      <c r="G710" s="142">
        <v>98</v>
      </c>
      <c r="H710" s="142">
        <f>G710</f>
        <v>98</v>
      </c>
      <c r="I710" s="156">
        <f t="shared" si="331"/>
        <v>43.92</v>
      </c>
      <c r="J710" s="156">
        <v>43.92</v>
      </c>
      <c r="K710" s="142">
        <f>G710</f>
        <v>98</v>
      </c>
      <c r="L710" s="142"/>
      <c r="M710" s="235" t="s">
        <v>62</v>
      </c>
      <c r="N710" s="235" t="s">
        <v>62</v>
      </c>
      <c r="O710" s="156">
        <v>1102937.8700000001</v>
      </c>
      <c r="P710" s="156"/>
      <c r="Q710" s="156">
        <v>1064274.44</v>
      </c>
      <c r="R710" s="183">
        <v>494229.1</v>
      </c>
    </row>
    <row r="711" spans="1:18" s="85" customFormat="1" ht="15.75" x14ac:dyDescent="0.2">
      <c r="A711" s="332"/>
      <c r="B711" s="146" t="s">
        <v>70</v>
      </c>
      <c r="C711" s="235"/>
      <c r="D711" s="235" t="s">
        <v>62</v>
      </c>
      <c r="E711" s="235"/>
      <c r="F711" s="235"/>
      <c r="G711" s="235">
        <f>G710</f>
        <v>98</v>
      </c>
      <c r="H711" s="235">
        <f t="shared" ref="H711:K711" si="363">H710</f>
        <v>98</v>
      </c>
      <c r="I711" s="251">
        <f t="shared" ref="I711:I774" si="364">J711</f>
        <v>43.92</v>
      </c>
      <c r="J711" s="251">
        <f t="shared" si="363"/>
        <v>43.92</v>
      </c>
      <c r="K711" s="235">
        <f t="shared" si="363"/>
        <v>98</v>
      </c>
      <c r="L711" s="235" t="s">
        <v>62</v>
      </c>
      <c r="M711" s="150">
        <v>46022</v>
      </c>
      <c r="N711" s="150">
        <v>46022</v>
      </c>
      <c r="O711" s="156"/>
      <c r="P711" s="234" t="s">
        <v>62</v>
      </c>
      <c r="Q711" s="156"/>
      <c r="R711" s="183"/>
    </row>
    <row r="712" spans="1:18" s="85" customFormat="1" ht="14.25" x14ac:dyDescent="0.2">
      <c r="A712" s="332"/>
      <c r="B712" s="147" t="s">
        <v>76</v>
      </c>
      <c r="C712" s="235"/>
      <c r="D712" s="235"/>
      <c r="E712" s="235"/>
      <c r="F712" s="235"/>
      <c r="G712" s="235" t="s">
        <v>62</v>
      </c>
      <c r="H712" s="235"/>
      <c r="I712" s="251">
        <f t="shared" si="364"/>
        <v>0</v>
      </c>
      <c r="J712" s="251"/>
      <c r="K712" s="235"/>
      <c r="L712" s="235" t="s">
        <v>62</v>
      </c>
      <c r="M712" s="235"/>
      <c r="N712" s="235"/>
      <c r="O712" s="234" t="s">
        <v>62</v>
      </c>
      <c r="P712" s="234" t="s">
        <v>62</v>
      </c>
      <c r="Q712" s="234" t="s">
        <v>62</v>
      </c>
      <c r="R712" s="184" t="s">
        <v>62</v>
      </c>
    </row>
    <row r="713" spans="1:18" s="85" customFormat="1" ht="65.45" customHeight="1" x14ac:dyDescent="0.2">
      <c r="A713" s="332"/>
      <c r="B713" s="148" t="s">
        <v>192</v>
      </c>
      <c r="C713" s="235"/>
      <c r="D713" s="235" t="s">
        <v>62</v>
      </c>
      <c r="E713" s="235"/>
      <c r="F713" s="235"/>
      <c r="G713" s="235">
        <f>G710</f>
        <v>98</v>
      </c>
      <c r="H713" s="235">
        <f t="shared" ref="H713:J713" si="365">H710</f>
        <v>98</v>
      </c>
      <c r="I713" s="251">
        <f t="shared" si="364"/>
        <v>43.92</v>
      </c>
      <c r="J713" s="251">
        <f t="shared" si="365"/>
        <v>43.92</v>
      </c>
      <c r="K713" s="235">
        <f>K710</f>
        <v>98</v>
      </c>
      <c r="L713" s="235" t="s">
        <v>62</v>
      </c>
      <c r="M713" s="150">
        <v>46022</v>
      </c>
      <c r="N713" s="150">
        <v>46022</v>
      </c>
      <c r="O713" s="156"/>
      <c r="P713" s="234" t="s">
        <v>62</v>
      </c>
      <c r="Q713" s="156"/>
      <c r="R713" s="183"/>
    </row>
    <row r="714" spans="1:18" s="85" customFormat="1" ht="15" customHeight="1" x14ac:dyDescent="0.2">
      <c r="A714" s="332"/>
      <c r="B714" s="147" t="s">
        <v>193</v>
      </c>
      <c r="C714" s="235"/>
      <c r="D714" s="235"/>
      <c r="E714" s="235"/>
      <c r="F714" s="235"/>
      <c r="G714" s="235" t="s">
        <v>62</v>
      </c>
      <c r="H714" s="235"/>
      <c r="I714" s="251">
        <f t="shared" si="364"/>
        <v>0</v>
      </c>
      <c r="J714" s="251"/>
      <c r="K714" s="235"/>
      <c r="L714" s="235" t="s">
        <v>62</v>
      </c>
      <c r="M714" s="235"/>
      <c r="N714" s="235"/>
      <c r="O714" s="234" t="s">
        <v>62</v>
      </c>
      <c r="P714" s="234" t="s">
        <v>62</v>
      </c>
      <c r="Q714" s="234" t="s">
        <v>62</v>
      </c>
      <c r="R714" s="184" t="s">
        <v>62</v>
      </c>
    </row>
    <row r="715" spans="1:18" s="85" customFormat="1" ht="38.65" customHeight="1" x14ac:dyDescent="0.2">
      <c r="A715" s="332"/>
      <c r="B715" s="148" t="s">
        <v>330</v>
      </c>
      <c r="C715" s="235"/>
      <c r="D715" s="235" t="s">
        <v>62</v>
      </c>
      <c r="E715" s="235"/>
      <c r="F715" s="235"/>
      <c r="G715" s="235">
        <f>G711</f>
        <v>98</v>
      </c>
      <c r="H715" s="235">
        <f t="shared" ref="H715:K715" si="366">H711</f>
        <v>98</v>
      </c>
      <c r="I715" s="251">
        <f t="shared" si="364"/>
        <v>43.92</v>
      </c>
      <c r="J715" s="251">
        <f t="shared" si="366"/>
        <v>43.92</v>
      </c>
      <c r="K715" s="235">
        <f t="shared" si="366"/>
        <v>98</v>
      </c>
      <c r="L715" s="235" t="s">
        <v>62</v>
      </c>
      <c r="M715" s="150">
        <v>46022</v>
      </c>
      <c r="N715" s="150">
        <v>46022</v>
      </c>
      <c r="O715" s="156"/>
      <c r="P715" s="234" t="s">
        <v>62</v>
      </c>
      <c r="Q715" s="156"/>
      <c r="R715" s="183"/>
    </row>
    <row r="716" spans="1:18" s="85" customFormat="1" ht="21" customHeight="1" x14ac:dyDescent="0.2">
      <c r="A716" s="332"/>
      <c r="B716" s="147" t="s">
        <v>71</v>
      </c>
      <c r="C716" s="235"/>
      <c r="D716" s="235"/>
      <c r="E716" s="235"/>
      <c r="F716" s="235"/>
      <c r="G716" s="235" t="s">
        <v>62</v>
      </c>
      <c r="H716" s="235"/>
      <c r="I716" s="251">
        <f t="shared" si="364"/>
        <v>0</v>
      </c>
      <c r="J716" s="251"/>
      <c r="K716" s="235"/>
      <c r="L716" s="235" t="s">
        <v>62</v>
      </c>
      <c r="M716" s="235"/>
      <c r="N716" s="235"/>
      <c r="O716" s="234" t="s">
        <v>62</v>
      </c>
      <c r="P716" s="234" t="s">
        <v>62</v>
      </c>
      <c r="Q716" s="234" t="s">
        <v>62</v>
      </c>
      <c r="R716" s="184" t="s">
        <v>62</v>
      </c>
    </row>
    <row r="717" spans="1:18" s="85" customFormat="1" ht="21" customHeight="1" x14ac:dyDescent="0.2">
      <c r="A717" s="333"/>
      <c r="B717" s="148" t="s">
        <v>72</v>
      </c>
      <c r="C717" s="235"/>
      <c r="D717" s="235" t="s">
        <v>62</v>
      </c>
      <c r="E717" s="235"/>
      <c r="F717" s="235"/>
      <c r="G717" s="235">
        <f>G715</f>
        <v>98</v>
      </c>
      <c r="H717" s="235">
        <f t="shared" ref="H717:K717" si="367">H715</f>
        <v>98</v>
      </c>
      <c r="I717" s="251">
        <f t="shared" si="364"/>
        <v>43.92</v>
      </c>
      <c r="J717" s="251">
        <f t="shared" si="367"/>
        <v>43.92</v>
      </c>
      <c r="K717" s="235">
        <f t="shared" si="367"/>
        <v>98</v>
      </c>
      <c r="L717" s="235" t="s">
        <v>62</v>
      </c>
      <c r="M717" s="150">
        <v>46022</v>
      </c>
      <c r="N717" s="150">
        <v>46022</v>
      </c>
      <c r="O717" s="156"/>
      <c r="P717" s="234" t="s">
        <v>62</v>
      </c>
      <c r="Q717" s="156"/>
      <c r="R717" s="183"/>
    </row>
    <row r="718" spans="1:18" s="56" customFormat="1" ht="74.45" customHeight="1" x14ac:dyDescent="0.25">
      <c r="A718" s="331" t="s">
        <v>300</v>
      </c>
      <c r="B718" s="137" t="s">
        <v>332</v>
      </c>
      <c r="C718" s="142" t="s">
        <v>191</v>
      </c>
      <c r="D718" s="141" t="s">
        <v>333</v>
      </c>
      <c r="E718" s="141" t="s">
        <v>82</v>
      </c>
      <c r="F718" s="142">
        <v>744</v>
      </c>
      <c r="G718" s="142">
        <v>98</v>
      </c>
      <c r="H718" s="142">
        <f>G718</f>
        <v>98</v>
      </c>
      <c r="I718" s="156">
        <f t="shared" si="364"/>
        <v>42.54</v>
      </c>
      <c r="J718" s="156">
        <v>42.54</v>
      </c>
      <c r="K718" s="142">
        <f>G718</f>
        <v>98</v>
      </c>
      <c r="L718" s="142"/>
      <c r="M718" s="235" t="s">
        <v>62</v>
      </c>
      <c r="N718" s="235" t="s">
        <v>62</v>
      </c>
      <c r="O718" s="156">
        <v>1102937.8700000001</v>
      </c>
      <c r="P718" s="156"/>
      <c r="Q718" s="156">
        <v>999545.23</v>
      </c>
      <c r="R718" s="183">
        <v>478725.09</v>
      </c>
    </row>
    <row r="719" spans="1:18" s="85" customFormat="1" ht="15.75" x14ac:dyDescent="0.2">
      <c r="A719" s="332"/>
      <c r="B719" s="146" t="s">
        <v>70</v>
      </c>
      <c r="C719" s="235"/>
      <c r="D719" s="235" t="s">
        <v>62</v>
      </c>
      <c r="E719" s="235"/>
      <c r="F719" s="235"/>
      <c r="G719" s="235">
        <f>G718</f>
        <v>98</v>
      </c>
      <c r="H719" s="235">
        <f t="shared" ref="H719:K719" si="368">H718</f>
        <v>98</v>
      </c>
      <c r="I719" s="251">
        <f t="shared" si="364"/>
        <v>42.54</v>
      </c>
      <c r="J719" s="251">
        <f t="shared" si="368"/>
        <v>42.54</v>
      </c>
      <c r="K719" s="235">
        <f t="shared" si="368"/>
        <v>98</v>
      </c>
      <c r="L719" s="235" t="s">
        <v>62</v>
      </c>
      <c r="M719" s="150">
        <v>46022</v>
      </c>
      <c r="N719" s="150">
        <v>46022</v>
      </c>
      <c r="O719" s="156"/>
      <c r="P719" s="234" t="s">
        <v>62</v>
      </c>
      <c r="Q719" s="156"/>
      <c r="R719" s="183"/>
    </row>
    <row r="720" spans="1:18" s="85" customFormat="1" ht="14.25" x14ac:dyDescent="0.2">
      <c r="A720" s="332"/>
      <c r="B720" s="147" t="s">
        <v>76</v>
      </c>
      <c r="C720" s="235"/>
      <c r="D720" s="235"/>
      <c r="E720" s="235"/>
      <c r="F720" s="235"/>
      <c r="G720" s="235" t="s">
        <v>62</v>
      </c>
      <c r="H720" s="235"/>
      <c r="I720" s="251">
        <f t="shared" si="364"/>
        <v>0</v>
      </c>
      <c r="J720" s="251"/>
      <c r="K720" s="235"/>
      <c r="L720" s="235" t="s">
        <v>62</v>
      </c>
      <c r="M720" s="235"/>
      <c r="N720" s="235"/>
      <c r="O720" s="234" t="s">
        <v>62</v>
      </c>
      <c r="P720" s="234" t="s">
        <v>62</v>
      </c>
      <c r="Q720" s="234" t="s">
        <v>62</v>
      </c>
      <c r="R720" s="184" t="s">
        <v>62</v>
      </c>
    </row>
    <row r="721" spans="1:18" s="85" customFormat="1" ht="65.45" customHeight="1" x14ac:dyDescent="0.2">
      <c r="A721" s="332"/>
      <c r="B721" s="148" t="s">
        <v>192</v>
      </c>
      <c r="C721" s="235"/>
      <c r="D721" s="235" t="s">
        <v>62</v>
      </c>
      <c r="E721" s="235"/>
      <c r="F721" s="235"/>
      <c r="G721" s="235">
        <f>G718</f>
        <v>98</v>
      </c>
      <c r="H721" s="235">
        <f t="shared" ref="H721:J721" si="369">H718</f>
        <v>98</v>
      </c>
      <c r="I721" s="251">
        <f t="shared" si="364"/>
        <v>42.54</v>
      </c>
      <c r="J721" s="251">
        <f t="shared" si="369"/>
        <v>42.54</v>
      </c>
      <c r="K721" s="235">
        <f>K718</f>
        <v>98</v>
      </c>
      <c r="L721" s="235" t="s">
        <v>62</v>
      </c>
      <c r="M721" s="150">
        <v>46022</v>
      </c>
      <c r="N721" s="150">
        <v>46022</v>
      </c>
      <c r="O721" s="156"/>
      <c r="P721" s="234" t="s">
        <v>62</v>
      </c>
      <c r="Q721" s="156"/>
      <c r="R721" s="183"/>
    </row>
    <row r="722" spans="1:18" s="85" customFormat="1" ht="15" customHeight="1" x14ac:dyDescent="0.2">
      <c r="A722" s="332"/>
      <c r="B722" s="147" t="s">
        <v>193</v>
      </c>
      <c r="C722" s="235"/>
      <c r="D722" s="235"/>
      <c r="E722" s="235"/>
      <c r="F722" s="235"/>
      <c r="G722" s="235" t="s">
        <v>62</v>
      </c>
      <c r="H722" s="235"/>
      <c r="I722" s="251">
        <f t="shared" si="364"/>
        <v>0</v>
      </c>
      <c r="J722" s="251"/>
      <c r="K722" s="235"/>
      <c r="L722" s="235" t="s">
        <v>62</v>
      </c>
      <c r="M722" s="235"/>
      <c r="N722" s="235"/>
      <c r="O722" s="234" t="s">
        <v>62</v>
      </c>
      <c r="P722" s="234" t="s">
        <v>62</v>
      </c>
      <c r="Q722" s="234" t="s">
        <v>62</v>
      </c>
      <c r="R722" s="184" t="s">
        <v>62</v>
      </c>
    </row>
    <row r="723" spans="1:18" s="85" customFormat="1" ht="38.65" customHeight="1" x14ac:dyDescent="0.2">
      <c r="A723" s="332"/>
      <c r="B723" s="148" t="s">
        <v>330</v>
      </c>
      <c r="C723" s="235"/>
      <c r="D723" s="235" t="s">
        <v>62</v>
      </c>
      <c r="E723" s="235"/>
      <c r="F723" s="235"/>
      <c r="G723" s="235">
        <f>G719</f>
        <v>98</v>
      </c>
      <c r="H723" s="235">
        <f t="shared" ref="H723:K723" si="370">H719</f>
        <v>98</v>
      </c>
      <c r="I723" s="251">
        <f t="shared" si="364"/>
        <v>42.54</v>
      </c>
      <c r="J723" s="251">
        <f t="shared" si="370"/>
        <v>42.54</v>
      </c>
      <c r="K723" s="235">
        <f t="shared" si="370"/>
        <v>98</v>
      </c>
      <c r="L723" s="235" t="s">
        <v>62</v>
      </c>
      <c r="M723" s="150">
        <v>46022</v>
      </c>
      <c r="N723" s="150">
        <v>46022</v>
      </c>
      <c r="O723" s="156"/>
      <c r="P723" s="234" t="s">
        <v>62</v>
      </c>
      <c r="Q723" s="156"/>
      <c r="R723" s="183"/>
    </row>
    <row r="724" spans="1:18" s="85" customFormat="1" ht="21" customHeight="1" x14ac:dyDescent="0.2">
      <c r="A724" s="332"/>
      <c r="B724" s="147" t="s">
        <v>71</v>
      </c>
      <c r="C724" s="235"/>
      <c r="D724" s="235"/>
      <c r="E724" s="235"/>
      <c r="F724" s="235"/>
      <c r="G724" s="235" t="s">
        <v>62</v>
      </c>
      <c r="H724" s="235"/>
      <c r="I724" s="251">
        <f t="shared" si="364"/>
        <v>0</v>
      </c>
      <c r="J724" s="251"/>
      <c r="K724" s="235"/>
      <c r="L724" s="235" t="s">
        <v>62</v>
      </c>
      <c r="M724" s="235"/>
      <c r="N724" s="235"/>
      <c r="O724" s="234" t="s">
        <v>62</v>
      </c>
      <c r="P724" s="234" t="s">
        <v>62</v>
      </c>
      <c r="Q724" s="234" t="s">
        <v>62</v>
      </c>
      <c r="R724" s="184" t="s">
        <v>62</v>
      </c>
    </row>
    <row r="725" spans="1:18" s="85" customFormat="1" ht="21" customHeight="1" x14ac:dyDescent="0.2">
      <c r="A725" s="333"/>
      <c r="B725" s="148" t="s">
        <v>72</v>
      </c>
      <c r="C725" s="235"/>
      <c r="D725" s="235" t="s">
        <v>62</v>
      </c>
      <c r="E725" s="235"/>
      <c r="F725" s="235"/>
      <c r="G725" s="235">
        <f>G723</f>
        <v>98</v>
      </c>
      <c r="H725" s="235">
        <f t="shared" ref="H725:K725" si="371">H723</f>
        <v>98</v>
      </c>
      <c r="I725" s="251">
        <f t="shared" si="364"/>
        <v>42.54</v>
      </c>
      <c r="J725" s="251">
        <f t="shared" si="371"/>
        <v>42.54</v>
      </c>
      <c r="K725" s="235">
        <f t="shared" si="371"/>
        <v>98</v>
      </c>
      <c r="L725" s="235" t="s">
        <v>62</v>
      </c>
      <c r="M725" s="150">
        <v>46022</v>
      </c>
      <c r="N725" s="150">
        <v>46022</v>
      </c>
      <c r="O725" s="156"/>
      <c r="P725" s="234" t="s">
        <v>62</v>
      </c>
      <c r="Q725" s="156"/>
      <c r="R725" s="183"/>
    </row>
    <row r="726" spans="1:18" s="56" customFormat="1" ht="74.45" customHeight="1" x14ac:dyDescent="0.25">
      <c r="A726" s="331" t="s">
        <v>301</v>
      </c>
      <c r="B726" s="137" t="s">
        <v>332</v>
      </c>
      <c r="C726" s="142" t="s">
        <v>191</v>
      </c>
      <c r="D726" s="141" t="s">
        <v>333</v>
      </c>
      <c r="E726" s="141" t="s">
        <v>82</v>
      </c>
      <c r="F726" s="142">
        <v>744</v>
      </c>
      <c r="G726" s="142">
        <v>98</v>
      </c>
      <c r="H726" s="142">
        <f>G726</f>
        <v>98</v>
      </c>
      <c r="I726" s="156">
        <f t="shared" ca="1" si="364"/>
        <v>44.810239401789687</v>
      </c>
      <c r="J726" s="156">
        <f ca="1">I726</f>
        <v>42.534999201722933</v>
      </c>
      <c r="K726" s="142">
        <f>G726</f>
        <v>98</v>
      </c>
      <c r="L726" s="142"/>
      <c r="M726" s="235" t="s">
        <v>62</v>
      </c>
      <c r="N726" s="235" t="s">
        <v>62</v>
      </c>
      <c r="O726" s="156">
        <v>1102937.8700000001</v>
      </c>
      <c r="P726" s="156"/>
      <c r="Q726" s="156">
        <v>1005239.27</v>
      </c>
      <c r="R726" s="183">
        <v>478708.79</v>
      </c>
    </row>
    <row r="727" spans="1:18" s="85" customFormat="1" ht="15.75" x14ac:dyDescent="0.2">
      <c r="A727" s="332"/>
      <c r="B727" s="146" t="s">
        <v>70</v>
      </c>
      <c r="C727" s="235"/>
      <c r="D727" s="235" t="s">
        <v>62</v>
      </c>
      <c r="E727" s="235"/>
      <c r="F727" s="235"/>
      <c r="G727" s="235">
        <f>G726</f>
        <v>98</v>
      </c>
      <c r="H727" s="235">
        <f t="shared" ref="H727:K727" si="372">H726</f>
        <v>98</v>
      </c>
      <c r="I727" s="251">
        <f t="shared" ca="1" si="364"/>
        <v>44.810239401789687</v>
      </c>
      <c r="J727" s="251">
        <f t="shared" ca="1" si="372"/>
        <v>42.534999201722933</v>
      </c>
      <c r="K727" s="235">
        <f t="shared" si="372"/>
        <v>98</v>
      </c>
      <c r="L727" s="235" t="s">
        <v>62</v>
      </c>
      <c r="M727" s="150">
        <v>46022</v>
      </c>
      <c r="N727" s="150">
        <v>46022</v>
      </c>
      <c r="O727" s="156"/>
      <c r="P727" s="234" t="s">
        <v>62</v>
      </c>
      <c r="Q727" s="156"/>
      <c r="R727" s="183"/>
    </row>
    <row r="728" spans="1:18" s="85" customFormat="1" ht="14.25" x14ac:dyDescent="0.2">
      <c r="A728" s="332"/>
      <c r="B728" s="147" t="s">
        <v>76</v>
      </c>
      <c r="C728" s="235"/>
      <c r="D728" s="235"/>
      <c r="E728" s="235"/>
      <c r="F728" s="235"/>
      <c r="G728" s="235" t="s">
        <v>62</v>
      </c>
      <c r="H728" s="235"/>
      <c r="I728" s="251">
        <f t="shared" si="364"/>
        <v>0</v>
      </c>
      <c r="J728" s="251"/>
      <c r="K728" s="235"/>
      <c r="L728" s="235" t="s">
        <v>62</v>
      </c>
      <c r="M728" s="235"/>
      <c r="N728" s="235"/>
      <c r="O728" s="234" t="s">
        <v>62</v>
      </c>
      <c r="P728" s="234" t="s">
        <v>62</v>
      </c>
      <c r="Q728" s="234" t="s">
        <v>62</v>
      </c>
      <c r="R728" s="184" t="s">
        <v>62</v>
      </c>
    </row>
    <row r="729" spans="1:18" s="85" customFormat="1" ht="65.45" customHeight="1" x14ac:dyDescent="0.2">
      <c r="A729" s="332"/>
      <c r="B729" s="148" t="s">
        <v>192</v>
      </c>
      <c r="C729" s="235"/>
      <c r="D729" s="235" t="s">
        <v>62</v>
      </c>
      <c r="E729" s="235"/>
      <c r="F729" s="235"/>
      <c r="G729" s="235">
        <f>G726</f>
        <v>98</v>
      </c>
      <c r="H729" s="235">
        <f t="shared" ref="H729:J729" si="373">H726</f>
        <v>98</v>
      </c>
      <c r="I729" s="251">
        <f t="shared" ca="1" si="364"/>
        <v>44.810239401789687</v>
      </c>
      <c r="J729" s="251">
        <f t="shared" ca="1" si="373"/>
        <v>42.534999201722933</v>
      </c>
      <c r="K729" s="235">
        <f>K726</f>
        <v>98</v>
      </c>
      <c r="L729" s="235" t="s">
        <v>62</v>
      </c>
      <c r="M729" s="150">
        <v>46022</v>
      </c>
      <c r="N729" s="150">
        <v>46022</v>
      </c>
      <c r="O729" s="156"/>
      <c r="P729" s="234" t="s">
        <v>62</v>
      </c>
      <c r="Q729" s="156"/>
      <c r="R729" s="183"/>
    </row>
    <row r="730" spans="1:18" s="85" customFormat="1" ht="15" customHeight="1" x14ac:dyDescent="0.2">
      <c r="A730" s="332"/>
      <c r="B730" s="147" t="s">
        <v>193</v>
      </c>
      <c r="C730" s="235"/>
      <c r="D730" s="235"/>
      <c r="E730" s="235"/>
      <c r="F730" s="235"/>
      <c r="G730" s="235" t="s">
        <v>62</v>
      </c>
      <c r="H730" s="235"/>
      <c r="I730" s="251">
        <f t="shared" si="364"/>
        <v>0</v>
      </c>
      <c r="J730" s="251"/>
      <c r="K730" s="235"/>
      <c r="L730" s="235" t="s">
        <v>62</v>
      </c>
      <c r="M730" s="235"/>
      <c r="N730" s="235"/>
      <c r="O730" s="234" t="s">
        <v>62</v>
      </c>
      <c r="P730" s="234" t="s">
        <v>62</v>
      </c>
      <c r="Q730" s="234" t="s">
        <v>62</v>
      </c>
      <c r="R730" s="184" t="s">
        <v>62</v>
      </c>
    </row>
    <row r="731" spans="1:18" s="85" customFormat="1" ht="38.65" customHeight="1" x14ac:dyDescent="0.2">
      <c r="A731" s="332"/>
      <c r="B731" s="148" t="s">
        <v>330</v>
      </c>
      <c r="C731" s="235"/>
      <c r="D731" s="235" t="s">
        <v>62</v>
      </c>
      <c r="E731" s="235"/>
      <c r="F731" s="235"/>
      <c r="G731" s="235">
        <f>G727</f>
        <v>98</v>
      </c>
      <c r="H731" s="235">
        <f t="shared" ref="H731:K731" si="374">H727</f>
        <v>98</v>
      </c>
      <c r="I731" s="251">
        <f t="shared" ca="1" si="364"/>
        <v>44.810239401789687</v>
      </c>
      <c r="J731" s="251">
        <f t="shared" ca="1" si="374"/>
        <v>42.534999201722933</v>
      </c>
      <c r="K731" s="235">
        <f t="shared" si="374"/>
        <v>98</v>
      </c>
      <c r="L731" s="235" t="s">
        <v>62</v>
      </c>
      <c r="M731" s="150">
        <v>46022</v>
      </c>
      <c r="N731" s="150">
        <v>46022</v>
      </c>
      <c r="O731" s="156"/>
      <c r="P731" s="234" t="s">
        <v>62</v>
      </c>
      <c r="Q731" s="156"/>
      <c r="R731" s="183"/>
    </row>
    <row r="732" spans="1:18" s="85" customFormat="1" ht="21" customHeight="1" x14ac:dyDescent="0.2">
      <c r="A732" s="332"/>
      <c r="B732" s="147" t="s">
        <v>71</v>
      </c>
      <c r="C732" s="235"/>
      <c r="D732" s="235"/>
      <c r="E732" s="235"/>
      <c r="F732" s="235"/>
      <c r="G732" s="235" t="s">
        <v>62</v>
      </c>
      <c r="H732" s="235"/>
      <c r="I732" s="251">
        <f t="shared" si="364"/>
        <v>0</v>
      </c>
      <c r="J732" s="251"/>
      <c r="K732" s="235"/>
      <c r="L732" s="235" t="s">
        <v>62</v>
      </c>
      <c r="M732" s="235"/>
      <c r="N732" s="235"/>
      <c r="O732" s="234" t="s">
        <v>62</v>
      </c>
      <c r="P732" s="234" t="s">
        <v>62</v>
      </c>
      <c r="Q732" s="234" t="s">
        <v>62</v>
      </c>
      <c r="R732" s="184" t="s">
        <v>62</v>
      </c>
    </row>
    <row r="733" spans="1:18" s="85" customFormat="1" ht="21" customHeight="1" x14ac:dyDescent="0.2">
      <c r="A733" s="333"/>
      <c r="B733" s="148" t="s">
        <v>72</v>
      </c>
      <c r="C733" s="235"/>
      <c r="D733" s="235" t="s">
        <v>62</v>
      </c>
      <c r="E733" s="235"/>
      <c r="F733" s="235"/>
      <c r="G733" s="235">
        <f>G731</f>
        <v>98</v>
      </c>
      <c r="H733" s="235">
        <f t="shared" ref="H733:K733" si="375">H731</f>
        <v>98</v>
      </c>
      <c r="I733" s="251">
        <f t="shared" ca="1" si="364"/>
        <v>44.810239401789687</v>
      </c>
      <c r="J733" s="251">
        <f t="shared" ca="1" si="375"/>
        <v>42.534999201722933</v>
      </c>
      <c r="K733" s="235">
        <f t="shared" si="375"/>
        <v>98</v>
      </c>
      <c r="L733" s="235" t="s">
        <v>62</v>
      </c>
      <c r="M733" s="150">
        <v>46022</v>
      </c>
      <c r="N733" s="150">
        <v>46022</v>
      </c>
      <c r="O733" s="156"/>
      <c r="P733" s="234" t="s">
        <v>62</v>
      </c>
      <c r="Q733" s="156"/>
      <c r="R733" s="183"/>
    </row>
    <row r="734" spans="1:18" s="56" customFormat="1" ht="74.45" customHeight="1" x14ac:dyDescent="0.25">
      <c r="A734" s="331" t="s">
        <v>302</v>
      </c>
      <c r="B734" s="137" t="s">
        <v>332</v>
      </c>
      <c r="C734" s="142" t="s">
        <v>191</v>
      </c>
      <c r="D734" s="141" t="s">
        <v>333</v>
      </c>
      <c r="E734" s="141" t="s">
        <v>82</v>
      </c>
      <c r="F734" s="142">
        <v>744</v>
      </c>
      <c r="G734" s="142">
        <v>98</v>
      </c>
      <c r="H734" s="142">
        <f>G734</f>
        <v>98</v>
      </c>
      <c r="I734" s="156">
        <f t="shared" ca="1" si="364"/>
        <v>44.810239401789687</v>
      </c>
      <c r="J734" s="156">
        <f ca="1">I734</f>
        <v>42.25027143202643</v>
      </c>
      <c r="K734" s="142">
        <f>G734</f>
        <v>98</v>
      </c>
      <c r="L734" s="142"/>
      <c r="M734" s="235" t="s">
        <v>62</v>
      </c>
      <c r="N734" s="235" t="s">
        <v>62</v>
      </c>
      <c r="O734" s="156">
        <v>1110895.07</v>
      </c>
      <c r="P734" s="156"/>
      <c r="Q734" s="156">
        <v>1005693.56</v>
      </c>
      <c r="R734" s="183">
        <v>478934.88</v>
      </c>
    </row>
    <row r="735" spans="1:18" s="85" customFormat="1" ht="15.75" x14ac:dyDescent="0.2">
      <c r="A735" s="332"/>
      <c r="B735" s="146" t="s">
        <v>70</v>
      </c>
      <c r="C735" s="235"/>
      <c r="D735" s="235" t="s">
        <v>62</v>
      </c>
      <c r="E735" s="235"/>
      <c r="F735" s="235"/>
      <c r="G735" s="235">
        <f>G734</f>
        <v>98</v>
      </c>
      <c r="H735" s="235">
        <f t="shared" ref="H735:K735" si="376">H734</f>
        <v>98</v>
      </c>
      <c r="I735" s="251">
        <f t="shared" ca="1" si="364"/>
        <v>44.810239401789687</v>
      </c>
      <c r="J735" s="251">
        <f t="shared" ca="1" si="376"/>
        <v>42.25027143202643</v>
      </c>
      <c r="K735" s="235">
        <f t="shared" si="376"/>
        <v>98</v>
      </c>
      <c r="L735" s="235" t="s">
        <v>62</v>
      </c>
      <c r="M735" s="150">
        <v>46022</v>
      </c>
      <c r="N735" s="150">
        <v>46022</v>
      </c>
      <c r="O735" s="156"/>
      <c r="P735" s="234" t="s">
        <v>62</v>
      </c>
      <c r="Q735" s="156"/>
      <c r="R735" s="183"/>
    </row>
    <row r="736" spans="1:18" s="85" customFormat="1" ht="14.25" x14ac:dyDescent="0.2">
      <c r="A736" s="332"/>
      <c r="B736" s="147" t="s">
        <v>76</v>
      </c>
      <c r="C736" s="235"/>
      <c r="D736" s="235"/>
      <c r="E736" s="235"/>
      <c r="F736" s="235"/>
      <c r="G736" s="235" t="s">
        <v>62</v>
      </c>
      <c r="H736" s="235"/>
      <c r="I736" s="251">
        <f t="shared" si="364"/>
        <v>0</v>
      </c>
      <c r="J736" s="251"/>
      <c r="K736" s="235"/>
      <c r="L736" s="235" t="s">
        <v>62</v>
      </c>
      <c r="M736" s="235"/>
      <c r="N736" s="235"/>
      <c r="O736" s="234" t="s">
        <v>62</v>
      </c>
      <c r="P736" s="234" t="s">
        <v>62</v>
      </c>
      <c r="Q736" s="234" t="s">
        <v>62</v>
      </c>
      <c r="R736" s="184" t="s">
        <v>62</v>
      </c>
    </row>
    <row r="737" spans="1:18" s="85" customFormat="1" ht="65.45" customHeight="1" x14ac:dyDescent="0.2">
      <c r="A737" s="332"/>
      <c r="B737" s="148" t="s">
        <v>192</v>
      </c>
      <c r="C737" s="235"/>
      <c r="D737" s="235" t="s">
        <v>62</v>
      </c>
      <c r="E737" s="235"/>
      <c r="F737" s="235"/>
      <c r="G737" s="235">
        <f>G734</f>
        <v>98</v>
      </c>
      <c r="H737" s="235">
        <f t="shared" ref="H737:J737" si="377">H734</f>
        <v>98</v>
      </c>
      <c r="I737" s="251">
        <f t="shared" ca="1" si="364"/>
        <v>44.810239401789687</v>
      </c>
      <c r="J737" s="251">
        <f t="shared" ca="1" si="377"/>
        <v>42.25027143202643</v>
      </c>
      <c r="K737" s="235">
        <f>K734</f>
        <v>98</v>
      </c>
      <c r="L737" s="235" t="s">
        <v>62</v>
      </c>
      <c r="M737" s="150">
        <v>46022</v>
      </c>
      <c r="N737" s="150">
        <v>46022</v>
      </c>
      <c r="O737" s="156"/>
      <c r="P737" s="234" t="s">
        <v>62</v>
      </c>
      <c r="Q737" s="156"/>
      <c r="R737" s="183"/>
    </row>
    <row r="738" spans="1:18" s="85" customFormat="1" ht="15" customHeight="1" x14ac:dyDescent="0.2">
      <c r="A738" s="332"/>
      <c r="B738" s="147" t="s">
        <v>193</v>
      </c>
      <c r="C738" s="235"/>
      <c r="D738" s="235"/>
      <c r="E738" s="235"/>
      <c r="F738" s="235"/>
      <c r="G738" s="235" t="s">
        <v>62</v>
      </c>
      <c r="H738" s="235"/>
      <c r="I738" s="251">
        <f t="shared" si="364"/>
        <v>0</v>
      </c>
      <c r="J738" s="251"/>
      <c r="K738" s="235"/>
      <c r="L738" s="235" t="s">
        <v>62</v>
      </c>
      <c r="M738" s="235"/>
      <c r="N738" s="235"/>
      <c r="O738" s="234" t="s">
        <v>62</v>
      </c>
      <c r="P738" s="234" t="s">
        <v>62</v>
      </c>
      <c r="Q738" s="234" t="s">
        <v>62</v>
      </c>
      <c r="R738" s="184" t="s">
        <v>62</v>
      </c>
    </row>
    <row r="739" spans="1:18" s="85" customFormat="1" ht="38.65" customHeight="1" x14ac:dyDescent="0.2">
      <c r="A739" s="332"/>
      <c r="B739" s="148" t="s">
        <v>330</v>
      </c>
      <c r="C739" s="235"/>
      <c r="D739" s="235" t="s">
        <v>62</v>
      </c>
      <c r="E739" s="235"/>
      <c r="F739" s="235"/>
      <c r="G739" s="235">
        <f>G735</f>
        <v>98</v>
      </c>
      <c r="H739" s="235">
        <f t="shared" ref="H739:K739" si="378">H735</f>
        <v>98</v>
      </c>
      <c r="I739" s="251">
        <f t="shared" ca="1" si="364"/>
        <v>44.810239401789687</v>
      </c>
      <c r="J739" s="251">
        <f t="shared" ca="1" si="378"/>
        <v>42.25027143202643</v>
      </c>
      <c r="K739" s="235">
        <f t="shared" si="378"/>
        <v>98</v>
      </c>
      <c r="L739" s="235" t="s">
        <v>62</v>
      </c>
      <c r="M739" s="150">
        <v>46022</v>
      </c>
      <c r="N739" s="150">
        <v>46022</v>
      </c>
      <c r="O739" s="156"/>
      <c r="P739" s="234" t="s">
        <v>62</v>
      </c>
      <c r="Q739" s="156"/>
      <c r="R739" s="183"/>
    </row>
    <row r="740" spans="1:18" s="85" customFormat="1" ht="21" customHeight="1" x14ac:dyDescent="0.2">
      <c r="A740" s="332"/>
      <c r="B740" s="147" t="s">
        <v>71</v>
      </c>
      <c r="C740" s="235"/>
      <c r="D740" s="235"/>
      <c r="E740" s="235"/>
      <c r="F740" s="235"/>
      <c r="G740" s="235" t="s">
        <v>62</v>
      </c>
      <c r="H740" s="235"/>
      <c r="I740" s="251">
        <f t="shared" si="364"/>
        <v>0</v>
      </c>
      <c r="J740" s="251"/>
      <c r="K740" s="235"/>
      <c r="L740" s="235" t="s">
        <v>62</v>
      </c>
      <c r="M740" s="235"/>
      <c r="N740" s="235"/>
      <c r="O740" s="234" t="s">
        <v>62</v>
      </c>
      <c r="P740" s="234" t="s">
        <v>62</v>
      </c>
      <c r="Q740" s="234" t="s">
        <v>62</v>
      </c>
      <c r="R740" s="184" t="s">
        <v>62</v>
      </c>
    </row>
    <row r="741" spans="1:18" s="85" customFormat="1" ht="21" customHeight="1" x14ac:dyDescent="0.2">
      <c r="A741" s="333"/>
      <c r="B741" s="148" t="s">
        <v>72</v>
      </c>
      <c r="C741" s="235"/>
      <c r="D741" s="235" t="s">
        <v>62</v>
      </c>
      <c r="E741" s="235"/>
      <c r="F741" s="235"/>
      <c r="G741" s="235">
        <f>G739</f>
        <v>98</v>
      </c>
      <c r="H741" s="235">
        <f t="shared" ref="H741:K741" si="379">H739</f>
        <v>98</v>
      </c>
      <c r="I741" s="251">
        <f t="shared" ca="1" si="364"/>
        <v>44.810239401789687</v>
      </c>
      <c r="J741" s="251">
        <f t="shared" ca="1" si="379"/>
        <v>42.25027143202643</v>
      </c>
      <c r="K741" s="235">
        <f t="shared" si="379"/>
        <v>98</v>
      </c>
      <c r="L741" s="235" t="s">
        <v>62</v>
      </c>
      <c r="M741" s="150">
        <v>46022</v>
      </c>
      <c r="N741" s="150">
        <v>46022</v>
      </c>
      <c r="O741" s="156"/>
      <c r="P741" s="234" t="s">
        <v>62</v>
      </c>
      <c r="Q741" s="156"/>
      <c r="R741" s="183"/>
    </row>
    <row r="742" spans="1:18" s="56" customFormat="1" ht="74.45" customHeight="1" x14ac:dyDescent="0.25">
      <c r="A742" s="331" t="s">
        <v>303</v>
      </c>
      <c r="B742" s="137" t="s">
        <v>332</v>
      </c>
      <c r="C742" s="142" t="s">
        <v>191</v>
      </c>
      <c r="D742" s="141" t="s">
        <v>333</v>
      </c>
      <c r="E742" s="141" t="s">
        <v>82</v>
      </c>
      <c r="F742" s="142">
        <v>744</v>
      </c>
      <c r="G742" s="204">
        <v>98</v>
      </c>
      <c r="H742" s="204">
        <f>G742</f>
        <v>98</v>
      </c>
      <c r="I742" s="245">
        <f t="shared" si="364"/>
        <v>43</v>
      </c>
      <c r="J742" s="245">
        <v>43</v>
      </c>
      <c r="K742" s="204">
        <f>G742</f>
        <v>98</v>
      </c>
      <c r="L742" s="204"/>
      <c r="M742" s="218" t="s">
        <v>62</v>
      </c>
      <c r="N742" s="218" t="s">
        <v>62</v>
      </c>
      <c r="O742" s="245">
        <v>1138745.27</v>
      </c>
      <c r="P742" s="245"/>
      <c r="Q742" s="245">
        <v>1064301.68</v>
      </c>
      <c r="R742" s="245">
        <v>494256.34</v>
      </c>
    </row>
    <row r="743" spans="1:18" s="85" customFormat="1" ht="15.75" x14ac:dyDescent="0.2">
      <c r="A743" s="332"/>
      <c r="B743" s="146" t="s">
        <v>70</v>
      </c>
      <c r="C743" s="235"/>
      <c r="D743" s="235" t="s">
        <v>62</v>
      </c>
      <c r="E743" s="235"/>
      <c r="F743" s="235"/>
      <c r="G743" s="235">
        <f>G742</f>
        <v>98</v>
      </c>
      <c r="H743" s="235">
        <f t="shared" ref="H743:K743" si="380">H742</f>
        <v>98</v>
      </c>
      <c r="I743" s="251">
        <f t="shared" si="364"/>
        <v>43</v>
      </c>
      <c r="J743" s="251">
        <f t="shared" si="380"/>
        <v>43</v>
      </c>
      <c r="K743" s="235">
        <f t="shared" si="380"/>
        <v>98</v>
      </c>
      <c r="L743" s="235" t="s">
        <v>62</v>
      </c>
      <c r="M743" s="150">
        <v>46022</v>
      </c>
      <c r="N743" s="150">
        <v>46022</v>
      </c>
      <c r="O743" s="156"/>
      <c r="P743" s="234" t="s">
        <v>62</v>
      </c>
      <c r="Q743" s="156"/>
      <c r="R743" s="183"/>
    </row>
    <row r="744" spans="1:18" s="85" customFormat="1" ht="14.25" x14ac:dyDescent="0.2">
      <c r="A744" s="332"/>
      <c r="B744" s="147" t="s">
        <v>76</v>
      </c>
      <c r="C744" s="235"/>
      <c r="D744" s="235"/>
      <c r="E744" s="235"/>
      <c r="F744" s="235"/>
      <c r="G744" s="235" t="s">
        <v>62</v>
      </c>
      <c r="H744" s="235"/>
      <c r="I744" s="251">
        <f t="shared" si="364"/>
        <v>0</v>
      </c>
      <c r="J744" s="251"/>
      <c r="K744" s="235"/>
      <c r="L744" s="235" t="s">
        <v>62</v>
      </c>
      <c r="M744" s="235"/>
      <c r="N744" s="235"/>
      <c r="O744" s="234" t="s">
        <v>62</v>
      </c>
      <c r="P744" s="234" t="s">
        <v>62</v>
      </c>
      <c r="Q744" s="234" t="s">
        <v>62</v>
      </c>
      <c r="R744" s="184" t="s">
        <v>62</v>
      </c>
    </row>
    <row r="745" spans="1:18" s="85" customFormat="1" ht="65.45" customHeight="1" x14ac:dyDescent="0.2">
      <c r="A745" s="332"/>
      <c r="B745" s="148" t="s">
        <v>192</v>
      </c>
      <c r="C745" s="235"/>
      <c r="D745" s="235" t="s">
        <v>62</v>
      </c>
      <c r="E745" s="235"/>
      <c r="F745" s="235"/>
      <c r="G745" s="235">
        <f>G742</f>
        <v>98</v>
      </c>
      <c r="H745" s="235">
        <f t="shared" ref="H745:J745" si="381">H742</f>
        <v>98</v>
      </c>
      <c r="I745" s="251">
        <f t="shared" si="364"/>
        <v>43</v>
      </c>
      <c r="J745" s="251">
        <f t="shared" si="381"/>
        <v>43</v>
      </c>
      <c r="K745" s="235">
        <f>K742</f>
        <v>98</v>
      </c>
      <c r="L745" s="235" t="s">
        <v>62</v>
      </c>
      <c r="M745" s="150">
        <v>46022</v>
      </c>
      <c r="N745" s="150">
        <v>46022</v>
      </c>
      <c r="O745" s="156"/>
      <c r="P745" s="234" t="s">
        <v>62</v>
      </c>
      <c r="Q745" s="156"/>
      <c r="R745" s="183"/>
    </row>
    <row r="746" spans="1:18" s="85" customFormat="1" ht="15" customHeight="1" x14ac:dyDescent="0.2">
      <c r="A746" s="332"/>
      <c r="B746" s="147" t="s">
        <v>193</v>
      </c>
      <c r="C746" s="235"/>
      <c r="D746" s="235"/>
      <c r="E746" s="235"/>
      <c r="F746" s="235"/>
      <c r="G746" s="235" t="s">
        <v>62</v>
      </c>
      <c r="H746" s="235"/>
      <c r="I746" s="251">
        <f t="shared" si="364"/>
        <v>0</v>
      </c>
      <c r="J746" s="251"/>
      <c r="K746" s="235"/>
      <c r="L746" s="235" t="s">
        <v>62</v>
      </c>
      <c r="M746" s="235"/>
      <c r="N746" s="235"/>
      <c r="O746" s="234" t="s">
        <v>62</v>
      </c>
      <c r="P746" s="234" t="s">
        <v>62</v>
      </c>
      <c r="Q746" s="234" t="s">
        <v>62</v>
      </c>
      <c r="R746" s="184" t="s">
        <v>62</v>
      </c>
    </row>
    <row r="747" spans="1:18" s="85" customFormat="1" ht="38.65" customHeight="1" x14ac:dyDescent="0.2">
      <c r="A747" s="332"/>
      <c r="B747" s="148" t="s">
        <v>330</v>
      </c>
      <c r="C747" s="235"/>
      <c r="D747" s="235" t="s">
        <v>62</v>
      </c>
      <c r="E747" s="235"/>
      <c r="F747" s="235"/>
      <c r="G747" s="235">
        <f>G743</f>
        <v>98</v>
      </c>
      <c r="H747" s="235">
        <f t="shared" ref="H747:K747" si="382">H743</f>
        <v>98</v>
      </c>
      <c r="I747" s="251">
        <f t="shared" si="364"/>
        <v>43</v>
      </c>
      <c r="J747" s="251">
        <f t="shared" si="382"/>
        <v>43</v>
      </c>
      <c r="K747" s="235">
        <f t="shared" si="382"/>
        <v>98</v>
      </c>
      <c r="L747" s="235" t="s">
        <v>62</v>
      </c>
      <c r="M747" s="150">
        <v>46022</v>
      </c>
      <c r="N747" s="150">
        <v>46022</v>
      </c>
      <c r="O747" s="156"/>
      <c r="P747" s="234" t="s">
        <v>62</v>
      </c>
      <c r="Q747" s="156"/>
      <c r="R747" s="183"/>
    </row>
    <row r="748" spans="1:18" s="85" customFormat="1" ht="21" customHeight="1" x14ac:dyDescent="0.2">
      <c r="A748" s="332"/>
      <c r="B748" s="147" t="s">
        <v>71</v>
      </c>
      <c r="C748" s="235"/>
      <c r="D748" s="235"/>
      <c r="E748" s="235"/>
      <c r="F748" s="235"/>
      <c r="G748" s="235" t="s">
        <v>62</v>
      </c>
      <c r="H748" s="235"/>
      <c r="I748" s="251">
        <f t="shared" si="364"/>
        <v>0</v>
      </c>
      <c r="J748" s="251"/>
      <c r="K748" s="235"/>
      <c r="L748" s="235" t="s">
        <v>62</v>
      </c>
      <c r="M748" s="235"/>
      <c r="N748" s="235"/>
      <c r="O748" s="234" t="s">
        <v>62</v>
      </c>
      <c r="P748" s="234" t="s">
        <v>62</v>
      </c>
      <c r="Q748" s="234" t="s">
        <v>62</v>
      </c>
      <c r="R748" s="184" t="s">
        <v>62</v>
      </c>
    </row>
    <row r="749" spans="1:18" s="85" customFormat="1" ht="21" customHeight="1" x14ac:dyDescent="0.2">
      <c r="A749" s="333"/>
      <c r="B749" s="148" t="s">
        <v>72</v>
      </c>
      <c r="C749" s="235"/>
      <c r="D749" s="235" t="s">
        <v>62</v>
      </c>
      <c r="E749" s="235"/>
      <c r="F749" s="235"/>
      <c r="G749" s="235">
        <f>G747</f>
        <v>98</v>
      </c>
      <c r="H749" s="235">
        <f t="shared" ref="H749:K749" si="383">H747</f>
        <v>98</v>
      </c>
      <c r="I749" s="251">
        <f t="shared" si="364"/>
        <v>43</v>
      </c>
      <c r="J749" s="251">
        <f t="shared" si="383"/>
        <v>43</v>
      </c>
      <c r="K749" s="235">
        <f t="shared" si="383"/>
        <v>98</v>
      </c>
      <c r="L749" s="235" t="s">
        <v>62</v>
      </c>
      <c r="M749" s="150">
        <v>46022</v>
      </c>
      <c r="N749" s="150">
        <v>46022</v>
      </c>
      <c r="O749" s="156"/>
      <c r="P749" s="234" t="s">
        <v>62</v>
      </c>
      <c r="Q749" s="156"/>
      <c r="R749" s="183"/>
    </row>
    <row r="750" spans="1:18" s="56" customFormat="1" ht="74.45" customHeight="1" x14ac:dyDescent="0.25">
      <c r="A750" s="331" t="s">
        <v>304</v>
      </c>
      <c r="B750" s="137" t="s">
        <v>332</v>
      </c>
      <c r="C750" s="142" t="s">
        <v>191</v>
      </c>
      <c r="D750" s="141" t="s">
        <v>333</v>
      </c>
      <c r="E750" s="141" t="s">
        <v>82</v>
      </c>
      <c r="F750" s="142">
        <v>744</v>
      </c>
      <c r="G750" s="142">
        <v>98</v>
      </c>
      <c r="H750" s="142">
        <f>G750</f>
        <v>98</v>
      </c>
      <c r="I750" s="156">
        <f t="shared" si="364"/>
        <v>42.39</v>
      </c>
      <c r="J750" s="156">
        <v>42.39</v>
      </c>
      <c r="K750" s="142">
        <f>G750</f>
        <v>98</v>
      </c>
      <c r="L750" s="142"/>
      <c r="M750" s="235" t="s">
        <v>62</v>
      </c>
      <c r="N750" s="235" t="s">
        <v>62</v>
      </c>
      <c r="O750" s="156">
        <v>1142723.8700000001</v>
      </c>
      <c r="P750" s="156"/>
      <c r="Q750" s="156">
        <v>1064274.44</v>
      </c>
      <c r="R750" s="183">
        <v>494229.1</v>
      </c>
    </row>
    <row r="751" spans="1:18" s="85" customFormat="1" ht="15.75" x14ac:dyDescent="0.2">
      <c r="A751" s="332"/>
      <c r="B751" s="146" t="s">
        <v>70</v>
      </c>
      <c r="C751" s="235"/>
      <c r="D751" s="235" t="s">
        <v>62</v>
      </c>
      <c r="E751" s="235"/>
      <c r="F751" s="235"/>
      <c r="G751" s="235">
        <f>G750</f>
        <v>98</v>
      </c>
      <c r="H751" s="235">
        <f t="shared" ref="H751:K751" si="384">H750</f>
        <v>98</v>
      </c>
      <c r="I751" s="251">
        <f t="shared" si="364"/>
        <v>42.39</v>
      </c>
      <c r="J751" s="251">
        <f t="shared" si="384"/>
        <v>42.39</v>
      </c>
      <c r="K751" s="235">
        <f t="shared" si="384"/>
        <v>98</v>
      </c>
      <c r="L751" s="235" t="s">
        <v>62</v>
      </c>
      <c r="M751" s="150">
        <v>46022</v>
      </c>
      <c r="N751" s="150">
        <v>46022</v>
      </c>
      <c r="O751" s="156"/>
      <c r="P751" s="234" t="s">
        <v>62</v>
      </c>
      <c r="Q751" s="156"/>
      <c r="R751" s="183"/>
    </row>
    <row r="752" spans="1:18" s="85" customFormat="1" ht="14.25" x14ac:dyDescent="0.2">
      <c r="A752" s="332"/>
      <c r="B752" s="147" t="s">
        <v>76</v>
      </c>
      <c r="C752" s="235"/>
      <c r="D752" s="235"/>
      <c r="E752" s="235"/>
      <c r="F752" s="235"/>
      <c r="G752" s="235" t="s">
        <v>62</v>
      </c>
      <c r="H752" s="235"/>
      <c r="I752" s="251">
        <f t="shared" si="364"/>
        <v>0</v>
      </c>
      <c r="J752" s="251"/>
      <c r="K752" s="235"/>
      <c r="L752" s="235" t="s">
        <v>62</v>
      </c>
      <c r="M752" s="235"/>
      <c r="N752" s="235"/>
      <c r="O752" s="234" t="s">
        <v>62</v>
      </c>
      <c r="P752" s="234" t="s">
        <v>62</v>
      </c>
      <c r="Q752" s="234" t="s">
        <v>62</v>
      </c>
      <c r="R752" s="184" t="s">
        <v>62</v>
      </c>
    </row>
    <row r="753" spans="1:18" s="85" customFormat="1" ht="65.45" customHeight="1" x14ac:dyDescent="0.2">
      <c r="A753" s="332"/>
      <c r="B753" s="148" t="s">
        <v>192</v>
      </c>
      <c r="C753" s="235"/>
      <c r="D753" s="235" t="s">
        <v>62</v>
      </c>
      <c r="E753" s="235"/>
      <c r="F753" s="235"/>
      <c r="G753" s="235">
        <f>G750</f>
        <v>98</v>
      </c>
      <c r="H753" s="235">
        <f t="shared" ref="H753:J753" si="385">H750</f>
        <v>98</v>
      </c>
      <c r="I753" s="251">
        <f t="shared" si="364"/>
        <v>42.39</v>
      </c>
      <c r="J753" s="251">
        <f t="shared" si="385"/>
        <v>42.39</v>
      </c>
      <c r="K753" s="235">
        <f>K750</f>
        <v>98</v>
      </c>
      <c r="L753" s="235" t="s">
        <v>62</v>
      </c>
      <c r="M753" s="150">
        <v>46022</v>
      </c>
      <c r="N753" s="150">
        <v>46022</v>
      </c>
      <c r="O753" s="156"/>
      <c r="P753" s="234" t="s">
        <v>62</v>
      </c>
      <c r="Q753" s="156"/>
      <c r="R753" s="183"/>
    </row>
    <row r="754" spans="1:18" s="85" customFormat="1" ht="15" customHeight="1" x14ac:dyDescent="0.2">
      <c r="A754" s="332"/>
      <c r="B754" s="147" t="s">
        <v>193</v>
      </c>
      <c r="C754" s="235"/>
      <c r="D754" s="235"/>
      <c r="E754" s="235"/>
      <c r="F754" s="235"/>
      <c r="G754" s="235" t="s">
        <v>62</v>
      </c>
      <c r="H754" s="235"/>
      <c r="I754" s="251">
        <f t="shared" si="364"/>
        <v>0</v>
      </c>
      <c r="J754" s="251"/>
      <c r="K754" s="235"/>
      <c r="L754" s="235" t="s">
        <v>62</v>
      </c>
      <c r="M754" s="235"/>
      <c r="N754" s="235"/>
      <c r="O754" s="234" t="s">
        <v>62</v>
      </c>
      <c r="P754" s="234" t="s">
        <v>62</v>
      </c>
      <c r="Q754" s="234" t="s">
        <v>62</v>
      </c>
      <c r="R754" s="184" t="s">
        <v>62</v>
      </c>
    </row>
    <row r="755" spans="1:18" s="85" customFormat="1" ht="38.65" customHeight="1" x14ac:dyDescent="0.2">
      <c r="A755" s="332"/>
      <c r="B755" s="148" t="s">
        <v>330</v>
      </c>
      <c r="C755" s="235"/>
      <c r="D755" s="235" t="s">
        <v>62</v>
      </c>
      <c r="E755" s="235"/>
      <c r="F755" s="235"/>
      <c r="G755" s="235">
        <f>G751</f>
        <v>98</v>
      </c>
      <c r="H755" s="235">
        <f t="shared" ref="H755:K755" si="386">H751</f>
        <v>98</v>
      </c>
      <c r="I755" s="251">
        <f t="shared" si="364"/>
        <v>42.39</v>
      </c>
      <c r="J755" s="251">
        <f t="shared" si="386"/>
        <v>42.39</v>
      </c>
      <c r="K755" s="235">
        <f t="shared" si="386"/>
        <v>98</v>
      </c>
      <c r="L755" s="235" t="s">
        <v>62</v>
      </c>
      <c r="M755" s="150">
        <v>46022</v>
      </c>
      <c r="N755" s="150">
        <v>46022</v>
      </c>
      <c r="O755" s="156"/>
      <c r="P755" s="234" t="s">
        <v>62</v>
      </c>
      <c r="Q755" s="156"/>
      <c r="R755" s="183"/>
    </row>
    <row r="756" spans="1:18" s="85" customFormat="1" ht="21" customHeight="1" x14ac:dyDescent="0.2">
      <c r="A756" s="332"/>
      <c r="B756" s="147" t="s">
        <v>71</v>
      </c>
      <c r="C756" s="235"/>
      <c r="D756" s="235"/>
      <c r="E756" s="235"/>
      <c r="F756" s="235"/>
      <c r="G756" s="235" t="s">
        <v>62</v>
      </c>
      <c r="H756" s="235"/>
      <c r="I756" s="251">
        <f t="shared" si="364"/>
        <v>0</v>
      </c>
      <c r="J756" s="251"/>
      <c r="K756" s="235"/>
      <c r="L756" s="235" t="s">
        <v>62</v>
      </c>
      <c r="M756" s="235"/>
      <c r="N756" s="235"/>
      <c r="O756" s="234" t="s">
        <v>62</v>
      </c>
      <c r="P756" s="234" t="s">
        <v>62</v>
      </c>
      <c r="Q756" s="234" t="s">
        <v>62</v>
      </c>
      <c r="R756" s="184" t="s">
        <v>62</v>
      </c>
    </row>
    <row r="757" spans="1:18" s="85" customFormat="1" ht="21" customHeight="1" x14ac:dyDescent="0.2">
      <c r="A757" s="333"/>
      <c r="B757" s="148" t="s">
        <v>72</v>
      </c>
      <c r="C757" s="235"/>
      <c r="D757" s="235" t="s">
        <v>62</v>
      </c>
      <c r="E757" s="235"/>
      <c r="F757" s="235"/>
      <c r="G757" s="235">
        <f>G755</f>
        <v>98</v>
      </c>
      <c r="H757" s="235">
        <f t="shared" ref="H757:K757" si="387">H755</f>
        <v>98</v>
      </c>
      <c r="I757" s="251">
        <f t="shared" si="364"/>
        <v>42.39</v>
      </c>
      <c r="J757" s="251">
        <f t="shared" si="387"/>
        <v>42.39</v>
      </c>
      <c r="K757" s="235">
        <f t="shared" si="387"/>
        <v>98</v>
      </c>
      <c r="L757" s="235" t="s">
        <v>62</v>
      </c>
      <c r="M757" s="150">
        <v>46022</v>
      </c>
      <c r="N757" s="150">
        <v>46022</v>
      </c>
      <c r="O757" s="156"/>
      <c r="P757" s="234" t="s">
        <v>62</v>
      </c>
      <c r="Q757" s="156"/>
      <c r="R757" s="183"/>
    </row>
    <row r="758" spans="1:18" s="56" customFormat="1" ht="74.45" customHeight="1" x14ac:dyDescent="0.25">
      <c r="A758" s="331" t="s">
        <v>305</v>
      </c>
      <c r="B758" s="137" t="s">
        <v>332</v>
      </c>
      <c r="C758" s="142" t="s">
        <v>191</v>
      </c>
      <c r="D758" s="141" t="s">
        <v>333</v>
      </c>
      <c r="E758" s="141" t="s">
        <v>82</v>
      </c>
      <c r="F758" s="142">
        <v>744</v>
      </c>
      <c r="G758" s="142">
        <v>98</v>
      </c>
      <c r="H758" s="142">
        <f>G758</f>
        <v>98</v>
      </c>
      <c r="I758" s="156">
        <f t="shared" si="364"/>
        <v>44</v>
      </c>
      <c r="J758" s="156">
        <v>44</v>
      </c>
      <c r="K758" s="142">
        <f>G758</f>
        <v>98</v>
      </c>
      <c r="L758" s="142"/>
      <c r="M758" s="235" t="s">
        <v>62</v>
      </c>
      <c r="N758" s="235" t="s">
        <v>62</v>
      </c>
      <c r="O758" s="156">
        <v>1103288.27</v>
      </c>
      <c r="P758" s="156"/>
      <c r="Q758" s="156">
        <v>495013.4</v>
      </c>
      <c r="R758" s="183">
        <v>495013.4</v>
      </c>
    </row>
    <row r="759" spans="1:18" s="85" customFormat="1" ht="15.75" x14ac:dyDescent="0.2">
      <c r="A759" s="332"/>
      <c r="B759" s="146" t="s">
        <v>70</v>
      </c>
      <c r="C759" s="235"/>
      <c r="D759" s="235" t="s">
        <v>62</v>
      </c>
      <c r="E759" s="235"/>
      <c r="F759" s="235"/>
      <c r="G759" s="235">
        <f>G758</f>
        <v>98</v>
      </c>
      <c r="H759" s="235">
        <f t="shared" ref="H759:K759" si="388">H758</f>
        <v>98</v>
      </c>
      <c r="I759" s="251">
        <f t="shared" si="364"/>
        <v>44</v>
      </c>
      <c r="J759" s="251">
        <f t="shared" si="388"/>
        <v>44</v>
      </c>
      <c r="K759" s="235">
        <f t="shared" si="388"/>
        <v>98</v>
      </c>
      <c r="L759" s="235" t="s">
        <v>62</v>
      </c>
      <c r="M759" s="150">
        <v>46022</v>
      </c>
      <c r="N759" s="150">
        <v>46022</v>
      </c>
      <c r="O759" s="156"/>
      <c r="P759" s="234" t="s">
        <v>62</v>
      </c>
      <c r="Q759" s="156"/>
      <c r="R759" s="183"/>
    </row>
    <row r="760" spans="1:18" s="85" customFormat="1" ht="14.25" x14ac:dyDescent="0.2">
      <c r="A760" s="332"/>
      <c r="B760" s="147" t="s">
        <v>76</v>
      </c>
      <c r="C760" s="235"/>
      <c r="D760" s="235"/>
      <c r="E760" s="235"/>
      <c r="F760" s="235"/>
      <c r="G760" s="235" t="s">
        <v>62</v>
      </c>
      <c r="H760" s="235"/>
      <c r="I760" s="251">
        <f t="shared" si="364"/>
        <v>0</v>
      </c>
      <c r="J760" s="251"/>
      <c r="K760" s="235"/>
      <c r="L760" s="235" t="s">
        <v>62</v>
      </c>
      <c r="M760" s="235"/>
      <c r="N760" s="235"/>
      <c r="O760" s="234" t="s">
        <v>62</v>
      </c>
      <c r="P760" s="234" t="s">
        <v>62</v>
      </c>
      <c r="Q760" s="234" t="s">
        <v>62</v>
      </c>
      <c r="R760" s="184" t="s">
        <v>62</v>
      </c>
    </row>
    <row r="761" spans="1:18" s="85" customFormat="1" ht="65.45" customHeight="1" x14ac:dyDescent="0.2">
      <c r="A761" s="332"/>
      <c r="B761" s="148" t="s">
        <v>192</v>
      </c>
      <c r="C761" s="235"/>
      <c r="D761" s="235" t="s">
        <v>62</v>
      </c>
      <c r="E761" s="235"/>
      <c r="F761" s="235"/>
      <c r="G761" s="235">
        <f>G758</f>
        <v>98</v>
      </c>
      <c r="H761" s="235">
        <f t="shared" ref="H761:J761" si="389">H758</f>
        <v>98</v>
      </c>
      <c r="I761" s="251">
        <f t="shared" si="364"/>
        <v>44</v>
      </c>
      <c r="J761" s="251">
        <f t="shared" si="389"/>
        <v>44</v>
      </c>
      <c r="K761" s="235">
        <f>K758</f>
        <v>98</v>
      </c>
      <c r="L761" s="235" t="s">
        <v>62</v>
      </c>
      <c r="M761" s="150">
        <v>46022</v>
      </c>
      <c r="N761" s="150">
        <v>46022</v>
      </c>
      <c r="O761" s="156"/>
      <c r="P761" s="234" t="s">
        <v>62</v>
      </c>
      <c r="Q761" s="156"/>
      <c r="R761" s="183"/>
    </row>
    <row r="762" spans="1:18" s="85" customFormat="1" ht="15" customHeight="1" x14ac:dyDescent="0.2">
      <c r="A762" s="332"/>
      <c r="B762" s="147" t="s">
        <v>193</v>
      </c>
      <c r="C762" s="235"/>
      <c r="D762" s="235"/>
      <c r="E762" s="235"/>
      <c r="F762" s="235"/>
      <c r="G762" s="235" t="s">
        <v>62</v>
      </c>
      <c r="H762" s="235"/>
      <c r="I762" s="251">
        <f t="shared" si="364"/>
        <v>0</v>
      </c>
      <c r="J762" s="251"/>
      <c r="K762" s="235"/>
      <c r="L762" s="235" t="s">
        <v>62</v>
      </c>
      <c r="M762" s="235"/>
      <c r="N762" s="235"/>
      <c r="O762" s="234" t="s">
        <v>62</v>
      </c>
      <c r="P762" s="234" t="s">
        <v>62</v>
      </c>
      <c r="Q762" s="234" t="s">
        <v>62</v>
      </c>
      <c r="R762" s="184" t="s">
        <v>62</v>
      </c>
    </row>
    <row r="763" spans="1:18" s="85" customFormat="1" ht="38.65" customHeight="1" x14ac:dyDescent="0.2">
      <c r="A763" s="332"/>
      <c r="B763" s="148" t="s">
        <v>330</v>
      </c>
      <c r="C763" s="235"/>
      <c r="D763" s="235" t="s">
        <v>62</v>
      </c>
      <c r="E763" s="235"/>
      <c r="F763" s="235"/>
      <c r="G763" s="235">
        <f>G759</f>
        <v>98</v>
      </c>
      <c r="H763" s="235">
        <f t="shared" ref="H763:K763" si="390">H759</f>
        <v>98</v>
      </c>
      <c r="I763" s="251">
        <f t="shared" si="364"/>
        <v>44</v>
      </c>
      <c r="J763" s="251">
        <f t="shared" si="390"/>
        <v>44</v>
      </c>
      <c r="K763" s="235">
        <f t="shared" si="390"/>
        <v>98</v>
      </c>
      <c r="L763" s="235" t="s">
        <v>62</v>
      </c>
      <c r="M763" s="150">
        <v>46022</v>
      </c>
      <c r="N763" s="150">
        <v>46022</v>
      </c>
      <c r="O763" s="156"/>
      <c r="P763" s="234" t="s">
        <v>62</v>
      </c>
      <c r="Q763" s="156"/>
      <c r="R763" s="183"/>
    </row>
    <row r="764" spans="1:18" s="85" customFormat="1" ht="21" customHeight="1" x14ac:dyDescent="0.2">
      <c r="A764" s="332"/>
      <c r="B764" s="147" t="s">
        <v>71</v>
      </c>
      <c r="C764" s="235"/>
      <c r="D764" s="235"/>
      <c r="E764" s="235"/>
      <c r="F764" s="235"/>
      <c r="G764" s="235" t="s">
        <v>62</v>
      </c>
      <c r="H764" s="235"/>
      <c r="I764" s="251">
        <f t="shared" si="364"/>
        <v>0</v>
      </c>
      <c r="J764" s="251"/>
      <c r="K764" s="235"/>
      <c r="L764" s="235" t="s">
        <v>62</v>
      </c>
      <c r="M764" s="235"/>
      <c r="N764" s="235"/>
      <c r="O764" s="234" t="s">
        <v>62</v>
      </c>
      <c r="P764" s="234" t="s">
        <v>62</v>
      </c>
      <c r="Q764" s="234" t="s">
        <v>62</v>
      </c>
      <c r="R764" s="184" t="s">
        <v>62</v>
      </c>
    </row>
    <row r="765" spans="1:18" s="85" customFormat="1" ht="21" customHeight="1" x14ac:dyDescent="0.2">
      <c r="A765" s="333"/>
      <c r="B765" s="148" t="s">
        <v>72</v>
      </c>
      <c r="C765" s="235"/>
      <c r="D765" s="235" t="s">
        <v>62</v>
      </c>
      <c r="E765" s="235"/>
      <c r="F765" s="235"/>
      <c r="G765" s="235">
        <f>G763</f>
        <v>98</v>
      </c>
      <c r="H765" s="235">
        <f t="shared" ref="H765:K765" si="391">H763</f>
        <v>98</v>
      </c>
      <c r="I765" s="251">
        <f t="shared" si="364"/>
        <v>44</v>
      </c>
      <c r="J765" s="251">
        <f t="shared" si="391"/>
        <v>44</v>
      </c>
      <c r="K765" s="235">
        <f t="shared" si="391"/>
        <v>98</v>
      </c>
      <c r="L765" s="235" t="s">
        <v>62</v>
      </c>
      <c r="M765" s="150">
        <v>46022</v>
      </c>
      <c r="N765" s="150">
        <v>46022</v>
      </c>
      <c r="O765" s="156"/>
      <c r="P765" s="234" t="s">
        <v>62</v>
      </c>
      <c r="Q765" s="156"/>
      <c r="R765" s="183"/>
    </row>
    <row r="766" spans="1:18" s="56" customFormat="1" ht="74.45" customHeight="1" x14ac:dyDescent="0.25">
      <c r="A766" s="331" t="s">
        <v>306</v>
      </c>
      <c r="B766" s="137" t="s">
        <v>332</v>
      </c>
      <c r="C766" s="142" t="s">
        <v>191</v>
      </c>
      <c r="D766" s="141" t="s">
        <v>333</v>
      </c>
      <c r="E766" s="141" t="s">
        <v>82</v>
      </c>
      <c r="F766" s="142">
        <v>744</v>
      </c>
      <c r="G766" s="204">
        <v>98</v>
      </c>
      <c r="H766" s="204">
        <f>G766</f>
        <v>98</v>
      </c>
      <c r="I766" s="245">
        <f t="shared" si="364"/>
        <v>45</v>
      </c>
      <c r="J766" s="245">
        <v>45</v>
      </c>
      <c r="K766" s="204">
        <f>G766</f>
        <v>98</v>
      </c>
      <c r="L766" s="204"/>
      <c r="M766" s="218" t="s">
        <v>62</v>
      </c>
      <c r="N766" s="218" t="s">
        <v>62</v>
      </c>
      <c r="O766" s="245">
        <v>1102937.8700000001</v>
      </c>
      <c r="P766" s="245"/>
      <c r="Q766" s="245">
        <v>1064274.44</v>
      </c>
      <c r="R766" s="245">
        <v>494229.1</v>
      </c>
    </row>
    <row r="767" spans="1:18" s="85" customFormat="1" ht="15.75" x14ac:dyDescent="0.2">
      <c r="A767" s="332"/>
      <c r="B767" s="146" t="s">
        <v>70</v>
      </c>
      <c r="C767" s="235"/>
      <c r="D767" s="235" t="s">
        <v>62</v>
      </c>
      <c r="E767" s="235"/>
      <c r="F767" s="235"/>
      <c r="G767" s="235">
        <f>G766</f>
        <v>98</v>
      </c>
      <c r="H767" s="235">
        <f t="shared" ref="H767:K767" si="392">H766</f>
        <v>98</v>
      </c>
      <c r="I767" s="251">
        <f t="shared" si="364"/>
        <v>45</v>
      </c>
      <c r="J767" s="251">
        <f t="shared" si="392"/>
        <v>45</v>
      </c>
      <c r="K767" s="235">
        <f t="shared" si="392"/>
        <v>98</v>
      </c>
      <c r="L767" s="235" t="s">
        <v>62</v>
      </c>
      <c r="M767" s="150">
        <v>46022</v>
      </c>
      <c r="N767" s="150">
        <v>46022</v>
      </c>
      <c r="O767" s="156"/>
      <c r="P767" s="234" t="s">
        <v>62</v>
      </c>
      <c r="Q767" s="156"/>
      <c r="R767" s="183"/>
    </row>
    <row r="768" spans="1:18" s="85" customFormat="1" ht="14.25" x14ac:dyDescent="0.2">
      <c r="A768" s="332"/>
      <c r="B768" s="147" t="s">
        <v>76</v>
      </c>
      <c r="C768" s="235"/>
      <c r="D768" s="235"/>
      <c r="E768" s="235"/>
      <c r="F768" s="235"/>
      <c r="G768" s="235" t="s">
        <v>62</v>
      </c>
      <c r="H768" s="235"/>
      <c r="I768" s="251">
        <f t="shared" si="364"/>
        <v>0</v>
      </c>
      <c r="J768" s="251"/>
      <c r="K768" s="235"/>
      <c r="L768" s="235" t="s">
        <v>62</v>
      </c>
      <c r="M768" s="235"/>
      <c r="N768" s="235"/>
      <c r="O768" s="234" t="s">
        <v>62</v>
      </c>
      <c r="P768" s="234" t="s">
        <v>62</v>
      </c>
      <c r="Q768" s="234" t="s">
        <v>62</v>
      </c>
      <c r="R768" s="184" t="s">
        <v>62</v>
      </c>
    </row>
    <row r="769" spans="1:18" s="85" customFormat="1" ht="65.45" customHeight="1" x14ac:dyDescent="0.2">
      <c r="A769" s="332"/>
      <c r="B769" s="148" t="s">
        <v>192</v>
      </c>
      <c r="C769" s="235"/>
      <c r="D769" s="235" t="s">
        <v>62</v>
      </c>
      <c r="E769" s="235"/>
      <c r="F769" s="235"/>
      <c r="G769" s="235">
        <f>G766</f>
        <v>98</v>
      </c>
      <c r="H769" s="235">
        <f t="shared" ref="H769:J769" si="393">H766</f>
        <v>98</v>
      </c>
      <c r="I769" s="251">
        <f t="shared" si="364"/>
        <v>45</v>
      </c>
      <c r="J769" s="251">
        <f t="shared" si="393"/>
        <v>45</v>
      </c>
      <c r="K769" s="235">
        <f>K766</f>
        <v>98</v>
      </c>
      <c r="L769" s="235" t="s">
        <v>62</v>
      </c>
      <c r="M769" s="150">
        <v>46022</v>
      </c>
      <c r="N769" s="150">
        <v>46022</v>
      </c>
      <c r="O769" s="156"/>
      <c r="P769" s="234" t="s">
        <v>62</v>
      </c>
      <c r="Q769" s="156"/>
      <c r="R769" s="183"/>
    </row>
    <row r="770" spans="1:18" s="85" customFormat="1" ht="15" customHeight="1" x14ac:dyDescent="0.2">
      <c r="A770" s="332"/>
      <c r="B770" s="147" t="s">
        <v>193</v>
      </c>
      <c r="C770" s="235"/>
      <c r="D770" s="235"/>
      <c r="E770" s="235"/>
      <c r="F770" s="235"/>
      <c r="G770" s="235" t="s">
        <v>62</v>
      </c>
      <c r="H770" s="235"/>
      <c r="I770" s="251">
        <f t="shared" si="364"/>
        <v>0</v>
      </c>
      <c r="J770" s="251"/>
      <c r="K770" s="235"/>
      <c r="L770" s="235" t="s">
        <v>62</v>
      </c>
      <c r="M770" s="235"/>
      <c r="N770" s="235"/>
      <c r="O770" s="234" t="s">
        <v>62</v>
      </c>
      <c r="P770" s="234" t="s">
        <v>62</v>
      </c>
      <c r="Q770" s="234" t="s">
        <v>62</v>
      </c>
      <c r="R770" s="184" t="s">
        <v>62</v>
      </c>
    </row>
    <row r="771" spans="1:18" s="85" customFormat="1" ht="38.65" customHeight="1" x14ac:dyDescent="0.2">
      <c r="A771" s="332"/>
      <c r="B771" s="148" t="s">
        <v>330</v>
      </c>
      <c r="C771" s="235"/>
      <c r="D771" s="235" t="s">
        <v>62</v>
      </c>
      <c r="E771" s="235"/>
      <c r="F771" s="235"/>
      <c r="G771" s="235">
        <f>G767</f>
        <v>98</v>
      </c>
      <c r="H771" s="235">
        <f t="shared" ref="H771:K771" si="394">H767</f>
        <v>98</v>
      </c>
      <c r="I771" s="251">
        <f t="shared" si="364"/>
        <v>45</v>
      </c>
      <c r="J771" s="251">
        <f t="shared" si="394"/>
        <v>45</v>
      </c>
      <c r="K771" s="235">
        <f t="shared" si="394"/>
        <v>98</v>
      </c>
      <c r="L771" s="235" t="s">
        <v>62</v>
      </c>
      <c r="M771" s="150">
        <v>46022</v>
      </c>
      <c r="N771" s="150">
        <v>46022</v>
      </c>
      <c r="O771" s="156"/>
      <c r="P771" s="234" t="s">
        <v>62</v>
      </c>
      <c r="Q771" s="156"/>
      <c r="R771" s="183"/>
    </row>
    <row r="772" spans="1:18" s="85" customFormat="1" ht="21" customHeight="1" x14ac:dyDescent="0.2">
      <c r="A772" s="332"/>
      <c r="B772" s="147" t="s">
        <v>71</v>
      </c>
      <c r="C772" s="235"/>
      <c r="D772" s="235"/>
      <c r="E772" s="235"/>
      <c r="F772" s="235"/>
      <c r="G772" s="235" t="s">
        <v>62</v>
      </c>
      <c r="H772" s="235"/>
      <c r="I772" s="251">
        <f t="shared" si="364"/>
        <v>0</v>
      </c>
      <c r="J772" s="251"/>
      <c r="K772" s="235"/>
      <c r="L772" s="235" t="s">
        <v>62</v>
      </c>
      <c r="M772" s="235"/>
      <c r="N772" s="235"/>
      <c r="O772" s="234" t="s">
        <v>62</v>
      </c>
      <c r="P772" s="234" t="s">
        <v>62</v>
      </c>
      <c r="Q772" s="234" t="s">
        <v>62</v>
      </c>
      <c r="R772" s="184" t="s">
        <v>62</v>
      </c>
    </row>
    <row r="773" spans="1:18" s="85" customFormat="1" ht="21" customHeight="1" x14ac:dyDescent="0.2">
      <c r="A773" s="333"/>
      <c r="B773" s="148" t="s">
        <v>72</v>
      </c>
      <c r="C773" s="235"/>
      <c r="D773" s="235" t="s">
        <v>62</v>
      </c>
      <c r="E773" s="235"/>
      <c r="F773" s="235"/>
      <c r="G773" s="235">
        <f>G771</f>
        <v>98</v>
      </c>
      <c r="H773" s="235">
        <f t="shared" ref="H773:K773" si="395">H771</f>
        <v>98</v>
      </c>
      <c r="I773" s="251">
        <f t="shared" si="364"/>
        <v>45</v>
      </c>
      <c r="J773" s="251">
        <f t="shared" si="395"/>
        <v>45</v>
      </c>
      <c r="K773" s="235">
        <f t="shared" si="395"/>
        <v>98</v>
      </c>
      <c r="L773" s="235" t="s">
        <v>62</v>
      </c>
      <c r="M773" s="150">
        <v>46022</v>
      </c>
      <c r="N773" s="150">
        <v>46022</v>
      </c>
      <c r="O773" s="156"/>
      <c r="P773" s="234" t="s">
        <v>62</v>
      </c>
      <c r="Q773" s="156"/>
      <c r="R773" s="183"/>
    </row>
    <row r="774" spans="1:18" s="56" customFormat="1" ht="74.45" customHeight="1" x14ac:dyDescent="0.25">
      <c r="A774" s="331" t="s">
        <v>307</v>
      </c>
      <c r="B774" s="137" t="s">
        <v>332</v>
      </c>
      <c r="C774" s="142" t="s">
        <v>191</v>
      </c>
      <c r="D774" s="141" t="s">
        <v>333</v>
      </c>
      <c r="E774" s="141" t="s">
        <v>82</v>
      </c>
      <c r="F774" s="142">
        <v>744</v>
      </c>
      <c r="G774" s="142">
        <v>98</v>
      </c>
      <c r="H774" s="142">
        <f>G774</f>
        <v>98</v>
      </c>
      <c r="I774" s="156">
        <f t="shared" ca="1" si="364"/>
        <v>44.810239401789687</v>
      </c>
      <c r="J774" s="156">
        <f ca="1">I774</f>
        <v>43.914034613753891</v>
      </c>
      <c r="K774" s="142">
        <f>G774</f>
        <v>98</v>
      </c>
      <c r="L774" s="142"/>
      <c r="M774" s="235" t="s">
        <v>62</v>
      </c>
      <c r="N774" s="235" t="s">
        <v>62</v>
      </c>
      <c r="O774" s="156">
        <v>1102937.8700000001</v>
      </c>
      <c r="P774" s="156"/>
      <c r="Q774" s="156">
        <v>1064274.44</v>
      </c>
      <c r="R774" s="183">
        <v>494229.1</v>
      </c>
    </row>
    <row r="775" spans="1:18" s="85" customFormat="1" ht="15.75" x14ac:dyDescent="0.2">
      <c r="A775" s="332"/>
      <c r="B775" s="146" t="s">
        <v>70</v>
      </c>
      <c r="C775" s="235"/>
      <c r="D775" s="235" t="s">
        <v>62</v>
      </c>
      <c r="E775" s="235"/>
      <c r="F775" s="235"/>
      <c r="G775" s="235">
        <f>G774</f>
        <v>98</v>
      </c>
      <c r="H775" s="235">
        <f t="shared" ref="H775:K775" si="396">H774</f>
        <v>98</v>
      </c>
      <c r="I775" s="251">
        <f t="shared" ref="I775:I838" ca="1" si="397">J775</f>
        <v>44.810239401789687</v>
      </c>
      <c r="J775" s="251">
        <f t="shared" ca="1" si="396"/>
        <v>43.914034613753891</v>
      </c>
      <c r="K775" s="235">
        <f t="shared" si="396"/>
        <v>98</v>
      </c>
      <c r="L775" s="235" t="s">
        <v>62</v>
      </c>
      <c r="M775" s="150">
        <v>46022</v>
      </c>
      <c r="N775" s="150">
        <v>46022</v>
      </c>
      <c r="O775" s="156"/>
      <c r="P775" s="234" t="s">
        <v>62</v>
      </c>
      <c r="Q775" s="156"/>
      <c r="R775" s="183"/>
    </row>
    <row r="776" spans="1:18" s="85" customFormat="1" ht="14.25" x14ac:dyDescent="0.2">
      <c r="A776" s="332"/>
      <c r="B776" s="147" t="s">
        <v>76</v>
      </c>
      <c r="C776" s="235"/>
      <c r="D776" s="235"/>
      <c r="E776" s="235"/>
      <c r="F776" s="235"/>
      <c r="G776" s="235" t="s">
        <v>62</v>
      </c>
      <c r="H776" s="235"/>
      <c r="I776" s="251">
        <f t="shared" si="397"/>
        <v>0</v>
      </c>
      <c r="J776" s="251"/>
      <c r="K776" s="235"/>
      <c r="L776" s="235" t="s">
        <v>62</v>
      </c>
      <c r="M776" s="235"/>
      <c r="N776" s="235"/>
      <c r="O776" s="234" t="s">
        <v>62</v>
      </c>
      <c r="P776" s="234" t="s">
        <v>62</v>
      </c>
      <c r="Q776" s="234" t="s">
        <v>62</v>
      </c>
      <c r="R776" s="184" t="s">
        <v>62</v>
      </c>
    </row>
    <row r="777" spans="1:18" s="85" customFormat="1" ht="65.45" customHeight="1" x14ac:dyDescent="0.2">
      <c r="A777" s="332"/>
      <c r="B777" s="148" t="s">
        <v>192</v>
      </c>
      <c r="C777" s="235"/>
      <c r="D777" s="235" t="s">
        <v>62</v>
      </c>
      <c r="E777" s="235"/>
      <c r="F777" s="235"/>
      <c r="G777" s="235">
        <f>G774</f>
        <v>98</v>
      </c>
      <c r="H777" s="235">
        <f t="shared" ref="H777:J777" si="398">H774</f>
        <v>98</v>
      </c>
      <c r="I777" s="251">
        <f t="shared" ca="1" si="397"/>
        <v>44.810239401789687</v>
      </c>
      <c r="J777" s="251">
        <f t="shared" ca="1" si="398"/>
        <v>43.914034613753891</v>
      </c>
      <c r="K777" s="235">
        <f>K774</f>
        <v>98</v>
      </c>
      <c r="L777" s="235" t="s">
        <v>62</v>
      </c>
      <c r="M777" s="150">
        <v>46022</v>
      </c>
      <c r="N777" s="150">
        <v>46022</v>
      </c>
      <c r="O777" s="156"/>
      <c r="P777" s="234" t="s">
        <v>62</v>
      </c>
      <c r="Q777" s="156"/>
      <c r="R777" s="183"/>
    </row>
    <row r="778" spans="1:18" s="85" customFormat="1" ht="15" customHeight="1" x14ac:dyDescent="0.2">
      <c r="A778" s="332"/>
      <c r="B778" s="147" t="s">
        <v>193</v>
      </c>
      <c r="C778" s="235"/>
      <c r="D778" s="235"/>
      <c r="E778" s="235"/>
      <c r="F778" s="235"/>
      <c r="G778" s="235" t="s">
        <v>62</v>
      </c>
      <c r="H778" s="235"/>
      <c r="I778" s="251">
        <f t="shared" si="397"/>
        <v>0</v>
      </c>
      <c r="J778" s="251"/>
      <c r="K778" s="235"/>
      <c r="L778" s="235" t="s">
        <v>62</v>
      </c>
      <c r="M778" s="235"/>
      <c r="N778" s="235"/>
      <c r="O778" s="234" t="s">
        <v>62</v>
      </c>
      <c r="P778" s="234" t="s">
        <v>62</v>
      </c>
      <c r="Q778" s="234" t="s">
        <v>62</v>
      </c>
      <c r="R778" s="184" t="s">
        <v>62</v>
      </c>
    </row>
    <row r="779" spans="1:18" s="85" customFormat="1" ht="38.65" customHeight="1" x14ac:dyDescent="0.2">
      <c r="A779" s="332"/>
      <c r="B779" s="148" t="s">
        <v>330</v>
      </c>
      <c r="C779" s="235"/>
      <c r="D779" s="235" t="s">
        <v>62</v>
      </c>
      <c r="E779" s="235"/>
      <c r="F779" s="235"/>
      <c r="G779" s="235">
        <f>G775</f>
        <v>98</v>
      </c>
      <c r="H779" s="235">
        <f t="shared" ref="H779:K779" si="399">H775</f>
        <v>98</v>
      </c>
      <c r="I779" s="251">
        <f t="shared" ca="1" si="397"/>
        <v>44.810239401789687</v>
      </c>
      <c r="J779" s="251">
        <f t="shared" ca="1" si="399"/>
        <v>43.914034613753891</v>
      </c>
      <c r="K779" s="235">
        <f t="shared" si="399"/>
        <v>98</v>
      </c>
      <c r="L779" s="235" t="s">
        <v>62</v>
      </c>
      <c r="M779" s="150">
        <v>46022</v>
      </c>
      <c r="N779" s="150">
        <v>46022</v>
      </c>
      <c r="O779" s="156"/>
      <c r="P779" s="234" t="s">
        <v>62</v>
      </c>
      <c r="Q779" s="156"/>
      <c r="R779" s="183"/>
    </row>
    <row r="780" spans="1:18" s="85" customFormat="1" ht="21" customHeight="1" x14ac:dyDescent="0.2">
      <c r="A780" s="332"/>
      <c r="B780" s="147" t="s">
        <v>71</v>
      </c>
      <c r="C780" s="235"/>
      <c r="D780" s="235"/>
      <c r="E780" s="235"/>
      <c r="F780" s="235"/>
      <c r="G780" s="235" t="s">
        <v>62</v>
      </c>
      <c r="H780" s="235"/>
      <c r="I780" s="251">
        <f t="shared" si="397"/>
        <v>0</v>
      </c>
      <c r="J780" s="251"/>
      <c r="K780" s="235"/>
      <c r="L780" s="235" t="s">
        <v>62</v>
      </c>
      <c r="M780" s="235"/>
      <c r="N780" s="235"/>
      <c r="O780" s="234" t="s">
        <v>62</v>
      </c>
      <c r="P780" s="234" t="s">
        <v>62</v>
      </c>
      <c r="Q780" s="234" t="s">
        <v>62</v>
      </c>
      <c r="R780" s="184" t="s">
        <v>62</v>
      </c>
    </row>
    <row r="781" spans="1:18" s="85" customFormat="1" ht="21" customHeight="1" x14ac:dyDescent="0.2">
      <c r="A781" s="333"/>
      <c r="B781" s="148" t="s">
        <v>72</v>
      </c>
      <c r="C781" s="235"/>
      <c r="D781" s="235" t="s">
        <v>62</v>
      </c>
      <c r="E781" s="235"/>
      <c r="F781" s="235"/>
      <c r="G781" s="235">
        <f>G779</f>
        <v>98</v>
      </c>
      <c r="H781" s="235">
        <f t="shared" ref="H781:K781" si="400">H779</f>
        <v>98</v>
      </c>
      <c r="I781" s="251">
        <f t="shared" ca="1" si="397"/>
        <v>44.810239401789687</v>
      </c>
      <c r="J781" s="251">
        <f t="shared" ca="1" si="400"/>
        <v>43.914034613753891</v>
      </c>
      <c r="K781" s="235">
        <f t="shared" si="400"/>
        <v>98</v>
      </c>
      <c r="L781" s="235" t="s">
        <v>62</v>
      </c>
      <c r="M781" s="150">
        <v>46022</v>
      </c>
      <c r="N781" s="150">
        <v>46022</v>
      </c>
      <c r="O781" s="156"/>
      <c r="P781" s="234" t="s">
        <v>62</v>
      </c>
      <c r="Q781" s="156"/>
      <c r="R781" s="183"/>
    </row>
    <row r="782" spans="1:18" s="56" customFormat="1" ht="74.45" customHeight="1" x14ac:dyDescent="0.25">
      <c r="A782" s="331" t="s">
        <v>308</v>
      </c>
      <c r="B782" s="137" t="s">
        <v>332</v>
      </c>
      <c r="C782" s="142" t="s">
        <v>191</v>
      </c>
      <c r="D782" s="141" t="s">
        <v>333</v>
      </c>
      <c r="E782" s="141" t="s">
        <v>82</v>
      </c>
      <c r="F782" s="142">
        <v>744</v>
      </c>
      <c r="G782" s="142">
        <v>98</v>
      </c>
      <c r="H782" s="142">
        <f>G782</f>
        <v>98</v>
      </c>
      <c r="I782" s="156">
        <f t="shared" si="397"/>
        <v>41.95</v>
      </c>
      <c r="J782" s="156">
        <v>41.95</v>
      </c>
      <c r="K782" s="142">
        <f>G782</f>
        <v>98</v>
      </c>
      <c r="L782" s="142"/>
      <c r="M782" s="235" t="s">
        <v>62</v>
      </c>
      <c r="N782" s="235" t="s">
        <v>62</v>
      </c>
      <c r="O782" s="156">
        <v>1118852.27</v>
      </c>
      <c r="P782" s="156"/>
      <c r="Q782" s="156">
        <v>999771.32</v>
      </c>
      <c r="R782" s="183">
        <v>478951.18</v>
      </c>
    </row>
    <row r="783" spans="1:18" s="85" customFormat="1" ht="15.75" x14ac:dyDescent="0.2">
      <c r="A783" s="332"/>
      <c r="B783" s="146" t="s">
        <v>70</v>
      </c>
      <c r="C783" s="235"/>
      <c r="D783" s="235" t="s">
        <v>62</v>
      </c>
      <c r="E783" s="235"/>
      <c r="F783" s="235"/>
      <c r="G783" s="235">
        <f>G782</f>
        <v>98</v>
      </c>
      <c r="H783" s="235">
        <f t="shared" ref="H783:K783" si="401">H782</f>
        <v>98</v>
      </c>
      <c r="I783" s="251">
        <f t="shared" si="397"/>
        <v>41.95</v>
      </c>
      <c r="J783" s="251">
        <f t="shared" si="401"/>
        <v>41.95</v>
      </c>
      <c r="K783" s="235">
        <f t="shared" si="401"/>
        <v>98</v>
      </c>
      <c r="L783" s="235" t="s">
        <v>62</v>
      </c>
      <c r="M783" s="150">
        <v>46022</v>
      </c>
      <c r="N783" s="150">
        <v>46022</v>
      </c>
      <c r="O783" s="156"/>
      <c r="P783" s="234" t="s">
        <v>62</v>
      </c>
      <c r="Q783" s="156"/>
      <c r="R783" s="183"/>
    </row>
    <row r="784" spans="1:18" s="85" customFormat="1" ht="14.25" x14ac:dyDescent="0.2">
      <c r="A784" s="332"/>
      <c r="B784" s="147" t="s">
        <v>76</v>
      </c>
      <c r="C784" s="235"/>
      <c r="D784" s="235"/>
      <c r="E784" s="235"/>
      <c r="F784" s="235"/>
      <c r="G784" s="235" t="s">
        <v>62</v>
      </c>
      <c r="H784" s="235"/>
      <c r="I784" s="251">
        <f t="shared" si="397"/>
        <v>0</v>
      </c>
      <c r="J784" s="251"/>
      <c r="K784" s="235"/>
      <c r="L784" s="235" t="s">
        <v>62</v>
      </c>
      <c r="M784" s="235"/>
      <c r="N784" s="235"/>
      <c r="O784" s="234" t="s">
        <v>62</v>
      </c>
      <c r="P784" s="234" t="s">
        <v>62</v>
      </c>
      <c r="Q784" s="234" t="s">
        <v>62</v>
      </c>
      <c r="R784" s="184" t="s">
        <v>62</v>
      </c>
    </row>
    <row r="785" spans="1:18" s="85" customFormat="1" ht="65.45" customHeight="1" x14ac:dyDescent="0.2">
      <c r="A785" s="332"/>
      <c r="B785" s="148" t="s">
        <v>192</v>
      </c>
      <c r="C785" s="235"/>
      <c r="D785" s="235" t="s">
        <v>62</v>
      </c>
      <c r="E785" s="235"/>
      <c r="F785" s="235"/>
      <c r="G785" s="235">
        <f>G782</f>
        <v>98</v>
      </c>
      <c r="H785" s="235">
        <f t="shared" ref="H785:J785" si="402">H782</f>
        <v>98</v>
      </c>
      <c r="I785" s="251">
        <f t="shared" si="397"/>
        <v>41.95</v>
      </c>
      <c r="J785" s="251">
        <f t="shared" si="402"/>
        <v>41.95</v>
      </c>
      <c r="K785" s="235">
        <f>K782</f>
        <v>98</v>
      </c>
      <c r="L785" s="235" t="s">
        <v>62</v>
      </c>
      <c r="M785" s="150">
        <v>46022</v>
      </c>
      <c r="N785" s="150">
        <v>46022</v>
      </c>
      <c r="O785" s="156"/>
      <c r="P785" s="234" t="s">
        <v>62</v>
      </c>
      <c r="Q785" s="156"/>
      <c r="R785" s="183"/>
    </row>
    <row r="786" spans="1:18" s="85" customFormat="1" ht="15" customHeight="1" x14ac:dyDescent="0.2">
      <c r="A786" s="332"/>
      <c r="B786" s="147" t="s">
        <v>193</v>
      </c>
      <c r="C786" s="235"/>
      <c r="D786" s="235"/>
      <c r="E786" s="235"/>
      <c r="F786" s="235"/>
      <c r="G786" s="235" t="s">
        <v>62</v>
      </c>
      <c r="H786" s="235"/>
      <c r="I786" s="251">
        <f t="shared" si="397"/>
        <v>0</v>
      </c>
      <c r="J786" s="251"/>
      <c r="K786" s="235"/>
      <c r="L786" s="235" t="s">
        <v>62</v>
      </c>
      <c r="M786" s="235"/>
      <c r="N786" s="235"/>
      <c r="O786" s="234" t="s">
        <v>62</v>
      </c>
      <c r="P786" s="234" t="s">
        <v>62</v>
      </c>
      <c r="Q786" s="234" t="s">
        <v>62</v>
      </c>
      <c r="R786" s="184" t="s">
        <v>62</v>
      </c>
    </row>
    <row r="787" spans="1:18" s="85" customFormat="1" ht="38.65" customHeight="1" x14ac:dyDescent="0.2">
      <c r="A787" s="332"/>
      <c r="B787" s="148" t="s">
        <v>330</v>
      </c>
      <c r="C787" s="235"/>
      <c r="D787" s="235" t="s">
        <v>62</v>
      </c>
      <c r="E787" s="235"/>
      <c r="F787" s="235"/>
      <c r="G787" s="235">
        <f>G783</f>
        <v>98</v>
      </c>
      <c r="H787" s="235">
        <f t="shared" ref="H787:K787" si="403">H783</f>
        <v>98</v>
      </c>
      <c r="I787" s="251">
        <f t="shared" si="397"/>
        <v>41.95</v>
      </c>
      <c r="J787" s="251">
        <f t="shared" si="403"/>
        <v>41.95</v>
      </c>
      <c r="K787" s="235">
        <f t="shared" si="403"/>
        <v>98</v>
      </c>
      <c r="L787" s="235" t="s">
        <v>62</v>
      </c>
      <c r="M787" s="150">
        <v>46022</v>
      </c>
      <c r="N787" s="150">
        <v>46022</v>
      </c>
      <c r="O787" s="156"/>
      <c r="P787" s="234" t="s">
        <v>62</v>
      </c>
      <c r="Q787" s="156"/>
      <c r="R787" s="183"/>
    </row>
    <row r="788" spans="1:18" s="85" customFormat="1" ht="21" customHeight="1" x14ac:dyDescent="0.2">
      <c r="A788" s="332"/>
      <c r="B788" s="147" t="s">
        <v>71</v>
      </c>
      <c r="C788" s="235"/>
      <c r="D788" s="235"/>
      <c r="E788" s="235"/>
      <c r="F788" s="235"/>
      <c r="G788" s="235" t="s">
        <v>62</v>
      </c>
      <c r="H788" s="235"/>
      <c r="I788" s="251">
        <f t="shared" si="397"/>
        <v>0</v>
      </c>
      <c r="J788" s="251"/>
      <c r="K788" s="235"/>
      <c r="L788" s="235" t="s">
        <v>62</v>
      </c>
      <c r="M788" s="235"/>
      <c r="N788" s="235"/>
      <c r="O788" s="234" t="s">
        <v>62</v>
      </c>
      <c r="P788" s="234" t="s">
        <v>62</v>
      </c>
      <c r="Q788" s="234" t="s">
        <v>62</v>
      </c>
      <c r="R788" s="184" t="s">
        <v>62</v>
      </c>
    </row>
    <row r="789" spans="1:18" s="85" customFormat="1" ht="21" customHeight="1" x14ac:dyDescent="0.2">
      <c r="A789" s="333"/>
      <c r="B789" s="148" t="s">
        <v>72</v>
      </c>
      <c r="C789" s="235"/>
      <c r="D789" s="235" t="s">
        <v>62</v>
      </c>
      <c r="E789" s="235"/>
      <c r="F789" s="235"/>
      <c r="G789" s="235">
        <f>G787</f>
        <v>98</v>
      </c>
      <c r="H789" s="235">
        <f t="shared" ref="H789:K789" si="404">H787</f>
        <v>98</v>
      </c>
      <c r="I789" s="251">
        <f t="shared" si="397"/>
        <v>41.95</v>
      </c>
      <c r="J789" s="251">
        <f t="shared" si="404"/>
        <v>41.95</v>
      </c>
      <c r="K789" s="235">
        <f t="shared" si="404"/>
        <v>98</v>
      </c>
      <c r="L789" s="235" t="s">
        <v>62</v>
      </c>
      <c r="M789" s="150">
        <v>46022</v>
      </c>
      <c r="N789" s="150">
        <v>46022</v>
      </c>
      <c r="O789" s="156"/>
      <c r="P789" s="234" t="s">
        <v>62</v>
      </c>
      <c r="Q789" s="156"/>
      <c r="R789" s="183"/>
    </row>
    <row r="790" spans="1:18" s="56" customFormat="1" ht="74.45" customHeight="1" x14ac:dyDescent="0.25">
      <c r="A790" s="331" t="s">
        <v>309</v>
      </c>
      <c r="B790" s="137" t="s">
        <v>332</v>
      </c>
      <c r="C790" s="142" t="s">
        <v>191</v>
      </c>
      <c r="D790" s="141" t="s">
        <v>333</v>
      </c>
      <c r="E790" s="141" t="s">
        <v>82</v>
      </c>
      <c r="F790" s="142">
        <v>744</v>
      </c>
      <c r="G790" s="142">
        <v>98</v>
      </c>
      <c r="H790" s="142">
        <f>G790</f>
        <v>98</v>
      </c>
      <c r="I790" s="156">
        <f t="shared" si="397"/>
        <v>42.55</v>
      </c>
      <c r="J790" s="156">
        <v>42.55</v>
      </c>
      <c r="K790" s="142">
        <f>G790</f>
        <v>98</v>
      </c>
      <c r="L790" s="142"/>
      <c r="M790" s="235" t="s">
        <v>62</v>
      </c>
      <c r="N790" s="235" t="s">
        <v>62</v>
      </c>
      <c r="O790" s="156">
        <v>1102937.8700000001</v>
      </c>
      <c r="P790" s="156"/>
      <c r="Q790" s="156">
        <v>1001596.92</v>
      </c>
      <c r="R790" s="183">
        <v>478934.88</v>
      </c>
    </row>
    <row r="791" spans="1:18" s="85" customFormat="1" ht="15.75" x14ac:dyDescent="0.2">
      <c r="A791" s="332"/>
      <c r="B791" s="146" t="s">
        <v>70</v>
      </c>
      <c r="C791" s="235"/>
      <c r="D791" s="235" t="s">
        <v>62</v>
      </c>
      <c r="E791" s="235"/>
      <c r="F791" s="235"/>
      <c r="G791" s="235">
        <f>G790</f>
        <v>98</v>
      </c>
      <c r="H791" s="235">
        <f t="shared" ref="H791:K791" si="405">H790</f>
        <v>98</v>
      </c>
      <c r="I791" s="251">
        <f t="shared" si="397"/>
        <v>42.55</v>
      </c>
      <c r="J791" s="251">
        <f t="shared" si="405"/>
        <v>42.55</v>
      </c>
      <c r="K791" s="235">
        <f t="shared" si="405"/>
        <v>98</v>
      </c>
      <c r="L791" s="235" t="s">
        <v>62</v>
      </c>
      <c r="M791" s="150">
        <v>46022</v>
      </c>
      <c r="N791" s="150">
        <v>46022</v>
      </c>
      <c r="O791" s="156"/>
      <c r="P791" s="234" t="s">
        <v>62</v>
      </c>
      <c r="Q791" s="156"/>
      <c r="R791" s="183"/>
    </row>
    <row r="792" spans="1:18" s="85" customFormat="1" ht="14.25" x14ac:dyDescent="0.2">
      <c r="A792" s="332"/>
      <c r="B792" s="147" t="s">
        <v>76</v>
      </c>
      <c r="C792" s="235"/>
      <c r="D792" s="235"/>
      <c r="E792" s="235"/>
      <c r="F792" s="235"/>
      <c r="G792" s="235" t="s">
        <v>62</v>
      </c>
      <c r="H792" s="235"/>
      <c r="I792" s="251">
        <f t="shared" si="397"/>
        <v>0</v>
      </c>
      <c r="J792" s="251"/>
      <c r="K792" s="235"/>
      <c r="L792" s="235" t="s">
        <v>62</v>
      </c>
      <c r="M792" s="235"/>
      <c r="N792" s="235"/>
      <c r="O792" s="234" t="s">
        <v>62</v>
      </c>
      <c r="P792" s="234" t="s">
        <v>62</v>
      </c>
      <c r="Q792" s="234" t="s">
        <v>62</v>
      </c>
      <c r="R792" s="184" t="s">
        <v>62</v>
      </c>
    </row>
    <row r="793" spans="1:18" s="85" customFormat="1" ht="65.45" customHeight="1" x14ac:dyDescent="0.2">
      <c r="A793" s="332"/>
      <c r="B793" s="148" t="s">
        <v>192</v>
      </c>
      <c r="C793" s="235"/>
      <c r="D793" s="235" t="s">
        <v>62</v>
      </c>
      <c r="E793" s="235"/>
      <c r="F793" s="235"/>
      <c r="G793" s="235">
        <f>G790</f>
        <v>98</v>
      </c>
      <c r="H793" s="235">
        <f t="shared" ref="H793:J793" si="406">H790</f>
        <v>98</v>
      </c>
      <c r="I793" s="251">
        <f t="shared" si="397"/>
        <v>42.55</v>
      </c>
      <c r="J793" s="251">
        <f t="shared" si="406"/>
        <v>42.55</v>
      </c>
      <c r="K793" s="235">
        <f>K790</f>
        <v>98</v>
      </c>
      <c r="L793" s="235" t="s">
        <v>62</v>
      </c>
      <c r="M793" s="150">
        <v>46022</v>
      </c>
      <c r="N793" s="150">
        <v>46022</v>
      </c>
      <c r="O793" s="156"/>
      <c r="P793" s="234" t="s">
        <v>62</v>
      </c>
      <c r="Q793" s="156"/>
      <c r="R793" s="183"/>
    </row>
    <row r="794" spans="1:18" s="85" customFormat="1" ht="15" customHeight="1" x14ac:dyDescent="0.2">
      <c r="A794" s="332"/>
      <c r="B794" s="147" t="s">
        <v>193</v>
      </c>
      <c r="C794" s="235"/>
      <c r="D794" s="235"/>
      <c r="E794" s="235"/>
      <c r="F794" s="235"/>
      <c r="G794" s="235" t="s">
        <v>62</v>
      </c>
      <c r="H794" s="235"/>
      <c r="I794" s="251">
        <f t="shared" si="397"/>
        <v>0</v>
      </c>
      <c r="J794" s="251"/>
      <c r="K794" s="235"/>
      <c r="L794" s="235" t="s">
        <v>62</v>
      </c>
      <c r="M794" s="235"/>
      <c r="N794" s="235"/>
      <c r="O794" s="234" t="s">
        <v>62</v>
      </c>
      <c r="P794" s="234" t="s">
        <v>62</v>
      </c>
      <c r="Q794" s="234" t="s">
        <v>62</v>
      </c>
      <c r="R794" s="184" t="s">
        <v>62</v>
      </c>
    </row>
    <row r="795" spans="1:18" s="85" customFormat="1" ht="38.65" customHeight="1" x14ac:dyDescent="0.2">
      <c r="A795" s="332"/>
      <c r="B795" s="148" t="s">
        <v>330</v>
      </c>
      <c r="C795" s="235"/>
      <c r="D795" s="235" t="s">
        <v>62</v>
      </c>
      <c r="E795" s="235"/>
      <c r="F795" s="235"/>
      <c r="G795" s="235">
        <f>G791</f>
        <v>98</v>
      </c>
      <c r="H795" s="235">
        <f t="shared" ref="H795:K795" si="407">H791</f>
        <v>98</v>
      </c>
      <c r="I795" s="251">
        <f t="shared" si="397"/>
        <v>42.55</v>
      </c>
      <c r="J795" s="251">
        <f t="shared" si="407"/>
        <v>42.55</v>
      </c>
      <c r="K795" s="235">
        <f t="shared" si="407"/>
        <v>98</v>
      </c>
      <c r="L795" s="235" t="s">
        <v>62</v>
      </c>
      <c r="M795" s="150">
        <v>46022</v>
      </c>
      <c r="N795" s="150">
        <v>46022</v>
      </c>
      <c r="O795" s="156"/>
      <c r="P795" s="234" t="s">
        <v>62</v>
      </c>
      <c r="Q795" s="156"/>
      <c r="R795" s="183"/>
    </row>
    <row r="796" spans="1:18" s="85" customFormat="1" ht="21" customHeight="1" x14ac:dyDescent="0.2">
      <c r="A796" s="332"/>
      <c r="B796" s="147" t="s">
        <v>71</v>
      </c>
      <c r="C796" s="235"/>
      <c r="D796" s="235"/>
      <c r="E796" s="235"/>
      <c r="F796" s="235"/>
      <c r="G796" s="235" t="s">
        <v>62</v>
      </c>
      <c r="H796" s="235"/>
      <c r="I796" s="251">
        <f t="shared" si="397"/>
        <v>0</v>
      </c>
      <c r="J796" s="251"/>
      <c r="K796" s="235"/>
      <c r="L796" s="235" t="s">
        <v>62</v>
      </c>
      <c r="M796" s="235"/>
      <c r="N796" s="235"/>
      <c r="O796" s="234" t="s">
        <v>62</v>
      </c>
      <c r="P796" s="234" t="s">
        <v>62</v>
      </c>
      <c r="Q796" s="234" t="s">
        <v>62</v>
      </c>
      <c r="R796" s="184" t="s">
        <v>62</v>
      </c>
    </row>
    <row r="797" spans="1:18" s="85" customFormat="1" ht="21" customHeight="1" x14ac:dyDescent="0.2">
      <c r="A797" s="333"/>
      <c r="B797" s="148" t="s">
        <v>72</v>
      </c>
      <c r="C797" s="235"/>
      <c r="D797" s="235" t="s">
        <v>62</v>
      </c>
      <c r="E797" s="235"/>
      <c r="F797" s="235"/>
      <c r="G797" s="235">
        <f>G795</f>
        <v>98</v>
      </c>
      <c r="H797" s="235">
        <f t="shared" ref="H797:K797" si="408">H795</f>
        <v>98</v>
      </c>
      <c r="I797" s="251">
        <f t="shared" si="397"/>
        <v>42.55</v>
      </c>
      <c r="J797" s="251">
        <f t="shared" si="408"/>
        <v>42.55</v>
      </c>
      <c r="K797" s="235">
        <f t="shared" si="408"/>
        <v>98</v>
      </c>
      <c r="L797" s="235" t="s">
        <v>62</v>
      </c>
      <c r="M797" s="150">
        <v>46022</v>
      </c>
      <c r="N797" s="150">
        <v>46022</v>
      </c>
      <c r="O797" s="156"/>
      <c r="P797" s="234" t="s">
        <v>62</v>
      </c>
      <c r="Q797" s="156"/>
      <c r="R797" s="183"/>
    </row>
    <row r="798" spans="1:18" s="56" customFormat="1" ht="74.45" customHeight="1" x14ac:dyDescent="0.25">
      <c r="A798" s="331" t="s">
        <v>310</v>
      </c>
      <c r="B798" s="137" t="s">
        <v>332</v>
      </c>
      <c r="C798" s="142" t="s">
        <v>191</v>
      </c>
      <c r="D798" s="141" t="s">
        <v>333</v>
      </c>
      <c r="E798" s="141" t="s">
        <v>82</v>
      </c>
      <c r="F798" s="142">
        <v>744</v>
      </c>
      <c r="G798" s="142">
        <v>98</v>
      </c>
      <c r="H798" s="142">
        <f>G798</f>
        <v>98</v>
      </c>
      <c r="I798" s="156">
        <f t="shared" si="397"/>
        <v>41.02</v>
      </c>
      <c r="J798" s="156">
        <v>41.02</v>
      </c>
      <c r="K798" s="142">
        <f>G798</f>
        <v>98</v>
      </c>
      <c r="L798" s="142"/>
      <c r="M798" s="235" t="s">
        <v>62</v>
      </c>
      <c r="N798" s="235" t="s">
        <v>62</v>
      </c>
      <c r="O798" s="156">
        <v>2173227.33</v>
      </c>
      <c r="P798" s="156"/>
      <c r="Q798" s="156">
        <v>1963312.51</v>
      </c>
      <c r="R798" s="183">
        <v>909559.18</v>
      </c>
    </row>
    <row r="799" spans="1:18" s="85" customFormat="1" ht="15.75" x14ac:dyDescent="0.2">
      <c r="A799" s="332"/>
      <c r="B799" s="146" t="s">
        <v>70</v>
      </c>
      <c r="C799" s="235"/>
      <c r="D799" s="235" t="s">
        <v>62</v>
      </c>
      <c r="E799" s="235"/>
      <c r="F799" s="235"/>
      <c r="G799" s="235">
        <f>G798</f>
        <v>98</v>
      </c>
      <c r="H799" s="235">
        <f t="shared" ref="H799:K799" si="409">H798</f>
        <v>98</v>
      </c>
      <c r="I799" s="251">
        <f t="shared" si="397"/>
        <v>41.02</v>
      </c>
      <c r="J799" s="251">
        <f t="shared" si="409"/>
        <v>41.02</v>
      </c>
      <c r="K799" s="235">
        <f t="shared" si="409"/>
        <v>98</v>
      </c>
      <c r="L799" s="235" t="s">
        <v>62</v>
      </c>
      <c r="M799" s="150">
        <v>46022</v>
      </c>
      <c r="N799" s="150">
        <v>46022</v>
      </c>
      <c r="O799" s="156"/>
      <c r="P799" s="234" t="s">
        <v>62</v>
      </c>
      <c r="Q799" s="156"/>
      <c r="R799" s="183"/>
    </row>
    <row r="800" spans="1:18" s="85" customFormat="1" ht="14.25" x14ac:dyDescent="0.2">
      <c r="A800" s="332"/>
      <c r="B800" s="147" t="s">
        <v>76</v>
      </c>
      <c r="C800" s="235"/>
      <c r="D800" s="235"/>
      <c r="E800" s="235"/>
      <c r="F800" s="235"/>
      <c r="G800" s="235" t="s">
        <v>62</v>
      </c>
      <c r="H800" s="235"/>
      <c r="I800" s="251">
        <f t="shared" si="397"/>
        <v>0</v>
      </c>
      <c r="J800" s="251"/>
      <c r="K800" s="235"/>
      <c r="L800" s="235" t="s">
        <v>62</v>
      </c>
      <c r="M800" s="235"/>
      <c r="N800" s="235"/>
      <c r="O800" s="234" t="s">
        <v>62</v>
      </c>
      <c r="P800" s="234" t="s">
        <v>62</v>
      </c>
      <c r="Q800" s="234" t="s">
        <v>62</v>
      </c>
      <c r="R800" s="184" t="s">
        <v>62</v>
      </c>
    </row>
    <row r="801" spans="1:18" s="85" customFormat="1" ht="65.45" customHeight="1" x14ac:dyDescent="0.2">
      <c r="A801" s="332"/>
      <c r="B801" s="148" t="s">
        <v>192</v>
      </c>
      <c r="C801" s="235"/>
      <c r="D801" s="235" t="s">
        <v>62</v>
      </c>
      <c r="E801" s="235"/>
      <c r="F801" s="235"/>
      <c r="G801" s="235">
        <f>G798</f>
        <v>98</v>
      </c>
      <c r="H801" s="235">
        <f t="shared" ref="H801:J801" si="410">H798</f>
        <v>98</v>
      </c>
      <c r="I801" s="251">
        <f t="shared" si="397"/>
        <v>41.02</v>
      </c>
      <c r="J801" s="251">
        <f t="shared" si="410"/>
        <v>41.02</v>
      </c>
      <c r="K801" s="235">
        <f>K798</f>
        <v>98</v>
      </c>
      <c r="L801" s="235" t="s">
        <v>62</v>
      </c>
      <c r="M801" s="150">
        <v>46022</v>
      </c>
      <c r="N801" s="150">
        <v>46022</v>
      </c>
      <c r="O801" s="156"/>
      <c r="P801" s="234" t="s">
        <v>62</v>
      </c>
      <c r="Q801" s="156"/>
      <c r="R801" s="183"/>
    </row>
    <row r="802" spans="1:18" s="85" customFormat="1" ht="15" customHeight="1" x14ac:dyDescent="0.2">
      <c r="A802" s="332"/>
      <c r="B802" s="147" t="s">
        <v>193</v>
      </c>
      <c r="C802" s="235"/>
      <c r="D802" s="235"/>
      <c r="E802" s="235"/>
      <c r="F802" s="235"/>
      <c r="G802" s="235" t="s">
        <v>62</v>
      </c>
      <c r="H802" s="235"/>
      <c r="I802" s="251">
        <f t="shared" si="397"/>
        <v>0</v>
      </c>
      <c r="J802" s="251"/>
      <c r="K802" s="235"/>
      <c r="L802" s="235" t="s">
        <v>62</v>
      </c>
      <c r="M802" s="235"/>
      <c r="N802" s="235"/>
      <c r="O802" s="234" t="s">
        <v>62</v>
      </c>
      <c r="P802" s="234" t="s">
        <v>62</v>
      </c>
      <c r="Q802" s="234" t="s">
        <v>62</v>
      </c>
      <c r="R802" s="184" t="s">
        <v>62</v>
      </c>
    </row>
    <row r="803" spans="1:18" s="85" customFormat="1" ht="38.65" customHeight="1" x14ac:dyDescent="0.2">
      <c r="A803" s="332"/>
      <c r="B803" s="148" t="s">
        <v>330</v>
      </c>
      <c r="C803" s="235"/>
      <c r="D803" s="235" t="s">
        <v>62</v>
      </c>
      <c r="E803" s="235"/>
      <c r="F803" s="235"/>
      <c r="G803" s="235">
        <f>G799</f>
        <v>98</v>
      </c>
      <c r="H803" s="235">
        <f t="shared" ref="H803:K803" si="411">H799</f>
        <v>98</v>
      </c>
      <c r="I803" s="251">
        <f t="shared" si="397"/>
        <v>41.02</v>
      </c>
      <c r="J803" s="251">
        <f t="shared" si="411"/>
        <v>41.02</v>
      </c>
      <c r="K803" s="235">
        <f t="shared" si="411"/>
        <v>98</v>
      </c>
      <c r="L803" s="235" t="s">
        <v>62</v>
      </c>
      <c r="M803" s="150">
        <v>46022</v>
      </c>
      <c r="N803" s="150">
        <v>46022</v>
      </c>
      <c r="O803" s="156"/>
      <c r="P803" s="234" t="s">
        <v>62</v>
      </c>
      <c r="Q803" s="156"/>
      <c r="R803" s="183"/>
    </row>
    <row r="804" spans="1:18" s="85" customFormat="1" ht="21" customHeight="1" x14ac:dyDescent="0.2">
      <c r="A804" s="332"/>
      <c r="B804" s="147" t="s">
        <v>71</v>
      </c>
      <c r="C804" s="235"/>
      <c r="D804" s="235"/>
      <c r="E804" s="235"/>
      <c r="F804" s="235"/>
      <c r="G804" s="235" t="s">
        <v>62</v>
      </c>
      <c r="H804" s="235"/>
      <c r="I804" s="251">
        <f t="shared" si="397"/>
        <v>0</v>
      </c>
      <c r="J804" s="251"/>
      <c r="K804" s="235"/>
      <c r="L804" s="235" t="s">
        <v>62</v>
      </c>
      <c r="M804" s="235"/>
      <c r="N804" s="235"/>
      <c r="O804" s="234" t="s">
        <v>62</v>
      </c>
      <c r="P804" s="234" t="s">
        <v>62</v>
      </c>
      <c r="Q804" s="234" t="s">
        <v>62</v>
      </c>
      <c r="R804" s="184" t="s">
        <v>62</v>
      </c>
    </row>
    <row r="805" spans="1:18" s="85" customFormat="1" ht="21" customHeight="1" x14ac:dyDescent="0.2">
      <c r="A805" s="333"/>
      <c r="B805" s="148" t="s">
        <v>72</v>
      </c>
      <c r="C805" s="235"/>
      <c r="D805" s="235" t="s">
        <v>62</v>
      </c>
      <c r="E805" s="235"/>
      <c r="F805" s="235"/>
      <c r="G805" s="235">
        <f>G803</f>
        <v>98</v>
      </c>
      <c r="H805" s="235">
        <f t="shared" ref="H805:K805" si="412">H803</f>
        <v>98</v>
      </c>
      <c r="I805" s="251">
        <f t="shared" si="397"/>
        <v>41.02</v>
      </c>
      <c r="J805" s="251">
        <f t="shared" si="412"/>
        <v>41.02</v>
      </c>
      <c r="K805" s="235">
        <f t="shared" si="412"/>
        <v>98</v>
      </c>
      <c r="L805" s="235" t="s">
        <v>62</v>
      </c>
      <c r="M805" s="150">
        <v>46022</v>
      </c>
      <c r="N805" s="150">
        <v>46022</v>
      </c>
      <c r="O805" s="156"/>
      <c r="P805" s="234" t="s">
        <v>62</v>
      </c>
      <c r="Q805" s="156"/>
      <c r="R805" s="183"/>
    </row>
    <row r="806" spans="1:18" s="56" customFormat="1" ht="74.45" customHeight="1" x14ac:dyDescent="0.25">
      <c r="A806" s="331" t="s">
        <v>311</v>
      </c>
      <c r="B806" s="137" t="s">
        <v>332</v>
      </c>
      <c r="C806" s="142" t="s">
        <v>191</v>
      </c>
      <c r="D806" s="141" t="s">
        <v>333</v>
      </c>
      <c r="E806" s="141" t="s">
        <v>82</v>
      </c>
      <c r="F806" s="142">
        <v>744</v>
      </c>
      <c r="G806" s="142">
        <v>98</v>
      </c>
      <c r="H806" s="142">
        <f>G806</f>
        <v>98</v>
      </c>
      <c r="I806" s="156">
        <f t="shared" si="397"/>
        <v>42.34</v>
      </c>
      <c r="J806" s="156">
        <v>42.34</v>
      </c>
      <c r="K806" s="142">
        <f>G806</f>
        <v>98</v>
      </c>
      <c r="L806" s="142"/>
      <c r="M806" s="235" t="s">
        <v>62</v>
      </c>
      <c r="N806" s="235" t="s">
        <v>62</v>
      </c>
      <c r="O806" s="156">
        <v>1142272</v>
      </c>
      <c r="P806" s="156"/>
      <c r="Q806" s="156">
        <v>1060865.52</v>
      </c>
      <c r="R806" s="183">
        <v>493622.88</v>
      </c>
    </row>
    <row r="807" spans="1:18" s="85" customFormat="1" ht="15.75" x14ac:dyDescent="0.2">
      <c r="A807" s="332"/>
      <c r="B807" s="146" t="s">
        <v>70</v>
      </c>
      <c r="C807" s="235"/>
      <c r="D807" s="235" t="s">
        <v>62</v>
      </c>
      <c r="E807" s="235"/>
      <c r="F807" s="235"/>
      <c r="G807" s="235">
        <f>G806</f>
        <v>98</v>
      </c>
      <c r="H807" s="235">
        <f t="shared" ref="H807:K807" si="413">H806</f>
        <v>98</v>
      </c>
      <c r="I807" s="251">
        <f t="shared" si="397"/>
        <v>42.34</v>
      </c>
      <c r="J807" s="251">
        <f t="shared" si="413"/>
        <v>42.34</v>
      </c>
      <c r="K807" s="235">
        <f t="shared" si="413"/>
        <v>98</v>
      </c>
      <c r="L807" s="235" t="s">
        <v>62</v>
      </c>
      <c r="M807" s="150">
        <v>46022</v>
      </c>
      <c r="N807" s="150">
        <v>46022</v>
      </c>
      <c r="O807" s="156"/>
      <c r="P807" s="234" t="s">
        <v>62</v>
      </c>
      <c r="Q807" s="156"/>
      <c r="R807" s="183"/>
    </row>
    <row r="808" spans="1:18" s="85" customFormat="1" ht="14.25" x14ac:dyDescent="0.2">
      <c r="A808" s="332"/>
      <c r="B808" s="147" t="s">
        <v>76</v>
      </c>
      <c r="C808" s="235"/>
      <c r="D808" s="235"/>
      <c r="E808" s="235"/>
      <c r="F808" s="235"/>
      <c r="G808" s="235" t="s">
        <v>62</v>
      </c>
      <c r="H808" s="235"/>
      <c r="I808" s="251">
        <f t="shared" si="397"/>
        <v>0</v>
      </c>
      <c r="J808" s="251"/>
      <c r="K808" s="235"/>
      <c r="L808" s="235" t="s">
        <v>62</v>
      </c>
      <c r="M808" s="235"/>
      <c r="N808" s="235"/>
      <c r="O808" s="234" t="s">
        <v>62</v>
      </c>
      <c r="P808" s="234" t="s">
        <v>62</v>
      </c>
      <c r="Q808" s="234" t="s">
        <v>62</v>
      </c>
      <c r="R808" s="184" t="s">
        <v>62</v>
      </c>
    </row>
    <row r="809" spans="1:18" s="85" customFormat="1" ht="65.45" customHeight="1" x14ac:dyDescent="0.2">
      <c r="A809" s="332"/>
      <c r="B809" s="148" t="s">
        <v>192</v>
      </c>
      <c r="C809" s="235"/>
      <c r="D809" s="235" t="s">
        <v>62</v>
      </c>
      <c r="E809" s="235"/>
      <c r="F809" s="235"/>
      <c r="G809" s="235">
        <f>G806</f>
        <v>98</v>
      </c>
      <c r="H809" s="235">
        <f t="shared" ref="H809:J809" si="414">H806</f>
        <v>98</v>
      </c>
      <c r="I809" s="251">
        <f t="shared" si="397"/>
        <v>42.34</v>
      </c>
      <c r="J809" s="251">
        <f t="shared" si="414"/>
        <v>42.34</v>
      </c>
      <c r="K809" s="235">
        <f>K806</f>
        <v>98</v>
      </c>
      <c r="L809" s="235" t="s">
        <v>62</v>
      </c>
      <c r="M809" s="150">
        <v>46022</v>
      </c>
      <c r="N809" s="150">
        <v>46022</v>
      </c>
      <c r="O809" s="156"/>
      <c r="P809" s="234" t="s">
        <v>62</v>
      </c>
      <c r="Q809" s="156"/>
      <c r="R809" s="183"/>
    </row>
    <row r="810" spans="1:18" s="85" customFormat="1" ht="15" customHeight="1" x14ac:dyDescent="0.2">
      <c r="A810" s="332"/>
      <c r="B810" s="147" t="s">
        <v>193</v>
      </c>
      <c r="C810" s="235"/>
      <c r="D810" s="235"/>
      <c r="E810" s="235"/>
      <c r="F810" s="235"/>
      <c r="G810" s="235" t="s">
        <v>62</v>
      </c>
      <c r="H810" s="235"/>
      <c r="I810" s="251">
        <f t="shared" si="397"/>
        <v>0</v>
      </c>
      <c r="J810" s="251"/>
      <c r="K810" s="235"/>
      <c r="L810" s="235" t="s">
        <v>62</v>
      </c>
      <c r="M810" s="235"/>
      <c r="N810" s="235"/>
      <c r="O810" s="234" t="s">
        <v>62</v>
      </c>
      <c r="P810" s="234" t="s">
        <v>62</v>
      </c>
      <c r="Q810" s="234" t="s">
        <v>62</v>
      </c>
      <c r="R810" s="184" t="s">
        <v>62</v>
      </c>
    </row>
    <row r="811" spans="1:18" s="85" customFormat="1" ht="38.65" customHeight="1" x14ac:dyDescent="0.2">
      <c r="A811" s="332"/>
      <c r="B811" s="148" t="s">
        <v>330</v>
      </c>
      <c r="C811" s="235"/>
      <c r="D811" s="235" t="s">
        <v>62</v>
      </c>
      <c r="E811" s="235"/>
      <c r="F811" s="235"/>
      <c r="G811" s="235">
        <f>G807</f>
        <v>98</v>
      </c>
      <c r="H811" s="235">
        <f t="shared" ref="H811:K811" si="415">H807</f>
        <v>98</v>
      </c>
      <c r="I811" s="251">
        <f t="shared" si="397"/>
        <v>42.34</v>
      </c>
      <c r="J811" s="251">
        <f t="shared" si="415"/>
        <v>42.34</v>
      </c>
      <c r="K811" s="235">
        <f t="shared" si="415"/>
        <v>98</v>
      </c>
      <c r="L811" s="235" t="s">
        <v>62</v>
      </c>
      <c r="M811" s="150">
        <v>46022</v>
      </c>
      <c r="N811" s="150">
        <v>46022</v>
      </c>
      <c r="O811" s="156"/>
      <c r="P811" s="234" t="s">
        <v>62</v>
      </c>
      <c r="Q811" s="156"/>
      <c r="R811" s="183"/>
    </row>
    <row r="812" spans="1:18" s="85" customFormat="1" ht="21" customHeight="1" x14ac:dyDescent="0.2">
      <c r="A812" s="332"/>
      <c r="B812" s="147" t="s">
        <v>71</v>
      </c>
      <c r="C812" s="235"/>
      <c r="D812" s="235"/>
      <c r="E812" s="235"/>
      <c r="F812" s="235"/>
      <c r="G812" s="235" t="s">
        <v>62</v>
      </c>
      <c r="H812" s="235"/>
      <c r="I812" s="251">
        <f t="shared" si="397"/>
        <v>0</v>
      </c>
      <c r="J812" s="251"/>
      <c r="K812" s="235"/>
      <c r="L812" s="235" t="s">
        <v>62</v>
      </c>
      <c r="M812" s="235"/>
      <c r="N812" s="235"/>
      <c r="O812" s="234" t="s">
        <v>62</v>
      </c>
      <c r="P812" s="234" t="s">
        <v>62</v>
      </c>
      <c r="Q812" s="234" t="s">
        <v>62</v>
      </c>
      <c r="R812" s="184" t="s">
        <v>62</v>
      </c>
    </row>
    <row r="813" spans="1:18" s="85" customFormat="1" ht="21" customHeight="1" x14ac:dyDescent="0.2">
      <c r="A813" s="333"/>
      <c r="B813" s="148" t="s">
        <v>72</v>
      </c>
      <c r="C813" s="235"/>
      <c r="D813" s="235" t="s">
        <v>62</v>
      </c>
      <c r="E813" s="235"/>
      <c r="F813" s="235"/>
      <c r="G813" s="235">
        <f>G811</f>
        <v>98</v>
      </c>
      <c r="H813" s="235">
        <f t="shared" ref="H813:K813" si="416">H811</f>
        <v>98</v>
      </c>
      <c r="I813" s="251">
        <f t="shared" si="397"/>
        <v>42.34</v>
      </c>
      <c r="J813" s="251">
        <f t="shared" si="416"/>
        <v>42.34</v>
      </c>
      <c r="K813" s="235">
        <f t="shared" si="416"/>
        <v>98</v>
      </c>
      <c r="L813" s="235" t="s">
        <v>62</v>
      </c>
      <c r="M813" s="150">
        <v>46022</v>
      </c>
      <c r="N813" s="150">
        <v>46022</v>
      </c>
      <c r="O813" s="156"/>
      <c r="P813" s="234" t="s">
        <v>62</v>
      </c>
      <c r="Q813" s="156"/>
      <c r="R813" s="183"/>
    </row>
    <row r="814" spans="1:18" s="56" customFormat="1" ht="74.45" customHeight="1" x14ac:dyDescent="0.25">
      <c r="A814" s="331" t="s">
        <v>312</v>
      </c>
      <c r="B814" s="137" t="s">
        <v>332</v>
      </c>
      <c r="C814" s="142" t="s">
        <v>191</v>
      </c>
      <c r="D814" s="141" t="s">
        <v>333</v>
      </c>
      <c r="E814" s="141" t="s">
        <v>82</v>
      </c>
      <c r="F814" s="142">
        <v>744</v>
      </c>
      <c r="G814" s="142">
        <v>98</v>
      </c>
      <c r="H814" s="142">
        <f>G814</f>
        <v>98</v>
      </c>
      <c r="I814" s="156">
        <f t="shared" si="397"/>
        <v>42.65</v>
      </c>
      <c r="J814" s="156">
        <v>42.65</v>
      </c>
      <c r="K814" s="142">
        <f>G814</f>
        <v>98</v>
      </c>
      <c r="L814" s="142"/>
      <c r="M814" s="235" t="s">
        <v>62</v>
      </c>
      <c r="N814" s="235" t="s">
        <v>62</v>
      </c>
      <c r="O814" s="156">
        <v>2205875.73</v>
      </c>
      <c r="P814" s="156"/>
      <c r="Q814" s="156">
        <v>2001498.64</v>
      </c>
      <c r="R814" s="183">
        <v>959858.36</v>
      </c>
    </row>
    <row r="815" spans="1:18" s="85" customFormat="1" ht="15.75" x14ac:dyDescent="0.2">
      <c r="A815" s="332"/>
      <c r="B815" s="146" t="s">
        <v>70</v>
      </c>
      <c r="C815" s="235"/>
      <c r="D815" s="235" t="s">
        <v>62</v>
      </c>
      <c r="E815" s="235"/>
      <c r="F815" s="235"/>
      <c r="G815" s="235">
        <f>G814</f>
        <v>98</v>
      </c>
      <c r="H815" s="235">
        <f t="shared" ref="H815:K815" si="417">H814</f>
        <v>98</v>
      </c>
      <c r="I815" s="251">
        <f t="shared" si="397"/>
        <v>42.65</v>
      </c>
      <c r="J815" s="251">
        <f>J814</f>
        <v>42.65</v>
      </c>
      <c r="K815" s="235">
        <f t="shared" si="417"/>
        <v>98</v>
      </c>
      <c r="L815" s="235" t="s">
        <v>62</v>
      </c>
      <c r="M815" s="150">
        <v>46022</v>
      </c>
      <c r="N815" s="150">
        <v>46022</v>
      </c>
      <c r="O815" s="156"/>
      <c r="P815" s="234" t="s">
        <v>62</v>
      </c>
      <c r="Q815" s="156"/>
      <c r="R815" s="183"/>
    </row>
    <row r="816" spans="1:18" s="85" customFormat="1" ht="14.25" x14ac:dyDescent="0.2">
      <c r="A816" s="332"/>
      <c r="B816" s="147" t="s">
        <v>76</v>
      </c>
      <c r="C816" s="235"/>
      <c r="D816" s="235"/>
      <c r="E816" s="235"/>
      <c r="F816" s="235"/>
      <c r="G816" s="235" t="s">
        <v>62</v>
      </c>
      <c r="H816" s="235"/>
      <c r="I816" s="251">
        <f t="shared" si="397"/>
        <v>0</v>
      </c>
      <c r="J816" s="251"/>
      <c r="K816" s="235"/>
      <c r="L816" s="235" t="s">
        <v>62</v>
      </c>
      <c r="M816" s="235"/>
      <c r="N816" s="235"/>
      <c r="O816" s="234" t="s">
        <v>62</v>
      </c>
      <c r="P816" s="234" t="s">
        <v>62</v>
      </c>
      <c r="Q816" s="234" t="s">
        <v>62</v>
      </c>
      <c r="R816" s="184" t="s">
        <v>62</v>
      </c>
    </row>
    <row r="817" spans="1:18" s="85" customFormat="1" ht="65.45" customHeight="1" x14ac:dyDescent="0.2">
      <c r="A817" s="332"/>
      <c r="B817" s="148" t="s">
        <v>192</v>
      </c>
      <c r="C817" s="235"/>
      <c r="D817" s="235" t="s">
        <v>62</v>
      </c>
      <c r="E817" s="235"/>
      <c r="F817" s="235"/>
      <c r="G817" s="235">
        <f>G814</f>
        <v>98</v>
      </c>
      <c r="H817" s="235">
        <f t="shared" ref="H817:J817" si="418">H814</f>
        <v>98</v>
      </c>
      <c r="I817" s="251">
        <f t="shared" si="397"/>
        <v>42.65</v>
      </c>
      <c r="J817" s="251">
        <f t="shared" si="418"/>
        <v>42.65</v>
      </c>
      <c r="K817" s="235">
        <f>K814</f>
        <v>98</v>
      </c>
      <c r="L817" s="235" t="s">
        <v>62</v>
      </c>
      <c r="M817" s="150">
        <v>46022</v>
      </c>
      <c r="N817" s="150">
        <v>46022</v>
      </c>
      <c r="O817" s="156"/>
      <c r="P817" s="234" t="s">
        <v>62</v>
      </c>
      <c r="Q817" s="156"/>
      <c r="R817" s="183"/>
    </row>
    <row r="818" spans="1:18" s="85" customFormat="1" ht="15" customHeight="1" x14ac:dyDescent="0.2">
      <c r="A818" s="332"/>
      <c r="B818" s="147" t="s">
        <v>193</v>
      </c>
      <c r="C818" s="235"/>
      <c r="D818" s="235"/>
      <c r="E818" s="235"/>
      <c r="F818" s="235"/>
      <c r="G818" s="235" t="s">
        <v>62</v>
      </c>
      <c r="H818" s="235"/>
      <c r="I818" s="251">
        <f t="shared" si="397"/>
        <v>0</v>
      </c>
      <c r="J818" s="251"/>
      <c r="K818" s="235"/>
      <c r="L818" s="235" t="s">
        <v>62</v>
      </c>
      <c r="M818" s="235"/>
      <c r="N818" s="235"/>
      <c r="O818" s="234" t="s">
        <v>62</v>
      </c>
      <c r="P818" s="234" t="s">
        <v>62</v>
      </c>
      <c r="Q818" s="234" t="s">
        <v>62</v>
      </c>
      <c r="R818" s="184" t="s">
        <v>62</v>
      </c>
    </row>
    <row r="819" spans="1:18" s="85" customFormat="1" ht="38.65" customHeight="1" x14ac:dyDescent="0.2">
      <c r="A819" s="332"/>
      <c r="B819" s="148" t="s">
        <v>330</v>
      </c>
      <c r="C819" s="235"/>
      <c r="D819" s="235" t="s">
        <v>62</v>
      </c>
      <c r="E819" s="235"/>
      <c r="F819" s="235"/>
      <c r="G819" s="235">
        <f>G815</f>
        <v>98</v>
      </c>
      <c r="H819" s="235">
        <f t="shared" ref="H819:K819" si="419">H815</f>
        <v>98</v>
      </c>
      <c r="I819" s="251">
        <f t="shared" si="397"/>
        <v>42.65</v>
      </c>
      <c r="J819" s="251">
        <f t="shared" si="419"/>
        <v>42.65</v>
      </c>
      <c r="K819" s="235">
        <f t="shared" si="419"/>
        <v>98</v>
      </c>
      <c r="L819" s="235" t="s">
        <v>62</v>
      </c>
      <c r="M819" s="150">
        <v>46022</v>
      </c>
      <c r="N819" s="150">
        <v>46022</v>
      </c>
      <c r="O819" s="156"/>
      <c r="P819" s="234" t="s">
        <v>62</v>
      </c>
      <c r="Q819" s="156"/>
      <c r="R819" s="183"/>
    </row>
    <row r="820" spans="1:18" s="85" customFormat="1" ht="21" customHeight="1" x14ac:dyDescent="0.2">
      <c r="A820" s="332"/>
      <c r="B820" s="147" t="s">
        <v>71</v>
      </c>
      <c r="C820" s="235"/>
      <c r="D820" s="235"/>
      <c r="E820" s="235"/>
      <c r="F820" s="235"/>
      <c r="G820" s="235" t="s">
        <v>62</v>
      </c>
      <c r="H820" s="235"/>
      <c r="I820" s="251">
        <f t="shared" si="397"/>
        <v>0</v>
      </c>
      <c r="J820" s="251"/>
      <c r="K820" s="235"/>
      <c r="L820" s="235" t="s">
        <v>62</v>
      </c>
      <c r="M820" s="235"/>
      <c r="N820" s="235"/>
      <c r="O820" s="234" t="s">
        <v>62</v>
      </c>
      <c r="P820" s="234" t="s">
        <v>62</v>
      </c>
      <c r="Q820" s="234" t="s">
        <v>62</v>
      </c>
      <c r="R820" s="184" t="s">
        <v>62</v>
      </c>
    </row>
    <row r="821" spans="1:18" s="85" customFormat="1" ht="21" customHeight="1" x14ac:dyDescent="0.2">
      <c r="A821" s="333"/>
      <c r="B821" s="148" t="s">
        <v>72</v>
      </c>
      <c r="C821" s="235"/>
      <c r="D821" s="235" t="s">
        <v>62</v>
      </c>
      <c r="E821" s="235"/>
      <c r="F821" s="235"/>
      <c r="G821" s="235">
        <f>G819</f>
        <v>98</v>
      </c>
      <c r="H821" s="235">
        <f t="shared" ref="H821:K821" si="420">H819</f>
        <v>98</v>
      </c>
      <c r="I821" s="251">
        <f t="shared" si="397"/>
        <v>42.65</v>
      </c>
      <c r="J821" s="251">
        <f t="shared" si="420"/>
        <v>42.65</v>
      </c>
      <c r="K821" s="235">
        <f t="shared" si="420"/>
        <v>98</v>
      </c>
      <c r="L821" s="235" t="s">
        <v>62</v>
      </c>
      <c r="M821" s="150">
        <v>46022</v>
      </c>
      <c r="N821" s="150">
        <v>46022</v>
      </c>
      <c r="O821" s="156"/>
      <c r="P821" s="234" t="s">
        <v>62</v>
      </c>
      <c r="Q821" s="156"/>
      <c r="R821" s="183"/>
    </row>
    <row r="822" spans="1:18" s="56" customFormat="1" ht="74.45" customHeight="1" x14ac:dyDescent="0.25">
      <c r="A822" s="331" t="s">
        <v>313</v>
      </c>
      <c r="B822" s="137" t="s">
        <v>332</v>
      </c>
      <c r="C822" s="142" t="s">
        <v>191</v>
      </c>
      <c r="D822" s="141" t="s">
        <v>333</v>
      </c>
      <c r="E822" s="141" t="s">
        <v>82</v>
      </c>
      <c r="F822" s="142">
        <v>744</v>
      </c>
      <c r="G822" s="142">
        <v>98</v>
      </c>
      <c r="H822" s="142">
        <f>G822</f>
        <v>98</v>
      </c>
      <c r="I822" s="156">
        <f t="shared" si="397"/>
        <v>48.48</v>
      </c>
      <c r="J822" s="156">
        <v>48.48</v>
      </c>
      <c r="K822" s="142">
        <f>G822</f>
        <v>98</v>
      </c>
      <c r="L822" s="142"/>
      <c r="M822" s="235" t="s">
        <v>62</v>
      </c>
      <c r="N822" s="235" t="s">
        <v>62</v>
      </c>
      <c r="O822" s="156">
        <v>205138.08</v>
      </c>
      <c r="P822" s="156"/>
      <c r="Q822" s="156">
        <v>205073.2</v>
      </c>
      <c r="R822" s="183">
        <v>101302.52</v>
      </c>
    </row>
    <row r="823" spans="1:18" s="85" customFormat="1" ht="15.75" x14ac:dyDescent="0.2">
      <c r="A823" s="332"/>
      <c r="B823" s="146" t="s">
        <v>70</v>
      </c>
      <c r="C823" s="235"/>
      <c r="D823" s="235" t="s">
        <v>62</v>
      </c>
      <c r="E823" s="235"/>
      <c r="F823" s="235"/>
      <c r="G823" s="235">
        <f>G822</f>
        <v>98</v>
      </c>
      <c r="H823" s="235">
        <f t="shared" ref="H823:K823" si="421">H822</f>
        <v>98</v>
      </c>
      <c r="I823" s="251">
        <f t="shared" si="397"/>
        <v>48.48</v>
      </c>
      <c r="J823" s="251">
        <f t="shared" si="421"/>
        <v>48.48</v>
      </c>
      <c r="K823" s="235">
        <f t="shared" si="421"/>
        <v>98</v>
      </c>
      <c r="L823" s="235" t="s">
        <v>62</v>
      </c>
      <c r="M823" s="150">
        <v>46022</v>
      </c>
      <c r="N823" s="150">
        <v>46022</v>
      </c>
      <c r="O823" s="156"/>
      <c r="P823" s="234" t="s">
        <v>62</v>
      </c>
      <c r="Q823" s="156"/>
      <c r="R823" s="183"/>
    </row>
    <row r="824" spans="1:18" s="85" customFormat="1" ht="14.25" x14ac:dyDescent="0.2">
      <c r="A824" s="332"/>
      <c r="B824" s="147" t="s">
        <v>76</v>
      </c>
      <c r="C824" s="235"/>
      <c r="D824" s="235"/>
      <c r="E824" s="235"/>
      <c r="F824" s="235"/>
      <c r="G824" s="235" t="s">
        <v>62</v>
      </c>
      <c r="H824" s="235"/>
      <c r="I824" s="251">
        <f t="shared" si="397"/>
        <v>0</v>
      </c>
      <c r="J824" s="251"/>
      <c r="K824" s="235"/>
      <c r="L824" s="235" t="s">
        <v>62</v>
      </c>
      <c r="M824" s="235"/>
      <c r="N824" s="235"/>
      <c r="O824" s="234" t="s">
        <v>62</v>
      </c>
      <c r="P824" s="234" t="s">
        <v>62</v>
      </c>
      <c r="Q824" s="234" t="s">
        <v>62</v>
      </c>
      <c r="R824" s="184" t="s">
        <v>62</v>
      </c>
    </row>
    <row r="825" spans="1:18" s="85" customFormat="1" ht="65.45" customHeight="1" x14ac:dyDescent="0.2">
      <c r="A825" s="332"/>
      <c r="B825" s="148" t="s">
        <v>192</v>
      </c>
      <c r="C825" s="235"/>
      <c r="D825" s="235" t="s">
        <v>62</v>
      </c>
      <c r="E825" s="235"/>
      <c r="F825" s="235"/>
      <c r="G825" s="235">
        <f>G822</f>
        <v>98</v>
      </c>
      <c r="H825" s="235">
        <f t="shared" ref="H825:J825" si="422">H822</f>
        <v>98</v>
      </c>
      <c r="I825" s="251">
        <f t="shared" si="397"/>
        <v>48.48</v>
      </c>
      <c r="J825" s="251">
        <f t="shared" si="422"/>
        <v>48.48</v>
      </c>
      <c r="K825" s="235">
        <f>K822</f>
        <v>98</v>
      </c>
      <c r="L825" s="235" t="s">
        <v>62</v>
      </c>
      <c r="M825" s="150">
        <v>46022</v>
      </c>
      <c r="N825" s="150">
        <v>46022</v>
      </c>
      <c r="O825" s="156"/>
      <c r="P825" s="234" t="s">
        <v>62</v>
      </c>
      <c r="Q825" s="156"/>
      <c r="R825" s="183"/>
    </row>
    <row r="826" spans="1:18" s="85" customFormat="1" ht="15" customHeight="1" x14ac:dyDescent="0.2">
      <c r="A826" s="332"/>
      <c r="B826" s="147" t="s">
        <v>193</v>
      </c>
      <c r="C826" s="235"/>
      <c r="D826" s="235"/>
      <c r="E826" s="235"/>
      <c r="F826" s="235"/>
      <c r="G826" s="235" t="s">
        <v>62</v>
      </c>
      <c r="H826" s="235"/>
      <c r="I826" s="251">
        <f t="shared" si="397"/>
        <v>0</v>
      </c>
      <c r="J826" s="251"/>
      <c r="K826" s="235"/>
      <c r="L826" s="235" t="s">
        <v>62</v>
      </c>
      <c r="M826" s="235"/>
      <c r="N826" s="235"/>
      <c r="O826" s="234" t="s">
        <v>62</v>
      </c>
      <c r="P826" s="234" t="s">
        <v>62</v>
      </c>
      <c r="Q826" s="234" t="s">
        <v>62</v>
      </c>
      <c r="R826" s="184" t="s">
        <v>62</v>
      </c>
    </row>
    <row r="827" spans="1:18" s="85" customFormat="1" ht="38.65" customHeight="1" x14ac:dyDescent="0.2">
      <c r="A827" s="332"/>
      <c r="B827" s="148" t="s">
        <v>330</v>
      </c>
      <c r="C827" s="235"/>
      <c r="D827" s="235" t="s">
        <v>62</v>
      </c>
      <c r="E827" s="235"/>
      <c r="F827" s="235"/>
      <c r="G827" s="235">
        <f>G823</f>
        <v>98</v>
      </c>
      <c r="H827" s="235">
        <f t="shared" ref="H827:K827" si="423">H823</f>
        <v>98</v>
      </c>
      <c r="I827" s="251">
        <f t="shared" si="397"/>
        <v>48.48</v>
      </c>
      <c r="J827" s="251">
        <f t="shared" si="423"/>
        <v>48.48</v>
      </c>
      <c r="K827" s="235">
        <f t="shared" si="423"/>
        <v>98</v>
      </c>
      <c r="L827" s="235" t="s">
        <v>62</v>
      </c>
      <c r="M827" s="150">
        <v>46022</v>
      </c>
      <c r="N827" s="150">
        <v>46022</v>
      </c>
      <c r="O827" s="156"/>
      <c r="P827" s="234" t="s">
        <v>62</v>
      </c>
      <c r="Q827" s="156"/>
      <c r="R827" s="183"/>
    </row>
    <row r="828" spans="1:18" s="85" customFormat="1" ht="21" customHeight="1" x14ac:dyDescent="0.2">
      <c r="A828" s="332"/>
      <c r="B828" s="147" t="s">
        <v>71</v>
      </c>
      <c r="C828" s="235"/>
      <c r="D828" s="235"/>
      <c r="E828" s="235"/>
      <c r="F828" s="235"/>
      <c r="G828" s="235" t="s">
        <v>62</v>
      </c>
      <c r="H828" s="235"/>
      <c r="I828" s="251">
        <f t="shared" si="397"/>
        <v>0</v>
      </c>
      <c r="J828" s="251"/>
      <c r="K828" s="235"/>
      <c r="L828" s="235" t="s">
        <v>62</v>
      </c>
      <c r="M828" s="235"/>
      <c r="N828" s="235"/>
      <c r="O828" s="234" t="s">
        <v>62</v>
      </c>
      <c r="P828" s="234" t="s">
        <v>62</v>
      </c>
      <c r="Q828" s="234" t="s">
        <v>62</v>
      </c>
      <c r="R828" s="184" t="s">
        <v>62</v>
      </c>
    </row>
    <row r="829" spans="1:18" s="85" customFormat="1" ht="21" customHeight="1" x14ac:dyDescent="0.2">
      <c r="A829" s="333"/>
      <c r="B829" s="148" t="s">
        <v>72</v>
      </c>
      <c r="C829" s="235"/>
      <c r="D829" s="235" t="s">
        <v>62</v>
      </c>
      <c r="E829" s="235"/>
      <c r="F829" s="235"/>
      <c r="G829" s="235">
        <f>G827</f>
        <v>98</v>
      </c>
      <c r="H829" s="235">
        <f t="shared" ref="H829:K829" si="424">H827</f>
        <v>98</v>
      </c>
      <c r="I829" s="251">
        <f t="shared" si="397"/>
        <v>48.48</v>
      </c>
      <c r="J829" s="251">
        <f t="shared" si="424"/>
        <v>48.48</v>
      </c>
      <c r="K829" s="235">
        <f t="shared" si="424"/>
        <v>98</v>
      </c>
      <c r="L829" s="235" t="s">
        <v>62</v>
      </c>
      <c r="M829" s="150">
        <v>46022</v>
      </c>
      <c r="N829" s="150">
        <v>46022</v>
      </c>
      <c r="O829" s="156"/>
      <c r="P829" s="234" t="s">
        <v>62</v>
      </c>
      <c r="Q829" s="156"/>
      <c r="R829" s="183"/>
    </row>
    <row r="830" spans="1:18" s="56" customFormat="1" ht="74.45" customHeight="1" x14ac:dyDescent="0.25">
      <c r="A830" s="331" t="s">
        <v>314</v>
      </c>
      <c r="B830" s="137" t="s">
        <v>332</v>
      </c>
      <c r="C830" s="142" t="s">
        <v>191</v>
      </c>
      <c r="D830" s="141" t="s">
        <v>333</v>
      </c>
      <c r="E830" s="141" t="s">
        <v>82</v>
      </c>
      <c r="F830" s="142">
        <v>744</v>
      </c>
      <c r="G830" s="142">
        <v>98</v>
      </c>
      <c r="H830" s="142">
        <f>G830</f>
        <v>98</v>
      </c>
      <c r="I830" s="156">
        <f t="shared" si="397"/>
        <v>42.56</v>
      </c>
      <c r="J830" s="156">
        <v>42.56</v>
      </c>
      <c r="K830" s="142">
        <f>G830</f>
        <v>98</v>
      </c>
      <c r="L830" s="142"/>
      <c r="M830" s="235" t="s">
        <v>62</v>
      </c>
      <c r="N830" s="235" t="s">
        <v>62</v>
      </c>
      <c r="O830" s="156">
        <v>3051842.89</v>
      </c>
      <c r="P830" s="156"/>
      <c r="Q830" s="156">
        <v>2826998.73</v>
      </c>
      <c r="R830" s="183">
        <v>1309373.82</v>
      </c>
    </row>
    <row r="831" spans="1:18" s="85" customFormat="1" ht="15.75" x14ac:dyDescent="0.2">
      <c r="A831" s="332"/>
      <c r="B831" s="146" t="s">
        <v>70</v>
      </c>
      <c r="C831" s="235"/>
      <c r="D831" s="235" t="s">
        <v>62</v>
      </c>
      <c r="E831" s="235"/>
      <c r="F831" s="235"/>
      <c r="G831" s="235">
        <f>G830</f>
        <v>98</v>
      </c>
      <c r="H831" s="235">
        <f t="shared" ref="H831:K831" si="425">H830</f>
        <v>98</v>
      </c>
      <c r="I831" s="251">
        <f t="shared" si="397"/>
        <v>42.56</v>
      </c>
      <c r="J831" s="251">
        <f t="shared" si="425"/>
        <v>42.56</v>
      </c>
      <c r="K831" s="235">
        <f t="shared" si="425"/>
        <v>98</v>
      </c>
      <c r="L831" s="235" t="s">
        <v>62</v>
      </c>
      <c r="M831" s="150">
        <v>46022</v>
      </c>
      <c r="N831" s="150">
        <v>46022</v>
      </c>
      <c r="O831" s="156"/>
      <c r="P831" s="234" t="s">
        <v>62</v>
      </c>
      <c r="Q831" s="156"/>
      <c r="R831" s="183"/>
    </row>
    <row r="832" spans="1:18" s="85" customFormat="1" ht="14.25" x14ac:dyDescent="0.2">
      <c r="A832" s="332"/>
      <c r="B832" s="147" t="s">
        <v>76</v>
      </c>
      <c r="C832" s="235"/>
      <c r="D832" s="235"/>
      <c r="E832" s="235"/>
      <c r="F832" s="235"/>
      <c r="G832" s="235" t="s">
        <v>62</v>
      </c>
      <c r="H832" s="235"/>
      <c r="I832" s="251">
        <f t="shared" si="397"/>
        <v>0</v>
      </c>
      <c r="J832" s="251"/>
      <c r="K832" s="235"/>
      <c r="L832" s="235" t="s">
        <v>62</v>
      </c>
      <c r="M832" s="235"/>
      <c r="N832" s="235"/>
      <c r="O832" s="234" t="s">
        <v>62</v>
      </c>
      <c r="P832" s="234" t="s">
        <v>62</v>
      </c>
      <c r="Q832" s="234" t="s">
        <v>62</v>
      </c>
      <c r="R832" s="184" t="s">
        <v>62</v>
      </c>
    </row>
    <row r="833" spans="1:18" s="85" customFormat="1" ht="65.45" customHeight="1" x14ac:dyDescent="0.2">
      <c r="A833" s="332"/>
      <c r="B833" s="148" t="s">
        <v>192</v>
      </c>
      <c r="C833" s="235"/>
      <c r="D833" s="235" t="s">
        <v>62</v>
      </c>
      <c r="E833" s="235"/>
      <c r="F833" s="235"/>
      <c r="G833" s="235">
        <f>G830</f>
        <v>98</v>
      </c>
      <c r="H833" s="235">
        <f t="shared" ref="H833:J833" si="426">H830</f>
        <v>98</v>
      </c>
      <c r="I833" s="251">
        <f t="shared" si="397"/>
        <v>42.56</v>
      </c>
      <c r="J833" s="251">
        <f t="shared" si="426"/>
        <v>42.56</v>
      </c>
      <c r="K833" s="235">
        <f>K830</f>
        <v>98</v>
      </c>
      <c r="L833" s="235" t="s">
        <v>62</v>
      </c>
      <c r="M833" s="150">
        <v>46022</v>
      </c>
      <c r="N833" s="150">
        <v>46022</v>
      </c>
      <c r="O833" s="156"/>
      <c r="P833" s="234" t="s">
        <v>62</v>
      </c>
      <c r="Q833" s="156"/>
      <c r="R833" s="183"/>
    </row>
    <row r="834" spans="1:18" s="85" customFormat="1" ht="15" customHeight="1" x14ac:dyDescent="0.2">
      <c r="A834" s="332"/>
      <c r="B834" s="147" t="s">
        <v>193</v>
      </c>
      <c r="C834" s="235"/>
      <c r="D834" s="235"/>
      <c r="E834" s="235"/>
      <c r="F834" s="235"/>
      <c r="G834" s="235" t="s">
        <v>62</v>
      </c>
      <c r="H834" s="235"/>
      <c r="I834" s="251">
        <f t="shared" si="397"/>
        <v>0</v>
      </c>
      <c r="J834" s="251"/>
      <c r="K834" s="235"/>
      <c r="L834" s="235" t="s">
        <v>62</v>
      </c>
      <c r="M834" s="235"/>
      <c r="N834" s="235"/>
      <c r="O834" s="234" t="s">
        <v>62</v>
      </c>
      <c r="P834" s="234" t="s">
        <v>62</v>
      </c>
      <c r="Q834" s="234" t="s">
        <v>62</v>
      </c>
      <c r="R834" s="184" t="s">
        <v>62</v>
      </c>
    </row>
    <row r="835" spans="1:18" s="85" customFormat="1" ht="38.65" customHeight="1" x14ac:dyDescent="0.2">
      <c r="A835" s="332"/>
      <c r="B835" s="148" t="s">
        <v>330</v>
      </c>
      <c r="C835" s="235"/>
      <c r="D835" s="235" t="s">
        <v>62</v>
      </c>
      <c r="E835" s="235"/>
      <c r="F835" s="235"/>
      <c r="G835" s="235">
        <f>G831</f>
        <v>98</v>
      </c>
      <c r="H835" s="235">
        <f t="shared" ref="H835:K835" si="427">H831</f>
        <v>98</v>
      </c>
      <c r="I835" s="251">
        <f t="shared" si="397"/>
        <v>42.56</v>
      </c>
      <c r="J835" s="251">
        <f t="shared" si="427"/>
        <v>42.56</v>
      </c>
      <c r="K835" s="235">
        <f t="shared" si="427"/>
        <v>98</v>
      </c>
      <c r="L835" s="235" t="s">
        <v>62</v>
      </c>
      <c r="M835" s="150">
        <v>46022</v>
      </c>
      <c r="N835" s="150">
        <v>46022</v>
      </c>
      <c r="O835" s="156"/>
      <c r="P835" s="234" t="s">
        <v>62</v>
      </c>
      <c r="Q835" s="156"/>
      <c r="R835" s="183"/>
    </row>
    <row r="836" spans="1:18" s="85" customFormat="1" ht="21" customHeight="1" x14ac:dyDescent="0.2">
      <c r="A836" s="332"/>
      <c r="B836" s="147" t="s">
        <v>71</v>
      </c>
      <c r="C836" s="235"/>
      <c r="D836" s="235"/>
      <c r="E836" s="235"/>
      <c r="F836" s="235"/>
      <c r="G836" s="235" t="s">
        <v>62</v>
      </c>
      <c r="H836" s="235"/>
      <c r="I836" s="251">
        <f t="shared" si="397"/>
        <v>0</v>
      </c>
      <c r="J836" s="251"/>
      <c r="K836" s="235"/>
      <c r="L836" s="235" t="s">
        <v>62</v>
      </c>
      <c r="M836" s="235"/>
      <c r="N836" s="235"/>
      <c r="O836" s="234" t="s">
        <v>62</v>
      </c>
      <c r="P836" s="234" t="s">
        <v>62</v>
      </c>
      <c r="Q836" s="234" t="s">
        <v>62</v>
      </c>
      <c r="R836" s="184" t="s">
        <v>62</v>
      </c>
    </row>
    <row r="837" spans="1:18" s="85" customFormat="1" ht="21" customHeight="1" x14ac:dyDescent="0.2">
      <c r="A837" s="333"/>
      <c r="B837" s="148" t="s">
        <v>72</v>
      </c>
      <c r="C837" s="235"/>
      <c r="D837" s="235" t="s">
        <v>62</v>
      </c>
      <c r="E837" s="235"/>
      <c r="F837" s="235"/>
      <c r="G837" s="235">
        <f>G835</f>
        <v>98</v>
      </c>
      <c r="H837" s="235">
        <f t="shared" ref="H837:K837" si="428">H835</f>
        <v>98</v>
      </c>
      <c r="I837" s="251">
        <f t="shared" si="397"/>
        <v>42.56</v>
      </c>
      <c r="J837" s="251">
        <f t="shared" si="428"/>
        <v>42.56</v>
      </c>
      <c r="K837" s="235">
        <f t="shared" si="428"/>
        <v>98</v>
      </c>
      <c r="L837" s="235" t="s">
        <v>62</v>
      </c>
      <c r="M837" s="150">
        <v>46022</v>
      </c>
      <c r="N837" s="150">
        <v>46022</v>
      </c>
      <c r="O837" s="156"/>
      <c r="P837" s="234" t="s">
        <v>62</v>
      </c>
      <c r="Q837" s="156"/>
      <c r="R837" s="183"/>
    </row>
    <row r="838" spans="1:18" s="56" customFormat="1" ht="74.45" customHeight="1" x14ac:dyDescent="0.25">
      <c r="A838" s="331" t="s">
        <v>315</v>
      </c>
      <c r="B838" s="137" t="s">
        <v>332</v>
      </c>
      <c r="C838" s="142" t="s">
        <v>191</v>
      </c>
      <c r="D838" s="141" t="s">
        <v>333</v>
      </c>
      <c r="E838" s="141" t="s">
        <v>82</v>
      </c>
      <c r="F838" s="142">
        <v>744</v>
      </c>
      <c r="G838" s="142">
        <v>98</v>
      </c>
      <c r="H838" s="142">
        <f>G838</f>
        <v>98</v>
      </c>
      <c r="I838" s="156">
        <f t="shared" si="397"/>
        <v>49</v>
      </c>
      <c r="J838" s="156">
        <v>49</v>
      </c>
      <c r="K838" s="142">
        <f>G838</f>
        <v>98</v>
      </c>
      <c r="L838" s="142"/>
      <c r="M838" s="235" t="s">
        <v>62</v>
      </c>
      <c r="N838" s="235" t="s">
        <v>62</v>
      </c>
      <c r="O838" s="156">
        <v>116554.44</v>
      </c>
      <c r="P838" s="156"/>
      <c r="Q838" s="156">
        <v>103750.95</v>
      </c>
      <c r="R838" s="183">
        <v>53249.85</v>
      </c>
    </row>
    <row r="839" spans="1:18" s="85" customFormat="1" ht="15.75" x14ac:dyDescent="0.2">
      <c r="A839" s="332"/>
      <c r="B839" s="146" t="s">
        <v>70</v>
      </c>
      <c r="C839" s="235"/>
      <c r="D839" s="235" t="s">
        <v>62</v>
      </c>
      <c r="E839" s="235"/>
      <c r="F839" s="235"/>
      <c r="G839" s="235">
        <f>G838</f>
        <v>98</v>
      </c>
      <c r="H839" s="235">
        <f t="shared" ref="H839:K839" si="429">H838</f>
        <v>98</v>
      </c>
      <c r="I839" s="251">
        <f t="shared" ref="I839:I902" si="430">J839</f>
        <v>49</v>
      </c>
      <c r="J839" s="251">
        <f t="shared" si="429"/>
        <v>49</v>
      </c>
      <c r="K839" s="235">
        <f t="shared" si="429"/>
        <v>98</v>
      </c>
      <c r="L839" s="235" t="s">
        <v>62</v>
      </c>
      <c r="M839" s="150">
        <v>46022</v>
      </c>
      <c r="N839" s="150">
        <v>46022</v>
      </c>
      <c r="O839" s="156"/>
      <c r="P839" s="234" t="s">
        <v>62</v>
      </c>
      <c r="Q839" s="156"/>
      <c r="R839" s="183"/>
    </row>
    <row r="840" spans="1:18" s="85" customFormat="1" ht="14.25" x14ac:dyDescent="0.2">
      <c r="A840" s="332"/>
      <c r="B840" s="147" t="s">
        <v>76</v>
      </c>
      <c r="C840" s="235"/>
      <c r="D840" s="235"/>
      <c r="E840" s="235"/>
      <c r="F840" s="235"/>
      <c r="G840" s="235" t="s">
        <v>62</v>
      </c>
      <c r="H840" s="235"/>
      <c r="I840" s="251">
        <f t="shared" si="430"/>
        <v>0</v>
      </c>
      <c r="J840" s="251"/>
      <c r="K840" s="235"/>
      <c r="L840" s="235" t="s">
        <v>62</v>
      </c>
      <c r="M840" s="235"/>
      <c r="N840" s="235"/>
      <c r="O840" s="234" t="s">
        <v>62</v>
      </c>
      <c r="P840" s="234" t="s">
        <v>62</v>
      </c>
      <c r="Q840" s="234" t="s">
        <v>62</v>
      </c>
      <c r="R840" s="184" t="s">
        <v>62</v>
      </c>
    </row>
    <row r="841" spans="1:18" s="85" customFormat="1" ht="65.45" customHeight="1" x14ac:dyDescent="0.2">
      <c r="A841" s="332"/>
      <c r="B841" s="148" t="s">
        <v>192</v>
      </c>
      <c r="C841" s="235"/>
      <c r="D841" s="235" t="s">
        <v>62</v>
      </c>
      <c r="E841" s="235"/>
      <c r="F841" s="235"/>
      <c r="G841" s="235">
        <f>G838</f>
        <v>98</v>
      </c>
      <c r="H841" s="235">
        <f t="shared" ref="H841:J841" si="431">H838</f>
        <v>98</v>
      </c>
      <c r="I841" s="251">
        <f t="shared" si="430"/>
        <v>49</v>
      </c>
      <c r="J841" s="251">
        <f t="shared" si="431"/>
        <v>49</v>
      </c>
      <c r="K841" s="235">
        <f>K838</f>
        <v>98</v>
      </c>
      <c r="L841" s="235" t="s">
        <v>62</v>
      </c>
      <c r="M841" s="150">
        <v>46022</v>
      </c>
      <c r="N841" s="150">
        <v>46022</v>
      </c>
      <c r="O841" s="156"/>
      <c r="P841" s="234" t="s">
        <v>62</v>
      </c>
      <c r="Q841" s="156"/>
      <c r="R841" s="183"/>
    </row>
    <row r="842" spans="1:18" s="85" customFormat="1" ht="15" customHeight="1" x14ac:dyDescent="0.2">
      <c r="A842" s="332"/>
      <c r="B842" s="147" t="s">
        <v>193</v>
      </c>
      <c r="C842" s="235"/>
      <c r="D842" s="235"/>
      <c r="E842" s="235"/>
      <c r="F842" s="235"/>
      <c r="G842" s="235" t="s">
        <v>62</v>
      </c>
      <c r="H842" s="235"/>
      <c r="I842" s="251">
        <f t="shared" si="430"/>
        <v>0</v>
      </c>
      <c r="J842" s="251"/>
      <c r="K842" s="235"/>
      <c r="L842" s="235" t="s">
        <v>62</v>
      </c>
      <c r="M842" s="235"/>
      <c r="N842" s="235"/>
      <c r="O842" s="234" t="s">
        <v>62</v>
      </c>
      <c r="P842" s="234" t="s">
        <v>62</v>
      </c>
      <c r="Q842" s="234" t="s">
        <v>62</v>
      </c>
      <c r="R842" s="184" t="s">
        <v>62</v>
      </c>
    </row>
    <row r="843" spans="1:18" s="85" customFormat="1" ht="38.65" customHeight="1" x14ac:dyDescent="0.2">
      <c r="A843" s="332"/>
      <c r="B843" s="148" t="s">
        <v>330</v>
      </c>
      <c r="C843" s="235"/>
      <c r="D843" s="235" t="s">
        <v>62</v>
      </c>
      <c r="E843" s="235"/>
      <c r="F843" s="235"/>
      <c r="G843" s="235">
        <f>G839</f>
        <v>98</v>
      </c>
      <c r="H843" s="235">
        <f t="shared" ref="H843:K843" si="432">H839</f>
        <v>98</v>
      </c>
      <c r="I843" s="251">
        <f t="shared" si="430"/>
        <v>49</v>
      </c>
      <c r="J843" s="251">
        <f t="shared" si="432"/>
        <v>49</v>
      </c>
      <c r="K843" s="235">
        <f t="shared" si="432"/>
        <v>98</v>
      </c>
      <c r="L843" s="235" t="s">
        <v>62</v>
      </c>
      <c r="M843" s="150">
        <v>46022</v>
      </c>
      <c r="N843" s="150">
        <v>46022</v>
      </c>
      <c r="O843" s="156"/>
      <c r="P843" s="234" t="s">
        <v>62</v>
      </c>
      <c r="Q843" s="156"/>
      <c r="R843" s="183"/>
    </row>
    <row r="844" spans="1:18" s="85" customFormat="1" ht="21" customHeight="1" x14ac:dyDescent="0.2">
      <c r="A844" s="332"/>
      <c r="B844" s="147" t="s">
        <v>71</v>
      </c>
      <c r="C844" s="235"/>
      <c r="D844" s="235"/>
      <c r="E844" s="235"/>
      <c r="F844" s="235"/>
      <c r="G844" s="235" t="s">
        <v>62</v>
      </c>
      <c r="H844" s="235"/>
      <c r="I844" s="251">
        <f t="shared" si="430"/>
        <v>0</v>
      </c>
      <c r="J844" s="251"/>
      <c r="K844" s="235"/>
      <c r="L844" s="235" t="s">
        <v>62</v>
      </c>
      <c r="M844" s="235"/>
      <c r="N844" s="235"/>
      <c r="O844" s="234" t="s">
        <v>62</v>
      </c>
      <c r="P844" s="234" t="s">
        <v>62</v>
      </c>
      <c r="Q844" s="234" t="s">
        <v>62</v>
      </c>
      <c r="R844" s="184" t="s">
        <v>62</v>
      </c>
    </row>
    <row r="845" spans="1:18" s="85" customFormat="1" ht="21" customHeight="1" x14ac:dyDescent="0.2">
      <c r="A845" s="333"/>
      <c r="B845" s="148" t="s">
        <v>72</v>
      </c>
      <c r="C845" s="235"/>
      <c r="D845" s="235" t="s">
        <v>62</v>
      </c>
      <c r="E845" s="235"/>
      <c r="F845" s="235"/>
      <c r="G845" s="235">
        <f>G843</f>
        <v>98</v>
      </c>
      <c r="H845" s="235">
        <f t="shared" ref="H845:K845" si="433">H843</f>
        <v>98</v>
      </c>
      <c r="I845" s="251">
        <f t="shared" si="430"/>
        <v>49</v>
      </c>
      <c r="J845" s="251">
        <f t="shared" si="433"/>
        <v>49</v>
      </c>
      <c r="K845" s="235">
        <f t="shared" si="433"/>
        <v>98</v>
      </c>
      <c r="L845" s="235" t="s">
        <v>62</v>
      </c>
      <c r="M845" s="150">
        <v>46022</v>
      </c>
      <c r="N845" s="150">
        <v>46022</v>
      </c>
      <c r="O845" s="156"/>
      <c r="P845" s="234" t="s">
        <v>62</v>
      </c>
      <c r="Q845" s="156"/>
      <c r="R845" s="183"/>
    </row>
    <row r="846" spans="1:18" s="56" customFormat="1" ht="74.45" customHeight="1" x14ac:dyDescent="0.25">
      <c r="A846" s="331" t="s">
        <v>316</v>
      </c>
      <c r="B846" s="137" t="s">
        <v>332</v>
      </c>
      <c r="C846" s="142" t="s">
        <v>191</v>
      </c>
      <c r="D846" s="141" t="s">
        <v>333</v>
      </c>
      <c r="E846" s="141" t="s">
        <v>82</v>
      </c>
      <c r="F846" s="142">
        <v>744</v>
      </c>
      <c r="G846" s="142">
        <v>98</v>
      </c>
      <c r="H846" s="142">
        <f>G846</f>
        <v>98</v>
      </c>
      <c r="I846" s="156">
        <f t="shared" si="430"/>
        <v>40.46</v>
      </c>
      <c r="J846" s="156">
        <v>40.46</v>
      </c>
      <c r="K846" s="142">
        <f>G846</f>
        <v>98</v>
      </c>
      <c r="L846" s="142"/>
      <c r="M846" s="235" t="s">
        <v>62</v>
      </c>
      <c r="N846" s="235" t="s">
        <v>62</v>
      </c>
      <c r="O846" s="156">
        <v>2247018.65</v>
      </c>
      <c r="P846" s="156"/>
      <c r="Q846" s="156">
        <v>1875993.5</v>
      </c>
      <c r="R846" s="183">
        <v>927622.02</v>
      </c>
    </row>
    <row r="847" spans="1:18" s="85" customFormat="1" ht="15.75" x14ac:dyDescent="0.2">
      <c r="A847" s="332"/>
      <c r="B847" s="146" t="s">
        <v>70</v>
      </c>
      <c r="C847" s="235"/>
      <c r="D847" s="235" t="s">
        <v>62</v>
      </c>
      <c r="E847" s="235"/>
      <c r="F847" s="235"/>
      <c r="G847" s="235">
        <f>G846</f>
        <v>98</v>
      </c>
      <c r="H847" s="235">
        <f t="shared" ref="H847:K847" si="434">H846</f>
        <v>98</v>
      </c>
      <c r="I847" s="251">
        <f t="shared" si="430"/>
        <v>40.46</v>
      </c>
      <c r="J847" s="251">
        <f t="shared" si="434"/>
        <v>40.46</v>
      </c>
      <c r="K847" s="235">
        <f t="shared" si="434"/>
        <v>98</v>
      </c>
      <c r="L847" s="235" t="s">
        <v>62</v>
      </c>
      <c r="M847" s="150">
        <v>46022</v>
      </c>
      <c r="N847" s="150">
        <v>46022</v>
      </c>
      <c r="O847" s="156"/>
      <c r="P847" s="234" t="s">
        <v>62</v>
      </c>
      <c r="Q847" s="156"/>
      <c r="R847" s="183"/>
    </row>
    <row r="848" spans="1:18" s="85" customFormat="1" ht="14.25" x14ac:dyDescent="0.2">
      <c r="A848" s="332"/>
      <c r="B848" s="147" t="s">
        <v>76</v>
      </c>
      <c r="C848" s="235"/>
      <c r="D848" s="235"/>
      <c r="E848" s="235"/>
      <c r="F848" s="235"/>
      <c r="G848" s="235" t="s">
        <v>62</v>
      </c>
      <c r="H848" s="235"/>
      <c r="I848" s="251">
        <f t="shared" si="430"/>
        <v>0</v>
      </c>
      <c r="J848" s="251"/>
      <c r="K848" s="235"/>
      <c r="L848" s="235" t="s">
        <v>62</v>
      </c>
      <c r="M848" s="235"/>
      <c r="N848" s="235"/>
      <c r="O848" s="234" t="s">
        <v>62</v>
      </c>
      <c r="P848" s="234" t="s">
        <v>62</v>
      </c>
      <c r="Q848" s="234" t="s">
        <v>62</v>
      </c>
      <c r="R848" s="184" t="s">
        <v>62</v>
      </c>
    </row>
    <row r="849" spans="1:18" s="85" customFormat="1" ht="65.45" customHeight="1" x14ac:dyDescent="0.2">
      <c r="A849" s="332"/>
      <c r="B849" s="148" t="s">
        <v>192</v>
      </c>
      <c r="C849" s="235"/>
      <c r="D849" s="235" t="s">
        <v>62</v>
      </c>
      <c r="E849" s="235"/>
      <c r="F849" s="235"/>
      <c r="G849" s="235">
        <f>G846</f>
        <v>98</v>
      </c>
      <c r="H849" s="235">
        <f t="shared" ref="H849:J849" si="435">H846</f>
        <v>98</v>
      </c>
      <c r="I849" s="251">
        <f t="shared" si="430"/>
        <v>40.46</v>
      </c>
      <c r="J849" s="251">
        <f t="shared" si="435"/>
        <v>40.46</v>
      </c>
      <c r="K849" s="235">
        <f>K846</f>
        <v>98</v>
      </c>
      <c r="L849" s="235" t="s">
        <v>62</v>
      </c>
      <c r="M849" s="150">
        <v>46022</v>
      </c>
      <c r="N849" s="150">
        <v>46022</v>
      </c>
      <c r="O849" s="156"/>
      <c r="P849" s="234" t="s">
        <v>62</v>
      </c>
      <c r="Q849" s="156"/>
      <c r="R849" s="183"/>
    </row>
    <row r="850" spans="1:18" s="85" customFormat="1" ht="15" customHeight="1" x14ac:dyDescent="0.2">
      <c r="A850" s="332"/>
      <c r="B850" s="147" t="s">
        <v>193</v>
      </c>
      <c r="C850" s="235"/>
      <c r="D850" s="235"/>
      <c r="E850" s="235"/>
      <c r="F850" s="235"/>
      <c r="G850" s="235" t="s">
        <v>62</v>
      </c>
      <c r="H850" s="235"/>
      <c r="I850" s="251">
        <f t="shared" si="430"/>
        <v>0</v>
      </c>
      <c r="J850" s="251"/>
      <c r="K850" s="235"/>
      <c r="L850" s="235" t="s">
        <v>62</v>
      </c>
      <c r="M850" s="235"/>
      <c r="N850" s="235"/>
      <c r="O850" s="234" t="s">
        <v>62</v>
      </c>
      <c r="P850" s="234" t="s">
        <v>62</v>
      </c>
      <c r="Q850" s="234" t="s">
        <v>62</v>
      </c>
      <c r="R850" s="184" t="s">
        <v>62</v>
      </c>
    </row>
    <row r="851" spans="1:18" s="85" customFormat="1" ht="38.65" customHeight="1" x14ac:dyDescent="0.2">
      <c r="A851" s="332"/>
      <c r="B851" s="148" t="s">
        <v>330</v>
      </c>
      <c r="C851" s="235"/>
      <c r="D851" s="235" t="s">
        <v>62</v>
      </c>
      <c r="E851" s="235"/>
      <c r="F851" s="235"/>
      <c r="G851" s="235">
        <f>G847</f>
        <v>98</v>
      </c>
      <c r="H851" s="235">
        <f t="shared" ref="H851:K851" si="436">H847</f>
        <v>98</v>
      </c>
      <c r="I851" s="251">
        <f t="shared" si="430"/>
        <v>40.46</v>
      </c>
      <c r="J851" s="251">
        <f t="shared" si="436"/>
        <v>40.46</v>
      </c>
      <c r="K851" s="235">
        <f t="shared" si="436"/>
        <v>98</v>
      </c>
      <c r="L851" s="235" t="s">
        <v>62</v>
      </c>
      <c r="M851" s="150">
        <v>46022</v>
      </c>
      <c r="N851" s="150">
        <v>46022</v>
      </c>
      <c r="O851" s="156"/>
      <c r="P851" s="234" t="s">
        <v>62</v>
      </c>
      <c r="Q851" s="156"/>
      <c r="R851" s="183"/>
    </row>
    <row r="852" spans="1:18" s="85" customFormat="1" ht="21" customHeight="1" x14ac:dyDescent="0.2">
      <c r="A852" s="332"/>
      <c r="B852" s="147" t="s">
        <v>71</v>
      </c>
      <c r="C852" s="235"/>
      <c r="D852" s="235"/>
      <c r="E852" s="235"/>
      <c r="F852" s="235"/>
      <c r="G852" s="235" t="s">
        <v>62</v>
      </c>
      <c r="H852" s="235"/>
      <c r="I852" s="251">
        <f t="shared" si="430"/>
        <v>0</v>
      </c>
      <c r="J852" s="251"/>
      <c r="K852" s="235"/>
      <c r="L852" s="235" t="s">
        <v>62</v>
      </c>
      <c r="M852" s="235"/>
      <c r="N852" s="235"/>
      <c r="O852" s="234" t="s">
        <v>62</v>
      </c>
      <c r="P852" s="234" t="s">
        <v>62</v>
      </c>
      <c r="Q852" s="234" t="s">
        <v>62</v>
      </c>
      <c r="R852" s="184" t="s">
        <v>62</v>
      </c>
    </row>
    <row r="853" spans="1:18" s="85" customFormat="1" ht="21" customHeight="1" x14ac:dyDescent="0.2">
      <c r="A853" s="333"/>
      <c r="B853" s="148" t="s">
        <v>72</v>
      </c>
      <c r="C853" s="235"/>
      <c r="D853" s="235" t="s">
        <v>62</v>
      </c>
      <c r="E853" s="235"/>
      <c r="F853" s="235"/>
      <c r="G853" s="235">
        <f>G851</f>
        <v>98</v>
      </c>
      <c r="H853" s="235">
        <f t="shared" ref="H853:K853" si="437">H851</f>
        <v>98</v>
      </c>
      <c r="I853" s="251">
        <f t="shared" si="430"/>
        <v>40.46</v>
      </c>
      <c r="J853" s="251">
        <f t="shared" si="437"/>
        <v>40.46</v>
      </c>
      <c r="K853" s="235">
        <f t="shared" si="437"/>
        <v>98</v>
      </c>
      <c r="L853" s="235" t="s">
        <v>62</v>
      </c>
      <c r="M853" s="150">
        <v>46022</v>
      </c>
      <c r="N853" s="150">
        <v>46022</v>
      </c>
      <c r="O853" s="156"/>
      <c r="P853" s="234" t="s">
        <v>62</v>
      </c>
      <c r="Q853" s="156"/>
      <c r="R853" s="183"/>
    </row>
    <row r="854" spans="1:18" s="56" customFormat="1" ht="74.45" customHeight="1" x14ac:dyDescent="0.25">
      <c r="A854" s="331" t="s">
        <v>317</v>
      </c>
      <c r="B854" s="137" t="s">
        <v>332</v>
      </c>
      <c r="C854" s="142" t="s">
        <v>191</v>
      </c>
      <c r="D854" s="141" t="s">
        <v>333</v>
      </c>
      <c r="E854" s="141" t="s">
        <v>82</v>
      </c>
      <c r="F854" s="142">
        <v>744</v>
      </c>
      <c r="G854" s="142">
        <v>98</v>
      </c>
      <c r="H854" s="142">
        <f>G854</f>
        <v>98</v>
      </c>
      <c r="I854" s="156">
        <f t="shared" si="430"/>
        <v>43.28</v>
      </c>
      <c r="J854" s="156">
        <v>43.28</v>
      </c>
      <c r="K854" s="142">
        <f>G854</f>
        <v>98</v>
      </c>
      <c r="L854" s="142"/>
      <c r="M854" s="235" t="s">
        <v>62</v>
      </c>
      <c r="N854" s="235" t="s">
        <v>62</v>
      </c>
      <c r="O854" s="156">
        <v>3352226.18</v>
      </c>
      <c r="P854" s="156"/>
      <c r="Q854" s="156">
        <v>3198892.48</v>
      </c>
      <c r="R854" s="183">
        <v>1480321</v>
      </c>
    </row>
    <row r="855" spans="1:18" s="85" customFormat="1" ht="15.75" x14ac:dyDescent="0.2">
      <c r="A855" s="332"/>
      <c r="B855" s="146" t="s">
        <v>70</v>
      </c>
      <c r="C855" s="235"/>
      <c r="D855" s="235" t="s">
        <v>62</v>
      </c>
      <c r="E855" s="235"/>
      <c r="F855" s="235"/>
      <c r="G855" s="235">
        <f>G854</f>
        <v>98</v>
      </c>
      <c r="H855" s="235">
        <f t="shared" ref="H855:K855" si="438">H854</f>
        <v>98</v>
      </c>
      <c r="I855" s="251">
        <f t="shared" si="430"/>
        <v>43.28</v>
      </c>
      <c r="J855" s="251">
        <f t="shared" si="438"/>
        <v>43.28</v>
      </c>
      <c r="K855" s="235">
        <f t="shared" si="438"/>
        <v>98</v>
      </c>
      <c r="L855" s="235" t="s">
        <v>62</v>
      </c>
      <c r="M855" s="150">
        <v>46022</v>
      </c>
      <c r="N855" s="150">
        <v>46022</v>
      </c>
      <c r="O855" s="156"/>
      <c r="P855" s="234" t="s">
        <v>62</v>
      </c>
      <c r="Q855" s="156"/>
      <c r="R855" s="183"/>
    </row>
    <row r="856" spans="1:18" s="85" customFormat="1" ht="14.25" x14ac:dyDescent="0.2">
      <c r="A856" s="332"/>
      <c r="B856" s="147" t="s">
        <v>76</v>
      </c>
      <c r="C856" s="235"/>
      <c r="D856" s="235"/>
      <c r="E856" s="235"/>
      <c r="F856" s="235"/>
      <c r="G856" s="235" t="s">
        <v>62</v>
      </c>
      <c r="H856" s="235"/>
      <c r="I856" s="251">
        <f t="shared" si="430"/>
        <v>0</v>
      </c>
      <c r="J856" s="251"/>
      <c r="K856" s="235"/>
      <c r="L856" s="235" t="s">
        <v>62</v>
      </c>
      <c r="M856" s="235"/>
      <c r="N856" s="235"/>
      <c r="O856" s="234" t="s">
        <v>62</v>
      </c>
      <c r="P856" s="234" t="s">
        <v>62</v>
      </c>
      <c r="Q856" s="234" t="s">
        <v>62</v>
      </c>
      <c r="R856" s="184" t="s">
        <v>62</v>
      </c>
    </row>
    <row r="857" spans="1:18" s="85" customFormat="1" ht="65.45" customHeight="1" x14ac:dyDescent="0.2">
      <c r="A857" s="332"/>
      <c r="B857" s="148" t="s">
        <v>192</v>
      </c>
      <c r="C857" s="235"/>
      <c r="D857" s="235" t="s">
        <v>62</v>
      </c>
      <c r="E857" s="235"/>
      <c r="F857" s="235"/>
      <c r="G857" s="235">
        <f>G854</f>
        <v>98</v>
      </c>
      <c r="H857" s="235">
        <f t="shared" ref="H857:J857" si="439">H854</f>
        <v>98</v>
      </c>
      <c r="I857" s="251">
        <f t="shared" si="430"/>
        <v>43.28</v>
      </c>
      <c r="J857" s="251">
        <f t="shared" si="439"/>
        <v>43.28</v>
      </c>
      <c r="K857" s="235">
        <f>K854</f>
        <v>98</v>
      </c>
      <c r="L857" s="235" t="s">
        <v>62</v>
      </c>
      <c r="M857" s="150">
        <v>46022</v>
      </c>
      <c r="N857" s="150">
        <v>46022</v>
      </c>
      <c r="O857" s="156"/>
      <c r="P857" s="234" t="s">
        <v>62</v>
      </c>
      <c r="Q857" s="156"/>
      <c r="R857" s="183"/>
    </row>
    <row r="858" spans="1:18" s="85" customFormat="1" ht="15" customHeight="1" x14ac:dyDescent="0.2">
      <c r="A858" s="332"/>
      <c r="B858" s="147" t="s">
        <v>193</v>
      </c>
      <c r="C858" s="235"/>
      <c r="D858" s="235"/>
      <c r="E858" s="235"/>
      <c r="F858" s="235"/>
      <c r="G858" s="235" t="s">
        <v>62</v>
      </c>
      <c r="H858" s="235"/>
      <c r="I858" s="251">
        <f t="shared" si="430"/>
        <v>0</v>
      </c>
      <c r="J858" s="251"/>
      <c r="K858" s="235"/>
      <c r="L858" s="235" t="s">
        <v>62</v>
      </c>
      <c r="M858" s="235"/>
      <c r="N858" s="235"/>
      <c r="O858" s="234" t="s">
        <v>62</v>
      </c>
      <c r="P858" s="234" t="s">
        <v>62</v>
      </c>
      <c r="Q858" s="234" t="s">
        <v>62</v>
      </c>
      <c r="R858" s="184" t="s">
        <v>62</v>
      </c>
    </row>
    <row r="859" spans="1:18" s="85" customFormat="1" ht="38.65" customHeight="1" x14ac:dyDescent="0.2">
      <c r="A859" s="332"/>
      <c r="B859" s="148" t="s">
        <v>330</v>
      </c>
      <c r="C859" s="235"/>
      <c r="D859" s="235" t="s">
        <v>62</v>
      </c>
      <c r="E859" s="235"/>
      <c r="F859" s="235"/>
      <c r="G859" s="235">
        <f>G855</f>
        <v>98</v>
      </c>
      <c r="H859" s="235">
        <f t="shared" ref="H859:K859" si="440">H855</f>
        <v>98</v>
      </c>
      <c r="I859" s="251">
        <f t="shared" si="430"/>
        <v>43.28</v>
      </c>
      <c r="J859" s="251">
        <f t="shared" si="440"/>
        <v>43.28</v>
      </c>
      <c r="K859" s="235">
        <f t="shared" si="440"/>
        <v>98</v>
      </c>
      <c r="L859" s="235" t="s">
        <v>62</v>
      </c>
      <c r="M859" s="150">
        <v>46022</v>
      </c>
      <c r="N859" s="150">
        <v>46022</v>
      </c>
      <c r="O859" s="156"/>
      <c r="P859" s="234" t="s">
        <v>62</v>
      </c>
      <c r="Q859" s="156"/>
      <c r="R859" s="183"/>
    </row>
    <row r="860" spans="1:18" s="85" customFormat="1" ht="21" customHeight="1" x14ac:dyDescent="0.2">
      <c r="A860" s="332"/>
      <c r="B860" s="147" t="s">
        <v>71</v>
      </c>
      <c r="C860" s="235"/>
      <c r="D860" s="235"/>
      <c r="E860" s="235"/>
      <c r="F860" s="235"/>
      <c r="G860" s="235" t="s">
        <v>62</v>
      </c>
      <c r="H860" s="235"/>
      <c r="I860" s="251">
        <f t="shared" si="430"/>
        <v>0</v>
      </c>
      <c r="J860" s="251"/>
      <c r="K860" s="235"/>
      <c r="L860" s="235" t="s">
        <v>62</v>
      </c>
      <c r="M860" s="235"/>
      <c r="N860" s="235"/>
      <c r="O860" s="234" t="s">
        <v>62</v>
      </c>
      <c r="P860" s="234" t="s">
        <v>62</v>
      </c>
      <c r="Q860" s="234" t="s">
        <v>62</v>
      </c>
      <c r="R860" s="184" t="s">
        <v>62</v>
      </c>
    </row>
    <row r="861" spans="1:18" s="85" customFormat="1" ht="21" customHeight="1" x14ac:dyDescent="0.2">
      <c r="A861" s="333"/>
      <c r="B861" s="148" t="s">
        <v>72</v>
      </c>
      <c r="C861" s="235"/>
      <c r="D861" s="235" t="s">
        <v>62</v>
      </c>
      <c r="E861" s="235"/>
      <c r="F861" s="235"/>
      <c r="G861" s="235">
        <f>G859</f>
        <v>98</v>
      </c>
      <c r="H861" s="235">
        <f t="shared" ref="H861:K861" si="441">H859</f>
        <v>98</v>
      </c>
      <c r="I861" s="251">
        <f t="shared" si="430"/>
        <v>43.28</v>
      </c>
      <c r="J861" s="251">
        <f t="shared" si="441"/>
        <v>43.28</v>
      </c>
      <c r="K861" s="235">
        <f t="shared" si="441"/>
        <v>98</v>
      </c>
      <c r="L861" s="235" t="s">
        <v>62</v>
      </c>
      <c r="M861" s="150">
        <v>46022</v>
      </c>
      <c r="N861" s="150">
        <v>46022</v>
      </c>
      <c r="O861" s="156"/>
      <c r="P861" s="234" t="s">
        <v>62</v>
      </c>
      <c r="Q861" s="156"/>
      <c r="R861" s="183"/>
    </row>
    <row r="862" spans="1:18" s="56" customFormat="1" ht="74.45" customHeight="1" x14ac:dyDescent="0.25">
      <c r="A862" s="331" t="s">
        <v>318</v>
      </c>
      <c r="B862" s="137" t="s">
        <v>332</v>
      </c>
      <c r="C862" s="142" t="s">
        <v>191</v>
      </c>
      <c r="D862" s="141" t="s">
        <v>333</v>
      </c>
      <c r="E862" s="141" t="s">
        <v>82</v>
      </c>
      <c r="F862" s="142">
        <v>744</v>
      </c>
      <c r="G862" s="142">
        <v>98</v>
      </c>
      <c r="H862" s="142">
        <f>G862</f>
        <v>98</v>
      </c>
      <c r="I862" s="156">
        <f t="shared" si="430"/>
        <v>43.87</v>
      </c>
      <c r="J862" s="156">
        <v>43.87</v>
      </c>
      <c r="K862" s="142">
        <f>G862</f>
        <v>98</v>
      </c>
      <c r="L862" s="142"/>
      <c r="M862" s="235" t="s">
        <v>62</v>
      </c>
      <c r="N862" s="235" t="s">
        <v>62</v>
      </c>
      <c r="O862" s="156">
        <v>2205875.73</v>
      </c>
      <c r="P862" s="156"/>
      <c r="Q862" s="156">
        <v>2122187.44</v>
      </c>
      <c r="R862" s="183">
        <v>987278.36</v>
      </c>
    </row>
    <row r="863" spans="1:18" s="85" customFormat="1" ht="15.75" x14ac:dyDescent="0.2">
      <c r="A863" s="332"/>
      <c r="B863" s="146" t="s">
        <v>70</v>
      </c>
      <c r="C863" s="235"/>
      <c r="D863" s="235" t="s">
        <v>62</v>
      </c>
      <c r="E863" s="235"/>
      <c r="F863" s="235"/>
      <c r="G863" s="235">
        <f>G862</f>
        <v>98</v>
      </c>
      <c r="H863" s="235">
        <f t="shared" ref="H863:K863" si="442">H862</f>
        <v>98</v>
      </c>
      <c r="I863" s="251">
        <f t="shared" si="430"/>
        <v>43.87</v>
      </c>
      <c r="J863" s="251">
        <f t="shared" si="442"/>
        <v>43.87</v>
      </c>
      <c r="K863" s="235">
        <f t="shared" si="442"/>
        <v>98</v>
      </c>
      <c r="L863" s="235" t="s">
        <v>62</v>
      </c>
      <c r="M863" s="150">
        <v>46022</v>
      </c>
      <c r="N863" s="150">
        <v>46022</v>
      </c>
      <c r="O863" s="156"/>
      <c r="P863" s="234" t="s">
        <v>62</v>
      </c>
      <c r="Q863" s="156"/>
      <c r="R863" s="183"/>
    </row>
    <row r="864" spans="1:18" s="85" customFormat="1" ht="14.25" x14ac:dyDescent="0.2">
      <c r="A864" s="332"/>
      <c r="B864" s="147" t="s">
        <v>76</v>
      </c>
      <c r="C864" s="235"/>
      <c r="D864" s="235"/>
      <c r="E864" s="235"/>
      <c r="F864" s="235"/>
      <c r="G864" s="235" t="s">
        <v>62</v>
      </c>
      <c r="H864" s="235"/>
      <c r="I864" s="251">
        <f t="shared" si="430"/>
        <v>0</v>
      </c>
      <c r="J864" s="251"/>
      <c r="K864" s="235"/>
      <c r="L864" s="235" t="s">
        <v>62</v>
      </c>
      <c r="M864" s="235"/>
      <c r="N864" s="235"/>
      <c r="O864" s="234" t="s">
        <v>62</v>
      </c>
      <c r="P864" s="234" t="s">
        <v>62</v>
      </c>
      <c r="Q864" s="234" t="s">
        <v>62</v>
      </c>
      <c r="R864" s="184" t="s">
        <v>62</v>
      </c>
    </row>
    <row r="865" spans="1:18" s="85" customFormat="1" ht="65.45" customHeight="1" x14ac:dyDescent="0.2">
      <c r="A865" s="332"/>
      <c r="B865" s="148" t="s">
        <v>192</v>
      </c>
      <c r="C865" s="235"/>
      <c r="D865" s="235" t="s">
        <v>62</v>
      </c>
      <c r="E865" s="235"/>
      <c r="F865" s="235"/>
      <c r="G865" s="235">
        <f>G862</f>
        <v>98</v>
      </c>
      <c r="H865" s="235">
        <f t="shared" ref="H865:J865" si="443">H862</f>
        <v>98</v>
      </c>
      <c r="I865" s="251">
        <f t="shared" si="430"/>
        <v>43.87</v>
      </c>
      <c r="J865" s="251">
        <f t="shared" si="443"/>
        <v>43.87</v>
      </c>
      <c r="K865" s="235">
        <f>K862</f>
        <v>98</v>
      </c>
      <c r="L865" s="235" t="s">
        <v>62</v>
      </c>
      <c r="M865" s="150">
        <v>46022</v>
      </c>
      <c r="N865" s="150">
        <v>46022</v>
      </c>
      <c r="O865" s="156"/>
      <c r="P865" s="234" t="s">
        <v>62</v>
      </c>
      <c r="Q865" s="156"/>
      <c r="R865" s="183"/>
    </row>
    <row r="866" spans="1:18" s="85" customFormat="1" ht="15" customHeight="1" x14ac:dyDescent="0.2">
      <c r="A866" s="332"/>
      <c r="B866" s="147" t="s">
        <v>193</v>
      </c>
      <c r="C866" s="235"/>
      <c r="D866" s="235"/>
      <c r="E866" s="235"/>
      <c r="F866" s="235"/>
      <c r="G866" s="235" t="s">
        <v>62</v>
      </c>
      <c r="H866" s="235"/>
      <c r="I866" s="251">
        <f t="shared" si="430"/>
        <v>0</v>
      </c>
      <c r="J866" s="251"/>
      <c r="K866" s="235"/>
      <c r="L866" s="235" t="s">
        <v>62</v>
      </c>
      <c r="M866" s="235"/>
      <c r="N866" s="235"/>
      <c r="O866" s="234" t="s">
        <v>62</v>
      </c>
      <c r="P866" s="234" t="s">
        <v>62</v>
      </c>
      <c r="Q866" s="234" t="s">
        <v>62</v>
      </c>
      <c r="R866" s="184" t="s">
        <v>62</v>
      </c>
    </row>
    <row r="867" spans="1:18" s="85" customFormat="1" ht="38.65" customHeight="1" x14ac:dyDescent="0.2">
      <c r="A867" s="332"/>
      <c r="B867" s="148" t="s">
        <v>330</v>
      </c>
      <c r="C867" s="235"/>
      <c r="D867" s="235" t="s">
        <v>62</v>
      </c>
      <c r="E867" s="235"/>
      <c r="F867" s="235"/>
      <c r="G867" s="235">
        <f>G863</f>
        <v>98</v>
      </c>
      <c r="H867" s="235">
        <f t="shared" ref="H867:K867" si="444">H863</f>
        <v>98</v>
      </c>
      <c r="I867" s="251">
        <f t="shared" si="430"/>
        <v>43.87</v>
      </c>
      <c r="J867" s="251">
        <f t="shared" si="444"/>
        <v>43.87</v>
      </c>
      <c r="K867" s="235">
        <f t="shared" si="444"/>
        <v>98</v>
      </c>
      <c r="L867" s="235" t="s">
        <v>62</v>
      </c>
      <c r="M867" s="150">
        <v>46022</v>
      </c>
      <c r="N867" s="150">
        <v>46022</v>
      </c>
      <c r="O867" s="156"/>
      <c r="P867" s="234" t="s">
        <v>62</v>
      </c>
      <c r="Q867" s="156"/>
      <c r="R867" s="183"/>
    </row>
    <row r="868" spans="1:18" s="85" customFormat="1" ht="21" customHeight="1" x14ac:dyDescent="0.2">
      <c r="A868" s="332"/>
      <c r="B868" s="147" t="s">
        <v>71</v>
      </c>
      <c r="C868" s="235"/>
      <c r="D868" s="235"/>
      <c r="E868" s="235"/>
      <c r="F868" s="235"/>
      <c r="G868" s="235" t="s">
        <v>62</v>
      </c>
      <c r="H868" s="235"/>
      <c r="I868" s="251">
        <f t="shared" si="430"/>
        <v>0</v>
      </c>
      <c r="J868" s="251"/>
      <c r="K868" s="235"/>
      <c r="L868" s="235" t="s">
        <v>62</v>
      </c>
      <c r="M868" s="235"/>
      <c r="N868" s="235"/>
      <c r="O868" s="234" t="s">
        <v>62</v>
      </c>
      <c r="P868" s="234" t="s">
        <v>62</v>
      </c>
      <c r="Q868" s="234" t="s">
        <v>62</v>
      </c>
      <c r="R868" s="184" t="s">
        <v>62</v>
      </c>
    </row>
    <row r="869" spans="1:18" s="85" customFormat="1" ht="21" customHeight="1" x14ac:dyDescent="0.2">
      <c r="A869" s="333"/>
      <c r="B869" s="148" t="s">
        <v>72</v>
      </c>
      <c r="C869" s="235"/>
      <c r="D869" s="235" t="s">
        <v>62</v>
      </c>
      <c r="E869" s="235"/>
      <c r="F869" s="235"/>
      <c r="G869" s="235">
        <f>G867</f>
        <v>98</v>
      </c>
      <c r="H869" s="235">
        <f t="shared" ref="H869:K869" si="445">H867</f>
        <v>98</v>
      </c>
      <c r="I869" s="251">
        <f t="shared" si="430"/>
        <v>43.87</v>
      </c>
      <c r="J869" s="251">
        <f t="shared" si="445"/>
        <v>43.87</v>
      </c>
      <c r="K869" s="235">
        <f t="shared" si="445"/>
        <v>98</v>
      </c>
      <c r="L869" s="235" t="s">
        <v>62</v>
      </c>
      <c r="M869" s="150">
        <v>46022</v>
      </c>
      <c r="N869" s="150">
        <v>46022</v>
      </c>
      <c r="O869" s="156"/>
      <c r="P869" s="234" t="s">
        <v>62</v>
      </c>
      <c r="Q869" s="156"/>
      <c r="R869" s="183"/>
    </row>
    <row r="870" spans="1:18" s="56" customFormat="1" ht="74.45" customHeight="1" x14ac:dyDescent="0.25">
      <c r="A870" s="331" t="s">
        <v>319</v>
      </c>
      <c r="B870" s="137" t="s">
        <v>332</v>
      </c>
      <c r="C870" s="142" t="s">
        <v>191</v>
      </c>
      <c r="D870" s="141" t="s">
        <v>333</v>
      </c>
      <c r="E870" s="141" t="s">
        <v>82</v>
      </c>
      <c r="F870" s="142">
        <v>744</v>
      </c>
      <c r="G870" s="142">
        <v>98</v>
      </c>
      <c r="H870" s="142">
        <f>G870</f>
        <v>98</v>
      </c>
      <c r="I870" s="245">
        <f t="shared" ca="1" si="430"/>
        <v>44.810239401789687</v>
      </c>
      <c r="J870" s="245">
        <f ca="1">I870</f>
        <v>42.231764355566</v>
      </c>
      <c r="K870" s="142">
        <f>G870</f>
        <v>98</v>
      </c>
      <c r="L870" s="142"/>
      <c r="M870" s="235" t="s">
        <v>62</v>
      </c>
      <c r="N870" s="235" t="s">
        <v>62</v>
      </c>
      <c r="O870" s="245">
        <v>1110895.07</v>
      </c>
      <c r="P870" s="245"/>
      <c r="Q870" s="245">
        <v>999545.23</v>
      </c>
      <c r="R870" s="245">
        <v>478725.09</v>
      </c>
    </row>
    <row r="871" spans="1:18" s="85" customFormat="1" ht="15.75" x14ac:dyDescent="0.2">
      <c r="A871" s="332"/>
      <c r="B871" s="146" t="s">
        <v>70</v>
      </c>
      <c r="C871" s="235"/>
      <c r="D871" s="235" t="s">
        <v>62</v>
      </c>
      <c r="E871" s="235"/>
      <c r="F871" s="235"/>
      <c r="G871" s="235">
        <f>G870</f>
        <v>98</v>
      </c>
      <c r="H871" s="235">
        <f t="shared" ref="H871:K871" si="446">H870</f>
        <v>98</v>
      </c>
      <c r="I871" s="251">
        <f t="shared" ca="1" si="430"/>
        <v>44.810239401789687</v>
      </c>
      <c r="J871" s="251">
        <f t="shared" ca="1" si="446"/>
        <v>42.231764355566</v>
      </c>
      <c r="K871" s="235">
        <f t="shared" si="446"/>
        <v>98</v>
      </c>
      <c r="L871" s="235" t="s">
        <v>62</v>
      </c>
      <c r="M871" s="150">
        <v>46022</v>
      </c>
      <c r="N871" s="150">
        <v>46022</v>
      </c>
      <c r="O871" s="156"/>
      <c r="P871" s="234" t="s">
        <v>62</v>
      </c>
      <c r="Q871" s="156"/>
      <c r="R871" s="183"/>
    </row>
    <row r="872" spans="1:18" s="85" customFormat="1" ht="14.25" x14ac:dyDescent="0.2">
      <c r="A872" s="332"/>
      <c r="B872" s="147" t="s">
        <v>76</v>
      </c>
      <c r="C872" s="235"/>
      <c r="D872" s="235"/>
      <c r="E872" s="235"/>
      <c r="F872" s="235"/>
      <c r="G872" s="235" t="s">
        <v>62</v>
      </c>
      <c r="H872" s="235"/>
      <c r="I872" s="251">
        <f t="shared" si="430"/>
        <v>0</v>
      </c>
      <c r="J872" s="251"/>
      <c r="K872" s="235"/>
      <c r="L872" s="235" t="s">
        <v>62</v>
      </c>
      <c r="M872" s="235"/>
      <c r="N872" s="235"/>
      <c r="O872" s="234" t="s">
        <v>62</v>
      </c>
      <c r="P872" s="234" t="s">
        <v>62</v>
      </c>
      <c r="Q872" s="234" t="s">
        <v>62</v>
      </c>
      <c r="R872" s="184" t="s">
        <v>62</v>
      </c>
    </row>
    <row r="873" spans="1:18" s="85" customFormat="1" ht="65.45" customHeight="1" x14ac:dyDescent="0.2">
      <c r="A873" s="332"/>
      <c r="B873" s="148" t="s">
        <v>192</v>
      </c>
      <c r="C873" s="235"/>
      <c r="D873" s="235" t="s">
        <v>62</v>
      </c>
      <c r="E873" s="235"/>
      <c r="F873" s="235"/>
      <c r="G873" s="235">
        <f>G870</f>
        <v>98</v>
      </c>
      <c r="H873" s="235">
        <f t="shared" ref="H873:J873" si="447">H870</f>
        <v>98</v>
      </c>
      <c r="I873" s="251">
        <f t="shared" ca="1" si="430"/>
        <v>44.810239401789687</v>
      </c>
      <c r="J873" s="251">
        <f t="shared" ca="1" si="447"/>
        <v>42.231764355566</v>
      </c>
      <c r="K873" s="235">
        <f>K870</f>
        <v>98</v>
      </c>
      <c r="L873" s="235" t="s">
        <v>62</v>
      </c>
      <c r="M873" s="150">
        <v>46022</v>
      </c>
      <c r="N873" s="150">
        <v>46022</v>
      </c>
      <c r="O873" s="156"/>
      <c r="P873" s="234" t="s">
        <v>62</v>
      </c>
      <c r="Q873" s="156"/>
      <c r="R873" s="183"/>
    </row>
    <row r="874" spans="1:18" s="85" customFormat="1" ht="15" customHeight="1" x14ac:dyDescent="0.2">
      <c r="A874" s="332"/>
      <c r="B874" s="147" t="s">
        <v>193</v>
      </c>
      <c r="C874" s="235"/>
      <c r="D874" s="235"/>
      <c r="E874" s="235"/>
      <c r="F874" s="235"/>
      <c r="G874" s="235" t="s">
        <v>62</v>
      </c>
      <c r="H874" s="235"/>
      <c r="I874" s="251">
        <f t="shared" si="430"/>
        <v>0</v>
      </c>
      <c r="J874" s="251"/>
      <c r="K874" s="235"/>
      <c r="L874" s="235" t="s">
        <v>62</v>
      </c>
      <c r="M874" s="235"/>
      <c r="N874" s="235"/>
      <c r="O874" s="234" t="s">
        <v>62</v>
      </c>
      <c r="P874" s="234" t="s">
        <v>62</v>
      </c>
      <c r="Q874" s="234" t="s">
        <v>62</v>
      </c>
      <c r="R874" s="184" t="s">
        <v>62</v>
      </c>
    </row>
    <row r="875" spans="1:18" s="85" customFormat="1" ht="38.65" customHeight="1" x14ac:dyDescent="0.2">
      <c r="A875" s="332"/>
      <c r="B875" s="148" t="s">
        <v>330</v>
      </c>
      <c r="C875" s="235"/>
      <c r="D875" s="235" t="s">
        <v>62</v>
      </c>
      <c r="E875" s="235"/>
      <c r="F875" s="235"/>
      <c r="G875" s="235">
        <f>G871</f>
        <v>98</v>
      </c>
      <c r="H875" s="235">
        <f t="shared" ref="H875:K875" si="448">H871</f>
        <v>98</v>
      </c>
      <c r="I875" s="251">
        <f t="shared" ca="1" si="430"/>
        <v>44.810239401789687</v>
      </c>
      <c r="J875" s="251">
        <f t="shared" ca="1" si="448"/>
        <v>42.231764355566</v>
      </c>
      <c r="K875" s="235">
        <f t="shared" si="448"/>
        <v>98</v>
      </c>
      <c r="L875" s="235" t="s">
        <v>62</v>
      </c>
      <c r="M875" s="150">
        <v>46022</v>
      </c>
      <c r="N875" s="150">
        <v>46022</v>
      </c>
      <c r="O875" s="156"/>
      <c r="P875" s="234" t="s">
        <v>62</v>
      </c>
      <c r="Q875" s="156"/>
      <c r="R875" s="183"/>
    </row>
    <row r="876" spans="1:18" s="85" customFormat="1" ht="21" customHeight="1" x14ac:dyDescent="0.2">
      <c r="A876" s="332"/>
      <c r="B876" s="147" t="s">
        <v>71</v>
      </c>
      <c r="C876" s="235"/>
      <c r="D876" s="235"/>
      <c r="E876" s="235"/>
      <c r="F876" s="235"/>
      <c r="G876" s="235" t="s">
        <v>62</v>
      </c>
      <c r="H876" s="235"/>
      <c r="I876" s="251">
        <f t="shared" si="430"/>
        <v>0</v>
      </c>
      <c r="J876" s="251"/>
      <c r="K876" s="235"/>
      <c r="L876" s="235" t="s">
        <v>62</v>
      </c>
      <c r="M876" s="235"/>
      <c r="N876" s="235"/>
      <c r="O876" s="234" t="s">
        <v>62</v>
      </c>
      <c r="P876" s="234" t="s">
        <v>62</v>
      </c>
      <c r="Q876" s="234" t="s">
        <v>62</v>
      </c>
      <c r="R876" s="184" t="s">
        <v>62</v>
      </c>
    </row>
    <row r="877" spans="1:18" s="85" customFormat="1" ht="21" customHeight="1" x14ac:dyDescent="0.2">
      <c r="A877" s="333"/>
      <c r="B877" s="148" t="s">
        <v>72</v>
      </c>
      <c r="C877" s="235"/>
      <c r="D877" s="235" t="s">
        <v>62</v>
      </c>
      <c r="E877" s="235"/>
      <c r="F877" s="235"/>
      <c r="G877" s="235">
        <f>G875</f>
        <v>98</v>
      </c>
      <c r="H877" s="235">
        <f t="shared" ref="H877:K877" si="449">H875</f>
        <v>98</v>
      </c>
      <c r="I877" s="251">
        <f t="shared" ca="1" si="430"/>
        <v>44.810239401789687</v>
      </c>
      <c r="J877" s="251">
        <f t="shared" ca="1" si="449"/>
        <v>42.231764355566</v>
      </c>
      <c r="K877" s="235">
        <f t="shared" si="449"/>
        <v>98</v>
      </c>
      <c r="L877" s="235" t="s">
        <v>62</v>
      </c>
      <c r="M877" s="150">
        <v>46022</v>
      </c>
      <c r="N877" s="150">
        <v>46022</v>
      </c>
      <c r="O877" s="156"/>
      <c r="P877" s="234" t="s">
        <v>62</v>
      </c>
      <c r="Q877" s="156"/>
      <c r="R877" s="183"/>
    </row>
    <row r="878" spans="1:18" s="56" customFormat="1" ht="74.45" customHeight="1" x14ac:dyDescent="0.25">
      <c r="A878" s="331" t="s">
        <v>325</v>
      </c>
      <c r="B878" s="137" t="s">
        <v>332</v>
      </c>
      <c r="C878" s="142" t="s">
        <v>191</v>
      </c>
      <c r="D878" s="141" t="s">
        <v>333</v>
      </c>
      <c r="E878" s="141" t="s">
        <v>82</v>
      </c>
      <c r="F878" s="142">
        <v>744</v>
      </c>
      <c r="G878" s="142">
        <v>98</v>
      </c>
      <c r="H878" s="142">
        <f>G878</f>
        <v>98</v>
      </c>
      <c r="I878" s="156">
        <f t="shared" si="430"/>
        <v>42.56</v>
      </c>
      <c r="J878" s="156">
        <v>42.56</v>
      </c>
      <c r="K878" s="142">
        <f>G878</f>
        <v>98</v>
      </c>
      <c r="L878" s="142"/>
      <c r="M878" s="235" t="s">
        <v>62</v>
      </c>
      <c r="N878" s="235" t="s">
        <v>62</v>
      </c>
      <c r="O878" s="156">
        <v>2205875.0699999998</v>
      </c>
      <c r="P878" s="156"/>
      <c r="Q878" s="156">
        <v>2011387.12</v>
      </c>
      <c r="R878" s="183">
        <v>957902.36</v>
      </c>
    </row>
    <row r="879" spans="1:18" s="85" customFormat="1" ht="15.75" x14ac:dyDescent="0.2">
      <c r="A879" s="332"/>
      <c r="B879" s="146" t="s">
        <v>70</v>
      </c>
      <c r="C879" s="235"/>
      <c r="D879" s="235" t="s">
        <v>62</v>
      </c>
      <c r="E879" s="235"/>
      <c r="F879" s="235"/>
      <c r="G879" s="235">
        <f>G878</f>
        <v>98</v>
      </c>
      <c r="H879" s="235">
        <f t="shared" ref="H879:K879" si="450">H878</f>
        <v>98</v>
      </c>
      <c r="I879" s="251">
        <f t="shared" si="430"/>
        <v>42.56</v>
      </c>
      <c r="J879" s="251">
        <f t="shared" si="450"/>
        <v>42.56</v>
      </c>
      <c r="K879" s="235">
        <f t="shared" si="450"/>
        <v>98</v>
      </c>
      <c r="L879" s="235" t="s">
        <v>62</v>
      </c>
      <c r="M879" s="150">
        <v>46022</v>
      </c>
      <c r="N879" s="150">
        <v>46022</v>
      </c>
      <c r="O879" s="156"/>
      <c r="P879" s="234" t="s">
        <v>62</v>
      </c>
      <c r="Q879" s="156"/>
      <c r="R879" s="183"/>
    </row>
    <row r="880" spans="1:18" s="85" customFormat="1" ht="14.25" x14ac:dyDescent="0.2">
      <c r="A880" s="332"/>
      <c r="B880" s="147" t="s">
        <v>76</v>
      </c>
      <c r="C880" s="235"/>
      <c r="D880" s="235"/>
      <c r="E880" s="235"/>
      <c r="F880" s="235"/>
      <c r="G880" s="235" t="s">
        <v>62</v>
      </c>
      <c r="H880" s="235"/>
      <c r="I880" s="251">
        <f t="shared" si="430"/>
        <v>0</v>
      </c>
      <c r="J880" s="251"/>
      <c r="K880" s="235"/>
      <c r="L880" s="235" t="s">
        <v>62</v>
      </c>
      <c r="M880" s="235"/>
      <c r="N880" s="235"/>
      <c r="O880" s="234" t="s">
        <v>62</v>
      </c>
      <c r="P880" s="234" t="s">
        <v>62</v>
      </c>
      <c r="Q880" s="234" t="s">
        <v>62</v>
      </c>
      <c r="R880" s="184" t="s">
        <v>62</v>
      </c>
    </row>
    <row r="881" spans="1:19" s="85" customFormat="1" ht="65.45" customHeight="1" x14ac:dyDescent="0.2">
      <c r="A881" s="332"/>
      <c r="B881" s="148" t="s">
        <v>192</v>
      </c>
      <c r="C881" s="235"/>
      <c r="D881" s="235" t="s">
        <v>62</v>
      </c>
      <c r="E881" s="235"/>
      <c r="F881" s="235"/>
      <c r="G881" s="235">
        <f>G878</f>
        <v>98</v>
      </c>
      <c r="H881" s="235">
        <f t="shared" ref="H881:J881" si="451">H878</f>
        <v>98</v>
      </c>
      <c r="I881" s="251">
        <f t="shared" si="430"/>
        <v>42.56</v>
      </c>
      <c r="J881" s="251">
        <f t="shared" si="451"/>
        <v>42.56</v>
      </c>
      <c r="K881" s="235">
        <f>K878</f>
        <v>98</v>
      </c>
      <c r="L881" s="235" t="s">
        <v>62</v>
      </c>
      <c r="M881" s="150">
        <v>46022</v>
      </c>
      <c r="N881" s="150">
        <v>46022</v>
      </c>
      <c r="O881" s="156"/>
      <c r="P881" s="234" t="s">
        <v>62</v>
      </c>
      <c r="Q881" s="156"/>
      <c r="R881" s="183"/>
    </row>
    <row r="882" spans="1:19" s="85" customFormat="1" ht="15" customHeight="1" x14ac:dyDescent="0.2">
      <c r="A882" s="332"/>
      <c r="B882" s="147" t="s">
        <v>193</v>
      </c>
      <c r="C882" s="235"/>
      <c r="D882" s="235"/>
      <c r="E882" s="235"/>
      <c r="F882" s="235"/>
      <c r="G882" s="235" t="s">
        <v>62</v>
      </c>
      <c r="H882" s="235"/>
      <c r="I882" s="251">
        <f t="shared" si="430"/>
        <v>0</v>
      </c>
      <c r="J882" s="251"/>
      <c r="K882" s="235"/>
      <c r="L882" s="235" t="s">
        <v>62</v>
      </c>
      <c r="M882" s="235"/>
      <c r="N882" s="235"/>
      <c r="O882" s="234" t="s">
        <v>62</v>
      </c>
      <c r="P882" s="234" t="s">
        <v>62</v>
      </c>
      <c r="Q882" s="234" t="s">
        <v>62</v>
      </c>
      <c r="R882" s="184" t="s">
        <v>62</v>
      </c>
    </row>
    <row r="883" spans="1:19" s="85" customFormat="1" ht="38.65" customHeight="1" x14ac:dyDescent="0.2">
      <c r="A883" s="332"/>
      <c r="B883" s="148" t="s">
        <v>330</v>
      </c>
      <c r="C883" s="235"/>
      <c r="D883" s="235" t="s">
        <v>62</v>
      </c>
      <c r="E883" s="235"/>
      <c r="F883" s="235"/>
      <c r="G883" s="235">
        <f>G879</f>
        <v>98</v>
      </c>
      <c r="H883" s="235">
        <f t="shared" ref="H883:K883" si="452">H879</f>
        <v>98</v>
      </c>
      <c r="I883" s="251">
        <f t="shared" si="430"/>
        <v>42.56</v>
      </c>
      <c r="J883" s="251">
        <f t="shared" si="452"/>
        <v>42.56</v>
      </c>
      <c r="K883" s="235">
        <f t="shared" si="452"/>
        <v>98</v>
      </c>
      <c r="L883" s="235" t="s">
        <v>62</v>
      </c>
      <c r="M883" s="150">
        <v>46022</v>
      </c>
      <c r="N883" s="150">
        <v>46022</v>
      </c>
      <c r="O883" s="156"/>
      <c r="P883" s="234" t="s">
        <v>62</v>
      </c>
      <c r="Q883" s="156"/>
      <c r="R883" s="183"/>
    </row>
    <row r="884" spans="1:19" s="85" customFormat="1" ht="21" customHeight="1" x14ac:dyDescent="0.2">
      <c r="A884" s="332"/>
      <c r="B884" s="147" t="s">
        <v>71</v>
      </c>
      <c r="C884" s="235"/>
      <c r="D884" s="235"/>
      <c r="E884" s="235"/>
      <c r="F884" s="235"/>
      <c r="G884" s="235" t="s">
        <v>62</v>
      </c>
      <c r="H884" s="235"/>
      <c r="I884" s="251">
        <f t="shared" si="430"/>
        <v>0</v>
      </c>
      <c r="J884" s="251"/>
      <c r="K884" s="235"/>
      <c r="L884" s="235" t="s">
        <v>62</v>
      </c>
      <c r="M884" s="235"/>
      <c r="N884" s="235"/>
      <c r="O884" s="234" t="s">
        <v>62</v>
      </c>
      <c r="P884" s="234" t="s">
        <v>62</v>
      </c>
      <c r="Q884" s="234" t="s">
        <v>62</v>
      </c>
      <c r="R884" s="184" t="s">
        <v>62</v>
      </c>
    </row>
    <row r="885" spans="1:19" s="85" customFormat="1" ht="21" customHeight="1" x14ac:dyDescent="0.2">
      <c r="A885" s="333"/>
      <c r="B885" s="148" t="s">
        <v>72</v>
      </c>
      <c r="C885" s="235"/>
      <c r="D885" s="235" t="s">
        <v>62</v>
      </c>
      <c r="E885" s="235"/>
      <c r="F885" s="235"/>
      <c r="G885" s="235">
        <f>G883</f>
        <v>98</v>
      </c>
      <c r="H885" s="235">
        <f t="shared" ref="H885:K885" si="453">H883</f>
        <v>98</v>
      </c>
      <c r="I885" s="251">
        <f t="shared" si="430"/>
        <v>42.56</v>
      </c>
      <c r="J885" s="251">
        <f t="shared" si="453"/>
        <v>42.56</v>
      </c>
      <c r="K885" s="235">
        <f t="shared" si="453"/>
        <v>98</v>
      </c>
      <c r="L885" s="235" t="s">
        <v>62</v>
      </c>
      <c r="M885" s="150">
        <v>46022</v>
      </c>
      <c r="N885" s="150">
        <v>46022</v>
      </c>
      <c r="O885" s="156"/>
      <c r="P885" s="234" t="s">
        <v>62</v>
      </c>
      <c r="Q885" s="156"/>
      <c r="R885" s="183"/>
    </row>
    <row r="886" spans="1:19" s="128" customFormat="1" ht="74.45" customHeight="1" x14ac:dyDescent="0.25">
      <c r="A886" s="371" t="s">
        <v>383</v>
      </c>
      <c r="B886" s="124" t="s">
        <v>332</v>
      </c>
      <c r="C886" s="125" t="s">
        <v>59</v>
      </c>
      <c r="D886" s="126" t="s">
        <v>60</v>
      </c>
      <c r="E886" s="126" t="s">
        <v>82</v>
      </c>
      <c r="F886" s="125">
        <v>98</v>
      </c>
      <c r="G886" s="125">
        <v>98</v>
      </c>
      <c r="H886" s="125">
        <v>98</v>
      </c>
      <c r="I886" s="78">
        <f t="shared" si="430"/>
        <v>45</v>
      </c>
      <c r="J886" s="78">
        <v>45</v>
      </c>
      <c r="K886" s="127">
        <f>G886</f>
        <v>98</v>
      </c>
      <c r="L886" s="125"/>
      <c r="M886" s="125" t="s">
        <v>62</v>
      </c>
      <c r="N886" s="125" t="s">
        <v>62</v>
      </c>
      <c r="O886" s="78">
        <v>4162122</v>
      </c>
      <c r="P886" s="78" t="s">
        <v>344</v>
      </c>
      <c r="Q886" s="78">
        <v>3652831.76</v>
      </c>
      <c r="R886" s="245">
        <f>1876234.92-15807.29</f>
        <v>1860427.63</v>
      </c>
    </row>
    <row r="887" spans="1:19" s="131" customFormat="1" ht="15.75" x14ac:dyDescent="0.2">
      <c r="A887" s="372"/>
      <c r="B887" s="129" t="s">
        <v>70</v>
      </c>
      <c r="C887" s="127"/>
      <c r="D887" s="127" t="s">
        <v>62</v>
      </c>
      <c r="E887" s="127"/>
      <c r="F887" s="127"/>
      <c r="G887" s="127">
        <f>G886</f>
        <v>98</v>
      </c>
      <c r="H887" s="127">
        <f>H886</f>
        <v>98</v>
      </c>
      <c r="I887" s="255">
        <f t="shared" si="430"/>
        <v>45</v>
      </c>
      <c r="J887" s="255">
        <f>J886</f>
        <v>45</v>
      </c>
      <c r="K887" s="127">
        <f>G887</f>
        <v>98</v>
      </c>
      <c r="L887" s="127"/>
      <c r="M887" s="130">
        <v>46022</v>
      </c>
      <c r="N887" s="130">
        <v>46022</v>
      </c>
      <c r="O887" s="78"/>
      <c r="P887" s="236"/>
      <c r="Q887" s="78"/>
      <c r="R887" s="245"/>
    </row>
    <row r="888" spans="1:19" s="131" customFormat="1" x14ac:dyDescent="0.25">
      <c r="A888" s="372"/>
      <c r="B888" s="132" t="s">
        <v>63</v>
      </c>
      <c r="C888" s="127"/>
      <c r="D888" s="127"/>
      <c r="E888" s="127"/>
      <c r="F888" s="127"/>
      <c r="G888" s="127" t="s">
        <v>62</v>
      </c>
      <c r="H888" s="127"/>
      <c r="I888" s="255">
        <f t="shared" si="430"/>
        <v>0</v>
      </c>
      <c r="J888" s="255"/>
      <c r="K888" s="127"/>
      <c r="L888" s="127" t="s">
        <v>62</v>
      </c>
      <c r="M888" s="127"/>
      <c r="N888" s="127"/>
      <c r="O888" s="236" t="s">
        <v>62</v>
      </c>
      <c r="P888" s="236" t="s">
        <v>62</v>
      </c>
      <c r="Q888" s="236" t="s">
        <v>62</v>
      </c>
      <c r="R888" s="246" t="s">
        <v>62</v>
      </c>
      <c r="S888" s="128"/>
    </row>
    <row r="889" spans="1:19" s="131" customFormat="1" ht="65.45" customHeight="1" x14ac:dyDescent="0.2">
      <c r="A889" s="372"/>
      <c r="B889" s="133" t="s">
        <v>64</v>
      </c>
      <c r="C889" s="127"/>
      <c r="D889" s="127" t="s">
        <v>62</v>
      </c>
      <c r="E889" s="127"/>
      <c r="F889" s="127"/>
      <c r="G889" s="127">
        <f>G886</f>
        <v>98</v>
      </c>
      <c r="H889" s="127">
        <f>H886</f>
        <v>98</v>
      </c>
      <c r="I889" s="255">
        <f t="shared" si="430"/>
        <v>45</v>
      </c>
      <c r="J889" s="255">
        <f>J886</f>
        <v>45</v>
      </c>
      <c r="K889" s="127">
        <f>G889</f>
        <v>98</v>
      </c>
      <c r="L889" s="127" t="s">
        <v>62</v>
      </c>
      <c r="M889" s="130">
        <v>46022</v>
      </c>
      <c r="N889" s="130">
        <v>46022</v>
      </c>
      <c r="O889" s="78"/>
      <c r="P889" s="236" t="s">
        <v>62</v>
      </c>
      <c r="Q889" s="78"/>
      <c r="R889" s="245"/>
    </row>
    <row r="890" spans="1:19" s="131" customFormat="1" ht="15" customHeight="1" x14ac:dyDescent="0.25">
      <c r="A890" s="372"/>
      <c r="B890" s="132" t="s">
        <v>65</v>
      </c>
      <c r="C890" s="127"/>
      <c r="D890" s="127"/>
      <c r="E890" s="127"/>
      <c r="F890" s="127"/>
      <c r="G890" s="127" t="s">
        <v>62</v>
      </c>
      <c r="H890" s="127"/>
      <c r="I890" s="255">
        <f t="shared" si="430"/>
        <v>0</v>
      </c>
      <c r="J890" s="255"/>
      <c r="K890" s="127"/>
      <c r="L890" s="127" t="s">
        <v>62</v>
      </c>
      <c r="M890" s="127"/>
      <c r="N890" s="127"/>
      <c r="O890" s="236" t="s">
        <v>62</v>
      </c>
      <c r="P890" s="236" t="s">
        <v>62</v>
      </c>
      <c r="Q890" s="236" t="s">
        <v>62</v>
      </c>
      <c r="R890" s="246" t="s">
        <v>62</v>
      </c>
      <c r="S890" s="128"/>
    </row>
    <row r="891" spans="1:19" s="131" customFormat="1" ht="38.65" customHeight="1" x14ac:dyDescent="0.2">
      <c r="A891" s="372"/>
      <c r="B891" s="133" t="s">
        <v>66</v>
      </c>
      <c r="C891" s="127"/>
      <c r="D891" s="127" t="s">
        <v>62</v>
      </c>
      <c r="E891" s="127"/>
      <c r="F891" s="127"/>
      <c r="G891" s="127">
        <f>G886</f>
        <v>98</v>
      </c>
      <c r="H891" s="127">
        <f>H886</f>
        <v>98</v>
      </c>
      <c r="I891" s="255">
        <f t="shared" si="430"/>
        <v>45</v>
      </c>
      <c r="J891" s="255">
        <f>J886</f>
        <v>45</v>
      </c>
      <c r="K891" s="127">
        <f>G891</f>
        <v>98</v>
      </c>
      <c r="L891" s="127" t="s">
        <v>62</v>
      </c>
      <c r="M891" s="130">
        <v>46022</v>
      </c>
      <c r="N891" s="130">
        <v>46022</v>
      </c>
      <c r="O891" s="78"/>
      <c r="P891" s="236" t="s">
        <v>62</v>
      </c>
      <c r="Q891" s="78"/>
      <c r="R891" s="245"/>
    </row>
    <row r="892" spans="1:19" s="131" customFormat="1" ht="21" customHeight="1" x14ac:dyDescent="0.25">
      <c r="A892" s="372"/>
      <c r="B892" s="132" t="s">
        <v>71</v>
      </c>
      <c r="C892" s="127"/>
      <c r="D892" s="127"/>
      <c r="E892" s="127"/>
      <c r="F892" s="127"/>
      <c r="G892" s="127" t="s">
        <v>62</v>
      </c>
      <c r="H892" s="127"/>
      <c r="I892" s="255">
        <f t="shared" si="430"/>
        <v>0</v>
      </c>
      <c r="J892" s="255"/>
      <c r="K892" s="127"/>
      <c r="L892" s="127" t="s">
        <v>62</v>
      </c>
      <c r="M892" s="127"/>
      <c r="N892" s="127"/>
      <c r="O892" s="236" t="s">
        <v>62</v>
      </c>
      <c r="P892" s="236" t="s">
        <v>62</v>
      </c>
      <c r="Q892" s="236" t="s">
        <v>62</v>
      </c>
      <c r="R892" s="246" t="s">
        <v>62</v>
      </c>
      <c r="S892" s="128"/>
    </row>
    <row r="893" spans="1:19" s="131" customFormat="1" ht="21" customHeight="1" x14ac:dyDescent="0.2">
      <c r="A893" s="373"/>
      <c r="B893" s="133" t="s">
        <v>72</v>
      </c>
      <c r="C893" s="127"/>
      <c r="D893" s="127" t="s">
        <v>62</v>
      </c>
      <c r="E893" s="127"/>
      <c r="F893" s="127"/>
      <c r="G893" s="127">
        <f>G886</f>
        <v>98</v>
      </c>
      <c r="H893" s="127">
        <f>H886</f>
        <v>98</v>
      </c>
      <c r="I893" s="255">
        <f t="shared" si="430"/>
        <v>45</v>
      </c>
      <c r="J893" s="255">
        <f>J886</f>
        <v>45</v>
      </c>
      <c r="K893" s="127">
        <f>G893</f>
        <v>98</v>
      </c>
      <c r="L893" s="127" t="s">
        <v>62</v>
      </c>
      <c r="M893" s="130">
        <v>46022</v>
      </c>
      <c r="N893" s="130">
        <v>46022</v>
      </c>
      <c r="O893" s="78"/>
      <c r="P893" s="236" t="s">
        <v>62</v>
      </c>
      <c r="Q893" s="78"/>
      <c r="R893" s="245"/>
    </row>
    <row r="894" spans="1:19" s="128" customFormat="1" ht="74.45" customHeight="1" x14ac:dyDescent="0.25">
      <c r="A894" s="371" t="s">
        <v>385</v>
      </c>
      <c r="B894" s="124" t="s">
        <v>332</v>
      </c>
      <c r="C894" s="125" t="s">
        <v>59</v>
      </c>
      <c r="D894" s="126" t="s">
        <v>60</v>
      </c>
      <c r="E894" s="126" t="s">
        <v>82</v>
      </c>
      <c r="F894" s="125">
        <v>98</v>
      </c>
      <c r="G894" s="125">
        <v>98</v>
      </c>
      <c r="H894" s="125">
        <v>98</v>
      </c>
      <c r="I894" s="78">
        <f t="shared" si="430"/>
        <v>40</v>
      </c>
      <c r="J894" s="78">
        <v>40</v>
      </c>
      <c r="K894" s="127">
        <f>G894</f>
        <v>98</v>
      </c>
      <c r="L894" s="125"/>
      <c r="M894" s="125" t="s">
        <v>62</v>
      </c>
      <c r="N894" s="125" t="s">
        <v>62</v>
      </c>
      <c r="O894" s="78">
        <v>2498117.91</v>
      </c>
      <c r="P894" s="78" t="s">
        <v>344</v>
      </c>
      <c r="Q894" s="78">
        <v>2170403.35</v>
      </c>
      <c r="R894" s="245">
        <v>1007512.67</v>
      </c>
    </row>
    <row r="895" spans="1:19" s="131" customFormat="1" ht="15.75" x14ac:dyDescent="0.2">
      <c r="A895" s="372"/>
      <c r="B895" s="129" t="s">
        <v>70</v>
      </c>
      <c r="C895" s="127"/>
      <c r="D895" s="127" t="s">
        <v>62</v>
      </c>
      <c r="E895" s="127"/>
      <c r="F895" s="127"/>
      <c r="G895" s="127">
        <f>G894</f>
        <v>98</v>
      </c>
      <c r="H895" s="127">
        <f>H894</f>
        <v>98</v>
      </c>
      <c r="I895" s="255">
        <f t="shared" si="430"/>
        <v>40</v>
      </c>
      <c r="J895" s="255">
        <f>J894</f>
        <v>40</v>
      </c>
      <c r="K895" s="127">
        <f>G895</f>
        <v>98</v>
      </c>
      <c r="L895" s="127"/>
      <c r="M895" s="130">
        <v>46022</v>
      </c>
      <c r="N895" s="130">
        <v>46022</v>
      </c>
      <c r="O895" s="78"/>
      <c r="P895" s="236"/>
      <c r="Q895" s="78"/>
      <c r="R895" s="245"/>
    </row>
    <row r="896" spans="1:19" s="131" customFormat="1" x14ac:dyDescent="0.25">
      <c r="A896" s="372"/>
      <c r="B896" s="132" t="s">
        <v>63</v>
      </c>
      <c r="C896" s="127"/>
      <c r="D896" s="127"/>
      <c r="E896" s="127"/>
      <c r="F896" s="127"/>
      <c r="G896" s="127" t="s">
        <v>62</v>
      </c>
      <c r="H896" s="127"/>
      <c r="I896" s="255">
        <f t="shared" si="430"/>
        <v>0</v>
      </c>
      <c r="J896" s="255"/>
      <c r="K896" s="127"/>
      <c r="L896" s="127" t="s">
        <v>62</v>
      </c>
      <c r="M896" s="127"/>
      <c r="N896" s="127"/>
      <c r="O896" s="236" t="s">
        <v>62</v>
      </c>
      <c r="P896" s="236" t="s">
        <v>62</v>
      </c>
      <c r="Q896" s="236" t="s">
        <v>62</v>
      </c>
      <c r="R896" s="246" t="s">
        <v>62</v>
      </c>
      <c r="S896" s="128"/>
    </row>
    <row r="897" spans="1:19" s="131" customFormat="1" ht="65.45" customHeight="1" x14ac:dyDescent="0.2">
      <c r="A897" s="372"/>
      <c r="B897" s="133" t="s">
        <v>64</v>
      </c>
      <c r="C897" s="127"/>
      <c r="D897" s="127" t="s">
        <v>62</v>
      </c>
      <c r="E897" s="127"/>
      <c r="F897" s="127"/>
      <c r="G897" s="127">
        <f>G894</f>
        <v>98</v>
      </c>
      <c r="H897" s="127">
        <f>H894</f>
        <v>98</v>
      </c>
      <c r="I897" s="255">
        <f t="shared" si="430"/>
        <v>40</v>
      </c>
      <c r="J897" s="255">
        <f>J894</f>
        <v>40</v>
      </c>
      <c r="K897" s="127">
        <f>G897</f>
        <v>98</v>
      </c>
      <c r="L897" s="127" t="s">
        <v>62</v>
      </c>
      <c r="M897" s="130">
        <v>46022</v>
      </c>
      <c r="N897" s="130">
        <v>46022</v>
      </c>
      <c r="O897" s="78"/>
      <c r="P897" s="236" t="s">
        <v>62</v>
      </c>
      <c r="Q897" s="78"/>
      <c r="R897" s="245"/>
    </row>
    <row r="898" spans="1:19" s="131" customFormat="1" ht="15" customHeight="1" x14ac:dyDescent="0.25">
      <c r="A898" s="372"/>
      <c r="B898" s="132" t="s">
        <v>65</v>
      </c>
      <c r="C898" s="127"/>
      <c r="D898" s="127"/>
      <c r="E898" s="127"/>
      <c r="F898" s="127"/>
      <c r="G898" s="127" t="s">
        <v>62</v>
      </c>
      <c r="H898" s="127"/>
      <c r="I898" s="255">
        <f t="shared" si="430"/>
        <v>0</v>
      </c>
      <c r="J898" s="255"/>
      <c r="K898" s="127"/>
      <c r="L898" s="127" t="s">
        <v>62</v>
      </c>
      <c r="M898" s="127"/>
      <c r="N898" s="127"/>
      <c r="O898" s="236" t="s">
        <v>62</v>
      </c>
      <c r="P898" s="236" t="s">
        <v>62</v>
      </c>
      <c r="Q898" s="236" t="s">
        <v>62</v>
      </c>
      <c r="R898" s="246" t="s">
        <v>62</v>
      </c>
      <c r="S898" s="128"/>
    </row>
    <row r="899" spans="1:19" s="131" customFormat="1" ht="38.65" customHeight="1" x14ac:dyDescent="0.2">
      <c r="A899" s="372"/>
      <c r="B899" s="133" t="s">
        <v>66</v>
      </c>
      <c r="C899" s="127"/>
      <c r="D899" s="127" t="s">
        <v>62</v>
      </c>
      <c r="E899" s="127"/>
      <c r="F899" s="127"/>
      <c r="G899" s="127">
        <f>G894</f>
        <v>98</v>
      </c>
      <c r="H899" s="127">
        <f>H894</f>
        <v>98</v>
      </c>
      <c r="I899" s="255">
        <f t="shared" si="430"/>
        <v>40</v>
      </c>
      <c r="J899" s="255">
        <f>J894</f>
        <v>40</v>
      </c>
      <c r="K899" s="127">
        <f>G899</f>
        <v>98</v>
      </c>
      <c r="L899" s="127" t="s">
        <v>62</v>
      </c>
      <c r="M899" s="130">
        <v>46022</v>
      </c>
      <c r="N899" s="130">
        <v>46022</v>
      </c>
      <c r="O899" s="78"/>
      <c r="P899" s="236" t="s">
        <v>62</v>
      </c>
      <c r="Q899" s="78"/>
      <c r="R899" s="245"/>
    </row>
    <row r="900" spans="1:19" s="131" customFormat="1" ht="21" customHeight="1" x14ac:dyDescent="0.25">
      <c r="A900" s="372"/>
      <c r="B900" s="132" t="s">
        <v>71</v>
      </c>
      <c r="C900" s="127"/>
      <c r="D900" s="127"/>
      <c r="E900" s="127"/>
      <c r="F900" s="127"/>
      <c r="G900" s="127" t="s">
        <v>62</v>
      </c>
      <c r="H900" s="127"/>
      <c r="I900" s="255">
        <f t="shared" si="430"/>
        <v>0</v>
      </c>
      <c r="J900" s="255"/>
      <c r="K900" s="127"/>
      <c r="L900" s="127" t="s">
        <v>62</v>
      </c>
      <c r="M900" s="127"/>
      <c r="N900" s="127"/>
      <c r="O900" s="236" t="s">
        <v>62</v>
      </c>
      <c r="P900" s="236" t="s">
        <v>62</v>
      </c>
      <c r="Q900" s="236" t="s">
        <v>62</v>
      </c>
      <c r="R900" s="246" t="s">
        <v>62</v>
      </c>
      <c r="S900" s="128"/>
    </row>
    <row r="901" spans="1:19" s="131" customFormat="1" ht="21" customHeight="1" x14ac:dyDescent="0.2">
      <c r="A901" s="373"/>
      <c r="B901" s="133" t="s">
        <v>72</v>
      </c>
      <c r="C901" s="127"/>
      <c r="D901" s="127" t="s">
        <v>62</v>
      </c>
      <c r="E901" s="127"/>
      <c r="F901" s="127"/>
      <c r="G901" s="127">
        <f>G894</f>
        <v>98</v>
      </c>
      <c r="H901" s="127">
        <f>H894</f>
        <v>98</v>
      </c>
      <c r="I901" s="255">
        <f t="shared" si="430"/>
        <v>40</v>
      </c>
      <c r="J901" s="255">
        <f>J894</f>
        <v>40</v>
      </c>
      <c r="K901" s="127">
        <f>G901</f>
        <v>98</v>
      </c>
      <c r="L901" s="127" t="s">
        <v>62</v>
      </c>
      <c r="M901" s="130">
        <v>46022</v>
      </c>
      <c r="N901" s="130">
        <v>46022</v>
      </c>
      <c r="O901" s="78"/>
      <c r="P901" s="236" t="s">
        <v>62</v>
      </c>
      <c r="Q901" s="78"/>
      <c r="R901" s="245"/>
    </row>
    <row r="902" spans="1:19" s="128" customFormat="1" ht="74.45" customHeight="1" x14ac:dyDescent="0.25">
      <c r="A902" s="371" t="s">
        <v>386</v>
      </c>
      <c r="B902" s="124" t="s">
        <v>332</v>
      </c>
      <c r="C902" s="125" t="s">
        <v>59</v>
      </c>
      <c r="D902" s="126" t="s">
        <v>60</v>
      </c>
      <c r="E902" s="126" t="s">
        <v>82</v>
      </c>
      <c r="F902" s="125">
        <v>98</v>
      </c>
      <c r="G902" s="125">
        <v>98</v>
      </c>
      <c r="H902" s="125">
        <v>98</v>
      </c>
      <c r="I902" s="78">
        <f t="shared" si="430"/>
        <v>40</v>
      </c>
      <c r="J902" s="78">
        <v>40</v>
      </c>
      <c r="K902" s="127">
        <f>G902</f>
        <v>98</v>
      </c>
      <c r="L902" s="125"/>
      <c r="M902" s="125" t="s">
        <v>62</v>
      </c>
      <c r="N902" s="125" t="s">
        <v>62</v>
      </c>
      <c r="O902" s="78">
        <v>1393477.21</v>
      </c>
      <c r="P902" s="78" t="s">
        <v>344</v>
      </c>
      <c r="Q902" s="78">
        <v>1179365.4099999999</v>
      </c>
      <c r="R902" s="245">
        <v>552935.93000000005</v>
      </c>
    </row>
    <row r="903" spans="1:19" s="131" customFormat="1" ht="15.75" x14ac:dyDescent="0.2">
      <c r="A903" s="372"/>
      <c r="B903" s="129" t="s">
        <v>70</v>
      </c>
      <c r="C903" s="127"/>
      <c r="D903" s="127" t="s">
        <v>62</v>
      </c>
      <c r="E903" s="127"/>
      <c r="F903" s="127"/>
      <c r="G903" s="127">
        <f>G902</f>
        <v>98</v>
      </c>
      <c r="H903" s="127">
        <f>H902</f>
        <v>98</v>
      </c>
      <c r="I903" s="255">
        <f t="shared" ref="I903:I966" si="454">J903</f>
        <v>40</v>
      </c>
      <c r="J903" s="255">
        <f>J902</f>
        <v>40</v>
      </c>
      <c r="K903" s="127">
        <f>G903</f>
        <v>98</v>
      </c>
      <c r="L903" s="127"/>
      <c r="M903" s="130">
        <v>46022</v>
      </c>
      <c r="N903" s="130">
        <v>46022</v>
      </c>
      <c r="O903" s="78"/>
      <c r="P903" s="236"/>
      <c r="Q903" s="78"/>
      <c r="R903" s="245"/>
    </row>
    <row r="904" spans="1:19" s="131" customFormat="1" x14ac:dyDescent="0.25">
      <c r="A904" s="372"/>
      <c r="B904" s="132" t="s">
        <v>63</v>
      </c>
      <c r="C904" s="127"/>
      <c r="D904" s="127"/>
      <c r="E904" s="127"/>
      <c r="F904" s="127"/>
      <c r="G904" s="127" t="s">
        <v>62</v>
      </c>
      <c r="H904" s="127"/>
      <c r="I904" s="255">
        <f t="shared" si="454"/>
        <v>0</v>
      </c>
      <c r="J904" s="255"/>
      <c r="K904" s="127"/>
      <c r="L904" s="127" t="s">
        <v>62</v>
      </c>
      <c r="M904" s="127"/>
      <c r="N904" s="127"/>
      <c r="O904" s="236" t="s">
        <v>62</v>
      </c>
      <c r="P904" s="236" t="s">
        <v>62</v>
      </c>
      <c r="Q904" s="236" t="s">
        <v>62</v>
      </c>
      <c r="R904" s="246" t="s">
        <v>62</v>
      </c>
      <c r="S904" s="128"/>
    </row>
    <row r="905" spans="1:19" s="131" customFormat="1" ht="65.45" customHeight="1" x14ac:dyDescent="0.2">
      <c r="A905" s="372"/>
      <c r="B905" s="133" t="s">
        <v>64</v>
      </c>
      <c r="C905" s="127"/>
      <c r="D905" s="127" t="s">
        <v>62</v>
      </c>
      <c r="E905" s="127"/>
      <c r="F905" s="127"/>
      <c r="G905" s="127">
        <f>G902</f>
        <v>98</v>
      </c>
      <c r="H905" s="127">
        <f>H902</f>
        <v>98</v>
      </c>
      <c r="I905" s="255">
        <f t="shared" si="454"/>
        <v>40</v>
      </c>
      <c r="J905" s="255">
        <f>J902</f>
        <v>40</v>
      </c>
      <c r="K905" s="127">
        <f>G905</f>
        <v>98</v>
      </c>
      <c r="L905" s="127" t="s">
        <v>62</v>
      </c>
      <c r="M905" s="130">
        <v>46022</v>
      </c>
      <c r="N905" s="130">
        <v>46022</v>
      </c>
      <c r="O905" s="78"/>
      <c r="P905" s="236" t="s">
        <v>62</v>
      </c>
      <c r="Q905" s="78"/>
      <c r="R905" s="245"/>
    </row>
    <row r="906" spans="1:19" s="131" customFormat="1" ht="15" customHeight="1" x14ac:dyDescent="0.25">
      <c r="A906" s="372"/>
      <c r="B906" s="132" t="s">
        <v>65</v>
      </c>
      <c r="C906" s="127"/>
      <c r="D906" s="127"/>
      <c r="E906" s="127"/>
      <c r="F906" s="127"/>
      <c r="G906" s="127" t="s">
        <v>62</v>
      </c>
      <c r="H906" s="127"/>
      <c r="I906" s="255">
        <f t="shared" si="454"/>
        <v>0</v>
      </c>
      <c r="J906" s="255"/>
      <c r="K906" s="127"/>
      <c r="L906" s="127" t="s">
        <v>62</v>
      </c>
      <c r="M906" s="127"/>
      <c r="N906" s="127"/>
      <c r="O906" s="236" t="s">
        <v>62</v>
      </c>
      <c r="P906" s="236" t="s">
        <v>62</v>
      </c>
      <c r="Q906" s="236" t="s">
        <v>62</v>
      </c>
      <c r="R906" s="246" t="s">
        <v>62</v>
      </c>
      <c r="S906" s="128"/>
    </row>
    <row r="907" spans="1:19" s="131" customFormat="1" ht="38.65" customHeight="1" x14ac:dyDescent="0.2">
      <c r="A907" s="372"/>
      <c r="B907" s="133" t="s">
        <v>66</v>
      </c>
      <c r="C907" s="127"/>
      <c r="D907" s="127" t="s">
        <v>62</v>
      </c>
      <c r="E907" s="127"/>
      <c r="F907" s="127"/>
      <c r="G907" s="127">
        <f>G902</f>
        <v>98</v>
      </c>
      <c r="H907" s="127">
        <f>H902</f>
        <v>98</v>
      </c>
      <c r="I907" s="255">
        <f t="shared" si="454"/>
        <v>40</v>
      </c>
      <c r="J907" s="255">
        <f>J902</f>
        <v>40</v>
      </c>
      <c r="K907" s="127">
        <f>G907</f>
        <v>98</v>
      </c>
      <c r="L907" s="127" t="s">
        <v>62</v>
      </c>
      <c r="M907" s="130">
        <v>46022</v>
      </c>
      <c r="N907" s="130">
        <v>46022</v>
      </c>
      <c r="O907" s="78"/>
      <c r="P907" s="236" t="s">
        <v>62</v>
      </c>
      <c r="Q907" s="78"/>
      <c r="R907" s="245"/>
    </row>
    <row r="908" spans="1:19" s="131" customFormat="1" ht="21" customHeight="1" x14ac:dyDescent="0.25">
      <c r="A908" s="372"/>
      <c r="B908" s="132" t="s">
        <v>71</v>
      </c>
      <c r="C908" s="127"/>
      <c r="D908" s="127"/>
      <c r="E908" s="127"/>
      <c r="F908" s="127"/>
      <c r="G908" s="127" t="s">
        <v>62</v>
      </c>
      <c r="H908" s="127"/>
      <c r="I908" s="255">
        <f t="shared" si="454"/>
        <v>0</v>
      </c>
      <c r="J908" s="255"/>
      <c r="K908" s="127"/>
      <c r="L908" s="127" t="s">
        <v>62</v>
      </c>
      <c r="M908" s="127"/>
      <c r="N908" s="127"/>
      <c r="O908" s="236" t="s">
        <v>62</v>
      </c>
      <c r="P908" s="236" t="s">
        <v>62</v>
      </c>
      <c r="Q908" s="236" t="s">
        <v>62</v>
      </c>
      <c r="R908" s="246" t="s">
        <v>62</v>
      </c>
      <c r="S908" s="128"/>
    </row>
    <row r="909" spans="1:19" s="131" customFormat="1" ht="21" customHeight="1" x14ac:dyDescent="0.2">
      <c r="A909" s="373"/>
      <c r="B909" s="133" t="s">
        <v>72</v>
      </c>
      <c r="C909" s="127"/>
      <c r="D909" s="127" t="s">
        <v>62</v>
      </c>
      <c r="E909" s="127"/>
      <c r="F909" s="127"/>
      <c r="G909" s="127">
        <f>G902</f>
        <v>98</v>
      </c>
      <c r="H909" s="127">
        <f>H902</f>
        <v>98</v>
      </c>
      <c r="I909" s="255">
        <f t="shared" si="454"/>
        <v>40</v>
      </c>
      <c r="J909" s="255">
        <f>J902</f>
        <v>40</v>
      </c>
      <c r="K909" s="127">
        <f>G909</f>
        <v>98</v>
      </c>
      <c r="L909" s="127" t="s">
        <v>62</v>
      </c>
      <c r="M909" s="130">
        <v>46022</v>
      </c>
      <c r="N909" s="130">
        <v>46022</v>
      </c>
      <c r="O909" s="78"/>
      <c r="P909" s="236" t="s">
        <v>62</v>
      </c>
      <c r="Q909" s="78"/>
      <c r="R909" s="245"/>
    </row>
    <row r="910" spans="1:19" s="128" customFormat="1" ht="74.45" customHeight="1" x14ac:dyDescent="0.25">
      <c r="A910" s="371" t="s">
        <v>387</v>
      </c>
      <c r="B910" s="124" t="s">
        <v>332</v>
      </c>
      <c r="C910" s="125" t="s">
        <v>59</v>
      </c>
      <c r="D910" s="126" t="s">
        <v>60</v>
      </c>
      <c r="E910" s="126" t="s">
        <v>82</v>
      </c>
      <c r="F910" s="125">
        <v>98</v>
      </c>
      <c r="G910" s="125">
        <v>98</v>
      </c>
      <c r="H910" s="125">
        <v>98</v>
      </c>
      <c r="I910" s="78">
        <f t="shared" si="454"/>
        <v>39</v>
      </c>
      <c r="J910" s="78">
        <v>39</v>
      </c>
      <c r="K910" s="127">
        <f>G910</f>
        <v>98</v>
      </c>
      <c r="L910" s="125"/>
      <c r="M910" s="125" t="s">
        <v>62</v>
      </c>
      <c r="N910" s="125" t="s">
        <v>62</v>
      </c>
      <c r="O910" s="78">
        <v>1229422.2</v>
      </c>
      <c r="P910" s="78" t="s">
        <v>344</v>
      </c>
      <c r="Q910" s="78">
        <v>1040538.45</v>
      </c>
      <c r="R910" s="245">
        <v>490533.11</v>
      </c>
    </row>
    <row r="911" spans="1:19" s="131" customFormat="1" ht="15.75" x14ac:dyDescent="0.2">
      <c r="A911" s="372"/>
      <c r="B911" s="129" t="s">
        <v>70</v>
      </c>
      <c r="C911" s="127"/>
      <c r="D911" s="127" t="s">
        <v>62</v>
      </c>
      <c r="E911" s="127"/>
      <c r="F911" s="127"/>
      <c r="G911" s="127">
        <f>G910</f>
        <v>98</v>
      </c>
      <c r="H911" s="127">
        <f>H910</f>
        <v>98</v>
      </c>
      <c r="I911" s="255">
        <f t="shared" si="454"/>
        <v>39</v>
      </c>
      <c r="J911" s="255">
        <f>J910</f>
        <v>39</v>
      </c>
      <c r="K911" s="127">
        <f>G911</f>
        <v>98</v>
      </c>
      <c r="L911" s="127"/>
      <c r="M911" s="130">
        <v>46022</v>
      </c>
      <c r="N911" s="130">
        <v>46022</v>
      </c>
      <c r="O911" s="78"/>
      <c r="P911" s="236"/>
      <c r="Q911" s="78"/>
      <c r="R911" s="245"/>
    </row>
    <row r="912" spans="1:19" s="131" customFormat="1" x14ac:dyDescent="0.25">
      <c r="A912" s="372"/>
      <c r="B912" s="132" t="s">
        <v>63</v>
      </c>
      <c r="C912" s="127"/>
      <c r="D912" s="127"/>
      <c r="E912" s="127"/>
      <c r="F912" s="127"/>
      <c r="G912" s="127" t="s">
        <v>62</v>
      </c>
      <c r="H912" s="127"/>
      <c r="I912" s="255">
        <f t="shared" si="454"/>
        <v>0</v>
      </c>
      <c r="J912" s="255"/>
      <c r="K912" s="127"/>
      <c r="L912" s="127" t="s">
        <v>62</v>
      </c>
      <c r="M912" s="127"/>
      <c r="N912" s="127"/>
      <c r="O912" s="236" t="s">
        <v>62</v>
      </c>
      <c r="P912" s="236" t="s">
        <v>62</v>
      </c>
      <c r="Q912" s="236" t="s">
        <v>62</v>
      </c>
      <c r="R912" s="246" t="s">
        <v>62</v>
      </c>
      <c r="S912" s="128"/>
    </row>
    <row r="913" spans="1:19" s="131" customFormat="1" ht="65.45" customHeight="1" x14ac:dyDescent="0.2">
      <c r="A913" s="372"/>
      <c r="B913" s="133" t="s">
        <v>64</v>
      </c>
      <c r="C913" s="127"/>
      <c r="D913" s="127" t="s">
        <v>62</v>
      </c>
      <c r="E913" s="127"/>
      <c r="F913" s="127"/>
      <c r="G913" s="127">
        <f>G910</f>
        <v>98</v>
      </c>
      <c r="H913" s="127">
        <f>H910</f>
        <v>98</v>
      </c>
      <c r="I913" s="255">
        <f t="shared" si="454"/>
        <v>39</v>
      </c>
      <c r="J913" s="255">
        <f>J910</f>
        <v>39</v>
      </c>
      <c r="K913" s="127">
        <f>G913</f>
        <v>98</v>
      </c>
      <c r="L913" s="127" t="s">
        <v>62</v>
      </c>
      <c r="M913" s="130">
        <v>46022</v>
      </c>
      <c r="N913" s="130">
        <v>46022</v>
      </c>
      <c r="O913" s="78"/>
      <c r="P913" s="236" t="s">
        <v>62</v>
      </c>
      <c r="Q913" s="78"/>
      <c r="R913" s="245"/>
    </row>
    <row r="914" spans="1:19" s="131" customFormat="1" ht="15" customHeight="1" x14ac:dyDescent="0.25">
      <c r="A914" s="372"/>
      <c r="B914" s="132" t="s">
        <v>65</v>
      </c>
      <c r="C914" s="127"/>
      <c r="D914" s="127"/>
      <c r="E914" s="127"/>
      <c r="F914" s="127"/>
      <c r="G914" s="127" t="s">
        <v>62</v>
      </c>
      <c r="H914" s="127"/>
      <c r="I914" s="255">
        <f t="shared" si="454"/>
        <v>0</v>
      </c>
      <c r="J914" s="255"/>
      <c r="K914" s="127"/>
      <c r="L914" s="127" t="s">
        <v>62</v>
      </c>
      <c r="M914" s="127"/>
      <c r="N914" s="127"/>
      <c r="O914" s="236" t="s">
        <v>62</v>
      </c>
      <c r="P914" s="236" t="s">
        <v>62</v>
      </c>
      <c r="Q914" s="236" t="s">
        <v>62</v>
      </c>
      <c r="R914" s="246" t="s">
        <v>62</v>
      </c>
      <c r="S914" s="128"/>
    </row>
    <row r="915" spans="1:19" s="131" customFormat="1" ht="38.65" customHeight="1" x14ac:dyDescent="0.2">
      <c r="A915" s="372"/>
      <c r="B915" s="133" t="s">
        <v>66</v>
      </c>
      <c r="C915" s="127"/>
      <c r="D915" s="127" t="s">
        <v>62</v>
      </c>
      <c r="E915" s="127"/>
      <c r="F915" s="127"/>
      <c r="G915" s="127">
        <f>G910</f>
        <v>98</v>
      </c>
      <c r="H915" s="127">
        <f>H910</f>
        <v>98</v>
      </c>
      <c r="I915" s="255">
        <f t="shared" si="454"/>
        <v>39</v>
      </c>
      <c r="J915" s="255">
        <f>J910</f>
        <v>39</v>
      </c>
      <c r="K915" s="127">
        <f>G915</f>
        <v>98</v>
      </c>
      <c r="L915" s="127" t="s">
        <v>62</v>
      </c>
      <c r="M915" s="130">
        <v>46022</v>
      </c>
      <c r="N915" s="130">
        <v>46022</v>
      </c>
      <c r="O915" s="78"/>
      <c r="P915" s="236" t="s">
        <v>62</v>
      </c>
      <c r="Q915" s="78"/>
      <c r="R915" s="245"/>
    </row>
    <row r="916" spans="1:19" s="131" customFormat="1" ht="21" customHeight="1" x14ac:dyDescent="0.25">
      <c r="A916" s="372"/>
      <c r="B916" s="132" t="s">
        <v>71</v>
      </c>
      <c r="C916" s="127"/>
      <c r="D916" s="127"/>
      <c r="E916" s="127"/>
      <c r="F916" s="127"/>
      <c r="G916" s="127" t="s">
        <v>62</v>
      </c>
      <c r="H916" s="127"/>
      <c r="I916" s="255">
        <f t="shared" si="454"/>
        <v>0</v>
      </c>
      <c r="J916" s="255"/>
      <c r="K916" s="127"/>
      <c r="L916" s="127" t="s">
        <v>62</v>
      </c>
      <c r="M916" s="127"/>
      <c r="N916" s="127"/>
      <c r="O916" s="236" t="s">
        <v>62</v>
      </c>
      <c r="P916" s="236" t="s">
        <v>62</v>
      </c>
      <c r="Q916" s="236" t="s">
        <v>62</v>
      </c>
      <c r="R916" s="246" t="s">
        <v>62</v>
      </c>
      <c r="S916" s="128"/>
    </row>
    <row r="917" spans="1:19" s="131" customFormat="1" ht="21" customHeight="1" x14ac:dyDescent="0.2">
      <c r="A917" s="373"/>
      <c r="B917" s="133" t="s">
        <v>72</v>
      </c>
      <c r="C917" s="127"/>
      <c r="D917" s="127" t="s">
        <v>62</v>
      </c>
      <c r="E917" s="127"/>
      <c r="F917" s="127"/>
      <c r="G917" s="127">
        <f>G910</f>
        <v>98</v>
      </c>
      <c r="H917" s="127">
        <f>H910</f>
        <v>98</v>
      </c>
      <c r="I917" s="255">
        <f t="shared" si="454"/>
        <v>39</v>
      </c>
      <c r="J917" s="255">
        <f>J910</f>
        <v>39</v>
      </c>
      <c r="K917" s="127">
        <f>G917</f>
        <v>98</v>
      </c>
      <c r="L917" s="127" t="s">
        <v>62</v>
      </c>
      <c r="M917" s="130">
        <v>46022</v>
      </c>
      <c r="N917" s="130">
        <v>46022</v>
      </c>
      <c r="O917" s="78"/>
      <c r="P917" s="236" t="s">
        <v>62</v>
      </c>
      <c r="Q917" s="78"/>
      <c r="R917" s="245"/>
    </row>
    <row r="918" spans="1:19" s="128" customFormat="1" ht="74.45" customHeight="1" x14ac:dyDescent="0.25">
      <c r="A918" s="371" t="s">
        <v>378</v>
      </c>
      <c r="B918" s="124" t="s">
        <v>332</v>
      </c>
      <c r="C918" s="125" t="s">
        <v>59</v>
      </c>
      <c r="D918" s="126" t="s">
        <v>60</v>
      </c>
      <c r="E918" s="126" t="s">
        <v>82</v>
      </c>
      <c r="F918" s="125">
        <v>98</v>
      </c>
      <c r="G918" s="125">
        <v>98</v>
      </c>
      <c r="H918" s="125">
        <v>98</v>
      </c>
      <c r="I918" s="78">
        <f t="shared" si="454"/>
        <v>39</v>
      </c>
      <c r="J918" s="78">
        <v>39</v>
      </c>
      <c r="K918" s="127">
        <f>G918</f>
        <v>98</v>
      </c>
      <c r="L918" s="125"/>
      <c r="M918" s="125" t="s">
        <v>62</v>
      </c>
      <c r="N918" s="125" t="s">
        <v>62</v>
      </c>
      <c r="O918" s="78">
        <v>3525845.47</v>
      </c>
      <c r="P918" s="78" t="s">
        <v>344</v>
      </c>
      <c r="Q918" s="78">
        <v>2785926.16</v>
      </c>
      <c r="R918" s="245">
        <v>1388592.12</v>
      </c>
    </row>
    <row r="919" spans="1:19" s="131" customFormat="1" ht="15.75" x14ac:dyDescent="0.2">
      <c r="A919" s="372"/>
      <c r="B919" s="129" t="s">
        <v>70</v>
      </c>
      <c r="C919" s="127"/>
      <c r="D919" s="127" t="s">
        <v>62</v>
      </c>
      <c r="E919" s="127"/>
      <c r="F919" s="127"/>
      <c r="G919" s="127">
        <f>G918</f>
        <v>98</v>
      </c>
      <c r="H919" s="127">
        <f>H918</f>
        <v>98</v>
      </c>
      <c r="I919" s="255">
        <f t="shared" si="454"/>
        <v>39</v>
      </c>
      <c r="J919" s="255">
        <f>J918</f>
        <v>39</v>
      </c>
      <c r="K919" s="127">
        <f>G919</f>
        <v>98</v>
      </c>
      <c r="L919" s="127"/>
      <c r="M919" s="130">
        <v>46022</v>
      </c>
      <c r="N919" s="130">
        <v>46022</v>
      </c>
      <c r="O919" s="78"/>
      <c r="P919" s="236"/>
      <c r="Q919" s="78"/>
      <c r="R919" s="245"/>
    </row>
    <row r="920" spans="1:19" s="131" customFormat="1" x14ac:dyDescent="0.25">
      <c r="A920" s="372"/>
      <c r="B920" s="132" t="s">
        <v>63</v>
      </c>
      <c r="C920" s="127"/>
      <c r="D920" s="127"/>
      <c r="E920" s="127"/>
      <c r="F920" s="127"/>
      <c r="G920" s="127" t="s">
        <v>62</v>
      </c>
      <c r="H920" s="127"/>
      <c r="I920" s="255">
        <f t="shared" si="454"/>
        <v>0</v>
      </c>
      <c r="J920" s="255"/>
      <c r="K920" s="127"/>
      <c r="L920" s="127" t="s">
        <v>62</v>
      </c>
      <c r="M920" s="127"/>
      <c r="N920" s="127"/>
      <c r="O920" s="236" t="s">
        <v>62</v>
      </c>
      <c r="P920" s="236" t="s">
        <v>62</v>
      </c>
      <c r="Q920" s="236" t="s">
        <v>62</v>
      </c>
      <c r="R920" s="246" t="s">
        <v>62</v>
      </c>
      <c r="S920" s="128"/>
    </row>
    <row r="921" spans="1:19" s="131" customFormat="1" ht="65.45" customHeight="1" x14ac:dyDescent="0.2">
      <c r="A921" s="372"/>
      <c r="B921" s="133" t="s">
        <v>64</v>
      </c>
      <c r="C921" s="127"/>
      <c r="D921" s="127" t="s">
        <v>62</v>
      </c>
      <c r="E921" s="127"/>
      <c r="F921" s="127"/>
      <c r="G921" s="127">
        <f>G918</f>
        <v>98</v>
      </c>
      <c r="H921" s="127">
        <f>H918</f>
        <v>98</v>
      </c>
      <c r="I921" s="255">
        <f t="shared" si="454"/>
        <v>39</v>
      </c>
      <c r="J921" s="255">
        <f>J918</f>
        <v>39</v>
      </c>
      <c r="K921" s="127">
        <f>G921</f>
        <v>98</v>
      </c>
      <c r="L921" s="127" t="s">
        <v>62</v>
      </c>
      <c r="M921" s="130">
        <v>46022</v>
      </c>
      <c r="N921" s="130">
        <v>46022</v>
      </c>
      <c r="O921" s="78"/>
      <c r="P921" s="236" t="s">
        <v>62</v>
      </c>
      <c r="Q921" s="78"/>
      <c r="R921" s="245"/>
    </row>
    <row r="922" spans="1:19" s="131" customFormat="1" ht="15" customHeight="1" x14ac:dyDescent="0.25">
      <c r="A922" s="372"/>
      <c r="B922" s="132" t="s">
        <v>65</v>
      </c>
      <c r="C922" s="127"/>
      <c r="D922" s="127"/>
      <c r="E922" s="127"/>
      <c r="F922" s="127"/>
      <c r="G922" s="127" t="s">
        <v>62</v>
      </c>
      <c r="H922" s="127"/>
      <c r="I922" s="255">
        <f t="shared" si="454"/>
        <v>0</v>
      </c>
      <c r="J922" s="255"/>
      <c r="K922" s="127"/>
      <c r="L922" s="127" t="s">
        <v>62</v>
      </c>
      <c r="M922" s="127"/>
      <c r="N922" s="127"/>
      <c r="O922" s="236" t="s">
        <v>62</v>
      </c>
      <c r="P922" s="236" t="s">
        <v>62</v>
      </c>
      <c r="Q922" s="236" t="s">
        <v>62</v>
      </c>
      <c r="R922" s="246" t="s">
        <v>62</v>
      </c>
      <c r="S922" s="128"/>
    </row>
    <row r="923" spans="1:19" s="131" customFormat="1" ht="38.65" customHeight="1" x14ac:dyDescent="0.2">
      <c r="A923" s="372"/>
      <c r="B923" s="133" t="s">
        <v>66</v>
      </c>
      <c r="C923" s="127"/>
      <c r="D923" s="127" t="s">
        <v>62</v>
      </c>
      <c r="E923" s="127"/>
      <c r="F923" s="127"/>
      <c r="G923" s="127">
        <f>G918</f>
        <v>98</v>
      </c>
      <c r="H923" s="127">
        <f>H918</f>
        <v>98</v>
      </c>
      <c r="I923" s="255">
        <f t="shared" si="454"/>
        <v>39</v>
      </c>
      <c r="J923" s="255">
        <f>J918</f>
        <v>39</v>
      </c>
      <c r="K923" s="127">
        <f>G923</f>
        <v>98</v>
      </c>
      <c r="L923" s="127" t="s">
        <v>62</v>
      </c>
      <c r="M923" s="130">
        <v>46022</v>
      </c>
      <c r="N923" s="130">
        <v>46022</v>
      </c>
      <c r="O923" s="78"/>
      <c r="P923" s="236" t="s">
        <v>62</v>
      </c>
      <c r="Q923" s="78"/>
      <c r="R923" s="245"/>
    </row>
    <row r="924" spans="1:19" s="131" customFormat="1" ht="21" customHeight="1" x14ac:dyDescent="0.25">
      <c r="A924" s="372"/>
      <c r="B924" s="132" t="s">
        <v>71</v>
      </c>
      <c r="C924" s="127"/>
      <c r="D924" s="127"/>
      <c r="E924" s="127"/>
      <c r="F924" s="127"/>
      <c r="G924" s="127" t="s">
        <v>62</v>
      </c>
      <c r="H924" s="127"/>
      <c r="I924" s="255">
        <f t="shared" si="454"/>
        <v>0</v>
      </c>
      <c r="J924" s="255"/>
      <c r="K924" s="127"/>
      <c r="L924" s="127" t="s">
        <v>62</v>
      </c>
      <c r="M924" s="127"/>
      <c r="N924" s="127"/>
      <c r="O924" s="236" t="s">
        <v>62</v>
      </c>
      <c r="P924" s="236" t="s">
        <v>62</v>
      </c>
      <c r="Q924" s="236" t="s">
        <v>62</v>
      </c>
      <c r="R924" s="246" t="s">
        <v>62</v>
      </c>
      <c r="S924" s="128"/>
    </row>
    <row r="925" spans="1:19" s="131" customFormat="1" ht="21" customHeight="1" x14ac:dyDescent="0.2">
      <c r="A925" s="373"/>
      <c r="B925" s="133" t="s">
        <v>72</v>
      </c>
      <c r="C925" s="127"/>
      <c r="D925" s="127" t="s">
        <v>62</v>
      </c>
      <c r="E925" s="127"/>
      <c r="F925" s="127"/>
      <c r="G925" s="127">
        <f>G918</f>
        <v>98</v>
      </c>
      <c r="H925" s="127">
        <f>H918</f>
        <v>98</v>
      </c>
      <c r="I925" s="255">
        <f t="shared" si="454"/>
        <v>39</v>
      </c>
      <c r="J925" s="255">
        <f>J918</f>
        <v>39</v>
      </c>
      <c r="K925" s="127">
        <f>G925</f>
        <v>98</v>
      </c>
      <c r="L925" s="127" t="s">
        <v>62</v>
      </c>
      <c r="M925" s="130">
        <v>46022</v>
      </c>
      <c r="N925" s="130">
        <v>46022</v>
      </c>
      <c r="O925" s="78"/>
      <c r="P925" s="236" t="s">
        <v>62</v>
      </c>
      <c r="Q925" s="78"/>
      <c r="R925" s="245"/>
    </row>
    <row r="926" spans="1:19" s="128" customFormat="1" ht="74.45" customHeight="1" x14ac:dyDescent="0.25">
      <c r="A926" s="371" t="s">
        <v>388</v>
      </c>
      <c r="B926" s="124" t="s">
        <v>332</v>
      </c>
      <c r="C926" s="125" t="s">
        <v>59</v>
      </c>
      <c r="D926" s="126" t="s">
        <v>60</v>
      </c>
      <c r="E926" s="126" t="s">
        <v>82</v>
      </c>
      <c r="F926" s="125">
        <v>98</v>
      </c>
      <c r="G926" s="125">
        <v>98</v>
      </c>
      <c r="H926" s="125">
        <v>98</v>
      </c>
      <c r="I926" s="78">
        <f t="shared" si="454"/>
        <v>43</v>
      </c>
      <c r="J926" s="78">
        <v>43</v>
      </c>
      <c r="K926" s="127">
        <f>G926</f>
        <v>98</v>
      </c>
      <c r="L926" s="125"/>
      <c r="M926" s="125" t="s">
        <v>62</v>
      </c>
      <c r="N926" s="125" t="s">
        <v>62</v>
      </c>
      <c r="O926" s="78">
        <v>1160217.33</v>
      </c>
      <c r="P926" s="78" t="s">
        <v>344</v>
      </c>
      <c r="Q926" s="78">
        <v>1030936.35</v>
      </c>
      <c r="R926" s="245">
        <v>503918.55</v>
      </c>
    </row>
    <row r="927" spans="1:19" s="131" customFormat="1" ht="15.75" x14ac:dyDescent="0.2">
      <c r="A927" s="372"/>
      <c r="B927" s="129" t="s">
        <v>70</v>
      </c>
      <c r="C927" s="127"/>
      <c r="D927" s="127" t="s">
        <v>62</v>
      </c>
      <c r="E927" s="127"/>
      <c r="F927" s="127"/>
      <c r="G927" s="127">
        <f>G926</f>
        <v>98</v>
      </c>
      <c r="H927" s="127">
        <f>H926</f>
        <v>98</v>
      </c>
      <c r="I927" s="255">
        <f t="shared" si="454"/>
        <v>43</v>
      </c>
      <c r="J927" s="255">
        <f>J926</f>
        <v>43</v>
      </c>
      <c r="K927" s="127">
        <f>G927</f>
        <v>98</v>
      </c>
      <c r="L927" s="127"/>
      <c r="M927" s="130">
        <v>46022</v>
      </c>
      <c r="N927" s="130">
        <v>46022</v>
      </c>
      <c r="O927" s="78"/>
      <c r="P927" s="236"/>
      <c r="Q927" s="78"/>
      <c r="R927" s="245"/>
    </row>
    <row r="928" spans="1:19" s="131" customFormat="1" x14ac:dyDescent="0.25">
      <c r="A928" s="372"/>
      <c r="B928" s="132" t="s">
        <v>63</v>
      </c>
      <c r="C928" s="127"/>
      <c r="D928" s="127"/>
      <c r="E928" s="127"/>
      <c r="F928" s="127"/>
      <c r="G928" s="127" t="s">
        <v>62</v>
      </c>
      <c r="H928" s="127"/>
      <c r="I928" s="255">
        <f t="shared" si="454"/>
        <v>0</v>
      </c>
      <c r="J928" s="255"/>
      <c r="K928" s="127"/>
      <c r="L928" s="127" t="s">
        <v>62</v>
      </c>
      <c r="M928" s="127"/>
      <c r="N928" s="127"/>
      <c r="O928" s="236" t="s">
        <v>62</v>
      </c>
      <c r="P928" s="236" t="s">
        <v>62</v>
      </c>
      <c r="Q928" s="236" t="s">
        <v>62</v>
      </c>
      <c r="R928" s="246" t="s">
        <v>62</v>
      </c>
      <c r="S928" s="128"/>
    </row>
    <row r="929" spans="1:19" s="131" customFormat="1" ht="65.45" customHeight="1" x14ac:dyDescent="0.2">
      <c r="A929" s="372"/>
      <c r="B929" s="133" t="s">
        <v>64</v>
      </c>
      <c r="C929" s="127"/>
      <c r="D929" s="127" t="s">
        <v>62</v>
      </c>
      <c r="E929" s="127"/>
      <c r="F929" s="127"/>
      <c r="G929" s="127">
        <f>G926</f>
        <v>98</v>
      </c>
      <c r="H929" s="127">
        <f>H926</f>
        <v>98</v>
      </c>
      <c r="I929" s="255">
        <f t="shared" si="454"/>
        <v>43</v>
      </c>
      <c r="J929" s="255">
        <f>J926</f>
        <v>43</v>
      </c>
      <c r="K929" s="127">
        <f>G929</f>
        <v>98</v>
      </c>
      <c r="L929" s="127" t="s">
        <v>62</v>
      </c>
      <c r="M929" s="130">
        <v>46022</v>
      </c>
      <c r="N929" s="130">
        <v>46022</v>
      </c>
      <c r="O929" s="78"/>
      <c r="P929" s="236" t="s">
        <v>62</v>
      </c>
      <c r="Q929" s="78"/>
      <c r="R929" s="245"/>
    </row>
    <row r="930" spans="1:19" s="131" customFormat="1" ht="15" customHeight="1" x14ac:dyDescent="0.25">
      <c r="A930" s="372"/>
      <c r="B930" s="132" t="s">
        <v>65</v>
      </c>
      <c r="C930" s="127"/>
      <c r="D930" s="127"/>
      <c r="E930" s="127"/>
      <c r="F930" s="127"/>
      <c r="G930" s="127" t="s">
        <v>62</v>
      </c>
      <c r="H930" s="127"/>
      <c r="I930" s="255">
        <f t="shared" si="454"/>
        <v>0</v>
      </c>
      <c r="J930" s="255"/>
      <c r="K930" s="127"/>
      <c r="L930" s="127" t="s">
        <v>62</v>
      </c>
      <c r="M930" s="127"/>
      <c r="N930" s="127"/>
      <c r="O930" s="236" t="s">
        <v>62</v>
      </c>
      <c r="P930" s="236" t="s">
        <v>62</v>
      </c>
      <c r="Q930" s="236" t="s">
        <v>62</v>
      </c>
      <c r="R930" s="246" t="s">
        <v>62</v>
      </c>
      <c r="S930" s="128"/>
    </row>
    <row r="931" spans="1:19" s="131" customFormat="1" ht="38.65" customHeight="1" x14ac:dyDescent="0.2">
      <c r="A931" s="372"/>
      <c r="B931" s="133" t="s">
        <v>66</v>
      </c>
      <c r="C931" s="127"/>
      <c r="D931" s="127" t="s">
        <v>62</v>
      </c>
      <c r="E931" s="127"/>
      <c r="F931" s="127"/>
      <c r="G931" s="127">
        <f>G926</f>
        <v>98</v>
      </c>
      <c r="H931" s="127">
        <f>H926</f>
        <v>98</v>
      </c>
      <c r="I931" s="255">
        <f t="shared" si="454"/>
        <v>43</v>
      </c>
      <c r="J931" s="255">
        <f>J926</f>
        <v>43</v>
      </c>
      <c r="K931" s="127">
        <f>G931</f>
        <v>98</v>
      </c>
      <c r="L931" s="127" t="s">
        <v>62</v>
      </c>
      <c r="M931" s="130">
        <v>46022</v>
      </c>
      <c r="N931" s="130">
        <v>46022</v>
      </c>
      <c r="O931" s="78"/>
      <c r="P931" s="236" t="s">
        <v>62</v>
      </c>
      <c r="Q931" s="78"/>
      <c r="R931" s="245"/>
    </row>
    <row r="932" spans="1:19" s="131" customFormat="1" ht="21" customHeight="1" x14ac:dyDescent="0.25">
      <c r="A932" s="372"/>
      <c r="B932" s="132" t="s">
        <v>71</v>
      </c>
      <c r="C932" s="127"/>
      <c r="D932" s="127"/>
      <c r="E932" s="127"/>
      <c r="F932" s="127"/>
      <c r="G932" s="127" t="s">
        <v>62</v>
      </c>
      <c r="H932" s="127"/>
      <c r="I932" s="255">
        <f t="shared" si="454"/>
        <v>0</v>
      </c>
      <c r="J932" s="255"/>
      <c r="K932" s="127"/>
      <c r="L932" s="127" t="s">
        <v>62</v>
      </c>
      <c r="M932" s="127"/>
      <c r="N932" s="127"/>
      <c r="O932" s="236" t="s">
        <v>62</v>
      </c>
      <c r="P932" s="236" t="s">
        <v>62</v>
      </c>
      <c r="Q932" s="236" t="s">
        <v>62</v>
      </c>
      <c r="R932" s="246" t="s">
        <v>62</v>
      </c>
      <c r="S932" s="128"/>
    </row>
    <row r="933" spans="1:19" s="131" customFormat="1" ht="21" customHeight="1" x14ac:dyDescent="0.2">
      <c r="A933" s="373"/>
      <c r="B933" s="133" t="s">
        <v>72</v>
      </c>
      <c r="C933" s="127"/>
      <c r="D933" s="127" t="s">
        <v>62</v>
      </c>
      <c r="E933" s="127"/>
      <c r="F933" s="127"/>
      <c r="G933" s="127">
        <f>G926</f>
        <v>98</v>
      </c>
      <c r="H933" s="127">
        <f>H926</f>
        <v>98</v>
      </c>
      <c r="I933" s="255">
        <f t="shared" si="454"/>
        <v>43</v>
      </c>
      <c r="J933" s="255">
        <f>J926</f>
        <v>43</v>
      </c>
      <c r="K933" s="127">
        <f>G933</f>
        <v>98</v>
      </c>
      <c r="L933" s="127" t="s">
        <v>62</v>
      </c>
      <c r="M933" s="130">
        <v>46022</v>
      </c>
      <c r="N933" s="130">
        <v>46022</v>
      </c>
      <c r="O933" s="78"/>
      <c r="P933" s="236" t="s">
        <v>62</v>
      </c>
      <c r="Q933" s="78"/>
      <c r="R933" s="245"/>
    </row>
    <row r="934" spans="1:19" s="128" customFormat="1" ht="74.45" customHeight="1" x14ac:dyDescent="0.25">
      <c r="A934" s="371" t="s">
        <v>389</v>
      </c>
      <c r="B934" s="124" t="s">
        <v>332</v>
      </c>
      <c r="C934" s="125" t="s">
        <v>59</v>
      </c>
      <c r="D934" s="126" t="s">
        <v>60</v>
      </c>
      <c r="E934" s="126" t="s">
        <v>82</v>
      </c>
      <c r="F934" s="125">
        <v>98</v>
      </c>
      <c r="G934" s="125">
        <v>98</v>
      </c>
      <c r="H934" s="125">
        <v>98</v>
      </c>
      <c r="I934" s="78">
        <f t="shared" si="454"/>
        <v>40</v>
      </c>
      <c r="J934" s="78">
        <v>40</v>
      </c>
      <c r="K934" s="127">
        <f>G934</f>
        <v>98</v>
      </c>
      <c r="L934" s="125"/>
      <c r="M934" s="125" t="s">
        <v>62</v>
      </c>
      <c r="N934" s="125" t="s">
        <v>62</v>
      </c>
      <c r="O934" s="78">
        <v>2406126.12</v>
      </c>
      <c r="P934" s="78" t="s">
        <v>344</v>
      </c>
      <c r="Q934" s="78">
        <v>2056617.66</v>
      </c>
      <c r="R934" s="245">
        <v>974312.83</v>
      </c>
    </row>
    <row r="935" spans="1:19" s="131" customFormat="1" ht="15.75" x14ac:dyDescent="0.2">
      <c r="A935" s="372"/>
      <c r="B935" s="129" t="s">
        <v>70</v>
      </c>
      <c r="C935" s="127"/>
      <c r="D935" s="127" t="s">
        <v>62</v>
      </c>
      <c r="E935" s="127"/>
      <c r="F935" s="127"/>
      <c r="G935" s="127">
        <f>G934</f>
        <v>98</v>
      </c>
      <c r="H935" s="127">
        <f>H934</f>
        <v>98</v>
      </c>
      <c r="I935" s="255">
        <f t="shared" si="454"/>
        <v>40</v>
      </c>
      <c r="J935" s="255">
        <f>J934</f>
        <v>40</v>
      </c>
      <c r="K935" s="127">
        <f>G935</f>
        <v>98</v>
      </c>
      <c r="L935" s="127"/>
      <c r="M935" s="130">
        <v>46022</v>
      </c>
      <c r="N935" s="130">
        <v>46022</v>
      </c>
      <c r="O935" s="78"/>
      <c r="P935" s="236"/>
      <c r="Q935" s="78"/>
      <c r="R935" s="245"/>
    </row>
    <row r="936" spans="1:19" s="131" customFormat="1" x14ac:dyDescent="0.25">
      <c r="A936" s="372"/>
      <c r="B936" s="132" t="s">
        <v>63</v>
      </c>
      <c r="C936" s="127"/>
      <c r="D936" s="127"/>
      <c r="E936" s="127"/>
      <c r="F936" s="127"/>
      <c r="G936" s="127" t="s">
        <v>62</v>
      </c>
      <c r="H936" s="127"/>
      <c r="I936" s="255">
        <f t="shared" si="454"/>
        <v>0</v>
      </c>
      <c r="J936" s="255"/>
      <c r="K936" s="127"/>
      <c r="L936" s="127" t="s">
        <v>62</v>
      </c>
      <c r="M936" s="127"/>
      <c r="N936" s="127"/>
      <c r="O936" s="236" t="s">
        <v>62</v>
      </c>
      <c r="P936" s="236" t="s">
        <v>62</v>
      </c>
      <c r="Q936" s="236" t="s">
        <v>62</v>
      </c>
      <c r="R936" s="246" t="s">
        <v>62</v>
      </c>
      <c r="S936" s="128"/>
    </row>
    <row r="937" spans="1:19" s="131" customFormat="1" ht="65.45" customHeight="1" x14ac:dyDescent="0.2">
      <c r="A937" s="372"/>
      <c r="B937" s="133" t="s">
        <v>64</v>
      </c>
      <c r="C937" s="127"/>
      <c r="D937" s="127" t="s">
        <v>62</v>
      </c>
      <c r="E937" s="127"/>
      <c r="F937" s="127"/>
      <c r="G937" s="127">
        <f>G934</f>
        <v>98</v>
      </c>
      <c r="H937" s="127">
        <f>H934</f>
        <v>98</v>
      </c>
      <c r="I937" s="255">
        <f t="shared" si="454"/>
        <v>40</v>
      </c>
      <c r="J937" s="255">
        <f>J934</f>
        <v>40</v>
      </c>
      <c r="K937" s="127">
        <f>G937</f>
        <v>98</v>
      </c>
      <c r="L937" s="127" t="s">
        <v>62</v>
      </c>
      <c r="M937" s="130">
        <v>46022</v>
      </c>
      <c r="N937" s="130">
        <v>46022</v>
      </c>
      <c r="O937" s="78"/>
      <c r="P937" s="236" t="s">
        <v>62</v>
      </c>
      <c r="Q937" s="78"/>
      <c r="R937" s="245"/>
    </row>
    <row r="938" spans="1:19" s="131" customFormat="1" ht="15" customHeight="1" x14ac:dyDescent="0.25">
      <c r="A938" s="372"/>
      <c r="B938" s="132" t="s">
        <v>65</v>
      </c>
      <c r="C938" s="127"/>
      <c r="D938" s="127"/>
      <c r="E938" s="127"/>
      <c r="F938" s="127"/>
      <c r="G938" s="127" t="s">
        <v>62</v>
      </c>
      <c r="H938" s="127"/>
      <c r="I938" s="255">
        <f t="shared" si="454"/>
        <v>0</v>
      </c>
      <c r="J938" s="255"/>
      <c r="K938" s="127"/>
      <c r="L938" s="127" t="s">
        <v>62</v>
      </c>
      <c r="M938" s="127"/>
      <c r="N938" s="127"/>
      <c r="O938" s="236" t="s">
        <v>62</v>
      </c>
      <c r="P938" s="236" t="s">
        <v>62</v>
      </c>
      <c r="Q938" s="236" t="s">
        <v>62</v>
      </c>
      <c r="R938" s="246" t="s">
        <v>62</v>
      </c>
      <c r="S938" s="128"/>
    </row>
    <row r="939" spans="1:19" s="131" customFormat="1" ht="38.65" customHeight="1" x14ac:dyDescent="0.2">
      <c r="A939" s="372"/>
      <c r="B939" s="133" t="s">
        <v>66</v>
      </c>
      <c r="C939" s="127"/>
      <c r="D939" s="127" t="s">
        <v>62</v>
      </c>
      <c r="E939" s="127"/>
      <c r="F939" s="127"/>
      <c r="G939" s="127">
        <f>G934</f>
        <v>98</v>
      </c>
      <c r="H939" s="127">
        <f>H934</f>
        <v>98</v>
      </c>
      <c r="I939" s="255">
        <f t="shared" si="454"/>
        <v>40</v>
      </c>
      <c r="J939" s="255">
        <f>J934</f>
        <v>40</v>
      </c>
      <c r="K939" s="127">
        <f>G939</f>
        <v>98</v>
      </c>
      <c r="L939" s="127" t="s">
        <v>62</v>
      </c>
      <c r="M939" s="130">
        <v>46022</v>
      </c>
      <c r="N939" s="130">
        <v>46022</v>
      </c>
      <c r="O939" s="78"/>
      <c r="P939" s="236" t="s">
        <v>62</v>
      </c>
      <c r="Q939" s="78"/>
      <c r="R939" s="245"/>
    </row>
    <row r="940" spans="1:19" s="131" customFormat="1" ht="21" customHeight="1" x14ac:dyDescent="0.25">
      <c r="A940" s="372"/>
      <c r="B940" s="132" t="s">
        <v>71</v>
      </c>
      <c r="C940" s="127"/>
      <c r="D940" s="127"/>
      <c r="E940" s="127"/>
      <c r="F940" s="127"/>
      <c r="G940" s="127" t="s">
        <v>62</v>
      </c>
      <c r="H940" s="127"/>
      <c r="I940" s="255">
        <f t="shared" si="454"/>
        <v>0</v>
      </c>
      <c r="J940" s="255"/>
      <c r="K940" s="127"/>
      <c r="L940" s="127" t="s">
        <v>62</v>
      </c>
      <c r="M940" s="127"/>
      <c r="N940" s="127"/>
      <c r="O940" s="236" t="s">
        <v>62</v>
      </c>
      <c r="P940" s="236" t="s">
        <v>62</v>
      </c>
      <c r="Q940" s="236" t="s">
        <v>62</v>
      </c>
      <c r="R940" s="246" t="s">
        <v>62</v>
      </c>
      <c r="S940" s="128"/>
    </row>
    <row r="941" spans="1:19" s="131" customFormat="1" ht="21" customHeight="1" x14ac:dyDescent="0.2">
      <c r="A941" s="373"/>
      <c r="B941" s="133" t="s">
        <v>72</v>
      </c>
      <c r="C941" s="127"/>
      <c r="D941" s="127" t="s">
        <v>62</v>
      </c>
      <c r="E941" s="127"/>
      <c r="F941" s="127"/>
      <c r="G941" s="127">
        <f>G934</f>
        <v>98</v>
      </c>
      <c r="H941" s="127">
        <f>H934</f>
        <v>98</v>
      </c>
      <c r="I941" s="255">
        <f t="shared" si="454"/>
        <v>40</v>
      </c>
      <c r="J941" s="255">
        <f>J934</f>
        <v>40</v>
      </c>
      <c r="K941" s="127">
        <f>G941</f>
        <v>98</v>
      </c>
      <c r="L941" s="127" t="s">
        <v>62</v>
      </c>
      <c r="M941" s="130">
        <v>46022</v>
      </c>
      <c r="N941" s="130">
        <v>46022</v>
      </c>
      <c r="O941" s="78"/>
      <c r="P941" s="236" t="s">
        <v>62</v>
      </c>
      <c r="Q941" s="78"/>
      <c r="R941" s="245"/>
    </row>
    <row r="942" spans="1:19" s="128" customFormat="1" ht="74.45" customHeight="1" x14ac:dyDescent="0.25">
      <c r="A942" s="371" t="s">
        <v>198</v>
      </c>
      <c r="B942" s="124" t="s">
        <v>332</v>
      </c>
      <c r="C942" s="125" t="s">
        <v>59</v>
      </c>
      <c r="D942" s="126" t="s">
        <v>60</v>
      </c>
      <c r="E942" s="126" t="s">
        <v>82</v>
      </c>
      <c r="F942" s="125">
        <v>98</v>
      </c>
      <c r="G942" s="125">
        <v>98</v>
      </c>
      <c r="H942" s="125">
        <v>98</v>
      </c>
      <c r="I942" s="78">
        <f t="shared" si="454"/>
        <v>43</v>
      </c>
      <c r="J942" s="78">
        <v>43</v>
      </c>
      <c r="K942" s="127">
        <f>G942</f>
        <v>98</v>
      </c>
      <c r="L942" s="125"/>
      <c r="M942" s="125" t="s">
        <v>62</v>
      </c>
      <c r="N942" s="125" t="s">
        <v>62</v>
      </c>
      <c r="O942" s="78">
        <v>3567475.88</v>
      </c>
      <c r="P942" s="78" t="s">
        <v>344</v>
      </c>
      <c r="Q942" s="78">
        <v>3063933.11</v>
      </c>
      <c r="R942" s="245">
        <v>1527639.31</v>
      </c>
    </row>
    <row r="943" spans="1:19" s="131" customFormat="1" ht="15.75" x14ac:dyDescent="0.2">
      <c r="A943" s="372"/>
      <c r="B943" s="129" t="s">
        <v>70</v>
      </c>
      <c r="C943" s="127"/>
      <c r="D943" s="127" t="s">
        <v>62</v>
      </c>
      <c r="E943" s="127"/>
      <c r="F943" s="127"/>
      <c r="G943" s="127">
        <f>G942</f>
        <v>98</v>
      </c>
      <c r="H943" s="127">
        <f>H942</f>
        <v>98</v>
      </c>
      <c r="I943" s="255">
        <f t="shared" si="454"/>
        <v>43</v>
      </c>
      <c r="J943" s="255">
        <f>J942</f>
        <v>43</v>
      </c>
      <c r="K943" s="127">
        <f>G943</f>
        <v>98</v>
      </c>
      <c r="L943" s="127"/>
      <c r="M943" s="130">
        <v>46022</v>
      </c>
      <c r="N943" s="130">
        <v>46022</v>
      </c>
      <c r="O943" s="78"/>
      <c r="P943" s="236"/>
      <c r="Q943" s="78"/>
      <c r="R943" s="245"/>
    </row>
    <row r="944" spans="1:19" s="131" customFormat="1" x14ac:dyDescent="0.25">
      <c r="A944" s="372"/>
      <c r="B944" s="132" t="s">
        <v>63</v>
      </c>
      <c r="C944" s="127"/>
      <c r="D944" s="127"/>
      <c r="E944" s="127"/>
      <c r="F944" s="127"/>
      <c r="G944" s="127" t="s">
        <v>62</v>
      </c>
      <c r="H944" s="127"/>
      <c r="I944" s="255">
        <f t="shared" si="454"/>
        <v>0</v>
      </c>
      <c r="J944" s="255"/>
      <c r="K944" s="127"/>
      <c r="L944" s="127" t="s">
        <v>62</v>
      </c>
      <c r="M944" s="127"/>
      <c r="N944" s="127"/>
      <c r="O944" s="236" t="s">
        <v>62</v>
      </c>
      <c r="P944" s="236" t="s">
        <v>62</v>
      </c>
      <c r="Q944" s="236" t="s">
        <v>62</v>
      </c>
      <c r="R944" s="246" t="s">
        <v>62</v>
      </c>
      <c r="S944" s="128"/>
    </row>
    <row r="945" spans="1:19" s="131" customFormat="1" ht="65.45" customHeight="1" x14ac:dyDescent="0.2">
      <c r="A945" s="372"/>
      <c r="B945" s="133" t="s">
        <v>64</v>
      </c>
      <c r="C945" s="127"/>
      <c r="D945" s="127" t="s">
        <v>62</v>
      </c>
      <c r="E945" s="127"/>
      <c r="F945" s="127"/>
      <c r="G945" s="127">
        <f>G942</f>
        <v>98</v>
      </c>
      <c r="H945" s="127">
        <f>H942</f>
        <v>98</v>
      </c>
      <c r="I945" s="255">
        <f t="shared" si="454"/>
        <v>43</v>
      </c>
      <c r="J945" s="255">
        <f>J942</f>
        <v>43</v>
      </c>
      <c r="K945" s="127">
        <f>G945</f>
        <v>98</v>
      </c>
      <c r="L945" s="127" t="s">
        <v>62</v>
      </c>
      <c r="M945" s="130">
        <v>46022</v>
      </c>
      <c r="N945" s="130">
        <v>46022</v>
      </c>
      <c r="O945" s="78"/>
      <c r="P945" s="236" t="s">
        <v>62</v>
      </c>
      <c r="Q945" s="78"/>
      <c r="R945" s="245"/>
    </row>
    <row r="946" spans="1:19" s="131" customFormat="1" ht="15" customHeight="1" x14ac:dyDescent="0.25">
      <c r="A946" s="372"/>
      <c r="B946" s="132" t="s">
        <v>65</v>
      </c>
      <c r="C946" s="127"/>
      <c r="D946" s="127"/>
      <c r="E946" s="127"/>
      <c r="F946" s="127"/>
      <c r="G946" s="127" t="s">
        <v>62</v>
      </c>
      <c r="H946" s="127"/>
      <c r="I946" s="255">
        <f t="shared" si="454"/>
        <v>0</v>
      </c>
      <c r="J946" s="255"/>
      <c r="K946" s="127"/>
      <c r="L946" s="127" t="s">
        <v>62</v>
      </c>
      <c r="M946" s="127"/>
      <c r="N946" s="127"/>
      <c r="O946" s="236" t="s">
        <v>62</v>
      </c>
      <c r="P946" s="236" t="s">
        <v>62</v>
      </c>
      <c r="Q946" s="236" t="s">
        <v>62</v>
      </c>
      <c r="R946" s="246" t="s">
        <v>62</v>
      </c>
      <c r="S946" s="128"/>
    </row>
    <row r="947" spans="1:19" s="131" customFormat="1" ht="38.65" customHeight="1" x14ac:dyDescent="0.2">
      <c r="A947" s="372"/>
      <c r="B947" s="133" t="s">
        <v>66</v>
      </c>
      <c r="C947" s="127"/>
      <c r="D947" s="127" t="s">
        <v>62</v>
      </c>
      <c r="E947" s="127"/>
      <c r="F947" s="127"/>
      <c r="G947" s="127">
        <f>G942</f>
        <v>98</v>
      </c>
      <c r="H947" s="127">
        <f>H942</f>
        <v>98</v>
      </c>
      <c r="I947" s="255">
        <f t="shared" si="454"/>
        <v>43</v>
      </c>
      <c r="J947" s="255">
        <f>J942</f>
        <v>43</v>
      </c>
      <c r="K947" s="127">
        <f>G947</f>
        <v>98</v>
      </c>
      <c r="L947" s="127" t="s">
        <v>62</v>
      </c>
      <c r="M947" s="130">
        <v>46022</v>
      </c>
      <c r="N947" s="130">
        <v>46022</v>
      </c>
      <c r="O947" s="78"/>
      <c r="P947" s="236" t="s">
        <v>62</v>
      </c>
      <c r="Q947" s="78"/>
      <c r="R947" s="245"/>
    </row>
    <row r="948" spans="1:19" s="131" customFormat="1" ht="21" customHeight="1" x14ac:dyDescent="0.25">
      <c r="A948" s="372"/>
      <c r="B948" s="132" t="s">
        <v>71</v>
      </c>
      <c r="C948" s="127"/>
      <c r="D948" s="127"/>
      <c r="E948" s="127"/>
      <c r="F948" s="127"/>
      <c r="G948" s="127" t="s">
        <v>62</v>
      </c>
      <c r="H948" s="127"/>
      <c r="I948" s="255">
        <f t="shared" si="454"/>
        <v>0</v>
      </c>
      <c r="J948" s="255"/>
      <c r="K948" s="127"/>
      <c r="L948" s="127" t="s">
        <v>62</v>
      </c>
      <c r="M948" s="127"/>
      <c r="N948" s="127"/>
      <c r="O948" s="236" t="s">
        <v>62</v>
      </c>
      <c r="P948" s="236" t="s">
        <v>62</v>
      </c>
      <c r="Q948" s="236" t="s">
        <v>62</v>
      </c>
      <c r="R948" s="246" t="s">
        <v>62</v>
      </c>
      <c r="S948" s="128"/>
    </row>
    <row r="949" spans="1:19" s="131" customFormat="1" ht="21" customHeight="1" x14ac:dyDescent="0.2">
      <c r="A949" s="373"/>
      <c r="B949" s="133" t="s">
        <v>72</v>
      </c>
      <c r="C949" s="127"/>
      <c r="D949" s="127" t="s">
        <v>62</v>
      </c>
      <c r="E949" s="127"/>
      <c r="F949" s="127"/>
      <c r="G949" s="127">
        <f>G942</f>
        <v>98</v>
      </c>
      <c r="H949" s="127">
        <f>H942</f>
        <v>98</v>
      </c>
      <c r="I949" s="255">
        <f t="shared" si="454"/>
        <v>43</v>
      </c>
      <c r="J949" s="255">
        <f>J942</f>
        <v>43</v>
      </c>
      <c r="K949" s="127">
        <f>G949</f>
        <v>98</v>
      </c>
      <c r="L949" s="127" t="s">
        <v>62</v>
      </c>
      <c r="M949" s="130">
        <v>46022</v>
      </c>
      <c r="N949" s="130">
        <v>46022</v>
      </c>
      <c r="O949" s="78"/>
      <c r="P949" s="236" t="s">
        <v>62</v>
      </c>
      <c r="Q949" s="78"/>
      <c r="R949" s="245"/>
    </row>
    <row r="950" spans="1:19" s="128" customFormat="1" ht="74.45" customHeight="1" x14ac:dyDescent="0.25">
      <c r="A950" s="371" t="s">
        <v>390</v>
      </c>
      <c r="B950" s="124" t="s">
        <v>332</v>
      </c>
      <c r="C950" s="125" t="s">
        <v>59</v>
      </c>
      <c r="D950" s="126" t="s">
        <v>60</v>
      </c>
      <c r="E950" s="126" t="s">
        <v>82</v>
      </c>
      <c r="F950" s="125">
        <v>98</v>
      </c>
      <c r="G950" s="125">
        <v>98</v>
      </c>
      <c r="H950" s="125">
        <v>98</v>
      </c>
      <c r="I950" s="78">
        <f t="shared" si="454"/>
        <v>38</v>
      </c>
      <c r="J950" s="78">
        <v>38</v>
      </c>
      <c r="K950" s="127">
        <f>G950</f>
        <v>98</v>
      </c>
      <c r="L950" s="125"/>
      <c r="M950" s="125" t="s">
        <v>62</v>
      </c>
      <c r="N950" s="125" t="s">
        <v>62</v>
      </c>
      <c r="O950" s="78">
        <v>1355120.6</v>
      </c>
      <c r="P950" s="78" t="s">
        <v>344</v>
      </c>
      <c r="Q950" s="78">
        <v>1112023.92</v>
      </c>
      <c r="R950" s="245">
        <v>513256.34</v>
      </c>
    </row>
    <row r="951" spans="1:19" s="131" customFormat="1" ht="15.75" x14ac:dyDescent="0.2">
      <c r="A951" s="372"/>
      <c r="B951" s="129" t="s">
        <v>70</v>
      </c>
      <c r="C951" s="127"/>
      <c r="D951" s="127" t="s">
        <v>62</v>
      </c>
      <c r="E951" s="127"/>
      <c r="F951" s="127"/>
      <c r="G951" s="127">
        <f>G950</f>
        <v>98</v>
      </c>
      <c r="H951" s="127">
        <f>H950</f>
        <v>98</v>
      </c>
      <c r="I951" s="255">
        <f t="shared" si="454"/>
        <v>38</v>
      </c>
      <c r="J951" s="255">
        <f>J950</f>
        <v>38</v>
      </c>
      <c r="K951" s="127">
        <f>G951</f>
        <v>98</v>
      </c>
      <c r="L951" s="127"/>
      <c r="M951" s="130">
        <v>46022</v>
      </c>
      <c r="N951" s="130">
        <v>46022</v>
      </c>
      <c r="O951" s="78"/>
      <c r="P951" s="236"/>
      <c r="Q951" s="78"/>
      <c r="R951" s="245"/>
    </row>
    <row r="952" spans="1:19" s="131" customFormat="1" x14ac:dyDescent="0.25">
      <c r="A952" s="372"/>
      <c r="B952" s="132" t="s">
        <v>63</v>
      </c>
      <c r="C952" s="127"/>
      <c r="D952" s="127"/>
      <c r="E952" s="127"/>
      <c r="F952" s="127"/>
      <c r="G952" s="127" t="s">
        <v>62</v>
      </c>
      <c r="H952" s="127"/>
      <c r="I952" s="255">
        <f t="shared" si="454"/>
        <v>0</v>
      </c>
      <c r="J952" s="255"/>
      <c r="K952" s="127"/>
      <c r="L952" s="127" t="s">
        <v>62</v>
      </c>
      <c r="M952" s="127"/>
      <c r="N952" s="127"/>
      <c r="O952" s="236" t="s">
        <v>62</v>
      </c>
      <c r="P952" s="236" t="s">
        <v>62</v>
      </c>
      <c r="Q952" s="236" t="s">
        <v>62</v>
      </c>
      <c r="R952" s="246" t="s">
        <v>62</v>
      </c>
      <c r="S952" s="128"/>
    </row>
    <row r="953" spans="1:19" s="131" customFormat="1" ht="65.45" customHeight="1" x14ac:dyDescent="0.2">
      <c r="A953" s="372"/>
      <c r="B953" s="133" t="s">
        <v>64</v>
      </c>
      <c r="C953" s="127"/>
      <c r="D953" s="127" t="s">
        <v>62</v>
      </c>
      <c r="E953" s="127"/>
      <c r="F953" s="127"/>
      <c r="G953" s="127">
        <f>G950</f>
        <v>98</v>
      </c>
      <c r="H953" s="127">
        <f>H950</f>
        <v>98</v>
      </c>
      <c r="I953" s="255">
        <f t="shared" si="454"/>
        <v>38</v>
      </c>
      <c r="J953" s="255">
        <f>J950</f>
        <v>38</v>
      </c>
      <c r="K953" s="127">
        <f>G953</f>
        <v>98</v>
      </c>
      <c r="L953" s="127" t="s">
        <v>62</v>
      </c>
      <c r="M953" s="130">
        <v>46022</v>
      </c>
      <c r="N953" s="130">
        <v>46022</v>
      </c>
      <c r="O953" s="78"/>
      <c r="P953" s="236" t="s">
        <v>62</v>
      </c>
      <c r="Q953" s="78"/>
      <c r="R953" s="245"/>
    </row>
    <row r="954" spans="1:19" s="131" customFormat="1" ht="15" customHeight="1" x14ac:dyDescent="0.25">
      <c r="A954" s="372"/>
      <c r="B954" s="132" t="s">
        <v>65</v>
      </c>
      <c r="C954" s="127"/>
      <c r="D954" s="127"/>
      <c r="E954" s="127"/>
      <c r="F954" s="127"/>
      <c r="G954" s="127" t="s">
        <v>62</v>
      </c>
      <c r="H954" s="127"/>
      <c r="I954" s="255">
        <f t="shared" si="454"/>
        <v>0</v>
      </c>
      <c r="J954" s="255"/>
      <c r="K954" s="127"/>
      <c r="L954" s="127" t="s">
        <v>62</v>
      </c>
      <c r="M954" s="127"/>
      <c r="N954" s="127"/>
      <c r="O954" s="236" t="s">
        <v>62</v>
      </c>
      <c r="P954" s="236" t="s">
        <v>62</v>
      </c>
      <c r="Q954" s="236" t="s">
        <v>62</v>
      </c>
      <c r="R954" s="246" t="s">
        <v>62</v>
      </c>
      <c r="S954" s="128"/>
    </row>
    <row r="955" spans="1:19" s="131" customFormat="1" ht="38.65" customHeight="1" x14ac:dyDescent="0.2">
      <c r="A955" s="372"/>
      <c r="B955" s="133" t="s">
        <v>66</v>
      </c>
      <c r="C955" s="127"/>
      <c r="D955" s="127" t="s">
        <v>62</v>
      </c>
      <c r="E955" s="127"/>
      <c r="F955" s="127"/>
      <c r="G955" s="127">
        <f>G950</f>
        <v>98</v>
      </c>
      <c r="H955" s="127">
        <f>H950</f>
        <v>98</v>
      </c>
      <c r="I955" s="255">
        <f t="shared" si="454"/>
        <v>38</v>
      </c>
      <c r="J955" s="255">
        <f>J950</f>
        <v>38</v>
      </c>
      <c r="K955" s="127">
        <f>G955</f>
        <v>98</v>
      </c>
      <c r="L955" s="127" t="s">
        <v>62</v>
      </c>
      <c r="M955" s="130">
        <v>46022</v>
      </c>
      <c r="N955" s="130">
        <v>46022</v>
      </c>
      <c r="O955" s="78"/>
      <c r="P955" s="236" t="s">
        <v>62</v>
      </c>
      <c r="Q955" s="78"/>
      <c r="R955" s="245"/>
    </row>
    <row r="956" spans="1:19" s="131" customFormat="1" ht="21" customHeight="1" x14ac:dyDescent="0.25">
      <c r="A956" s="372"/>
      <c r="B956" s="132" t="s">
        <v>71</v>
      </c>
      <c r="C956" s="127"/>
      <c r="D956" s="127"/>
      <c r="E956" s="127"/>
      <c r="F956" s="127"/>
      <c r="G956" s="127" t="s">
        <v>62</v>
      </c>
      <c r="H956" s="127"/>
      <c r="I956" s="255">
        <f t="shared" si="454"/>
        <v>0</v>
      </c>
      <c r="J956" s="255"/>
      <c r="K956" s="127"/>
      <c r="L956" s="127" t="s">
        <v>62</v>
      </c>
      <c r="M956" s="127"/>
      <c r="N956" s="127"/>
      <c r="O956" s="236" t="s">
        <v>62</v>
      </c>
      <c r="P956" s="236" t="s">
        <v>62</v>
      </c>
      <c r="Q956" s="236" t="s">
        <v>62</v>
      </c>
      <c r="R956" s="246" t="s">
        <v>62</v>
      </c>
      <c r="S956" s="128"/>
    </row>
    <row r="957" spans="1:19" s="131" customFormat="1" ht="21" customHeight="1" x14ac:dyDescent="0.2">
      <c r="A957" s="373"/>
      <c r="B957" s="133" t="s">
        <v>72</v>
      </c>
      <c r="C957" s="127"/>
      <c r="D957" s="127" t="s">
        <v>62</v>
      </c>
      <c r="E957" s="127"/>
      <c r="F957" s="127"/>
      <c r="G957" s="127">
        <f>G950</f>
        <v>98</v>
      </c>
      <c r="H957" s="127">
        <f>H950</f>
        <v>98</v>
      </c>
      <c r="I957" s="255">
        <f t="shared" si="454"/>
        <v>38</v>
      </c>
      <c r="J957" s="255">
        <f>J950</f>
        <v>38</v>
      </c>
      <c r="K957" s="127">
        <f>G957</f>
        <v>98</v>
      </c>
      <c r="L957" s="127" t="s">
        <v>62</v>
      </c>
      <c r="M957" s="130">
        <v>46022</v>
      </c>
      <c r="N957" s="130">
        <v>46022</v>
      </c>
      <c r="O957" s="78"/>
      <c r="P957" s="236" t="s">
        <v>62</v>
      </c>
      <c r="Q957" s="78"/>
      <c r="R957" s="245"/>
    </row>
    <row r="958" spans="1:19" s="128" customFormat="1" ht="74.45" customHeight="1" x14ac:dyDescent="0.25">
      <c r="A958" s="371" t="s">
        <v>374</v>
      </c>
      <c r="B958" s="124" t="s">
        <v>332</v>
      </c>
      <c r="C958" s="125" t="s">
        <v>59</v>
      </c>
      <c r="D958" s="126" t="s">
        <v>60</v>
      </c>
      <c r="E958" s="126" t="s">
        <v>82</v>
      </c>
      <c r="F958" s="125">
        <v>98</v>
      </c>
      <c r="G958" s="125">
        <v>98</v>
      </c>
      <c r="H958" s="125">
        <v>98</v>
      </c>
      <c r="I958" s="78">
        <f t="shared" si="454"/>
        <v>44</v>
      </c>
      <c r="J958" s="78">
        <v>44</v>
      </c>
      <c r="K958" s="127">
        <f>G958</f>
        <v>98</v>
      </c>
      <c r="L958" s="125"/>
      <c r="M958" s="125" t="s">
        <v>62</v>
      </c>
      <c r="N958" s="125" t="s">
        <v>62</v>
      </c>
      <c r="O958" s="78">
        <v>2228687.44</v>
      </c>
      <c r="P958" s="78" t="s">
        <v>344</v>
      </c>
      <c r="Q958" s="78">
        <v>2019607.46</v>
      </c>
      <c r="R958" s="245">
        <v>996288.98</v>
      </c>
    </row>
    <row r="959" spans="1:19" s="131" customFormat="1" ht="15.75" x14ac:dyDescent="0.2">
      <c r="A959" s="372"/>
      <c r="B959" s="129" t="s">
        <v>70</v>
      </c>
      <c r="C959" s="127"/>
      <c r="D959" s="127" t="s">
        <v>62</v>
      </c>
      <c r="E959" s="127"/>
      <c r="F959" s="127"/>
      <c r="G959" s="127">
        <f>G958</f>
        <v>98</v>
      </c>
      <c r="H959" s="127">
        <f>H958</f>
        <v>98</v>
      </c>
      <c r="I959" s="255">
        <f t="shared" si="454"/>
        <v>44</v>
      </c>
      <c r="J959" s="255">
        <f>J958</f>
        <v>44</v>
      </c>
      <c r="K959" s="127">
        <f>G959</f>
        <v>98</v>
      </c>
      <c r="L959" s="127"/>
      <c r="M959" s="130">
        <v>46022</v>
      </c>
      <c r="N959" s="130">
        <v>46022</v>
      </c>
      <c r="O959" s="78"/>
      <c r="P959" s="236"/>
      <c r="Q959" s="78"/>
      <c r="R959" s="245"/>
    </row>
    <row r="960" spans="1:19" s="131" customFormat="1" x14ac:dyDescent="0.25">
      <c r="A960" s="372"/>
      <c r="B960" s="132" t="s">
        <v>63</v>
      </c>
      <c r="C960" s="127"/>
      <c r="D960" s="127"/>
      <c r="E960" s="127"/>
      <c r="F960" s="127"/>
      <c r="G960" s="127" t="s">
        <v>62</v>
      </c>
      <c r="H960" s="127"/>
      <c r="I960" s="255">
        <f t="shared" si="454"/>
        <v>0</v>
      </c>
      <c r="J960" s="255"/>
      <c r="K960" s="127"/>
      <c r="L960" s="127" t="s">
        <v>62</v>
      </c>
      <c r="M960" s="127"/>
      <c r="N960" s="127"/>
      <c r="O960" s="236" t="s">
        <v>62</v>
      </c>
      <c r="P960" s="236" t="s">
        <v>62</v>
      </c>
      <c r="Q960" s="236" t="s">
        <v>62</v>
      </c>
      <c r="R960" s="246" t="s">
        <v>62</v>
      </c>
      <c r="S960" s="128"/>
    </row>
    <row r="961" spans="1:19" s="131" customFormat="1" ht="65.45" customHeight="1" x14ac:dyDescent="0.2">
      <c r="A961" s="372"/>
      <c r="B961" s="133" t="s">
        <v>64</v>
      </c>
      <c r="C961" s="127"/>
      <c r="D961" s="127" t="s">
        <v>62</v>
      </c>
      <c r="E961" s="127"/>
      <c r="F961" s="127"/>
      <c r="G961" s="127">
        <f>G958</f>
        <v>98</v>
      </c>
      <c r="H961" s="127">
        <f>H958</f>
        <v>98</v>
      </c>
      <c r="I961" s="255">
        <f t="shared" si="454"/>
        <v>44</v>
      </c>
      <c r="J961" s="255">
        <f>J958</f>
        <v>44</v>
      </c>
      <c r="K961" s="127">
        <f>G961</f>
        <v>98</v>
      </c>
      <c r="L961" s="127" t="s">
        <v>62</v>
      </c>
      <c r="M961" s="130">
        <v>46022</v>
      </c>
      <c r="N961" s="130">
        <v>46022</v>
      </c>
      <c r="O961" s="78"/>
      <c r="P961" s="236" t="s">
        <v>62</v>
      </c>
      <c r="Q961" s="78"/>
      <c r="R961" s="245"/>
    </row>
    <row r="962" spans="1:19" s="131" customFormat="1" ht="15" customHeight="1" x14ac:dyDescent="0.25">
      <c r="A962" s="372"/>
      <c r="B962" s="132" t="s">
        <v>65</v>
      </c>
      <c r="C962" s="127"/>
      <c r="D962" s="127"/>
      <c r="E962" s="127"/>
      <c r="F962" s="127"/>
      <c r="G962" s="127" t="s">
        <v>62</v>
      </c>
      <c r="H962" s="127"/>
      <c r="I962" s="255">
        <f t="shared" si="454"/>
        <v>0</v>
      </c>
      <c r="J962" s="255"/>
      <c r="K962" s="127"/>
      <c r="L962" s="127" t="s">
        <v>62</v>
      </c>
      <c r="M962" s="127"/>
      <c r="N962" s="127"/>
      <c r="O962" s="236" t="s">
        <v>62</v>
      </c>
      <c r="P962" s="236" t="s">
        <v>62</v>
      </c>
      <c r="Q962" s="236" t="s">
        <v>62</v>
      </c>
      <c r="R962" s="246" t="s">
        <v>62</v>
      </c>
      <c r="S962" s="128"/>
    </row>
    <row r="963" spans="1:19" s="131" customFormat="1" ht="38.65" customHeight="1" x14ac:dyDescent="0.2">
      <c r="A963" s="372"/>
      <c r="B963" s="133" t="s">
        <v>66</v>
      </c>
      <c r="C963" s="127"/>
      <c r="D963" s="127" t="s">
        <v>62</v>
      </c>
      <c r="E963" s="127"/>
      <c r="F963" s="127"/>
      <c r="G963" s="127">
        <f>G958</f>
        <v>98</v>
      </c>
      <c r="H963" s="127">
        <f>H958</f>
        <v>98</v>
      </c>
      <c r="I963" s="255">
        <f t="shared" si="454"/>
        <v>44</v>
      </c>
      <c r="J963" s="255">
        <f>J958</f>
        <v>44</v>
      </c>
      <c r="K963" s="127">
        <f>G963</f>
        <v>98</v>
      </c>
      <c r="L963" s="127" t="s">
        <v>62</v>
      </c>
      <c r="M963" s="130">
        <v>46022</v>
      </c>
      <c r="N963" s="130">
        <v>46022</v>
      </c>
      <c r="O963" s="78"/>
      <c r="P963" s="236" t="s">
        <v>62</v>
      </c>
      <c r="Q963" s="78"/>
      <c r="R963" s="245"/>
    </row>
    <row r="964" spans="1:19" s="131" customFormat="1" ht="21" customHeight="1" x14ac:dyDescent="0.25">
      <c r="A964" s="372"/>
      <c r="B964" s="132" t="s">
        <v>71</v>
      </c>
      <c r="C964" s="127"/>
      <c r="D964" s="127"/>
      <c r="E964" s="127"/>
      <c r="F964" s="127"/>
      <c r="G964" s="127" t="s">
        <v>62</v>
      </c>
      <c r="H964" s="127"/>
      <c r="I964" s="255">
        <f t="shared" si="454"/>
        <v>0</v>
      </c>
      <c r="J964" s="255"/>
      <c r="K964" s="127"/>
      <c r="L964" s="127" t="s">
        <v>62</v>
      </c>
      <c r="M964" s="127"/>
      <c r="N964" s="127"/>
      <c r="O964" s="236" t="s">
        <v>62</v>
      </c>
      <c r="P964" s="236" t="s">
        <v>62</v>
      </c>
      <c r="Q964" s="236" t="s">
        <v>62</v>
      </c>
      <c r="R964" s="246" t="s">
        <v>62</v>
      </c>
      <c r="S964" s="128"/>
    </row>
    <row r="965" spans="1:19" s="131" customFormat="1" ht="21" customHeight="1" x14ac:dyDescent="0.2">
      <c r="A965" s="373"/>
      <c r="B965" s="133" t="s">
        <v>72</v>
      </c>
      <c r="C965" s="127"/>
      <c r="D965" s="127" t="s">
        <v>62</v>
      </c>
      <c r="E965" s="127"/>
      <c r="F965" s="127"/>
      <c r="G965" s="127">
        <f>G958</f>
        <v>98</v>
      </c>
      <c r="H965" s="127">
        <f>H958</f>
        <v>98</v>
      </c>
      <c r="I965" s="255">
        <f t="shared" si="454"/>
        <v>44</v>
      </c>
      <c r="J965" s="255">
        <f>J958</f>
        <v>44</v>
      </c>
      <c r="K965" s="127">
        <f>G965</f>
        <v>98</v>
      </c>
      <c r="L965" s="127" t="s">
        <v>62</v>
      </c>
      <c r="M965" s="130">
        <v>46022</v>
      </c>
      <c r="N965" s="130">
        <v>46022</v>
      </c>
      <c r="O965" s="78"/>
      <c r="P965" s="236" t="s">
        <v>62</v>
      </c>
      <c r="Q965" s="78"/>
      <c r="R965" s="245"/>
    </row>
    <row r="966" spans="1:19" s="128" customFormat="1" ht="74.45" customHeight="1" x14ac:dyDescent="0.25">
      <c r="A966" s="371" t="s">
        <v>391</v>
      </c>
      <c r="B966" s="124" t="s">
        <v>332</v>
      </c>
      <c r="C966" s="125" t="s">
        <v>59</v>
      </c>
      <c r="D966" s="126" t="s">
        <v>60</v>
      </c>
      <c r="E966" s="126" t="s">
        <v>82</v>
      </c>
      <c r="F966" s="125">
        <v>98</v>
      </c>
      <c r="G966" s="125">
        <v>98</v>
      </c>
      <c r="H966" s="125">
        <v>98</v>
      </c>
      <c r="I966" s="78">
        <f t="shared" si="454"/>
        <v>41</v>
      </c>
      <c r="J966" s="78">
        <v>41</v>
      </c>
      <c r="K966" s="127">
        <f>G966</f>
        <v>98</v>
      </c>
      <c r="L966" s="125"/>
      <c r="M966" s="125" t="s">
        <v>62</v>
      </c>
      <c r="N966" s="125" t="s">
        <v>62</v>
      </c>
      <c r="O966" s="78">
        <v>1275916.29</v>
      </c>
      <c r="P966" s="78" t="s">
        <v>344</v>
      </c>
      <c r="Q966" s="78">
        <v>1156058.03</v>
      </c>
      <c r="R966" s="245">
        <f>546234.15-20007.84</f>
        <v>526226.31000000006</v>
      </c>
    </row>
    <row r="967" spans="1:19" s="131" customFormat="1" ht="15.75" x14ac:dyDescent="0.2">
      <c r="A967" s="372"/>
      <c r="B967" s="129" t="s">
        <v>70</v>
      </c>
      <c r="C967" s="127"/>
      <c r="D967" s="127" t="s">
        <v>62</v>
      </c>
      <c r="E967" s="127"/>
      <c r="F967" s="127"/>
      <c r="G967" s="127">
        <f>G966</f>
        <v>98</v>
      </c>
      <c r="H967" s="127">
        <f>H966</f>
        <v>98</v>
      </c>
      <c r="I967" s="255">
        <f t="shared" ref="I967:I1030" si="455">J967</f>
        <v>41</v>
      </c>
      <c r="J967" s="255">
        <f>J966</f>
        <v>41</v>
      </c>
      <c r="K967" s="127">
        <f>G967</f>
        <v>98</v>
      </c>
      <c r="L967" s="127"/>
      <c r="M967" s="130">
        <v>46022</v>
      </c>
      <c r="N967" s="130">
        <v>46022</v>
      </c>
      <c r="O967" s="78"/>
      <c r="P967" s="236"/>
      <c r="Q967" s="78"/>
      <c r="R967" s="245"/>
    </row>
    <row r="968" spans="1:19" s="131" customFormat="1" x14ac:dyDescent="0.25">
      <c r="A968" s="372"/>
      <c r="B968" s="132" t="s">
        <v>63</v>
      </c>
      <c r="C968" s="127"/>
      <c r="D968" s="127"/>
      <c r="E968" s="127"/>
      <c r="F968" s="127"/>
      <c r="G968" s="127" t="s">
        <v>62</v>
      </c>
      <c r="H968" s="127"/>
      <c r="I968" s="255">
        <f t="shared" si="455"/>
        <v>0</v>
      </c>
      <c r="J968" s="255"/>
      <c r="K968" s="127"/>
      <c r="L968" s="127" t="s">
        <v>62</v>
      </c>
      <c r="M968" s="127"/>
      <c r="N968" s="127"/>
      <c r="O968" s="236" t="s">
        <v>62</v>
      </c>
      <c r="P968" s="236" t="s">
        <v>62</v>
      </c>
      <c r="Q968" s="236" t="s">
        <v>62</v>
      </c>
      <c r="R968" s="246" t="s">
        <v>62</v>
      </c>
      <c r="S968" s="128"/>
    </row>
    <row r="969" spans="1:19" s="131" customFormat="1" ht="65.45" customHeight="1" x14ac:dyDescent="0.2">
      <c r="A969" s="372"/>
      <c r="B969" s="133" t="s">
        <v>64</v>
      </c>
      <c r="C969" s="127"/>
      <c r="D969" s="127" t="s">
        <v>62</v>
      </c>
      <c r="E969" s="127"/>
      <c r="F969" s="127"/>
      <c r="G969" s="127">
        <f>G966</f>
        <v>98</v>
      </c>
      <c r="H969" s="127">
        <f>H966</f>
        <v>98</v>
      </c>
      <c r="I969" s="255">
        <f t="shared" si="455"/>
        <v>41</v>
      </c>
      <c r="J969" s="255">
        <f>J966</f>
        <v>41</v>
      </c>
      <c r="K969" s="127">
        <f>G969</f>
        <v>98</v>
      </c>
      <c r="L969" s="127" t="s">
        <v>62</v>
      </c>
      <c r="M969" s="130">
        <v>46022</v>
      </c>
      <c r="N969" s="130">
        <v>46022</v>
      </c>
      <c r="O969" s="78"/>
      <c r="P969" s="236" t="s">
        <v>62</v>
      </c>
      <c r="Q969" s="78"/>
      <c r="R969" s="245"/>
    </row>
    <row r="970" spans="1:19" s="131" customFormat="1" ht="15" customHeight="1" x14ac:dyDescent="0.25">
      <c r="A970" s="372"/>
      <c r="B970" s="132" t="s">
        <v>65</v>
      </c>
      <c r="C970" s="127"/>
      <c r="D970" s="127"/>
      <c r="E970" s="127"/>
      <c r="F970" s="127"/>
      <c r="G970" s="127" t="s">
        <v>62</v>
      </c>
      <c r="H970" s="127"/>
      <c r="I970" s="255">
        <f t="shared" si="455"/>
        <v>0</v>
      </c>
      <c r="J970" s="255"/>
      <c r="K970" s="127"/>
      <c r="L970" s="127" t="s">
        <v>62</v>
      </c>
      <c r="M970" s="127"/>
      <c r="N970" s="127"/>
      <c r="O970" s="236" t="s">
        <v>62</v>
      </c>
      <c r="P970" s="236" t="s">
        <v>62</v>
      </c>
      <c r="Q970" s="236" t="s">
        <v>62</v>
      </c>
      <c r="R970" s="246" t="s">
        <v>62</v>
      </c>
      <c r="S970" s="128"/>
    </row>
    <row r="971" spans="1:19" s="131" customFormat="1" ht="38.65" customHeight="1" x14ac:dyDescent="0.2">
      <c r="A971" s="372"/>
      <c r="B971" s="133" t="s">
        <v>66</v>
      </c>
      <c r="C971" s="127"/>
      <c r="D971" s="127" t="s">
        <v>62</v>
      </c>
      <c r="E971" s="127"/>
      <c r="F971" s="127"/>
      <c r="G971" s="127">
        <f>G966</f>
        <v>98</v>
      </c>
      <c r="H971" s="127">
        <f>H966</f>
        <v>98</v>
      </c>
      <c r="I971" s="255">
        <f t="shared" si="455"/>
        <v>41</v>
      </c>
      <c r="J971" s="255">
        <f>J966</f>
        <v>41</v>
      </c>
      <c r="K971" s="127">
        <f>G971</f>
        <v>98</v>
      </c>
      <c r="L971" s="127" t="s">
        <v>62</v>
      </c>
      <c r="M971" s="130">
        <v>46022</v>
      </c>
      <c r="N971" s="130">
        <v>46022</v>
      </c>
      <c r="O971" s="78"/>
      <c r="P971" s="236" t="s">
        <v>62</v>
      </c>
      <c r="Q971" s="78"/>
      <c r="R971" s="245"/>
    </row>
    <row r="972" spans="1:19" s="131" customFormat="1" ht="21" customHeight="1" x14ac:dyDescent="0.25">
      <c r="A972" s="372"/>
      <c r="B972" s="132" t="s">
        <v>71</v>
      </c>
      <c r="C972" s="127"/>
      <c r="D972" s="127"/>
      <c r="E972" s="127"/>
      <c r="F972" s="127"/>
      <c r="G972" s="127" t="s">
        <v>62</v>
      </c>
      <c r="H972" s="127"/>
      <c r="I972" s="255">
        <f t="shared" si="455"/>
        <v>0</v>
      </c>
      <c r="J972" s="255"/>
      <c r="K972" s="127"/>
      <c r="L972" s="127" t="s">
        <v>62</v>
      </c>
      <c r="M972" s="127"/>
      <c r="N972" s="127"/>
      <c r="O972" s="236" t="s">
        <v>62</v>
      </c>
      <c r="P972" s="236" t="s">
        <v>62</v>
      </c>
      <c r="Q972" s="236" t="s">
        <v>62</v>
      </c>
      <c r="R972" s="246" t="s">
        <v>62</v>
      </c>
      <c r="S972" s="128"/>
    </row>
    <row r="973" spans="1:19" s="131" customFormat="1" ht="21" customHeight="1" x14ac:dyDescent="0.2">
      <c r="A973" s="373"/>
      <c r="B973" s="133" t="s">
        <v>72</v>
      </c>
      <c r="C973" s="127"/>
      <c r="D973" s="127" t="s">
        <v>62</v>
      </c>
      <c r="E973" s="127"/>
      <c r="F973" s="127"/>
      <c r="G973" s="127">
        <f>G966</f>
        <v>98</v>
      </c>
      <c r="H973" s="127">
        <f>H966</f>
        <v>98</v>
      </c>
      <c r="I973" s="255">
        <f t="shared" si="455"/>
        <v>41</v>
      </c>
      <c r="J973" s="255">
        <f>J966</f>
        <v>41</v>
      </c>
      <c r="K973" s="127">
        <f>G973</f>
        <v>98</v>
      </c>
      <c r="L973" s="127" t="s">
        <v>62</v>
      </c>
      <c r="M973" s="130">
        <v>46022</v>
      </c>
      <c r="N973" s="130">
        <v>46022</v>
      </c>
      <c r="O973" s="78"/>
      <c r="P973" s="236" t="s">
        <v>62</v>
      </c>
      <c r="Q973" s="78"/>
      <c r="R973" s="245"/>
    </row>
    <row r="974" spans="1:19" s="128" customFormat="1" ht="74.45" customHeight="1" x14ac:dyDescent="0.25">
      <c r="A974" s="371" t="s">
        <v>392</v>
      </c>
      <c r="B974" s="124" t="s">
        <v>332</v>
      </c>
      <c r="C974" s="125" t="s">
        <v>59</v>
      </c>
      <c r="D974" s="126" t="s">
        <v>60</v>
      </c>
      <c r="E974" s="126" t="s">
        <v>82</v>
      </c>
      <c r="F974" s="125">
        <v>98</v>
      </c>
      <c r="G974" s="125">
        <v>98</v>
      </c>
      <c r="H974" s="125">
        <v>98</v>
      </c>
      <c r="I974" s="78">
        <f t="shared" si="455"/>
        <v>41</v>
      </c>
      <c r="J974" s="78">
        <v>41</v>
      </c>
      <c r="K974" s="127">
        <f>G974</f>
        <v>98</v>
      </c>
      <c r="L974" s="125"/>
      <c r="M974" s="125" t="s">
        <v>62</v>
      </c>
      <c r="N974" s="125" t="s">
        <v>62</v>
      </c>
      <c r="O974" s="78">
        <v>1260582.18</v>
      </c>
      <c r="P974" s="78" t="s">
        <v>344</v>
      </c>
      <c r="Q974" s="78">
        <v>1091515.2</v>
      </c>
      <c r="R974" s="245">
        <v>515052.18</v>
      </c>
    </row>
    <row r="975" spans="1:19" s="131" customFormat="1" ht="15.75" x14ac:dyDescent="0.2">
      <c r="A975" s="372"/>
      <c r="B975" s="129" t="s">
        <v>70</v>
      </c>
      <c r="C975" s="127"/>
      <c r="D975" s="127" t="s">
        <v>62</v>
      </c>
      <c r="E975" s="127"/>
      <c r="F975" s="127"/>
      <c r="G975" s="127">
        <f>G974</f>
        <v>98</v>
      </c>
      <c r="H975" s="127">
        <f>H974</f>
        <v>98</v>
      </c>
      <c r="I975" s="255">
        <f t="shared" si="455"/>
        <v>41</v>
      </c>
      <c r="J975" s="255">
        <f>J974</f>
        <v>41</v>
      </c>
      <c r="K975" s="127">
        <f>G975</f>
        <v>98</v>
      </c>
      <c r="L975" s="127"/>
      <c r="M975" s="130">
        <v>46022</v>
      </c>
      <c r="N975" s="130">
        <v>46022</v>
      </c>
      <c r="O975" s="78"/>
      <c r="P975" s="236"/>
      <c r="Q975" s="78"/>
      <c r="R975" s="245"/>
    </row>
    <row r="976" spans="1:19" s="131" customFormat="1" x14ac:dyDescent="0.25">
      <c r="A976" s="372"/>
      <c r="B976" s="132" t="s">
        <v>63</v>
      </c>
      <c r="C976" s="127"/>
      <c r="D976" s="127"/>
      <c r="E976" s="127"/>
      <c r="F976" s="127"/>
      <c r="G976" s="127" t="s">
        <v>62</v>
      </c>
      <c r="H976" s="127"/>
      <c r="I976" s="255">
        <f t="shared" si="455"/>
        <v>0</v>
      </c>
      <c r="J976" s="255"/>
      <c r="K976" s="127"/>
      <c r="L976" s="127" t="s">
        <v>62</v>
      </c>
      <c r="M976" s="127"/>
      <c r="N976" s="127"/>
      <c r="O976" s="236" t="s">
        <v>62</v>
      </c>
      <c r="P976" s="236" t="s">
        <v>62</v>
      </c>
      <c r="Q976" s="236" t="s">
        <v>62</v>
      </c>
      <c r="R976" s="246" t="s">
        <v>62</v>
      </c>
      <c r="S976" s="128"/>
    </row>
    <row r="977" spans="1:19" s="131" customFormat="1" ht="65.45" customHeight="1" x14ac:dyDescent="0.2">
      <c r="A977" s="372"/>
      <c r="B977" s="133" t="s">
        <v>64</v>
      </c>
      <c r="C977" s="127"/>
      <c r="D977" s="127" t="s">
        <v>62</v>
      </c>
      <c r="E977" s="127"/>
      <c r="F977" s="127"/>
      <c r="G977" s="127">
        <f>G974</f>
        <v>98</v>
      </c>
      <c r="H977" s="127">
        <f>H974</f>
        <v>98</v>
      </c>
      <c r="I977" s="255">
        <f t="shared" si="455"/>
        <v>41</v>
      </c>
      <c r="J977" s="255">
        <f>J974</f>
        <v>41</v>
      </c>
      <c r="K977" s="127">
        <f>G977</f>
        <v>98</v>
      </c>
      <c r="L977" s="127" t="s">
        <v>62</v>
      </c>
      <c r="M977" s="130">
        <v>46022</v>
      </c>
      <c r="N977" s="130">
        <v>46022</v>
      </c>
      <c r="O977" s="78"/>
      <c r="P977" s="236" t="s">
        <v>62</v>
      </c>
      <c r="Q977" s="78"/>
      <c r="R977" s="245"/>
    </row>
    <row r="978" spans="1:19" s="131" customFormat="1" ht="15" customHeight="1" x14ac:dyDescent="0.25">
      <c r="A978" s="372"/>
      <c r="B978" s="132" t="s">
        <v>65</v>
      </c>
      <c r="C978" s="127"/>
      <c r="D978" s="127"/>
      <c r="E978" s="127"/>
      <c r="F978" s="127"/>
      <c r="G978" s="127" t="s">
        <v>62</v>
      </c>
      <c r="H978" s="127"/>
      <c r="I978" s="255">
        <f t="shared" si="455"/>
        <v>0</v>
      </c>
      <c r="J978" s="255"/>
      <c r="K978" s="127"/>
      <c r="L978" s="127" t="s">
        <v>62</v>
      </c>
      <c r="M978" s="127"/>
      <c r="N978" s="127"/>
      <c r="O978" s="236" t="s">
        <v>62</v>
      </c>
      <c r="P978" s="236" t="s">
        <v>62</v>
      </c>
      <c r="Q978" s="236" t="s">
        <v>62</v>
      </c>
      <c r="R978" s="246" t="s">
        <v>62</v>
      </c>
      <c r="S978" s="128"/>
    </row>
    <row r="979" spans="1:19" s="131" customFormat="1" ht="38.65" customHeight="1" x14ac:dyDescent="0.2">
      <c r="A979" s="372"/>
      <c r="B979" s="133" t="s">
        <v>66</v>
      </c>
      <c r="C979" s="127"/>
      <c r="D979" s="127" t="s">
        <v>62</v>
      </c>
      <c r="E979" s="127"/>
      <c r="F979" s="127"/>
      <c r="G979" s="127">
        <f>G974</f>
        <v>98</v>
      </c>
      <c r="H979" s="127">
        <f>H974</f>
        <v>98</v>
      </c>
      <c r="I979" s="255">
        <f t="shared" si="455"/>
        <v>41</v>
      </c>
      <c r="J979" s="255">
        <f>J974</f>
        <v>41</v>
      </c>
      <c r="K979" s="127">
        <f>G979</f>
        <v>98</v>
      </c>
      <c r="L979" s="127" t="s">
        <v>62</v>
      </c>
      <c r="M979" s="130">
        <v>46022</v>
      </c>
      <c r="N979" s="130">
        <v>46022</v>
      </c>
      <c r="O979" s="78"/>
      <c r="P979" s="236" t="s">
        <v>62</v>
      </c>
      <c r="Q979" s="78"/>
      <c r="R979" s="245"/>
    </row>
    <row r="980" spans="1:19" s="131" customFormat="1" ht="21" customHeight="1" x14ac:dyDescent="0.25">
      <c r="A980" s="372"/>
      <c r="B980" s="132" t="s">
        <v>71</v>
      </c>
      <c r="C980" s="127"/>
      <c r="D980" s="127"/>
      <c r="E980" s="127"/>
      <c r="F980" s="127"/>
      <c r="G980" s="127" t="s">
        <v>62</v>
      </c>
      <c r="H980" s="127"/>
      <c r="I980" s="255">
        <f t="shared" si="455"/>
        <v>0</v>
      </c>
      <c r="J980" s="255"/>
      <c r="K980" s="127"/>
      <c r="L980" s="127" t="s">
        <v>62</v>
      </c>
      <c r="M980" s="127"/>
      <c r="N980" s="127"/>
      <c r="O980" s="236" t="s">
        <v>62</v>
      </c>
      <c r="P980" s="236" t="s">
        <v>62</v>
      </c>
      <c r="Q980" s="236" t="s">
        <v>62</v>
      </c>
      <c r="R980" s="246" t="s">
        <v>62</v>
      </c>
      <c r="S980" s="128"/>
    </row>
    <row r="981" spans="1:19" s="131" customFormat="1" ht="21" customHeight="1" x14ac:dyDescent="0.2">
      <c r="A981" s="373"/>
      <c r="B981" s="133" t="s">
        <v>72</v>
      </c>
      <c r="C981" s="127"/>
      <c r="D981" s="127" t="s">
        <v>62</v>
      </c>
      <c r="E981" s="127"/>
      <c r="F981" s="127"/>
      <c r="G981" s="127">
        <f>G974</f>
        <v>98</v>
      </c>
      <c r="H981" s="127">
        <f>H974</f>
        <v>98</v>
      </c>
      <c r="I981" s="255">
        <f t="shared" si="455"/>
        <v>41</v>
      </c>
      <c r="J981" s="255">
        <f>J974</f>
        <v>41</v>
      </c>
      <c r="K981" s="127">
        <f>G981</f>
        <v>98</v>
      </c>
      <c r="L981" s="127" t="s">
        <v>62</v>
      </c>
      <c r="M981" s="130">
        <v>46022</v>
      </c>
      <c r="N981" s="130">
        <v>46022</v>
      </c>
      <c r="O981" s="78"/>
      <c r="P981" s="236" t="s">
        <v>62</v>
      </c>
      <c r="Q981" s="78"/>
      <c r="R981" s="245"/>
    </row>
    <row r="982" spans="1:19" s="128" customFormat="1" ht="74.45" customHeight="1" x14ac:dyDescent="0.25">
      <c r="A982" s="371" t="s">
        <v>393</v>
      </c>
      <c r="B982" s="124" t="s">
        <v>332</v>
      </c>
      <c r="C982" s="125" t="s">
        <v>59</v>
      </c>
      <c r="D982" s="126" t="s">
        <v>60</v>
      </c>
      <c r="E982" s="126" t="s">
        <v>82</v>
      </c>
      <c r="F982" s="125">
        <v>98</v>
      </c>
      <c r="G982" s="125">
        <v>98</v>
      </c>
      <c r="H982" s="125">
        <v>98</v>
      </c>
      <c r="I982" s="78">
        <f t="shared" si="455"/>
        <v>39</v>
      </c>
      <c r="J982" s="78">
        <v>39</v>
      </c>
      <c r="K982" s="127">
        <f>G982</f>
        <v>98</v>
      </c>
      <c r="L982" s="125"/>
      <c r="M982" s="125" t="s">
        <v>62</v>
      </c>
      <c r="N982" s="125" t="s">
        <v>62</v>
      </c>
      <c r="O982" s="78">
        <v>2617665.4300000002</v>
      </c>
      <c r="P982" s="78" t="s">
        <v>344</v>
      </c>
      <c r="Q982" s="78">
        <v>2433845.06</v>
      </c>
      <c r="R982" s="245">
        <v>1024793.59</v>
      </c>
    </row>
    <row r="983" spans="1:19" s="131" customFormat="1" ht="15.75" x14ac:dyDescent="0.2">
      <c r="A983" s="372"/>
      <c r="B983" s="129" t="s">
        <v>70</v>
      </c>
      <c r="C983" s="127"/>
      <c r="D983" s="127" t="s">
        <v>62</v>
      </c>
      <c r="E983" s="127"/>
      <c r="F983" s="127"/>
      <c r="G983" s="127">
        <f>G982</f>
        <v>98</v>
      </c>
      <c r="H983" s="127">
        <f>H982</f>
        <v>98</v>
      </c>
      <c r="I983" s="255">
        <f t="shared" si="455"/>
        <v>39</v>
      </c>
      <c r="J983" s="255">
        <f>J982</f>
        <v>39</v>
      </c>
      <c r="K983" s="127">
        <f>G983</f>
        <v>98</v>
      </c>
      <c r="L983" s="127"/>
      <c r="M983" s="130">
        <v>46022</v>
      </c>
      <c r="N983" s="130">
        <v>46022</v>
      </c>
      <c r="O983" s="78"/>
      <c r="P983" s="236"/>
      <c r="Q983" s="78"/>
      <c r="R983" s="245"/>
    </row>
    <row r="984" spans="1:19" s="131" customFormat="1" x14ac:dyDescent="0.25">
      <c r="A984" s="372"/>
      <c r="B984" s="132" t="s">
        <v>63</v>
      </c>
      <c r="C984" s="127"/>
      <c r="D984" s="127"/>
      <c r="E984" s="127"/>
      <c r="F984" s="127"/>
      <c r="G984" s="127" t="s">
        <v>62</v>
      </c>
      <c r="H984" s="127"/>
      <c r="I984" s="255">
        <f t="shared" si="455"/>
        <v>0</v>
      </c>
      <c r="J984" s="255"/>
      <c r="K984" s="127"/>
      <c r="L984" s="127" t="s">
        <v>62</v>
      </c>
      <c r="M984" s="127"/>
      <c r="N984" s="127"/>
      <c r="O984" s="236" t="s">
        <v>62</v>
      </c>
      <c r="P984" s="236" t="s">
        <v>62</v>
      </c>
      <c r="Q984" s="236" t="s">
        <v>62</v>
      </c>
      <c r="R984" s="246" t="s">
        <v>62</v>
      </c>
      <c r="S984" s="128"/>
    </row>
    <row r="985" spans="1:19" s="131" customFormat="1" ht="65.45" customHeight="1" x14ac:dyDescent="0.2">
      <c r="A985" s="372"/>
      <c r="B985" s="133" t="s">
        <v>64</v>
      </c>
      <c r="C985" s="127"/>
      <c r="D985" s="127" t="s">
        <v>62</v>
      </c>
      <c r="E985" s="127"/>
      <c r="F985" s="127"/>
      <c r="G985" s="127">
        <f>G982</f>
        <v>98</v>
      </c>
      <c r="H985" s="127">
        <f>H982</f>
        <v>98</v>
      </c>
      <c r="I985" s="255">
        <f t="shared" si="455"/>
        <v>39</v>
      </c>
      <c r="J985" s="255">
        <f>J982</f>
        <v>39</v>
      </c>
      <c r="K985" s="127">
        <f>G985</f>
        <v>98</v>
      </c>
      <c r="L985" s="127" t="s">
        <v>62</v>
      </c>
      <c r="M985" s="130">
        <v>46022</v>
      </c>
      <c r="N985" s="130">
        <v>46022</v>
      </c>
      <c r="O985" s="78"/>
      <c r="P985" s="236" t="s">
        <v>62</v>
      </c>
      <c r="Q985" s="78"/>
      <c r="R985" s="245"/>
    </row>
    <row r="986" spans="1:19" s="131" customFormat="1" ht="15" customHeight="1" x14ac:dyDescent="0.25">
      <c r="A986" s="372"/>
      <c r="B986" s="132" t="s">
        <v>65</v>
      </c>
      <c r="C986" s="127"/>
      <c r="D986" s="127"/>
      <c r="E986" s="127"/>
      <c r="F986" s="127"/>
      <c r="G986" s="127" t="s">
        <v>62</v>
      </c>
      <c r="H986" s="127"/>
      <c r="I986" s="255">
        <f t="shared" si="455"/>
        <v>0</v>
      </c>
      <c r="J986" s="255"/>
      <c r="K986" s="127"/>
      <c r="L986" s="127" t="s">
        <v>62</v>
      </c>
      <c r="M986" s="127"/>
      <c r="N986" s="127"/>
      <c r="O986" s="236" t="s">
        <v>62</v>
      </c>
      <c r="P986" s="236" t="s">
        <v>62</v>
      </c>
      <c r="Q986" s="236" t="s">
        <v>62</v>
      </c>
      <c r="R986" s="246" t="s">
        <v>62</v>
      </c>
      <c r="S986" s="128"/>
    </row>
    <row r="987" spans="1:19" s="131" customFormat="1" ht="38.65" customHeight="1" x14ac:dyDescent="0.2">
      <c r="A987" s="372"/>
      <c r="B987" s="133" t="s">
        <v>66</v>
      </c>
      <c r="C987" s="127"/>
      <c r="D987" s="127" t="s">
        <v>62</v>
      </c>
      <c r="E987" s="127"/>
      <c r="F987" s="127"/>
      <c r="G987" s="127">
        <f>G982</f>
        <v>98</v>
      </c>
      <c r="H987" s="127">
        <f>H982</f>
        <v>98</v>
      </c>
      <c r="I987" s="255">
        <f t="shared" si="455"/>
        <v>39</v>
      </c>
      <c r="J987" s="255">
        <f>J982</f>
        <v>39</v>
      </c>
      <c r="K987" s="127">
        <f>G987</f>
        <v>98</v>
      </c>
      <c r="L987" s="127" t="s">
        <v>62</v>
      </c>
      <c r="M987" s="130">
        <v>46022</v>
      </c>
      <c r="N987" s="130">
        <v>46022</v>
      </c>
      <c r="O987" s="78"/>
      <c r="P987" s="236" t="s">
        <v>62</v>
      </c>
      <c r="Q987" s="78"/>
      <c r="R987" s="245"/>
    </row>
    <row r="988" spans="1:19" s="131" customFormat="1" ht="21" customHeight="1" x14ac:dyDescent="0.25">
      <c r="A988" s="372"/>
      <c r="B988" s="132" t="s">
        <v>71</v>
      </c>
      <c r="C988" s="127"/>
      <c r="D988" s="127"/>
      <c r="E988" s="127"/>
      <c r="F988" s="127"/>
      <c r="G988" s="127" t="s">
        <v>62</v>
      </c>
      <c r="H988" s="127"/>
      <c r="I988" s="255">
        <f t="shared" si="455"/>
        <v>0</v>
      </c>
      <c r="J988" s="255"/>
      <c r="K988" s="127"/>
      <c r="L988" s="127" t="s">
        <v>62</v>
      </c>
      <c r="M988" s="127"/>
      <c r="N988" s="127"/>
      <c r="O988" s="236" t="s">
        <v>62</v>
      </c>
      <c r="P988" s="236" t="s">
        <v>62</v>
      </c>
      <c r="Q988" s="236" t="s">
        <v>62</v>
      </c>
      <c r="R988" s="246" t="s">
        <v>62</v>
      </c>
      <c r="S988" s="128"/>
    </row>
    <row r="989" spans="1:19" s="131" customFormat="1" ht="21" customHeight="1" x14ac:dyDescent="0.2">
      <c r="A989" s="373"/>
      <c r="B989" s="133" t="s">
        <v>72</v>
      </c>
      <c r="C989" s="127"/>
      <c r="D989" s="127" t="s">
        <v>62</v>
      </c>
      <c r="E989" s="127"/>
      <c r="F989" s="127"/>
      <c r="G989" s="127">
        <f>G982</f>
        <v>98</v>
      </c>
      <c r="H989" s="127">
        <f>H982</f>
        <v>98</v>
      </c>
      <c r="I989" s="255">
        <f t="shared" si="455"/>
        <v>39</v>
      </c>
      <c r="J989" s="255">
        <f>J982</f>
        <v>39</v>
      </c>
      <c r="K989" s="127">
        <f>G989</f>
        <v>98</v>
      </c>
      <c r="L989" s="127" t="s">
        <v>62</v>
      </c>
      <c r="M989" s="130">
        <v>46022</v>
      </c>
      <c r="N989" s="130">
        <v>46022</v>
      </c>
      <c r="O989" s="78"/>
      <c r="P989" s="236" t="s">
        <v>62</v>
      </c>
      <c r="Q989" s="78"/>
      <c r="R989" s="245"/>
    </row>
    <row r="990" spans="1:19" s="128" customFormat="1" ht="74.45" customHeight="1" x14ac:dyDescent="0.25">
      <c r="A990" s="371" t="s">
        <v>380</v>
      </c>
      <c r="B990" s="124" t="s">
        <v>332</v>
      </c>
      <c r="C990" s="125" t="s">
        <v>59</v>
      </c>
      <c r="D990" s="126" t="s">
        <v>60</v>
      </c>
      <c r="E990" s="126" t="s">
        <v>82</v>
      </c>
      <c r="F990" s="125">
        <v>98</v>
      </c>
      <c r="G990" s="125">
        <v>98</v>
      </c>
      <c r="H990" s="125">
        <v>98</v>
      </c>
      <c r="I990" s="78">
        <f t="shared" si="455"/>
        <v>41</v>
      </c>
      <c r="J990" s="78">
        <v>41</v>
      </c>
      <c r="K990" s="127">
        <f>G990</f>
        <v>98</v>
      </c>
      <c r="L990" s="125"/>
      <c r="M990" s="125" t="s">
        <v>62</v>
      </c>
      <c r="N990" s="125" t="s">
        <v>62</v>
      </c>
      <c r="O990" s="78">
        <v>1202724.1599999999</v>
      </c>
      <c r="P990" s="78" t="s">
        <v>344</v>
      </c>
      <c r="Q990" s="78">
        <v>979856.78</v>
      </c>
      <c r="R990" s="245">
        <v>492970.02</v>
      </c>
    </row>
    <row r="991" spans="1:19" s="131" customFormat="1" ht="15.75" x14ac:dyDescent="0.2">
      <c r="A991" s="372"/>
      <c r="B991" s="129" t="s">
        <v>70</v>
      </c>
      <c r="C991" s="127"/>
      <c r="D991" s="127" t="s">
        <v>62</v>
      </c>
      <c r="E991" s="127"/>
      <c r="F991" s="127"/>
      <c r="G991" s="127">
        <f>G990</f>
        <v>98</v>
      </c>
      <c r="H991" s="127">
        <f>H990</f>
        <v>98</v>
      </c>
      <c r="I991" s="255">
        <f t="shared" si="455"/>
        <v>41</v>
      </c>
      <c r="J991" s="255">
        <f>J990</f>
        <v>41</v>
      </c>
      <c r="K991" s="127">
        <f>G991</f>
        <v>98</v>
      </c>
      <c r="L991" s="127"/>
      <c r="M991" s="130">
        <v>46022</v>
      </c>
      <c r="N991" s="130">
        <v>46022</v>
      </c>
      <c r="O991" s="78"/>
      <c r="P991" s="236"/>
      <c r="Q991" s="78"/>
      <c r="R991" s="245"/>
    </row>
    <row r="992" spans="1:19" s="131" customFormat="1" x14ac:dyDescent="0.25">
      <c r="A992" s="372"/>
      <c r="B992" s="132" t="s">
        <v>63</v>
      </c>
      <c r="C992" s="127"/>
      <c r="D992" s="127"/>
      <c r="E992" s="127"/>
      <c r="F992" s="127"/>
      <c r="G992" s="127" t="s">
        <v>62</v>
      </c>
      <c r="H992" s="127"/>
      <c r="I992" s="255">
        <f t="shared" si="455"/>
        <v>0</v>
      </c>
      <c r="J992" s="255"/>
      <c r="K992" s="127"/>
      <c r="L992" s="127" t="s">
        <v>62</v>
      </c>
      <c r="M992" s="127"/>
      <c r="N992" s="127"/>
      <c r="O992" s="236" t="s">
        <v>62</v>
      </c>
      <c r="P992" s="236" t="s">
        <v>62</v>
      </c>
      <c r="Q992" s="236" t="s">
        <v>62</v>
      </c>
      <c r="R992" s="246" t="s">
        <v>62</v>
      </c>
      <c r="S992" s="128"/>
    </row>
    <row r="993" spans="1:19" s="131" customFormat="1" ht="65.45" customHeight="1" x14ac:dyDescent="0.2">
      <c r="A993" s="372"/>
      <c r="B993" s="133" t="s">
        <v>64</v>
      </c>
      <c r="C993" s="127"/>
      <c r="D993" s="127" t="s">
        <v>62</v>
      </c>
      <c r="E993" s="127"/>
      <c r="F993" s="127"/>
      <c r="G993" s="127">
        <f>G990</f>
        <v>98</v>
      </c>
      <c r="H993" s="127">
        <f>H990</f>
        <v>98</v>
      </c>
      <c r="I993" s="255">
        <f t="shared" si="455"/>
        <v>41</v>
      </c>
      <c r="J993" s="255">
        <f>J990</f>
        <v>41</v>
      </c>
      <c r="K993" s="127">
        <f>G993</f>
        <v>98</v>
      </c>
      <c r="L993" s="127" t="s">
        <v>62</v>
      </c>
      <c r="M993" s="130">
        <v>46022</v>
      </c>
      <c r="N993" s="130">
        <v>46022</v>
      </c>
      <c r="O993" s="78"/>
      <c r="P993" s="236" t="s">
        <v>62</v>
      </c>
      <c r="Q993" s="78"/>
      <c r="R993" s="245"/>
    </row>
    <row r="994" spans="1:19" s="131" customFormat="1" ht="15" customHeight="1" x14ac:dyDescent="0.25">
      <c r="A994" s="372"/>
      <c r="B994" s="132" t="s">
        <v>65</v>
      </c>
      <c r="C994" s="127"/>
      <c r="D994" s="127"/>
      <c r="E994" s="127"/>
      <c r="F994" s="127"/>
      <c r="G994" s="127" t="s">
        <v>62</v>
      </c>
      <c r="H994" s="127"/>
      <c r="I994" s="255">
        <f t="shared" si="455"/>
        <v>0</v>
      </c>
      <c r="J994" s="255"/>
      <c r="K994" s="127"/>
      <c r="L994" s="127" t="s">
        <v>62</v>
      </c>
      <c r="M994" s="127"/>
      <c r="N994" s="127"/>
      <c r="O994" s="236" t="s">
        <v>62</v>
      </c>
      <c r="P994" s="236" t="s">
        <v>62</v>
      </c>
      <c r="Q994" s="236" t="s">
        <v>62</v>
      </c>
      <c r="R994" s="246" t="s">
        <v>62</v>
      </c>
      <c r="S994" s="128"/>
    </row>
    <row r="995" spans="1:19" s="131" customFormat="1" ht="38.65" customHeight="1" x14ac:dyDescent="0.2">
      <c r="A995" s="372"/>
      <c r="B995" s="133" t="s">
        <v>66</v>
      </c>
      <c r="C995" s="127"/>
      <c r="D995" s="127" t="s">
        <v>62</v>
      </c>
      <c r="E995" s="127"/>
      <c r="F995" s="127"/>
      <c r="G995" s="127">
        <f>G990</f>
        <v>98</v>
      </c>
      <c r="H995" s="127">
        <f>H990</f>
        <v>98</v>
      </c>
      <c r="I995" s="255">
        <f t="shared" si="455"/>
        <v>41</v>
      </c>
      <c r="J995" s="255">
        <f>J990</f>
        <v>41</v>
      </c>
      <c r="K995" s="127">
        <f>G995</f>
        <v>98</v>
      </c>
      <c r="L995" s="127" t="s">
        <v>62</v>
      </c>
      <c r="M995" s="130">
        <v>46022</v>
      </c>
      <c r="N995" s="130">
        <v>46022</v>
      </c>
      <c r="O995" s="78"/>
      <c r="P995" s="236" t="s">
        <v>62</v>
      </c>
      <c r="Q995" s="78"/>
      <c r="R995" s="245"/>
    </row>
    <row r="996" spans="1:19" s="131" customFormat="1" ht="21" customHeight="1" x14ac:dyDescent="0.25">
      <c r="A996" s="372"/>
      <c r="B996" s="132" t="s">
        <v>71</v>
      </c>
      <c r="C996" s="127"/>
      <c r="D996" s="127"/>
      <c r="E996" s="127"/>
      <c r="F996" s="127"/>
      <c r="G996" s="127" t="s">
        <v>62</v>
      </c>
      <c r="H996" s="127"/>
      <c r="I996" s="255">
        <f t="shared" si="455"/>
        <v>0</v>
      </c>
      <c r="J996" s="255"/>
      <c r="K996" s="127"/>
      <c r="L996" s="127" t="s">
        <v>62</v>
      </c>
      <c r="M996" s="127"/>
      <c r="N996" s="127"/>
      <c r="O996" s="236" t="s">
        <v>62</v>
      </c>
      <c r="P996" s="236" t="s">
        <v>62</v>
      </c>
      <c r="Q996" s="236" t="s">
        <v>62</v>
      </c>
      <c r="R996" s="246" t="s">
        <v>62</v>
      </c>
      <c r="S996" s="128"/>
    </row>
    <row r="997" spans="1:19" s="131" customFormat="1" ht="21" customHeight="1" x14ac:dyDescent="0.2">
      <c r="A997" s="373"/>
      <c r="B997" s="133" t="s">
        <v>72</v>
      </c>
      <c r="C997" s="127"/>
      <c r="D997" s="127" t="s">
        <v>62</v>
      </c>
      <c r="E997" s="127"/>
      <c r="F997" s="127"/>
      <c r="G997" s="127">
        <f>G990</f>
        <v>98</v>
      </c>
      <c r="H997" s="127">
        <f>H990</f>
        <v>98</v>
      </c>
      <c r="I997" s="255">
        <f t="shared" si="455"/>
        <v>41</v>
      </c>
      <c r="J997" s="255">
        <f>J990</f>
        <v>41</v>
      </c>
      <c r="K997" s="127">
        <f>G997</f>
        <v>98</v>
      </c>
      <c r="L997" s="127" t="s">
        <v>62</v>
      </c>
      <c r="M997" s="130">
        <v>46022</v>
      </c>
      <c r="N997" s="130">
        <v>46022</v>
      </c>
      <c r="O997" s="78"/>
      <c r="P997" s="236" t="s">
        <v>62</v>
      </c>
      <c r="Q997" s="78"/>
      <c r="R997" s="245"/>
    </row>
    <row r="998" spans="1:19" s="128" customFormat="1" ht="74.45" customHeight="1" x14ac:dyDescent="0.25">
      <c r="A998" s="371" t="s">
        <v>394</v>
      </c>
      <c r="B998" s="124" t="s">
        <v>332</v>
      </c>
      <c r="C998" s="125" t="s">
        <v>59</v>
      </c>
      <c r="D998" s="126" t="s">
        <v>60</v>
      </c>
      <c r="E998" s="126" t="s">
        <v>82</v>
      </c>
      <c r="F998" s="125">
        <v>98</v>
      </c>
      <c r="G998" s="125">
        <v>98</v>
      </c>
      <c r="H998" s="125">
        <v>98</v>
      </c>
      <c r="I998" s="78">
        <f t="shared" si="455"/>
        <v>38</v>
      </c>
      <c r="J998" s="78">
        <v>38</v>
      </c>
      <c r="K998" s="127">
        <f>G998</f>
        <v>98</v>
      </c>
      <c r="L998" s="125"/>
      <c r="M998" s="125" t="s">
        <v>62</v>
      </c>
      <c r="N998" s="125" t="s">
        <v>62</v>
      </c>
      <c r="O998" s="78">
        <v>1338589.53</v>
      </c>
      <c r="P998" s="78" t="s">
        <v>344</v>
      </c>
      <c r="Q998" s="78">
        <v>1133038</v>
      </c>
      <c r="R998" s="245">
        <v>517153.61</v>
      </c>
    </row>
    <row r="999" spans="1:19" s="131" customFormat="1" ht="15.75" x14ac:dyDescent="0.2">
      <c r="A999" s="372"/>
      <c r="B999" s="129" t="s">
        <v>70</v>
      </c>
      <c r="C999" s="127"/>
      <c r="D999" s="127" t="s">
        <v>62</v>
      </c>
      <c r="E999" s="127"/>
      <c r="F999" s="127"/>
      <c r="G999" s="127">
        <f>G998</f>
        <v>98</v>
      </c>
      <c r="H999" s="127">
        <f>H998</f>
        <v>98</v>
      </c>
      <c r="I999" s="255">
        <f t="shared" si="455"/>
        <v>38</v>
      </c>
      <c r="J999" s="255">
        <f>J998</f>
        <v>38</v>
      </c>
      <c r="K999" s="127">
        <f>G999</f>
        <v>98</v>
      </c>
      <c r="L999" s="127"/>
      <c r="M999" s="130">
        <v>46022</v>
      </c>
      <c r="N999" s="130">
        <v>46022</v>
      </c>
      <c r="O999" s="78"/>
      <c r="P999" s="236"/>
      <c r="Q999" s="78"/>
      <c r="R999" s="245"/>
    </row>
    <row r="1000" spans="1:19" s="131" customFormat="1" x14ac:dyDescent="0.25">
      <c r="A1000" s="372"/>
      <c r="B1000" s="132" t="s">
        <v>63</v>
      </c>
      <c r="C1000" s="127"/>
      <c r="D1000" s="127"/>
      <c r="E1000" s="127"/>
      <c r="F1000" s="127"/>
      <c r="G1000" s="127" t="s">
        <v>62</v>
      </c>
      <c r="H1000" s="127"/>
      <c r="I1000" s="255">
        <f t="shared" si="455"/>
        <v>0</v>
      </c>
      <c r="J1000" s="255"/>
      <c r="K1000" s="127"/>
      <c r="L1000" s="127" t="s">
        <v>62</v>
      </c>
      <c r="M1000" s="127"/>
      <c r="N1000" s="127"/>
      <c r="O1000" s="236" t="s">
        <v>62</v>
      </c>
      <c r="P1000" s="236" t="s">
        <v>62</v>
      </c>
      <c r="Q1000" s="236" t="s">
        <v>62</v>
      </c>
      <c r="R1000" s="246" t="s">
        <v>62</v>
      </c>
      <c r="S1000" s="128"/>
    </row>
    <row r="1001" spans="1:19" s="131" customFormat="1" ht="65.45" customHeight="1" x14ac:dyDescent="0.2">
      <c r="A1001" s="372"/>
      <c r="B1001" s="133" t="s">
        <v>64</v>
      </c>
      <c r="C1001" s="127"/>
      <c r="D1001" s="127" t="s">
        <v>62</v>
      </c>
      <c r="E1001" s="127"/>
      <c r="F1001" s="127"/>
      <c r="G1001" s="127">
        <f>G998</f>
        <v>98</v>
      </c>
      <c r="H1001" s="127">
        <f>H998</f>
        <v>98</v>
      </c>
      <c r="I1001" s="255">
        <f t="shared" si="455"/>
        <v>38</v>
      </c>
      <c r="J1001" s="255">
        <f>J998</f>
        <v>38</v>
      </c>
      <c r="K1001" s="127">
        <f>G1001</f>
        <v>98</v>
      </c>
      <c r="L1001" s="127" t="s">
        <v>62</v>
      </c>
      <c r="M1001" s="130">
        <v>46022</v>
      </c>
      <c r="N1001" s="130">
        <v>46022</v>
      </c>
      <c r="O1001" s="78"/>
      <c r="P1001" s="236" t="s">
        <v>62</v>
      </c>
      <c r="Q1001" s="78"/>
      <c r="R1001" s="245"/>
    </row>
    <row r="1002" spans="1:19" s="131" customFormat="1" ht="15" customHeight="1" x14ac:dyDescent="0.25">
      <c r="A1002" s="372"/>
      <c r="B1002" s="132" t="s">
        <v>65</v>
      </c>
      <c r="C1002" s="127"/>
      <c r="D1002" s="127"/>
      <c r="E1002" s="127"/>
      <c r="F1002" s="127"/>
      <c r="G1002" s="127" t="s">
        <v>62</v>
      </c>
      <c r="H1002" s="127"/>
      <c r="I1002" s="255">
        <f t="shared" si="455"/>
        <v>0</v>
      </c>
      <c r="J1002" s="255"/>
      <c r="K1002" s="127"/>
      <c r="L1002" s="127" t="s">
        <v>62</v>
      </c>
      <c r="M1002" s="127"/>
      <c r="N1002" s="127"/>
      <c r="O1002" s="236" t="s">
        <v>62</v>
      </c>
      <c r="P1002" s="236" t="s">
        <v>62</v>
      </c>
      <c r="Q1002" s="236" t="s">
        <v>62</v>
      </c>
      <c r="R1002" s="246" t="s">
        <v>62</v>
      </c>
      <c r="S1002" s="128"/>
    </row>
    <row r="1003" spans="1:19" s="131" customFormat="1" ht="38.65" customHeight="1" x14ac:dyDescent="0.2">
      <c r="A1003" s="372"/>
      <c r="B1003" s="133" t="s">
        <v>66</v>
      </c>
      <c r="C1003" s="127"/>
      <c r="D1003" s="127" t="s">
        <v>62</v>
      </c>
      <c r="E1003" s="127"/>
      <c r="F1003" s="127"/>
      <c r="G1003" s="127">
        <f>G998</f>
        <v>98</v>
      </c>
      <c r="H1003" s="127">
        <f>H998</f>
        <v>98</v>
      </c>
      <c r="I1003" s="255">
        <f t="shared" si="455"/>
        <v>38</v>
      </c>
      <c r="J1003" s="255">
        <f>J998</f>
        <v>38</v>
      </c>
      <c r="K1003" s="127">
        <f>G1003</f>
        <v>98</v>
      </c>
      <c r="L1003" s="127" t="s">
        <v>62</v>
      </c>
      <c r="M1003" s="130">
        <v>46022</v>
      </c>
      <c r="N1003" s="130">
        <v>46022</v>
      </c>
      <c r="O1003" s="78"/>
      <c r="P1003" s="236" t="s">
        <v>62</v>
      </c>
      <c r="Q1003" s="78"/>
      <c r="R1003" s="245"/>
    </row>
    <row r="1004" spans="1:19" s="131" customFormat="1" ht="21" customHeight="1" x14ac:dyDescent="0.25">
      <c r="A1004" s="372"/>
      <c r="B1004" s="132" t="s">
        <v>71</v>
      </c>
      <c r="C1004" s="127"/>
      <c r="D1004" s="127"/>
      <c r="E1004" s="127"/>
      <c r="F1004" s="127"/>
      <c r="G1004" s="127" t="s">
        <v>62</v>
      </c>
      <c r="H1004" s="127"/>
      <c r="I1004" s="255">
        <f t="shared" si="455"/>
        <v>0</v>
      </c>
      <c r="J1004" s="255"/>
      <c r="K1004" s="127"/>
      <c r="L1004" s="127" t="s">
        <v>62</v>
      </c>
      <c r="M1004" s="127"/>
      <c r="N1004" s="127"/>
      <c r="O1004" s="236" t="s">
        <v>62</v>
      </c>
      <c r="P1004" s="236" t="s">
        <v>62</v>
      </c>
      <c r="Q1004" s="236" t="s">
        <v>62</v>
      </c>
      <c r="R1004" s="246" t="s">
        <v>62</v>
      </c>
      <c r="S1004" s="128"/>
    </row>
    <row r="1005" spans="1:19" s="131" customFormat="1" ht="21" customHeight="1" x14ac:dyDescent="0.2">
      <c r="A1005" s="373"/>
      <c r="B1005" s="133" t="s">
        <v>72</v>
      </c>
      <c r="C1005" s="127"/>
      <c r="D1005" s="127" t="s">
        <v>62</v>
      </c>
      <c r="E1005" s="127"/>
      <c r="F1005" s="127"/>
      <c r="G1005" s="127">
        <f>G998</f>
        <v>98</v>
      </c>
      <c r="H1005" s="127">
        <f>H998</f>
        <v>98</v>
      </c>
      <c r="I1005" s="255">
        <f t="shared" si="455"/>
        <v>38</v>
      </c>
      <c r="J1005" s="255">
        <f>J998</f>
        <v>38</v>
      </c>
      <c r="K1005" s="127">
        <f>G1005</f>
        <v>98</v>
      </c>
      <c r="L1005" s="127" t="s">
        <v>62</v>
      </c>
      <c r="M1005" s="130">
        <v>46022</v>
      </c>
      <c r="N1005" s="130">
        <v>46022</v>
      </c>
      <c r="O1005" s="78"/>
      <c r="P1005" s="236" t="s">
        <v>62</v>
      </c>
      <c r="Q1005" s="78"/>
      <c r="R1005" s="245"/>
    </row>
    <row r="1006" spans="1:19" s="128" customFormat="1" ht="74.45" customHeight="1" x14ac:dyDescent="0.25">
      <c r="A1006" s="371" t="s">
        <v>199</v>
      </c>
      <c r="B1006" s="124" t="s">
        <v>332</v>
      </c>
      <c r="C1006" s="125" t="s">
        <v>59</v>
      </c>
      <c r="D1006" s="126" t="s">
        <v>60</v>
      </c>
      <c r="E1006" s="126" t="s">
        <v>82</v>
      </c>
      <c r="F1006" s="125">
        <v>98</v>
      </c>
      <c r="G1006" s="125">
        <v>98</v>
      </c>
      <c r="H1006" s="125">
        <v>98</v>
      </c>
      <c r="I1006" s="78" t="str">
        <f t="shared" si="455"/>
        <v>15</v>
      </c>
      <c r="J1006" s="78" t="s">
        <v>406</v>
      </c>
      <c r="K1006" s="127">
        <f>G1006</f>
        <v>98</v>
      </c>
      <c r="L1006" s="125"/>
      <c r="M1006" s="125" t="s">
        <v>62</v>
      </c>
      <c r="N1006" s="125" t="s">
        <v>62</v>
      </c>
      <c r="O1006" s="78">
        <v>2360030.08</v>
      </c>
      <c r="P1006" s="78" t="s">
        <v>344</v>
      </c>
      <c r="Q1006" s="78">
        <v>1957302.73</v>
      </c>
      <c r="R1006" s="245">
        <v>931530.65</v>
      </c>
    </row>
    <row r="1007" spans="1:19" s="131" customFormat="1" ht="15.75" x14ac:dyDescent="0.2">
      <c r="A1007" s="372"/>
      <c r="B1007" s="129" t="s">
        <v>70</v>
      </c>
      <c r="C1007" s="127"/>
      <c r="D1007" s="127" t="s">
        <v>62</v>
      </c>
      <c r="E1007" s="127"/>
      <c r="F1007" s="127"/>
      <c r="G1007" s="127">
        <f>G1006</f>
        <v>98</v>
      </c>
      <c r="H1007" s="127">
        <f>H1006</f>
        <v>98</v>
      </c>
      <c r="I1007" s="255" t="str">
        <f t="shared" si="455"/>
        <v>15</v>
      </c>
      <c r="J1007" s="255" t="str">
        <f>J1006</f>
        <v>15</v>
      </c>
      <c r="K1007" s="127">
        <f>G1007</f>
        <v>98</v>
      </c>
      <c r="L1007" s="127"/>
      <c r="M1007" s="130">
        <v>46022</v>
      </c>
      <c r="N1007" s="130">
        <v>46022</v>
      </c>
      <c r="O1007" s="78"/>
      <c r="P1007" s="236"/>
      <c r="Q1007" s="78"/>
      <c r="R1007" s="245"/>
    </row>
    <row r="1008" spans="1:19" s="131" customFormat="1" x14ac:dyDescent="0.25">
      <c r="A1008" s="372"/>
      <c r="B1008" s="132" t="s">
        <v>63</v>
      </c>
      <c r="C1008" s="127"/>
      <c r="D1008" s="127"/>
      <c r="E1008" s="127"/>
      <c r="F1008" s="127"/>
      <c r="G1008" s="127" t="s">
        <v>62</v>
      </c>
      <c r="H1008" s="127"/>
      <c r="I1008" s="255">
        <f t="shared" si="455"/>
        <v>0</v>
      </c>
      <c r="J1008" s="255"/>
      <c r="K1008" s="127"/>
      <c r="L1008" s="127" t="s">
        <v>62</v>
      </c>
      <c r="M1008" s="127"/>
      <c r="N1008" s="127"/>
      <c r="O1008" s="236" t="s">
        <v>62</v>
      </c>
      <c r="P1008" s="236" t="s">
        <v>62</v>
      </c>
      <c r="Q1008" s="236" t="s">
        <v>62</v>
      </c>
      <c r="R1008" s="246" t="s">
        <v>62</v>
      </c>
      <c r="S1008" s="128"/>
    </row>
    <row r="1009" spans="1:19" s="131" customFormat="1" ht="65.45" customHeight="1" x14ac:dyDescent="0.2">
      <c r="A1009" s="372"/>
      <c r="B1009" s="133" t="s">
        <v>64</v>
      </c>
      <c r="C1009" s="127"/>
      <c r="D1009" s="127" t="s">
        <v>62</v>
      </c>
      <c r="E1009" s="127"/>
      <c r="F1009" s="127"/>
      <c r="G1009" s="127">
        <f>G1006</f>
        <v>98</v>
      </c>
      <c r="H1009" s="127">
        <f>H1006</f>
        <v>98</v>
      </c>
      <c r="I1009" s="255" t="str">
        <f t="shared" si="455"/>
        <v>15</v>
      </c>
      <c r="J1009" s="255" t="str">
        <f>J1006</f>
        <v>15</v>
      </c>
      <c r="K1009" s="127">
        <f>G1009</f>
        <v>98</v>
      </c>
      <c r="L1009" s="127" t="s">
        <v>62</v>
      </c>
      <c r="M1009" s="130">
        <v>46022</v>
      </c>
      <c r="N1009" s="130">
        <v>46022</v>
      </c>
      <c r="O1009" s="78"/>
      <c r="P1009" s="236" t="s">
        <v>62</v>
      </c>
      <c r="Q1009" s="78"/>
      <c r="R1009" s="245"/>
    </row>
    <row r="1010" spans="1:19" s="131" customFormat="1" ht="15" customHeight="1" x14ac:dyDescent="0.25">
      <c r="A1010" s="372"/>
      <c r="B1010" s="132" t="s">
        <v>65</v>
      </c>
      <c r="C1010" s="127"/>
      <c r="D1010" s="127"/>
      <c r="E1010" s="127"/>
      <c r="F1010" s="127"/>
      <c r="G1010" s="127" t="s">
        <v>62</v>
      </c>
      <c r="H1010" s="127"/>
      <c r="I1010" s="255">
        <f t="shared" si="455"/>
        <v>0</v>
      </c>
      <c r="J1010" s="255"/>
      <c r="K1010" s="127"/>
      <c r="L1010" s="127" t="s">
        <v>62</v>
      </c>
      <c r="M1010" s="127"/>
      <c r="N1010" s="127"/>
      <c r="O1010" s="236" t="s">
        <v>62</v>
      </c>
      <c r="P1010" s="236" t="s">
        <v>62</v>
      </c>
      <c r="Q1010" s="236" t="s">
        <v>62</v>
      </c>
      <c r="R1010" s="246" t="s">
        <v>62</v>
      </c>
      <c r="S1010" s="128"/>
    </row>
    <row r="1011" spans="1:19" s="131" customFormat="1" ht="38.65" customHeight="1" x14ac:dyDescent="0.2">
      <c r="A1011" s="372"/>
      <c r="B1011" s="133" t="s">
        <v>66</v>
      </c>
      <c r="C1011" s="127"/>
      <c r="D1011" s="127" t="s">
        <v>62</v>
      </c>
      <c r="E1011" s="127"/>
      <c r="F1011" s="127"/>
      <c r="G1011" s="127">
        <f>G1006</f>
        <v>98</v>
      </c>
      <c r="H1011" s="127">
        <f>H1006</f>
        <v>98</v>
      </c>
      <c r="I1011" s="255" t="str">
        <f t="shared" si="455"/>
        <v>15</v>
      </c>
      <c r="J1011" s="255" t="str">
        <f>J1006</f>
        <v>15</v>
      </c>
      <c r="K1011" s="127">
        <f>G1011</f>
        <v>98</v>
      </c>
      <c r="L1011" s="127" t="s">
        <v>62</v>
      </c>
      <c r="M1011" s="130">
        <v>46022</v>
      </c>
      <c r="N1011" s="130">
        <v>46022</v>
      </c>
      <c r="O1011" s="78"/>
      <c r="P1011" s="236" t="s">
        <v>62</v>
      </c>
      <c r="Q1011" s="78"/>
      <c r="R1011" s="245"/>
    </row>
    <row r="1012" spans="1:19" s="131" customFormat="1" ht="21" customHeight="1" x14ac:dyDescent="0.25">
      <c r="A1012" s="372"/>
      <c r="B1012" s="132" t="s">
        <v>71</v>
      </c>
      <c r="C1012" s="127"/>
      <c r="D1012" s="127"/>
      <c r="E1012" s="127"/>
      <c r="F1012" s="127"/>
      <c r="G1012" s="127" t="s">
        <v>62</v>
      </c>
      <c r="H1012" s="127"/>
      <c r="I1012" s="255">
        <f t="shared" si="455"/>
        <v>0</v>
      </c>
      <c r="J1012" s="255"/>
      <c r="K1012" s="127"/>
      <c r="L1012" s="127" t="s">
        <v>62</v>
      </c>
      <c r="M1012" s="127"/>
      <c r="N1012" s="127"/>
      <c r="O1012" s="236" t="s">
        <v>62</v>
      </c>
      <c r="P1012" s="236" t="s">
        <v>62</v>
      </c>
      <c r="Q1012" s="236" t="s">
        <v>62</v>
      </c>
      <c r="R1012" s="246" t="s">
        <v>62</v>
      </c>
      <c r="S1012" s="128"/>
    </row>
    <row r="1013" spans="1:19" s="131" customFormat="1" ht="21" customHeight="1" x14ac:dyDescent="0.2">
      <c r="A1013" s="373"/>
      <c r="B1013" s="133" t="s">
        <v>72</v>
      </c>
      <c r="C1013" s="127"/>
      <c r="D1013" s="127" t="s">
        <v>62</v>
      </c>
      <c r="E1013" s="127"/>
      <c r="F1013" s="127"/>
      <c r="G1013" s="127">
        <f>G1006</f>
        <v>98</v>
      </c>
      <c r="H1013" s="127">
        <f>H1006</f>
        <v>98</v>
      </c>
      <c r="I1013" s="255" t="str">
        <f t="shared" si="455"/>
        <v>15</v>
      </c>
      <c r="J1013" s="255" t="str">
        <f>J1006</f>
        <v>15</v>
      </c>
      <c r="K1013" s="127">
        <f>G1013</f>
        <v>98</v>
      </c>
      <c r="L1013" s="127" t="s">
        <v>62</v>
      </c>
      <c r="M1013" s="130">
        <v>46022</v>
      </c>
      <c r="N1013" s="130">
        <v>46022</v>
      </c>
      <c r="O1013" s="78"/>
      <c r="P1013" s="236" t="s">
        <v>62</v>
      </c>
      <c r="Q1013" s="78"/>
      <c r="R1013" s="245"/>
    </row>
    <row r="1014" spans="1:19" s="128" customFormat="1" ht="74.45" customHeight="1" x14ac:dyDescent="0.25">
      <c r="A1014" s="371" t="s">
        <v>395</v>
      </c>
      <c r="B1014" s="124" t="s">
        <v>332</v>
      </c>
      <c r="C1014" s="125" t="s">
        <v>59</v>
      </c>
      <c r="D1014" s="126" t="s">
        <v>60</v>
      </c>
      <c r="E1014" s="126" t="s">
        <v>82</v>
      </c>
      <c r="F1014" s="125">
        <v>98</v>
      </c>
      <c r="G1014" s="125">
        <v>98</v>
      </c>
      <c r="H1014" s="125">
        <v>98</v>
      </c>
      <c r="I1014" s="78">
        <f t="shared" si="455"/>
        <v>45</v>
      </c>
      <c r="J1014" s="78">
        <v>45</v>
      </c>
      <c r="K1014" s="127">
        <f>G1014</f>
        <v>98</v>
      </c>
      <c r="L1014" s="125"/>
      <c r="M1014" s="125" t="s">
        <v>62</v>
      </c>
      <c r="N1014" s="125" t="s">
        <v>62</v>
      </c>
      <c r="O1014" s="78">
        <v>2162525.09</v>
      </c>
      <c r="P1014" s="78" t="s">
        <v>344</v>
      </c>
      <c r="Q1014" s="78">
        <v>1891401.28</v>
      </c>
      <c r="R1014" s="245">
        <v>970245.42</v>
      </c>
    </row>
    <row r="1015" spans="1:19" s="131" customFormat="1" ht="15.75" x14ac:dyDescent="0.2">
      <c r="A1015" s="372"/>
      <c r="B1015" s="129" t="s">
        <v>70</v>
      </c>
      <c r="C1015" s="127"/>
      <c r="D1015" s="127" t="s">
        <v>62</v>
      </c>
      <c r="E1015" s="127"/>
      <c r="F1015" s="127"/>
      <c r="G1015" s="127">
        <f>G1014</f>
        <v>98</v>
      </c>
      <c r="H1015" s="127">
        <f>H1014</f>
        <v>98</v>
      </c>
      <c r="I1015" s="255">
        <f t="shared" si="455"/>
        <v>45</v>
      </c>
      <c r="J1015" s="255">
        <f>J1014</f>
        <v>45</v>
      </c>
      <c r="K1015" s="127">
        <f>G1015</f>
        <v>98</v>
      </c>
      <c r="L1015" s="127"/>
      <c r="M1015" s="130">
        <v>46022</v>
      </c>
      <c r="N1015" s="130">
        <v>46022</v>
      </c>
      <c r="O1015" s="78"/>
      <c r="P1015" s="236"/>
      <c r="Q1015" s="78"/>
      <c r="R1015" s="245"/>
    </row>
    <row r="1016" spans="1:19" s="131" customFormat="1" x14ac:dyDescent="0.25">
      <c r="A1016" s="372"/>
      <c r="B1016" s="132" t="s">
        <v>63</v>
      </c>
      <c r="C1016" s="127"/>
      <c r="D1016" s="127"/>
      <c r="E1016" s="127"/>
      <c r="F1016" s="127"/>
      <c r="G1016" s="127" t="s">
        <v>62</v>
      </c>
      <c r="H1016" s="127"/>
      <c r="I1016" s="255">
        <f t="shared" si="455"/>
        <v>0</v>
      </c>
      <c r="J1016" s="255"/>
      <c r="K1016" s="127"/>
      <c r="L1016" s="127" t="s">
        <v>62</v>
      </c>
      <c r="M1016" s="127"/>
      <c r="N1016" s="127"/>
      <c r="O1016" s="236" t="s">
        <v>62</v>
      </c>
      <c r="P1016" s="236" t="s">
        <v>62</v>
      </c>
      <c r="Q1016" s="236" t="s">
        <v>62</v>
      </c>
      <c r="R1016" s="246" t="s">
        <v>62</v>
      </c>
      <c r="S1016" s="128"/>
    </row>
    <row r="1017" spans="1:19" s="131" customFormat="1" ht="65.45" customHeight="1" x14ac:dyDescent="0.2">
      <c r="A1017" s="372"/>
      <c r="B1017" s="133" t="s">
        <v>64</v>
      </c>
      <c r="C1017" s="127"/>
      <c r="D1017" s="127" t="s">
        <v>62</v>
      </c>
      <c r="E1017" s="127"/>
      <c r="F1017" s="127"/>
      <c r="G1017" s="127">
        <f>G1014</f>
        <v>98</v>
      </c>
      <c r="H1017" s="127">
        <f>H1014</f>
        <v>98</v>
      </c>
      <c r="I1017" s="255">
        <f t="shared" si="455"/>
        <v>45</v>
      </c>
      <c r="J1017" s="255">
        <f>J1014</f>
        <v>45</v>
      </c>
      <c r="K1017" s="127">
        <f>G1017</f>
        <v>98</v>
      </c>
      <c r="L1017" s="127" t="s">
        <v>62</v>
      </c>
      <c r="M1017" s="130">
        <v>46022</v>
      </c>
      <c r="N1017" s="130">
        <v>46022</v>
      </c>
      <c r="O1017" s="78"/>
      <c r="P1017" s="236" t="s">
        <v>62</v>
      </c>
      <c r="Q1017" s="78"/>
      <c r="R1017" s="245"/>
    </row>
    <row r="1018" spans="1:19" s="131" customFormat="1" ht="15" customHeight="1" x14ac:dyDescent="0.25">
      <c r="A1018" s="372"/>
      <c r="B1018" s="132" t="s">
        <v>65</v>
      </c>
      <c r="C1018" s="127"/>
      <c r="D1018" s="127"/>
      <c r="E1018" s="127"/>
      <c r="F1018" s="127"/>
      <c r="G1018" s="127" t="s">
        <v>62</v>
      </c>
      <c r="H1018" s="127"/>
      <c r="I1018" s="255">
        <f t="shared" si="455"/>
        <v>0</v>
      </c>
      <c r="J1018" s="255"/>
      <c r="K1018" s="127"/>
      <c r="L1018" s="127" t="s">
        <v>62</v>
      </c>
      <c r="M1018" s="127"/>
      <c r="N1018" s="127"/>
      <c r="O1018" s="236" t="s">
        <v>62</v>
      </c>
      <c r="P1018" s="236" t="s">
        <v>62</v>
      </c>
      <c r="Q1018" s="236" t="s">
        <v>62</v>
      </c>
      <c r="R1018" s="246" t="s">
        <v>62</v>
      </c>
      <c r="S1018" s="128"/>
    </row>
    <row r="1019" spans="1:19" s="131" customFormat="1" ht="38.65" customHeight="1" x14ac:dyDescent="0.2">
      <c r="A1019" s="372"/>
      <c r="B1019" s="133" t="s">
        <v>66</v>
      </c>
      <c r="C1019" s="127"/>
      <c r="D1019" s="127" t="s">
        <v>62</v>
      </c>
      <c r="E1019" s="127"/>
      <c r="F1019" s="127"/>
      <c r="G1019" s="127">
        <f>G1014</f>
        <v>98</v>
      </c>
      <c r="H1019" s="127">
        <f>H1014</f>
        <v>98</v>
      </c>
      <c r="I1019" s="255">
        <f t="shared" si="455"/>
        <v>45</v>
      </c>
      <c r="J1019" s="255">
        <f>J1014</f>
        <v>45</v>
      </c>
      <c r="K1019" s="127">
        <f>G1019</f>
        <v>98</v>
      </c>
      <c r="L1019" s="127" t="s">
        <v>62</v>
      </c>
      <c r="M1019" s="130">
        <v>46022</v>
      </c>
      <c r="N1019" s="130">
        <v>46022</v>
      </c>
      <c r="O1019" s="78"/>
      <c r="P1019" s="236" t="s">
        <v>62</v>
      </c>
      <c r="Q1019" s="78"/>
      <c r="R1019" s="245"/>
    </row>
    <row r="1020" spans="1:19" s="131" customFormat="1" ht="21" customHeight="1" x14ac:dyDescent="0.25">
      <c r="A1020" s="372"/>
      <c r="B1020" s="132" t="s">
        <v>71</v>
      </c>
      <c r="C1020" s="127"/>
      <c r="D1020" s="127"/>
      <c r="E1020" s="127"/>
      <c r="F1020" s="127"/>
      <c r="G1020" s="127" t="s">
        <v>62</v>
      </c>
      <c r="H1020" s="127"/>
      <c r="I1020" s="255">
        <f t="shared" si="455"/>
        <v>0</v>
      </c>
      <c r="J1020" s="255"/>
      <c r="K1020" s="127"/>
      <c r="L1020" s="127" t="s">
        <v>62</v>
      </c>
      <c r="M1020" s="127"/>
      <c r="N1020" s="127"/>
      <c r="O1020" s="236" t="s">
        <v>62</v>
      </c>
      <c r="P1020" s="236" t="s">
        <v>62</v>
      </c>
      <c r="Q1020" s="236" t="s">
        <v>62</v>
      </c>
      <c r="R1020" s="246" t="s">
        <v>62</v>
      </c>
      <c r="S1020" s="128"/>
    </row>
    <row r="1021" spans="1:19" s="131" customFormat="1" ht="21" customHeight="1" x14ac:dyDescent="0.2">
      <c r="A1021" s="373"/>
      <c r="B1021" s="133" t="s">
        <v>72</v>
      </c>
      <c r="C1021" s="127"/>
      <c r="D1021" s="127" t="s">
        <v>62</v>
      </c>
      <c r="E1021" s="127"/>
      <c r="F1021" s="127"/>
      <c r="G1021" s="127">
        <f>G1014</f>
        <v>98</v>
      </c>
      <c r="H1021" s="127">
        <f>H1014</f>
        <v>98</v>
      </c>
      <c r="I1021" s="255">
        <f t="shared" si="455"/>
        <v>45</v>
      </c>
      <c r="J1021" s="255">
        <f>J1014</f>
        <v>45</v>
      </c>
      <c r="K1021" s="127">
        <f>G1021</f>
        <v>98</v>
      </c>
      <c r="L1021" s="127" t="s">
        <v>62</v>
      </c>
      <c r="M1021" s="130">
        <v>46022</v>
      </c>
      <c r="N1021" s="130">
        <v>46022</v>
      </c>
      <c r="O1021" s="78"/>
      <c r="P1021" s="236" t="s">
        <v>62</v>
      </c>
      <c r="Q1021" s="78"/>
      <c r="R1021" s="245"/>
    </row>
    <row r="1022" spans="1:19" s="128" customFormat="1" ht="74.45" customHeight="1" x14ac:dyDescent="0.25">
      <c r="A1022" s="371" t="s">
        <v>396</v>
      </c>
      <c r="B1022" s="124" t="s">
        <v>332</v>
      </c>
      <c r="C1022" s="125" t="s">
        <v>59</v>
      </c>
      <c r="D1022" s="126" t="s">
        <v>60</v>
      </c>
      <c r="E1022" s="126" t="s">
        <v>82</v>
      </c>
      <c r="F1022" s="125">
        <v>98</v>
      </c>
      <c r="G1022" s="125">
        <v>98</v>
      </c>
      <c r="H1022" s="125">
        <v>98</v>
      </c>
      <c r="I1022" s="78">
        <f t="shared" si="455"/>
        <v>41</v>
      </c>
      <c r="J1022" s="78">
        <v>41</v>
      </c>
      <c r="K1022" s="127">
        <f>G1022</f>
        <v>98</v>
      </c>
      <c r="L1022" s="125"/>
      <c r="M1022" s="125" t="s">
        <v>62</v>
      </c>
      <c r="N1022" s="125" t="s">
        <v>62</v>
      </c>
      <c r="O1022" s="78">
        <v>1368922.31</v>
      </c>
      <c r="P1022" s="78" t="s">
        <v>344</v>
      </c>
      <c r="Q1022" s="78">
        <v>1205124.3</v>
      </c>
      <c r="R1022" s="245">
        <v>564943.34</v>
      </c>
    </row>
    <row r="1023" spans="1:19" s="131" customFormat="1" ht="15.75" x14ac:dyDescent="0.2">
      <c r="A1023" s="372"/>
      <c r="B1023" s="129" t="s">
        <v>70</v>
      </c>
      <c r="C1023" s="127"/>
      <c r="D1023" s="127" t="s">
        <v>62</v>
      </c>
      <c r="E1023" s="127"/>
      <c r="F1023" s="127"/>
      <c r="G1023" s="127">
        <f>G1022</f>
        <v>98</v>
      </c>
      <c r="H1023" s="127">
        <f>H1022</f>
        <v>98</v>
      </c>
      <c r="I1023" s="255">
        <f t="shared" si="455"/>
        <v>41</v>
      </c>
      <c r="J1023" s="255">
        <f>J1022</f>
        <v>41</v>
      </c>
      <c r="K1023" s="127">
        <f>G1023</f>
        <v>98</v>
      </c>
      <c r="L1023" s="127"/>
      <c r="M1023" s="130">
        <v>46022</v>
      </c>
      <c r="N1023" s="130">
        <v>46022</v>
      </c>
      <c r="O1023" s="78"/>
      <c r="P1023" s="236"/>
      <c r="Q1023" s="78"/>
      <c r="R1023" s="245"/>
    </row>
    <row r="1024" spans="1:19" s="131" customFormat="1" x14ac:dyDescent="0.25">
      <c r="A1024" s="372"/>
      <c r="B1024" s="132" t="s">
        <v>63</v>
      </c>
      <c r="C1024" s="127"/>
      <c r="D1024" s="127"/>
      <c r="E1024" s="127"/>
      <c r="F1024" s="127"/>
      <c r="G1024" s="127" t="s">
        <v>62</v>
      </c>
      <c r="H1024" s="127"/>
      <c r="I1024" s="255">
        <f t="shared" si="455"/>
        <v>0</v>
      </c>
      <c r="J1024" s="255"/>
      <c r="K1024" s="127"/>
      <c r="L1024" s="127" t="s">
        <v>62</v>
      </c>
      <c r="M1024" s="127"/>
      <c r="N1024" s="127"/>
      <c r="O1024" s="236" t="s">
        <v>62</v>
      </c>
      <c r="P1024" s="236" t="s">
        <v>62</v>
      </c>
      <c r="Q1024" s="236" t="s">
        <v>62</v>
      </c>
      <c r="R1024" s="246" t="s">
        <v>62</v>
      </c>
      <c r="S1024" s="128"/>
    </row>
    <row r="1025" spans="1:19" s="131" customFormat="1" ht="65.45" customHeight="1" x14ac:dyDescent="0.2">
      <c r="A1025" s="372"/>
      <c r="B1025" s="133" t="s">
        <v>64</v>
      </c>
      <c r="C1025" s="127"/>
      <c r="D1025" s="127" t="s">
        <v>62</v>
      </c>
      <c r="E1025" s="127"/>
      <c r="F1025" s="127"/>
      <c r="G1025" s="127">
        <f>G1022</f>
        <v>98</v>
      </c>
      <c r="H1025" s="127">
        <f>H1022</f>
        <v>98</v>
      </c>
      <c r="I1025" s="255">
        <f t="shared" si="455"/>
        <v>41</v>
      </c>
      <c r="J1025" s="255">
        <f>J1022</f>
        <v>41</v>
      </c>
      <c r="K1025" s="127">
        <f>G1025</f>
        <v>98</v>
      </c>
      <c r="L1025" s="127" t="s">
        <v>62</v>
      </c>
      <c r="M1025" s="130">
        <v>46022</v>
      </c>
      <c r="N1025" s="130">
        <v>46022</v>
      </c>
      <c r="O1025" s="78"/>
      <c r="P1025" s="236" t="s">
        <v>62</v>
      </c>
      <c r="Q1025" s="78"/>
      <c r="R1025" s="245"/>
    </row>
    <row r="1026" spans="1:19" s="131" customFormat="1" ht="15" customHeight="1" x14ac:dyDescent="0.25">
      <c r="A1026" s="372"/>
      <c r="B1026" s="132" t="s">
        <v>65</v>
      </c>
      <c r="C1026" s="127"/>
      <c r="D1026" s="127"/>
      <c r="E1026" s="127"/>
      <c r="F1026" s="127"/>
      <c r="G1026" s="127" t="s">
        <v>62</v>
      </c>
      <c r="H1026" s="127"/>
      <c r="I1026" s="255">
        <f t="shared" si="455"/>
        <v>0</v>
      </c>
      <c r="J1026" s="255"/>
      <c r="K1026" s="127"/>
      <c r="L1026" s="127" t="s">
        <v>62</v>
      </c>
      <c r="M1026" s="127"/>
      <c r="N1026" s="127"/>
      <c r="O1026" s="236" t="s">
        <v>62</v>
      </c>
      <c r="P1026" s="236" t="s">
        <v>62</v>
      </c>
      <c r="Q1026" s="236" t="s">
        <v>62</v>
      </c>
      <c r="R1026" s="246" t="s">
        <v>62</v>
      </c>
      <c r="S1026" s="128"/>
    </row>
    <row r="1027" spans="1:19" s="131" customFormat="1" ht="38.65" customHeight="1" x14ac:dyDescent="0.2">
      <c r="A1027" s="372"/>
      <c r="B1027" s="133" t="s">
        <v>66</v>
      </c>
      <c r="C1027" s="127"/>
      <c r="D1027" s="127" t="s">
        <v>62</v>
      </c>
      <c r="E1027" s="127"/>
      <c r="F1027" s="127"/>
      <c r="G1027" s="127">
        <f>G1022</f>
        <v>98</v>
      </c>
      <c r="H1027" s="127">
        <f>H1022</f>
        <v>98</v>
      </c>
      <c r="I1027" s="255">
        <f t="shared" si="455"/>
        <v>41</v>
      </c>
      <c r="J1027" s="255">
        <f>J1022</f>
        <v>41</v>
      </c>
      <c r="K1027" s="127">
        <f>G1027</f>
        <v>98</v>
      </c>
      <c r="L1027" s="127" t="s">
        <v>62</v>
      </c>
      <c r="M1027" s="130">
        <v>46022</v>
      </c>
      <c r="N1027" s="130">
        <v>46022</v>
      </c>
      <c r="O1027" s="78"/>
      <c r="P1027" s="236" t="s">
        <v>62</v>
      </c>
      <c r="Q1027" s="78"/>
      <c r="R1027" s="245"/>
    </row>
    <row r="1028" spans="1:19" s="131" customFormat="1" ht="21" customHeight="1" x14ac:dyDescent="0.25">
      <c r="A1028" s="372"/>
      <c r="B1028" s="132" t="s">
        <v>71</v>
      </c>
      <c r="C1028" s="127"/>
      <c r="D1028" s="127"/>
      <c r="E1028" s="127"/>
      <c r="F1028" s="127"/>
      <c r="G1028" s="127" t="s">
        <v>62</v>
      </c>
      <c r="H1028" s="127"/>
      <c r="I1028" s="255">
        <f t="shared" si="455"/>
        <v>0</v>
      </c>
      <c r="J1028" s="255"/>
      <c r="K1028" s="127"/>
      <c r="L1028" s="127" t="s">
        <v>62</v>
      </c>
      <c r="M1028" s="127"/>
      <c r="N1028" s="127"/>
      <c r="O1028" s="236" t="s">
        <v>62</v>
      </c>
      <c r="P1028" s="236" t="s">
        <v>62</v>
      </c>
      <c r="Q1028" s="236" t="s">
        <v>62</v>
      </c>
      <c r="R1028" s="246" t="s">
        <v>62</v>
      </c>
      <c r="S1028" s="128"/>
    </row>
    <row r="1029" spans="1:19" s="131" customFormat="1" ht="21" customHeight="1" x14ac:dyDescent="0.2">
      <c r="A1029" s="373"/>
      <c r="B1029" s="133" t="s">
        <v>72</v>
      </c>
      <c r="C1029" s="127"/>
      <c r="D1029" s="127" t="s">
        <v>62</v>
      </c>
      <c r="E1029" s="127"/>
      <c r="F1029" s="127"/>
      <c r="G1029" s="127">
        <f>G1022</f>
        <v>98</v>
      </c>
      <c r="H1029" s="127">
        <f>H1022</f>
        <v>98</v>
      </c>
      <c r="I1029" s="255">
        <f t="shared" si="455"/>
        <v>41</v>
      </c>
      <c r="J1029" s="255">
        <f>J1022</f>
        <v>41</v>
      </c>
      <c r="K1029" s="127">
        <f>G1029</f>
        <v>98</v>
      </c>
      <c r="L1029" s="127" t="s">
        <v>62</v>
      </c>
      <c r="M1029" s="130">
        <v>46022</v>
      </c>
      <c r="N1029" s="130">
        <v>46022</v>
      </c>
      <c r="O1029" s="78"/>
      <c r="P1029" s="236" t="s">
        <v>62</v>
      </c>
      <c r="Q1029" s="78"/>
      <c r="R1029" s="245"/>
    </row>
    <row r="1030" spans="1:19" s="128" customFormat="1" ht="74.45" customHeight="1" x14ac:dyDescent="0.25">
      <c r="A1030" s="371" t="s">
        <v>381</v>
      </c>
      <c r="B1030" s="124" t="s">
        <v>332</v>
      </c>
      <c r="C1030" s="125" t="s">
        <v>59</v>
      </c>
      <c r="D1030" s="126" t="s">
        <v>60</v>
      </c>
      <c r="E1030" s="126" t="s">
        <v>82</v>
      </c>
      <c r="F1030" s="125">
        <v>98</v>
      </c>
      <c r="G1030" s="125">
        <v>98</v>
      </c>
      <c r="H1030" s="125">
        <v>98</v>
      </c>
      <c r="I1030" s="78" t="str">
        <f t="shared" si="455"/>
        <v>19</v>
      </c>
      <c r="J1030" s="78" t="s">
        <v>407</v>
      </c>
      <c r="K1030" s="127">
        <f>G1030</f>
        <v>98</v>
      </c>
      <c r="L1030" s="125"/>
      <c r="M1030" s="125" t="s">
        <v>62</v>
      </c>
      <c r="N1030" s="125" t="s">
        <v>62</v>
      </c>
      <c r="O1030" s="78">
        <v>2064244.68</v>
      </c>
      <c r="P1030" s="78" t="s">
        <v>344</v>
      </c>
      <c r="Q1030" s="78">
        <v>1923421.32</v>
      </c>
      <c r="R1030" s="245">
        <v>907743.7</v>
      </c>
    </row>
    <row r="1031" spans="1:19" s="131" customFormat="1" ht="15.75" x14ac:dyDescent="0.2">
      <c r="A1031" s="372"/>
      <c r="B1031" s="129" t="s">
        <v>70</v>
      </c>
      <c r="C1031" s="127"/>
      <c r="D1031" s="127" t="s">
        <v>62</v>
      </c>
      <c r="E1031" s="127"/>
      <c r="F1031" s="127"/>
      <c r="G1031" s="127">
        <f>G1030</f>
        <v>98</v>
      </c>
      <c r="H1031" s="127">
        <f>H1030</f>
        <v>98</v>
      </c>
      <c r="I1031" s="255" t="str">
        <f t="shared" ref="I1031:I1094" si="456">J1031</f>
        <v>19</v>
      </c>
      <c r="J1031" s="255" t="str">
        <f>J1030</f>
        <v>19</v>
      </c>
      <c r="K1031" s="127">
        <f>G1031</f>
        <v>98</v>
      </c>
      <c r="L1031" s="127"/>
      <c r="M1031" s="130">
        <v>46022</v>
      </c>
      <c r="N1031" s="130">
        <v>46022</v>
      </c>
      <c r="O1031" s="78"/>
      <c r="P1031" s="236"/>
      <c r="Q1031" s="78"/>
      <c r="R1031" s="245"/>
    </row>
    <row r="1032" spans="1:19" s="131" customFormat="1" x14ac:dyDescent="0.25">
      <c r="A1032" s="372"/>
      <c r="B1032" s="132" t="s">
        <v>63</v>
      </c>
      <c r="C1032" s="127"/>
      <c r="D1032" s="127"/>
      <c r="E1032" s="127"/>
      <c r="F1032" s="127"/>
      <c r="G1032" s="127" t="s">
        <v>62</v>
      </c>
      <c r="H1032" s="127"/>
      <c r="I1032" s="255">
        <f t="shared" si="456"/>
        <v>0</v>
      </c>
      <c r="J1032" s="255"/>
      <c r="K1032" s="127"/>
      <c r="L1032" s="127" t="s">
        <v>62</v>
      </c>
      <c r="M1032" s="127"/>
      <c r="N1032" s="127"/>
      <c r="O1032" s="236" t="s">
        <v>62</v>
      </c>
      <c r="P1032" s="236" t="s">
        <v>62</v>
      </c>
      <c r="Q1032" s="236" t="s">
        <v>62</v>
      </c>
      <c r="R1032" s="246" t="s">
        <v>62</v>
      </c>
      <c r="S1032" s="128"/>
    </row>
    <row r="1033" spans="1:19" s="131" customFormat="1" ht="65.45" customHeight="1" x14ac:dyDescent="0.2">
      <c r="A1033" s="372"/>
      <c r="B1033" s="133" t="s">
        <v>64</v>
      </c>
      <c r="C1033" s="127"/>
      <c r="D1033" s="127" t="s">
        <v>62</v>
      </c>
      <c r="E1033" s="127"/>
      <c r="F1033" s="127"/>
      <c r="G1033" s="127">
        <f>G1030</f>
        <v>98</v>
      </c>
      <c r="H1033" s="127">
        <f>H1030</f>
        <v>98</v>
      </c>
      <c r="I1033" s="255" t="str">
        <f t="shared" si="456"/>
        <v>19</v>
      </c>
      <c r="J1033" s="255" t="str">
        <f>J1030</f>
        <v>19</v>
      </c>
      <c r="K1033" s="127">
        <f>G1033</f>
        <v>98</v>
      </c>
      <c r="L1033" s="127" t="s">
        <v>62</v>
      </c>
      <c r="M1033" s="130">
        <v>46022</v>
      </c>
      <c r="N1033" s="130">
        <v>46022</v>
      </c>
      <c r="O1033" s="78"/>
      <c r="P1033" s="236" t="s">
        <v>62</v>
      </c>
      <c r="Q1033" s="78"/>
      <c r="R1033" s="245"/>
    </row>
    <row r="1034" spans="1:19" s="131" customFormat="1" ht="15" customHeight="1" x14ac:dyDescent="0.25">
      <c r="A1034" s="372"/>
      <c r="B1034" s="132" t="s">
        <v>65</v>
      </c>
      <c r="C1034" s="127"/>
      <c r="D1034" s="127"/>
      <c r="E1034" s="127"/>
      <c r="F1034" s="127"/>
      <c r="G1034" s="127" t="s">
        <v>62</v>
      </c>
      <c r="H1034" s="127"/>
      <c r="I1034" s="255">
        <f t="shared" si="456"/>
        <v>0</v>
      </c>
      <c r="J1034" s="255"/>
      <c r="K1034" s="127"/>
      <c r="L1034" s="127" t="s">
        <v>62</v>
      </c>
      <c r="M1034" s="127"/>
      <c r="N1034" s="127"/>
      <c r="O1034" s="236" t="s">
        <v>62</v>
      </c>
      <c r="P1034" s="236" t="s">
        <v>62</v>
      </c>
      <c r="Q1034" s="236" t="s">
        <v>62</v>
      </c>
      <c r="R1034" s="246" t="s">
        <v>62</v>
      </c>
      <c r="S1034" s="128"/>
    </row>
    <row r="1035" spans="1:19" s="131" customFormat="1" ht="38.65" customHeight="1" x14ac:dyDescent="0.2">
      <c r="A1035" s="372"/>
      <c r="B1035" s="133" t="s">
        <v>66</v>
      </c>
      <c r="C1035" s="127"/>
      <c r="D1035" s="127" t="s">
        <v>62</v>
      </c>
      <c r="E1035" s="127"/>
      <c r="F1035" s="127"/>
      <c r="G1035" s="127">
        <f>G1030</f>
        <v>98</v>
      </c>
      <c r="H1035" s="127">
        <f>H1030</f>
        <v>98</v>
      </c>
      <c r="I1035" s="255" t="str">
        <f t="shared" si="456"/>
        <v>19</v>
      </c>
      <c r="J1035" s="255" t="str">
        <f>J1030</f>
        <v>19</v>
      </c>
      <c r="K1035" s="127">
        <f>G1035</f>
        <v>98</v>
      </c>
      <c r="L1035" s="127" t="s">
        <v>62</v>
      </c>
      <c r="M1035" s="130">
        <v>46022</v>
      </c>
      <c r="N1035" s="130">
        <v>46022</v>
      </c>
      <c r="O1035" s="78"/>
      <c r="P1035" s="236" t="s">
        <v>62</v>
      </c>
      <c r="Q1035" s="78"/>
      <c r="R1035" s="245"/>
    </row>
    <row r="1036" spans="1:19" s="131" customFormat="1" ht="21" customHeight="1" x14ac:dyDescent="0.25">
      <c r="A1036" s="372"/>
      <c r="B1036" s="132" t="s">
        <v>71</v>
      </c>
      <c r="C1036" s="127"/>
      <c r="D1036" s="127"/>
      <c r="E1036" s="127"/>
      <c r="F1036" s="127"/>
      <c r="G1036" s="127" t="s">
        <v>62</v>
      </c>
      <c r="H1036" s="127"/>
      <c r="I1036" s="255">
        <f t="shared" si="456"/>
        <v>0</v>
      </c>
      <c r="J1036" s="255"/>
      <c r="K1036" s="127"/>
      <c r="L1036" s="127" t="s">
        <v>62</v>
      </c>
      <c r="M1036" s="127"/>
      <c r="N1036" s="127"/>
      <c r="O1036" s="236" t="s">
        <v>62</v>
      </c>
      <c r="P1036" s="236" t="s">
        <v>62</v>
      </c>
      <c r="Q1036" s="236" t="s">
        <v>62</v>
      </c>
      <c r="R1036" s="246" t="s">
        <v>62</v>
      </c>
      <c r="S1036" s="128"/>
    </row>
    <row r="1037" spans="1:19" s="131" customFormat="1" ht="21" customHeight="1" x14ac:dyDescent="0.2">
      <c r="A1037" s="373"/>
      <c r="B1037" s="133" t="s">
        <v>72</v>
      </c>
      <c r="C1037" s="127"/>
      <c r="D1037" s="127" t="s">
        <v>62</v>
      </c>
      <c r="E1037" s="127"/>
      <c r="F1037" s="127"/>
      <c r="G1037" s="127">
        <f>G1030</f>
        <v>98</v>
      </c>
      <c r="H1037" s="127">
        <f>H1030</f>
        <v>98</v>
      </c>
      <c r="I1037" s="255" t="str">
        <f t="shared" si="456"/>
        <v>19</v>
      </c>
      <c r="J1037" s="255" t="str">
        <f>J1030</f>
        <v>19</v>
      </c>
      <c r="K1037" s="127">
        <f>G1037</f>
        <v>98</v>
      </c>
      <c r="L1037" s="127" t="s">
        <v>62</v>
      </c>
      <c r="M1037" s="130">
        <v>46022</v>
      </c>
      <c r="N1037" s="130">
        <v>46022</v>
      </c>
      <c r="O1037" s="78"/>
      <c r="P1037" s="236" t="s">
        <v>62</v>
      </c>
      <c r="Q1037" s="78"/>
      <c r="R1037" s="245"/>
    </row>
    <row r="1038" spans="1:19" s="128" customFormat="1" ht="74.45" customHeight="1" x14ac:dyDescent="0.25">
      <c r="A1038" s="371" t="s">
        <v>397</v>
      </c>
      <c r="B1038" s="124" t="s">
        <v>332</v>
      </c>
      <c r="C1038" s="125" t="s">
        <v>59</v>
      </c>
      <c r="D1038" s="126" t="s">
        <v>60</v>
      </c>
      <c r="E1038" s="126" t="s">
        <v>82</v>
      </c>
      <c r="F1038" s="125">
        <v>98</v>
      </c>
      <c r="G1038" s="125">
        <v>98</v>
      </c>
      <c r="H1038" s="125">
        <v>98</v>
      </c>
      <c r="I1038" s="78" t="str">
        <f t="shared" si="456"/>
        <v>14</v>
      </c>
      <c r="J1038" s="78" t="s">
        <v>408</v>
      </c>
      <c r="K1038" s="127">
        <f>G1038</f>
        <v>98</v>
      </c>
      <c r="L1038" s="125"/>
      <c r="M1038" s="125" t="s">
        <v>62</v>
      </c>
      <c r="N1038" s="125" t="s">
        <v>62</v>
      </c>
      <c r="O1038" s="78">
        <v>3239187.12</v>
      </c>
      <c r="P1038" s="78" t="s">
        <v>344</v>
      </c>
      <c r="Q1038" s="78">
        <v>2165135.88</v>
      </c>
      <c r="R1038" s="245">
        <v>996533.64</v>
      </c>
    </row>
    <row r="1039" spans="1:19" s="131" customFormat="1" ht="15.75" x14ac:dyDescent="0.2">
      <c r="A1039" s="372"/>
      <c r="B1039" s="129" t="s">
        <v>70</v>
      </c>
      <c r="C1039" s="127"/>
      <c r="D1039" s="127" t="s">
        <v>62</v>
      </c>
      <c r="E1039" s="127"/>
      <c r="F1039" s="127"/>
      <c r="G1039" s="127">
        <f>G1038</f>
        <v>98</v>
      </c>
      <c r="H1039" s="127">
        <f>H1038</f>
        <v>98</v>
      </c>
      <c r="I1039" s="255" t="str">
        <f t="shared" si="456"/>
        <v>14</v>
      </c>
      <c r="J1039" s="255" t="str">
        <f>J1038</f>
        <v>14</v>
      </c>
      <c r="K1039" s="127">
        <f>G1039</f>
        <v>98</v>
      </c>
      <c r="L1039" s="127"/>
      <c r="M1039" s="130">
        <v>46022</v>
      </c>
      <c r="N1039" s="130">
        <v>46022</v>
      </c>
      <c r="O1039" s="78"/>
      <c r="P1039" s="236"/>
      <c r="Q1039" s="78"/>
      <c r="R1039" s="245"/>
    </row>
    <row r="1040" spans="1:19" s="131" customFormat="1" x14ac:dyDescent="0.25">
      <c r="A1040" s="372"/>
      <c r="B1040" s="132" t="s">
        <v>63</v>
      </c>
      <c r="C1040" s="127"/>
      <c r="D1040" s="127"/>
      <c r="E1040" s="127"/>
      <c r="F1040" s="127"/>
      <c r="G1040" s="127" t="s">
        <v>62</v>
      </c>
      <c r="H1040" s="127"/>
      <c r="I1040" s="255">
        <f t="shared" si="456"/>
        <v>0</v>
      </c>
      <c r="J1040" s="255"/>
      <c r="K1040" s="127"/>
      <c r="L1040" s="127" t="s">
        <v>62</v>
      </c>
      <c r="M1040" s="127"/>
      <c r="N1040" s="127"/>
      <c r="O1040" s="236" t="s">
        <v>62</v>
      </c>
      <c r="P1040" s="236" t="s">
        <v>62</v>
      </c>
      <c r="Q1040" s="236" t="s">
        <v>62</v>
      </c>
      <c r="R1040" s="246" t="s">
        <v>62</v>
      </c>
      <c r="S1040" s="128"/>
    </row>
    <row r="1041" spans="1:19" s="131" customFormat="1" ht="65.45" customHeight="1" x14ac:dyDescent="0.2">
      <c r="A1041" s="372"/>
      <c r="B1041" s="133" t="s">
        <v>64</v>
      </c>
      <c r="C1041" s="127"/>
      <c r="D1041" s="127" t="s">
        <v>62</v>
      </c>
      <c r="E1041" s="127"/>
      <c r="F1041" s="127"/>
      <c r="G1041" s="127">
        <f>G1038</f>
        <v>98</v>
      </c>
      <c r="H1041" s="127">
        <f>H1038</f>
        <v>98</v>
      </c>
      <c r="I1041" s="255" t="str">
        <f t="shared" si="456"/>
        <v>14</v>
      </c>
      <c r="J1041" s="255" t="str">
        <f>J1038</f>
        <v>14</v>
      </c>
      <c r="K1041" s="127">
        <f>G1041</f>
        <v>98</v>
      </c>
      <c r="L1041" s="127" t="s">
        <v>62</v>
      </c>
      <c r="M1041" s="130">
        <v>46022</v>
      </c>
      <c r="N1041" s="130">
        <v>46022</v>
      </c>
      <c r="O1041" s="78"/>
      <c r="P1041" s="236" t="s">
        <v>62</v>
      </c>
      <c r="Q1041" s="78"/>
      <c r="R1041" s="245"/>
    </row>
    <row r="1042" spans="1:19" s="131" customFormat="1" ht="15" customHeight="1" x14ac:dyDescent="0.25">
      <c r="A1042" s="372"/>
      <c r="B1042" s="132" t="s">
        <v>65</v>
      </c>
      <c r="C1042" s="127"/>
      <c r="D1042" s="127"/>
      <c r="E1042" s="127"/>
      <c r="F1042" s="127"/>
      <c r="G1042" s="127" t="s">
        <v>62</v>
      </c>
      <c r="H1042" s="127"/>
      <c r="I1042" s="255">
        <f t="shared" si="456"/>
        <v>0</v>
      </c>
      <c r="J1042" s="255"/>
      <c r="K1042" s="127"/>
      <c r="L1042" s="127" t="s">
        <v>62</v>
      </c>
      <c r="M1042" s="127"/>
      <c r="N1042" s="127"/>
      <c r="O1042" s="236" t="s">
        <v>62</v>
      </c>
      <c r="P1042" s="236" t="s">
        <v>62</v>
      </c>
      <c r="Q1042" s="236" t="s">
        <v>62</v>
      </c>
      <c r="R1042" s="246" t="s">
        <v>62</v>
      </c>
      <c r="S1042" s="128"/>
    </row>
    <row r="1043" spans="1:19" s="131" customFormat="1" ht="38.65" customHeight="1" x14ac:dyDescent="0.2">
      <c r="A1043" s="372"/>
      <c r="B1043" s="133" t="s">
        <v>66</v>
      </c>
      <c r="C1043" s="127"/>
      <c r="D1043" s="127" t="s">
        <v>62</v>
      </c>
      <c r="E1043" s="127"/>
      <c r="F1043" s="127"/>
      <c r="G1043" s="127">
        <f>G1038</f>
        <v>98</v>
      </c>
      <c r="H1043" s="127">
        <f>H1038</f>
        <v>98</v>
      </c>
      <c r="I1043" s="255" t="str">
        <f t="shared" si="456"/>
        <v>14</v>
      </c>
      <c r="J1043" s="255" t="str">
        <f>J1038</f>
        <v>14</v>
      </c>
      <c r="K1043" s="127">
        <f>G1043</f>
        <v>98</v>
      </c>
      <c r="L1043" s="127" t="s">
        <v>62</v>
      </c>
      <c r="M1043" s="130">
        <v>46022</v>
      </c>
      <c r="N1043" s="130">
        <v>46022</v>
      </c>
      <c r="O1043" s="78"/>
      <c r="P1043" s="236" t="s">
        <v>62</v>
      </c>
      <c r="Q1043" s="78"/>
      <c r="R1043" s="245"/>
    </row>
    <row r="1044" spans="1:19" s="131" customFormat="1" ht="21" customHeight="1" x14ac:dyDescent="0.25">
      <c r="A1044" s="372"/>
      <c r="B1044" s="132" t="s">
        <v>71</v>
      </c>
      <c r="C1044" s="127"/>
      <c r="D1044" s="127"/>
      <c r="E1044" s="127"/>
      <c r="F1044" s="127"/>
      <c r="G1044" s="127" t="s">
        <v>62</v>
      </c>
      <c r="H1044" s="127"/>
      <c r="I1044" s="255">
        <f t="shared" si="456"/>
        <v>0</v>
      </c>
      <c r="J1044" s="255"/>
      <c r="K1044" s="127"/>
      <c r="L1044" s="127" t="s">
        <v>62</v>
      </c>
      <c r="M1044" s="127"/>
      <c r="N1044" s="127"/>
      <c r="O1044" s="236" t="s">
        <v>62</v>
      </c>
      <c r="P1044" s="236" t="s">
        <v>62</v>
      </c>
      <c r="Q1044" s="236" t="s">
        <v>62</v>
      </c>
      <c r="R1044" s="246" t="s">
        <v>62</v>
      </c>
      <c r="S1044" s="128"/>
    </row>
    <row r="1045" spans="1:19" s="131" customFormat="1" ht="21" customHeight="1" x14ac:dyDescent="0.2">
      <c r="A1045" s="373"/>
      <c r="B1045" s="133" t="s">
        <v>72</v>
      </c>
      <c r="C1045" s="127"/>
      <c r="D1045" s="127" t="s">
        <v>62</v>
      </c>
      <c r="E1045" s="127"/>
      <c r="F1045" s="127"/>
      <c r="G1045" s="127">
        <f>G1038</f>
        <v>98</v>
      </c>
      <c r="H1045" s="127">
        <f>H1038</f>
        <v>98</v>
      </c>
      <c r="I1045" s="255" t="str">
        <f t="shared" si="456"/>
        <v>14</v>
      </c>
      <c r="J1045" s="255" t="str">
        <f>J1038</f>
        <v>14</v>
      </c>
      <c r="K1045" s="127">
        <f>G1045</f>
        <v>98</v>
      </c>
      <c r="L1045" s="127" t="s">
        <v>62</v>
      </c>
      <c r="M1045" s="130">
        <v>46022</v>
      </c>
      <c r="N1045" s="130">
        <v>46022</v>
      </c>
      <c r="O1045" s="78"/>
      <c r="P1045" s="236" t="s">
        <v>62</v>
      </c>
      <c r="Q1045" s="78"/>
      <c r="R1045" s="245"/>
    </row>
    <row r="1046" spans="1:19" s="128" customFormat="1" ht="74.45" customHeight="1" x14ac:dyDescent="0.25">
      <c r="A1046" s="371" t="s">
        <v>382</v>
      </c>
      <c r="B1046" s="124" t="s">
        <v>332</v>
      </c>
      <c r="C1046" s="125" t="s">
        <v>59</v>
      </c>
      <c r="D1046" s="126" t="s">
        <v>60</v>
      </c>
      <c r="E1046" s="126" t="s">
        <v>82</v>
      </c>
      <c r="F1046" s="125">
        <v>98</v>
      </c>
      <c r="G1046" s="125">
        <v>98</v>
      </c>
      <c r="H1046" s="125">
        <v>98</v>
      </c>
      <c r="I1046" s="78" t="str">
        <f t="shared" si="456"/>
        <v>19</v>
      </c>
      <c r="J1046" s="78" t="s">
        <v>407</v>
      </c>
      <c r="K1046" s="127">
        <f>G1046</f>
        <v>98</v>
      </c>
      <c r="L1046" s="125"/>
      <c r="M1046" s="125" t="s">
        <v>62</v>
      </c>
      <c r="N1046" s="125" t="s">
        <v>62</v>
      </c>
      <c r="O1046" s="78">
        <v>1198444.3799999999</v>
      </c>
      <c r="P1046" s="78" t="s">
        <v>344</v>
      </c>
      <c r="Q1046" s="78">
        <v>1070770</v>
      </c>
      <c r="R1046" s="245">
        <v>490713.44</v>
      </c>
    </row>
    <row r="1047" spans="1:19" s="131" customFormat="1" ht="15.75" x14ac:dyDescent="0.2">
      <c r="A1047" s="372"/>
      <c r="B1047" s="129" t="s">
        <v>70</v>
      </c>
      <c r="C1047" s="127"/>
      <c r="D1047" s="127" t="s">
        <v>62</v>
      </c>
      <c r="E1047" s="127"/>
      <c r="F1047" s="127"/>
      <c r="G1047" s="127">
        <f>G1046</f>
        <v>98</v>
      </c>
      <c r="H1047" s="127">
        <f>H1046</f>
        <v>98</v>
      </c>
      <c r="I1047" s="255" t="str">
        <f t="shared" si="456"/>
        <v>19</v>
      </c>
      <c r="J1047" s="255" t="str">
        <f>J1046</f>
        <v>19</v>
      </c>
      <c r="K1047" s="127">
        <f>G1047</f>
        <v>98</v>
      </c>
      <c r="L1047" s="127"/>
      <c r="M1047" s="130">
        <v>46022</v>
      </c>
      <c r="N1047" s="130">
        <v>46022</v>
      </c>
      <c r="O1047" s="78"/>
      <c r="P1047" s="236"/>
      <c r="Q1047" s="78"/>
      <c r="R1047" s="245"/>
    </row>
    <row r="1048" spans="1:19" s="131" customFormat="1" x14ac:dyDescent="0.25">
      <c r="A1048" s="372"/>
      <c r="B1048" s="132" t="s">
        <v>63</v>
      </c>
      <c r="C1048" s="127"/>
      <c r="D1048" s="127"/>
      <c r="E1048" s="127"/>
      <c r="F1048" s="127"/>
      <c r="G1048" s="127" t="s">
        <v>62</v>
      </c>
      <c r="H1048" s="127"/>
      <c r="I1048" s="255">
        <f t="shared" si="456"/>
        <v>0</v>
      </c>
      <c r="J1048" s="255"/>
      <c r="K1048" s="127"/>
      <c r="L1048" s="127" t="s">
        <v>62</v>
      </c>
      <c r="M1048" s="127"/>
      <c r="N1048" s="127"/>
      <c r="O1048" s="236" t="s">
        <v>62</v>
      </c>
      <c r="P1048" s="236" t="s">
        <v>62</v>
      </c>
      <c r="Q1048" s="236" t="s">
        <v>62</v>
      </c>
      <c r="R1048" s="246" t="s">
        <v>62</v>
      </c>
      <c r="S1048" s="128"/>
    </row>
    <row r="1049" spans="1:19" s="131" customFormat="1" ht="65.45" customHeight="1" x14ac:dyDescent="0.2">
      <c r="A1049" s="372"/>
      <c r="B1049" s="133" t="s">
        <v>64</v>
      </c>
      <c r="C1049" s="127"/>
      <c r="D1049" s="127" t="s">
        <v>62</v>
      </c>
      <c r="E1049" s="127"/>
      <c r="F1049" s="127"/>
      <c r="G1049" s="127">
        <f>G1046</f>
        <v>98</v>
      </c>
      <c r="H1049" s="127">
        <f>H1046</f>
        <v>98</v>
      </c>
      <c r="I1049" s="255" t="str">
        <f t="shared" si="456"/>
        <v>19</v>
      </c>
      <c r="J1049" s="255" t="str">
        <f>J1046</f>
        <v>19</v>
      </c>
      <c r="K1049" s="127">
        <f>G1049</f>
        <v>98</v>
      </c>
      <c r="L1049" s="127" t="s">
        <v>62</v>
      </c>
      <c r="M1049" s="130">
        <v>46022</v>
      </c>
      <c r="N1049" s="130">
        <v>46022</v>
      </c>
      <c r="O1049" s="78"/>
      <c r="P1049" s="236" t="s">
        <v>62</v>
      </c>
      <c r="Q1049" s="78"/>
      <c r="R1049" s="245"/>
    </row>
    <row r="1050" spans="1:19" s="131" customFormat="1" ht="15" customHeight="1" x14ac:dyDescent="0.25">
      <c r="A1050" s="372"/>
      <c r="B1050" s="132" t="s">
        <v>65</v>
      </c>
      <c r="C1050" s="127"/>
      <c r="D1050" s="127"/>
      <c r="E1050" s="127"/>
      <c r="F1050" s="127"/>
      <c r="G1050" s="127" t="s">
        <v>62</v>
      </c>
      <c r="H1050" s="127"/>
      <c r="I1050" s="255">
        <f t="shared" si="456"/>
        <v>0</v>
      </c>
      <c r="J1050" s="255"/>
      <c r="K1050" s="127"/>
      <c r="L1050" s="127" t="s">
        <v>62</v>
      </c>
      <c r="M1050" s="127"/>
      <c r="N1050" s="127"/>
      <c r="O1050" s="236" t="s">
        <v>62</v>
      </c>
      <c r="P1050" s="236" t="s">
        <v>62</v>
      </c>
      <c r="Q1050" s="236" t="s">
        <v>62</v>
      </c>
      <c r="R1050" s="246" t="s">
        <v>62</v>
      </c>
      <c r="S1050" s="128"/>
    </row>
    <row r="1051" spans="1:19" s="131" customFormat="1" ht="38.65" customHeight="1" x14ac:dyDescent="0.2">
      <c r="A1051" s="372"/>
      <c r="B1051" s="133" t="s">
        <v>66</v>
      </c>
      <c r="C1051" s="127"/>
      <c r="D1051" s="127" t="s">
        <v>62</v>
      </c>
      <c r="E1051" s="127"/>
      <c r="F1051" s="127"/>
      <c r="G1051" s="127">
        <f>G1046</f>
        <v>98</v>
      </c>
      <c r="H1051" s="127">
        <f>H1046</f>
        <v>98</v>
      </c>
      <c r="I1051" s="255" t="str">
        <f t="shared" si="456"/>
        <v>19</v>
      </c>
      <c r="J1051" s="255" t="str">
        <f>J1046</f>
        <v>19</v>
      </c>
      <c r="K1051" s="127">
        <f>G1051</f>
        <v>98</v>
      </c>
      <c r="L1051" s="127" t="s">
        <v>62</v>
      </c>
      <c r="M1051" s="130">
        <v>46022</v>
      </c>
      <c r="N1051" s="130">
        <v>46022</v>
      </c>
      <c r="O1051" s="78"/>
      <c r="P1051" s="236" t="s">
        <v>62</v>
      </c>
      <c r="Q1051" s="78"/>
      <c r="R1051" s="245"/>
    </row>
    <row r="1052" spans="1:19" s="131" customFormat="1" ht="21" customHeight="1" x14ac:dyDescent="0.25">
      <c r="A1052" s="372"/>
      <c r="B1052" s="132" t="s">
        <v>71</v>
      </c>
      <c r="C1052" s="127"/>
      <c r="D1052" s="127"/>
      <c r="E1052" s="127"/>
      <c r="F1052" s="127"/>
      <c r="G1052" s="127" t="s">
        <v>62</v>
      </c>
      <c r="H1052" s="127"/>
      <c r="I1052" s="255">
        <f t="shared" si="456"/>
        <v>0</v>
      </c>
      <c r="J1052" s="255"/>
      <c r="K1052" s="127"/>
      <c r="L1052" s="127" t="s">
        <v>62</v>
      </c>
      <c r="M1052" s="127"/>
      <c r="N1052" s="127"/>
      <c r="O1052" s="236" t="s">
        <v>62</v>
      </c>
      <c r="P1052" s="236" t="s">
        <v>62</v>
      </c>
      <c r="Q1052" s="236" t="s">
        <v>62</v>
      </c>
      <c r="R1052" s="246" t="s">
        <v>62</v>
      </c>
      <c r="S1052" s="128"/>
    </row>
    <row r="1053" spans="1:19" s="131" customFormat="1" ht="21" customHeight="1" x14ac:dyDescent="0.2">
      <c r="A1053" s="373"/>
      <c r="B1053" s="133" t="s">
        <v>72</v>
      </c>
      <c r="C1053" s="127"/>
      <c r="D1053" s="127" t="s">
        <v>62</v>
      </c>
      <c r="E1053" s="127"/>
      <c r="F1053" s="127"/>
      <c r="G1053" s="127">
        <f>G1046</f>
        <v>98</v>
      </c>
      <c r="H1053" s="127">
        <f>H1046</f>
        <v>98</v>
      </c>
      <c r="I1053" s="255" t="str">
        <f t="shared" si="456"/>
        <v>19</v>
      </c>
      <c r="J1053" s="255" t="str">
        <f>J1046</f>
        <v>19</v>
      </c>
      <c r="K1053" s="127">
        <f>G1053</f>
        <v>98</v>
      </c>
      <c r="L1053" s="127" t="s">
        <v>62</v>
      </c>
      <c r="M1053" s="130">
        <v>46022</v>
      </c>
      <c r="N1053" s="130">
        <v>46022</v>
      </c>
      <c r="O1053" s="78"/>
      <c r="P1053" s="236" t="s">
        <v>62</v>
      </c>
      <c r="Q1053" s="78"/>
      <c r="R1053" s="245"/>
    </row>
    <row r="1054" spans="1:19" s="128" customFormat="1" ht="74.45" customHeight="1" x14ac:dyDescent="0.25">
      <c r="A1054" s="371" t="s">
        <v>398</v>
      </c>
      <c r="B1054" s="124" t="s">
        <v>332</v>
      </c>
      <c r="C1054" s="125" t="s">
        <v>59</v>
      </c>
      <c r="D1054" s="126" t="s">
        <v>60</v>
      </c>
      <c r="E1054" s="126" t="s">
        <v>82</v>
      </c>
      <c r="F1054" s="125">
        <v>98</v>
      </c>
      <c r="G1054" s="125">
        <v>98</v>
      </c>
      <c r="H1054" s="125">
        <v>98</v>
      </c>
      <c r="I1054" s="78">
        <f t="shared" si="456"/>
        <v>36</v>
      </c>
      <c r="J1054" s="78">
        <v>36</v>
      </c>
      <c r="K1054" s="127">
        <f>G1054</f>
        <v>98</v>
      </c>
      <c r="L1054" s="125"/>
      <c r="M1054" s="125" t="s">
        <v>62</v>
      </c>
      <c r="N1054" s="125" t="s">
        <v>62</v>
      </c>
      <c r="O1054" s="78">
        <v>1511016.08</v>
      </c>
      <c r="P1054" s="78" t="s">
        <v>344</v>
      </c>
      <c r="Q1054" s="78">
        <v>1133227.43</v>
      </c>
      <c r="R1054" s="245">
        <v>541081.51</v>
      </c>
    </row>
    <row r="1055" spans="1:19" s="131" customFormat="1" ht="15.75" x14ac:dyDescent="0.2">
      <c r="A1055" s="372"/>
      <c r="B1055" s="129" t="s">
        <v>70</v>
      </c>
      <c r="C1055" s="127"/>
      <c r="D1055" s="127" t="s">
        <v>62</v>
      </c>
      <c r="E1055" s="127"/>
      <c r="F1055" s="127"/>
      <c r="G1055" s="127">
        <f>G1054</f>
        <v>98</v>
      </c>
      <c r="H1055" s="127">
        <f>H1054</f>
        <v>98</v>
      </c>
      <c r="I1055" s="255">
        <f t="shared" si="456"/>
        <v>36</v>
      </c>
      <c r="J1055" s="255">
        <f>J1054</f>
        <v>36</v>
      </c>
      <c r="K1055" s="127">
        <f>G1055</f>
        <v>98</v>
      </c>
      <c r="L1055" s="127"/>
      <c r="M1055" s="130">
        <v>46022</v>
      </c>
      <c r="N1055" s="130">
        <v>46022</v>
      </c>
      <c r="O1055" s="78"/>
      <c r="P1055" s="236"/>
      <c r="Q1055" s="78"/>
      <c r="R1055" s="245"/>
    </row>
    <row r="1056" spans="1:19" s="131" customFormat="1" x14ac:dyDescent="0.25">
      <c r="A1056" s="372"/>
      <c r="B1056" s="132" t="s">
        <v>63</v>
      </c>
      <c r="C1056" s="127"/>
      <c r="D1056" s="127"/>
      <c r="E1056" s="127"/>
      <c r="F1056" s="127"/>
      <c r="G1056" s="127" t="s">
        <v>62</v>
      </c>
      <c r="H1056" s="127"/>
      <c r="I1056" s="255">
        <f t="shared" si="456"/>
        <v>0</v>
      </c>
      <c r="J1056" s="255"/>
      <c r="K1056" s="127"/>
      <c r="L1056" s="127" t="s">
        <v>62</v>
      </c>
      <c r="M1056" s="127"/>
      <c r="N1056" s="127"/>
      <c r="O1056" s="236" t="s">
        <v>62</v>
      </c>
      <c r="P1056" s="236" t="s">
        <v>62</v>
      </c>
      <c r="Q1056" s="236" t="s">
        <v>62</v>
      </c>
      <c r="R1056" s="246" t="s">
        <v>62</v>
      </c>
      <c r="S1056" s="128"/>
    </row>
    <row r="1057" spans="1:19" s="131" customFormat="1" ht="65.45" customHeight="1" x14ac:dyDescent="0.2">
      <c r="A1057" s="372"/>
      <c r="B1057" s="133" t="s">
        <v>64</v>
      </c>
      <c r="C1057" s="127"/>
      <c r="D1057" s="127" t="s">
        <v>62</v>
      </c>
      <c r="E1057" s="127"/>
      <c r="F1057" s="127"/>
      <c r="G1057" s="127">
        <f>G1054</f>
        <v>98</v>
      </c>
      <c r="H1057" s="127">
        <f>H1054</f>
        <v>98</v>
      </c>
      <c r="I1057" s="255">
        <f t="shared" si="456"/>
        <v>36</v>
      </c>
      <c r="J1057" s="255">
        <f>J1054</f>
        <v>36</v>
      </c>
      <c r="K1057" s="127">
        <f>G1057</f>
        <v>98</v>
      </c>
      <c r="L1057" s="127" t="s">
        <v>62</v>
      </c>
      <c r="M1057" s="130">
        <v>46022</v>
      </c>
      <c r="N1057" s="130">
        <v>46022</v>
      </c>
      <c r="O1057" s="78"/>
      <c r="P1057" s="236" t="s">
        <v>62</v>
      </c>
      <c r="Q1057" s="78"/>
      <c r="R1057" s="245"/>
    </row>
    <row r="1058" spans="1:19" s="131" customFormat="1" ht="15" customHeight="1" x14ac:dyDescent="0.25">
      <c r="A1058" s="372"/>
      <c r="B1058" s="132" t="s">
        <v>65</v>
      </c>
      <c r="C1058" s="127"/>
      <c r="D1058" s="127"/>
      <c r="E1058" s="127"/>
      <c r="F1058" s="127"/>
      <c r="G1058" s="127" t="s">
        <v>62</v>
      </c>
      <c r="H1058" s="127"/>
      <c r="I1058" s="255">
        <f t="shared" si="456"/>
        <v>0</v>
      </c>
      <c r="J1058" s="255"/>
      <c r="K1058" s="127"/>
      <c r="L1058" s="127" t="s">
        <v>62</v>
      </c>
      <c r="M1058" s="127"/>
      <c r="N1058" s="127"/>
      <c r="O1058" s="236" t="s">
        <v>62</v>
      </c>
      <c r="P1058" s="236" t="s">
        <v>62</v>
      </c>
      <c r="Q1058" s="236" t="s">
        <v>62</v>
      </c>
      <c r="R1058" s="246" t="s">
        <v>62</v>
      </c>
      <c r="S1058" s="128"/>
    </row>
    <row r="1059" spans="1:19" s="131" customFormat="1" ht="38.65" customHeight="1" x14ac:dyDescent="0.2">
      <c r="A1059" s="372"/>
      <c r="B1059" s="133" t="s">
        <v>66</v>
      </c>
      <c r="C1059" s="127"/>
      <c r="D1059" s="127" t="s">
        <v>62</v>
      </c>
      <c r="E1059" s="127"/>
      <c r="F1059" s="127"/>
      <c r="G1059" s="127">
        <f>G1054</f>
        <v>98</v>
      </c>
      <c r="H1059" s="127">
        <f>H1054</f>
        <v>98</v>
      </c>
      <c r="I1059" s="255">
        <f t="shared" si="456"/>
        <v>36</v>
      </c>
      <c r="J1059" s="255">
        <f>J1054</f>
        <v>36</v>
      </c>
      <c r="K1059" s="127">
        <f>G1059</f>
        <v>98</v>
      </c>
      <c r="L1059" s="127" t="s">
        <v>62</v>
      </c>
      <c r="M1059" s="130">
        <v>46022</v>
      </c>
      <c r="N1059" s="130">
        <v>46022</v>
      </c>
      <c r="O1059" s="78"/>
      <c r="P1059" s="236" t="s">
        <v>62</v>
      </c>
      <c r="Q1059" s="78"/>
      <c r="R1059" s="245"/>
    </row>
    <row r="1060" spans="1:19" s="131" customFormat="1" ht="21" customHeight="1" x14ac:dyDescent="0.25">
      <c r="A1060" s="372"/>
      <c r="B1060" s="132" t="s">
        <v>71</v>
      </c>
      <c r="C1060" s="127"/>
      <c r="D1060" s="127"/>
      <c r="E1060" s="127"/>
      <c r="F1060" s="127"/>
      <c r="G1060" s="127" t="s">
        <v>62</v>
      </c>
      <c r="H1060" s="127"/>
      <c r="I1060" s="255">
        <f t="shared" si="456"/>
        <v>0</v>
      </c>
      <c r="J1060" s="255"/>
      <c r="K1060" s="127"/>
      <c r="L1060" s="127" t="s">
        <v>62</v>
      </c>
      <c r="M1060" s="127"/>
      <c r="N1060" s="127"/>
      <c r="O1060" s="236" t="s">
        <v>62</v>
      </c>
      <c r="P1060" s="236" t="s">
        <v>62</v>
      </c>
      <c r="Q1060" s="236" t="s">
        <v>62</v>
      </c>
      <c r="R1060" s="246" t="s">
        <v>62</v>
      </c>
      <c r="S1060" s="128"/>
    </row>
    <row r="1061" spans="1:19" s="131" customFormat="1" ht="21" customHeight="1" x14ac:dyDescent="0.2">
      <c r="A1061" s="373"/>
      <c r="B1061" s="133" t="s">
        <v>72</v>
      </c>
      <c r="C1061" s="127"/>
      <c r="D1061" s="127" t="s">
        <v>62</v>
      </c>
      <c r="E1061" s="127"/>
      <c r="F1061" s="127"/>
      <c r="G1061" s="127">
        <f>G1054</f>
        <v>98</v>
      </c>
      <c r="H1061" s="127">
        <f>H1054</f>
        <v>98</v>
      </c>
      <c r="I1061" s="255">
        <f t="shared" si="456"/>
        <v>36</v>
      </c>
      <c r="J1061" s="255">
        <f>J1054</f>
        <v>36</v>
      </c>
      <c r="K1061" s="127">
        <f>G1061</f>
        <v>98</v>
      </c>
      <c r="L1061" s="127" t="s">
        <v>62</v>
      </c>
      <c r="M1061" s="130">
        <v>46022</v>
      </c>
      <c r="N1061" s="130">
        <v>46022</v>
      </c>
      <c r="O1061" s="78"/>
      <c r="P1061" s="236" t="s">
        <v>62</v>
      </c>
      <c r="Q1061" s="78"/>
      <c r="R1061" s="245"/>
    </row>
    <row r="1062" spans="1:19" s="128" customFormat="1" ht="74.45" customHeight="1" x14ac:dyDescent="0.25">
      <c r="A1062" s="371" t="s">
        <v>399</v>
      </c>
      <c r="B1062" s="124" t="s">
        <v>332</v>
      </c>
      <c r="C1062" s="125" t="s">
        <v>59</v>
      </c>
      <c r="D1062" s="126" t="s">
        <v>60</v>
      </c>
      <c r="E1062" s="126" t="s">
        <v>82</v>
      </c>
      <c r="F1062" s="125">
        <v>98</v>
      </c>
      <c r="G1062" s="125">
        <v>98</v>
      </c>
      <c r="H1062" s="125">
        <v>98</v>
      </c>
      <c r="I1062" s="78">
        <f t="shared" si="456"/>
        <v>14</v>
      </c>
      <c r="J1062" s="78">
        <v>14</v>
      </c>
      <c r="K1062" s="127">
        <f>G1062</f>
        <v>98</v>
      </c>
      <c r="L1062" s="125"/>
      <c r="M1062" s="125" t="s">
        <v>62</v>
      </c>
      <c r="N1062" s="125" t="s">
        <v>62</v>
      </c>
      <c r="O1062" s="78">
        <v>2376850</v>
      </c>
      <c r="P1062" s="78"/>
      <c r="Q1062" s="78">
        <v>2032819.3</v>
      </c>
      <c r="R1062" s="245">
        <v>951693.86</v>
      </c>
    </row>
    <row r="1063" spans="1:19" s="131" customFormat="1" ht="15.75" x14ac:dyDescent="0.2">
      <c r="A1063" s="372"/>
      <c r="B1063" s="129" t="s">
        <v>70</v>
      </c>
      <c r="C1063" s="127"/>
      <c r="D1063" s="127" t="s">
        <v>62</v>
      </c>
      <c r="E1063" s="127"/>
      <c r="F1063" s="127"/>
      <c r="G1063" s="127">
        <f>G1062</f>
        <v>98</v>
      </c>
      <c r="H1063" s="127">
        <f>H1062</f>
        <v>98</v>
      </c>
      <c r="I1063" s="255">
        <f t="shared" si="456"/>
        <v>14</v>
      </c>
      <c r="J1063" s="255">
        <f>J1062</f>
        <v>14</v>
      </c>
      <c r="K1063" s="127">
        <f>G1063</f>
        <v>98</v>
      </c>
      <c r="L1063" s="127"/>
      <c r="M1063" s="130">
        <v>46022</v>
      </c>
      <c r="N1063" s="130">
        <v>46022</v>
      </c>
      <c r="O1063" s="78"/>
      <c r="P1063" s="236"/>
      <c r="Q1063" s="78"/>
      <c r="R1063" s="245"/>
    </row>
    <row r="1064" spans="1:19" s="131" customFormat="1" x14ac:dyDescent="0.25">
      <c r="A1064" s="372"/>
      <c r="B1064" s="132" t="s">
        <v>63</v>
      </c>
      <c r="C1064" s="127"/>
      <c r="D1064" s="127"/>
      <c r="E1064" s="127"/>
      <c r="F1064" s="127"/>
      <c r="G1064" s="127" t="s">
        <v>62</v>
      </c>
      <c r="H1064" s="127"/>
      <c r="I1064" s="255">
        <f t="shared" si="456"/>
        <v>0</v>
      </c>
      <c r="J1064" s="255"/>
      <c r="K1064" s="127"/>
      <c r="L1064" s="127" t="s">
        <v>62</v>
      </c>
      <c r="M1064" s="127"/>
      <c r="N1064" s="127"/>
      <c r="O1064" s="236" t="s">
        <v>62</v>
      </c>
      <c r="P1064" s="236" t="s">
        <v>62</v>
      </c>
      <c r="Q1064" s="236" t="s">
        <v>62</v>
      </c>
      <c r="R1064" s="246" t="s">
        <v>62</v>
      </c>
      <c r="S1064" s="128"/>
    </row>
    <row r="1065" spans="1:19" s="131" customFormat="1" ht="65.45" customHeight="1" x14ac:dyDescent="0.2">
      <c r="A1065" s="372"/>
      <c r="B1065" s="133" t="s">
        <v>64</v>
      </c>
      <c r="C1065" s="127"/>
      <c r="D1065" s="127" t="s">
        <v>62</v>
      </c>
      <c r="E1065" s="127"/>
      <c r="F1065" s="127"/>
      <c r="G1065" s="127">
        <f>G1062</f>
        <v>98</v>
      </c>
      <c r="H1065" s="127">
        <f>H1062</f>
        <v>98</v>
      </c>
      <c r="I1065" s="255">
        <f t="shared" si="456"/>
        <v>14</v>
      </c>
      <c r="J1065" s="255">
        <f>J1062</f>
        <v>14</v>
      </c>
      <c r="K1065" s="127">
        <f>G1065</f>
        <v>98</v>
      </c>
      <c r="L1065" s="127" t="s">
        <v>62</v>
      </c>
      <c r="M1065" s="130">
        <v>46022</v>
      </c>
      <c r="N1065" s="130">
        <v>46022</v>
      </c>
      <c r="O1065" s="78"/>
      <c r="P1065" s="236" t="s">
        <v>62</v>
      </c>
      <c r="Q1065" s="78"/>
      <c r="R1065" s="245"/>
    </row>
    <row r="1066" spans="1:19" s="131" customFormat="1" ht="15" customHeight="1" x14ac:dyDescent="0.25">
      <c r="A1066" s="372"/>
      <c r="B1066" s="132" t="s">
        <v>65</v>
      </c>
      <c r="C1066" s="127"/>
      <c r="D1066" s="127"/>
      <c r="E1066" s="127"/>
      <c r="F1066" s="127"/>
      <c r="G1066" s="127" t="s">
        <v>62</v>
      </c>
      <c r="H1066" s="127"/>
      <c r="I1066" s="255">
        <f t="shared" si="456"/>
        <v>0</v>
      </c>
      <c r="J1066" s="255"/>
      <c r="K1066" s="127"/>
      <c r="L1066" s="127" t="s">
        <v>62</v>
      </c>
      <c r="M1066" s="127"/>
      <c r="N1066" s="127"/>
      <c r="O1066" s="236" t="s">
        <v>62</v>
      </c>
      <c r="P1066" s="236" t="s">
        <v>62</v>
      </c>
      <c r="Q1066" s="236" t="s">
        <v>62</v>
      </c>
      <c r="R1066" s="246" t="s">
        <v>62</v>
      </c>
      <c r="S1066" s="128"/>
    </row>
    <row r="1067" spans="1:19" s="131" customFormat="1" ht="38.65" customHeight="1" x14ac:dyDescent="0.2">
      <c r="A1067" s="372"/>
      <c r="B1067" s="133" t="s">
        <v>66</v>
      </c>
      <c r="C1067" s="127"/>
      <c r="D1067" s="127" t="s">
        <v>62</v>
      </c>
      <c r="E1067" s="127"/>
      <c r="F1067" s="127"/>
      <c r="G1067" s="127">
        <f>G1062</f>
        <v>98</v>
      </c>
      <c r="H1067" s="127">
        <f>H1062</f>
        <v>98</v>
      </c>
      <c r="I1067" s="255">
        <f t="shared" si="456"/>
        <v>14</v>
      </c>
      <c r="J1067" s="255">
        <f>J1062</f>
        <v>14</v>
      </c>
      <c r="K1067" s="127">
        <f>G1067</f>
        <v>98</v>
      </c>
      <c r="L1067" s="127" t="s">
        <v>62</v>
      </c>
      <c r="M1067" s="130">
        <v>46022</v>
      </c>
      <c r="N1067" s="130">
        <v>46022</v>
      </c>
      <c r="O1067" s="78"/>
      <c r="P1067" s="236" t="s">
        <v>62</v>
      </c>
      <c r="Q1067" s="78"/>
      <c r="R1067" s="245"/>
    </row>
    <row r="1068" spans="1:19" s="131" customFormat="1" ht="21" customHeight="1" x14ac:dyDescent="0.25">
      <c r="A1068" s="372"/>
      <c r="B1068" s="132" t="s">
        <v>71</v>
      </c>
      <c r="C1068" s="127"/>
      <c r="D1068" s="127"/>
      <c r="E1068" s="127"/>
      <c r="F1068" s="127"/>
      <c r="G1068" s="127" t="s">
        <v>62</v>
      </c>
      <c r="H1068" s="127"/>
      <c r="I1068" s="255">
        <f t="shared" si="456"/>
        <v>0</v>
      </c>
      <c r="J1068" s="255"/>
      <c r="K1068" s="127"/>
      <c r="L1068" s="127" t="s">
        <v>62</v>
      </c>
      <c r="M1068" s="127"/>
      <c r="N1068" s="127"/>
      <c r="O1068" s="236" t="s">
        <v>62</v>
      </c>
      <c r="P1068" s="236" t="s">
        <v>62</v>
      </c>
      <c r="Q1068" s="236" t="s">
        <v>62</v>
      </c>
      <c r="R1068" s="246" t="s">
        <v>62</v>
      </c>
      <c r="S1068" s="128"/>
    </row>
    <row r="1069" spans="1:19" s="131" customFormat="1" ht="21" customHeight="1" x14ac:dyDescent="0.2">
      <c r="A1069" s="373"/>
      <c r="B1069" s="133" t="s">
        <v>72</v>
      </c>
      <c r="C1069" s="127"/>
      <c r="D1069" s="127" t="s">
        <v>62</v>
      </c>
      <c r="E1069" s="127"/>
      <c r="F1069" s="127"/>
      <c r="G1069" s="127">
        <f>G1062</f>
        <v>98</v>
      </c>
      <c r="H1069" s="127">
        <f>H1062</f>
        <v>98</v>
      </c>
      <c r="I1069" s="255">
        <f t="shared" si="456"/>
        <v>14</v>
      </c>
      <c r="J1069" s="255">
        <f>J1062</f>
        <v>14</v>
      </c>
      <c r="K1069" s="127">
        <f>G1069</f>
        <v>98</v>
      </c>
      <c r="L1069" s="127" t="s">
        <v>62</v>
      </c>
      <c r="M1069" s="130">
        <v>46022</v>
      </c>
      <c r="N1069" s="130">
        <v>46022</v>
      </c>
      <c r="O1069" s="78"/>
      <c r="P1069" s="236" t="s">
        <v>62</v>
      </c>
      <c r="Q1069" s="78"/>
      <c r="R1069" s="245"/>
    </row>
    <row r="1070" spans="1:19" s="128" customFormat="1" ht="74.45" customHeight="1" x14ac:dyDescent="0.25">
      <c r="A1070" s="371" t="s">
        <v>400</v>
      </c>
      <c r="B1070" s="124" t="s">
        <v>332</v>
      </c>
      <c r="C1070" s="125" t="s">
        <v>59</v>
      </c>
      <c r="D1070" s="126" t="s">
        <v>60</v>
      </c>
      <c r="E1070" s="126" t="s">
        <v>82</v>
      </c>
      <c r="F1070" s="125">
        <v>98</v>
      </c>
      <c r="G1070" s="125">
        <v>98</v>
      </c>
      <c r="H1070" s="125">
        <v>98</v>
      </c>
      <c r="I1070" s="78">
        <f t="shared" si="456"/>
        <v>40</v>
      </c>
      <c r="J1070" s="78">
        <v>40</v>
      </c>
      <c r="K1070" s="127">
        <f>G1070</f>
        <v>98</v>
      </c>
      <c r="L1070" s="125"/>
      <c r="M1070" s="125" t="s">
        <v>62</v>
      </c>
      <c r="N1070" s="125" t="s">
        <v>62</v>
      </c>
      <c r="O1070" s="78">
        <v>1272209.3600000001</v>
      </c>
      <c r="P1070" s="78" t="s">
        <v>344</v>
      </c>
      <c r="Q1070" s="78">
        <v>1103018.03</v>
      </c>
      <c r="R1070" s="245">
        <v>512587.81</v>
      </c>
    </row>
    <row r="1071" spans="1:19" s="131" customFormat="1" ht="15.75" x14ac:dyDescent="0.2">
      <c r="A1071" s="372"/>
      <c r="B1071" s="129" t="s">
        <v>70</v>
      </c>
      <c r="C1071" s="127"/>
      <c r="D1071" s="127" t="s">
        <v>62</v>
      </c>
      <c r="E1071" s="127"/>
      <c r="F1071" s="127"/>
      <c r="G1071" s="127">
        <f>G1070</f>
        <v>98</v>
      </c>
      <c r="H1071" s="127">
        <f>H1070</f>
        <v>98</v>
      </c>
      <c r="I1071" s="255">
        <f t="shared" si="456"/>
        <v>40</v>
      </c>
      <c r="J1071" s="255">
        <f>J1070</f>
        <v>40</v>
      </c>
      <c r="K1071" s="127">
        <f>G1071</f>
        <v>98</v>
      </c>
      <c r="L1071" s="127"/>
      <c r="M1071" s="130">
        <v>46022</v>
      </c>
      <c r="N1071" s="130">
        <v>46022</v>
      </c>
      <c r="O1071" s="78"/>
      <c r="P1071" s="236"/>
      <c r="Q1071" s="78"/>
      <c r="R1071" s="245"/>
    </row>
    <row r="1072" spans="1:19" s="131" customFormat="1" x14ac:dyDescent="0.25">
      <c r="A1072" s="372"/>
      <c r="B1072" s="132" t="s">
        <v>63</v>
      </c>
      <c r="C1072" s="127"/>
      <c r="D1072" s="127"/>
      <c r="E1072" s="127"/>
      <c r="F1072" s="127"/>
      <c r="G1072" s="127" t="s">
        <v>62</v>
      </c>
      <c r="H1072" s="127"/>
      <c r="I1072" s="255">
        <f t="shared" si="456"/>
        <v>0</v>
      </c>
      <c r="J1072" s="255"/>
      <c r="K1072" s="127"/>
      <c r="L1072" s="127" t="s">
        <v>62</v>
      </c>
      <c r="M1072" s="127"/>
      <c r="N1072" s="127"/>
      <c r="O1072" s="236" t="s">
        <v>62</v>
      </c>
      <c r="P1072" s="236" t="s">
        <v>62</v>
      </c>
      <c r="Q1072" s="236" t="s">
        <v>62</v>
      </c>
      <c r="R1072" s="246" t="s">
        <v>62</v>
      </c>
      <c r="S1072" s="128"/>
    </row>
    <row r="1073" spans="1:19" s="131" customFormat="1" ht="65.45" customHeight="1" x14ac:dyDescent="0.2">
      <c r="A1073" s="372"/>
      <c r="B1073" s="133" t="s">
        <v>64</v>
      </c>
      <c r="C1073" s="127"/>
      <c r="D1073" s="127" t="s">
        <v>62</v>
      </c>
      <c r="E1073" s="127"/>
      <c r="F1073" s="127"/>
      <c r="G1073" s="127">
        <f>G1070</f>
        <v>98</v>
      </c>
      <c r="H1073" s="127">
        <f>H1070</f>
        <v>98</v>
      </c>
      <c r="I1073" s="255">
        <f t="shared" si="456"/>
        <v>40</v>
      </c>
      <c r="J1073" s="255">
        <f>J1070</f>
        <v>40</v>
      </c>
      <c r="K1073" s="127">
        <f>G1073</f>
        <v>98</v>
      </c>
      <c r="L1073" s="127" t="s">
        <v>62</v>
      </c>
      <c r="M1073" s="130">
        <v>46022</v>
      </c>
      <c r="N1073" s="130">
        <v>46022</v>
      </c>
      <c r="O1073" s="78"/>
      <c r="P1073" s="236" t="s">
        <v>62</v>
      </c>
      <c r="Q1073" s="78"/>
      <c r="R1073" s="245"/>
    </row>
    <row r="1074" spans="1:19" s="131" customFormat="1" ht="15" customHeight="1" x14ac:dyDescent="0.25">
      <c r="A1074" s="372"/>
      <c r="B1074" s="132" t="s">
        <v>65</v>
      </c>
      <c r="C1074" s="127"/>
      <c r="D1074" s="127"/>
      <c r="E1074" s="127"/>
      <c r="F1074" s="127"/>
      <c r="G1074" s="127" t="s">
        <v>62</v>
      </c>
      <c r="H1074" s="127"/>
      <c r="I1074" s="255">
        <f t="shared" si="456"/>
        <v>0</v>
      </c>
      <c r="J1074" s="255"/>
      <c r="K1074" s="127"/>
      <c r="L1074" s="127" t="s">
        <v>62</v>
      </c>
      <c r="M1074" s="127"/>
      <c r="N1074" s="127"/>
      <c r="O1074" s="236" t="s">
        <v>62</v>
      </c>
      <c r="P1074" s="236" t="s">
        <v>62</v>
      </c>
      <c r="Q1074" s="236" t="s">
        <v>62</v>
      </c>
      <c r="R1074" s="246" t="s">
        <v>62</v>
      </c>
      <c r="S1074" s="128"/>
    </row>
    <row r="1075" spans="1:19" s="131" customFormat="1" ht="38.65" customHeight="1" x14ac:dyDescent="0.2">
      <c r="A1075" s="372"/>
      <c r="B1075" s="133" t="s">
        <v>66</v>
      </c>
      <c r="C1075" s="127"/>
      <c r="D1075" s="127" t="s">
        <v>62</v>
      </c>
      <c r="E1075" s="127"/>
      <c r="F1075" s="127"/>
      <c r="G1075" s="127">
        <f>G1070</f>
        <v>98</v>
      </c>
      <c r="H1075" s="127">
        <f>H1070</f>
        <v>98</v>
      </c>
      <c r="I1075" s="255">
        <f t="shared" si="456"/>
        <v>40</v>
      </c>
      <c r="J1075" s="255">
        <f>J1070</f>
        <v>40</v>
      </c>
      <c r="K1075" s="127">
        <f>G1075</f>
        <v>98</v>
      </c>
      <c r="L1075" s="127" t="s">
        <v>62</v>
      </c>
      <c r="M1075" s="130">
        <v>46022</v>
      </c>
      <c r="N1075" s="130">
        <v>46022</v>
      </c>
      <c r="O1075" s="78"/>
      <c r="P1075" s="236" t="s">
        <v>62</v>
      </c>
      <c r="Q1075" s="78"/>
      <c r="R1075" s="245"/>
    </row>
    <row r="1076" spans="1:19" s="131" customFormat="1" ht="21" customHeight="1" x14ac:dyDescent="0.25">
      <c r="A1076" s="372"/>
      <c r="B1076" s="132" t="s">
        <v>71</v>
      </c>
      <c r="C1076" s="127"/>
      <c r="D1076" s="127"/>
      <c r="E1076" s="127"/>
      <c r="F1076" s="127"/>
      <c r="G1076" s="127" t="s">
        <v>62</v>
      </c>
      <c r="H1076" s="127"/>
      <c r="I1076" s="255">
        <f t="shared" si="456"/>
        <v>0</v>
      </c>
      <c r="J1076" s="255"/>
      <c r="K1076" s="127"/>
      <c r="L1076" s="127" t="s">
        <v>62</v>
      </c>
      <c r="M1076" s="127"/>
      <c r="N1076" s="127"/>
      <c r="O1076" s="236" t="s">
        <v>62</v>
      </c>
      <c r="P1076" s="236" t="s">
        <v>62</v>
      </c>
      <c r="Q1076" s="236" t="s">
        <v>62</v>
      </c>
      <c r="R1076" s="246" t="s">
        <v>62</v>
      </c>
      <c r="S1076" s="128"/>
    </row>
    <row r="1077" spans="1:19" s="131" customFormat="1" ht="21" customHeight="1" x14ac:dyDescent="0.2">
      <c r="A1077" s="373"/>
      <c r="B1077" s="133" t="s">
        <v>72</v>
      </c>
      <c r="C1077" s="127"/>
      <c r="D1077" s="127" t="s">
        <v>62</v>
      </c>
      <c r="E1077" s="127"/>
      <c r="F1077" s="127"/>
      <c r="G1077" s="127">
        <f>G1070</f>
        <v>98</v>
      </c>
      <c r="H1077" s="127">
        <f>H1070</f>
        <v>98</v>
      </c>
      <c r="I1077" s="255">
        <f t="shared" si="456"/>
        <v>40</v>
      </c>
      <c r="J1077" s="255">
        <f>J1070</f>
        <v>40</v>
      </c>
      <c r="K1077" s="127">
        <f>G1077</f>
        <v>98</v>
      </c>
      <c r="L1077" s="127" t="s">
        <v>62</v>
      </c>
      <c r="M1077" s="130">
        <v>46022</v>
      </c>
      <c r="N1077" s="130">
        <v>46022</v>
      </c>
      <c r="O1077" s="78"/>
      <c r="P1077" s="236" t="s">
        <v>62</v>
      </c>
      <c r="Q1077" s="78"/>
      <c r="R1077" s="245"/>
    </row>
    <row r="1078" spans="1:19" s="128" customFormat="1" ht="74.45" customHeight="1" x14ac:dyDescent="0.25">
      <c r="A1078" s="371" t="s">
        <v>376</v>
      </c>
      <c r="B1078" s="124" t="s">
        <v>332</v>
      </c>
      <c r="C1078" s="125" t="s">
        <v>59</v>
      </c>
      <c r="D1078" s="126" t="s">
        <v>60</v>
      </c>
      <c r="E1078" s="126" t="s">
        <v>82</v>
      </c>
      <c r="F1078" s="125">
        <v>98</v>
      </c>
      <c r="G1078" s="125">
        <v>98</v>
      </c>
      <c r="H1078" s="125">
        <v>98</v>
      </c>
      <c r="I1078" s="78">
        <f t="shared" si="456"/>
        <v>37</v>
      </c>
      <c r="J1078" s="78">
        <v>37</v>
      </c>
      <c r="K1078" s="127">
        <f>G1078</f>
        <v>98</v>
      </c>
      <c r="L1078" s="125"/>
      <c r="M1078" s="125" t="s">
        <v>62</v>
      </c>
      <c r="N1078" s="125" t="s">
        <v>62</v>
      </c>
      <c r="O1078" s="78">
        <v>3942569.3</v>
      </c>
      <c r="P1078" s="78" t="s">
        <v>344</v>
      </c>
      <c r="Q1078" s="78">
        <v>3108830.12</v>
      </c>
      <c r="R1078" s="245">
        <v>1464237.68</v>
      </c>
    </row>
    <row r="1079" spans="1:19" s="131" customFormat="1" ht="15.75" x14ac:dyDescent="0.2">
      <c r="A1079" s="372"/>
      <c r="B1079" s="129" t="s">
        <v>70</v>
      </c>
      <c r="C1079" s="127"/>
      <c r="D1079" s="127" t="s">
        <v>62</v>
      </c>
      <c r="E1079" s="127"/>
      <c r="F1079" s="127"/>
      <c r="G1079" s="127">
        <f>G1078</f>
        <v>98</v>
      </c>
      <c r="H1079" s="127">
        <f>H1078</f>
        <v>98</v>
      </c>
      <c r="I1079" s="255">
        <f t="shared" si="456"/>
        <v>37</v>
      </c>
      <c r="J1079" s="255">
        <f>J1078</f>
        <v>37</v>
      </c>
      <c r="K1079" s="127">
        <f>G1079</f>
        <v>98</v>
      </c>
      <c r="L1079" s="127"/>
      <c r="M1079" s="130">
        <v>46022</v>
      </c>
      <c r="N1079" s="130">
        <v>46022</v>
      </c>
      <c r="O1079" s="78"/>
      <c r="P1079" s="236"/>
      <c r="Q1079" s="78"/>
      <c r="R1079" s="245"/>
    </row>
    <row r="1080" spans="1:19" s="131" customFormat="1" x14ac:dyDescent="0.25">
      <c r="A1080" s="372"/>
      <c r="B1080" s="132" t="s">
        <v>63</v>
      </c>
      <c r="C1080" s="127"/>
      <c r="D1080" s="127"/>
      <c r="E1080" s="127"/>
      <c r="F1080" s="127"/>
      <c r="G1080" s="127" t="s">
        <v>62</v>
      </c>
      <c r="H1080" s="127"/>
      <c r="I1080" s="255">
        <f t="shared" si="456"/>
        <v>0</v>
      </c>
      <c r="J1080" s="255"/>
      <c r="K1080" s="127"/>
      <c r="L1080" s="127" t="s">
        <v>62</v>
      </c>
      <c r="M1080" s="127"/>
      <c r="N1080" s="127"/>
      <c r="O1080" s="236" t="s">
        <v>62</v>
      </c>
      <c r="P1080" s="236" t="s">
        <v>62</v>
      </c>
      <c r="Q1080" s="236" t="s">
        <v>62</v>
      </c>
      <c r="R1080" s="246" t="s">
        <v>62</v>
      </c>
      <c r="S1080" s="128"/>
    </row>
    <row r="1081" spans="1:19" s="131" customFormat="1" ht="65.45" customHeight="1" x14ac:dyDescent="0.2">
      <c r="A1081" s="372"/>
      <c r="B1081" s="133" t="s">
        <v>64</v>
      </c>
      <c r="C1081" s="127"/>
      <c r="D1081" s="127" t="s">
        <v>62</v>
      </c>
      <c r="E1081" s="127"/>
      <c r="F1081" s="127"/>
      <c r="G1081" s="127">
        <f>G1078</f>
        <v>98</v>
      </c>
      <c r="H1081" s="127">
        <f>H1078</f>
        <v>98</v>
      </c>
      <c r="I1081" s="255">
        <f t="shared" si="456"/>
        <v>37</v>
      </c>
      <c r="J1081" s="255">
        <f>J1078</f>
        <v>37</v>
      </c>
      <c r="K1081" s="127">
        <f>G1081</f>
        <v>98</v>
      </c>
      <c r="L1081" s="127" t="s">
        <v>62</v>
      </c>
      <c r="M1081" s="130">
        <v>46022</v>
      </c>
      <c r="N1081" s="130">
        <v>46022</v>
      </c>
      <c r="O1081" s="78"/>
      <c r="P1081" s="236" t="s">
        <v>62</v>
      </c>
      <c r="Q1081" s="78"/>
      <c r="R1081" s="245"/>
    </row>
    <row r="1082" spans="1:19" s="131" customFormat="1" ht="15" customHeight="1" x14ac:dyDescent="0.25">
      <c r="A1082" s="372"/>
      <c r="B1082" s="132" t="s">
        <v>65</v>
      </c>
      <c r="C1082" s="127"/>
      <c r="D1082" s="127"/>
      <c r="E1082" s="127"/>
      <c r="F1082" s="127"/>
      <c r="G1082" s="127" t="s">
        <v>62</v>
      </c>
      <c r="H1082" s="127"/>
      <c r="I1082" s="255">
        <f t="shared" si="456"/>
        <v>0</v>
      </c>
      <c r="J1082" s="255"/>
      <c r="K1082" s="127"/>
      <c r="L1082" s="127" t="s">
        <v>62</v>
      </c>
      <c r="M1082" s="127"/>
      <c r="N1082" s="127"/>
      <c r="O1082" s="236" t="s">
        <v>62</v>
      </c>
      <c r="P1082" s="236" t="s">
        <v>62</v>
      </c>
      <c r="Q1082" s="236" t="s">
        <v>62</v>
      </c>
      <c r="R1082" s="246" t="s">
        <v>62</v>
      </c>
      <c r="S1082" s="128"/>
    </row>
    <row r="1083" spans="1:19" s="131" customFormat="1" ht="38.65" customHeight="1" x14ac:dyDescent="0.2">
      <c r="A1083" s="372"/>
      <c r="B1083" s="133" t="s">
        <v>66</v>
      </c>
      <c r="C1083" s="127"/>
      <c r="D1083" s="127" t="s">
        <v>62</v>
      </c>
      <c r="E1083" s="127"/>
      <c r="F1083" s="127"/>
      <c r="G1083" s="127">
        <f>G1078</f>
        <v>98</v>
      </c>
      <c r="H1083" s="127">
        <f>H1078</f>
        <v>98</v>
      </c>
      <c r="I1083" s="255">
        <f t="shared" si="456"/>
        <v>37</v>
      </c>
      <c r="J1083" s="255">
        <f>J1078</f>
        <v>37</v>
      </c>
      <c r="K1083" s="127">
        <f>G1083</f>
        <v>98</v>
      </c>
      <c r="L1083" s="127" t="s">
        <v>62</v>
      </c>
      <c r="M1083" s="130">
        <v>46022</v>
      </c>
      <c r="N1083" s="130">
        <v>46022</v>
      </c>
      <c r="O1083" s="78"/>
      <c r="P1083" s="236" t="s">
        <v>62</v>
      </c>
      <c r="Q1083" s="78"/>
      <c r="R1083" s="245"/>
    </row>
    <row r="1084" spans="1:19" s="131" customFormat="1" ht="21" customHeight="1" x14ac:dyDescent="0.25">
      <c r="A1084" s="372"/>
      <c r="B1084" s="132" t="s">
        <v>71</v>
      </c>
      <c r="C1084" s="127"/>
      <c r="D1084" s="127"/>
      <c r="E1084" s="127"/>
      <c r="F1084" s="127"/>
      <c r="G1084" s="127" t="s">
        <v>62</v>
      </c>
      <c r="H1084" s="127"/>
      <c r="I1084" s="255">
        <f t="shared" si="456"/>
        <v>0</v>
      </c>
      <c r="J1084" s="255"/>
      <c r="K1084" s="127"/>
      <c r="L1084" s="127" t="s">
        <v>62</v>
      </c>
      <c r="M1084" s="127"/>
      <c r="N1084" s="127"/>
      <c r="O1084" s="236" t="s">
        <v>62</v>
      </c>
      <c r="P1084" s="236" t="s">
        <v>62</v>
      </c>
      <c r="Q1084" s="236" t="s">
        <v>62</v>
      </c>
      <c r="R1084" s="246" t="s">
        <v>62</v>
      </c>
      <c r="S1084" s="128"/>
    </row>
    <row r="1085" spans="1:19" s="131" customFormat="1" ht="21" customHeight="1" x14ac:dyDescent="0.2">
      <c r="A1085" s="373"/>
      <c r="B1085" s="133" t="s">
        <v>72</v>
      </c>
      <c r="C1085" s="127"/>
      <c r="D1085" s="127" t="s">
        <v>62</v>
      </c>
      <c r="E1085" s="127"/>
      <c r="F1085" s="127"/>
      <c r="G1085" s="127">
        <f>G1078</f>
        <v>98</v>
      </c>
      <c r="H1085" s="127">
        <f>H1078</f>
        <v>98</v>
      </c>
      <c r="I1085" s="255">
        <f t="shared" si="456"/>
        <v>37</v>
      </c>
      <c r="J1085" s="255">
        <f>J1078</f>
        <v>37</v>
      </c>
      <c r="K1085" s="127">
        <f>G1085</f>
        <v>98</v>
      </c>
      <c r="L1085" s="127" t="s">
        <v>62</v>
      </c>
      <c r="M1085" s="130">
        <v>46022</v>
      </c>
      <c r="N1085" s="130">
        <v>46022</v>
      </c>
      <c r="O1085" s="78"/>
      <c r="P1085" s="236" t="s">
        <v>62</v>
      </c>
      <c r="Q1085" s="78"/>
      <c r="R1085" s="245"/>
    </row>
    <row r="1086" spans="1:19" s="128" customFormat="1" ht="74.45" customHeight="1" x14ac:dyDescent="0.25">
      <c r="A1086" s="371" t="s">
        <v>350</v>
      </c>
      <c r="B1086" s="124" t="s">
        <v>332</v>
      </c>
      <c r="C1086" s="125" t="s">
        <v>59</v>
      </c>
      <c r="D1086" s="126" t="s">
        <v>60</v>
      </c>
      <c r="E1086" s="126" t="s">
        <v>82</v>
      </c>
      <c r="F1086" s="125">
        <v>98</v>
      </c>
      <c r="G1086" s="125">
        <v>98</v>
      </c>
      <c r="H1086" s="125">
        <v>98</v>
      </c>
      <c r="I1086" s="78" t="str">
        <f t="shared" si="456"/>
        <v>18</v>
      </c>
      <c r="J1086" s="78" t="s">
        <v>409</v>
      </c>
      <c r="K1086" s="127">
        <f>G1086</f>
        <v>98</v>
      </c>
      <c r="L1086" s="125"/>
      <c r="M1086" s="125" t="s">
        <v>62</v>
      </c>
      <c r="N1086" s="125" t="s">
        <v>62</v>
      </c>
      <c r="O1086" s="78">
        <v>4512939.8</v>
      </c>
      <c r="P1086" s="78" t="s">
        <v>344</v>
      </c>
      <c r="Q1086" s="78">
        <v>4142020.77</v>
      </c>
      <c r="R1086" s="245">
        <v>1928786.52</v>
      </c>
    </row>
    <row r="1087" spans="1:19" s="131" customFormat="1" ht="15.75" x14ac:dyDescent="0.2">
      <c r="A1087" s="372"/>
      <c r="B1087" s="129" t="s">
        <v>70</v>
      </c>
      <c r="C1087" s="127"/>
      <c r="D1087" s="127" t="s">
        <v>62</v>
      </c>
      <c r="E1087" s="127"/>
      <c r="F1087" s="127"/>
      <c r="G1087" s="127">
        <f>G1086</f>
        <v>98</v>
      </c>
      <c r="H1087" s="127">
        <f>H1086</f>
        <v>98</v>
      </c>
      <c r="I1087" s="255" t="str">
        <f t="shared" si="456"/>
        <v>18</v>
      </c>
      <c r="J1087" s="255" t="str">
        <f>J1086</f>
        <v>18</v>
      </c>
      <c r="K1087" s="127">
        <f>G1087</f>
        <v>98</v>
      </c>
      <c r="L1087" s="127"/>
      <c r="M1087" s="130">
        <v>46022</v>
      </c>
      <c r="N1087" s="130">
        <v>46022</v>
      </c>
      <c r="O1087" s="78"/>
      <c r="P1087" s="236"/>
      <c r="Q1087" s="78"/>
      <c r="R1087" s="245"/>
    </row>
    <row r="1088" spans="1:19" s="131" customFormat="1" x14ac:dyDescent="0.25">
      <c r="A1088" s="372"/>
      <c r="B1088" s="132" t="s">
        <v>63</v>
      </c>
      <c r="C1088" s="127"/>
      <c r="D1088" s="127"/>
      <c r="E1088" s="127"/>
      <c r="F1088" s="127"/>
      <c r="G1088" s="127" t="s">
        <v>62</v>
      </c>
      <c r="H1088" s="127"/>
      <c r="I1088" s="255">
        <f t="shared" si="456"/>
        <v>0</v>
      </c>
      <c r="J1088" s="255"/>
      <c r="K1088" s="127"/>
      <c r="L1088" s="127" t="s">
        <v>62</v>
      </c>
      <c r="M1088" s="127"/>
      <c r="N1088" s="127"/>
      <c r="O1088" s="236" t="s">
        <v>62</v>
      </c>
      <c r="P1088" s="236" t="s">
        <v>62</v>
      </c>
      <c r="Q1088" s="236" t="s">
        <v>62</v>
      </c>
      <c r="R1088" s="246" t="s">
        <v>62</v>
      </c>
      <c r="S1088" s="128"/>
    </row>
    <row r="1089" spans="1:19" s="131" customFormat="1" ht="65.45" customHeight="1" x14ac:dyDescent="0.2">
      <c r="A1089" s="372"/>
      <c r="B1089" s="133" t="s">
        <v>64</v>
      </c>
      <c r="C1089" s="127"/>
      <c r="D1089" s="127" t="s">
        <v>62</v>
      </c>
      <c r="E1089" s="127"/>
      <c r="F1089" s="127"/>
      <c r="G1089" s="127">
        <f>G1086</f>
        <v>98</v>
      </c>
      <c r="H1089" s="127">
        <f>H1086</f>
        <v>98</v>
      </c>
      <c r="I1089" s="255" t="str">
        <f t="shared" si="456"/>
        <v>18</v>
      </c>
      <c r="J1089" s="255" t="str">
        <f>J1086</f>
        <v>18</v>
      </c>
      <c r="K1089" s="127">
        <f>G1089</f>
        <v>98</v>
      </c>
      <c r="L1089" s="127" t="s">
        <v>62</v>
      </c>
      <c r="M1089" s="130">
        <v>46022</v>
      </c>
      <c r="N1089" s="130">
        <v>46022</v>
      </c>
      <c r="O1089" s="78"/>
      <c r="P1089" s="236" t="s">
        <v>62</v>
      </c>
      <c r="Q1089" s="78"/>
      <c r="R1089" s="245"/>
    </row>
    <row r="1090" spans="1:19" s="131" customFormat="1" ht="15" customHeight="1" x14ac:dyDescent="0.25">
      <c r="A1090" s="372"/>
      <c r="B1090" s="132" t="s">
        <v>65</v>
      </c>
      <c r="C1090" s="127"/>
      <c r="D1090" s="127"/>
      <c r="E1090" s="127"/>
      <c r="F1090" s="127"/>
      <c r="G1090" s="127" t="s">
        <v>62</v>
      </c>
      <c r="H1090" s="127"/>
      <c r="I1090" s="255">
        <f t="shared" si="456"/>
        <v>0</v>
      </c>
      <c r="J1090" s="255"/>
      <c r="K1090" s="127"/>
      <c r="L1090" s="127" t="s">
        <v>62</v>
      </c>
      <c r="M1090" s="127"/>
      <c r="N1090" s="127"/>
      <c r="O1090" s="236" t="s">
        <v>62</v>
      </c>
      <c r="P1090" s="236" t="s">
        <v>62</v>
      </c>
      <c r="Q1090" s="236" t="s">
        <v>62</v>
      </c>
      <c r="R1090" s="246" t="s">
        <v>62</v>
      </c>
      <c r="S1090" s="128"/>
    </row>
    <row r="1091" spans="1:19" s="131" customFormat="1" ht="38.65" customHeight="1" x14ac:dyDescent="0.2">
      <c r="A1091" s="372"/>
      <c r="B1091" s="133" t="s">
        <v>66</v>
      </c>
      <c r="C1091" s="127"/>
      <c r="D1091" s="127" t="s">
        <v>62</v>
      </c>
      <c r="E1091" s="127"/>
      <c r="F1091" s="127"/>
      <c r="G1091" s="127">
        <f>G1086</f>
        <v>98</v>
      </c>
      <c r="H1091" s="127">
        <f>H1086</f>
        <v>98</v>
      </c>
      <c r="I1091" s="255" t="str">
        <f t="shared" si="456"/>
        <v>18</v>
      </c>
      <c r="J1091" s="255" t="str">
        <f>J1086</f>
        <v>18</v>
      </c>
      <c r="K1091" s="127">
        <f>G1091</f>
        <v>98</v>
      </c>
      <c r="L1091" s="127" t="s">
        <v>62</v>
      </c>
      <c r="M1091" s="130">
        <v>46022</v>
      </c>
      <c r="N1091" s="130">
        <v>46022</v>
      </c>
      <c r="O1091" s="78"/>
      <c r="P1091" s="236" t="s">
        <v>62</v>
      </c>
      <c r="Q1091" s="78"/>
      <c r="R1091" s="245"/>
    </row>
    <row r="1092" spans="1:19" s="131" customFormat="1" ht="21" customHeight="1" x14ac:dyDescent="0.25">
      <c r="A1092" s="372"/>
      <c r="B1092" s="132" t="s">
        <v>71</v>
      </c>
      <c r="C1092" s="127"/>
      <c r="D1092" s="127"/>
      <c r="E1092" s="127"/>
      <c r="F1092" s="127"/>
      <c r="G1092" s="127" t="s">
        <v>62</v>
      </c>
      <c r="H1092" s="127"/>
      <c r="I1092" s="255">
        <f t="shared" si="456"/>
        <v>0</v>
      </c>
      <c r="J1092" s="255"/>
      <c r="K1092" s="127"/>
      <c r="L1092" s="127" t="s">
        <v>62</v>
      </c>
      <c r="M1092" s="127"/>
      <c r="N1092" s="127"/>
      <c r="O1092" s="236" t="s">
        <v>62</v>
      </c>
      <c r="P1092" s="236" t="s">
        <v>62</v>
      </c>
      <c r="Q1092" s="236" t="s">
        <v>62</v>
      </c>
      <c r="R1092" s="246" t="s">
        <v>62</v>
      </c>
      <c r="S1092" s="128"/>
    </row>
    <row r="1093" spans="1:19" s="131" customFormat="1" ht="21" customHeight="1" x14ac:dyDescent="0.2">
      <c r="A1093" s="373"/>
      <c r="B1093" s="133" t="s">
        <v>72</v>
      </c>
      <c r="C1093" s="127"/>
      <c r="D1093" s="127" t="s">
        <v>62</v>
      </c>
      <c r="E1093" s="127"/>
      <c r="F1093" s="127"/>
      <c r="G1093" s="127">
        <f>G1086</f>
        <v>98</v>
      </c>
      <c r="H1093" s="127">
        <f>H1086</f>
        <v>98</v>
      </c>
      <c r="I1093" s="255" t="str">
        <f t="shared" si="456"/>
        <v>18</v>
      </c>
      <c r="J1093" s="255" t="str">
        <f>J1086</f>
        <v>18</v>
      </c>
      <c r="K1093" s="127">
        <f>G1093</f>
        <v>98</v>
      </c>
      <c r="L1093" s="127" t="s">
        <v>62</v>
      </c>
      <c r="M1093" s="130">
        <v>46022</v>
      </c>
      <c r="N1093" s="130">
        <v>46022</v>
      </c>
      <c r="O1093" s="78"/>
      <c r="P1093" s="236" t="s">
        <v>62</v>
      </c>
      <c r="Q1093" s="78"/>
      <c r="R1093" s="245"/>
    </row>
    <row r="1094" spans="1:19" s="128" customFormat="1" ht="74.45" customHeight="1" x14ac:dyDescent="0.25">
      <c r="A1094" s="371" t="s">
        <v>216</v>
      </c>
      <c r="B1094" s="124" t="s">
        <v>332</v>
      </c>
      <c r="C1094" s="125" t="s">
        <v>59</v>
      </c>
      <c r="D1094" s="126" t="s">
        <v>60</v>
      </c>
      <c r="E1094" s="126" t="s">
        <v>82</v>
      </c>
      <c r="F1094" s="125">
        <v>98</v>
      </c>
      <c r="G1094" s="125">
        <v>98</v>
      </c>
      <c r="H1094" s="125">
        <v>98</v>
      </c>
      <c r="I1094" s="78">
        <f t="shared" si="456"/>
        <v>40</v>
      </c>
      <c r="J1094" s="78">
        <v>40</v>
      </c>
      <c r="K1094" s="127">
        <f>G1094</f>
        <v>98</v>
      </c>
      <c r="L1094" s="125"/>
      <c r="M1094" s="125" t="s">
        <v>62</v>
      </c>
      <c r="N1094" s="125" t="s">
        <v>62</v>
      </c>
      <c r="O1094" s="78">
        <v>2512408.77</v>
      </c>
      <c r="P1094" s="78" t="s">
        <v>344</v>
      </c>
      <c r="Q1094" s="78">
        <v>2170593.27</v>
      </c>
      <c r="R1094" s="245">
        <v>1007775.03</v>
      </c>
    </row>
    <row r="1095" spans="1:19" s="131" customFormat="1" ht="15.75" x14ac:dyDescent="0.2">
      <c r="A1095" s="372"/>
      <c r="B1095" s="129" t="s">
        <v>70</v>
      </c>
      <c r="C1095" s="127"/>
      <c r="D1095" s="127" t="s">
        <v>62</v>
      </c>
      <c r="E1095" s="127"/>
      <c r="F1095" s="127"/>
      <c r="G1095" s="127">
        <f>G1094</f>
        <v>98</v>
      </c>
      <c r="H1095" s="127">
        <f>H1094</f>
        <v>98</v>
      </c>
      <c r="I1095" s="255">
        <f t="shared" ref="I1095:I1158" si="457">J1095</f>
        <v>40</v>
      </c>
      <c r="J1095" s="255">
        <f>J1094</f>
        <v>40</v>
      </c>
      <c r="K1095" s="127">
        <f>G1095</f>
        <v>98</v>
      </c>
      <c r="L1095" s="127"/>
      <c r="M1095" s="130">
        <v>46022</v>
      </c>
      <c r="N1095" s="130">
        <v>46022</v>
      </c>
      <c r="O1095" s="78"/>
      <c r="P1095" s="236"/>
      <c r="Q1095" s="78"/>
      <c r="R1095" s="245"/>
    </row>
    <row r="1096" spans="1:19" s="131" customFormat="1" x14ac:dyDescent="0.25">
      <c r="A1096" s="372"/>
      <c r="B1096" s="132" t="s">
        <v>63</v>
      </c>
      <c r="C1096" s="127"/>
      <c r="D1096" s="127"/>
      <c r="E1096" s="127"/>
      <c r="F1096" s="127"/>
      <c r="G1096" s="127" t="s">
        <v>62</v>
      </c>
      <c r="H1096" s="127"/>
      <c r="I1096" s="255">
        <f t="shared" si="457"/>
        <v>0</v>
      </c>
      <c r="J1096" s="255"/>
      <c r="K1096" s="127"/>
      <c r="L1096" s="127" t="s">
        <v>62</v>
      </c>
      <c r="M1096" s="127"/>
      <c r="N1096" s="127"/>
      <c r="O1096" s="236" t="s">
        <v>62</v>
      </c>
      <c r="P1096" s="236" t="s">
        <v>62</v>
      </c>
      <c r="Q1096" s="236" t="s">
        <v>62</v>
      </c>
      <c r="R1096" s="246" t="s">
        <v>62</v>
      </c>
      <c r="S1096" s="128"/>
    </row>
    <row r="1097" spans="1:19" s="131" customFormat="1" ht="65.45" customHeight="1" x14ac:dyDescent="0.2">
      <c r="A1097" s="372"/>
      <c r="B1097" s="133" t="s">
        <v>64</v>
      </c>
      <c r="C1097" s="127"/>
      <c r="D1097" s="127" t="s">
        <v>62</v>
      </c>
      <c r="E1097" s="127"/>
      <c r="F1097" s="127"/>
      <c r="G1097" s="127">
        <f>G1094</f>
        <v>98</v>
      </c>
      <c r="H1097" s="127">
        <f>H1094</f>
        <v>98</v>
      </c>
      <c r="I1097" s="255">
        <f t="shared" si="457"/>
        <v>40</v>
      </c>
      <c r="J1097" s="255">
        <f>J1094</f>
        <v>40</v>
      </c>
      <c r="K1097" s="127">
        <f>G1097</f>
        <v>98</v>
      </c>
      <c r="L1097" s="127" t="s">
        <v>62</v>
      </c>
      <c r="M1097" s="130">
        <v>46022</v>
      </c>
      <c r="N1097" s="130">
        <v>46022</v>
      </c>
      <c r="O1097" s="78"/>
      <c r="P1097" s="236" t="s">
        <v>62</v>
      </c>
      <c r="Q1097" s="78"/>
      <c r="R1097" s="245"/>
    </row>
    <row r="1098" spans="1:19" s="131" customFormat="1" ht="15" customHeight="1" x14ac:dyDescent="0.25">
      <c r="A1098" s="372"/>
      <c r="B1098" s="132" t="s">
        <v>65</v>
      </c>
      <c r="C1098" s="127"/>
      <c r="D1098" s="127"/>
      <c r="E1098" s="127"/>
      <c r="F1098" s="127"/>
      <c r="G1098" s="127" t="s">
        <v>62</v>
      </c>
      <c r="H1098" s="127"/>
      <c r="I1098" s="255">
        <f t="shared" si="457"/>
        <v>0</v>
      </c>
      <c r="J1098" s="255"/>
      <c r="K1098" s="127"/>
      <c r="L1098" s="127" t="s">
        <v>62</v>
      </c>
      <c r="M1098" s="127"/>
      <c r="N1098" s="127"/>
      <c r="O1098" s="236" t="s">
        <v>62</v>
      </c>
      <c r="P1098" s="236" t="s">
        <v>62</v>
      </c>
      <c r="Q1098" s="236" t="s">
        <v>62</v>
      </c>
      <c r="R1098" s="246" t="s">
        <v>62</v>
      </c>
      <c r="S1098" s="128"/>
    </row>
    <row r="1099" spans="1:19" s="131" customFormat="1" ht="38.65" customHeight="1" x14ac:dyDescent="0.2">
      <c r="A1099" s="372"/>
      <c r="B1099" s="133" t="s">
        <v>66</v>
      </c>
      <c r="C1099" s="127"/>
      <c r="D1099" s="127" t="s">
        <v>62</v>
      </c>
      <c r="E1099" s="127"/>
      <c r="F1099" s="127"/>
      <c r="G1099" s="127">
        <f>G1094</f>
        <v>98</v>
      </c>
      <c r="H1099" s="127">
        <f>H1094</f>
        <v>98</v>
      </c>
      <c r="I1099" s="255">
        <f t="shared" si="457"/>
        <v>40</v>
      </c>
      <c r="J1099" s="255">
        <f>J1094</f>
        <v>40</v>
      </c>
      <c r="K1099" s="127">
        <f>G1099</f>
        <v>98</v>
      </c>
      <c r="L1099" s="127" t="s">
        <v>62</v>
      </c>
      <c r="M1099" s="130">
        <v>46022</v>
      </c>
      <c r="N1099" s="130">
        <v>46022</v>
      </c>
      <c r="O1099" s="78"/>
      <c r="P1099" s="236" t="s">
        <v>62</v>
      </c>
      <c r="Q1099" s="78"/>
      <c r="R1099" s="245"/>
    </row>
    <row r="1100" spans="1:19" s="131" customFormat="1" ht="21" customHeight="1" x14ac:dyDescent="0.25">
      <c r="A1100" s="372"/>
      <c r="B1100" s="132" t="s">
        <v>71</v>
      </c>
      <c r="C1100" s="127"/>
      <c r="D1100" s="127"/>
      <c r="E1100" s="127"/>
      <c r="F1100" s="127"/>
      <c r="G1100" s="127" t="s">
        <v>62</v>
      </c>
      <c r="H1100" s="127"/>
      <c r="I1100" s="255">
        <f t="shared" si="457"/>
        <v>0</v>
      </c>
      <c r="J1100" s="255"/>
      <c r="K1100" s="127"/>
      <c r="L1100" s="127" t="s">
        <v>62</v>
      </c>
      <c r="M1100" s="127"/>
      <c r="N1100" s="127"/>
      <c r="O1100" s="236" t="s">
        <v>62</v>
      </c>
      <c r="P1100" s="236" t="s">
        <v>62</v>
      </c>
      <c r="Q1100" s="236" t="s">
        <v>62</v>
      </c>
      <c r="R1100" s="246" t="s">
        <v>62</v>
      </c>
      <c r="S1100" s="128"/>
    </row>
    <row r="1101" spans="1:19" s="131" customFormat="1" ht="21" customHeight="1" x14ac:dyDescent="0.2">
      <c r="A1101" s="373"/>
      <c r="B1101" s="133" t="s">
        <v>72</v>
      </c>
      <c r="C1101" s="127"/>
      <c r="D1101" s="127" t="s">
        <v>62</v>
      </c>
      <c r="E1101" s="127"/>
      <c r="F1101" s="127"/>
      <c r="G1101" s="127">
        <f>G1094</f>
        <v>98</v>
      </c>
      <c r="H1101" s="127">
        <f>H1094</f>
        <v>98</v>
      </c>
      <c r="I1101" s="255">
        <f t="shared" si="457"/>
        <v>40</v>
      </c>
      <c r="J1101" s="255">
        <f>J1094</f>
        <v>40</v>
      </c>
      <c r="K1101" s="127">
        <f>G1101</f>
        <v>98</v>
      </c>
      <c r="L1101" s="127" t="s">
        <v>62</v>
      </c>
      <c r="M1101" s="130">
        <v>46022</v>
      </c>
      <c r="N1101" s="130">
        <v>46022</v>
      </c>
      <c r="O1101" s="78"/>
      <c r="P1101" s="236" t="s">
        <v>62</v>
      </c>
      <c r="Q1101" s="78"/>
      <c r="R1101" s="245"/>
    </row>
    <row r="1102" spans="1:19" s="128" customFormat="1" ht="74.45" customHeight="1" x14ac:dyDescent="0.25">
      <c r="A1102" s="371" t="s">
        <v>351</v>
      </c>
      <c r="B1102" s="124" t="s">
        <v>332</v>
      </c>
      <c r="C1102" s="125" t="s">
        <v>59</v>
      </c>
      <c r="D1102" s="126" t="s">
        <v>60</v>
      </c>
      <c r="E1102" s="126" t="s">
        <v>82</v>
      </c>
      <c r="F1102" s="125">
        <v>98</v>
      </c>
      <c r="G1102" s="125">
        <v>98</v>
      </c>
      <c r="H1102" s="125">
        <v>98</v>
      </c>
      <c r="I1102" s="78">
        <f t="shared" si="457"/>
        <v>45</v>
      </c>
      <c r="J1102" s="78">
        <v>45</v>
      </c>
      <c r="K1102" s="127">
        <f>G1102</f>
        <v>98</v>
      </c>
      <c r="L1102" s="125"/>
      <c r="M1102" s="125" t="s">
        <v>62</v>
      </c>
      <c r="N1102" s="125" t="s">
        <v>62</v>
      </c>
      <c r="O1102" s="78">
        <v>2268921.9500000002</v>
      </c>
      <c r="P1102" s="78" t="s">
        <v>344</v>
      </c>
      <c r="Q1102" s="78">
        <v>2007956.84</v>
      </c>
      <c r="R1102" s="245">
        <f>1033108.92-20531.5</f>
        <v>1012577.42</v>
      </c>
    </row>
    <row r="1103" spans="1:19" s="131" customFormat="1" ht="15.75" x14ac:dyDescent="0.2">
      <c r="A1103" s="372"/>
      <c r="B1103" s="129" t="s">
        <v>70</v>
      </c>
      <c r="C1103" s="127"/>
      <c r="D1103" s="127" t="s">
        <v>62</v>
      </c>
      <c r="E1103" s="127"/>
      <c r="F1103" s="127"/>
      <c r="G1103" s="127">
        <f>G1102</f>
        <v>98</v>
      </c>
      <c r="H1103" s="127">
        <f>H1102</f>
        <v>98</v>
      </c>
      <c r="I1103" s="255">
        <f t="shared" si="457"/>
        <v>45</v>
      </c>
      <c r="J1103" s="255">
        <f>J1102</f>
        <v>45</v>
      </c>
      <c r="K1103" s="127">
        <f>G1103</f>
        <v>98</v>
      </c>
      <c r="L1103" s="127"/>
      <c r="M1103" s="130">
        <v>46022</v>
      </c>
      <c r="N1103" s="130">
        <v>46022</v>
      </c>
      <c r="O1103" s="78"/>
      <c r="P1103" s="236"/>
      <c r="Q1103" s="78"/>
      <c r="R1103" s="245"/>
    </row>
    <row r="1104" spans="1:19" s="131" customFormat="1" x14ac:dyDescent="0.25">
      <c r="A1104" s="372"/>
      <c r="B1104" s="132" t="s">
        <v>63</v>
      </c>
      <c r="C1104" s="127"/>
      <c r="D1104" s="127"/>
      <c r="E1104" s="127"/>
      <c r="F1104" s="127"/>
      <c r="G1104" s="127" t="s">
        <v>62</v>
      </c>
      <c r="H1104" s="127"/>
      <c r="I1104" s="255">
        <f t="shared" si="457"/>
        <v>0</v>
      </c>
      <c r="J1104" s="255"/>
      <c r="K1104" s="127"/>
      <c r="L1104" s="127" t="s">
        <v>62</v>
      </c>
      <c r="M1104" s="127"/>
      <c r="N1104" s="127"/>
      <c r="O1104" s="236" t="s">
        <v>62</v>
      </c>
      <c r="P1104" s="236" t="s">
        <v>62</v>
      </c>
      <c r="Q1104" s="236" t="s">
        <v>62</v>
      </c>
      <c r="R1104" s="246" t="s">
        <v>62</v>
      </c>
      <c r="S1104" s="128"/>
    </row>
    <row r="1105" spans="1:19" s="131" customFormat="1" ht="65.45" customHeight="1" x14ac:dyDescent="0.2">
      <c r="A1105" s="372"/>
      <c r="B1105" s="133" t="s">
        <v>64</v>
      </c>
      <c r="C1105" s="127"/>
      <c r="D1105" s="127" t="s">
        <v>62</v>
      </c>
      <c r="E1105" s="127"/>
      <c r="F1105" s="127"/>
      <c r="G1105" s="127">
        <f>G1102</f>
        <v>98</v>
      </c>
      <c r="H1105" s="127">
        <f>H1102</f>
        <v>98</v>
      </c>
      <c r="I1105" s="255">
        <f t="shared" si="457"/>
        <v>45</v>
      </c>
      <c r="J1105" s="255">
        <f>J1102</f>
        <v>45</v>
      </c>
      <c r="K1105" s="127">
        <f>G1105</f>
        <v>98</v>
      </c>
      <c r="L1105" s="127" t="s">
        <v>62</v>
      </c>
      <c r="M1105" s="130">
        <v>46022</v>
      </c>
      <c r="N1105" s="130">
        <v>46022</v>
      </c>
      <c r="O1105" s="78"/>
      <c r="P1105" s="236" t="s">
        <v>62</v>
      </c>
      <c r="Q1105" s="78"/>
      <c r="R1105" s="245"/>
    </row>
    <row r="1106" spans="1:19" s="131" customFormat="1" ht="15" customHeight="1" x14ac:dyDescent="0.25">
      <c r="A1106" s="372"/>
      <c r="B1106" s="132" t="s">
        <v>65</v>
      </c>
      <c r="C1106" s="127"/>
      <c r="D1106" s="127"/>
      <c r="E1106" s="127"/>
      <c r="F1106" s="127"/>
      <c r="G1106" s="127" t="s">
        <v>62</v>
      </c>
      <c r="H1106" s="127"/>
      <c r="I1106" s="255">
        <f t="shared" si="457"/>
        <v>0</v>
      </c>
      <c r="J1106" s="255"/>
      <c r="K1106" s="127"/>
      <c r="L1106" s="127" t="s">
        <v>62</v>
      </c>
      <c r="M1106" s="127"/>
      <c r="N1106" s="127"/>
      <c r="O1106" s="236" t="s">
        <v>62</v>
      </c>
      <c r="P1106" s="236" t="s">
        <v>62</v>
      </c>
      <c r="Q1106" s="236" t="s">
        <v>62</v>
      </c>
      <c r="R1106" s="246" t="s">
        <v>62</v>
      </c>
      <c r="S1106" s="128"/>
    </row>
    <row r="1107" spans="1:19" s="131" customFormat="1" ht="38.65" customHeight="1" x14ac:dyDescent="0.2">
      <c r="A1107" s="372"/>
      <c r="B1107" s="133" t="s">
        <v>66</v>
      </c>
      <c r="C1107" s="127"/>
      <c r="D1107" s="127" t="s">
        <v>62</v>
      </c>
      <c r="E1107" s="127"/>
      <c r="F1107" s="127"/>
      <c r="G1107" s="127">
        <f>G1102</f>
        <v>98</v>
      </c>
      <c r="H1107" s="127">
        <f>H1102</f>
        <v>98</v>
      </c>
      <c r="I1107" s="255">
        <f t="shared" si="457"/>
        <v>45</v>
      </c>
      <c r="J1107" s="255">
        <f>J1102</f>
        <v>45</v>
      </c>
      <c r="K1107" s="127">
        <f>G1107</f>
        <v>98</v>
      </c>
      <c r="L1107" s="127" t="s">
        <v>62</v>
      </c>
      <c r="M1107" s="130">
        <v>46022</v>
      </c>
      <c r="N1107" s="130">
        <v>46022</v>
      </c>
      <c r="O1107" s="78"/>
      <c r="P1107" s="236" t="s">
        <v>62</v>
      </c>
      <c r="Q1107" s="78"/>
      <c r="R1107" s="245"/>
    </row>
    <row r="1108" spans="1:19" s="131" customFormat="1" ht="21" customHeight="1" x14ac:dyDescent="0.25">
      <c r="A1108" s="372"/>
      <c r="B1108" s="132" t="s">
        <v>71</v>
      </c>
      <c r="C1108" s="127"/>
      <c r="D1108" s="127"/>
      <c r="E1108" s="127"/>
      <c r="F1108" s="127"/>
      <c r="G1108" s="127" t="s">
        <v>62</v>
      </c>
      <c r="H1108" s="127"/>
      <c r="I1108" s="255">
        <f t="shared" si="457"/>
        <v>0</v>
      </c>
      <c r="J1108" s="255"/>
      <c r="K1108" s="127"/>
      <c r="L1108" s="127" t="s">
        <v>62</v>
      </c>
      <c r="M1108" s="127"/>
      <c r="N1108" s="127"/>
      <c r="O1108" s="236" t="s">
        <v>62</v>
      </c>
      <c r="P1108" s="236" t="s">
        <v>62</v>
      </c>
      <c r="Q1108" s="236" t="s">
        <v>62</v>
      </c>
      <c r="R1108" s="246" t="s">
        <v>62</v>
      </c>
      <c r="S1108" s="128"/>
    </row>
    <row r="1109" spans="1:19" s="131" customFormat="1" ht="21" customHeight="1" x14ac:dyDescent="0.2">
      <c r="A1109" s="373"/>
      <c r="B1109" s="133" t="s">
        <v>72</v>
      </c>
      <c r="C1109" s="127"/>
      <c r="D1109" s="127" t="s">
        <v>62</v>
      </c>
      <c r="E1109" s="127"/>
      <c r="F1109" s="127"/>
      <c r="G1109" s="127">
        <f>G1102</f>
        <v>98</v>
      </c>
      <c r="H1109" s="127">
        <f>H1102</f>
        <v>98</v>
      </c>
      <c r="I1109" s="255">
        <f t="shared" si="457"/>
        <v>45</v>
      </c>
      <c r="J1109" s="255">
        <f>J1102</f>
        <v>45</v>
      </c>
      <c r="K1109" s="127">
        <f>G1109</f>
        <v>98</v>
      </c>
      <c r="L1109" s="127" t="s">
        <v>62</v>
      </c>
      <c r="M1109" s="130">
        <v>46022</v>
      </c>
      <c r="N1109" s="130">
        <v>46022</v>
      </c>
      <c r="O1109" s="78"/>
      <c r="P1109" s="236" t="s">
        <v>62</v>
      </c>
      <c r="Q1109" s="78"/>
      <c r="R1109" s="245"/>
    </row>
    <row r="1110" spans="1:19" s="128" customFormat="1" ht="21.95" customHeight="1" x14ac:dyDescent="0.25">
      <c r="A1110" s="371" t="s">
        <v>352</v>
      </c>
      <c r="B1110" s="124" t="s">
        <v>332</v>
      </c>
      <c r="C1110" s="125" t="s">
        <v>59</v>
      </c>
      <c r="D1110" s="126" t="s">
        <v>60</v>
      </c>
      <c r="E1110" s="126" t="s">
        <v>82</v>
      </c>
      <c r="F1110" s="125">
        <v>98</v>
      </c>
      <c r="G1110" s="125">
        <v>98</v>
      </c>
      <c r="H1110" s="125">
        <v>98</v>
      </c>
      <c r="I1110" s="78">
        <f t="shared" si="457"/>
        <v>18</v>
      </c>
      <c r="J1110" s="78">
        <v>18</v>
      </c>
      <c r="K1110" s="127">
        <f>G1110</f>
        <v>98</v>
      </c>
      <c r="L1110" s="125"/>
      <c r="M1110" s="125" t="s">
        <v>62</v>
      </c>
      <c r="N1110" s="125" t="s">
        <v>62</v>
      </c>
      <c r="O1110" s="78">
        <v>3476955.25</v>
      </c>
      <c r="P1110" s="78" t="s">
        <v>344</v>
      </c>
      <c r="Q1110" s="78">
        <v>3079115.6</v>
      </c>
      <c r="R1110" s="245">
        <v>1485521.5</v>
      </c>
    </row>
    <row r="1111" spans="1:19" s="131" customFormat="1" ht="21.95" customHeight="1" x14ac:dyDescent="0.2">
      <c r="A1111" s="372"/>
      <c r="B1111" s="129" t="s">
        <v>70</v>
      </c>
      <c r="C1111" s="127"/>
      <c r="D1111" s="127" t="s">
        <v>62</v>
      </c>
      <c r="E1111" s="127"/>
      <c r="F1111" s="127"/>
      <c r="G1111" s="127">
        <f>G1110</f>
        <v>98</v>
      </c>
      <c r="H1111" s="127">
        <f>H1110</f>
        <v>98</v>
      </c>
      <c r="I1111" s="255">
        <f t="shared" si="457"/>
        <v>18</v>
      </c>
      <c r="J1111" s="255">
        <f>J1110</f>
        <v>18</v>
      </c>
      <c r="K1111" s="127">
        <f>G1111</f>
        <v>98</v>
      </c>
      <c r="L1111" s="127"/>
      <c r="M1111" s="130">
        <v>46022</v>
      </c>
      <c r="N1111" s="130">
        <v>46022</v>
      </c>
      <c r="O1111" s="78"/>
      <c r="P1111" s="236"/>
      <c r="Q1111" s="78"/>
      <c r="R1111" s="245"/>
    </row>
    <row r="1112" spans="1:19" s="131" customFormat="1" ht="21.95" customHeight="1" x14ac:dyDescent="0.25">
      <c r="A1112" s="372"/>
      <c r="B1112" s="132" t="s">
        <v>63</v>
      </c>
      <c r="C1112" s="127"/>
      <c r="D1112" s="127"/>
      <c r="E1112" s="127"/>
      <c r="F1112" s="127"/>
      <c r="G1112" s="127" t="s">
        <v>62</v>
      </c>
      <c r="H1112" s="127"/>
      <c r="I1112" s="255">
        <f t="shared" si="457"/>
        <v>0</v>
      </c>
      <c r="J1112" s="255"/>
      <c r="K1112" s="127"/>
      <c r="L1112" s="127" t="s">
        <v>62</v>
      </c>
      <c r="M1112" s="127"/>
      <c r="N1112" s="127"/>
      <c r="O1112" s="236" t="s">
        <v>62</v>
      </c>
      <c r="P1112" s="236" t="s">
        <v>62</v>
      </c>
      <c r="Q1112" s="236" t="s">
        <v>62</v>
      </c>
      <c r="R1112" s="246" t="s">
        <v>62</v>
      </c>
      <c r="S1112" s="128"/>
    </row>
    <row r="1113" spans="1:19" s="131" customFormat="1" ht="21.95" customHeight="1" x14ac:dyDescent="0.2">
      <c r="A1113" s="372"/>
      <c r="B1113" s="133" t="s">
        <v>64</v>
      </c>
      <c r="C1113" s="127"/>
      <c r="D1113" s="127" t="s">
        <v>62</v>
      </c>
      <c r="E1113" s="127"/>
      <c r="F1113" s="127"/>
      <c r="G1113" s="127">
        <f>G1110</f>
        <v>98</v>
      </c>
      <c r="H1113" s="127">
        <f>H1110</f>
        <v>98</v>
      </c>
      <c r="I1113" s="255">
        <f t="shared" si="457"/>
        <v>18</v>
      </c>
      <c r="J1113" s="255">
        <f>J1110</f>
        <v>18</v>
      </c>
      <c r="K1113" s="127">
        <f>G1113</f>
        <v>98</v>
      </c>
      <c r="L1113" s="127" t="s">
        <v>62</v>
      </c>
      <c r="M1113" s="130">
        <v>46022</v>
      </c>
      <c r="N1113" s="130">
        <v>46022</v>
      </c>
      <c r="O1113" s="78"/>
      <c r="P1113" s="236" t="s">
        <v>62</v>
      </c>
      <c r="Q1113" s="78"/>
      <c r="R1113" s="245"/>
    </row>
    <row r="1114" spans="1:19" s="131" customFormat="1" ht="21.95" customHeight="1" x14ac:dyDescent="0.25">
      <c r="A1114" s="372"/>
      <c r="B1114" s="132" t="s">
        <v>65</v>
      </c>
      <c r="C1114" s="127"/>
      <c r="D1114" s="127"/>
      <c r="E1114" s="127"/>
      <c r="F1114" s="127"/>
      <c r="G1114" s="127" t="s">
        <v>62</v>
      </c>
      <c r="H1114" s="127"/>
      <c r="I1114" s="255">
        <f t="shared" si="457"/>
        <v>0</v>
      </c>
      <c r="J1114" s="255"/>
      <c r="K1114" s="127"/>
      <c r="L1114" s="127" t="s">
        <v>62</v>
      </c>
      <c r="M1114" s="127"/>
      <c r="N1114" s="127"/>
      <c r="O1114" s="236" t="s">
        <v>62</v>
      </c>
      <c r="P1114" s="236" t="s">
        <v>62</v>
      </c>
      <c r="Q1114" s="236" t="s">
        <v>62</v>
      </c>
      <c r="R1114" s="246" t="s">
        <v>62</v>
      </c>
      <c r="S1114" s="128"/>
    </row>
    <row r="1115" spans="1:19" s="131" customFormat="1" ht="21.95" customHeight="1" x14ac:dyDescent="0.2">
      <c r="A1115" s="372"/>
      <c r="B1115" s="133" t="s">
        <v>66</v>
      </c>
      <c r="C1115" s="127"/>
      <c r="D1115" s="127" t="s">
        <v>62</v>
      </c>
      <c r="E1115" s="127"/>
      <c r="F1115" s="127"/>
      <c r="G1115" s="127">
        <f>G1110</f>
        <v>98</v>
      </c>
      <c r="H1115" s="127">
        <f>H1110</f>
        <v>98</v>
      </c>
      <c r="I1115" s="255">
        <f t="shared" si="457"/>
        <v>18</v>
      </c>
      <c r="J1115" s="255">
        <f>J1110</f>
        <v>18</v>
      </c>
      <c r="K1115" s="127">
        <f>G1115</f>
        <v>98</v>
      </c>
      <c r="L1115" s="127" t="s">
        <v>62</v>
      </c>
      <c r="M1115" s="130">
        <v>46022</v>
      </c>
      <c r="N1115" s="130">
        <v>46022</v>
      </c>
      <c r="O1115" s="78"/>
      <c r="P1115" s="236" t="s">
        <v>62</v>
      </c>
      <c r="Q1115" s="78"/>
      <c r="R1115" s="245"/>
    </row>
    <row r="1116" spans="1:19" s="131" customFormat="1" ht="21.95" customHeight="1" x14ac:dyDescent="0.25">
      <c r="A1116" s="372"/>
      <c r="B1116" s="132" t="s">
        <v>71</v>
      </c>
      <c r="C1116" s="127"/>
      <c r="D1116" s="127"/>
      <c r="E1116" s="127"/>
      <c r="F1116" s="127"/>
      <c r="G1116" s="127" t="s">
        <v>62</v>
      </c>
      <c r="H1116" s="127"/>
      <c r="I1116" s="255">
        <f t="shared" si="457"/>
        <v>0</v>
      </c>
      <c r="J1116" s="255"/>
      <c r="K1116" s="127"/>
      <c r="L1116" s="127" t="s">
        <v>62</v>
      </c>
      <c r="M1116" s="127"/>
      <c r="N1116" s="127"/>
      <c r="O1116" s="236" t="s">
        <v>62</v>
      </c>
      <c r="P1116" s="236" t="s">
        <v>62</v>
      </c>
      <c r="Q1116" s="236" t="s">
        <v>62</v>
      </c>
      <c r="R1116" s="246" t="s">
        <v>62</v>
      </c>
      <c r="S1116" s="128"/>
    </row>
    <row r="1117" spans="1:19" s="131" customFormat="1" ht="21.95" customHeight="1" x14ac:dyDescent="0.2">
      <c r="A1117" s="373"/>
      <c r="B1117" s="133" t="s">
        <v>72</v>
      </c>
      <c r="C1117" s="127"/>
      <c r="D1117" s="127" t="s">
        <v>62</v>
      </c>
      <c r="E1117" s="127"/>
      <c r="F1117" s="127"/>
      <c r="G1117" s="127">
        <f>G1110</f>
        <v>98</v>
      </c>
      <c r="H1117" s="127">
        <f>H1110</f>
        <v>98</v>
      </c>
      <c r="I1117" s="255">
        <f t="shared" si="457"/>
        <v>18</v>
      </c>
      <c r="J1117" s="255">
        <f>J1110</f>
        <v>18</v>
      </c>
      <c r="K1117" s="127">
        <f>G1117</f>
        <v>98</v>
      </c>
      <c r="L1117" s="127" t="s">
        <v>62</v>
      </c>
      <c r="M1117" s="130">
        <v>46022</v>
      </c>
      <c r="N1117" s="130">
        <v>46022</v>
      </c>
      <c r="O1117" s="78"/>
      <c r="P1117" s="236" t="s">
        <v>62</v>
      </c>
      <c r="Q1117" s="78"/>
      <c r="R1117" s="245"/>
    </row>
    <row r="1118" spans="1:19" s="128" customFormat="1" ht="74.45" customHeight="1" x14ac:dyDescent="0.25">
      <c r="A1118" s="371" t="s">
        <v>353</v>
      </c>
      <c r="B1118" s="124" t="s">
        <v>332</v>
      </c>
      <c r="C1118" s="125" t="s">
        <v>59</v>
      </c>
      <c r="D1118" s="126" t="s">
        <v>60</v>
      </c>
      <c r="E1118" s="126" t="s">
        <v>82</v>
      </c>
      <c r="F1118" s="125">
        <v>98</v>
      </c>
      <c r="G1118" s="125">
        <v>98</v>
      </c>
      <c r="H1118" s="125">
        <v>98</v>
      </c>
      <c r="I1118" s="78">
        <f t="shared" si="457"/>
        <v>25</v>
      </c>
      <c r="J1118" s="78">
        <v>25</v>
      </c>
      <c r="K1118" s="127">
        <f>G1118</f>
        <v>98</v>
      </c>
      <c r="L1118" s="125"/>
      <c r="M1118" s="125" t="s">
        <v>62</v>
      </c>
      <c r="N1118" s="125" t="s">
        <v>62</v>
      </c>
      <c r="O1118" s="78">
        <f>1992671.51+99471.2</f>
        <v>2092142.71</v>
      </c>
      <c r="P1118" s="78" t="s">
        <v>344</v>
      </c>
      <c r="Q1118" s="78">
        <v>1025828.08</v>
      </c>
      <c r="R1118" s="245">
        <v>508437.76000000001</v>
      </c>
    </row>
    <row r="1119" spans="1:19" s="131" customFormat="1" ht="15.75" x14ac:dyDescent="0.2">
      <c r="A1119" s="372"/>
      <c r="B1119" s="129" t="s">
        <v>70</v>
      </c>
      <c r="C1119" s="127"/>
      <c r="D1119" s="127" t="s">
        <v>62</v>
      </c>
      <c r="E1119" s="127"/>
      <c r="F1119" s="127"/>
      <c r="G1119" s="127">
        <f>G1118</f>
        <v>98</v>
      </c>
      <c r="H1119" s="127">
        <f>H1118</f>
        <v>98</v>
      </c>
      <c r="I1119" s="255">
        <f t="shared" si="457"/>
        <v>25</v>
      </c>
      <c r="J1119" s="255">
        <f>J1118</f>
        <v>25</v>
      </c>
      <c r="K1119" s="127">
        <f>G1119</f>
        <v>98</v>
      </c>
      <c r="L1119" s="127"/>
      <c r="M1119" s="130">
        <v>46022</v>
      </c>
      <c r="N1119" s="130">
        <v>46022</v>
      </c>
      <c r="O1119" s="78"/>
      <c r="P1119" s="236"/>
      <c r="Q1119" s="78"/>
      <c r="R1119" s="245"/>
    </row>
    <row r="1120" spans="1:19" s="131" customFormat="1" x14ac:dyDescent="0.25">
      <c r="A1120" s="372"/>
      <c r="B1120" s="132" t="s">
        <v>63</v>
      </c>
      <c r="C1120" s="127"/>
      <c r="D1120" s="127"/>
      <c r="E1120" s="127"/>
      <c r="F1120" s="127"/>
      <c r="G1120" s="127" t="s">
        <v>62</v>
      </c>
      <c r="H1120" s="127"/>
      <c r="I1120" s="255">
        <f t="shared" si="457"/>
        <v>0</v>
      </c>
      <c r="J1120" s="255"/>
      <c r="K1120" s="127"/>
      <c r="L1120" s="127" t="s">
        <v>62</v>
      </c>
      <c r="M1120" s="127"/>
      <c r="N1120" s="127"/>
      <c r="O1120" s="236" t="s">
        <v>62</v>
      </c>
      <c r="P1120" s="236" t="s">
        <v>62</v>
      </c>
      <c r="Q1120" s="236" t="s">
        <v>62</v>
      </c>
      <c r="R1120" s="246" t="s">
        <v>62</v>
      </c>
      <c r="S1120" s="128"/>
    </row>
    <row r="1121" spans="1:19" s="131" customFormat="1" ht="65.45" customHeight="1" x14ac:dyDescent="0.2">
      <c r="A1121" s="372"/>
      <c r="B1121" s="133" t="s">
        <v>64</v>
      </c>
      <c r="C1121" s="127"/>
      <c r="D1121" s="127" t="s">
        <v>62</v>
      </c>
      <c r="E1121" s="127"/>
      <c r="F1121" s="127"/>
      <c r="G1121" s="127">
        <f>G1118</f>
        <v>98</v>
      </c>
      <c r="H1121" s="127">
        <f>H1118</f>
        <v>98</v>
      </c>
      <c r="I1121" s="255">
        <f t="shared" si="457"/>
        <v>25</v>
      </c>
      <c r="J1121" s="255">
        <f>J1118</f>
        <v>25</v>
      </c>
      <c r="K1121" s="127">
        <f>G1121</f>
        <v>98</v>
      </c>
      <c r="L1121" s="127" t="s">
        <v>62</v>
      </c>
      <c r="M1121" s="130">
        <v>46022</v>
      </c>
      <c r="N1121" s="130">
        <v>46022</v>
      </c>
      <c r="O1121" s="78"/>
      <c r="P1121" s="236" t="s">
        <v>62</v>
      </c>
      <c r="Q1121" s="78"/>
      <c r="R1121" s="245"/>
    </row>
    <row r="1122" spans="1:19" s="131" customFormat="1" ht="15" customHeight="1" x14ac:dyDescent="0.25">
      <c r="A1122" s="372"/>
      <c r="B1122" s="132" t="s">
        <v>65</v>
      </c>
      <c r="C1122" s="127"/>
      <c r="D1122" s="127"/>
      <c r="E1122" s="127"/>
      <c r="F1122" s="127"/>
      <c r="G1122" s="127" t="s">
        <v>62</v>
      </c>
      <c r="H1122" s="127"/>
      <c r="I1122" s="255">
        <f t="shared" si="457"/>
        <v>0</v>
      </c>
      <c r="J1122" s="255"/>
      <c r="K1122" s="127"/>
      <c r="L1122" s="127" t="s">
        <v>62</v>
      </c>
      <c r="M1122" s="127"/>
      <c r="N1122" s="127"/>
      <c r="O1122" s="236" t="s">
        <v>62</v>
      </c>
      <c r="P1122" s="236" t="s">
        <v>62</v>
      </c>
      <c r="Q1122" s="236" t="s">
        <v>62</v>
      </c>
      <c r="R1122" s="246" t="s">
        <v>62</v>
      </c>
      <c r="S1122" s="128"/>
    </row>
    <row r="1123" spans="1:19" s="131" customFormat="1" ht="38.65" customHeight="1" x14ac:dyDescent="0.2">
      <c r="A1123" s="372"/>
      <c r="B1123" s="133" t="s">
        <v>66</v>
      </c>
      <c r="C1123" s="127"/>
      <c r="D1123" s="127" t="s">
        <v>62</v>
      </c>
      <c r="E1123" s="127"/>
      <c r="F1123" s="127"/>
      <c r="G1123" s="127">
        <f>G1118</f>
        <v>98</v>
      </c>
      <c r="H1123" s="127">
        <f>H1118</f>
        <v>98</v>
      </c>
      <c r="I1123" s="255">
        <f t="shared" si="457"/>
        <v>25</v>
      </c>
      <c r="J1123" s="255">
        <f>J1118</f>
        <v>25</v>
      </c>
      <c r="K1123" s="127">
        <f>G1123</f>
        <v>98</v>
      </c>
      <c r="L1123" s="127" t="s">
        <v>62</v>
      </c>
      <c r="M1123" s="130">
        <v>46022</v>
      </c>
      <c r="N1123" s="130">
        <v>46022</v>
      </c>
      <c r="O1123" s="78"/>
      <c r="P1123" s="236" t="s">
        <v>62</v>
      </c>
      <c r="Q1123" s="78"/>
      <c r="R1123" s="245"/>
    </row>
    <row r="1124" spans="1:19" s="131" customFormat="1" ht="21" customHeight="1" x14ac:dyDescent="0.25">
      <c r="A1124" s="372"/>
      <c r="B1124" s="132" t="s">
        <v>71</v>
      </c>
      <c r="C1124" s="127"/>
      <c r="D1124" s="127"/>
      <c r="E1124" s="127"/>
      <c r="F1124" s="127"/>
      <c r="G1124" s="127" t="s">
        <v>62</v>
      </c>
      <c r="H1124" s="127"/>
      <c r="I1124" s="255">
        <f t="shared" si="457"/>
        <v>0</v>
      </c>
      <c r="J1124" s="255"/>
      <c r="K1124" s="127"/>
      <c r="L1124" s="127" t="s">
        <v>62</v>
      </c>
      <c r="M1124" s="127"/>
      <c r="N1124" s="127"/>
      <c r="O1124" s="236" t="s">
        <v>62</v>
      </c>
      <c r="P1124" s="236" t="s">
        <v>62</v>
      </c>
      <c r="Q1124" s="236" t="s">
        <v>62</v>
      </c>
      <c r="R1124" s="246" t="s">
        <v>62</v>
      </c>
      <c r="S1124" s="128"/>
    </row>
    <row r="1125" spans="1:19" s="131" customFormat="1" ht="21" customHeight="1" x14ac:dyDescent="0.2">
      <c r="A1125" s="373"/>
      <c r="B1125" s="133" t="s">
        <v>72</v>
      </c>
      <c r="C1125" s="127"/>
      <c r="D1125" s="127" t="s">
        <v>62</v>
      </c>
      <c r="E1125" s="127"/>
      <c r="F1125" s="127"/>
      <c r="G1125" s="127">
        <f>G1118</f>
        <v>98</v>
      </c>
      <c r="H1125" s="127">
        <f>H1118</f>
        <v>98</v>
      </c>
      <c r="I1125" s="255">
        <f t="shared" si="457"/>
        <v>25</v>
      </c>
      <c r="J1125" s="255">
        <f>J1118</f>
        <v>25</v>
      </c>
      <c r="K1125" s="127">
        <f>G1125</f>
        <v>98</v>
      </c>
      <c r="L1125" s="127" t="s">
        <v>62</v>
      </c>
      <c r="M1125" s="130">
        <v>46022</v>
      </c>
      <c r="N1125" s="130">
        <v>46022</v>
      </c>
      <c r="O1125" s="78"/>
      <c r="P1125" s="236" t="s">
        <v>62</v>
      </c>
      <c r="Q1125" s="78"/>
      <c r="R1125" s="245"/>
    </row>
    <row r="1126" spans="1:19" s="128" customFormat="1" ht="74.45" customHeight="1" x14ac:dyDescent="0.25">
      <c r="A1126" s="371" t="s">
        <v>354</v>
      </c>
      <c r="B1126" s="124" t="s">
        <v>332</v>
      </c>
      <c r="C1126" s="125" t="s">
        <v>59</v>
      </c>
      <c r="D1126" s="126" t="s">
        <v>60</v>
      </c>
      <c r="E1126" s="126" t="s">
        <v>82</v>
      </c>
      <c r="F1126" s="125">
        <v>98</v>
      </c>
      <c r="G1126" s="125">
        <v>98</v>
      </c>
      <c r="H1126" s="125">
        <v>98</v>
      </c>
      <c r="I1126" s="78">
        <f t="shared" si="457"/>
        <v>39</v>
      </c>
      <c r="J1126" s="78">
        <v>39</v>
      </c>
      <c r="K1126" s="127">
        <f>G1126</f>
        <v>98</v>
      </c>
      <c r="L1126" s="125"/>
      <c r="M1126" s="125" t="s">
        <v>62</v>
      </c>
      <c r="N1126" s="125" t="s">
        <v>62</v>
      </c>
      <c r="O1126" s="78">
        <v>2577403.02</v>
      </c>
      <c r="P1126" s="78" t="s">
        <v>344</v>
      </c>
      <c r="Q1126" s="78">
        <v>2077123.51</v>
      </c>
      <c r="R1126" s="245">
        <v>1003641.47</v>
      </c>
    </row>
    <row r="1127" spans="1:19" s="131" customFormat="1" ht="15.75" x14ac:dyDescent="0.2">
      <c r="A1127" s="372"/>
      <c r="B1127" s="129" t="s">
        <v>70</v>
      </c>
      <c r="C1127" s="127"/>
      <c r="D1127" s="127" t="s">
        <v>62</v>
      </c>
      <c r="E1127" s="127"/>
      <c r="F1127" s="127"/>
      <c r="G1127" s="127">
        <f>G1126</f>
        <v>98</v>
      </c>
      <c r="H1127" s="127">
        <f>H1126</f>
        <v>98</v>
      </c>
      <c r="I1127" s="255">
        <f t="shared" si="457"/>
        <v>39</v>
      </c>
      <c r="J1127" s="255">
        <f>J1126</f>
        <v>39</v>
      </c>
      <c r="K1127" s="127">
        <f>G1127</f>
        <v>98</v>
      </c>
      <c r="L1127" s="127"/>
      <c r="M1127" s="130">
        <v>46022</v>
      </c>
      <c r="N1127" s="130">
        <v>46022</v>
      </c>
      <c r="O1127" s="78"/>
      <c r="P1127" s="236"/>
      <c r="Q1127" s="78"/>
      <c r="R1127" s="245"/>
    </row>
    <row r="1128" spans="1:19" s="131" customFormat="1" x14ac:dyDescent="0.25">
      <c r="A1128" s="372"/>
      <c r="B1128" s="132" t="s">
        <v>63</v>
      </c>
      <c r="C1128" s="127"/>
      <c r="D1128" s="127"/>
      <c r="E1128" s="127"/>
      <c r="F1128" s="127"/>
      <c r="G1128" s="127" t="s">
        <v>62</v>
      </c>
      <c r="H1128" s="127"/>
      <c r="I1128" s="255">
        <f t="shared" si="457"/>
        <v>0</v>
      </c>
      <c r="J1128" s="255"/>
      <c r="K1128" s="127"/>
      <c r="L1128" s="127" t="s">
        <v>62</v>
      </c>
      <c r="M1128" s="127"/>
      <c r="N1128" s="127"/>
      <c r="O1128" s="236" t="s">
        <v>62</v>
      </c>
      <c r="P1128" s="236" t="s">
        <v>62</v>
      </c>
      <c r="Q1128" s="236" t="s">
        <v>62</v>
      </c>
      <c r="R1128" s="246" t="s">
        <v>62</v>
      </c>
      <c r="S1128" s="128"/>
    </row>
    <row r="1129" spans="1:19" s="131" customFormat="1" ht="65.45" customHeight="1" x14ac:dyDescent="0.2">
      <c r="A1129" s="372"/>
      <c r="B1129" s="133" t="s">
        <v>64</v>
      </c>
      <c r="C1129" s="127"/>
      <c r="D1129" s="127" t="s">
        <v>62</v>
      </c>
      <c r="E1129" s="127"/>
      <c r="F1129" s="127"/>
      <c r="G1129" s="127">
        <f>G1126</f>
        <v>98</v>
      </c>
      <c r="H1129" s="127">
        <f>H1126</f>
        <v>98</v>
      </c>
      <c r="I1129" s="255">
        <f t="shared" si="457"/>
        <v>39</v>
      </c>
      <c r="J1129" s="255">
        <f>J1126</f>
        <v>39</v>
      </c>
      <c r="K1129" s="127">
        <f>G1129</f>
        <v>98</v>
      </c>
      <c r="L1129" s="127" t="s">
        <v>62</v>
      </c>
      <c r="M1129" s="130">
        <v>46022</v>
      </c>
      <c r="N1129" s="130">
        <v>46022</v>
      </c>
      <c r="O1129" s="78"/>
      <c r="P1129" s="236" t="s">
        <v>62</v>
      </c>
      <c r="Q1129" s="78"/>
      <c r="R1129" s="245"/>
    </row>
    <row r="1130" spans="1:19" s="131" customFormat="1" ht="15" customHeight="1" x14ac:dyDescent="0.25">
      <c r="A1130" s="372"/>
      <c r="B1130" s="132" t="s">
        <v>65</v>
      </c>
      <c r="C1130" s="127"/>
      <c r="D1130" s="127"/>
      <c r="E1130" s="127"/>
      <c r="F1130" s="127"/>
      <c r="G1130" s="127" t="s">
        <v>62</v>
      </c>
      <c r="H1130" s="127"/>
      <c r="I1130" s="255">
        <f t="shared" si="457"/>
        <v>0</v>
      </c>
      <c r="J1130" s="255"/>
      <c r="K1130" s="127"/>
      <c r="L1130" s="127" t="s">
        <v>62</v>
      </c>
      <c r="M1130" s="127"/>
      <c r="N1130" s="127"/>
      <c r="O1130" s="236" t="s">
        <v>62</v>
      </c>
      <c r="P1130" s="236" t="s">
        <v>62</v>
      </c>
      <c r="Q1130" s="236" t="s">
        <v>62</v>
      </c>
      <c r="R1130" s="246" t="s">
        <v>62</v>
      </c>
      <c r="S1130" s="128"/>
    </row>
    <row r="1131" spans="1:19" s="131" customFormat="1" ht="38.65" customHeight="1" x14ac:dyDescent="0.2">
      <c r="A1131" s="372"/>
      <c r="B1131" s="133" t="s">
        <v>66</v>
      </c>
      <c r="C1131" s="127"/>
      <c r="D1131" s="127" t="s">
        <v>62</v>
      </c>
      <c r="E1131" s="127"/>
      <c r="F1131" s="127"/>
      <c r="G1131" s="127">
        <f>G1126</f>
        <v>98</v>
      </c>
      <c r="H1131" s="127">
        <f>H1126</f>
        <v>98</v>
      </c>
      <c r="I1131" s="255">
        <f t="shared" si="457"/>
        <v>39</v>
      </c>
      <c r="J1131" s="255">
        <f>J1126</f>
        <v>39</v>
      </c>
      <c r="K1131" s="127">
        <f>G1131</f>
        <v>98</v>
      </c>
      <c r="L1131" s="127" t="s">
        <v>62</v>
      </c>
      <c r="M1131" s="130">
        <v>46022</v>
      </c>
      <c r="N1131" s="130">
        <v>46022</v>
      </c>
      <c r="O1131" s="78"/>
      <c r="P1131" s="236" t="s">
        <v>62</v>
      </c>
      <c r="Q1131" s="78"/>
      <c r="R1131" s="245"/>
    </row>
    <row r="1132" spans="1:19" s="131" customFormat="1" ht="21" customHeight="1" x14ac:dyDescent="0.25">
      <c r="A1132" s="372"/>
      <c r="B1132" s="132" t="s">
        <v>71</v>
      </c>
      <c r="C1132" s="127"/>
      <c r="D1132" s="127"/>
      <c r="E1132" s="127"/>
      <c r="F1132" s="127"/>
      <c r="G1132" s="127" t="s">
        <v>62</v>
      </c>
      <c r="H1132" s="127"/>
      <c r="I1132" s="255">
        <f t="shared" si="457"/>
        <v>0</v>
      </c>
      <c r="J1132" s="255"/>
      <c r="K1132" s="127"/>
      <c r="L1132" s="127" t="s">
        <v>62</v>
      </c>
      <c r="M1132" s="127"/>
      <c r="N1132" s="127"/>
      <c r="O1132" s="236" t="s">
        <v>62</v>
      </c>
      <c r="P1132" s="236" t="s">
        <v>62</v>
      </c>
      <c r="Q1132" s="236" t="s">
        <v>62</v>
      </c>
      <c r="R1132" s="246" t="s">
        <v>62</v>
      </c>
      <c r="S1132" s="128"/>
    </row>
    <row r="1133" spans="1:19" s="131" customFormat="1" ht="21" customHeight="1" x14ac:dyDescent="0.2">
      <c r="A1133" s="373"/>
      <c r="B1133" s="133" t="s">
        <v>72</v>
      </c>
      <c r="C1133" s="127"/>
      <c r="D1133" s="127" t="s">
        <v>62</v>
      </c>
      <c r="E1133" s="127"/>
      <c r="F1133" s="127"/>
      <c r="G1133" s="127">
        <f>G1126</f>
        <v>98</v>
      </c>
      <c r="H1133" s="127">
        <f>H1126</f>
        <v>98</v>
      </c>
      <c r="I1133" s="255">
        <f t="shared" si="457"/>
        <v>39</v>
      </c>
      <c r="J1133" s="255">
        <f>J1126</f>
        <v>39</v>
      </c>
      <c r="K1133" s="127">
        <f>G1133</f>
        <v>98</v>
      </c>
      <c r="L1133" s="127" t="s">
        <v>62</v>
      </c>
      <c r="M1133" s="130">
        <v>46022</v>
      </c>
      <c r="N1133" s="130">
        <v>46022</v>
      </c>
      <c r="O1133" s="78"/>
      <c r="P1133" s="236" t="s">
        <v>62</v>
      </c>
      <c r="Q1133" s="78"/>
      <c r="R1133" s="245"/>
    </row>
    <row r="1134" spans="1:19" s="128" customFormat="1" ht="74.45" customHeight="1" x14ac:dyDescent="0.25">
      <c r="A1134" s="371" t="s">
        <v>355</v>
      </c>
      <c r="B1134" s="124" t="s">
        <v>332</v>
      </c>
      <c r="C1134" s="125" t="s">
        <v>59</v>
      </c>
      <c r="D1134" s="126" t="s">
        <v>60</v>
      </c>
      <c r="E1134" s="126" t="s">
        <v>82</v>
      </c>
      <c r="F1134" s="125">
        <v>98</v>
      </c>
      <c r="G1134" s="125">
        <v>98</v>
      </c>
      <c r="H1134" s="125">
        <v>98</v>
      </c>
      <c r="I1134" s="78">
        <f t="shared" si="457"/>
        <v>41</v>
      </c>
      <c r="J1134" s="78">
        <v>41</v>
      </c>
      <c r="K1134" s="127">
        <f>G1134</f>
        <v>98</v>
      </c>
      <c r="L1134" s="125"/>
      <c r="M1134" s="125" t="s">
        <v>62</v>
      </c>
      <c r="N1134" s="125" t="s">
        <v>62</v>
      </c>
      <c r="O1134" s="78">
        <v>4722679</v>
      </c>
      <c r="P1134" s="78" t="s">
        <v>344</v>
      </c>
      <c r="Q1134" s="78">
        <v>4156618.78</v>
      </c>
      <c r="R1134" s="245">
        <v>1948338.71</v>
      </c>
    </row>
    <row r="1135" spans="1:19" s="131" customFormat="1" ht="15.75" x14ac:dyDescent="0.2">
      <c r="A1135" s="372"/>
      <c r="B1135" s="129" t="s">
        <v>70</v>
      </c>
      <c r="C1135" s="127"/>
      <c r="D1135" s="127" t="s">
        <v>62</v>
      </c>
      <c r="E1135" s="127"/>
      <c r="F1135" s="127"/>
      <c r="G1135" s="127">
        <f>G1134</f>
        <v>98</v>
      </c>
      <c r="H1135" s="127">
        <f>H1134</f>
        <v>98</v>
      </c>
      <c r="I1135" s="255">
        <f t="shared" si="457"/>
        <v>41</v>
      </c>
      <c r="J1135" s="255">
        <f>J1134</f>
        <v>41</v>
      </c>
      <c r="K1135" s="127">
        <f>G1135</f>
        <v>98</v>
      </c>
      <c r="L1135" s="127"/>
      <c r="M1135" s="130">
        <v>46022</v>
      </c>
      <c r="N1135" s="130">
        <v>46022</v>
      </c>
      <c r="O1135" s="78"/>
      <c r="P1135" s="236"/>
      <c r="Q1135" s="78"/>
      <c r="R1135" s="245"/>
    </row>
    <row r="1136" spans="1:19" s="131" customFormat="1" x14ac:dyDescent="0.25">
      <c r="A1136" s="372"/>
      <c r="B1136" s="132" t="s">
        <v>63</v>
      </c>
      <c r="C1136" s="127"/>
      <c r="D1136" s="127"/>
      <c r="E1136" s="127"/>
      <c r="F1136" s="127"/>
      <c r="G1136" s="127" t="s">
        <v>62</v>
      </c>
      <c r="H1136" s="127"/>
      <c r="I1136" s="255">
        <f t="shared" si="457"/>
        <v>0</v>
      </c>
      <c r="J1136" s="255"/>
      <c r="K1136" s="127"/>
      <c r="L1136" s="127" t="s">
        <v>62</v>
      </c>
      <c r="M1136" s="127"/>
      <c r="N1136" s="127"/>
      <c r="O1136" s="236" t="s">
        <v>62</v>
      </c>
      <c r="P1136" s="236" t="s">
        <v>62</v>
      </c>
      <c r="Q1136" s="236" t="s">
        <v>62</v>
      </c>
      <c r="R1136" s="246" t="s">
        <v>62</v>
      </c>
      <c r="S1136" s="128"/>
    </row>
    <row r="1137" spans="1:19" s="131" customFormat="1" ht="65.45" customHeight="1" x14ac:dyDescent="0.2">
      <c r="A1137" s="372"/>
      <c r="B1137" s="133" t="s">
        <v>64</v>
      </c>
      <c r="C1137" s="127"/>
      <c r="D1137" s="127" t="s">
        <v>62</v>
      </c>
      <c r="E1137" s="127"/>
      <c r="F1137" s="127"/>
      <c r="G1137" s="127">
        <f>G1134</f>
        <v>98</v>
      </c>
      <c r="H1137" s="127">
        <f>H1134</f>
        <v>98</v>
      </c>
      <c r="I1137" s="255">
        <f t="shared" si="457"/>
        <v>41</v>
      </c>
      <c r="J1137" s="255">
        <f>J1134</f>
        <v>41</v>
      </c>
      <c r="K1137" s="127">
        <f>G1137</f>
        <v>98</v>
      </c>
      <c r="L1137" s="127" t="s">
        <v>62</v>
      </c>
      <c r="M1137" s="130">
        <v>46022</v>
      </c>
      <c r="N1137" s="130">
        <v>46022</v>
      </c>
      <c r="O1137" s="78"/>
      <c r="P1137" s="236" t="s">
        <v>62</v>
      </c>
      <c r="Q1137" s="78"/>
      <c r="R1137" s="245"/>
    </row>
    <row r="1138" spans="1:19" s="131" customFormat="1" ht="15" customHeight="1" x14ac:dyDescent="0.25">
      <c r="A1138" s="372"/>
      <c r="B1138" s="132" t="s">
        <v>65</v>
      </c>
      <c r="C1138" s="127"/>
      <c r="D1138" s="127"/>
      <c r="E1138" s="127"/>
      <c r="F1138" s="127"/>
      <c r="G1138" s="127" t="s">
        <v>62</v>
      </c>
      <c r="H1138" s="127"/>
      <c r="I1138" s="255">
        <f t="shared" si="457"/>
        <v>0</v>
      </c>
      <c r="J1138" s="255"/>
      <c r="K1138" s="127"/>
      <c r="L1138" s="127" t="s">
        <v>62</v>
      </c>
      <c r="M1138" s="127"/>
      <c r="N1138" s="127"/>
      <c r="O1138" s="236" t="s">
        <v>62</v>
      </c>
      <c r="P1138" s="236" t="s">
        <v>62</v>
      </c>
      <c r="Q1138" s="236" t="s">
        <v>62</v>
      </c>
      <c r="R1138" s="246" t="s">
        <v>62</v>
      </c>
      <c r="S1138" s="128"/>
    </row>
    <row r="1139" spans="1:19" s="131" customFormat="1" ht="38.65" customHeight="1" x14ac:dyDescent="0.2">
      <c r="A1139" s="372"/>
      <c r="B1139" s="133" t="s">
        <v>66</v>
      </c>
      <c r="C1139" s="127"/>
      <c r="D1139" s="127" t="s">
        <v>62</v>
      </c>
      <c r="E1139" s="127"/>
      <c r="F1139" s="127"/>
      <c r="G1139" s="127">
        <f>G1134</f>
        <v>98</v>
      </c>
      <c r="H1139" s="127">
        <f>H1134</f>
        <v>98</v>
      </c>
      <c r="I1139" s="255">
        <f t="shared" si="457"/>
        <v>41</v>
      </c>
      <c r="J1139" s="255">
        <f>J1134</f>
        <v>41</v>
      </c>
      <c r="K1139" s="127">
        <f>G1139</f>
        <v>98</v>
      </c>
      <c r="L1139" s="127" t="s">
        <v>62</v>
      </c>
      <c r="M1139" s="130">
        <v>46022</v>
      </c>
      <c r="N1139" s="130">
        <v>46022</v>
      </c>
      <c r="O1139" s="78"/>
      <c r="P1139" s="236" t="s">
        <v>62</v>
      </c>
      <c r="Q1139" s="78"/>
      <c r="R1139" s="245"/>
    </row>
    <row r="1140" spans="1:19" s="131" customFormat="1" ht="21" customHeight="1" x14ac:dyDescent="0.25">
      <c r="A1140" s="372"/>
      <c r="B1140" s="132" t="s">
        <v>71</v>
      </c>
      <c r="C1140" s="127"/>
      <c r="D1140" s="127"/>
      <c r="E1140" s="127"/>
      <c r="F1140" s="127"/>
      <c r="G1140" s="127" t="s">
        <v>62</v>
      </c>
      <c r="H1140" s="127"/>
      <c r="I1140" s="255">
        <f t="shared" si="457"/>
        <v>0</v>
      </c>
      <c r="J1140" s="255"/>
      <c r="K1140" s="127"/>
      <c r="L1140" s="127" t="s">
        <v>62</v>
      </c>
      <c r="M1140" s="127"/>
      <c r="N1140" s="127"/>
      <c r="O1140" s="236" t="s">
        <v>62</v>
      </c>
      <c r="P1140" s="236" t="s">
        <v>62</v>
      </c>
      <c r="Q1140" s="236" t="s">
        <v>62</v>
      </c>
      <c r="R1140" s="246" t="s">
        <v>62</v>
      </c>
      <c r="S1140" s="128"/>
    </row>
    <row r="1141" spans="1:19" s="131" customFormat="1" ht="21" customHeight="1" x14ac:dyDescent="0.2">
      <c r="A1141" s="373"/>
      <c r="B1141" s="133" t="s">
        <v>72</v>
      </c>
      <c r="C1141" s="127"/>
      <c r="D1141" s="127" t="s">
        <v>62</v>
      </c>
      <c r="E1141" s="127"/>
      <c r="F1141" s="127"/>
      <c r="G1141" s="127">
        <f>G1134</f>
        <v>98</v>
      </c>
      <c r="H1141" s="127">
        <f>H1134</f>
        <v>98</v>
      </c>
      <c r="I1141" s="255">
        <f t="shared" si="457"/>
        <v>41</v>
      </c>
      <c r="J1141" s="255">
        <f>J1134</f>
        <v>41</v>
      </c>
      <c r="K1141" s="127">
        <f>G1141</f>
        <v>98</v>
      </c>
      <c r="L1141" s="127" t="s">
        <v>62</v>
      </c>
      <c r="M1141" s="130">
        <v>46022</v>
      </c>
      <c r="N1141" s="130">
        <v>46022</v>
      </c>
      <c r="O1141" s="78"/>
      <c r="P1141" s="236" t="s">
        <v>62</v>
      </c>
      <c r="Q1141" s="78"/>
      <c r="R1141" s="245"/>
    </row>
    <row r="1142" spans="1:19" s="128" customFormat="1" ht="74.45" customHeight="1" x14ac:dyDescent="0.25">
      <c r="A1142" s="371" t="s">
        <v>356</v>
      </c>
      <c r="B1142" s="124" t="s">
        <v>332</v>
      </c>
      <c r="C1142" s="125" t="s">
        <v>59</v>
      </c>
      <c r="D1142" s="126" t="s">
        <v>60</v>
      </c>
      <c r="E1142" s="126" t="s">
        <v>82</v>
      </c>
      <c r="F1142" s="125">
        <v>98</v>
      </c>
      <c r="G1142" s="125">
        <v>98</v>
      </c>
      <c r="H1142" s="125">
        <v>98</v>
      </c>
      <c r="I1142" s="78" t="str">
        <f t="shared" si="457"/>
        <v>18</v>
      </c>
      <c r="J1142" s="78" t="s">
        <v>409</v>
      </c>
      <c r="K1142" s="127">
        <f>G1142</f>
        <v>98</v>
      </c>
      <c r="L1142" s="125"/>
      <c r="M1142" s="125" t="s">
        <v>62</v>
      </c>
      <c r="N1142" s="125" t="s">
        <v>62</v>
      </c>
      <c r="O1142" s="78">
        <v>1224183.03</v>
      </c>
      <c r="P1142" s="78" t="s">
        <v>344</v>
      </c>
      <c r="Q1142" s="78">
        <v>504751</v>
      </c>
      <c r="R1142" s="245">
        <v>504751</v>
      </c>
    </row>
    <row r="1143" spans="1:19" s="131" customFormat="1" ht="15.75" x14ac:dyDescent="0.2">
      <c r="A1143" s="372"/>
      <c r="B1143" s="129" t="s">
        <v>70</v>
      </c>
      <c r="C1143" s="127"/>
      <c r="D1143" s="127" t="s">
        <v>62</v>
      </c>
      <c r="E1143" s="127"/>
      <c r="F1143" s="127"/>
      <c r="G1143" s="127">
        <f>G1142</f>
        <v>98</v>
      </c>
      <c r="H1143" s="127">
        <f>H1142</f>
        <v>98</v>
      </c>
      <c r="I1143" s="255" t="str">
        <f t="shared" si="457"/>
        <v>18</v>
      </c>
      <c r="J1143" s="255" t="str">
        <f>J1142</f>
        <v>18</v>
      </c>
      <c r="K1143" s="127">
        <f>G1143</f>
        <v>98</v>
      </c>
      <c r="L1143" s="127"/>
      <c r="M1143" s="130">
        <v>46022</v>
      </c>
      <c r="N1143" s="130">
        <v>46022</v>
      </c>
      <c r="O1143" s="78"/>
      <c r="P1143" s="236"/>
      <c r="Q1143" s="78"/>
      <c r="R1143" s="245"/>
    </row>
    <row r="1144" spans="1:19" s="131" customFormat="1" x14ac:dyDescent="0.25">
      <c r="A1144" s="372"/>
      <c r="B1144" s="132" t="s">
        <v>63</v>
      </c>
      <c r="C1144" s="127"/>
      <c r="D1144" s="127"/>
      <c r="E1144" s="127"/>
      <c r="F1144" s="127"/>
      <c r="G1144" s="127" t="s">
        <v>62</v>
      </c>
      <c r="H1144" s="127"/>
      <c r="I1144" s="255">
        <f t="shared" si="457"/>
        <v>0</v>
      </c>
      <c r="J1144" s="255"/>
      <c r="K1144" s="127"/>
      <c r="L1144" s="127" t="s">
        <v>62</v>
      </c>
      <c r="M1144" s="127"/>
      <c r="N1144" s="127"/>
      <c r="O1144" s="236" t="s">
        <v>62</v>
      </c>
      <c r="P1144" s="236" t="s">
        <v>62</v>
      </c>
      <c r="Q1144" s="236" t="s">
        <v>62</v>
      </c>
      <c r="R1144" s="246" t="s">
        <v>62</v>
      </c>
      <c r="S1144" s="128"/>
    </row>
    <row r="1145" spans="1:19" s="131" customFormat="1" ht="65.45" customHeight="1" x14ac:dyDescent="0.2">
      <c r="A1145" s="372"/>
      <c r="B1145" s="133" t="s">
        <v>64</v>
      </c>
      <c r="C1145" s="127"/>
      <c r="D1145" s="127" t="s">
        <v>62</v>
      </c>
      <c r="E1145" s="127"/>
      <c r="F1145" s="127"/>
      <c r="G1145" s="127">
        <f>G1142</f>
        <v>98</v>
      </c>
      <c r="H1145" s="127">
        <f>H1142</f>
        <v>98</v>
      </c>
      <c r="I1145" s="255" t="str">
        <f t="shared" si="457"/>
        <v>18</v>
      </c>
      <c r="J1145" s="255" t="str">
        <f>J1142</f>
        <v>18</v>
      </c>
      <c r="K1145" s="127">
        <f>G1145</f>
        <v>98</v>
      </c>
      <c r="L1145" s="127" t="s">
        <v>62</v>
      </c>
      <c r="M1145" s="130">
        <v>46022</v>
      </c>
      <c r="N1145" s="130">
        <v>46022</v>
      </c>
      <c r="O1145" s="78"/>
      <c r="P1145" s="236" t="s">
        <v>62</v>
      </c>
      <c r="Q1145" s="78"/>
      <c r="R1145" s="245"/>
    </row>
    <row r="1146" spans="1:19" s="131" customFormat="1" ht="15" customHeight="1" x14ac:dyDescent="0.25">
      <c r="A1146" s="372"/>
      <c r="B1146" s="132" t="s">
        <v>65</v>
      </c>
      <c r="C1146" s="127"/>
      <c r="D1146" s="127"/>
      <c r="E1146" s="127"/>
      <c r="F1146" s="127"/>
      <c r="G1146" s="127" t="s">
        <v>62</v>
      </c>
      <c r="H1146" s="127"/>
      <c r="I1146" s="255">
        <f t="shared" si="457"/>
        <v>0</v>
      </c>
      <c r="J1146" s="255"/>
      <c r="K1146" s="127"/>
      <c r="L1146" s="127" t="s">
        <v>62</v>
      </c>
      <c r="M1146" s="127"/>
      <c r="N1146" s="127"/>
      <c r="O1146" s="236" t="s">
        <v>62</v>
      </c>
      <c r="P1146" s="236" t="s">
        <v>62</v>
      </c>
      <c r="Q1146" s="236" t="s">
        <v>62</v>
      </c>
      <c r="R1146" s="246" t="s">
        <v>62</v>
      </c>
      <c r="S1146" s="128"/>
    </row>
    <row r="1147" spans="1:19" s="131" customFormat="1" ht="38.65" customHeight="1" x14ac:dyDescent="0.2">
      <c r="A1147" s="372"/>
      <c r="B1147" s="133" t="s">
        <v>66</v>
      </c>
      <c r="C1147" s="127"/>
      <c r="D1147" s="127" t="s">
        <v>62</v>
      </c>
      <c r="E1147" s="127"/>
      <c r="F1147" s="127"/>
      <c r="G1147" s="127">
        <f>G1142</f>
        <v>98</v>
      </c>
      <c r="H1147" s="127">
        <f>H1142</f>
        <v>98</v>
      </c>
      <c r="I1147" s="255" t="str">
        <f t="shared" si="457"/>
        <v>18</v>
      </c>
      <c r="J1147" s="255" t="str">
        <f>J1142</f>
        <v>18</v>
      </c>
      <c r="K1147" s="127">
        <f>G1147</f>
        <v>98</v>
      </c>
      <c r="L1147" s="127" t="s">
        <v>62</v>
      </c>
      <c r="M1147" s="130">
        <v>46022</v>
      </c>
      <c r="N1147" s="130">
        <v>46022</v>
      </c>
      <c r="O1147" s="78"/>
      <c r="P1147" s="236" t="s">
        <v>62</v>
      </c>
      <c r="Q1147" s="78"/>
      <c r="R1147" s="245"/>
    </row>
    <row r="1148" spans="1:19" s="131" customFormat="1" ht="21" customHeight="1" x14ac:dyDescent="0.25">
      <c r="A1148" s="372"/>
      <c r="B1148" s="132" t="s">
        <v>71</v>
      </c>
      <c r="C1148" s="127"/>
      <c r="D1148" s="127"/>
      <c r="E1148" s="127"/>
      <c r="F1148" s="127"/>
      <c r="G1148" s="127" t="s">
        <v>62</v>
      </c>
      <c r="H1148" s="127"/>
      <c r="I1148" s="255">
        <f t="shared" si="457"/>
        <v>0</v>
      </c>
      <c r="J1148" s="255"/>
      <c r="K1148" s="127"/>
      <c r="L1148" s="127" t="s">
        <v>62</v>
      </c>
      <c r="M1148" s="127"/>
      <c r="N1148" s="127"/>
      <c r="O1148" s="236" t="s">
        <v>62</v>
      </c>
      <c r="P1148" s="236" t="s">
        <v>62</v>
      </c>
      <c r="Q1148" s="236" t="s">
        <v>62</v>
      </c>
      <c r="R1148" s="246" t="s">
        <v>62</v>
      </c>
      <c r="S1148" s="128"/>
    </row>
    <row r="1149" spans="1:19" s="131" customFormat="1" ht="21" customHeight="1" x14ac:dyDescent="0.2">
      <c r="A1149" s="373"/>
      <c r="B1149" s="133" t="s">
        <v>72</v>
      </c>
      <c r="C1149" s="127"/>
      <c r="D1149" s="127" t="s">
        <v>62</v>
      </c>
      <c r="E1149" s="127"/>
      <c r="F1149" s="127"/>
      <c r="G1149" s="127">
        <f>G1142</f>
        <v>98</v>
      </c>
      <c r="H1149" s="127">
        <f>H1142</f>
        <v>98</v>
      </c>
      <c r="I1149" s="255" t="str">
        <f t="shared" si="457"/>
        <v>18</v>
      </c>
      <c r="J1149" s="255" t="str">
        <f>J1142</f>
        <v>18</v>
      </c>
      <c r="K1149" s="127">
        <f>G1149</f>
        <v>98</v>
      </c>
      <c r="L1149" s="127" t="s">
        <v>62</v>
      </c>
      <c r="M1149" s="130">
        <v>46022</v>
      </c>
      <c r="N1149" s="130">
        <v>46022</v>
      </c>
      <c r="O1149" s="78"/>
      <c r="P1149" s="236" t="s">
        <v>62</v>
      </c>
      <c r="Q1149" s="78"/>
      <c r="R1149" s="245"/>
    </row>
    <row r="1150" spans="1:19" s="128" customFormat="1" ht="74.45" customHeight="1" x14ac:dyDescent="0.25">
      <c r="A1150" s="371" t="s">
        <v>357</v>
      </c>
      <c r="B1150" s="124" t="s">
        <v>332</v>
      </c>
      <c r="C1150" s="125" t="s">
        <v>59</v>
      </c>
      <c r="D1150" s="126" t="s">
        <v>60</v>
      </c>
      <c r="E1150" s="126" t="s">
        <v>82</v>
      </c>
      <c r="F1150" s="125">
        <v>98</v>
      </c>
      <c r="G1150" s="125">
        <v>98</v>
      </c>
      <c r="H1150" s="125">
        <v>98</v>
      </c>
      <c r="I1150" s="78">
        <f t="shared" si="457"/>
        <v>40</v>
      </c>
      <c r="J1150" s="78">
        <v>40</v>
      </c>
      <c r="K1150" s="127">
        <f>G1150</f>
        <v>98</v>
      </c>
      <c r="L1150" s="125"/>
      <c r="M1150" s="125" t="s">
        <v>62</v>
      </c>
      <c r="N1150" s="125" t="s">
        <v>62</v>
      </c>
      <c r="O1150" s="78">
        <v>4122289.7</v>
      </c>
      <c r="P1150" s="78" t="s">
        <v>344</v>
      </c>
      <c r="Q1150" s="78">
        <v>3694861.78</v>
      </c>
      <c r="R1150" s="245">
        <v>2000623.2</v>
      </c>
      <c r="S1150" s="128" t="s">
        <v>454</v>
      </c>
    </row>
    <row r="1151" spans="1:19" s="131" customFormat="1" ht="15.75" x14ac:dyDescent="0.2">
      <c r="A1151" s="372"/>
      <c r="B1151" s="129" t="s">
        <v>70</v>
      </c>
      <c r="C1151" s="127"/>
      <c r="D1151" s="127" t="s">
        <v>62</v>
      </c>
      <c r="E1151" s="127"/>
      <c r="F1151" s="127"/>
      <c r="G1151" s="127">
        <f>G1150</f>
        <v>98</v>
      </c>
      <c r="H1151" s="127">
        <f>H1150</f>
        <v>98</v>
      </c>
      <c r="I1151" s="255">
        <f t="shared" si="457"/>
        <v>40</v>
      </c>
      <c r="J1151" s="255">
        <f>J1150</f>
        <v>40</v>
      </c>
      <c r="K1151" s="127">
        <f>G1151</f>
        <v>98</v>
      </c>
      <c r="L1151" s="127"/>
      <c r="M1151" s="130">
        <v>46022</v>
      </c>
      <c r="N1151" s="130">
        <v>46022</v>
      </c>
      <c r="O1151" s="78"/>
      <c r="P1151" s="236"/>
      <c r="Q1151" s="78"/>
      <c r="R1151" s="245"/>
    </row>
    <row r="1152" spans="1:19" s="131" customFormat="1" x14ac:dyDescent="0.25">
      <c r="A1152" s="372"/>
      <c r="B1152" s="132" t="s">
        <v>63</v>
      </c>
      <c r="C1152" s="127"/>
      <c r="D1152" s="127"/>
      <c r="E1152" s="127"/>
      <c r="F1152" s="127"/>
      <c r="G1152" s="127" t="s">
        <v>62</v>
      </c>
      <c r="H1152" s="127"/>
      <c r="I1152" s="255">
        <f t="shared" si="457"/>
        <v>0</v>
      </c>
      <c r="J1152" s="255"/>
      <c r="K1152" s="127"/>
      <c r="L1152" s="127" t="s">
        <v>62</v>
      </c>
      <c r="M1152" s="127"/>
      <c r="N1152" s="127"/>
      <c r="O1152" s="236" t="s">
        <v>62</v>
      </c>
      <c r="P1152" s="236" t="s">
        <v>62</v>
      </c>
      <c r="Q1152" s="236" t="s">
        <v>62</v>
      </c>
      <c r="R1152" s="246" t="s">
        <v>62</v>
      </c>
      <c r="S1152" s="128"/>
    </row>
    <row r="1153" spans="1:19" s="131" customFormat="1" ht="65.45" customHeight="1" x14ac:dyDescent="0.2">
      <c r="A1153" s="372"/>
      <c r="B1153" s="133" t="s">
        <v>64</v>
      </c>
      <c r="C1153" s="127"/>
      <c r="D1153" s="127" t="s">
        <v>62</v>
      </c>
      <c r="E1153" s="127"/>
      <c r="F1153" s="127"/>
      <c r="G1153" s="127">
        <f>G1150</f>
        <v>98</v>
      </c>
      <c r="H1153" s="127">
        <f>H1150</f>
        <v>98</v>
      </c>
      <c r="I1153" s="255">
        <f t="shared" si="457"/>
        <v>40</v>
      </c>
      <c r="J1153" s="255">
        <f>J1150</f>
        <v>40</v>
      </c>
      <c r="K1153" s="127">
        <f>G1153</f>
        <v>98</v>
      </c>
      <c r="L1153" s="127" t="s">
        <v>62</v>
      </c>
      <c r="M1153" s="130">
        <v>46022</v>
      </c>
      <c r="N1153" s="130">
        <v>46022</v>
      </c>
      <c r="O1153" s="78"/>
      <c r="P1153" s="236" t="s">
        <v>62</v>
      </c>
      <c r="Q1153" s="78"/>
      <c r="R1153" s="245"/>
    </row>
    <row r="1154" spans="1:19" s="131" customFormat="1" ht="15" customHeight="1" x14ac:dyDescent="0.25">
      <c r="A1154" s="372"/>
      <c r="B1154" s="132" t="s">
        <v>65</v>
      </c>
      <c r="C1154" s="127"/>
      <c r="D1154" s="127"/>
      <c r="E1154" s="127"/>
      <c r="F1154" s="127"/>
      <c r="G1154" s="127" t="s">
        <v>62</v>
      </c>
      <c r="H1154" s="127"/>
      <c r="I1154" s="255">
        <f t="shared" si="457"/>
        <v>0</v>
      </c>
      <c r="J1154" s="255"/>
      <c r="K1154" s="127"/>
      <c r="L1154" s="127" t="s">
        <v>62</v>
      </c>
      <c r="M1154" s="127"/>
      <c r="N1154" s="127"/>
      <c r="O1154" s="236" t="s">
        <v>62</v>
      </c>
      <c r="P1154" s="236" t="s">
        <v>62</v>
      </c>
      <c r="Q1154" s="236" t="s">
        <v>62</v>
      </c>
      <c r="R1154" s="246" t="s">
        <v>62</v>
      </c>
      <c r="S1154" s="128"/>
    </row>
    <row r="1155" spans="1:19" s="131" customFormat="1" ht="38.65" customHeight="1" x14ac:dyDescent="0.2">
      <c r="A1155" s="372"/>
      <c r="B1155" s="133" t="s">
        <v>66</v>
      </c>
      <c r="C1155" s="127"/>
      <c r="D1155" s="127" t="s">
        <v>62</v>
      </c>
      <c r="E1155" s="127"/>
      <c r="F1155" s="127"/>
      <c r="G1155" s="127">
        <f>G1150</f>
        <v>98</v>
      </c>
      <c r="H1155" s="127">
        <f>H1150</f>
        <v>98</v>
      </c>
      <c r="I1155" s="255">
        <f t="shared" si="457"/>
        <v>40</v>
      </c>
      <c r="J1155" s="255">
        <f>J1150</f>
        <v>40</v>
      </c>
      <c r="K1155" s="127">
        <f>G1155</f>
        <v>98</v>
      </c>
      <c r="L1155" s="127" t="s">
        <v>62</v>
      </c>
      <c r="M1155" s="130">
        <v>46022</v>
      </c>
      <c r="N1155" s="130">
        <v>46022</v>
      </c>
      <c r="O1155" s="78"/>
      <c r="P1155" s="236" t="s">
        <v>62</v>
      </c>
      <c r="Q1155" s="78"/>
      <c r="R1155" s="245"/>
    </row>
    <row r="1156" spans="1:19" s="131" customFormat="1" ht="21" customHeight="1" x14ac:dyDescent="0.25">
      <c r="A1156" s="372"/>
      <c r="B1156" s="132" t="s">
        <v>71</v>
      </c>
      <c r="C1156" s="127"/>
      <c r="D1156" s="127"/>
      <c r="E1156" s="127"/>
      <c r="F1156" s="127"/>
      <c r="G1156" s="127" t="s">
        <v>62</v>
      </c>
      <c r="H1156" s="127"/>
      <c r="I1156" s="255">
        <f t="shared" si="457"/>
        <v>0</v>
      </c>
      <c r="J1156" s="255"/>
      <c r="K1156" s="127"/>
      <c r="L1156" s="127" t="s">
        <v>62</v>
      </c>
      <c r="M1156" s="127"/>
      <c r="N1156" s="127"/>
      <c r="O1156" s="236" t="s">
        <v>62</v>
      </c>
      <c r="P1156" s="236" t="s">
        <v>62</v>
      </c>
      <c r="Q1156" s="236" t="s">
        <v>62</v>
      </c>
      <c r="R1156" s="246" t="s">
        <v>62</v>
      </c>
      <c r="S1156" s="128"/>
    </row>
    <row r="1157" spans="1:19" s="131" customFormat="1" ht="21" customHeight="1" x14ac:dyDescent="0.2">
      <c r="A1157" s="373"/>
      <c r="B1157" s="133" t="s">
        <v>72</v>
      </c>
      <c r="C1157" s="127"/>
      <c r="D1157" s="127" t="s">
        <v>62</v>
      </c>
      <c r="E1157" s="127"/>
      <c r="F1157" s="127"/>
      <c r="G1157" s="127">
        <f>G1150</f>
        <v>98</v>
      </c>
      <c r="H1157" s="127">
        <f>H1150</f>
        <v>98</v>
      </c>
      <c r="I1157" s="255">
        <f t="shared" si="457"/>
        <v>40</v>
      </c>
      <c r="J1157" s="255">
        <f>J1150</f>
        <v>40</v>
      </c>
      <c r="K1157" s="127">
        <f>G1157</f>
        <v>98</v>
      </c>
      <c r="L1157" s="127" t="s">
        <v>62</v>
      </c>
      <c r="M1157" s="130">
        <v>46022</v>
      </c>
      <c r="N1157" s="130">
        <v>46022</v>
      </c>
      <c r="O1157" s="78"/>
      <c r="P1157" s="236" t="s">
        <v>62</v>
      </c>
      <c r="Q1157" s="78"/>
      <c r="R1157" s="245"/>
    </row>
    <row r="1158" spans="1:19" s="128" customFormat="1" ht="74.45" customHeight="1" x14ac:dyDescent="0.25">
      <c r="A1158" s="371" t="s">
        <v>358</v>
      </c>
      <c r="B1158" s="124" t="s">
        <v>332</v>
      </c>
      <c r="C1158" s="125" t="s">
        <v>59</v>
      </c>
      <c r="D1158" s="126" t="s">
        <v>60</v>
      </c>
      <c r="E1158" s="126" t="s">
        <v>82</v>
      </c>
      <c r="F1158" s="125">
        <v>98</v>
      </c>
      <c r="G1158" s="125">
        <v>98</v>
      </c>
      <c r="H1158" s="125">
        <v>98</v>
      </c>
      <c r="I1158" s="78">
        <f t="shared" si="457"/>
        <v>33</v>
      </c>
      <c r="J1158" s="78">
        <v>33</v>
      </c>
      <c r="K1158" s="127">
        <f>G1158</f>
        <v>98</v>
      </c>
      <c r="L1158" s="125"/>
      <c r="M1158" s="125" t="s">
        <v>62</v>
      </c>
      <c r="N1158" s="125" t="s">
        <v>62</v>
      </c>
      <c r="O1158" s="78">
        <v>1592442.26</v>
      </c>
      <c r="P1158" s="78" t="s">
        <v>344</v>
      </c>
      <c r="Q1158" s="78">
        <v>1118967.54</v>
      </c>
      <c r="R1158" s="245">
        <v>530940.66</v>
      </c>
    </row>
    <row r="1159" spans="1:19" s="131" customFormat="1" ht="15.75" x14ac:dyDescent="0.2">
      <c r="A1159" s="372"/>
      <c r="B1159" s="129" t="s">
        <v>70</v>
      </c>
      <c r="C1159" s="127"/>
      <c r="D1159" s="127" t="s">
        <v>62</v>
      </c>
      <c r="E1159" s="127"/>
      <c r="F1159" s="127"/>
      <c r="G1159" s="127"/>
      <c r="H1159" s="127"/>
      <c r="I1159" s="255">
        <f t="shared" ref="I1159:I1222" si="458">J1159</f>
        <v>0</v>
      </c>
      <c r="J1159" s="255"/>
      <c r="K1159" s="127">
        <f>G1159</f>
        <v>0</v>
      </c>
      <c r="L1159" s="127"/>
      <c r="M1159" s="130">
        <v>46022</v>
      </c>
      <c r="N1159" s="130">
        <v>46022</v>
      </c>
      <c r="O1159" s="78"/>
      <c r="P1159" s="236"/>
      <c r="Q1159" s="78"/>
      <c r="R1159" s="245"/>
    </row>
    <row r="1160" spans="1:19" s="131" customFormat="1" x14ac:dyDescent="0.25">
      <c r="A1160" s="372"/>
      <c r="B1160" s="132" t="s">
        <v>63</v>
      </c>
      <c r="C1160" s="127"/>
      <c r="D1160" s="127"/>
      <c r="E1160" s="127"/>
      <c r="F1160" s="127"/>
      <c r="G1160" s="127" t="s">
        <v>62</v>
      </c>
      <c r="H1160" s="127"/>
      <c r="I1160" s="255">
        <f t="shared" si="458"/>
        <v>0</v>
      </c>
      <c r="J1160" s="255"/>
      <c r="K1160" s="127"/>
      <c r="L1160" s="127" t="s">
        <v>62</v>
      </c>
      <c r="M1160" s="127"/>
      <c r="N1160" s="127"/>
      <c r="O1160" s="236" t="s">
        <v>62</v>
      </c>
      <c r="P1160" s="236" t="s">
        <v>62</v>
      </c>
      <c r="Q1160" s="236" t="s">
        <v>62</v>
      </c>
      <c r="R1160" s="246" t="s">
        <v>62</v>
      </c>
      <c r="S1160" s="128"/>
    </row>
    <row r="1161" spans="1:19" s="131" customFormat="1" ht="65.45" customHeight="1" x14ac:dyDescent="0.2">
      <c r="A1161" s="372"/>
      <c r="B1161" s="133" t="s">
        <v>64</v>
      </c>
      <c r="C1161" s="127"/>
      <c r="D1161" s="127" t="s">
        <v>62</v>
      </c>
      <c r="E1161" s="127"/>
      <c r="F1161" s="127"/>
      <c r="G1161" s="127">
        <f>G1158</f>
        <v>98</v>
      </c>
      <c r="H1161" s="127">
        <f>H1158</f>
        <v>98</v>
      </c>
      <c r="I1161" s="255">
        <f t="shared" si="458"/>
        <v>33</v>
      </c>
      <c r="J1161" s="255">
        <f>J1158</f>
        <v>33</v>
      </c>
      <c r="K1161" s="127">
        <f>G1161</f>
        <v>98</v>
      </c>
      <c r="L1161" s="127" t="s">
        <v>62</v>
      </c>
      <c r="M1161" s="130">
        <v>46022</v>
      </c>
      <c r="N1161" s="130">
        <v>46022</v>
      </c>
      <c r="O1161" s="78"/>
      <c r="P1161" s="236" t="s">
        <v>62</v>
      </c>
      <c r="Q1161" s="78"/>
      <c r="R1161" s="245"/>
    </row>
    <row r="1162" spans="1:19" s="131" customFormat="1" ht="15" customHeight="1" x14ac:dyDescent="0.25">
      <c r="A1162" s="372"/>
      <c r="B1162" s="132" t="s">
        <v>65</v>
      </c>
      <c r="C1162" s="127"/>
      <c r="D1162" s="127"/>
      <c r="E1162" s="127"/>
      <c r="F1162" s="127"/>
      <c r="G1162" s="127" t="s">
        <v>62</v>
      </c>
      <c r="H1162" s="127"/>
      <c r="I1162" s="255">
        <f t="shared" si="458"/>
        <v>0</v>
      </c>
      <c r="J1162" s="255"/>
      <c r="K1162" s="127"/>
      <c r="L1162" s="127" t="s">
        <v>62</v>
      </c>
      <c r="M1162" s="127"/>
      <c r="N1162" s="127"/>
      <c r="O1162" s="236" t="s">
        <v>62</v>
      </c>
      <c r="P1162" s="236" t="s">
        <v>62</v>
      </c>
      <c r="Q1162" s="236" t="s">
        <v>62</v>
      </c>
      <c r="R1162" s="246" t="s">
        <v>62</v>
      </c>
      <c r="S1162" s="128"/>
    </row>
    <row r="1163" spans="1:19" s="131" customFormat="1" ht="38.65" customHeight="1" x14ac:dyDescent="0.2">
      <c r="A1163" s="372"/>
      <c r="B1163" s="133" t="s">
        <v>66</v>
      </c>
      <c r="C1163" s="127"/>
      <c r="D1163" s="127" t="s">
        <v>62</v>
      </c>
      <c r="E1163" s="127"/>
      <c r="F1163" s="127"/>
      <c r="G1163" s="127">
        <f>G1158</f>
        <v>98</v>
      </c>
      <c r="H1163" s="127">
        <f>H1158</f>
        <v>98</v>
      </c>
      <c r="I1163" s="255">
        <f t="shared" si="458"/>
        <v>33</v>
      </c>
      <c r="J1163" s="255">
        <f>J1158</f>
        <v>33</v>
      </c>
      <c r="K1163" s="127">
        <f>G1163</f>
        <v>98</v>
      </c>
      <c r="L1163" s="127" t="s">
        <v>62</v>
      </c>
      <c r="M1163" s="130">
        <v>46022</v>
      </c>
      <c r="N1163" s="130">
        <v>46022</v>
      </c>
      <c r="O1163" s="78"/>
      <c r="P1163" s="236" t="s">
        <v>62</v>
      </c>
      <c r="Q1163" s="78"/>
      <c r="R1163" s="245"/>
    </row>
    <row r="1164" spans="1:19" s="131" customFormat="1" ht="21" customHeight="1" x14ac:dyDescent="0.25">
      <c r="A1164" s="372"/>
      <c r="B1164" s="132" t="s">
        <v>71</v>
      </c>
      <c r="C1164" s="127"/>
      <c r="D1164" s="127"/>
      <c r="E1164" s="127"/>
      <c r="F1164" s="127"/>
      <c r="G1164" s="127" t="s">
        <v>62</v>
      </c>
      <c r="H1164" s="127"/>
      <c r="I1164" s="255">
        <f t="shared" si="458"/>
        <v>0</v>
      </c>
      <c r="J1164" s="255"/>
      <c r="K1164" s="127"/>
      <c r="L1164" s="127" t="s">
        <v>62</v>
      </c>
      <c r="M1164" s="127"/>
      <c r="N1164" s="127"/>
      <c r="O1164" s="236" t="s">
        <v>62</v>
      </c>
      <c r="P1164" s="236" t="s">
        <v>62</v>
      </c>
      <c r="Q1164" s="236" t="s">
        <v>62</v>
      </c>
      <c r="R1164" s="246" t="s">
        <v>62</v>
      </c>
      <c r="S1164" s="128"/>
    </row>
    <row r="1165" spans="1:19" s="131" customFormat="1" ht="21" customHeight="1" x14ac:dyDescent="0.2">
      <c r="A1165" s="373"/>
      <c r="B1165" s="133" t="s">
        <v>72</v>
      </c>
      <c r="C1165" s="127"/>
      <c r="D1165" s="127" t="s">
        <v>62</v>
      </c>
      <c r="E1165" s="127"/>
      <c r="F1165" s="127"/>
      <c r="G1165" s="127">
        <f>G1158</f>
        <v>98</v>
      </c>
      <c r="H1165" s="127">
        <f>H1158</f>
        <v>98</v>
      </c>
      <c r="I1165" s="255">
        <f t="shared" si="458"/>
        <v>33</v>
      </c>
      <c r="J1165" s="255">
        <f>J1158</f>
        <v>33</v>
      </c>
      <c r="K1165" s="127">
        <f>G1165</f>
        <v>98</v>
      </c>
      <c r="L1165" s="127" t="s">
        <v>62</v>
      </c>
      <c r="M1165" s="130">
        <v>46022</v>
      </c>
      <c r="N1165" s="130">
        <v>46022</v>
      </c>
      <c r="O1165" s="78"/>
      <c r="P1165" s="236" t="s">
        <v>62</v>
      </c>
      <c r="Q1165" s="78"/>
      <c r="R1165" s="245"/>
    </row>
    <row r="1166" spans="1:19" s="128" customFormat="1" ht="74.45" customHeight="1" x14ac:dyDescent="0.25">
      <c r="A1166" s="371" t="s">
        <v>359</v>
      </c>
      <c r="B1166" s="124" t="s">
        <v>332</v>
      </c>
      <c r="C1166" s="125" t="s">
        <v>59</v>
      </c>
      <c r="D1166" s="126" t="s">
        <v>60</v>
      </c>
      <c r="E1166" s="126" t="s">
        <v>82</v>
      </c>
      <c r="F1166" s="125">
        <v>98</v>
      </c>
      <c r="G1166" s="125">
        <v>98</v>
      </c>
      <c r="H1166" s="125">
        <v>98</v>
      </c>
      <c r="I1166" s="78">
        <f t="shared" si="458"/>
        <v>43</v>
      </c>
      <c r="J1166" s="78">
        <v>43</v>
      </c>
      <c r="K1166" s="127">
        <f>G1166</f>
        <v>98</v>
      </c>
      <c r="L1166" s="125"/>
      <c r="M1166" s="125" t="s">
        <v>62</v>
      </c>
      <c r="N1166" s="125" t="s">
        <v>62</v>
      </c>
      <c r="O1166" s="78">
        <v>1192576.06</v>
      </c>
      <c r="P1166" s="78" t="s">
        <v>344</v>
      </c>
      <c r="Q1166" s="78">
        <v>1063295.08</v>
      </c>
      <c r="R1166" s="245">
        <v>507514.65</v>
      </c>
    </row>
    <row r="1167" spans="1:19" s="131" customFormat="1" ht="15.75" x14ac:dyDescent="0.2">
      <c r="A1167" s="372"/>
      <c r="B1167" s="129" t="s">
        <v>70</v>
      </c>
      <c r="C1167" s="127"/>
      <c r="D1167" s="127" t="s">
        <v>62</v>
      </c>
      <c r="E1167" s="127"/>
      <c r="F1167" s="127"/>
      <c r="G1167" s="127">
        <f>G1166</f>
        <v>98</v>
      </c>
      <c r="H1167" s="127">
        <f>H1166</f>
        <v>98</v>
      </c>
      <c r="I1167" s="255">
        <f t="shared" si="458"/>
        <v>43</v>
      </c>
      <c r="J1167" s="255">
        <f>J1166</f>
        <v>43</v>
      </c>
      <c r="K1167" s="127">
        <f>G1167</f>
        <v>98</v>
      </c>
      <c r="L1167" s="127"/>
      <c r="M1167" s="130">
        <v>46022</v>
      </c>
      <c r="N1167" s="130">
        <v>46022</v>
      </c>
      <c r="O1167" s="78"/>
      <c r="P1167" s="236"/>
      <c r="Q1167" s="78"/>
      <c r="R1167" s="245"/>
    </row>
    <row r="1168" spans="1:19" s="131" customFormat="1" x14ac:dyDescent="0.25">
      <c r="A1168" s="372"/>
      <c r="B1168" s="132" t="s">
        <v>63</v>
      </c>
      <c r="C1168" s="127"/>
      <c r="D1168" s="127"/>
      <c r="E1168" s="127"/>
      <c r="F1168" s="127"/>
      <c r="G1168" s="127" t="s">
        <v>62</v>
      </c>
      <c r="H1168" s="127"/>
      <c r="I1168" s="255">
        <f t="shared" si="458"/>
        <v>0</v>
      </c>
      <c r="J1168" s="255"/>
      <c r="K1168" s="127"/>
      <c r="L1168" s="127" t="s">
        <v>62</v>
      </c>
      <c r="M1168" s="127"/>
      <c r="N1168" s="127"/>
      <c r="O1168" s="236" t="s">
        <v>62</v>
      </c>
      <c r="P1168" s="236" t="s">
        <v>62</v>
      </c>
      <c r="Q1168" s="236" t="s">
        <v>62</v>
      </c>
      <c r="R1168" s="246" t="s">
        <v>62</v>
      </c>
      <c r="S1168" s="128"/>
    </row>
    <row r="1169" spans="1:19" s="131" customFormat="1" ht="65.45" customHeight="1" x14ac:dyDescent="0.2">
      <c r="A1169" s="372"/>
      <c r="B1169" s="133" t="s">
        <v>64</v>
      </c>
      <c r="C1169" s="127"/>
      <c r="D1169" s="127" t="s">
        <v>62</v>
      </c>
      <c r="E1169" s="127"/>
      <c r="F1169" s="127"/>
      <c r="G1169" s="127">
        <f>G1166</f>
        <v>98</v>
      </c>
      <c r="H1169" s="127">
        <f>H1166</f>
        <v>98</v>
      </c>
      <c r="I1169" s="255">
        <f t="shared" si="458"/>
        <v>43</v>
      </c>
      <c r="J1169" s="255">
        <f>J1166</f>
        <v>43</v>
      </c>
      <c r="K1169" s="127">
        <f>G1169</f>
        <v>98</v>
      </c>
      <c r="L1169" s="127" t="s">
        <v>62</v>
      </c>
      <c r="M1169" s="130">
        <v>46022</v>
      </c>
      <c r="N1169" s="130">
        <v>46022</v>
      </c>
      <c r="O1169" s="78"/>
      <c r="P1169" s="236" t="s">
        <v>62</v>
      </c>
      <c r="Q1169" s="78"/>
      <c r="R1169" s="245"/>
    </row>
    <row r="1170" spans="1:19" s="131" customFormat="1" ht="15" customHeight="1" x14ac:dyDescent="0.25">
      <c r="A1170" s="372"/>
      <c r="B1170" s="132" t="s">
        <v>65</v>
      </c>
      <c r="C1170" s="127"/>
      <c r="D1170" s="127"/>
      <c r="E1170" s="127"/>
      <c r="F1170" s="127"/>
      <c r="G1170" s="127" t="s">
        <v>62</v>
      </c>
      <c r="H1170" s="127"/>
      <c r="I1170" s="255">
        <f t="shared" si="458"/>
        <v>0</v>
      </c>
      <c r="J1170" s="255"/>
      <c r="K1170" s="127"/>
      <c r="L1170" s="127" t="s">
        <v>62</v>
      </c>
      <c r="M1170" s="127"/>
      <c r="N1170" s="127"/>
      <c r="O1170" s="236" t="s">
        <v>62</v>
      </c>
      <c r="P1170" s="236" t="s">
        <v>62</v>
      </c>
      <c r="Q1170" s="236" t="s">
        <v>62</v>
      </c>
      <c r="R1170" s="246" t="s">
        <v>62</v>
      </c>
      <c r="S1170" s="128"/>
    </row>
    <row r="1171" spans="1:19" s="131" customFormat="1" ht="38.65" customHeight="1" x14ac:dyDescent="0.2">
      <c r="A1171" s="372"/>
      <c r="B1171" s="133" t="s">
        <v>66</v>
      </c>
      <c r="C1171" s="127"/>
      <c r="D1171" s="127" t="s">
        <v>62</v>
      </c>
      <c r="E1171" s="127"/>
      <c r="F1171" s="127"/>
      <c r="G1171" s="127">
        <f>G1166</f>
        <v>98</v>
      </c>
      <c r="H1171" s="127">
        <f>H1166</f>
        <v>98</v>
      </c>
      <c r="I1171" s="255">
        <f t="shared" si="458"/>
        <v>43</v>
      </c>
      <c r="J1171" s="255">
        <f>J1166</f>
        <v>43</v>
      </c>
      <c r="K1171" s="127">
        <f>G1171</f>
        <v>98</v>
      </c>
      <c r="L1171" s="127" t="s">
        <v>62</v>
      </c>
      <c r="M1171" s="130">
        <v>46022</v>
      </c>
      <c r="N1171" s="130">
        <v>46022</v>
      </c>
      <c r="O1171" s="78"/>
      <c r="P1171" s="236" t="s">
        <v>62</v>
      </c>
      <c r="Q1171" s="78"/>
      <c r="R1171" s="245"/>
    </row>
    <row r="1172" spans="1:19" s="131" customFormat="1" ht="21" customHeight="1" x14ac:dyDescent="0.25">
      <c r="A1172" s="372"/>
      <c r="B1172" s="132" t="s">
        <v>71</v>
      </c>
      <c r="C1172" s="127"/>
      <c r="D1172" s="127"/>
      <c r="E1172" s="127"/>
      <c r="F1172" s="127"/>
      <c r="G1172" s="127" t="s">
        <v>62</v>
      </c>
      <c r="H1172" s="127"/>
      <c r="I1172" s="255">
        <f t="shared" si="458"/>
        <v>0</v>
      </c>
      <c r="J1172" s="255"/>
      <c r="K1172" s="127"/>
      <c r="L1172" s="127" t="s">
        <v>62</v>
      </c>
      <c r="M1172" s="127"/>
      <c r="N1172" s="127"/>
      <c r="O1172" s="236" t="s">
        <v>62</v>
      </c>
      <c r="P1172" s="236" t="s">
        <v>62</v>
      </c>
      <c r="Q1172" s="236" t="s">
        <v>62</v>
      </c>
      <c r="R1172" s="246" t="s">
        <v>62</v>
      </c>
      <c r="S1172" s="128"/>
    </row>
    <row r="1173" spans="1:19" s="131" customFormat="1" ht="21" customHeight="1" x14ac:dyDescent="0.2">
      <c r="A1173" s="373"/>
      <c r="B1173" s="133" t="s">
        <v>72</v>
      </c>
      <c r="C1173" s="127"/>
      <c r="D1173" s="127" t="s">
        <v>62</v>
      </c>
      <c r="E1173" s="127"/>
      <c r="F1173" s="127"/>
      <c r="G1173" s="127">
        <f>G1166</f>
        <v>98</v>
      </c>
      <c r="H1173" s="127">
        <f>H1166</f>
        <v>98</v>
      </c>
      <c r="I1173" s="255">
        <f t="shared" si="458"/>
        <v>43</v>
      </c>
      <c r="J1173" s="255">
        <f>J1166</f>
        <v>43</v>
      </c>
      <c r="K1173" s="127">
        <f>G1173</f>
        <v>98</v>
      </c>
      <c r="L1173" s="127" t="s">
        <v>62</v>
      </c>
      <c r="M1173" s="130">
        <v>46022</v>
      </c>
      <c r="N1173" s="130">
        <v>46022</v>
      </c>
      <c r="O1173" s="78"/>
      <c r="P1173" s="236" t="s">
        <v>62</v>
      </c>
      <c r="Q1173" s="78"/>
      <c r="R1173" s="245"/>
    </row>
    <row r="1174" spans="1:19" s="128" customFormat="1" ht="74.45" customHeight="1" x14ac:dyDescent="0.25">
      <c r="A1174" s="371" t="s">
        <v>360</v>
      </c>
      <c r="B1174" s="124" t="s">
        <v>332</v>
      </c>
      <c r="C1174" s="125" t="s">
        <v>59</v>
      </c>
      <c r="D1174" s="126" t="s">
        <v>60</v>
      </c>
      <c r="E1174" s="126" t="s">
        <v>82</v>
      </c>
      <c r="F1174" s="125">
        <v>98</v>
      </c>
      <c r="G1174" s="125">
        <v>98</v>
      </c>
      <c r="H1174" s="125">
        <v>98</v>
      </c>
      <c r="I1174" s="78">
        <f t="shared" si="458"/>
        <v>42</v>
      </c>
      <c r="J1174" s="78">
        <v>42</v>
      </c>
      <c r="K1174" s="127">
        <f>G1174</f>
        <v>98</v>
      </c>
      <c r="L1174" s="125"/>
      <c r="M1174" s="125" t="s">
        <v>62</v>
      </c>
      <c r="N1174" s="125" t="s">
        <v>62</v>
      </c>
      <c r="O1174" s="78">
        <v>2202818.4700000002</v>
      </c>
      <c r="P1174" s="78" t="s">
        <v>344</v>
      </c>
      <c r="Q1174" s="78">
        <v>2017487.45</v>
      </c>
      <c r="R1174" s="245">
        <v>931606.19</v>
      </c>
    </row>
    <row r="1175" spans="1:19" s="131" customFormat="1" ht="15.75" x14ac:dyDescent="0.2">
      <c r="A1175" s="372"/>
      <c r="B1175" s="129" t="s">
        <v>70</v>
      </c>
      <c r="C1175" s="127"/>
      <c r="D1175" s="127" t="s">
        <v>62</v>
      </c>
      <c r="E1175" s="127"/>
      <c r="F1175" s="127"/>
      <c r="G1175" s="127">
        <f>G1174</f>
        <v>98</v>
      </c>
      <c r="H1175" s="127">
        <f>H1174</f>
        <v>98</v>
      </c>
      <c r="I1175" s="255">
        <f t="shared" si="458"/>
        <v>42</v>
      </c>
      <c r="J1175" s="255">
        <f>J1174</f>
        <v>42</v>
      </c>
      <c r="K1175" s="127">
        <f>G1175</f>
        <v>98</v>
      </c>
      <c r="L1175" s="127"/>
      <c r="M1175" s="130">
        <v>46022</v>
      </c>
      <c r="N1175" s="130">
        <v>46022</v>
      </c>
      <c r="O1175" s="78"/>
      <c r="P1175" s="236"/>
      <c r="Q1175" s="78"/>
      <c r="R1175" s="245"/>
    </row>
    <row r="1176" spans="1:19" s="131" customFormat="1" x14ac:dyDescent="0.25">
      <c r="A1176" s="372"/>
      <c r="B1176" s="132" t="s">
        <v>63</v>
      </c>
      <c r="C1176" s="127"/>
      <c r="D1176" s="127"/>
      <c r="E1176" s="127"/>
      <c r="F1176" s="127"/>
      <c r="G1176" s="127" t="s">
        <v>62</v>
      </c>
      <c r="H1176" s="127"/>
      <c r="I1176" s="255">
        <f t="shared" si="458"/>
        <v>0</v>
      </c>
      <c r="J1176" s="255"/>
      <c r="K1176" s="127"/>
      <c r="L1176" s="127" t="s">
        <v>62</v>
      </c>
      <c r="M1176" s="127"/>
      <c r="N1176" s="127"/>
      <c r="O1176" s="236" t="s">
        <v>62</v>
      </c>
      <c r="P1176" s="236" t="s">
        <v>62</v>
      </c>
      <c r="Q1176" s="236" t="s">
        <v>62</v>
      </c>
      <c r="R1176" s="246" t="s">
        <v>62</v>
      </c>
      <c r="S1176" s="128"/>
    </row>
    <row r="1177" spans="1:19" s="131" customFormat="1" ht="65.45" customHeight="1" x14ac:dyDescent="0.2">
      <c r="A1177" s="372"/>
      <c r="B1177" s="133" t="s">
        <v>64</v>
      </c>
      <c r="C1177" s="127"/>
      <c r="D1177" s="127" t="s">
        <v>62</v>
      </c>
      <c r="E1177" s="127"/>
      <c r="F1177" s="127"/>
      <c r="G1177" s="127">
        <f>G1174</f>
        <v>98</v>
      </c>
      <c r="H1177" s="127">
        <f>H1174</f>
        <v>98</v>
      </c>
      <c r="I1177" s="255">
        <f t="shared" si="458"/>
        <v>42</v>
      </c>
      <c r="J1177" s="255">
        <f>J1174</f>
        <v>42</v>
      </c>
      <c r="K1177" s="127">
        <f>G1177</f>
        <v>98</v>
      </c>
      <c r="L1177" s="127" t="s">
        <v>62</v>
      </c>
      <c r="M1177" s="130">
        <v>46022</v>
      </c>
      <c r="N1177" s="130">
        <v>46022</v>
      </c>
      <c r="O1177" s="78"/>
      <c r="P1177" s="236" t="s">
        <v>62</v>
      </c>
      <c r="Q1177" s="78"/>
      <c r="R1177" s="245"/>
    </row>
    <row r="1178" spans="1:19" s="131" customFormat="1" ht="15" customHeight="1" x14ac:dyDescent="0.25">
      <c r="A1178" s="372"/>
      <c r="B1178" s="132" t="s">
        <v>65</v>
      </c>
      <c r="C1178" s="127"/>
      <c r="D1178" s="127"/>
      <c r="E1178" s="127"/>
      <c r="F1178" s="127"/>
      <c r="G1178" s="127" t="s">
        <v>62</v>
      </c>
      <c r="H1178" s="127"/>
      <c r="I1178" s="255">
        <f t="shared" si="458"/>
        <v>0</v>
      </c>
      <c r="J1178" s="255"/>
      <c r="K1178" s="127"/>
      <c r="L1178" s="127" t="s">
        <v>62</v>
      </c>
      <c r="M1178" s="127"/>
      <c r="N1178" s="127"/>
      <c r="O1178" s="236" t="s">
        <v>62</v>
      </c>
      <c r="P1178" s="236" t="s">
        <v>62</v>
      </c>
      <c r="Q1178" s="236" t="s">
        <v>62</v>
      </c>
      <c r="R1178" s="246" t="s">
        <v>62</v>
      </c>
      <c r="S1178" s="128"/>
    </row>
    <row r="1179" spans="1:19" s="131" customFormat="1" ht="38.65" customHeight="1" x14ac:dyDescent="0.2">
      <c r="A1179" s="372"/>
      <c r="B1179" s="133" t="s">
        <v>66</v>
      </c>
      <c r="C1179" s="127"/>
      <c r="D1179" s="127" t="s">
        <v>62</v>
      </c>
      <c r="E1179" s="127"/>
      <c r="F1179" s="127"/>
      <c r="G1179" s="127">
        <f>G1174</f>
        <v>98</v>
      </c>
      <c r="H1179" s="127">
        <f>H1174</f>
        <v>98</v>
      </c>
      <c r="I1179" s="255">
        <f t="shared" si="458"/>
        <v>42</v>
      </c>
      <c r="J1179" s="255">
        <f>J1174</f>
        <v>42</v>
      </c>
      <c r="K1179" s="127">
        <f>G1179</f>
        <v>98</v>
      </c>
      <c r="L1179" s="127" t="s">
        <v>62</v>
      </c>
      <c r="M1179" s="130">
        <v>46022</v>
      </c>
      <c r="N1179" s="130">
        <v>46022</v>
      </c>
      <c r="O1179" s="78"/>
      <c r="P1179" s="236" t="s">
        <v>62</v>
      </c>
      <c r="Q1179" s="78"/>
      <c r="R1179" s="245"/>
    </row>
    <row r="1180" spans="1:19" s="131" customFormat="1" ht="21" customHeight="1" x14ac:dyDescent="0.25">
      <c r="A1180" s="372"/>
      <c r="B1180" s="132" t="s">
        <v>71</v>
      </c>
      <c r="C1180" s="127"/>
      <c r="D1180" s="127"/>
      <c r="E1180" s="127"/>
      <c r="F1180" s="127"/>
      <c r="G1180" s="127" t="s">
        <v>62</v>
      </c>
      <c r="H1180" s="127"/>
      <c r="I1180" s="255">
        <f t="shared" si="458"/>
        <v>0</v>
      </c>
      <c r="J1180" s="255"/>
      <c r="K1180" s="127"/>
      <c r="L1180" s="127" t="s">
        <v>62</v>
      </c>
      <c r="M1180" s="127"/>
      <c r="N1180" s="127"/>
      <c r="O1180" s="236" t="s">
        <v>62</v>
      </c>
      <c r="P1180" s="236" t="s">
        <v>62</v>
      </c>
      <c r="Q1180" s="236" t="s">
        <v>62</v>
      </c>
      <c r="R1180" s="246" t="s">
        <v>62</v>
      </c>
      <c r="S1180" s="128"/>
    </row>
    <row r="1181" spans="1:19" s="131" customFormat="1" ht="21" customHeight="1" x14ac:dyDescent="0.2">
      <c r="A1181" s="373"/>
      <c r="B1181" s="133" t="s">
        <v>72</v>
      </c>
      <c r="C1181" s="127"/>
      <c r="D1181" s="127" t="s">
        <v>62</v>
      </c>
      <c r="E1181" s="127"/>
      <c r="F1181" s="127"/>
      <c r="G1181" s="127">
        <f>G1174</f>
        <v>98</v>
      </c>
      <c r="H1181" s="127">
        <f>H1174</f>
        <v>98</v>
      </c>
      <c r="I1181" s="255">
        <f t="shared" si="458"/>
        <v>42</v>
      </c>
      <c r="J1181" s="255">
        <f>J1174</f>
        <v>42</v>
      </c>
      <c r="K1181" s="127">
        <f>G1181</f>
        <v>98</v>
      </c>
      <c r="L1181" s="127" t="s">
        <v>62</v>
      </c>
      <c r="M1181" s="130">
        <v>46022</v>
      </c>
      <c r="N1181" s="130">
        <v>46022</v>
      </c>
      <c r="O1181" s="78"/>
      <c r="P1181" s="236" t="s">
        <v>62</v>
      </c>
      <c r="Q1181" s="78"/>
      <c r="R1181" s="245"/>
    </row>
    <row r="1182" spans="1:19" s="128" customFormat="1" ht="74.45" customHeight="1" x14ac:dyDescent="0.25">
      <c r="A1182" s="371" t="s">
        <v>361</v>
      </c>
      <c r="B1182" s="124" t="s">
        <v>332</v>
      </c>
      <c r="C1182" s="125" t="s">
        <v>59</v>
      </c>
      <c r="D1182" s="126" t="s">
        <v>60</v>
      </c>
      <c r="E1182" s="126" t="s">
        <v>82</v>
      </c>
      <c r="F1182" s="125">
        <v>98</v>
      </c>
      <c r="G1182" s="125">
        <v>98</v>
      </c>
      <c r="H1182" s="125">
        <v>98</v>
      </c>
      <c r="I1182" s="78">
        <f t="shared" si="458"/>
        <v>44</v>
      </c>
      <c r="J1182" s="78">
        <v>44</v>
      </c>
      <c r="K1182" s="127">
        <f>G1182</f>
        <v>98</v>
      </c>
      <c r="L1182" s="125"/>
      <c r="M1182" s="125" t="s">
        <v>62</v>
      </c>
      <c r="N1182" s="125" t="s">
        <v>62</v>
      </c>
      <c r="O1182" s="78">
        <v>1107139.96</v>
      </c>
      <c r="P1182" s="78" t="s">
        <v>344</v>
      </c>
      <c r="Q1182" s="78">
        <v>974058.98</v>
      </c>
      <c r="R1182" s="245">
        <v>486405.3</v>
      </c>
    </row>
    <row r="1183" spans="1:19" s="131" customFormat="1" ht="15.75" x14ac:dyDescent="0.2">
      <c r="A1183" s="372"/>
      <c r="B1183" s="129" t="s">
        <v>70</v>
      </c>
      <c r="C1183" s="127"/>
      <c r="D1183" s="127" t="s">
        <v>62</v>
      </c>
      <c r="E1183" s="127"/>
      <c r="F1183" s="127"/>
      <c r="G1183" s="127">
        <f>G1182</f>
        <v>98</v>
      </c>
      <c r="H1183" s="127">
        <f>H1182</f>
        <v>98</v>
      </c>
      <c r="I1183" s="255">
        <f t="shared" si="458"/>
        <v>44</v>
      </c>
      <c r="J1183" s="255">
        <f>J1182</f>
        <v>44</v>
      </c>
      <c r="K1183" s="127">
        <f>G1183</f>
        <v>98</v>
      </c>
      <c r="L1183" s="127"/>
      <c r="M1183" s="130">
        <v>46022</v>
      </c>
      <c r="N1183" s="130">
        <v>46022</v>
      </c>
      <c r="O1183" s="78"/>
      <c r="P1183" s="236"/>
      <c r="Q1183" s="78"/>
      <c r="R1183" s="245"/>
    </row>
    <row r="1184" spans="1:19" s="131" customFormat="1" x14ac:dyDescent="0.25">
      <c r="A1184" s="372"/>
      <c r="B1184" s="132" t="s">
        <v>63</v>
      </c>
      <c r="C1184" s="127"/>
      <c r="D1184" s="127"/>
      <c r="E1184" s="127"/>
      <c r="F1184" s="127"/>
      <c r="G1184" s="127" t="s">
        <v>62</v>
      </c>
      <c r="H1184" s="127"/>
      <c r="I1184" s="255">
        <f t="shared" si="458"/>
        <v>0</v>
      </c>
      <c r="J1184" s="255"/>
      <c r="K1184" s="127"/>
      <c r="L1184" s="127" t="s">
        <v>62</v>
      </c>
      <c r="M1184" s="127"/>
      <c r="N1184" s="127"/>
      <c r="O1184" s="236" t="s">
        <v>62</v>
      </c>
      <c r="P1184" s="236" t="s">
        <v>62</v>
      </c>
      <c r="Q1184" s="236" t="s">
        <v>62</v>
      </c>
      <c r="R1184" s="246" t="s">
        <v>62</v>
      </c>
      <c r="S1184" s="128"/>
    </row>
    <row r="1185" spans="1:19" s="131" customFormat="1" ht="65.45" customHeight="1" x14ac:dyDescent="0.2">
      <c r="A1185" s="372"/>
      <c r="B1185" s="133" t="s">
        <v>64</v>
      </c>
      <c r="C1185" s="127"/>
      <c r="D1185" s="127" t="s">
        <v>62</v>
      </c>
      <c r="E1185" s="127"/>
      <c r="F1185" s="127"/>
      <c r="G1185" s="127">
        <f>G1182</f>
        <v>98</v>
      </c>
      <c r="H1185" s="127">
        <f>H1182</f>
        <v>98</v>
      </c>
      <c r="I1185" s="255">
        <f t="shared" si="458"/>
        <v>44</v>
      </c>
      <c r="J1185" s="255">
        <f>J1182</f>
        <v>44</v>
      </c>
      <c r="K1185" s="127">
        <f>G1185</f>
        <v>98</v>
      </c>
      <c r="L1185" s="127" t="s">
        <v>62</v>
      </c>
      <c r="M1185" s="130">
        <v>46022</v>
      </c>
      <c r="N1185" s="130">
        <v>46022</v>
      </c>
      <c r="O1185" s="78"/>
      <c r="P1185" s="236" t="s">
        <v>62</v>
      </c>
      <c r="Q1185" s="78"/>
      <c r="R1185" s="245"/>
    </row>
    <row r="1186" spans="1:19" s="131" customFormat="1" ht="15" customHeight="1" x14ac:dyDescent="0.25">
      <c r="A1186" s="372"/>
      <c r="B1186" s="132" t="s">
        <v>65</v>
      </c>
      <c r="C1186" s="127"/>
      <c r="D1186" s="127"/>
      <c r="E1186" s="127"/>
      <c r="F1186" s="127"/>
      <c r="G1186" s="127" t="s">
        <v>62</v>
      </c>
      <c r="H1186" s="127"/>
      <c r="I1186" s="255">
        <f t="shared" si="458"/>
        <v>0</v>
      </c>
      <c r="J1186" s="255"/>
      <c r="K1186" s="127"/>
      <c r="L1186" s="127" t="s">
        <v>62</v>
      </c>
      <c r="M1186" s="127"/>
      <c r="N1186" s="127"/>
      <c r="O1186" s="236" t="s">
        <v>62</v>
      </c>
      <c r="P1186" s="236" t="s">
        <v>62</v>
      </c>
      <c r="Q1186" s="236" t="s">
        <v>62</v>
      </c>
      <c r="R1186" s="246" t="s">
        <v>62</v>
      </c>
      <c r="S1186" s="128"/>
    </row>
    <row r="1187" spans="1:19" s="131" customFormat="1" ht="38.65" customHeight="1" x14ac:dyDescent="0.2">
      <c r="A1187" s="372"/>
      <c r="B1187" s="133" t="s">
        <v>66</v>
      </c>
      <c r="C1187" s="127"/>
      <c r="D1187" s="127" t="s">
        <v>62</v>
      </c>
      <c r="E1187" s="127"/>
      <c r="F1187" s="127"/>
      <c r="G1187" s="127">
        <f>G1182</f>
        <v>98</v>
      </c>
      <c r="H1187" s="127">
        <f>H1182</f>
        <v>98</v>
      </c>
      <c r="I1187" s="255">
        <f t="shared" si="458"/>
        <v>44</v>
      </c>
      <c r="J1187" s="255">
        <f>J1182</f>
        <v>44</v>
      </c>
      <c r="K1187" s="127">
        <f>G1187</f>
        <v>98</v>
      </c>
      <c r="L1187" s="127" t="s">
        <v>62</v>
      </c>
      <c r="M1187" s="130">
        <v>46022</v>
      </c>
      <c r="N1187" s="130">
        <v>46022</v>
      </c>
      <c r="O1187" s="78"/>
      <c r="P1187" s="236" t="s">
        <v>62</v>
      </c>
      <c r="Q1187" s="78"/>
      <c r="R1187" s="245"/>
    </row>
    <row r="1188" spans="1:19" s="131" customFormat="1" ht="21" customHeight="1" x14ac:dyDescent="0.25">
      <c r="A1188" s="372"/>
      <c r="B1188" s="132" t="s">
        <v>71</v>
      </c>
      <c r="C1188" s="127"/>
      <c r="D1188" s="127"/>
      <c r="E1188" s="127"/>
      <c r="F1188" s="127"/>
      <c r="G1188" s="127" t="s">
        <v>62</v>
      </c>
      <c r="H1188" s="127"/>
      <c r="I1188" s="255">
        <f t="shared" si="458"/>
        <v>0</v>
      </c>
      <c r="J1188" s="255"/>
      <c r="K1188" s="127"/>
      <c r="L1188" s="127" t="s">
        <v>62</v>
      </c>
      <c r="M1188" s="127"/>
      <c r="N1188" s="127"/>
      <c r="O1188" s="236" t="s">
        <v>62</v>
      </c>
      <c r="P1188" s="236" t="s">
        <v>62</v>
      </c>
      <c r="Q1188" s="236" t="s">
        <v>62</v>
      </c>
      <c r="R1188" s="246" t="s">
        <v>62</v>
      </c>
      <c r="S1188" s="128"/>
    </row>
    <row r="1189" spans="1:19" s="131" customFormat="1" ht="21" customHeight="1" x14ac:dyDescent="0.2">
      <c r="A1189" s="373"/>
      <c r="B1189" s="133" t="s">
        <v>72</v>
      </c>
      <c r="C1189" s="127"/>
      <c r="D1189" s="127" t="s">
        <v>62</v>
      </c>
      <c r="E1189" s="127"/>
      <c r="F1189" s="127"/>
      <c r="G1189" s="127">
        <f>G1182</f>
        <v>98</v>
      </c>
      <c r="H1189" s="127">
        <f>H1182</f>
        <v>98</v>
      </c>
      <c r="I1189" s="255">
        <f t="shared" si="458"/>
        <v>44</v>
      </c>
      <c r="J1189" s="255">
        <f>J1182</f>
        <v>44</v>
      </c>
      <c r="K1189" s="127">
        <f>G1189</f>
        <v>98</v>
      </c>
      <c r="L1189" s="127" t="s">
        <v>62</v>
      </c>
      <c r="M1189" s="130">
        <v>46022</v>
      </c>
      <c r="N1189" s="130">
        <v>46022</v>
      </c>
      <c r="O1189" s="78"/>
      <c r="P1189" s="236" t="s">
        <v>62</v>
      </c>
      <c r="Q1189" s="78"/>
      <c r="R1189" s="245"/>
    </row>
    <row r="1190" spans="1:19" s="128" customFormat="1" ht="74.45" customHeight="1" x14ac:dyDescent="0.25">
      <c r="A1190" s="371" t="s">
        <v>362</v>
      </c>
      <c r="B1190" s="124" t="s">
        <v>332</v>
      </c>
      <c r="C1190" s="125" t="s">
        <v>59</v>
      </c>
      <c r="D1190" s="126" t="s">
        <v>60</v>
      </c>
      <c r="E1190" s="126" t="s">
        <v>82</v>
      </c>
      <c r="F1190" s="125">
        <v>98</v>
      </c>
      <c r="G1190" s="125">
        <v>98</v>
      </c>
      <c r="H1190" s="125">
        <v>98</v>
      </c>
      <c r="I1190" s="78">
        <f t="shared" si="458"/>
        <v>31</v>
      </c>
      <c r="J1190" s="78">
        <v>31</v>
      </c>
      <c r="K1190" s="127">
        <f>G1190</f>
        <v>98</v>
      </c>
      <c r="L1190" s="125"/>
      <c r="M1190" s="125" t="s">
        <v>62</v>
      </c>
      <c r="N1190" s="125" t="s">
        <v>62</v>
      </c>
      <c r="O1190" s="78">
        <v>1685099.05</v>
      </c>
      <c r="P1190" s="78" t="s">
        <v>344</v>
      </c>
      <c r="Q1190" s="78">
        <v>1091319.6000000001</v>
      </c>
      <c r="R1190" s="245">
        <v>515068.48</v>
      </c>
    </row>
    <row r="1191" spans="1:19" s="131" customFormat="1" ht="15.75" x14ac:dyDescent="0.2">
      <c r="A1191" s="372"/>
      <c r="B1191" s="129" t="s">
        <v>70</v>
      </c>
      <c r="C1191" s="127"/>
      <c r="D1191" s="127" t="s">
        <v>62</v>
      </c>
      <c r="E1191" s="127"/>
      <c r="F1191" s="127"/>
      <c r="G1191" s="127">
        <f>G1190</f>
        <v>98</v>
      </c>
      <c r="H1191" s="127">
        <f>H1190</f>
        <v>98</v>
      </c>
      <c r="I1191" s="255">
        <f t="shared" si="458"/>
        <v>31</v>
      </c>
      <c r="J1191" s="255">
        <f>J1190</f>
        <v>31</v>
      </c>
      <c r="K1191" s="127">
        <f>G1191</f>
        <v>98</v>
      </c>
      <c r="L1191" s="127"/>
      <c r="M1191" s="130">
        <v>46022</v>
      </c>
      <c r="N1191" s="130">
        <v>46022</v>
      </c>
      <c r="O1191" s="78"/>
      <c r="P1191" s="236"/>
      <c r="Q1191" s="78"/>
      <c r="R1191" s="245"/>
    </row>
    <row r="1192" spans="1:19" s="131" customFormat="1" x14ac:dyDescent="0.25">
      <c r="A1192" s="372"/>
      <c r="B1192" s="132" t="s">
        <v>63</v>
      </c>
      <c r="C1192" s="127"/>
      <c r="D1192" s="127"/>
      <c r="E1192" s="127"/>
      <c r="F1192" s="127"/>
      <c r="G1192" s="127" t="s">
        <v>62</v>
      </c>
      <c r="H1192" s="127"/>
      <c r="I1192" s="255">
        <f t="shared" si="458"/>
        <v>0</v>
      </c>
      <c r="J1192" s="255"/>
      <c r="K1192" s="127"/>
      <c r="L1192" s="127" t="s">
        <v>62</v>
      </c>
      <c r="M1192" s="127"/>
      <c r="N1192" s="127"/>
      <c r="O1192" s="236" t="s">
        <v>62</v>
      </c>
      <c r="P1192" s="236" t="s">
        <v>62</v>
      </c>
      <c r="Q1192" s="236" t="s">
        <v>62</v>
      </c>
      <c r="R1192" s="246" t="s">
        <v>62</v>
      </c>
      <c r="S1192" s="128"/>
    </row>
    <row r="1193" spans="1:19" s="131" customFormat="1" ht="65.45" customHeight="1" x14ac:dyDescent="0.2">
      <c r="A1193" s="372"/>
      <c r="B1193" s="133" t="s">
        <v>64</v>
      </c>
      <c r="C1193" s="127"/>
      <c r="D1193" s="127" t="s">
        <v>62</v>
      </c>
      <c r="E1193" s="127"/>
      <c r="F1193" s="127"/>
      <c r="G1193" s="127">
        <f>G1190</f>
        <v>98</v>
      </c>
      <c r="H1193" s="127">
        <f>H1190</f>
        <v>98</v>
      </c>
      <c r="I1193" s="255">
        <f t="shared" si="458"/>
        <v>31</v>
      </c>
      <c r="J1193" s="255">
        <f>J1190</f>
        <v>31</v>
      </c>
      <c r="K1193" s="127">
        <f>G1193</f>
        <v>98</v>
      </c>
      <c r="L1193" s="127" t="s">
        <v>62</v>
      </c>
      <c r="M1193" s="130">
        <v>46022</v>
      </c>
      <c r="N1193" s="130">
        <v>46022</v>
      </c>
      <c r="O1193" s="78"/>
      <c r="P1193" s="236" t="s">
        <v>62</v>
      </c>
      <c r="Q1193" s="78"/>
      <c r="R1193" s="245"/>
    </row>
    <row r="1194" spans="1:19" s="131" customFormat="1" ht="15" customHeight="1" x14ac:dyDescent="0.25">
      <c r="A1194" s="372"/>
      <c r="B1194" s="132" t="s">
        <v>65</v>
      </c>
      <c r="C1194" s="127"/>
      <c r="D1194" s="127"/>
      <c r="E1194" s="127"/>
      <c r="F1194" s="127"/>
      <c r="G1194" s="127" t="s">
        <v>62</v>
      </c>
      <c r="H1194" s="127"/>
      <c r="I1194" s="255">
        <f t="shared" si="458"/>
        <v>0</v>
      </c>
      <c r="J1194" s="255"/>
      <c r="K1194" s="127"/>
      <c r="L1194" s="127" t="s">
        <v>62</v>
      </c>
      <c r="M1194" s="127"/>
      <c r="N1194" s="127"/>
      <c r="O1194" s="236" t="s">
        <v>62</v>
      </c>
      <c r="P1194" s="236" t="s">
        <v>62</v>
      </c>
      <c r="Q1194" s="236" t="s">
        <v>62</v>
      </c>
      <c r="R1194" s="246" t="s">
        <v>62</v>
      </c>
      <c r="S1194" s="128"/>
    </row>
    <row r="1195" spans="1:19" s="131" customFormat="1" ht="38.65" customHeight="1" x14ac:dyDescent="0.2">
      <c r="A1195" s="372"/>
      <c r="B1195" s="133" t="s">
        <v>66</v>
      </c>
      <c r="C1195" s="127"/>
      <c r="D1195" s="127" t="s">
        <v>62</v>
      </c>
      <c r="E1195" s="127"/>
      <c r="F1195" s="127"/>
      <c r="G1195" s="127">
        <f>G1190</f>
        <v>98</v>
      </c>
      <c r="H1195" s="127">
        <f>H1190</f>
        <v>98</v>
      </c>
      <c r="I1195" s="255">
        <f t="shared" si="458"/>
        <v>31</v>
      </c>
      <c r="J1195" s="255">
        <f>J1190</f>
        <v>31</v>
      </c>
      <c r="K1195" s="127">
        <f>G1195</f>
        <v>98</v>
      </c>
      <c r="L1195" s="127" t="s">
        <v>62</v>
      </c>
      <c r="M1195" s="130">
        <v>46022</v>
      </c>
      <c r="N1195" s="130">
        <v>46022</v>
      </c>
      <c r="O1195" s="78"/>
      <c r="P1195" s="236" t="s">
        <v>62</v>
      </c>
      <c r="Q1195" s="78"/>
      <c r="R1195" s="245"/>
    </row>
    <row r="1196" spans="1:19" s="131" customFormat="1" ht="21" customHeight="1" x14ac:dyDescent="0.25">
      <c r="A1196" s="372"/>
      <c r="B1196" s="132" t="s">
        <v>71</v>
      </c>
      <c r="C1196" s="127"/>
      <c r="D1196" s="127"/>
      <c r="E1196" s="127"/>
      <c r="F1196" s="127"/>
      <c r="G1196" s="127" t="s">
        <v>62</v>
      </c>
      <c r="H1196" s="127"/>
      <c r="I1196" s="255">
        <f t="shared" si="458"/>
        <v>0</v>
      </c>
      <c r="J1196" s="255"/>
      <c r="K1196" s="127"/>
      <c r="L1196" s="127" t="s">
        <v>62</v>
      </c>
      <c r="M1196" s="127"/>
      <c r="N1196" s="127"/>
      <c r="O1196" s="236" t="s">
        <v>62</v>
      </c>
      <c r="P1196" s="236" t="s">
        <v>62</v>
      </c>
      <c r="Q1196" s="236" t="s">
        <v>62</v>
      </c>
      <c r="R1196" s="246" t="s">
        <v>62</v>
      </c>
      <c r="S1196" s="128"/>
    </row>
    <row r="1197" spans="1:19" s="131" customFormat="1" ht="21" customHeight="1" x14ac:dyDescent="0.2">
      <c r="A1197" s="373"/>
      <c r="B1197" s="133" t="s">
        <v>72</v>
      </c>
      <c r="C1197" s="127"/>
      <c r="D1197" s="127" t="s">
        <v>62</v>
      </c>
      <c r="E1197" s="127"/>
      <c r="F1197" s="127"/>
      <c r="G1197" s="127">
        <f>G1190</f>
        <v>98</v>
      </c>
      <c r="H1197" s="127">
        <f>H1190</f>
        <v>98</v>
      </c>
      <c r="I1197" s="255">
        <f t="shared" si="458"/>
        <v>31</v>
      </c>
      <c r="J1197" s="255">
        <f>J1190</f>
        <v>31</v>
      </c>
      <c r="K1197" s="127">
        <f>G1197</f>
        <v>98</v>
      </c>
      <c r="L1197" s="127" t="s">
        <v>62</v>
      </c>
      <c r="M1197" s="130">
        <v>46022</v>
      </c>
      <c r="N1197" s="130">
        <v>46022</v>
      </c>
      <c r="O1197" s="78"/>
      <c r="P1197" s="236" t="s">
        <v>62</v>
      </c>
      <c r="Q1197" s="78"/>
      <c r="R1197" s="245"/>
    </row>
    <row r="1198" spans="1:19" s="128" customFormat="1" ht="74.45" customHeight="1" x14ac:dyDescent="0.25">
      <c r="A1198" s="371" t="s">
        <v>363</v>
      </c>
      <c r="B1198" s="124" t="s">
        <v>332</v>
      </c>
      <c r="C1198" s="125" t="s">
        <v>59</v>
      </c>
      <c r="D1198" s="126" t="s">
        <v>60</v>
      </c>
      <c r="E1198" s="126" t="s">
        <v>82</v>
      </c>
      <c r="F1198" s="125">
        <v>98</v>
      </c>
      <c r="G1198" s="125">
        <v>98</v>
      </c>
      <c r="H1198" s="125">
        <v>98</v>
      </c>
      <c r="I1198" s="78">
        <f t="shared" si="458"/>
        <v>30</v>
      </c>
      <c r="J1198" s="78">
        <v>30</v>
      </c>
      <c r="K1198" s="127">
        <f>G1198</f>
        <v>98</v>
      </c>
      <c r="L1198" s="125"/>
      <c r="M1198" s="125" t="s">
        <v>62</v>
      </c>
      <c r="N1198" s="125" t="s">
        <v>62</v>
      </c>
      <c r="O1198" s="78">
        <v>1555209.43</v>
      </c>
      <c r="P1198" s="78" t="s">
        <v>344</v>
      </c>
      <c r="Q1198" s="78">
        <v>1358318.78</v>
      </c>
      <c r="R1198" s="245">
        <v>464682.8</v>
      </c>
    </row>
    <row r="1199" spans="1:19" s="131" customFormat="1" ht="15.75" x14ac:dyDescent="0.2">
      <c r="A1199" s="372"/>
      <c r="B1199" s="129" t="s">
        <v>70</v>
      </c>
      <c r="C1199" s="127"/>
      <c r="D1199" s="127" t="s">
        <v>62</v>
      </c>
      <c r="E1199" s="127"/>
      <c r="F1199" s="127"/>
      <c r="G1199" s="127">
        <f>G1198</f>
        <v>98</v>
      </c>
      <c r="H1199" s="127">
        <f>H1198</f>
        <v>98</v>
      </c>
      <c r="I1199" s="255">
        <f t="shared" si="458"/>
        <v>30</v>
      </c>
      <c r="J1199" s="255">
        <f>J1198</f>
        <v>30</v>
      </c>
      <c r="K1199" s="127">
        <f>G1199</f>
        <v>98</v>
      </c>
      <c r="L1199" s="127"/>
      <c r="M1199" s="130">
        <v>46022</v>
      </c>
      <c r="N1199" s="130">
        <v>46022</v>
      </c>
      <c r="O1199" s="78"/>
      <c r="P1199" s="236"/>
      <c r="Q1199" s="78"/>
      <c r="R1199" s="245"/>
    </row>
    <row r="1200" spans="1:19" s="131" customFormat="1" x14ac:dyDescent="0.25">
      <c r="A1200" s="372"/>
      <c r="B1200" s="132" t="s">
        <v>63</v>
      </c>
      <c r="C1200" s="127"/>
      <c r="D1200" s="127"/>
      <c r="E1200" s="127"/>
      <c r="F1200" s="127"/>
      <c r="G1200" s="127" t="s">
        <v>62</v>
      </c>
      <c r="H1200" s="127"/>
      <c r="I1200" s="255">
        <f t="shared" si="458"/>
        <v>0</v>
      </c>
      <c r="J1200" s="255"/>
      <c r="K1200" s="127"/>
      <c r="L1200" s="127" t="s">
        <v>62</v>
      </c>
      <c r="M1200" s="127"/>
      <c r="N1200" s="127"/>
      <c r="O1200" s="236" t="s">
        <v>62</v>
      </c>
      <c r="P1200" s="236" t="s">
        <v>62</v>
      </c>
      <c r="Q1200" s="236" t="s">
        <v>62</v>
      </c>
      <c r="R1200" s="246" t="s">
        <v>62</v>
      </c>
      <c r="S1200" s="128"/>
    </row>
    <row r="1201" spans="1:19" s="131" customFormat="1" ht="65.45" customHeight="1" x14ac:dyDescent="0.2">
      <c r="A1201" s="372"/>
      <c r="B1201" s="133" t="s">
        <v>64</v>
      </c>
      <c r="C1201" s="127"/>
      <c r="D1201" s="127" t="s">
        <v>62</v>
      </c>
      <c r="E1201" s="127"/>
      <c r="F1201" s="127"/>
      <c r="G1201" s="127">
        <f>G1198</f>
        <v>98</v>
      </c>
      <c r="H1201" s="127">
        <f>H1198</f>
        <v>98</v>
      </c>
      <c r="I1201" s="255">
        <f t="shared" si="458"/>
        <v>30</v>
      </c>
      <c r="J1201" s="255">
        <f>J1198</f>
        <v>30</v>
      </c>
      <c r="K1201" s="127">
        <f>G1201</f>
        <v>98</v>
      </c>
      <c r="L1201" s="127" t="s">
        <v>62</v>
      </c>
      <c r="M1201" s="130">
        <v>46022</v>
      </c>
      <c r="N1201" s="130">
        <v>46022</v>
      </c>
      <c r="O1201" s="78"/>
      <c r="P1201" s="236" t="s">
        <v>62</v>
      </c>
      <c r="Q1201" s="78"/>
      <c r="R1201" s="245"/>
    </row>
    <row r="1202" spans="1:19" s="131" customFormat="1" ht="15" customHeight="1" x14ac:dyDescent="0.25">
      <c r="A1202" s="372"/>
      <c r="B1202" s="132" t="s">
        <v>65</v>
      </c>
      <c r="C1202" s="127"/>
      <c r="D1202" s="127"/>
      <c r="E1202" s="127"/>
      <c r="F1202" s="127"/>
      <c r="G1202" s="127" t="s">
        <v>62</v>
      </c>
      <c r="H1202" s="127"/>
      <c r="I1202" s="255">
        <f t="shared" si="458"/>
        <v>0</v>
      </c>
      <c r="J1202" s="255"/>
      <c r="K1202" s="127"/>
      <c r="L1202" s="127" t="s">
        <v>62</v>
      </c>
      <c r="M1202" s="127"/>
      <c r="N1202" s="127"/>
      <c r="O1202" s="236" t="s">
        <v>62</v>
      </c>
      <c r="P1202" s="236" t="s">
        <v>62</v>
      </c>
      <c r="Q1202" s="236" t="s">
        <v>62</v>
      </c>
      <c r="R1202" s="246" t="s">
        <v>62</v>
      </c>
      <c r="S1202" s="128"/>
    </row>
    <row r="1203" spans="1:19" s="131" customFormat="1" ht="38.65" customHeight="1" x14ac:dyDescent="0.2">
      <c r="A1203" s="372"/>
      <c r="B1203" s="133" t="s">
        <v>66</v>
      </c>
      <c r="C1203" s="127"/>
      <c r="D1203" s="127" t="s">
        <v>62</v>
      </c>
      <c r="E1203" s="127"/>
      <c r="F1203" s="127"/>
      <c r="G1203" s="127">
        <f>G1198</f>
        <v>98</v>
      </c>
      <c r="H1203" s="127">
        <f>H1198</f>
        <v>98</v>
      </c>
      <c r="I1203" s="255">
        <f t="shared" si="458"/>
        <v>30</v>
      </c>
      <c r="J1203" s="255">
        <f>J1198</f>
        <v>30</v>
      </c>
      <c r="K1203" s="127">
        <f>G1203</f>
        <v>98</v>
      </c>
      <c r="L1203" s="127" t="s">
        <v>62</v>
      </c>
      <c r="M1203" s="130">
        <v>46022</v>
      </c>
      <c r="N1203" s="130">
        <v>46022</v>
      </c>
      <c r="O1203" s="78"/>
      <c r="P1203" s="236" t="s">
        <v>62</v>
      </c>
      <c r="Q1203" s="78"/>
      <c r="R1203" s="245"/>
    </row>
    <row r="1204" spans="1:19" s="131" customFormat="1" ht="21" customHeight="1" x14ac:dyDescent="0.25">
      <c r="A1204" s="372"/>
      <c r="B1204" s="132" t="s">
        <v>71</v>
      </c>
      <c r="C1204" s="127"/>
      <c r="D1204" s="127"/>
      <c r="E1204" s="127"/>
      <c r="F1204" s="127"/>
      <c r="G1204" s="127" t="s">
        <v>62</v>
      </c>
      <c r="H1204" s="127"/>
      <c r="I1204" s="255">
        <f t="shared" si="458"/>
        <v>0</v>
      </c>
      <c r="J1204" s="255"/>
      <c r="K1204" s="127"/>
      <c r="L1204" s="127" t="s">
        <v>62</v>
      </c>
      <c r="M1204" s="127"/>
      <c r="N1204" s="127"/>
      <c r="O1204" s="236" t="s">
        <v>62</v>
      </c>
      <c r="P1204" s="236" t="s">
        <v>62</v>
      </c>
      <c r="Q1204" s="236" t="s">
        <v>62</v>
      </c>
      <c r="R1204" s="246" t="s">
        <v>62</v>
      </c>
      <c r="S1204" s="128"/>
    </row>
    <row r="1205" spans="1:19" s="131" customFormat="1" ht="21" customHeight="1" x14ac:dyDescent="0.2">
      <c r="A1205" s="373"/>
      <c r="B1205" s="133" t="s">
        <v>72</v>
      </c>
      <c r="C1205" s="127"/>
      <c r="D1205" s="127" t="s">
        <v>62</v>
      </c>
      <c r="E1205" s="127"/>
      <c r="F1205" s="127"/>
      <c r="G1205" s="127">
        <f>G1198</f>
        <v>98</v>
      </c>
      <c r="H1205" s="127">
        <f>H1198</f>
        <v>98</v>
      </c>
      <c r="I1205" s="255">
        <f t="shared" si="458"/>
        <v>30</v>
      </c>
      <c r="J1205" s="255">
        <f>J1198</f>
        <v>30</v>
      </c>
      <c r="K1205" s="127">
        <f>G1205</f>
        <v>98</v>
      </c>
      <c r="L1205" s="127" t="s">
        <v>62</v>
      </c>
      <c r="M1205" s="130">
        <v>46022</v>
      </c>
      <c r="N1205" s="130">
        <v>46022</v>
      </c>
      <c r="O1205" s="78"/>
      <c r="P1205" s="236" t="s">
        <v>62</v>
      </c>
      <c r="Q1205" s="78"/>
      <c r="R1205" s="245"/>
    </row>
    <row r="1206" spans="1:19" s="128" customFormat="1" ht="74.45" customHeight="1" x14ac:dyDescent="0.25">
      <c r="A1206" s="371" t="s">
        <v>364</v>
      </c>
      <c r="B1206" s="124" t="s">
        <v>332</v>
      </c>
      <c r="C1206" s="125" t="s">
        <v>59</v>
      </c>
      <c r="D1206" s="126" t="s">
        <v>60</v>
      </c>
      <c r="E1206" s="126" t="s">
        <v>82</v>
      </c>
      <c r="F1206" s="125">
        <v>98</v>
      </c>
      <c r="G1206" s="125">
        <v>98</v>
      </c>
      <c r="H1206" s="125">
        <v>98</v>
      </c>
      <c r="I1206" s="78" t="str">
        <f t="shared" si="458"/>
        <v>17</v>
      </c>
      <c r="J1206" s="78" t="s">
        <v>404</v>
      </c>
      <c r="K1206" s="127">
        <f>G1206</f>
        <v>98</v>
      </c>
      <c r="L1206" s="125"/>
      <c r="M1206" s="125" t="s">
        <v>62</v>
      </c>
      <c r="N1206" s="125" t="s">
        <v>62</v>
      </c>
      <c r="O1206" s="78">
        <v>1259051.75</v>
      </c>
      <c r="P1206" s="78" t="s">
        <v>344</v>
      </c>
      <c r="Q1206" s="78">
        <v>1083764.45</v>
      </c>
      <c r="R1206" s="245">
        <f>544731.23-27779.42</f>
        <v>516951.81</v>
      </c>
    </row>
    <row r="1207" spans="1:19" s="131" customFormat="1" ht="15.75" x14ac:dyDescent="0.2">
      <c r="A1207" s="372"/>
      <c r="B1207" s="129" t="s">
        <v>70</v>
      </c>
      <c r="C1207" s="127"/>
      <c r="D1207" s="127" t="s">
        <v>62</v>
      </c>
      <c r="E1207" s="127"/>
      <c r="F1207" s="127"/>
      <c r="G1207" s="127">
        <f>G1206</f>
        <v>98</v>
      </c>
      <c r="H1207" s="127">
        <f>H1206</f>
        <v>98</v>
      </c>
      <c r="I1207" s="255" t="str">
        <f t="shared" si="458"/>
        <v>17</v>
      </c>
      <c r="J1207" s="255" t="str">
        <f>J1206</f>
        <v>17</v>
      </c>
      <c r="K1207" s="127">
        <f>G1207</f>
        <v>98</v>
      </c>
      <c r="L1207" s="127"/>
      <c r="M1207" s="130">
        <v>46022</v>
      </c>
      <c r="N1207" s="130">
        <v>46022</v>
      </c>
      <c r="O1207" s="78"/>
      <c r="P1207" s="236"/>
      <c r="Q1207" s="78"/>
      <c r="R1207" s="245"/>
    </row>
    <row r="1208" spans="1:19" s="131" customFormat="1" x14ac:dyDescent="0.25">
      <c r="A1208" s="372"/>
      <c r="B1208" s="132" t="s">
        <v>63</v>
      </c>
      <c r="C1208" s="127"/>
      <c r="D1208" s="127"/>
      <c r="E1208" s="127"/>
      <c r="F1208" s="127"/>
      <c r="G1208" s="127" t="s">
        <v>62</v>
      </c>
      <c r="H1208" s="127"/>
      <c r="I1208" s="255">
        <f t="shared" si="458"/>
        <v>0</v>
      </c>
      <c r="J1208" s="255"/>
      <c r="K1208" s="127"/>
      <c r="L1208" s="127" t="s">
        <v>62</v>
      </c>
      <c r="M1208" s="127"/>
      <c r="N1208" s="127"/>
      <c r="O1208" s="236" t="s">
        <v>62</v>
      </c>
      <c r="P1208" s="236" t="s">
        <v>62</v>
      </c>
      <c r="Q1208" s="236" t="s">
        <v>62</v>
      </c>
      <c r="R1208" s="246" t="s">
        <v>62</v>
      </c>
      <c r="S1208" s="128"/>
    </row>
    <row r="1209" spans="1:19" s="131" customFormat="1" ht="65.45" customHeight="1" x14ac:dyDescent="0.2">
      <c r="A1209" s="372"/>
      <c r="B1209" s="133" t="s">
        <v>64</v>
      </c>
      <c r="C1209" s="127"/>
      <c r="D1209" s="127" t="s">
        <v>62</v>
      </c>
      <c r="E1209" s="127"/>
      <c r="F1209" s="127"/>
      <c r="G1209" s="127">
        <f>G1206</f>
        <v>98</v>
      </c>
      <c r="H1209" s="127">
        <f>H1206</f>
        <v>98</v>
      </c>
      <c r="I1209" s="255" t="str">
        <f t="shared" si="458"/>
        <v>17</v>
      </c>
      <c r="J1209" s="255" t="str">
        <f>J1206</f>
        <v>17</v>
      </c>
      <c r="K1209" s="127">
        <f>G1209</f>
        <v>98</v>
      </c>
      <c r="L1209" s="127" t="s">
        <v>62</v>
      </c>
      <c r="M1209" s="130">
        <v>46022</v>
      </c>
      <c r="N1209" s="130">
        <v>46022</v>
      </c>
      <c r="O1209" s="78"/>
      <c r="P1209" s="236" t="s">
        <v>62</v>
      </c>
      <c r="Q1209" s="78"/>
      <c r="R1209" s="245"/>
    </row>
    <row r="1210" spans="1:19" s="131" customFormat="1" ht="15" customHeight="1" x14ac:dyDescent="0.25">
      <c r="A1210" s="372"/>
      <c r="B1210" s="132" t="s">
        <v>65</v>
      </c>
      <c r="C1210" s="127"/>
      <c r="D1210" s="127"/>
      <c r="E1210" s="127"/>
      <c r="F1210" s="127"/>
      <c r="G1210" s="127" t="s">
        <v>62</v>
      </c>
      <c r="H1210" s="127"/>
      <c r="I1210" s="255">
        <f t="shared" si="458"/>
        <v>0</v>
      </c>
      <c r="J1210" s="255"/>
      <c r="K1210" s="127"/>
      <c r="L1210" s="127" t="s">
        <v>62</v>
      </c>
      <c r="M1210" s="127"/>
      <c r="N1210" s="127"/>
      <c r="O1210" s="236" t="s">
        <v>62</v>
      </c>
      <c r="P1210" s="236" t="s">
        <v>62</v>
      </c>
      <c r="Q1210" s="236" t="s">
        <v>62</v>
      </c>
      <c r="R1210" s="246" t="s">
        <v>62</v>
      </c>
      <c r="S1210" s="128"/>
    </row>
    <row r="1211" spans="1:19" s="131" customFormat="1" ht="38.65" customHeight="1" x14ac:dyDescent="0.2">
      <c r="A1211" s="372"/>
      <c r="B1211" s="133" t="s">
        <v>66</v>
      </c>
      <c r="C1211" s="127"/>
      <c r="D1211" s="127" t="s">
        <v>62</v>
      </c>
      <c r="E1211" s="127"/>
      <c r="F1211" s="127"/>
      <c r="G1211" s="127">
        <f>G1206</f>
        <v>98</v>
      </c>
      <c r="H1211" s="127">
        <f>H1206</f>
        <v>98</v>
      </c>
      <c r="I1211" s="255" t="str">
        <f t="shared" si="458"/>
        <v>17</v>
      </c>
      <c r="J1211" s="255" t="str">
        <f>J1206</f>
        <v>17</v>
      </c>
      <c r="K1211" s="127">
        <f>G1211</f>
        <v>98</v>
      </c>
      <c r="L1211" s="127" t="s">
        <v>62</v>
      </c>
      <c r="M1211" s="130">
        <v>46022</v>
      </c>
      <c r="N1211" s="130">
        <v>46022</v>
      </c>
      <c r="O1211" s="78"/>
      <c r="P1211" s="236" t="s">
        <v>62</v>
      </c>
      <c r="Q1211" s="78"/>
      <c r="R1211" s="245"/>
    </row>
    <row r="1212" spans="1:19" s="131" customFormat="1" ht="21" customHeight="1" x14ac:dyDescent="0.25">
      <c r="A1212" s="372"/>
      <c r="B1212" s="132" t="s">
        <v>71</v>
      </c>
      <c r="C1212" s="127"/>
      <c r="D1212" s="127"/>
      <c r="E1212" s="127"/>
      <c r="F1212" s="127"/>
      <c r="G1212" s="127" t="s">
        <v>62</v>
      </c>
      <c r="H1212" s="127"/>
      <c r="I1212" s="255">
        <f t="shared" si="458"/>
        <v>0</v>
      </c>
      <c r="J1212" s="255"/>
      <c r="K1212" s="127"/>
      <c r="L1212" s="127" t="s">
        <v>62</v>
      </c>
      <c r="M1212" s="127"/>
      <c r="N1212" s="127"/>
      <c r="O1212" s="236" t="s">
        <v>62</v>
      </c>
      <c r="P1212" s="236" t="s">
        <v>62</v>
      </c>
      <c r="Q1212" s="236" t="s">
        <v>62</v>
      </c>
      <c r="R1212" s="246" t="s">
        <v>62</v>
      </c>
      <c r="S1212" s="128"/>
    </row>
    <row r="1213" spans="1:19" s="131" customFormat="1" ht="21" customHeight="1" x14ac:dyDescent="0.2">
      <c r="A1213" s="373"/>
      <c r="B1213" s="133" t="s">
        <v>72</v>
      </c>
      <c r="C1213" s="127"/>
      <c r="D1213" s="127" t="s">
        <v>62</v>
      </c>
      <c r="E1213" s="127"/>
      <c r="F1213" s="127"/>
      <c r="G1213" s="127">
        <f>G1206</f>
        <v>98</v>
      </c>
      <c r="H1213" s="127">
        <f>H1206</f>
        <v>98</v>
      </c>
      <c r="I1213" s="255" t="str">
        <f t="shared" si="458"/>
        <v>17</v>
      </c>
      <c r="J1213" s="255" t="str">
        <f>J1206</f>
        <v>17</v>
      </c>
      <c r="K1213" s="127">
        <f>G1213</f>
        <v>98</v>
      </c>
      <c r="L1213" s="127" t="s">
        <v>62</v>
      </c>
      <c r="M1213" s="130">
        <v>46022</v>
      </c>
      <c r="N1213" s="130">
        <v>46022</v>
      </c>
      <c r="O1213" s="78"/>
      <c r="P1213" s="236" t="s">
        <v>62</v>
      </c>
      <c r="Q1213" s="78"/>
      <c r="R1213" s="245"/>
    </row>
    <row r="1214" spans="1:19" s="128" customFormat="1" ht="74.45" customHeight="1" x14ac:dyDescent="0.25">
      <c r="A1214" s="371" t="s">
        <v>365</v>
      </c>
      <c r="B1214" s="124" t="s">
        <v>332</v>
      </c>
      <c r="C1214" s="125" t="s">
        <v>59</v>
      </c>
      <c r="D1214" s="126" t="s">
        <v>60</v>
      </c>
      <c r="E1214" s="126" t="s">
        <v>82</v>
      </c>
      <c r="F1214" s="125">
        <v>98</v>
      </c>
      <c r="G1214" s="125">
        <v>98</v>
      </c>
      <c r="H1214" s="125">
        <v>98</v>
      </c>
      <c r="I1214" s="78">
        <f t="shared" si="458"/>
        <v>36</v>
      </c>
      <c r="J1214" s="78">
        <v>36</v>
      </c>
      <c r="K1214" s="127">
        <f>G1214</f>
        <v>98</v>
      </c>
      <c r="L1214" s="125"/>
      <c r="M1214" s="125" t="s">
        <v>62</v>
      </c>
      <c r="N1214" s="125" t="s">
        <v>62</v>
      </c>
      <c r="O1214" s="78">
        <v>3001750.97</v>
      </c>
      <c r="P1214" s="78" t="s">
        <v>344</v>
      </c>
      <c r="Q1214" s="78">
        <v>2184981.89</v>
      </c>
      <c r="R1214" s="245">
        <v>1074010.9099999999</v>
      </c>
    </row>
    <row r="1215" spans="1:19" s="131" customFormat="1" ht="15.75" x14ac:dyDescent="0.2">
      <c r="A1215" s="372"/>
      <c r="B1215" s="129" t="s">
        <v>70</v>
      </c>
      <c r="C1215" s="127"/>
      <c r="D1215" s="127" t="s">
        <v>62</v>
      </c>
      <c r="E1215" s="127"/>
      <c r="F1215" s="127"/>
      <c r="G1215" s="127">
        <f>G1214</f>
        <v>98</v>
      </c>
      <c r="H1215" s="127">
        <f>H1214</f>
        <v>98</v>
      </c>
      <c r="I1215" s="255">
        <f t="shared" si="458"/>
        <v>36</v>
      </c>
      <c r="J1215" s="255">
        <f>J1214</f>
        <v>36</v>
      </c>
      <c r="K1215" s="127">
        <f>G1215</f>
        <v>98</v>
      </c>
      <c r="L1215" s="127"/>
      <c r="M1215" s="130">
        <v>46022</v>
      </c>
      <c r="N1215" s="130">
        <v>46022</v>
      </c>
      <c r="O1215" s="78"/>
      <c r="P1215" s="236"/>
      <c r="Q1215" s="78"/>
      <c r="R1215" s="245"/>
    </row>
    <row r="1216" spans="1:19" s="131" customFormat="1" x14ac:dyDescent="0.25">
      <c r="A1216" s="372"/>
      <c r="B1216" s="132" t="s">
        <v>63</v>
      </c>
      <c r="C1216" s="127"/>
      <c r="D1216" s="127"/>
      <c r="E1216" s="127"/>
      <c r="F1216" s="127"/>
      <c r="G1216" s="127" t="s">
        <v>62</v>
      </c>
      <c r="H1216" s="127"/>
      <c r="I1216" s="255">
        <f t="shared" si="458"/>
        <v>0</v>
      </c>
      <c r="J1216" s="255"/>
      <c r="K1216" s="127"/>
      <c r="L1216" s="127" t="s">
        <v>62</v>
      </c>
      <c r="M1216" s="127"/>
      <c r="N1216" s="127"/>
      <c r="O1216" s="236" t="s">
        <v>62</v>
      </c>
      <c r="P1216" s="236" t="s">
        <v>62</v>
      </c>
      <c r="Q1216" s="236" t="s">
        <v>62</v>
      </c>
      <c r="R1216" s="246" t="s">
        <v>62</v>
      </c>
      <c r="S1216" s="128"/>
    </row>
    <row r="1217" spans="1:19" s="131" customFormat="1" ht="65.45" customHeight="1" x14ac:dyDescent="0.2">
      <c r="A1217" s="372"/>
      <c r="B1217" s="133" t="s">
        <v>64</v>
      </c>
      <c r="C1217" s="127"/>
      <c r="D1217" s="127" t="s">
        <v>62</v>
      </c>
      <c r="E1217" s="127"/>
      <c r="F1217" s="127"/>
      <c r="G1217" s="127">
        <f>G1214</f>
        <v>98</v>
      </c>
      <c r="H1217" s="127">
        <f>H1214</f>
        <v>98</v>
      </c>
      <c r="I1217" s="255">
        <f t="shared" si="458"/>
        <v>36</v>
      </c>
      <c r="J1217" s="255">
        <f>J1214</f>
        <v>36</v>
      </c>
      <c r="K1217" s="127">
        <f>G1217</f>
        <v>98</v>
      </c>
      <c r="L1217" s="127" t="s">
        <v>62</v>
      </c>
      <c r="M1217" s="130">
        <v>46022</v>
      </c>
      <c r="N1217" s="130">
        <v>46022</v>
      </c>
      <c r="O1217" s="78"/>
      <c r="P1217" s="236" t="s">
        <v>62</v>
      </c>
      <c r="Q1217" s="78"/>
      <c r="R1217" s="245"/>
    </row>
    <row r="1218" spans="1:19" s="131" customFormat="1" ht="15" customHeight="1" x14ac:dyDescent="0.25">
      <c r="A1218" s="372"/>
      <c r="B1218" s="132" t="s">
        <v>65</v>
      </c>
      <c r="C1218" s="127"/>
      <c r="D1218" s="127"/>
      <c r="E1218" s="127"/>
      <c r="F1218" s="127"/>
      <c r="G1218" s="127" t="s">
        <v>62</v>
      </c>
      <c r="H1218" s="127"/>
      <c r="I1218" s="255">
        <f t="shared" si="458"/>
        <v>0</v>
      </c>
      <c r="J1218" s="255"/>
      <c r="K1218" s="127"/>
      <c r="L1218" s="127" t="s">
        <v>62</v>
      </c>
      <c r="M1218" s="127"/>
      <c r="N1218" s="127"/>
      <c r="O1218" s="236" t="s">
        <v>62</v>
      </c>
      <c r="P1218" s="236" t="s">
        <v>62</v>
      </c>
      <c r="Q1218" s="236" t="s">
        <v>62</v>
      </c>
      <c r="R1218" s="246" t="s">
        <v>62</v>
      </c>
      <c r="S1218" s="128"/>
    </row>
    <row r="1219" spans="1:19" s="131" customFormat="1" ht="38.65" customHeight="1" x14ac:dyDescent="0.2">
      <c r="A1219" s="372"/>
      <c r="B1219" s="133" t="s">
        <v>66</v>
      </c>
      <c r="C1219" s="127"/>
      <c r="D1219" s="127" t="s">
        <v>62</v>
      </c>
      <c r="E1219" s="127"/>
      <c r="F1219" s="127"/>
      <c r="G1219" s="127">
        <f>G1214</f>
        <v>98</v>
      </c>
      <c r="H1219" s="127">
        <f>H1214</f>
        <v>98</v>
      </c>
      <c r="I1219" s="255">
        <f t="shared" si="458"/>
        <v>36</v>
      </c>
      <c r="J1219" s="255">
        <f>J1214</f>
        <v>36</v>
      </c>
      <c r="K1219" s="127">
        <f>G1219</f>
        <v>98</v>
      </c>
      <c r="L1219" s="127" t="s">
        <v>62</v>
      </c>
      <c r="M1219" s="130">
        <v>46022</v>
      </c>
      <c r="N1219" s="130">
        <v>46022</v>
      </c>
      <c r="O1219" s="78"/>
      <c r="P1219" s="236" t="s">
        <v>62</v>
      </c>
      <c r="Q1219" s="78"/>
      <c r="R1219" s="245"/>
    </row>
    <row r="1220" spans="1:19" s="131" customFormat="1" ht="21" customHeight="1" x14ac:dyDescent="0.25">
      <c r="A1220" s="372"/>
      <c r="B1220" s="132" t="s">
        <v>71</v>
      </c>
      <c r="C1220" s="127"/>
      <c r="D1220" s="127"/>
      <c r="E1220" s="127"/>
      <c r="F1220" s="127"/>
      <c r="G1220" s="127" t="s">
        <v>62</v>
      </c>
      <c r="H1220" s="127"/>
      <c r="I1220" s="255">
        <f t="shared" si="458"/>
        <v>0</v>
      </c>
      <c r="J1220" s="255"/>
      <c r="K1220" s="127"/>
      <c r="L1220" s="127" t="s">
        <v>62</v>
      </c>
      <c r="M1220" s="127"/>
      <c r="N1220" s="127"/>
      <c r="O1220" s="236" t="s">
        <v>62</v>
      </c>
      <c r="P1220" s="236" t="s">
        <v>62</v>
      </c>
      <c r="Q1220" s="236" t="s">
        <v>62</v>
      </c>
      <c r="R1220" s="246" t="s">
        <v>62</v>
      </c>
      <c r="S1220" s="128"/>
    </row>
    <row r="1221" spans="1:19" s="131" customFormat="1" ht="21" customHeight="1" x14ac:dyDescent="0.2">
      <c r="A1221" s="373"/>
      <c r="B1221" s="133" t="s">
        <v>72</v>
      </c>
      <c r="C1221" s="127"/>
      <c r="D1221" s="127" t="s">
        <v>62</v>
      </c>
      <c r="E1221" s="127"/>
      <c r="F1221" s="127"/>
      <c r="G1221" s="127">
        <f>G1214</f>
        <v>98</v>
      </c>
      <c r="H1221" s="127">
        <f>H1214</f>
        <v>98</v>
      </c>
      <c r="I1221" s="255">
        <f t="shared" si="458"/>
        <v>36</v>
      </c>
      <c r="J1221" s="255">
        <f>J1214</f>
        <v>36</v>
      </c>
      <c r="K1221" s="127">
        <f>G1221</f>
        <v>98</v>
      </c>
      <c r="L1221" s="127" t="s">
        <v>62</v>
      </c>
      <c r="M1221" s="130">
        <v>46022</v>
      </c>
      <c r="N1221" s="130">
        <v>46022</v>
      </c>
      <c r="O1221" s="78"/>
      <c r="P1221" s="236" t="s">
        <v>62</v>
      </c>
      <c r="Q1221" s="78"/>
      <c r="R1221" s="245"/>
    </row>
    <row r="1222" spans="1:19" s="128" customFormat="1" ht="74.45" customHeight="1" x14ac:dyDescent="0.25">
      <c r="A1222" s="371" t="s">
        <v>366</v>
      </c>
      <c r="B1222" s="124" t="s">
        <v>332</v>
      </c>
      <c r="C1222" s="125" t="s">
        <v>59</v>
      </c>
      <c r="D1222" s="126" t="s">
        <v>60</v>
      </c>
      <c r="E1222" s="126" t="s">
        <v>82</v>
      </c>
      <c r="F1222" s="125">
        <v>98</v>
      </c>
      <c r="G1222" s="125">
        <v>98</v>
      </c>
      <c r="H1222" s="125">
        <v>98</v>
      </c>
      <c r="I1222" s="78">
        <f t="shared" si="458"/>
        <v>34</v>
      </c>
      <c r="J1222" s="78">
        <v>34</v>
      </c>
      <c r="K1222" s="127">
        <f>G1222</f>
        <v>98</v>
      </c>
      <c r="L1222" s="125"/>
      <c r="M1222" s="125" t="s">
        <v>62</v>
      </c>
      <c r="N1222" s="125" t="s">
        <v>62</v>
      </c>
      <c r="O1222" s="78">
        <v>3086087.34</v>
      </c>
      <c r="P1222" s="78" t="s">
        <v>344</v>
      </c>
      <c r="Q1222" s="78">
        <v>1059571.3600000001</v>
      </c>
      <c r="R1222" s="245">
        <v>1059571.3600000001</v>
      </c>
    </row>
    <row r="1223" spans="1:19" s="131" customFormat="1" ht="15.75" x14ac:dyDescent="0.2">
      <c r="A1223" s="372"/>
      <c r="B1223" s="129" t="s">
        <v>70</v>
      </c>
      <c r="C1223" s="127"/>
      <c r="D1223" s="127" t="s">
        <v>62</v>
      </c>
      <c r="E1223" s="127"/>
      <c r="F1223" s="127"/>
      <c r="G1223" s="127">
        <f>G1222</f>
        <v>98</v>
      </c>
      <c r="H1223" s="127">
        <f>H1222</f>
        <v>98</v>
      </c>
      <c r="I1223" s="255">
        <f t="shared" ref="I1223:I1286" si="459">J1223</f>
        <v>34</v>
      </c>
      <c r="J1223" s="255">
        <f>J1222</f>
        <v>34</v>
      </c>
      <c r="K1223" s="127">
        <f>G1223</f>
        <v>98</v>
      </c>
      <c r="L1223" s="127"/>
      <c r="M1223" s="130">
        <v>46022</v>
      </c>
      <c r="N1223" s="130">
        <v>46022</v>
      </c>
      <c r="O1223" s="78"/>
      <c r="P1223" s="236"/>
      <c r="Q1223" s="78"/>
      <c r="R1223" s="245"/>
    </row>
    <row r="1224" spans="1:19" s="131" customFormat="1" x14ac:dyDescent="0.25">
      <c r="A1224" s="372"/>
      <c r="B1224" s="132" t="s">
        <v>63</v>
      </c>
      <c r="C1224" s="127"/>
      <c r="D1224" s="127"/>
      <c r="E1224" s="127"/>
      <c r="F1224" s="127"/>
      <c r="G1224" s="127" t="s">
        <v>62</v>
      </c>
      <c r="H1224" s="127"/>
      <c r="I1224" s="255">
        <f t="shared" si="459"/>
        <v>0</v>
      </c>
      <c r="J1224" s="255"/>
      <c r="K1224" s="127"/>
      <c r="L1224" s="127" t="s">
        <v>62</v>
      </c>
      <c r="M1224" s="127"/>
      <c r="N1224" s="127"/>
      <c r="O1224" s="236" t="s">
        <v>62</v>
      </c>
      <c r="P1224" s="236" t="s">
        <v>62</v>
      </c>
      <c r="Q1224" s="236" t="s">
        <v>62</v>
      </c>
      <c r="R1224" s="246" t="s">
        <v>62</v>
      </c>
      <c r="S1224" s="128"/>
    </row>
    <row r="1225" spans="1:19" s="131" customFormat="1" ht="65.45" customHeight="1" x14ac:dyDescent="0.2">
      <c r="A1225" s="372"/>
      <c r="B1225" s="133" t="s">
        <v>64</v>
      </c>
      <c r="C1225" s="127"/>
      <c r="D1225" s="127" t="s">
        <v>62</v>
      </c>
      <c r="E1225" s="127"/>
      <c r="F1225" s="127"/>
      <c r="G1225" s="127">
        <f>G1222</f>
        <v>98</v>
      </c>
      <c r="H1225" s="127">
        <f>H1222</f>
        <v>98</v>
      </c>
      <c r="I1225" s="255">
        <f t="shared" si="459"/>
        <v>34</v>
      </c>
      <c r="J1225" s="255">
        <f>J1222</f>
        <v>34</v>
      </c>
      <c r="K1225" s="127">
        <f>G1225</f>
        <v>98</v>
      </c>
      <c r="L1225" s="127" t="s">
        <v>62</v>
      </c>
      <c r="M1225" s="130">
        <v>46022</v>
      </c>
      <c r="N1225" s="130">
        <v>46022</v>
      </c>
      <c r="O1225" s="78"/>
      <c r="P1225" s="236" t="s">
        <v>62</v>
      </c>
      <c r="Q1225" s="78"/>
      <c r="R1225" s="245"/>
    </row>
    <row r="1226" spans="1:19" s="131" customFormat="1" ht="15" customHeight="1" x14ac:dyDescent="0.25">
      <c r="A1226" s="372"/>
      <c r="B1226" s="132" t="s">
        <v>65</v>
      </c>
      <c r="C1226" s="127"/>
      <c r="D1226" s="127"/>
      <c r="E1226" s="127"/>
      <c r="F1226" s="127"/>
      <c r="G1226" s="127" t="s">
        <v>62</v>
      </c>
      <c r="H1226" s="127"/>
      <c r="I1226" s="255">
        <f t="shared" si="459"/>
        <v>0</v>
      </c>
      <c r="J1226" s="255"/>
      <c r="K1226" s="127"/>
      <c r="L1226" s="127" t="s">
        <v>62</v>
      </c>
      <c r="M1226" s="127"/>
      <c r="N1226" s="127"/>
      <c r="O1226" s="236" t="s">
        <v>62</v>
      </c>
      <c r="P1226" s="236" t="s">
        <v>62</v>
      </c>
      <c r="Q1226" s="236" t="s">
        <v>62</v>
      </c>
      <c r="R1226" s="246" t="s">
        <v>62</v>
      </c>
      <c r="S1226" s="128"/>
    </row>
    <row r="1227" spans="1:19" s="131" customFormat="1" ht="38.65" customHeight="1" x14ac:dyDescent="0.2">
      <c r="A1227" s="372"/>
      <c r="B1227" s="133" t="s">
        <v>66</v>
      </c>
      <c r="C1227" s="127"/>
      <c r="D1227" s="127" t="s">
        <v>62</v>
      </c>
      <c r="E1227" s="127"/>
      <c r="F1227" s="127"/>
      <c r="G1227" s="127">
        <f>G1222</f>
        <v>98</v>
      </c>
      <c r="H1227" s="127">
        <f>H1222</f>
        <v>98</v>
      </c>
      <c r="I1227" s="255">
        <f t="shared" si="459"/>
        <v>34</v>
      </c>
      <c r="J1227" s="255">
        <f>J1222</f>
        <v>34</v>
      </c>
      <c r="K1227" s="127">
        <f>G1227</f>
        <v>98</v>
      </c>
      <c r="L1227" s="127" t="s">
        <v>62</v>
      </c>
      <c r="M1227" s="130">
        <v>46022</v>
      </c>
      <c r="N1227" s="130">
        <v>46022</v>
      </c>
      <c r="O1227" s="78"/>
      <c r="P1227" s="236" t="s">
        <v>62</v>
      </c>
      <c r="Q1227" s="78"/>
      <c r="R1227" s="245"/>
    </row>
    <row r="1228" spans="1:19" s="131" customFormat="1" ht="21" customHeight="1" x14ac:dyDescent="0.25">
      <c r="A1228" s="372"/>
      <c r="B1228" s="132" t="s">
        <v>71</v>
      </c>
      <c r="C1228" s="127"/>
      <c r="D1228" s="127"/>
      <c r="E1228" s="127"/>
      <c r="F1228" s="127"/>
      <c r="G1228" s="127" t="s">
        <v>62</v>
      </c>
      <c r="H1228" s="127"/>
      <c r="I1228" s="255">
        <f t="shared" si="459"/>
        <v>0</v>
      </c>
      <c r="J1228" s="255"/>
      <c r="K1228" s="127"/>
      <c r="L1228" s="127" t="s">
        <v>62</v>
      </c>
      <c r="M1228" s="127"/>
      <c r="N1228" s="127"/>
      <c r="O1228" s="236" t="s">
        <v>62</v>
      </c>
      <c r="P1228" s="236" t="s">
        <v>62</v>
      </c>
      <c r="Q1228" s="236" t="s">
        <v>62</v>
      </c>
      <c r="R1228" s="246" t="s">
        <v>62</v>
      </c>
      <c r="S1228" s="128"/>
    </row>
    <row r="1229" spans="1:19" s="131" customFormat="1" ht="21" customHeight="1" x14ac:dyDescent="0.2">
      <c r="A1229" s="373"/>
      <c r="B1229" s="133" t="s">
        <v>72</v>
      </c>
      <c r="C1229" s="127"/>
      <c r="D1229" s="127" t="s">
        <v>62</v>
      </c>
      <c r="E1229" s="127"/>
      <c r="F1229" s="127"/>
      <c r="G1229" s="127">
        <f>G1222</f>
        <v>98</v>
      </c>
      <c r="H1229" s="127">
        <f>H1222</f>
        <v>98</v>
      </c>
      <c r="I1229" s="255">
        <f t="shared" si="459"/>
        <v>34</v>
      </c>
      <c r="J1229" s="255">
        <f>J1222</f>
        <v>34</v>
      </c>
      <c r="K1229" s="127">
        <f>G1229</f>
        <v>98</v>
      </c>
      <c r="L1229" s="127" t="s">
        <v>62</v>
      </c>
      <c r="M1229" s="130">
        <v>46022</v>
      </c>
      <c r="N1229" s="130">
        <v>46022</v>
      </c>
      <c r="O1229" s="78"/>
      <c r="P1229" s="236" t="s">
        <v>62</v>
      </c>
      <c r="Q1229" s="78"/>
      <c r="R1229" s="245"/>
    </row>
    <row r="1230" spans="1:19" s="128" customFormat="1" ht="74.45" customHeight="1" x14ac:dyDescent="0.25">
      <c r="A1230" s="371" t="s">
        <v>83</v>
      </c>
      <c r="B1230" s="124" t="s">
        <v>332</v>
      </c>
      <c r="C1230" s="125" t="s">
        <v>59</v>
      </c>
      <c r="D1230" s="126" t="s">
        <v>60</v>
      </c>
      <c r="E1230" s="126" t="s">
        <v>82</v>
      </c>
      <c r="F1230" s="125">
        <v>98</v>
      </c>
      <c r="G1230" s="125">
        <v>98</v>
      </c>
      <c r="H1230" s="125">
        <v>98</v>
      </c>
      <c r="I1230" s="78" t="str">
        <f t="shared" si="459"/>
        <v>16</v>
      </c>
      <c r="J1230" s="78" t="s">
        <v>405</v>
      </c>
      <c r="K1230" s="127">
        <f>G1230</f>
        <v>98</v>
      </c>
      <c r="L1230" s="125"/>
      <c r="M1230" s="125" t="s">
        <v>62</v>
      </c>
      <c r="N1230" s="125" t="s">
        <v>62</v>
      </c>
      <c r="O1230" s="78">
        <v>1418740.07</v>
      </c>
      <c r="P1230" s="78" t="s">
        <v>344</v>
      </c>
      <c r="Q1230" s="78">
        <v>177140</v>
      </c>
      <c r="R1230" s="245">
        <v>448808.72</v>
      </c>
    </row>
    <row r="1231" spans="1:19" s="131" customFormat="1" ht="15.75" x14ac:dyDescent="0.2">
      <c r="A1231" s="372"/>
      <c r="B1231" s="129" t="s">
        <v>70</v>
      </c>
      <c r="C1231" s="127"/>
      <c r="D1231" s="127" t="s">
        <v>62</v>
      </c>
      <c r="E1231" s="127"/>
      <c r="F1231" s="127"/>
      <c r="G1231" s="127">
        <f>G1230</f>
        <v>98</v>
      </c>
      <c r="H1231" s="127">
        <f t="shared" ref="H1231:J1231" si="460">H1230</f>
        <v>98</v>
      </c>
      <c r="I1231" s="255" t="str">
        <f t="shared" si="459"/>
        <v>16</v>
      </c>
      <c r="J1231" s="255" t="str">
        <f t="shared" si="460"/>
        <v>16</v>
      </c>
      <c r="K1231" s="127">
        <f>G1231</f>
        <v>98</v>
      </c>
      <c r="L1231" s="127"/>
      <c r="M1231" s="130">
        <v>46022</v>
      </c>
      <c r="N1231" s="130">
        <v>46022</v>
      </c>
      <c r="O1231" s="78"/>
      <c r="P1231" s="236"/>
      <c r="Q1231" s="78"/>
      <c r="R1231" s="245"/>
    </row>
    <row r="1232" spans="1:19" s="131" customFormat="1" x14ac:dyDescent="0.25">
      <c r="A1232" s="372"/>
      <c r="B1232" s="132" t="s">
        <v>63</v>
      </c>
      <c r="C1232" s="127"/>
      <c r="D1232" s="127"/>
      <c r="E1232" s="127"/>
      <c r="F1232" s="127"/>
      <c r="G1232" s="127" t="s">
        <v>62</v>
      </c>
      <c r="H1232" s="127"/>
      <c r="I1232" s="255">
        <f t="shared" si="459"/>
        <v>0</v>
      </c>
      <c r="J1232" s="255"/>
      <c r="K1232" s="127"/>
      <c r="L1232" s="127" t="s">
        <v>62</v>
      </c>
      <c r="M1232" s="127"/>
      <c r="N1232" s="127"/>
      <c r="O1232" s="236" t="s">
        <v>62</v>
      </c>
      <c r="P1232" s="236" t="s">
        <v>62</v>
      </c>
      <c r="Q1232" s="236" t="s">
        <v>62</v>
      </c>
      <c r="R1232" s="246" t="s">
        <v>62</v>
      </c>
      <c r="S1232" s="128"/>
    </row>
    <row r="1233" spans="1:19" s="131" customFormat="1" ht="65.45" customHeight="1" x14ac:dyDescent="0.2">
      <c r="A1233" s="372"/>
      <c r="B1233" s="133" t="s">
        <v>64</v>
      </c>
      <c r="C1233" s="127"/>
      <c r="D1233" s="127" t="s">
        <v>62</v>
      </c>
      <c r="E1233" s="127"/>
      <c r="F1233" s="127"/>
      <c r="G1233" s="127">
        <f>G1230</f>
        <v>98</v>
      </c>
      <c r="H1233" s="127">
        <f t="shared" ref="H1233:J1233" si="461">H1230</f>
        <v>98</v>
      </c>
      <c r="I1233" s="255" t="str">
        <f t="shared" si="459"/>
        <v>16</v>
      </c>
      <c r="J1233" s="255" t="str">
        <f t="shared" si="461"/>
        <v>16</v>
      </c>
      <c r="K1233" s="127">
        <f>G1233</f>
        <v>98</v>
      </c>
      <c r="L1233" s="127" t="s">
        <v>62</v>
      </c>
      <c r="M1233" s="130">
        <v>46022</v>
      </c>
      <c r="N1233" s="130">
        <v>46022</v>
      </c>
      <c r="O1233" s="78"/>
      <c r="P1233" s="236" t="s">
        <v>62</v>
      </c>
      <c r="Q1233" s="78"/>
      <c r="R1233" s="245"/>
    </row>
    <row r="1234" spans="1:19" s="131" customFormat="1" ht="15" customHeight="1" x14ac:dyDescent="0.25">
      <c r="A1234" s="372"/>
      <c r="B1234" s="132" t="s">
        <v>65</v>
      </c>
      <c r="C1234" s="127"/>
      <c r="D1234" s="127"/>
      <c r="E1234" s="127"/>
      <c r="F1234" s="127"/>
      <c r="G1234" s="127" t="s">
        <v>62</v>
      </c>
      <c r="H1234" s="127"/>
      <c r="I1234" s="255">
        <f t="shared" si="459"/>
        <v>0</v>
      </c>
      <c r="J1234" s="255"/>
      <c r="K1234" s="127"/>
      <c r="L1234" s="127" t="s">
        <v>62</v>
      </c>
      <c r="M1234" s="127"/>
      <c r="N1234" s="127"/>
      <c r="O1234" s="236" t="s">
        <v>62</v>
      </c>
      <c r="P1234" s="236" t="s">
        <v>62</v>
      </c>
      <c r="Q1234" s="236" t="s">
        <v>62</v>
      </c>
      <c r="R1234" s="246" t="s">
        <v>62</v>
      </c>
      <c r="S1234" s="128"/>
    </row>
    <row r="1235" spans="1:19" s="131" customFormat="1" ht="38.65" customHeight="1" x14ac:dyDescent="0.2">
      <c r="A1235" s="372"/>
      <c r="B1235" s="133" t="s">
        <v>66</v>
      </c>
      <c r="C1235" s="127"/>
      <c r="D1235" s="127" t="s">
        <v>62</v>
      </c>
      <c r="E1235" s="127"/>
      <c r="F1235" s="127"/>
      <c r="G1235" s="127">
        <f>G1230</f>
        <v>98</v>
      </c>
      <c r="H1235" s="127">
        <f t="shared" ref="H1235:J1235" si="462">H1230</f>
        <v>98</v>
      </c>
      <c r="I1235" s="255" t="str">
        <f t="shared" si="459"/>
        <v>16</v>
      </c>
      <c r="J1235" s="255" t="str">
        <f t="shared" si="462"/>
        <v>16</v>
      </c>
      <c r="K1235" s="127">
        <f>G1235</f>
        <v>98</v>
      </c>
      <c r="L1235" s="127" t="s">
        <v>62</v>
      </c>
      <c r="M1235" s="130">
        <v>46022</v>
      </c>
      <c r="N1235" s="130">
        <v>46022</v>
      </c>
      <c r="O1235" s="78"/>
      <c r="P1235" s="236" t="s">
        <v>62</v>
      </c>
      <c r="Q1235" s="78"/>
      <c r="R1235" s="245"/>
    </row>
    <row r="1236" spans="1:19" s="131" customFormat="1" ht="21" customHeight="1" x14ac:dyDescent="0.25">
      <c r="A1236" s="372"/>
      <c r="B1236" s="132" t="s">
        <v>71</v>
      </c>
      <c r="C1236" s="127"/>
      <c r="D1236" s="127"/>
      <c r="E1236" s="127"/>
      <c r="F1236" s="127"/>
      <c r="G1236" s="127" t="s">
        <v>62</v>
      </c>
      <c r="H1236" s="127"/>
      <c r="I1236" s="255">
        <f t="shared" si="459"/>
        <v>0</v>
      </c>
      <c r="J1236" s="255"/>
      <c r="K1236" s="127"/>
      <c r="L1236" s="127" t="s">
        <v>62</v>
      </c>
      <c r="M1236" s="127"/>
      <c r="N1236" s="127"/>
      <c r="O1236" s="236" t="s">
        <v>62</v>
      </c>
      <c r="P1236" s="236" t="s">
        <v>62</v>
      </c>
      <c r="Q1236" s="236" t="s">
        <v>62</v>
      </c>
      <c r="R1236" s="246" t="s">
        <v>62</v>
      </c>
      <c r="S1236" s="128"/>
    </row>
    <row r="1237" spans="1:19" s="131" customFormat="1" ht="21" customHeight="1" x14ac:dyDescent="0.2">
      <c r="A1237" s="373"/>
      <c r="B1237" s="133" t="s">
        <v>72</v>
      </c>
      <c r="C1237" s="127"/>
      <c r="D1237" s="127" t="s">
        <v>62</v>
      </c>
      <c r="E1237" s="127"/>
      <c r="F1237" s="127"/>
      <c r="G1237" s="127">
        <f>G1230</f>
        <v>98</v>
      </c>
      <c r="H1237" s="127">
        <f t="shared" ref="H1237:J1237" si="463">H1230</f>
        <v>98</v>
      </c>
      <c r="I1237" s="255" t="str">
        <f t="shared" si="459"/>
        <v>16</v>
      </c>
      <c r="J1237" s="255" t="str">
        <f t="shared" si="463"/>
        <v>16</v>
      </c>
      <c r="K1237" s="127">
        <f>G1237</f>
        <v>98</v>
      </c>
      <c r="L1237" s="127" t="s">
        <v>62</v>
      </c>
      <c r="M1237" s="130">
        <v>46022</v>
      </c>
      <c r="N1237" s="130">
        <v>46022</v>
      </c>
      <c r="O1237" s="78"/>
      <c r="P1237" s="236" t="s">
        <v>62</v>
      </c>
      <c r="Q1237" s="78"/>
      <c r="R1237" s="245"/>
    </row>
    <row r="1238" spans="1:19" s="128" customFormat="1" ht="74.45" customHeight="1" x14ac:dyDescent="0.25">
      <c r="A1238" s="371" t="s">
        <v>367</v>
      </c>
      <c r="B1238" s="124" t="s">
        <v>332</v>
      </c>
      <c r="C1238" s="125" t="s">
        <v>59</v>
      </c>
      <c r="D1238" s="126" t="s">
        <v>60</v>
      </c>
      <c r="E1238" s="126" t="s">
        <v>82</v>
      </c>
      <c r="F1238" s="125">
        <v>98</v>
      </c>
      <c r="G1238" s="125">
        <v>98</v>
      </c>
      <c r="H1238" s="125">
        <v>98</v>
      </c>
      <c r="I1238" s="78">
        <f t="shared" si="459"/>
        <v>44</v>
      </c>
      <c r="J1238" s="78">
        <v>44</v>
      </c>
      <c r="K1238" s="127">
        <f>G1238</f>
        <v>98</v>
      </c>
      <c r="L1238" s="125"/>
      <c r="M1238" s="125" t="s">
        <v>62</v>
      </c>
      <c r="N1238" s="125" t="s">
        <v>62</v>
      </c>
      <c r="O1238" s="78">
        <v>1938871.21</v>
      </c>
      <c r="P1238" s="78" t="s">
        <v>344</v>
      </c>
      <c r="Q1238" s="78">
        <v>1743205.55</v>
      </c>
      <c r="R1238" s="245">
        <v>846588.81</v>
      </c>
    </row>
    <row r="1239" spans="1:19" s="131" customFormat="1" ht="15.75" x14ac:dyDescent="0.2">
      <c r="A1239" s="372"/>
      <c r="B1239" s="129" t="s">
        <v>70</v>
      </c>
      <c r="C1239" s="127"/>
      <c r="D1239" s="127" t="s">
        <v>62</v>
      </c>
      <c r="E1239" s="127"/>
      <c r="F1239" s="127"/>
      <c r="G1239" s="127">
        <f>G1238</f>
        <v>98</v>
      </c>
      <c r="H1239" s="127">
        <f>H1238</f>
        <v>98</v>
      </c>
      <c r="I1239" s="255">
        <f t="shared" si="459"/>
        <v>44</v>
      </c>
      <c r="J1239" s="255">
        <f>J1238</f>
        <v>44</v>
      </c>
      <c r="K1239" s="127">
        <f>G1239</f>
        <v>98</v>
      </c>
      <c r="L1239" s="127"/>
      <c r="M1239" s="130">
        <v>46022</v>
      </c>
      <c r="N1239" s="130">
        <v>46022</v>
      </c>
      <c r="O1239" s="78"/>
      <c r="P1239" s="236"/>
      <c r="Q1239" s="78"/>
      <c r="R1239" s="245"/>
    </row>
    <row r="1240" spans="1:19" s="131" customFormat="1" x14ac:dyDescent="0.25">
      <c r="A1240" s="372"/>
      <c r="B1240" s="132" t="s">
        <v>63</v>
      </c>
      <c r="C1240" s="127"/>
      <c r="D1240" s="127"/>
      <c r="E1240" s="127"/>
      <c r="F1240" s="127"/>
      <c r="G1240" s="127" t="s">
        <v>62</v>
      </c>
      <c r="H1240" s="127"/>
      <c r="I1240" s="255">
        <f t="shared" si="459"/>
        <v>0</v>
      </c>
      <c r="J1240" s="255"/>
      <c r="K1240" s="127"/>
      <c r="L1240" s="127" t="s">
        <v>62</v>
      </c>
      <c r="M1240" s="127"/>
      <c r="N1240" s="127"/>
      <c r="O1240" s="236" t="s">
        <v>62</v>
      </c>
      <c r="P1240" s="236" t="s">
        <v>62</v>
      </c>
      <c r="Q1240" s="236" t="s">
        <v>62</v>
      </c>
      <c r="R1240" s="246" t="s">
        <v>62</v>
      </c>
      <c r="S1240" s="128"/>
    </row>
    <row r="1241" spans="1:19" s="131" customFormat="1" ht="65.45" customHeight="1" x14ac:dyDescent="0.2">
      <c r="A1241" s="372"/>
      <c r="B1241" s="133" t="s">
        <v>64</v>
      </c>
      <c r="C1241" s="127"/>
      <c r="D1241" s="127" t="s">
        <v>62</v>
      </c>
      <c r="E1241" s="127"/>
      <c r="F1241" s="127"/>
      <c r="G1241" s="127">
        <f>G1238</f>
        <v>98</v>
      </c>
      <c r="H1241" s="127">
        <f>H1238</f>
        <v>98</v>
      </c>
      <c r="I1241" s="255">
        <f t="shared" si="459"/>
        <v>44</v>
      </c>
      <c r="J1241" s="255">
        <f>J1238</f>
        <v>44</v>
      </c>
      <c r="K1241" s="127">
        <f>G1241</f>
        <v>98</v>
      </c>
      <c r="L1241" s="127" t="s">
        <v>62</v>
      </c>
      <c r="M1241" s="130">
        <v>46022</v>
      </c>
      <c r="N1241" s="130">
        <v>46022</v>
      </c>
      <c r="O1241" s="78"/>
      <c r="P1241" s="236" t="s">
        <v>62</v>
      </c>
      <c r="Q1241" s="78"/>
      <c r="R1241" s="245"/>
    </row>
    <row r="1242" spans="1:19" s="131" customFormat="1" ht="15" customHeight="1" x14ac:dyDescent="0.25">
      <c r="A1242" s="372"/>
      <c r="B1242" s="132" t="s">
        <v>65</v>
      </c>
      <c r="C1242" s="127"/>
      <c r="D1242" s="127"/>
      <c r="E1242" s="127"/>
      <c r="F1242" s="127"/>
      <c r="G1242" s="127" t="s">
        <v>62</v>
      </c>
      <c r="H1242" s="127"/>
      <c r="I1242" s="255">
        <f t="shared" si="459"/>
        <v>0</v>
      </c>
      <c r="J1242" s="255"/>
      <c r="K1242" s="127"/>
      <c r="L1242" s="127" t="s">
        <v>62</v>
      </c>
      <c r="M1242" s="127"/>
      <c r="N1242" s="127"/>
      <c r="O1242" s="236" t="s">
        <v>62</v>
      </c>
      <c r="P1242" s="236" t="s">
        <v>62</v>
      </c>
      <c r="Q1242" s="236" t="s">
        <v>62</v>
      </c>
      <c r="R1242" s="246" t="s">
        <v>62</v>
      </c>
      <c r="S1242" s="128"/>
    </row>
    <row r="1243" spans="1:19" s="131" customFormat="1" ht="38.65" customHeight="1" x14ac:dyDescent="0.2">
      <c r="A1243" s="372"/>
      <c r="B1243" s="133" t="s">
        <v>66</v>
      </c>
      <c r="C1243" s="127"/>
      <c r="D1243" s="127" t="s">
        <v>62</v>
      </c>
      <c r="E1243" s="127"/>
      <c r="F1243" s="127"/>
      <c r="G1243" s="127">
        <f>G1238</f>
        <v>98</v>
      </c>
      <c r="H1243" s="127">
        <f>H1238</f>
        <v>98</v>
      </c>
      <c r="I1243" s="255">
        <f t="shared" si="459"/>
        <v>44</v>
      </c>
      <c r="J1243" s="255">
        <f>J1238</f>
        <v>44</v>
      </c>
      <c r="K1243" s="127">
        <f>G1243</f>
        <v>98</v>
      </c>
      <c r="L1243" s="127" t="s">
        <v>62</v>
      </c>
      <c r="M1243" s="130">
        <v>46022</v>
      </c>
      <c r="N1243" s="130">
        <v>46022</v>
      </c>
      <c r="O1243" s="78"/>
      <c r="P1243" s="236" t="s">
        <v>62</v>
      </c>
      <c r="Q1243" s="78"/>
      <c r="R1243" s="245"/>
    </row>
    <row r="1244" spans="1:19" s="131" customFormat="1" ht="21" customHeight="1" x14ac:dyDescent="0.25">
      <c r="A1244" s="372"/>
      <c r="B1244" s="132" t="s">
        <v>71</v>
      </c>
      <c r="C1244" s="127"/>
      <c r="D1244" s="127"/>
      <c r="E1244" s="127"/>
      <c r="F1244" s="127"/>
      <c r="G1244" s="127" t="s">
        <v>62</v>
      </c>
      <c r="H1244" s="127"/>
      <c r="I1244" s="255">
        <f t="shared" si="459"/>
        <v>0</v>
      </c>
      <c r="J1244" s="255"/>
      <c r="K1244" s="127"/>
      <c r="L1244" s="127" t="s">
        <v>62</v>
      </c>
      <c r="M1244" s="127"/>
      <c r="N1244" s="127"/>
      <c r="O1244" s="236" t="s">
        <v>62</v>
      </c>
      <c r="P1244" s="236" t="s">
        <v>62</v>
      </c>
      <c r="Q1244" s="236" t="s">
        <v>62</v>
      </c>
      <c r="R1244" s="246" t="s">
        <v>62</v>
      </c>
      <c r="S1244" s="128"/>
    </row>
    <row r="1245" spans="1:19" s="131" customFormat="1" ht="21" customHeight="1" x14ac:dyDescent="0.2">
      <c r="A1245" s="373"/>
      <c r="B1245" s="133" t="s">
        <v>72</v>
      </c>
      <c r="C1245" s="127"/>
      <c r="D1245" s="127" t="s">
        <v>62</v>
      </c>
      <c r="E1245" s="127"/>
      <c r="F1245" s="127"/>
      <c r="G1245" s="127">
        <f>G1238</f>
        <v>98</v>
      </c>
      <c r="H1245" s="127">
        <f>H1238</f>
        <v>98</v>
      </c>
      <c r="I1245" s="255">
        <f t="shared" si="459"/>
        <v>44</v>
      </c>
      <c r="J1245" s="255">
        <f>J1238</f>
        <v>44</v>
      </c>
      <c r="K1245" s="127">
        <f>G1245</f>
        <v>98</v>
      </c>
      <c r="L1245" s="127" t="s">
        <v>62</v>
      </c>
      <c r="M1245" s="130">
        <v>46022</v>
      </c>
      <c r="N1245" s="130">
        <v>46022</v>
      </c>
      <c r="O1245" s="78"/>
      <c r="P1245" s="236" t="s">
        <v>62</v>
      </c>
      <c r="Q1245" s="78"/>
      <c r="R1245" s="245"/>
    </row>
    <row r="1246" spans="1:19" s="128" customFormat="1" ht="74.45" customHeight="1" x14ac:dyDescent="0.25">
      <c r="A1246" s="371" t="s">
        <v>368</v>
      </c>
      <c r="B1246" s="124" t="s">
        <v>332</v>
      </c>
      <c r="C1246" s="125" t="s">
        <v>59</v>
      </c>
      <c r="D1246" s="126" t="s">
        <v>60</v>
      </c>
      <c r="E1246" s="126" t="s">
        <v>82</v>
      </c>
      <c r="F1246" s="125">
        <v>98</v>
      </c>
      <c r="G1246" s="125">
        <v>98</v>
      </c>
      <c r="H1246" s="125">
        <v>98</v>
      </c>
      <c r="I1246" s="78">
        <f t="shared" si="459"/>
        <v>26</v>
      </c>
      <c r="J1246" s="78">
        <v>26</v>
      </c>
      <c r="K1246" s="127">
        <f>G1246</f>
        <v>98</v>
      </c>
      <c r="L1246" s="125"/>
      <c r="M1246" s="125" t="s">
        <v>62</v>
      </c>
      <c r="N1246" s="125" t="s">
        <v>62</v>
      </c>
      <c r="O1246" s="78">
        <v>3153756.14</v>
      </c>
      <c r="P1246" s="78" t="s">
        <v>344</v>
      </c>
      <c r="Q1246" s="78">
        <v>1651921.05</v>
      </c>
      <c r="R1246" s="245">
        <v>807236.01</v>
      </c>
    </row>
    <row r="1247" spans="1:19" s="131" customFormat="1" ht="15.75" x14ac:dyDescent="0.2">
      <c r="A1247" s="372"/>
      <c r="B1247" s="129" t="s">
        <v>70</v>
      </c>
      <c r="C1247" s="127"/>
      <c r="D1247" s="127" t="s">
        <v>62</v>
      </c>
      <c r="E1247" s="127"/>
      <c r="F1247" s="127"/>
      <c r="G1247" s="127">
        <f>G1246</f>
        <v>98</v>
      </c>
      <c r="H1247" s="127">
        <f>H1246</f>
        <v>98</v>
      </c>
      <c r="I1247" s="255">
        <f t="shared" si="459"/>
        <v>26</v>
      </c>
      <c r="J1247" s="255">
        <f>J1246</f>
        <v>26</v>
      </c>
      <c r="K1247" s="127">
        <f>G1247</f>
        <v>98</v>
      </c>
      <c r="L1247" s="127"/>
      <c r="M1247" s="130">
        <v>46022</v>
      </c>
      <c r="N1247" s="130">
        <v>46022</v>
      </c>
      <c r="O1247" s="78"/>
      <c r="P1247" s="236"/>
      <c r="Q1247" s="78"/>
      <c r="R1247" s="245"/>
    </row>
    <row r="1248" spans="1:19" s="131" customFormat="1" x14ac:dyDescent="0.25">
      <c r="A1248" s="372"/>
      <c r="B1248" s="132" t="s">
        <v>63</v>
      </c>
      <c r="C1248" s="127"/>
      <c r="D1248" s="127"/>
      <c r="E1248" s="127"/>
      <c r="F1248" s="127"/>
      <c r="G1248" s="127" t="s">
        <v>62</v>
      </c>
      <c r="H1248" s="127"/>
      <c r="I1248" s="255">
        <f t="shared" si="459"/>
        <v>0</v>
      </c>
      <c r="J1248" s="255"/>
      <c r="K1248" s="127"/>
      <c r="L1248" s="127" t="s">
        <v>62</v>
      </c>
      <c r="M1248" s="127"/>
      <c r="N1248" s="127"/>
      <c r="O1248" s="236" t="s">
        <v>62</v>
      </c>
      <c r="P1248" s="236" t="s">
        <v>62</v>
      </c>
      <c r="Q1248" s="236" t="s">
        <v>62</v>
      </c>
      <c r="R1248" s="246" t="s">
        <v>62</v>
      </c>
      <c r="S1248" s="128"/>
    </row>
    <row r="1249" spans="1:19" s="131" customFormat="1" ht="65.45" customHeight="1" x14ac:dyDescent="0.2">
      <c r="A1249" s="372"/>
      <c r="B1249" s="133" t="s">
        <v>64</v>
      </c>
      <c r="C1249" s="127"/>
      <c r="D1249" s="127" t="s">
        <v>62</v>
      </c>
      <c r="E1249" s="127"/>
      <c r="F1249" s="127"/>
      <c r="G1249" s="127">
        <f>G1246</f>
        <v>98</v>
      </c>
      <c r="H1249" s="127">
        <f>H1246</f>
        <v>98</v>
      </c>
      <c r="I1249" s="255">
        <f t="shared" si="459"/>
        <v>26</v>
      </c>
      <c r="J1249" s="255">
        <f>J1246</f>
        <v>26</v>
      </c>
      <c r="K1249" s="127">
        <f>G1249</f>
        <v>98</v>
      </c>
      <c r="L1249" s="127" t="s">
        <v>62</v>
      </c>
      <c r="M1249" s="130">
        <v>46022</v>
      </c>
      <c r="N1249" s="130">
        <v>46022</v>
      </c>
      <c r="O1249" s="78"/>
      <c r="P1249" s="236" t="s">
        <v>62</v>
      </c>
      <c r="Q1249" s="78"/>
      <c r="R1249" s="245"/>
    </row>
    <row r="1250" spans="1:19" s="131" customFormat="1" ht="15" customHeight="1" x14ac:dyDescent="0.25">
      <c r="A1250" s="372"/>
      <c r="B1250" s="132" t="s">
        <v>65</v>
      </c>
      <c r="C1250" s="127"/>
      <c r="D1250" s="127"/>
      <c r="E1250" s="127"/>
      <c r="F1250" s="127"/>
      <c r="G1250" s="127" t="s">
        <v>62</v>
      </c>
      <c r="H1250" s="127"/>
      <c r="I1250" s="255">
        <f t="shared" si="459"/>
        <v>0</v>
      </c>
      <c r="J1250" s="255"/>
      <c r="K1250" s="127"/>
      <c r="L1250" s="127" t="s">
        <v>62</v>
      </c>
      <c r="M1250" s="127"/>
      <c r="N1250" s="127"/>
      <c r="O1250" s="236" t="s">
        <v>62</v>
      </c>
      <c r="P1250" s="236" t="s">
        <v>62</v>
      </c>
      <c r="Q1250" s="236" t="s">
        <v>62</v>
      </c>
      <c r="R1250" s="246" t="s">
        <v>62</v>
      </c>
      <c r="S1250" s="128"/>
    </row>
    <row r="1251" spans="1:19" s="131" customFormat="1" ht="38.65" customHeight="1" x14ac:dyDescent="0.2">
      <c r="A1251" s="372"/>
      <c r="B1251" s="133" t="s">
        <v>66</v>
      </c>
      <c r="C1251" s="127"/>
      <c r="D1251" s="127" t="s">
        <v>62</v>
      </c>
      <c r="E1251" s="127"/>
      <c r="F1251" s="127"/>
      <c r="G1251" s="127">
        <f>G1246</f>
        <v>98</v>
      </c>
      <c r="H1251" s="127">
        <f>H1246</f>
        <v>98</v>
      </c>
      <c r="I1251" s="255">
        <f t="shared" si="459"/>
        <v>26</v>
      </c>
      <c r="J1251" s="255">
        <f>J1246</f>
        <v>26</v>
      </c>
      <c r="K1251" s="127">
        <f>G1251</f>
        <v>98</v>
      </c>
      <c r="L1251" s="127" t="s">
        <v>62</v>
      </c>
      <c r="M1251" s="130">
        <v>46022</v>
      </c>
      <c r="N1251" s="130">
        <v>46022</v>
      </c>
      <c r="O1251" s="78"/>
      <c r="P1251" s="236" t="s">
        <v>62</v>
      </c>
      <c r="Q1251" s="78"/>
      <c r="R1251" s="245"/>
    </row>
    <row r="1252" spans="1:19" s="131" customFormat="1" ht="21" customHeight="1" x14ac:dyDescent="0.25">
      <c r="A1252" s="372"/>
      <c r="B1252" s="132" t="s">
        <v>71</v>
      </c>
      <c r="C1252" s="127"/>
      <c r="D1252" s="127"/>
      <c r="E1252" s="127"/>
      <c r="F1252" s="127"/>
      <c r="G1252" s="127" t="s">
        <v>62</v>
      </c>
      <c r="H1252" s="127"/>
      <c r="I1252" s="255">
        <f t="shared" si="459"/>
        <v>0</v>
      </c>
      <c r="J1252" s="255"/>
      <c r="K1252" s="127"/>
      <c r="L1252" s="127" t="s">
        <v>62</v>
      </c>
      <c r="M1252" s="127"/>
      <c r="N1252" s="127"/>
      <c r="O1252" s="236" t="s">
        <v>62</v>
      </c>
      <c r="P1252" s="236" t="s">
        <v>62</v>
      </c>
      <c r="Q1252" s="236" t="s">
        <v>62</v>
      </c>
      <c r="R1252" s="246" t="s">
        <v>62</v>
      </c>
      <c r="S1252" s="128"/>
    </row>
    <row r="1253" spans="1:19" s="131" customFormat="1" ht="21" customHeight="1" x14ac:dyDescent="0.2">
      <c r="A1253" s="373"/>
      <c r="B1253" s="133" t="s">
        <v>72</v>
      </c>
      <c r="C1253" s="127"/>
      <c r="D1253" s="127" t="s">
        <v>62</v>
      </c>
      <c r="E1253" s="127"/>
      <c r="F1253" s="127"/>
      <c r="G1253" s="127">
        <f>G1246</f>
        <v>98</v>
      </c>
      <c r="H1253" s="127">
        <f>H1246</f>
        <v>98</v>
      </c>
      <c r="I1253" s="255">
        <f t="shared" si="459"/>
        <v>26</v>
      </c>
      <c r="J1253" s="255">
        <f>J1246</f>
        <v>26</v>
      </c>
      <c r="K1253" s="127">
        <f>G1253</f>
        <v>98</v>
      </c>
      <c r="L1253" s="127" t="s">
        <v>62</v>
      </c>
      <c r="M1253" s="130">
        <v>46022</v>
      </c>
      <c r="N1253" s="130">
        <v>46022</v>
      </c>
      <c r="O1253" s="78"/>
      <c r="P1253" s="236" t="s">
        <v>62</v>
      </c>
      <c r="Q1253" s="78"/>
      <c r="R1253" s="245"/>
    </row>
    <row r="1254" spans="1:19" s="128" customFormat="1" ht="74.45" customHeight="1" x14ac:dyDescent="0.25">
      <c r="A1254" s="371" t="s">
        <v>369</v>
      </c>
      <c r="B1254" s="124" t="s">
        <v>332</v>
      </c>
      <c r="C1254" s="125" t="s">
        <v>59</v>
      </c>
      <c r="D1254" s="126" t="s">
        <v>60</v>
      </c>
      <c r="E1254" s="126" t="s">
        <v>82</v>
      </c>
      <c r="F1254" s="125">
        <v>98</v>
      </c>
      <c r="G1254" s="125">
        <v>98</v>
      </c>
      <c r="H1254" s="125">
        <v>98</v>
      </c>
      <c r="I1254" s="78">
        <f t="shared" si="459"/>
        <v>48</v>
      </c>
      <c r="J1254" s="78">
        <v>48</v>
      </c>
      <c r="K1254" s="127"/>
      <c r="L1254" s="125"/>
      <c r="M1254" s="125" t="s">
        <v>62</v>
      </c>
      <c r="N1254" s="125" t="s">
        <v>62</v>
      </c>
      <c r="O1254" s="78">
        <v>3557601.69</v>
      </c>
      <c r="P1254" s="78" t="s">
        <v>344</v>
      </c>
      <c r="Q1254" s="78">
        <v>3506366.81</v>
      </c>
      <c r="R1254" s="245">
        <f>1692730.35-79785.27</f>
        <v>1612945.08</v>
      </c>
    </row>
    <row r="1255" spans="1:19" s="131" customFormat="1" ht="15.75" x14ac:dyDescent="0.2">
      <c r="A1255" s="372"/>
      <c r="B1255" s="129" t="s">
        <v>70</v>
      </c>
      <c r="C1255" s="127"/>
      <c r="D1255" s="127" t="s">
        <v>62</v>
      </c>
      <c r="E1255" s="127"/>
      <c r="F1255" s="127"/>
      <c r="G1255" s="127">
        <f>G1254</f>
        <v>98</v>
      </c>
      <c r="H1255" s="127">
        <f>H1254</f>
        <v>98</v>
      </c>
      <c r="I1255" s="255">
        <f t="shared" si="459"/>
        <v>48</v>
      </c>
      <c r="J1255" s="255">
        <f>J1254</f>
        <v>48</v>
      </c>
      <c r="K1255" s="127"/>
      <c r="L1255" s="127"/>
      <c r="M1255" s="130">
        <v>46022</v>
      </c>
      <c r="N1255" s="130">
        <v>46022</v>
      </c>
      <c r="O1255" s="78"/>
      <c r="P1255" s="236"/>
      <c r="Q1255" s="78"/>
      <c r="R1255" s="245"/>
    </row>
    <row r="1256" spans="1:19" s="131" customFormat="1" x14ac:dyDescent="0.25">
      <c r="A1256" s="372"/>
      <c r="B1256" s="132" t="s">
        <v>63</v>
      </c>
      <c r="C1256" s="127"/>
      <c r="D1256" s="127"/>
      <c r="E1256" s="127"/>
      <c r="F1256" s="127"/>
      <c r="G1256" s="127" t="s">
        <v>62</v>
      </c>
      <c r="H1256" s="127"/>
      <c r="I1256" s="255">
        <f t="shared" si="459"/>
        <v>0</v>
      </c>
      <c r="J1256" s="255"/>
      <c r="K1256" s="127"/>
      <c r="L1256" s="127" t="s">
        <v>62</v>
      </c>
      <c r="M1256" s="127"/>
      <c r="N1256" s="127"/>
      <c r="O1256" s="236" t="s">
        <v>62</v>
      </c>
      <c r="P1256" s="236" t="s">
        <v>62</v>
      </c>
      <c r="Q1256" s="236" t="s">
        <v>62</v>
      </c>
      <c r="R1256" s="246" t="s">
        <v>62</v>
      </c>
      <c r="S1256" s="128"/>
    </row>
    <row r="1257" spans="1:19" s="131" customFormat="1" ht="65.45" customHeight="1" x14ac:dyDescent="0.2">
      <c r="A1257" s="372"/>
      <c r="B1257" s="133" t="s">
        <v>64</v>
      </c>
      <c r="C1257" s="127"/>
      <c r="D1257" s="127" t="s">
        <v>62</v>
      </c>
      <c r="E1257" s="127"/>
      <c r="F1257" s="127"/>
      <c r="G1257" s="127">
        <f>G1254</f>
        <v>98</v>
      </c>
      <c r="H1257" s="127">
        <f>H1254</f>
        <v>98</v>
      </c>
      <c r="I1257" s="255">
        <f t="shared" si="459"/>
        <v>48</v>
      </c>
      <c r="J1257" s="255">
        <f>J1254</f>
        <v>48</v>
      </c>
      <c r="K1257" s="127">
        <f>G1257</f>
        <v>98</v>
      </c>
      <c r="L1257" s="127" t="s">
        <v>62</v>
      </c>
      <c r="M1257" s="130">
        <v>46022</v>
      </c>
      <c r="N1257" s="130">
        <v>46022</v>
      </c>
      <c r="O1257" s="78"/>
      <c r="P1257" s="236" t="s">
        <v>62</v>
      </c>
      <c r="Q1257" s="78"/>
      <c r="R1257" s="245"/>
    </row>
    <row r="1258" spans="1:19" s="131" customFormat="1" ht="15" customHeight="1" x14ac:dyDescent="0.25">
      <c r="A1258" s="372"/>
      <c r="B1258" s="132" t="s">
        <v>65</v>
      </c>
      <c r="C1258" s="127"/>
      <c r="D1258" s="127"/>
      <c r="E1258" s="127"/>
      <c r="F1258" s="127"/>
      <c r="G1258" s="127" t="s">
        <v>62</v>
      </c>
      <c r="H1258" s="127"/>
      <c r="I1258" s="255">
        <f t="shared" si="459"/>
        <v>0</v>
      </c>
      <c r="J1258" s="255"/>
      <c r="K1258" s="127"/>
      <c r="L1258" s="127" t="s">
        <v>62</v>
      </c>
      <c r="M1258" s="127"/>
      <c r="N1258" s="127"/>
      <c r="O1258" s="236" t="s">
        <v>62</v>
      </c>
      <c r="P1258" s="236" t="s">
        <v>62</v>
      </c>
      <c r="Q1258" s="236" t="s">
        <v>62</v>
      </c>
      <c r="R1258" s="246" t="s">
        <v>62</v>
      </c>
      <c r="S1258" s="128"/>
    </row>
    <row r="1259" spans="1:19" s="131" customFormat="1" ht="38.65" customHeight="1" x14ac:dyDescent="0.2">
      <c r="A1259" s="372"/>
      <c r="B1259" s="133" t="s">
        <v>66</v>
      </c>
      <c r="C1259" s="127"/>
      <c r="D1259" s="127" t="s">
        <v>62</v>
      </c>
      <c r="E1259" s="127"/>
      <c r="F1259" s="127"/>
      <c r="G1259" s="127">
        <f>G1254</f>
        <v>98</v>
      </c>
      <c r="H1259" s="127">
        <f>H1254</f>
        <v>98</v>
      </c>
      <c r="I1259" s="255">
        <f t="shared" si="459"/>
        <v>48</v>
      </c>
      <c r="J1259" s="255">
        <f>J1254</f>
        <v>48</v>
      </c>
      <c r="K1259" s="127">
        <f>G1259</f>
        <v>98</v>
      </c>
      <c r="L1259" s="127" t="s">
        <v>62</v>
      </c>
      <c r="M1259" s="130">
        <v>46022</v>
      </c>
      <c r="N1259" s="130">
        <v>46022</v>
      </c>
      <c r="O1259" s="78"/>
      <c r="P1259" s="236" t="s">
        <v>62</v>
      </c>
      <c r="Q1259" s="78"/>
      <c r="R1259" s="245"/>
    </row>
    <row r="1260" spans="1:19" s="131" customFormat="1" ht="21" customHeight="1" x14ac:dyDescent="0.25">
      <c r="A1260" s="372"/>
      <c r="B1260" s="132" t="s">
        <v>71</v>
      </c>
      <c r="C1260" s="127"/>
      <c r="D1260" s="127"/>
      <c r="E1260" s="127"/>
      <c r="F1260" s="127"/>
      <c r="G1260" s="127" t="s">
        <v>62</v>
      </c>
      <c r="H1260" s="127"/>
      <c r="I1260" s="255">
        <f t="shared" si="459"/>
        <v>0</v>
      </c>
      <c r="J1260" s="255"/>
      <c r="K1260" s="127"/>
      <c r="L1260" s="127" t="s">
        <v>62</v>
      </c>
      <c r="M1260" s="127"/>
      <c r="N1260" s="127"/>
      <c r="O1260" s="236" t="s">
        <v>62</v>
      </c>
      <c r="P1260" s="236" t="s">
        <v>62</v>
      </c>
      <c r="Q1260" s="236" t="s">
        <v>62</v>
      </c>
      <c r="R1260" s="246" t="s">
        <v>62</v>
      </c>
      <c r="S1260" s="128"/>
    </row>
    <row r="1261" spans="1:19" s="131" customFormat="1" ht="21" customHeight="1" x14ac:dyDescent="0.2">
      <c r="A1261" s="373"/>
      <c r="B1261" s="133" t="s">
        <v>72</v>
      </c>
      <c r="C1261" s="127"/>
      <c r="D1261" s="127" t="s">
        <v>62</v>
      </c>
      <c r="E1261" s="127"/>
      <c r="F1261" s="127"/>
      <c r="G1261" s="127">
        <f>G1254</f>
        <v>98</v>
      </c>
      <c r="H1261" s="127">
        <f>H1254</f>
        <v>98</v>
      </c>
      <c r="I1261" s="255">
        <f t="shared" si="459"/>
        <v>48</v>
      </c>
      <c r="J1261" s="255">
        <f>J1254</f>
        <v>48</v>
      </c>
      <c r="K1261" s="127">
        <f>G1261</f>
        <v>98</v>
      </c>
      <c r="L1261" s="127" t="s">
        <v>62</v>
      </c>
      <c r="M1261" s="130">
        <v>46022</v>
      </c>
      <c r="N1261" s="130">
        <v>46022</v>
      </c>
      <c r="O1261" s="78"/>
      <c r="P1261" s="236" t="s">
        <v>62</v>
      </c>
      <c r="Q1261" s="78"/>
      <c r="R1261" s="245"/>
    </row>
    <row r="1262" spans="1:19" s="128" customFormat="1" ht="74.45" customHeight="1" x14ac:dyDescent="0.25">
      <c r="A1262" s="371" t="s">
        <v>370</v>
      </c>
      <c r="B1262" s="124" t="s">
        <v>332</v>
      </c>
      <c r="C1262" s="125" t="s">
        <v>59</v>
      </c>
      <c r="D1262" s="126" t="s">
        <v>60</v>
      </c>
      <c r="E1262" s="126" t="s">
        <v>82</v>
      </c>
      <c r="F1262" s="125">
        <v>98</v>
      </c>
      <c r="G1262" s="125">
        <v>98</v>
      </c>
      <c r="H1262" s="125">
        <v>98</v>
      </c>
      <c r="I1262" s="78">
        <f t="shared" si="459"/>
        <v>41</v>
      </c>
      <c r="J1262" s="78">
        <v>41</v>
      </c>
      <c r="K1262" s="127">
        <f>G1262</f>
        <v>98</v>
      </c>
      <c r="L1262" s="125"/>
      <c r="M1262" s="125" t="s">
        <v>62</v>
      </c>
      <c r="N1262" s="125" t="s">
        <v>62</v>
      </c>
      <c r="O1262" s="78">
        <v>1217147.81</v>
      </c>
      <c r="P1262" s="78" t="s">
        <v>344</v>
      </c>
      <c r="Q1262" s="78">
        <v>1042817.02</v>
      </c>
      <c r="R1262" s="245">
        <v>500329.44</v>
      </c>
    </row>
    <row r="1263" spans="1:19" s="131" customFormat="1" ht="15.75" x14ac:dyDescent="0.2">
      <c r="A1263" s="372"/>
      <c r="B1263" s="129" t="s">
        <v>70</v>
      </c>
      <c r="C1263" s="127"/>
      <c r="D1263" s="127" t="s">
        <v>62</v>
      </c>
      <c r="E1263" s="127"/>
      <c r="F1263" s="127"/>
      <c r="G1263" s="127">
        <f>G1262</f>
        <v>98</v>
      </c>
      <c r="H1263" s="127">
        <f>H1262</f>
        <v>98</v>
      </c>
      <c r="I1263" s="255">
        <f t="shared" si="459"/>
        <v>41</v>
      </c>
      <c r="J1263" s="255">
        <f>J1262</f>
        <v>41</v>
      </c>
      <c r="K1263" s="127">
        <f>G1263</f>
        <v>98</v>
      </c>
      <c r="L1263" s="127"/>
      <c r="M1263" s="130">
        <v>46022</v>
      </c>
      <c r="N1263" s="130">
        <v>46022</v>
      </c>
      <c r="O1263" s="78"/>
      <c r="P1263" s="236"/>
      <c r="Q1263" s="78"/>
      <c r="R1263" s="245"/>
    </row>
    <row r="1264" spans="1:19" s="131" customFormat="1" x14ac:dyDescent="0.25">
      <c r="A1264" s="372"/>
      <c r="B1264" s="132" t="s">
        <v>63</v>
      </c>
      <c r="C1264" s="127"/>
      <c r="D1264" s="127"/>
      <c r="E1264" s="127"/>
      <c r="F1264" s="127"/>
      <c r="G1264" s="127" t="s">
        <v>62</v>
      </c>
      <c r="H1264" s="127"/>
      <c r="I1264" s="255">
        <f t="shared" si="459"/>
        <v>0</v>
      </c>
      <c r="J1264" s="255"/>
      <c r="K1264" s="127"/>
      <c r="L1264" s="127" t="s">
        <v>62</v>
      </c>
      <c r="M1264" s="127"/>
      <c r="N1264" s="127"/>
      <c r="O1264" s="236" t="s">
        <v>62</v>
      </c>
      <c r="P1264" s="236" t="s">
        <v>62</v>
      </c>
      <c r="Q1264" s="236" t="s">
        <v>62</v>
      </c>
      <c r="R1264" s="246" t="s">
        <v>62</v>
      </c>
      <c r="S1264" s="128"/>
    </row>
    <row r="1265" spans="1:19" s="131" customFormat="1" ht="65.45" customHeight="1" x14ac:dyDescent="0.2">
      <c r="A1265" s="372"/>
      <c r="B1265" s="133" t="s">
        <v>64</v>
      </c>
      <c r="C1265" s="127"/>
      <c r="D1265" s="127" t="s">
        <v>62</v>
      </c>
      <c r="E1265" s="127"/>
      <c r="F1265" s="127"/>
      <c r="G1265" s="127">
        <f>G1262</f>
        <v>98</v>
      </c>
      <c r="H1265" s="127">
        <f>H1262</f>
        <v>98</v>
      </c>
      <c r="I1265" s="255">
        <f t="shared" si="459"/>
        <v>41</v>
      </c>
      <c r="J1265" s="255">
        <f>J1262</f>
        <v>41</v>
      </c>
      <c r="K1265" s="127">
        <f>G1265</f>
        <v>98</v>
      </c>
      <c r="L1265" s="127" t="s">
        <v>62</v>
      </c>
      <c r="M1265" s="130">
        <v>46022</v>
      </c>
      <c r="N1265" s="130">
        <v>46022</v>
      </c>
      <c r="O1265" s="78"/>
      <c r="P1265" s="236" t="s">
        <v>62</v>
      </c>
      <c r="Q1265" s="78"/>
      <c r="R1265" s="245"/>
    </row>
    <row r="1266" spans="1:19" s="131" customFormat="1" ht="15" customHeight="1" x14ac:dyDescent="0.25">
      <c r="A1266" s="372"/>
      <c r="B1266" s="132" t="s">
        <v>65</v>
      </c>
      <c r="C1266" s="127"/>
      <c r="D1266" s="127"/>
      <c r="E1266" s="127"/>
      <c r="F1266" s="127"/>
      <c r="G1266" s="127" t="s">
        <v>62</v>
      </c>
      <c r="H1266" s="127"/>
      <c r="I1266" s="255">
        <f t="shared" si="459"/>
        <v>0</v>
      </c>
      <c r="J1266" s="255"/>
      <c r="K1266" s="127"/>
      <c r="L1266" s="127" t="s">
        <v>62</v>
      </c>
      <c r="M1266" s="127"/>
      <c r="N1266" s="127"/>
      <c r="O1266" s="236" t="s">
        <v>62</v>
      </c>
      <c r="P1266" s="236" t="s">
        <v>62</v>
      </c>
      <c r="Q1266" s="236" t="s">
        <v>62</v>
      </c>
      <c r="R1266" s="246" t="s">
        <v>62</v>
      </c>
      <c r="S1266" s="128"/>
    </row>
    <row r="1267" spans="1:19" s="131" customFormat="1" ht="38.65" customHeight="1" x14ac:dyDescent="0.2">
      <c r="A1267" s="372"/>
      <c r="B1267" s="133" t="s">
        <v>66</v>
      </c>
      <c r="C1267" s="127"/>
      <c r="D1267" s="127" t="s">
        <v>62</v>
      </c>
      <c r="E1267" s="127"/>
      <c r="F1267" s="127"/>
      <c r="G1267" s="127">
        <f>G1262</f>
        <v>98</v>
      </c>
      <c r="H1267" s="127">
        <f>H1262</f>
        <v>98</v>
      </c>
      <c r="I1267" s="255">
        <f t="shared" si="459"/>
        <v>41</v>
      </c>
      <c r="J1267" s="255">
        <f>J1262</f>
        <v>41</v>
      </c>
      <c r="K1267" s="127">
        <f>G1267</f>
        <v>98</v>
      </c>
      <c r="L1267" s="127" t="s">
        <v>62</v>
      </c>
      <c r="M1267" s="130">
        <v>46022</v>
      </c>
      <c r="N1267" s="130">
        <v>46022</v>
      </c>
      <c r="O1267" s="78"/>
      <c r="P1267" s="236" t="s">
        <v>62</v>
      </c>
      <c r="Q1267" s="78"/>
      <c r="R1267" s="245"/>
    </row>
    <row r="1268" spans="1:19" s="131" customFormat="1" ht="21" customHeight="1" x14ac:dyDescent="0.25">
      <c r="A1268" s="372"/>
      <c r="B1268" s="132" t="s">
        <v>71</v>
      </c>
      <c r="C1268" s="127"/>
      <c r="D1268" s="127"/>
      <c r="E1268" s="127"/>
      <c r="F1268" s="127"/>
      <c r="G1268" s="127" t="s">
        <v>62</v>
      </c>
      <c r="H1268" s="127"/>
      <c r="I1268" s="255">
        <f t="shared" si="459"/>
        <v>0</v>
      </c>
      <c r="J1268" s="255"/>
      <c r="K1268" s="127"/>
      <c r="L1268" s="127" t="s">
        <v>62</v>
      </c>
      <c r="M1268" s="127"/>
      <c r="N1268" s="127"/>
      <c r="O1268" s="236" t="s">
        <v>62</v>
      </c>
      <c r="P1268" s="236" t="s">
        <v>62</v>
      </c>
      <c r="Q1268" s="236" t="s">
        <v>62</v>
      </c>
      <c r="R1268" s="246" t="s">
        <v>62</v>
      </c>
      <c r="S1268" s="128"/>
    </row>
    <row r="1269" spans="1:19" s="131" customFormat="1" ht="21" customHeight="1" x14ac:dyDescent="0.2">
      <c r="A1269" s="373"/>
      <c r="B1269" s="133" t="s">
        <v>72</v>
      </c>
      <c r="C1269" s="127"/>
      <c r="D1269" s="127" t="s">
        <v>62</v>
      </c>
      <c r="E1269" s="127"/>
      <c r="F1269" s="127"/>
      <c r="G1269" s="127">
        <f>G1262</f>
        <v>98</v>
      </c>
      <c r="H1269" s="127">
        <f>H1262</f>
        <v>98</v>
      </c>
      <c r="I1269" s="255">
        <f t="shared" si="459"/>
        <v>41</v>
      </c>
      <c r="J1269" s="255">
        <f>J1262</f>
        <v>41</v>
      </c>
      <c r="K1269" s="127">
        <f>G1269</f>
        <v>98</v>
      </c>
      <c r="L1269" s="127" t="s">
        <v>62</v>
      </c>
      <c r="M1269" s="130">
        <v>46022</v>
      </c>
      <c r="N1269" s="130">
        <v>46022</v>
      </c>
      <c r="O1269" s="78"/>
      <c r="P1269" s="236" t="s">
        <v>62</v>
      </c>
      <c r="Q1269" s="78"/>
      <c r="R1269" s="245"/>
    </row>
    <row r="1270" spans="1:19" s="128" customFormat="1" ht="74.45" customHeight="1" x14ac:dyDescent="0.25">
      <c r="A1270" s="371" t="s">
        <v>371</v>
      </c>
      <c r="B1270" s="124" t="s">
        <v>332</v>
      </c>
      <c r="C1270" s="125" t="s">
        <v>59</v>
      </c>
      <c r="D1270" s="126" t="s">
        <v>60</v>
      </c>
      <c r="E1270" s="126" t="s">
        <v>82</v>
      </c>
      <c r="F1270" s="125">
        <v>98</v>
      </c>
      <c r="G1270" s="125">
        <v>98</v>
      </c>
      <c r="H1270" s="125">
        <v>98</v>
      </c>
      <c r="I1270" s="78">
        <f t="shared" si="459"/>
        <v>40</v>
      </c>
      <c r="J1270" s="78">
        <v>40</v>
      </c>
      <c r="K1270" s="127">
        <f>G1270</f>
        <v>98</v>
      </c>
      <c r="L1270" s="125"/>
      <c r="M1270" s="125" t="s">
        <v>62</v>
      </c>
      <c r="N1270" s="125" t="s">
        <v>62</v>
      </c>
      <c r="O1270" s="78">
        <v>1059879.96</v>
      </c>
      <c r="P1270" s="78" t="s">
        <v>344</v>
      </c>
      <c r="Q1270" s="78">
        <v>906310.04</v>
      </c>
      <c r="R1270" s="245">
        <v>418861.46</v>
      </c>
    </row>
    <row r="1271" spans="1:19" s="131" customFormat="1" ht="15.75" x14ac:dyDescent="0.2">
      <c r="A1271" s="372"/>
      <c r="B1271" s="129" t="s">
        <v>70</v>
      </c>
      <c r="C1271" s="127"/>
      <c r="D1271" s="127" t="s">
        <v>62</v>
      </c>
      <c r="E1271" s="127"/>
      <c r="F1271" s="127"/>
      <c r="G1271" s="127">
        <f>G1270</f>
        <v>98</v>
      </c>
      <c r="H1271" s="127">
        <f>H1270</f>
        <v>98</v>
      </c>
      <c r="I1271" s="255">
        <f t="shared" si="459"/>
        <v>40</v>
      </c>
      <c r="J1271" s="255">
        <f>J1270</f>
        <v>40</v>
      </c>
      <c r="K1271" s="127">
        <f>G1271</f>
        <v>98</v>
      </c>
      <c r="L1271" s="127"/>
      <c r="M1271" s="130">
        <v>46022</v>
      </c>
      <c r="N1271" s="130">
        <v>46022</v>
      </c>
      <c r="O1271" s="78"/>
      <c r="P1271" s="236"/>
      <c r="Q1271" s="78"/>
      <c r="R1271" s="245"/>
    </row>
    <row r="1272" spans="1:19" s="131" customFormat="1" x14ac:dyDescent="0.25">
      <c r="A1272" s="372"/>
      <c r="B1272" s="132" t="s">
        <v>63</v>
      </c>
      <c r="C1272" s="127"/>
      <c r="D1272" s="127"/>
      <c r="E1272" s="127"/>
      <c r="F1272" s="127"/>
      <c r="G1272" s="127" t="s">
        <v>62</v>
      </c>
      <c r="H1272" s="127"/>
      <c r="I1272" s="255">
        <f t="shared" si="459"/>
        <v>0</v>
      </c>
      <c r="J1272" s="255"/>
      <c r="K1272" s="127"/>
      <c r="L1272" s="127" t="s">
        <v>62</v>
      </c>
      <c r="M1272" s="127"/>
      <c r="N1272" s="127"/>
      <c r="O1272" s="236" t="s">
        <v>62</v>
      </c>
      <c r="P1272" s="236" t="s">
        <v>62</v>
      </c>
      <c r="Q1272" s="236" t="s">
        <v>62</v>
      </c>
      <c r="R1272" s="246" t="s">
        <v>62</v>
      </c>
      <c r="S1272" s="128"/>
    </row>
    <row r="1273" spans="1:19" s="131" customFormat="1" ht="65.45" customHeight="1" x14ac:dyDescent="0.2">
      <c r="A1273" s="372"/>
      <c r="B1273" s="133" t="s">
        <v>64</v>
      </c>
      <c r="C1273" s="127"/>
      <c r="D1273" s="127" t="s">
        <v>62</v>
      </c>
      <c r="E1273" s="127"/>
      <c r="F1273" s="127"/>
      <c r="G1273" s="127">
        <f>G1270</f>
        <v>98</v>
      </c>
      <c r="H1273" s="127">
        <f>H1270</f>
        <v>98</v>
      </c>
      <c r="I1273" s="255">
        <f t="shared" si="459"/>
        <v>40</v>
      </c>
      <c r="J1273" s="255">
        <f>J1270</f>
        <v>40</v>
      </c>
      <c r="K1273" s="127">
        <f>G1273</f>
        <v>98</v>
      </c>
      <c r="L1273" s="127" t="s">
        <v>62</v>
      </c>
      <c r="M1273" s="130">
        <v>46022</v>
      </c>
      <c r="N1273" s="130">
        <v>46022</v>
      </c>
      <c r="O1273" s="78"/>
      <c r="P1273" s="236" t="s">
        <v>62</v>
      </c>
      <c r="Q1273" s="78"/>
      <c r="R1273" s="245"/>
    </row>
    <row r="1274" spans="1:19" s="131" customFormat="1" ht="15" customHeight="1" x14ac:dyDescent="0.25">
      <c r="A1274" s="372"/>
      <c r="B1274" s="132" t="s">
        <v>65</v>
      </c>
      <c r="C1274" s="127"/>
      <c r="D1274" s="127"/>
      <c r="E1274" s="127"/>
      <c r="F1274" s="127"/>
      <c r="G1274" s="127" t="s">
        <v>62</v>
      </c>
      <c r="H1274" s="127"/>
      <c r="I1274" s="255">
        <f t="shared" si="459"/>
        <v>0</v>
      </c>
      <c r="J1274" s="255"/>
      <c r="K1274" s="127"/>
      <c r="L1274" s="127" t="s">
        <v>62</v>
      </c>
      <c r="M1274" s="127"/>
      <c r="N1274" s="127"/>
      <c r="O1274" s="236" t="s">
        <v>62</v>
      </c>
      <c r="P1274" s="236" t="s">
        <v>62</v>
      </c>
      <c r="Q1274" s="236" t="s">
        <v>62</v>
      </c>
      <c r="R1274" s="246" t="s">
        <v>62</v>
      </c>
      <c r="S1274" s="128"/>
    </row>
    <row r="1275" spans="1:19" s="131" customFormat="1" ht="38.65" customHeight="1" x14ac:dyDescent="0.2">
      <c r="A1275" s="372"/>
      <c r="B1275" s="133" t="s">
        <v>66</v>
      </c>
      <c r="C1275" s="127"/>
      <c r="D1275" s="127" t="s">
        <v>62</v>
      </c>
      <c r="E1275" s="127"/>
      <c r="F1275" s="127"/>
      <c r="G1275" s="127">
        <f>G1270</f>
        <v>98</v>
      </c>
      <c r="H1275" s="127">
        <f>H1270</f>
        <v>98</v>
      </c>
      <c r="I1275" s="255">
        <f t="shared" si="459"/>
        <v>40</v>
      </c>
      <c r="J1275" s="255">
        <f>J1270</f>
        <v>40</v>
      </c>
      <c r="K1275" s="127">
        <f>G1275</f>
        <v>98</v>
      </c>
      <c r="L1275" s="127" t="s">
        <v>62</v>
      </c>
      <c r="M1275" s="130">
        <v>46022</v>
      </c>
      <c r="N1275" s="130">
        <v>46022</v>
      </c>
      <c r="O1275" s="78"/>
      <c r="P1275" s="236" t="s">
        <v>62</v>
      </c>
      <c r="Q1275" s="78"/>
      <c r="R1275" s="245"/>
    </row>
    <row r="1276" spans="1:19" s="131" customFormat="1" ht="21" customHeight="1" x14ac:dyDescent="0.25">
      <c r="A1276" s="372"/>
      <c r="B1276" s="132" t="s">
        <v>71</v>
      </c>
      <c r="C1276" s="127"/>
      <c r="D1276" s="127"/>
      <c r="E1276" s="127"/>
      <c r="F1276" s="127"/>
      <c r="G1276" s="127" t="s">
        <v>62</v>
      </c>
      <c r="H1276" s="127"/>
      <c r="I1276" s="255">
        <f t="shared" si="459"/>
        <v>0</v>
      </c>
      <c r="J1276" s="255"/>
      <c r="K1276" s="127"/>
      <c r="L1276" s="127" t="s">
        <v>62</v>
      </c>
      <c r="M1276" s="127"/>
      <c r="N1276" s="127"/>
      <c r="O1276" s="236" t="s">
        <v>62</v>
      </c>
      <c r="P1276" s="236" t="s">
        <v>62</v>
      </c>
      <c r="Q1276" s="236" t="s">
        <v>62</v>
      </c>
      <c r="R1276" s="246" t="s">
        <v>62</v>
      </c>
      <c r="S1276" s="128"/>
    </row>
    <row r="1277" spans="1:19" s="131" customFormat="1" ht="21" customHeight="1" x14ac:dyDescent="0.2">
      <c r="A1277" s="373"/>
      <c r="B1277" s="133" t="s">
        <v>72</v>
      </c>
      <c r="C1277" s="127"/>
      <c r="D1277" s="127" t="s">
        <v>62</v>
      </c>
      <c r="E1277" s="127"/>
      <c r="F1277" s="127"/>
      <c r="G1277" s="127">
        <f>G1270</f>
        <v>98</v>
      </c>
      <c r="H1277" s="127">
        <f>H1270</f>
        <v>98</v>
      </c>
      <c r="I1277" s="255">
        <f t="shared" si="459"/>
        <v>40</v>
      </c>
      <c r="J1277" s="255">
        <f>J1270</f>
        <v>40</v>
      </c>
      <c r="K1277" s="127">
        <f>G1277</f>
        <v>98</v>
      </c>
      <c r="L1277" s="127" t="s">
        <v>62</v>
      </c>
      <c r="M1277" s="130">
        <v>46022</v>
      </c>
      <c r="N1277" s="130">
        <v>46022</v>
      </c>
      <c r="O1277" s="78"/>
      <c r="P1277" s="236" t="s">
        <v>62</v>
      </c>
      <c r="Q1277" s="78"/>
      <c r="R1277" s="245"/>
    </row>
    <row r="1278" spans="1:19" s="128" customFormat="1" ht="74.45" customHeight="1" x14ac:dyDescent="0.25">
      <c r="A1278" s="371" t="s">
        <v>372</v>
      </c>
      <c r="B1278" s="124" t="s">
        <v>332</v>
      </c>
      <c r="C1278" s="125" t="s">
        <v>59</v>
      </c>
      <c r="D1278" s="126" t="s">
        <v>60</v>
      </c>
      <c r="E1278" s="126" t="s">
        <v>82</v>
      </c>
      <c r="F1278" s="125">
        <v>98</v>
      </c>
      <c r="G1278" s="125">
        <v>98</v>
      </c>
      <c r="H1278" s="125">
        <v>98</v>
      </c>
      <c r="I1278" s="78">
        <f t="shared" si="459"/>
        <v>42</v>
      </c>
      <c r="J1278" s="78">
        <v>42</v>
      </c>
      <c r="K1278" s="127">
        <f>G1278</f>
        <v>98</v>
      </c>
      <c r="L1278" s="125"/>
      <c r="M1278" s="125" t="s">
        <v>62</v>
      </c>
      <c r="N1278" s="125" t="s">
        <v>62</v>
      </c>
      <c r="O1278" s="78">
        <v>1103088.33</v>
      </c>
      <c r="P1278" s="78" t="s">
        <v>344</v>
      </c>
      <c r="Q1278" s="78">
        <v>942382.71</v>
      </c>
      <c r="R1278" s="245">
        <v>461076.92</v>
      </c>
    </row>
    <row r="1279" spans="1:19" s="131" customFormat="1" ht="15.75" x14ac:dyDescent="0.2">
      <c r="A1279" s="372"/>
      <c r="B1279" s="129" t="s">
        <v>70</v>
      </c>
      <c r="C1279" s="127"/>
      <c r="D1279" s="127" t="s">
        <v>62</v>
      </c>
      <c r="E1279" s="127"/>
      <c r="F1279" s="127"/>
      <c r="G1279" s="127">
        <f>G1278</f>
        <v>98</v>
      </c>
      <c r="H1279" s="127">
        <f>H1278</f>
        <v>98</v>
      </c>
      <c r="I1279" s="255">
        <f t="shared" si="459"/>
        <v>42</v>
      </c>
      <c r="J1279" s="255">
        <f>J1278</f>
        <v>42</v>
      </c>
      <c r="K1279" s="127">
        <f>G1279</f>
        <v>98</v>
      </c>
      <c r="L1279" s="127"/>
      <c r="M1279" s="130">
        <v>46022</v>
      </c>
      <c r="N1279" s="130">
        <v>46022</v>
      </c>
      <c r="O1279" s="78"/>
      <c r="P1279" s="236"/>
      <c r="Q1279" s="78"/>
      <c r="R1279" s="245"/>
    </row>
    <row r="1280" spans="1:19" s="131" customFormat="1" x14ac:dyDescent="0.25">
      <c r="A1280" s="372"/>
      <c r="B1280" s="132" t="s">
        <v>63</v>
      </c>
      <c r="C1280" s="127"/>
      <c r="D1280" s="127"/>
      <c r="E1280" s="127"/>
      <c r="F1280" s="127"/>
      <c r="G1280" s="127" t="s">
        <v>62</v>
      </c>
      <c r="H1280" s="127"/>
      <c r="I1280" s="255">
        <f t="shared" si="459"/>
        <v>0</v>
      </c>
      <c r="J1280" s="255"/>
      <c r="K1280" s="127"/>
      <c r="L1280" s="127" t="s">
        <v>62</v>
      </c>
      <c r="M1280" s="127"/>
      <c r="N1280" s="127"/>
      <c r="O1280" s="236" t="s">
        <v>62</v>
      </c>
      <c r="P1280" s="236" t="s">
        <v>62</v>
      </c>
      <c r="Q1280" s="236" t="s">
        <v>62</v>
      </c>
      <c r="R1280" s="246" t="s">
        <v>62</v>
      </c>
      <c r="S1280" s="128"/>
    </row>
    <row r="1281" spans="1:19" s="131" customFormat="1" ht="65.45" customHeight="1" x14ac:dyDescent="0.2">
      <c r="A1281" s="372"/>
      <c r="B1281" s="133" t="s">
        <v>64</v>
      </c>
      <c r="C1281" s="127"/>
      <c r="D1281" s="127" t="s">
        <v>62</v>
      </c>
      <c r="E1281" s="127"/>
      <c r="F1281" s="127"/>
      <c r="G1281" s="127">
        <f>G1278</f>
        <v>98</v>
      </c>
      <c r="H1281" s="127">
        <f>H1278</f>
        <v>98</v>
      </c>
      <c r="I1281" s="255">
        <f t="shared" si="459"/>
        <v>42</v>
      </c>
      <c r="J1281" s="255">
        <f>J1278</f>
        <v>42</v>
      </c>
      <c r="K1281" s="127">
        <f>G1281</f>
        <v>98</v>
      </c>
      <c r="L1281" s="127" t="s">
        <v>62</v>
      </c>
      <c r="M1281" s="130">
        <v>46022</v>
      </c>
      <c r="N1281" s="130">
        <v>46022</v>
      </c>
      <c r="O1281" s="78"/>
      <c r="P1281" s="236" t="s">
        <v>62</v>
      </c>
      <c r="Q1281" s="78"/>
      <c r="R1281" s="245"/>
    </row>
    <row r="1282" spans="1:19" s="131" customFormat="1" ht="15" customHeight="1" x14ac:dyDescent="0.25">
      <c r="A1282" s="372"/>
      <c r="B1282" s="132" t="s">
        <v>65</v>
      </c>
      <c r="C1282" s="127"/>
      <c r="D1282" s="127"/>
      <c r="E1282" s="127"/>
      <c r="F1282" s="127"/>
      <c r="G1282" s="127" t="s">
        <v>62</v>
      </c>
      <c r="H1282" s="127"/>
      <c r="I1282" s="255">
        <f t="shared" si="459"/>
        <v>0</v>
      </c>
      <c r="J1282" s="255"/>
      <c r="K1282" s="127"/>
      <c r="L1282" s="127" t="s">
        <v>62</v>
      </c>
      <c r="M1282" s="127"/>
      <c r="N1282" s="127"/>
      <c r="O1282" s="236" t="s">
        <v>62</v>
      </c>
      <c r="P1282" s="236" t="s">
        <v>62</v>
      </c>
      <c r="Q1282" s="236" t="s">
        <v>62</v>
      </c>
      <c r="R1282" s="246" t="s">
        <v>62</v>
      </c>
      <c r="S1282" s="128"/>
    </row>
    <row r="1283" spans="1:19" s="131" customFormat="1" ht="38.65" customHeight="1" x14ac:dyDescent="0.2">
      <c r="A1283" s="372"/>
      <c r="B1283" s="133" t="s">
        <v>66</v>
      </c>
      <c r="C1283" s="127"/>
      <c r="D1283" s="127" t="s">
        <v>62</v>
      </c>
      <c r="E1283" s="127"/>
      <c r="F1283" s="127"/>
      <c r="G1283" s="127">
        <f>G1278</f>
        <v>98</v>
      </c>
      <c r="H1283" s="127">
        <f>H1278</f>
        <v>98</v>
      </c>
      <c r="I1283" s="255">
        <f t="shared" si="459"/>
        <v>42</v>
      </c>
      <c r="J1283" s="255">
        <f>J1278</f>
        <v>42</v>
      </c>
      <c r="K1283" s="127">
        <f>G1283</f>
        <v>98</v>
      </c>
      <c r="L1283" s="127" t="s">
        <v>62</v>
      </c>
      <c r="M1283" s="130">
        <v>46022</v>
      </c>
      <c r="N1283" s="130">
        <v>46022</v>
      </c>
      <c r="O1283" s="78"/>
      <c r="P1283" s="236" t="s">
        <v>62</v>
      </c>
      <c r="Q1283" s="78"/>
      <c r="R1283" s="245"/>
    </row>
    <row r="1284" spans="1:19" s="131" customFormat="1" ht="21" customHeight="1" x14ac:dyDescent="0.25">
      <c r="A1284" s="372"/>
      <c r="B1284" s="132" t="s">
        <v>71</v>
      </c>
      <c r="C1284" s="127"/>
      <c r="D1284" s="127"/>
      <c r="E1284" s="127"/>
      <c r="F1284" s="127"/>
      <c r="G1284" s="127" t="s">
        <v>62</v>
      </c>
      <c r="H1284" s="127"/>
      <c r="I1284" s="255">
        <f t="shared" si="459"/>
        <v>0</v>
      </c>
      <c r="J1284" s="255"/>
      <c r="K1284" s="127"/>
      <c r="L1284" s="127" t="s">
        <v>62</v>
      </c>
      <c r="M1284" s="127"/>
      <c r="N1284" s="127"/>
      <c r="O1284" s="236" t="s">
        <v>62</v>
      </c>
      <c r="P1284" s="236" t="s">
        <v>62</v>
      </c>
      <c r="Q1284" s="236" t="s">
        <v>62</v>
      </c>
      <c r="R1284" s="246" t="s">
        <v>62</v>
      </c>
      <c r="S1284" s="128"/>
    </row>
    <row r="1285" spans="1:19" s="131" customFormat="1" ht="21" customHeight="1" x14ac:dyDescent="0.2">
      <c r="A1285" s="373"/>
      <c r="B1285" s="133" t="s">
        <v>72</v>
      </c>
      <c r="C1285" s="127"/>
      <c r="D1285" s="127" t="s">
        <v>62</v>
      </c>
      <c r="E1285" s="127"/>
      <c r="F1285" s="127"/>
      <c r="G1285" s="127">
        <f>G1278</f>
        <v>98</v>
      </c>
      <c r="H1285" s="127">
        <f>H1278</f>
        <v>98</v>
      </c>
      <c r="I1285" s="255">
        <f t="shared" si="459"/>
        <v>42</v>
      </c>
      <c r="J1285" s="255">
        <f>J1278</f>
        <v>42</v>
      </c>
      <c r="K1285" s="127">
        <f>G1285</f>
        <v>98</v>
      </c>
      <c r="L1285" s="127" t="s">
        <v>62</v>
      </c>
      <c r="M1285" s="130">
        <v>46022</v>
      </c>
      <c r="N1285" s="130">
        <v>46022</v>
      </c>
      <c r="O1285" s="78"/>
      <c r="P1285" s="236" t="s">
        <v>62</v>
      </c>
      <c r="Q1285" s="78"/>
      <c r="R1285" s="245"/>
    </row>
    <row r="1286" spans="1:19" s="128" customFormat="1" ht="74.45" customHeight="1" x14ac:dyDescent="0.25">
      <c r="A1286" s="371" t="s">
        <v>401</v>
      </c>
      <c r="B1286" s="124" t="s">
        <v>332</v>
      </c>
      <c r="C1286" s="125" t="s">
        <v>59</v>
      </c>
      <c r="D1286" s="126" t="s">
        <v>60</v>
      </c>
      <c r="E1286" s="126" t="s">
        <v>82</v>
      </c>
      <c r="F1286" s="125">
        <v>98</v>
      </c>
      <c r="G1286" s="125">
        <v>98</v>
      </c>
      <c r="H1286" s="125">
        <v>98</v>
      </c>
      <c r="I1286" s="78">
        <f t="shared" si="459"/>
        <v>45</v>
      </c>
      <c r="J1286" s="78">
        <v>45</v>
      </c>
      <c r="K1286" s="127">
        <f>G1286</f>
        <v>98</v>
      </c>
      <c r="L1286" s="125"/>
      <c r="M1286" s="125" t="s">
        <v>62</v>
      </c>
      <c r="N1286" s="125" t="s">
        <v>62</v>
      </c>
      <c r="O1286" s="78">
        <v>1794005.51</v>
      </c>
      <c r="P1286" s="78" t="s">
        <v>344</v>
      </c>
      <c r="Q1286" s="78">
        <v>1537193.44</v>
      </c>
      <c r="R1286" s="245">
        <v>814808.76</v>
      </c>
    </row>
    <row r="1287" spans="1:19" s="131" customFormat="1" ht="15.75" x14ac:dyDescent="0.2">
      <c r="A1287" s="372"/>
      <c r="B1287" s="129" t="s">
        <v>70</v>
      </c>
      <c r="C1287" s="127"/>
      <c r="D1287" s="127" t="s">
        <v>62</v>
      </c>
      <c r="E1287" s="127"/>
      <c r="F1287" s="127"/>
      <c r="G1287" s="127">
        <f>G1286</f>
        <v>98</v>
      </c>
      <c r="H1287" s="127">
        <f t="shared" ref="H1287:J1287" si="464">H1286</f>
        <v>98</v>
      </c>
      <c r="I1287" s="255">
        <f t="shared" ref="I1287:I1341" si="465">J1287</f>
        <v>45</v>
      </c>
      <c r="J1287" s="255">
        <f t="shared" si="464"/>
        <v>45</v>
      </c>
      <c r="K1287" s="127">
        <f>G1287</f>
        <v>98</v>
      </c>
      <c r="L1287" s="127"/>
      <c r="M1287" s="130">
        <v>46022</v>
      </c>
      <c r="N1287" s="130">
        <v>46022</v>
      </c>
      <c r="O1287" s="78"/>
      <c r="P1287" s="236"/>
      <c r="Q1287" s="78"/>
      <c r="R1287" s="245"/>
    </row>
    <row r="1288" spans="1:19" s="131" customFormat="1" x14ac:dyDescent="0.25">
      <c r="A1288" s="372"/>
      <c r="B1288" s="132" t="s">
        <v>63</v>
      </c>
      <c r="C1288" s="127"/>
      <c r="D1288" s="127"/>
      <c r="E1288" s="127"/>
      <c r="F1288" s="127"/>
      <c r="G1288" s="127" t="s">
        <v>62</v>
      </c>
      <c r="H1288" s="127"/>
      <c r="I1288" s="255">
        <f t="shared" si="465"/>
        <v>0</v>
      </c>
      <c r="J1288" s="255"/>
      <c r="K1288" s="127"/>
      <c r="L1288" s="127" t="s">
        <v>62</v>
      </c>
      <c r="M1288" s="127"/>
      <c r="N1288" s="127"/>
      <c r="O1288" s="236" t="s">
        <v>62</v>
      </c>
      <c r="P1288" s="236" t="s">
        <v>62</v>
      </c>
      <c r="Q1288" s="236" t="s">
        <v>62</v>
      </c>
      <c r="R1288" s="246" t="s">
        <v>62</v>
      </c>
      <c r="S1288" s="128"/>
    </row>
    <row r="1289" spans="1:19" s="131" customFormat="1" ht="65.45" customHeight="1" x14ac:dyDescent="0.2">
      <c r="A1289" s="372"/>
      <c r="B1289" s="133" t="s">
        <v>64</v>
      </c>
      <c r="C1289" s="127"/>
      <c r="D1289" s="127" t="s">
        <v>62</v>
      </c>
      <c r="E1289" s="127"/>
      <c r="F1289" s="127"/>
      <c r="G1289" s="127">
        <f>G1286</f>
        <v>98</v>
      </c>
      <c r="H1289" s="127">
        <f t="shared" ref="H1289:J1289" si="466">H1286</f>
        <v>98</v>
      </c>
      <c r="I1289" s="255">
        <f t="shared" si="465"/>
        <v>45</v>
      </c>
      <c r="J1289" s="255">
        <f t="shared" si="466"/>
        <v>45</v>
      </c>
      <c r="K1289" s="127">
        <f>G1289</f>
        <v>98</v>
      </c>
      <c r="L1289" s="127" t="s">
        <v>62</v>
      </c>
      <c r="M1289" s="130">
        <v>46022</v>
      </c>
      <c r="N1289" s="130">
        <v>46022</v>
      </c>
      <c r="O1289" s="78"/>
      <c r="P1289" s="236" t="s">
        <v>62</v>
      </c>
      <c r="Q1289" s="78"/>
      <c r="R1289" s="245"/>
    </row>
    <row r="1290" spans="1:19" s="131" customFormat="1" ht="15" customHeight="1" x14ac:dyDescent="0.25">
      <c r="A1290" s="372"/>
      <c r="B1290" s="132" t="s">
        <v>65</v>
      </c>
      <c r="C1290" s="127"/>
      <c r="D1290" s="127"/>
      <c r="E1290" s="127"/>
      <c r="F1290" s="127"/>
      <c r="G1290" s="127" t="s">
        <v>62</v>
      </c>
      <c r="H1290" s="127"/>
      <c r="I1290" s="255">
        <f t="shared" si="465"/>
        <v>0</v>
      </c>
      <c r="J1290" s="255"/>
      <c r="K1290" s="127"/>
      <c r="L1290" s="127" t="s">
        <v>62</v>
      </c>
      <c r="M1290" s="127"/>
      <c r="N1290" s="127"/>
      <c r="O1290" s="236" t="s">
        <v>62</v>
      </c>
      <c r="P1290" s="236" t="s">
        <v>62</v>
      </c>
      <c r="Q1290" s="236" t="s">
        <v>62</v>
      </c>
      <c r="R1290" s="246" t="s">
        <v>62</v>
      </c>
      <c r="S1290" s="128"/>
    </row>
    <row r="1291" spans="1:19" s="131" customFormat="1" ht="38.65" customHeight="1" x14ac:dyDescent="0.2">
      <c r="A1291" s="372"/>
      <c r="B1291" s="133" t="s">
        <v>66</v>
      </c>
      <c r="C1291" s="127"/>
      <c r="D1291" s="127" t="s">
        <v>62</v>
      </c>
      <c r="E1291" s="127"/>
      <c r="F1291" s="127"/>
      <c r="G1291" s="127">
        <f>G1286</f>
        <v>98</v>
      </c>
      <c r="H1291" s="127">
        <f t="shared" ref="H1291:J1291" si="467">H1286</f>
        <v>98</v>
      </c>
      <c r="I1291" s="255">
        <f t="shared" si="465"/>
        <v>45</v>
      </c>
      <c r="J1291" s="255">
        <f t="shared" si="467"/>
        <v>45</v>
      </c>
      <c r="K1291" s="127">
        <f>G1291</f>
        <v>98</v>
      </c>
      <c r="L1291" s="127" t="s">
        <v>62</v>
      </c>
      <c r="M1291" s="130">
        <v>46022</v>
      </c>
      <c r="N1291" s="130">
        <v>46022</v>
      </c>
      <c r="O1291" s="78"/>
      <c r="P1291" s="236" t="s">
        <v>62</v>
      </c>
      <c r="Q1291" s="78"/>
      <c r="R1291" s="245"/>
    </row>
    <row r="1292" spans="1:19" s="131" customFormat="1" ht="21" customHeight="1" x14ac:dyDescent="0.25">
      <c r="A1292" s="372"/>
      <c r="B1292" s="132" t="s">
        <v>71</v>
      </c>
      <c r="C1292" s="127"/>
      <c r="D1292" s="127"/>
      <c r="E1292" s="127"/>
      <c r="F1292" s="127"/>
      <c r="G1292" s="127" t="s">
        <v>62</v>
      </c>
      <c r="H1292" s="127"/>
      <c r="I1292" s="255">
        <f t="shared" si="465"/>
        <v>0</v>
      </c>
      <c r="J1292" s="255"/>
      <c r="K1292" s="127"/>
      <c r="L1292" s="127" t="s">
        <v>62</v>
      </c>
      <c r="M1292" s="127"/>
      <c r="N1292" s="127"/>
      <c r="O1292" s="236" t="s">
        <v>62</v>
      </c>
      <c r="P1292" s="236" t="s">
        <v>62</v>
      </c>
      <c r="Q1292" s="236" t="s">
        <v>62</v>
      </c>
      <c r="R1292" s="246" t="s">
        <v>62</v>
      </c>
      <c r="S1292" s="128"/>
    </row>
    <row r="1293" spans="1:19" s="131" customFormat="1" ht="21" customHeight="1" x14ac:dyDescent="0.2">
      <c r="A1293" s="373"/>
      <c r="B1293" s="133" t="s">
        <v>72</v>
      </c>
      <c r="C1293" s="127"/>
      <c r="D1293" s="127" t="s">
        <v>62</v>
      </c>
      <c r="E1293" s="127"/>
      <c r="F1293" s="127"/>
      <c r="G1293" s="127">
        <f>G1286</f>
        <v>98</v>
      </c>
      <c r="H1293" s="127">
        <f t="shared" ref="H1293:J1293" si="468">H1286</f>
        <v>98</v>
      </c>
      <c r="I1293" s="255">
        <f t="shared" si="465"/>
        <v>45</v>
      </c>
      <c r="J1293" s="255">
        <f t="shared" si="468"/>
        <v>45</v>
      </c>
      <c r="K1293" s="127">
        <f>G1293</f>
        <v>98</v>
      </c>
      <c r="L1293" s="127" t="s">
        <v>62</v>
      </c>
      <c r="M1293" s="130">
        <v>46022</v>
      </c>
      <c r="N1293" s="130">
        <v>46022</v>
      </c>
      <c r="O1293" s="78"/>
      <c r="P1293" s="236" t="s">
        <v>62</v>
      </c>
      <c r="Q1293" s="78"/>
      <c r="R1293" s="245"/>
    </row>
    <row r="1294" spans="1:19" s="56" customFormat="1" ht="74.45" customHeight="1" x14ac:dyDescent="0.25">
      <c r="A1294" s="320" t="s">
        <v>81</v>
      </c>
      <c r="B1294" s="228" t="s">
        <v>213</v>
      </c>
      <c r="C1294" s="80" t="s">
        <v>59</v>
      </c>
      <c r="D1294" s="81" t="s">
        <v>60</v>
      </c>
      <c r="E1294" s="81" t="s">
        <v>82</v>
      </c>
      <c r="F1294" s="80">
        <v>744</v>
      </c>
      <c r="G1294" s="80">
        <v>98</v>
      </c>
      <c r="H1294" s="80">
        <v>98</v>
      </c>
      <c r="I1294" s="262">
        <f t="shared" si="465"/>
        <v>34.763317279422459</v>
      </c>
      <c r="J1294" s="259">
        <f>R1294/O1294*100</f>
        <v>34.763317279422459</v>
      </c>
      <c r="K1294" s="80">
        <v>98</v>
      </c>
      <c r="L1294" s="80"/>
      <c r="M1294" s="235" t="s">
        <v>62</v>
      </c>
      <c r="N1294" s="235" t="s">
        <v>62</v>
      </c>
      <c r="O1294" s="78">
        <v>2715961.26</v>
      </c>
      <c r="P1294" s="78"/>
      <c r="Q1294" s="78">
        <v>1716515</v>
      </c>
      <c r="R1294" s="245">
        <f>975510.08-31351.85</f>
        <v>944158.23</v>
      </c>
      <c r="S1294" s="128"/>
    </row>
    <row r="1295" spans="1:19" s="85" customFormat="1" ht="15.75" x14ac:dyDescent="0.2">
      <c r="A1295" s="321"/>
      <c r="B1295" s="229" t="s">
        <v>70</v>
      </c>
      <c r="C1295" s="233"/>
      <c r="D1295" s="233" t="s">
        <v>62</v>
      </c>
      <c r="E1295" s="233"/>
      <c r="F1295" s="233"/>
      <c r="G1295" s="233"/>
      <c r="H1295" s="233"/>
      <c r="I1295" s="260">
        <f t="shared" si="465"/>
        <v>0</v>
      </c>
      <c r="J1295" s="260"/>
      <c r="K1295" s="233"/>
      <c r="L1295" s="233" t="s">
        <v>62</v>
      </c>
      <c r="M1295" s="150">
        <v>46022</v>
      </c>
      <c r="N1295" s="150">
        <v>46022</v>
      </c>
      <c r="O1295" s="78"/>
      <c r="P1295" s="236"/>
      <c r="Q1295" s="78"/>
      <c r="R1295" s="245"/>
      <c r="S1295" s="131"/>
    </row>
    <row r="1296" spans="1:19" s="85" customFormat="1" x14ac:dyDescent="0.25">
      <c r="A1296" s="321"/>
      <c r="B1296" s="86" t="s">
        <v>63</v>
      </c>
      <c r="C1296" s="233"/>
      <c r="D1296" s="233"/>
      <c r="E1296" s="233"/>
      <c r="F1296" s="233"/>
      <c r="G1296" s="233" t="s">
        <v>62</v>
      </c>
      <c r="H1296" s="233"/>
      <c r="I1296" s="255">
        <f t="shared" si="465"/>
        <v>0</v>
      </c>
      <c r="J1296" s="255"/>
      <c r="K1296" s="233"/>
      <c r="L1296" s="233" t="s">
        <v>62</v>
      </c>
      <c r="M1296" s="235"/>
      <c r="N1296" s="235"/>
      <c r="O1296" s="236" t="s">
        <v>62</v>
      </c>
      <c r="P1296" s="236" t="s">
        <v>62</v>
      </c>
      <c r="Q1296" s="236" t="s">
        <v>62</v>
      </c>
      <c r="R1296" s="246" t="s">
        <v>62</v>
      </c>
      <c r="S1296" s="128"/>
    </row>
    <row r="1297" spans="1:19" s="85" customFormat="1" ht="65.45" customHeight="1" x14ac:dyDescent="0.2">
      <c r="A1297" s="321"/>
      <c r="B1297" s="230" t="s">
        <v>64</v>
      </c>
      <c r="C1297" s="233"/>
      <c r="D1297" s="233" t="s">
        <v>62</v>
      </c>
      <c r="E1297" s="233"/>
      <c r="F1297" s="233"/>
      <c r="G1297" s="233">
        <f>G1294</f>
        <v>98</v>
      </c>
      <c r="H1297" s="250">
        <f t="shared" ref="H1297:K1297" si="469">H1294</f>
        <v>98</v>
      </c>
      <c r="I1297" s="255">
        <f t="shared" si="465"/>
        <v>34.763317279422459</v>
      </c>
      <c r="J1297" s="255">
        <f t="shared" si="469"/>
        <v>34.763317279422459</v>
      </c>
      <c r="K1297" s="250">
        <f t="shared" si="469"/>
        <v>98</v>
      </c>
      <c r="L1297" s="233" t="s">
        <v>62</v>
      </c>
      <c r="M1297" s="150">
        <v>46022</v>
      </c>
      <c r="N1297" s="150">
        <v>46022</v>
      </c>
      <c r="O1297" s="78"/>
      <c r="P1297" s="236" t="s">
        <v>62</v>
      </c>
      <c r="Q1297" s="78"/>
      <c r="R1297" s="245"/>
      <c r="S1297" s="131"/>
    </row>
    <row r="1298" spans="1:19" s="85" customFormat="1" ht="15" customHeight="1" x14ac:dyDescent="0.25">
      <c r="A1298" s="321"/>
      <c r="B1298" s="86" t="s">
        <v>65</v>
      </c>
      <c r="C1298" s="233"/>
      <c r="D1298" s="233"/>
      <c r="E1298" s="233"/>
      <c r="F1298" s="233"/>
      <c r="G1298" s="233" t="s">
        <v>62</v>
      </c>
      <c r="H1298" s="233"/>
      <c r="I1298" s="255">
        <f t="shared" si="465"/>
        <v>0</v>
      </c>
      <c r="J1298" s="255"/>
      <c r="K1298" s="233"/>
      <c r="L1298" s="233" t="s">
        <v>62</v>
      </c>
      <c r="M1298" s="235"/>
      <c r="N1298" s="235"/>
      <c r="O1298" s="236" t="s">
        <v>62</v>
      </c>
      <c r="P1298" s="236" t="s">
        <v>62</v>
      </c>
      <c r="Q1298" s="236" t="s">
        <v>62</v>
      </c>
      <c r="R1298" s="246" t="s">
        <v>62</v>
      </c>
      <c r="S1298" s="128"/>
    </row>
    <row r="1299" spans="1:19" s="85" customFormat="1" ht="38.65" customHeight="1" x14ac:dyDescent="0.2">
      <c r="A1299" s="321"/>
      <c r="B1299" s="230" t="s">
        <v>66</v>
      </c>
      <c r="C1299" s="233"/>
      <c r="D1299" s="233" t="s">
        <v>62</v>
      </c>
      <c r="E1299" s="233"/>
      <c r="F1299" s="233"/>
      <c r="G1299" s="233">
        <f>G1294</f>
        <v>98</v>
      </c>
      <c r="H1299" s="250">
        <f t="shared" ref="H1299:K1299" si="470">H1294</f>
        <v>98</v>
      </c>
      <c r="I1299" s="255">
        <f t="shared" si="465"/>
        <v>34.763317279422459</v>
      </c>
      <c r="J1299" s="255">
        <f t="shared" si="470"/>
        <v>34.763317279422459</v>
      </c>
      <c r="K1299" s="250">
        <f t="shared" si="470"/>
        <v>98</v>
      </c>
      <c r="L1299" s="233" t="s">
        <v>62</v>
      </c>
      <c r="M1299" s="150">
        <v>46022</v>
      </c>
      <c r="N1299" s="150">
        <v>46022</v>
      </c>
      <c r="O1299" s="78"/>
      <c r="P1299" s="236" t="s">
        <v>62</v>
      </c>
      <c r="Q1299" s="78"/>
      <c r="R1299" s="245"/>
      <c r="S1299" s="131"/>
    </row>
    <row r="1300" spans="1:19" s="85" customFormat="1" ht="21" customHeight="1" x14ac:dyDescent="0.25">
      <c r="A1300" s="321"/>
      <c r="B1300" s="86" t="s">
        <v>71</v>
      </c>
      <c r="C1300" s="233"/>
      <c r="D1300" s="233"/>
      <c r="E1300" s="233"/>
      <c r="F1300" s="233"/>
      <c r="G1300" s="233" t="s">
        <v>62</v>
      </c>
      <c r="H1300" s="233"/>
      <c r="I1300" s="255">
        <f t="shared" si="465"/>
        <v>0</v>
      </c>
      <c r="J1300" s="255"/>
      <c r="K1300" s="233"/>
      <c r="L1300" s="233" t="s">
        <v>62</v>
      </c>
      <c r="M1300" s="235"/>
      <c r="N1300" s="235"/>
      <c r="O1300" s="236" t="s">
        <v>62</v>
      </c>
      <c r="P1300" s="236" t="s">
        <v>62</v>
      </c>
      <c r="Q1300" s="236" t="s">
        <v>62</v>
      </c>
      <c r="R1300" s="246" t="s">
        <v>62</v>
      </c>
      <c r="S1300" s="128"/>
    </row>
    <row r="1301" spans="1:19" s="85" customFormat="1" ht="21" customHeight="1" x14ac:dyDescent="0.2">
      <c r="A1301" s="322"/>
      <c r="B1301" s="230" t="s">
        <v>72</v>
      </c>
      <c r="C1301" s="233"/>
      <c r="D1301" s="233" t="s">
        <v>62</v>
      </c>
      <c r="E1301" s="233"/>
      <c r="F1301" s="233"/>
      <c r="G1301" s="233">
        <f>G1294</f>
        <v>98</v>
      </c>
      <c r="H1301" s="250">
        <f t="shared" ref="H1301:K1301" si="471">H1294</f>
        <v>98</v>
      </c>
      <c r="I1301" s="255">
        <f t="shared" si="465"/>
        <v>34.763317279422459</v>
      </c>
      <c r="J1301" s="255">
        <f t="shared" si="471"/>
        <v>34.763317279422459</v>
      </c>
      <c r="K1301" s="250">
        <f t="shared" si="471"/>
        <v>98</v>
      </c>
      <c r="L1301" s="233" t="s">
        <v>62</v>
      </c>
      <c r="M1301" s="150">
        <v>46022</v>
      </c>
      <c r="N1301" s="150">
        <v>46022</v>
      </c>
      <c r="O1301" s="78"/>
      <c r="P1301" s="236" t="s">
        <v>62</v>
      </c>
      <c r="Q1301" s="78"/>
      <c r="R1301" s="245"/>
      <c r="S1301" s="131"/>
    </row>
    <row r="1302" spans="1:19" s="56" customFormat="1" ht="74.45" customHeight="1" x14ac:dyDescent="0.25">
      <c r="A1302" s="320" t="s">
        <v>202</v>
      </c>
      <c r="B1302" s="228" t="s">
        <v>213</v>
      </c>
      <c r="C1302" s="80" t="s">
        <v>59</v>
      </c>
      <c r="D1302" s="81" t="s">
        <v>60</v>
      </c>
      <c r="E1302" s="81" t="s">
        <v>82</v>
      </c>
      <c r="F1302" s="80">
        <v>744</v>
      </c>
      <c r="G1302" s="80">
        <v>98</v>
      </c>
      <c r="H1302" s="80">
        <v>98</v>
      </c>
      <c r="I1302" s="261">
        <f t="shared" si="465"/>
        <v>30.349028392146977</v>
      </c>
      <c r="J1302" s="261">
        <f>R1302/O1302*100</f>
        <v>30.349028392146977</v>
      </c>
      <c r="K1302" s="80">
        <v>98</v>
      </c>
      <c r="L1302" s="80"/>
      <c r="M1302" s="235" t="s">
        <v>62</v>
      </c>
      <c r="N1302" s="235" t="s">
        <v>62</v>
      </c>
      <c r="O1302" s="78">
        <v>4592589.99</v>
      </c>
      <c r="P1302" s="78"/>
      <c r="Q1302" s="78">
        <v>3967965.42</v>
      </c>
      <c r="R1302" s="245">
        <f>1461039.07-67232.63</f>
        <v>1393806.44</v>
      </c>
      <c r="S1302" s="128"/>
    </row>
    <row r="1303" spans="1:19" s="85" customFormat="1" ht="15.75" x14ac:dyDescent="0.2">
      <c r="A1303" s="321"/>
      <c r="B1303" s="229" t="s">
        <v>70</v>
      </c>
      <c r="C1303" s="233"/>
      <c r="D1303" s="233" t="s">
        <v>62</v>
      </c>
      <c r="E1303" s="233"/>
      <c r="F1303" s="233"/>
      <c r="G1303" s="233"/>
      <c r="H1303" s="233"/>
      <c r="I1303" s="260">
        <f t="shared" si="465"/>
        <v>0</v>
      </c>
      <c r="J1303" s="255"/>
      <c r="K1303" s="233"/>
      <c r="L1303" s="233" t="s">
        <v>62</v>
      </c>
      <c r="M1303" s="150">
        <v>46022</v>
      </c>
      <c r="N1303" s="150">
        <v>46022</v>
      </c>
      <c r="O1303" s="78"/>
      <c r="P1303" s="236"/>
      <c r="Q1303" s="78"/>
      <c r="R1303" s="245"/>
      <c r="S1303" s="131"/>
    </row>
    <row r="1304" spans="1:19" s="85" customFormat="1" x14ac:dyDescent="0.25">
      <c r="A1304" s="321"/>
      <c r="B1304" s="86" t="s">
        <v>63</v>
      </c>
      <c r="C1304" s="233"/>
      <c r="D1304" s="233"/>
      <c r="E1304" s="233"/>
      <c r="F1304" s="233"/>
      <c r="G1304" s="233" t="s">
        <v>62</v>
      </c>
      <c r="H1304" s="233"/>
      <c r="I1304" s="255">
        <f t="shared" si="465"/>
        <v>0</v>
      </c>
      <c r="J1304" s="255"/>
      <c r="K1304" s="233"/>
      <c r="L1304" s="233" t="s">
        <v>62</v>
      </c>
      <c r="M1304" s="235"/>
      <c r="N1304" s="235"/>
      <c r="O1304" s="236" t="s">
        <v>62</v>
      </c>
      <c r="P1304" s="236" t="s">
        <v>62</v>
      </c>
      <c r="Q1304" s="236" t="s">
        <v>62</v>
      </c>
      <c r="R1304" s="246" t="s">
        <v>62</v>
      </c>
      <c r="S1304" s="128"/>
    </row>
    <row r="1305" spans="1:19" s="85" customFormat="1" ht="65.45" customHeight="1" x14ac:dyDescent="0.2">
      <c r="A1305" s="321"/>
      <c r="B1305" s="230" t="s">
        <v>64</v>
      </c>
      <c r="C1305" s="233"/>
      <c r="D1305" s="233" t="s">
        <v>62</v>
      </c>
      <c r="E1305" s="233"/>
      <c r="F1305" s="233"/>
      <c r="G1305" s="233">
        <f>G1302</f>
        <v>98</v>
      </c>
      <c r="H1305" s="250">
        <f t="shared" ref="H1305:K1305" si="472">H1302</f>
        <v>98</v>
      </c>
      <c r="I1305" s="255">
        <f t="shared" si="465"/>
        <v>30.349028392146977</v>
      </c>
      <c r="J1305" s="255">
        <f t="shared" si="472"/>
        <v>30.349028392146977</v>
      </c>
      <c r="K1305" s="250">
        <f t="shared" si="472"/>
        <v>98</v>
      </c>
      <c r="L1305" s="233" t="s">
        <v>62</v>
      </c>
      <c r="M1305" s="150">
        <v>46022</v>
      </c>
      <c r="N1305" s="150">
        <v>46022</v>
      </c>
      <c r="O1305" s="78"/>
      <c r="P1305" s="236" t="s">
        <v>62</v>
      </c>
      <c r="Q1305" s="78"/>
      <c r="R1305" s="245"/>
      <c r="S1305" s="131"/>
    </row>
    <row r="1306" spans="1:19" s="85" customFormat="1" ht="15" customHeight="1" x14ac:dyDescent="0.25">
      <c r="A1306" s="321"/>
      <c r="B1306" s="86" t="s">
        <v>65</v>
      </c>
      <c r="C1306" s="233"/>
      <c r="D1306" s="233"/>
      <c r="E1306" s="233"/>
      <c r="F1306" s="233"/>
      <c r="G1306" s="233" t="s">
        <v>62</v>
      </c>
      <c r="H1306" s="233"/>
      <c r="I1306" s="255">
        <f t="shared" si="465"/>
        <v>0</v>
      </c>
      <c r="J1306" s="255"/>
      <c r="K1306" s="233"/>
      <c r="L1306" s="233" t="s">
        <v>62</v>
      </c>
      <c r="M1306" s="235"/>
      <c r="N1306" s="235"/>
      <c r="O1306" s="236" t="s">
        <v>62</v>
      </c>
      <c r="P1306" s="236" t="s">
        <v>62</v>
      </c>
      <c r="Q1306" s="236" t="s">
        <v>62</v>
      </c>
      <c r="R1306" s="246" t="s">
        <v>62</v>
      </c>
      <c r="S1306" s="128"/>
    </row>
    <row r="1307" spans="1:19" s="85" customFormat="1" ht="38.65" customHeight="1" x14ac:dyDescent="0.2">
      <c r="A1307" s="321"/>
      <c r="B1307" s="230" t="s">
        <v>66</v>
      </c>
      <c r="C1307" s="233"/>
      <c r="D1307" s="233" t="s">
        <v>62</v>
      </c>
      <c r="E1307" s="233"/>
      <c r="F1307" s="233"/>
      <c r="G1307" s="233">
        <f>G1302</f>
        <v>98</v>
      </c>
      <c r="H1307" s="250">
        <f t="shared" ref="H1307:K1307" si="473">H1302</f>
        <v>98</v>
      </c>
      <c r="I1307" s="255">
        <f t="shared" si="465"/>
        <v>30.349028392146977</v>
      </c>
      <c r="J1307" s="255">
        <f t="shared" si="473"/>
        <v>30.349028392146977</v>
      </c>
      <c r="K1307" s="250">
        <f t="shared" si="473"/>
        <v>98</v>
      </c>
      <c r="L1307" s="233" t="s">
        <v>62</v>
      </c>
      <c r="M1307" s="150">
        <v>46022</v>
      </c>
      <c r="N1307" s="150">
        <v>46022</v>
      </c>
      <c r="O1307" s="78"/>
      <c r="P1307" s="236" t="s">
        <v>62</v>
      </c>
      <c r="Q1307" s="78"/>
      <c r="R1307" s="245"/>
      <c r="S1307" s="131"/>
    </row>
    <row r="1308" spans="1:19" s="85" customFormat="1" ht="21" customHeight="1" x14ac:dyDescent="0.25">
      <c r="A1308" s="321"/>
      <c r="B1308" s="86" t="s">
        <v>71</v>
      </c>
      <c r="C1308" s="233"/>
      <c r="D1308" s="233"/>
      <c r="E1308" s="233"/>
      <c r="F1308" s="233"/>
      <c r="G1308" s="233" t="s">
        <v>62</v>
      </c>
      <c r="H1308" s="233"/>
      <c r="I1308" s="255">
        <f t="shared" si="465"/>
        <v>0</v>
      </c>
      <c r="J1308" s="255"/>
      <c r="K1308" s="233"/>
      <c r="L1308" s="233" t="s">
        <v>62</v>
      </c>
      <c r="M1308" s="235"/>
      <c r="N1308" s="235"/>
      <c r="O1308" s="236" t="s">
        <v>62</v>
      </c>
      <c r="P1308" s="236" t="s">
        <v>62</v>
      </c>
      <c r="Q1308" s="236" t="s">
        <v>62</v>
      </c>
      <c r="R1308" s="246" t="s">
        <v>62</v>
      </c>
      <c r="S1308" s="128"/>
    </row>
    <row r="1309" spans="1:19" s="85" customFormat="1" ht="21" customHeight="1" x14ac:dyDescent="0.2">
      <c r="A1309" s="322"/>
      <c r="B1309" s="230" t="s">
        <v>72</v>
      </c>
      <c r="C1309" s="233"/>
      <c r="D1309" s="233" t="s">
        <v>62</v>
      </c>
      <c r="E1309" s="233"/>
      <c r="F1309" s="233"/>
      <c r="G1309" s="233">
        <f>G1302</f>
        <v>98</v>
      </c>
      <c r="H1309" s="250">
        <f t="shared" ref="H1309:K1309" si="474">H1302</f>
        <v>98</v>
      </c>
      <c r="I1309" s="255">
        <f t="shared" si="465"/>
        <v>30.349028392146977</v>
      </c>
      <c r="J1309" s="255">
        <f t="shared" si="474"/>
        <v>30.349028392146977</v>
      </c>
      <c r="K1309" s="250">
        <f t="shared" si="474"/>
        <v>98</v>
      </c>
      <c r="L1309" s="233" t="s">
        <v>62</v>
      </c>
      <c r="M1309" s="150">
        <v>46022</v>
      </c>
      <c r="N1309" s="150">
        <v>46022</v>
      </c>
      <c r="O1309" s="78"/>
      <c r="P1309" s="236" t="s">
        <v>62</v>
      </c>
      <c r="Q1309" s="78"/>
      <c r="R1309" s="245"/>
      <c r="S1309" s="131"/>
    </row>
    <row r="1310" spans="1:19" s="56" customFormat="1" ht="74.45" customHeight="1" x14ac:dyDescent="0.25">
      <c r="A1310" s="320" t="s">
        <v>200</v>
      </c>
      <c r="B1310" s="228" t="s">
        <v>213</v>
      </c>
      <c r="C1310" s="80" t="s">
        <v>59</v>
      </c>
      <c r="D1310" s="81" t="s">
        <v>60</v>
      </c>
      <c r="E1310" s="81" t="s">
        <v>82</v>
      </c>
      <c r="F1310" s="80">
        <v>744</v>
      </c>
      <c r="G1310" s="80">
        <v>98</v>
      </c>
      <c r="H1310" s="80">
        <v>98</v>
      </c>
      <c r="I1310" s="261">
        <f t="shared" si="465"/>
        <v>40.988400881820795</v>
      </c>
      <c r="J1310" s="261">
        <f>R1310/O1310*100</f>
        <v>40.988400881820795</v>
      </c>
      <c r="K1310" s="80">
        <v>98</v>
      </c>
      <c r="L1310" s="80"/>
      <c r="M1310" s="235" t="s">
        <v>62</v>
      </c>
      <c r="N1310" s="235" t="s">
        <v>62</v>
      </c>
      <c r="O1310" s="78">
        <v>3312314.73</v>
      </c>
      <c r="P1310" s="78"/>
      <c r="Q1310" s="78">
        <v>2752074.18</v>
      </c>
      <c r="R1310" s="245">
        <v>1357664.84</v>
      </c>
      <c r="S1310" s="128"/>
    </row>
    <row r="1311" spans="1:19" s="85" customFormat="1" ht="15.75" x14ac:dyDescent="0.2">
      <c r="A1311" s="321"/>
      <c r="B1311" s="229" t="s">
        <v>70</v>
      </c>
      <c r="C1311" s="233"/>
      <c r="D1311" s="233" t="s">
        <v>62</v>
      </c>
      <c r="E1311" s="233"/>
      <c r="F1311" s="233"/>
      <c r="G1311" s="233"/>
      <c r="H1311" s="233"/>
      <c r="I1311" s="260">
        <f t="shared" si="465"/>
        <v>0</v>
      </c>
      <c r="J1311" s="255"/>
      <c r="K1311" s="233"/>
      <c r="L1311" s="233" t="s">
        <v>62</v>
      </c>
      <c r="M1311" s="150">
        <v>46022</v>
      </c>
      <c r="N1311" s="150">
        <v>46022</v>
      </c>
      <c r="O1311" s="78"/>
      <c r="P1311" s="236"/>
      <c r="Q1311" s="78"/>
      <c r="R1311" s="245"/>
      <c r="S1311" s="131"/>
    </row>
    <row r="1312" spans="1:19" s="85" customFormat="1" x14ac:dyDescent="0.25">
      <c r="A1312" s="321"/>
      <c r="B1312" s="86" t="s">
        <v>63</v>
      </c>
      <c r="C1312" s="233"/>
      <c r="D1312" s="233"/>
      <c r="E1312" s="233"/>
      <c r="F1312" s="233"/>
      <c r="G1312" s="233" t="s">
        <v>62</v>
      </c>
      <c r="H1312" s="233"/>
      <c r="I1312" s="255">
        <f t="shared" si="465"/>
        <v>0</v>
      </c>
      <c r="J1312" s="255"/>
      <c r="K1312" s="233"/>
      <c r="L1312" s="233" t="s">
        <v>62</v>
      </c>
      <c r="M1312" s="235"/>
      <c r="N1312" s="235"/>
      <c r="O1312" s="236" t="s">
        <v>62</v>
      </c>
      <c r="P1312" s="236" t="s">
        <v>62</v>
      </c>
      <c r="Q1312" s="236" t="s">
        <v>62</v>
      </c>
      <c r="R1312" s="246" t="s">
        <v>62</v>
      </c>
      <c r="S1312" s="128"/>
    </row>
    <row r="1313" spans="1:19" s="85" customFormat="1" ht="65.45" customHeight="1" x14ac:dyDescent="0.2">
      <c r="A1313" s="321"/>
      <c r="B1313" s="230" t="s">
        <v>64</v>
      </c>
      <c r="C1313" s="233"/>
      <c r="D1313" s="233" t="s">
        <v>62</v>
      </c>
      <c r="E1313" s="233"/>
      <c r="F1313" s="233"/>
      <c r="G1313" s="233">
        <f>G1310</f>
        <v>98</v>
      </c>
      <c r="H1313" s="250">
        <f t="shared" ref="H1313:K1313" si="475">H1310</f>
        <v>98</v>
      </c>
      <c r="I1313" s="255">
        <f t="shared" si="465"/>
        <v>40.988400881820795</v>
      </c>
      <c r="J1313" s="255">
        <f t="shared" si="475"/>
        <v>40.988400881820795</v>
      </c>
      <c r="K1313" s="250">
        <f t="shared" si="475"/>
        <v>98</v>
      </c>
      <c r="L1313" s="233" t="s">
        <v>62</v>
      </c>
      <c r="M1313" s="150">
        <v>46022</v>
      </c>
      <c r="N1313" s="150">
        <v>46022</v>
      </c>
      <c r="O1313" s="78"/>
      <c r="P1313" s="236" t="s">
        <v>62</v>
      </c>
      <c r="Q1313" s="78"/>
      <c r="R1313" s="245"/>
      <c r="S1313" s="131"/>
    </row>
    <row r="1314" spans="1:19" s="85" customFormat="1" ht="15" customHeight="1" x14ac:dyDescent="0.25">
      <c r="A1314" s="321"/>
      <c r="B1314" s="86" t="s">
        <v>65</v>
      </c>
      <c r="C1314" s="233"/>
      <c r="D1314" s="233"/>
      <c r="E1314" s="233"/>
      <c r="F1314" s="233"/>
      <c r="G1314" s="233" t="s">
        <v>62</v>
      </c>
      <c r="H1314" s="233"/>
      <c r="I1314" s="255">
        <f t="shared" si="465"/>
        <v>0</v>
      </c>
      <c r="J1314" s="255"/>
      <c r="K1314" s="233"/>
      <c r="L1314" s="233" t="s">
        <v>62</v>
      </c>
      <c r="M1314" s="235"/>
      <c r="N1314" s="235"/>
      <c r="O1314" s="236" t="s">
        <v>62</v>
      </c>
      <c r="P1314" s="236" t="s">
        <v>62</v>
      </c>
      <c r="Q1314" s="236" t="s">
        <v>62</v>
      </c>
      <c r="R1314" s="246" t="s">
        <v>62</v>
      </c>
      <c r="S1314" s="128"/>
    </row>
    <row r="1315" spans="1:19" s="85" customFormat="1" ht="38.65" customHeight="1" x14ac:dyDescent="0.2">
      <c r="A1315" s="321"/>
      <c r="B1315" s="230" t="s">
        <v>66</v>
      </c>
      <c r="C1315" s="233"/>
      <c r="D1315" s="233" t="s">
        <v>62</v>
      </c>
      <c r="E1315" s="233"/>
      <c r="F1315" s="233"/>
      <c r="G1315" s="233">
        <f>G1310</f>
        <v>98</v>
      </c>
      <c r="H1315" s="250">
        <f t="shared" ref="H1315:K1315" si="476">H1310</f>
        <v>98</v>
      </c>
      <c r="I1315" s="255">
        <f t="shared" si="465"/>
        <v>40.988400881820795</v>
      </c>
      <c r="J1315" s="255">
        <f t="shared" si="476"/>
        <v>40.988400881820795</v>
      </c>
      <c r="K1315" s="250">
        <f t="shared" si="476"/>
        <v>98</v>
      </c>
      <c r="L1315" s="233" t="s">
        <v>62</v>
      </c>
      <c r="M1315" s="150">
        <v>46022</v>
      </c>
      <c r="N1315" s="150">
        <v>46022</v>
      </c>
      <c r="O1315" s="78"/>
      <c r="P1315" s="236" t="s">
        <v>62</v>
      </c>
      <c r="Q1315" s="78"/>
      <c r="R1315" s="245"/>
      <c r="S1315" s="131"/>
    </row>
    <row r="1316" spans="1:19" s="85" customFormat="1" ht="21" customHeight="1" x14ac:dyDescent="0.25">
      <c r="A1316" s="321"/>
      <c r="B1316" s="86" t="s">
        <v>71</v>
      </c>
      <c r="C1316" s="233"/>
      <c r="D1316" s="233"/>
      <c r="E1316" s="233"/>
      <c r="F1316" s="233"/>
      <c r="G1316" s="233" t="s">
        <v>62</v>
      </c>
      <c r="H1316" s="233"/>
      <c r="I1316" s="255">
        <f t="shared" si="465"/>
        <v>0</v>
      </c>
      <c r="J1316" s="255"/>
      <c r="K1316" s="233"/>
      <c r="L1316" s="233" t="s">
        <v>62</v>
      </c>
      <c r="M1316" s="235"/>
      <c r="N1316" s="235"/>
      <c r="O1316" s="236" t="s">
        <v>62</v>
      </c>
      <c r="P1316" s="236" t="s">
        <v>62</v>
      </c>
      <c r="Q1316" s="236" t="s">
        <v>62</v>
      </c>
      <c r="R1316" s="246" t="s">
        <v>62</v>
      </c>
      <c r="S1316" s="128"/>
    </row>
    <row r="1317" spans="1:19" s="85" customFormat="1" ht="21" customHeight="1" x14ac:dyDescent="0.2">
      <c r="A1317" s="322"/>
      <c r="B1317" s="230" t="s">
        <v>72</v>
      </c>
      <c r="C1317" s="233"/>
      <c r="D1317" s="233" t="s">
        <v>62</v>
      </c>
      <c r="E1317" s="233"/>
      <c r="F1317" s="233"/>
      <c r="G1317" s="233">
        <f>G1310</f>
        <v>98</v>
      </c>
      <c r="H1317" s="250">
        <f t="shared" ref="H1317:K1317" si="477">H1310</f>
        <v>98</v>
      </c>
      <c r="I1317" s="255">
        <f t="shared" si="465"/>
        <v>40.988400881820795</v>
      </c>
      <c r="J1317" s="255">
        <f t="shared" si="477"/>
        <v>40.988400881820795</v>
      </c>
      <c r="K1317" s="250">
        <f t="shared" si="477"/>
        <v>98</v>
      </c>
      <c r="L1317" s="233" t="s">
        <v>62</v>
      </c>
      <c r="M1317" s="150">
        <v>46022</v>
      </c>
      <c r="N1317" s="150">
        <v>46022</v>
      </c>
      <c r="O1317" s="78"/>
      <c r="P1317" s="236" t="s">
        <v>62</v>
      </c>
      <c r="Q1317" s="78"/>
      <c r="R1317" s="245"/>
      <c r="S1317" s="131"/>
    </row>
    <row r="1318" spans="1:19" s="56" customFormat="1" ht="74.45" customHeight="1" x14ac:dyDescent="0.25">
      <c r="A1318" s="320" t="s">
        <v>201</v>
      </c>
      <c r="B1318" s="228" t="s">
        <v>213</v>
      </c>
      <c r="C1318" s="80" t="s">
        <v>59</v>
      </c>
      <c r="D1318" s="81" t="s">
        <v>60</v>
      </c>
      <c r="E1318" s="81" t="s">
        <v>82</v>
      </c>
      <c r="F1318" s="80">
        <v>744</v>
      </c>
      <c r="G1318" s="80">
        <v>98</v>
      </c>
      <c r="H1318" s="80">
        <v>98</v>
      </c>
      <c r="I1318" s="261">
        <f t="shared" si="465"/>
        <v>30.067796836594535</v>
      </c>
      <c r="J1318" s="261">
        <f>R1318/O1318*100</f>
        <v>30.067796836594535</v>
      </c>
      <c r="K1318" s="80">
        <v>98</v>
      </c>
      <c r="L1318" s="80"/>
      <c r="M1318" s="235" t="s">
        <v>62</v>
      </c>
      <c r="N1318" s="235" t="s">
        <v>62</v>
      </c>
      <c r="O1318" s="78">
        <v>2488195.7400000002</v>
      </c>
      <c r="P1318" s="78"/>
      <c r="Q1318" s="78"/>
      <c r="R1318" s="245">
        <v>748145.64</v>
      </c>
      <c r="S1318" s="128"/>
    </row>
    <row r="1319" spans="1:19" s="85" customFormat="1" ht="15.75" x14ac:dyDescent="0.2">
      <c r="A1319" s="321"/>
      <c r="B1319" s="229" t="s">
        <v>70</v>
      </c>
      <c r="C1319" s="233"/>
      <c r="D1319" s="233" t="s">
        <v>62</v>
      </c>
      <c r="E1319" s="233"/>
      <c r="F1319" s="233"/>
      <c r="G1319" s="233"/>
      <c r="H1319" s="233"/>
      <c r="I1319" s="260">
        <f t="shared" si="465"/>
        <v>0</v>
      </c>
      <c r="J1319" s="255"/>
      <c r="K1319" s="233"/>
      <c r="L1319" s="233" t="s">
        <v>62</v>
      </c>
      <c r="M1319" s="150">
        <v>46022</v>
      </c>
      <c r="N1319" s="150">
        <v>46022</v>
      </c>
      <c r="O1319" s="78"/>
      <c r="P1319" s="236"/>
      <c r="Q1319" s="78"/>
      <c r="R1319" s="245"/>
      <c r="S1319" s="131"/>
    </row>
    <row r="1320" spans="1:19" s="85" customFormat="1" x14ac:dyDescent="0.25">
      <c r="A1320" s="321"/>
      <c r="B1320" s="86" t="s">
        <v>63</v>
      </c>
      <c r="C1320" s="233"/>
      <c r="D1320" s="233"/>
      <c r="E1320" s="233"/>
      <c r="F1320" s="233"/>
      <c r="G1320" s="233" t="s">
        <v>62</v>
      </c>
      <c r="H1320" s="233"/>
      <c r="I1320" s="255">
        <f t="shared" si="465"/>
        <v>0</v>
      </c>
      <c r="J1320" s="255"/>
      <c r="K1320" s="233"/>
      <c r="L1320" s="233" t="s">
        <v>62</v>
      </c>
      <c r="M1320" s="235"/>
      <c r="N1320" s="235"/>
      <c r="O1320" s="236" t="s">
        <v>62</v>
      </c>
      <c r="P1320" s="236" t="s">
        <v>62</v>
      </c>
      <c r="Q1320" s="236" t="s">
        <v>62</v>
      </c>
      <c r="R1320" s="246" t="s">
        <v>62</v>
      </c>
      <c r="S1320" s="128"/>
    </row>
    <row r="1321" spans="1:19" s="85" customFormat="1" ht="65.45" customHeight="1" x14ac:dyDescent="0.2">
      <c r="A1321" s="321"/>
      <c r="B1321" s="230" t="s">
        <v>64</v>
      </c>
      <c r="C1321" s="233"/>
      <c r="D1321" s="233" t="s">
        <v>62</v>
      </c>
      <c r="E1321" s="233"/>
      <c r="F1321" s="233"/>
      <c r="G1321" s="233">
        <f>G1318</f>
        <v>98</v>
      </c>
      <c r="H1321" s="250">
        <f t="shared" ref="H1321:K1321" si="478">H1318</f>
        <v>98</v>
      </c>
      <c r="I1321" s="255">
        <f t="shared" si="465"/>
        <v>30.067796836594535</v>
      </c>
      <c r="J1321" s="255">
        <f t="shared" si="478"/>
        <v>30.067796836594535</v>
      </c>
      <c r="K1321" s="250">
        <f t="shared" si="478"/>
        <v>98</v>
      </c>
      <c r="L1321" s="233" t="s">
        <v>62</v>
      </c>
      <c r="M1321" s="150">
        <v>46022</v>
      </c>
      <c r="N1321" s="150">
        <v>46022</v>
      </c>
      <c r="O1321" s="78"/>
      <c r="P1321" s="236" t="s">
        <v>62</v>
      </c>
      <c r="Q1321" s="78"/>
      <c r="R1321" s="245"/>
      <c r="S1321" s="131"/>
    </row>
    <row r="1322" spans="1:19" s="85" customFormat="1" ht="15" customHeight="1" x14ac:dyDescent="0.25">
      <c r="A1322" s="321"/>
      <c r="B1322" s="86" t="s">
        <v>65</v>
      </c>
      <c r="C1322" s="233"/>
      <c r="D1322" s="233"/>
      <c r="E1322" s="233"/>
      <c r="F1322" s="233"/>
      <c r="G1322" s="233" t="s">
        <v>62</v>
      </c>
      <c r="H1322" s="233"/>
      <c r="I1322" s="255">
        <f t="shared" si="465"/>
        <v>0</v>
      </c>
      <c r="J1322" s="255"/>
      <c r="K1322" s="233"/>
      <c r="L1322" s="233" t="s">
        <v>62</v>
      </c>
      <c r="M1322" s="235"/>
      <c r="N1322" s="235"/>
      <c r="O1322" s="236" t="s">
        <v>62</v>
      </c>
      <c r="P1322" s="236" t="s">
        <v>62</v>
      </c>
      <c r="Q1322" s="236" t="s">
        <v>62</v>
      </c>
      <c r="R1322" s="246" t="s">
        <v>62</v>
      </c>
      <c r="S1322" s="128"/>
    </row>
    <row r="1323" spans="1:19" s="85" customFormat="1" ht="38.65" customHeight="1" x14ac:dyDescent="0.2">
      <c r="A1323" s="321"/>
      <c r="B1323" s="230" t="s">
        <v>66</v>
      </c>
      <c r="C1323" s="233"/>
      <c r="D1323" s="233" t="s">
        <v>62</v>
      </c>
      <c r="E1323" s="233"/>
      <c r="F1323" s="233"/>
      <c r="G1323" s="233">
        <f>G1318</f>
        <v>98</v>
      </c>
      <c r="H1323" s="250">
        <f t="shared" ref="H1323:K1323" si="479">H1318</f>
        <v>98</v>
      </c>
      <c r="I1323" s="255">
        <f t="shared" si="465"/>
        <v>30.067796836594535</v>
      </c>
      <c r="J1323" s="255">
        <f t="shared" si="479"/>
        <v>30.067796836594535</v>
      </c>
      <c r="K1323" s="250">
        <f t="shared" si="479"/>
        <v>98</v>
      </c>
      <c r="L1323" s="233" t="s">
        <v>62</v>
      </c>
      <c r="M1323" s="150">
        <v>46022</v>
      </c>
      <c r="N1323" s="150">
        <v>46022</v>
      </c>
      <c r="O1323" s="78"/>
      <c r="P1323" s="236" t="s">
        <v>62</v>
      </c>
      <c r="Q1323" s="78"/>
      <c r="R1323" s="245"/>
      <c r="S1323" s="131"/>
    </row>
    <row r="1324" spans="1:19" s="85" customFormat="1" ht="21" customHeight="1" x14ac:dyDescent="0.25">
      <c r="A1324" s="321"/>
      <c r="B1324" s="86" t="s">
        <v>71</v>
      </c>
      <c r="C1324" s="233"/>
      <c r="D1324" s="233"/>
      <c r="E1324" s="233"/>
      <c r="F1324" s="233"/>
      <c r="G1324" s="233" t="s">
        <v>62</v>
      </c>
      <c r="H1324" s="233"/>
      <c r="I1324" s="255">
        <f t="shared" si="465"/>
        <v>0</v>
      </c>
      <c r="J1324" s="255"/>
      <c r="K1324" s="233"/>
      <c r="L1324" s="233" t="s">
        <v>62</v>
      </c>
      <c r="M1324" s="235"/>
      <c r="N1324" s="235"/>
      <c r="O1324" s="236" t="s">
        <v>62</v>
      </c>
      <c r="P1324" s="236" t="s">
        <v>62</v>
      </c>
      <c r="Q1324" s="236" t="s">
        <v>62</v>
      </c>
      <c r="R1324" s="246" t="s">
        <v>62</v>
      </c>
      <c r="S1324" s="128"/>
    </row>
    <row r="1325" spans="1:19" s="85" customFormat="1" ht="21" customHeight="1" x14ac:dyDescent="0.2">
      <c r="A1325" s="322"/>
      <c r="B1325" s="230" t="s">
        <v>72</v>
      </c>
      <c r="C1325" s="233"/>
      <c r="D1325" s="233" t="s">
        <v>62</v>
      </c>
      <c r="E1325" s="233"/>
      <c r="F1325" s="233"/>
      <c r="G1325" s="233">
        <f>G1318</f>
        <v>98</v>
      </c>
      <c r="H1325" s="250">
        <f t="shared" ref="H1325:K1325" si="480">H1318</f>
        <v>98</v>
      </c>
      <c r="I1325" s="255">
        <f t="shared" si="465"/>
        <v>30.067796836594535</v>
      </c>
      <c r="J1325" s="255">
        <f t="shared" si="480"/>
        <v>30.067796836594535</v>
      </c>
      <c r="K1325" s="250">
        <f t="shared" si="480"/>
        <v>98</v>
      </c>
      <c r="L1325" s="233" t="s">
        <v>62</v>
      </c>
      <c r="M1325" s="150">
        <v>46022</v>
      </c>
      <c r="N1325" s="150">
        <v>46022</v>
      </c>
      <c r="O1325" s="78"/>
      <c r="P1325" s="236" t="s">
        <v>62</v>
      </c>
      <c r="Q1325" s="78"/>
      <c r="R1325" s="245"/>
      <c r="S1325" s="131"/>
    </row>
    <row r="1326" spans="1:19" s="56" customFormat="1" ht="74.45" customHeight="1" x14ac:dyDescent="0.25">
      <c r="A1326" s="320" t="s">
        <v>203</v>
      </c>
      <c r="B1326" s="228" t="s">
        <v>213</v>
      </c>
      <c r="C1326" s="80" t="s">
        <v>59</v>
      </c>
      <c r="D1326" s="81" t="s">
        <v>60</v>
      </c>
      <c r="E1326" s="81" t="s">
        <v>82</v>
      </c>
      <c r="F1326" s="80">
        <v>744</v>
      </c>
      <c r="G1326" s="80">
        <v>98</v>
      </c>
      <c r="H1326" s="80">
        <v>98</v>
      </c>
      <c r="I1326" s="261">
        <f t="shared" si="465"/>
        <v>50</v>
      </c>
      <c r="J1326" s="261">
        <f>R1326/O1326*100</f>
        <v>50</v>
      </c>
      <c r="K1326" s="80">
        <f>H1326</f>
        <v>98</v>
      </c>
      <c r="L1326" s="80"/>
      <c r="M1326" s="235" t="s">
        <v>62</v>
      </c>
      <c r="N1326" s="235" t="s">
        <v>62</v>
      </c>
      <c r="O1326" s="78">
        <v>70291.199999999997</v>
      </c>
      <c r="P1326" s="78"/>
      <c r="Q1326" s="78"/>
      <c r="R1326" s="245">
        <v>35145.599999999999</v>
      </c>
      <c r="S1326" s="128"/>
    </row>
    <row r="1327" spans="1:19" s="85" customFormat="1" ht="15.75" x14ac:dyDescent="0.2">
      <c r="A1327" s="321"/>
      <c r="B1327" s="229" t="s">
        <v>70</v>
      </c>
      <c r="C1327" s="233"/>
      <c r="D1327" s="233" t="s">
        <v>62</v>
      </c>
      <c r="E1327" s="233"/>
      <c r="F1327" s="233"/>
      <c r="G1327" s="233"/>
      <c r="H1327" s="233"/>
      <c r="I1327" s="260">
        <f t="shared" si="465"/>
        <v>0</v>
      </c>
      <c r="J1327" s="255"/>
      <c r="K1327" s="233"/>
      <c r="L1327" s="233" t="s">
        <v>62</v>
      </c>
      <c r="M1327" s="150">
        <v>46022</v>
      </c>
      <c r="N1327" s="150">
        <v>46022</v>
      </c>
      <c r="O1327" s="78"/>
      <c r="P1327" s="236"/>
      <c r="Q1327" s="78"/>
      <c r="R1327" s="245"/>
      <c r="S1327" s="131"/>
    </row>
    <row r="1328" spans="1:19" s="85" customFormat="1" x14ac:dyDescent="0.25">
      <c r="A1328" s="321"/>
      <c r="B1328" s="86" t="s">
        <v>63</v>
      </c>
      <c r="C1328" s="233"/>
      <c r="D1328" s="233"/>
      <c r="E1328" s="233"/>
      <c r="F1328" s="233"/>
      <c r="G1328" s="233" t="s">
        <v>62</v>
      </c>
      <c r="H1328" s="233"/>
      <c r="I1328" s="255">
        <f t="shared" si="465"/>
        <v>0</v>
      </c>
      <c r="J1328" s="255"/>
      <c r="K1328" s="233"/>
      <c r="L1328" s="233" t="s">
        <v>62</v>
      </c>
      <c r="M1328" s="235"/>
      <c r="N1328" s="235"/>
      <c r="O1328" s="236" t="s">
        <v>62</v>
      </c>
      <c r="P1328" s="236" t="s">
        <v>62</v>
      </c>
      <c r="Q1328" s="236" t="s">
        <v>62</v>
      </c>
      <c r="R1328" s="246" t="s">
        <v>62</v>
      </c>
      <c r="S1328" s="128"/>
    </row>
    <row r="1329" spans="1:21" s="85" customFormat="1" ht="65.45" customHeight="1" x14ac:dyDescent="0.2">
      <c r="A1329" s="321"/>
      <c r="B1329" s="230" t="s">
        <v>64</v>
      </c>
      <c r="C1329" s="233"/>
      <c r="D1329" s="233" t="s">
        <v>62</v>
      </c>
      <c r="E1329" s="233"/>
      <c r="F1329" s="233"/>
      <c r="G1329" s="233">
        <f>G1326</f>
        <v>98</v>
      </c>
      <c r="H1329" s="250">
        <f t="shared" ref="H1329:K1329" si="481">H1326</f>
        <v>98</v>
      </c>
      <c r="I1329" s="255">
        <f t="shared" si="465"/>
        <v>50</v>
      </c>
      <c r="J1329" s="255">
        <f t="shared" si="481"/>
        <v>50</v>
      </c>
      <c r="K1329" s="250">
        <f t="shared" si="481"/>
        <v>98</v>
      </c>
      <c r="L1329" s="233" t="s">
        <v>62</v>
      </c>
      <c r="M1329" s="150">
        <v>46022</v>
      </c>
      <c r="N1329" s="150">
        <v>46022</v>
      </c>
      <c r="O1329" s="78"/>
      <c r="P1329" s="236" t="s">
        <v>62</v>
      </c>
      <c r="Q1329" s="78"/>
      <c r="R1329" s="245"/>
      <c r="S1329" s="131"/>
    </row>
    <row r="1330" spans="1:21" s="85" customFormat="1" ht="15" customHeight="1" x14ac:dyDescent="0.25">
      <c r="A1330" s="321"/>
      <c r="B1330" s="86" t="s">
        <v>65</v>
      </c>
      <c r="C1330" s="233"/>
      <c r="D1330" s="233"/>
      <c r="E1330" s="233"/>
      <c r="F1330" s="233"/>
      <c r="G1330" s="233" t="s">
        <v>62</v>
      </c>
      <c r="H1330" s="233"/>
      <c r="I1330" s="255">
        <f t="shared" si="465"/>
        <v>0</v>
      </c>
      <c r="J1330" s="255"/>
      <c r="K1330" s="233"/>
      <c r="L1330" s="233" t="s">
        <v>62</v>
      </c>
      <c r="M1330" s="235"/>
      <c r="N1330" s="235"/>
      <c r="O1330" s="236" t="s">
        <v>62</v>
      </c>
      <c r="P1330" s="236" t="s">
        <v>62</v>
      </c>
      <c r="Q1330" s="236" t="s">
        <v>62</v>
      </c>
      <c r="R1330" s="246" t="s">
        <v>62</v>
      </c>
      <c r="S1330" s="128"/>
    </row>
    <row r="1331" spans="1:21" s="85" customFormat="1" ht="38.65" customHeight="1" x14ac:dyDescent="0.2">
      <c r="A1331" s="321"/>
      <c r="B1331" s="230" t="s">
        <v>66</v>
      </c>
      <c r="C1331" s="233"/>
      <c r="D1331" s="233" t="s">
        <v>62</v>
      </c>
      <c r="E1331" s="233"/>
      <c r="F1331" s="233"/>
      <c r="G1331" s="233">
        <f>G1326</f>
        <v>98</v>
      </c>
      <c r="H1331" s="250">
        <f t="shared" ref="H1331:K1331" si="482">H1326</f>
        <v>98</v>
      </c>
      <c r="I1331" s="255">
        <f t="shared" si="465"/>
        <v>50</v>
      </c>
      <c r="J1331" s="255">
        <f t="shared" si="482"/>
        <v>50</v>
      </c>
      <c r="K1331" s="250">
        <f t="shared" si="482"/>
        <v>98</v>
      </c>
      <c r="L1331" s="233" t="s">
        <v>62</v>
      </c>
      <c r="M1331" s="150">
        <v>46022</v>
      </c>
      <c r="N1331" s="150">
        <v>46022</v>
      </c>
      <c r="O1331" s="78"/>
      <c r="P1331" s="236" t="s">
        <v>62</v>
      </c>
      <c r="Q1331" s="78"/>
      <c r="R1331" s="245"/>
      <c r="S1331" s="131"/>
    </row>
    <row r="1332" spans="1:21" s="85" customFormat="1" ht="21" customHeight="1" x14ac:dyDescent="0.25">
      <c r="A1332" s="321"/>
      <c r="B1332" s="86" t="s">
        <v>71</v>
      </c>
      <c r="C1332" s="233"/>
      <c r="D1332" s="233"/>
      <c r="E1332" s="233"/>
      <c r="F1332" s="233"/>
      <c r="G1332" s="233" t="s">
        <v>62</v>
      </c>
      <c r="H1332" s="233"/>
      <c r="I1332" s="255">
        <f t="shared" si="465"/>
        <v>0</v>
      </c>
      <c r="J1332" s="255"/>
      <c r="K1332" s="233"/>
      <c r="L1332" s="233" t="s">
        <v>62</v>
      </c>
      <c r="M1332" s="235"/>
      <c r="N1332" s="235"/>
      <c r="O1332" s="236" t="s">
        <v>62</v>
      </c>
      <c r="P1332" s="236" t="s">
        <v>62</v>
      </c>
      <c r="Q1332" s="236" t="s">
        <v>62</v>
      </c>
      <c r="R1332" s="246" t="s">
        <v>62</v>
      </c>
      <c r="S1332" s="128"/>
    </row>
    <row r="1333" spans="1:21" s="85" customFormat="1" ht="21" customHeight="1" x14ac:dyDescent="0.2">
      <c r="A1333" s="322"/>
      <c r="B1333" s="230" t="s">
        <v>72</v>
      </c>
      <c r="C1333" s="233"/>
      <c r="D1333" s="233" t="s">
        <v>62</v>
      </c>
      <c r="E1333" s="233"/>
      <c r="F1333" s="233"/>
      <c r="G1333" s="233">
        <f>G1326</f>
        <v>98</v>
      </c>
      <c r="H1333" s="250">
        <f t="shared" ref="H1333:K1333" si="483">H1326</f>
        <v>98</v>
      </c>
      <c r="I1333" s="255">
        <f t="shared" si="465"/>
        <v>50</v>
      </c>
      <c r="J1333" s="255">
        <f t="shared" si="483"/>
        <v>50</v>
      </c>
      <c r="K1333" s="250">
        <f t="shared" si="483"/>
        <v>98</v>
      </c>
      <c r="L1333" s="233" t="s">
        <v>62</v>
      </c>
      <c r="M1333" s="150">
        <v>46022</v>
      </c>
      <c r="N1333" s="150">
        <v>46022</v>
      </c>
      <c r="O1333" s="78"/>
      <c r="P1333" s="236" t="s">
        <v>62</v>
      </c>
      <c r="Q1333" s="78"/>
      <c r="R1333" s="245"/>
      <c r="S1333" s="131"/>
    </row>
    <row r="1334" spans="1:21" s="56" customFormat="1" ht="74.45" customHeight="1" x14ac:dyDescent="0.25">
      <c r="A1334" s="320" t="s">
        <v>204</v>
      </c>
      <c r="B1334" s="228" t="s">
        <v>213</v>
      </c>
      <c r="C1334" s="80" t="s">
        <v>59</v>
      </c>
      <c r="D1334" s="81" t="s">
        <v>60</v>
      </c>
      <c r="E1334" s="81" t="s">
        <v>82</v>
      </c>
      <c r="F1334" s="80">
        <v>744</v>
      </c>
      <c r="G1334" s="80">
        <v>98</v>
      </c>
      <c r="H1334" s="80">
        <v>98</v>
      </c>
      <c r="I1334" s="261">
        <f t="shared" si="465"/>
        <v>49.863013698630141</v>
      </c>
      <c r="J1334" s="261">
        <f>R1334/O1334*100</f>
        <v>49.863013698630141</v>
      </c>
      <c r="K1334" s="80">
        <v>98</v>
      </c>
      <c r="L1334" s="80"/>
      <c r="M1334" s="235" t="s">
        <v>62</v>
      </c>
      <c r="N1334" s="235" t="s">
        <v>62</v>
      </c>
      <c r="O1334" s="78">
        <v>140160</v>
      </c>
      <c r="P1334" s="78"/>
      <c r="Q1334" s="78">
        <v>140160</v>
      </c>
      <c r="R1334" s="245">
        <v>69888</v>
      </c>
      <c r="S1334" s="128"/>
    </row>
    <row r="1335" spans="1:21" s="85" customFormat="1" ht="15.75" x14ac:dyDescent="0.2">
      <c r="A1335" s="321"/>
      <c r="B1335" s="229" t="s">
        <v>70</v>
      </c>
      <c r="C1335" s="233"/>
      <c r="D1335" s="233" t="s">
        <v>62</v>
      </c>
      <c r="E1335" s="233"/>
      <c r="F1335" s="233"/>
      <c r="G1335" s="233"/>
      <c r="H1335" s="233"/>
      <c r="I1335" s="255">
        <f t="shared" si="465"/>
        <v>0</v>
      </c>
      <c r="J1335" s="260"/>
      <c r="K1335" s="233"/>
      <c r="L1335" s="233" t="s">
        <v>62</v>
      </c>
      <c r="M1335" s="150">
        <v>46022</v>
      </c>
      <c r="N1335" s="150">
        <v>46022</v>
      </c>
      <c r="O1335" s="78"/>
      <c r="P1335" s="236"/>
      <c r="Q1335" s="78"/>
      <c r="R1335" s="245"/>
      <c r="S1335" s="131"/>
    </row>
    <row r="1336" spans="1:21" s="85" customFormat="1" x14ac:dyDescent="0.25">
      <c r="A1336" s="321"/>
      <c r="B1336" s="86" t="s">
        <v>63</v>
      </c>
      <c r="C1336" s="233"/>
      <c r="D1336" s="233"/>
      <c r="E1336" s="233"/>
      <c r="F1336" s="233"/>
      <c r="G1336" s="233" t="s">
        <v>62</v>
      </c>
      <c r="H1336" s="233"/>
      <c r="I1336" s="255">
        <f t="shared" si="465"/>
        <v>0</v>
      </c>
      <c r="J1336" s="255"/>
      <c r="K1336" s="233"/>
      <c r="L1336" s="233" t="s">
        <v>62</v>
      </c>
      <c r="M1336" s="235"/>
      <c r="N1336" s="235"/>
      <c r="O1336" s="236" t="s">
        <v>62</v>
      </c>
      <c r="P1336" s="236" t="s">
        <v>62</v>
      </c>
      <c r="Q1336" s="236" t="s">
        <v>62</v>
      </c>
      <c r="R1336" s="246" t="s">
        <v>62</v>
      </c>
      <c r="S1336" s="128"/>
    </row>
    <row r="1337" spans="1:21" s="85" customFormat="1" ht="65.45" customHeight="1" x14ac:dyDescent="0.2">
      <c r="A1337" s="321"/>
      <c r="B1337" s="230" t="s">
        <v>64</v>
      </c>
      <c r="C1337" s="233"/>
      <c r="D1337" s="233" t="s">
        <v>62</v>
      </c>
      <c r="E1337" s="233"/>
      <c r="F1337" s="233"/>
      <c r="G1337" s="233">
        <f>G1334</f>
        <v>98</v>
      </c>
      <c r="H1337" s="250">
        <f t="shared" ref="H1337:K1337" si="484">H1334</f>
        <v>98</v>
      </c>
      <c r="I1337" s="255">
        <f t="shared" si="465"/>
        <v>49.863013698630141</v>
      </c>
      <c r="J1337" s="255">
        <f t="shared" si="484"/>
        <v>49.863013698630141</v>
      </c>
      <c r="K1337" s="250">
        <f t="shared" si="484"/>
        <v>98</v>
      </c>
      <c r="L1337" s="233" t="s">
        <v>62</v>
      </c>
      <c r="M1337" s="150">
        <v>46022</v>
      </c>
      <c r="N1337" s="150">
        <v>46022</v>
      </c>
      <c r="O1337" s="78"/>
      <c r="P1337" s="236" t="s">
        <v>62</v>
      </c>
      <c r="Q1337" s="78"/>
      <c r="R1337" s="245"/>
      <c r="S1337" s="131"/>
    </row>
    <row r="1338" spans="1:21" s="85" customFormat="1" ht="15" customHeight="1" x14ac:dyDescent="0.25">
      <c r="A1338" s="321"/>
      <c r="B1338" s="86" t="s">
        <v>65</v>
      </c>
      <c r="C1338" s="233"/>
      <c r="D1338" s="233"/>
      <c r="E1338" s="233"/>
      <c r="F1338" s="233"/>
      <c r="G1338" s="233" t="s">
        <v>62</v>
      </c>
      <c r="H1338" s="233"/>
      <c r="I1338" s="255">
        <f t="shared" si="465"/>
        <v>0</v>
      </c>
      <c r="J1338" s="255"/>
      <c r="K1338" s="233"/>
      <c r="L1338" s="233" t="s">
        <v>62</v>
      </c>
      <c r="M1338" s="235"/>
      <c r="N1338" s="235"/>
      <c r="O1338" s="236" t="s">
        <v>62</v>
      </c>
      <c r="P1338" s="236" t="s">
        <v>62</v>
      </c>
      <c r="Q1338" s="236" t="s">
        <v>62</v>
      </c>
      <c r="R1338" s="246" t="s">
        <v>62</v>
      </c>
      <c r="S1338" s="128"/>
    </row>
    <row r="1339" spans="1:21" s="85" customFormat="1" ht="38.65" customHeight="1" x14ac:dyDescent="0.2">
      <c r="A1339" s="321"/>
      <c r="B1339" s="230" t="s">
        <v>66</v>
      </c>
      <c r="C1339" s="233"/>
      <c r="D1339" s="233" t="s">
        <v>62</v>
      </c>
      <c r="E1339" s="233"/>
      <c r="F1339" s="233"/>
      <c r="G1339" s="233">
        <f>G1334</f>
        <v>98</v>
      </c>
      <c r="H1339" s="250">
        <f t="shared" ref="H1339:K1339" si="485">H1334</f>
        <v>98</v>
      </c>
      <c r="I1339" s="255">
        <f t="shared" si="465"/>
        <v>49.863013698630141</v>
      </c>
      <c r="J1339" s="255">
        <f t="shared" si="485"/>
        <v>49.863013698630141</v>
      </c>
      <c r="K1339" s="250">
        <f t="shared" si="485"/>
        <v>98</v>
      </c>
      <c r="L1339" s="233" t="s">
        <v>62</v>
      </c>
      <c r="M1339" s="150">
        <v>46022</v>
      </c>
      <c r="N1339" s="150">
        <v>46022</v>
      </c>
      <c r="O1339" s="78"/>
      <c r="P1339" s="236" t="s">
        <v>62</v>
      </c>
      <c r="Q1339" s="78"/>
      <c r="R1339" s="245"/>
      <c r="S1339" s="131"/>
    </row>
    <row r="1340" spans="1:21" s="85" customFormat="1" ht="21" customHeight="1" x14ac:dyDescent="0.25">
      <c r="A1340" s="321"/>
      <c r="B1340" s="86" t="s">
        <v>71</v>
      </c>
      <c r="C1340" s="233"/>
      <c r="D1340" s="233"/>
      <c r="E1340" s="233"/>
      <c r="F1340" s="233"/>
      <c r="G1340" s="233" t="s">
        <v>62</v>
      </c>
      <c r="H1340" s="233"/>
      <c r="I1340" s="255">
        <f t="shared" si="465"/>
        <v>0</v>
      </c>
      <c r="J1340" s="255"/>
      <c r="K1340" s="233"/>
      <c r="L1340" s="233" t="s">
        <v>62</v>
      </c>
      <c r="M1340" s="235"/>
      <c r="N1340" s="235"/>
      <c r="O1340" s="236" t="s">
        <v>62</v>
      </c>
      <c r="P1340" s="236" t="s">
        <v>62</v>
      </c>
      <c r="Q1340" s="236" t="s">
        <v>62</v>
      </c>
      <c r="R1340" s="246" t="s">
        <v>62</v>
      </c>
      <c r="S1340" s="128"/>
    </row>
    <row r="1341" spans="1:21" s="85" customFormat="1" ht="21" customHeight="1" x14ac:dyDescent="0.2">
      <c r="A1341" s="322"/>
      <c r="B1341" s="230" t="s">
        <v>72</v>
      </c>
      <c r="C1341" s="233"/>
      <c r="D1341" s="233" t="s">
        <v>62</v>
      </c>
      <c r="E1341" s="233"/>
      <c r="F1341" s="233"/>
      <c r="G1341" s="233">
        <f>G1334</f>
        <v>98</v>
      </c>
      <c r="H1341" s="250">
        <f t="shared" ref="H1341:K1341" si="486">H1334</f>
        <v>98</v>
      </c>
      <c r="I1341" s="255">
        <f t="shared" si="465"/>
        <v>49.863013698630141</v>
      </c>
      <c r="J1341" s="255">
        <f t="shared" si="486"/>
        <v>49.863013698630141</v>
      </c>
      <c r="K1341" s="250">
        <f t="shared" si="486"/>
        <v>98</v>
      </c>
      <c r="L1341" s="233" t="s">
        <v>62</v>
      </c>
      <c r="M1341" s="150">
        <v>46022</v>
      </c>
      <c r="N1341" s="150">
        <v>46022</v>
      </c>
      <c r="O1341" s="78"/>
      <c r="P1341" s="236" t="s">
        <v>62</v>
      </c>
      <c r="Q1341" s="78"/>
      <c r="R1341" s="245"/>
      <c r="S1341" s="131"/>
    </row>
    <row r="1342" spans="1:21" s="93" customFormat="1" ht="18" customHeight="1" x14ac:dyDescent="0.25">
      <c r="A1342" s="89" t="s">
        <v>122</v>
      </c>
      <c r="B1342" s="90"/>
      <c r="C1342" s="91"/>
      <c r="D1342" s="91"/>
      <c r="E1342" s="91"/>
      <c r="F1342" s="91"/>
      <c r="G1342" s="91">
        <v>98</v>
      </c>
      <c r="H1342" s="91">
        <v>98</v>
      </c>
      <c r="I1342" s="263">
        <f>R1342/O1342*100</f>
        <v>41.196827722143219</v>
      </c>
      <c r="J1342" s="263">
        <f>R1342/O1342*100</f>
        <v>41.196827722143219</v>
      </c>
      <c r="K1342" s="91">
        <v>98</v>
      </c>
      <c r="L1342" s="91"/>
      <c r="M1342" s="94"/>
      <c r="N1342" s="94"/>
      <c r="O1342" s="159">
        <f>SUM(O6:O1341)</f>
        <v>278298152.89000016</v>
      </c>
      <c r="P1342" s="159"/>
      <c r="Q1342" s="159">
        <f t="shared" ref="Q1342" si="487">SUM(Q6:Q1341)</f>
        <v>231599057.74000004</v>
      </c>
      <c r="R1342" s="247">
        <f>SUM(R6:R1341)</f>
        <v>114650010.60000011</v>
      </c>
    </row>
    <row r="1343" spans="1:21" x14ac:dyDescent="0.25">
      <c r="U1343" s="248"/>
    </row>
  </sheetData>
  <mergeCells count="189">
    <mergeCell ref="A1334:A1341"/>
    <mergeCell ref="A1230:A1237"/>
    <mergeCell ref="E2:F2"/>
    <mergeCell ref="N3:N4"/>
    <mergeCell ref="O3:O4"/>
    <mergeCell ref="A6:A13"/>
    <mergeCell ref="A14:A21"/>
    <mergeCell ref="A22:A29"/>
    <mergeCell ref="A30:A37"/>
    <mergeCell ref="A38:A45"/>
    <mergeCell ref="A126:A133"/>
    <mergeCell ref="A134:A141"/>
    <mergeCell ref="A142:A149"/>
    <mergeCell ref="A150:A157"/>
    <mergeCell ref="A158:A165"/>
    <mergeCell ref="A86:A93"/>
    <mergeCell ref="A94:A101"/>
    <mergeCell ref="A102:A109"/>
    <mergeCell ref="A110:A117"/>
    <mergeCell ref="A118:A125"/>
    <mergeCell ref="A46:A53"/>
    <mergeCell ref="A54:A61"/>
    <mergeCell ref="A62:A69"/>
    <mergeCell ref="A70:A77"/>
    <mergeCell ref="A78:A85"/>
    <mergeCell ref="A1302:A1309"/>
    <mergeCell ref="A1310:A1317"/>
    <mergeCell ref="A1318:A1325"/>
    <mergeCell ref="A1326:A1333"/>
    <mergeCell ref="A166:A173"/>
    <mergeCell ref="A174:A181"/>
    <mergeCell ref="A182:A189"/>
    <mergeCell ref="A190:A197"/>
    <mergeCell ref="A198:A205"/>
    <mergeCell ref="A206:A213"/>
    <mergeCell ref="A214:A221"/>
    <mergeCell ref="A222:A229"/>
    <mergeCell ref="A230:A237"/>
    <mergeCell ref="A238:A245"/>
    <mergeCell ref="A326:A333"/>
    <mergeCell ref="A334:A341"/>
    <mergeCell ref="A342:A349"/>
    <mergeCell ref="A350:A357"/>
    <mergeCell ref="A358:A365"/>
    <mergeCell ref="A286:A293"/>
    <mergeCell ref="A294:A301"/>
    <mergeCell ref="A302:A309"/>
    <mergeCell ref="A310:A317"/>
    <mergeCell ref="P3:P4"/>
    <mergeCell ref="Q3:Q4"/>
    <mergeCell ref="G2:L2"/>
    <mergeCell ref="A1294:A1301"/>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A246:A253"/>
    <mergeCell ref="A254:A261"/>
    <mergeCell ref="A262:A269"/>
    <mergeCell ref="A270:A277"/>
    <mergeCell ref="A278:A285"/>
    <mergeCell ref="A318:A325"/>
    <mergeCell ref="A406:A413"/>
    <mergeCell ref="A414:A421"/>
    <mergeCell ref="A422:A429"/>
    <mergeCell ref="A430:A437"/>
    <mergeCell ref="A438:A445"/>
    <mergeCell ref="A366:A373"/>
    <mergeCell ref="A374:A381"/>
    <mergeCell ref="A382:A389"/>
    <mergeCell ref="A390:A397"/>
    <mergeCell ref="A398:A405"/>
    <mergeCell ref="A486:A493"/>
    <mergeCell ref="A494:A501"/>
    <mergeCell ref="A502:A509"/>
    <mergeCell ref="A510:A517"/>
    <mergeCell ref="A518:A525"/>
    <mergeCell ref="A446:A453"/>
    <mergeCell ref="A454:A461"/>
    <mergeCell ref="A462:A469"/>
    <mergeCell ref="A470:A477"/>
    <mergeCell ref="A478:A485"/>
    <mergeCell ref="A566:A573"/>
    <mergeCell ref="A574:A581"/>
    <mergeCell ref="A582:A589"/>
    <mergeCell ref="A590:A597"/>
    <mergeCell ref="A598:A605"/>
    <mergeCell ref="A526:A533"/>
    <mergeCell ref="A534:A541"/>
    <mergeCell ref="A542:A549"/>
    <mergeCell ref="A550:A557"/>
    <mergeCell ref="A558:A565"/>
    <mergeCell ref="A646:A653"/>
    <mergeCell ref="A654:A661"/>
    <mergeCell ref="A662:A669"/>
    <mergeCell ref="A670:A677"/>
    <mergeCell ref="A678:A685"/>
    <mergeCell ref="A606:A613"/>
    <mergeCell ref="A614:A621"/>
    <mergeCell ref="A622:A629"/>
    <mergeCell ref="A630:A637"/>
    <mergeCell ref="A638:A645"/>
    <mergeCell ref="A726:A733"/>
    <mergeCell ref="A734:A741"/>
    <mergeCell ref="A742:A749"/>
    <mergeCell ref="A750:A757"/>
    <mergeCell ref="A758:A765"/>
    <mergeCell ref="A686:A693"/>
    <mergeCell ref="A694:A701"/>
    <mergeCell ref="A702:A709"/>
    <mergeCell ref="A710:A717"/>
    <mergeCell ref="A718:A725"/>
    <mergeCell ref="A806:A813"/>
    <mergeCell ref="A814:A821"/>
    <mergeCell ref="A822:A829"/>
    <mergeCell ref="A830:A837"/>
    <mergeCell ref="A838:A845"/>
    <mergeCell ref="A766:A773"/>
    <mergeCell ref="A774:A781"/>
    <mergeCell ref="A782:A789"/>
    <mergeCell ref="A790:A797"/>
    <mergeCell ref="A798:A805"/>
    <mergeCell ref="A886:A893"/>
    <mergeCell ref="A894:A901"/>
    <mergeCell ref="A902:A909"/>
    <mergeCell ref="A910:A917"/>
    <mergeCell ref="A918:A925"/>
    <mergeCell ref="A846:A853"/>
    <mergeCell ref="A854:A861"/>
    <mergeCell ref="A862:A869"/>
    <mergeCell ref="A870:A877"/>
    <mergeCell ref="A878:A885"/>
    <mergeCell ref="A966:A973"/>
    <mergeCell ref="A974:A981"/>
    <mergeCell ref="A982:A989"/>
    <mergeCell ref="A990:A997"/>
    <mergeCell ref="A998:A1005"/>
    <mergeCell ref="A926:A933"/>
    <mergeCell ref="A934:A941"/>
    <mergeCell ref="A942:A949"/>
    <mergeCell ref="A950:A957"/>
    <mergeCell ref="A958:A965"/>
    <mergeCell ref="A1110:A1117"/>
    <mergeCell ref="A1118:A1125"/>
    <mergeCell ref="A1046:A1053"/>
    <mergeCell ref="A1054:A1061"/>
    <mergeCell ref="A1062:A1069"/>
    <mergeCell ref="A1070:A1077"/>
    <mergeCell ref="A1078:A1085"/>
    <mergeCell ref="A1006:A1013"/>
    <mergeCell ref="A1014:A1021"/>
    <mergeCell ref="A1022:A1029"/>
    <mergeCell ref="A1030:A1037"/>
    <mergeCell ref="A1038:A1045"/>
    <mergeCell ref="A1:R1"/>
    <mergeCell ref="A1254:A1261"/>
    <mergeCell ref="A1262:A1269"/>
    <mergeCell ref="A1270:A1277"/>
    <mergeCell ref="A1278:A1285"/>
    <mergeCell ref="A1286:A1293"/>
    <mergeCell ref="A1206:A1213"/>
    <mergeCell ref="A1214:A1221"/>
    <mergeCell ref="A1222:A1229"/>
    <mergeCell ref="A1238:A1245"/>
    <mergeCell ref="A1246:A1253"/>
    <mergeCell ref="A1166:A1173"/>
    <mergeCell ref="A1174:A1181"/>
    <mergeCell ref="A1182:A1189"/>
    <mergeCell ref="A1190:A1197"/>
    <mergeCell ref="A1198:A1205"/>
    <mergeCell ref="A1126:A1133"/>
    <mergeCell ref="A1134:A1141"/>
    <mergeCell ref="A1142:A1149"/>
    <mergeCell ref="A1150:A1157"/>
    <mergeCell ref="A1158:A1165"/>
    <mergeCell ref="A1086:A1093"/>
    <mergeCell ref="A1094:A1101"/>
    <mergeCell ref="A1102:A1109"/>
  </mergeCells>
  <hyperlinks>
    <hyperlink ref="C2" location="sub_4555" display="#sub_4555"/>
    <hyperlink ref="F3" r:id="rId1" display="http://internet.garant.ru/document/redirect/179222/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00"/>
  <sheetViews>
    <sheetView workbookViewId="0">
      <pane ySplit="4" topLeftCell="A14" activePane="bottomLeft" state="frozen"/>
      <selection pane="bottomLeft" activeCell="J13" sqref="J13"/>
    </sheetView>
  </sheetViews>
  <sheetFormatPr defaultColWidth="9.140625" defaultRowHeight="15" x14ac:dyDescent="0.25"/>
  <cols>
    <col min="1" max="1" width="12.85546875" style="101" customWidth="1"/>
    <col min="2" max="2" width="34.28515625" style="134" customWidth="1"/>
    <col min="3" max="3" width="11.140625" style="85" customWidth="1"/>
    <col min="4" max="4" width="16" style="85" customWidth="1"/>
    <col min="5" max="5" width="7.28515625" style="85" customWidth="1"/>
    <col min="6" max="6" width="5.85546875" style="85" customWidth="1"/>
    <col min="7" max="8" width="8.42578125" style="85" customWidth="1"/>
    <col min="9" max="9" width="8.140625" style="85" customWidth="1"/>
    <col min="10" max="11" width="9.140625" style="85" bestFit="1" customWidth="1"/>
    <col min="12" max="12" width="7.5703125" style="85" customWidth="1"/>
    <col min="13" max="13" width="11.42578125" style="85" customWidth="1"/>
    <col min="14" max="14" width="9.140625" style="85" customWidth="1"/>
    <col min="15" max="15" width="14.85546875" style="138" customWidth="1"/>
    <col min="16" max="16" width="15.85546875" style="138" customWidth="1"/>
    <col min="17" max="17" width="16.140625" style="138" customWidth="1"/>
    <col min="18" max="18" width="17.5703125" style="138" customWidth="1"/>
    <col min="19" max="19" width="10.42578125" style="85" bestFit="1" customWidth="1"/>
    <col min="20" max="16384" width="9.140625" style="85"/>
  </cols>
  <sheetData>
    <row r="1" spans="1:18" ht="36.950000000000003" customHeight="1" x14ac:dyDescent="0.2">
      <c r="A1" s="382" t="s">
        <v>448</v>
      </c>
      <c r="B1" s="382"/>
      <c r="C1" s="382"/>
      <c r="D1" s="382"/>
      <c r="E1" s="382"/>
      <c r="F1" s="382"/>
      <c r="G1" s="382"/>
      <c r="H1" s="382"/>
      <c r="I1" s="382"/>
      <c r="J1" s="382"/>
      <c r="K1" s="382"/>
      <c r="L1" s="382"/>
      <c r="M1" s="382"/>
      <c r="N1" s="382"/>
      <c r="O1" s="382"/>
      <c r="P1" s="382"/>
      <c r="Q1" s="382"/>
      <c r="R1" s="382"/>
    </row>
    <row r="2" spans="1:18" ht="77.45" customHeight="1" x14ac:dyDescent="0.2">
      <c r="A2" s="337" t="s">
        <v>172</v>
      </c>
      <c r="B2" s="343" t="s">
        <v>328</v>
      </c>
      <c r="C2" s="346" t="s">
        <v>339</v>
      </c>
      <c r="D2" s="337" t="s">
        <v>174</v>
      </c>
      <c r="E2" s="337" t="s">
        <v>340</v>
      </c>
      <c r="F2" s="338"/>
      <c r="G2" s="337" t="s">
        <v>341</v>
      </c>
      <c r="H2" s="339"/>
      <c r="I2" s="339"/>
      <c r="J2" s="339"/>
      <c r="K2" s="339"/>
      <c r="L2" s="338"/>
      <c r="M2" s="337" t="s">
        <v>124</v>
      </c>
      <c r="N2" s="338"/>
      <c r="O2" s="335" t="s">
        <v>342</v>
      </c>
      <c r="P2" s="336"/>
      <c r="Q2" s="335" t="s">
        <v>343</v>
      </c>
      <c r="R2" s="336"/>
    </row>
    <row r="3" spans="1:18" ht="15" customHeight="1" x14ac:dyDescent="0.2">
      <c r="A3" s="342"/>
      <c r="B3" s="344"/>
      <c r="C3" s="347"/>
      <c r="D3" s="342"/>
      <c r="E3" s="337" t="s">
        <v>179</v>
      </c>
      <c r="F3" s="337" t="s">
        <v>180</v>
      </c>
      <c r="G3" s="337" t="s">
        <v>181</v>
      </c>
      <c r="H3" s="338"/>
      <c r="I3" s="337" t="s">
        <v>182</v>
      </c>
      <c r="J3" s="338"/>
      <c r="K3" s="337" t="s">
        <v>183</v>
      </c>
      <c r="L3" s="337" t="s">
        <v>184</v>
      </c>
      <c r="M3" s="337" t="s">
        <v>125</v>
      </c>
      <c r="N3" s="337" t="s">
        <v>126</v>
      </c>
      <c r="O3" s="335" t="s">
        <v>185</v>
      </c>
      <c r="P3" s="335" t="s">
        <v>186</v>
      </c>
      <c r="Q3" s="335" t="s">
        <v>187</v>
      </c>
      <c r="R3" s="335" t="s">
        <v>188</v>
      </c>
    </row>
    <row r="4" spans="1:18" ht="114.75" x14ac:dyDescent="0.2">
      <c r="A4" s="341"/>
      <c r="B4" s="345"/>
      <c r="C4" s="347"/>
      <c r="D4" s="341"/>
      <c r="E4" s="341"/>
      <c r="F4" s="341"/>
      <c r="G4" s="202" t="s">
        <v>189</v>
      </c>
      <c r="H4" s="202" t="s">
        <v>190</v>
      </c>
      <c r="I4" s="202" t="str">
        <f>G4</f>
        <v>с даты заключения соглашения о предоставлении субсидии</v>
      </c>
      <c r="J4" s="202" t="s">
        <v>190</v>
      </c>
      <c r="K4" s="341"/>
      <c r="L4" s="341"/>
      <c r="M4" s="341"/>
      <c r="N4" s="341"/>
      <c r="O4" s="340"/>
      <c r="P4" s="340"/>
      <c r="Q4" s="340"/>
      <c r="R4" s="340"/>
    </row>
    <row r="5" spans="1:18" x14ac:dyDescent="0.2">
      <c r="A5" s="154">
        <v>1</v>
      </c>
      <c r="B5" s="203">
        <v>2</v>
      </c>
      <c r="C5" s="202">
        <v>3</v>
      </c>
      <c r="D5" s="202">
        <v>4</v>
      </c>
      <c r="E5" s="202">
        <v>5</v>
      </c>
      <c r="F5" s="202">
        <v>6</v>
      </c>
      <c r="G5" s="202">
        <v>7</v>
      </c>
      <c r="H5" s="202">
        <v>8</v>
      </c>
      <c r="I5" s="202">
        <v>9</v>
      </c>
      <c r="J5" s="202">
        <v>10</v>
      </c>
      <c r="K5" s="202">
        <v>11</v>
      </c>
      <c r="L5" s="202">
        <v>12</v>
      </c>
      <c r="M5" s="202">
        <v>13</v>
      </c>
      <c r="N5" s="202">
        <v>14</v>
      </c>
      <c r="O5" s="202">
        <v>15</v>
      </c>
      <c r="P5" s="202">
        <v>16</v>
      </c>
      <c r="Q5" s="202">
        <v>17</v>
      </c>
      <c r="R5" s="202">
        <v>18</v>
      </c>
    </row>
    <row r="6" spans="1:18" s="128" customFormat="1" ht="74.45" customHeight="1" x14ac:dyDescent="0.25">
      <c r="A6" s="374" t="s">
        <v>388</v>
      </c>
      <c r="B6" s="162" t="s">
        <v>410</v>
      </c>
      <c r="C6" s="163" t="s">
        <v>191</v>
      </c>
      <c r="D6" s="164" t="s">
        <v>333</v>
      </c>
      <c r="E6" s="164" t="s">
        <v>320</v>
      </c>
      <c r="F6" s="163">
        <v>642</v>
      </c>
      <c r="G6" s="163">
        <v>1</v>
      </c>
      <c r="H6" s="163">
        <v>1</v>
      </c>
      <c r="I6" s="163">
        <v>1</v>
      </c>
      <c r="J6" s="163">
        <v>1</v>
      </c>
      <c r="K6" s="165">
        <f>G6</f>
        <v>1</v>
      </c>
      <c r="L6" s="163"/>
      <c r="M6" s="163" t="s">
        <v>62</v>
      </c>
      <c r="N6" s="163" t="s">
        <v>62</v>
      </c>
      <c r="O6" s="156">
        <v>2215440.0099999998</v>
      </c>
      <c r="P6" s="156" t="s">
        <v>344</v>
      </c>
      <c r="Q6" s="156">
        <v>788781.63</v>
      </c>
      <c r="R6" s="156">
        <v>476185.19</v>
      </c>
    </row>
    <row r="7" spans="1:18" s="131" customFormat="1" ht="15.75" x14ac:dyDescent="0.2">
      <c r="A7" s="375"/>
      <c r="B7" s="166" t="s">
        <v>70</v>
      </c>
      <c r="C7" s="165"/>
      <c r="D7" s="165" t="s">
        <v>62</v>
      </c>
      <c r="E7" s="165"/>
      <c r="F7" s="165"/>
      <c r="G7" s="165">
        <f>G6</f>
        <v>1</v>
      </c>
      <c r="H7" s="165">
        <f t="shared" ref="H7:J7" si="0">H6</f>
        <v>1</v>
      </c>
      <c r="I7" s="165">
        <f t="shared" si="0"/>
        <v>1</v>
      </c>
      <c r="J7" s="165">
        <f t="shared" si="0"/>
        <v>1</v>
      </c>
      <c r="K7" s="165">
        <f>G7</f>
        <v>1</v>
      </c>
      <c r="L7" s="165"/>
      <c r="M7" s="167">
        <v>46022</v>
      </c>
      <c r="N7" s="167">
        <v>46022</v>
      </c>
      <c r="O7" s="156"/>
      <c r="P7" s="201"/>
      <c r="Q7" s="156"/>
      <c r="R7" s="156"/>
    </row>
    <row r="8" spans="1:18" s="131" customFormat="1" ht="14.25" x14ac:dyDescent="0.2">
      <c r="A8" s="375"/>
      <c r="B8" s="168" t="s">
        <v>76</v>
      </c>
      <c r="C8" s="165"/>
      <c r="D8" s="165"/>
      <c r="E8" s="165"/>
      <c r="F8" s="165"/>
      <c r="G8" s="165" t="s">
        <v>62</v>
      </c>
      <c r="H8" s="165"/>
      <c r="I8" s="165" t="s">
        <v>62</v>
      </c>
      <c r="J8" s="165"/>
      <c r="K8" s="165"/>
      <c r="L8" s="165" t="s">
        <v>62</v>
      </c>
      <c r="M8" s="165"/>
      <c r="N8" s="165"/>
      <c r="O8" s="201" t="s">
        <v>62</v>
      </c>
      <c r="P8" s="201" t="s">
        <v>62</v>
      </c>
      <c r="Q8" s="201" t="s">
        <v>62</v>
      </c>
      <c r="R8" s="201" t="s">
        <v>62</v>
      </c>
    </row>
    <row r="9" spans="1:18" s="131" customFormat="1" ht="65.45" customHeight="1" x14ac:dyDescent="0.2">
      <c r="A9" s="375"/>
      <c r="B9" s="169" t="s">
        <v>192</v>
      </c>
      <c r="C9" s="165"/>
      <c r="D9" s="165" t="s">
        <v>62</v>
      </c>
      <c r="E9" s="165"/>
      <c r="F9" s="165"/>
      <c r="G9" s="165">
        <f>G6</f>
        <v>1</v>
      </c>
      <c r="H9" s="165">
        <f t="shared" ref="H9:J9" si="1">H6</f>
        <v>1</v>
      </c>
      <c r="I9" s="165">
        <f t="shared" si="1"/>
        <v>1</v>
      </c>
      <c r="J9" s="165">
        <f t="shared" si="1"/>
        <v>1</v>
      </c>
      <c r="K9" s="165">
        <f>G9</f>
        <v>1</v>
      </c>
      <c r="L9" s="165" t="s">
        <v>62</v>
      </c>
      <c r="M9" s="167">
        <v>46022</v>
      </c>
      <c r="N9" s="167">
        <v>46022</v>
      </c>
      <c r="O9" s="156"/>
      <c r="P9" s="201" t="s">
        <v>62</v>
      </c>
      <c r="Q9" s="156"/>
      <c r="R9" s="156"/>
    </row>
    <row r="10" spans="1:18" s="131" customFormat="1" ht="15" customHeight="1" x14ac:dyDescent="0.2">
      <c r="A10" s="375"/>
      <c r="B10" s="168" t="s">
        <v>193</v>
      </c>
      <c r="C10" s="165"/>
      <c r="D10" s="165"/>
      <c r="E10" s="165"/>
      <c r="F10" s="165"/>
      <c r="G10" s="165" t="s">
        <v>62</v>
      </c>
      <c r="H10" s="165"/>
      <c r="I10" s="165" t="s">
        <v>62</v>
      </c>
      <c r="J10" s="165"/>
      <c r="K10" s="165"/>
      <c r="L10" s="165" t="s">
        <v>62</v>
      </c>
      <c r="M10" s="165"/>
      <c r="N10" s="165"/>
      <c r="O10" s="201" t="s">
        <v>62</v>
      </c>
      <c r="P10" s="201" t="s">
        <v>62</v>
      </c>
      <c r="Q10" s="201" t="s">
        <v>62</v>
      </c>
      <c r="R10" s="201" t="s">
        <v>62</v>
      </c>
    </row>
    <row r="11" spans="1:18" s="131" customFormat="1" ht="38.65" customHeight="1" x14ac:dyDescent="0.2">
      <c r="A11" s="375"/>
      <c r="B11" s="169" t="s">
        <v>330</v>
      </c>
      <c r="C11" s="165"/>
      <c r="D11" s="165" t="s">
        <v>62</v>
      </c>
      <c r="E11" s="165"/>
      <c r="F11" s="165"/>
      <c r="G11" s="165">
        <f>G6</f>
        <v>1</v>
      </c>
      <c r="H11" s="165">
        <f t="shared" ref="H11:J11" si="2">H6</f>
        <v>1</v>
      </c>
      <c r="I11" s="165">
        <f t="shared" si="2"/>
        <v>1</v>
      </c>
      <c r="J11" s="165">
        <f t="shared" si="2"/>
        <v>1</v>
      </c>
      <c r="K11" s="165">
        <f>G11</f>
        <v>1</v>
      </c>
      <c r="L11" s="165" t="s">
        <v>62</v>
      </c>
      <c r="M11" s="167">
        <v>46022</v>
      </c>
      <c r="N11" s="167">
        <v>46022</v>
      </c>
      <c r="O11" s="156"/>
      <c r="P11" s="201" t="s">
        <v>62</v>
      </c>
      <c r="Q11" s="156"/>
      <c r="R11" s="156"/>
    </row>
    <row r="12" spans="1:18" s="131" customFormat="1" ht="21" customHeight="1" x14ac:dyDescent="0.2">
      <c r="A12" s="375"/>
      <c r="B12" s="168" t="s">
        <v>71</v>
      </c>
      <c r="C12" s="165"/>
      <c r="D12" s="165"/>
      <c r="E12" s="165"/>
      <c r="F12" s="165"/>
      <c r="G12" s="165" t="s">
        <v>62</v>
      </c>
      <c r="H12" s="165"/>
      <c r="I12" s="165" t="s">
        <v>62</v>
      </c>
      <c r="J12" s="165"/>
      <c r="K12" s="165"/>
      <c r="L12" s="165" t="s">
        <v>62</v>
      </c>
      <c r="M12" s="165"/>
      <c r="N12" s="165"/>
      <c r="O12" s="201" t="s">
        <v>62</v>
      </c>
      <c r="P12" s="201" t="s">
        <v>62</v>
      </c>
      <c r="Q12" s="201" t="s">
        <v>62</v>
      </c>
      <c r="R12" s="201" t="s">
        <v>62</v>
      </c>
    </row>
    <row r="13" spans="1:18" s="131" customFormat="1" ht="21" customHeight="1" x14ac:dyDescent="0.2">
      <c r="A13" s="376"/>
      <c r="B13" s="169" t="s">
        <v>72</v>
      </c>
      <c r="C13" s="165"/>
      <c r="D13" s="165" t="s">
        <v>62</v>
      </c>
      <c r="E13" s="165"/>
      <c r="F13" s="165"/>
      <c r="G13" s="165">
        <f>G6</f>
        <v>1</v>
      </c>
      <c r="H13" s="165">
        <f t="shared" ref="H13:J13" si="3">H6</f>
        <v>1</v>
      </c>
      <c r="I13" s="165">
        <f t="shared" si="3"/>
        <v>1</v>
      </c>
      <c r="J13" s="165">
        <f t="shared" si="3"/>
        <v>1</v>
      </c>
      <c r="K13" s="165">
        <f>G13</f>
        <v>1</v>
      </c>
      <c r="L13" s="165" t="s">
        <v>62</v>
      </c>
      <c r="M13" s="167">
        <v>46022</v>
      </c>
      <c r="N13" s="167">
        <v>46022</v>
      </c>
      <c r="O13" s="156"/>
      <c r="P13" s="201" t="s">
        <v>62</v>
      </c>
      <c r="Q13" s="156"/>
      <c r="R13" s="156"/>
    </row>
    <row r="14" spans="1:18" s="128" customFormat="1" ht="74.45" customHeight="1" x14ac:dyDescent="0.25">
      <c r="A14" s="374" t="s">
        <v>198</v>
      </c>
      <c r="B14" s="162" t="s">
        <v>410</v>
      </c>
      <c r="C14" s="163" t="s">
        <v>191</v>
      </c>
      <c r="D14" s="164" t="s">
        <v>333</v>
      </c>
      <c r="E14" s="164" t="s">
        <v>320</v>
      </c>
      <c r="F14" s="163">
        <v>642</v>
      </c>
      <c r="G14" s="163">
        <v>1</v>
      </c>
      <c r="H14" s="163">
        <v>1</v>
      </c>
      <c r="I14" s="163">
        <v>1</v>
      </c>
      <c r="J14" s="163">
        <v>1</v>
      </c>
      <c r="K14" s="165">
        <f>G14</f>
        <v>1</v>
      </c>
      <c r="L14" s="163"/>
      <c r="M14" s="163" t="s">
        <v>62</v>
      </c>
      <c r="N14" s="163" t="s">
        <v>62</v>
      </c>
      <c r="O14" s="156">
        <v>8769258.0800000001</v>
      </c>
      <c r="P14" s="156" t="s">
        <v>344</v>
      </c>
      <c r="Q14" s="156">
        <v>5263032.41</v>
      </c>
      <c r="R14" s="156">
        <v>2271786.36</v>
      </c>
    </row>
    <row r="15" spans="1:18" s="131" customFormat="1" ht="15.75" x14ac:dyDescent="0.2">
      <c r="A15" s="375"/>
      <c r="B15" s="166" t="s">
        <v>70</v>
      </c>
      <c r="C15" s="165"/>
      <c r="D15" s="165" t="s">
        <v>62</v>
      </c>
      <c r="E15" s="165"/>
      <c r="F15" s="165"/>
      <c r="G15" s="165">
        <f>G14</f>
        <v>1</v>
      </c>
      <c r="H15" s="165">
        <f t="shared" ref="H15:J15" si="4">H14</f>
        <v>1</v>
      </c>
      <c r="I15" s="165">
        <f t="shared" si="4"/>
        <v>1</v>
      </c>
      <c r="J15" s="165">
        <f t="shared" si="4"/>
        <v>1</v>
      </c>
      <c r="K15" s="165">
        <f>G15</f>
        <v>1</v>
      </c>
      <c r="L15" s="165"/>
      <c r="M15" s="167">
        <v>46022</v>
      </c>
      <c r="N15" s="167">
        <v>46022</v>
      </c>
      <c r="O15" s="156"/>
      <c r="P15" s="201"/>
      <c r="Q15" s="156"/>
      <c r="R15" s="156"/>
    </row>
    <row r="16" spans="1:18" s="131" customFormat="1" ht="14.25" x14ac:dyDescent="0.2">
      <c r="A16" s="375"/>
      <c r="B16" s="168" t="s">
        <v>76</v>
      </c>
      <c r="C16" s="165"/>
      <c r="D16" s="165"/>
      <c r="E16" s="165"/>
      <c r="F16" s="165"/>
      <c r="G16" s="165" t="s">
        <v>62</v>
      </c>
      <c r="H16" s="165"/>
      <c r="I16" s="165" t="s">
        <v>62</v>
      </c>
      <c r="J16" s="165"/>
      <c r="K16" s="165"/>
      <c r="L16" s="165" t="s">
        <v>62</v>
      </c>
      <c r="M16" s="165"/>
      <c r="N16" s="165"/>
      <c r="O16" s="201" t="s">
        <v>62</v>
      </c>
      <c r="P16" s="201" t="s">
        <v>62</v>
      </c>
      <c r="Q16" s="201" t="s">
        <v>62</v>
      </c>
      <c r="R16" s="201" t="s">
        <v>62</v>
      </c>
    </row>
    <row r="17" spans="1:18" s="131" customFormat="1" ht="65.45" customHeight="1" x14ac:dyDescent="0.2">
      <c r="A17" s="375"/>
      <c r="B17" s="169" t="s">
        <v>192</v>
      </c>
      <c r="C17" s="165"/>
      <c r="D17" s="165" t="s">
        <v>62</v>
      </c>
      <c r="E17" s="165"/>
      <c r="F17" s="165"/>
      <c r="G17" s="165">
        <f>G14</f>
        <v>1</v>
      </c>
      <c r="H17" s="165">
        <f t="shared" ref="H17:J17" si="5">H14</f>
        <v>1</v>
      </c>
      <c r="I17" s="165">
        <f t="shared" si="5"/>
        <v>1</v>
      </c>
      <c r="J17" s="165">
        <f t="shared" si="5"/>
        <v>1</v>
      </c>
      <c r="K17" s="165">
        <f>G17</f>
        <v>1</v>
      </c>
      <c r="L17" s="165" t="s">
        <v>62</v>
      </c>
      <c r="M17" s="167">
        <v>46022</v>
      </c>
      <c r="N17" s="167">
        <v>46022</v>
      </c>
      <c r="O17" s="156"/>
      <c r="P17" s="201" t="s">
        <v>62</v>
      </c>
      <c r="Q17" s="156"/>
      <c r="R17" s="156"/>
    </row>
    <row r="18" spans="1:18" s="131" customFormat="1" ht="15" customHeight="1" x14ac:dyDescent="0.2">
      <c r="A18" s="375"/>
      <c r="B18" s="168" t="s">
        <v>193</v>
      </c>
      <c r="C18" s="165"/>
      <c r="D18" s="165"/>
      <c r="E18" s="165"/>
      <c r="F18" s="165"/>
      <c r="G18" s="165" t="s">
        <v>62</v>
      </c>
      <c r="H18" s="165"/>
      <c r="I18" s="165" t="s">
        <v>62</v>
      </c>
      <c r="J18" s="165"/>
      <c r="K18" s="165"/>
      <c r="L18" s="165" t="s">
        <v>62</v>
      </c>
      <c r="M18" s="165"/>
      <c r="N18" s="165"/>
      <c r="O18" s="201" t="s">
        <v>62</v>
      </c>
      <c r="P18" s="201" t="s">
        <v>62</v>
      </c>
      <c r="Q18" s="201" t="s">
        <v>62</v>
      </c>
      <c r="R18" s="201" t="s">
        <v>62</v>
      </c>
    </row>
    <row r="19" spans="1:18" s="131" customFormat="1" ht="38.65" customHeight="1" x14ac:dyDescent="0.2">
      <c r="A19" s="375"/>
      <c r="B19" s="169" t="s">
        <v>330</v>
      </c>
      <c r="C19" s="165"/>
      <c r="D19" s="165" t="s">
        <v>62</v>
      </c>
      <c r="E19" s="165"/>
      <c r="F19" s="165"/>
      <c r="G19" s="165">
        <f>G14</f>
        <v>1</v>
      </c>
      <c r="H19" s="165">
        <f t="shared" ref="H19:J19" si="6">H14</f>
        <v>1</v>
      </c>
      <c r="I19" s="165">
        <f t="shared" si="6"/>
        <v>1</v>
      </c>
      <c r="J19" s="165">
        <f t="shared" si="6"/>
        <v>1</v>
      </c>
      <c r="K19" s="165">
        <f>G19</f>
        <v>1</v>
      </c>
      <c r="L19" s="165" t="s">
        <v>62</v>
      </c>
      <c r="M19" s="167">
        <v>46022</v>
      </c>
      <c r="N19" s="167">
        <v>46022</v>
      </c>
      <c r="O19" s="156"/>
      <c r="P19" s="201" t="s">
        <v>62</v>
      </c>
      <c r="Q19" s="156"/>
      <c r="R19" s="156"/>
    </row>
    <row r="20" spans="1:18" s="131" customFormat="1" ht="21" customHeight="1" x14ac:dyDescent="0.2">
      <c r="A20" s="375"/>
      <c r="B20" s="168" t="s">
        <v>71</v>
      </c>
      <c r="C20" s="165"/>
      <c r="D20" s="165"/>
      <c r="E20" s="165"/>
      <c r="F20" s="165"/>
      <c r="G20" s="165" t="s">
        <v>62</v>
      </c>
      <c r="H20" s="165"/>
      <c r="I20" s="165" t="s">
        <v>62</v>
      </c>
      <c r="J20" s="165"/>
      <c r="K20" s="165"/>
      <c r="L20" s="165" t="s">
        <v>62</v>
      </c>
      <c r="M20" s="165"/>
      <c r="N20" s="165"/>
      <c r="O20" s="201" t="s">
        <v>62</v>
      </c>
      <c r="P20" s="201" t="s">
        <v>62</v>
      </c>
      <c r="Q20" s="201" t="s">
        <v>62</v>
      </c>
      <c r="R20" s="201" t="s">
        <v>62</v>
      </c>
    </row>
    <row r="21" spans="1:18" s="131" customFormat="1" ht="21" customHeight="1" x14ac:dyDescent="0.2">
      <c r="A21" s="376"/>
      <c r="B21" s="169" t="s">
        <v>72</v>
      </c>
      <c r="C21" s="165"/>
      <c r="D21" s="165" t="s">
        <v>62</v>
      </c>
      <c r="E21" s="165"/>
      <c r="F21" s="165"/>
      <c r="G21" s="165">
        <f>G14</f>
        <v>1</v>
      </c>
      <c r="H21" s="165">
        <f t="shared" ref="H21:J21" si="7">H14</f>
        <v>1</v>
      </c>
      <c r="I21" s="165">
        <f t="shared" si="7"/>
        <v>1</v>
      </c>
      <c r="J21" s="165">
        <f t="shared" si="7"/>
        <v>1</v>
      </c>
      <c r="K21" s="165">
        <f>G21</f>
        <v>1</v>
      </c>
      <c r="L21" s="165" t="s">
        <v>62</v>
      </c>
      <c r="M21" s="167">
        <v>46022</v>
      </c>
      <c r="N21" s="167">
        <v>46022</v>
      </c>
      <c r="O21" s="156"/>
      <c r="P21" s="201" t="s">
        <v>62</v>
      </c>
      <c r="Q21" s="156"/>
      <c r="R21" s="156"/>
    </row>
    <row r="22" spans="1:18" s="128" customFormat="1" ht="74.45" customHeight="1" x14ac:dyDescent="0.25">
      <c r="A22" s="374" t="s">
        <v>374</v>
      </c>
      <c r="B22" s="162" t="s">
        <v>410</v>
      </c>
      <c r="C22" s="163" t="s">
        <v>191</v>
      </c>
      <c r="D22" s="164" t="s">
        <v>333</v>
      </c>
      <c r="E22" s="164" t="s">
        <v>320</v>
      </c>
      <c r="F22" s="163">
        <v>642</v>
      </c>
      <c r="G22" s="165">
        <v>1</v>
      </c>
      <c r="H22" s="165">
        <v>1</v>
      </c>
      <c r="I22" s="165">
        <v>1</v>
      </c>
      <c r="J22" s="165">
        <v>1</v>
      </c>
      <c r="K22" s="165">
        <f>G22</f>
        <v>1</v>
      </c>
      <c r="L22" s="163"/>
      <c r="M22" s="163" t="s">
        <v>62</v>
      </c>
      <c r="N22" s="163" t="s">
        <v>62</v>
      </c>
      <c r="O22" s="156">
        <v>1302237.47</v>
      </c>
      <c r="P22" s="156" t="s">
        <v>344</v>
      </c>
      <c r="Q22" s="156">
        <v>1016160.32</v>
      </c>
      <c r="R22" s="156">
        <v>516120.29</v>
      </c>
    </row>
    <row r="23" spans="1:18" s="131" customFormat="1" ht="15.75" x14ac:dyDescent="0.2">
      <c r="A23" s="375"/>
      <c r="B23" s="166" t="s">
        <v>70</v>
      </c>
      <c r="C23" s="165"/>
      <c r="D23" s="165" t="s">
        <v>62</v>
      </c>
      <c r="E23" s="165"/>
      <c r="F23" s="165"/>
      <c r="G23" s="165">
        <f>G22</f>
        <v>1</v>
      </c>
      <c r="H23" s="165">
        <f t="shared" ref="H23:J23" si="8">H22</f>
        <v>1</v>
      </c>
      <c r="I23" s="165">
        <f t="shared" si="8"/>
        <v>1</v>
      </c>
      <c r="J23" s="165">
        <f t="shared" si="8"/>
        <v>1</v>
      </c>
      <c r="K23" s="165">
        <f>G23</f>
        <v>1</v>
      </c>
      <c r="L23" s="165"/>
      <c r="M23" s="167">
        <v>46022</v>
      </c>
      <c r="N23" s="167">
        <v>46022</v>
      </c>
      <c r="O23" s="156"/>
      <c r="P23" s="201"/>
      <c r="Q23" s="156"/>
      <c r="R23" s="156"/>
    </row>
    <row r="24" spans="1:18" s="131" customFormat="1" ht="14.25" x14ac:dyDescent="0.2">
      <c r="A24" s="375"/>
      <c r="B24" s="168" t="s">
        <v>76</v>
      </c>
      <c r="C24" s="165"/>
      <c r="D24" s="165"/>
      <c r="E24" s="165"/>
      <c r="F24" s="165"/>
      <c r="G24" s="165" t="s">
        <v>62</v>
      </c>
      <c r="H24" s="165"/>
      <c r="I24" s="165" t="s">
        <v>62</v>
      </c>
      <c r="J24" s="165"/>
      <c r="K24" s="165"/>
      <c r="L24" s="165" t="s">
        <v>62</v>
      </c>
      <c r="M24" s="165"/>
      <c r="N24" s="165"/>
      <c r="O24" s="201" t="s">
        <v>62</v>
      </c>
      <c r="P24" s="201" t="s">
        <v>62</v>
      </c>
      <c r="Q24" s="201" t="s">
        <v>62</v>
      </c>
      <c r="R24" s="201" t="s">
        <v>62</v>
      </c>
    </row>
    <row r="25" spans="1:18" s="131" customFormat="1" ht="65.45" customHeight="1" x14ac:dyDescent="0.2">
      <c r="A25" s="375"/>
      <c r="B25" s="169" t="s">
        <v>192</v>
      </c>
      <c r="C25" s="165"/>
      <c r="D25" s="165" t="s">
        <v>62</v>
      </c>
      <c r="E25" s="165"/>
      <c r="F25" s="165"/>
      <c r="G25" s="165">
        <f>G22</f>
        <v>1</v>
      </c>
      <c r="H25" s="165">
        <f t="shared" ref="H25:J25" si="9">H22</f>
        <v>1</v>
      </c>
      <c r="I25" s="165">
        <f t="shared" si="9"/>
        <v>1</v>
      </c>
      <c r="J25" s="165">
        <f t="shared" si="9"/>
        <v>1</v>
      </c>
      <c r="K25" s="165">
        <f>G25</f>
        <v>1</v>
      </c>
      <c r="L25" s="165" t="s">
        <v>62</v>
      </c>
      <c r="M25" s="167">
        <v>46022</v>
      </c>
      <c r="N25" s="167">
        <v>46022</v>
      </c>
      <c r="O25" s="156"/>
      <c r="P25" s="201" t="s">
        <v>62</v>
      </c>
      <c r="Q25" s="156"/>
      <c r="R25" s="156"/>
    </row>
    <row r="26" spans="1:18" s="131" customFormat="1" ht="15" customHeight="1" x14ac:dyDescent="0.2">
      <c r="A26" s="375"/>
      <c r="B26" s="168" t="s">
        <v>193</v>
      </c>
      <c r="C26" s="165"/>
      <c r="D26" s="165"/>
      <c r="E26" s="165"/>
      <c r="F26" s="165"/>
      <c r="G26" s="165" t="s">
        <v>62</v>
      </c>
      <c r="H26" s="165"/>
      <c r="I26" s="165" t="s">
        <v>62</v>
      </c>
      <c r="J26" s="165"/>
      <c r="K26" s="165"/>
      <c r="L26" s="165" t="s">
        <v>62</v>
      </c>
      <c r="M26" s="165"/>
      <c r="N26" s="165"/>
      <c r="O26" s="201" t="s">
        <v>62</v>
      </c>
      <c r="P26" s="201" t="s">
        <v>62</v>
      </c>
      <c r="Q26" s="201" t="s">
        <v>62</v>
      </c>
      <c r="R26" s="201" t="s">
        <v>62</v>
      </c>
    </row>
    <row r="27" spans="1:18" s="131" customFormat="1" ht="38.65" customHeight="1" x14ac:dyDescent="0.2">
      <c r="A27" s="375"/>
      <c r="B27" s="169" t="s">
        <v>330</v>
      </c>
      <c r="C27" s="165"/>
      <c r="D27" s="165" t="s">
        <v>62</v>
      </c>
      <c r="E27" s="165"/>
      <c r="F27" s="165"/>
      <c r="G27" s="165">
        <f>G22</f>
        <v>1</v>
      </c>
      <c r="H27" s="165">
        <f t="shared" ref="H27:J27" si="10">H22</f>
        <v>1</v>
      </c>
      <c r="I27" s="165">
        <f t="shared" si="10"/>
        <v>1</v>
      </c>
      <c r="J27" s="165">
        <f t="shared" si="10"/>
        <v>1</v>
      </c>
      <c r="K27" s="165">
        <f>G27</f>
        <v>1</v>
      </c>
      <c r="L27" s="165" t="s">
        <v>62</v>
      </c>
      <c r="M27" s="167">
        <v>46022</v>
      </c>
      <c r="N27" s="167">
        <v>46022</v>
      </c>
      <c r="O27" s="156"/>
      <c r="P27" s="201" t="s">
        <v>62</v>
      </c>
      <c r="Q27" s="156"/>
      <c r="R27" s="156"/>
    </row>
    <row r="28" spans="1:18" s="131" customFormat="1" ht="21" customHeight="1" x14ac:dyDescent="0.2">
      <c r="A28" s="375"/>
      <c r="B28" s="168" t="s">
        <v>71</v>
      </c>
      <c r="C28" s="165"/>
      <c r="D28" s="165"/>
      <c r="E28" s="165"/>
      <c r="F28" s="165"/>
      <c r="G28" s="165" t="s">
        <v>62</v>
      </c>
      <c r="H28" s="165"/>
      <c r="I28" s="165" t="s">
        <v>62</v>
      </c>
      <c r="J28" s="165"/>
      <c r="K28" s="165"/>
      <c r="L28" s="165" t="s">
        <v>62</v>
      </c>
      <c r="M28" s="165"/>
      <c r="N28" s="165"/>
      <c r="O28" s="201" t="s">
        <v>62</v>
      </c>
      <c r="P28" s="201" t="s">
        <v>62</v>
      </c>
      <c r="Q28" s="201" t="s">
        <v>62</v>
      </c>
      <c r="R28" s="201" t="s">
        <v>62</v>
      </c>
    </row>
    <row r="29" spans="1:18" s="131" customFormat="1" ht="21" customHeight="1" x14ac:dyDescent="0.2">
      <c r="A29" s="376"/>
      <c r="B29" s="169" t="s">
        <v>72</v>
      </c>
      <c r="C29" s="165"/>
      <c r="D29" s="165" t="s">
        <v>62</v>
      </c>
      <c r="E29" s="165"/>
      <c r="F29" s="165"/>
      <c r="G29" s="165">
        <f>G22</f>
        <v>1</v>
      </c>
      <c r="H29" s="165">
        <f t="shared" ref="H29:J29" si="11">H22</f>
        <v>1</v>
      </c>
      <c r="I29" s="165">
        <f t="shared" si="11"/>
        <v>1</v>
      </c>
      <c r="J29" s="165">
        <f t="shared" si="11"/>
        <v>1</v>
      </c>
      <c r="K29" s="165">
        <f>G29</f>
        <v>1</v>
      </c>
      <c r="L29" s="165" t="s">
        <v>62</v>
      </c>
      <c r="M29" s="167">
        <v>46022</v>
      </c>
      <c r="N29" s="167">
        <v>46022</v>
      </c>
      <c r="O29" s="156"/>
      <c r="P29" s="201" t="s">
        <v>62</v>
      </c>
      <c r="Q29" s="156"/>
      <c r="R29" s="156"/>
    </row>
    <row r="30" spans="1:18" s="128" customFormat="1" ht="74.45" customHeight="1" x14ac:dyDescent="0.25">
      <c r="A30" s="374" t="s">
        <v>199</v>
      </c>
      <c r="B30" s="162" t="s">
        <v>410</v>
      </c>
      <c r="C30" s="163" t="s">
        <v>191</v>
      </c>
      <c r="D30" s="164" t="s">
        <v>333</v>
      </c>
      <c r="E30" s="164" t="s">
        <v>320</v>
      </c>
      <c r="F30" s="163">
        <v>642</v>
      </c>
      <c r="G30" s="163">
        <v>1</v>
      </c>
      <c r="H30" s="163">
        <v>1</v>
      </c>
      <c r="I30" s="163">
        <v>1</v>
      </c>
      <c r="J30" s="163">
        <v>1</v>
      </c>
      <c r="K30" s="165">
        <f>G30</f>
        <v>1</v>
      </c>
      <c r="L30" s="163"/>
      <c r="M30" s="163" t="s">
        <v>62</v>
      </c>
      <c r="N30" s="163" t="s">
        <v>62</v>
      </c>
      <c r="O30" s="156">
        <v>1233295.47</v>
      </c>
      <c r="P30" s="156" t="s">
        <v>344</v>
      </c>
      <c r="Q30" s="156">
        <v>1117218.4099999999</v>
      </c>
      <c r="R30" s="156">
        <v>541984.73</v>
      </c>
    </row>
    <row r="31" spans="1:18" s="131" customFormat="1" ht="15.75" x14ac:dyDescent="0.2">
      <c r="A31" s="375"/>
      <c r="B31" s="166" t="s">
        <v>70</v>
      </c>
      <c r="C31" s="165"/>
      <c r="D31" s="165" t="s">
        <v>62</v>
      </c>
      <c r="E31" s="165"/>
      <c r="F31" s="165"/>
      <c r="G31" s="165">
        <f>G30</f>
        <v>1</v>
      </c>
      <c r="H31" s="165">
        <f t="shared" ref="H31:J31" si="12">H30</f>
        <v>1</v>
      </c>
      <c r="I31" s="165">
        <f t="shared" si="12"/>
        <v>1</v>
      </c>
      <c r="J31" s="165">
        <f t="shared" si="12"/>
        <v>1</v>
      </c>
      <c r="K31" s="165">
        <f>G31</f>
        <v>1</v>
      </c>
      <c r="L31" s="165"/>
      <c r="M31" s="167">
        <v>46022</v>
      </c>
      <c r="N31" s="167">
        <v>46022</v>
      </c>
      <c r="O31" s="156"/>
      <c r="P31" s="201"/>
      <c r="Q31" s="156"/>
      <c r="R31" s="156"/>
    </row>
    <row r="32" spans="1:18" s="131" customFormat="1" ht="14.25" x14ac:dyDescent="0.2">
      <c r="A32" s="375"/>
      <c r="B32" s="168" t="s">
        <v>76</v>
      </c>
      <c r="C32" s="165"/>
      <c r="D32" s="165"/>
      <c r="E32" s="165"/>
      <c r="F32" s="165"/>
      <c r="G32" s="165" t="s">
        <v>62</v>
      </c>
      <c r="H32" s="165"/>
      <c r="I32" s="165" t="s">
        <v>62</v>
      </c>
      <c r="J32" s="165"/>
      <c r="K32" s="165"/>
      <c r="L32" s="165" t="s">
        <v>62</v>
      </c>
      <c r="M32" s="165"/>
      <c r="N32" s="165"/>
      <c r="O32" s="201" t="s">
        <v>62</v>
      </c>
      <c r="P32" s="201" t="s">
        <v>62</v>
      </c>
      <c r="Q32" s="201" t="s">
        <v>62</v>
      </c>
      <c r="R32" s="201" t="s">
        <v>62</v>
      </c>
    </row>
    <row r="33" spans="1:18" s="131" customFormat="1" ht="65.45" customHeight="1" x14ac:dyDescent="0.2">
      <c r="A33" s="375"/>
      <c r="B33" s="169" t="s">
        <v>192</v>
      </c>
      <c r="C33" s="165"/>
      <c r="D33" s="165" t="s">
        <v>62</v>
      </c>
      <c r="E33" s="165"/>
      <c r="F33" s="165"/>
      <c r="G33" s="165">
        <f>G30</f>
        <v>1</v>
      </c>
      <c r="H33" s="165">
        <f t="shared" ref="H33:J33" si="13">H30</f>
        <v>1</v>
      </c>
      <c r="I33" s="165">
        <f t="shared" si="13"/>
        <v>1</v>
      </c>
      <c r="J33" s="165">
        <f t="shared" si="13"/>
        <v>1</v>
      </c>
      <c r="K33" s="165">
        <f>G33</f>
        <v>1</v>
      </c>
      <c r="L33" s="165" t="s">
        <v>62</v>
      </c>
      <c r="M33" s="167">
        <v>46022</v>
      </c>
      <c r="N33" s="167">
        <v>46022</v>
      </c>
      <c r="O33" s="156"/>
      <c r="P33" s="201" t="s">
        <v>62</v>
      </c>
      <c r="Q33" s="156"/>
      <c r="R33" s="156"/>
    </row>
    <row r="34" spans="1:18" s="131" customFormat="1" ht="15" customHeight="1" x14ac:dyDescent="0.2">
      <c r="A34" s="375"/>
      <c r="B34" s="168" t="s">
        <v>193</v>
      </c>
      <c r="C34" s="165"/>
      <c r="D34" s="165"/>
      <c r="E34" s="165"/>
      <c r="F34" s="165"/>
      <c r="G34" s="165" t="s">
        <v>62</v>
      </c>
      <c r="H34" s="165"/>
      <c r="I34" s="165" t="s">
        <v>62</v>
      </c>
      <c r="J34" s="165"/>
      <c r="K34" s="165"/>
      <c r="L34" s="165" t="s">
        <v>62</v>
      </c>
      <c r="M34" s="165"/>
      <c r="N34" s="165"/>
      <c r="O34" s="201" t="s">
        <v>62</v>
      </c>
      <c r="P34" s="201" t="s">
        <v>62</v>
      </c>
      <c r="Q34" s="201" t="s">
        <v>62</v>
      </c>
      <c r="R34" s="201" t="s">
        <v>62</v>
      </c>
    </row>
    <row r="35" spans="1:18" s="131" customFormat="1" ht="38.65" customHeight="1" x14ac:dyDescent="0.2">
      <c r="A35" s="375"/>
      <c r="B35" s="169" t="s">
        <v>330</v>
      </c>
      <c r="C35" s="165"/>
      <c r="D35" s="165" t="s">
        <v>62</v>
      </c>
      <c r="E35" s="165"/>
      <c r="F35" s="165"/>
      <c r="G35" s="165">
        <f>G30</f>
        <v>1</v>
      </c>
      <c r="H35" s="165">
        <f t="shared" ref="H35:J35" si="14">H30</f>
        <v>1</v>
      </c>
      <c r="I35" s="165">
        <f t="shared" si="14"/>
        <v>1</v>
      </c>
      <c r="J35" s="165">
        <f t="shared" si="14"/>
        <v>1</v>
      </c>
      <c r="K35" s="165">
        <f>G35</f>
        <v>1</v>
      </c>
      <c r="L35" s="165" t="s">
        <v>62</v>
      </c>
      <c r="M35" s="167">
        <v>46022</v>
      </c>
      <c r="N35" s="167">
        <v>46022</v>
      </c>
      <c r="O35" s="156"/>
      <c r="P35" s="201" t="s">
        <v>62</v>
      </c>
      <c r="Q35" s="156"/>
      <c r="R35" s="156"/>
    </row>
    <row r="36" spans="1:18" s="131" customFormat="1" ht="21" customHeight="1" x14ac:dyDescent="0.2">
      <c r="A36" s="375"/>
      <c r="B36" s="168" t="s">
        <v>71</v>
      </c>
      <c r="C36" s="165"/>
      <c r="D36" s="165"/>
      <c r="E36" s="165"/>
      <c r="F36" s="165"/>
      <c r="G36" s="165" t="s">
        <v>62</v>
      </c>
      <c r="H36" s="165"/>
      <c r="I36" s="165" t="s">
        <v>62</v>
      </c>
      <c r="J36" s="165"/>
      <c r="K36" s="165"/>
      <c r="L36" s="165" t="s">
        <v>62</v>
      </c>
      <c r="M36" s="165"/>
      <c r="N36" s="165"/>
      <c r="O36" s="201" t="s">
        <v>62</v>
      </c>
      <c r="P36" s="201" t="s">
        <v>62</v>
      </c>
      <c r="Q36" s="201" t="s">
        <v>62</v>
      </c>
      <c r="R36" s="201" t="s">
        <v>62</v>
      </c>
    </row>
    <row r="37" spans="1:18" s="131" customFormat="1" ht="21" customHeight="1" x14ac:dyDescent="0.2">
      <c r="A37" s="376"/>
      <c r="B37" s="169" t="s">
        <v>72</v>
      </c>
      <c r="C37" s="165"/>
      <c r="D37" s="165" t="s">
        <v>62</v>
      </c>
      <c r="E37" s="165"/>
      <c r="F37" s="165"/>
      <c r="G37" s="165">
        <f>G30</f>
        <v>1</v>
      </c>
      <c r="H37" s="165">
        <f t="shared" ref="H37:J37" si="15">H30</f>
        <v>1</v>
      </c>
      <c r="I37" s="165">
        <f t="shared" si="15"/>
        <v>1</v>
      </c>
      <c r="J37" s="165">
        <f t="shared" si="15"/>
        <v>1</v>
      </c>
      <c r="K37" s="165">
        <f>G37</f>
        <v>1</v>
      </c>
      <c r="L37" s="165" t="s">
        <v>62</v>
      </c>
      <c r="M37" s="167">
        <v>46022</v>
      </c>
      <c r="N37" s="167">
        <v>46022</v>
      </c>
      <c r="O37" s="156"/>
      <c r="P37" s="201" t="s">
        <v>62</v>
      </c>
      <c r="Q37" s="156"/>
      <c r="R37" s="156"/>
    </row>
    <row r="38" spans="1:18" s="128" customFormat="1" ht="74.45" customHeight="1" x14ac:dyDescent="0.25">
      <c r="A38" s="374" t="s">
        <v>395</v>
      </c>
      <c r="B38" s="162" t="s">
        <v>410</v>
      </c>
      <c r="C38" s="163" t="s">
        <v>191</v>
      </c>
      <c r="D38" s="164" t="s">
        <v>333</v>
      </c>
      <c r="E38" s="164" t="s">
        <v>320</v>
      </c>
      <c r="F38" s="163">
        <v>642</v>
      </c>
      <c r="G38" s="163">
        <v>1</v>
      </c>
      <c r="H38" s="163">
        <v>1</v>
      </c>
      <c r="I38" s="163">
        <v>1</v>
      </c>
      <c r="J38" s="163">
        <v>1</v>
      </c>
      <c r="K38" s="165">
        <f>G38</f>
        <v>1</v>
      </c>
      <c r="L38" s="163"/>
      <c r="M38" s="163" t="s">
        <v>62</v>
      </c>
      <c r="N38" s="163" t="s">
        <v>62</v>
      </c>
      <c r="O38" s="156">
        <v>2226996.6</v>
      </c>
      <c r="P38" s="156" t="s">
        <v>344</v>
      </c>
      <c r="Q38" s="156">
        <v>1777305.4</v>
      </c>
      <c r="R38" s="156">
        <v>786211.04</v>
      </c>
    </row>
    <row r="39" spans="1:18" s="131" customFormat="1" ht="15.75" x14ac:dyDescent="0.2">
      <c r="A39" s="375"/>
      <c r="B39" s="166" t="s">
        <v>70</v>
      </c>
      <c r="C39" s="165"/>
      <c r="D39" s="165" t="s">
        <v>62</v>
      </c>
      <c r="E39" s="165"/>
      <c r="F39" s="165"/>
      <c r="G39" s="165">
        <f>G38</f>
        <v>1</v>
      </c>
      <c r="H39" s="165">
        <f t="shared" ref="H39:J39" si="16">H38</f>
        <v>1</v>
      </c>
      <c r="I39" s="165">
        <f t="shared" si="16"/>
        <v>1</v>
      </c>
      <c r="J39" s="165">
        <f t="shared" si="16"/>
        <v>1</v>
      </c>
      <c r="K39" s="165">
        <f>G39</f>
        <v>1</v>
      </c>
      <c r="L39" s="165"/>
      <c r="M39" s="167">
        <v>46022</v>
      </c>
      <c r="N39" s="167">
        <v>46022</v>
      </c>
      <c r="O39" s="156"/>
      <c r="P39" s="201"/>
      <c r="Q39" s="156"/>
      <c r="R39" s="156"/>
    </row>
    <row r="40" spans="1:18" s="131" customFormat="1" ht="14.25" x14ac:dyDescent="0.2">
      <c r="A40" s="375"/>
      <c r="B40" s="168" t="s">
        <v>76</v>
      </c>
      <c r="C40" s="165"/>
      <c r="D40" s="165"/>
      <c r="E40" s="165"/>
      <c r="F40" s="165"/>
      <c r="G40" s="165" t="s">
        <v>62</v>
      </c>
      <c r="H40" s="165"/>
      <c r="I40" s="165" t="s">
        <v>62</v>
      </c>
      <c r="J40" s="165"/>
      <c r="K40" s="165"/>
      <c r="L40" s="165" t="s">
        <v>62</v>
      </c>
      <c r="M40" s="165"/>
      <c r="N40" s="165"/>
      <c r="O40" s="201" t="s">
        <v>62</v>
      </c>
      <c r="P40" s="201" t="s">
        <v>62</v>
      </c>
      <c r="Q40" s="201" t="s">
        <v>62</v>
      </c>
      <c r="R40" s="201" t="s">
        <v>62</v>
      </c>
    </row>
    <row r="41" spans="1:18" s="131" customFormat="1" ht="65.45" customHeight="1" x14ac:dyDescent="0.2">
      <c r="A41" s="375"/>
      <c r="B41" s="169" t="s">
        <v>192</v>
      </c>
      <c r="C41" s="165"/>
      <c r="D41" s="165" t="s">
        <v>62</v>
      </c>
      <c r="E41" s="165"/>
      <c r="F41" s="165"/>
      <c r="G41" s="165">
        <f>G38</f>
        <v>1</v>
      </c>
      <c r="H41" s="165">
        <f t="shared" ref="H41:J41" si="17">H38</f>
        <v>1</v>
      </c>
      <c r="I41" s="165">
        <f t="shared" si="17"/>
        <v>1</v>
      </c>
      <c r="J41" s="165">
        <f t="shared" si="17"/>
        <v>1</v>
      </c>
      <c r="K41" s="165">
        <f>G41</f>
        <v>1</v>
      </c>
      <c r="L41" s="165" t="s">
        <v>62</v>
      </c>
      <c r="M41" s="167">
        <v>46022</v>
      </c>
      <c r="N41" s="167">
        <v>46022</v>
      </c>
      <c r="O41" s="156"/>
      <c r="P41" s="201" t="s">
        <v>62</v>
      </c>
      <c r="Q41" s="156"/>
      <c r="R41" s="156"/>
    </row>
    <row r="42" spans="1:18" s="131" customFormat="1" ht="15" customHeight="1" x14ac:dyDescent="0.2">
      <c r="A42" s="375"/>
      <c r="B42" s="168" t="s">
        <v>193</v>
      </c>
      <c r="C42" s="165"/>
      <c r="D42" s="165"/>
      <c r="E42" s="165"/>
      <c r="F42" s="165"/>
      <c r="G42" s="165" t="s">
        <v>62</v>
      </c>
      <c r="H42" s="165"/>
      <c r="I42" s="165" t="s">
        <v>62</v>
      </c>
      <c r="J42" s="165"/>
      <c r="K42" s="165"/>
      <c r="L42" s="165" t="s">
        <v>62</v>
      </c>
      <c r="M42" s="165"/>
      <c r="N42" s="165"/>
      <c r="O42" s="201" t="s">
        <v>62</v>
      </c>
      <c r="P42" s="201" t="s">
        <v>62</v>
      </c>
      <c r="Q42" s="201" t="s">
        <v>62</v>
      </c>
      <c r="R42" s="201" t="s">
        <v>62</v>
      </c>
    </row>
    <row r="43" spans="1:18" s="131" customFormat="1" ht="38.65" customHeight="1" x14ac:dyDescent="0.2">
      <c r="A43" s="375"/>
      <c r="B43" s="169" t="s">
        <v>330</v>
      </c>
      <c r="C43" s="165"/>
      <c r="D43" s="165" t="s">
        <v>62</v>
      </c>
      <c r="E43" s="165"/>
      <c r="F43" s="165"/>
      <c r="G43" s="165">
        <f>G38</f>
        <v>1</v>
      </c>
      <c r="H43" s="165">
        <f t="shared" ref="H43:J43" si="18">H38</f>
        <v>1</v>
      </c>
      <c r="I43" s="165">
        <f t="shared" si="18"/>
        <v>1</v>
      </c>
      <c r="J43" s="165">
        <f t="shared" si="18"/>
        <v>1</v>
      </c>
      <c r="K43" s="165">
        <f>G43</f>
        <v>1</v>
      </c>
      <c r="L43" s="165" t="s">
        <v>62</v>
      </c>
      <c r="M43" s="167">
        <v>46022</v>
      </c>
      <c r="N43" s="167">
        <v>46022</v>
      </c>
      <c r="O43" s="156"/>
      <c r="P43" s="201" t="s">
        <v>62</v>
      </c>
      <c r="Q43" s="156"/>
      <c r="R43" s="156"/>
    </row>
    <row r="44" spans="1:18" s="131" customFormat="1" ht="21" customHeight="1" x14ac:dyDescent="0.2">
      <c r="A44" s="375"/>
      <c r="B44" s="168" t="s">
        <v>71</v>
      </c>
      <c r="C44" s="165"/>
      <c r="D44" s="165"/>
      <c r="E44" s="165"/>
      <c r="F44" s="165"/>
      <c r="G44" s="165" t="s">
        <v>62</v>
      </c>
      <c r="H44" s="165"/>
      <c r="I44" s="165" t="s">
        <v>62</v>
      </c>
      <c r="J44" s="165"/>
      <c r="K44" s="165"/>
      <c r="L44" s="165" t="s">
        <v>62</v>
      </c>
      <c r="M44" s="165"/>
      <c r="N44" s="165"/>
      <c r="O44" s="201" t="s">
        <v>62</v>
      </c>
      <c r="P44" s="201" t="s">
        <v>62</v>
      </c>
      <c r="Q44" s="201" t="s">
        <v>62</v>
      </c>
      <c r="R44" s="201" t="s">
        <v>62</v>
      </c>
    </row>
    <row r="45" spans="1:18" s="131" customFormat="1" ht="21" customHeight="1" x14ac:dyDescent="0.2">
      <c r="A45" s="376"/>
      <c r="B45" s="169" t="s">
        <v>72</v>
      </c>
      <c r="C45" s="165"/>
      <c r="D45" s="165" t="s">
        <v>62</v>
      </c>
      <c r="E45" s="165"/>
      <c r="F45" s="165"/>
      <c r="G45" s="165">
        <f>G38</f>
        <v>1</v>
      </c>
      <c r="H45" s="165">
        <f t="shared" ref="H45:J45" si="19">H38</f>
        <v>1</v>
      </c>
      <c r="I45" s="165">
        <f t="shared" si="19"/>
        <v>1</v>
      </c>
      <c r="J45" s="165">
        <f t="shared" si="19"/>
        <v>1</v>
      </c>
      <c r="K45" s="165">
        <f>G45</f>
        <v>1</v>
      </c>
      <c r="L45" s="165" t="s">
        <v>62</v>
      </c>
      <c r="M45" s="167">
        <v>46022</v>
      </c>
      <c r="N45" s="167">
        <v>46022</v>
      </c>
      <c r="O45" s="156"/>
      <c r="P45" s="201" t="s">
        <v>62</v>
      </c>
      <c r="Q45" s="156"/>
      <c r="R45" s="156"/>
    </row>
    <row r="46" spans="1:18" s="128" customFormat="1" ht="74.45" customHeight="1" x14ac:dyDescent="0.25">
      <c r="A46" s="374" t="s">
        <v>351</v>
      </c>
      <c r="B46" s="162" t="s">
        <v>410</v>
      </c>
      <c r="C46" s="163" t="s">
        <v>191</v>
      </c>
      <c r="D46" s="164" t="s">
        <v>333</v>
      </c>
      <c r="E46" s="164" t="s">
        <v>320</v>
      </c>
      <c r="F46" s="163">
        <v>642</v>
      </c>
      <c r="G46" s="163">
        <v>1</v>
      </c>
      <c r="H46" s="163">
        <v>1</v>
      </c>
      <c r="I46" s="163">
        <v>1</v>
      </c>
      <c r="J46" s="163">
        <v>1</v>
      </c>
      <c r="K46" s="165">
        <f>G46</f>
        <v>1</v>
      </c>
      <c r="L46" s="163"/>
      <c r="M46" s="163" t="s">
        <v>62</v>
      </c>
      <c r="N46" s="163" t="s">
        <v>62</v>
      </c>
      <c r="O46" s="156">
        <v>1359996.6</v>
      </c>
      <c r="P46" s="156" t="s">
        <v>344</v>
      </c>
      <c r="Q46" s="156">
        <v>1223098.5</v>
      </c>
      <c r="R46" s="156">
        <v>624698.5</v>
      </c>
    </row>
    <row r="47" spans="1:18" s="131" customFormat="1" ht="15.75" x14ac:dyDescent="0.2">
      <c r="A47" s="375"/>
      <c r="B47" s="166" t="s">
        <v>70</v>
      </c>
      <c r="C47" s="165"/>
      <c r="D47" s="165" t="s">
        <v>62</v>
      </c>
      <c r="E47" s="165"/>
      <c r="F47" s="165"/>
      <c r="G47" s="165">
        <f>G46</f>
        <v>1</v>
      </c>
      <c r="H47" s="165">
        <f t="shared" ref="H47:J47" si="20">H46</f>
        <v>1</v>
      </c>
      <c r="I47" s="165">
        <f t="shared" si="20"/>
        <v>1</v>
      </c>
      <c r="J47" s="165">
        <f t="shared" si="20"/>
        <v>1</v>
      </c>
      <c r="K47" s="165">
        <f>G47</f>
        <v>1</v>
      </c>
      <c r="L47" s="165"/>
      <c r="M47" s="167">
        <v>46022</v>
      </c>
      <c r="N47" s="167">
        <v>46022</v>
      </c>
      <c r="O47" s="156"/>
      <c r="P47" s="201"/>
      <c r="Q47" s="156"/>
      <c r="R47" s="156"/>
    </row>
    <row r="48" spans="1:18" s="131" customFormat="1" ht="14.25" x14ac:dyDescent="0.2">
      <c r="A48" s="375"/>
      <c r="B48" s="168" t="s">
        <v>76</v>
      </c>
      <c r="C48" s="165"/>
      <c r="D48" s="165"/>
      <c r="E48" s="165"/>
      <c r="F48" s="165"/>
      <c r="G48" s="165" t="s">
        <v>62</v>
      </c>
      <c r="H48" s="165"/>
      <c r="I48" s="165" t="s">
        <v>62</v>
      </c>
      <c r="J48" s="165"/>
      <c r="K48" s="165"/>
      <c r="L48" s="165" t="s">
        <v>62</v>
      </c>
      <c r="M48" s="165"/>
      <c r="N48" s="165"/>
      <c r="O48" s="201" t="s">
        <v>62</v>
      </c>
      <c r="P48" s="201" t="s">
        <v>62</v>
      </c>
      <c r="Q48" s="201" t="s">
        <v>62</v>
      </c>
      <c r="R48" s="201" t="s">
        <v>62</v>
      </c>
    </row>
    <row r="49" spans="1:18" s="131" customFormat="1" ht="65.45" customHeight="1" x14ac:dyDescent="0.2">
      <c r="A49" s="375"/>
      <c r="B49" s="169" t="s">
        <v>192</v>
      </c>
      <c r="C49" s="165"/>
      <c r="D49" s="165" t="s">
        <v>62</v>
      </c>
      <c r="E49" s="165"/>
      <c r="F49" s="165"/>
      <c r="G49" s="165">
        <f>G46</f>
        <v>1</v>
      </c>
      <c r="H49" s="165">
        <f t="shared" ref="H49:J49" si="21">H46</f>
        <v>1</v>
      </c>
      <c r="I49" s="165">
        <f t="shared" si="21"/>
        <v>1</v>
      </c>
      <c r="J49" s="165">
        <f t="shared" si="21"/>
        <v>1</v>
      </c>
      <c r="K49" s="165">
        <f>G49</f>
        <v>1</v>
      </c>
      <c r="L49" s="165" t="s">
        <v>62</v>
      </c>
      <c r="M49" s="167">
        <v>46022</v>
      </c>
      <c r="N49" s="167">
        <v>46022</v>
      </c>
      <c r="O49" s="156"/>
      <c r="P49" s="201" t="s">
        <v>62</v>
      </c>
      <c r="Q49" s="156"/>
      <c r="R49" s="156"/>
    </row>
    <row r="50" spans="1:18" s="131" customFormat="1" ht="15" customHeight="1" x14ac:dyDescent="0.2">
      <c r="A50" s="375"/>
      <c r="B50" s="168" t="s">
        <v>193</v>
      </c>
      <c r="C50" s="165"/>
      <c r="D50" s="165"/>
      <c r="E50" s="165"/>
      <c r="F50" s="165"/>
      <c r="G50" s="165" t="s">
        <v>62</v>
      </c>
      <c r="H50" s="165"/>
      <c r="I50" s="165" t="s">
        <v>62</v>
      </c>
      <c r="J50" s="165"/>
      <c r="K50" s="165"/>
      <c r="L50" s="165" t="s">
        <v>62</v>
      </c>
      <c r="M50" s="165"/>
      <c r="N50" s="165"/>
      <c r="O50" s="201" t="s">
        <v>62</v>
      </c>
      <c r="P50" s="201" t="s">
        <v>62</v>
      </c>
      <c r="Q50" s="201" t="s">
        <v>62</v>
      </c>
      <c r="R50" s="201" t="s">
        <v>62</v>
      </c>
    </row>
    <row r="51" spans="1:18" s="131" customFormat="1" ht="38.65" customHeight="1" x14ac:dyDescent="0.2">
      <c r="A51" s="375"/>
      <c r="B51" s="169" t="s">
        <v>330</v>
      </c>
      <c r="C51" s="165"/>
      <c r="D51" s="165" t="s">
        <v>62</v>
      </c>
      <c r="E51" s="165"/>
      <c r="F51" s="165"/>
      <c r="G51" s="165">
        <f>G46</f>
        <v>1</v>
      </c>
      <c r="H51" s="165">
        <f t="shared" ref="H51:J51" si="22">H46</f>
        <v>1</v>
      </c>
      <c r="I51" s="165">
        <f t="shared" si="22"/>
        <v>1</v>
      </c>
      <c r="J51" s="165">
        <f t="shared" si="22"/>
        <v>1</v>
      </c>
      <c r="K51" s="165">
        <f>G51</f>
        <v>1</v>
      </c>
      <c r="L51" s="165" t="s">
        <v>62</v>
      </c>
      <c r="M51" s="167">
        <v>46022</v>
      </c>
      <c r="N51" s="167">
        <v>46022</v>
      </c>
      <c r="O51" s="156"/>
      <c r="P51" s="201" t="s">
        <v>62</v>
      </c>
      <c r="Q51" s="156"/>
      <c r="R51" s="156"/>
    </row>
    <row r="52" spans="1:18" s="131" customFormat="1" ht="21" customHeight="1" x14ac:dyDescent="0.2">
      <c r="A52" s="375"/>
      <c r="B52" s="168" t="s">
        <v>71</v>
      </c>
      <c r="C52" s="165"/>
      <c r="D52" s="165"/>
      <c r="E52" s="165"/>
      <c r="F52" s="165"/>
      <c r="G52" s="165" t="s">
        <v>62</v>
      </c>
      <c r="H52" s="165"/>
      <c r="I52" s="165" t="s">
        <v>62</v>
      </c>
      <c r="J52" s="165"/>
      <c r="K52" s="165"/>
      <c r="L52" s="165" t="s">
        <v>62</v>
      </c>
      <c r="M52" s="165"/>
      <c r="N52" s="165"/>
      <c r="O52" s="201" t="s">
        <v>62</v>
      </c>
      <c r="P52" s="201" t="s">
        <v>62</v>
      </c>
      <c r="Q52" s="201" t="s">
        <v>62</v>
      </c>
      <c r="R52" s="201" t="s">
        <v>62</v>
      </c>
    </row>
    <row r="53" spans="1:18" s="131" customFormat="1" ht="21" customHeight="1" x14ac:dyDescent="0.2">
      <c r="A53" s="376"/>
      <c r="B53" s="169" t="s">
        <v>72</v>
      </c>
      <c r="C53" s="165"/>
      <c r="D53" s="165" t="s">
        <v>62</v>
      </c>
      <c r="E53" s="165"/>
      <c r="F53" s="165"/>
      <c r="G53" s="165">
        <f>G46</f>
        <v>1</v>
      </c>
      <c r="H53" s="165">
        <f t="shared" ref="H53:J53" si="23">H46</f>
        <v>1</v>
      </c>
      <c r="I53" s="165">
        <f t="shared" si="23"/>
        <v>1</v>
      </c>
      <c r="J53" s="165">
        <f t="shared" si="23"/>
        <v>1</v>
      </c>
      <c r="K53" s="165">
        <f>G53</f>
        <v>1</v>
      </c>
      <c r="L53" s="165" t="s">
        <v>62</v>
      </c>
      <c r="M53" s="167">
        <v>46022</v>
      </c>
      <c r="N53" s="167">
        <v>46022</v>
      </c>
      <c r="O53" s="156"/>
      <c r="P53" s="201" t="s">
        <v>62</v>
      </c>
      <c r="Q53" s="156"/>
      <c r="R53" s="156"/>
    </row>
    <row r="54" spans="1:18" s="128" customFormat="1" ht="74.45" customHeight="1" x14ac:dyDescent="0.25">
      <c r="A54" s="374" t="s">
        <v>358</v>
      </c>
      <c r="B54" s="162" t="s">
        <v>410</v>
      </c>
      <c r="C54" s="163" t="s">
        <v>191</v>
      </c>
      <c r="D54" s="164" t="s">
        <v>333</v>
      </c>
      <c r="E54" s="164" t="s">
        <v>320</v>
      </c>
      <c r="F54" s="163">
        <v>642</v>
      </c>
      <c r="G54" s="163">
        <v>1</v>
      </c>
      <c r="H54" s="163">
        <v>1</v>
      </c>
      <c r="I54" s="163">
        <v>1</v>
      </c>
      <c r="J54" s="163">
        <v>1</v>
      </c>
      <c r="K54" s="165">
        <f>G54</f>
        <v>1</v>
      </c>
      <c r="L54" s="163"/>
      <c r="M54" s="163" t="s">
        <v>62</v>
      </c>
      <c r="N54" s="163" t="s">
        <v>62</v>
      </c>
      <c r="O54" s="156">
        <v>6663986.9900000002</v>
      </c>
      <c r="P54" s="156" t="s">
        <v>344</v>
      </c>
      <c r="Q54" s="156">
        <v>6663986.9900000002</v>
      </c>
      <c r="R54" s="156">
        <v>2999211.65</v>
      </c>
    </row>
    <row r="55" spans="1:18" s="131" customFormat="1" ht="15.75" x14ac:dyDescent="0.2">
      <c r="A55" s="375"/>
      <c r="B55" s="166" t="s">
        <v>70</v>
      </c>
      <c r="C55" s="165"/>
      <c r="D55" s="165" t="s">
        <v>62</v>
      </c>
      <c r="E55" s="165"/>
      <c r="F55" s="165"/>
      <c r="G55" s="165">
        <f>G54</f>
        <v>1</v>
      </c>
      <c r="H55" s="165">
        <f t="shared" ref="H55:J55" si="24">H54</f>
        <v>1</v>
      </c>
      <c r="I55" s="165">
        <f t="shared" si="24"/>
        <v>1</v>
      </c>
      <c r="J55" s="165">
        <f t="shared" si="24"/>
        <v>1</v>
      </c>
      <c r="K55" s="165">
        <f>G55</f>
        <v>1</v>
      </c>
      <c r="L55" s="165"/>
      <c r="M55" s="167">
        <v>46022</v>
      </c>
      <c r="N55" s="167">
        <v>46022</v>
      </c>
      <c r="O55" s="156"/>
      <c r="P55" s="201"/>
      <c r="Q55" s="156"/>
      <c r="R55" s="156"/>
    </row>
    <row r="56" spans="1:18" s="131" customFormat="1" ht="14.25" x14ac:dyDescent="0.2">
      <c r="A56" s="375"/>
      <c r="B56" s="168" t="s">
        <v>76</v>
      </c>
      <c r="C56" s="165"/>
      <c r="D56" s="165"/>
      <c r="E56" s="165"/>
      <c r="F56" s="165"/>
      <c r="G56" s="165" t="s">
        <v>62</v>
      </c>
      <c r="H56" s="165"/>
      <c r="I56" s="165" t="s">
        <v>62</v>
      </c>
      <c r="J56" s="165"/>
      <c r="K56" s="165"/>
      <c r="L56" s="165" t="s">
        <v>62</v>
      </c>
      <c r="M56" s="165"/>
      <c r="N56" s="165"/>
      <c r="O56" s="201" t="s">
        <v>62</v>
      </c>
      <c r="P56" s="201" t="s">
        <v>62</v>
      </c>
      <c r="Q56" s="201" t="s">
        <v>62</v>
      </c>
      <c r="R56" s="201" t="s">
        <v>62</v>
      </c>
    </row>
    <row r="57" spans="1:18" s="131" customFormat="1" ht="65.45" customHeight="1" x14ac:dyDescent="0.2">
      <c r="A57" s="375"/>
      <c r="B57" s="169" t="s">
        <v>192</v>
      </c>
      <c r="C57" s="165"/>
      <c r="D57" s="165" t="s">
        <v>62</v>
      </c>
      <c r="E57" s="165"/>
      <c r="F57" s="165"/>
      <c r="G57" s="165">
        <f>G54</f>
        <v>1</v>
      </c>
      <c r="H57" s="165">
        <f t="shared" ref="H57:J57" si="25">H54</f>
        <v>1</v>
      </c>
      <c r="I57" s="165">
        <f t="shared" si="25"/>
        <v>1</v>
      </c>
      <c r="J57" s="165">
        <f t="shared" si="25"/>
        <v>1</v>
      </c>
      <c r="K57" s="165">
        <f>G57</f>
        <v>1</v>
      </c>
      <c r="L57" s="165" t="s">
        <v>62</v>
      </c>
      <c r="M57" s="167">
        <v>46022</v>
      </c>
      <c r="N57" s="167">
        <v>46022</v>
      </c>
      <c r="O57" s="156"/>
      <c r="P57" s="201" t="s">
        <v>62</v>
      </c>
      <c r="Q57" s="156"/>
      <c r="R57" s="156"/>
    </row>
    <row r="58" spans="1:18" s="131" customFormat="1" ht="15" customHeight="1" x14ac:dyDescent="0.2">
      <c r="A58" s="375"/>
      <c r="B58" s="168" t="s">
        <v>193</v>
      </c>
      <c r="C58" s="165"/>
      <c r="D58" s="165"/>
      <c r="E58" s="165"/>
      <c r="F58" s="165"/>
      <c r="G58" s="165" t="s">
        <v>62</v>
      </c>
      <c r="H58" s="165"/>
      <c r="I58" s="165" t="s">
        <v>62</v>
      </c>
      <c r="J58" s="165"/>
      <c r="K58" s="165"/>
      <c r="L58" s="165" t="s">
        <v>62</v>
      </c>
      <c r="M58" s="165"/>
      <c r="N58" s="165"/>
      <c r="O58" s="201" t="s">
        <v>62</v>
      </c>
      <c r="P58" s="201" t="s">
        <v>62</v>
      </c>
      <c r="Q58" s="201" t="s">
        <v>62</v>
      </c>
      <c r="R58" s="201" t="s">
        <v>62</v>
      </c>
    </row>
    <row r="59" spans="1:18" s="131" customFormat="1" ht="38.65" customHeight="1" x14ac:dyDescent="0.2">
      <c r="A59" s="375"/>
      <c r="B59" s="169" t="s">
        <v>330</v>
      </c>
      <c r="C59" s="165"/>
      <c r="D59" s="165" t="s">
        <v>62</v>
      </c>
      <c r="E59" s="165"/>
      <c r="F59" s="165"/>
      <c r="G59" s="165">
        <f>G54</f>
        <v>1</v>
      </c>
      <c r="H59" s="165">
        <f t="shared" ref="H59:J59" si="26">H54</f>
        <v>1</v>
      </c>
      <c r="I59" s="165">
        <f t="shared" si="26"/>
        <v>1</v>
      </c>
      <c r="J59" s="165">
        <f t="shared" si="26"/>
        <v>1</v>
      </c>
      <c r="K59" s="165">
        <f>G59</f>
        <v>1</v>
      </c>
      <c r="L59" s="165" t="s">
        <v>62</v>
      </c>
      <c r="M59" s="167">
        <v>46022</v>
      </c>
      <c r="N59" s="167">
        <v>46022</v>
      </c>
      <c r="O59" s="156"/>
      <c r="P59" s="201" t="s">
        <v>62</v>
      </c>
      <c r="Q59" s="156"/>
      <c r="R59" s="156"/>
    </row>
    <row r="60" spans="1:18" s="131" customFormat="1" ht="21" customHeight="1" x14ac:dyDescent="0.2">
      <c r="A60" s="375"/>
      <c r="B60" s="168" t="s">
        <v>71</v>
      </c>
      <c r="C60" s="165"/>
      <c r="D60" s="165"/>
      <c r="E60" s="165"/>
      <c r="F60" s="165"/>
      <c r="G60" s="165" t="s">
        <v>62</v>
      </c>
      <c r="H60" s="165"/>
      <c r="I60" s="165" t="s">
        <v>62</v>
      </c>
      <c r="J60" s="165"/>
      <c r="K60" s="165"/>
      <c r="L60" s="165" t="s">
        <v>62</v>
      </c>
      <c r="M60" s="165"/>
      <c r="N60" s="165"/>
      <c r="O60" s="201" t="s">
        <v>62</v>
      </c>
      <c r="P60" s="201" t="s">
        <v>62</v>
      </c>
      <c r="Q60" s="201" t="s">
        <v>62</v>
      </c>
      <c r="R60" s="201" t="s">
        <v>62</v>
      </c>
    </row>
    <row r="61" spans="1:18" s="131" customFormat="1" ht="21" customHeight="1" x14ac:dyDescent="0.2">
      <c r="A61" s="376"/>
      <c r="B61" s="169" t="s">
        <v>72</v>
      </c>
      <c r="C61" s="165"/>
      <c r="D61" s="165" t="s">
        <v>62</v>
      </c>
      <c r="E61" s="165"/>
      <c r="F61" s="165"/>
      <c r="G61" s="165">
        <f>G54</f>
        <v>1</v>
      </c>
      <c r="H61" s="165">
        <f t="shared" ref="H61:J61" si="27">H54</f>
        <v>1</v>
      </c>
      <c r="I61" s="165">
        <f t="shared" si="27"/>
        <v>1</v>
      </c>
      <c r="J61" s="165">
        <f t="shared" si="27"/>
        <v>1</v>
      </c>
      <c r="K61" s="165">
        <f>G61</f>
        <v>1</v>
      </c>
      <c r="L61" s="165" t="s">
        <v>62</v>
      </c>
      <c r="M61" s="167">
        <v>46022</v>
      </c>
      <c r="N61" s="167">
        <v>46022</v>
      </c>
      <c r="O61" s="156"/>
      <c r="P61" s="201" t="s">
        <v>62</v>
      </c>
      <c r="Q61" s="156"/>
      <c r="R61" s="156"/>
    </row>
    <row r="62" spans="1:18" s="56" customFormat="1" ht="74.45" customHeight="1" x14ac:dyDescent="0.25">
      <c r="A62" s="334" t="s">
        <v>246</v>
      </c>
      <c r="B62" s="137" t="s">
        <v>410</v>
      </c>
      <c r="C62" s="142" t="s">
        <v>191</v>
      </c>
      <c r="D62" s="141" t="s">
        <v>333</v>
      </c>
      <c r="E62" s="141" t="s">
        <v>320</v>
      </c>
      <c r="F62" s="142">
        <v>642</v>
      </c>
      <c r="G62" s="142">
        <v>1</v>
      </c>
      <c r="H62" s="142">
        <v>1</v>
      </c>
      <c r="I62" s="205">
        <v>1</v>
      </c>
      <c r="J62" s="205">
        <f>I62</f>
        <v>1</v>
      </c>
      <c r="K62" s="142">
        <v>1</v>
      </c>
      <c r="L62" s="142"/>
      <c r="M62" s="202" t="s">
        <v>62</v>
      </c>
      <c r="N62" s="202" t="s">
        <v>62</v>
      </c>
      <c r="O62" s="156">
        <v>889200</v>
      </c>
      <c r="P62" s="156"/>
      <c r="Q62" s="156">
        <v>852325.08</v>
      </c>
      <c r="R62" s="156">
        <v>395125.08</v>
      </c>
    </row>
    <row r="63" spans="1:18" ht="15.75" x14ac:dyDescent="0.2">
      <c r="A63" s="332"/>
      <c r="B63" s="146" t="s">
        <v>70</v>
      </c>
      <c r="C63" s="202"/>
      <c r="D63" s="202" t="s">
        <v>62</v>
      </c>
      <c r="E63" s="202"/>
      <c r="F63" s="202"/>
      <c r="G63" s="202">
        <f>G62</f>
        <v>1</v>
      </c>
      <c r="H63" s="202">
        <f t="shared" ref="H63:K63" si="28">H62</f>
        <v>1</v>
      </c>
      <c r="I63" s="202">
        <f t="shared" si="28"/>
        <v>1</v>
      </c>
      <c r="J63" s="202">
        <f t="shared" si="28"/>
        <v>1</v>
      </c>
      <c r="K63" s="202">
        <f t="shared" si="28"/>
        <v>1</v>
      </c>
      <c r="L63" s="202" t="s">
        <v>62</v>
      </c>
      <c r="M63" s="150">
        <v>46022</v>
      </c>
      <c r="N63" s="150">
        <v>46022</v>
      </c>
      <c r="O63" s="156"/>
      <c r="P63" s="201" t="s">
        <v>62</v>
      </c>
      <c r="Q63" s="156"/>
      <c r="R63" s="156"/>
    </row>
    <row r="64" spans="1:18" ht="14.25" x14ac:dyDescent="0.2">
      <c r="A64" s="332"/>
      <c r="B64" s="147" t="s">
        <v>76</v>
      </c>
      <c r="C64" s="202"/>
      <c r="D64" s="202"/>
      <c r="E64" s="202"/>
      <c r="F64" s="202"/>
      <c r="G64" s="202" t="s">
        <v>62</v>
      </c>
      <c r="H64" s="202"/>
      <c r="I64" s="202" t="s">
        <v>62</v>
      </c>
      <c r="J64" s="202"/>
      <c r="K64" s="202"/>
      <c r="L64" s="202" t="s">
        <v>62</v>
      </c>
      <c r="M64" s="202"/>
      <c r="N64" s="202"/>
      <c r="O64" s="201" t="s">
        <v>62</v>
      </c>
      <c r="P64" s="201" t="s">
        <v>62</v>
      </c>
      <c r="Q64" s="201" t="s">
        <v>62</v>
      </c>
      <c r="R64" s="201" t="s">
        <v>62</v>
      </c>
    </row>
    <row r="65" spans="1:18" ht="65.45" customHeight="1" x14ac:dyDescent="0.2">
      <c r="A65" s="332"/>
      <c r="B65" s="148" t="s">
        <v>192</v>
      </c>
      <c r="C65" s="202"/>
      <c r="D65" s="202" t="s">
        <v>62</v>
      </c>
      <c r="E65" s="202"/>
      <c r="F65" s="202"/>
      <c r="G65" s="202">
        <f>G62</f>
        <v>1</v>
      </c>
      <c r="H65" s="202">
        <f t="shared" ref="H65:J65" si="29">H62</f>
        <v>1</v>
      </c>
      <c r="I65" s="202">
        <f t="shared" si="29"/>
        <v>1</v>
      </c>
      <c r="J65" s="202">
        <f t="shared" si="29"/>
        <v>1</v>
      </c>
      <c r="K65" s="202">
        <f>K62</f>
        <v>1</v>
      </c>
      <c r="L65" s="202" t="s">
        <v>62</v>
      </c>
      <c r="M65" s="150">
        <v>46022</v>
      </c>
      <c r="N65" s="150">
        <v>46022</v>
      </c>
      <c r="O65" s="156"/>
      <c r="P65" s="201" t="s">
        <v>62</v>
      </c>
      <c r="Q65" s="156"/>
      <c r="R65" s="156"/>
    </row>
    <row r="66" spans="1:18" ht="15" customHeight="1" x14ac:dyDescent="0.2">
      <c r="A66" s="332"/>
      <c r="B66" s="147" t="s">
        <v>193</v>
      </c>
      <c r="C66" s="202"/>
      <c r="D66" s="202"/>
      <c r="E66" s="202"/>
      <c r="F66" s="202"/>
      <c r="G66" s="202" t="s">
        <v>62</v>
      </c>
      <c r="H66" s="202"/>
      <c r="I66" s="202" t="s">
        <v>62</v>
      </c>
      <c r="J66" s="202"/>
      <c r="K66" s="202"/>
      <c r="L66" s="202" t="s">
        <v>62</v>
      </c>
      <c r="M66" s="202"/>
      <c r="N66" s="202"/>
      <c r="O66" s="201" t="s">
        <v>62</v>
      </c>
      <c r="P66" s="201" t="s">
        <v>62</v>
      </c>
      <c r="Q66" s="201" t="s">
        <v>62</v>
      </c>
      <c r="R66" s="201" t="s">
        <v>62</v>
      </c>
    </row>
    <row r="67" spans="1:18" ht="38.65" customHeight="1" x14ac:dyDescent="0.2">
      <c r="A67" s="332"/>
      <c r="B67" s="148" t="s">
        <v>330</v>
      </c>
      <c r="C67" s="202"/>
      <c r="D67" s="202" t="s">
        <v>62</v>
      </c>
      <c r="E67" s="202"/>
      <c r="F67" s="202"/>
      <c r="G67" s="202">
        <f>G63</f>
        <v>1</v>
      </c>
      <c r="H67" s="202">
        <f t="shared" ref="H67:K67" si="30">H63</f>
        <v>1</v>
      </c>
      <c r="I67" s="202">
        <f t="shared" si="30"/>
        <v>1</v>
      </c>
      <c r="J67" s="202">
        <f t="shared" si="30"/>
        <v>1</v>
      </c>
      <c r="K67" s="202">
        <f t="shared" si="30"/>
        <v>1</v>
      </c>
      <c r="L67" s="202" t="s">
        <v>62</v>
      </c>
      <c r="M67" s="150">
        <v>46022</v>
      </c>
      <c r="N67" s="150">
        <v>46022</v>
      </c>
      <c r="O67" s="156"/>
      <c r="P67" s="201" t="s">
        <v>62</v>
      </c>
      <c r="Q67" s="156"/>
      <c r="R67" s="156"/>
    </row>
    <row r="68" spans="1:18" ht="21" customHeight="1" x14ac:dyDescent="0.2">
      <c r="A68" s="332"/>
      <c r="B68" s="147" t="s">
        <v>71</v>
      </c>
      <c r="C68" s="202"/>
      <c r="D68" s="202"/>
      <c r="E68" s="202"/>
      <c r="F68" s="202"/>
      <c r="G68" s="202" t="s">
        <v>62</v>
      </c>
      <c r="H68" s="202"/>
      <c r="I68" s="202" t="s">
        <v>62</v>
      </c>
      <c r="J68" s="202"/>
      <c r="K68" s="202"/>
      <c r="L68" s="202" t="s">
        <v>62</v>
      </c>
      <c r="M68" s="202"/>
      <c r="N68" s="202"/>
      <c r="O68" s="201" t="s">
        <v>62</v>
      </c>
      <c r="P68" s="201" t="s">
        <v>62</v>
      </c>
      <c r="Q68" s="201" t="s">
        <v>62</v>
      </c>
      <c r="R68" s="201" t="s">
        <v>62</v>
      </c>
    </row>
    <row r="69" spans="1:18" ht="21" customHeight="1" x14ac:dyDescent="0.2">
      <c r="A69" s="333"/>
      <c r="B69" s="148" t="s">
        <v>72</v>
      </c>
      <c r="C69" s="202"/>
      <c r="D69" s="202" t="s">
        <v>62</v>
      </c>
      <c r="E69" s="202"/>
      <c r="F69" s="202"/>
      <c r="G69" s="202">
        <f>G67</f>
        <v>1</v>
      </c>
      <c r="H69" s="202">
        <f t="shared" ref="H69:K69" si="31">H67</f>
        <v>1</v>
      </c>
      <c r="I69" s="202">
        <f t="shared" si="31"/>
        <v>1</v>
      </c>
      <c r="J69" s="202">
        <f t="shared" si="31"/>
        <v>1</v>
      </c>
      <c r="K69" s="202">
        <f t="shared" si="31"/>
        <v>1</v>
      </c>
      <c r="L69" s="202" t="s">
        <v>62</v>
      </c>
      <c r="M69" s="150">
        <v>46022</v>
      </c>
      <c r="N69" s="150">
        <v>46022</v>
      </c>
      <c r="O69" s="156"/>
      <c r="P69" s="201" t="s">
        <v>62</v>
      </c>
      <c r="Q69" s="156"/>
      <c r="R69" s="156"/>
    </row>
    <row r="70" spans="1:18" s="56" customFormat="1" ht="74.45" customHeight="1" x14ac:dyDescent="0.25">
      <c r="A70" s="331" t="s">
        <v>203</v>
      </c>
      <c r="B70" s="137" t="s">
        <v>410</v>
      </c>
      <c r="C70" s="142" t="s">
        <v>191</v>
      </c>
      <c r="D70" s="141" t="s">
        <v>333</v>
      </c>
      <c r="E70" s="141" t="s">
        <v>320</v>
      </c>
      <c r="F70" s="142">
        <v>642</v>
      </c>
      <c r="G70" s="142">
        <v>1</v>
      </c>
      <c r="H70" s="142">
        <v>1</v>
      </c>
      <c r="I70" s="142">
        <v>1</v>
      </c>
      <c r="J70" s="142">
        <v>1</v>
      </c>
      <c r="K70" s="142">
        <v>1</v>
      </c>
      <c r="L70" s="142"/>
      <c r="M70" s="142" t="s">
        <v>62</v>
      </c>
      <c r="N70" s="142" t="s">
        <v>62</v>
      </c>
      <c r="O70" s="156">
        <v>1011800</v>
      </c>
      <c r="P70" s="156"/>
      <c r="Q70" s="156"/>
      <c r="R70" s="156">
        <v>480700</v>
      </c>
    </row>
    <row r="71" spans="1:18" ht="15.75" x14ac:dyDescent="0.2">
      <c r="A71" s="332"/>
      <c r="B71" s="146" t="s">
        <v>70</v>
      </c>
      <c r="C71" s="202"/>
      <c r="D71" s="202" t="s">
        <v>62</v>
      </c>
      <c r="E71" s="202"/>
      <c r="F71" s="202"/>
      <c r="G71" s="202"/>
      <c r="H71" s="202"/>
      <c r="I71" s="202"/>
      <c r="J71" s="202"/>
      <c r="K71" s="202"/>
      <c r="L71" s="202" t="s">
        <v>62</v>
      </c>
      <c r="M71" s="142"/>
      <c r="N71" s="142"/>
      <c r="O71" s="156"/>
      <c r="P71" s="201"/>
      <c r="Q71" s="156"/>
      <c r="R71" s="156"/>
    </row>
    <row r="72" spans="1:18" ht="14.25" x14ac:dyDescent="0.2">
      <c r="A72" s="332"/>
      <c r="B72" s="147" t="s">
        <v>76</v>
      </c>
      <c r="C72" s="202"/>
      <c r="D72" s="202"/>
      <c r="E72" s="202"/>
      <c r="F72" s="202"/>
      <c r="G72" s="202" t="s">
        <v>62</v>
      </c>
      <c r="H72" s="202"/>
      <c r="I72" s="202" t="s">
        <v>62</v>
      </c>
      <c r="J72" s="202"/>
      <c r="K72" s="202"/>
      <c r="L72" s="202" t="s">
        <v>62</v>
      </c>
      <c r="M72" s="202"/>
      <c r="N72" s="202"/>
      <c r="O72" s="201" t="s">
        <v>62</v>
      </c>
      <c r="P72" s="201" t="s">
        <v>62</v>
      </c>
      <c r="Q72" s="201" t="s">
        <v>62</v>
      </c>
      <c r="R72" s="201" t="s">
        <v>62</v>
      </c>
    </row>
    <row r="73" spans="1:18" ht="65.45" customHeight="1" x14ac:dyDescent="0.2">
      <c r="A73" s="332"/>
      <c r="B73" s="148" t="s">
        <v>192</v>
      </c>
      <c r="C73" s="202"/>
      <c r="D73" s="202" t="s">
        <v>62</v>
      </c>
      <c r="E73" s="202"/>
      <c r="F73" s="202"/>
      <c r="G73" s="202">
        <f>G70</f>
        <v>1</v>
      </c>
      <c r="H73" s="252">
        <f t="shared" ref="H73:K73" si="32">H70</f>
        <v>1</v>
      </c>
      <c r="I73" s="252">
        <f t="shared" si="32"/>
        <v>1</v>
      </c>
      <c r="J73" s="252">
        <f t="shared" si="32"/>
        <v>1</v>
      </c>
      <c r="K73" s="252">
        <f t="shared" si="32"/>
        <v>1</v>
      </c>
      <c r="L73" s="202" t="s">
        <v>62</v>
      </c>
      <c r="M73" s="142"/>
      <c r="N73" s="142"/>
      <c r="O73" s="156"/>
      <c r="P73" s="201" t="s">
        <v>62</v>
      </c>
      <c r="Q73" s="156"/>
      <c r="R73" s="156"/>
    </row>
    <row r="74" spans="1:18" ht="15" customHeight="1" x14ac:dyDescent="0.2">
      <c r="A74" s="332"/>
      <c r="B74" s="147" t="s">
        <v>193</v>
      </c>
      <c r="C74" s="202"/>
      <c r="D74" s="202"/>
      <c r="E74" s="202"/>
      <c r="F74" s="202"/>
      <c r="G74" s="202" t="s">
        <v>62</v>
      </c>
      <c r="H74" s="202"/>
      <c r="I74" s="202" t="s">
        <v>62</v>
      </c>
      <c r="J74" s="202"/>
      <c r="K74" s="202"/>
      <c r="L74" s="202" t="s">
        <v>62</v>
      </c>
      <c r="M74" s="202"/>
      <c r="N74" s="202"/>
      <c r="O74" s="201" t="s">
        <v>62</v>
      </c>
      <c r="P74" s="201" t="s">
        <v>62</v>
      </c>
      <c r="Q74" s="201" t="s">
        <v>62</v>
      </c>
      <c r="R74" s="201" t="s">
        <v>62</v>
      </c>
    </row>
    <row r="75" spans="1:18" ht="38.65" customHeight="1" x14ac:dyDescent="0.2">
      <c r="A75" s="332"/>
      <c r="B75" s="148" t="s">
        <v>330</v>
      </c>
      <c r="C75" s="202"/>
      <c r="D75" s="202" t="s">
        <v>62</v>
      </c>
      <c r="E75" s="202"/>
      <c r="F75" s="202"/>
      <c r="G75" s="202">
        <f>G70</f>
        <v>1</v>
      </c>
      <c r="H75" s="252">
        <f t="shared" ref="H75:K75" si="33">H70</f>
        <v>1</v>
      </c>
      <c r="I75" s="252">
        <f t="shared" si="33"/>
        <v>1</v>
      </c>
      <c r="J75" s="252">
        <f t="shared" si="33"/>
        <v>1</v>
      </c>
      <c r="K75" s="252">
        <f t="shared" si="33"/>
        <v>1</v>
      </c>
      <c r="L75" s="202" t="s">
        <v>62</v>
      </c>
      <c r="M75" s="142"/>
      <c r="N75" s="142"/>
      <c r="O75" s="156"/>
      <c r="P75" s="201" t="s">
        <v>62</v>
      </c>
      <c r="Q75" s="156"/>
      <c r="R75" s="156"/>
    </row>
    <row r="76" spans="1:18" ht="21" customHeight="1" x14ac:dyDescent="0.2">
      <c r="A76" s="332"/>
      <c r="B76" s="147" t="s">
        <v>71</v>
      </c>
      <c r="C76" s="202"/>
      <c r="D76" s="202"/>
      <c r="E76" s="202"/>
      <c r="F76" s="202"/>
      <c r="G76" s="202" t="s">
        <v>62</v>
      </c>
      <c r="H76" s="202"/>
      <c r="I76" s="202" t="s">
        <v>62</v>
      </c>
      <c r="J76" s="202"/>
      <c r="K76" s="202"/>
      <c r="L76" s="202" t="s">
        <v>62</v>
      </c>
      <c r="M76" s="202"/>
      <c r="N76" s="202"/>
      <c r="O76" s="201" t="s">
        <v>62</v>
      </c>
      <c r="P76" s="201" t="s">
        <v>62</v>
      </c>
      <c r="Q76" s="201" t="s">
        <v>62</v>
      </c>
      <c r="R76" s="201" t="s">
        <v>62</v>
      </c>
    </row>
    <row r="77" spans="1:18" ht="21" customHeight="1" x14ac:dyDescent="0.2">
      <c r="A77" s="333"/>
      <c r="B77" s="148" t="s">
        <v>72</v>
      </c>
      <c r="C77" s="202"/>
      <c r="D77" s="202" t="s">
        <v>62</v>
      </c>
      <c r="E77" s="202"/>
      <c r="F77" s="202"/>
      <c r="G77" s="202">
        <f>G70</f>
        <v>1</v>
      </c>
      <c r="H77" s="252">
        <f t="shared" ref="H77:K77" si="34">H70</f>
        <v>1</v>
      </c>
      <c r="I77" s="252">
        <f t="shared" si="34"/>
        <v>1</v>
      </c>
      <c r="J77" s="252">
        <f t="shared" si="34"/>
        <v>1</v>
      </c>
      <c r="K77" s="252">
        <f t="shared" si="34"/>
        <v>1</v>
      </c>
      <c r="L77" s="202" t="s">
        <v>62</v>
      </c>
      <c r="M77" s="142"/>
      <c r="N77" s="142"/>
      <c r="O77" s="156"/>
      <c r="P77" s="201" t="s">
        <v>62</v>
      </c>
      <c r="Q77" s="156"/>
      <c r="R77" s="156"/>
    </row>
    <row r="78" spans="1:18" s="56" customFormat="1" ht="74.45" customHeight="1" x14ac:dyDescent="0.25">
      <c r="A78" s="315" t="s">
        <v>79</v>
      </c>
      <c r="B78" s="137" t="s">
        <v>410</v>
      </c>
      <c r="C78" s="142" t="s">
        <v>191</v>
      </c>
      <c r="D78" s="141" t="s">
        <v>333</v>
      </c>
      <c r="E78" s="141" t="s">
        <v>320</v>
      </c>
      <c r="F78" s="142">
        <v>642</v>
      </c>
      <c r="G78" s="142">
        <v>1</v>
      </c>
      <c r="H78" s="142">
        <v>1</v>
      </c>
      <c r="I78" s="142">
        <v>0</v>
      </c>
      <c r="J78" s="142">
        <v>0</v>
      </c>
      <c r="K78" s="142">
        <v>1</v>
      </c>
      <c r="L78" s="142"/>
      <c r="M78" s="142" t="s">
        <v>62</v>
      </c>
      <c r="N78" s="142" t="s">
        <v>62</v>
      </c>
      <c r="O78" s="156">
        <v>807500</v>
      </c>
      <c r="P78" s="156"/>
      <c r="Q78" s="156"/>
      <c r="R78" s="156">
        <v>0</v>
      </c>
    </row>
    <row r="79" spans="1:18" ht="15.75" x14ac:dyDescent="0.2">
      <c r="A79" s="316"/>
      <c r="B79" s="146" t="s">
        <v>70</v>
      </c>
      <c r="C79" s="217"/>
      <c r="D79" s="217" t="s">
        <v>62</v>
      </c>
      <c r="E79" s="217"/>
      <c r="F79" s="217"/>
      <c r="G79" s="217"/>
      <c r="H79" s="217"/>
      <c r="I79" s="217"/>
      <c r="J79" s="217"/>
      <c r="K79" s="217"/>
      <c r="L79" s="217" t="s">
        <v>62</v>
      </c>
      <c r="M79" s="142"/>
      <c r="N79" s="142"/>
      <c r="O79" s="156"/>
      <c r="P79" s="216"/>
      <c r="Q79" s="156"/>
      <c r="R79" s="156"/>
    </row>
    <row r="80" spans="1:18" ht="14.25" x14ac:dyDescent="0.2">
      <c r="A80" s="316"/>
      <c r="B80" s="147" t="s">
        <v>76</v>
      </c>
      <c r="C80" s="217"/>
      <c r="D80" s="217"/>
      <c r="E80" s="217"/>
      <c r="F80" s="217"/>
      <c r="G80" s="217" t="s">
        <v>62</v>
      </c>
      <c r="H80" s="217"/>
      <c r="I80" s="217" t="s">
        <v>62</v>
      </c>
      <c r="J80" s="217"/>
      <c r="K80" s="217"/>
      <c r="L80" s="217" t="s">
        <v>62</v>
      </c>
      <c r="M80" s="217"/>
      <c r="N80" s="217"/>
      <c r="O80" s="216" t="s">
        <v>62</v>
      </c>
      <c r="P80" s="216" t="s">
        <v>62</v>
      </c>
      <c r="Q80" s="216" t="s">
        <v>62</v>
      </c>
      <c r="R80" s="216" t="s">
        <v>62</v>
      </c>
    </row>
    <row r="81" spans="1:19" ht="65.45" customHeight="1" x14ac:dyDescent="0.2">
      <c r="A81" s="316"/>
      <c r="B81" s="148" t="s">
        <v>192</v>
      </c>
      <c r="C81" s="217"/>
      <c r="D81" s="217" t="s">
        <v>62</v>
      </c>
      <c r="E81" s="217"/>
      <c r="F81" s="217"/>
      <c r="G81" s="217">
        <f>G78</f>
        <v>1</v>
      </c>
      <c r="H81" s="252">
        <f t="shared" ref="H81:K81" si="35">H78</f>
        <v>1</v>
      </c>
      <c r="I81" s="252">
        <f t="shared" si="35"/>
        <v>0</v>
      </c>
      <c r="J81" s="252">
        <f t="shared" si="35"/>
        <v>0</v>
      </c>
      <c r="K81" s="252">
        <f t="shared" si="35"/>
        <v>1</v>
      </c>
      <c r="L81" s="217" t="s">
        <v>62</v>
      </c>
      <c r="M81" s="142"/>
      <c r="N81" s="142"/>
      <c r="O81" s="156"/>
      <c r="P81" s="216" t="s">
        <v>62</v>
      </c>
      <c r="Q81" s="156"/>
      <c r="R81" s="156"/>
    </row>
    <row r="82" spans="1:19" ht="15" customHeight="1" x14ac:dyDescent="0.2">
      <c r="A82" s="316"/>
      <c r="B82" s="147" t="s">
        <v>193</v>
      </c>
      <c r="C82" s="217"/>
      <c r="D82" s="217"/>
      <c r="E82" s="217"/>
      <c r="F82" s="217"/>
      <c r="G82" s="217" t="s">
        <v>62</v>
      </c>
      <c r="H82" s="217"/>
      <c r="I82" s="217" t="s">
        <v>62</v>
      </c>
      <c r="J82" s="217"/>
      <c r="K82" s="217"/>
      <c r="L82" s="217" t="s">
        <v>62</v>
      </c>
      <c r="M82" s="217"/>
      <c r="N82" s="217"/>
      <c r="O82" s="216" t="s">
        <v>62</v>
      </c>
      <c r="P82" s="216" t="s">
        <v>62</v>
      </c>
      <c r="Q82" s="216" t="s">
        <v>62</v>
      </c>
      <c r="R82" s="216" t="s">
        <v>62</v>
      </c>
    </row>
    <row r="83" spans="1:19" ht="38.65" customHeight="1" x14ac:dyDescent="0.2">
      <c r="A83" s="316"/>
      <c r="B83" s="148" t="s">
        <v>330</v>
      </c>
      <c r="C83" s="217"/>
      <c r="D83" s="217" t="s">
        <v>62</v>
      </c>
      <c r="E83" s="217"/>
      <c r="F83" s="217"/>
      <c r="G83" s="217">
        <f>G78</f>
        <v>1</v>
      </c>
      <c r="H83" s="252">
        <f t="shared" ref="H83:K83" si="36">H78</f>
        <v>1</v>
      </c>
      <c r="I83" s="252">
        <f t="shared" si="36"/>
        <v>0</v>
      </c>
      <c r="J83" s="252">
        <f t="shared" si="36"/>
        <v>0</v>
      </c>
      <c r="K83" s="252">
        <f t="shared" si="36"/>
        <v>1</v>
      </c>
      <c r="L83" s="217" t="s">
        <v>62</v>
      </c>
      <c r="M83" s="142"/>
      <c r="N83" s="142"/>
      <c r="O83" s="156"/>
      <c r="P83" s="216" t="s">
        <v>62</v>
      </c>
      <c r="Q83" s="156"/>
      <c r="R83" s="156"/>
    </row>
    <row r="84" spans="1:19" ht="21" customHeight="1" x14ac:dyDescent="0.2">
      <c r="A84" s="316"/>
      <c r="B84" s="147" t="s">
        <v>71</v>
      </c>
      <c r="C84" s="217"/>
      <c r="D84" s="217"/>
      <c r="E84" s="217"/>
      <c r="F84" s="217"/>
      <c r="G84" s="217" t="s">
        <v>62</v>
      </c>
      <c r="H84" s="217"/>
      <c r="I84" s="217" t="s">
        <v>62</v>
      </c>
      <c r="J84" s="217"/>
      <c r="K84" s="217"/>
      <c r="L84" s="217" t="s">
        <v>62</v>
      </c>
      <c r="M84" s="217"/>
      <c r="N84" s="217"/>
      <c r="O84" s="216" t="s">
        <v>62</v>
      </c>
      <c r="P84" s="216" t="s">
        <v>62</v>
      </c>
      <c r="Q84" s="216" t="s">
        <v>62</v>
      </c>
      <c r="R84" s="216" t="s">
        <v>62</v>
      </c>
    </row>
    <row r="85" spans="1:19" ht="21" customHeight="1" x14ac:dyDescent="0.2">
      <c r="A85" s="317"/>
      <c r="B85" s="148" t="s">
        <v>72</v>
      </c>
      <c r="C85" s="217"/>
      <c r="D85" s="217" t="s">
        <v>62</v>
      </c>
      <c r="E85" s="217"/>
      <c r="F85" s="217"/>
      <c r="G85" s="217">
        <f>G78</f>
        <v>1</v>
      </c>
      <c r="H85" s="252">
        <f t="shared" ref="H85:K85" si="37">H78</f>
        <v>1</v>
      </c>
      <c r="I85" s="252">
        <f t="shared" si="37"/>
        <v>0</v>
      </c>
      <c r="J85" s="252">
        <f t="shared" si="37"/>
        <v>0</v>
      </c>
      <c r="K85" s="252">
        <f t="shared" si="37"/>
        <v>1</v>
      </c>
      <c r="L85" s="217" t="s">
        <v>62</v>
      </c>
      <c r="M85" s="142"/>
      <c r="N85" s="142"/>
      <c r="O85" s="156"/>
      <c r="P85" s="216" t="s">
        <v>62</v>
      </c>
      <c r="Q85" s="156"/>
      <c r="R85" s="156"/>
    </row>
    <row r="86" spans="1:19" s="109" customFormat="1" ht="18" customHeight="1" x14ac:dyDescent="0.25">
      <c r="A86" s="106" t="s">
        <v>122</v>
      </c>
      <c r="B86" s="151"/>
      <c r="C86" s="107"/>
      <c r="D86" s="107"/>
      <c r="E86" s="107"/>
      <c r="F86" s="107"/>
      <c r="G86" s="107">
        <f>+G6+G14+G22+G30+G38+G46+G54+G62+G70+G78</f>
        <v>10</v>
      </c>
      <c r="H86" s="107">
        <f t="shared" ref="H86:K86" si="38">+H6+H14+H22+H30+H38+H46+H54+H62+H70+H78</f>
        <v>10</v>
      </c>
      <c r="I86" s="107">
        <f t="shared" si="38"/>
        <v>9</v>
      </c>
      <c r="J86" s="107">
        <f t="shared" si="38"/>
        <v>9</v>
      </c>
      <c r="K86" s="107">
        <f t="shared" si="38"/>
        <v>10</v>
      </c>
      <c r="L86" s="107"/>
      <c r="M86" s="152"/>
      <c r="N86" s="152"/>
      <c r="O86" s="159">
        <f>SUM(O6:O85)</f>
        <v>26479711.219999999</v>
      </c>
      <c r="P86" s="159"/>
      <c r="Q86" s="159">
        <f t="shared" ref="Q86:R86" si="39">SUM(Q6:Q85)</f>
        <v>18701908.739999998</v>
      </c>
      <c r="R86" s="159">
        <f t="shared" si="39"/>
        <v>9092022.8399999999</v>
      </c>
    </row>
    <row r="87" spans="1:19" x14ac:dyDescent="0.25">
      <c r="S87" s="171"/>
    </row>
    <row r="88" spans="1:19" x14ac:dyDescent="0.25">
      <c r="P88" s="170"/>
      <c r="Q88" s="170"/>
      <c r="R88" s="170"/>
      <c r="S88" s="172"/>
    </row>
    <row r="89" spans="1:19" x14ac:dyDescent="0.25">
      <c r="P89" s="170"/>
      <c r="Q89" s="170"/>
      <c r="R89" s="170"/>
      <c r="S89" s="172"/>
    </row>
    <row r="90" spans="1:19" x14ac:dyDescent="0.25">
      <c r="P90" s="170"/>
      <c r="Q90" s="170"/>
      <c r="R90" s="170"/>
      <c r="S90" s="172"/>
    </row>
    <row r="91" spans="1:19" x14ac:dyDescent="0.25">
      <c r="P91" s="170"/>
      <c r="Q91" s="170"/>
      <c r="R91" s="170"/>
      <c r="S91" s="172"/>
    </row>
    <row r="92" spans="1:19" x14ac:dyDescent="0.25">
      <c r="P92" s="170"/>
      <c r="Q92" s="170"/>
      <c r="R92" s="170"/>
      <c r="S92" s="172"/>
    </row>
    <row r="93" spans="1:19" x14ac:dyDescent="0.25">
      <c r="P93" s="170"/>
      <c r="Q93" s="170"/>
      <c r="R93" s="170"/>
      <c r="S93" s="172"/>
    </row>
    <row r="94" spans="1:19" x14ac:dyDescent="0.25">
      <c r="P94" s="170"/>
      <c r="Q94" s="170"/>
      <c r="R94" s="170"/>
      <c r="S94" s="172"/>
    </row>
    <row r="95" spans="1:19" x14ac:dyDescent="0.25">
      <c r="P95" s="170"/>
      <c r="Q95" s="170"/>
      <c r="R95" s="170"/>
      <c r="S95" s="172"/>
    </row>
    <row r="96" spans="1:19" x14ac:dyDescent="0.25">
      <c r="P96" s="170"/>
      <c r="Q96" s="170"/>
      <c r="R96" s="170"/>
      <c r="S96" s="172"/>
    </row>
    <row r="97" spans="16:19" x14ac:dyDescent="0.25">
      <c r="P97" s="170"/>
      <c r="Q97" s="170"/>
      <c r="R97" s="170"/>
      <c r="S97" s="172"/>
    </row>
    <row r="98" spans="16:19" x14ac:dyDescent="0.25">
      <c r="P98" s="170"/>
      <c r="Q98" s="170"/>
      <c r="R98" s="170"/>
      <c r="S98" s="172"/>
    </row>
    <row r="99" spans="16:19" x14ac:dyDescent="0.25">
      <c r="P99" s="170"/>
      <c r="Q99" s="170"/>
      <c r="R99" s="170"/>
      <c r="S99" s="172"/>
    </row>
    <row r="100" spans="16:19" x14ac:dyDescent="0.25">
      <c r="P100" s="170"/>
      <c r="Q100" s="170"/>
      <c r="R100" s="170"/>
      <c r="S100" s="172"/>
    </row>
  </sheetData>
  <mergeCells count="32">
    <mergeCell ref="A78:A85"/>
    <mergeCell ref="A70:A77"/>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A1:R1"/>
    <mergeCell ref="A62:A69"/>
    <mergeCell ref="A6:A13"/>
    <mergeCell ref="A14:A21"/>
    <mergeCell ref="A22:A29"/>
    <mergeCell ref="A30:A37"/>
    <mergeCell ref="A38:A45"/>
    <mergeCell ref="A46:A53"/>
    <mergeCell ref="A54:A61"/>
    <mergeCell ref="E2:F2"/>
    <mergeCell ref="N3:N4"/>
    <mergeCell ref="O3:O4"/>
    <mergeCell ref="P3:P4"/>
    <mergeCell ref="Q3:Q4"/>
    <mergeCell ref="G2:L2"/>
  </mergeCells>
  <hyperlinks>
    <hyperlink ref="C2" location="sub_4555" display="#sub_4555"/>
    <hyperlink ref="F3" r:id="rId1" display="http://internet.garant.ru/document/redirect/179222/0"/>
  </hyperlinks>
  <pageMargins left="0.7" right="0.7" top="0.75" bottom="0.75" header="0.3" footer="0.3"/>
  <pageSetup paperSize="9" orientation="portrait" verticalDpi="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400"/>
  <sheetViews>
    <sheetView zoomScale="90" zoomScaleNormal="90" workbookViewId="0">
      <pane ySplit="4" topLeftCell="A5" activePane="bottomLeft" state="frozen"/>
      <selection pane="bottomLeft" activeCell="A390" sqref="A6:A397"/>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12.140625" style="3" customWidth="1"/>
    <col min="14" max="14" width="12.28515625" style="3" customWidth="1"/>
    <col min="15" max="15" width="14.5703125" style="95" customWidth="1"/>
    <col min="16" max="16" width="9.140625" style="95" customWidth="1"/>
    <col min="17" max="17" width="14.7109375" style="95" customWidth="1"/>
    <col min="18" max="18" width="14.5703125" style="95" customWidth="1"/>
    <col min="19" max="19" width="9.140625" style="3" bestFit="1" customWidth="1"/>
    <col min="20" max="16384" width="9.140625" style="3"/>
  </cols>
  <sheetData>
    <row r="1" spans="1:19" ht="33.950000000000003" customHeight="1" x14ac:dyDescent="0.2">
      <c r="A1" s="319" t="s">
        <v>450</v>
      </c>
      <c r="B1" s="319"/>
      <c r="C1" s="319"/>
      <c r="D1" s="319"/>
      <c r="E1" s="319"/>
      <c r="F1" s="319"/>
      <c r="G1" s="319"/>
      <c r="H1" s="319"/>
      <c r="I1" s="319"/>
      <c r="J1" s="319"/>
      <c r="K1" s="319"/>
      <c r="L1" s="319"/>
      <c r="M1" s="319"/>
      <c r="N1" s="319"/>
      <c r="O1" s="319"/>
      <c r="P1" s="319"/>
      <c r="Q1" s="319"/>
      <c r="R1" s="319"/>
    </row>
    <row r="2" spans="1:19" ht="77.45" customHeight="1" x14ac:dyDescent="0.2">
      <c r="A2" s="363" t="s">
        <v>172</v>
      </c>
      <c r="B2" s="352" t="s">
        <v>328</v>
      </c>
      <c r="C2" s="369" t="s">
        <v>339</v>
      </c>
      <c r="D2" s="363" t="s">
        <v>174</v>
      </c>
      <c r="E2" s="363" t="s">
        <v>340</v>
      </c>
      <c r="F2" s="365"/>
      <c r="G2" s="363" t="s">
        <v>341</v>
      </c>
      <c r="H2" s="364"/>
      <c r="I2" s="364"/>
      <c r="J2" s="364"/>
      <c r="K2" s="364"/>
      <c r="L2" s="365"/>
      <c r="M2" s="363" t="s">
        <v>124</v>
      </c>
      <c r="N2" s="365"/>
      <c r="O2" s="361" t="s">
        <v>342</v>
      </c>
      <c r="P2" s="366"/>
      <c r="Q2" s="361" t="s">
        <v>343</v>
      </c>
      <c r="R2" s="366"/>
    </row>
    <row r="3" spans="1:19" ht="15" customHeight="1" x14ac:dyDescent="0.2">
      <c r="A3" s="368"/>
      <c r="B3" s="353"/>
      <c r="C3" s="370"/>
      <c r="D3" s="368"/>
      <c r="E3" s="363" t="s">
        <v>179</v>
      </c>
      <c r="F3" s="363" t="s">
        <v>180</v>
      </c>
      <c r="G3" s="363" t="s">
        <v>181</v>
      </c>
      <c r="H3" s="365"/>
      <c r="I3" s="363" t="s">
        <v>182</v>
      </c>
      <c r="J3" s="365"/>
      <c r="K3" s="363" t="s">
        <v>183</v>
      </c>
      <c r="L3" s="363" t="s">
        <v>184</v>
      </c>
      <c r="M3" s="363" t="s">
        <v>125</v>
      </c>
      <c r="N3" s="363" t="s">
        <v>126</v>
      </c>
      <c r="O3" s="361" t="s">
        <v>185</v>
      </c>
      <c r="P3" s="361" t="s">
        <v>186</v>
      </c>
      <c r="Q3" s="361" t="s">
        <v>187</v>
      </c>
      <c r="R3" s="361" t="s">
        <v>188</v>
      </c>
    </row>
    <row r="4" spans="1:19" ht="114.75" x14ac:dyDescent="0.2">
      <c r="A4" s="367"/>
      <c r="B4" s="354"/>
      <c r="C4" s="370"/>
      <c r="D4" s="367"/>
      <c r="E4" s="367"/>
      <c r="F4" s="367"/>
      <c r="G4" s="160" t="s">
        <v>189</v>
      </c>
      <c r="H4" s="160" t="s">
        <v>190</v>
      </c>
      <c r="I4" s="160" t="str">
        <f>G4</f>
        <v>с даты заключения соглашения о предоставлении субсидии</v>
      </c>
      <c r="J4" s="160" t="s">
        <v>190</v>
      </c>
      <c r="K4" s="367"/>
      <c r="L4" s="367"/>
      <c r="M4" s="367"/>
      <c r="N4" s="367"/>
      <c r="O4" s="362"/>
      <c r="P4" s="362"/>
      <c r="Q4" s="362"/>
      <c r="R4" s="362"/>
    </row>
    <row r="5" spans="1:19" x14ac:dyDescent="0.2">
      <c r="A5" s="161">
        <v>1</v>
      </c>
      <c r="B5" s="145">
        <v>2</v>
      </c>
      <c r="C5" s="160">
        <v>3</v>
      </c>
      <c r="D5" s="160">
        <v>4</v>
      </c>
      <c r="E5" s="160">
        <v>5</v>
      </c>
      <c r="F5" s="160">
        <v>6</v>
      </c>
      <c r="G5" s="160">
        <v>7</v>
      </c>
      <c r="H5" s="160">
        <v>8</v>
      </c>
      <c r="I5" s="160">
        <v>9</v>
      </c>
      <c r="J5" s="160">
        <v>10</v>
      </c>
      <c r="K5" s="160">
        <v>11</v>
      </c>
      <c r="L5" s="160">
        <v>12</v>
      </c>
      <c r="M5" s="160">
        <v>13</v>
      </c>
      <c r="N5" s="160">
        <v>14</v>
      </c>
      <c r="O5" s="160">
        <v>15</v>
      </c>
      <c r="P5" s="160">
        <v>16</v>
      </c>
      <c r="Q5" s="160">
        <v>17</v>
      </c>
      <c r="R5" s="160">
        <v>18</v>
      </c>
    </row>
    <row r="6" spans="1:19" s="173" customFormat="1" ht="74.45" customHeight="1" x14ac:dyDescent="0.25">
      <c r="A6" s="383" t="s">
        <v>411</v>
      </c>
      <c r="B6" s="175" t="s">
        <v>412</v>
      </c>
      <c r="C6" s="176" t="s">
        <v>191</v>
      </c>
      <c r="D6" s="177" t="s">
        <v>333</v>
      </c>
      <c r="E6" s="177" t="s">
        <v>75</v>
      </c>
      <c r="F6" s="176">
        <v>792</v>
      </c>
      <c r="G6" s="125">
        <v>6</v>
      </c>
      <c r="H6" s="125">
        <f>G6</f>
        <v>6</v>
      </c>
      <c r="I6" s="125">
        <v>6</v>
      </c>
      <c r="J6" s="125">
        <v>6</v>
      </c>
      <c r="K6" s="127">
        <f>G6</f>
        <v>6</v>
      </c>
      <c r="L6" s="125"/>
      <c r="M6" s="125" t="s">
        <v>62</v>
      </c>
      <c r="N6" s="125" t="s">
        <v>62</v>
      </c>
      <c r="O6" s="125">
        <f>57515+260</f>
        <v>57775</v>
      </c>
      <c r="P6" s="125"/>
      <c r="Q6" s="125">
        <v>27435.8</v>
      </c>
      <c r="R6" s="125">
        <v>27435.8</v>
      </c>
    </row>
    <row r="7" spans="1:19" s="174" customFormat="1" ht="15.75" x14ac:dyDescent="0.2">
      <c r="A7" s="384"/>
      <c r="B7" s="179" t="s">
        <v>70</v>
      </c>
      <c r="C7" s="178"/>
      <c r="D7" s="178" t="s">
        <v>62</v>
      </c>
      <c r="E7" s="178"/>
      <c r="F7" s="178"/>
      <c r="G7" s="127">
        <f>G6</f>
        <v>6</v>
      </c>
      <c r="H7" s="127">
        <f t="shared" ref="H7:H70" si="0">G7</f>
        <v>6</v>
      </c>
      <c r="I7" s="127">
        <f>I6</f>
        <v>6</v>
      </c>
      <c r="J7" s="127">
        <f>J6</f>
        <v>6</v>
      </c>
      <c r="K7" s="127">
        <f>G7</f>
        <v>6</v>
      </c>
      <c r="L7" s="127"/>
      <c r="M7" s="130">
        <v>46022</v>
      </c>
      <c r="N7" s="130">
        <v>46022</v>
      </c>
      <c r="O7" s="125"/>
      <c r="P7" s="127" t="s">
        <v>62</v>
      </c>
      <c r="Q7" s="125"/>
      <c r="R7" s="125"/>
    </row>
    <row r="8" spans="1:19" s="174" customFormat="1" ht="14.25" x14ac:dyDescent="0.2">
      <c r="A8" s="384"/>
      <c r="B8" s="181" t="s">
        <v>76</v>
      </c>
      <c r="C8" s="178"/>
      <c r="D8" s="178"/>
      <c r="E8" s="178"/>
      <c r="F8" s="178"/>
      <c r="G8" s="127" t="s">
        <v>62</v>
      </c>
      <c r="H8" s="127" t="str">
        <f t="shared" si="0"/>
        <v>X</v>
      </c>
      <c r="I8" s="127" t="s">
        <v>62</v>
      </c>
      <c r="J8" s="127"/>
      <c r="K8" s="127"/>
      <c r="L8" s="127" t="s">
        <v>62</v>
      </c>
      <c r="M8" s="127"/>
      <c r="N8" s="127"/>
      <c r="O8" s="127" t="s">
        <v>62</v>
      </c>
      <c r="P8" s="127" t="s">
        <v>62</v>
      </c>
      <c r="Q8" s="127" t="s">
        <v>62</v>
      </c>
      <c r="R8" s="127" t="s">
        <v>62</v>
      </c>
    </row>
    <row r="9" spans="1:19" s="174" customFormat="1" ht="65.45" customHeight="1" x14ac:dyDescent="0.25">
      <c r="A9" s="384"/>
      <c r="B9" s="182" t="s">
        <v>192</v>
      </c>
      <c r="C9" s="178"/>
      <c r="D9" s="178" t="s">
        <v>62</v>
      </c>
      <c r="E9" s="178"/>
      <c r="F9" s="178"/>
      <c r="G9" s="127">
        <f>G6</f>
        <v>6</v>
      </c>
      <c r="H9" s="127">
        <f t="shared" si="0"/>
        <v>6</v>
      </c>
      <c r="I9" s="127">
        <f>I6</f>
        <v>6</v>
      </c>
      <c r="J9" s="127">
        <f>J6</f>
        <v>6</v>
      </c>
      <c r="K9" s="127">
        <f>G9</f>
        <v>6</v>
      </c>
      <c r="L9" s="127" t="s">
        <v>62</v>
      </c>
      <c r="M9" s="130">
        <v>46022</v>
      </c>
      <c r="N9" s="130">
        <v>46022</v>
      </c>
      <c r="O9" s="125"/>
      <c r="P9" s="127" t="s">
        <v>62</v>
      </c>
      <c r="Q9" s="125"/>
      <c r="R9" s="125"/>
      <c r="S9" s="173"/>
    </row>
    <row r="10" spans="1:19" s="174" customFormat="1" ht="15" customHeight="1" x14ac:dyDescent="0.2">
      <c r="A10" s="384"/>
      <c r="B10" s="181" t="s">
        <v>193</v>
      </c>
      <c r="C10" s="178"/>
      <c r="D10" s="178"/>
      <c r="E10" s="178"/>
      <c r="F10" s="178"/>
      <c r="G10" s="127" t="s">
        <v>62</v>
      </c>
      <c r="H10" s="127" t="str">
        <f t="shared" si="0"/>
        <v>X</v>
      </c>
      <c r="I10" s="127" t="s">
        <v>62</v>
      </c>
      <c r="J10" s="127"/>
      <c r="K10" s="127"/>
      <c r="L10" s="127" t="s">
        <v>62</v>
      </c>
      <c r="M10" s="127"/>
      <c r="N10" s="127"/>
      <c r="O10" s="127" t="s">
        <v>62</v>
      </c>
      <c r="P10" s="127" t="s">
        <v>62</v>
      </c>
      <c r="Q10" s="127" t="s">
        <v>62</v>
      </c>
      <c r="R10" s="127" t="s">
        <v>62</v>
      </c>
    </row>
    <row r="11" spans="1:19" s="174" customFormat="1" ht="38.65" customHeight="1" x14ac:dyDescent="0.2">
      <c r="A11" s="384"/>
      <c r="B11" s="182" t="s">
        <v>330</v>
      </c>
      <c r="C11" s="178"/>
      <c r="D11" s="178" t="s">
        <v>62</v>
      </c>
      <c r="E11" s="178"/>
      <c r="F11" s="178"/>
      <c r="G11" s="127">
        <f>G6</f>
        <v>6</v>
      </c>
      <c r="H11" s="127">
        <f t="shared" si="0"/>
        <v>6</v>
      </c>
      <c r="I11" s="127">
        <f>I6</f>
        <v>6</v>
      </c>
      <c r="J11" s="127">
        <f>J6</f>
        <v>6</v>
      </c>
      <c r="K11" s="127">
        <f>G11</f>
        <v>6</v>
      </c>
      <c r="L11" s="127" t="s">
        <v>62</v>
      </c>
      <c r="M11" s="130">
        <v>46022</v>
      </c>
      <c r="N11" s="130">
        <v>46022</v>
      </c>
      <c r="O11" s="125"/>
      <c r="P11" s="127" t="s">
        <v>62</v>
      </c>
      <c r="Q11" s="125"/>
      <c r="R11" s="125"/>
    </row>
    <row r="12" spans="1:19" s="174" customFormat="1" ht="21" customHeight="1" x14ac:dyDescent="0.25">
      <c r="A12" s="384"/>
      <c r="B12" s="181" t="s">
        <v>71</v>
      </c>
      <c r="C12" s="178"/>
      <c r="D12" s="178"/>
      <c r="E12" s="178"/>
      <c r="F12" s="178"/>
      <c r="G12" s="127" t="s">
        <v>62</v>
      </c>
      <c r="H12" s="127" t="str">
        <f t="shared" si="0"/>
        <v>X</v>
      </c>
      <c r="I12" s="127" t="s">
        <v>62</v>
      </c>
      <c r="J12" s="127"/>
      <c r="K12" s="127"/>
      <c r="L12" s="127" t="s">
        <v>62</v>
      </c>
      <c r="M12" s="127"/>
      <c r="N12" s="127"/>
      <c r="O12" s="127" t="s">
        <v>62</v>
      </c>
      <c r="P12" s="127" t="s">
        <v>62</v>
      </c>
      <c r="Q12" s="127" t="s">
        <v>62</v>
      </c>
      <c r="R12" s="127" t="s">
        <v>62</v>
      </c>
      <c r="S12" s="173"/>
    </row>
    <row r="13" spans="1:19" s="174" customFormat="1" ht="21" customHeight="1" x14ac:dyDescent="0.2">
      <c r="A13" s="385"/>
      <c r="B13" s="182" t="s">
        <v>72</v>
      </c>
      <c r="C13" s="178"/>
      <c r="D13" s="178" t="s">
        <v>62</v>
      </c>
      <c r="E13" s="178"/>
      <c r="F13" s="178"/>
      <c r="G13" s="127">
        <f>G6</f>
        <v>6</v>
      </c>
      <c r="H13" s="127">
        <f t="shared" si="0"/>
        <v>6</v>
      </c>
      <c r="I13" s="127">
        <f>I6</f>
        <v>6</v>
      </c>
      <c r="J13" s="127">
        <f>J6</f>
        <v>6</v>
      </c>
      <c r="K13" s="127">
        <f>G13</f>
        <v>6</v>
      </c>
      <c r="L13" s="127" t="s">
        <v>62</v>
      </c>
      <c r="M13" s="130">
        <v>46022</v>
      </c>
      <c r="N13" s="130">
        <v>46022</v>
      </c>
      <c r="O13" s="125"/>
      <c r="P13" s="127" t="s">
        <v>62</v>
      </c>
      <c r="Q13" s="125"/>
      <c r="R13" s="125"/>
    </row>
    <row r="14" spans="1:19" s="173" customFormat="1" ht="74.45" customHeight="1" x14ac:dyDescent="0.25">
      <c r="A14" s="383" t="s">
        <v>385</v>
      </c>
      <c r="B14" s="175" t="s">
        <v>412</v>
      </c>
      <c r="C14" s="176" t="s">
        <v>191</v>
      </c>
      <c r="D14" s="177" t="s">
        <v>333</v>
      </c>
      <c r="E14" s="177" t="s">
        <v>75</v>
      </c>
      <c r="F14" s="176">
        <v>792</v>
      </c>
      <c r="G14" s="125">
        <v>16</v>
      </c>
      <c r="H14" s="125">
        <f t="shared" si="0"/>
        <v>16</v>
      </c>
      <c r="I14" s="125">
        <v>13</v>
      </c>
      <c r="J14" s="125">
        <v>13</v>
      </c>
      <c r="K14" s="127">
        <f>G14</f>
        <v>16</v>
      </c>
      <c r="L14" s="125"/>
      <c r="M14" s="125" t="s">
        <v>62</v>
      </c>
      <c r="N14" s="125" t="s">
        <v>62</v>
      </c>
      <c r="O14" s="125">
        <v>86865</v>
      </c>
      <c r="P14" s="125"/>
      <c r="Q14" s="125">
        <v>17767.22</v>
      </c>
      <c r="R14" s="125">
        <v>17767.22</v>
      </c>
      <c r="S14" s="174"/>
    </row>
    <row r="15" spans="1:19" s="174" customFormat="1" ht="15.75" x14ac:dyDescent="0.25">
      <c r="A15" s="384"/>
      <c r="B15" s="179" t="s">
        <v>70</v>
      </c>
      <c r="C15" s="178"/>
      <c r="D15" s="178" t="s">
        <v>62</v>
      </c>
      <c r="E15" s="178"/>
      <c r="F15" s="178"/>
      <c r="G15" s="127">
        <f>G14</f>
        <v>16</v>
      </c>
      <c r="H15" s="127">
        <f t="shared" si="0"/>
        <v>16</v>
      </c>
      <c r="I15" s="127">
        <f>I14</f>
        <v>13</v>
      </c>
      <c r="J15" s="127">
        <f>J14</f>
        <v>13</v>
      </c>
      <c r="K15" s="127">
        <f>G15</f>
        <v>16</v>
      </c>
      <c r="L15" s="127"/>
      <c r="M15" s="130">
        <v>46022</v>
      </c>
      <c r="N15" s="130">
        <v>46022</v>
      </c>
      <c r="O15" s="125"/>
      <c r="P15" s="127" t="s">
        <v>62</v>
      </c>
      <c r="Q15" s="125"/>
      <c r="R15" s="125"/>
      <c r="S15" s="173"/>
    </row>
    <row r="16" spans="1:19" s="174" customFormat="1" ht="14.25" x14ac:dyDescent="0.2">
      <c r="A16" s="384"/>
      <c r="B16" s="181" t="s">
        <v>76</v>
      </c>
      <c r="C16" s="178"/>
      <c r="D16" s="178"/>
      <c r="E16" s="178"/>
      <c r="F16" s="178"/>
      <c r="G16" s="127" t="s">
        <v>62</v>
      </c>
      <c r="H16" s="127" t="str">
        <f t="shared" si="0"/>
        <v>X</v>
      </c>
      <c r="I16" s="127" t="s">
        <v>62</v>
      </c>
      <c r="J16" s="127"/>
      <c r="K16" s="127"/>
      <c r="L16" s="127" t="s">
        <v>62</v>
      </c>
      <c r="M16" s="127"/>
      <c r="N16" s="127"/>
      <c r="O16" s="127" t="s">
        <v>62</v>
      </c>
      <c r="P16" s="127" t="s">
        <v>62</v>
      </c>
      <c r="Q16" s="127" t="s">
        <v>62</v>
      </c>
      <c r="R16" s="127" t="s">
        <v>62</v>
      </c>
    </row>
    <row r="17" spans="1:19" s="174" customFormat="1" ht="65.45" customHeight="1" x14ac:dyDescent="0.2">
      <c r="A17" s="384"/>
      <c r="B17" s="182" t="s">
        <v>192</v>
      </c>
      <c r="C17" s="178"/>
      <c r="D17" s="178" t="s">
        <v>62</v>
      </c>
      <c r="E17" s="178"/>
      <c r="F17" s="178"/>
      <c r="G17" s="127">
        <f>G14</f>
        <v>16</v>
      </c>
      <c r="H17" s="127">
        <f t="shared" si="0"/>
        <v>16</v>
      </c>
      <c r="I17" s="127">
        <f>I14</f>
        <v>13</v>
      </c>
      <c r="J17" s="127">
        <f>J14</f>
        <v>13</v>
      </c>
      <c r="K17" s="127">
        <f>G17</f>
        <v>16</v>
      </c>
      <c r="L17" s="127" t="s">
        <v>62</v>
      </c>
      <c r="M17" s="130">
        <v>46022</v>
      </c>
      <c r="N17" s="130">
        <v>46022</v>
      </c>
      <c r="O17" s="125"/>
      <c r="P17" s="127" t="s">
        <v>62</v>
      </c>
      <c r="Q17" s="125"/>
      <c r="R17" s="125"/>
    </row>
    <row r="18" spans="1:19" s="174" customFormat="1" ht="15" customHeight="1" x14ac:dyDescent="0.25">
      <c r="A18" s="384"/>
      <c r="B18" s="181" t="s">
        <v>193</v>
      </c>
      <c r="C18" s="178"/>
      <c r="D18" s="178"/>
      <c r="E18" s="178"/>
      <c r="F18" s="178"/>
      <c r="G18" s="127" t="s">
        <v>62</v>
      </c>
      <c r="H18" s="127" t="str">
        <f t="shared" si="0"/>
        <v>X</v>
      </c>
      <c r="I18" s="127" t="s">
        <v>62</v>
      </c>
      <c r="J18" s="127"/>
      <c r="K18" s="127"/>
      <c r="L18" s="127" t="s">
        <v>62</v>
      </c>
      <c r="M18" s="127"/>
      <c r="N18" s="127"/>
      <c r="O18" s="127" t="s">
        <v>62</v>
      </c>
      <c r="P18" s="127" t="s">
        <v>62</v>
      </c>
      <c r="Q18" s="127" t="s">
        <v>62</v>
      </c>
      <c r="R18" s="127" t="s">
        <v>62</v>
      </c>
      <c r="S18" s="173"/>
    </row>
    <row r="19" spans="1:19" s="174" customFormat="1" ht="38.65" customHeight="1" x14ac:dyDescent="0.2">
      <c r="A19" s="384"/>
      <c r="B19" s="182" t="s">
        <v>330</v>
      </c>
      <c r="C19" s="178"/>
      <c r="D19" s="178" t="s">
        <v>62</v>
      </c>
      <c r="E19" s="178"/>
      <c r="F19" s="178"/>
      <c r="G19" s="127">
        <f>G14</f>
        <v>16</v>
      </c>
      <c r="H19" s="127">
        <f t="shared" si="0"/>
        <v>16</v>
      </c>
      <c r="I19" s="127">
        <f>I14</f>
        <v>13</v>
      </c>
      <c r="J19" s="127">
        <f>J14</f>
        <v>13</v>
      </c>
      <c r="K19" s="127">
        <f>G19</f>
        <v>16</v>
      </c>
      <c r="L19" s="127" t="s">
        <v>62</v>
      </c>
      <c r="M19" s="130">
        <v>46022</v>
      </c>
      <c r="N19" s="130">
        <v>46022</v>
      </c>
      <c r="O19" s="125"/>
      <c r="P19" s="127" t="s">
        <v>62</v>
      </c>
      <c r="Q19" s="125"/>
      <c r="R19" s="125"/>
    </row>
    <row r="20" spans="1:19" s="174" customFormat="1" ht="21" customHeight="1" x14ac:dyDescent="0.2">
      <c r="A20" s="384"/>
      <c r="B20" s="181" t="s">
        <v>71</v>
      </c>
      <c r="C20" s="178"/>
      <c r="D20" s="178"/>
      <c r="E20" s="178"/>
      <c r="F20" s="178"/>
      <c r="G20" s="127" t="s">
        <v>62</v>
      </c>
      <c r="H20" s="127" t="str">
        <f t="shared" si="0"/>
        <v>X</v>
      </c>
      <c r="I20" s="127" t="s">
        <v>62</v>
      </c>
      <c r="J20" s="127"/>
      <c r="K20" s="127"/>
      <c r="L20" s="127" t="s">
        <v>62</v>
      </c>
      <c r="M20" s="127"/>
      <c r="N20" s="127"/>
      <c r="O20" s="127" t="s">
        <v>62</v>
      </c>
      <c r="P20" s="127" t="s">
        <v>62</v>
      </c>
      <c r="Q20" s="127" t="s">
        <v>62</v>
      </c>
      <c r="R20" s="127" t="s">
        <v>62</v>
      </c>
    </row>
    <row r="21" spans="1:19" s="174" customFormat="1" ht="21" customHeight="1" x14ac:dyDescent="0.25">
      <c r="A21" s="385"/>
      <c r="B21" s="182" t="s">
        <v>72</v>
      </c>
      <c r="C21" s="178"/>
      <c r="D21" s="178" t="s">
        <v>62</v>
      </c>
      <c r="E21" s="178"/>
      <c r="F21" s="178"/>
      <c r="G21" s="127">
        <f>G14</f>
        <v>16</v>
      </c>
      <c r="H21" s="127">
        <f t="shared" si="0"/>
        <v>16</v>
      </c>
      <c r="I21" s="127">
        <f>I14</f>
        <v>13</v>
      </c>
      <c r="J21" s="127">
        <f>J14</f>
        <v>13</v>
      </c>
      <c r="K21" s="127">
        <f>G21</f>
        <v>16</v>
      </c>
      <c r="L21" s="127" t="s">
        <v>62</v>
      </c>
      <c r="M21" s="130">
        <v>46022</v>
      </c>
      <c r="N21" s="130">
        <v>46022</v>
      </c>
      <c r="O21" s="125"/>
      <c r="P21" s="127" t="s">
        <v>62</v>
      </c>
      <c r="Q21" s="125"/>
      <c r="R21" s="125"/>
      <c r="S21" s="173"/>
    </row>
    <row r="22" spans="1:19" s="173" customFormat="1" ht="74.45" customHeight="1" x14ac:dyDescent="0.25">
      <c r="A22" s="383" t="s">
        <v>386</v>
      </c>
      <c r="B22" s="175" t="s">
        <v>412</v>
      </c>
      <c r="C22" s="176" t="s">
        <v>191</v>
      </c>
      <c r="D22" s="177" t="s">
        <v>333</v>
      </c>
      <c r="E22" s="177" t="s">
        <v>75</v>
      </c>
      <c r="F22" s="176">
        <v>792</v>
      </c>
      <c r="G22" s="125">
        <v>5</v>
      </c>
      <c r="H22" s="125">
        <f t="shared" si="0"/>
        <v>5</v>
      </c>
      <c r="I22" s="125">
        <v>3</v>
      </c>
      <c r="J22" s="125">
        <v>3</v>
      </c>
      <c r="K22" s="127">
        <f>G22</f>
        <v>5</v>
      </c>
      <c r="L22" s="125"/>
      <c r="M22" s="125" t="s">
        <v>62</v>
      </c>
      <c r="N22" s="125" t="s">
        <v>62</v>
      </c>
      <c r="O22" s="125">
        <v>35075</v>
      </c>
      <c r="P22" s="125"/>
      <c r="Q22" s="125">
        <v>16276.4</v>
      </c>
      <c r="R22" s="125">
        <v>16276.4</v>
      </c>
      <c r="S22" s="174"/>
    </row>
    <row r="23" spans="1:19" s="174" customFormat="1" ht="15.75" x14ac:dyDescent="0.2">
      <c r="A23" s="384"/>
      <c r="B23" s="179" t="s">
        <v>70</v>
      </c>
      <c r="C23" s="178"/>
      <c r="D23" s="178" t="s">
        <v>62</v>
      </c>
      <c r="E23" s="178"/>
      <c r="F23" s="178"/>
      <c r="G23" s="127">
        <f>G22</f>
        <v>5</v>
      </c>
      <c r="H23" s="127">
        <f t="shared" si="0"/>
        <v>5</v>
      </c>
      <c r="I23" s="127">
        <f>I22</f>
        <v>3</v>
      </c>
      <c r="J23" s="127">
        <f>J22</f>
        <v>3</v>
      </c>
      <c r="K23" s="127">
        <f>G23</f>
        <v>5</v>
      </c>
      <c r="L23" s="127"/>
      <c r="M23" s="130">
        <v>46022</v>
      </c>
      <c r="N23" s="130">
        <v>46022</v>
      </c>
      <c r="O23" s="125"/>
      <c r="P23" s="127" t="s">
        <v>62</v>
      </c>
      <c r="Q23" s="125"/>
      <c r="R23" s="125"/>
    </row>
    <row r="24" spans="1:19" s="174" customFormat="1" x14ac:dyDescent="0.25">
      <c r="A24" s="384"/>
      <c r="B24" s="181" t="s">
        <v>76</v>
      </c>
      <c r="C24" s="178"/>
      <c r="D24" s="178"/>
      <c r="E24" s="178"/>
      <c r="F24" s="178"/>
      <c r="G24" s="127" t="s">
        <v>62</v>
      </c>
      <c r="H24" s="127" t="str">
        <f t="shared" si="0"/>
        <v>X</v>
      </c>
      <c r="I24" s="127" t="s">
        <v>62</v>
      </c>
      <c r="J24" s="127"/>
      <c r="K24" s="127"/>
      <c r="L24" s="127" t="s">
        <v>62</v>
      </c>
      <c r="M24" s="127"/>
      <c r="N24" s="127"/>
      <c r="O24" s="127" t="s">
        <v>62</v>
      </c>
      <c r="P24" s="127" t="s">
        <v>62</v>
      </c>
      <c r="Q24" s="127" t="s">
        <v>62</v>
      </c>
      <c r="R24" s="127" t="s">
        <v>62</v>
      </c>
      <c r="S24" s="173"/>
    </row>
    <row r="25" spans="1:19" s="174" customFormat="1" ht="65.45" customHeight="1" x14ac:dyDescent="0.2">
      <c r="A25" s="384"/>
      <c r="B25" s="182" t="s">
        <v>192</v>
      </c>
      <c r="C25" s="178"/>
      <c r="D25" s="178" t="s">
        <v>62</v>
      </c>
      <c r="E25" s="178"/>
      <c r="F25" s="178"/>
      <c r="G25" s="127">
        <f>G22</f>
        <v>5</v>
      </c>
      <c r="H25" s="127">
        <f t="shared" si="0"/>
        <v>5</v>
      </c>
      <c r="I25" s="127">
        <f>I22</f>
        <v>3</v>
      </c>
      <c r="J25" s="127">
        <f>J22</f>
        <v>3</v>
      </c>
      <c r="K25" s="127">
        <f>G25</f>
        <v>5</v>
      </c>
      <c r="L25" s="127" t="s">
        <v>62</v>
      </c>
      <c r="M25" s="130">
        <v>46022</v>
      </c>
      <c r="N25" s="130">
        <v>46022</v>
      </c>
      <c r="O25" s="125"/>
      <c r="P25" s="127" t="s">
        <v>62</v>
      </c>
      <c r="Q25" s="125"/>
      <c r="R25" s="125"/>
    </row>
    <row r="26" spans="1:19" s="174" customFormat="1" ht="15" customHeight="1" x14ac:dyDescent="0.2">
      <c r="A26" s="384"/>
      <c r="B26" s="181" t="s">
        <v>193</v>
      </c>
      <c r="C26" s="178"/>
      <c r="D26" s="178"/>
      <c r="E26" s="178"/>
      <c r="F26" s="178"/>
      <c r="G26" s="127" t="s">
        <v>62</v>
      </c>
      <c r="H26" s="127" t="str">
        <f t="shared" si="0"/>
        <v>X</v>
      </c>
      <c r="I26" s="127" t="s">
        <v>62</v>
      </c>
      <c r="J26" s="127"/>
      <c r="K26" s="127"/>
      <c r="L26" s="127" t="s">
        <v>62</v>
      </c>
      <c r="M26" s="127"/>
      <c r="N26" s="127"/>
      <c r="O26" s="127" t="s">
        <v>62</v>
      </c>
      <c r="P26" s="127" t="s">
        <v>62</v>
      </c>
      <c r="Q26" s="127" t="s">
        <v>62</v>
      </c>
      <c r="R26" s="127" t="s">
        <v>62</v>
      </c>
    </row>
    <row r="27" spans="1:19" s="174" customFormat="1" ht="38.65" customHeight="1" x14ac:dyDescent="0.25">
      <c r="A27" s="384"/>
      <c r="B27" s="182" t="s">
        <v>330</v>
      </c>
      <c r="C27" s="178"/>
      <c r="D27" s="178" t="s">
        <v>62</v>
      </c>
      <c r="E27" s="178"/>
      <c r="F27" s="178"/>
      <c r="G27" s="127">
        <f>G22</f>
        <v>5</v>
      </c>
      <c r="H27" s="127">
        <f t="shared" si="0"/>
        <v>5</v>
      </c>
      <c r="I27" s="127">
        <f>I22</f>
        <v>3</v>
      </c>
      <c r="J27" s="127">
        <f>J22</f>
        <v>3</v>
      </c>
      <c r="K27" s="127">
        <f>G27</f>
        <v>5</v>
      </c>
      <c r="L27" s="127" t="s">
        <v>62</v>
      </c>
      <c r="M27" s="130">
        <v>46022</v>
      </c>
      <c r="N27" s="130">
        <v>46022</v>
      </c>
      <c r="O27" s="125"/>
      <c r="P27" s="127" t="s">
        <v>62</v>
      </c>
      <c r="Q27" s="125"/>
      <c r="R27" s="125"/>
      <c r="S27" s="173"/>
    </row>
    <row r="28" spans="1:19" s="174" customFormat="1" ht="21" customHeight="1" x14ac:dyDescent="0.2">
      <c r="A28" s="384"/>
      <c r="B28" s="181" t="s">
        <v>71</v>
      </c>
      <c r="C28" s="178"/>
      <c r="D28" s="178"/>
      <c r="E28" s="178"/>
      <c r="F28" s="178"/>
      <c r="G28" s="127" t="s">
        <v>62</v>
      </c>
      <c r="H28" s="127" t="str">
        <f t="shared" si="0"/>
        <v>X</v>
      </c>
      <c r="I28" s="127" t="s">
        <v>62</v>
      </c>
      <c r="J28" s="127"/>
      <c r="K28" s="127"/>
      <c r="L28" s="127" t="s">
        <v>62</v>
      </c>
      <c r="M28" s="127"/>
      <c r="N28" s="127"/>
      <c r="O28" s="127" t="s">
        <v>62</v>
      </c>
      <c r="P28" s="127" t="s">
        <v>62</v>
      </c>
      <c r="Q28" s="127" t="s">
        <v>62</v>
      </c>
      <c r="R28" s="127" t="s">
        <v>62</v>
      </c>
    </row>
    <row r="29" spans="1:19" s="174" customFormat="1" ht="21" customHeight="1" x14ac:dyDescent="0.2">
      <c r="A29" s="385"/>
      <c r="B29" s="182" t="s">
        <v>72</v>
      </c>
      <c r="C29" s="178"/>
      <c r="D29" s="178" t="s">
        <v>62</v>
      </c>
      <c r="E29" s="178"/>
      <c r="F29" s="178"/>
      <c r="G29" s="127">
        <f>G22</f>
        <v>5</v>
      </c>
      <c r="H29" s="127">
        <f t="shared" si="0"/>
        <v>5</v>
      </c>
      <c r="I29" s="127">
        <f>I22</f>
        <v>3</v>
      </c>
      <c r="J29" s="127">
        <f>J22</f>
        <v>3</v>
      </c>
      <c r="K29" s="127">
        <f>G29</f>
        <v>5</v>
      </c>
      <c r="L29" s="127" t="s">
        <v>62</v>
      </c>
      <c r="M29" s="130">
        <v>46022</v>
      </c>
      <c r="N29" s="130">
        <v>46022</v>
      </c>
      <c r="O29" s="125"/>
      <c r="P29" s="127" t="s">
        <v>62</v>
      </c>
      <c r="Q29" s="125"/>
      <c r="R29" s="125"/>
    </row>
    <row r="30" spans="1:19" s="173" customFormat="1" ht="74.45" customHeight="1" x14ac:dyDescent="0.25">
      <c r="A30" s="383" t="s">
        <v>387</v>
      </c>
      <c r="B30" s="175" t="s">
        <v>412</v>
      </c>
      <c r="C30" s="176" t="s">
        <v>191</v>
      </c>
      <c r="D30" s="177" t="s">
        <v>333</v>
      </c>
      <c r="E30" s="177" t="s">
        <v>75</v>
      </c>
      <c r="F30" s="176">
        <v>792</v>
      </c>
      <c r="G30" s="125">
        <v>10</v>
      </c>
      <c r="H30" s="125">
        <f t="shared" si="0"/>
        <v>10</v>
      </c>
      <c r="I30" s="125">
        <v>10</v>
      </c>
      <c r="J30" s="125">
        <v>10</v>
      </c>
      <c r="K30" s="127">
        <f>G30</f>
        <v>10</v>
      </c>
      <c r="L30" s="125"/>
      <c r="M30" s="125" t="s">
        <v>62</v>
      </c>
      <c r="N30" s="125" t="s">
        <v>62</v>
      </c>
      <c r="O30" s="125">
        <v>116425</v>
      </c>
      <c r="P30" s="125"/>
      <c r="Q30" s="125">
        <v>26042.240000000002</v>
      </c>
      <c r="R30" s="125">
        <v>26042.240000000002</v>
      </c>
    </row>
    <row r="31" spans="1:19" s="174" customFormat="1" ht="15.75" x14ac:dyDescent="0.2">
      <c r="A31" s="384"/>
      <c r="B31" s="179" t="s">
        <v>70</v>
      </c>
      <c r="C31" s="178"/>
      <c r="D31" s="178" t="s">
        <v>62</v>
      </c>
      <c r="E31" s="178"/>
      <c r="F31" s="178"/>
      <c r="G31" s="127">
        <f>G30</f>
        <v>10</v>
      </c>
      <c r="H31" s="127">
        <f t="shared" si="0"/>
        <v>10</v>
      </c>
      <c r="I31" s="127">
        <f>I30</f>
        <v>10</v>
      </c>
      <c r="J31" s="127">
        <f>J30</f>
        <v>10</v>
      </c>
      <c r="K31" s="127">
        <f>G31</f>
        <v>10</v>
      </c>
      <c r="L31" s="127"/>
      <c r="M31" s="130">
        <v>46022</v>
      </c>
      <c r="N31" s="130">
        <v>46022</v>
      </c>
      <c r="O31" s="125"/>
      <c r="P31" s="127" t="s">
        <v>62</v>
      </c>
      <c r="Q31" s="125"/>
      <c r="R31" s="125"/>
    </row>
    <row r="32" spans="1:19" s="174" customFormat="1" ht="14.25" x14ac:dyDescent="0.2">
      <c r="A32" s="384"/>
      <c r="B32" s="181" t="s">
        <v>76</v>
      </c>
      <c r="C32" s="178"/>
      <c r="D32" s="178"/>
      <c r="E32" s="178"/>
      <c r="F32" s="178"/>
      <c r="G32" s="127" t="s">
        <v>62</v>
      </c>
      <c r="H32" s="127" t="str">
        <f t="shared" si="0"/>
        <v>X</v>
      </c>
      <c r="I32" s="127" t="s">
        <v>62</v>
      </c>
      <c r="J32" s="127"/>
      <c r="K32" s="127"/>
      <c r="L32" s="127" t="s">
        <v>62</v>
      </c>
      <c r="M32" s="127"/>
      <c r="N32" s="127"/>
      <c r="O32" s="127" t="s">
        <v>62</v>
      </c>
      <c r="P32" s="127" t="s">
        <v>62</v>
      </c>
      <c r="Q32" s="127" t="s">
        <v>62</v>
      </c>
      <c r="R32" s="127" t="s">
        <v>62</v>
      </c>
    </row>
    <row r="33" spans="1:19" s="174" customFormat="1" ht="65.45" customHeight="1" x14ac:dyDescent="0.25">
      <c r="A33" s="384"/>
      <c r="B33" s="182" t="s">
        <v>192</v>
      </c>
      <c r="C33" s="178"/>
      <c r="D33" s="178" t="s">
        <v>62</v>
      </c>
      <c r="E33" s="178"/>
      <c r="F33" s="178"/>
      <c r="G33" s="127">
        <f>G30</f>
        <v>10</v>
      </c>
      <c r="H33" s="127">
        <f t="shared" si="0"/>
        <v>10</v>
      </c>
      <c r="I33" s="127">
        <f>I30</f>
        <v>10</v>
      </c>
      <c r="J33" s="127">
        <f>J30</f>
        <v>10</v>
      </c>
      <c r="K33" s="127">
        <f>G33</f>
        <v>10</v>
      </c>
      <c r="L33" s="127" t="s">
        <v>62</v>
      </c>
      <c r="M33" s="130">
        <v>46022</v>
      </c>
      <c r="N33" s="130">
        <v>46022</v>
      </c>
      <c r="O33" s="125"/>
      <c r="P33" s="127" t="s">
        <v>62</v>
      </c>
      <c r="Q33" s="125"/>
      <c r="R33" s="125"/>
      <c r="S33" s="173"/>
    </row>
    <row r="34" spans="1:19" s="174" customFormat="1" ht="15" customHeight="1" x14ac:dyDescent="0.2">
      <c r="A34" s="384"/>
      <c r="B34" s="181" t="s">
        <v>193</v>
      </c>
      <c r="C34" s="178"/>
      <c r="D34" s="178"/>
      <c r="E34" s="178"/>
      <c r="F34" s="178"/>
      <c r="G34" s="127" t="s">
        <v>62</v>
      </c>
      <c r="H34" s="127" t="str">
        <f t="shared" si="0"/>
        <v>X</v>
      </c>
      <c r="I34" s="127" t="s">
        <v>62</v>
      </c>
      <c r="J34" s="127"/>
      <c r="K34" s="127"/>
      <c r="L34" s="127" t="s">
        <v>62</v>
      </c>
      <c r="M34" s="127"/>
      <c r="N34" s="127"/>
      <c r="O34" s="127" t="s">
        <v>62</v>
      </c>
      <c r="P34" s="127" t="s">
        <v>62</v>
      </c>
      <c r="Q34" s="127" t="s">
        <v>62</v>
      </c>
      <c r="R34" s="127" t="s">
        <v>62</v>
      </c>
    </row>
    <row r="35" spans="1:19" s="174" customFormat="1" ht="38.65" customHeight="1" x14ac:dyDescent="0.2">
      <c r="A35" s="384"/>
      <c r="B35" s="182" t="s">
        <v>330</v>
      </c>
      <c r="C35" s="178"/>
      <c r="D35" s="178" t="s">
        <v>62</v>
      </c>
      <c r="E35" s="178"/>
      <c r="F35" s="178"/>
      <c r="G35" s="127">
        <f>G30</f>
        <v>10</v>
      </c>
      <c r="H35" s="127">
        <f t="shared" si="0"/>
        <v>10</v>
      </c>
      <c r="I35" s="127">
        <f>I30</f>
        <v>10</v>
      </c>
      <c r="J35" s="127">
        <f>J30</f>
        <v>10</v>
      </c>
      <c r="K35" s="127">
        <f>G35</f>
        <v>10</v>
      </c>
      <c r="L35" s="127" t="s">
        <v>62</v>
      </c>
      <c r="M35" s="130">
        <v>46022</v>
      </c>
      <c r="N35" s="130">
        <v>46022</v>
      </c>
      <c r="O35" s="125"/>
      <c r="P35" s="127" t="s">
        <v>62</v>
      </c>
      <c r="Q35" s="125"/>
      <c r="R35" s="125"/>
    </row>
    <row r="36" spans="1:19" s="174" customFormat="1" ht="21" customHeight="1" x14ac:dyDescent="0.25">
      <c r="A36" s="384"/>
      <c r="B36" s="181" t="s">
        <v>71</v>
      </c>
      <c r="C36" s="178"/>
      <c r="D36" s="178"/>
      <c r="E36" s="178"/>
      <c r="F36" s="178"/>
      <c r="G36" s="127" t="s">
        <v>62</v>
      </c>
      <c r="H36" s="127" t="str">
        <f t="shared" si="0"/>
        <v>X</v>
      </c>
      <c r="I36" s="127" t="s">
        <v>62</v>
      </c>
      <c r="J36" s="127"/>
      <c r="K36" s="127"/>
      <c r="L36" s="127" t="s">
        <v>62</v>
      </c>
      <c r="M36" s="127"/>
      <c r="N36" s="127"/>
      <c r="O36" s="127" t="s">
        <v>62</v>
      </c>
      <c r="P36" s="127" t="s">
        <v>62</v>
      </c>
      <c r="Q36" s="127" t="s">
        <v>62</v>
      </c>
      <c r="R36" s="127" t="s">
        <v>62</v>
      </c>
      <c r="S36" s="173"/>
    </row>
    <row r="37" spans="1:19" s="174" customFormat="1" ht="21" customHeight="1" x14ac:dyDescent="0.2">
      <c r="A37" s="385"/>
      <c r="B37" s="182" t="s">
        <v>72</v>
      </c>
      <c r="C37" s="178"/>
      <c r="D37" s="178" t="s">
        <v>62</v>
      </c>
      <c r="E37" s="178"/>
      <c r="F37" s="178"/>
      <c r="G37" s="127">
        <f>G30</f>
        <v>10</v>
      </c>
      <c r="H37" s="127">
        <f t="shared" si="0"/>
        <v>10</v>
      </c>
      <c r="I37" s="127">
        <f>I30</f>
        <v>10</v>
      </c>
      <c r="J37" s="127">
        <f>J30</f>
        <v>10</v>
      </c>
      <c r="K37" s="127">
        <f>G37</f>
        <v>10</v>
      </c>
      <c r="L37" s="127" t="s">
        <v>62</v>
      </c>
      <c r="M37" s="130">
        <v>46022</v>
      </c>
      <c r="N37" s="130">
        <v>46022</v>
      </c>
      <c r="O37" s="125"/>
      <c r="P37" s="127" t="s">
        <v>62</v>
      </c>
      <c r="Q37" s="125"/>
      <c r="R37" s="125"/>
    </row>
    <row r="38" spans="1:19" s="173" customFormat="1" ht="74.45" customHeight="1" x14ac:dyDescent="0.25">
      <c r="A38" s="383" t="s">
        <v>378</v>
      </c>
      <c r="B38" s="175" t="s">
        <v>412</v>
      </c>
      <c r="C38" s="176" t="s">
        <v>191</v>
      </c>
      <c r="D38" s="177" t="s">
        <v>333</v>
      </c>
      <c r="E38" s="177" t="s">
        <v>75</v>
      </c>
      <c r="F38" s="176">
        <v>792</v>
      </c>
      <c r="G38" s="125">
        <v>20</v>
      </c>
      <c r="H38" s="125">
        <f t="shared" si="0"/>
        <v>20</v>
      </c>
      <c r="I38" s="125">
        <v>20</v>
      </c>
      <c r="J38" s="125">
        <v>20</v>
      </c>
      <c r="K38" s="127">
        <f>G38</f>
        <v>20</v>
      </c>
      <c r="L38" s="125"/>
      <c r="M38" s="125" t="s">
        <v>62</v>
      </c>
      <c r="N38" s="125" t="s">
        <v>62</v>
      </c>
      <c r="O38" s="125">
        <v>122045</v>
      </c>
      <c r="P38" s="125"/>
      <c r="Q38" s="125">
        <v>30226.560000000001</v>
      </c>
      <c r="R38" s="125">
        <v>30226.560000000001</v>
      </c>
      <c r="S38" s="174"/>
    </row>
    <row r="39" spans="1:19" s="174" customFormat="1" ht="15.75" x14ac:dyDescent="0.25">
      <c r="A39" s="384"/>
      <c r="B39" s="179" t="s">
        <v>70</v>
      </c>
      <c r="C39" s="178"/>
      <c r="D39" s="178" t="s">
        <v>62</v>
      </c>
      <c r="E39" s="178"/>
      <c r="F39" s="178"/>
      <c r="G39" s="127">
        <f>G38</f>
        <v>20</v>
      </c>
      <c r="H39" s="127">
        <f t="shared" si="0"/>
        <v>20</v>
      </c>
      <c r="I39" s="127">
        <f>I38</f>
        <v>20</v>
      </c>
      <c r="J39" s="127">
        <f>J38</f>
        <v>20</v>
      </c>
      <c r="K39" s="127">
        <f>G39</f>
        <v>20</v>
      </c>
      <c r="L39" s="127"/>
      <c r="M39" s="130">
        <v>46022</v>
      </c>
      <c r="N39" s="130">
        <v>46022</v>
      </c>
      <c r="O39" s="125"/>
      <c r="P39" s="127" t="s">
        <v>62</v>
      </c>
      <c r="Q39" s="125"/>
      <c r="R39" s="125"/>
      <c r="S39" s="173"/>
    </row>
    <row r="40" spans="1:19" s="174" customFormat="1" ht="14.25" x14ac:dyDescent="0.2">
      <c r="A40" s="384"/>
      <c r="B40" s="181" t="s">
        <v>76</v>
      </c>
      <c r="C40" s="178"/>
      <c r="D40" s="178"/>
      <c r="E40" s="178"/>
      <c r="F40" s="178"/>
      <c r="G40" s="127" t="s">
        <v>62</v>
      </c>
      <c r="H40" s="127" t="str">
        <f t="shared" si="0"/>
        <v>X</v>
      </c>
      <c r="I40" s="127" t="s">
        <v>62</v>
      </c>
      <c r="J40" s="127"/>
      <c r="K40" s="127"/>
      <c r="L40" s="127" t="s">
        <v>62</v>
      </c>
      <c r="M40" s="127"/>
      <c r="N40" s="127"/>
      <c r="O40" s="127" t="s">
        <v>62</v>
      </c>
      <c r="P40" s="127" t="s">
        <v>62</v>
      </c>
      <c r="Q40" s="127" t="s">
        <v>62</v>
      </c>
      <c r="R40" s="127" t="s">
        <v>62</v>
      </c>
    </row>
    <row r="41" spans="1:19" s="174" customFormat="1" ht="65.45" customHeight="1" x14ac:dyDescent="0.2">
      <c r="A41" s="384"/>
      <c r="B41" s="182" t="s">
        <v>192</v>
      </c>
      <c r="C41" s="178"/>
      <c r="D41" s="178" t="s">
        <v>62</v>
      </c>
      <c r="E41" s="178"/>
      <c r="F41" s="178"/>
      <c r="G41" s="127">
        <f>G38</f>
        <v>20</v>
      </c>
      <c r="H41" s="127">
        <f t="shared" si="0"/>
        <v>20</v>
      </c>
      <c r="I41" s="127">
        <f>I38</f>
        <v>20</v>
      </c>
      <c r="J41" s="127">
        <f>J38</f>
        <v>20</v>
      </c>
      <c r="K41" s="127">
        <f>G41</f>
        <v>20</v>
      </c>
      <c r="L41" s="127" t="s">
        <v>62</v>
      </c>
      <c r="M41" s="130">
        <v>46022</v>
      </c>
      <c r="N41" s="130">
        <v>46022</v>
      </c>
      <c r="O41" s="125"/>
      <c r="P41" s="127" t="s">
        <v>62</v>
      </c>
      <c r="Q41" s="125"/>
      <c r="R41" s="125"/>
    </row>
    <row r="42" spans="1:19" s="174" customFormat="1" ht="15" customHeight="1" x14ac:dyDescent="0.25">
      <c r="A42" s="384"/>
      <c r="B42" s="181" t="s">
        <v>193</v>
      </c>
      <c r="C42" s="178"/>
      <c r="D42" s="178"/>
      <c r="E42" s="178"/>
      <c r="F42" s="178"/>
      <c r="G42" s="127" t="s">
        <v>62</v>
      </c>
      <c r="H42" s="127" t="str">
        <f t="shared" si="0"/>
        <v>X</v>
      </c>
      <c r="I42" s="127" t="s">
        <v>62</v>
      </c>
      <c r="J42" s="127"/>
      <c r="K42" s="127"/>
      <c r="L42" s="127" t="s">
        <v>62</v>
      </c>
      <c r="M42" s="127"/>
      <c r="N42" s="127"/>
      <c r="O42" s="127" t="s">
        <v>62</v>
      </c>
      <c r="P42" s="127" t="s">
        <v>62</v>
      </c>
      <c r="Q42" s="127" t="s">
        <v>62</v>
      </c>
      <c r="R42" s="127" t="s">
        <v>62</v>
      </c>
      <c r="S42" s="173"/>
    </row>
    <row r="43" spans="1:19" s="174" customFormat="1" ht="38.65" customHeight="1" x14ac:dyDescent="0.2">
      <c r="A43" s="384"/>
      <c r="B43" s="182" t="s">
        <v>330</v>
      </c>
      <c r="C43" s="178"/>
      <c r="D43" s="178" t="s">
        <v>62</v>
      </c>
      <c r="E43" s="178"/>
      <c r="F43" s="178"/>
      <c r="G43" s="127">
        <f>G38</f>
        <v>20</v>
      </c>
      <c r="H43" s="127">
        <f t="shared" si="0"/>
        <v>20</v>
      </c>
      <c r="I43" s="127">
        <f>I38</f>
        <v>20</v>
      </c>
      <c r="J43" s="127">
        <f>J38</f>
        <v>20</v>
      </c>
      <c r="K43" s="127">
        <f>G43</f>
        <v>20</v>
      </c>
      <c r="L43" s="127" t="s">
        <v>62</v>
      </c>
      <c r="M43" s="130">
        <v>46022</v>
      </c>
      <c r="N43" s="130">
        <v>46022</v>
      </c>
      <c r="O43" s="125"/>
      <c r="P43" s="127" t="s">
        <v>62</v>
      </c>
      <c r="Q43" s="125"/>
      <c r="R43" s="125"/>
    </row>
    <row r="44" spans="1:19" s="174" customFormat="1" ht="21" customHeight="1" x14ac:dyDescent="0.2">
      <c r="A44" s="384"/>
      <c r="B44" s="181" t="s">
        <v>71</v>
      </c>
      <c r="C44" s="178"/>
      <c r="D44" s="178"/>
      <c r="E44" s="178"/>
      <c r="F44" s="178"/>
      <c r="G44" s="127" t="s">
        <v>62</v>
      </c>
      <c r="H44" s="127" t="str">
        <f t="shared" si="0"/>
        <v>X</v>
      </c>
      <c r="I44" s="127" t="s">
        <v>62</v>
      </c>
      <c r="J44" s="127"/>
      <c r="K44" s="127"/>
      <c r="L44" s="127" t="s">
        <v>62</v>
      </c>
      <c r="M44" s="127"/>
      <c r="N44" s="127"/>
      <c r="O44" s="127" t="s">
        <v>62</v>
      </c>
      <c r="P44" s="127" t="s">
        <v>62</v>
      </c>
      <c r="Q44" s="127" t="s">
        <v>62</v>
      </c>
      <c r="R44" s="127" t="s">
        <v>62</v>
      </c>
    </row>
    <row r="45" spans="1:19" s="174" customFormat="1" ht="21" customHeight="1" x14ac:dyDescent="0.25">
      <c r="A45" s="385"/>
      <c r="B45" s="182" t="s">
        <v>72</v>
      </c>
      <c r="C45" s="178"/>
      <c r="D45" s="178" t="s">
        <v>62</v>
      </c>
      <c r="E45" s="178"/>
      <c r="F45" s="178"/>
      <c r="G45" s="127">
        <f>G38</f>
        <v>20</v>
      </c>
      <c r="H45" s="127">
        <f t="shared" si="0"/>
        <v>20</v>
      </c>
      <c r="I45" s="127">
        <f>I38</f>
        <v>20</v>
      </c>
      <c r="J45" s="127">
        <f>J38</f>
        <v>20</v>
      </c>
      <c r="K45" s="127">
        <f>G45</f>
        <v>20</v>
      </c>
      <c r="L45" s="127" t="s">
        <v>62</v>
      </c>
      <c r="M45" s="130">
        <v>46022</v>
      </c>
      <c r="N45" s="130">
        <v>46022</v>
      </c>
      <c r="O45" s="125"/>
      <c r="P45" s="127" t="s">
        <v>62</v>
      </c>
      <c r="Q45" s="125"/>
      <c r="R45" s="125"/>
      <c r="S45" s="173"/>
    </row>
    <row r="46" spans="1:19" s="173" customFormat="1" ht="74.45" customHeight="1" x14ac:dyDescent="0.25">
      <c r="A46" s="383" t="s">
        <v>388</v>
      </c>
      <c r="B46" s="175" t="s">
        <v>412</v>
      </c>
      <c r="C46" s="176" t="s">
        <v>191</v>
      </c>
      <c r="D46" s="177" t="s">
        <v>333</v>
      </c>
      <c r="E46" s="177" t="s">
        <v>75</v>
      </c>
      <c r="F46" s="176">
        <v>792</v>
      </c>
      <c r="G46" s="125">
        <v>6</v>
      </c>
      <c r="H46" s="125">
        <f t="shared" si="0"/>
        <v>6</v>
      </c>
      <c r="I46" s="125">
        <v>6</v>
      </c>
      <c r="J46" s="125">
        <v>6</v>
      </c>
      <c r="K46" s="127">
        <f>G46</f>
        <v>6</v>
      </c>
      <c r="L46" s="125"/>
      <c r="M46" s="125" t="s">
        <v>62</v>
      </c>
      <c r="N46" s="125" t="s">
        <v>62</v>
      </c>
      <c r="O46" s="125">
        <v>42090</v>
      </c>
      <c r="P46" s="125"/>
      <c r="Q46" s="125">
        <v>19531.68</v>
      </c>
      <c r="R46" s="125">
        <v>19531.68</v>
      </c>
      <c r="S46" s="174"/>
    </row>
    <row r="47" spans="1:19" s="174" customFormat="1" ht="15.75" x14ac:dyDescent="0.2">
      <c r="A47" s="384"/>
      <c r="B47" s="179" t="s">
        <v>70</v>
      </c>
      <c r="C47" s="178"/>
      <c r="D47" s="178" t="s">
        <v>62</v>
      </c>
      <c r="E47" s="178"/>
      <c r="F47" s="178"/>
      <c r="G47" s="127">
        <f>G46</f>
        <v>6</v>
      </c>
      <c r="H47" s="127">
        <f t="shared" si="0"/>
        <v>6</v>
      </c>
      <c r="I47" s="127">
        <f>I46</f>
        <v>6</v>
      </c>
      <c r="J47" s="127">
        <f>J46</f>
        <v>6</v>
      </c>
      <c r="K47" s="127">
        <f>G47</f>
        <v>6</v>
      </c>
      <c r="L47" s="127"/>
      <c r="M47" s="130">
        <v>46022</v>
      </c>
      <c r="N47" s="130">
        <v>46022</v>
      </c>
      <c r="O47" s="125"/>
      <c r="P47" s="127" t="s">
        <v>62</v>
      </c>
      <c r="Q47" s="125"/>
      <c r="R47" s="125"/>
    </row>
    <row r="48" spans="1:19" s="174" customFormat="1" x14ac:dyDescent="0.25">
      <c r="A48" s="384"/>
      <c r="B48" s="181" t="s">
        <v>76</v>
      </c>
      <c r="C48" s="178"/>
      <c r="D48" s="178"/>
      <c r="E48" s="178"/>
      <c r="F48" s="178"/>
      <c r="G48" s="127" t="s">
        <v>62</v>
      </c>
      <c r="H48" s="127" t="str">
        <f t="shared" si="0"/>
        <v>X</v>
      </c>
      <c r="I48" s="127" t="s">
        <v>62</v>
      </c>
      <c r="J48" s="127"/>
      <c r="K48" s="127"/>
      <c r="L48" s="127" t="s">
        <v>62</v>
      </c>
      <c r="M48" s="127"/>
      <c r="N48" s="127"/>
      <c r="O48" s="127" t="s">
        <v>62</v>
      </c>
      <c r="P48" s="127" t="s">
        <v>62</v>
      </c>
      <c r="Q48" s="127" t="s">
        <v>62</v>
      </c>
      <c r="R48" s="127" t="s">
        <v>62</v>
      </c>
      <c r="S48" s="173"/>
    </row>
    <row r="49" spans="1:19" s="174" customFormat="1" ht="65.45" customHeight="1" x14ac:dyDescent="0.2">
      <c r="A49" s="384"/>
      <c r="B49" s="182" t="s">
        <v>192</v>
      </c>
      <c r="C49" s="178"/>
      <c r="D49" s="178" t="s">
        <v>62</v>
      </c>
      <c r="E49" s="178"/>
      <c r="F49" s="178"/>
      <c r="G49" s="127">
        <f>G46</f>
        <v>6</v>
      </c>
      <c r="H49" s="127">
        <f t="shared" si="0"/>
        <v>6</v>
      </c>
      <c r="I49" s="127">
        <f>I46</f>
        <v>6</v>
      </c>
      <c r="J49" s="127">
        <f>J46</f>
        <v>6</v>
      </c>
      <c r="K49" s="127">
        <f>G49</f>
        <v>6</v>
      </c>
      <c r="L49" s="127" t="s">
        <v>62</v>
      </c>
      <c r="M49" s="130">
        <v>46022</v>
      </c>
      <c r="N49" s="130">
        <v>46022</v>
      </c>
      <c r="O49" s="125"/>
      <c r="P49" s="127" t="s">
        <v>62</v>
      </c>
      <c r="Q49" s="125"/>
      <c r="R49" s="125"/>
    </row>
    <row r="50" spans="1:19" s="174" customFormat="1" ht="15" customHeight="1" x14ac:dyDescent="0.2">
      <c r="A50" s="384"/>
      <c r="B50" s="181" t="s">
        <v>193</v>
      </c>
      <c r="C50" s="178"/>
      <c r="D50" s="178"/>
      <c r="E50" s="178"/>
      <c r="F50" s="178"/>
      <c r="G50" s="127" t="s">
        <v>62</v>
      </c>
      <c r="H50" s="127" t="str">
        <f t="shared" si="0"/>
        <v>X</v>
      </c>
      <c r="I50" s="127" t="s">
        <v>62</v>
      </c>
      <c r="J50" s="127"/>
      <c r="K50" s="127"/>
      <c r="L50" s="127" t="s">
        <v>62</v>
      </c>
      <c r="M50" s="127"/>
      <c r="N50" s="127"/>
      <c r="O50" s="127" t="s">
        <v>62</v>
      </c>
      <c r="P50" s="127" t="s">
        <v>62</v>
      </c>
      <c r="Q50" s="127" t="s">
        <v>62</v>
      </c>
      <c r="R50" s="127" t="s">
        <v>62</v>
      </c>
    </row>
    <row r="51" spans="1:19" s="174" customFormat="1" ht="38.65" customHeight="1" x14ac:dyDescent="0.25">
      <c r="A51" s="384"/>
      <c r="B51" s="182" t="s">
        <v>330</v>
      </c>
      <c r="C51" s="178"/>
      <c r="D51" s="178" t="s">
        <v>62</v>
      </c>
      <c r="E51" s="178"/>
      <c r="F51" s="178"/>
      <c r="G51" s="127">
        <f>G46</f>
        <v>6</v>
      </c>
      <c r="H51" s="127">
        <f t="shared" si="0"/>
        <v>6</v>
      </c>
      <c r="I51" s="127">
        <f>I46</f>
        <v>6</v>
      </c>
      <c r="J51" s="127">
        <f>J46</f>
        <v>6</v>
      </c>
      <c r="K51" s="127">
        <f>G51</f>
        <v>6</v>
      </c>
      <c r="L51" s="127" t="s">
        <v>62</v>
      </c>
      <c r="M51" s="130">
        <v>46022</v>
      </c>
      <c r="N51" s="130">
        <v>46022</v>
      </c>
      <c r="O51" s="125"/>
      <c r="P51" s="127" t="s">
        <v>62</v>
      </c>
      <c r="Q51" s="125"/>
      <c r="R51" s="125"/>
      <c r="S51" s="173"/>
    </row>
    <row r="52" spans="1:19" s="174" customFormat="1" ht="21" customHeight="1" x14ac:dyDescent="0.2">
      <c r="A52" s="384"/>
      <c r="B52" s="181" t="s">
        <v>71</v>
      </c>
      <c r="C52" s="178"/>
      <c r="D52" s="178"/>
      <c r="E52" s="178"/>
      <c r="F52" s="178"/>
      <c r="G52" s="127" t="s">
        <v>62</v>
      </c>
      <c r="H52" s="127" t="str">
        <f t="shared" si="0"/>
        <v>X</v>
      </c>
      <c r="I52" s="127" t="s">
        <v>62</v>
      </c>
      <c r="J52" s="127"/>
      <c r="K52" s="127"/>
      <c r="L52" s="127" t="s">
        <v>62</v>
      </c>
      <c r="M52" s="127"/>
      <c r="N52" s="127"/>
      <c r="O52" s="127" t="s">
        <v>62</v>
      </c>
      <c r="P52" s="127" t="s">
        <v>62</v>
      </c>
      <c r="Q52" s="127" t="s">
        <v>62</v>
      </c>
      <c r="R52" s="127" t="s">
        <v>62</v>
      </c>
    </row>
    <row r="53" spans="1:19" s="174" customFormat="1" ht="21" customHeight="1" x14ac:dyDescent="0.2">
      <c r="A53" s="385"/>
      <c r="B53" s="182" t="s">
        <v>72</v>
      </c>
      <c r="C53" s="178"/>
      <c r="D53" s="178" t="s">
        <v>62</v>
      </c>
      <c r="E53" s="178"/>
      <c r="F53" s="178"/>
      <c r="G53" s="127">
        <f>G46</f>
        <v>6</v>
      </c>
      <c r="H53" s="127">
        <f t="shared" si="0"/>
        <v>6</v>
      </c>
      <c r="I53" s="127">
        <f>I46</f>
        <v>6</v>
      </c>
      <c r="J53" s="127">
        <f>J46</f>
        <v>6</v>
      </c>
      <c r="K53" s="127">
        <f>G53</f>
        <v>6</v>
      </c>
      <c r="L53" s="127" t="s">
        <v>62</v>
      </c>
      <c r="M53" s="130">
        <v>46022</v>
      </c>
      <c r="N53" s="130">
        <v>46022</v>
      </c>
      <c r="O53" s="125"/>
      <c r="P53" s="127" t="s">
        <v>62</v>
      </c>
      <c r="Q53" s="125"/>
      <c r="R53" s="125"/>
    </row>
    <row r="54" spans="1:19" s="173" customFormat="1" ht="74.45" customHeight="1" x14ac:dyDescent="0.25">
      <c r="A54" s="383" t="s">
        <v>389</v>
      </c>
      <c r="B54" s="175" t="s">
        <v>412</v>
      </c>
      <c r="C54" s="176" t="s">
        <v>191</v>
      </c>
      <c r="D54" s="177" t="s">
        <v>333</v>
      </c>
      <c r="E54" s="177" t="s">
        <v>75</v>
      </c>
      <c r="F54" s="176">
        <v>792</v>
      </c>
      <c r="G54" s="125">
        <v>12</v>
      </c>
      <c r="H54" s="125">
        <f t="shared" si="0"/>
        <v>12</v>
      </c>
      <c r="I54" s="125">
        <v>12</v>
      </c>
      <c r="J54" s="125">
        <v>12</v>
      </c>
      <c r="K54" s="127">
        <f>G54</f>
        <v>12</v>
      </c>
      <c r="L54" s="125"/>
      <c r="M54" s="125" t="s">
        <v>62</v>
      </c>
      <c r="N54" s="125" t="s">
        <v>62</v>
      </c>
      <c r="O54" s="125">
        <v>115395</v>
      </c>
      <c r="P54" s="125"/>
      <c r="Q54" s="125">
        <v>53810.1</v>
      </c>
      <c r="R54" s="125">
        <v>53810.1</v>
      </c>
    </row>
    <row r="55" spans="1:19" s="174" customFormat="1" ht="15.75" x14ac:dyDescent="0.2">
      <c r="A55" s="384"/>
      <c r="B55" s="179" t="s">
        <v>70</v>
      </c>
      <c r="C55" s="178"/>
      <c r="D55" s="178" t="s">
        <v>62</v>
      </c>
      <c r="E55" s="178"/>
      <c r="F55" s="178"/>
      <c r="G55" s="127">
        <f>G54</f>
        <v>12</v>
      </c>
      <c r="H55" s="127">
        <f t="shared" si="0"/>
        <v>12</v>
      </c>
      <c r="I55" s="127">
        <f>I54</f>
        <v>12</v>
      </c>
      <c r="J55" s="127">
        <f>J54</f>
        <v>12</v>
      </c>
      <c r="K55" s="127">
        <f>G55</f>
        <v>12</v>
      </c>
      <c r="L55" s="127"/>
      <c r="M55" s="130">
        <v>46022</v>
      </c>
      <c r="N55" s="130">
        <v>46022</v>
      </c>
      <c r="O55" s="125"/>
      <c r="P55" s="127" t="s">
        <v>62</v>
      </c>
      <c r="Q55" s="125"/>
      <c r="R55" s="125"/>
    </row>
    <row r="56" spans="1:19" s="174" customFormat="1" ht="14.25" x14ac:dyDescent="0.2">
      <c r="A56" s="384"/>
      <c r="B56" s="181" t="s">
        <v>76</v>
      </c>
      <c r="C56" s="178"/>
      <c r="D56" s="178"/>
      <c r="E56" s="178"/>
      <c r="F56" s="178"/>
      <c r="G56" s="127" t="s">
        <v>62</v>
      </c>
      <c r="H56" s="127" t="str">
        <f t="shared" si="0"/>
        <v>X</v>
      </c>
      <c r="I56" s="127" t="s">
        <v>62</v>
      </c>
      <c r="J56" s="127"/>
      <c r="K56" s="127"/>
      <c r="L56" s="127" t="s">
        <v>62</v>
      </c>
      <c r="M56" s="127"/>
      <c r="N56" s="127"/>
      <c r="O56" s="127" t="s">
        <v>62</v>
      </c>
      <c r="P56" s="127" t="s">
        <v>62</v>
      </c>
      <c r="Q56" s="127" t="s">
        <v>62</v>
      </c>
      <c r="R56" s="127" t="s">
        <v>62</v>
      </c>
    </row>
    <row r="57" spans="1:19" s="174" customFormat="1" ht="65.45" customHeight="1" x14ac:dyDescent="0.25">
      <c r="A57" s="384"/>
      <c r="B57" s="182" t="s">
        <v>192</v>
      </c>
      <c r="C57" s="178"/>
      <c r="D57" s="178" t="s">
        <v>62</v>
      </c>
      <c r="E57" s="178"/>
      <c r="F57" s="178"/>
      <c r="G57" s="127">
        <f>G54</f>
        <v>12</v>
      </c>
      <c r="H57" s="127">
        <f t="shared" si="0"/>
        <v>12</v>
      </c>
      <c r="I57" s="127">
        <f>I54</f>
        <v>12</v>
      </c>
      <c r="J57" s="127">
        <f>J54</f>
        <v>12</v>
      </c>
      <c r="K57" s="127">
        <f>G57</f>
        <v>12</v>
      </c>
      <c r="L57" s="127" t="s">
        <v>62</v>
      </c>
      <c r="M57" s="130">
        <v>46022</v>
      </c>
      <c r="N57" s="130">
        <v>46022</v>
      </c>
      <c r="O57" s="125"/>
      <c r="P57" s="127" t="s">
        <v>62</v>
      </c>
      <c r="Q57" s="125"/>
      <c r="R57" s="125"/>
      <c r="S57" s="173"/>
    </row>
    <row r="58" spans="1:19" s="174" customFormat="1" ht="15" customHeight="1" x14ac:dyDescent="0.2">
      <c r="A58" s="384"/>
      <c r="B58" s="181" t="s">
        <v>193</v>
      </c>
      <c r="C58" s="178"/>
      <c r="D58" s="178"/>
      <c r="E58" s="178"/>
      <c r="F58" s="178"/>
      <c r="G58" s="127" t="s">
        <v>62</v>
      </c>
      <c r="H58" s="127" t="str">
        <f t="shared" si="0"/>
        <v>X</v>
      </c>
      <c r="I58" s="127" t="s">
        <v>62</v>
      </c>
      <c r="J58" s="127"/>
      <c r="K58" s="127"/>
      <c r="L58" s="127" t="s">
        <v>62</v>
      </c>
      <c r="M58" s="127"/>
      <c r="N58" s="127"/>
      <c r="O58" s="127" t="s">
        <v>62</v>
      </c>
      <c r="P58" s="127" t="s">
        <v>62</v>
      </c>
      <c r="Q58" s="127" t="s">
        <v>62</v>
      </c>
      <c r="R58" s="127" t="s">
        <v>62</v>
      </c>
    </row>
    <row r="59" spans="1:19" s="174" customFormat="1" ht="38.65" customHeight="1" x14ac:dyDescent="0.2">
      <c r="A59" s="384"/>
      <c r="B59" s="182" t="s">
        <v>330</v>
      </c>
      <c r="C59" s="178"/>
      <c r="D59" s="178" t="s">
        <v>62</v>
      </c>
      <c r="E59" s="178"/>
      <c r="F59" s="178"/>
      <c r="G59" s="127">
        <f>G54</f>
        <v>12</v>
      </c>
      <c r="H59" s="127">
        <f t="shared" si="0"/>
        <v>12</v>
      </c>
      <c r="I59" s="127">
        <f>I54</f>
        <v>12</v>
      </c>
      <c r="J59" s="127">
        <f>J54</f>
        <v>12</v>
      </c>
      <c r="K59" s="127">
        <f>G59</f>
        <v>12</v>
      </c>
      <c r="L59" s="127" t="s">
        <v>62</v>
      </c>
      <c r="M59" s="130">
        <v>46022</v>
      </c>
      <c r="N59" s="130">
        <v>46022</v>
      </c>
      <c r="O59" s="125"/>
      <c r="P59" s="127" t="s">
        <v>62</v>
      </c>
      <c r="Q59" s="125"/>
      <c r="R59" s="125"/>
    </row>
    <row r="60" spans="1:19" s="174" customFormat="1" ht="21" customHeight="1" x14ac:dyDescent="0.25">
      <c r="A60" s="384"/>
      <c r="B60" s="181" t="s">
        <v>71</v>
      </c>
      <c r="C60" s="178"/>
      <c r="D60" s="178"/>
      <c r="E60" s="178"/>
      <c r="F60" s="178"/>
      <c r="G60" s="127" t="s">
        <v>62</v>
      </c>
      <c r="H60" s="127" t="str">
        <f t="shared" si="0"/>
        <v>X</v>
      </c>
      <c r="I60" s="127" t="s">
        <v>62</v>
      </c>
      <c r="J60" s="127"/>
      <c r="K60" s="127"/>
      <c r="L60" s="127" t="s">
        <v>62</v>
      </c>
      <c r="M60" s="127"/>
      <c r="N60" s="127"/>
      <c r="O60" s="127" t="s">
        <v>62</v>
      </c>
      <c r="P60" s="127" t="s">
        <v>62</v>
      </c>
      <c r="Q60" s="127" t="s">
        <v>62</v>
      </c>
      <c r="R60" s="127" t="s">
        <v>62</v>
      </c>
      <c r="S60" s="173"/>
    </row>
    <row r="61" spans="1:19" s="174" customFormat="1" ht="21" customHeight="1" x14ac:dyDescent="0.2">
      <c r="A61" s="385"/>
      <c r="B61" s="182" t="s">
        <v>72</v>
      </c>
      <c r="C61" s="178"/>
      <c r="D61" s="178" t="s">
        <v>62</v>
      </c>
      <c r="E61" s="178"/>
      <c r="F61" s="178"/>
      <c r="G61" s="127">
        <f>G54</f>
        <v>12</v>
      </c>
      <c r="H61" s="127">
        <f t="shared" si="0"/>
        <v>12</v>
      </c>
      <c r="I61" s="127">
        <f>I54</f>
        <v>12</v>
      </c>
      <c r="J61" s="127">
        <f>J54</f>
        <v>12</v>
      </c>
      <c r="K61" s="127">
        <f>G61</f>
        <v>12</v>
      </c>
      <c r="L61" s="127" t="s">
        <v>62</v>
      </c>
      <c r="M61" s="130">
        <v>46022</v>
      </c>
      <c r="N61" s="130">
        <v>46022</v>
      </c>
      <c r="O61" s="125"/>
      <c r="P61" s="127" t="s">
        <v>62</v>
      </c>
      <c r="Q61" s="125"/>
      <c r="R61" s="125"/>
    </row>
    <row r="62" spans="1:19" s="173" customFormat="1" ht="74.45" customHeight="1" x14ac:dyDescent="0.25">
      <c r="A62" s="383" t="s">
        <v>198</v>
      </c>
      <c r="B62" s="175" t="s">
        <v>412</v>
      </c>
      <c r="C62" s="176" t="s">
        <v>191</v>
      </c>
      <c r="D62" s="177" t="s">
        <v>333</v>
      </c>
      <c r="E62" s="177" t="s">
        <v>75</v>
      </c>
      <c r="F62" s="176">
        <v>792</v>
      </c>
      <c r="G62" s="125">
        <v>2</v>
      </c>
      <c r="H62" s="125">
        <f t="shared" si="0"/>
        <v>2</v>
      </c>
      <c r="I62" s="125"/>
      <c r="J62" s="125"/>
      <c r="K62" s="127">
        <f>G62</f>
        <v>2</v>
      </c>
      <c r="L62" s="125"/>
      <c r="M62" s="125" t="s">
        <v>62</v>
      </c>
      <c r="N62" s="125" t="s">
        <v>62</v>
      </c>
      <c r="O62" s="125">
        <v>84645</v>
      </c>
      <c r="P62" s="125"/>
      <c r="Q62" s="125">
        <v>39527.879999999997</v>
      </c>
      <c r="R62" s="125">
        <v>39527.879999999997</v>
      </c>
      <c r="S62" s="174"/>
    </row>
    <row r="63" spans="1:19" s="174" customFormat="1" ht="15.75" x14ac:dyDescent="0.25">
      <c r="A63" s="384"/>
      <c r="B63" s="179" t="s">
        <v>70</v>
      </c>
      <c r="C63" s="178"/>
      <c r="D63" s="178" t="s">
        <v>62</v>
      </c>
      <c r="E63" s="178"/>
      <c r="F63" s="178"/>
      <c r="G63" s="127">
        <f>G62</f>
        <v>2</v>
      </c>
      <c r="H63" s="127">
        <f t="shared" si="0"/>
        <v>2</v>
      </c>
      <c r="I63" s="127">
        <f>I62</f>
        <v>0</v>
      </c>
      <c r="J63" s="127">
        <f>J62</f>
        <v>0</v>
      </c>
      <c r="K63" s="127">
        <f>G63</f>
        <v>2</v>
      </c>
      <c r="L63" s="127"/>
      <c r="M63" s="130">
        <v>46022</v>
      </c>
      <c r="N63" s="130">
        <v>46022</v>
      </c>
      <c r="O63" s="125"/>
      <c r="P63" s="127" t="s">
        <v>62</v>
      </c>
      <c r="Q63" s="125"/>
      <c r="R63" s="125"/>
      <c r="S63" s="173"/>
    </row>
    <row r="64" spans="1:19" s="174" customFormat="1" ht="14.45" customHeight="1" x14ac:dyDescent="0.2">
      <c r="A64" s="384"/>
      <c r="B64" s="181" t="s">
        <v>76</v>
      </c>
      <c r="C64" s="178"/>
      <c r="D64" s="178"/>
      <c r="E64" s="178"/>
      <c r="F64" s="178"/>
      <c r="G64" s="127" t="s">
        <v>62</v>
      </c>
      <c r="H64" s="214" t="str">
        <f t="shared" si="0"/>
        <v>X</v>
      </c>
      <c r="I64" s="127" t="s">
        <v>62</v>
      </c>
      <c r="J64" s="127"/>
      <c r="K64" s="127"/>
      <c r="L64" s="127" t="s">
        <v>62</v>
      </c>
      <c r="M64" s="127"/>
      <c r="N64" s="127"/>
      <c r="O64" s="127" t="s">
        <v>62</v>
      </c>
      <c r="P64" s="127" t="s">
        <v>62</v>
      </c>
      <c r="Q64" s="127" t="s">
        <v>62</v>
      </c>
      <c r="R64" s="127" t="s">
        <v>62</v>
      </c>
    </row>
    <row r="65" spans="1:19" s="174" customFormat="1" ht="65.45" customHeight="1" x14ac:dyDescent="0.2">
      <c r="A65" s="384"/>
      <c r="B65" s="182" t="s">
        <v>192</v>
      </c>
      <c r="C65" s="178"/>
      <c r="D65" s="178" t="s">
        <v>62</v>
      </c>
      <c r="E65" s="178"/>
      <c r="F65" s="178"/>
      <c r="G65" s="127">
        <f>G62</f>
        <v>2</v>
      </c>
      <c r="H65" s="127">
        <f t="shared" si="0"/>
        <v>2</v>
      </c>
      <c r="I65" s="127">
        <f>I62</f>
        <v>0</v>
      </c>
      <c r="J65" s="127">
        <f>J62</f>
        <v>0</v>
      </c>
      <c r="K65" s="127">
        <f>G65</f>
        <v>2</v>
      </c>
      <c r="L65" s="127" t="s">
        <v>62</v>
      </c>
      <c r="M65" s="130">
        <v>46022</v>
      </c>
      <c r="N65" s="130">
        <v>46022</v>
      </c>
      <c r="O65" s="125"/>
      <c r="P65" s="127" t="s">
        <v>62</v>
      </c>
      <c r="Q65" s="125"/>
      <c r="R65" s="125"/>
    </row>
    <row r="66" spans="1:19" s="174" customFormat="1" ht="15" customHeight="1" x14ac:dyDescent="0.25">
      <c r="A66" s="384"/>
      <c r="B66" s="181" t="s">
        <v>193</v>
      </c>
      <c r="C66" s="178"/>
      <c r="D66" s="178"/>
      <c r="E66" s="178"/>
      <c r="F66" s="178"/>
      <c r="G66" s="127" t="s">
        <v>62</v>
      </c>
      <c r="H66" s="127" t="str">
        <f t="shared" si="0"/>
        <v>X</v>
      </c>
      <c r="I66" s="127" t="s">
        <v>62</v>
      </c>
      <c r="J66" s="127"/>
      <c r="K66" s="127"/>
      <c r="L66" s="127" t="s">
        <v>62</v>
      </c>
      <c r="M66" s="127"/>
      <c r="N66" s="127"/>
      <c r="O66" s="127" t="s">
        <v>62</v>
      </c>
      <c r="P66" s="127" t="s">
        <v>62</v>
      </c>
      <c r="Q66" s="127" t="s">
        <v>62</v>
      </c>
      <c r="R66" s="127" t="s">
        <v>62</v>
      </c>
      <c r="S66" s="173"/>
    </row>
    <row r="67" spans="1:19" s="174" customFormat="1" ht="38.65" customHeight="1" x14ac:dyDescent="0.2">
      <c r="A67" s="384"/>
      <c r="B67" s="182" t="s">
        <v>330</v>
      </c>
      <c r="C67" s="178"/>
      <c r="D67" s="178" t="s">
        <v>62</v>
      </c>
      <c r="E67" s="178"/>
      <c r="F67" s="178"/>
      <c r="G67" s="127">
        <f>G62</f>
        <v>2</v>
      </c>
      <c r="H67" s="127">
        <f t="shared" si="0"/>
        <v>2</v>
      </c>
      <c r="I67" s="127">
        <f>I62</f>
        <v>0</v>
      </c>
      <c r="J67" s="127">
        <f>J62</f>
        <v>0</v>
      </c>
      <c r="K67" s="127">
        <f>G67</f>
        <v>2</v>
      </c>
      <c r="L67" s="127" t="s">
        <v>62</v>
      </c>
      <c r="M67" s="130">
        <v>46022</v>
      </c>
      <c r="N67" s="130">
        <v>46022</v>
      </c>
      <c r="O67" s="125"/>
      <c r="P67" s="127" t="s">
        <v>62</v>
      </c>
      <c r="Q67" s="125"/>
      <c r="R67" s="125"/>
    </row>
    <row r="68" spans="1:19" s="174" customFormat="1" ht="21" customHeight="1" x14ac:dyDescent="0.2">
      <c r="A68" s="384"/>
      <c r="B68" s="181" t="s">
        <v>71</v>
      </c>
      <c r="C68" s="178"/>
      <c r="D68" s="178"/>
      <c r="E68" s="178"/>
      <c r="F68" s="178"/>
      <c r="G68" s="127" t="s">
        <v>62</v>
      </c>
      <c r="H68" s="127" t="str">
        <f t="shared" si="0"/>
        <v>X</v>
      </c>
      <c r="I68" s="127" t="s">
        <v>62</v>
      </c>
      <c r="J68" s="127"/>
      <c r="K68" s="127"/>
      <c r="L68" s="127" t="s">
        <v>62</v>
      </c>
      <c r="M68" s="127"/>
      <c r="N68" s="127"/>
      <c r="O68" s="127" t="s">
        <v>62</v>
      </c>
      <c r="P68" s="127" t="s">
        <v>62</v>
      </c>
      <c r="Q68" s="127" t="s">
        <v>62</v>
      </c>
      <c r="R68" s="127" t="s">
        <v>62</v>
      </c>
    </row>
    <row r="69" spans="1:19" s="174" customFormat="1" ht="21" customHeight="1" x14ac:dyDescent="0.25">
      <c r="A69" s="385"/>
      <c r="B69" s="182" t="s">
        <v>72</v>
      </c>
      <c r="C69" s="178"/>
      <c r="D69" s="178" t="s">
        <v>62</v>
      </c>
      <c r="E69" s="178"/>
      <c r="F69" s="178"/>
      <c r="G69" s="127">
        <f>G62</f>
        <v>2</v>
      </c>
      <c r="H69" s="127">
        <f t="shared" si="0"/>
        <v>2</v>
      </c>
      <c r="I69" s="127">
        <f>I62</f>
        <v>0</v>
      </c>
      <c r="J69" s="127">
        <f>J62</f>
        <v>0</v>
      </c>
      <c r="K69" s="127">
        <f>G69</f>
        <v>2</v>
      </c>
      <c r="L69" s="127" t="s">
        <v>62</v>
      </c>
      <c r="M69" s="130">
        <v>46022</v>
      </c>
      <c r="N69" s="130">
        <v>46022</v>
      </c>
      <c r="O69" s="125"/>
      <c r="P69" s="127" t="s">
        <v>62</v>
      </c>
      <c r="Q69" s="125"/>
      <c r="R69" s="125"/>
      <c r="S69" s="173"/>
    </row>
    <row r="70" spans="1:19" s="173" customFormat="1" ht="74.45" customHeight="1" x14ac:dyDescent="0.25">
      <c r="A70" s="383" t="s">
        <v>390</v>
      </c>
      <c r="B70" s="175" t="s">
        <v>412</v>
      </c>
      <c r="C70" s="176" t="s">
        <v>191</v>
      </c>
      <c r="D70" s="177" t="s">
        <v>333</v>
      </c>
      <c r="E70" s="177" t="s">
        <v>75</v>
      </c>
      <c r="F70" s="176">
        <v>792</v>
      </c>
      <c r="G70" s="125">
        <v>3</v>
      </c>
      <c r="H70" s="125">
        <f t="shared" si="0"/>
        <v>3</v>
      </c>
      <c r="I70" s="125"/>
      <c r="J70" s="125"/>
      <c r="K70" s="127">
        <f>G70</f>
        <v>3</v>
      </c>
      <c r="L70" s="125"/>
      <c r="M70" s="125" t="s">
        <v>62</v>
      </c>
      <c r="N70" s="125" t="s">
        <v>62</v>
      </c>
      <c r="O70" s="125">
        <v>75880</v>
      </c>
      <c r="P70" s="125"/>
      <c r="Q70" s="125">
        <v>33017.32</v>
      </c>
      <c r="R70" s="125">
        <v>33017.32</v>
      </c>
      <c r="S70" s="174"/>
    </row>
    <row r="71" spans="1:19" s="174" customFormat="1" ht="15.75" x14ac:dyDescent="0.2">
      <c r="A71" s="384"/>
      <c r="B71" s="179" t="s">
        <v>70</v>
      </c>
      <c r="C71" s="178"/>
      <c r="D71" s="178" t="s">
        <v>62</v>
      </c>
      <c r="E71" s="178"/>
      <c r="F71" s="178"/>
      <c r="G71" s="127">
        <f>G70</f>
        <v>3</v>
      </c>
      <c r="H71" s="127">
        <f t="shared" ref="H71:H134" si="1">G71</f>
        <v>3</v>
      </c>
      <c r="I71" s="127">
        <f>I70</f>
        <v>0</v>
      </c>
      <c r="J71" s="127">
        <f>J70</f>
        <v>0</v>
      </c>
      <c r="K71" s="127">
        <f>G71</f>
        <v>3</v>
      </c>
      <c r="L71" s="127"/>
      <c r="M71" s="130">
        <v>46022</v>
      </c>
      <c r="N71" s="130">
        <v>46022</v>
      </c>
      <c r="O71" s="125"/>
      <c r="P71" s="127" t="s">
        <v>62</v>
      </c>
      <c r="Q71" s="125"/>
      <c r="R71" s="125"/>
    </row>
    <row r="72" spans="1:19" s="174" customFormat="1" x14ac:dyDescent="0.25">
      <c r="A72" s="384"/>
      <c r="B72" s="181" t="s">
        <v>76</v>
      </c>
      <c r="C72" s="178"/>
      <c r="D72" s="178"/>
      <c r="E72" s="178"/>
      <c r="F72" s="178"/>
      <c r="G72" s="127" t="s">
        <v>62</v>
      </c>
      <c r="H72" s="127" t="str">
        <f t="shared" si="1"/>
        <v>X</v>
      </c>
      <c r="I72" s="127" t="s">
        <v>62</v>
      </c>
      <c r="J72" s="127"/>
      <c r="K72" s="127"/>
      <c r="L72" s="127" t="s">
        <v>62</v>
      </c>
      <c r="M72" s="127"/>
      <c r="N72" s="127"/>
      <c r="O72" s="127" t="s">
        <v>62</v>
      </c>
      <c r="P72" s="127" t="s">
        <v>62</v>
      </c>
      <c r="Q72" s="127" t="s">
        <v>62</v>
      </c>
      <c r="R72" s="127" t="s">
        <v>62</v>
      </c>
      <c r="S72" s="173"/>
    </row>
    <row r="73" spans="1:19" s="174" customFormat="1" ht="65.45" customHeight="1" x14ac:dyDescent="0.2">
      <c r="A73" s="384"/>
      <c r="B73" s="182" t="s">
        <v>192</v>
      </c>
      <c r="C73" s="178"/>
      <c r="D73" s="178" t="s">
        <v>62</v>
      </c>
      <c r="E73" s="178"/>
      <c r="F73" s="178"/>
      <c r="G73" s="127">
        <f>G70</f>
        <v>3</v>
      </c>
      <c r="H73" s="127">
        <f t="shared" si="1"/>
        <v>3</v>
      </c>
      <c r="I73" s="127">
        <f>I70</f>
        <v>0</v>
      </c>
      <c r="J73" s="127">
        <f>J70</f>
        <v>0</v>
      </c>
      <c r="K73" s="127">
        <f>G73</f>
        <v>3</v>
      </c>
      <c r="L73" s="127" t="s">
        <v>62</v>
      </c>
      <c r="M73" s="130">
        <v>46022</v>
      </c>
      <c r="N73" s="130">
        <v>46022</v>
      </c>
      <c r="O73" s="125"/>
      <c r="P73" s="127" t="s">
        <v>62</v>
      </c>
      <c r="Q73" s="125"/>
      <c r="R73" s="125"/>
    </row>
    <row r="74" spans="1:19" s="174" customFormat="1" ht="15" customHeight="1" x14ac:dyDescent="0.2">
      <c r="A74" s="384"/>
      <c r="B74" s="181" t="s">
        <v>193</v>
      </c>
      <c r="C74" s="178"/>
      <c r="D74" s="178"/>
      <c r="E74" s="178"/>
      <c r="F74" s="178"/>
      <c r="G74" s="127" t="s">
        <v>62</v>
      </c>
      <c r="H74" s="127" t="str">
        <f t="shared" si="1"/>
        <v>X</v>
      </c>
      <c r="I74" s="127" t="s">
        <v>62</v>
      </c>
      <c r="J74" s="127"/>
      <c r="K74" s="127"/>
      <c r="L74" s="127" t="s">
        <v>62</v>
      </c>
      <c r="M74" s="127"/>
      <c r="N74" s="127"/>
      <c r="O74" s="127" t="s">
        <v>62</v>
      </c>
      <c r="P74" s="127" t="s">
        <v>62</v>
      </c>
      <c r="Q74" s="127" t="s">
        <v>62</v>
      </c>
      <c r="R74" s="127" t="s">
        <v>62</v>
      </c>
    </row>
    <row r="75" spans="1:19" s="174" customFormat="1" ht="38.65" customHeight="1" x14ac:dyDescent="0.25">
      <c r="A75" s="384"/>
      <c r="B75" s="182" t="s">
        <v>330</v>
      </c>
      <c r="C75" s="178"/>
      <c r="D75" s="178" t="s">
        <v>62</v>
      </c>
      <c r="E75" s="178"/>
      <c r="F75" s="178"/>
      <c r="G75" s="127">
        <f>G70</f>
        <v>3</v>
      </c>
      <c r="H75" s="127">
        <f t="shared" si="1"/>
        <v>3</v>
      </c>
      <c r="I75" s="127">
        <f>I70</f>
        <v>0</v>
      </c>
      <c r="J75" s="127">
        <f>J70</f>
        <v>0</v>
      </c>
      <c r="K75" s="127">
        <f>G75</f>
        <v>3</v>
      </c>
      <c r="L75" s="127" t="s">
        <v>62</v>
      </c>
      <c r="M75" s="130">
        <v>46022</v>
      </c>
      <c r="N75" s="130">
        <v>46022</v>
      </c>
      <c r="O75" s="125"/>
      <c r="P75" s="127" t="s">
        <v>62</v>
      </c>
      <c r="Q75" s="125"/>
      <c r="R75" s="125"/>
      <c r="S75" s="173"/>
    </row>
    <row r="76" spans="1:19" s="174" customFormat="1" ht="21" customHeight="1" x14ac:dyDescent="0.2">
      <c r="A76" s="384"/>
      <c r="B76" s="181" t="s">
        <v>71</v>
      </c>
      <c r="C76" s="178"/>
      <c r="D76" s="178"/>
      <c r="E76" s="178"/>
      <c r="F76" s="178"/>
      <c r="G76" s="127" t="s">
        <v>62</v>
      </c>
      <c r="H76" s="127" t="str">
        <f t="shared" si="1"/>
        <v>X</v>
      </c>
      <c r="I76" s="127" t="s">
        <v>62</v>
      </c>
      <c r="J76" s="127"/>
      <c r="K76" s="127"/>
      <c r="L76" s="127" t="s">
        <v>62</v>
      </c>
      <c r="M76" s="127"/>
      <c r="N76" s="127"/>
      <c r="O76" s="127" t="s">
        <v>62</v>
      </c>
      <c r="P76" s="127" t="s">
        <v>62</v>
      </c>
      <c r="Q76" s="127" t="s">
        <v>62</v>
      </c>
      <c r="R76" s="127" t="s">
        <v>62</v>
      </c>
    </row>
    <row r="77" spans="1:19" s="174" customFormat="1" ht="21" customHeight="1" x14ac:dyDescent="0.2">
      <c r="A77" s="385"/>
      <c r="B77" s="182" t="s">
        <v>72</v>
      </c>
      <c r="C77" s="178"/>
      <c r="D77" s="178" t="s">
        <v>62</v>
      </c>
      <c r="E77" s="178"/>
      <c r="F77" s="178"/>
      <c r="G77" s="127">
        <f>G70</f>
        <v>3</v>
      </c>
      <c r="H77" s="127">
        <f t="shared" si="1"/>
        <v>3</v>
      </c>
      <c r="I77" s="127">
        <f>I70</f>
        <v>0</v>
      </c>
      <c r="J77" s="127">
        <f>J70</f>
        <v>0</v>
      </c>
      <c r="K77" s="127">
        <f>G77</f>
        <v>3</v>
      </c>
      <c r="L77" s="127" t="s">
        <v>62</v>
      </c>
      <c r="M77" s="130">
        <v>46022</v>
      </c>
      <c r="N77" s="130">
        <v>46022</v>
      </c>
      <c r="O77" s="125"/>
      <c r="P77" s="127" t="s">
        <v>62</v>
      </c>
      <c r="Q77" s="125"/>
      <c r="R77" s="125"/>
    </row>
    <row r="78" spans="1:19" s="173" customFormat="1" ht="74.45" customHeight="1" x14ac:dyDescent="0.25">
      <c r="A78" s="383" t="s">
        <v>374</v>
      </c>
      <c r="B78" s="175" t="s">
        <v>412</v>
      </c>
      <c r="C78" s="176" t="s">
        <v>191</v>
      </c>
      <c r="D78" s="177" t="s">
        <v>333</v>
      </c>
      <c r="E78" s="177" t="s">
        <v>75</v>
      </c>
      <c r="F78" s="176">
        <v>792</v>
      </c>
      <c r="G78" s="125">
        <v>5</v>
      </c>
      <c r="H78" s="125">
        <f t="shared" si="1"/>
        <v>5</v>
      </c>
      <c r="I78" s="125">
        <v>5</v>
      </c>
      <c r="J78" s="125">
        <v>5</v>
      </c>
      <c r="K78" s="127">
        <f>G78</f>
        <v>5</v>
      </c>
      <c r="L78" s="125"/>
      <c r="M78" s="125" t="s">
        <v>62</v>
      </c>
      <c r="N78" s="125" t="s">
        <v>62</v>
      </c>
      <c r="O78" s="125">
        <v>35075</v>
      </c>
      <c r="P78" s="125"/>
      <c r="Q78" s="125">
        <v>16276.4</v>
      </c>
      <c r="R78" s="125">
        <v>16276.4</v>
      </c>
    </row>
    <row r="79" spans="1:19" s="174" customFormat="1" ht="15.75" x14ac:dyDescent="0.2">
      <c r="A79" s="384"/>
      <c r="B79" s="179" t="s">
        <v>70</v>
      </c>
      <c r="C79" s="178"/>
      <c r="D79" s="178" t="s">
        <v>62</v>
      </c>
      <c r="E79" s="178"/>
      <c r="F79" s="178"/>
      <c r="G79" s="127">
        <f>G78</f>
        <v>5</v>
      </c>
      <c r="H79" s="127">
        <f t="shared" si="1"/>
        <v>5</v>
      </c>
      <c r="I79" s="127">
        <f>I78</f>
        <v>5</v>
      </c>
      <c r="J79" s="127">
        <f>J78</f>
        <v>5</v>
      </c>
      <c r="K79" s="127">
        <f>G79</f>
        <v>5</v>
      </c>
      <c r="L79" s="127"/>
      <c r="M79" s="130">
        <v>46022</v>
      </c>
      <c r="N79" s="130">
        <v>46022</v>
      </c>
      <c r="O79" s="125"/>
      <c r="P79" s="127" t="s">
        <v>62</v>
      </c>
      <c r="Q79" s="125"/>
      <c r="R79" s="125"/>
    </row>
    <row r="80" spans="1:19" s="174" customFormat="1" ht="14.25" x14ac:dyDescent="0.2">
      <c r="A80" s="384"/>
      <c r="B80" s="181" t="s">
        <v>76</v>
      </c>
      <c r="C80" s="178"/>
      <c r="D80" s="178"/>
      <c r="E80" s="178"/>
      <c r="F80" s="178"/>
      <c r="G80" s="127" t="s">
        <v>62</v>
      </c>
      <c r="H80" s="127" t="str">
        <f t="shared" si="1"/>
        <v>X</v>
      </c>
      <c r="I80" s="127" t="s">
        <v>62</v>
      </c>
      <c r="J80" s="127"/>
      <c r="K80" s="127"/>
      <c r="L80" s="127" t="s">
        <v>62</v>
      </c>
      <c r="M80" s="127"/>
      <c r="N80" s="127"/>
      <c r="O80" s="127" t="s">
        <v>62</v>
      </c>
      <c r="P80" s="127" t="s">
        <v>62</v>
      </c>
      <c r="Q80" s="127" t="s">
        <v>62</v>
      </c>
      <c r="R80" s="127" t="s">
        <v>62</v>
      </c>
    </row>
    <row r="81" spans="1:19" s="174" customFormat="1" ht="65.45" customHeight="1" x14ac:dyDescent="0.25">
      <c r="A81" s="384"/>
      <c r="B81" s="182" t="s">
        <v>192</v>
      </c>
      <c r="C81" s="178"/>
      <c r="D81" s="178" t="s">
        <v>62</v>
      </c>
      <c r="E81" s="178"/>
      <c r="F81" s="178"/>
      <c r="G81" s="127">
        <f>G78</f>
        <v>5</v>
      </c>
      <c r="H81" s="127">
        <f t="shared" si="1"/>
        <v>5</v>
      </c>
      <c r="I81" s="127">
        <f>I78</f>
        <v>5</v>
      </c>
      <c r="J81" s="127">
        <f>J78</f>
        <v>5</v>
      </c>
      <c r="K81" s="127">
        <f>G81</f>
        <v>5</v>
      </c>
      <c r="L81" s="127" t="s">
        <v>62</v>
      </c>
      <c r="M81" s="130">
        <v>46022</v>
      </c>
      <c r="N81" s="130">
        <v>46022</v>
      </c>
      <c r="O81" s="125"/>
      <c r="P81" s="127" t="s">
        <v>62</v>
      </c>
      <c r="Q81" s="125"/>
      <c r="R81" s="125"/>
      <c r="S81" s="173"/>
    </row>
    <row r="82" spans="1:19" s="174" customFormat="1" ht="15" customHeight="1" x14ac:dyDescent="0.2">
      <c r="A82" s="384"/>
      <c r="B82" s="181" t="s">
        <v>193</v>
      </c>
      <c r="C82" s="178"/>
      <c r="D82" s="178"/>
      <c r="E82" s="178"/>
      <c r="F82" s="178"/>
      <c r="G82" s="127" t="s">
        <v>62</v>
      </c>
      <c r="H82" s="127" t="str">
        <f t="shared" si="1"/>
        <v>X</v>
      </c>
      <c r="I82" s="127" t="s">
        <v>62</v>
      </c>
      <c r="J82" s="127"/>
      <c r="K82" s="127"/>
      <c r="L82" s="127" t="s">
        <v>62</v>
      </c>
      <c r="M82" s="127"/>
      <c r="N82" s="127"/>
      <c r="O82" s="127" t="s">
        <v>62</v>
      </c>
      <c r="P82" s="127" t="s">
        <v>62</v>
      </c>
      <c r="Q82" s="127" t="s">
        <v>62</v>
      </c>
      <c r="R82" s="127" t="s">
        <v>62</v>
      </c>
    </row>
    <row r="83" spans="1:19" s="174" customFormat="1" ht="38.65" customHeight="1" x14ac:dyDescent="0.2">
      <c r="A83" s="384"/>
      <c r="B83" s="182" t="s">
        <v>330</v>
      </c>
      <c r="C83" s="178"/>
      <c r="D83" s="178" t="s">
        <v>62</v>
      </c>
      <c r="E83" s="178"/>
      <c r="F83" s="178"/>
      <c r="G83" s="127">
        <f>G78</f>
        <v>5</v>
      </c>
      <c r="H83" s="127">
        <f t="shared" si="1"/>
        <v>5</v>
      </c>
      <c r="I83" s="127">
        <f>I78</f>
        <v>5</v>
      </c>
      <c r="J83" s="127">
        <f>J78</f>
        <v>5</v>
      </c>
      <c r="K83" s="127">
        <f>G83</f>
        <v>5</v>
      </c>
      <c r="L83" s="127" t="s">
        <v>62</v>
      </c>
      <c r="M83" s="130">
        <v>46022</v>
      </c>
      <c r="N83" s="130">
        <v>46022</v>
      </c>
      <c r="O83" s="125"/>
      <c r="P83" s="127" t="s">
        <v>62</v>
      </c>
      <c r="Q83" s="125"/>
      <c r="R83" s="125"/>
    </row>
    <row r="84" spans="1:19" s="174" customFormat="1" ht="21" customHeight="1" x14ac:dyDescent="0.25">
      <c r="A84" s="384"/>
      <c r="B84" s="181" t="s">
        <v>71</v>
      </c>
      <c r="C84" s="178"/>
      <c r="D84" s="178"/>
      <c r="E84" s="178"/>
      <c r="F84" s="178"/>
      <c r="G84" s="127" t="s">
        <v>62</v>
      </c>
      <c r="H84" s="127" t="str">
        <f t="shared" si="1"/>
        <v>X</v>
      </c>
      <c r="I84" s="127" t="s">
        <v>62</v>
      </c>
      <c r="J84" s="127"/>
      <c r="K84" s="127"/>
      <c r="L84" s="127" t="s">
        <v>62</v>
      </c>
      <c r="M84" s="127"/>
      <c r="N84" s="127"/>
      <c r="O84" s="127" t="s">
        <v>62</v>
      </c>
      <c r="P84" s="127" t="s">
        <v>62</v>
      </c>
      <c r="Q84" s="127" t="s">
        <v>62</v>
      </c>
      <c r="R84" s="127" t="s">
        <v>62</v>
      </c>
      <c r="S84" s="173"/>
    </row>
    <row r="85" spans="1:19" s="174" customFormat="1" ht="21" customHeight="1" x14ac:dyDescent="0.2">
      <c r="A85" s="385"/>
      <c r="B85" s="182" t="s">
        <v>72</v>
      </c>
      <c r="C85" s="178"/>
      <c r="D85" s="178" t="s">
        <v>62</v>
      </c>
      <c r="E85" s="178"/>
      <c r="F85" s="178"/>
      <c r="G85" s="127">
        <f>G78</f>
        <v>5</v>
      </c>
      <c r="H85" s="127">
        <f t="shared" si="1"/>
        <v>5</v>
      </c>
      <c r="I85" s="127">
        <f>I78</f>
        <v>5</v>
      </c>
      <c r="J85" s="127">
        <f>J78</f>
        <v>5</v>
      </c>
      <c r="K85" s="127">
        <f>G85</f>
        <v>5</v>
      </c>
      <c r="L85" s="127" t="s">
        <v>62</v>
      </c>
      <c r="M85" s="130">
        <v>46022</v>
      </c>
      <c r="N85" s="130">
        <v>46022</v>
      </c>
      <c r="O85" s="125"/>
      <c r="P85" s="127" t="s">
        <v>62</v>
      </c>
      <c r="Q85" s="125"/>
      <c r="R85" s="125"/>
    </row>
    <row r="86" spans="1:19" s="173" customFormat="1" ht="74.45" customHeight="1" x14ac:dyDescent="0.25">
      <c r="A86" s="383" t="s">
        <v>391</v>
      </c>
      <c r="B86" s="175" t="s">
        <v>412</v>
      </c>
      <c r="C86" s="176" t="s">
        <v>191</v>
      </c>
      <c r="D86" s="177" t="s">
        <v>333</v>
      </c>
      <c r="E86" s="177" t="s">
        <v>75</v>
      </c>
      <c r="F86" s="176">
        <v>792</v>
      </c>
      <c r="G86" s="125">
        <v>18</v>
      </c>
      <c r="H86" s="125">
        <f t="shared" si="1"/>
        <v>18</v>
      </c>
      <c r="I86" s="213">
        <v>18</v>
      </c>
      <c r="J86" s="125">
        <v>18</v>
      </c>
      <c r="K86" s="127">
        <f>G86</f>
        <v>18</v>
      </c>
      <c r="L86" s="125"/>
      <c r="M86" s="125" t="s">
        <v>62</v>
      </c>
      <c r="N86" s="125" t="s">
        <v>62</v>
      </c>
      <c r="O86" s="125">
        <v>128595</v>
      </c>
      <c r="P86" s="125"/>
      <c r="Q86" s="125">
        <v>19996.2</v>
      </c>
      <c r="R86" s="125">
        <v>19996.2</v>
      </c>
      <c r="S86" s="174"/>
    </row>
    <row r="87" spans="1:19" s="174" customFormat="1" ht="15.75" x14ac:dyDescent="0.25">
      <c r="A87" s="384"/>
      <c r="B87" s="179" t="s">
        <v>70</v>
      </c>
      <c r="C87" s="178"/>
      <c r="D87" s="178" t="s">
        <v>62</v>
      </c>
      <c r="E87" s="178"/>
      <c r="F87" s="178"/>
      <c r="G87" s="127">
        <f>G86</f>
        <v>18</v>
      </c>
      <c r="H87" s="127">
        <f t="shared" si="1"/>
        <v>18</v>
      </c>
      <c r="I87" s="127">
        <f>I86</f>
        <v>18</v>
      </c>
      <c r="J87" s="127">
        <f>J86</f>
        <v>18</v>
      </c>
      <c r="K87" s="127">
        <f>G87</f>
        <v>18</v>
      </c>
      <c r="L87" s="127"/>
      <c r="M87" s="130">
        <v>46022</v>
      </c>
      <c r="N87" s="130">
        <v>46022</v>
      </c>
      <c r="O87" s="125"/>
      <c r="P87" s="127" t="s">
        <v>62</v>
      </c>
      <c r="Q87" s="125"/>
      <c r="R87" s="125"/>
      <c r="S87" s="173"/>
    </row>
    <row r="88" spans="1:19" s="174" customFormat="1" ht="14.25" x14ac:dyDescent="0.2">
      <c r="A88" s="384"/>
      <c r="B88" s="181" t="s">
        <v>76</v>
      </c>
      <c r="C88" s="178"/>
      <c r="D88" s="178"/>
      <c r="E88" s="178"/>
      <c r="F88" s="178"/>
      <c r="G88" s="127" t="s">
        <v>62</v>
      </c>
      <c r="H88" s="127" t="str">
        <f t="shared" si="1"/>
        <v>X</v>
      </c>
      <c r="I88" s="127" t="s">
        <v>62</v>
      </c>
      <c r="J88" s="127"/>
      <c r="K88" s="127"/>
      <c r="L88" s="127" t="s">
        <v>62</v>
      </c>
      <c r="M88" s="127"/>
      <c r="N88" s="127"/>
      <c r="O88" s="127" t="s">
        <v>62</v>
      </c>
      <c r="P88" s="127" t="s">
        <v>62</v>
      </c>
      <c r="Q88" s="127" t="s">
        <v>62</v>
      </c>
      <c r="R88" s="127" t="s">
        <v>62</v>
      </c>
    </row>
    <row r="89" spans="1:19" s="174" customFormat="1" ht="65.45" customHeight="1" x14ac:dyDescent="0.2">
      <c r="A89" s="384"/>
      <c r="B89" s="182" t="s">
        <v>192</v>
      </c>
      <c r="C89" s="178"/>
      <c r="D89" s="178" t="s">
        <v>62</v>
      </c>
      <c r="E89" s="178"/>
      <c r="F89" s="178"/>
      <c r="G89" s="127">
        <f>G86</f>
        <v>18</v>
      </c>
      <c r="H89" s="127">
        <f t="shared" si="1"/>
        <v>18</v>
      </c>
      <c r="I89" s="127">
        <f>I86</f>
        <v>18</v>
      </c>
      <c r="J89" s="127">
        <f>J86</f>
        <v>18</v>
      </c>
      <c r="K89" s="127">
        <f>G89</f>
        <v>18</v>
      </c>
      <c r="L89" s="127" t="s">
        <v>62</v>
      </c>
      <c r="M89" s="130">
        <v>46022</v>
      </c>
      <c r="N89" s="130">
        <v>46022</v>
      </c>
      <c r="O89" s="125"/>
      <c r="P89" s="127" t="s">
        <v>62</v>
      </c>
      <c r="Q89" s="125"/>
      <c r="R89" s="125"/>
    </row>
    <row r="90" spans="1:19" s="174" customFormat="1" ht="15" customHeight="1" x14ac:dyDescent="0.25">
      <c r="A90" s="384"/>
      <c r="B90" s="181" t="s">
        <v>193</v>
      </c>
      <c r="C90" s="178"/>
      <c r="D90" s="178"/>
      <c r="E90" s="178"/>
      <c r="F90" s="178"/>
      <c r="G90" s="127" t="s">
        <v>62</v>
      </c>
      <c r="H90" s="127" t="str">
        <f t="shared" si="1"/>
        <v>X</v>
      </c>
      <c r="I90" s="127" t="s">
        <v>62</v>
      </c>
      <c r="J90" s="127"/>
      <c r="K90" s="127"/>
      <c r="L90" s="127" t="s">
        <v>62</v>
      </c>
      <c r="M90" s="127"/>
      <c r="N90" s="127"/>
      <c r="O90" s="127" t="s">
        <v>62</v>
      </c>
      <c r="P90" s="127" t="s">
        <v>62</v>
      </c>
      <c r="Q90" s="127" t="s">
        <v>62</v>
      </c>
      <c r="R90" s="127" t="s">
        <v>62</v>
      </c>
      <c r="S90" s="173"/>
    </row>
    <row r="91" spans="1:19" s="174" customFormat="1" ht="38.65" customHeight="1" x14ac:dyDescent="0.2">
      <c r="A91" s="384"/>
      <c r="B91" s="182" t="s">
        <v>330</v>
      </c>
      <c r="C91" s="178"/>
      <c r="D91" s="178" t="s">
        <v>62</v>
      </c>
      <c r="E91" s="178"/>
      <c r="F91" s="178"/>
      <c r="G91" s="127">
        <f>G86</f>
        <v>18</v>
      </c>
      <c r="H91" s="127">
        <f t="shared" si="1"/>
        <v>18</v>
      </c>
      <c r="I91" s="127">
        <f>I86</f>
        <v>18</v>
      </c>
      <c r="J91" s="127">
        <f>J86</f>
        <v>18</v>
      </c>
      <c r="K91" s="127">
        <f>G91</f>
        <v>18</v>
      </c>
      <c r="L91" s="127" t="s">
        <v>62</v>
      </c>
      <c r="M91" s="130">
        <v>46022</v>
      </c>
      <c r="N91" s="130">
        <v>46022</v>
      </c>
      <c r="O91" s="125"/>
      <c r="P91" s="127" t="s">
        <v>62</v>
      </c>
      <c r="Q91" s="125"/>
      <c r="R91" s="125"/>
    </row>
    <row r="92" spans="1:19" s="174" customFormat="1" ht="21" customHeight="1" x14ac:dyDescent="0.2">
      <c r="A92" s="384"/>
      <c r="B92" s="181" t="s">
        <v>71</v>
      </c>
      <c r="C92" s="178"/>
      <c r="D92" s="178"/>
      <c r="E92" s="178"/>
      <c r="F92" s="178"/>
      <c r="G92" s="127" t="s">
        <v>62</v>
      </c>
      <c r="H92" s="127" t="str">
        <f t="shared" si="1"/>
        <v>X</v>
      </c>
      <c r="I92" s="127" t="s">
        <v>62</v>
      </c>
      <c r="J92" s="127"/>
      <c r="K92" s="127"/>
      <c r="L92" s="127" t="s">
        <v>62</v>
      </c>
      <c r="M92" s="127"/>
      <c r="N92" s="127"/>
      <c r="O92" s="127" t="s">
        <v>62</v>
      </c>
      <c r="P92" s="127" t="s">
        <v>62</v>
      </c>
      <c r="Q92" s="127" t="s">
        <v>62</v>
      </c>
      <c r="R92" s="127" t="s">
        <v>62</v>
      </c>
    </row>
    <row r="93" spans="1:19" s="174" customFormat="1" ht="21" customHeight="1" x14ac:dyDescent="0.25">
      <c r="A93" s="385"/>
      <c r="B93" s="182" t="s">
        <v>72</v>
      </c>
      <c r="C93" s="178"/>
      <c r="D93" s="178" t="s">
        <v>62</v>
      </c>
      <c r="E93" s="178"/>
      <c r="F93" s="178"/>
      <c r="G93" s="127">
        <f>G86</f>
        <v>18</v>
      </c>
      <c r="H93" s="127">
        <f t="shared" si="1"/>
        <v>18</v>
      </c>
      <c r="I93" s="127">
        <f>I86</f>
        <v>18</v>
      </c>
      <c r="J93" s="127">
        <f>J86</f>
        <v>18</v>
      </c>
      <c r="K93" s="127">
        <f>G93</f>
        <v>18</v>
      </c>
      <c r="L93" s="127" t="s">
        <v>62</v>
      </c>
      <c r="M93" s="130">
        <v>46022</v>
      </c>
      <c r="N93" s="130">
        <v>46022</v>
      </c>
      <c r="O93" s="125"/>
      <c r="P93" s="127" t="s">
        <v>62</v>
      </c>
      <c r="Q93" s="125"/>
      <c r="R93" s="125"/>
      <c r="S93" s="173"/>
    </row>
    <row r="94" spans="1:19" s="173" customFormat="1" ht="74.45" customHeight="1" x14ac:dyDescent="0.25">
      <c r="A94" s="383" t="s">
        <v>392</v>
      </c>
      <c r="B94" s="175" t="s">
        <v>412</v>
      </c>
      <c r="C94" s="176" t="s">
        <v>191</v>
      </c>
      <c r="D94" s="177" t="s">
        <v>333</v>
      </c>
      <c r="E94" s="177" t="s">
        <v>75</v>
      </c>
      <c r="F94" s="176">
        <v>792</v>
      </c>
      <c r="G94" s="125">
        <v>10</v>
      </c>
      <c r="H94" s="125">
        <f t="shared" si="1"/>
        <v>10</v>
      </c>
      <c r="I94" s="213">
        <v>0</v>
      </c>
      <c r="J94" s="125">
        <v>0</v>
      </c>
      <c r="K94" s="127">
        <f>G94</f>
        <v>10</v>
      </c>
      <c r="L94" s="125"/>
      <c r="M94" s="125" t="s">
        <v>62</v>
      </c>
      <c r="N94" s="125" t="s">
        <v>62</v>
      </c>
      <c r="O94" s="125">
        <v>74735</v>
      </c>
      <c r="P94" s="125"/>
      <c r="Q94" s="125"/>
      <c r="R94" s="125"/>
      <c r="S94" s="174"/>
    </row>
    <row r="95" spans="1:19" s="174" customFormat="1" ht="15.75" x14ac:dyDescent="0.2">
      <c r="A95" s="384"/>
      <c r="B95" s="179" t="s">
        <v>70</v>
      </c>
      <c r="C95" s="178"/>
      <c r="D95" s="178" t="s">
        <v>62</v>
      </c>
      <c r="E95" s="178"/>
      <c r="F95" s="178"/>
      <c r="G95" s="127">
        <f>G94</f>
        <v>10</v>
      </c>
      <c r="H95" s="127">
        <f t="shared" si="1"/>
        <v>10</v>
      </c>
      <c r="I95" s="127">
        <f>I94</f>
        <v>0</v>
      </c>
      <c r="J95" s="127">
        <f>J94</f>
        <v>0</v>
      </c>
      <c r="K95" s="127">
        <f>G95</f>
        <v>10</v>
      </c>
      <c r="L95" s="127"/>
      <c r="M95" s="130">
        <v>46022</v>
      </c>
      <c r="N95" s="130">
        <v>46022</v>
      </c>
      <c r="O95" s="125"/>
      <c r="P95" s="127" t="s">
        <v>62</v>
      </c>
      <c r="Q95" s="125"/>
      <c r="R95" s="125"/>
    </row>
    <row r="96" spans="1:19" s="174" customFormat="1" x14ac:dyDescent="0.25">
      <c r="A96" s="384"/>
      <c r="B96" s="181" t="s">
        <v>76</v>
      </c>
      <c r="C96" s="178"/>
      <c r="D96" s="178"/>
      <c r="E96" s="178"/>
      <c r="F96" s="178"/>
      <c r="G96" s="127" t="s">
        <v>62</v>
      </c>
      <c r="H96" s="127" t="str">
        <f t="shared" si="1"/>
        <v>X</v>
      </c>
      <c r="I96" s="127" t="s">
        <v>62</v>
      </c>
      <c r="J96" s="127"/>
      <c r="K96" s="127"/>
      <c r="L96" s="127" t="s">
        <v>62</v>
      </c>
      <c r="M96" s="127"/>
      <c r="N96" s="127"/>
      <c r="O96" s="127" t="s">
        <v>62</v>
      </c>
      <c r="P96" s="127" t="s">
        <v>62</v>
      </c>
      <c r="Q96" s="127" t="s">
        <v>62</v>
      </c>
      <c r="R96" s="127" t="s">
        <v>62</v>
      </c>
      <c r="S96" s="173"/>
    </row>
    <row r="97" spans="1:19" s="174" customFormat="1" ht="65.45" customHeight="1" x14ac:dyDescent="0.2">
      <c r="A97" s="384"/>
      <c r="B97" s="182" t="s">
        <v>192</v>
      </c>
      <c r="C97" s="178"/>
      <c r="D97" s="178" t="s">
        <v>62</v>
      </c>
      <c r="E97" s="178"/>
      <c r="F97" s="178"/>
      <c r="G97" s="127">
        <f>G94</f>
        <v>10</v>
      </c>
      <c r="H97" s="127">
        <f t="shared" si="1"/>
        <v>10</v>
      </c>
      <c r="I97" s="127">
        <f>I94</f>
        <v>0</v>
      </c>
      <c r="J97" s="127">
        <f>J94</f>
        <v>0</v>
      </c>
      <c r="K97" s="127">
        <f>G97</f>
        <v>10</v>
      </c>
      <c r="L97" s="127" t="s">
        <v>62</v>
      </c>
      <c r="M97" s="130">
        <v>46022</v>
      </c>
      <c r="N97" s="130">
        <v>46022</v>
      </c>
      <c r="O97" s="125"/>
      <c r="P97" s="127" t="s">
        <v>62</v>
      </c>
      <c r="Q97" s="125"/>
      <c r="R97" s="125"/>
    </row>
    <row r="98" spans="1:19" s="174" customFormat="1" ht="15" customHeight="1" x14ac:dyDescent="0.2">
      <c r="A98" s="384"/>
      <c r="B98" s="181" t="s">
        <v>193</v>
      </c>
      <c r="C98" s="178"/>
      <c r="D98" s="178"/>
      <c r="E98" s="178"/>
      <c r="F98" s="178"/>
      <c r="G98" s="127" t="s">
        <v>62</v>
      </c>
      <c r="H98" s="127" t="str">
        <f t="shared" si="1"/>
        <v>X</v>
      </c>
      <c r="I98" s="127" t="s">
        <v>62</v>
      </c>
      <c r="J98" s="127"/>
      <c r="K98" s="127"/>
      <c r="L98" s="127" t="s">
        <v>62</v>
      </c>
      <c r="M98" s="127"/>
      <c r="N98" s="127"/>
      <c r="O98" s="127" t="s">
        <v>62</v>
      </c>
      <c r="P98" s="127" t="s">
        <v>62</v>
      </c>
      <c r="Q98" s="127" t="s">
        <v>62</v>
      </c>
      <c r="R98" s="127" t="s">
        <v>62</v>
      </c>
    </row>
    <row r="99" spans="1:19" s="174" customFormat="1" ht="38.65" customHeight="1" x14ac:dyDescent="0.25">
      <c r="A99" s="384"/>
      <c r="B99" s="182" t="s">
        <v>330</v>
      </c>
      <c r="C99" s="178"/>
      <c r="D99" s="178" t="s">
        <v>62</v>
      </c>
      <c r="E99" s="178"/>
      <c r="F99" s="178"/>
      <c r="G99" s="127">
        <f>G94</f>
        <v>10</v>
      </c>
      <c r="H99" s="127">
        <f t="shared" si="1"/>
        <v>10</v>
      </c>
      <c r="I99" s="127">
        <f>I94</f>
        <v>0</v>
      </c>
      <c r="J99" s="127">
        <f>J94</f>
        <v>0</v>
      </c>
      <c r="K99" s="127">
        <f>G99</f>
        <v>10</v>
      </c>
      <c r="L99" s="127" t="s">
        <v>62</v>
      </c>
      <c r="M99" s="130">
        <v>46022</v>
      </c>
      <c r="N99" s="130">
        <v>46022</v>
      </c>
      <c r="O99" s="125"/>
      <c r="P99" s="127" t="s">
        <v>62</v>
      </c>
      <c r="Q99" s="125"/>
      <c r="R99" s="125"/>
      <c r="S99" s="173"/>
    </row>
    <row r="100" spans="1:19" s="174" customFormat="1" ht="21" customHeight="1" x14ac:dyDescent="0.2">
      <c r="A100" s="384"/>
      <c r="B100" s="181" t="s">
        <v>71</v>
      </c>
      <c r="C100" s="178"/>
      <c r="D100" s="178"/>
      <c r="E100" s="178"/>
      <c r="F100" s="178"/>
      <c r="G100" s="127" t="s">
        <v>62</v>
      </c>
      <c r="H100" s="127" t="str">
        <f t="shared" si="1"/>
        <v>X</v>
      </c>
      <c r="I100" s="127" t="s">
        <v>62</v>
      </c>
      <c r="J100" s="127"/>
      <c r="K100" s="127"/>
      <c r="L100" s="127" t="s">
        <v>62</v>
      </c>
      <c r="M100" s="127"/>
      <c r="N100" s="127"/>
      <c r="O100" s="127" t="s">
        <v>62</v>
      </c>
      <c r="P100" s="127" t="s">
        <v>62</v>
      </c>
      <c r="Q100" s="127" t="s">
        <v>62</v>
      </c>
      <c r="R100" s="127" t="s">
        <v>62</v>
      </c>
    </row>
    <row r="101" spans="1:19" s="174" customFormat="1" ht="21" customHeight="1" x14ac:dyDescent="0.2">
      <c r="A101" s="385"/>
      <c r="B101" s="182" t="s">
        <v>72</v>
      </c>
      <c r="C101" s="178"/>
      <c r="D101" s="178" t="s">
        <v>62</v>
      </c>
      <c r="E101" s="178"/>
      <c r="F101" s="178"/>
      <c r="G101" s="127">
        <f>G94</f>
        <v>10</v>
      </c>
      <c r="H101" s="127">
        <f t="shared" si="1"/>
        <v>10</v>
      </c>
      <c r="I101" s="127">
        <f>I94</f>
        <v>0</v>
      </c>
      <c r="J101" s="127">
        <f>J94</f>
        <v>0</v>
      </c>
      <c r="K101" s="127">
        <f>G101</f>
        <v>10</v>
      </c>
      <c r="L101" s="127" t="s">
        <v>62</v>
      </c>
      <c r="M101" s="130">
        <v>46022</v>
      </c>
      <c r="N101" s="130">
        <v>46022</v>
      </c>
      <c r="O101" s="125"/>
      <c r="P101" s="127" t="s">
        <v>62</v>
      </c>
      <c r="Q101" s="125"/>
      <c r="R101" s="125"/>
    </row>
    <row r="102" spans="1:19" s="173" customFormat="1" ht="74.45" customHeight="1" x14ac:dyDescent="0.25">
      <c r="A102" s="383" t="s">
        <v>393</v>
      </c>
      <c r="B102" s="175" t="s">
        <v>412</v>
      </c>
      <c r="C102" s="176" t="s">
        <v>191</v>
      </c>
      <c r="D102" s="177" t="s">
        <v>333</v>
      </c>
      <c r="E102" s="177" t="s">
        <v>75</v>
      </c>
      <c r="F102" s="176">
        <v>792</v>
      </c>
      <c r="G102" s="125">
        <v>10</v>
      </c>
      <c r="H102" s="125">
        <f t="shared" si="1"/>
        <v>10</v>
      </c>
      <c r="I102" s="125">
        <v>10</v>
      </c>
      <c r="J102" s="125">
        <v>10</v>
      </c>
      <c r="K102" s="127">
        <f>G102</f>
        <v>10</v>
      </c>
      <c r="L102" s="125"/>
      <c r="M102" s="125" t="s">
        <v>62</v>
      </c>
      <c r="N102" s="125" t="s">
        <v>62</v>
      </c>
      <c r="O102" s="125">
        <v>73405</v>
      </c>
      <c r="P102" s="125"/>
      <c r="Q102" s="125">
        <v>27435.8</v>
      </c>
      <c r="R102" s="125">
        <v>27435.8</v>
      </c>
    </row>
    <row r="103" spans="1:19" s="174" customFormat="1" ht="15.75" x14ac:dyDescent="0.2">
      <c r="A103" s="384"/>
      <c r="B103" s="179" t="s">
        <v>70</v>
      </c>
      <c r="C103" s="178"/>
      <c r="D103" s="178" t="s">
        <v>62</v>
      </c>
      <c r="E103" s="178"/>
      <c r="F103" s="178"/>
      <c r="G103" s="127">
        <f>G102</f>
        <v>10</v>
      </c>
      <c r="H103" s="127">
        <f t="shared" si="1"/>
        <v>10</v>
      </c>
      <c r="I103" s="127">
        <f>I102</f>
        <v>10</v>
      </c>
      <c r="J103" s="127">
        <f>J102</f>
        <v>10</v>
      </c>
      <c r="K103" s="127">
        <f>G103</f>
        <v>10</v>
      </c>
      <c r="L103" s="127"/>
      <c r="M103" s="130">
        <v>46022</v>
      </c>
      <c r="N103" s="130">
        <v>46022</v>
      </c>
      <c r="O103" s="125"/>
      <c r="P103" s="127" t="s">
        <v>62</v>
      </c>
      <c r="Q103" s="125"/>
      <c r="R103" s="125"/>
    </row>
    <row r="104" spans="1:19" s="174" customFormat="1" ht="14.25" x14ac:dyDescent="0.2">
      <c r="A104" s="384"/>
      <c r="B104" s="181" t="s">
        <v>76</v>
      </c>
      <c r="C104" s="178"/>
      <c r="D104" s="178"/>
      <c r="E104" s="178"/>
      <c r="F104" s="178"/>
      <c r="G104" s="127" t="s">
        <v>62</v>
      </c>
      <c r="H104" s="127" t="str">
        <f t="shared" si="1"/>
        <v>X</v>
      </c>
      <c r="I104" s="127" t="s">
        <v>62</v>
      </c>
      <c r="J104" s="127"/>
      <c r="K104" s="127"/>
      <c r="L104" s="127" t="s">
        <v>62</v>
      </c>
      <c r="M104" s="127"/>
      <c r="N104" s="127"/>
      <c r="O104" s="127" t="s">
        <v>62</v>
      </c>
      <c r="P104" s="127" t="s">
        <v>62</v>
      </c>
      <c r="Q104" s="127" t="s">
        <v>62</v>
      </c>
      <c r="R104" s="127" t="s">
        <v>62</v>
      </c>
    </row>
    <row r="105" spans="1:19" s="174" customFormat="1" ht="65.45" customHeight="1" x14ac:dyDescent="0.25">
      <c r="A105" s="384"/>
      <c r="B105" s="182" t="s">
        <v>192</v>
      </c>
      <c r="C105" s="178"/>
      <c r="D105" s="178" t="s">
        <v>62</v>
      </c>
      <c r="E105" s="178"/>
      <c r="F105" s="178"/>
      <c r="G105" s="127">
        <f>G102</f>
        <v>10</v>
      </c>
      <c r="H105" s="127">
        <f t="shared" si="1"/>
        <v>10</v>
      </c>
      <c r="I105" s="127">
        <f>I102</f>
        <v>10</v>
      </c>
      <c r="J105" s="127">
        <f>J102</f>
        <v>10</v>
      </c>
      <c r="K105" s="127">
        <f>G105</f>
        <v>10</v>
      </c>
      <c r="L105" s="127" t="s">
        <v>62</v>
      </c>
      <c r="M105" s="130">
        <v>46022</v>
      </c>
      <c r="N105" s="130">
        <v>46022</v>
      </c>
      <c r="O105" s="125"/>
      <c r="P105" s="127" t="s">
        <v>62</v>
      </c>
      <c r="Q105" s="125"/>
      <c r="R105" s="125"/>
      <c r="S105" s="173"/>
    </row>
    <row r="106" spans="1:19" s="174" customFormat="1" ht="15" customHeight="1" x14ac:dyDescent="0.2">
      <c r="A106" s="384"/>
      <c r="B106" s="181" t="s">
        <v>193</v>
      </c>
      <c r="C106" s="178"/>
      <c r="D106" s="178"/>
      <c r="E106" s="178"/>
      <c r="F106" s="178"/>
      <c r="G106" s="127" t="s">
        <v>62</v>
      </c>
      <c r="H106" s="127" t="str">
        <f t="shared" si="1"/>
        <v>X</v>
      </c>
      <c r="I106" s="127" t="s">
        <v>62</v>
      </c>
      <c r="J106" s="127"/>
      <c r="K106" s="127"/>
      <c r="L106" s="127" t="s">
        <v>62</v>
      </c>
      <c r="M106" s="127"/>
      <c r="N106" s="127"/>
      <c r="O106" s="127" t="s">
        <v>62</v>
      </c>
      <c r="P106" s="127" t="s">
        <v>62</v>
      </c>
      <c r="Q106" s="127" t="s">
        <v>62</v>
      </c>
      <c r="R106" s="127" t="s">
        <v>62</v>
      </c>
    </row>
    <row r="107" spans="1:19" s="174" customFormat="1" ht="38.65" customHeight="1" x14ac:dyDescent="0.2">
      <c r="A107" s="384"/>
      <c r="B107" s="182" t="s">
        <v>330</v>
      </c>
      <c r="C107" s="178"/>
      <c r="D107" s="178" t="s">
        <v>62</v>
      </c>
      <c r="E107" s="178"/>
      <c r="F107" s="178"/>
      <c r="G107" s="127">
        <f>G102</f>
        <v>10</v>
      </c>
      <c r="H107" s="127">
        <f t="shared" si="1"/>
        <v>10</v>
      </c>
      <c r="I107" s="127">
        <f>I102</f>
        <v>10</v>
      </c>
      <c r="J107" s="127">
        <f>J102</f>
        <v>10</v>
      </c>
      <c r="K107" s="127">
        <f>G107</f>
        <v>10</v>
      </c>
      <c r="L107" s="127" t="s">
        <v>62</v>
      </c>
      <c r="M107" s="130">
        <v>46022</v>
      </c>
      <c r="N107" s="130">
        <v>46022</v>
      </c>
      <c r="O107" s="125"/>
      <c r="P107" s="127" t="s">
        <v>62</v>
      </c>
      <c r="Q107" s="125"/>
      <c r="R107" s="125"/>
    </row>
    <row r="108" spans="1:19" s="174" customFormat="1" ht="21" customHeight="1" x14ac:dyDescent="0.25">
      <c r="A108" s="384"/>
      <c r="B108" s="181" t="s">
        <v>71</v>
      </c>
      <c r="C108" s="178"/>
      <c r="D108" s="178"/>
      <c r="E108" s="178"/>
      <c r="F108" s="178"/>
      <c r="G108" s="127" t="s">
        <v>62</v>
      </c>
      <c r="H108" s="127" t="str">
        <f t="shared" si="1"/>
        <v>X</v>
      </c>
      <c r="I108" s="127" t="s">
        <v>62</v>
      </c>
      <c r="J108" s="127"/>
      <c r="K108" s="127"/>
      <c r="L108" s="127" t="s">
        <v>62</v>
      </c>
      <c r="M108" s="127"/>
      <c r="N108" s="127"/>
      <c r="O108" s="127" t="s">
        <v>62</v>
      </c>
      <c r="P108" s="127" t="s">
        <v>62</v>
      </c>
      <c r="Q108" s="127" t="s">
        <v>62</v>
      </c>
      <c r="R108" s="127" t="s">
        <v>62</v>
      </c>
      <c r="S108" s="173"/>
    </row>
    <row r="109" spans="1:19" s="174" customFormat="1" ht="21" customHeight="1" x14ac:dyDescent="0.2">
      <c r="A109" s="385"/>
      <c r="B109" s="182" t="s">
        <v>72</v>
      </c>
      <c r="C109" s="178"/>
      <c r="D109" s="178" t="s">
        <v>62</v>
      </c>
      <c r="E109" s="178"/>
      <c r="F109" s="178"/>
      <c r="G109" s="127">
        <f>G102</f>
        <v>10</v>
      </c>
      <c r="H109" s="127">
        <f t="shared" si="1"/>
        <v>10</v>
      </c>
      <c r="I109" s="127">
        <f>I102</f>
        <v>10</v>
      </c>
      <c r="J109" s="127">
        <f>J102</f>
        <v>10</v>
      </c>
      <c r="K109" s="127">
        <f>G109</f>
        <v>10</v>
      </c>
      <c r="L109" s="127" t="s">
        <v>62</v>
      </c>
      <c r="M109" s="130">
        <v>46022</v>
      </c>
      <c r="N109" s="130">
        <v>46022</v>
      </c>
      <c r="O109" s="125"/>
      <c r="P109" s="127" t="s">
        <v>62</v>
      </c>
      <c r="Q109" s="125"/>
      <c r="R109" s="125"/>
    </row>
    <row r="110" spans="1:19" s="173" customFormat="1" ht="74.45" customHeight="1" x14ac:dyDescent="0.25">
      <c r="A110" s="383" t="s">
        <v>380</v>
      </c>
      <c r="B110" s="175" t="s">
        <v>412</v>
      </c>
      <c r="C110" s="176" t="s">
        <v>191</v>
      </c>
      <c r="D110" s="177" t="s">
        <v>333</v>
      </c>
      <c r="E110" s="177" t="s">
        <v>75</v>
      </c>
      <c r="F110" s="176">
        <v>792</v>
      </c>
      <c r="G110" s="125">
        <v>2</v>
      </c>
      <c r="H110" s="125">
        <f t="shared" si="1"/>
        <v>2</v>
      </c>
      <c r="I110" s="125"/>
      <c r="J110" s="125"/>
      <c r="K110" s="127">
        <f>G110</f>
        <v>2</v>
      </c>
      <c r="L110" s="125"/>
      <c r="M110" s="125" t="s">
        <v>62</v>
      </c>
      <c r="N110" s="125" t="s">
        <v>62</v>
      </c>
      <c r="O110" s="125">
        <v>3510</v>
      </c>
      <c r="P110" s="125"/>
      <c r="Q110" s="125"/>
      <c r="R110" s="125"/>
      <c r="S110" s="174"/>
    </row>
    <row r="111" spans="1:19" s="174" customFormat="1" ht="15.75" x14ac:dyDescent="0.25">
      <c r="A111" s="384"/>
      <c r="B111" s="179" t="s">
        <v>70</v>
      </c>
      <c r="C111" s="178"/>
      <c r="D111" s="178" t="s">
        <v>62</v>
      </c>
      <c r="E111" s="178"/>
      <c r="F111" s="178"/>
      <c r="G111" s="127">
        <f>G110</f>
        <v>2</v>
      </c>
      <c r="H111" s="127">
        <f t="shared" si="1"/>
        <v>2</v>
      </c>
      <c r="I111" s="127">
        <f>I110</f>
        <v>0</v>
      </c>
      <c r="J111" s="127">
        <f>J110</f>
        <v>0</v>
      </c>
      <c r="K111" s="127">
        <f>G111</f>
        <v>2</v>
      </c>
      <c r="L111" s="127"/>
      <c r="M111" s="130">
        <v>46022</v>
      </c>
      <c r="N111" s="130">
        <v>46022</v>
      </c>
      <c r="O111" s="125"/>
      <c r="P111" s="127" t="s">
        <v>62</v>
      </c>
      <c r="Q111" s="125"/>
      <c r="R111" s="125"/>
      <c r="S111" s="173"/>
    </row>
    <row r="112" spans="1:19" s="174" customFormat="1" ht="14.25" x14ac:dyDescent="0.2">
      <c r="A112" s="384"/>
      <c r="B112" s="181" t="s">
        <v>76</v>
      </c>
      <c r="C112" s="178"/>
      <c r="D112" s="178"/>
      <c r="E112" s="178"/>
      <c r="F112" s="178"/>
      <c r="G112" s="127" t="s">
        <v>62</v>
      </c>
      <c r="H112" s="127" t="str">
        <f t="shared" si="1"/>
        <v>X</v>
      </c>
      <c r="I112" s="127" t="s">
        <v>62</v>
      </c>
      <c r="J112" s="127"/>
      <c r="K112" s="127"/>
      <c r="L112" s="127" t="s">
        <v>62</v>
      </c>
      <c r="M112" s="127"/>
      <c r="N112" s="127"/>
      <c r="O112" s="127" t="s">
        <v>62</v>
      </c>
      <c r="P112" s="127" t="s">
        <v>62</v>
      </c>
      <c r="Q112" s="127" t="s">
        <v>62</v>
      </c>
      <c r="R112" s="127" t="s">
        <v>62</v>
      </c>
    </row>
    <row r="113" spans="1:19" s="174" customFormat="1" ht="65.45" customHeight="1" x14ac:dyDescent="0.2">
      <c r="A113" s="384"/>
      <c r="B113" s="182" t="s">
        <v>192</v>
      </c>
      <c r="C113" s="178"/>
      <c r="D113" s="178" t="s">
        <v>62</v>
      </c>
      <c r="E113" s="178"/>
      <c r="F113" s="178"/>
      <c r="G113" s="127">
        <f>G110</f>
        <v>2</v>
      </c>
      <c r="H113" s="127">
        <f t="shared" si="1"/>
        <v>2</v>
      </c>
      <c r="I113" s="127">
        <f>I110</f>
        <v>0</v>
      </c>
      <c r="J113" s="127">
        <f>J110</f>
        <v>0</v>
      </c>
      <c r="K113" s="127">
        <f>G113</f>
        <v>2</v>
      </c>
      <c r="L113" s="127" t="s">
        <v>62</v>
      </c>
      <c r="M113" s="130">
        <v>46022</v>
      </c>
      <c r="N113" s="130">
        <v>46022</v>
      </c>
      <c r="O113" s="125"/>
      <c r="P113" s="127" t="s">
        <v>62</v>
      </c>
      <c r="Q113" s="125"/>
      <c r="R113" s="125"/>
    </row>
    <row r="114" spans="1:19" s="174" customFormat="1" ht="15" customHeight="1" x14ac:dyDescent="0.25">
      <c r="A114" s="384"/>
      <c r="B114" s="181" t="s">
        <v>193</v>
      </c>
      <c r="C114" s="178"/>
      <c r="D114" s="178"/>
      <c r="E114" s="178"/>
      <c r="F114" s="178"/>
      <c r="G114" s="127" t="s">
        <v>62</v>
      </c>
      <c r="H114" s="127" t="str">
        <f t="shared" si="1"/>
        <v>X</v>
      </c>
      <c r="I114" s="127" t="s">
        <v>62</v>
      </c>
      <c r="J114" s="127"/>
      <c r="K114" s="127"/>
      <c r="L114" s="127" t="s">
        <v>62</v>
      </c>
      <c r="M114" s="127"/>
      <c r="N114" s="127"/>
      <c r="O114" s="127" t="s">
        <v>62</v>
      </c>
      <c r="P114" s="127" t="s">
        <v>62</v>
      </c>
      <c r="Q114" s="127" t="s">
        <v>62</v>
      </c>
      <c r="R114" s="127" t="s">
        <v>62</v>
      </c>
      <c r="S114" s="173"/>
    </row>
    <row r="115" spans="1:19" s="174" customFormat="1" ht="38.65" customHeight="1" x14ac:dyDescent="0.2">
      <c r="A115" s="384"/>
      <c r="B115" s="182" t="s">
        <v>330</v>
      </c>
      <c r="C115" s="178"/>
      <c r="D115" s="178" t="s">
        <v>62</v>
      </c>
      <c r="E115" s="178"/>
      <c r="F115" s="178"/>
      <c r="G115" s="127">
        <f>G110</f>
        <v>2</v>
      </c>
      <c r="H115" s="127">
        <f t="shared" si="1"/>
        <v>2</v>
      </c>
      <c r="I115" s="127">
        <f>I110</f>
        <v>0</v>
      </c>
      <c r="J115" s="127">
        <f>J110</f>
        <v>0</v>
      </c>
      <c r="K115" s="127">
        <f>G115</f>
        <v>2</v>
      </c>
      <c r="L115" s="127" t="s">
        <v>62</v>
      </c>
      <c r="M115" s="130">
        <v>46022</v>
      </c>
      <c r="N115" s="130">
        <v>46022</v>
      </c>
      <c r="O115" s="125"/>
      <c r="P115" s="127" t="s">
        <v>62</v>
      </c>
      <c r="Q115" s="125"/>
      <c r="R115" s="125"/>
    </row>
    <row r="116" spans="1:19" s="174" customFormat="1" ht="21" customHeight="1" x14ac:dyDescent="0.2">
      <c r="A116" s="384"/>
      <c r="B116" s="181" t="s">
        <v>71</v>
      </c>
      <c r="C116" s="178"/>
      <c r="D116" s="178"/>
      <c r="E116" s="178"/>
      <c r="F116" s="178"/>
      <c r="G116" s="127" t="s">
        <v>62</v>
      </c>
      <c r="H116" s="127" t="str">
        <f t="shared" si="1"/>
        <v>X</v>
      </c>
      <c r="I116" s="127" t="s">
        <v>62</v>
      </c>
      <c r="J116" s="127"/>
      <c r="K116" s="127"/>
      <c r="L116" s="127" t="s">
        <v>62</v>
      </c>
      <c r="M116" s="127"/>
      <c r="N116" s="127"/>
      <c r="O116" s="127" t="s">
        <v>62</v>
      </c>
      <c r="P116" s="127" t="s">
        <v>62</v>
      </c>
      <c r="Q116" s="127" t="s">
        <v>62</v>
      </c>
      <c r="R116" s="127" t="s">
        <v>62</v>
      </c>
    </row>
    <row r="117" spans="1:19" s="174" customFormat="1" ht="21" customHeight="1" x14ac:dyDescent="0.25">
      <c r="A117" s="385"/>
      <c r="B117" s="182" t="s">
        <v>72</v>
      </c>
      <c r="C117" s="178"/>
      <c r="D117" s="178" t="s">
        <v>62</v>
      </c>
      <c r="E117" s="178"/>
      <c r="F117" s="178"/>
      <c r="G117" s="127">
        <f>G110</f>
        <v>2</v>
      </c>
      <c r="H117" s="127">
        <f t="shared" si="1"/>
        <v>2</v>
      </c>
      <c r="I117" s="127">
        <f>I110</f>
        <v>0</v>
      </c>
      <c r="J117" s="127">
        <f>J110</f>
        <v>0</v>
      </c>
      <c r="K117" s="127">
        <f>G117</f>
        <v>2</v>
      </c>
      <c r="L117" s="127" t="s">
        <v>62</v>
      </c>
      <c r="M117" s="130">
        <v>46022</v>
      </c>
      <c r="N117" s="130">
        <v>46022</v>
      </c>
      <c r="O117" s="125"/>
      <c r="P117" s="127" t="s">
        <v>62</v>
      </c>
      <c r="Q117" s="125"/>
      <c r="R117" s="125"/>
      <c r="S117" s="173"/>
    </row>
    <row r="118" spans="1:19" s="173" customFormat="1" ht="74.45" customHeight="1" x14ac:dyDescent="0.25">
      <c r="A118" s="383" t="s">
        <v>394</v>
      </c>
      <c r="B118" s="175" t="s">
        <v>412</v>
      </c>
      <c r="C118" s="176" t="s">
        <v>191</v>
      </c>
      <c r="D118" s="177" t="s">
        <v>333</v>
      </c>
      <c r="E118" s="177" t="s">
        <v>75</v>
      </c>
      <c r="F118" s="176">
        <v>792</v>
      </c>
      <c r="G118" s="125">
        <v>9</v>
      </c>
      <c r="H118" s="125">
        <f t="shared" si="1"/>
        <v>9</v>
      </c>
      <c r="I118" s="125">
        <v>9</v>
      </c>
      <c r="J118" s="125">
        <v>9</v>
      </c>
      <c r="K118" s="127">
        <f>G118</f>
        <v>9</v>
      </c>
      <c r="L118" s="125"/>
      <c r="M118" s="125" t="s">
        <v>62</v>
      </c>
      <c r="N118" s="125" t="s">
        <v>62</v>
      </c>
      <c r="O118" s="125">
        <v>121580</v>
      </c>
      <c r="P118" s="125"/>
      <c r="Q118" s="125">
        <v>39063.360000000001</v>
      </c>
      <c r="R118" s="125">
        <v>39063.360000000001</v>
      </c>
      <c r="S118" s="174"/>
    </row>
    <row r="119" spans="1:19" s="174" customFormat="1" ht="15.75" x14ac:dyDescent="0.2">
      <c r="A119" s="384"/>
      <c r="B119" s="179" t="s">
        <v>70</v>
      </c>
      <c r="C119" s="178"/>
      <c r="D119" s="178" t="s">
        <v>62</v>
      </c>
      <c r="E119" s="178"/>
      <c r="F119" s="178"/>
      <c r="G119" s="127">
        <f>G118</f>
        <v>9</v>
      </c>
      <c r="H119" s="127">
        <f t="shared" si="1"/>
        <v>9</v>
      </c>
      <c r="I119" s="127">
        <f>I118</f>
        <v>9</v>
      </c>
      <c r="J119" s="127">
        <f>J118</f>
        <v>9</v>
      </c>
      <c r="K119" s="127">
        <f>G119</f>
        <v>9</v>
      </c>
      <c r="L119" s="127"/>
      <c r="M119" s="130">
        <v>46022</v>
      </c>
      <c r="N119" s="130">
        <v>46022</v>
      </c>
      <c r="O119" s="125"/>
      <c r="P119" s="127" t="s">
        <v>62</v>
      </c>
      <c r="Q119" s="125"/>
      <c r="R119" s="125"/>
    </row>
    <row r="120" spans="1:19" s="174" customFormat="1" x14ac:dyDescent="0.25">
      <c r="A120" s="384"/>
      <c r="B120" s="181" t="s">
        <v>76</v>
      </c>
      <c r="C120" s="178"/>
      <c r="D120" s="178"/>
      <c r="E120" s="178"/>
      <c r="F120" s="178"/>
      <c r="G120" s="127" t="s">
        <v>62</v>
      </c>
      <c r="H120" s="127" t="str">
        <f t="shared" si="1"/>
        <v>X</v>
      </c>
      <c r="I120" s="127" t="s">
        <v>62</v>
      </c>
      <c r="J120" s="127"/>
      <c r="K120" s="127"/>
      <c r="L120" s="127" t="s">
        <v>62</v>
      </c>
      <c r="M120" s="127"/>
      <c r="N120" s="127"/>
      <c r="O120" s="127" t="s">
        <v>62</v>
      </c>
      <c r="P120" s="127" t="s">
        <v>62</v>
      </c>
      <c r="Q120" s="127" t="s">
        <v>62</v>
      </c>
      <c r="R120" s="127" t="s">
        <v>62</v>
      </c>
      <c r="S120" s="173"/>
    </row>
    <row r="121" spans="1:19" s="174" customFormat="1" ht="65.45" customHeight="1" x14ac:dyDescent="0.2">
      <c r="A121" s="384"/>
      <c r="B121" s="182" t="s">
        <v>192</v>
      </c>
      <c r="C121" s="178"/>
      <c r="D121" s="178" t="s">
        <v>62</v>
      </c>
      <c r="E121" s="178"/>
      <c r="F121" s="178"/>
      <c r="G121" s="127">
        <f>G118</f>
        <v>9</v>
      </c>
      <c r="H121" s="127">
        <f t="shared" si="1"/>
        <v>9</v>
      </c>
      <c r="I121" s="127">
        <f>I118</f>
        <v>9</v>
      </c>
      <c r="J121" s="127">
        <f>J118</f>
        <v>9</v>
      </c>
      <c r="K121" s="127">
        <f>G121</f>
        <v>9</v>
      </c>
      <c r="L121" s="127" t="s">
        <v>62</v>
      </c>
      <c r="M121" s="130">
        <v>46022</v>
      </c>
      <c r="N121" s="130">
        <v>46022</v>
      </c>
      <c r="O121" s="125"/>
      <c r="P121" s="127" t="s">
        <v>62</v>
      </c>
      <c r="Q121" s="125"/>
      <c r="R121" s="125"/>
    </row>
    <row r="122" spans="1:19" s="174" customFormat="1" ht="15" customHeight="1" x14ac:dyDescent="0.2">
      <c r="A122" s="384"/>
      <c r="B122" s="181" t="s">
        <v>193</v>
      </c>
      <c r="C122" s="178"/>
      <c r="D122" s="178"/>
      <c r="E122" s="178"/>
      <c r="F122" s="178"/>
      <c r="G122" s="127" t="s">
        <v>62</v>
      </c>
      <c r="H122" s="127" t="str">
        <f t="shared" si="1"/>
        <v>X</v>
      </c>
      <c r="I122" s="127" t="s">
        <v>62</v>
      </c>
      <c r="J122" s="127"/>
      <c r="K122" s="127"/>
      <c r="L122" s="127" t="s">
        <v>62</v>
      </c>
      <c r="M122" s="127"/>
      <c r="N122" s="127"/>
      <c r="O122" s="127" t="s">
        <v>62</v>
      </c>
      <c r="P122" s="127" t="s">
        <v>62</v>
      </c>
      <c r="Q122" s="127" t="s">
        <v>62</v>
      </c>
      <c r="R122" s="127" t="s">
        <v>62</v>
      </c>
    </row>
    <row r="123" spans="1:19" s="174" customFormat="1" ht="38.65" customHeight="1" x14ac:dyDescent="0.25">
      <c r="A123" s="384"/>
      <c r="B123" s="182" t="s">
        <v>330</v>
      </c>
      <c r="C123" s="178"/>
      <c r="D123" s="178" t="s">
        <v>62</v>
      </c>
      <c r="E123" s="178"/>
      <c r="F123" s="178"/>
      <c r="G123" s="127">
        <f>G118</f>
        <v>9</v>
      </c>
      <c r="H123" s="127">
        <f t="shared" si="1"/>
        <v>9</v>
      </c>
      <c r="I123" s="127">
        <f>I118</f>
        <v>9</v>
      </c>
      <c r="J123" s="127">
        <f>J118</f>
        <v>9</v>
      </c>
      <c r="K123" s="127">
        <f>G123</f>
        <v>9</v>
      </c>
      <c r="L123" s="127" t="s">
        <v>62</v>
      </c>
      <c r="M123" s="130">
        <v>46022</v>
      </c>
      <c r="N123" s="130">
        <v>46022</v>
      </c>
      <c r="O123" s="125"/>
      <c r="P123" s="127" t="s">
        <v>62</v>
      </c>
      <c r="Q123" s="125"/>
      <c r="R123" s="125"/>
      <c r="S123" s="173"/>
    </row>
    <row r="124" spans="1:19" s="174" customFormat="1" ht="21" customHeight="1" x14ac:dyDescent="0.2">
      <c r="A124" s="384"/>
      <c r="B124" s="181" t="s">
        <v>71</v>
      </c>
      <c r="C124" s="178"/>
      <c r="D124" s="178"/>
      <c r="E124" s="178"/>
      <c r="F124" s="178"/>
      <c r="G124" s="127" t="s">
        <v>62</v>
      </c>
      <c r="H124" s="127" t="str">
        <f t="shared" si="1"/>
        <v>X</v>
      </c>
      <c r="I124" s="127" t="s">
        <v>62</v>
      </c>
      <c r="J124" s="127"/>
      <c r="K124" s="127"/>
      <c r="L124" s="127" t="s">
        <v>62</v>
      </c>
      <c r="M124" s="127"/>
      <c r="N124" s="127"/>
      <c r="O124" s="127" t="s">
        <v>62</v>
      </c>
      <c r="P124" s="127" t="s">
        <v>62</v>
      </c>
      <c r="Q124" s="127" t="s">
        <v>62</v>
      </c>
      <c r="R124" s="127" t="s">
        <v>62</v>
      </c>
    </row>
    <row r="125" spans="1:19" s="174" customFormat="1" ht="21" customHeight="1" x14ac:dyDescent="0.2">
      <c r="A125" s="385"/>
      <c r="B125" s="182" t="s">
        <v>72</v>
      </c>
      <c r="C125" s="178"/>
      <c r="D125" s="178" t="s">
        <v>62</v>
      </c>
      <c r="E125" s="178"/>
      <c r="F125" s="178"/>
      <c r="G125" s="127">
        <f>G118</f>
        <v>9</v>
      </c>
      <c r="H125" s="127">
        <f t="shared" si="1"/>
        <v>9</v>
      </c>
      <c r="I125" s="127">
        <f>I118</f>
        <v>9</v>
      </c>
      <c r="J125" s="127">
        <f>J118</f>
        <v>9</v>
      </c>
      <c r="K125" s="127">
        <f>G125</f>
        <v>9</v>
      </c>
      <c r="L125" s="127" t="s">
        <v>62</v>
      </c>
      <c r="M125" s="130">
        <v>46022</v>
      </c>
      <c r="N125" s="130">
        <v>46022</v>
      </c>
      <c r="O125" s="125"/>
      <c r="P125" s="127" t="s">
        <v>62</v>
      </c>
      <c r="Q125" s="125"/>
      <c r="R125" s="125"/>
    </row>
    <row r="126" spans="1:19" s="173" customFormat="1" ht="74.45" customHeight="1" x14ac:dyDescent="0.25">
      <c r="A126" s="383" t="s">
        <v>199</v>
      </c>
      <c r="B126" s="175" t="s">
        <v>412</v>
      </c>
      <c r="C126" s="176" t="s">
        <v>191</v>
      </c>
      <c r="D126" s="177" t="s">
        <v>333</v>
      </c>
      <c r="E126" s="177" t="s">
        <v>75</v>
      </c>
      <c r="F126" s="176">
        <v>792</v>
      </c>
      <c r="G126" s="125">
        <v>3</v>
      </c>
      <c r="H126" s="125">
        <f t="shared" si="1"/>
        <v>3</v>
      </c>
      <c r="I126" s="125"/>
      <c r="J126" s="125"/>
      <c r="K126" s="127">
        <f>G126</f>
        <v>3</v>
      </c>
      <c r="L126" s="125"/>
      <c r="M126" s="125" t="s">
        <v>62</v>
      </c>
      <c r="N126" s="125" t="s">
        <v>62</v>
      </c>
      <c r="O126" s="125">
        <v>106155</v>
      </c>
      <c r="P126" s="125"/>
      <c r="Q126" s="125">
        <v>19996.2</v>
      </c>
      <c r="R126" s="125">
        <v>19996.2</v>
      </c>
    </row>
    <row r="127" spans="1:19" s="174" customFormat="1" ht="15.75" x14ac:dyDescent="0.2">
      <c r="A127" s="384"/>
      <c r="B127" s="179" t="s">
        <v>70</v>
      </c>
      <c r="C127" s="178"/>
      <c r="D127" s="178" t="s">
        <v>62</v>
      </c>
      <c r="E127" s="178"/>
      <c r="F127" s="178"/>
      <c r="G127" s="127">
        <f>G126</f>
        <v>3</v>
      </c>
      <c r="H127" s="127">
        <f t="shared" si="1"/>
        <v>3</v>
      </c>
      <c r="I127" s="127">
        <f>I126</f>
        <v>0</v>
      </c>
      <c r="J127" s="127">
        <f>J126</f>
        <v>0</v>
      </c>
      <c r="K127" s="127">
        <f>G127</f>
        <v>3</v>
      </c>
      <c r="L127" s="127"/>
      <c r="M127" s="130">
        <v>46022</v>
      </c>
      <c r="N127" s="130">
        <v>46022</v>
      </c>
      <c r="O127" s="125"/>
      <c r="P127" s="127" t="s">
        <v>62</v>
      </c>
      <c r="Q127" s="125"/>
      <c r="R127" s="125"/>
    </row>
    <row r="128" spans="1:19" s="174" customFormat="1" ht="14.25" x14ac:dyDescent="0.2">
      <c r="A128" s="384"/>
      <c r="B128" s="181" t="s">
        <v>76</v>
      </c>
      <c r="C128" s="178"/>
      <c r="D128" s="178"/>
      <c r="E128" s="178"/>
      <c r="F128" s="178"/>
      <c r="G128" s="127" t="s">
        <v>62</v>
      </c>
      <c r="H128" s="127" t="str">
        <f t="shared" si="1"/>
        <v>X</v>
      </c>
      <c r="I128" s="127" t="s">
        <v>62</v>
      </c>
      <c r="J128" s="127"/>
      <c r="K128" s="127"/>
      <c r="L128" s="127" t="s">
        <v>62</v>
      </c>
      <c r="M128" s="127"/>
      <c r="N128" s="127"/>
      <c r="O128" s="127" t="s">
        <v>62</v>
      </c>
      <c r="P128" s="127" t="s">
        <v>62</v>
      </c>
      <c r="Q128" s="127" t="s">
        <v>62</v>
      </c>
      <c r="R128" s="127" t="s">
        <v>62</v>
      </c>
    </row>
    <row r="129" spans="1:19" s="174" customFormat="1" ht="65.45" customHeight="1" x14ac:dyDescent="0.25">
      <c r="A129" s="384"/>
      <c r="B129" s="182" t="s">
        <v>192</v>
      </c>
      <c r="C129" s="178"/>
      <c r="D129" s="178" t="s">
        <v>62</v>
      </c>
      <c r="E129" s="178"/>
      <c r="F129" s="178"/>
      <c r="G129" s="127">
        <f>G126</f>
        <v>3</v>
      </c>
      <c r="H129" s="127">
        <f t="shared" si="1"/>
        <v>3</v>
      </c>
      <c r="I129" s="127">
        <f>I126</f>
        <v>0</v>
      </c>
      <c r="J129" s="127">
        <f>J126</f>
        <v>0</v>
      </c>
      <c r="K129" s="127">
        <f>G129</f>
        <v>3</v>
      </c>
      <c r="L129" s="127" t="s">
        <v>62</v>
      </c>
      <c r="M129" s="130">
        <v>46022</v>
      </c>
      <c r="N129" s="130">
        <v>46022</v>
      </c>
      <c r="O129" s="125"/>
      <c r="P129" s="127" t="s">
        <v>62</v>
      </c>
      <c r="Q129" s="125"/>
      <c r="R129" s="125"/>
      <c r="S129" s="173"/>
    </row>
    <row r="130" spans="1:19" s="174" customFormat="1" ht="15" customHeight="1" x14ac:dyDescent="0.2">
      <c r="A130" s="384"/>
      <c r="B130" s="181" t="s">
        <v>193</v>
      </c>
      <c r="C130" s="178"/>
      <c r="D130" s="178"/>
      <c r="E130" s="178"/>
      <c r="F130" s="178"/>
      <c r="G130" s="127" t="s">
        <v>62</v>
      </c>
      <c r="H130" s="127" t="str">
        <f t="shared" si="1"/>
        <v>X</v>
      </c>
      <c r="I130" s="127" t="s">
        <v>62</v>
      </c>
      <c r="J130" s="127"/>
      <c r="K130" s="127"/>
      <c r="L130" s="127" t="s">
        <v>62</v>
      </c>
      <c r="M130" s="127"/>
      <c r="N130" s="127"/>
      <c r="O130" s="127" t="s">
        <v>62</v>
      </c>
      <c r="P130" s="127" t="s">
        <v>62</v>
      </c>
      <c r="Q130" s="127" t="s">
        <v>62</v>
      </c>
      <c r="R130" s="127" t="s">
        <v>62</v>
      </c>
    </row>
    <row r="131" spans="1:19" s="174" customFormat="1" ht="38.65" customHeight="1" x14ac:dyDescent="0.2">
      <c r="A131" s="384"/>
      <c r="B131" s="182" t="s">
        <v>330</v>
      </c>
      <c r="C131" s="178"/>
      <c r="D131" s="178" t="s">
        <v>62</v>
      </c>
      <c r="E131" s="178"/>
      <c r="F131" s="178"/>
      <c r="G131" s="127">
        <f>G126</f>
        <v>3</v>
      </c>
      <c r="H131" s="127">
        <f t="shared" si="1"/>
        <v>3</v>
      </c>
      <c r="I131" s="127">
        <f>I126</f>
        <v>0</v>
      </c>
      <c r="J131" s="127">
        <f>J126</f>
        <v>0</v>
      </c>
      <c r="K131" s="127">
        <f>G131</f>
        <v>3</v>
      </c>
      <c r="L131" s="127" t="s">
        <v>62</v>
      </c>
      <c r="M131" s="130">
        <v>46022</v>
      </c>
      <c r="N131" s="130">
        <v>46022</v>
      </c>
      <c r="O131" s="125"/>
      <c r="P131" s="127" t="s">
        <v>62</v>
      </c>
      <c r="Q131" s="125"/>
      <c r="R131" s="125"/>
    </row>
    <row r="132" spans="1:19" s="174" customFormat="1" ht="21" customHeight="1" x14ac:dyDescent="0.25">
      <c r="A132" s="384"/>
      <c r="B132" s="181" t="s">
        <v>71</v>
      </c>
      <c r="C132" s="178"/>
      <c r="D132" s="178"/>
      <c r="E132" s="178"/>
      <c r="F132" s="178"/>
      <c r="G132" s="127" t="s">
        <v>62</v>
      </c>
      <c r="H132" s="127" t="str">
        <f t="shared" si="1"/>
        <v>X</v>
      </c>
      <c r="I132" s="127" t="s">
        <v>62</v>
      </c>
      <c r="J132" s="127"/>
      <c r="K132" s="127"/>
      <c r="L132" s="127" t="s">
        <v>62</v>
      </c>
      <c r="M132" s="127"/>
      <c r="N132" s="127"/>
      <c r="O132" s="127" t="s">
        <v>62</v>
      </c>
      <c r="P132" s="127" t="s">
        <v>62</v>
      </c>
      <c r="Q132" s="127" t="s">
        <v>62</v>
      </c>
      <c r="R132" s="127" t="s">
        <v>62</v>
      </c>
      <c r="S132" s="173"/>
    </row>
    <row r="133" spans="1:19" s="174" customFormat="1" ht="21" customHeight="1" x14ac:dyDescent="0.2">
      <c r="A133" s="385"/>
      <c r="B133" s="182" t="s">
        <v>72</v>
      </c>
      <c r="C133" s="178"/>
      <c r="D133" s="178" t="s">
        <v>62</v>
      </c>
      <c r="E133" s="178"/>
      <c r="F133" s="178"/>
      <c r="G133" s="127">
        <f>G126</f>
        <v>3</v>
      </c>
      <c r="H133" s="127">
        <f t="shared" si="1"/>
        <v>3</v>
      </c>
      <c r="I133" s="127">
        <f>I126</f>
        <v>0</v>
      </c>
      <c r="J133" s="127">
        <f>J126</f>
        <v>0</v>
      </c>
      <c r="K133" s="127">
        <f>G133</f>
        <v>3</v>
      </c>
      <c r="L133" s="127" t="s">
        <v>62</v>
      </c>
      <c r="M133" s="130">
        <v>46022</v>
      </c>
      <c r="N133" s="130">
        <v>46022</v>
      </c>
      <c r="O133" s="125"/>
      <c r="P133" s="127" t="s">
        <v>62</v>
      </c>
      <c r="Q133" s="125"/>
      <c r="R133" s="125"/>
    </row>
    <row r="134" spans="1:19" s="173" customFormat="1" ht="74.45" customHeight="1" x14ac:dyDescent="0.25">
      <c r="A134" s="383" t="s">
        <v>395</v>
      </c>
      <c r="B134" s="175" t="s">
        <v>412</v>
      </c>
      <c r="C134" s="176" t="s">
        <v>191</v>
      </c>
      <c r="D134" s="177" t="s">
        <v>333</v>
      </c>
      <c r="E134" s="177" t="s">
        <v>75</v>
      </c>
      <c r="F134" s="176">
        <v>792</v>
      </c>
      <c r="G134" s="125">
        <v>10</v>
      </c>
      <c r="H134" s="125">
        <f t="shared" si="1"/>
        <v>10</v>
      </c>
      <c r="I134" s="125">
        <v>10</v>
      </c>
      <c r="J134" s="125">
        <v>10</v>
      </c>
      <c r="K134" s="127">
        <f>G134</f>
        <v>10</v>
      </c>
      <c r="L134" s="125"/>
      <c r="M134" s="125" t="s">
        <v>62</v>
      </c>
      <c r="N134" s="125" t="s">
        <v>62</v>
      </c>
      <c r="O134" s="125">
        <v>71905</v>
      </c>
      <c r="P134" s="125"/>
      <c r="Q134" s="125">
        <v>22786.959999999999</v>
      </c>
      <c r="R134" s="125">
        <v>22786.959999999999</v>
      </c>
      <c r="S134" s="174"/>
    </row>
    <row r="135" spans="1:19" s="174" customFormat="1" ht="15.75" x14ac:dyDescent="0.25">
      <c r="A135" s="384"/>
      <c r="B135" s="179" t="s">
        <v>70</v>
      </c>
      <c r="C135" s="178"/>
      <c r="D135" s="178" t="s">
        <v>62</v>
      </c>
      <c r="E135" s="178"/>
      <c r="F135" s="178"/>
      <c r="G135" s="127">
        <f>G134</f>
        <v>10</v>
      </c>
      <c r="H135" s="127">
        <f t="shared" ref="H135:H198" si="2">G135</f>
        <v>10</v>
      </c>
      <c r="I135" s="127">
        <f>I134</f>
        <v>10</v>
      </c>
      <c r="J135" s="127">
        <f>J134</f>
        <v>10</v>
      </c>
      <c r="K135" s="127">
        <f>G135</f>
        <v>10</v>
      </c>
      <c r="L135" s="127"/>
      <c r="M135" s="130">
        <v>46022</v>
      </c>
      <c r="N135" s="130">
        <v>46022</v>
      </c>
      <c r="O135" s="125"/>
      <c r="P135" s="127" t="s">
        <v>62</v>
      </c>
      <c r="Q135" s="125"/>
      <c r="R135" s="125"/>
      <c r="S135" s="173"/>
    </row>
    <row r="136" spans="1:19" s="174" customFormat="1" ht="14.25" x14ac:dyDescent="0.2">
      <c r="A136" s="384"/>
      <c r="B136" s="181" t="s">
        <v>76</v>
      </c>
      <c r="C136" s="178"/>
      <c r="D136" s="178"/>
      <c r="E136" s="178"/>
      <c r="F136" s="178"/>
      <c r="G136" s="127" t="s">
        <v>62</v>
      </c>
      <c r="H136" s="127" t="str">
        <f t="shared" si="2"/>
        <v>X</v>
      </c>
      <c r="I136" s="127" t="s">
        <v>62</v>
      </c>
      <c r="J136" s="127"/>
      <c r="K136" s="127"/>
      <c r="L136" s="127" t="s">
        <v>62</v>
      </c>
      <c r="M136" s="127"/>
      <c r="N136" s="127"/>
      <c r="O136" s="127" t="s">
        <v>62</v>
      </c>
      <c r="P136" s="127" t="s">
        <v>62</v>
      </c>
      <c r="Q136" s="127" t="s">
        <v>62</v>
      </c>
      <c r="R136" s="127" t="s">
        <v>62</v>
      </c>
    </row>
    <row r="137" spans="1:19" s="174" customFormat="1" ht="65.45" customHeight="1" x14ac:dyDescent="0.2">
      <c r="A137" s="384"/>
      <c r="B137" s="182" t="s">
        <v>192</v>
      </c>
      <c r="C137" s="178"/>
      <c r="D137" s="178" t="s">
        <v>62</v>
      </c>
      <c r="E137" s="178"/>
      <c r="F137" s="178"/>
      <c r="G137" s="127">
        <f>G134</f>
        <v>10</v>
      </c>
      <c r="H137" s="127">
        <f t="shared" si="2"/>
        <v>10</v>
      </c>
      <c r="I137" s="127">
        <f>I134</f>
        <v>10</v>
      </c>
      <c r="J137" s="127">
        <f>J134</f>
        <v>10</v>
      </c>
      <c r="K137" s="127">
        <f>G137</f>
        <v>10</v>
      </c>
      <c r="L137" s="127" t="s">
        <v>62</v>
      </c>
      <c r="M137" s="130">
        <v>46022</v>
      </c>
      <c r="N137" s="130">
        <v>46022</v>
      </c>
      <c r="O137" s="125"/>
      <c r="P137" s="127" t="s">
        <v>62</v>
      </c>
      <c r="Q137" s="125"/>
      <c r="R137" s="125"/>
    </row>
    <row r="138" spans="1:19" s="174" customFormat="1" ht="15" customHeight="1" x14ac:dyDescent="0.25">
      <c r="A138" s="384"/>
      <c r="B138" s="181" t="s">
        <v>193</v>
      </c>
      <c r="C138" s="178"/>
      <c r="D138" s="178"/>
      <c r="E138" s="178"/>
      <c r="F138" s="178"/>
      <c r="G138" s="127" t="s">
        <v>62</v>
      </c>
      <c r="H138" s="127" t="str">
        <f t="shared" si="2"/>
        <v>X</v>
      </c>
      <c r="I138" s="127" t="s">
        <v>62</v>
      </c>
      <c r="J138" s="127"/>
      <c r="K138" s="127"/>
      <c r="L138" s="127" t="s">
        <v>62</v>
      </c>
      <c r="M138" s="127"/>
      <c r="N138" s="127"/>
      <c r="O138" s="127" t="s">
        <v>62</v>
      </c>
      <c r="P138" s="127" t="s">
        <v>62</v>
      </c>
      <c r="Q138" s="127" t="s">
        <v>62</v>
      </c>
      <c r="R138" s="127" t="s">
        <v>62</v>
      </c>
      <c r="S138" s="173"/>
    </row>
    <row r="139" spans="1:19" s="174" customFormat="1" ht="38.65" customHeight="1" x14ac:dyDescent="0.2">
      <c r="A139" s="384"/>
      <c r="B139" s="182" t="s">
        <v>330</v>
      </c>
      <c r="C139" s="178"/>
      <c r="D139" s="178" t="s">
        <v>62</v>
      </c>
      <c r="E139" s="178"/>
      <c r="F139" s="178"/>
      <c r="G139" s="127">
        <f>G134</f>
        <v>10</v>
      </c>
      <c r="H139" s="127">
        <f t="shared" si="2"/>
        <v>10</v>
      </c>
      <c r="I139" s="127">
        <f>I134</f>
        <v>10</v>
      </c>
      <c r="J139" s="127">
        <f>J134</f>
        <v>10</v>
      </c>
      <c r="K139" s="127">
        <f>G139</f>
        <v>10</v>
      </c>
      <c r="L139" s="127" t="s">
        <v>62</v>
      </c>
      <c r="M139" s="130">
        <v>46022</v>
      </c>
      <c r="N139" s="130">
        <v>46022</v>
      </c>
      <c r="O139" s="125"/>
      <c r="P139" s="127" t="s">
        <v>62</v>
      </c>
      <c r="Q139" s="125"/>
      <c r="R139" s="125"/>
    </row>
    <row r="140" spans="1:19" s="174" customFormat="1" ht="21" customHeight="1" x14ac:dyDescent="0.2">
      <c r="A140" s="384"/>
      <c r="B140" s="181" t="s">
        <v>71</v>
      </c>
      <c r="C140" s="178"/>
      <c r="D140" s="178"/>
      <c r="E140" s="178"/>
      <c r="F140" s="178"/>
      <c r="G140" s="127" t="s">
        <v>62</v>
      </c>
      <c r="H140" s="127" t="str">
        <f t="shared" si="2"/>
        <v>X</v>
      </c>
      <c r="I140" s="127" t="s">
        <v>62</v>
      </c>
      <c r="J140" s="127"/>
      <c r="K140" s="127"/>
      <c r="L140" s="127" t="s">
        <v>62</v>
      </c>
      <c r="M140" s="127"/>
      <c r="N140" s="127"/>
      <c r="O140" s="127" t="s">
        <v>62</v>
      </c>
      <c r="P140" s="127" t="s">
        <v>62</v>
      </c>
      <c r="Q140" s="127" t="s">
        <v>62</v>
      </c>
      <c r="R140" s="127" t="s">
        <v>62</v>
      </c>
    </row>
    <row r="141" spans="1:19" s="174" customFormat="1" ht="21" customHeight="1" x14ac:dyDescent="0.25">
      <c r="A141" s="385"/>
      <c r="B141" s="182" t="s">
        <v>72</v>
      </c>
      <c r="C141" s="178"/>
      <c r="D141" s="178" t="s">
        <v>62</v>
      </c>
      <c r="E141" s="178"/>
      <c r="F141" s="178"/>
      <c r="G141" s="127">
        <f>G134</f>
        <v>10</v>
      </c>
      <c r="H141" s="127">
        <f t="shared" si="2"/>
        <v>10</v>
      </c>
      <c r="I141" s="127">
        <f>I134</f>
        <v>10</v>
      </c>
      <c r="J141" s="127">
        <f>J134</f>
        <v>10</v>
      </c>
      <c r="K141" s="127">
        <f>G141</f>
        <v>10</v>
      </c>
      <c r="L141" s="127" t="s">
        <v>62</v>
      </c>
      <c r="M141" s="130">
        <v>46022</v>
      </c>
      <c r="N141" s="130">
        <v>46022</v>
      </c>
      <c r="O141" s="125"/>
      <c r="P141" s="127" t="s">
        <v>62</v>
      </c>
      <c r="Q141" s="125"/>
      <c r="R141" s="125"/>
      <c r="S141" s="173"/>
    </row>
    <row r="142" spans="1:19" s="173" customFormat="1" ht="74.45" customHeight="1" x14ac:dyDescent="0.25">
      <c r="A142" s="383" t="s">
        <v>396</v>
      </c>
      <c r="B142" s="175" t="s">
        <v>412</v>
      </c>
      <c r="C142" s="176" t="s">
        <v>191</v>
      </c>
      <c r="D142" s="177" t="s">
        <v>333</v>
      </c>
      <c r="E142" s="177" t="s">
        <v>75</v>
      </c>
      <c r="F142" s="176">
        <v>792</v>
      </c>
      <c r="G142" s="125">
        <v>14</v>
      </c>
      <c r="H142" s="125">
        <f t="shared" si="2"/>
        <v>14</v>
      </c>
      <c r="I142" s="125"/>
      <c r="J142" s="125"/>
      <c r="K142" s="127">
        <f>G142</f>
        <v>14</v>
      </c>
      <c r="L142" s="125"/>
      <c r="M142" s="125" t="s">
        <v>62</v>
      </c>
      <c r="N142" s="125" t="s">
        <v>62</v>
      </c>
      <c r="O142" s="125">
        <v>50860</v>
      </c>
      <c r="P142" s="125"/>
      <c r="Q142" s="125">
        <v>9765.84</v>
      </c>
      <c r="R142" s="125">
        <v>9765.84</v>
      </c>
      <c r="S142" s="174"/>
    </row>
    <row r="143" spans="1:19" s="174" customFormat="1" ht="15.75" x14ac:dyDescent="0.2">
      <c r="A143" s="384"/>
      <c r="B143" s="179" t="s">
        <v>70</v>
      </c>
      <c r="C143" s="178"/>
      <c r="D143" s="178" t="s">
        <v>62</v>
      </c>
      <c r="E143" s="178"/>
      <c r="F143" s="178"/>
      <c r="G143" s="127">
        <f>G142</f>
        <v>14</v>
      </c>
      <c r="H143" s="127">
        <f t="shared" si="2"/>
        <v>14</v>
      </c>
      <c r="I143" s="127">
        <f>I142</f>
        <v>0</v>
      </c>
      <c r="J143" s="127">
        <f>J142</f>
        <v>0</v>
      </c>
      <c r="K143" s="127">
        <f>G143</f>
        <v>14</v>
      </c>
      <c r="L143" s="127"/>
      <c r="M143" s="130">
        <v>46022</v>
      </c>
      <c r="N143" s="130">
        <v>46022</v>
      </c>
      <c r="O143" s="125"/>
      <c r="P143" s="127" t="s">
        <v>62</v>
      </c>
      <c r="Q143" s="125"/>
      <c r="R143" s="125"/>
    </row>
    <row r="144" spans="1:19" s="174" customFormat="1" x14ac:dyDescent="0.25">
      <c r="A144" s="384"/>
      <c r="B144" s="181" t="s">
        <v>76</v>
      </c>
      <c r="C144" s="178"/>
      <c r="D144" s="178"/>
      <c r="E144" s="178"/>
      <c r="F144" s="178"/>
      <c r="G144" s="127" t="s">
        <v>62</v>
      </c>
      <c r="H144" s="127" t="str">
        <f t="shared" si="2"/>
        <v>X</v>
      </c>
      <c r="I144" s="127" t="s">
        <v>62</v>
      </c>
      <c r="J144" s="127"/>
      <c r="K144" s="127"/>
      <c r="L144" s="127" t="s">
        <v>62</v>
      </c>
      <c r="M144" s="127"/>
      <c r="N144" s="127"/>
      <c r="O144" s="127" t="s">
        <v>62</v>
      </c>
      <c r="P144" s="127" t="s">
        <v>62</v>
      </c>
      <c r="Q144" s="127" t="s">
        <v>62</v>
      </c>
      <c r="R144" s="127" t="s">
        <v>62</v>
      </c>
      <c r="S144" s="173"/>
    </row>
    <row r="145" spans="1:19" s="174" customFormat="1" ht="65.45" customHeight="1" x14ac:dyDescent="0.2">
      <c r="A145" s="384"/>
      <c r="B145" s="182" t="s">
        <v>192</v>
      </c>
      <c r="C145" s="178"/>
      <c r="D145" s="178" t="s">
        <v>62</v>
      </c>
      <c r="E145" s="178"/>
      <c r="F145" s="178"/>
      <c r="G145" s="127">
        <f>G142</f>
        <v>14</v>
      </c>
      <c r="H145" s="127">
        <f t="shared" si="2"/>
        <v>14</v>
      </c>
      <c r="I145" s="127">
        <f>I142</f>
        <v>0</v>
      </c>
      <c r="J145" s="127">
        <f>J142</f>
        <v>0</v>
      </c>
      <c r="K145" s="127">
        <f>G145</f>
        <v>14</v>
      </c>
      <c r="L145" s="127" t="s">
        <v>62</v>
      </c>
      <c r="M145" s="130">
        <v>46022</v>
      </c>
      <c r="N145" s="130">
        <v>46022</v>
      </c>
      <c r="O145" s="125"/>
      <c r="P145" s="127" t="s">
        <v>62</v>
      </c>
      <c r="Q145" s="125"/>
      <c r="R145" s="125"/>
    </row>
    <row r="146" spans="1:19" s="174" customFormat="1" ht="15" customHeight="1" x14ac:dyDescent="0.2">
      <c r="A146" s="384"/>
      <c r="B146" s="181" t="s">
        <v>193</v>
      </c>
      <c r="C146" s="178"/>
      <c r="D146" s="178"/>
      <c r="E146" s="178"/>
      <c r="F146" s="178"/>
      <c r="G146" s="127" t="s">
        <v>62</v>
      </c>
      <c r="H146" s="127" t="str">
        <f t="shared" si="2"/>
        <v>X</v>
      </c>
      <c r="I146" s="127" t="s">
        <v>62</v>
      </c>
      <c r="J146" s="127"/>
      <c r="K146" s="127"/>
      <c r="L146" s="127" t="s">
        <v>62</v>
      </c>
      <c r="M146" s="127"/>
      <c r="N146" s="127"/>
      <c r="O146" s="127" t="s">
        <v>62</v>
      </c>
      <c r="P146" s="127" t="s">
        <v>62</v>
      </c>
      <c r="Q146" s="127" t="s">
        <v>62</v>
      </c>
      <c r="R146" s="127" t="s">
        <v>62</v>
      </c>
    </row>
    <row r="147" spans="1:19" s="174" customFormat="1" ht="38.65" customHeight="1" x14ac:dyDescent="0.25">
      <c r="A147" s="384"/>
      <c r="B147" s="182" t="s">
        <v>330</v>
      </c>
      <c r="C147" s="178"/>
      <c r="D147" s="178" t="s">
        <v>62</v>
      </c>
      <c r="E147" s="178"/>
      <c r="F147" s="178"/>
      <c r="G147" s="127">
        <f>G142</f>
        <v>14</v>
      </c>
      <c r="H147" s="127">
        <f t="shared" si="2"/>
        <v>14</v>
      </c>
      <c r="I147" s="127">
        <f>I142</f>
        <v>0</v>
      </c>
      <c r="J147" s="127">
        <f>J142</f>
        <v>0</v>
      </c>
      <c r="K147" s="127">
        <f>G147</f>
        <v>14</v>
      </c>
      <c r="L147" s="127" t="s">
        <v>62</v>
      </c>
      <c r="M147" s="130">
        <v>46022</v>
      </c>
      <c r="N147" s="130">
        <v>46022</v>
      </c>
      <c r="O147" s="125"/>
      <c r="P147" s="127" t="s">
        <v>62</v>
      </c>
      <c r="Q147" s="125"/>
      <c r="R147" s="125"/>
      <c r="S147" s="173"/>
    </row>
    <row r="148" spans="1:19" s="174" customFormat="1" ht="21" customHeight="1" x14ac:dyDescent="0.2">
      <c r="A148" s="384"/>
      <c r="B148" s="181" t="s">
        <v>71</v>
      </c>
      <c r="C148" s="178"/>
      <c r="D148" s="178"/>
      <c r="E148" s="178"/>
      <c r="F148" s="178"/>
      <c r="G148" s="127" t="s">
        <v>62</v>
      </c>
      <c r="H148" s="127" t="str">
        <f t="shared" si="2"/>
        <v>X</v>
      </c>
      <c r="I148" s="127" t="s">
        <v>62</v>
      </c>
      <c r="J148" s="127"/>
      <c r="K148" s="127"/>
      <c r="L148" s="127" t="s">
        <v>62</v>
      </c>
      <c r="M148" s="127"/>
      <c r="N148" s="127"/>
      <c r="O148" s="127" t="s">
        <v>62</v>
      </c>
      <c r="P148" s="127" t="s">
        <v>62</v>
      </c>
      <c r="Q148" s="127" t="s">
        <v>62</v>
      </c>
      <c r="R148" s="127" t="s">
        <v>62</v>
      </c>
    </row>
    <row r="149" spans="1:19" s="174" customFormat="1" ht="21" customHeight="1" x14ac:dyDescent="0.2">
      <c r="A149" s="385"/>
      <c r="B149" s="182" t="s">
        <v>72</v>
      </c>
      <c r="C149" s="178"/>
      <c r="D149" s="178" t="s">
        <v>62</v>
      </c>
      <c r="E149" s="178"/>
      <c r="F149" s="178"/>
      <c r="G149" s="127">
        <f>G142</f>
        <v>14</v>
      </c>
      <c r="H149" s="127">
        <f t="shared" si="2"/>
        <v>14</v>
      </c>
      <c r="I149" s="127">
        <f>I142</f>
        <v>0</v>
      </c>
      <c r="J149" s="127">
        <f>J142</f>
        <v>0</v>
      </c>
      <c r="K149" s="127">
        <f>G149</f>
        <v>14</v>
      </c>
      <c r="L149" s="127" t="s">
        <v>62</v>
      </c>
      <c r="M149" s="130">
        <v>46022</v>
      </c>
      <c r="N149" s="130">
        <v>46022</v>
      </c>
      <c r="O149" s="125"/>
      <c r="P149" s="127" t="s">
        <v>62</v>
      </c>
      <c r="Q149" s="125"/>
      <c r="R149" s="125"/>
    </row>
    <row r="150" spans="1:19" s="173" customFormat="1" ht="74.45" customHeight="1" x14ac:dyDescent="0.25">
      <c r="A150" s="383" t="s">
        <v>381</v>
      </c>
      <c r="B150" s="175" t="s">
        <v>412</v>
      </c>
      <c r="C150" s="176" t="s">
        <v>191</v>
      </c>
      <c r="D150" s="177" t="s">
        <v>333</v>
      </c>
      <c r="E150" s="177" t="s">
        <v>75</v>
      </c>
      <c r="F150" s="176">
        <v>792</v>
      </c>
      <c r="G150" s="125"/>
      <c r="H150" s="125">
        <f t="shared" si="2"/>
        <v>0</v>
      </c>
      <c r="I150" s="125"/>
      <c r="J150" s="125"/>
      <c r="K150" s="127">
        <f>G150</f>
        <v>0</v>
      </c>
      <c r="L150" s="125"/>
      <c r="M150" s="125" t="s">
        <v>62</v>
      </c>
      <c r="N150" s="125" t="s">
        <v>62</v>
      </c>
      <c r="O150" s="125"/>
      <c r="P150" s="125"/>
      <c r="Q150" s="125"/>
      <c r="R150" s="125"/>
    </row>
    <row r="151" spans="1:19" s="174" customFormat="1" ht="15.75" x14ac:dyDescent="0.2">
      <c r="A151" s="384"/>
      <c r="B151" s="179" t="s">
        <v>70</v>
      </c>
      <c r="C151" s="178"/>
      <c r="D151" s="178" t="s">
        <v>62</v>
      </c>
      <c r="E151" s="178"/>
      <c r="F151" s="178"/>
      <c r="G151" s="127">
        <f>G150</f>
        <v>0</v>
      </c>
      <c r="H151" s="127">
        <f t="shared" si="2"/>
        <v>0</v>
      </c>
      <c r="I151" s="127">
        <f>I150</f>
        <v>0</v>
      </c>
      <c r="J151" s="127">
        <f>J150</f>
        <v>0</v>
      </c>
      <c r="K151" s="127">
        <f>G151</f>
        <v>0</v>
      </c>
      <c r="L151" s="127"/>
      <c r="M151" s="130">
        <v>46022</v>
      </c>
      <c r="N151" s="130">
        <v>46022</v>
      </c>
      <c r="O151" s="125"/>
      <c r="P151" s="127" t="s">
        <v>62</v>
      </c>
      <c r="Q151" s="125"/>
      <c r="R151" s="125"/>
    </row>
    <row r="152" spans="1:19" s="174" customFormat="1" ht="14.25" x14ac:dyDescent="0.2">
      <c r="A152" s="384"/>
      <c r="B152" s="181" t="s">
        <v>76</v>
      </c>
      <c r="C152" s="178"/>
      <c r="D152" s="178"/>
      <c r="E152" s="178"/>
      <c r="F152" s="178"/>
      <c r="G152" s="127" t="s">
        <v>62</v>
      </c>
      <c r="H152" s="127" t="str">
        <f t="shared" si="2"/>
        <v>X</v>
      </c>
      <c r="I152" s="127" t="s">
        <v>62</v>
      </c>
      <c r="J152" s="127"/>
      <c r="K152" s="127"/>
      <c r="L152" s="127" t="s">
        <v>62</v>
      </c>
      <c r="M152" s="127"/>
      <c r="N152" s="127"/>
      <c r="O152" s="127" t="s">
        <v>62</v>
      </c>
      <c r="P152" s="127" t="s">
        <v>62</v>
      </c>
      <c r="Q152" s="127" t="s">
        <v>62</v>
      </c>
      <c r="R152" s="127" t="s">
        <v>62</v>
      </c>
    </row>
    <row r="153" spans="1:19" s="174" customFormat="1" ht="65.45" customHeight="1" x14ac:dyDescent="0.25">
      <c r="A153" s="384"/>
      <c r="B153" s="182" t="s">
        <v>192</v>
      </c>
      <c r="C153" s="178"/>
      <c r="D153" s="178" t="s">
        <v>62</v>
      </c>
      <c r="E153" s="178"/>
      <c r="F153" s="178"/>
      <c r="G153" s="127">
        <f>G150</f>
        <v>0</v>
      </c>
      <c r="H153" s="127">
        <f t="shared" si="2"/>
        <v>0</v>
      </c>
      <c r="I153" s="127">
        <f>I150</f>
        <v>0</v>
      </c>
      <c r="J153" s="127">
        <f>J150</f>
        <v>0</v>
      </c>
      <c r="K153" s="127">
        <f>G153</f>
        <v>0</v>
      </c>
      <c r="L153" s="127" t="s">
        <v>62</v>
      </c>
      <c r="M153" s="130">
        <v>46022</v>
      </c>
      <c r="N153" s="130">
        <v>46022</v>
      </c>
      <c r="O153" s="125"/>
      <c r="P153" s="127" t="s">
        <v>62</v>
      </c>
      <c r="Q153" s="125"/>
      <c r="R153" s="125"/>
      <c r="S153" s="173"/>
    </row>
    <row r="154" spans="1:19" s="174" customFormat="1" ht="15" customHeight="1" x14ac:dyDescent="0.2">
      <c r="A154" s="384"/>
      <c r="B154" s="181" t="s">
        <v>193</v>
      </c>
      <c r="C154" s="178"/>
      <c r="D154" s="178"/>
      <c r="E154" s="178"/>
      <c r="F154" s="178"/>
      <c r="G154" s="127" t="s">
        <v>62</v>
      </c>
      <c r="H154" s="127" t="str">
        <f t="shared" si="2"/>
        <v>X</v>
      </c>
      <c r="I154" s="127" t="s">
        <v>62</v>
      </c>
      <c r="J154" s="127"/>
      <c r="K154" s="127"/>
      <c r="L154" s="127" t="s">
        <v>62</v>
      </c>
      <c r="M154" s="127"/>
      <c r="N154" s="127"/>
      <c r="O154" s="127" t="s">
        <v>62</v>
      </c>
      <c r="P154" s="127" t="s">
        <v>62</v>
      </c>
      <c r="Q154" s="127" t="s">
        <v>62</v>
      </c>
      <c r="R154" s="127" t="s">
        <v>62</v>
      </c>
    </row>
    <row r="155" spans="1:19" s="174" customFormat="1" ht="38.65" customHeight="1" x14ac:dyDescent="0.2">
      <c r="A155" s="384"/>
      <c r="B155" s="182" t="s">
        <v>330</v>
      </c>
      <c r="C155" s="178"/>
      <c r="D155" s="178" t="s">
        <v>62</v>
      </c>
      <c r="E155" s="178"/>
      <c r="F155" s="178"/>
      <c r="G155" s="127">
        <f>G150</f>
        <v>0</v>
      </c>
      <c r="H155" s="127">
        <f t="shared" si="2"/>
        <v>0</v>
      </c>
      <c r="I155" s="127">
        <f>I150</f>
        <v>0</v>
      </c>
      <c r="J155" s="127">
        <f>J150</f>
        <v>0</v>
      </c>
      <c r="K155" s="127">
        <f>G155</f>
        <v>0</v>
      </c>
      <c r="L155" s="127" t="s">
        <v>62</v>
      </c>
      <c r="M155" s="130">
        <v>46022</v>
      </c>
      <c r="N155" s="130">
        <v>46022</v>
      </c>
      <c r="O155" s="125"/>
      <c r="P155" s="127" t="s">
        <v>62</v>
      </c>
      <c r="Q155" s="125"/>
      <c r="R155" s="125"/>
    </row>
    <row r="156" spans="1:19" s="174" customFormat="1" ht="21" customHeight="1" x14ac:dyDescent="0.25">
      <c r="A156" s="384"/>
      <c r="B156" s="181" t="s">
        <v>71</v>
      </c>
      <c r="C156" s="178"/>
      <c r="D156" s="178"/>
      <c r="E156" s="178"/>
      <c r="F156" s="178"/>
      <c r="G156" s="127" t="s">
        <v>62</v>
      </c>
      <c r="H156" s="127" t="str">
        <f t="shared" si="2"/>
        <v>X</v>
      </c>
      <c r="I156" s="127" t="s">
        <v>62</v>
      </c>
      <c r="J156" s="127"/>
      <c r="K156" s="127"/>
      <c r="L156" s="127" t="s">
        <v>62</v>
      </c>
      <c r="M156" s="127"/>
      <c r="N156" s="127"/>
      <c r="O156" s="127" t="s">
        <v>62</v>
      </c>
      <c r="P156" s="127" t="s">
        <v>62</v>
      </c>
      <c r="Q156" s="127" t="s">
        <v>62</v>
      </c>
      <c r="R156" s="127" t="s">
        <v>62</v>
      </c>
      <c r="S156" s="173"/>
    </row>
    <row r="157" spans="1:19" s="174" customFormat="1" ht="21" customHeight="1" x14ac:dyDescent="0.2">
      <c r="A157" s="385"/>
      <c r="B157" s="182" t="s">
        <v>72</v>
      </c>
      <c r="C157" s="178"/>
      <c r="D157" s="178" t="s">
        <v>62</v>
      </c>
      <c r="E157" s="178"/>
      <c r="F157" s="178"/>
      <c r="G157" s="127">
        <f>G150</f>
        <v>0</v>
      </c>
      <c r="H157" s="127">
        <f t="shared" si="2"/>
        <v>0</v>
      </c>
      <c r="I157" s="127">
        <f>I150</f>
        <v>0</v>
      </c>
      <c r="J157" s="127">
        <f>J150</f>
        <v>0</v>
      </c>
      <c r="K157" s="127">
        <f>G157</f>
        <v>0</v>
      </c>
      <c r="L157" s="127" t="s">
        <v>62</v>
      </c>
      <c r="M157" s="130">
        <v>46022</v>
      </c>
      <c r="N157" s="130">
        <v>46022</v>
      </c>
      <c r="O157" s="125"/>
      <c r="P157" s="127" t="s">
        <v>62</v>
      </c>
      <c r="Q157" s="125"/>
      <c r="R157" s="125"/>
    </row>
    <row r="158" spans="1:19" s="173" customFormat="1" ht="74.45" customHeight="1" x14ac:dyDescent="0.25">
      <c r="A158" s="383" t="s">
        <v>397</v>
      </c>
      <c r="B158" s="175" t="s">
        <v>412</v>
      </c>
      <c r="C158" s="176" t="s">
        <v>191</v>
      </c>
      <c r="D158" s="177" t="s">
        <v>333</v>
      </c>
      <c r="E158" s="177" t="s">
        <v>75</v>
      </c>
      <c r="F158" s="176">
        <v>792</v>
      </c>
      <c r="G158" s="125"/>
      <c r="H158" s="125">
        <f t="shared" si="2"/>
        <v>0</v>
      </c>
      <c r="I158" s="125"/>
      <c r="J158" s="125"/>
      <c r="K158" s="127">
        <f>G158</f>
        <v>0</v>
      </c>
      <c r="L158" s="125"/>
      <c r="M158" s="125" t="s">
        <v>62</v>
      </c>
      <c r="N158" s="125" t="s">
        <v>62</v>
      </c>
      <c r="O158" s="78">
        <v>1755</v>
      </c>
      <c r="P158" s="125"/>
      <c r="Q158" s="125"/>
      <c r="R158" s="125"/>
      <c r="S158" s="174"/>
    </row>
    <row r="159" spans="1:19" s="174" customFormat="1" ht="15.75" x14ac:dyDescent="0.25">
      <c r="A159" s="384"/>
      <c r="B159" s="179" t="s">
        <v>70</v>
      </c>
      <c r="C159" s="178"/>
      <c r="D159" s="178" t="s">
        <v>62</v>
      </c>
      <c r="E159" s="178"/>
      <c r="F159" s="178"/>
      <c r="G159" s="127">
        <f>G158</f>
        <v>0</v>
      </c>
      <c r="H159" s="127">
        <f t="shared" si="2"/>
        <v>0</v>
      </c>
      <c r="I159" s="127">
        <f t="shared" ref="I159:J159" si="3">I158</f>
        <v>0</v>
      </c>
      <c r="J159" s="127">
        <f t="shared" si="3"/>
        <v>0</v>
      </c>
      <c r="K159" s="127">
        <f>G159</f>
        <v>0</v>
      </c>
      <c r="L159" s="127"/>
      <c r="M159" s="130">
        <v>46022</v>
      </c>
      <c r="N159" s="130">
        <v>46022</v>
      </c>
      <c r="O159" s="125"/>
      <c r="P159" s="127" t="s">
        <v>62</v>
      </c>
      <c r="Q159" s="125"/>
      <c r="R159" s="125"/>
      <c r="S159" s="173"/>
    </row>
    <row r="160" spans="1:19" s="174" customFormat="1" ht="14.25" x14ac:dyDescent="0.2">
      <c r="A160" s="384"/>
      <c r="B160" s="181" t="s">
        <v>76</v>
      </c>
      <c r="C160" s="178"/>
      <c r="D160" s="178"/>
      <c r="E160" s="178"/>
      <c r="F160" s="178"/>
      <c r="G160" s="127" t="s">
        <v>62</v>
      </c>
      <c r="H160" s="127" t="str">
        <f t="shared" si="2"/>
        <v>X</v>
      </c>
      <c r="I160" s="127" t="s">
        <v>62</v>
      </c>
      <c r="J160" s="127"/>
      <c r="K160" s="127"/>
      <c r="L160" s="127" t="s">
        <v>62</v>
      </c>
      <c r="M160" s="127"/>
      <c r="N160" s="127"/>
      <c r="O160" s="127" t="s">
        <v>62</v>
      </c>
      <c r="P160" s="127" t="s">
        <v>62</v>
      </c>
      <c r="Q160" s="127" t="s">
        <v>62</v>
      </c>
      <c r="R160" s="127" t="s">
        <v>62</v>
      </c>
    </row>
    <row r="161" spans="1:19" s="174" customFormat="1" ht="65.45" customHeight="1" x14ac:dyDescent="0.2">
      <c r="A161" s="384"/>
      <c r="B161" s="182" t="s">
        <v>192</v>
      </c>
      <c r="C161" s="178"/>
      <c r="D161" s="178" t="s">
        <v>62</v>
      </c>
      <c r="E161" s="178"/>
      <c r="F161" s="178"/>
      <c r="G161" s="127">
        <f>G158</f>
        <v>0</v>
      </c>
      <c r="H161" s="127">
        <f t="shared" si="2"/>
        <v>0</v>
      </c>
      <c r="I161" s="127">
        <f t="shared" ref="I161:J161" si="4">I158</f>
        <v>0</v>
      </c>
      <c r="J161" s="127">
        <f t="shared" si="4"/>
        <v>0</v>
      </c>
      <c r="K161" s="127">
        <f>G161</f>
        <v>0</v>
      </c>
      <c r="L161" s="127" t="s">
        <v>62</v>
      </c>
      <c r="M161" s="130">
        <v>46022</v>
      </c>
      <c r="N161" s="130">
        <v>46022</v>
      </c>
      <c r="O161" s="125"/>
      <c r="P161" s="127" t="s">
        <v>62</v>
      </c>
      <c r="Q161" s="125"/>
      <c r="R161" s="125"/>
    </row>
    <row r="162" spans="1:19" s="174" customFormat="1" ht="15" customHeight="1" x14ac:dyDescent="0.25">
      <c r="A162" s="384"/>
      <c r="B162" s="181" t="s">
        <v>193</v>
      </c>
      <c r="C162" s="178"/>
      <c r="D162" s="178"/>
      <c r="E162" s="178"/>
      <c r="F162" s="178"/>
      <c r="G162" s="127" t="s">
        <v>62</v>
      </c>
      <c r="H162" s="127" t="str">
        <f t="shared" si="2"/>
        <v>X</v>
      </c>
      <c r="I162" s="127" t="s">
        <v>62</v>
      </c>
      <c r="J162" s="127"/>
      <c r="K162" s="127"/>
      <c r="L162" s="127" t="s">
        <v>62</v>
      </c>
      <c r="M162" s="127"/>
      <c r="N162" s="127"/>
      <c r="O162" s="127" t="s">
        <v>62</v>
      </c>
      <c r="P162" s="127" t="s">
        <v>62</v>
      </c>
      <c r="Q162" s="127" t="s">
        <v>62</v>
      </c>
      <c r="R162" s="127" t="s">
        <v>62</v>
      </c>
      <c r="S162" s="173"/>
    </row>
    <row r="163" spans="1:19" s="174" customFormat="1" ht="38.65" customHeight="1" x14ac:dyDescent="0.2">
      <c r="A163" s="384"/>
      <c r="B163" s="182" t="s">
        <v>330</v>
      </c>
      <c r="C163" s="178"/>
      <c r="D163" s="178" t="s">
        <v>62</v>
      </c>
      <c r="E163" s="178"/>
      <c r="F163" s="178"/>
      <c r="G163" s="127">
        <f>G158</f>
        <v>0</v>
      </c>
      <c r="H163" s="127">
        <f t="shared" si="2"/>
        <v>0</v>
      </c>
      <c r="I163" s="127">
        <f t="shared" ref="I163:J163" si="5">I158</f>
        <v>0</v>
      </c>
      <c r="J163" s="127">
        <f t="shared" si="5"/>
        <v>0</v>
      </c>
      <c r="K163" s="127">
        <f>G163</f>
        <v>0</v>
      </c>
      <c r="L163" s="127" t="s">
        <v>62</v>
      </c>
      <c r="M163" s="130">
        <v>46022</v>
      </c>
      <c r="N163" s="130">
        <v>46022</v>
      </c>
      <c r="O163" s="125"/>
      <c r="P163" s="127" t="s">
        <v>62</v>
      </c>
      <c r="Q163" s="125"/>
      <c r="R163" s="125"/>
    </row>
    <row r="164" spans="1:19" s="174" customFormat="1" ht="21" customHeight="1" x14ac:dyDescent="0.2">
      <c r="A164" s="384"/>
      <c r="B164" s="181" t="s">
        <v>71</v>
      </c>
      <c r="C164" s="178"/>
      <c r="D164" s="178"/>
      <c r="E164" s="178"/>
      <c r="F164" s="178"/>
      <c r="G164" s="127" t="s">
        <v>62</v>
      </c>
      <c r="H164" s="127" t="str">
        <f t="shared" si="2"/>
        <v>X</v>
      </c>
      <c r="I164" s="127" t="s">
        <v>62</v>
      </c>
      <c r="J164" s="127"/>
      <c r="K164" s="127"/>
      <c r="L164" s="127" t="s">
        <v>62</v>
      </c>
      <c r="M164" s="127"/>
      <c r="N164" s="127"/>
      <c r="O164" s="127" t="s">
        <v>62</v>
      </c>
      <c r="P164" s="127" t="s">
        <v>62</v>
      </c>
      <c r="Q164" s="127" t="s">
        <v>62</v>
      </c>
      <c r="R164" s="127" t="s">
        <v>62</v>
      </c>
    </row>
    <row r="165" spans="1:19" s="174" customFormat="1" ht="21" customHeight="1" x14ac:dyDescent="0.25">
      <c r="A165" s="385"/>
      <c r="B165" s="182" t="s">
        <v>72</v>
      </c>
      <c r="C165" s="178"/>
      <c r="D165" s="178" t="s">
        <v>62</v>
      </c>
      <c r="E165" s="178"/>
      <c r="F165" s="178"/>
      <c r="G165" s="127">
        <f>G158</f>
        <v>0</v>
      </c>
      <c r="H165" s="127">
        <f t="shared" si="2"/>
        <v>0</v>
      </c>
      <c r="I165" s="127">
        <f t="shared" ref="I165:J165" si="6">I158</f>
        <v>0</v>
      </c>
      <c r="J165" s="127">
        <f t="shared" si="6"/>
        <v>0</v>
      </c>
      <c r="K165" s="127">
        <f>G165</f>
        <v>0</v>
      </c>
      <c r="L165" s="127" t="s">
        <v>62</v>
      </c>
      <c r="M165" s="130">
        <v>46022</v>
      </c>
      <c r="N165" s="130">
        <v>46022</v>
      </c>
      <c r="O165" s="125"/>
      <c r="P165" s="127" t="s">
        <v>62</v>
      </c>
      <c r="Q165" s="125"/>
      <c r="R165" s="125"/>
      <c r="S165" s="173"/>
    </row>
    <row r="166" spans="1:19" s="173" customFormat="1" ht="74.45" customHeight="1" x14ac:dyDescent="0.25">
      <c r="A166" s="383" t="s">
        <v>382</v>
      </c>
      <c r="B166" s="175" t="s">
        <v>412</v>
      </c>
      <c r="C166" s="176" t="s">
        <v>191</v>
      </c>
      <c r="D166" s="177" t="s">
        <v>333</v>
      </c>
      <c r="E166" s="177" t="s">
        <v>75</v>
      </c>
      <c r="F166" s="176">
        <v>792</v>
      </c>
      <c r="G166" s="125">
        <v>2</v>
      </c>
      <c r="H166" s="125">
        <f t="shared" si="2"/>
        <v>2</v>
      </c>
      <c r="I166" s="125"/>
      <c r="J166" s="125"/>
      <c r="K166" s="127">
        <f>G166</f>
        <v>2</v>
      </c>
      <c r="L166" s="125"/>
      <c r="M166" s="125" t="s">
        <v>62</v>
      </c>
      <c r="N166" s="125" t="s">
        <v>62</v>
      </c>
      <c r="O166" s="78">
        <v>3510</v>
      </c>
      <c r="P166" s="125"/>
      <c r="Q166" s="78">
        <v>1123.56</v>
      </c>
      <c r="R166" s="78">
        <v>1123.56</v>
      </c>
      <c r="S166" s="174"/>
    </row>
    <row r="167" spans="1:19" s="174" customFormat="1" ht="15.75" x14ac:dyDescent="0.2">
      <c r="A167" s="384"/>
      <c r="B167" s="179" t="s">
        <v>70</v>
      </c>
      <c r="C167" s="178"/>
      <c r="D167" s="178" t="s">
        <v>62</v>
      </c>
      <c r="E167" s="178"/>
      <c r="F167" s="178"/>
      <c r="G167" s="127">
        <f>G166</f>
        <v>2</v>
      </c>
      <c r="H167" s="127">
        <f t="shared" si="2"/>
        <v>2</v>
      </c>
      <c r="I167" s="127">
        <f t="shared" ref="I167:J167" si="7">I166</f>
        <v>0</v>
      </c>
      <c r="J167" s="127">
        <f t="shared" si="7"/>
        <v>0</v>
      </c>
      <c r="K167" s="127">
        <f>G167</f>
        <v>2</v>
      </c>
      <c r="L167" s="127"/>
      <c r="M167" s="130">
        <v>46022</v>
      </c>
      <c r="N167" s="130">
        <v>46022</v>
      </c>
      <c r="O167" s="125"/>
      <c r="P167" s="127" t="s">
        <v>62</v>
      </c>
      <c r="Q167" s="125"/>
      <c r="R167" s="125"/>
    </row>
    <row r="168" spans="1:19" s="174" customFormat="1" x14ac:dyDescent="0.25">
      <c r="A168" s="384"/>
      <c r="B168" s="181" t="s">
        <v>76</v>
      </c>
      <c r="C168" s="178"/>
      <c r="D168" s="178"/>
      <c r="E168" s="178"/>
      <c r="F168" s="178"/>
      <c r="G168" s="127" t="s">
        <v>62</v>
      </c>
      <c r="H168" s="127" t="str">
        <f t="shared" si="2"/>
        <v>X</v>
      </c>
      <c r="I168" s="127" t="s">
        <v>62</v>
      </c>
      <c r="J168" s="127"/>
      <c r="K168" s="127"/>
      <c r="L168" s="127" t="s">
        <v>62</v>
      </c>
      <c r="M168" s="127"/>
      <c r="N168" s="127"/>
      <c r="O168" s="127" t="s">
        <v>62</v>
      </c>
      <c r="P168" s="127" t="s">
        <v>62</v>
      </c>
      <c r="Q168" s="127" t="s">
        <v>62</v>
      </c>
      <c r="R168" s="127" t="s">
        <v>62</v>
      </c>
      <c r="S168" s="173"/>
    </row>
    <row r="169" spans="1:19" s="174" customFormat="1" ht="65.45" customHeight="1" x14ac:dyDescent="0.2">
      <c r="A169" s="384"/>
      <c r="B169" s="182" t="s">
        <v>192</v>
      </c>
      <c r="C169" s="178"/>
      <c r="D169" s="178" t="s">
        <v>62</v>
      </c>
      <c r="E169" s="178"/>
      <c r="F169" s="178"/>
      <c r="G169" s="127">
        <f>G166</f>
        <v>2</v>
      </c>
      <c r="H169" s="127">
        <f t="shared" si="2"/>
        <v>2</v>
      </c>
      <c r="I169" s="127">
        <f t="shared" ref="I169:J169" si="8">I166</f>
        <v>0</v>
      </c>
      <c r="J169" s="127">
        <f t="shared" si="8"/>
        <v>0</v>
      </c>
      <c r="K169" s="127">
        <f>G169</f>
        <v>2</v>
      </c>
      <c r="L169" s="127" t="s">
        <v>62</v>
      </c>
      <c r="M169" s="130">
        <v>46022</v>
      </c>
      <c r="N169" s="130">
        <v>46022</v>
      </c>
      <c r="O169" s="125"/>
      <c r="P169" s="127" t="s">
        <v>62</v>
      </c>
      <c r="Q169" s="125"/>
      <c r="R169" s="125"/>
    </row>
    <row r="170" spans="1:19" s="174" customFormat="1" ht="15" customHeight="1" x14ac:dyDescent="0.2">
      <c r="A170" s="384"/>
      <c r="B170" s="181" t="s">
        <v>193</v>
      </c>
      <c r="C170" s="178"/>
      <c r="D170" s="178"/>
      <c r="E170" s="178"/>
      <c r="F170" s="178"/>
      <c r="G170" s="127" t="s">
        <v>62</v>
      </c>
      <c r="H170" s="127" t="str">
        <f t="shared" si="2"/>
        <v>X</v>
      </c>
      <c r="I170" s="127" t="s">
        <v>62</v>
      </c>
      <c r="J170" s="127"/>
      <c r="K170" s="127"/>
      <c r="L170" s="127" t="s">
        <v>62</v>
      </c>
      <c r="M170" s="127"/>
      <c r="N170" s="127"/>
      <c r="O170" s="127" t="s">
        <v>62</v>
      </c>
      <c r="P170" s="127" t="s">
        <v>62</v>
      </c>
      <c r="Q170" s="127" t="s">
        <v>62</v>
      </c>
      <c r="R170" s="127" t="s">
        <v>62</v>
      </c>
    </row>
    <row r="171" spans="1:19" s="174" customFormat="1" ht="38.65" customHeight="1" x14ac:dyDescent="0.25">
      <c r="A171" s="384"/>
      <c r="B171" s="182" t="s">
        <v>330</v>
      </c>
      <c r="C171" s="178"/>
      <c r="D171" s="178" t="s">
        <v>62</v>
      </c>
      <c r="E171" s="178"/>
      <c r="F171" s="178"/>
      <c r="G171" s="127">
        <f>G166</f>
        <v>2</v>
      </c>
      <c r="H171" s="127">
        <f t="shared" si="2"/>
        <v>2</v>
      </c>
      <c r="I171" s="127">
        <f t="shared" ref="I171:J171" si="9">I166</f>
        <v>0</v>
      </c>
      <c r="J171" s="127">
        <f t="shared" si="9"/>
        <v>0</v>
      </c>
      <c r="K171" s="127">
        <f>G171</f>
        <v>2</v>
      </c>
      <c r="L171" s="127" t="s">
        <v>62</v>
      </c>
      <c r="M171" s="130">
        <v>46022</v>
      </c>
      <c r="N171" s="130">
        <v>46022</v>
      </c>
      <c r="O171" s="125"/>
      <c r="P171" s="127" t="s">
        <v>62</v>
      </c>
      <c r="Q171" s="125"/>
      <c r="R171" s="125"/>
      <c r="S171" s="173"/>
    </row>
    <row r="172" spans="1:19" s="174" customFormat="1" ht="21" customHeight="1" x14ac:dyDescent="0.2">
      <c r="A172" s="384"/>
      <c r="B172" s="181" t="s">
        <v>71</v>
      </c>
      <c r="C172" s="178"/>
      <c r="D172" s="178"/>
      <c r="E172" s="178"/>
      <c r="F172" s="178"/>
      <c r="G172" s="127" t="s">
        <v>62</v>
      </c>
      <c r="H172" s="127" t="str">
        <f t="shared" si="2"/>
        <v>X</v>
      </c>
      <c r="I172" s="127" t="s">
        <v>62</v>
      </c>
      <c r="J172" s="127"/>
      <c r="K172" s="127"/>
      <c r="L172" s="127" t="s">
        <v>62</v>
      </c>
      <c r="M172" s="127"/>
      <c r="N172" s="127"/>
      <c r="O172" s="127" t="s">
        <v>62</v>
      </c>
      <c r="P172" s="127" t="s">
        <v>62</v>
      </c>
      <c r="Q172" s="127" t="s">
        <v>62</v>
      </c>
      <c r="R172" s="127" t="s">
        <v>62</v>
      </c>
    </row>
    <row r="173" spans="1:19" s="174" customFormat="1" ht="21" customHeight="1" x14ac:dyDescent="0.2">
      <c r="A173" s="385"/>
      <c r="B173" s="182" t="s">
        <v>72</v>
      </c>
      <c r="C173" s="178"/>
      <c r="D173" s="178" t="s">
        <v>62</v>
      </c>
      <c r="E173" s="178"/>
      <c r="F173" s="178"/>
      <c r="G173" s="127">
        <f>G166</f>
        <v>2</v>
      </c>
      <c r="H173" s="127">
        <f t="shared" si="2"/>
        <v>2</v>
      </c>
      <c r="I173" s="127">
        <f t="shared" ref="I173:J173" si="10">I166</f>
        <v>0</v>
      </c>
      <c r="J173" s="127">
        <f t="shared" si="10"/>
        <v>0</v>
      </c>
      <c r="K173" s="127">
        <f>G173</f>
        <v>2</v>
      </c>
      <c r="L173" s="127" t="s">
        <v>62</v>
      </c>
      <c r="M173" s="130">
        <v>46022</v>
      </c>
      <c r="N173" s="130">
        <v>46022</v>
      </c>
      <c r="O173" s="125"/>
      <c r="P173" s="127" t="s">
        <v>62</v>
      </c>
      <c r="Q173" s="125"/>
      <c r="R173" s="125"/>
    </row>
    <row r="174" spans="1:19" s="173" customFormat="1" ht="74.45" customHeight="1" x14ac:dyDescent="0.25">
      <c r="A174" s="383" t="s">
        <v>398</v>
      </c>
      <c r="B174" s="175" t="s">
        <v>412</v>
      </c>
      <c r="C174" s="176" t="s">
        <v>191</v>
      </c>
      <c r="D174" s="177" t="s">
        <v>333</v>
      </c>
      <c r="E174" s="177" t="s">
        <v>75</v>
      </c>
      <c r="F174" s="176">
        <v>792</v>
      </c>
      <c r="G174" s="125">
        <v>5</v>
      </c>
      <c r="H174" s="125">
        <f t="shared" si="2"/>
        <v>5</v>
      </c>
      <c r="I174" s="125"/>
      <c r="J174" s="125"/>
      <c r="K174" s="127">
        <f>G174</f>
        <v>5</v>
      </c>
      <c r="L174" s="125"/>
      <c r="M174" s="125" t="s">
        <v>62</v>
      </c>
      <c r="N174" s="125" t="s">
        <v>62</v>
      </c>
      <c r="O174" s="125">
        <v>8775</v>
      </c>
      <c r="P174" s="125"/>
      <c r="Q174" s="125"/>
      <c r="R174" s="125"/>
    </row>
    <row r="175" spans="1:19" s="174" customFormat="1" ht="15.75" x14ac:dyDescent="0.2">
      <c r="A175" s="384"/>
      <c r="B175" s="179" t="s">
        <v>70</v>
      </c>
      <c r="C175" s="178"/>
      <c r="D175" s="178" t="s">
        <v>62</v>
      </c>
      <c r="E175" s="178"/>
      <c r="F175" s="178"/>
      <c r="G175" s="127">
        <f>G174</f>
        <v>5</v>
      </c>
      <c r="H175" s="127">
        <f t="shared" si="2"/>
        <v>5</v>
      </c>
      <c r="I175" s="127">
        <f>I174</f>
        <v>0</v>
      </c>
      <c r="J175" s="127">
        <f>J174</f>
        <v>0</v>
      </c>
      <c r="K175" s="127">
        <f>G175</f>
        <v>5</v>
      </c>
      <c r="L175" s="127"/>
      <c r="M175" s="130">
        <v>46022</v>
      </c>
      <c r="N175" s="130">
        <v>46022</v>
      </c>
      <c r="O175" s="125"/>
      <c r="P175" s="127" t="s">
        <v>62</v>
      </c>
      <c r="Q175" s="125"/>
      <c r="R175" s="125"/>
    </row>
    <row r="176" spans="1:19" s="174" customFormat="1" ht="14.25" x14ac:dyDescent="0.2">
      <c r="A176" s="384"/>
      <c r="B176" s="181" t="s">
        <v>76</v>
      </c>
      <c r="C176" s="178"/>
      <c r="D176" s="178"/>
      <c r="E176" s="178"/>
      <c r="F176" s="178"/>
      <c r="G176" s="127" t="s">
        <v>62</v>
      </c>
      <c r="H176" s="127" t="str">
        <f t="shared" si="2"/>
        <v>X</v>
      </c>
      <c r="I176" s="127" t="s">
        <v>62</v>
      </c>
      <c r="J176" s="127"/>
      <c r="K176" s="127"/>
      <c r="L176" s="127" t="s">
        <v>62</v>
      </c>
      <c r="M176" s="127"/>
      <c r="N176" s="127"/>
      <c r="O176" s="127" t="s">
        <v>62</v>
      </c>
      <c r="P176" s="127" t="s">
        <v>62</v>
      </c>
      <c r="Q176" s="127" t="s">
        <v>62</v>
      </c>
      <c r="R176" s="127" t="s">
        <v>62</v>
      </c>
    </row>
    <row r="177" spans="1:19" s="174" customFormat="1" ht="65.45" customHeight="1" x14ac:dyDescent="0.25">
      <c r="A177" s="384"/>
      <c r="B177" s="182" t="s">
        <v>192</v>
      </c>
      <c r="C177" s="178"/>
      <c r="D177" s="178" t="s">
        <v>62</v>
      </c>
      <c r="E177" s="178"/>
      <c r="F177" s="178"/>
      <c r="G177" s="127">
        <f>G174</f>
        <v>5</v>
      </c>
      <c r="H177" s="127">
        <f t="shared" si="2"/>
        <v>5</v>
      </c>
      <c r="I177" s="127">
        <f>I174</f>
        <v>0</v>
      </c>
      <c r="J177" s="127">
        <f>J174</f>
        <v>0</v>
      </c>
      <c r="K177" s="127">
        <f>G177</f>
        <v>5</v>
      </c>
      <c r="L177" s="127" t="s">
        <v>62</v>
      </c>
      <c r="M177" s="130">
        <v>46022</v>
      </c>
      <c r="N177" s="130">
        <v>46022</v>
      </c>
      <c r="O177" s="125"/>
      <c r="P177" s="127" t="s">
        <v>62</v>
      </c>
      <c r="Q177" s="125"/>
      <c r="R177" s="125"/>
      <c r="S177" s="173"/>
    </row>
    <row r="178" spans="1:19" s="174" customFormat="1" ht="15" customHeight="1" x14ac:dyDescent="0.2">
      <c r="A178" s="384"/>
      <c r="B178" s="181" t="s">
        <v>193</v>
      </c>
      <c r="C178" s="178"/>
      <c r="D178" s="178"/>
      <c r="E178" s="178"/>
      <c r="F178" s="178"/>
      <c r="G178" s="127" t="s">
        <v>62</v>
      </c>
      <c r="H178" s="127" t="str">
        <f t="shared" si="2"/>
        <v>X</v>
      </c>
      <c r="I178" s="127" t="s">
        <v>62</v>
      </c>
      <c r="J178" s="127"/>
      <c r="K178" s="127"/>
      <c r="L178" s="127" t="s">
        <v>62</v>
      </c>
      <c r="M178" s="127"/>
      <c r="N178" s="127"/>
      <c r="O178" s="127" t="s">
        <v>62</v>
      </c>
      <c r="P178" s="127" t="s">
        <v>62</v>
      </c>
      <c r="Q178" s="127" t="s">
        <v>62</v>
      </c>
      <c r="R178" s="127" t="s">
        <v>62</v>
      </c>
    </row>
    <row r="179" spans="1:19" s="174" customFormat="1" ht="38.65" customHeight="1" x14ac:dyDescent="0.2">
      <c r="A179" s="384"/>
      <c r="B179" s="182" t="s">
        <v>330</v>
      </c>
      <c r="C179" s="178"/>
      <c r="D179" s="178" t="s">
        <v>62</v>
      </c>
      <c r="E179" s="178"/>
      <c r="F179" s="178"/>
      <c r="G179" s="127">
        <f>G174</f>
        <v>5</v>
      </c>
      <c r="H179" s="127">
        <f t="shared" si="2"/>
        <v>5</v>
      </c>
      <c r="I179" s="127">
        <f>I174</f>
        <v>0</v>
      </c>
      <c r="J179" s="127">
        <f>J174</f>
        <v>0</v>
      </c>
      <c r="K179" s="127">
        <f>G179</f>
        <v>5</v>
      </c>
      <c r="L179" s="127" t="s">
        <v>62</v>
      </c>
      <c r="M179" s="130">
        <v>46022</v>
      </c>
      <c r="N179" s="130">
        <v>46022</v>
      </c>
      <c r="O179" s="125"/>
      <c r="P179" s="127" t="s">
        <v>62</v>
      </c>
      <c r="Q179" s="125"/>
      <c r="R179" s="125"/>
    </row>
    <row r="180" spans="1:19" s="174" customFormat="1" ht="21" customHeight="1" x14ac:dyDescent="0.25">
      <c r="A180" s="384"/>
      <c r="B180" s="181" t="s">
        <v>71</v>
      </c>
      <c r="C180" s="178"/>
      <c r="D180" s="178"/>
      <c r="E180" s="178"/>
      <c r="F180" s="178"/>
      <c r="G180" s="127" t="s">
        <v>62</v>
      </c>
      <c r="H180" s="127" t="str">
        <f t="shared" si="2"/>
        <v>X</v>
      </c>
      <c r="I180" s="127" t="s">
        <v>62</v>
      </c>
      <c r="J180" s="127"/>
      <c r="K180" s="127"/>
      <c r="L180" s="127" t="s">
        <v>62</v>
      </c>
      <c r="M180" s="127"/>
      <c r="N180" s="127"/>
      <c r="O180" s="127" t="s">
        <v>62</v>
      </c>
      <c r="P180" s="127" t="s">
        <v>62</v>
      </c>
      <c r="Q180" s="127" t="s">
        <v>62</v>
      </c>
      <c r="R180" s="127" t="s">
        <v>62</v>
      </c>
      <c r="S180" s="173"/>
    </row>
    <row r="181" spans="1:19" s="174" customFormat="1" ht="21" customHeight="1" x14ac:dyDescent="0.2">
      <c r="A181" s="385"/>
      <c r="B181" s="182" t="s">
        <v>72</v>
      </c>
      <c r="C181" s="178"/>
      <c r="D181" s="178" t="s">
        <v>62</v>
      </c>
      <c r="E181" s="178"/>
      <c r="F181" s="178"/>
      <c r="G181" s="127">
        <f>G174</f>
        <v>5</v>
      </c>
      <c r="H181" s="127">
        <f t="shared" si="2"/>
        <v>5</v>
      </c>
      <c r="I181" s="127">
        <f>I174</f>
        <v>0</v>
      </c>
      <c r="J181" s="127">
        <f>J174</f>
        <v>0</v>
      </c>
      <c r="K181" s="127">
        <f>G181</f>
        <v>5</v>
      </c>
      <c r="L181" s="127" t="s">
        <v>62</v>
      </c>
      <c r="M181" s="130">
        <v>46022</v>
      </c>
      <c r="N181" s="130">
        <v>46022</v>
      </c>
      <c r="O181" s="125"/>
      <c r="P181" s="127" t="s">
        <v>62</v>
      </c>
      <c r="Q181" s="125"/>
      <c r="R181" s="125"/>
    </row>
    <row r="182" spans="1:19" s="173" customFormat="1" ht="74.45" customHeight="1" x14ac:dyDescent="0.25">
      <c r="A182" s="383" t="s">
        <v>399</v>
      </c>
      <c r="B182" s="175" t="s">
        <v>412</v>
      </c>
      <c r="C182" s="176" t="s">
        <v>191</v>
      </c>
      <c r="D182" s="177" t="s">
        <v>333</v>
      </c>
      <c r="E182" s="177" t="s">
        <v>75</v>
      </c>
      <c r="F182" s="176">
        <v>792</v>
      </c>
      <c r="G182" s="125">
        <v>14</v>
      </c>
      <c r="H182" s="125">
        <f t="shared" si="2"/>
        <v>14</v>
      </c>
      <c r="I182" s="125"/>
      <c r="J182" s="125"/>
      <c r="K182" s="127">
        <f>G182</f>
        <v>14</v>
      </c>
      <c r="L182" s="125"/>
      <c r="M182" s="125" t="s">
        <v>62</v>
      </c>
      <c r="N182" s="125" t="s">
        <v>62</v>
      </c>
      <c r="O182" s="78">
        <v>122980</v>
      </c>
      <c r="P182" s="125"/>
      <c r="Q182" s="78">
        <v>56733.32</v>
      </c>
      <c r="R182" s="125">
        <v>56733.32</v>
      </c>
      <c r="S182" s="174"/>
    </row>
    <row r="183" spans="1:19" s="174" customFormat="1" ht="15.75" x14ac:dyDescent="0.25">
      <c r="A183" s="384"/>
      <c r="B183" s="179" t="s">
        <v>70</v>
      </c>
      <c r="C183" s="178"/>
      <c r="D183" s="178" t="s">
        <v>62</v>
      </c>
      <c r="E183" s="178"/>
      <c r="F183" s="178"/>
      <c r="G183" s="127">
        <f>G182</f>
        <v>14</v>
      </c>
      <c r="H183" s="127">
        <f t="shared" si="2"/>
        <v>14</v>
      </c>
      <c r="I183" s="127">
        <f t="shared" ref="I183:J183" si="11">I182</f>
        <v>0</v>
      </c>
      <c r="J183" s="127">
        <f t="shared" si="11"/>
        <v>0</v>
      </c>
      <c r="K183" s="127">
        <f>G183</f>
        <v>14</v>
      </c>
      <c r="L183" s="127"/>
      <c r="M183" s="130">
        <v>46022</v>
      </c>
      <c r="N183" s="130">
        <v>46022</v>
      </c>
      <c r="O183" s="125"/>
      <c r="P183" s="127" t="s">
        <v>62</v>
      </c>
      <c r="Q183" s="125"/>
      <c r="R183" s="125"/>
      <c r="S183" s="173"/>
    </row>
    <row r="184" spans="1:19" s="174" customFormat="1" ht="14.25" x14ac:dyDescent="0.2">
      <c r="A184" s="384"/>
      <c r="B184" s="181" t="s">
        <v>76</v>
      </c>
      <c r="C184" s="178"/>
      <c r="D184" s="178"/>
      <c r="E184" s="178"/>
      <c r="F184" s="178"/>
      <c r="G184" s="127" t="s">
        <v>62</v>
      </c>
      <c r="H184" s="127" t="str">
        <f t="shared" si="2"/>
        <v>X</v>
      </c>
      <c r="I184" s="127" t="s">
        <v>62</v>
      </c>
      <c r="J184" s="127"/>
      <c r="K184" s="127"/>
      <c r="L184" s="127" t="s">
        <v>62</v>
      </c>
      <c r="M184" s="127"/>
      <c r="N184" s="127"/>
      <c r="O184" s="127" t="s">
        <v>62</v>
      </c>
      <c r="P184" s="127" t="s">
        <v>62</v>
      </c>
      <c r="Q184" s="127" t="s">
        <v>62</v>
      </c>
      <c r="R184" s="127" t="s">
        <v>62</v>
      </c>
    </row>
    <row r="185" spans="1:19" s="174" customFormat="1" ht="65.45" customHeight="1" x14ac:dyDescent="0.2">
      <c r="A185" s="384"/>
      <c r="B185" s="182" t="s">
        <v>192</v>
      </c>
      <c r="C185" s="178"/>
      <c r="D185" s="178" t="s">
        <v>62</v>
      </c>
      <c r="E185" s="178"/>
      <c r="F185" s="178"/>
      <c r="G185" s="127">
        <f>G182</f>
        <v>14</v>
      </c>
      <c r="H185" s="127">
        <f t="shared" si="2"/>
        <v>14</v>
      </c>
      <c r="I185" s="127">
        <f t="shared" ref="I185:J185" si="12">I182</f>
        <v>0</v>
      </c>
      <c r="J185" s="127">
        <f t="shared" si="12"/>
        <v>0</v>
      </c>
      <c r="K185" s="127">
        <f>G185</f>
        <v>14</v>
      </c>
      <c r="L185" s="127" t="s">
        <v>62</v>
      </c>
      <c r="M185" s="130">
        <v>46022</v>
      </c>
      <c r="N185" s="130">
        <v>46022</v>
      </c>
      <c r="O185" s="125"/>
      <c r="P185" s="127" t="s">
        <v>62</v>
      </c>
      <c r="Q185" s="125"/>
      <c r="R185" s="125"/>
    </row>
    <row r="186" spans="1:19" s="174" customFormat="1" ht="15" customHeight="1" x14ac:dyDescent="0.25">
      <c r="A186" s="384"/>
      <c r="B186" s="181" t="s">
        <v>193</v>
      </c>
      <c r="C186" s="178"/>
      <c r="D186" s="178"/>
      <c r="E186" s="178"/>
      <c r="F186" s="178"/>
      <c r="G186" s="127" t="s">
        <v>62</v>
      </c>
      <c r="H186" s="127" t="str">
        <f t="shared" si="2"/>
        <v>X</v>
      </c>
      <c r="I186" s="127" t="s">
        <v>62</v>
      </c>
      <c r="J186" s="127"/>
      <c r="K186" s="127"/>
      <c r="L186" s="127" t="s">
        <v>62</v>
      </c>
      <c r="M186" s="127"/>
      <c r="N186" s="127"/>
      <c r="O186" s="127" t="s">
        <v>62</v>
      </c>
      <c r="P186" s="127" t="s">
        <v>62</v>
      </c>
      <c r="Q186" s="127" t="s">
        <v>62</v>
      </c>
      <c r="R186" s="127" t="s">
        <v>62</v>
      </c>
      <c r="S186" s="173"/>
    </row>
    <row r="187" spans="1:19" s="174" customFormat="1" ht="38.65" customHeight="1" x14ac:dyDescent="0.2">
      <c r="A187" s="384"/>
      <c r="B187" s="182" t="s">
        <v>330</v>
      </c>
      <c r="C187" s="178"/>
      <c r="D187" s="178" t="s">
        <v>62</v>
      </c>
      <c r="E187" s="178"/>
      <c r="F187" s="178"/>
      <c r="G187" s="127">
        <f>G182</f>
        <v>14</v>
      </c>
      <c r="H187" s="127">
        <f t="shared" si="2"/>
        <v>14</v>
      </c>
      <c r="I187" s="127">
        <f t="shared" ref="I187:J187" si="13">I182</f>
        <v>0</v>
      </c>
      <c r="J187" s="127">
        <f t="shared" si="13"/>
        <v>0</v>
      </c>
      <c r="K187" s="127">
        <f>G187</f>
        <v>14</v>
      </c>
      <c r="L187" s="127" t="s">
        <v>62</v>
      </c>
      <c r="M187" s="130">
        <v>46022</v>
      </c>
      <c r="N187" s="130">
        <v>46022</v>
      </c>
      <c r="O187" s="125"/>
      <c r="P187" s="127" t="s">
        <v>62</v>
      </c>
      <c r="Q187" s="125"/>
      <c r="R187" s="125"/>
    </row>
    <row r="188" spans="1:19" s="174" customFormat="1" ht="21" customHeight="1" x14ac:dyDescent="0.2">
      <c r="A188" s="384"/>
      <c r="B188" s="181" t="s">
        <v>71</v>
      </c>
      <c r="C188" s="178"/>
      <c r="D188" s="178"/>
      <c r="E188" s="178"/>
      <c r="F188" s="178"/>
      <c r="G188" s="127" t="s">
        <v>62</v>
      </c>
      <c r="H188" s="127" t="str">
        <f t="shared" si="2"/>
        <v>X</v>
      </c>
      <c r="I188" s="127" t="s">
        <v>62</v>
      </c>
      <c r="J188" s="127"/>
      <c r="K188" s="127"/>
      <c r="L188" s="127" t="s">
        <v>62</v>
      </c>
      <c r="M188" s="127"/>
      <c r="N188" s="127"/>
      <c r="O188" s="127" t="s">
        <v>62</v>
      </c>
      <c r="P188" s="127" t="s">
        <v>62</v>
      </c>
      <c r="Q188" s="127" t="s">
        <v>62</v>
      </c>
      <c r="R188" s="127" t="s">
        <v>62</v>
      </c>
    </row>
    <row r="189" spans="1:19" s="174" customFormat="1" ht="21" customHeight="1" x14ac:dyDescent="0.25">
      <c r="A189" s="385"/>
      <c r="B189" s="182" t="s">
        <v>72</v>
      </c>
      <c r="C189" s="178"/>
      <c r="D189" s="178" t="s">
        <v>62</v>
      </c>
      <c r="E189" s="178"/>
      <c r="F189" s="178"/>
      <c r="G189" s="127">
        <f>G182</f>
        <v>14</v>
      </c>
      <c r="H189" s="127">
        <f t="shared" si="2"/>
        <v>14</v>
      </c>
      <c r="I189" s="127">
        <f t="shared" ref="I189:J189" si="14">I182</f>
        <v>0</v>
      </c>
      <c r="J189" s="127">
        <f t="shared" si="14"/>
        <v>0</v>
      </c>
      <c r="K189" s="127">
        <f>G189</f>
        <v>14</v>
      </c>
      <c r="L189" s="127" t="s">
        <v>62</v>
      </c>
      <c r="M189" s="130">
        <v>46022</v>
      </c>
      <c r="N189" s="130">
        <v>46022</v>
      </c>
      <c r="O189" s="125"/>
      <c r="P189" s="127" t="s">
        <v>62</v>
      </c>
      <c r="Q189" s="125"/>
      <c r="R189" s="125"/>
      <c r="S189" s="173"/>
    </row>
    <row r="190" spans="1:19" s="173" customFormat="1" ht="74.45" customHeight="1" x14ac:dyDescent="0.25">
      <c r="A190" s="383" t="s">
        <v>400</v>
      </c>
      <c r="B190" s="175" t="s">
        <v>412</v>
      </c>
      <c r="C190" s="176" t="s">
        <v>191</v>
      </c>
      <c r="D190" s="177" t="s">
        <v>333</v>
      </c>
      <c r="E190" s="177" t="s">
        <v>75</v>
      </c>
      <c r="F190" s="176">
        <v>792</v>
      </c>
      <c r="G190" s="125">
        <v>6</v>
      </c>
      <c r="H190" s="125">
        <f t="shared" si="2"/>
        <v>6</v>
      </c>
      <c r="I190" s="125">
        <v>6</v>
      </c>
      <c r="J190" s="125">
        <v>6</v>
      </c>
      <c r="K190" s="127">
        <f>G190</f>
        <v>6</v>
      </c>
      <c r="L190" s="125"/>
      <c r="M190" s="125" t="s">
        <v>62</v>
      </c>
      <c r="N190" s="125" t="s">
        <v>62</v>
      </c>
      <c r="O190" s="125">
        <v>43020</v>
      </c>
      <c r="P190" s="125"/>
      <c r="Q190" s="125">
        <v>23251.48</v>
      </c>
      <c r="R190" s="125">
        <v>23251.48</v>
      </c>
      <c r="S190" s="174"/>
    </row>
    <row r="191" spans="1:19" s="174" customFormat="1" ht="15.75" x14ac:dyDescent="0.2">
      <c r="A191" s="384"/>
      <c r="B191" s="179" t="s">
        <v>70</v>
      </c>
      <c r="C191" s="178"/>
      <c r="D191" s="178" t="s">
        <v>62</v>
      </c>
      <c r="E191" s="178"/>
      <c r="F191" s="178"/>
      <c r="G191" s="127">
        <f>G190</f>
        <v>6</v>
      </c>
      <c r="H191" s="127">
        <f t="shared" si="2"/>
        <v>6</v>
      </c>
      <c r="I191" s="127">
        <f>I190</f>
        <v>6</v>
      </c>
      <c r="J191" s="127">
        <f>J190</f>
        <v>6</v>
      </c>
      <c r="K191" s="127">
        <f>G191</f>
        <v>6</v>
      </c>
      <c r="L191" s="127"/>
      <c r="M191" s="130">
        <v>46022</v>
      </c>
      <c r="N191" s="130">
        <v>46022</v>
      </c>
      <c r="O191" s="125"/>
      <c r="P191" s="127" t="s">
        <v>62</v>
      </c>
      <c r="Q191" s="125"/>
      <c r="R191" s="125"/>
    </row>
    <row r="192" spans="1:19" s="174" customFormat="1" x14ac:dyDescent="0.25">
      <c r="A192" s="384"/>
      <c r="B192" s="181" t="s">
        <v>76</v>
      </c>
      <c r="C192" s="178"/>
      <c r="D192" s="178"/>
      <c r="E192" s="178"/>
      <c r="F192" s="178"/>
      <c r="G192" s="127" t="s">
        <v>62</v>
      </c>
      <c r="H192" s="127" t="str">
        <f t="shared" si="2"/>
        <v>X</v>
      </c>
      <c r="I192" s="127" t="s">
        <v>62</v>
      </c>
      <c r="J192" s="127"/>
      <c r="K192" s="127"/>
      <c r="L192" s="127" t="s">
        <v>62</v>
      </c>
      <c r="M192" s="127"/>
      <c r="N192" s="127"/>
      <c r="O192" s="127" t="s">
        <v>62</v>
      </c>
      <c r="P192" s="127" t="s">
        <v>62</v>
      </c>
      <c r="Q192" s="127" t="s">
        <v>62</v>
      </c>
      <c r="R192" s="127" t="s">
        <v>62</v>
      </c>
      <c r="S192" s="173"/>
    </row>
    <row r="193" spans="1:19" s="174" customFormat="1" ht="65.45" customHeight="1" x14ac:dyDescent="0.2">
      <c r="A193" s="384"/>
      <c r="B193" s="182" t="s">
        <v>192</v>
      </c>
      <c r="C193" s="178"/>
      <c r="D193" s="178" t="s">
        <v>62</v>
      </c>
      <c r="E193" s="178"/>
      <c r="F193" s="178"/>
      <c r="G193" s="127">
        <f>G190</f>
        <v>6</v>
      </c>
      <c r="H193" s="127">
        <f t="shared" si="2"/>
        <v>6</v>
      </c>
      <c r="I193" s="127">
        <f>I190</f>
        <v>6</v>
      </c>
      <c r="J193" s="127">
        <f>J190</f>
        <v>6</v>
      </c>
      <c r="K193" s="127">
        <f>G193</f>
        <v>6</v>
      </c>
      <c r="L193" s="127" t="s">
        <v>62</v>
      </c>
      <c r="M193" s="130">
        <v>46022</v>
      </c>
      <c r="N193" s="130">
        <v>46022</v>
      </c>
      <c r="O193" s="125"/>
      <c r="P193" s="127" t="s">
        <v>62</v>
      </c>
      <c r="Q193" s="125"/>
      <c r="R193" s="125"/>
    </row>
    <row r="194" spans="1:19" s="174" customFormat="1" ht="15" customHeight="1" x14ac:dyDescent="0.2">
      <c r="A194" s="384"/>
      <c r="B194" s="181" t="s">
        <v>193</v>
      </c>
      <c r="C194" s="178"/>
      <c r="D194" s="178"/>
      <c r="E194" s="178"/>
      <c r="F194" s="178"/>
      <c r="G194" s="127" t="s">
        <v>62</v>
      </c>
      <c r="H194" s="127" t="str">
        <f t="shared" si="2"/>
        <v>X</v>
      </c>
      <c r="I194" s="127" t="s">
        <v>62</v>
      </c>
      <c r="J194" s="127"/>
      <c r="K194" s="127"/>
      <c r="L194" s="127" t="s">
        <v>62</v>
      </c>
      <c r="M194" s="127"/>
      <c r="N194" s="127"/>
      <c r="O194" s="127" t="s">
        <v>62</v>
      </c>
      <c r="P194" s="127" t="s">
        <v>62</v>
      </c>
      <c r="Q194" s="127" t="s">
        <v>62</v>
      </c>
      <c r="R194" s="127" t="s">
        <v>62</v>
      </c>
    </row>
    <row r="195" spans="1:19" s="174" customFormat="1" ht="38.65" customHeight="1" x14ac:dyDescent="0.25">
      <c r="A195" s="384"/>
      <c r="B195" s="182" t="s">
        <v>330</v>
      </c>
      <c r="C195" s="178"/>
      <c r="D195" s="178" t="s">
        <v>62</v>
      </c>
      <c r="E195" s="178"/>
      <c r="F195" s="178"/>
      <c r="G195" s="127">
        <f>G190</f>
        <v>6</v>
      </c>
      <c r="H195" s="127">
        <f t="shared" si="2"/>
        <v>6</v>
      </c>
      <c r="I195" s="127">
        <f>I190</f>
        <v>6</v>
      </c>
      <c r="J195" s="127">
        <f>J190</f>
        <v>6</v>
      </c>
      <c r="K195" s="127">
        <f>G195</f>
        <v>6</v>
      </c>
      <c r="L195" s="127" t="s">
        <v>62</v>
      </c>
      <c r="M195" s="130">
        <v>46022</v>
      </c>
      <c r="N195" s="130">
        <v>46022</v>
      </c>
      <c r="O195" s="125"/>
      <c r="P195" s="127" t="s">
        <v>62</v>
      </c>
      <c r="Q195" s="125"/>
      <c r="R195" s="125"/>
      <c r="S195" s="173"/>
    </row>
    <row r="196" spans="1:19" s="174" customFormat="1" ht="21" customHeight="1" x14ac:dyDescent="0.2">
      <c r="A196" s="384"/>
      <c r="B196" s="181" t="s">
        <v>71</v>
      </c>
      <c r="C196" s="178"/>
      <c r="D196" s="178"/>
      <c r="E196" s="178"/>
      <c r="F196" s="178"/>
      <c r="G196" s="127" t="s">
        <v>62</v>
      </c>
      <c r="H196" s="127" t="str">
        <f t="shared" si="2"/>
        <v>X</v>
      </c>
      <c r="I196" s="127" t="s">
        <v>62</v>
      </c>
      <c r="J196" s="127"/>
      <c r="K196" s="127"/>
      <c r="L196" s="127" t="s">
        <v>62</v>
      </c>
      <c r="M196" s="127"/>
      <c r="N196" s="127"/>
      <c r="O196" s="127" t="s">
        <v>62</v>
      </c>
      <c r="P196" s="127" t="s">
        <v>62</v>
      </c>
      <c r="Q196" s="127" t="s">
        <v>62</v>
      </c>
      <c r="R196" s="127" t="s">
        <v>62</v>
      </c>
    </row>
    <row r="197" spans="1:19" s="174" customFormat="1" ht="21" customHeight="1" x14ac:dyDescent="0.2">
      <c r="A197" s="385"/>
      <c r="B197" s="182" t="s">
        <v>72</v>
      </c>
      <c r="C197" s="178"/>
      <c r="D197" s="178" t="s">
        <v>62</v>
      </c>
      <c r="E197" s="178"/>
      <c r="F197" s="178"/>
      <c r="G197" s="127">
        <f>G190</f>
        <v>6</v>
      </c>
      <c r="H197" s="127">
        <f t="shared" si="2"/>
        <v>6</v>
      </c>
      <c r="I197" s="127">
        <f>I190</f>
        <v>6</v>
      </c>
      <c r="J197" s="127">
        <f>J190</f>
        <v>6</v>
      </c>
      <c r="K197" s="127">
        <f>G197</f>
        <v>6</v>
      </c>
      <c r="L197" s="127" t="s">
        <v>62</v>
      </c>
      <c r="M197" s="130">
        <v>46022</v>
      </c>
      <c r="N197" s="130">
        <v>46022</v>
      </c>
      <c r="O197" s="125"/>
      <c r="P197" s="127" t="s">
        <v>62</v>
      </c>
      <c r="Q197" s="125"/>
      <c r="R197" s="125"/>
    </row>
    <row r="198" spans="1:19" s="173" customFormat="1" ht="74.45" customHeight="1" x14ac:dyDescent="0.25">
      <c r="A198" s="383" t="s">
        <v>376</v>
      </c>
      <c r="B198" s="175" t="s">
        <v>412</v>
      </c>
      <c r="C198" s="176" t="s">
        <v>191</v>
      </c>
      <c r="D198" s="177" t="s">
        <v>333</v>
      </c>
      <c r="E198" s="177" t="s">
        <v>75</v>
      </c>
      <c r="F198" s="176">
        <v>792</v>
      </c>
      <c r="G198" s="125">
        <v>9</v>
      </c>
      <c r="H198" s="125">
        <f t="shared" si="2"/>
        <v>9</v>
      </c>
      <c r="I198" s="213">
        <v>9</v>
      </c>
      <c r="J198" s="125">
        <v>9</v>
      </c>
      <c r="K198" s="127">
        <f>G198</f>
        <v>9</v>
      </c>
      <c r="L198" s="125"/>
      <c r="M198" s="125" t="s">
        <v>62</v>
      </c>
      <c r="N198" s="125" t="s">
        <v>62</v>
      </c>
      <c r="O198" s="125">
        <v>63135</v>
      </c>
      <c r="P198" s="125"/>
      <c r="Q198" s="125">
        <v>27435.8</v>
      </c>
      <c r="R198" s="125">
        <v>27435.8</v>
      </c>
    </row>
    <row r="199" spans="1:19" s="174" customFormat="1" ht="15.75" x14ac:dyDescent="0.2">
      <c r="A199" s="384"/>
      <c r="B199" s="179" t="s">
        <v>70</v>
      </c>
      <c r="C199" s="178"/>
      <c r="D199" s="178" t="s">
        <v>62</v>
      </c>
      <c r="E199" s="178"/>
      <c r="F199" s="178"/>
      <c r="G199" s="127">
        <f>G198</f>
        <v>9</v>
      </c>
      <c r="H199" s="127">
        <f t="shared" ref="H199:H262" si="15">G199</f>
        <v>9</v>
      </c>
      <c r="I199" s="127">
        <f>I198</f>
        <v>9</v>
      </c>
      <c r="J199" s="127">
        <f>J198</f>
        <v>9</v>
      </c>
      <c r="K199" s="127">
        <f>G199</f>
        <v>9</v>
      </c>
      <c r="L199" s="127"/>
      <c r="M199" s="130">
        <v>46022</v>
      </c>
      <c r="N199" s="130">
        <v>46022</v>
      </c>
      <c r="O199" s="125"/>
      <c r="P199" s="127" t="s">
        <v>62</v>
      </c>
      <c r="Q199" s="125"/>
      <c r="R199" s="125"/>
    </row>
    <row r="200" spans="1:19" s="174" customFormat="1" ht="14.25" x14ac:dyDescent="0.2">
      <c r="A200" s="384"/>
      <c r="B200" s="181" t="s">
        <v>76</v>
      </c>
      <c r="C200" s="178"/>
      <c r="D200" s="178"/>
      <c r="E200" s="178"/>
      <c r="F200" s="178"/>
      <c r="G200" s="127" t="s">
        <v>62</v>
      </c>
      <c r="H200" s="127" t="str">
        <f t="shared" si="15"/>
        <v>X</v>
      </c>
      <c r="I200" s="127" t="s">
        <v>62</v>
      </c>
      <c r="J200" s="127"/>
      <c r="K200" s="127"/>
      <c r="L200" s="127" t="s">
        <v>62</v>
      </c>
      <c r="M200" s="127"/>
      <c r="N200" s="127"/>
      <c r="O200" s="127" t="s">
        <v>62</v>
      </c>
      <c r="P200" s="127" t="s">
        <v>62</v>
      </c>
      <c r="Q200" s="127" t="s">
        <v>62</v>
      </c>
      <c r="R200" s="127" t="s">
        <v>62</v>
      </c>
    </row>
    <row r="201" spans="1:19" s="174" customFormat="1" ht="65.45" customHeight="1" x14ac:dyDescent="0.25">
      <c r="A201" s="384"/>
      <c r="B201" s="182" t="s">
        <v>192</v>
      </c>
      <c r="C201" s="178"/>
      <c r="D201" s="178" t="s">
        <v>62</v>
      </c>
      <c r="E201" s="178"/>
      <c r="F201" s="178"/>
      <c r="G201" s="127">
        <f>G198</f>
        <v>9</v>
      </c>
      <c r="H201" s="127">
        <f t="shared" si="15"/>
        <v>9</v>
      </c>
      <c r="I201" s="127">
        <f>I198</f>
        <v>9</v>
      </c>
      <c r="J201" s="127">
        <f>J198</f>
        <v>9</v>
      </c>
      <c r="K201" s="127">
        <f>G201</f>
        <v>9</v>
      </c>
      <c r="L201" s="127" t="s">
        <v>62</v>
      </c>
      <c r="M201" s="130">
        <v>46022</v>
      </c>
      <c r="N201" s="130">
        <v>46022</v>
      </c>
      <c r="O201" s="125"/>
      <c r="P201" s="127" t="s">
        <v>62</v>
      </c>
      <c r="Q201" s="125"/>
      <c r="R201" s="125"/>
      <c r="S201" s="173"/>
    </row>
    <row r="202" spans="1:19" s="174" customFormat="1" ht="15" customHeight="1" x14ac:dyDescent="0.2">
      <c r="A202" s="384"/>
      <c r="B202" s="181" t="s">
        <v>193</v>
      </c>
      <c r="C202" s="178"/>
      <c r="D202" s="178"/>
      <c r="E202" s="178"/>
      <c r="F202" s="178"/>
      <c r="G202" s="127" t="s">
        <v>62</v>
      </c>
      <c r="H202" s="127" t="str">
        <f t="shared" si="15"/>
        <v>X</v>
      </c>
      <c r="I202" s="127" t="s">
        <v>62</v>
      </c>
      <c r="J202" s="127"/>
      <c r="K202" s="127"/>
      <c r="L202" s="127" t="s">
        <v>62</v>
      </c>
      <c r="M202" s="127"/>
      <c r="N202" s="127"/>
      <c r="O202" s="127" t="s">
        <v>62</v>
      </c>
      <c r="P202" s="127" t="s">
        <v>62</v>
      </c>
      <c r="Q202" s="127" t="s">
        <v>62</v>
      </c>
      <c r="R202" s="127" t="s">
        <v>62</v>
      </c>
    </row>
    <row r="203" spans="1:19" s="174" customFormat="1" ht="38.65" customHeight="1" x14ac:dyDescent="0.2">
      <c r="A203" s="384"/>
      <c r="B203" s="182" t="s">
        <v>330</v>
      </c>
      <c r="C203" s="178"/>
      <c r="D203" s="178" t="s">
        <v>62</v>
      </c>
      <c r="E203" s="178"/>
      <c r="F203" s="178"/>
      <c r="G203" s="127">
        <f>G198</f>
        <v>9</v>
      </c>
      <c r="H203" s="127">
        <f t="shared" si="15"/>
        <v>9</v>
      </c>
      <c r="I203" s="127">
        <f>I198</f>
        <v>9</v>
      </c>
      <c r="J203" s="127">
        <f>J198</f>
        <v>9</v>
      </c>
      <c r="K203" s="127">
        <f>G203</f>
        <v>9</v>
      </c>
      <c r="L203" s="127" t="s">
        <v>62</v>
      </c>
      <c r="M203" s="130">
        <v>46022</v>
      </c>
      <c r="N203" s="130">
        <v>46022</v>
      </c>
      <c r="O203" s="125"/>
      <c r="P203" s="127" t="s">
        <v>62</v>
      </c>
      <c r="Q203" s="125"/>
      <c r="R203" s="125"/>
    </row>
    <row r="204" spans="1:19" s="174" customFormat="1" ht="21" customHeight="1" x14ac:dyDescent="0.25">
      <c r="A204" s="384"/>
      <c r="B204" s="181" t="s">
        <v>71</v>
      </c>
      <c r="C204" s="178"/>
      <c r="D204" s="178"/>
      <c r="E204" s="178"/>
      <c r="F204" s="178"/>
      <c r="G204" s="127" t="s">
        <v>62</v>
      </c>
      <c r="H204" s="127" t="str">
        <f t="shared" si="15"/>
        <v>X</v>
      </c>
      <c r="I204" s="127" t="s">
        <v>62</v>
      </c>
      <c r="J204" s="127"/>
      <c r="K204" s="127"/>
      <c r="L204" s="127" t="s">
        <v>62</v>
      </c>
      <c r="M204" s="127"/>
      <c r="N204" s="127"/>
      <c r="O204" s="127" t="s">
        <v>62</v>
      </c>
      <c r="P204" s="127" t="s">
        <v>62</v>
      </c>
      <c r="Q204" s="127" t="s">
        <v>62</v>
      </c>
      <c r="R204" s="127" t="s">
        <v>62</v>
      </c>
      <c r="S204" s="173"/>
    </row>
    <row r="205" spans="1:19" s="174" customFormat="1" ht="21" customHeight="1" x14ac:dyDescent="0.2">
      <c r="A205" s="385"/>
      <c r="B205" s="182" t="s">
        <v>72</v>
      </c>
      <c r="C205" s="178"/>
      <c r="D205" s="178" t="s">
        <v>62</v>
      </c>
      <c r="E205" s="178"/>
      <c r="F205" s="178"/>
      <c r="G205" s="127">
        <f>G198</f>
        <v>9</v>
      </c>
      <c r="H205" s="127">
        <f t="shared" si="15"/>
        <v>9</v>
      </c>
      <c r="I205" s="127">
        <f>I198</f>
        <v>9</v>
      </c>
      <c r="J205" s="127">
        <f>J198</f>
        <v>9</v>
      </c>
      <c r="K205" s="127">
        <f>G205</f>
        <v>9</v>
      </c>
      <c r="L205" s="127" t="s">
        <v>62</v>
      </c>
      <c r="M205" s="130">
        <v>46022</v>
      </c>
      <c r="N205" s="130">
        <v>46022</v>
      </c>
      <c r="O205" s="125"/>
      <c r="P205" s="127" t="s">
        <v>62</v>
      </c>
      <c r="Q205" s="125"/>
      <c r="R205" s="125"/>
    </row>
    <row r="206" spans="1:19" s="173" customFormat="1" ht="74.45" customHeight="1" x14ac:dyDescent="0.25">
      <c r="A206" s="383" t="s">
        <v>350</v>
      </c>
      <c r="B206" s="175" t="s">
        <v>412</v>
      </c>
      <c r="C206" s="176" t="s">
        <v>191</v>
      </c>
      <c r="D206" s="177" t="s">
        <v>333</v>
      </c>
      <c r="E206" s="177" t="s">
        <v>75</v>
      </c>
      <c r="F206" s="176">
        <v>792</v>
      </c>
      <c r="G206" s="125">
        <v>14</v>
      </c>
      <c r="H206" s="125">
        <f t="shared" si="15"/>
        <v>14</v>
      </c>
      <c r="I206" s="125"/>
      <c r="J206" s="125"/>
      <c r="K206" s="127">
        <f>G206</f>
        <v>14</v>
      </c>
      <c r="L206" s="125"/>
      <c r="M206" s="125" t="s">
        <v>62</v>
      </c>
      <c r="N206" s="125" t="s">
        <v>62</v>
      </c>
      <c r="O206" s="78">
        <v>35075</v>
      </c>
      <c r="P206" s="125"/>
      <c r="Q206" s="78">
        <v>20461.759999999998</v>
      </c>
      <c r="R206" s="78">
        <v>20461.759999999998</v>
      </c>
      <c r="S206" s="174"/>
    </row>
    <row r="207" spans="1:19" s="174" customFormat="1" ht="15.75" x14ac:dyDescent="0.25">
      <c r="A207" s="384"/>
      <c r="B207" s="179" t="s">
        <v>70</v>
      </c>
      <c r="C207" s="178"/>
      <c r="D207" s="178" t="s">
        <v>62</v>
      </c>
      <c r="E207" s="178"/>
      <c r="F207" s="178"/>
      <c r="G207" s="127">
        <f>G206</f>
        <v>14</v>
      </c>
      <c r="H207" s="127">
        <f t="shared" si="15"/>
        <v>14</v>
      </c>
      <c r="I207" s="127">
        <f t="shared" ref="I207:J207" si="16">I206</f>
        <v>0</v>
      </c>
      <c r="J207" s="127">
        <f t="shared" si="16"/>
        <v>0</v>
      </c>
      <c r="K207" s="127">
        <f>G207</f>
        <v>14</v>
      </c>
      <c r="L207" s="127"/>
      <c r="M207" s="130">
        <v>46022</v>
      </c>
      <c r="N207" s="130">
        <v>46022</v>
      </c>
      <c r="O207" s="125"/>
      <c r="P207" s="127" t="s">
        <v>62</v>
      </c>
      <c r="Q207" s="125"/>
      <c r="R207" s="125"/>
      <c r="S207" s="173"/>
    </row>
    <row r="208" spans="1:19" s="174" customFormat="1" ht="14.25" x14ac:dyDescent="0.2">
      <c r="A208" s="384"/>
      <c r="B208" s="181" t="s">
        <v>76</v>
      </c>
      <c r="C208" s="178"/>
      <c r="D208" s="178"/>
      <c r="E208" s="178"/>
      <c r="F208" s="178"/>
      <c r="G208" s="127" t="s">
        <v>62</v>
      </c>
      <c r="H208" s="127" t="str">
        <f t="shared" si="15"/>
        <v>X</v>
      </c>
      <c r="I208" s="127" t="s">
        <v>62</v>
      </c>
      <c r="J208" s="127"/>
      <c r="K208" s="127"/>
      <c r="L208" s="127" t="s">
        <v>62</v>
      </c>
      <c r="M208" s="127"/>
      <c r="N208" s="127"/>
      <c r="O208" s="127" t="s">
        <v>62</v>
      </c>
      <c r="P208" s="127" t="s">
        <v>62</v>
      </c>
      <c r="Q208" s="127" t="s">
        <v>62</v>
      </c>
      <c r="R208" s="127" t="s">
        <v>62</v>
      </c>
    </row>
    <row r="209" spans="1:19" s="174" customFormat="1" ht="65.45" customHeight="1" x14ac:dyDescent="0.2">
      <c r="A209" s="384"/>
      <c r="B209" s="182" t="s">
        <v>192</v>
      </c>
      <c r="C209" s="178"/>
      <c r="D209" s="178" t="s">
        <v>62</v>
      </c>
      <c r="E209" s="178"/>
      <c r="F209" s="178"/>
      <c r="G209" s="127">
        <f>G206</f>
        <v>14</v>
      </c>
      <c r="H209" s="127">
        <f t="shared" si="15"/>
        <v>14</v>
      </c>
      <c r="I209" s="127">
        <f t="shared" ref="I209:J209" si="17">I206</f>
        <v>0</v>
      </c>
      <c r="J209" s="127">
        <f t="shared" si="17"/>
        <v>0</v>
      </c>
      <c r="K209" s="127">
        <f>G209</f>
        <v>14</v>
      </c>
      <c r="L209" s="127" t="s">
        <v>62</v>
      </c>
      <c r="M209" s="130">
        <v>46022</v>
      </c>
      <c r="N209" s="130">
        <v>46022</v>
      </c>
      <c r="O209" s="125"/>
      <c r="P209" s="127" t="s">
        <v>62</v>
      </c>
      <c r="Q209" s="125"/>
      <c r="R209" s="125"/>
    </row>
    <row r="210" spans="1:19" s="174" customFormat="1" ht="15" customHeight="1" x14ac:dyDescent="0.25">
      <c r="A210" s="384"/>
      <c r="B210" s="181" t="s">
        <v>193</v>
      </c>
      <c r="C210" s="178"/>
      <c r="D210" s="178"/>
      <c r="E210" s="178"/>
      <c r="F210" s="178"/>
      <c r="G210" s="127" t="s">
        <v>62</v>
      </c>
      <c r="H210" s="127" t="str">
        <f t="shared" si="15"/>
        <v>X</v>
      </c>
      <c r="I210" s="127" t="s">
        <v>62</v>
      </c>
      <c r="J210" s="127"/>
      <c r="K210" s="127"/>
      <c r="L210" s="127" t="s">
        <v>62</v>
      </c>
      <c r="M210" s="127"/>
      <c r="N210" s="127"/>
      <c r="O210" s="127" t="s">
        <v>62</v>
      </c>
      <c r="P210" s="127" t="s">
        <v>62</v>
      </c>
      <c r="Q210" s="127" t="s">
        <v>62</v>
      </c>
      <c r="R210" s="127" t="s">
        <v>62</v>
      </c>
      <c r="S210" s="173"/>
    </row>
    <row r="211" spans="1:19" s="174" customFormat="1" ht="38.65" customHeight="1" x14ac:dyDescent="0.2">
      <c r="A211" s="384"/>
      <c r="B211" s="182" t="s">
        <v>330</v>
      </c>
      <c r="C211" s="178"/>
      <c r="D211" s="178" t="s">
        <v>62</v>
      </c>
      <c r="E211" s="178"/>
      <c r="F211" s="178"/>
      <c r="G211" s="127">
        <f>G206</f>
        <v>14</v>
      </c>
      <c r="H211" s="127">
        <f t="shared" si="15"/>
        <v>14</v>
      </c>
      <c r="I211" s="127">
        <f t="shared" ref="I211:J211" si="18">I206</f>
        <v>0</v>
      </c>
      <c r="J211" s="127">
        <f t="shared" si="18"/>
        <v>0</v>
      </c>
      <c r="K211" s="127">
        <f>G211</f>
        <v>14</v>
      </c>
      <c r="L211" s="127" t="s">
        <v>62</v>
      </c>
      <c r="M211" s="130">
        <v>46022</v>
      </c>
      <c r="N211" s="130">
        <v>46022</v>
      </c>
      <c r="O211" s="125"/>
      <c r="P211" s="127" t="s">
        <v>62</v>
      </c>
      <c r="Q211" s="125"/>
      <c r="R211" s="125"/>
    </row>
    <row r="212" spans="1:19" s="174" customFormat="1" ht="21" customHeight="1" x14ac:dyDescent="0.2">
      <c r="A212" s="384"/>
      <c r="B212" s="181" t="s">
        <v>71</v>
      </c>
      <c r="C212" s="178"/>
      <c r="D212" s="178"/>
      <c r="E212" s="178"/>
      <c r="F212" s="178"/>
      <c r="G212" s="127" t="s">
        <v>62</v>
      </c>
      <c r="H212" s="127" t="str">
        <f t="shared" si="15"/>
        <v>X</v>
      </c>
      <c r="I212" s="127" t="s">
        <v>62</v>
      </c>
      <c r="J212" s="127"/>
      <c r="K212" s="127"/>
      <c r="L212" s="127" t="s">
        <v>62</v>
      </c>
      <c r="M212" s="127"/>
      <c r="N212" s="127"/>
      <c r="O212" s="127" t="s">
        <v>62</v>
      </c>
      <c r="P212" s="127" t="s">
        <v>62</v>
      </c>
      <c r="Q212" s="127" t="s">
        <v>62</v>
      </c>
      <c r="R212" s="127" t="s">
        <v>62</v>
      </c>
    </row>
    <row r="213" spans="1:19" s="174" customFormat="1" ht="21" customHeight="1" x14ac:dyDescent="0.25">
      <c r="A213" s="385"/>
      <c r="B213" s="182" t="s">
        <v>72</v>
      </c>
      <c r="C213" s="178"/>
      <c r="D213" s="178" t="s">
        <v>62</v>
      </c>
      <c r="E213" s="178"/>
      <c r="F213" s="178"/>
      <c r="G213" s="127">
        <f>G206</f>
        <v>14</v>
      </c>
      <c r="H213" s="127">
        <f t="shared" si="15"/>
        <v>14</v>
      </c>
      <c r="I213" s="127">
        <f t="shared" ref="I213:J213" si="19">I206</f>
        <v>0</v>
      </c>
      <c r="J213" s="127">
        <f t="shared" si="19"/>
        <v>0</v>
      </c>
      <c r="K213" s="127">
        <f>G213</f>
        <v>14</v>
      </c>
      <c r="L213" s="127" t="s">
        <v>62</v>
      </c>
      <c r="M213" s="130">
        <v>46022</v>
      </c>
      <c r="N213" s="130">
        <v>46022</v>
      </c>
      <c r="O213" s="125"/>
      <c r="P213" s="127" t="s">
        <v>62</v>
      </c>
      <c r="Q213" s="125"/>
      <c r="R213" s="125"/>
      <c r="S213" s="173"/>
    </row>
    <row r="214" spans="1:19" s="173" customFormat="1" ht="74.45" customHeight="1" x14ac:dyDescent="0.25">
      <c r="A214" s="383" t="s">
        <v>216</v>
      </c>
      <c r="B214" s="175" t="s">
        <v>412</v>
      </c>
      <c r="C214" s="176" t="s">
        <v>191</v>
      </c>
      <c r="D214" s="177" t="s">
        <v>333</v>
      </c>
      <c r="E214" s="177" t="s">
        <v>75</v>
      </c>
      <c r="F214" s="176">
        <v>792</v>
      </c>
      <c r="G214" s="125">
        <v>6</v>
      </c>
      <c r="H214" s="125">
        <f t="shared" si="15"/>
        <v>6</v>
      </c>
      <c r="I214" s="125">
        <v>6</v>
      </c>
      <c r="J214" s="125">
        <v>6</v>
      </c>
      <c r="K214" s="127">
        <f>G214</f>
        <v>6</v>
      </c>
      <c r="L214" s="125"/>
      <c r="M214" s="125" t="s">
        <v>62</v>
      </c>
      <c r="N214" s="125" t="s">
        <v>62</v>
      </c>
      <c r="O214" s="125">
        <v>42090</v>
      </c>
      <c r="P214" s="125"/>
      <c r="Q214" s="125">
        <v>19531.68</v>
      </c>
      <c r="R214" s="125">
        <v>19531.68</v>
      </c>
      <c r="S214" s="174"/>
    </row>
    <row r="215" spans="1:19" s="174" customFormat="1" ht="15.75" x14ac:dyDescent="0.2">
      <c r="A215" s="384"/>
      <c r="B215" s="179" t="s">
        <v>70</v>
      </c>
      <c r="C215" s="178"/>
      <c r="D215" s="178" t="s">
        <v>62</v>
      </c>
      <c r="E215" s="178"/>
      <c r="F215" s="178"/>
      <c r="G215" s="127">
        <f>G214</f>
        <v>6</v>
      </c>
      <c r="H215" s="127">
        <f t="shared" si="15"/>
        <v>6</v>
      </c>
      <c r="I215" s="127">
        <f>I214</f>
        <v>6</v>
      </c>
      <c r="J215" s="127">
        <f>J214</f>
        <v>6</v>
      </c>
      <c r="K215" s="127">
        <f>G215</f>
        <v>6</v>
      </c>
      <c r="L215" s="127"/>
      <c r="M215" s="130">
        <v>46022</v>
      </c>
      <c r="N215" s="130">
        <v>46022</v>
      </c>
      <c r="O215" s="125"/>
      <c r="P215" s="127" t="s">
        <v>62</v>
      </c>
      <c r="Q215" s="125"/>
      <c r="R215" s="125"/>
    </row>
    <row r="216" spans="1:19" s="174" customFormat="1" x14ac:dyDescent="0.25">
      <c r="A216" s="384"/>
      <c r="B216" s="181" t="s">
        <v>76</v>
      </c>
      <c r="C216" s="178"/>
      <c r="D216" s="178"/>
      <c r="E216" s="178"/>
      <c r="F216" s="178"/>
      <c r="G216" s="127" t="s">
        <v>62</v>
      </c>
      <c r="H216" s="127" t="str">
        <f t="shared" si="15"/>
        <v>X</v>
      </c>
      <c r="I216" s="127" t="s">
        <v>62</v>
      </c>
      <c r="J216" s="127"/>
      <c r="K216" s="127"/>
      <c r="L216" s="127" t="s">
        <v>62</v>
      </c>
      <c r="M216" s="127"/>
      <c r="N216" s="127"/>
      <c r="O216" s="127" t="s">
        <v>62</v>
      </c>
      <c r="P216" s="127" t="s">
        <v>62</v>
      </c>
      <c r="Q216" s="127" t="s">
        <v>62</v>
      </c>
      <c r="R216" s="127" t="s">
        <v>62</v>
      </c>
      <c r="S216" s="173"/>
    </row>
    <row r="217" spans="1:19" s="174" customFormat="1" ht="65.45" customHeight="1" x14ac:dyDescent="0.2">
      <c r="A217" s="384"/>
      <c r="B217" s="182" t="s">
        <v>192</v>
      </c>
      <c r="C217" s="178"/>
      <c r="D217" s="178" t="s">
        <v>62</v>
      </c>
      <c r="E217" s="178"/>
      <c r="F217" s="178"/>
      <c r="G217" s="127">
        <f>G214</f>
        <v>6</v>
      </c>
      <c r="H217" s="127">
        <f t="shared" si="15"/>
        <v>6</v>
      </c>
      <c r="I217" s="127">
        <f>I214</f>
        <v>6</v>
      </c>
      <c r="J217" s="127">
        <f>J214</f>
        <v>6</v>
      </c>
      <c r="K217" s="127">
        <f>G217</f>
        <v>6</v>
      </c>
      <c r="L217" s="127" t="s">
        <v>62</v>
      </c>
      <c r="M217" s="130">
        <v>46022</v>
      </c>
      <c r="N217" s="130">
        <v>46022</v>
      </c>
      <c r="O217" s="125"/>
      <c r="P217" s="127" t="s">
        <v>62</v>
      </c>
      <c r="Q217" s="125"/>
      <c r="R217" s="125"/>
    </row>
    <row r="218" spans="1:19" s="174" customFormat="1" ht="15" customHeight="1" x14ac:dyDescent="0.2">
      <c r="A218" s="384"/>
      <c r="B218" s="181" t="s">
        <v>193</v>
      </c>
      <c r="C218" s="178"/>
      <c r="D218" s="178"/>
      <c r="E218" s="178"/>
      <c r="F218" s="178"/>
      <c r="G218" s="127" t="s">
        <v>62</v>
      </c>
      <c r="H218" s="127" t="str">
        <f t="shared" si="15"/>
        <v>X</v>
      </c>
      <c r="I218" s="127" t="s">
        <v>62</v>
      </c>
      <c r="J218" s="127"/>
      <c r="K218" s="127"/>
      <c r="L218" s="127" t="s">
        <v>62</v>
      </c>
      <c r="M218" s="127"/>
      <c r="N218" s="127"/>
      <c r="O218" s="127" t="s">
        <v>62</v>
      </c>
      <c r="P218" s="127" t="s">
        <v>62</v>
      </c>
      <c r="Q218" s="127" t="s">
        <v>62</v>
      </c>
      <c r="R218" s="127" t="s">
        <v>62</v>
      </c>
    </row>
    <row r="219" spans="1:19" s="174" customFormat="1" ht="38.65" customHeight="1" x14ac:dyDescent="0.25">
      <c r="A219" s="384"/>
      <c r="B219" s="182" t="s">
        <v>330</v>
      </c>
      <c r="C219" s="178"/>
      <c r="D219" s="178" t="s">
        <v>62</v>
      </c>
      <c r="E219" s="178"/>
      <c r="F219" s="178"/>
      <c r="G219" s="127">
        <f>G214</f>
        <v>6</v>
      </c>
      <c r="H219" s="127">
        <f t="shared" si="15"/>
        <v>6</v>
      </c>
      <c r="I219" s="127">
        <f>I214</f>
        <v>6</v>
      </c>
      <c r="J219" s="127">
        <f>J214</f>
        <v>6</v>
      </c>
      <c r="K219" s="127">
        <f>G219</f>
        <v>6</v>
      </c>
      <c r="L219" s="127" t="s">
        <v>62</v>
      </c>
      <c r="M219" s="130">
        <v>46022</v>
      </c>
      <c r="N219" s="130">
        <v>46022</v>
      </c>
      <c r="O219" s="125"/>
      <c r="P219" s="127" t="s">
        <v>62</v>
      </c>
      <c r="Q219" s="125"/>
      <c r="R219" s="125"/>
      <c r="S219" s="173"/>
    </row>
    <row r="220" spans="1:19" s="174" customFormat="1" ht="21" customHeight="1" x14ac:dyDescent="0.2">
      <c r="A220" s="384"/>
      <c r="B220" s="181" t="s">
        <v>71</v>
      </c>
      <c r="C220" s="178"/>
      <c r="D220" s="178"/>
      <c r="E220" s="178"/>
      <c r="F220" s="178"/>
      <c r="G220" s="127" t="s">
        <v>62</v>
      </c>
      <c r="H220" s="127" t="str">
        <f t="shared" si="15"/>
        <v>X</v>
      </c>
      <c r="I220" s="127" t="s">
        <v>62</v>
      </c>
      <c r="J220" s="127"/>
      <c r="K220" s="127"/>
      <c r="L220" s="127" t="s">
        <v>62</v>
      </c>
      <c r="M220" s="127"/>
      <c r="N220" s="127"/>
      <c r="O220" s="127" t="s">
        <v>62</v>
      </c>
      <c r="P220" s="127" t="s">
        <v>62</v>
      </c>
      <c r="Q220" s="127" t="s">
        <v>62</v>
      </c>
      <c r="R220" s="127" t="s">
        <v>62</v>
      </c>
    </row>
    <row r="221" spans="1:19" s="174" customFormat="1" ht="21" customHeight="1" x14ac:dyDescent="0.2">
      <c r="A221" s="385"/>
      <c r="B221" s="182" t="s">
        <v>72</v>
      </c>
      <c r="C221" s="178"/>
      <c r="D221" s="178" t="s">
        <v>62</v>
      </c>
      <c r="E221" s="178"/>
      <c r="F221" s="178"/>
      <c r="G221" s="127">
        <f>G214</f>
        <v>6</v>
      </c>
      <c r="H221" s="127">
        <f t="shared" si="15"/>
        <v>6</v>
      </c>
      <c r="I221" s="127">
        <f>I214</f>
        <v>6</v>
      </c>
      <c r="J221" s="127">
        <f>J214</f>
        <v>6</v>
      </c>
      <c r="K221" s="127">
        <f>G221</f>
        <v>6</v>
      </c>
      <c r="L221" s="127" t="s">
        <v>62</v>
      </c>
      <c r="M221" s="130">
        <v>46022</v>
      </c>
      <c r="N221" s="130">
        <v>46022</v>
      </c>
      <c r="O221" s="125"/>
      <c r="P221" s="127" t="s">
        <v>62</v>
      </c>
      <c r="Q221" s="125"/>
      <c r="R221" s="125"/>
    </row>
    <row r="222" spans="1:19" s="173" customFormat="1" ht="74.45" customHeight="1" x14ac:dyDescent="0.25">
      <c r="A222" s="383" t="s">
        <v>351</v>
      </c>
      <c r="B222" s="175" t="s">
        <v>412</v>
      </c>
      <c r="C222" s="176" t="s">
        <v>191</v>
      </c>
      <c r="D222" s="177" t="s">
        <v>333</v>
      </c>
      <c r="E222" s="177" t="s">
        <v>75</v>
      </c>
      <c r="F222" s="176">
        <v>792</v>
      </c>
      <c r="G222" s="125">
        <v>10</v>
      </c>
      <c r="H222" s="125">
        <f t="shared" si="15"/>
        <v>10</v>
      </c>
      <c r="I222" s="213">
        <v>10</v>
      </c>
      <c r="J222" s="125">
        <v>10</v>
      </c>
      <c r="K222" s="127">
        <f>G222</f>
        <v>10</v>
      </c>
      <c r="L222" s="125"/>
      <c r="M222" s="125" t="s">
        <v>62</v>
      </c>
      <c r="N222" s="125" t="s">
        <v>62</v>
      </c>
      <c r="O222" s="125">
        <v>70150</v>
      </c>
      <c r="P222" s="125"/>
      <c r="Q222" s="125">
        <v>19996.2</v>
      </c>
      <c r="R222" s="125">
        <v>19996.2</v>
      </c>
    </row>
    <row r="223" spans="1:19" s="174" customFormat="1" ht="15.75" x14ac:dyDescent="0.2">
      <c r="A223" s="384"/>
      <c r="B223" s="179" t="s">
        <v>70</v>
      </c>
      <c r="C223" s="178"/>
      <c r="D223" s="178" t="s">
        <v>62</v>
      </c>
      <c r="E223" s="178"/>
      <c r="F223" s="178"/>
      <c r="G223" s="127">
        <f>G222</f>
        <v>10</v>
      </c>
      <c r="H223" s="127">
        <f t="shared" si="15"/>
        <v>10</v>
      </c>
      <c r="I223" s="127">
        <f>I222</f>
        <v>10</v>
      </c>
      <c r="J223" s="127">
        <f>J222</f>
        <v>10</v>
      </c>
      <c r="K223" s="127">
        <f>G223</f>
        <v>10</v>
      </c>
      <c r="L223" s="127"/>
      <c r="M223" s="130">
        <v>46022</v>
      </c>
      <c r="N223" s="130">
        <v>46022</v>
      </c>
      <c r="O223" s="125"/>
      <c r="P223" s="127" t="s">
        <v>62</v>
      </c>
      <c r="Q223" s="125"/>
      <c r="R223" s="125"/>
    </row>
    <row r="224" spans="1:19" s="174" customFormat="1" ht="14.25" x14ac:dyDescent="0.2">
      <c r="A224" s="384"/>
      <c r="B224" s="181" t="s">
        <v>76</v>
      </c>
      <c r="C224" s="178"/>
      <c r="D224" s="178"/>
      <c r="E224" s="178"/>
      <c r="F224" s="178"/>
      <c r="G224" s="127" t="s">
        <v>62</v>
      </c>
      <c r="H224" s="127" t="str">
        <f t="shared" si="15"/>
        <v>X</v>
      </c>
      <c r="I224" s="127" t="s">
        <v>62</v>
      </c>
      <c r="J224" s="127"/>
      <c r="K224" s="127"/>
      <c r="L224" s="127" t="s">
        <v>62</v>
      </c>
      <c r="M224" s="127"/>
      <c r="N224" s="127"/>
      <c r="O224" s="127" t="s">
        <v>62</v>
      </c>
      <c r="P224" s="127" t="s">
        <v>62</v>
      </c>
      <c r="Q224" s="127" t="s">
        <v>62</v>
      </c>
      <c r="R224" s="127" t="s">
        <v>62</v>
      </c>
    </row>
    <row r="225" spans="1:19" s="174" customFormat="1" ht="65.45" customHeight="1" x14ac:dyDescent="0.25">
      <c r="A225" s="384"/>
      <c r="B225" s="182" t="s">
        <v>192</v>
      </c>
      <c r="C225" s="178"/>
      <c r="D225" s="178" t="s">
        <v>62</v>
      </c>
      <c r="E225" s="178"/>
      <c r="F225" s="178"/>
      <c r="G225" s="127">
        <f>G222</f>
        <v>10</v>
      </c>
      <c r="H225" s="127">
        <f t="shared" si="15"/>
        <v>10</v>
      </c>
      <c r="I225" s="127">
        <f>I222</f>
        <v>10</v>
      </c>
      <c r="J225" s="127">
        <f>J222</f>
        <v>10</v>
      </c>
      <c r="K225" s="127">
        <f>G225</f>
        <v>10</v>
      </c>
      <c r="L225" s="127" t="s">
        <v>62</v>
      </c>
      <c r="M225" s="130">
        <v>46022</v>
      </c>
      <c r="N225" s="130">
        <v>46022</v>
      </c>
      <c r="O225" s="125"/>
      <c r="P225" s="127" t="s">
        <v>62</v>
      </c>
      <c r="Q225" s="125"/>
      <c r="R225" s="125"/>
      <c r="S225" s="173"/>
    </row>
    <row r="226" spans="1:19" s="174" customFormat="1" ht="15" customHeight="1" x14ac:dyDescent="0.2">
      <c r="A226" s="384"/>
      <c r="B226" s="181" t="s">
        <v>193</v>
      </c>
      <c r="C226" s="178"/>
      <c r="D226" s="178"/>
      <c r="E226" s="178"/>
      <c r="F226" s="178"/>
      <c r="G226" s="127" t="s">
        <v>62</v>
      </c>
      <c r="H226" s="127" t="str">
        <f t="shared" si="15"/>
        <v>X</v>
      </c>
      <c r="I226" s="127" t="s">
        <v>62</v>
      </c>
      <c r="J226" s="127"/>
      <c r="K226" s="127"/>
      <c r="L226" s="127" t="s">
        <v>62</v>
      </c>
      <c r="M226" s="127"/>
      <c r="N226" s="127"/>
      <c r="O226" s="127" t="s">
        <v>62</v>
      </c>
      <c r="P226" s="127" t="s">
        <v>62</v>
      </c>
      <c r="Q226" s="127" t="s">
        <v>62</v>
      </c>
      <c r="R226" s="127" t="s">
        <v>62</v>
      </c>
    </row>
    <row r="227" spans="1:19" s="174" customFormat="1" ht="38.65" customHeight="1" x14ac:dyDescent="0.2">
      <c r="A227" s="384"/>
      <c r="B227" s="182" t="s">
        <v>330</v>
      </c>
      <c r="C227" s="178"/>
      <c r="D227" s="178" t="s">
        <v>62</v>
      </c>
      <c r="E227" s="178"/>
      <c r="F227" s="178"/>
      <c r="G227" s="127">
        <f>G222</f>
        <v>10</v>
      </c>
      <c r="H227" s="127">
        <f t="shared" si="15"/>
        <v>10</v>
      </c>
      <c r="I227" s="127">
        <f>I222</f>
        <v>10</v>
      </c>
      <c r="J227" s="127">
        <f>J222</f>
        <v>10</v>
      </c>
      <c r="K227" s="127">
        <f>G227</f>
        <v>10</v>
      </c>
      <c r="L227" s="127" t="s">
        <v>62</v>
      </c>
      <c r="M227" s="130">
        <v>46022</v>
      </c>
      <c r="N227" s="130">
        <v>46022</v>
      </c>
      <c r="O227" s="125"/>
      <c r="P227" s="127" t="s">
        <v>62</v>
      </c>
      <c r="Q227" s="125"/>
      <c r="R227" s="125"/>
    </row>
    <row r="228" spans="1:19" s="174" customFormat="1" ht="21" customHeight="1" x14ac:dyDescent="0.25">
      <c r="A228" s="384"/>
      <c r="B228" s="181" t="s">
        <v>71</v>
      </c>
      <c r="C228" s="178"/>
      <c r="D228" s="178"/>
      <c r="E228" s="178"/>
      <c r="F228" s="178"/>
      <c r="G228" s="127" t="s">
        <v>62</v>
      </c>
      <c r="H228" s="127" t="str">
        <f t="shared" si="15"/>
        <v>X</v>
      </c>
      <c r="I228" s="127" t="s">
        <v>62</v>
      </c>
      <c r="J228" s="127"/>
      <c r="K228" s="127"/>
      <c r="L228" s="127" t="s">
        <v>62</v>
      </c>
      <c r="M228" s="127"/>
      <c r="N228" s="127"/>
      <c r="O228" s="127" t="s">
        <v>62</v>
      </c>
      <c r="P228" s="127" t="s">
        <v>62</v>
      </c>
      <c r="Q228" s="127" t="s">
        <v>62</v>
      </c>
      <c r="R228" s="127" t="s">
        <v>62</v>
      </c>
      <c r="S228" s="173"/>
    </row>
    <row r="229" spans="1:19" s="174" customFormat="1" ht="21" customHeight="1" x14ac:dyDescent="0.2">
      <c r="A229" s="385"/>
      <c r="B229" s="182" t="s">
        <v>72</v>
      </c>
      <c r="C229" s="178"/>
      <c r="D229" s="178" t="s">
        <v>62</v>
      </c>
      <c r="E229" s="178"/>
      <c r="F229" s="178"/>
      <c r="G229" s="127">
        <f>G222</f>
        <v>10</v>
      </c>
      <c r="H229" s="127">
        <f t="shared" si="15"/>
        <v>10</v>
      </c>
      <c r="I229" s="127">
        <f>I222</f>
        <v>10</v>
      </c>
      <c r="J229" s="127">
        <f>J222</f>
        <v>10</v>
      </c>
      <c r="K229" s="127">
        <f>G229</f>
        <v>10</v>
      </c>
      <c r="L229" s="127" t="s">
        <v>62</v>
      </c>
      <c r="M229" s="130">
        <v>46022</v>
      </c>
      <c r="N229" s="130">
        <v>46022</v>
      </c>
      <c r="O229" s="125"/>
      <c r="P229" s="127" t="s">
        <v>62</v>
      </c>
      <c r="Q229" s="125"/>
      <c r="R229" s="125"/>
    </row>
    <row r="230" spans="1:19" s="173" customFormat="1" ht="21.95" customHeight="1" x14ac:dyDescent="0.25">
      <c r="A230" s="383" t="s">
        <v>352</v>
      </c>
      <c r="B230" s="175" t="s">
        <v>412</v>
      </c>
      <c r="C230" s="176" t="s">
        <v>191</v>
      </c>
      <c r="D230" s="177" t="s">
        <v>333</v>
      </c>
      <c r="E230" s="177" t="s">
        <v>75</v>
      </c>
      <c r="F230" s="176">
        <v>792</v>
      </c>
      <c r="G230" s="125">
        <v>9</v>
      </c>
      <c r="H230" s="125">
        <f t="shared" si="15"/>
        <v>9</v>
      </c>
      <c r="I230" s="125">
        <v>9</v>
      </c>
      <c r="J230" s="125">
        <v>9</v>
      </c>
      <c r="K230" s="127">
        <f>G230</f>
        <v>9</v>
      </c>
      <c r="L230" s="125"/>
      <c r="M230" s="125" t="s">
        <v>62</v>
      </c>
      <c r="N230" s="125" t="s">
        <v>62</v>
      </c>
      <c r="O230" s="125">
        <v>37765</v>
      </c>
      <c r="P230" s="125"/>
      <c r="Q230" s="125">
        <v>16759.060000000001</v>
      </c>
      <c r="R230" s="125">
        <v>16759.060000000001</v>
      </c>
      <c r="S230" s="174"/>
    </row>
    <row r="231" spans="1:19" s="174" customFormat="1" ht="21.95" customHeight="1" x14ac:dyDescent="0.25">
      <c r="A231" s="384"/>
      <c r="B231" s="179" t="s">
        <v>70</v>
      </c>
      <c r="C231" s="178"/>
      <c r="D231" s="178" t="s">
        <v>62</v>
      </c>
      <c r="E231" s="178"/>
      <c r="F231" s="178"/>
      <c r="G231" s="127">
        <f>G230</f>
        <v>9</v>
      </c>
      <c r="H231" s="127">
        <f t="shared" si="15"/>
        <v>9</v>
      </c>
      <c r="I231" s="127">
        <f>I230</f>
        <v>9</v>
      </c>
      <c r="J231" s="127">
        <f>J230</f>
        <v>9</v>
      </c>
      <c r="K231" s="127">
        <f>G231</f>
        <v>9</v>
      </c>
      <c r="L231" s="127"/>
      <c r="M231" s="130">
        <v>46022</v>
      </c>
      <c r="N231" s="130">
        <v>46022</v>
      </c>
      <c r="O231" s="125"/>
      <c r="P231" s="127" t="s">
        <v>62</v>
      </c>
      <c r="Q231" s="125"/>
      <c r="R231" s="125"/>
      <c r="S231" s="173"/>
    </row>
    <row r="232" spans="1:19" s="174" customFormat="1" ht="21.95" customHeight="1" x14ac:dyDescent="0.2">
      <c r="A232" s="384"/>
      <c r="B232" s="181" t="s">
        <v>76</v>
      </c>
      <c r="C232" s="178"/>
      <c r="D232" s="178"/>
      <c r="E232" s="178"/>
      <c r="F232" s="178"/>
      <c r="G232" s="127" t="s">
        <v>62</v>
      </c>
      <c r="H232" s="127" t="str">
        <f t="shared" si="15"/>
        <v>X</v>
      </c>
      <c r="I232" s="127" t="s">
        <v>62</v>
      </c>
      <c r="J232" s="127"/>
      <c r="K232" s="127"/>
      <c r="L232" s="127" t="s">
        <v>62</v>
      </c>
      <c r="M232" s="127"/>
      <c r="N232" s="127"/>
      <c r="O232" s="127" t="s">
        <v>62</v>
      </c>
      <c r="P232" s="127" t="s">
        <v>62</v>
      </c>
      <c r="Q232" s="127" t="s">
        <v>62</v>
      </c>
      <c r="R232" s="127" t="s">
        <v>62</v>
      </c>
    </row>
    <row r="233" spans="1:19" s="174" customFormat="1" ht="21.95" customHeight="1" x14ac:dyDescent="0.2">
      <c r="A233" s="384"/>
      <c r="B233" s="182" t="s">
        <v>192</v>
      </c>
      <c r="C233" s="178"/>
      <c r="D233" s="178" t="s">
        <v>62</v>
      </c>
      <c r="E233" s="178"/>
      <c r="F233" s="178"/>
      <c r="G233" s="127">
        <f>G230</f>
        <v>9</v>
      </c>
      <c r="H233" s="127">
        <f t="shared" si="15"/>
        <v>9</v>
      </c>
      <c r="I233" s="127">
        <f>I230</f>
        <v>9</v>
      </c>
      <c r="J233" s="127">
        <f>J230</f>
        <v>9</v>
      </c>
      <c r="K233" s="127">
        <f>G233</f>
        <v>9</v>
      </c>
      <c r="L233" s="127" t="s">
        <v>62</v>
      </c>
      <c r="M233" s="130">
        <v>46022</v>
      </c>
      <c r="N233" s="130">
        <v>46022</v>
      </c>
      <c r="O233" s="125"/>
      <c r="P233" s="127" t="s">
        <v>62</v>
      </c>
      <c r="Q233" s="125"/>
      <c r="R233" s="125"/>
    </row>
    <row r="234" spans="1:19" s="174" customFormat="1" ht="21.95" customHeight="1" x14ac:dyDescent="0.25">
      <c r="A234" s="384"/>
      <c r="B234" s="181" t="s">
        <v>193</v>
      </c>
      <c r="C234" s="178"/>
      <c r="D234" s="178"/>
      <c r="E234" s="178"/>
      <c r="F234" s="178"/>
      <c r="G234" s="127" t="s">
        <v>62</v>
      </c>
      <c r="H234" s="127" t="str">
        <f t="shared" si="15"/>
        <v>X</v>
      </c>
      <c r="I234" s="127" t="s">
        <v>62</v>
      </c>
      <c r="J234" s="127"/>
      <c r="K234" s="127"/>
      <c r="L234" s="127" t="s">
        <v>62</v>
      </c>
      <c r="M234" s="127"/>
      <c r="N234" s="127"/>
      <c r="O234" s="127" t="s">
        <v>62</v>
      </c>
      <c r="P234" s="127" t="s">
        <v>62</v>
      </c>
      <c r="Q234" s="127" t="s">
        <v>62</v>
      </c>
      <c r="R234" s="127" t="s">
        <v>62</v>
      </c>
      <c r="S234" s="173"/>
    </row>
    <row r="235" spans="1:19" s="174" customFormat="1" ht="21.95" customHeight="1" x14ac:dyDescent="0.2">
      <c r="A235" s="384"/>
      <c r="B235" s="182" t="s">
        <v>330</v>
      </c>
      <c r="C235" s="178"/>
      <c r="D235" s="178" t="s">
        <v>62</v>
      </c>
      <c r="E235" s="178"/>
      <c r="F235" s="178"/>
      <c r="G235" s="127">
        <f>G230</f>
        <v>9</v>
      </c>
      <c r="H235" s="127">
        <f t="shared" si="15"/>
        <v>9</v>
      </c>
      <c r="I235" s="127">
        <f>I230</f>
        <v>9</v>
      </c>
      <c r="J235" s="127">
        <f>J230</f>
        <v>9</v>
      </c>
      <c r="K235" s="127">
        <f>G235</f>
        <v>9</v>
      </c>
      <c r="L235" s="127" t="s">
        <v>62</v>
      </c>
      <c r="M235" s="130">
        <v>46022</v>
      </c>
      <c r="N235" s="130">
        <v>46022</v>
      </c>
      <c r="O235" s="125"/>
      <c r="P235" s="127" t="s">
        <v>62</v>
      </c>
      <c r="Q235" s="125"/>
      <c r="R235" s="125"/>
    </row>
    <row r="236" spans="1:19" s="174" customFormat="1" ht="21.95" customHeight="1" x14ac:dyDescent="0.2">
      <c r="A236" s="384"/>
      <c r="B236" s="181" t="s">
        <v>71</v>
      </c>
      <c r="C236" s="178"/>
      <c r="D236" s="178"/>
      <c r="E236" s="178"/>
      <c r="F236" s="178"/>
      <c r="G236" s="127" t="s">
        <v>62</v>
      </c>
      <c r="H236" s="127" t="str">
        <f t="shared" si="15"/>
        <v>X</v>
      </c>
      <c r="I236" s="127" t="s">
        <v>62</v>
      </c>
      <c r="J236" s="127"/>
      <c r="K236" s="127"/>
      <c r="L236" s="127" t="s">
        <v>62</v>
      </c>
      <c r="M236" s="127"/>
      <c r="N236" s="127"/>
      <c r="O236" s="127" t="s">
        <v>62</v>
      </c>
      <c r="P236" s="127" t="s">
        <v>62</v>
      </c>
      <c r="Q236" s="127" t="s">
        <v>62</v>
      </c>
      <c r="R236" s="127" t="s">
        <v>62</v>
      </c>
    </row>
    <row r="237" spans="1:19" s="174" customFormat="1" ht="21.95" customHeight="1" x14ac:dyDescent="0.25">
      <c r="A237" s="385"/>
      <c r="B237" s="182" t="s">
        <v>72</v>
      </c>
      <c r="C237" s="178"/>
      <c r="D237" s="178" t="s">
        <v>62</v>
      </c>
      <c r="E237" s="178"/>
      <c r="F237" s="178"/>
      <c r="G237" s="127">
        <f>G230</f>
        <v>9</v>
      </c>
      <c r="H237" s="127">
        <f t="shared" si="15"/>
        <v>9</v>
      </c>
      <c r="I237" s="127">
        <f>I230</f>
        <v>9</v>
      </c>
      <c r="J237" s="127">
        <f>J230</f>
        <v>9</v>
      </c>
      <c r="K237" s="127">
        <f>G237</f>
        <v>9</v>
      </c>
      <c r="L237" s="127" t="s">
        <v>62</v>
      </c>
      <c r="M237" s="130">
        <v>46022</v>
      </c>
      <c r="N237" s="130">
        <v>46022</v>
      </c>
      <c r="O237" s="125"/>
      <c r="P237" s="127" t="s">
        <v>62</v>
      </c>
      <c r="Q237" s="125"/>
      <c r="R237" s="125"/>
      <c r="S237" s="173"/>
    </row>
    <row r="238" spans="1:19" s="173" customFormat="1" ht="74.45" customHeight="1" x14ac:dyDescent="0.25">
      <c r="A238" s="383" t="s">
        <v>353</v>
      </c>
      <c r="B238" s="175" t="s">
        <v>412</v>
      </c>
      <c r="C238" s="176" t="s">
        <v>191</v>
      </c>
      <c r="D238" s="177" t="s">
        <v>333</v>
      </c>
      <c r="E238" s="177" t="s">
        <v>75</v>
      </c>
      <c r="F238" s="176">
        <v>792</v>
      </c>
      <c r="G238" s="125">
        <v>11</v>
      </c>
      <c r="H238" s="125">
        <f t="shared" si="15"/>
        <v>11</v>
      </c>
      <c r="I238" s="125"/>
      <c r="J238" s="125"/>
      <c r="K238" s="127">
        <f>G238</f>
        <v>11</v>
      </c>
      <c r="L238" s="125"/>
      <c r="M238" s="125" t="s">
        <v>62</v>
      </c>
      <c r="N238" s="125" t="s">
        <v>62</v>
      </c>
      <c r="O238" s="125">
        <v>49570</v>
      </c>
      <c r="P238" s="125"/>
      <c r="Q238" s="125">
        <v>19996.2</v>
      </c>
      <c r="R238" s="125">
        <v>19996.2</v>
      </c>
      <c r="S238" s="174"/>
    </row>
    <row r="239" spans="1:19" s="174" customFormat="1" ht="15.75" x14ac:dyDescent="0.2">
      <c r="A239" s="384"/>
      <c r="B239" s="179" t="s">
        <v>70</v>
      </c>
      <c r="C239" s="178"/>
      <c r="D239" s="178" t="s">
        <v>62</v>
      </c>
      <c r="E239" s="178"/>
      <c r="F239" s="178"/>
      <c r="G239" s="127">
        <f>G238</f>
        <v>11</v>
      </c>
      <c r="H239" s="127">
        <f t="shared" si="15"/>
        <v>11</v>
      </c>
      <c r="I239" s="127">
        <f>I238</f>
        <v>0</v>
      </c>
      <c r="J239" s="127">
        <f>J238</f>
        <v>0</v>
      </c>
      <c r="K239" s="127">
        <f>G239</f>
        <v>11</v>
      </c>
      <c r="L239" s="127"/>
      <c r="M239" s="130">
        <v>46022</v>
      </c>
      <c r="N239" s="130">
        <v>46022</v>
      </c>
      <c r="O239" s="125"/>
      <c r="P239" s="127" t="s">
        <v>62</v>
      </c>
      <c r="Q239" s="125"/>
      <c r="R239" s="125"/>
    </row>
    <row r="240" spans="1:19" s="174" customFormat="1" x14ac:dyDescent="0.25">
      <c r="A240" s="384"/>
      <c r="B240" s="181" t="s">
        <v>76</v>
      </c>
      <c r="C240" s="178"/>
      <c r="D240" s="178"/>
      <c r="E240" s="178"/>
      <c r="F240" s="178"/>
      <c r="G240" s="127" t="s">
        <v>62</v>
      </c>
      <c r="H240" s="127" t="str">
        <f t="shared" si="15"/>
        <v>X</v>
      </c>
      <c r="I240" s="127" t="s">
        <v>62</v>
      </c>
      <c r="J240" s="127"/>
      <c r="K240" s="127"/>
      <c r="L240" s="127" t="s">
        <v>62</v>
      </c>
      <c r="M240" s="127"/>
      <c r="N240" s="127"/>
      <c r="O240" s="127" t="s">
        <v>62</v>
      </c>
      <c r="P240" s="127" t="s">
        <v>62</v>
      </c>
      <c r="Q240" s="127" t="s">
        <v>62</v>
      </c>
      <c r="R240" s="127" t="s">
        <v>62</v>
      </c>
      <c r="S240" s="173"/>
    </row>
    <row r="241" spans="1:19" s="174" customFormat="1" ht="65.45" customHeight="1" x14ac:dyDescent="0.2">
      <c r="A241" s="384"/>
      <c r="B241" s="182" t="s">
        <v>192</v>
      </c>
      <c r="C241" s="178"/>
      <c r="D241" s="178" t="s">
        <v>62</v>
      </c>
      <c r="E241" s="178"/>
      <c r="F241" s="178"/>
      <c r="G241" s="127">
        <f>G238</f>
        <v>11</v>
      </c>
      <c r="H241" s="127">
        <f t="shared" si="15"/>
        <v>11</v>
      </c>
      <c r="I241" s="127">
        <f>I238</f>
        <v>0</v>
      </c>
      <c r="J241" s="127">
        <f>J238</f>
        <v>0</v>
      </c>
      <c r="K241" s="127">
        <f>G241</f>
        <v>11</v>
      </c>
      <c r="L241" s="127" t="s">
        <v>62</v>
      </c>
      <c r="M241" s="130">
        <v>46022</v>
      </c>
      <c r="N241" s="130">
        <v>46022</v>
      </c>
      <c r="O241" s="125"/>
      <c r="P241" s="127" t="s">
        <v>62</v>
      </c>
      <c r="Q241" s="125"/>
      <c r="R241" s="125"/>
    </row>
    <row r="242" spans="1:19" s="174" customFormat="1" ht="15" customHeight="1" x14ac:dyDescent="0.2">
      <c r="A242" s="384"/>
      <c r="B242" s="181" t="s">
        <v>193</v>
      </c>
      <c r="C242" s="178"/>
      <c r="D242" s="178"/>
      <c r="E242" s="178"/>
      <c r="F242" s="178"/>
      <c r="G242" s="127" t="s">
        <v>62</v>
      </c>
      <c r="H242" s="127" t="str">
        <f t="shared" si="15"/>
        <v>X</v>
      </c>
      <c r="I242" s="127" t="s">
        <v>62</v>
      </c>
      <c r="J242" s="127"/>
      <c r="K242" s="127"/>
      <c r="L242" s="127" t="s">
        <v>62</v>
      </c>
      <c r="M242" s="127"/>
      <c r="N242" s="127"/>
      <c r="O242" s="127" t="s">
        <v>62</v>
      </c>
      <c r="P242" s="127" t="s">
        <v>62</v>
      </c>
      <c r="Q242" s="127" t="s">
        <v>62</v>
      </c>
      <c r="R242" s="127" t="s">
        <v>62</v>
      </c>
    </row>
    <row r="243" spans="1:19" s="174" customFormat="1" ht="38.65" customHeight="1" x14ac:dyDescent="0.25">
      <c r="A243" s="384"/>
      <c r="B243" s="182" t="s">
        <v>330</v>
      </c>
      <c r="C243" s="178"/>
      <c r="D243" s="178" t="s">
        <v>62</v>
      </c>
      <c r="E243" s="178"/>
      <c r="F243" s="178"/>
      <c r="G243" s="127">
        <f>G238</f>
        <v>11</v>
      </c>
      <c r="H243" s="127">
        <f t="shared" si="15"/>
        <v>11</v>
      </c>
      <c r="I243" s="127">
        <f>I238</f>
        <v>0</v>
      </c>
      <c r="J243" s="127">
        <f>J238</f>
        <v>0</v>
      </c>
      <c r="K243" s="127">
        <f>G243</f>
        <v>11</v>
      </c>
      <c r="L243" s="127" t="s">
        <v>62</v>
      </c>
      <c r="M243" s="130">
        <v>46022</v>
      </c>
      <c r="N243" s="130">
        <v>46022</v>
      </c>
      <c r="O243" s="125"/>
      <c r="P243" s="127" t="s">
        <v>62</v>
      </c>
      <c r="Q243" s="125"/>
      <c r="R243" s="125"/>
      <c r="S243" s="173"/>
    </row>
    <row r="244" spans="1:19" s="174" customFormat="1" ht="21" customHeight="1" x14ac:dyDescent="0.2">
      <c r="A244" s="384"/>
      <c r="B244" s="181" t="s">
        <v>71</v>
      </c>
      <c r="C244" s="178"/>
      <c r="D244" s="178"/>
      <c r="E244" s="178"/>
      <c r="F244" s="178"/>
      <c r="G244" s="127" t="s">
        <v>62</v>
      </c>
      <c r="H244" s="127" t="str">
        <f t="shared" si="15"/>
        <v>X</v>
      </c>
      <c r="I244" s="127" t="s">
        <v>62</v>
      </c>
      <c r="J244" s="127"/>
      <c r="K244" s="127"/>
      <c r="L244" s="127" t="s">
        <v>62</v>
      </c>
      <c r="M244" s="127"/>
      <c r="N244" s="127"/>
      <c r="O244" s="127" t="s">
        <v>62</v>
      </c>
      <c r="P244" s="127" t="s">
        <v>62</v>
      </c>
      <c r="Q244" s="127" t="s">
        <v>62</v>
      </c>
      <c r="R244" s="127" t="s">
        <v>62</v>
      </c>
    </row>
    <row r="245" spans="1:19" s="174" customFormat="1" ht="21" customHeight="1" x14ac:dyDescent="0.2">
      <c r="A245" s="385"/>
      <c r="B245" s="182" t="s">
        <v>72</v>
      </c>
      <c r="C245" s="178"/>
      <c r="D245" s="178" t="s">
        <v>62</v>
      </c>
      <c r="E245" s="178"/>
      <c r="F245" s="178"/>
      <c r="G245" s="127">
        <f>G238</f>
        <v>11</v>
      </c>
      <c r="H245" s="127">
        <f t="shared" si="15"/>
        <v>11</v>
      </c>
      <c r="I245" s="127">
        <f>I238</f>
        <v>0</v>
      </c>
      <c r="J245" s="127">
        <f>J238</f>
        <v>0</v>
      </c>
      <c r="K245" s="127">
        <f>G245</f>
        <v>11</v>
      </c>
      <c r="L245" s="127" t="s">
        <v>62</v>
      </c>
      <c r="M245" s="130">
        <v>46022</v>
      </c>
      <c r="N245" s="130">
        <v>46022</v>
      </c>
      <c r="O245" s="125"/>
      <c r="P245" s="127" t="s">
        <v>62</v>
      </c>
      <c r="Q245" s="125"/>
      <c r="R245" s="125"/>
    </row>
    <row r="246" spans="1:19" s="173" customFormat="1" ht="74.45" customHeight="1" x14ac:dyDescent="0.25">
      <c r="A246" s="383" t="s">
        <v>354</v>
      </c>
      <c r="B246" s="175" t="s">
        <v>412</v>
      </c>
      <c r="C246" s="176" t="s">
        <v>191</v>
      </c>
      <c r="D246" s="177" t="s">
        <v>333</v>
      </c>
      <c r="E246" s="177" t="s">
        <v>75</v>
      </c>
      <c r="F246" s="176">
        <v>792</v>
      </c>
      <c r="G246" s="125">
        <v>13</v>
      </c>
      <c r="H246" s="125">
        <f t="shared" si="15"/>
        <v>13</v>
      </c>
      <c r="I246" s="125">
        <v>13</v>
      </c>
      <c r="J246" s="125">
        <v>13</v>
      </c>
      <c r="K246" s="127">
        <f>G246</f>
        <v>13</v>
      </c>
      <c r="L246" s="125"/>
      <c r="M246" s="125" t="s">
        <v>62</v>
      </c>
      <c r="N246" s="125" t="s">
        <v>62</v>
      </c>
      <c r="O246" s="125">
        <v>88260</v>
      </c>
      <c r="P246" s="125"/>
      <c r="Q246" s="125">
        <v>18231.740000000002</v>
      </c>
      <c r="R246" s="125">
        <v>18231.740000000002</v>
      </c>
    </row>
    <row r="247" spans="1:19" s="174" customFormat="1" ht="15.75" x14ac:dyDescent="0.2">
      <c r="A247" s="384"/>
      <c r="B247" s="179" t="s">
        <v>70</v>
      </c>
      <c r="C247" s="178"/>
      <c r="D247" s="178" t="s">
        <v>62</v>
      </c>
      <c r="E247" s="178"/>
      <c r="F247" s="178"/>
      <c r="G247" s="127">
        <f>G246</f>
        <v>13</v>
      </c>
      <c r="H247" s="127">
        <f t="shared" si="15"/>
        <v>13</v>
      </c>
      <c r="I247" s="127">
        <f>I246</f>
        <v>13</v>
      </c>
      <c r="J247" s="127">
        <f>J246</f>
        <v>13</v>
      </c>
      <c r="K247" s="127">
        <f>G247</f>
        <v>13</v>
      </c>
      <c r="L247" s="127"/>
      <c r="M247" s="130">
        <v>46022</v>
      </c>
      <c r="N247" s="130">
        <v>46022</v>
      </c>
      <c r="O247" s="125"/>
      <c r="P247" s="127" t="s">
        <v>62</v>
      </c>
      <c r="Q247" s="125"/>
      <c r="R247" s="125"/>
    </row>
    <row r="248" spans="1:19" s="174" customFormat="1" ht="14.25" x14ac:dyDescent="0.2">
      <c r="A248" s="384"/>
      <c r="B248" s="181" t="s">
        <v>76</v>
      </c>
      <c r="C248" s="178"/>
      <c r="D248" s="178"/>
      <c r="E248" s="178"/>
      <c r="F248" s="178"/>
      <c r="G248" s="127" t="s">
        <v>62</v>
      </c>
      <c r="H248" s="127" t="str">
        <f t="shared" si="15"/>
        <v>X</v>
      </c>
      <c r="I248" s="127" t="s">
        <v>62</v>
      </c>
      <c r="J248" s="127"/>
      <c r="K248" s="127"/>
      <c r="L248" s="127" t="s">
        <v>62</v>
      </c>
      <c r="M248" s="127"/>
      <c r="N248" s="127"/>
      <c r="O248" s="127" t="s">
        <v>62</v>
      </c>
      <c r="P248" s="127" t="s">
        <v>62</v>
      </c>
      <c r="Q248" s="127" t="s">
        <v>62</v>
      </c>
      <c r="R248" s="127" t="s">
        <v>62</v>
      </c>
    </row>
    <row r="249" spans="1:19" s="174" customFormat="1" ht="65.45" customHeight="1" x14ac:dyDescent="0.25">
      <c r="A249" s="384"/>
      <c r="B249" s="182" t="s">
        <v>192</v>
      </c>
      <c r="C249" s="178"/>
      <c r="D249" s="178" t="s">
        <v>62</v>
      </c>
      <c r="E249" s="178"/>
      <c r="F249" s="178"/>
      <c r="G249" s="127">
        <f>G246</f>
        <v>13</v>
      </c>
      <c r="H249" s="127">
        <f t="shared" si="15"/>
        <v>13</v>
      </c>
      <c r="I249" s="127">
        <f>I246</f>
        <v>13</v>
      </c>
      <c r="J249" s="127">
        <f>J246</f>
        <v>13</v>
      </c>
      <c r="K249" s="127">
        <f>G249</f>
        <v>13</v>
      </c>
      <c r="L249" s="127" t="s">
        <v>62</v>
      </c>
      <c r="M249" s="130">
        <v>46022</v>
      </c>
      <c r="N249" s="130">
        <v>46022</v>
      </c>
      <c r="O249" s="125"/>
      <c r="P249" s="127" t="s">
        <v>62</v>
      </c>
      <c r="Q249" s="125"/>
      <c r="R249" s="125"/>
      <c r="S249" s="173"/>
    </row>
    <row r="250" spans="1:19" s="174" customFormat="1" ht="15" customHeight="1" x14ac:dyDescent="0.2">
      <c r="A250" s="384"/>
      <c r="B250" s="181" t="s">
        <v>193</v>
      </c>
      <c r="C250" s="178"/>
      <c r="D250" s="178"/>
      <c r="E250" s="178"/>
      <c r="F250" s="178"/>
      <c r="G250" s="127" t="s">
        <v>62</v>
      </c>
      <c r="H250" s="127" t="str">
        <f t="shared" si="15"/>
        <v>X</v>
      </c>
      <c r="I250" s="127" t="s">
        <v>62</v>
      </c>
      <c r="J250" s="127"/>
      <c r="K250" s="127"/>
      <c r="L250" s="127" t="s">
        <v>62</v>
      </c>
      <c r="M250" s="127"/>
      <c r="N250" s="127"/>
      <c r="O250" s="127" t="s">
        <v>62</v>
      </c>
      <c r="P250" s="127" t="s">
        <v>62</v>
      </c>
      <c r="Q250" s="127" t="s">
        <v>62</v>
      </c>
      <c r="R250" s="127" t="s">
        <v>62</v>
      </c>
    </row>
    <row r="251" spans="1:19" s="174" customFormat="1" ht="38.65" customHeight="1" x14ac:dyDescent="0.2">
      <c r="A251" s="384"/>
      <c r="B251" s="182" t="s">
        <v>330</v>
      </c>
      <c r="C251" s="178"/>
      <c r="D251" s="178" t="s">
        <v>62</v>
      </c>
      <c r="E251" s="178"/>
      <c r="F251" s="178"/>
      <c r="G251" s="127">
        <f>G246</f>
        <v>13</v>
      </c>
      <c r="H251" s="127">
        <f t="shared" si="15"/>
        <v>13</v>
      </c>
      <c r="I251" s="127">
        <f>I246</f>
        <v>13</v>
      </c>
      <c r="J251" s="127">
        <f>J246</f>
        <v>13</v>
      </c>
      <c r="K251" s="127">
        <f>G251</f>
        <v>13</v>
      </c>
      <c r="L251" s="127" t="s">
        <v>62</v>
      </c>
      <c r="M251" s="130">
        <v>46022</v>
      </c>
      <c r="N251" s="130">
        <v>46022</v>
      </c>
      <c r="O251" s="125"/>
      <c r="P251" s="127" t="s">
        <v>62</v>
      </c>
      <c r="Q251" s="125"/>
      <c r="R251" s="125"/>
    </row>
    <row r="252" spans="1:19" s="174" customFormat="1" ht="21" customHeight="1" x14ac:dyDescent="0.25">
      <c r="A252" s="384"/>
      <c r="B252" s="181" t="s">
        <v>71</v>
      </c>
      <c r="C252" s="178"/>
      <c r="D252" s="178"/>
      <c r="E252" s="178"/>
      <c r="F252" s="178"/>
      <c r="G252" s="127" t="s">
        <v>62</v>
      </c>
      <c r="H252" s="127" t="str">
        <f t="shared" si="15"/>
        <v>X</v>
      </c>
      <c r="I252" s="127" t="s">
        <v>62</v>
      </c>
      <c r="J252" s="127"/>
      <c r="K252" s="127"/>
      <c r="L252" s="127" t="s">
        <v>62</v>
      </c>
      <c r="M252" s="127"/>
      <c r="N252" s="127"/>
      <c r="O252" s="127" t="s">
        <v>62</v>
      </c>
      <c r="P252" s="127" t="s">
        <v>62</v>
      </c>
      <c r="Q252" s="127" t="s">
        <v>62</v>
      </c>
      <c r="R252" s="127" t="s">
        <v>62</v>
      </c>
      <c r="S252" s="173"/>
    </row>
    <row r="253" spans="1:19" s="174" customFormat="1" ht="21" customHeight="1" x14ac:dyDescent="0.2">
      <c r="A253" s="385"/>
      <c r="B253" s="182" t="s">
        <v>72</v>
      </c>
      <c r="C253" s="178"/>
      <c r="D253" s="178" t="s">
        <v>62</v>
      </c>
      <c r="E253" s="178"/>
      <c r="F253" s="178"/>
      <c r="G253" s="127">
        <f>G246</f>
        <v>13</v>
      </c>
      <c r="H253" s="127">
        <f t="shared" si="15"/>
        <v>13</v>
      </c>
      <c r="I253" s="127">
        <f>I246</f>
        <v>13</v>
      </c>
      <c r="J253" s="127">
        <f>J246</f>
        <v>13</v>
      </c>
      <c r="K253" s="127">
        <f>G253</f>
        <v>13</v>
      </c>
      <c r="L253" s="127" t="s">
        <v>62</v>
      </c>
      <c r="M253" s="130">
        <v>46022</v>
      </c>
      <c r="N253" s="130">
        <v>46022</v>
      </c>
      <c r="O253" s="125"/>
      <c r="P253" s="127" t="s">
        <v>62</v>
      </c>
      <c r="Q253" s="125"/>
      <c r="R253" s="125"/>
    </row>
    <row r="254" spans="1:19" s="173" customFormat="1" ht="74.45" customHeight="1" x14ac:dyDescent="0.25">
      <c r="A254" s="383" t="s">
        <v>355</v>
      </c>
      <c r="B254" s="175" t="s">
        <v>412</v>
      </c>
      <c r="C254" s="176" t="s">
        <v>191</v>
      </c>
      <c r="D254" s="177" t="s">
        <v>333</v>
      </c>
      <c r="E254" s="177" t="s">
        <v>75</v>
      </c>
      <c r="F254" s="176">
        <v>792</v>
      </c>
      <c r="G254" s="125">
        <v>6</v>
      </c>
      <c r="H254" s="125">
        <f t="shared" si="15"/>
        <v>6</v>
      </c>
      <c r="I254" s="125">
        <v>6</v>
      </c>
      <c r="J254" s="125">
        <v>6</v>
      </c>
      <c r="K254" s="127">
        <f>G254</f>
        <v>6</v>
      </c>
      <c r="L254" s="125"/>
      <c r="M254" s="125" t="s">
        <v>62</v>
      </c>
      <c r="N254" s="125" t="s">
        <v>62</v>
      </c>
      <c r="O254" s="125">
        <v>57050</v>
      </c>
      <c r="P254" s="125"/>
      <c r="Q254" s="125">
        <v>33481.839999999997</v>
      </c>
      <c r="R254" s="125">
        <v>33481.839999999997</v>
      </c>
      <c r="S254" s="174"/>
    </row>
    <row r="255" spans="1:19" s="174" customFormat="1" ht="15.75" x14ac:dyDescent="0.25">
      <c r="A255" s="384"/>
      <c r="B255" s="179" t="s">
        <v>70</v>
      </c>
      <c r="C255" s="178"/>
      <c r="D255" s="178" t="s">
        <v>62</v>
      </c>
      <c r="E255" s="178"/>
      <c r="F255" s="178"/>
      <c r="G255" s="127">
        <f>G254</f>
        <v>6</v>
      </c>
      <c r="H255" s="127">
        <f t="shared" si="15"/>
        <v>6</v>
      </c>
      <c r="I255" s="127">
        <f>I254</f>
        <v>6</v>
      </c>
      <c r="J255" s="127">
        <f>J254</f>
        <v>6</v>
      </c>
      <c r="K255" s="127">
        <f>G255</f>
        <v>6</v>
      </c>
      <c r="L255" s="127"/>
      <c r="M255" s="130">
        <v>46022</v>
      </c>
      <c r="N255" s="130">
        <v>46022</v>
      </c>
      <c r="O255" s="125"/>
      <c r="P255" s="127" t="s">
        <v>62</v>
      </c>
      <c r="Q255" s="125"/>
      <c r="R255" s="125"/>
      <c r="S255" s="173"/>
    </row>
    <row r="256" spans="1:19" s="174" customFormat="1" ht="14.25" x14ac:dyDescent="0.2">
      <c r="A256" s="384"/>
      <c r="B256" s="181" t="s">
        <v>76</v>
      </c>
      <c r="C256" s="178"/>
      <c r="D256" s="178"/>
      <c r="E256" s="178"/>
      <c r="F256" s="178"/>
      <c r="G256" s="127" t="s">
        <v>62</v>
      </c>
      <c r="H256" s="127" t="str">
        <f t="shared" si="15"/>
        <v>X</v>
      </c>
      <c r="I256" s="127" t="s">
        <v>62</v>
      </c>
      <c r="J256" s="127"/>
      <c r="K256" s="127"/>
      <c r="L256" s="127" t="s">
        <v>62</v>
      </c>
      <c r="M256" s="127"/>
      <c r="N256" s="127"/>
      <c r="O256" s="127" t="s">
        <v>62</v>
      </c>
      <c r="P256" s="127" t="s">
        <v>62</v>
      </c>
      <c r="Q256" s="127" t="s">
        <v>62</v>
      </c>
      <c r="R256" s="127" t="s">
        <v>62</v>
      </c>
    </row>
    <row r="257" spans="1:19" s="174" customFormat="1" ht="65.45" customHeight="1" x14ac:dyDescent="0.2">
      <c r="A257" s="384"/>
      <c r="B257" s="182" t="s">
        <v>192</v>
      </c>
      <c r="C257" s="178"/>
      <c r="D257" s="178" t="s">
        <v>62</v>
      </c>
      <c r="E257" s="178"/>
      <c r="F257" s="178"/>
      <c r="G257" s="127">
        <f>G254</f>
        <v>6</v>
      </c>
      <c r="H257" s="127">
        <f t="shared" si="15"/>
        <v>6</v>
      </c>
      <c r="I257" s="127">
        <f>I254</f>
        <v>6</v>
      </c>
      <c r="J257" s="127">
        <f>J254</f>
        <v>6</v>
      </c>
      <c r="K257" s="127">
        <f>G257</f>
        <v>6</v>
      </c>
      <c r="L257" s="127" t="s">
        <v>62</v>
      </c>
      <c r="M257" s="130">
        <v>46022</v>
      </c>
      <c r="N257" s="130">
        <v>46022</v>
      </c>
      <c r="O257" s="125"/>
      <c r="P257" s="127" t="s">
        <v>62</v>
      </c>
      <c r="Q257" s="125"/>
      <c r="R257" s="125"/>
    </row>
    <row r="258" spans="1:19" s="174" customFormat="1" ht="15" customHeight="1" x14ac:dyDescent="0.25">
      <c r="A258" s="384"/>
      <c r="B258" s="181" t="s">
        <v>193</v>
      </c>
      <c r="C258" s="178"/>
      <c r="D258" s="178"/>
      <c r="E258" s="178"/>
      <c r="F258" s="178"/>
      <c r="G258" s="127" t="s">
        <v>62</v>
      </c>
      <c r="H258" s="127" t="str">
        <f t="shared" si="15"/>
        <v>X</v>
      </c>
      <c r="I258" s="127" t="s">
        <v>62</v>
      </c>
      <c r="J258" s="127"/>
      <c r="K258" s="127"/>
      <c r="L258" s="127" t="s">
        <v>62</v>
      </c>
      <c r="M258" s="127"/>
      <c r="N258" s="127"/>
      <c r="O258" s="127" t="s">
        <v>62</v>
      </c>
      <c r="P258" s="127" t="s">
        <v>62</v>
      </c>
      <c r="Q258" s="127" t="s">
        <v>62</v>
      </c>
      <c r="R258" s="127" t="s">
        <v>62</v>
      </c>
      <c r="S258" s="173"/>
    </row>
    <row r="259" spans="1:19" s="174" customFormat="1" ht="38.65" customHeight="1" x14ac:dyDescent="0.2">
      <c r="A259" s="384"/>
      <c r="B259" s="182" t="s">
        <v>330</v>
      </c>
      <c r="C259" s="178"/>
      <c r="D259" s="178" t="s">
        <v>62</v>
      </c>
      <c r="E259" s="178"/>
      <c r="F259" s="178"/>
      <c r="G259" s="127">
        <f>G254</f>
        <v>6</v>
      </c>
      <c r="H259" s="127">
        <f t="shared" si="15"/>
        <v>6</v>
      </c>
      <c r="I259" s="127">
        <f>I254</f>
        <v>6</v>
      </c>
      <c r="J259" s="127">
        <f>J254</f>
        <v>6</v>
      </c>
      <c r="K259" s="127">
        <f>G259</f>
        <v>6</v>
      </c>
      <c r="L259" s="127" t="s">
        <v>62</v>
      </c>
      <c r="M259" s="130">
        <v>46022</v>
      </c>
      <c r="N259" s="130">
        <v>46022</v>
      </c>
      <c r="O259" s="125"/>
      <c r="P259" s="127" t="s">
        <v>62</v>
      </c>
      <c r="Q259" s="125"/>
      <c r="R259" s="125"/>
    </row>
    <row r="260" spans="1:19" s="174" customFormat="1" ht="21" customHeight="1" x14ac:dyDescent="0.2">
      <c r="A260" s="384"/>
      <c r="B260" s="181" t="s">
        <v>71</v>
      </c>
      <c r="C260" s="178"/>
      <c r="D260" s="178"/>
      <c r="E260" s="178"/>
      <c r="F260" s="178"/>
      <c r="G260" s="127" t="s">
        <v>62</v>
      </c>
      <c r="H260" s="127" t="str">
        <f t="shared" si="15"/>
        <v>X</v>
      </c>
      <c r="I260" s="127" t="s">
        <v>62</v>
      </c>
      <c r="J260" s="127"/>
      <c r="K260" s="127"/>
      <c r="L260" s="127" t="s">
        <v>62</v>
      </c>
      <c r="M260" s="127"/>
      <c r="N260" s="127"/>
      <c r="O260" s="127" t="s">
        <v>62</v>
      </c>
      <c r="P260" s="127" t="s">
        <v>62</v>
      </c>
      <c r="Q260" s="127" t="s">
        <v>62</v>
      </c>
      <c r="R260" s="127" t="s">
        <v>62</v>
      </c>
    </row>
    <row r="261" spans="1:19" s="174" customFormat="1" ht="21" customHeight="1" x14ac:dyDescent="0.25">
      <c r="A261" s="385"/>
      <c r="B261" s="182" t="s">
        <v>72</v>
      </c>
      <c r="C261" s="178"/>
      <c r="D261" s="178" t="s">
        <v>62</v>
      </c>
      <c r="E261" s="178"/>
      <c r="F261" s="178"/>
      <c r="G261" s="127">
        <f>G254</f>
        <v>6</v>
      </c>
      <c r="H261" s="127">
        <f t="shared" si="15"/>
        <v>6</v>
      </c>
      <c r="I261" s="127">
        <f>I254</f>
        <v>6</v>
      </c>
      <c r="J261" s="127">
        <f>J254</f>
        <v>6</v>
      </c>
      <c r="K261" s="127">
        <f>G261</f>
        <v>6</v>
      </c>
      <c r="L261" s="127" t="s">
        <v>62</v>
      </c>
      <c r="M261" s="130">
        <v>46022</v>
      </c>
      <c r="N261" s="130">
        <v>46022</v>
      </c>
      <c r="O261" s="125"/>
      <c r="P261" s="127" t="s">
        <v>62</v>
      </c>
      <c r="Q261" s="125"/>
      <c r="R261" s="125"/>
      <c r="S261" s="173"/>
    </row>
    <row r="262" spans="1:19" s="173" customFormat="1" ht="74.45" customHeight="1" x14ac:dyDescent="0.25">
      <c r="A262" s="383" t="s">
        <v>356</v>
      </c>
      <c r="B262" s="175" t="s">
        <v>412</v>
      </c>
      <c r="C262" s="176" t="s">
        <v>191</v>
      </c>
      <c r="D262" s="177" t="s">
        <v>333</v>
      </c>
      <c r="E262" s="177" t="s">
        <v>75</v>
      </c>
      <c r="F262" s="176">
        <v>792</v>
      </c>
      <c r="G262" s="125">
        <v>6</v>
      </c>
      <c r="H262" s="125">
        <f t="shared" si="15"/>
        <v>6</v>
      </c>
      <c r="I262" s="125"/>
      <c r="J262" s="125"/>
      <c r="K262" s="127">
        <f>G262</f>
        <v>6</v>
      </c>
      <c r="L262" s="125"/>
      <c r="M262" s="125" t="s">
        <v>62</v>
      </c>
      <c r="N262" s="125" t="s">
        <v>62</v>
      </c>
      <c r="O262" s="78">
        <v>77165</v>
      </c>
      <c r="P262" s="125"/>
      <c r="Q262" s="78">
        <v>36272.6</v>
      </c>
      <c r="R262" s="78">
        <v>36272.6</v>
      </c>
      <c r="S262" s="174"/>
    </row>
    <row r="263" spans="1:19" s="174" customFormat="1" ht="15.75" x14ac:dyDescent="0.2">
      <c r="A263" s="384"/>
      <c r="B263" s="179" t="s">
        <v>70</v>
      </c>
      <c r="C263" s="178"/>
      <c r="D263" s="178" t="s">
        <v>62</v>
      </c>
      <c r="E263" s="178"/>
      <c r="F263" s="178"/>
      <c r="G263" s="127">
        <f>G262</f>
        <v>6</v>
      </c>
      <c r="H263" s="127">
        <f t="shared" ref="H263:H326" si="20">G263</f>
        <v>6</v>
      </c>
      <c r="I263" s="127">
        <f t="shared" ref="I263:J263" si="21">I262</f>
        <v>0</v>
      </c>
      <c r="J263" s="127">
        <f t="shared" si="21"/>
        <v>0</v>
      </c>
      <c r="K263" s="127">
        <f>G263</f>
        <v>6</v>
      </c>
      <c r="L263" s="127"/>
      <c r="M263" s="130">
        <v>46022</v>
      </c>
      <c r="N263" s="130">
        <v>46022</v>
      </c>
      <c r="O263" s="125"/>
      <c r="P263" s="127" t="s">
        <v>62</v>
      </c>
      <c r="Q263" s="125"/>
      <c r="R263" s="125"/>
    </row>
    <row r="264" spans="1:19" s="174" customFormat="1" x14ac:dyDescent="0.25">
      <c r="A264" s="384"/>
      <c r="B264" s="181" t="s">
        <v>76</v>
      </c>
      <c r="C264" s="178"/>
      <c r="D264" s="178"/>
      <c r="E264" s="178"/>
      <c r="F264" s="178"/>
      <c r="G264" s="127" t="s">
        <v>62</v>
      </c>
      <c r="H264" s="127" t="str">
        <f t="shared" si="20"/>
        <v>X</v>
      </c>
      <c r="I264" s="127" t="s">
        <v>62</v>
      </c>
      <c r="J264" s="127"/>
      <c r="K264" s="127"/>
      <c r="L264" s="127" t="s">
        <v>62</v>
      </c>
      <c r="M264" s="127"/>
      <c r="N264" s="127"/>
      <c r="O264" s="127" t="s">
        <v>62</v>
      </c>
      <c r="P264" s="127" t="s">
        <v>62</v>
      </c>
      <c r="Q264" s="127" t="s">
        <v>62</v>
      </c>
      <c r="R264" s="127" t="s">
        <v>62</v>
      </c>
      <c r="S264" s="173"/>
    </row>
    <row r="265" spans="1:19" s="174" customFormat="1" ht="65.45" customHeight="1" x14ac:dyDescent="0.2">
      <c r="A265" s="384"/>
      <c r="B265" s="182" t="s">
        <v>192</v>
      </c>
      <c r="C265" s="178"/>
      <c r="D265" s="178" t="s">
        <v>62</v>
      </c>
      <c r="E265" s="178"/>
      <c r="F265" s="178"/>
      <c r="G265" s="127">
        <f>G262</f>
        <v>6</v>
      </c>
      <c r="H265" s="127">
        <f t="shared" si="20"/>
        <v>6</v>
      </c>
      <c r="I265" s="127">
        <f t="shared" ref="I265:J265" si="22">I262</f>
        <v>0</v>
      </c>
      <c r="J265" s="127">
        <f t="shared" si="22"/>
        <v>0</v>
      </c>
      <c r="K265" s="127">
        <f>G265</f>
        <v>6</v>
      </c>
      <c r="L265" s="127" t="s">
        <v>62</v>
      </c>
      <c r="M265" s="130">
        <v>46022</v>
      </c>
      <c r="N265" s="130">
        <v>46022</v>
      </c>
      <c r="O265" s="125"/>
      <c r="P265" s="127" t="s">
        <v>62</v>
      </c>
      <c r="Q265" s="125"/>
      <c r="R265" s="125"/>
    </row>
    <row r="266" spans="1:19" s="174" customFormat="1" ht="15" customHeight="1" x14ac:dyDescent="0.2">
      <c r="A266" s="384"/>
      <c r="B266" s="181" t="s">
        <v>193</v>
      </c>
      <c r="C266" s="178"/>
      <c r="D266" s="178"/>
      <c r="E266" s="178"/>
      <c r="F266" s="178"/>
      <c r="G266" s="127" t="s">
        <v>62</v>
      </c>
      <c r="H266" s="127" t="str">
        <f t="shared" si="20"/>
        <v>X</v>
      </c>
      <c r="I266" s="127" t="s">
        <v>62</v>
      </c>
      <c r="J266" s="127"/>
      <c r="K266" s="127"/>
      <c r="L266" s="127" t="s">
        <v>62</v>
      </c>
      <c r="M266" s="127"/>
      <c r="N266" s="127"/>
      <c r="O266" s="127" t="s">
        <v>62</v>
      </c>
      <c r="P266" s="127" t="s">
        <v>62</v>
      </c>
      <c r="Q266" s="127" t="s">
        <v>62</v>
      </c>
      <c r="R266" s="127" t="s">
        <v>62</v>
      </c>
    </row>
    <row r="267" spans="1:19" s="174" customFormat="1" ht="38.65" customHeight="1" x14ac:dyDescent="0.25">
      <c r="A267" s="384"/>
      <c r="B267" s="182" t="s">
        <v>330</v>
      </c>
      <c r="C267" s="178"/>
      <c r="D267" s="178" t="s">
        <v>62</v>
      </c>
      <c r="E267" s="178"/>
      <c r="F267" s="178"/>
      <c r="G267" s="127">
        <f>G262</f>
        <v>6</v>
      </c>
      <c r="H267" s="127">
        <f t="shared" si="20"/>
        <v>6</v>
      </c>
      <c r="I267" s="127">
        <f t="shared" ref="I267:J267" si="23">I262</f>
        <v>0</v>
      </c>
      <c r="J267" s="127">
        <f t="shared" si="23"/>
        <v>0</v>
      </c>
      <c r="K267" s="127">
        <f>G267</f>
        <v>6</v>
      </c>
      <c r="L267" s="127" t="s">
        <v>62</v>
      </c>
      <c r="M267" s="130">
        <v>46022</v>
      </c>
      <c r="N267" s="130">
        <v>46022</v>
      </c>
      <c r="O267" s="125"/>
      <c r="P267" s="127" t="s">
        <v>62</v>
      </c>
      <c r="Q267" s="125"/>
      <c r="R267" s="125"/>
      <c r="S267" s="173"/>
    </row>
    <row r="268" spans="1:19" s="174" customFormat="1" ht="21" customHeight="1" x14ac:dyDescent="0.2">
      <c r="A268" s="384"/>
      <c r="B268" s="181" t="s">
        <v>71</v>
      </c>
      <c r="C268" s="178"/>
      <c r="D268" s="178"/>
      <c r="E268" s="178"/>
      <c r="F268" s="178"/>
      <c r="G268" s="127" t="s">
        <v>62</v>
      </c>
      <c r="H268" s="127" t="str">
        <f t="shared" si="20"/>
        <v>X</v>
      </c>
      <c r="I268" s="127" t="s">
        <v>62</v>
      </c>
      <c r="J268" s="127"/>
      <c r="K268" s="127"/>
      <c r="L268" s="127" t="s">
        <v>62</v>
      </c>
      <c r="M268" s="127"/>
      <c r="N268" s="127"/>
      <c r="O268" s="127" t="s">
        <v>62</v>
      </c>
      <c r="P268" s="127" t="s">
        <v>62</v>
      </c>
      <c r="Q268" s="127" t="s">
        <v>62</v>
      </c>
      <c r="R268" s="127" t="s">
        <v>62</v>
      </c>
    </row>
    <row r="269" spans="1:19" s="174" customFormat="1" ht="21" customHeight="1" x14ac:dyDescent="0.2">
      <c r="A269" s="385"/>
      <c r="B269" s="182" t="s">
        <v>72</v>
      </c>
      <c r="C269" s="178"/>
      <c r="D269" s="178" t="s">
        <v>62</v>
      </c>
      <c r="E269" s="178"/>
      <c r="F269" s="178"/>
      <c r="G269" s="127">
        <f>G262</f>
        <v>6</v>
      </c>
      <c r="H269" s="127">
        <f t="shared" si="20"/>
        <v>6</v>
      </c>
      <c r="I269" s="127">
        <f t="shared" ref="I269:J269" si="24">I262</f>
        <v>0</v>
      </c>
      <c r="J269" s="127">
        <f t="shared" si="24"/>
        <v>0</v>
      </c>
      <c r="K269" s="127">
        <f>G269</f>
        <v>6</v>
      </c>
      <c r="L269" s="127" t="s">
        <v>62</v>
      </c>
      <c r="M269" s="130">
        <v>46022</v>
      </c>
      <c r="N269" s="130">
        <v>46022</v>
      </c>
      <c r="O269" s="125"/>
      <c r="P269" s="127" t="s">
        <v>62</v>
      </c>
      <c r="Q269" s="125"/>
      <c r="R269" s="125"/>
    </row>
    <row r="270" spans="1:19" s="173" customFormat="1" ht="74.45" customHeight="1" x14ac:dyDescent="0.25">
      <c r="A270" s="383" t="s">
        <v>357</v>
      </c>
      <c r="B270" s="175" t="s">
        <v>412</v>
      </c>
      <c r="C270" s="176" t="s">
        <v>191</v>
      </c>
      <c r="D270" s="177" t="s">
        <v>333</v>
      </c>
      <c r="E270" s="177" t="s">
        <v>75</v>
      </c>
      <c r="F270" s="176">
        <v>792</v>
      </c>
      <c r="G270" s="125">
        <v>4</v>
      </c>
      <c r="H270" s="125">
        <f t="shared" si="20"/>
        <v>4</v>
      </c>
      <c r="I270" s="213">
        <v>4</v>
      </c>
      <c r="J270" s="125">
        <v>4</v>
      </c>
      <c r="K270" s="127">
        <f>G270</f>
        <v>4</v>
      </c>
      <c r="L270" s="125"/>
      <c r="M270" s="125" t="s">
        <v>62</v>
      </c>
      <c r="N270" s="125" t="s">
        <v>62</v>
      </c>
      <c r="O270" s="125">
        <v>37765</v>
      </c>
      <c r="P270" s="125"/>
      <c r="Q270" s="125">
        <v>16740.919999999998</v>
      </c>
      <c r="R270" s="125">
        <v>16740.919999999998</v>
      </c>
    </row>
    <row r="271" spans="1:19" s="174" customFormat="1" ht="15.75" x14ac:dyDescent="0.2">
      <c r="A271" s="384"/>
      <c r="B271" s="179" t="s">
        <v>70</v>
      </c>
      <c r="C271" s="178"/>
      <c r="D271" s="178" t="s">
        <v>62</v>
      </c>
      <c r="E271" s="178"/>
      <c r="F271" s="178"/>
      <c r="G271" s="127">
        <f>G270</f>
        <v>4</v>
      </c>
      <c r="H271" s="127">
        <f t="shared" si="20"/>
        <v>4</v>
      </c>
      <c r="I271" s="127">
        <f>I270</f>
        <v>4</v>
      </c>
      <c r="J271" s="127">
        <f>J270</f>
        <v>4</v>
      </c>
      <c r="K271" s="127">
        <f>G271</f>
        <v>4</v>
      </c>
      <c r="L271" s="127"/>
      <c r="M271" s="130">
        <v>46022</v>
      </c>
      <c r="N271" s="130">
        <v>46022</v>
      </c>
      <c r="O271" s="125"/>
      <c r="P271" s="127" t="s">
        <v>62</v>
      </c>
      <c r="Q271" s="125"/>
      <c r="R271" s="125"/>
    </row>
    <row r="272" spans="1:19" s="174" customFormat="1" ht="14.25" x14ac:dyDescent="0.2">
      <c r="A272" s="384"/>
      <c r="B272" s="181" t="s">
        <v>76</v>
      </c>
      <c r="C272" s="178"/>
      <c r="D272" s="178"/>
      <c r="E272" s="178"/>
      <c r="F272" s="178"/>
      <c r="G272" s="127" t="s">
        <v>62</v>
      </c>
      <c r="H272" s="127" t="str">
        <f t="shared" si="20"/>
        <v>X</v>
      </c>
      <c r="I272" s="127" t="s">
        <v>62</v>
      </c>
      <c r="J272" s="127"/>
      <c r="K272" s="127"/>
      <c r="L272" s="127" t="s">
        <v>62</v>
      </c>
      <c r="M272" s="127"/>
      <c r="N272" s="127"/>
      <c r="O272" s="127" t="s">
        <v>62</v>
      </c>
      <c r="P272" s="127" t="s">
        <v>62</v>
      </c>
      <c r="Q272" s="127" t="s">
        <v>62</v>
      </c>
      <c r="R272" s="127" t="s">
        <v>62</v>
      </c>
    </row>
    <row r="273" spans="1:19" s="174" customFormat="1" ht="65.45" customHeight="1" x14ac:dyDescent="0.25">
      <c r="A273" s="384"/>
      <c r="B273" s="182" t="s">
        <v>192</v>
      </c>
      <c r="C273" s="178"/>
      <c r="D273" s="178" t="s">
        <v>62</v>
      </c>
      <c r="E273" s="178"/>
      <c r="F273" s="178"/>
      <c r="G273" s="127">
        <f>G270</f>
        <v>4</v>
      </c>
      <c r="H273" s="127">
        <f t="shared" si="20"/>
        <v>4</v>
      </c>
      <c r="I273" s="127">
        <f>I270</f>
        <v>4</v>
      </c>
      <c r="J273" s="127">
        <f>J270</f>
        <v>4</v>
      </c>
      <c r="K273" s="127">
        <f>G273</f>
        <v>4</v>
      </c>
      <c r="L273" s="127" t="s">
        <v>62</v>
      </c>
      <c r="M273" s="130">
        <v>46022</v>
      </c>
      <c r="N273" s="130">
        <v>46022</v>
      </c>
      <c r="O273" s="125"/>
      <c r="P273" s="127" t="s">
        <v>62</v>
      </c>
      <c r="Q273" s="125"/>
      <c r="R273" s="125"/>
      <c r="S273" s="173"/>
    </row>
    <row r="274" spans="1:19" s="174" customFormat="1" ht="15" customHeight="1" x14ac:dyDescent="0.2">
      <c r="A274" s="384"/>
      <c r="B274" s="181" t="s">
        <v>193</v>
      </c>
      <c r="C274" s="178"/>
      <c r="D274" s="178"/>
      <c r="E274" s="178"/>
      <c r="F274" s="178"/>
      <c r="G274" s="127" t="s">
        <v>62</v>
      </c>
      <c r="H274" s="127" t="str">
        <f t="shared" si="20"/>
        <v>X</v>
      </c>
      <c r="I274" s="127" t="s">
        <v>62</v>
      </c>
      <c r="J274" s="127"/>
      <c r="K274" s="127"/>
      <c r="L274" s="127" t="s">
        <v>62</v>
      </c>
      <c r="M274" s="127"/>
      <c r="N274" s="127"/>
      <c r="O274" s="127" t="s">
        <v>62</v>
      </c>
      <c r="P274" s="127" t="s">
        <v>62</v>
      </c>
      <c r="Q274" s="127" t="s">
        <v>62</v>
      </c>
      <c r="R274" s="127" t="s">
        <v>62</v>
      </c>
    </row>
    <row r="275" spans="1:19" s="174" customFormat="1" ht="38.65" customHeight="1" x14ac:dyDescent="0.2">
      <c r="A275" s="384"/>
      <c r="B275" s="182" t="s">
        <v>330</v>
      </c>
      <c r="C275" s="178"/>
      <c r="D275" s="178" t="s">
        <v>62</v>
      </c>
      <c r="E275" s="178"/>
      <c r="F275" s="178"/>
      <c r="G275" s="127">
        <f>G270</f>
        <v>4</v>
      </c>
      <c r="H275" s="127">
        <f t="shared" si="20"/>
        <v>4</v>
      </c>
      <c r="I275" s="127">
        <f>I270</f>
        <v>4</v>
      </c>
      <c r="J275" s="127">
        <f>J270</f>
        <v>4</v>
      </c>
      <c r="K275" s="127">
        <f>G275</f>
        <v>4</v>
      </c>
      <c r="L275" s="127" t="s">
        <v>62</v>
      </c>
      <c r="M275" s="130">
        <v>46022</v>
      </c>
      <c r="N275" s="130">
        <v>46022</v>
      </c>
      <c r="O275" s="125"/>
      <c r="P275" s="127" t="s">
        <v>62</v>
      </c>
      <c r="Q275" s="125"/>
      <c r="R275" s="125"/>
    </row>
    <row r="276" spans="1:19" s="174" customFormat="1" ht="21" customHeight="1" x14ac:dyDescent="0.25">
      <c r="A276" s="384"/>
      <c r="B276" s="181" t="s">
        <v>71</v>
      </c>
      <c r="C276" s="178"/>
      <c r="D276" s="178"/>
      <c r="E276" s="178"/>
      <c r="F276" s="178"/>
      <c r="G276" s="127" t="s">
        <v>62</v>
      </c>
      <c r="H276" s="127" t="str">
        <f t="shared" si="20"/>
        <v>X</v>
      </c>
      <c r="I276" s="127" t="s">
        <v>62</v>
      </c>
      <c r="J276" s="127"/>
      <c r="K276" s="127"/>
      <c r="L276" s="127" t="s">
        <v>62</v>
      </c>
      <c r="M276" s="127"/>
      <c r="N276" s="127"/>
      <c r="O276" s="127" t="s">
        <v>62</v>
      </c>
      <c r="P276" s="127" t="s">
        <v>62</v>
      </c>
      <c r="Q276" s="127" t="s">
        <v>62</v>
      </c>
      <c r="R276" s="127" t="s">
        <v>62</v>
      </c>
      <c r="S276" s="173"/>
    </row>
    <row r="277" spans="1:19" s="174" customFormat="1" ht="21" customHeight="1" x14ac:dyDescent="0.2">
      <c r="A277" s="385"/>
      <c r="B277" s="182" t="s">
        <v>72</v>
      </c>
      <c r="C277" s="178"/>
      <c r="D277" s="178" t="s">
        <v>62</v>
      </c>
      <c r="E277" s="178"/>
      <c r="F277" s="178"/>
      <c r="G277" s="127">
        <f>G270</f>
        <v>4</v>
      </c>
      <c r="H277" s="127">
        <f t="shared" si="20"/>
        <v>4</v>
      </c>
      <c r="I277" s="127">
        <f>I270</f>
        <v>4</v>
      </c>
      <c r="J277" s="127">
        <f>J270</f>
        <v>4</v>
      </c>
      <c r="K277" s="127">
        <f>G277</f>
        <v>4</v>
      </c>
      <c r="L277" s="127" t="s">
        <v>62</v>
      </c>
      <c r="M277" s="130">
        <v>46022</v>
      </c>
      <c r="N277" s="130">
        <v>46022</v>
      </c>
      <c r="O277" s="125"/>
      <c r="P277" s="127" t="s">
        <v>62</v>
      </c>
      <c r="Q277" s="125"/>
      <c r="R277" s="125"/>
    </row>
    <row r="278" spans="1:19" s="173" customFormat="1" ht="74.45" customHeight="1" x14ac:dyDescent="0.25">
      <c r="A278" s="383" t="s">
        <v>358</v>
      </c>
      <c r="B278" s="175" t="s">
        <v>412</v>
      </c>
      <c r="C278" s="176" t="s">
        <v>191</v>
      </c>
      <c r="D278" s="177" t="s">
        <v>333</v>
      </c>
      <c r="E278" s="177" t="s">
        <v>75</v>
      </c>
      <c r="F278" s="176">
        <v>792</v>
      </c>
      <c r="G278" s="125">
        <v>8</v>
      </c>
      <c r="H278" s="125">
        <f t="shared" si="20"/>
        <v>8</v>
      </c>
      <c r="I278" s="125">
        <v>5</v>
      </c>
      <c r="J278" s="125">
        <v>5</v>
      </c>
      <c r="K278" s="127">
        <f>G278</f>
        <v>8</v>
      </c>
      <c r="L278" s="125"/>
      <c r="M278" s="125" t="s">
        <v>62</v>
      </c>
      <c r="N278" s="125" t="s">
        <v>62</v>
      </c>
      <c r="O278" s="125">
        <v>30280</v>
      </c>
      <c r="P278" s="125"/>
      <c r="Q278" s="125">
        <v>9765.84</v>
      </c>
      <c r="R278" s="125">
        <v>9765.84</v>
      </c>
      <c r="S278" s="174"/>
    </row>
    <row r="279" spans="1:19" s="174" customFormat="1" ht="15.75" x14ac:dyDescent="0.25">
      <c r="A279" s="384"/>
      <c r="B279" s="179" t="s">
        <v>70</v>
      </c>
      <c r="C279" s="178"/>
      <c r="D279" s="178" t="s">
        <v>62</v>
      </c>
      <c r="E279" s="178"/>
      <c r="F279" s="178"/>
      <c r="G279" s="127">
        <f>G278</f>
        <v>8</v>
      </c>
      <c r="H279" s="127">
        <f t="shared" si="20"/>
        <v>8</v>
      </c>
      <c r="I279" s="127">
        <f>I278</f>
        <v>5</v>
      </c>
      <c r="J279" s="127">
        <f>J278</f>
        <v>5</v>
      </c>
      <c r="K279" s="127">
        <f>G279</f>
        <v>8</v>
      </c>
      <c r="L279" s="127"/>
      <c r="M279" s="130">
        <v>46022</v>
      </c>
      <c r="N279" s="130">
        <v>46022</v>
      </c>
      <c r="O279" s="125"/>
      <c r="P279" s="127" t="s">
        <v>62</v>
      </c>
      <c r="Q279" s="125"/>
      <c r="R279" s="125"/>
      <c r="S279" s="173"/>
    </row>
    <row r="280" spans="1:19" s="174" customFormat="1" ht="14.25" x14ac:dyDescent="0.2">
      <c r="A280" s="384"/>
      <c r="B280" s="181" t="s">
        <v>76</v>
      </c>
      <c r="C280" s="178"/>
      <c r="D280" s="178"/>
      <c r="E280" s="178"/>
      <c r="F280" s="178"/>
      <c r="G280" s="127" t="s">
        <v>62</v>
      </c>
      <c r="H280" s="127" t="str">
        <f t="shared" si="20"/>
        <v>X</v>
      </c>
      <c r="I280" s="127" t="s">
        <v>62</v>
      </c>
      <c r="J280" s="127"/>
      <c r="K280" s="127"/>
      <c r="L280" s="127" t="s">
        <v>62</v>
      </c>
      <c r="M280" s="127"/>
      <c r="N280" s="127"/>
      <c r="O280" s="127" t="s">
        <v>62</v>
      </c>
      <c r="P280" s="127" t="s">
        <v>62</v>
      </c>
      <c r="Q280" s="127" t="s">
        <v>62</v>
      </c>
      <c r="R280" s="127" t="s">
        <v>62</v>
      </c>
    </row>
    <row r="281" spans="1:19" s="174" customFormat="1" ht="65.45" customHeight="1" x14ac:dyDescent="0.2">
      <c r="A281" s="384"/>
      <c r="B281" s="182" t="s">
        <v>192</v>
      </c>
      <c r="C281" s="178"/>
      <c r="D281" s="178" t="s">
        <v>62</v>
      </c>
      <c r="E281" s="178"/>
      <c r="F281" s="178"/>
      <c r="G281" s="127">
        <f>G278</f>
        <v>8</v>
      </c>
      <c r="H281" s="127">
        <f t="shared" si="20"/>
        <v>8</v>
      </c>
      <c r="I281" s="127">
        <f>I278</f>
        <v>5</v>
      </c>
      <c r="J281" s="127">
        <f>J278</f>
        <v>5</v>
      </c>
      <c r="K281" s="127">
        <f>G281</f>
        <v>8</v>
      </c>
      <c r="L281" s="127" t="s">
        <v>62</v>
      </c>
      <c r="M281" s="130">
        <v>46022</v>
      </c>
      <c r="N281" s="130">
        <v>46022</v>
      </c>
      <c r="O281" s="125"/>
      <c r="P281" s="127" t="s">
        <v>62</v>
      </c>
      <c r="Q281" s="125"/>
      <c r="R281" s="125"/>
    </row>
    <row r="282" spans="1:19" s="174" customFormat="1" ht="15" customHeight="1" x14ac:dyDescent="0.25">
      <c r="A282" s="384"/>
      <c r="B282" s="181" t="s">
        <v>193</v>
      </c>
      <c r="C282" s="178"/>
      <c r="D282" s="178"/>
      <c r="E282" s="178"/>
      <c r="F282" s="178"/>
      <c r="G282" s="127" t="s">
        <v>62</v>
      </c>
      <c r="H282" s="127" t="str">
        <f t="shared" si="20"/>
        <v>X</v>
      </c>
      <c r="I282" s="127" t="s">
        <v>62</v>
      </c>
      <c r="J282" s="127"/>
      <c r="K282" s="127"/>
      <c r="L282" s="127" t="s">
        <v>62</v>
      </c>
      <c r="M282" s="127"/>
      <c r="N282" s="127"/>
      <c r="O282" s="127" t="s">
        <v>62</v>
      </c>
      <c r="P282" s="127" t="s">
        <v>62</v>
      </c>
      <c r="Q282" s="127" t="s">
        <v>62</v>
      </c>
      <c r="R282" s="127" t="s">
        <v>62</v>
      </c>
      <c r="S282" s="173"/>
    </row>
    <row r="283" spans="1:19" s="174" customFormat="1" ht="38.65" customHeight="1" x14ac:dyDescent="0.2">
      <c r="A283" s="384"/>
      <c r="B283" s="182" t="s">
        <v>330</v>
      </c>
      <c r="C283" s="178"/>
      <c r="D283" s="178" t="s">
        <v>62</v>
      </c>
      <c r="E283" s="178"/>
      <c r="F283" s="178"/>
      <c r="G283" s="127">
        <f>G278</f>
        <v>8</v>
      </c>
      <c r="H283" s="127">
        <f t="shared" si="20"/>
        <v>8</v>
      </c>
      <c r="I283" s="127">
        <f>I278</f>
        <v>5</v>
      </c>
      <c r="J283" s="127">
        <f>J278</f>
        <v>5</v>
      </c>
      <c r="K283" s="127">
        <f>G283</f>
        <v>8</v>
      </c>
      <c r="L283" s="127" t="s">
        <v>62</v>
      </c>
      <c r="M283" s="130">
        <v>46022</v>
      </c>
      <c r="N283" s="130">
        <v>46022</v>
      </c>
      <c r="O283" s="125"/>
      <c r="P283" s="127" t="s">
        <v>62</v>
      </c>
      <c r="Q283" s="125"/>
      <c r="R283" s="125"/>
    </row>
    <row r="284" spans="1:19" s="174" customFormat="1" ht="21" customHeight="1" x14ac:dyDescent="0.2">
      <c r="A284" s="384"/>
      <c r="B284" s="181" t="s">
        <v>71</v>
      </c>
      <c r="C284" s="178"/>
      <c r="D284" s="178"/>
      <c r="E284" s="178"/>
      <c r="F284" s="178"/>
      <c r="G284" s="127" t="s">
        <v>62</v>
      </c>
      <c r="H284" s="127" t="str">
        <f t="shared" si="20"/>
        <v>X</v>
      </c>
      <c r="I284" s="127" t="s">
        <v>62</v>
      </c>
      <c r="J284" s="127"/>
      <c r="K284" s="127"/>
      <c r="L284" s="127" t="s">
        <v>62</v>
      </c>
      <c r="M284" s="127"/>
      <c r="N284" s="127"/>
      <c r="O284" s="127" t="s">
        <v>62</v>
      </c>
      <c r="P284" s="127" t="s">
        <v>62</v>
      </c>
      <c r="Q284" s="127" t="s">
        <v>62</v>
      </c>
      <c r="R284" s="127" t="s">
        <v>62</v>
      </c>
    </row>
    <row r="285" spans="1:19" s="174" customFormat="1" ht="21" customHeight="1" x14ac:dyDescent="0.25">
      <c r="A285" s="385"/>
      <c r="B285" s="182" t="s">
        <v>72</v>
      </c>
      <c r="C285" s="178"/>
      <c r="D285" s="178" t="s">
        <v>62</v>
      </c>
      <c r="E285" s="178"/>
      <c r="F285" s="178"/>
      <c r="G285" s="127">
        <f>G278</f>
        <v>8</v>
      </c>
      <c r="H285" s="127">
        <f t="shared" si="20"/>
        <v>8</v>
      </c>
      <c r="I285" s="127">
        <f>I278</f>
        <v>5</v>
      </c>
      <c r="J285" s="127">
        <f>J278</f>
        <v>5</v>
      </c>
      <c r="K285" s="127">
        <f>G285</f>
        <v>8</v>
      </c>
      <c r="L285" s="127" t="s">
        <v>62</v>
      </c>
      <c r="M285" s="130">
        <v>46022</v>
      </c>
      <c r="N285" s="130">
        <v>46022</v>
      </c>
      <c r="O285" s="125"/>
      <c r="P285" s="127" t="s">
        <v>62</v>
      </c>
      <c r="Q285" s="125"/>
      <c r="R285" s="125"/>
      <c r="S285" s="173"/>
    </row>
    <row r="286" spans="1:19" s="173" customFormat="1" ht="74.45" customHeight="1" x14ac:dyDescent="0.25">
      <c r="A286" s="383" t="s">
        <v>359</v>
      </c>
      <c r="B286" s="175" t="s">
        <v>412</v>
      </c>
      <c r="C286" s="176" t="s">
        <v>191</v>
      </c>
      <c r="D286" s="177" t="s">
        <v>333</v>
      </c>
      <c r="E286" s="177" t="s">
        <v>75</v>
      </c>
      <c r="F286" s="176">
        <v>792</v>
      </c>
      <c r="G286" s="125">
        <v>10</v>
      </c>
      <c r="H286" s="125">
        <f t="shared" si="20"/>
        <v>10</v>
      </c>
      <c r="I286" s="213">
        <v>10</v>
      </c>
      <c r="J286" s="125">
        <v>10</v>
      </c>
      <c r="K286" s="127">
        <f>G286</f>
        <v>10</v>
      </c>
      <c r="L286" s="125"/>
      <c r="M286" s="125" t="s">
        <v>62</v>
      </c>
      <c r="N286" s="125" t="s">
        <v>62</v>
      </c>
      <c r="O286" s="125">
        <v>72835</v>
      </c>
      <c r="P286" s="125"/>
      <c r="Q286" s="125">
        <v>33017.32</v>
      </c>
      <c r="R286" s="125">
        <v>33017.32</v>
      </c>
      <c r="S286" s="174"/>
    </row>
    <row r="287" spans="1:19" s="174" customFormat="1" ht="15.75" x14ac:dyDescent="0.2">
      <c r="A287" s="384"/>
      <c r="B287" s="179" t="s">
        <v>70</v>
      </c>
      <c r="C287" s="178"/>
      <c r="D287" s="178" t="s">
        <v>62</v>
      </c>
      <c r="E287" s="178"/>
      <c r="F287" s="178"/>
      <c r="G287" s="127">
        <f>G286</f>
        <v>10</v>
      </c>
      <c r="H287" s="127">
        <f t="shared" si="20"/>
        <v>10</v>
      </c>
      <c r="I287" s="127">
        <f>I286</f>
        <v>10</v>
      </c>
      <c r="J287" s="127">
        <f>J286</f>
        <v>10</v>
      </c>
      <c r="K287" s="127">
        <f>G287</f>
        <v>10</v>
      </c>
      <c r="L287" s="127"/>
      <c r="M287" s="130">
        <v>46022</v>
      </c>
      <c r="N287" s="130">
        <v>46022</v>
      </c>
      <c r="O287" s="125"/>
      <c r="P287" s="127" t="s">
        <v>62</v>
      </c>
      <c r="Q287" s="125"/>
      <c r="R287" s="125"/>
    </row>
    <row r="288" spans="1:19" s="174" customFormat="1" x14ac:dyDescent="0.25">
      <c r="A288" s="384"/>
      <c r="B288" s="181" t="s">
        <v>76</v>
      </c>
      <c r="C288" s="178"/>
      <c r="D288" s="178"/>
      <c r="E288" s="178"/>
      <c r="F288" s="178"/>
      <c r="G288" s="127" t="s">
        <v>62</v>
      </c>
      <c r="H288" s="127" t="str">
        <f t="shared" si="20"/>
        <v>X</v>
      </c>
      <c r="I288" s="127" t="s">
        <v>62</v>
      </c>
      <c r="J288" s="127"/>
      <c r="K288" s="127"/>
      <c r="L288" s="127" t="s">
        <v>62</v>
      </c>
      <c r="M288" s="127"/>
      <c r="N288" s="127"/>
      <c r="O288" s="127" t="s">
        <v>62</v>
      </c>
      <c r="P288" s="127" t="s">
        <v>62</v>
      </c>
      <c r="Q288" s="127" t="s">
        <v>62</v>
      </c>
      <c r="R288" s="127" t="s">
        <v>62</v>
      </c>
      <c r="S288" s="173"/>
    </row>
    <row r="289" spans="1:19" s="174" customFormat="1" ht="65.45" customHeight="1" x14ac:dyDescent="0.2">
      <c r="A289" s="384"/>
      <c r="B289" s="182" t="s">
        <v>192</v>
      </c>
      <c r="C289" s="178"/>
      <c r="D289" s="178" t="s">
        <v>62</v>
      </c>
      <c r="E289" s="178"/>
      <c r="F289" s="178"/>
      <c r="G289" s="127">
        <f>G286</f>
        <v>10</v>
      </c>
      <c r="H289" s="127">
        <f t="shared" si="20"/>
        <v>10</v>
      </c>
      <c r="I289" s="127">
        <f>I286</f>
        <v>10</v>
      </c>
      <c r="J289" s="127">
        <f>J286</f>
        <v>10</v>
      </c>
      <c r="K289" s="127">
        <f>G289</f>
        <v>10</v>
      </c>
      <c r="L289" s="127" t="s">
        <v>62</v>
      </c>
      <c r="M289" s="130">
        <v>46022</v>
      </c>
      <c r="N289" s="130">
        <v>46022</v>
      </c>
      <c r="O289" s="125"/>
      <c r="P289" s="127" t="s">
        <v>62</v>
      </c>
      <c r="Q289" s="125"/>
      <c r="R289" s="125"/>
    </row>
    <row r="290" spans="1:19" s="174" customFormat="1" ht="15" customHeight="1" x14ac:dyDescent="0.2">
      <c r="A290" s="384"/>
      <c r="B290" s="181" t="s">
        <v>193</v>
      </c>
      <c r="C290" s="178"/>
      <c r="D290" s="178"/>
      <c r="E290" s="178"/>
      <c r="F290" s="178"/>
      <c r="G290" s="127" t="s">
        <v>62</v>
      </c>
      <c r="H290" s="127" t="str">
        <f t="shared" si="20"/>
        <v>X</v>
      </c>
      <c r="I290" s="127" t="s">
        <v>62</v>
      </c>
      <c r="J290" s="127"/>
      <c r="K290" s="127"/>
      <c r="L290" s="127" t="s">
        <v>62</v>
      </c>
      <c r="M290" s="127"/>
      <c r="N290" s="127"/>
      <c r="O290" s="127" t="s">
        <v>62</v>
      </c>
      <c r="P290" s="127" t="s">
        <v>62</v>
      </c>
      <c r="Q290" s="127" t="s">
        <v>62</v>
      </c>
      <c r="R290" s="127" t="s">
        <v>62</v>
      </c>
    </row>
    <row r="291" spans="1:19" s="174" customFormat="1" ht="38.65" customHeight="1" x14ac:dyDescent="0.25">
      <c r="A291" s="384"/>
      <c r="B291" s="182" t="s">
        <v>330</v>
      </c>
      <c r="C291" s="178"/>
      <c r="D291" s="178" t="s">
        <v>62</v>
      </c>
      <c r="E291" s="178"/>
      <c r="F291" s="178"/>
      <c r="G291" s="127">
        <f>G286</f>
        <v>10</v>
      </c>
      <c r="H291" s="127">
        <f t="shared" si="20"/>
        <v>10</v>
      </c>
      <c r="I291" s="127">
        <f>I286</f>
        <v>10</v>
      </c>
      <c r="J291" s="127">
        <f>J286</f>
        <v>10</v>
      </c>
      <c r="K291" s="127">
        <f>G291</f>
        <v>10</v>
      </c>
      <c r="L291" s="127" t="s">
        <v>62</v>
      </c>
      <c r="M291" s="130">
        <v>46022</v>
      </c>
      <c r="N291" s="130">
        <v>46022</v>
      </c>
      <c r="O291" s="125"/>
      <c r="P291" s="127" t="s">
        <v>62</v>
      </c>
      <c r="Q291" s="125"/>
      <c r="R291" s="125"/>
      <c r="S291" s="173"/>
    </row>
    <row r="292" spans="1:19" s="174" customFormat="1" ht="21" customHeight="1" x14ac:dyDescent="0.2">
      <c r="A292" s="384"/>
      <c r="B292" s="181" t="s">
        <v>71</v>
      </c>
      <c r="C292" s="178"/>
      <c r="D292" s="178"/>
      <c r="E292" s="178"/>
      <c r="F292" s="178"/>
      <c r="G292" s="127" t="s">
        <v>62</v>
      </c>
      <c r="H292" s="127" t="str">
        <f t="shared" si="20"/>
        <v>X</v>
      </c>
      <c r="I292" s="127" t="s">
        <v>62</v>
      </c>
      <c r="J292" s="127"/>
      <c r="K292" s="127"/>
      <c r="L292" s="127" t="s">
        <v>62</v>
      </c>
      <c r="M292" s="127"/>
      <c r="N292" s="127"/>
      <c r="O292" s="127" t="s">
        <v>62</v>
      </c>
      <c r="P292" s="127" t="s">
        <v>62</v>
      </c>
      <c r="Q292" s="127" t="s">
        <v>62</v>
      </c>
      <c r="R292" s="127" t="s">
        <v>62</v>
      </c>
    </row>
    <row r="293" spans="1:19" s="174" customFormat="1" ht="21" customHeight="1" x14ac:dyDescent="0.2">
      <c r="A293" s="385"/>
      <c r="B293" s="182" t="s">
        <v>72</v>
      </c>
      <c r="C293" s="178"/>
      <c r="D293" s="178" t="s">
        <v>62</v>
      </c>
      <c r="E293" s="178"/>
      <c r="F293" s="178"/>
      <c r="G293" s="127">
        <f>G286</f>
        <v>10</v>
      </c>
      <c r="H293" s="127">
        <f t="shared" si="20"/>
        <v>10</v>
      </c>
      <c r="I293" s="127">
        <f>I286</f>
        <v>10</v>
      </c>
      <c r="J293" s="127">
        <f>J286</f>
        <v>10</v>
      </c>
      <c r="K293" s="127">
        <f>G293</f>
        <v>10</v>
      </c>
      <c r="L293" s="127" t="s">
        <v>62</v>
      </c>
      <c r="M293" s="130">
        <v>46022</v>
      </c>
      <c r="N293" s="130">
        <v>46022</v>
      </c>
      <c r="O293" s="125"/>
      <c r="P293" s="127" t="s">
        <v>62</v>
      </c>
      <c r="Q293" s="125"/>
      <c r="R293" s="125"/>
    </row>
    <row r="294" spans="1:19" s="173" customFormat="1" ht="74.45" customHeight="1" x14ac:dyDescent="0.25">
      <c r="A294" s="383" t="s">
        <v>360</v>
      </c>
      <c r="B294" s="175" t="s">
        <v>412</v>
      </c>
      <c r="C294" s="176" t="s">
        <v>191</v>
      </c>
      <c r="D294" s="177" t="s">
        <v>333</v>
      </c>
      <c r="E294" s="177" t="s">
        <v>75</v>
      </c>
      <c r="F294" s="176">
        <v>792</v>
      </c>
      <c r="G294" s="125">
        <v>10</v>
      </c>
      <c r="H294" s="125">
        <f t="shared" si="20"/>
        <v>10</v>
      </c>
      <c r="I294" s="125">
        <v>10</v>
      </c>
      <c r="J294" s="125">
        <v>10</v>
      </c>
      <c r="K294" s="127">
        <f>G294</f>
        <v>10</v>
      </c>
      <c r="L294" s="125"/>
      <c r="M294" s="125" t="s">
        <v>62</v>
      </c>
      <c r="N294" s="125" t="s">
        <v>62</v>
      </c>
      <c r="O294" s="125">
        <v>99605</v>
      </c>
      <c r="P294" s="125"/>
      <c r="Q294" s="125">
        <v>46967.48</v>
      </c>
      <c r="R294" s="125">
        <v>46967.48</v>
      </c>
    </row>
    <row r="295" spans="1:19" s="174" customFormat="1" ht="15.75" x14ac:dyDescent="0.2">
      <c r="A295" s="384"/>
      <c r="B295" s="179" t="s">
        <v>70</v>
      </c>
      <c r="C295" s="178"/>
      <c r="D295" s="178" t="s">
        <v>62</v>
      </c>
      <c r="E295" s="178"/>
      <c r="F295" s="178"/>
      <c r="G295" s="127">
        <f>G294</f>
        <v>10</v>
      </c>
      <c r="H295" s="127">
        <f t="shared" si="20"/>
        <v>10</v>
      </c>
      <c r="I295" s="127">
        <f>I294</f>
        <v>10</v>
      </c>
      <c r="J295" s="127">
        <f>J294</f>
        <v>10</v>
      </c>
      <c r="K295" s="127">
        <f>G295</f>
        <v>10</v>
      </c>
      <c r="L295" s="127"/>
      <c r="M295" s="130">
        <v>46022</v>
      </c>
      <c r="N295" s="130">
        <v>46022</v>
      </c>
      <c r="O295" s="125"/>
      <c r="P295" s="127" t="s">
        <v>62</v>
      </c>
      <c r="Q295" s="125"/>
      <c r="R295" s="125"/>
    </row>
    <row r="296" spans="1:19" s="174" customFormat="1" ht="14.25" x14ac:dyDescent="0.2">
      <c r="A296" s="384"/>
      <c r="B296" s="181" t="s">
        <v>76</v>
      </c>
      <c r="C296" s="178"/>
      <c r="D296" s="178"/>
      <c r="E296" s="178"/>
      <c r="F296" s="178"/>
      <c r="G296" s="127" t="s">
        <v>62</v>
      </c>
      <c r="H296" s="127" t="str">
        <f t="shared" si="20"/>
        <v>X</v>
      </c>
      <c r="I296" s="127" t="s">
        <v>62</v>
      </c>
      <c r="J296" s="127"/>
      <c r="K296" s="127"/>
      <c r="L296" s="127" t="s">
        <v>62</v>
      </c>
      <c r="M296" s="127"/>
      <c r="N296" s="127"/>
      <c r="O296" s="127" t="s">
        <v>62</v>
      </c>
      <c r="P296" s="127" t="s">
        <v>62</v>
      </c>
      <c r="Q296" s="127" t="s">
        <v>62</v>
      </c>
      <c r="R296" s="127" t="s">
        <v>62</v>
      </c>
    </row>
    <row r="297" spans="1:19" s="174" customFormat="1" ht="65.45" customHeight="1" x14ac:dyDescent="0.25">
      <c r="A297" s="384"/>
      <c r="B297" s="182" t="s">
        <v>192</v>
      </c>
      <c r="C297" s="178"/>
      <c r="D297" s="178" t="s">
        <v>62</v>
      </c>
      <c r="E297" s="178"/>
      <c r="F297" s="178"/>
      <c r="G297" s="127">
        <f>G294</f>
        <v>10</v>
      </c>
      <c r="H297" s="127">
        <f t="shared" si="20"/>
        <v>10</v>
      </c>
      <c r="I297" s="127">
        <f>I294</f>
        <v>10</v>
      </c>
      <c r="J297" s="127">
        <f>J294</f>
        <v>10</v>
      </c>
      <c r="K297" s="127">
        <f>G297</f>
        <v>10</v>
      </c>
      <c r="L297" s="127" t="s">
        <v>62</v>
      </c>
      <c r="M297" s="130">
        <v>46022</v>
      </c>
      <c r="N297" s="130">
        <v>46022</v>
      </c>
      <c r="O297" s="125"/>
      <c r="P297" s="127" t="s">
        <v>62</v>
      </c>
      <c r="Q297" s="125"/>
      <c r="R297" s="125"/>
      <c r="S297" s="173"/>
    </row>
    <row r="298" spans="1:19" s="174" customFormat="1" ht="15" customHeight="1" x14ac:dyDescent="0.2">
      <c r="A298" s="384"/>
      <c r="B298" s="181" t="s">
        <v>193</v>
      </c>
      <c r="C298" s="178"/>
      <c r="D298" s="178"/>
      <c r="E298" s="178"/>
      <c r="F298" s="178"/>
      <c r="G298" s="127" t="s">
        <v>62</v>
      </c>
      <c r="H298" s="127" t="str">
        <f t="shared" si="20"/>
        <v>X</v>
      </c>
      <c r="I298" s="127" t="s">
        <v>62</v>
      </c>
      <c r="J298" s="127"/>
      <c r="K298" s="127"/>
      <c r="L298" s="127" t="s">
        <v>62</v>
      </c>
      <c r="M298" s="127"/>
      <c r="N298" s="127"/>
      <c r="O298" s="127" t="s">
        <v>62</v>
      </c>
      <c r="P298" s="127" t="s">
        <v>62</v>
      </c>
      <c r="Q298" s="127" t="s">
        <v>62</v>
      </c>
      <c r="R298" s="127" t="s">
        <v>62</v>
      </c>
    </row>
    <row r="299" spans="1:19" s="174" customFormat="1" ht="38.65" customHeight="1" x14ac:dyDescent="0.2">
      <c r="A299" s="384"/>
      <c r="B299" s="182" t="s">
        <v>330</v>
      </c>
      <c r="C299" s="178"/>
      <c r="D299" s="178" t="s">
        <v>62</v>
      </c>
      <c r="E299" s="178"/>
      <c r="F299" s="178"/>
      <c r="G299" s="127">
        <f>G294</f>
        <v>10</v>
      </c>
      <c r="H299" s="127">
        <f t="shared" si="20"/>
        <v>10</v>
      </c>
      <c r="I299" s="127">
        <f>I294</f>
        <v>10</v>
      </c>
      <c r="J299" s="127">
        <f>J294</f>
        <v>10</v>
      </c>
      <c r="K299" s="127">
        <f>G299</f>
        <v>10</v>
      </c>
      <c r="L299" s="127" t="s">
        <v>62</v>
      </c>
      <c r="M299" s="130">
        <v>46022</v>
      </c>
      <c r="N299" s="130">
        <v>46022</v>
      </c>
      <c r="O299" s="125"/>
      <c r="P299" s="127" t="s">
        <v>62</v>
      </c>
      <c r="Q299" s="125"/>
      <c r="R299" s="125"/>
    </row>
    <row r="300" spans="1:19" s="174" customFormat="1" ht="21" customHeight="1" x14ac:dyDescent="0.25">
      <c r="A300" s="384"/>
      <c r="B300" s="181" t="s">
        <v>71</v>
      </c>
      <c r="C300" s="178"/>
      <c r="D300" s="178"/>
      <c r="E300" s="178"/>
      <c r="F300" s="178"/>
      <c r="G300" s="127" t="s">
        <v>62</v>
      </c>
      <c r="H300" s="127" t="str">
        <f t="shared" si="20"/>
        <v>X</v>
      </c>
      <c r="I300" s="127" t="s">
        <v>62</v>
      </c>
      <c r="J300" s="127"/>
      <c r="K300" s="127"/>
      <c r="L300" s="127" t="s">
        <v>62</v>
      </c>
      <c r="M300" s="127"/>
      <c r="N300" s="127"/>
      <c r="O300" s="127" t="s">
        <v>62</v>
      </c>
      <c r="P300" s="127" t="s">
        <v>62</v>
      </c>
      <c r="Q300" s="127" t="s">
        <v>62</v>
      </c>
      <c r="R300" s="127" t="s">
        <v>62</v>
      </c>
      <c r="S300" s="173"/>
    </row>
    <row r="301" spans="1:19" s="174" customFormat="1" ht="21" customHeight="1" x14ac:dyDescent="0.2">
      <c r="A301" s="385"/>
      <c r="B301" s="182" t="s">
        <v>72</v>
      </c>
      <c r="C301" s="178"/>
      <c r="D301" s="178" t="s">
        <v>62</v>
      </c>
      <c r="E301" s="178"/>
      <c r="F301" s="178"/>
      <c r="G301" s="127">
        <f>G294</f>
        <v>10</v>
      </c>
      <c r="H301" s="127">
        <f t="shared" si="20"/>
        <v>10</v>
      </c>
      <c r="I301" s="127">
        <f>I294</f>
        <v>10</v>
      </c>
      <c r="J301" s="127">
        <f>J294</f>
        <v>10</v>
      </c>
      <c r="K301" s="127">
        <f>G301</f>
        <v>10</v>
      </c>
      <c r="L301" s="127" t="s">
        <v>62</v>
      </c>
      <c r="M301" s="130">
        <v>46022</v>
      </c>
      <c r="N301" s="130">
        <v>46022</v>
      </c>
      <c r="O301" s="125"/>
      <c r="P301" s="127" t="s">
        <v>62</v>
      </c>
      <c r="Q301" s="125"/>
      <c r="R301" s="125"/>
    </row>
    <row r="302" spans="1:19" s="173" customFormat="1" ht="74.45" customHeight="1" x14ac:dyDescent="0.25">
      <c r="A302" s="383" t="s">
        <v>361</v>
      </c>
      <c r="B302" s="175" t="s">
        <v>412</v>
      </c>
      <c r="C302" s="176" t="s">
        <v>191</v>
      </c>
      <c r="D302" s="177" t="s">
        <v>333</v>
      </c>
      <c r="E302" s="177" t="s">
        <v>75</v>
      </c>
      <c r="F302" s="176">
        <v>792</v>
      </c>
      <c r="G302" s="125">
        <v>2</v>
      </c>
      <c r="H302" s="125">
        <f t="shared" si="20"/>
        <v>2</v>
      </c>
      <c r="I302" s="213">
        <v>0</v>
      </c>
      <c r="J302" s="125">
        <v>0</v>
      </c>
      <c r="K302" s="127">
        <f>G302</f>
        <v>2</v>
      </c>
      <c r="L302" s="125"/>
      <c r="M302" s="125" t="s">
        <v>62</v>
      </c>
      <c r="N302" s="125" t="s">
        <v>62</v>
      </c>
      <c r="O302" s="125">
        <v>14030</v>
      </c>
      <c r="P302" s="125"/>
      <c r="Q302" s="125"/>
      <c r="R302" s="125"/>
      <c r="S302" s="174"/>
    </row>
    <row r="303" spans="1:19" s="174" customFormat="1" ht="15.75" x14ac:dyDescent="0.25">
      <c r="A303" s="384"/>
      <c r="B303" s="179" t="s">
        <v>70</v>
      </c>
      <c r="C303" s="178"/>
      <c r="D303" s="178" t="s">
        <v>62</v>
      </c>
      <c r="E303" s="178"/>
      <c r="F303" s="178"/>
      <c r="G303" s="127">
        <f>G302</f>
        <v>2</v>
      </c>
      <c r="H303" s="127">
        <f t="shared" si="20"/>
        <v>2</v>
      </c>
      <c r="I303" s="127">
        <f>I302</f>
        <v>0</v>
      </c>
      <c r="J303" s="127">
        <f>J302</f>
        <v>0</v>
      </c>
      <c r="K303" s="127">
        <f>G303</f>
        <v>2</v>
      </c>
      <c r="L303" s="127"/>
      <c r="M303" s="130">
        <v>46022</v>
      </c>
      <c r="N303" s="130">
        <v>46022</v>
      </c>
      <c r="O303" s="125"/>
      <c r="P303" s="127" t="s">
        <v>62</v>
      </c>
      <c r="Q303" s="125"/>
      <c r="R303" s="125"/>
      <c r="S303" s="173"/>
    </row>
    <row r="304" spans="1:19" s="174" customFormat="1" ht="14.25" x14ac:dyDescent="0.2">
      <c r="A304" s="384"/>
      <c r="B304" s="181" t="s">
        <v>76</v>
      </c>
      <c r="C304" s="178"/>
      <c r="D304" s="178"/>
      <c r="E304" s="178"/>
      <c r="F304" s="178"/>
      <c r="G304" s="127" t="s">
        <v>62</v>
      </c>
      <c r="H304" s="127" t="str">
        <f t="shared" si="20"/>
        <v>X</v>
      </c>
      <c r="I304" s="127" t="s">
        <v>62</v>
      </c>
      <c r="J304" s="127"/>
      <c r="K304" s="127"/>
      <c r="L304" s="127" t="s">
        <v>62</v>
      </c>
      <c r="M304" s="127"/>
      <c r="N304" s="127"/>
      <c r="O304" s="127" t="s">
        <v>62</v>
      </c>
      <c r="P304" s="127" t="s">
        <v>62</v>
      </c>
      <c r="Q304" s="127" t="s">
        <v>62</v>
      </c>
      <c r="R304" s="127" t="s">
        <v>62</v>
      </c>
    </row>
    <row r="305" spans="1:19" s="174" customFormat="1" ht="65.45" customHeight="1" x14ac:dyDescent="0.2">
      <c r="A305" s="384"/>
      <c r="B305" s="182" t="s">
        <v>192</v>
      </c>
      <c r="C305" s="178"/>
      <c r="D305" s="178" t="s">
        <v>62</v>
      </c>
      <c r="E305" s="178"/>
      <c r="F305" s="178"/>
      <c r="G305" s="127">
        <f>G302</f>
        <v>2</v>
      </c>
      <c r="H305" s="127">
        <f t="shared" si="20"/>
        <v>2</v>
      </c>
      <c r="I305" s="127">
        <f>I302</f>
        <v>0</v>
      </c>
      <c r="J305" s="127">
        <f>J302</f>
        <v>0</v>
      </c>
      <c r="K305" s="127">
        <f>G305</f>
        <v>2</v>
      </c>
      <c r="L305" s="127" t="s">
        <v>62</v>
      </c>
      <c r="M305" s="130">
        <v>46022</v>
      </c>
      <c r="N305" s="130">
        <v>46022</v>
      </c>
      <c r="O305" s="125"/>
      <c r="P305" s="127" t="s">
        <v>62</v>
      </c>
      <c r="Q305" s="125"/>
      <c r="R305" s="125"/>
    </row>
    <row r="306" spans="1:19" s="174" customFormat="1" ht="15" customHeight="1" x14ac:dyDescent="0.25">
      <c r="A306" s="384"/>
      <c r="B306" s="181" t="s">
        <v>193</v>
      </c>
      <c r="C306" s="178"/>
      <c r="D306" s="178"/>
      <c r="E306" s="178"/>
      <c r="F306" s="178"/>
      <c r="G306" s="127" t="s">
        <v>62</v>
      </c>
      <c r="H306" s="127" t="str">
        <f t="shared" si="20"/>
        <v>X</v>
      </c>
      <c r="I306" s="127" t="s">
        <v>62</v>
      </c>
      <c r="J306" s="127"/>
      <c r="K306" s="127"/>
      <c r="L306" s="127" t="s">
        <v>62</v>
      </c>
      <c r="M306" s="127"/>
      <c r="N306" s="127"/>
      <c r="O306" s="127" t="s">
        <v>62</v>
      </c>
      <c r="P306" s="127" t="s">
        <v>62</v>
      </c>
      <c r="Q306" s="127" t="s">
        <v>62</v>
      </c>
      <c r="R306" s="127" t="s">
        <v>62</v>
      </c>
      <c r="S306" s="173"/>
    </row>
    <row r="307" spans="1:19" s="174" customFormat="1" ht="38.65" customHeight="1" x14ac:dyDescent="0.2">
      <c r="A307" s="384"/>
      <c r="B307" s="182" t="s">
        <v>330</v>
      </c>
      <c r="C307" s="178"/>
      <c r="D307" s="178" t="s">
        <v>62</v>
      </c>
      <c r="E307" s="178"/>
      <c r="F307" s="178"/>
      <c r="G307" s="127">
        <f>G302</f>
        <v>2</v>
      </c>
      <c r="H307" s="127">
        <f t="shared" si="20"/>
        <v>2</v>
      </c>
      <c r="I307" s="127">
        <f>I302</f>
        <v>0</v>
      </c>
      <c r="J307" s="127">
        <f>J302</f>
        <v>0</v>
      </c>
      <c r="K307" s="127">
        <f>G307</f>
        <v>2</v>
      </c>
      <c r="L307" s="127" t="s">
        <v>62</v>
      </c>
      <c r="M307" s="130">
        <v>46022</v>
      </c>
      <c r="N307" s="130">
        <v>46022</v>
      </c>
      <c r="O307" s="125"/>
      <c r="P307" s="127" t="s">
        <v>62</v>
      </c>
      <c r="Q307" s="125"/>
      <c r="R307" s="125"/>
    </row>
    <row r="308" spans="1:19" s="174" customFormat="1" ht="21" customHeight="1" x14ac:dyDescent="0.2">
      <c r="A308" s="384"/>
      <c r="B308" s="181" t="s">
        <v>71</v>
      </c>
      <c r="C308" s="178"/>
      <c r="D308" s="178"/>
      <c r="E308" s="178"/>
      <c r="F308" s="178"/>
      <c r="G308" s="127" t="s">
        <v>62</v>
      </c>
      <c r="H308" s="127" t="str">
        <f t="shared" si="20"/>
        <v>X</v>
      </c>
      <c r="I308" s="127" t="s">
        <v>62</v>
      </c>
      <c r="J308" s="127"/>
      <c r="K308" s="127"/>
      <c r="L308" s="127" t="s">
        <v>62</v>
      </c>
      <c r="M308" s="127"/>
      <c r="N308" s="127"/>
      <c r="O308" s="127" t="s">
        <v>62</v>
      </c>
      <c r="P308" s="127" t="s">
        <v>62</v>
      </c>
      <c r="Q308" s="127" t="s">
        <v>62</v>
      </c>
      <c r="R308" s="127" t="s">
        <v>62</v>
      </c>
    </row>
    <row r="309" spans="1:19" s="174" customFormat="1" ht="21" customHeight="1" x14ac:dyDescent="0.25">
      <c r="A309" s="385"/>
      <c r="B309" s="182" t="s">
        <v>72</v>
      </c>
      <c r="C309" s="178"/>
      <c r="D309" s="178" t="s">
        <v>62</v>
      </c>
      <c r="E309" s="178"/>
      <c r="F309" s="178"/>
      <c r="G309" s="127">
        <f>G302</f>
        <v>2</v>
      </c>
      <c r="H309" s="127">
        <f t="shared" si="20"/>
        <v>2</v>
      </c>
      <c r="I309" s="127">
        <f>I302</f>
        <v>0</v>
      </c>
      <c r="J309" s="127">
        <f>J302</f>
        <v>0</v>
      </c>
      <c r="K309" s="127">
        <f>G309</f>
        <v>2</v>
      </c>
      <c r="L309" s="127" t="s">
        <v>62</v>
      </c>
      <c r="M309" s="130">
        <v>46022</v>
      </c>
      <c r="N309" s="130">
        <v>46022</v>
      </c>
      <c r="O309" s="125"/>
      <c r="P309" s="127" t="s">
        <v>62</v>
      </c>
      <c r="Q309" s="125"/>
      <c r="R309" s="125"/>
      <c r="S309" s="173"/>
    </row>
    <row r="310" spans="1:19" s="173" customFormat="1" ht="74.45" customHeight="1" x14ac:dyDescent="0.25">
      <c r="A310" s="383" t="s">
        <v>362</v>
      </c>
      <c r="B310" s="175" t="s">
        <v>412</v>
      </c>
      <c r="C310" s="176" t="s">
        <v>191</v>
      </c>
      <c r="D310" s="177" t="s">
        <v>333</v>
      </c>
      <c r="E310" s="177" t="s">
        <v>75</v>
      </c>
      <c r="F310" s="176">
        <v>792</v>
      </c>
      <c r="G310" s="125">
        <v>20</v>
      </c>
      <c r="H310" s="125">
        <f t="shared" si="20"/>
        <v>20</v>
      </c>
      <c r="I310" s="125">
        <v>12</v>
      </c>
      <c r="J310" s="125">
        <v>12</v>
      </c>
      <c r="K310" s="127">
        <f>G310</f>
        <v>20</v>
      </c>
      <c r="L310" s="125"/>
      <c r="M310" s="125" t="s">
        <v>62</v>
      </c>
      <c r="N310" s="125" t="s">
        <v>62</v>
      </c>
      <c r="O310" s="125">
        <v>145880</v>
      </c>
      <c r="P310" s="125"/>
      <c r="Q310" s="125">
        <v>6510.56</v>
      </c>
      <c r="R310" s="125">
        <v>6510.56</v>
      </c>
      <c r="S310" s="174"/>
    </row>
    <row r="311" spans="1:19" s="174" customFormat="1" ht="15.75" x14ac:dyDescent="0.2">
      <c r="A311" s="384"/>
      <c r="B311" s="179" t="s">
        <v>70</v>
      </c>
      <c r="C311" s="178"/>
      <c r="D311" s="178" t="s">
        <v>62</v>
      </c>
      <c r="E311" s="178"/>
      <c r="F311" s="178"/>
      <c r="G311" s="127">
        <f>G310</f>
        <v>20</v>
      </c>
      <c r="H311" s="127">
        <f t="shared" si="20"/>
        <v>20</v>
      </c>
      <c r="I311" s="127">
        <f>I310</f>
        <v>12</v>
      </c>
      <c r="J311" s="127">
        <f>J310</f>
        <v>12</v>
      </c>
      <c r="K311" s="127">
        <f>G311</f>
        <v>20</v>
      </c>
      <c r="L311" s="127"/>
      <c r="M311" s="130">
        <v>46022</v>
      </c>
      <c r="N311" s="130">
        <v>46022</v>
      </c>
      <c r="O311" s="125"/>
      <c r="P311" s="127" t="s">
        <v>62</v>
      </c>
      <c r="Q311" s="125"/>
      <c r="R311" s="125"/>
    </row>
    <row r="312" spans="1:19" s="174" customFormat="1" x14ac:dyDescent="0.25">
      <c r="A312" s="384"/>
      <c r="B312" s="181" t="s">
        <v>76</v>
      </c>
      <c r="C312" s="178"/>
      <c r="D312" s="178"/>
      <c r="E312" s="178"/>
      <c r="F312" s="178"/>
      <c r="G312" s="127" t="s">
        <v>62</v>
      </c>
      <c r="H312" s="127" t="str">
        <f t="shared" si="20"/>
        <v>X</v>
      </c>
      <c r="I312" s="127" t="s">
        <v>62</v>
      </c>
      <c r="J312" s="127"/>
      <c r="K312" s="127"/>
      <c r="L312" s="127" t="s">
        <v>62</v>
      </c>
      <c r="M312" s="127"/>
      <c r="N312" s="127"/>
      <c r="O312" s="127" t="s">
        <v>62</v>
      </c>
      <c r="P312" s="127" t="s">
        <v>62</v>
      </c>
      <c r="Q312" s="127" t="s">
        <v>62</v>
      </c>
      <c r="R312" s="127" t="s">
        <v>62</v>
      </c>
      <c r="S312" s="173"/>
    </row>
    <row r="313" spans="1:19" s="174" customFormat="1" ht="65.45" customHeight="1" x14ac:dyDescent="0.2">
      <c r="A313" s="384"/>
      <c r="B313" s="182" t="s">
        <v>192</v>
      </c>
      <c r="C313" s="178"/>
      <c r="D313" s="178" t="s">
        <v>62</v>
      </c>
      <c r="E313" s="178"/>
      <c r="F313" s="178"/>
      <c r="G313" s="127">
        <f>G310</f>
        <v>20</v>
      </c>
      <c r="H313" s="127">
        <f t="shared" si="20"/>
        <v>20</v>
      </c>
      <c r="I313" s="127">
        <f>I310</f>
        <v>12</v>
      </c>
      <c r="J313" s="127">
        <f>J310</f>
        <v>12</v>
      </c>
      <c r="K313" s="127">
        <f>G313</f>
        <v>20</v>
      </c>
      <c r="L313" s="127" t="s">
        <v>62</v>
      </c>
      <c r="M313" s="130">
        <v>46022</v>
      </c>
      <c r="N313" s="130">
        <v>46022</v>
      </c>
      <c r="O313" s="125"/>
      <c r="P313" s="127" t="s">
        <v>62</v>
      </c>
      <c r="Q313" s="125"/>
      <c r="R313" s="125"/>
    </row>
    <row r="314" spans="1:19" s="174" customFormat="1" ht="15" customHeight="1" x14ac:dyDescent="0.2">
      <c r="A314" s="384"/>
      <c r="B314" s="181" t="s">
        <v>193</v>
      </c>
      <c r="C314" s="178"/>
      <c r="D314" s="178"/>
      <c r="E314" s="178"/>
      <c r="F314" s="178"/>
      <c r="G314" s="127" t="s">
        <v>62</v>
      </c>
      <c r="H314" s="127" t="str">
        <f t="shared" si="20"/>
        <v>X</v>
      </c>
      <c r="I314" s="127" t="s">
        <v>62</v>
      </c>
      <c r="J314" s="127"/>
      <c r="K314" s="127"/>
      <c r="L314" s="127" t="s">
        <v>62</v>
      </c>
      <c r="M314" s="127"/>
      <c r="N314" s="127"/>
      <c r="O314" s="127" t="s">
        <v>62</v>
      </c>
      <c r="P314" s="127" t="s">
        <v>62</v>
      </c>
      <c r="Q314" s="127" t="s">
        <v>62</v>
      </c>
      <c r="R314" s="127" t="s">
        <v>62</v>
      </c>
    </row>
    <row r="315" spans="1:19" s="174" customFormat="1" ht="38.65" customHeight="1" x14ac:dyDescent="0.25">
      <c r="A315" s="384"/>
      <c r="B315" s="182" t="s">
        <v>330</v>
      </c>
      <c r="C315" s="178"/>
      <c r="D315" s="178" t="s">
        <v>62</v>
      </c>
      <c r="E315" s="178"/>
      <c r="F315" s="178"/>
      <c r="G315" s="127">
        <f>G310</f>
        <v>20</v>
      </c>
      <c r="H315" s="127">
        <f t="shared" si="20"/>
        <v>20</v>
      </c>
      <c r="I315" s="127">
        <f>I310</f>
        <v>12</v>
      </c>
      <c r="J315" s="127">
        <f>J310</f>
        <v>12</v>
      </c>
      <c r="K315" s="127">
        <f>G315</f>
        <v>20</v>
      </c>
      <c r="L315" s="127" t="s">
        <v>62</v>
      </c>
      <c r="M315" s="130">
        <v>46022</v>
      </c>
      <c r="N315" s="130">
        <v>46022</v>
      </c>
      <c r="O315" s="125"/>
      <c r="P315" s="127" t="s">
        <v>62</v>
      </c>
      <c r="Q315" s="125"/>
      <c r="R315" s="125"/>
      <c r="S315" s="173"/>
    </row>
    <row r="316" spans="1:19" s="174" customFormat="1" ht="21" customHeight="1" x14ac:dyDescent="0.2">
      <c r="A316" s="384"/>
      <c r="B316" s="181" t="s">
        <v>71</v>
      </c>
      <c r="C316" s="178"/>
      <c r="D316" s="178"/>
      <c r="E316" s="178"/>
      <c r="F316" s="178"/>
      <c r="G316" s="127" t="s">
        <v>62</v>
      </c>
      <c r="H316" s="127" t="str">
        <f t="shared" si="20"/>
        <v>X</v>
      </c>
      <c r="I316" s="127" t="s">
        <v>62</v>
      </c>
      <c r="J316" s="127"/>
      <c r="K316" s="127"/>
      <c r="L316" s="127" t="s">
        <v>62</v>
      </c>
      <c r="M316" s="127"/>
      <c r="N316" s="127"/>
      <c r="O316" s="127" t="s">
        <v>62</v>
      </c>
      <c r="P316" s="127" t="s">
        <v>62</v>
      </c>
      <c r="Q316" s="127" t="s">
        <v>62</v>
      </c>
      <c r="R316" s="127" t="s">
        <v>62</v>
      </c>
    </row>
    <row r="317" spans="1:19" s="174" customFormat="1" ht="21" customHeight="1" x14ac:dyDescent="0.2">
      <c r="A317" s="385"/>
      <c r="B317" s="182" t="s">
        <v>72</v>
      </c>
      <c r="C317" s="178"/>
      <c r="D317" s="178" t="s">
        <v>62</v>
      </c>
      <c r="E317" s="178"/>
      <c r="F317" s="178"/>
      <c r="G317" s="127">
        <f>G310</f>
        <v>20</v>
      </c>
      <c r="H317" s="127">
        <f t="shared" si="20"/>
        <v>20</v>
      </c>
      <c r="I317" s="127">
        <f>I310</f>
        <v>12</v>
      </c>
      <c r="J317" s="127">
        <f>J310</f>
        <v>12</v>
      </c>
      <c r="K317" s="127">
        <f>G317</f>
        <v>20</v>
      </c>
      <c r="L317" s="127" t="s">
        <v>62</v>
      </c>
      <c r="M317" s="130">
        <v>46022</v>
      </c>
      <c r="N317" s="130">
        <v>46022</v>
      </c>
      <c r="O317" s="125"/>
      <c r="P317" s="127" t="s">
        <v>62</v>
      </c>
      <c r="Q317" s="125"/>
      <c r="R317" s="125"/>
    </row>
    <row r="318" spans="1:19" s="173" customFormat="1" ht="74.45" customHeight="1" x14ac:dyDescent="0.25">
      <c r="A318" s="383" t="s">
        <v>363</v>
      </c>
      <c r="B318" s="175" t="s">
        <v>412</v>
      </c>
      <c r="C318" s="176" t="s">
        <v>191</v>
      </c>
      <c r="D318" s="177" t="s">
        <v>333</v>
      </c>
      <c r="E318" s="177" t="s">
        <v>75</v>
      </c>
      <c r="F318" s="176">
        <v>792</v>
      </c>
      <c r="G318" s="125">
        <v>5</v>
      </c>
      <c r="H318" s="125">
        <f t="shared" si="20"/>
        <v>5</v>
      </c>
      <c r="I318" s="125">
        <v>5</v>
      </c>
      <c r="J318" s="125">
        <v>5</v>
      </c>
      <c r="K318" s="127">
        <f>G318</f>
        <v>5</v>
      </c>
      <c r="L318" s="125"/>
      <c r="M318" s="125" t="s">
        <v>62</v>
      </c>
      <c r="N318" s="125" t="s">
        <v>62</v>
      </c>
      <c r="O318" s="125">
        <v>51790</v>
      </c>
      <c r="P318" s="125"/>
      <c r="Q318" s="125">
        <v>20460.72</v>
      </c>
      <c r="R318" s="125">
        <v>20460.72</v>
      </c>
    </row>
    <row r="319" spans="1:19" s="174" customFormat="1" ht="15.75" x14ac:dyDescent="0.2">
      <c r="A319" s="384"/>
      <c r="B319" s="179" t="s">
        <v>70</v>
      </c>
      <c r="C319" s="178"/>
      <c r="D319" s="178" t="s">
        <v>62</v>
      </c>
      <c r="E319" s="178"/>
      <c r="F319" s="178"/>
      <c r="G319" s="127">
        <f>G318</f>
        <v>5</v>
      </c>
      <c r="H319" s="127">
        <f t="shared" si="20"/>
        <v>5</v>
      </c>
      <c r="I319" s="127">
        <f>I318</f>
        <v>5</v>
      </c>
      <c r="J319" s="127">
        <f>J318</f>
        <v>5</v>
      </c>
      <c r="K319" s="127">
        <f>G319</f>
        <v>5</v>
      </c>
      <c r="L319" s="127"/>
      <c r="M319" s="130">
        <v>46022</v>
      </c>
      <c r="N319" s="130">
        <v>46022</v>
      </c>
      <c r="O319" s="125"/>
      <c r="P319" s="127" t="s">
        <v>62</v>
      </c>
      <c r="Q319" s="125"/>
      <c r="R319" s="125"/>
    </row>
    <row r="320" spans="1:19" s="174" customFormat="1" ht="14.25" x14ac:dyDescent="0.2">
      <c r="A320" s="384"/>
      <c r="B320" s="181" t="s">
        <v>76</v>
      </c>
      <c r="C320" s="178"/>
      <c r="D320" s="178"/>
      <c r="E320" s="178"/>
      <c r="F320" s="178"/>
      <c r="G320" s="127" t="s">
        <v>62</v>
      </c>
      <c r="H320" s="127" t="str">
        <f t="shared" si="20"/>
        <v>X</v>
      </c>
      <c r="I320" s="127" t="s">
        <v>62</v>
      </c>
      <c r="J320" s="127"/>
      <c r="K320" s="127"/>
      <c r="L320" s="127" t="s">
        <v>62</v>
      </c>
      <c r="M320" s="127"/>
      <c r="N320" s="127"/>
      <c r="O320" s="127" t="s">
        <v>62</v>
      </c>
      <c r="P320" s="127" t="s">
        <v>62</v>
      </c>
      <c r="Q320" s="127" t="s">
        <v>62</v>
      </c>
      <c r="R320" s="127" t="s">
        <v>62</v>
      </c>
    </row>
    <row r="321" spans="1:19" s="174" customFormat="1" ht="65.45" customHeight="1" x14ac:dyDescent="0.25">
      <c r="A321" s="384"/>
      <c r="B321" s="182" t="s">
        <v>192</v>
      </c>
      <c r="C321" s="178"/>
      <c r="D321" s="178" t="s">
        <v>62</v>
      </c>
      <c r="E321" s="178"/>
      <c r="F321" s="178"/>
      <c r="G321" s="127">
        <f>G318</f>
        <v>5</v>
      </c>
      <c r="H321" s="127">
        <f t="shared" si="20"/>
        <v>5</v>
      </c>
      <c r="I321" s="127">
        <f>I318</f>
        <v>5</v>
      </c>
      <c r="J321" s="127">
        <f>J318</f>
        <v>5</v>
      </c>
      <c r="K321" s="127">
        <f>G321</f>
        <v>5</v>
      </c>
      <c r="L321" s="127" t="s">
        <v>62</v>
      </c>
      <c r="M321" s="130">
        <v>46022</v>
      </c>
      <c r="N321" s="130">
        <v>46022</v>
      </c>
      <c r="O321" s="125"/>
      <c r="P321" s="127" t="s">
        <v>62</v>
      </c>
      <c r="Q321" s="125"/>
      <c r="R321" s="125"/>
      <c r="S321" s="173"/>
    </row>
    <row r="322" spans="1:19" s="174" customFormat="1" ht="15" customHeight="1" x14ac:dyDescent="0.2">
      <c r="A322" s="384"/>
      <c r="B322" s="181" t="s">
        <v>193</v>
      </c>
      <c r="C322" s="178"/>
      <c r="D322" s="178"/>
      <c r="E322" s="178"/>
      <c r="F322" s="178"/>
      <c r="G322" s="127" t="s">
        <v>62</v>
      </c>
      <c r="H322" s="127" t="str">
        <f t="shared" si="20"/>
        <v>X</v>
      </c>
      <c r="I322" s="127" t="s">
        <v>62</v>
      </c>
      <c r="J322" s="127"/>
      <c r="K322" s="127"/>
      <c r="L322" s="127" t="s">
        <v>62</v>
      </c>
      <c r="M322" s="127"/>
      <c r="N322" s="127"/>
      <c r="O322" s="127" t="s">
        <v>62</v>
      </c>
      <c r="P322" s="127" t="s">
        <v>62</v>
      </c>
      <c r="Q322" s="127" t="s">
        <v>62</v>
      </c>
      <c r="R322" s="127" t="s">
        <v>62</v>
      </c>
    </row>
    <row r="323" spans="1:19" s="174" customFormat="1" ht="38.65" customHeight="1" x14ac:dyDescent="0.2">
      <c r="A323" s="384"/>
      <c r="B323" s="182" t="s">
        <v>330</v>
      </c>
      <c r="C323" s="178"/>
      <c r="D323" s="178" t="s">
        <v>62</v>
      </c>
      <c r="E323" s="178"/>
      <c r="F323" s="178"/>
      <c r="G323" s="127">
        <f>G318</f>
        <v>5</v>
      </c>
      <c r="H323" s="127">
        <f t="shared" si="20"/>
        <v>5</v>
      </c>
      <c r="I323" s="127">
        <f>I318</f>
        <v>5</v>
      </c>
      <c r="J323" s="127">
        <f>J318</f>
        <v>5</v>
      </c>
      <c r="K323" s="127">
        <f>G323</f>
        <v>5</v>
      </c>
      <c r="L323" s="127" t="s">
        <v>62</v>
      </c>
      <c r="M323" s="130">
        <v>46022</v>
      </c>
      <c r="N323" s="130">
        <v>46022</v>
      </c>
      <c r="O323" s="125"/>
      <c r="P323" s="127" t="s">
        <v>62</v>
      </c>
      <c r="Q323" s="125"/>
      <c r="R323" s="125"/>
    </row>
    <row r="324" spans="1:19" s="174" customFormat="1" ht="21" customHeight="1" x14ac:dyDescent="0.25">
      <c r="A324" s="384"/>
      <c r="B324" s="181" t="s">
        <v>71</v>
      </c>
      <c r="C324" s="178"/>
      <c r="D324" s="178"/>
      <c r="E324" s="178"/>
      <c r="F324" s="178"/>
      <c r="G324" s="127" t="s">
        <v>62</v>
      </c>
      <c r="H324" s="127" t="str">
        <f t="shared" si="20"/>
        <v>X</v>
      </c>
      <c r="I324" s="127" t="s">
        <v>62</v>
      </c>
      <c r="J324" s="127"/>
      <c r="K324" s="127"/>
      <c r="L324" s="127" t="s">
        <v>62</v>
      </c>
      <c r="M324" s="127"/>
      <c r="N324" s="127"/>
      <c r="O324" s="127" t="s">
        <v>62</v>
      </c>
      <c r="P324" s="127" t="s">
        <v>62</v>
      </c>
      <c r="Q324" s="127" t="s">
        <v>62</v>
      </c>
      <c r="R324" s="127" t="s">
        <v>62</v>
      </c>
      <c r="S324" s="173"/>
    </row>
    <row r="325" spans="1:19" s="174" customFormat="1" ht="21" customHeight="1" x14ac:dyDescent="0.2">
      <c r="A325" s="385"/>
      <c r="B325" s="182" t="s">
        <v>72</v>
      </c>
      <c r="C325" s="178"/>
      <c r="D325" s="178" t="s">
        <v>62</v>
      </c>
      <c r="E325" s="178"/>
      <c r="F325" s="178"/>
      <c r="G325" s="127">
        <f>G318</f>
        <v>5</v>
      </c>
      <c r="H325" s="127">
        <f t="shared" si="20"/>
        <v>5</v>
      </c>
      <c r="I325" s="127">
        <f>I318</f>
        <v>5</v>
      </c>
      <c r="J325" s="127">
        <f>J318</f>
        <v>5</v>
      </c>
      <c r="K325" s="127">
        <f>G325</f>
        <v>5</v>
      </c>
      <c r="L325" s="127" t="s">
        <v>62</v>
      </c>
      <c r="M325" s="130">
        <v>46022</v>
      </c>
      <c r="N325" s="130">
        <v>46022</v>
      </c>
      <c r="O325" s="125"/>
      <c r="P325" s="127" t="s">
        <v>62</v>
      </c>
      <c r="Q325" s="125"/>
      <c r="R325" s="125"/>
    </row>
    <row r="326" spans="1:19" s="173" customFormat="1" ht="74.45" customHeight="1" x14ac:dyDescent="0.25">
      <c r="A326" s="383" t="s">
        <v>364</v>
      </c>
      <c r="B326" s="175" t="s">
        <v>412</v>
      </c>
      <c r="C326" s="176" t="s">
        <v>191</v>
      </c>
      <c r="D326" s="177" t="s">
        <v>333</v>
      </c>
      <c r="E326" s="177" t="s">
        <v>75</v>
      </c>
      <c r="F326" s="176">
        <v>792</v>
      </c>
      <c r="G326" s="125">
        <v>9</v>
      </c>
      <c r="H326" s="125">
        <f t="shared" si="20"/>
        <v>9</v>
      </c>
      <c r="I326" s="125"/>
      <c r="J326" s="125"/>
      <c r="K326" s="127">
        <f>G326</f>
        <v>9</v>
      </c>
      <c r="L326" s="125"/>
      <c r="M326" s="125" t="s">
        <v>62</v>
      </c>
      <c r="N326" s="125" t="s">
        <v>62</v>
      </c>
      <c r="O326" s="78">
        <v>42090</v>
      </c>
      <c r="P326" s="125"/>
      <c r="Q326" s="78">
        <v>16276.4</v>
      </c>
      <c r="R326" s="125">
        <v>16276.4</v>
      </c>
      <c r="S326" s="174"/>
    </row>
    <row r="327" spans="1:19" s="174" customFormat="1" ht="15.75" x14ac:dyDescent="0.25">
      <c r="A327" s="384"/>
      <c r="B327" s="179" t="s">
        <v>70</v>
      </c>
      <c r="C327" s="178"/>
      <c r="D327" s="178" t="s">
        <v>62</v>
      </c>
      <c r="E327" s="178"/>
      <c r="F327" s="178"/>
      <c r="G327" s="127">
        <f>G326</f>
        <v>9</v>
      </c>
      <c r="H327" s="127">
        <f t="shared" ref="H327:H390" si="25">G327</f>
        <v>9</v>
      </c>
      <c r="I327" s="127">
        <f t="shared" ref="I327:J327" si="26">I326</f>
        <v>0</v>
      </c>
      <c r="J327" s="127">
        <f t="shared" si="26"/>
        <v>0</v>
      </c>
      <c r="K327" s="127">
        <f>G327</f>
        <v>9</v>
      </c>
      <c r="L327" s="127"/>
      <c r="M327" s="130">
        <v>46022</v>
      </c>
      <c r="N327" s="130">
        <v>46022</v>
      </c>
      <c r="O327" s="125"/>
      <c r="P327" s="127" t="s">
        <v>62</v>
      </c>
      <c r="Q327" s="125"/>
      <c r="R327" s="125"/>
      <c r="S327" s="173"/>
    </row>
    <row r="328" spans="1:19" s="174" customFormat="1" ht="14.25" x14ac:dyDescent="0.2">
      <c r="A328" s="384"/>
      <c r="B328" s="181" t="s">
        <v>76</v>
      </c>
      <c r="C328" s="178"/>
      <c r="D328" s="178"/>
      <c r="E328" s="178"/>
      <c r="F328" s="178"/>
      <c r="G328" s="127" t="s">
        <v>62</v>
      </c>
      <c r="H328" s="127" t="str">
        <f t="shared" si="25"/>
        <v>X</v>
      </c>
      <c r="I328" s="127" t="s">
        <v>62</v>
      </c>
      <c r="J328" s="127"/>
      <c r="K328" s="127"/>
      <c r="L328" s="127" t="s">
        <v>62</v>
      </c>
      <c r="M328" s="127"/>
      <c r="N328" s="127"/>
      <c r="O328" s="127" t="s">
        <v>62</v>
      </c>
      <c r="P328" s="127" t="s">
        <v>62</v>
      </c>
      <c r="Q328" s="127" t="s">
        <v>62</v>
      </c>
      <c r="R328" s="127" t="s">
        <v>62</v>
      </c>
    </row>
    <row r="329" spans="1:19" s="174" customFormat="1" ht="65.45" customHeight="1" x14ac:dyDescent="0.2">
      <c r="A329" s="384"/>
      <c r="B329" s="182" t="s">
        <v>192</v>
      </c>
      <c r="C329" s="178"/>
      <c r="D329" s="178" t="s">
        <v>62</v>
      </c>
      <c r="E329" s="178"/>
      <c r="F329" s="178"/>
      <c r="G329" s="127">
        <f>G326</f>
        <v>9</v>
      </c>
      <c r="H329" s="127">
        <f t="shared" si="25"/>
        <v>9</v>
      </c>
      <c r="I329" s="127">
        <f t="shared" ref="I329:J329" si="27">I326</f>
        <v>0</v>
      </c>
      <c r="J329" s="127">
        <f t="shared" si="27"/>
        <v>0</v>
      </c>
      <c r="K329" s="127">
        <f>G329</f>
        <v>9</v>
      </c>
      <c r="L329" s="127" t="s">
        <v>62</v>
      </c>
      <c r="M329" s="130">
        <v>46022</v>
      </c>
      <c r="N329" s="130">
        <v>46022</v>
      </c>
      <c r="O329" s="125"/>
      <c r="P329" s="127" t="s">
        <v>62</v>
      </c>
      <c r="Q329" s="125"/>
      <c r="R329" s="125"/>
    </row>
    <row r="330" spans="1:19" s="174" customFormat="1" ht="15" customHeight="1" x14ac:dyDescent="0.25">
      <c r="A330" s="384"/>
      <c r="B330" s="181" t="s">
        <v>193</v>
      </c>
      <c r="C330" s="178"/>
      <c r="D330" s="178"/>
      <c r="E330" s="178"/>
      <c r="F330" s="178"/>
      <c r="G330" s="127" t="s">
        <v>62</v>
      </c>
      <c r="H330" s="127" t="str">
        <f t="shared" si="25"/>
        <v>X</v>
      </c>
      <c r="I330" s="127" t="s">
        <v>62</v>
      </c>
      <c r="J330" s="127"/>
      <c r="K330" s="127"/>
      <c r="L330" s="127" t="s">
        <v>62</v>
      </c>
      <c r="M330" s="127"/>
      <c r="N330" s="127"/>
      <c r="O330" s="127" t="s">
        <v>62</v>
      </c>
      <c r="P330" s="127" t="s">
        <v>62</v>
      </c>
      <c r="Q330" s="127" t="s">
        <v>62</v>
      </c>
      <c r="R330" s="127" t="s">
        <v>62</v>
      </c>
      <c r="S330" s="173"/>
    </row>
    <row r="331" spans="1:19" s="174" customFormat="1" ht="38.65" customHeight="1" x14ac:dyDescent="0.2">
      <c r="A331" s="384"/>
      <c r="B331" s="182" t="s">
        <v>330</v>
      </c>
      <c r="C331" s="178"/>
      <c r="D331" s="178" t="s">
        <v>62</v>
      </c>
      <c r="E331" s="178"/>
      <c r="F331" s="178"/>
      <c r="G331" s="127">
        <f>G326</f>
        <v>9</v>
      </c>
      <c r="H331" s="127">
        <f t="shared" si="25"/>
        <v>9</v>
      </c>
      <c r="I331" s="127">
        <f t="shared" ref="I331:J331" si="28">I326</f>
        <v>0</v>
      </c>
      <c r="J331" s="127">
        <f t="shared" si="28"/>
        <v>0</v>
      </c>
      <c r="K331" s="127">
        <f>G331</f>
        <v>9</v>
      </c>
      <c r="L331" s="127" t="s">
        <v>62</v>
      </c>
      <c r="M331" s="130">
        <v>46022</v>
      </c>
      <c r="N331" s="130">
        <v>46022</v>
      </c>
      <c r="O331" s="125"/>
      <c r="P331" s="127" t="s">
        <v>62</v>
      </c>
      <c r="Q331" s="125"/>
      <c r="R331" s="125"/>
    </row>
    <row r="332" spans="1:19" s="174" customFormat="1" ht="21" customHeight="1" x14ac:dyDescent="0.2">
      <c r="A332" s="384"/>
      <c r="B332" s="181" t="s">
        <v>71</v>
      </c>
      <c r="C332" s="178"/>
      <c r="D332" s="178"/>
      <c r="E332" s="178"/>
      <c r="F332" s="178"/>
      <c r="G332" s="127" t="s">
        <v>62</v>
      </c>
      <c r="H332" s="127" t="str">
        <f t="shared" si="25"/>
        <v>X</v>
      </c>
      <c r="I332" s="127" t="s">
        <v>62</v>
      </c>
      <c r="J332" s="127"/>
      <c r="K332" s="127"/>
      <c r="L332" s="127" t="s">
        <v>62</v>
      </c>
      <c r="M332" s="127"/>
      <c r="N332" s="127"/>
      <c r="O332" s="127" t="s">
        <v>62</v>
      </c>
      <c r="P332" s="127" t="s">
        <v>62</v>
      </c>
      <c r="Q332" s="127" t="s">
        <v>62</v>
      </c>
      <c r="R332" s="127" t="s">
        <v>62</v>
      </c>
    </row>
    <row r="333" spans="1:19" s="174" customFormat="1" ht="21" customHeight="1" x14ac:dyDescent="0.25">
      <c r="A333" s="385"/>
      <c r="B333" s="182" t="s">
        <v>72</v>
      </c>
      <c r="C333" s="178"/>
      <c r="D333" s="178" t="s">
        <v>62</v>
      </c>
      <c r="E333" s="178"/>
      <c r="F333" s="178"/>
      <c r="G333" s="127">
        <f>G326</f>
        <v>9</v>
      </c>
      <c r="H333" s="127">
        <f t="shared" si="25"/>
        <v>9</v>
      </c>
      <c r="I333" s="127">
        <f t="shared" ref="I333:J333" si="29">I326</f>
        <v>0</v>
      </c>
      <c r="J333" s="127">
        <f t="shared" si="29"/>
        <v>0</v>
      </c>
      <c r="K333" s="127">
        <f>G333</f>
        <v>9</v>
      </c>
      <c r="L333" s="127" t="s">
        <v>62</v>
      </c>
      <c r="M333" s="130">
        <v>46022</v>
      </c>
      <c r="N333" s="130">
        <v>46022</v>
      </c>
      <c r="O333" s="125"/>
      <c r="P333" s="127" t="s">
        <v>62</v>
      </c>
      <c r="Q333" s="125"/>
      <c r="R333" s="125"/>
      <c r="S333" s="173"/>
    </row>
    <row r="334" spans="1:19" s="173" customFormat="1" ht="74.45" customHeight="1" x14ac:dyDescent="0.25">
      <c r="A334" s="383" t="s">
        <v>365</v>
      </c>
      <c r="B334" s="175" t="s">
        <v>412</v>
      </c>
      <c r="C334" s="176" t="s">
        <v>191</v>
      </c>
      <c r="D334" s="177" t="s">
        <v>333</v>
      </c>
      <c r="E334" s="177" t="s">
        <v>75</v>
      </c>
      <c r="F334" s="176">
        <v>792</v>
      </c>
      <c r="G334" s="125">
        <v>2</v>
      </c>
      <c r="H334" s="125">
        <f t="shared" si="25"/>
        <v>2</v>
      </c>
      <c r="I334" s="125">
        <v>1</v>
      </c>
      <c r="J334" s="125">
        <v>1</v>
      </c>
      <c r="K334" s="127">
        <f>G334</f>
        <v>2</v>
      </c>
      <c r="L334" s="125"/>
      <c r="M334" s="125" t="s">
        <v>62</v>
      </c>
      <c r="N334" s="125" t="s">
        <v>62</v>
      </c>
      <c r="O334" s="125">
        <v>7015</v>
      </c>
      <c r="P334" s="125"/>
      <c r="Q334" s="125">
        <v>3255.28</v>
      </c>
      <c r="R334" s="125">
        <v>3255.28</v>
      </c>
      <c r="S334" s="174"/>
    </row>
    <row r="335" spans="1:19" s="174" customFormat="1" ht="15.75" x14ac:dyDescent="0.2">
      <c r="A335" s="384"/>
      <c r="B335" s="179" t="s">
        <v>70</v>
      </c>
      <c r="C335" s="178"/>
      <c r="D335" s="178" t="s">
        <v>62</v>
      </c>
      <c r="E335" s="178"/>
      <c r="F335" s="178"/>
      <c r="G335" s="178">
        <f>G334</f>
        <v>2</v>
      </c>
      <c r="H335" s="178">
        <f t="shared" si="25"/>
        <v>2</v>
      </c>
      <c r="I335" s="178">
        <f t="shared" ref="I335:J335" si="30">I334</f>
        <v>1</v>
      </c>
      <c r="J335" s="178">
        <f t="shared" si="30"/>
        <v>1</v>
      </c>
      <c r="K335" s="178">
        <f>G335</f>
        <v>2</v>
      </c>
      <c r="L335" s="178"/>
      <c r="M335" s="180">
        <v>46022</v>
      </c>
      <c r="N335" s="180">
        <v>46022</v>
      </c>
      <c r="O335" s="183"/>
      <c r="P335" s="184" t="s">
        <v>62</v>
      </c>
      <c r="Q335" s="183"/>
      <c r="R335" s="183"/>
    </row>
    <row r="336" spans="1:19" s="174" customFormat="1" x14ac:dyDescent="0.25">
      <c r="A336" s="384"/>
      <c r="B336" s="181" t="s">
        <v>76</v>
      </c>
      <c r="C336" s="178"/>
      <c r="D336" s="178"/>
      <c r="E336" s="178"/>
      <c r="F336" s="178"/>
      <c r="G336" s="178" t="s">
        <v>62</v>
      </c>
      <c r="H336" s="178" t="str">
        <f t="shared" si="25"/>
        <v>X</v>
      </c>
      <c r="I336" s="178" t="s">
        <v>62</v>
      </c>
      <c r="J336" s="178"/>
      <c r="K336" s="178"/>
      <c r="L336" s="178" t="s">
        <v>62</v>
      </c>
      <c r="M336" s="178"/>
      <c r="N336" s="178"/>
      <c r="O336" s="184" t="s">
        <v>62</v>
      </c>
      <c r="P336" s="184" t="s">
        <v>62</v>
      </c>
      <c r="Q336" s="184" t="s">
        <v>62</v>
      </c>
      <c r="R336" s="184" t="s">
        <v>62</v>
      </c>
      <c r="S336" s="173"/>
    </row>
    <row r="337" spans="1:19" s="174" customFormat="1" ht="65.45" customHeight="1" x14ac:dyDescent="0.2">
      <c r="A337" s="384"/>
      <c r="B337" s="182" t="s">
        <v>192</v>
      </c>
      <c r="C337" s="178"/>
      <c r="D337" s="178" t="s">
        <v>62</v>
      </c>
      <c r="E337" s="178"/>
      <c r="F337" s="178"/>
      <c r="G337" s="178">
        <f>G334</f>
        <v>2</v>
      </c>
      <c r="H337" s="178">
        <f t="shared" si="25"/>
        <v>2</v>
      </c>
      <c r="I337" s="178">
        <f t="shared" ref="I337:J337" si="31">I334</f>
        <v>1</v>
      </c>
      <c r="J337" s="178">
        <f t="shared" si="31"/>
        <v>1</v>
      </c>
      <c r="K337" s="178">
        <f>G337</f>
        <v>2</v>
      </c>
      <c r="L337" s="178" t="s">
        <v>62</v>
      </c>
      <c r="M337" s="180">
        <v>46022</v>
      </c>
      <c r="N337" s="180">
        <v>46022</v>
      </c>
      <c r="O337" s="183"/>
      <c r="P337" s="184" t="s">
        <v>62</v>
      </c>
      <c r="Q337" s="183"/>
      <c r="R337" s="183"/>
    </row>
    <row r="338" spans="1:19" s="174" customFormat="1" ht="15" customHeight="1" x14ac:dyDescent="0.2">
      <c r="A338" s="384"/>
      <c r="B338" s="181" t="s">
        <v>193</v>
      </c>
      <c r="C338" s="178"/>
      <c r="D338" s="178"/>
      <c r="E338" s="178"/>
      <c r="F338" s="178"/>
      <c r="G338" s="178" t="s">
        <v>62</v>
      </c>
      <c r="H338" s="178" t="str">
        <f t="shared" si="25"/>
        <v>X</v>
      </c>
      <c r="I338" s="178" t="s">
        <v>62</v>
      </c>
      <c r="J338" s="178"/>
      <c r="K338" s="178"/>
      <c r="L338" s="178" t="s">
        <v>62</v>
      </c>
      <c r="M338" s="178"/>
      <c r="N338" s="178"/>
      <c r="O338" s="184" t="s">
        <v>62</v>
      </c>
      <c r="P338" s="184" t="s">
        <v>62</v>
      </c>
      <c r="Q338" s="184" t="s">
        <v>62</v>
      </c>
      <c r="R338" s="184" t="s">
        <v>62</v>
      </c>
    </row>
    <row r="339" spans="1:19" s="174" customFormat="1" ht="38.65" customHeight="1" x14ac:dyDescent="0.25">
      <c r="A339" s="384"/>
      <c r="B339" s="182" t="s">
        <v>330</v>
      </c>
      <c r="C339" s="178"/>
      <c r="D339" s="178" t="s">
        <v>62</v>
      </c>
      <c r="E339" s="178"/>
      <c r="F339" s="178"/>
      <c r="G339" s="178">
        <f>G334</f>
        <v>2</v>
      </c>
      <c r="H339" s="178">
        <f t="shared" si="25"/>
        <v>2</v>
      </c>
      <c r="I339" s="178">
        <f t="shared" ref="I339:J339" si="32">I334</f>
        <v>1</v>
      </c>
      <c r="J339" s="178">
        <f t="shared" si="32"/>
        <v>1</v>
      </c>
      <c r="K339" s="178">
        <f>G339</f>
        <v>2</v>
      </c>
      <c r="L339" s="178" t="s">
        <v>62</v>
      </c>
      <c r="M339" s="180">
        <v>46022</v>
      </c>
      <c r="N339" s="180">
        <v>46022</v>
      </c>
      <c r="O339" s="183"/>
      <c r="P339" s="184" t="s">
        <v>62</v>
      </c>
      <c r="Q339" s="183"/>
      <c r="R339" s="183"/>
      <c r="S339" s="173"/>
    </row>
    <row r="340" spans="1:19" s="174" customFormat="1" ht="21" customHeight="1" x14ac:dyDescent="0.2">
      <c r="A340" s="384"/>
      <c r="B340" s="181" t="s">
        <v>71</v>
      </c>
      <c r="C340" s="178"/>
      <c r="D340" s="178"/>
      <c r="E340" s="178"/>
      <c r="F340" s="178"/>
      <c r="G340" s="178" t="s">
        <v>62</v>
      </c>
      <c r="H340" s="178" t="str">
        <f t="shared" si="25"/>
        <v>X</v>
      </c>
      <c r="I340" s="178" t="s">
        <v>62</v>
      </c>
      <c r="J340" s="178"/>
      <c r="K340" s="178"/>
      <c r="L340" s="178" t="s">
        <v>62</v>
      </c>
      <c r="M340" s="178"/>
      <c r="N340" s="178"/>
      <c r="O340" s="184" t="s">
        <v>62</v>
      </c>
      <c r="P340" s="184" t="s">
        <v>62</v>
      </c>
      <c r="Q340" s="184" t="s">
        <v>62</v>
      </c>
      <c r="R340" s="184" t="s">
        <v>62</v>
      </c>
    </row>
    <row r="341" spans="1:19" s="174" customFormat="1" ht="21" customHeight="1" x14ac:dyDescent="0.2">
      <c r="A341" s="385"/>
      <c r="B341" s="182" t="s">
        <v>72</v>
      </c>
      <c r="C341" s="178"/>
      <c r="D341" s="178" t="s">
        <v>62</v>
      </c>
      <c r="E341" s="178"/>
      <c r="F341" s="178"/>
      <c r="G341" s="178">
        <f>G334</f>
        <v>2</v>
      </c>
      <c r="H341" s="178">
        <f t="shared" si="25"/>
        <v>2</v>
      </c>
      <c r="I341" s="178">
        <f t="shared" ref="I341:J341" si="33">I334</f>
        <v>1</v>
      </c>
      <c r="J341" s="178">
        <f t="shared" si="33"/>
        <v>1</v>
      </c>
      <c r="K341" s="178">
        <f>G341</f>
        <v>2</v>
      </c>
      <c r="L341" s="178" t="s">
        <v>62</v>
      </c>
      <c r="M341" s="180">
        <v>46022</v>
      </c>
      <c r="N341" s="180">
        <v>46022</v>
      </c>
      <c r="O341" s="183"/>
      <c r="P341" s="184" t="s">
        <v>62</v>
      </c>
      <c r="Q341" s="183"/>
      <c r="R341" s="183"/>
    </row>
    <row r="342" spans="1:19" s="173" customFormat="1" ht="74.45" customHeight="1" x14ac:dyDescent="0.25">
      <c r="A342" s="383" t="s">
        <v>366</v>
      </c>
      <c r="B342" s="175" t="s">
        <v>412</v>
      </c>
      <c r="C342" s="176" t="s">
        <v>191</v>
      </c>
      <c r="D342" s="177" t="s">
        <v>333</v>
      </c>
      <c r="E342" s="177" t="s">
        <v>75</v>
      </c>
      <c r="F342" s="176">
        <v>792</v>
      </c>
      <c r="G342" s="176">
        <v>1</v>
      </c>
      <c r="H342" s="176">
        <f t="shared" si="25"/>
        <v>1</v>
      </c>
      <c r="I342" s="176"/>
      <c r="J342" s="176"/>
      <c r="K342" s="178">
        <f>G342</f>
        <v>1</v>
      </c>
      <c r="L342" s="176"/>
      <c r="M342" s="176" t="s">
        <v>62</v>
      </c>
      <c r="N342" s="176" t="s">
        <v>62</v>
      </c>
      <c r="O342" s="183">
        <v>0</v>
      </c>
      <c r="P342" s="183"/>
      <c r="Q342" s="183"/>
      <c r="R342" s="183"/>
    </row>
    <row r="343" spans="1:19" s="174" customFormat="1" ht="15.75" x14ac:dyDescent="0.2">
      <c r="A343" s="384"/>
      <c r="B343" s="179" t="s">
        <v>70</v>
      </c>
      <c r="C343" s="178"/>
      <c r="D343" s="178" t="s">
        <v>62</v>
      </c>
      <c r="E343" s="178"/>
      <c r="F343" s="178"/>
      <c r="G343" s="178">
        <f>G342</f>
        <v>1</v>
      </c>
      <c r="H343" s="178">
        <f t="shared" si="25"/>
        <v>1</v>
      </c>
      <c r="I343" s="178">
        <f t="shared" ref="I343:J343" si="34">I342</f>
        <v>0</v>
      </c>
      <c r="J343" s="178">
        <f t="shared" si="34"/>
        <v>0</v>
      </c>
      <c r="K343" s="178">
        <f>G343</f>
        <v>1</v>
      </c>
      <c r="L343" s="178"/>
      <c r="M343" s="180">
        <v>46022</v>
      </c>
      <c r="N343" s="180">
        <v>46022</v>
      </c>
      <c r="O343" s="183"/>
      <c r="P343" s="184" t="s">
        <v>62</v>
      </c>
      <c r="Q343" s="183"/>
      <c r="R343" s="183"/>
    </row>
    <row r="344" spans="1:19" s="174" customFormat="1" ht="14.25" x14ac:dyDescent="0.2">
      <c r="A344" s="384"/>
      <c r="B344" s="181" t="s">
        <v>76</v>
      </c>
      <c r="C344" s="178"/>
      <c r="D344" s="178"/>
      <c r="E344" s="178"/>
      <c r="F344" s="178"/>
      <c r="G344" s="178" t="s">
        <v>62</v>
      </c>
      <c r="H344" s="178" t="str">
        <f t="shared" si="25"/>
        <v>X</v>
      </c>
      <c r="I344" s="178" t="s">
        <v>62</v>
      </c>
      <c r="J344" s="178"/>
      <c r="K344" s="178"/>
      <c r="L344" s="178" t="s">
        <v>62</v>
      </c>
      <c r="M344" s="178"/>
      <c r="N344" s="178"/>
      <c r="O344" s="184" t="s">
        <v>62</v>
      </c>
      <c r="P344" s="184" t="s">
        <v>62</v>
      </c>
      <c r="Q344" s="184" t="s">
        <v>62</v>
      </c>
      <c r="R344" s="184" t="s">
        <v>62</v>
      </c>
    </row>
    <row r="345" spans="1:19" s="174" customFormat="1" ht="65.45" customHeight="1" x14ac:dyDescent="0.25">
      <c r="A345" s="384"/>
      <c r="B345" s="182" t="s">
        <v>192</v>
      </c>
      <c r="C345" s="178"/>
      <c r="D345" s="178" t="s">
        <v>62</v>
      </c>
      <c r="E345" s="178"/>
      <c r="F345" s="178"/>
      <c r="G345" s="178">
        <f>G342</f>
        <v>1</v>
      </c>
      <c r="H345" s="178">
        <f t="shared" si="25"/>
        <v>1</v>
      </c>
      <c r="I345" s="178">
        <f t="shared" ref="I345:J345" si="35">I342</f>
        <v>0</v>
      </c>
      <c r="J345" s="178">
        <f t="shared" si="35"/>
        <v>0</v>
      </c>
      <c r="K345" s="178">
        <f>G345</f>
        <v>1</v>
      </c>
      <c r="L345" s="178" t="s">
        <v>62</v>
      </c>
      <c r="M345" s="180">
        <v>46022</v>
      </c>
      <c r="N345" s="180">
        <v>46022</v>
      </c>
      <c r="O345" s="183"/>
      <c r="P345" s="184" t="s">
        <v>62</v>
      </c>
      <c r="Q345" s="183"/>
      <c r="R345" s="183"/>
      <c r="S345" s="173"/>
    </row>
    <row r="346" spans="1:19" s="174" customFormat="1" ht="15" customHeight="1" x14ac:dyDescent="0.2">
      <c r="A346" s="384"/>
      <c r="B346" s="181" t="s">
        <v>193</v>
      </c>
      <c r="C346" s="178"/>
      <c r="D346" s="178"/>
      <c r="E346" s="178"/>
      <c r="F346" s="178"/>
      <c r="G346" s="178" t="s">
        <v>62</v>
      </c>
      <c r="H346" s="178" t="str">
        <f t="shared" si="25"/>
        <v>X</v>
      </c>
      <c r="I346" s="178" t="s">
        <v>62</v>
      </c>
      <c r="J346" s="178"/>
      <c r="K346" s="178"/>
      <c r="L346" s="178" t="s">
        <v>62</v>
      </c>
      <c r="M346" s="178"/>
      <c r="N346" s="178"/>
      <c r="O346" s="184" t="s">
        <v>62</v>
      </c>
      <c r="P346" s="184" t="s">
        <v>62</v>
      </c>
      <c r="Q346" s="184" t="s">
        <v>62</v>
      </c>
      <c r="R346" s="184" t="s">
        <v>62</v>
      </c>
    </row>
    <row r="347" spans="1:19" s="174" customFormat="1" ht="38.65" customHeight="1" x14ac:dyDescent="0.2">
      <c r="A347" s="384"/>
      <c r="B347" s="182" t="s">
        <v>330</v>
      </c>
      <c r="C347" s="178"/>
      <c r="D347" s="178" t="s">
        <v>62</v>
      </c>
      <c r="E347" s="178"/>
      <c r="F347" s="178"/>
      <c r="G347" s="178">
        <f>G342</f>
        <v>1</v>
      </c>
      <c r="H347" s="178">
        <f t="shared" si="25"/>
        <v>1</v>
      </c>
      <c r="I347" s="178">
        <f t="shared" ref="I347:J347" si="36">I342</f>
        <v>0</v>
      </c>
      <c r="J347" s="178">
        <f t="shared" si="36"/>
        <v>0</v>
      </c>
      <c r="K347" s="178">
        <f>G347</f>
        <v>1</v>
      </c>
      <c r="L347" s="178" t="s">
        <v>62</v>
      </c>
      <c r="M347" s="180">
        <v>46022</v>
      </c>
      <c r="N347" s="180">
        <v>46022</v>
      </c>
      <c r="O347" s="183"/>
      <c r="P347" s="184" t="s">
        <v>62</v>
      </c>
      <c r="Q347" s="183"/>
      <c r="R347" s="183"/>
    </row>
    <row r="348" spans="1:19" s="174" customFormat="1" ht="21" customHeight="1" x14ac:dyDescent="0.25">
      <c r="A348" s="384"/>
      <c r="B348" s="181" t="s">
        <v>71</v>
      </c>
      <c r="C348" s="178"/>
      <c r="D348" s="178"/>
      <c r="E348" s="178"/>
      <c r="F348" s="178"/>
      <c r="G348" s="178" t="s">
        <v>62</v>
      </c>
      <c r="H348" s="178" t="str">
        <f t="shared" si="25"/>
        <v>X</v>
      </c>
      <c r="I348" s="178" t="s">
        <v>62</v>
      </c>
      <c r="J348" s="178"/>
      <c r="K348" s="178"/>
      <c r="L348" s="178" t="s">
        <v>62</v>
      </c>
      <c r="M348" s="178"/>
      <c r="N348" s="178"/>
      <c r="O348" s="184" t="s">
        <v>62</v>
      </c>
      <c r="P348" s="184" t="s">
        <v>62</v>
      </c>
      <c r="Q348" s="184" t="s">
        <v>62</v>
      </c>
      <c r="R348" s="184" t="s">
        <v>62</v>
      </c>
      <c r="S348" s="173"/>
    </row>
    <row r="349" spans="1:19" s="174" customFormat="1" ht="21" customHeight="1" x14ac:dyDescent="0.2">
      <c r="A349" s="385"/>
      <c r="B349" s="182" t="s">
        <v>72</v>
      </c>
      <c r="C349" s="178"/>
      <c r="D349" s="178" t="s">
        <v>62</v>
      </c>
      <c r="E349" s="178"/>
      <c r="F349" s="178"/>
      <c r="G349" s="178">
        <f>G342</f>
        <v>1</v>
      </c>
      <c r="H349" s="178">
        <f t="shared" si="25"/>
        <v>1</v>
      </c>
      <c r="I349" s="178">
        <f t="shared" ref="I349:J349" si="37">I342</f>
        <v>0</v>
      </c>
      <c r="J349" s="178">
        <f t="shared" si="37"/>
        <v>0</v>
      </c>
      <c r="K349" s="178">
        <f>G349</f>
        <v>1</v>
      </c>
      <c r="L349" s="178" t="s">
        <v>62</v>
      </c>
      <c r="M349" s="180">
        <v>46022</v>
      </c>
      <c r="N349" s="180">
        <v>46022</v>
      </c>
      <c r="O349" s="183"/>
      <c r="P349" s="184" t="s">
        <v>62</v>
      </c>
      <c r="Q349" s="183"/>
      <c r="R349" s="183"/>
    </row>
    <row r="350" spans="1:19" s="173" customFormat="1" ht="74.45" customHeight="1" x14ac:dyDescent="0.25">
      <c r="A350" s="383" t="s">
        <v>83</v>
      </c>
      <c r="B350" s="175" t="s">
        <v>412</v>
      </c>
      <c r="C350" s="176" t="s">
        <v>191</v>
      </c>
      <c r="D350" s="177" t="s">
        <v>333</v>
      </c>
      <c r="E350" s="177" t="s">
        <v>75</v>
      </c>
      <c r="F350" s="176">
        <v>792</v>
      </c>
      <c r="G350" s="176">
        <v>1</v>
      </c>
      <c r="H350" s="176">
        <f t="shared" si="25"/>
        <v>1</v>
      </c>
      <c r="I350" s="176"/>
      <c r="J350" s="176"/>
      <c r="K350" s="178">
        <f>G350</f>
        <v>1</v>
      </c>
      <c r="L350" s="176"/>
      <c r="M350" s="176" t="s">
        <v>62</v>
      </c>
      <c r="N350" s="176" t="s">
        <v>62</v>
      </c>
      <c r="O350" s="183">
        <f>1495</f>
        <v>1495</v>
      </c>
      <c r="P350" s="183"/>
      <c r="Q350" s="183"/>
      <c r="R350" s="183"/>
    </row>
    <row r="351" spans="1:19" s="174" customFormat="1" ht="15.75" x14ac:dyDescent="0.2">
      <c r="A351" s="384"/>
      <c r="B351" s="179" t="s">
        <v>70</v>
      </c>
      <c r="C351" s="178"/>
      <c r="D351" s="178" t="s">
        <v>62</v>
      </c>
      <c r="E351" s="178"/>
      <c r="F351" s="178"/>
      <c r="G351" s="178">
        <f>G350</f>
        <v>1</v>
      </c>
      <c r="H351" s="178">
        <f t="shared" si="25"/>
        <v>1</v>
      </c>
      <c r="I351" s="178">
        <f t="shared" ref="I351:J351" si="38">I350</f>
        <v>0</v>
      </c>
      <c r="J351" s="178">
        <f t="shared" si="38"/>
        <v>0</v>
      </c>
      <c r="K351" s="178">
        <f>G351</f>
        <v>1</v>
      </c>
      <c r="L351" s="178"/>
      <c r="M351" s="180">
        <v>46022</v>
      </c>
      <c r="N351" s="180">
        <v>46022</v>
      </c>
      <c r="O351" s="183"/>
      <c r="P351" s="184" t="s">
        <v>62</v>
      </c>
      <c r="Q351" s="183"/>
      <c r="R351" s="183"/>
    </row>
    <row r="352" spans="1:19" s="174" customFormat="1" ht="14.25" x14ac:dyDescent="0.2">
      <c r="A352" s="384"/>
      <c r="B352" s="181" t="s">
        <v>76</v>
      </c>
      <c r="C352" s="178"/>
      <c r="D352" s="178"/>
      <c r="E352" s="178"/>
      <c r="F352" s="178"/>
      <c r="G352" s="178" t="s">
        <v>62</v>
      </c>
      <c r="H352" s="178" t="str">
        <f t="shared" si="25"/>
        <v>X</v>
      </c>
      <c r="I352" s="178" t="s">
        <v>62</v>
      </c>
      <c r="J352" s="178"/>
      <c r="K352" s="178"/>
      <c r="L352" s="178" t="s">
        <v>62</v>
      </c>
      <c r="M352" s="178"/>
      <c r="N352" s="178"/>
      <c r="O352" s="184" t="s">
        <v>62</v>
      </c>
      <c r="P352" s="184" t="s">
        <v>62</v>
      </c>
      <c r="Q352" s="184" t="s">
        <v>62</v>
      </c>
      <c r="R352" s="184" t="s">
        <v>62</v>
      </c>
    </row>
    <row r="353" spans="1:19" s="174" customFormat="1" ht="65.45" customHeight="1" x14ac:dyDescent="0.2">
      <c r="A353" s="384"/>
      <c r="B353" s="182" t="s">
        <v>192</v>
      </c>
      <c r="C353" s="178"/>
      <c r="D353" s="178" t="s">
        <v>62</v>
      </c>
      <c r="E353" s="178"/>
      <c r="F353" s="178"/>
      <c r="G353" s="178">
        <f>G350</f>
        <v>1</v>
      </c>
      <c r="H353" s="178">
        <f t="shared" si="25"/>
        <v>1</v>
      </c>
      <c r="I353" s="178">
        <f t="shared" ref="I353:J353" si="39">I350</f>
        <v>0</v>
      </c>
      <c r="J353" s="178">
        <f t="shared" si="39"/>
        <v>0</v>
      </c>
      <c r="K353" s="178">
        <f>G353</f>
        <v>1</v>
      </c>
      <c r="L353" s="178" t="s">
        <v>62</v>
      </c>
      <c r="M353" s="180">
        <v>46022</v>
      </c>
      <c r="N353" s="180">
        <v>46022</v>
      </c>
      <c r="O353" s="183"/>
      <c r="P353" s="184" t="s">
        <v>62</v>
      </c>
      <c r="Q353" s="183"/>
      <c r="R353" s="183"/>
    </row>
    <row r="354" spans="1:19" s="174" customFormat="1" ht="15" customHeight="1" x14ac:dyDescent="0.2">
      <c r="A354" s="384"/>
      <c r="B354" s="181" t="s">
        <v>193</v>
      </c>
      <c r="C354" s="178"/>
      <c r="D354" s="178"/>
      <c r="E354" s="178"/>
      <c r="F354" s="178"/>
      <c r="G354" s="178" t="s">
        <v>62</v>
      </c>
      <c r="H354" s="178" t="str">
        <f t="shared" si="25"/>
        <v>X</v>
      </c>
      <c r="I354" s="178" t="s">
        <v>62</v>
      </c>
      <c r="J354" s="178"/>
      <c r="K354" s="178"/>
      <c r="L354" s="178" t="s">
        <v>62</v>
      </c>
      <c r="M354" s="178"/>
      <c r="N354" s="178"/>
      <c r="O354" s="184" t="s">
        <v>62</v>
      </c>
      <c r="P354" s="184" t="s">
        <v>62</v>
      </c>
      <c r="Q354" s="184" t="s">
        <v>62</v>
      </c>
      <c r="R354" s="184" t="s">
        <v>62</v>
      </c>
    </row>
    <row r="355" spans="1:19" s="174" customFormat="1" ht="38.65" customHeight="1" x14ac:dyDescent="0.2">
      <c r="A355" s="384"/>
      <c r="B355" s="182" t="s">
        <v>330</v>
      </c>
      <c r="C355" s="178"/>
      <c r="D355" s="178" t="s">
        <v>62</v>
      </c>
      <c r="E355" s="178"/>
      <c r="F355" s="178"/>
      <c r="G355" s="178">
        <f>G350</f>
        <v>1</v>
      </c>
      <c r="H355" s="178">
        <f t="shared" si="25"/>
        <v>1</v>
      </c>
      <c r="I355" s="178">
        <f t="shared" ref="I355:J355" si="40">I350</f>
        <v>0</v>
      </c>
      <c r="J355" s="178">
        <f t="shared" si="40"/>
        <v>0</v>
      </c>
      <c r="K355" s="178">
        <f>G355</f>
        <v>1</v>
      </c>
      <c r="L355" s="178" t="s">
        <v>62</v>
      </c>
      <c r="M355" s="180">
        <v>46022</v>
      </c>
      <c r="N355" s="180">
        <v>46022</v>
      </c>
      <c r="O355" s="183"/>
      <c r="P355" s="184" t="s">
        <v>62</v>
      </c>
      <c r="Q355" s="183"/>
      <c r="R355" s="183"/>
    </row>
    <row r="356" spans="1:19" s="174" customFormat="1" ht="21" customHeight="1" x14ac:dyDescent="0.2">
      <c r="A356" s="384"/>
      <c r="B356" s="181" t="s">
        <v>71</v>
      </c>
      <c r="C356" s="178"/>
      <c r="D356" s="178"/>
      <c r="E356" s="178"/>
      <c r="F356" s="178"/>
      <c r="G356" s="178" t="s">
        <v>62</v>
      </c>
      <c r="H356" s="178" t="str">
        <f t="shared" si="25"/>
        <v>X</v>
      </c>
      <c r="I356" s="178" t="s">
        <v>62</v>
      </c>
      <c r="J356" s="178"/>
      <c r="K356" s="178"/>
      <c r="L356" s="178" t="s">
        <v>62</v>
      </c>
      <c r="M356" s="178"/>
      <c r="N356" s="178"/>
      <c r="O356" s="184" t="s">
        <v>62</v>
      </c>
      <c r="P356" s="184" t="s">
        <v>62</v>
      </c>
      <c r="Q356" s="184" t="s">
        <v>62</v>
      </c>
      <c r="R356" s="184" t="s">
        <v>62</v>
      </c>
    </row>
    <row r="357" spans="1:19" s="174" customFormat="1" ht="21" customHeight="1" x14ac:dyDescent="0.2">
      <c r="A357" s="385"/>
      <c r="B357" s="182" t="s">
        <v>72</v>
      </c>
      <c r="C357" s="178"/>
      <c r="D357" s="178" t="s">
        <v>62</v>
      </c>
      <c r="E357" s="178"/>
      <c r="F357" s="178"/>
      <c r="G357" s="178">
        <f>G350</f>
        <v>1</v>
      </c>
      <c r="H357" s="178">
        <f t="shared" si="25"/>
        <v>1</v>
      </c>
      <c r="I357" s="178">
        <f t="shared" ref="I357:J357" si="41">I350</f>
        <v>0</v>
      </c>
      <c r="J357" s="178">
        <f t="shared" si="41"/>
        <v>0</v>
      </c>
      <c r="K357" s="178">
        <f>G357</f>
        <v>1</v>
      </c>
      <c r="L357" s="178" t="s">
        <v>62</v>
      </c>
      <c r="M357" s="180">
        <v>46022</v>
      </c>
      <c r="N357" s="180">
        <v>46022</v>
      </c>
      <c r="O357" s="183"/>
      <c r="P357" s="184" t="s">
        <v>62</v>
      </c>
      <c r="Q357" s="183"/>
      <c r="R357" s="183"/>
    </row>
    <row r="358" spans="1:19" s="128" customFormat="1" ht="74.45" customHeight="1" x14ac:dyDescent="0.25">
      <c r="A358" s="371" t="s">
        <v>368</v>
      </c>
      <c r="B358" s="124" t="s">
        <v>412</v>
      </c>
      <c r="C358" s="125" t="s">
        <v>59</v>
      </c>
      <c r="D358" s="126" t="s">
        <v>60</v>
      </c>
      <c r="E358" s="126" t="s">
        <v>75</v>
      </c>
      <c r="F358" s="125">
        <v>792</v>
      </c>
      <c r="G358" s="125">
        <v>2</v>
      </c>
      <c r="H358" s="125">
        <f t="shared" si="25"/>
        <v>2</v>
      </c>
      <c r="I358" s="125">
        <v>2</v>
      </c>
      <c r="J358" s="125">
        <v>2</v>
      </c>
      <c r="K358" s="127">
        <f>G358</f>
        <v>2</v>
      </c>
      <c r="L358" s="125"/>
      <c r="M358" s="125" t="s">
        <v>62</v>
      </c>
      <c r="N358" s="125" t="s">
        <v>62</v>
      </c>
      <c r="O358" s="125">
        <v>14495</v>
      </c>
      <c r="P358" s="125"/>
      <c r="Q358" s="125">
        <v>6975.08</v>
      </c>
      <c r="R358" s="125">
        <v>6975.08</v>
      </c>
    </row>
    <row r="359" spans="1:19" s="131" customFormat="1" ht="15.75" x14ac:dyDescent="0.2">
      <c r="A359" s="372"/>
      <c r="B359" s="129" t="s">
        <v>70</v>
      </c>
      <c r="C359" s="127"/>
      <c r="D359" s="127" t="s">
        <v>62</v>
      </c>
      <c r="E359" s="127"/>
      <c r="F359" s="127"/>
      <c r="G359" s="127">
        <v>1</v>
      </c>
      <c r="H359" s="127">
        <f t="shared" si="25"/>
        <v>1</v>
      </c>
      <c r="I359" s="127">
        <v>1</v>
      </c>
      <c r="J359" s="127">
        <f>J358</f>
        <v>2</v>
      </c>
      <c r="K359" s="127">
        <f>G359</f>
        <v>1</v>
      </c>
      <c r="L359" s="127"/>
      <c r="M359" s="130">
        <v>46022</v>
      </c>
      <c r="N359" s="130">
        <v>46022</v>
      </c>
      <c r="O359" s="125"/>
      <c r="P359" s="127" t="s">
        <v>62</v>
      </c>
      <c r="Q359" s="125"/>
      <c r="R359" s="125"/>
    </row>
    <row r="360" spans="1:19" s="131" customFormat="1" x14ac:dyDescent="0.25">
      <c r="A360" s="372"/>
      <c r="B360" s="132" t="s">
        <v>63</v>
      </c>
      <c r="C360" s="127"/>
      <c r="D360" s="127"/>
      <c r="E360" s="127"/>
      <c r="F360" s="127"/>
      <c r="G360" s="127" t="s">
        <v>62</v>
      </c>
      <c r="H360" s="127" t="str">
        <f t="shared" si="25"/>
        <v>X</v>
      </c>
      <c r="I360" s="127" t="s">
        <v>62</v>
      </c>
      <c r="J360" s="127"/>
      <c r="K360" s="127"/>
      <c r="L360" s="127" t="s">
        <v>62</v>
      </c>
      <c r="M360" s="127"/>
      <c r="N360" s="127"/>
      <c r="O360" s="127" t="s">
        <v>62</v>
      </c>
      <c r="P360" s="127" t="s">
        <v>62</v>
      </c>
      <c r="Q360" s="127" t="s">
        <v>62</v>
      </c>
      <c r="R360" s="127" t="s">
        <v>62</v>
      </c>
      <c r="S360" s="128"/>
    </row>
    <row r="361" spans="1:19" s="131" customFormat="1" ht="65.25" customHeight="1" x14ac:dyDescent="0.2">
      <c r="A361" s="372"/>
      <c r="B361" s="133" t="s">
        <v>64</v>
      </c>
      <c r="C361" s="127"/>
      <c r="D361" s="127" t="s">
        <v>62</v>
      </c>
      <c r="E361" s="127"/>
      <c r="F361" s="127"/>
      <c r="G361" s="127">
        <v>1</v>
      </c>
      <c r="H361" s="127">
        <f t="shared" si="25"/>
        <v>1</v>
      </c>
      <c r="I361" s="127">
        <v>1</v>
      </c>
      <c r="J361" s="127">
        <f>J358</f>
        <v>2</v>
      </c>
      <c r="K361" s="127">
        <f>G361</f>
        <v>1</v>
      </c>
      <c r="L361" s="127" t="s">
        <v>62</v>
      </c>
      <c r="M361" s="130">
        <v>46022</v>
      </c>
      <c r="N361" s="130">
        <v>46022</v>
      </c>
      <c r="O361" s="125"/>
      <c r="P361" s="127" t="s">
        <v>62</v>
      </c>
      <c r="Q361" s="125"/>
      <c r="R361" s="125"/>
    </row>
    <row r="362" spans="1:19" s="131" customFormat="1" ht="15" customHeight="1" x14ac:dyDescent="0.25">
      <c r="A362" s="372"/>
      <c r="B362" s="132" t="s">
        <v>65</v>
      </c>
      <c r="C362" s="127"/>
      <c r="D362" s="127"/>
      <c r="E362" s="127"/>
      <c r="F362" s="127"/>
      <c r="G362" s="127" t="s">
        <v>62</v>
      </c>
      <c r="H362" s="127" t="str">
        <f t="shared" si="25"/>
        <v>X</v>
      </c>
      <c r="I362" s="127" t="s">
        <v>62</v>
      </c>
      <c r="J362" s="127"/>
      <c r="K362" s="127"/>
      <c r="L362" s="127" t="s">
        <v>62</v>
      </c>
      <c r="M362" s="127"/>
      <c r="N362" s="127"/>
      <c r="O362" s="127" t="s">
        <v>62</v>
      </c>
      <c r="P362" s="127" t="s">
        <v>62</v>
      </c>
      <c r="Q362" s="127" t="s">
        <v>62</v>
      </c>
      <c r="R362" s="127" t="s">
        <v>62</v>
      </c>
      <c r="S362" s="128"/>
    </row>
    <row r="363" spans="1:19" s="131" customFormat="1" ht="38.65" customHeight="1" x14ac:dyDescent="0.2">
      <c r="A363" s="372"/>
      <c r="B363" s="133" t="s">
        <v>66</v>
      </c>
      <c r="C363" s="127"/>
      <c r="D363" s="127" t="s">
        <v>62</v>
      </c>
      <c r="E363" s="127"/>
      <c r="F363" s="127"/>
      <c r="G363" s="127">
        <v>1</v>
      </c>
      <c r="H363" s="127">
        <f t="shared" si="25"/>
        <v>1</v>
      </c>
      <c r="I363" s="127">
        <v>1</v>
      </c>
      <c r="J363" s="127">
        <f>J358</f>
        <v>2</v>
      </c>
      <c r="K363" s="127">
        <f>G363</f>
        <v>1</v>
      </c>
      <c r="L363" s="127" t="s">
        <v>62</v>
      </c>
      <c r="M363" s="130">
        <v>46022</v>
      </c>
      <c r="N363" s="130">
        <v>46022</v>
      </c>
      <c r="O363" s="125"/>
      <c r="P363" s="127" t="s">
        <v>62</v>
      </c>
      <c r="Q363" s="125"/>
      <c r="R363" s="125"/>
    </row>
    <row r="364" spans="1:19" s="131" customFormat="1" ht="21" customHeight="1" x14ac:dyDescent="0.25">
      <c r="A364" s="372"/>
      <c r="B364" s="132" t="s">
        <v>71</v>
      </c>
      <c r="C364" s="127"/>
      <c r="D364" s="127"/>
      <c r="E364" s="127"/>
      <c r="F364" s="127"/>
      <c r="G364" s="127" t="s">
        <v>62</v>
      </c>
      <c r="H364" s="127" t="str">
        <f t="shared" si="25"/>
        <v>X</v>
      </c>
      <c r="I364" s="127" t="s">
        <v>62</v>
      </c>
      <c r="J364" s="127"/>
      <c r="K364" s="127"/>
      <c r="L364" s="127" t="s">
        <v>62</v>
      </c>
      <c r="M364" s="127"/>
      <c r="N364" s="127"/>
      <c r="O364" s="127" t="s">
        <v>62</v>
      </c>
      <c r="P364" s="127" t="s">
        <v>62</v>
      </c>
      <c r="Q364" s="127" t="s">
        <v>62</v>
      </c>
      <c r="R364" s="127" t="s">
        <v>62</v>
      </c>
      <c r="S364" s="128"/>
    </row>
    <row r="365" spans="1:19" s="131" customFormat="1" ht="21" customHeight="1" x14ac:dyDescent="0.2">
      <c r="A365" s="373"/>
      <c r="B365" s="133" t="s">
        <v>72</v>
      </c>
      <c r="C365" s="127"/>
      <c r="D365" s="127" t="s">
        <v>62</v>
      </c>
      <c r="E365" s="127"/>
      <c r="F365" s="127"/>
      <c r="G365" s="127">
        <v>1</v>
      </c>
      <c r="H365" s="127">
        <f t="shared" si="25"/>
        <v>1</v>
      </c>
      <c r="I365" s="127">
        <v>1</v>
      </c>
      <c r="J365" s="127">
        <f>J358</f>
        <v>2</v>
      </c>
      <c r="K365" s="127">
        <f>G365</f>
        <v>1</v>
      </c>
      <c r="L365" s="127" t="s">
        <v>62</v>
      </c>
      <c r="M365" s="130">
        <v>46022</v>
      </c>
      <c r="N365" s="130">
        <v>46022</v>
      </c>
      <c r="O365" s="125"/>
      <c r="P365" s="127" t="s">
        <v>62</v>
      </c>
      <c r="Q365" s="125"/>
      <c r="R365" s="125"/>
    </row>
    <row r="366" spans="1:19" s="56" customFormat="1" ht="74.45" customHeight="1" x14ac:dyDescent="0.25">
      <c r="A366" s="331" t="s">
        <v>81</v>
      </c>
      <c r="B366" s="137" t="s">
        <v>412</v>
      </c>
      <c r="C366" s="142" t="s">
        <v>191</v>
      </c>
      <c r="D366" s="141" t="s">
        <v>333</v>
      </c>
      <c r="E366" s="141" t="s">
        <v>75</v>
      </c>
      <c r="F366" s="142">
        <v>792</v>
      </c>
      <c r="G366" s="142">
        <v>375</v>
      </c>
      <c r="H366" s="142">
        <f t="shared" si="25"/>
        <v>375</v>
      </c>
      <c r="I366" s="142">
        <v>46</v>
      </c>
      <c r="J366" s="142">
        <v>46</v>
      </c>
      <c r="K366" s="142">
        <v>375</v>
      </c>
      <c r="L366" s="142"/>
      <c r="M366" s="142" t="s">
        <v>62</v>
      </c>
      <c r="N366" s="142" t="s">
        <v>62</v>
      </c>
      <c r="O366" s="156">
        <v>1771200</v>
      </c>
      <c r="P366" s="156"/>
      <c r="Q366" s="156"/>
      <c r="R366" s="156">
        <v>483250</v>
      </c>
    </row>
    <row r="367" spans="1:19" s="85" customFormat="1" ht="15.75" x14ac:dyDescent="0.2">
      <c r="A367" s="332"/>
      <c r="B367" s="146" t="s">
        <v>70</v>
      </c>
      <c r="C367" s="153"/>
      <c r="D367" s="153" t="s">
        <v>62</v>
      </c>
      <c r="E367" s="153"/>
      <c r="F367" s="153"/>
      <c r="G367" s="153"/>
      <c r="H367" s="153">
        <f t="shared" si="25"/>
        <v>0</v>
      </c>
      <c r="I367" s="153"/>
      <c r="J367" s="153"/>
      <c r="K367" s="153"/>
      <c r="L367" s="153" t="s">
        <v>62</v>
      </c>
      <c r="M367" s="142"/>
      <c r="N367" s="142"/>
      <c r="O367" s="156"/>
      <c r="P367" s="158"/>
      <c r="Q367" s="156"/>
      <c r="R367" s="156"/>
    </row>
    <row r="368" spans="1:19" s="85" customFormat="1" ht="14.25" x14ac:dyDescent="0.2">
      <c r="A368" s="332"/>
      <c r="B368" s="147" t="s">
        <v>76</v>
      </c>
      <c r="C368" s="153"/>
      <c r="D368" s="153"/>
      <c r="E368" s="153"/>
      <c r="F368" s="153"/>
      <c r="G368" s="153" t="s">
        <v>62</v>
      </c>
      <c r="H368" s="153" t="str">
        <f t="shared" si="25"/>
        <v>X</v>
      </c>
      <c r="I368" s="153" t="s">
        <v>62</v>
      </c>
      <c r="J368" s="153"/>
      <c r="K368" s="153"/>
      <c r="L368" s="153" t="s">
        <v>62</v>
      </c>
      <c r="M368" s="153"/>
      <c r="N368" s="153"/>
      <c r="O368" s="158" t="s">
        <v>62</v>
      </c>
      <c r="P368" s="158" t="s">
        <v>62</v>
      </c>
      <c r="Q368" s="158" t="s">
        <v>62</v>
      </c>
      <c r="R368" s="158" t="s">
        <v>62</v>
      </c>
    </row>
    <row r="369" spans="1:18" s="85" customFormat="1" ht="65.45" customHeight="1" x14ac:dyDescent="0.2">
      <c r="A369" s="332"/>
      <c r="B369" s="148" t="s">
        <v>192</v>
      </c>
      <c r="C369" s="153"/>
      <c r="D369" s="153" t="s">
        <v>62</v>
      </c>
      <c r="E369" s="153"/>
      <c r="F369" s="153"/>
      <c r="G369" s="153">
        <f>G366</f>
        <v>375</v>
      </c>
      <c r="H369" s="252">
        <f t="shared" si="25"/>
        <v>375</v>
      </c>
      <c r="I369" s="252">
        <f t="shared" ref="I369:K369" si="42">I366</f>
        <v>46</v>
      </c>
      <c r="J369" s="252">
        <f t="shared" si="42"/>
        <v>46</v>
      </c>
      <c r="K369" s="252">
        <f t="shared" si="42"/>
        <v>375</v>
      </c>
      <c r="L369" s="153" t="s">
        <v>62</v>
      </c>
      <c r="M369" s="142"/>
      <c r="N369" s="142"/>
      <c r="O369" s="156"/>
      <c r="P369" s="158" t="s">
        <v>62</v>
      </c>
      <c r="Q369" s="156"/>
      <c r="R369" s="156"/>
    </row>
    <row r="370" spans="1:18" s="85" customFormat="1" ht="15" customHeight="1" x14ac:dyDescent="0.2">
      <c r="A370" s="332"/>
      <c r="B370" s="147" t="s">
        <v>193</v>
      </c>
      <c r="C370" s="153"/>
      <c r="D370" s="153"/>
      <c r="E370" s="153"/>
      <c r="F370" s="153"/>
      <c r="G370" s="153" t="s">
        <v>62</v>
      </c>
      <c r="H370" s="153" t="str">
        <f t="shared" si="25"/>
        <v>X</v>
      </c>
      <c r="I370" s="153" t="s">
        <v>62</v>
      </c>
      <c r="J370" s="153"/>
      <c r="K370" s="153"/>
      <c r="L370" s="153" t="s">
        <v>62</v>
      </c>
      <c r="M370" s="153"/>
      <c r="N370" s="153"/>
      <c r="O370" s="158" t="s">
        <v>62</v>
      </c>
      <c r="P370" s="158" t="s">
        <v>62</v>
      </c>
      <c r="Q370" s="158" t="s">
        <v>62</v>
      </c>
      <c r="R370" s="158" t="s">
        <v>62</v>
      </c>
    </row>
    <row r="371" spans="1:18" s="85" customFormat="1" ht="38.65" customHeight="1" x14ac:dyDescent="0.2">
      <c r="A371" s="332"/>
      <c r="B371" s="148" t="s">
        <v>330</v>
      </c>
      <c r="C371" s="153"/>
      <c r="D371" s="153" t="s">
        <v>62</v>
      </c>
      <c r="E371" s="153"/>
      <c r="F371" s="153"/>
      <c r="G371" s="153">
        <f>G366</f>
        <v>375</v>
      </c>
      <c r="H371" s="252">
        <f t="shared" si="25"/>
        <v>375</v>
      </c>
      <c r="I371" s="252">
        <f t="shared" ref="I371:K371" si="43">I366</f>
        <v>46</v>
      </c>
      <c r="J371" s="252">
        <f t="shared" si="43"/>
        <v>46</v>
      </c>
      <c r="K371" s="252">
        <f t="shared" si="43"/>
        <v>375</v>
      </c>
      <c r="L371" s="153" t="s">
        <v>62</v>
      </c>
      <c r="M371" s="142"/>
      <c r="N371" s="142"/>
      <c r="O371" s="156"/>
      <c r="P371" s="158" t="s">
        <v>62</v>
      </c>
      <c r="Q371" s="156"/>
      <c r="R371" s="156"/>
    </row>
    <row r="372" spans="1:18" s="85" customFormat="1" ht="21" customHeight="1" x14ac:dyDescent="0.2">
      <c r="A372" s="332"/>
      <c r="B372" s="147" t="s">
        <v>71</v>
      </c>
      <c r="C372" s="153"/>
      <c r="D372" s="153"/>
      <c r="E372" s="153"/>
      <c r="F372" s="153"/>
      <c r="G372" s="153" t="s">
        <v>62</v>
      </c>
      <c r="H372" s="153" t="str">
        <f t="shared" si="25"/>
        <v>X</v>
      </c>
      <c r="I372" s="153" t="s">
        <v>62</v>
      </c>
      <c r="J372" s="153"/>
      <c r="K372" s="153"/>
      <c r="L372" s="153" t="s">
        <v>62</v>
      </c>
      <c r="M372" s="153"/>
      <c r="N372" s="153"/>
      <c r="O372" s="158" t="s">
        <v>62</v>
      </c>
      <c r="P372" s="158" t="s">
        <v>62</v>
      </c>
      <c r="Q372" s="158" t="s">
        <v>62</v>
      </c>
      <c r="R372" s="158" t="s">
        <v>62</v>
      </c>
    </row>
    <row r="373" spans="1:18" s="85" customFormat="1" ht="21" customHeight="1" x14ac:dyDescent="0.2">
      <c r="A373" s="333"/>
      <c r="B373" s="148" t="s">
        <v>72</v>
      </c>
      <c r="C373" s="153"/>
      <c r="D373" s="153" t="s">
        <v>62</v>
      </c>
      <c r="E373" s="153"/>
      <c r="F373" s="153"/>
      <c r="G373" s="153">
        <f>G366</f>
        <v>375</v>
      </c>
      <c r="H373" s="252">
        <f t="shared" si="25"/>
        <v>375</v>
      </c>
      <c r="I373" s="252">
        <f t="shared" ref="I373:K373" si="44">I366</f>
        <v>46</v>
      </c>
      <c r="J373" s="252">
        <f t="shared" si="44"/>
        <v>46</v>
      </c>
      <c r="K373" s="252">
        <f t="shared" si="44"/>
        <v>375</v>
      </c>
      <c r="L373" s="153" t="s">
        <v>62</v>
      </c>
      <c r="M373" s="142"/>
      <c r="N373" s="142"/>
      <c r="O373" s="156"/>
      <c r="P373" s="158" t="s">
        <v>62</v>
      </c>
      <c r="Q373" s="156"/>
      <c r="R373" s="156"/>
    </row>
    <row r="374" spans="1:18" s="56" customFormat="1" ht="74.45" customHeight="1" x14ac:dyDescent="0.25">
      <c r="A374" s="331" t="s">
        <v>202</v>
      </c>
      <c r="B374" s="137" t="s">
        <v>412</v>
      </c>
      <c r="C374" s="142" t="s">
        <v>191</v>
      </c>
      <c r="D374" s="141" t="s">
        <v>333</v>
      </c>
      <c r="E374" s="141" t="s">
        <v>75</v>
      </c>
      <c r="F374" s="142">
        <v>792</v>
      </c>
      <c r="G374" s="142">
        <v>9</v>
      </c>
      <c r="H374" s="142">
        <f t="shared" si="25"/>
        <v>9</v>
      </c>
      <c r="I374" s="142">
        <v>9</v>
      </c>
      <c r="J374" s="142">
        <v>9</v>
      </c>
      <c r="K374" s="142">
        <v>9</v>
      </c>
      <c r="L374" s="142"/>
      <c r="M374" s="142" t="s">
        <v>62</v>
      </c>
      <c r="N374" s="142" t="s">
        <v>62</v>
      </c>
      <c r="O374" s="156">
        <v>64155</v>
      </c>
      <c r="P374" s="156"/>
      <c r="Q374" s="156"/>
      <c r="R374" s="156">
        <v>23743.32</v>
      </c>
    </row>
    <row r="375" spans="1:18" s="85" customFormat="1" ht="15.75" x14ac:dyDescent="0.2">
      <c r="A375" s="332"/>
      <c r="B375" s="146" t="s">
        <v>70</v>
      </c>
      <c r="C375" s="153"/>
      <c r="D375" s="153" t="s">
        <v>62</v>
      </c>
      <c r="E375" s="153"/>
      <c r="F375" s="153"/>
      <c r="G375" s="153"/>
      <c r="H375" s="153">
        <f t="shared" si="25"/>
        <v>0</v>
      </c>
      <c r="I375" s="153"/>
      <c r="J375" s="153"/>
      <c r="K375" s="153"/>
      <c r="L375" s="153" t="s">
        <v>62</v>
      </c>
      <c r="M375" s="142"/>
      <c r="N375" s="142"/>
      <c r="O375" s="156"/>
      <c r="P375" s="158"/>
      <c r="Q375" s="156"/>
      <c r="R375" s="156"/>
    </row>
    <row r="376" spans="1:18" s="85" customFormat="1" ht="14.25" x14ac:dyDescent="0.2">
      <c r="A376" s="332"/>
      <c r="B376" s="147" t="s">
        <v>76</v>
      </c>
      <c r="C376" s="153"/>
      <c r="D376" s="153"/>
      <c r="E376" s="153"/>
      <c r="F376" s="153"/>
      <c r="G376" s="153" t="s">
        <v>62</v>
      </c>
      <c r="H376" s="153" t="str">
        <f t="shared" si="25"/>
        <v>X</v>
      </c>
      <c r="I376" s="153" t="s">
        <v>62</v>
      </c>
      <c r="J376" s="153"/>
      <c r="K376" s="153"/>
      <c r="L376" s="153" t="s">
        <v>62</v>
      </c>
      <c r="M376" s="153"/>
      <c r="N376" s="153"/>
      <c r="O376" s="158" t="s">
        <v>62</v>
      </c>
      <c r="P376" s="158" t="s">
        <v>62</v>
      </c>
      <c r="Q376" s="158" t="s">
        <v>62</v>
      </c>
      <c r="R376" s="158" t="s">
        <v>62</v>
      </c>
    </row>
    <row r="377" spans="1:18" s="85" customFormat="1" ht="65.45" customHeight="1" x14ac:dyDescent="0.2">
      <c r="A377" s="332"/>
      <c r="B377" s="148" t="s">
        <v>192</v>
      </c>
      <c r="C377" s="153"/>
      <c r="D377" s="153" t="s">
        <v>62</v>
      </c>
      <c r="E377" s="153"/>
      <c r="F377" s="153"/>
      <c r="G377" s="153">
        <f>G374</f>
        <v>9</v>
      </c>
      <c r="H377" s="252">
        <f t="shared" si="25"/>
        <v>9</v>
      </c>
      <c r="I377" s="252">
        <f t="shared" ref="I377:K377" si="45">I374</f>
        <v>9</v>
      </c>
      <c r="J377" s="252">
        <f t="shared" si="45"/>
        <v>9</v>
      </c>
      <c r="K377" s="252">
        <f t="shared" si="45"/>
        <v>9</v>
      </c>
      <c r="L377" s="153" t="s">
        <v>62</v>
      </c>
      <c r="M377" s="142"/>
      <c r="N377" s="142"/>
      <c r="O377" s="156"/>
      <c r="P377" s="158" t="s">
        <v>62</v>
      </c>
      <c r="Q377" s="156"/>
      <c r="R377" s="156"/>
    </row>
    <row r="378" spans="1:18" s="85" customFormat="1" ht="15" customHeight="1" x14ac:dyDescent="0.2">
      <c r="A378" s="332"/>
      <c r="B378" s="147" t="s">
        <v>193</v>
      </c>
      <c r="C378" s="153"/>
      <c r="D378" s="153"/>
      <c r="E378" s="153"/>
      <c r="F378" s="153"/>
      <c r="G378" s="153" t="s">
        <v>62</v>
      </c>
      <c r="H378" s="153" t="str">
        <f t="shared" si="25"/>
        <v>X</v>
      </c>
      <c r="I378" s="153" t="s">
        <v>62</v>
      </c>
      <c r="J378" s="153"/>
      <c r="K378" s="153"/>
      <c r="L378" s="153" t="s">
        <v>62</v>
      </c>
      <c r="M378" s="153"/>
      <c r="N378" s="153"/>
      <c r="O378" s="158" t="s">
        <v>62</v>
      </c>
      <c r="P378" s="158" t="s">
        <v>62</v>
      </c>
      <c r="Q378" s="158" t="s">
        <v>62</v>
      </c>
      <c r="R378" s="158" t="s">
        <v>62</v>
      </c>
    </row>
    <row r="379" spans="1:18" s="85" customFormat="1" ht="38.65" customHeight="1" x14ac:dyDescent="0.2">
      <c r="A379" s="332"/>
      <c r="B379" s="148" t="s">
        <v>330</v>
      </c>
      <c r="C379" s="153"/>
      <c r="D379" s="153" t="s">
        <v>62</v>
      </c>
      <c r="E379" s="153"/>
      <c r="F379" s="153"/>
      <c r="G379" s="153">
        <f>G374</f>
        <v>9</v>
      </c>
      <c r="H379" s="252">
        <f t="shared" si="25"/>
        <v>9</v>
      </c>
      <c r="I379" s="252">
        <f t="shared" ref="I379:K379" si="46">I374</f>
        <v>9</v>
      </c>
      <c r="J379" s="252">
        <f t="shared" si="46"/>
        <v>9</v>
      </c>
      <c r="K379" s="252">
        <f t="shared" si="46"/>
        <v>9</v>
      </c>
      <c r="L379" s="153" t="s">
        <v>62</v>
      </c>
      <c r="M379" s="142"/>
      <c r="N379" s="142"/>
      <c r="O379" s="156"/>
      <c r="P379" s="158" t="s">
        <v>62</v>
      </c>
      <c r="Q379" s="156"/>
      <c r="R379" s="156"/>
    </row>
    <row r="380" spans="1:18" s="85" customFormat="1" ht="21" customHeight="1" x14ac:dyDescent="0.2">
      <c r="A380" s="332"/>
      <c r="B380" s="147" t="s">
        <v>71</v>
      </c>
      <c r="C380" s="153"/>
      <c r="D380" s="153"/>
      <c r="E380" s="153"/>
      <c r="F380" s="153"/>
      <c r="G380" s="153" t="s">
        <v>62</v>
      </c>
      <c r="H380" s="153" t="str">
        <f t="shared" si="25"/>
        <v>X</v>
      </c>
      <c r="I380" s="153" t="s">
        <v>62</v>
      </c>
      <c r="J380" s="153"/>
      <c r="K380" s="153"/>
      <c r="L380" s="153" t="s">
        <v>62</v>
      </c>
      <c r="M380" s="153"/>
      <c r="N380" s="153"/>
      <c r="O380" s="158" t="s">
        <v>62</v>
      </c>
      <c r="P380" s="158" t="s">
        <v>62</v>
      </c>
      <c r="Q380" s="158" t="s">
        <v>62</v>
      </c>
      <c r="R380" s="158" t="s">
        <v>62</v>
      </c>
    </row>
    <row r="381" spans="1:18" s="85" customFormat="1" ht="21" customHeight="1" x14ac:dyDescent="0.2">
      <c r="A381" s="333"/>
      <c r="B381" s="148" t="s">
        <v>72</v>
      </c>
      <c r="C381" s="153"/>
      <c r="D381" s="153" t="s">
        <v>62</v>
      </c>
      <c r="E381" s="153"/>
      <c r="F381" s="153"/>
      <c r="G381" s="153">
        <f>G374</f>
        <v>9</v>
      </c>
      <c r="H381" s="252">
        <f t="shared" si="25"/>
        <v>9</v>
      </c>
      <c r="I381" s="252">
        <f t="shared" ref="I381:K381" si="47">I374</f>
        <v>9</v>
      </c>
      <c r="J381" s="252">
        <f t="shared" si="47"/>
        <v>9</v>
      </c>
      <c r="K381" s="252">
        <f t="shared" si="47"/>
        <v>9</v>
      </c>
      <c r="L381" s="153" t="s">
        <v>62</v>
      </c>
      <c r="M381" s="142"/>
      <c r="N381" s="142"/>
      <c r="O381" s="156"/>
      <c r="P381" s="158" t="s">
        <v>62</v>
      </c>
      <c r="Q381" s="156"/>
      <c r="R381" s="156"/>
    </row>
    <row r="382" spans="1:18" s="56" customFormat="1" ht="74.45" customHeight="1" x14ac:dyDescent="0.25">
      <c r="A382" s="331" t="s">
        <v>200</v>
      </c>
      <c r="B382" s="137" t="s">
        <v>412</v>
      </c>
      <c r="C382" s="142" t="s">
        <v>191</v>
      </c>
      <c r="D382" s="141" t="s">
        <v>333</v>
      </c>
      <c r="E382" s="141" t="s">
        <v>75</v>
      </c>
      <c r="F382" s="142">
        <v>792</v>
      </c>
      <c r="G382" s="142">
        <v>2</v>
      </c>
      <c r="H382" s="142">
        <f t="shared" si="25"/>
        <v>2</v>
      </c>
      <c r="I382" s="142">
        <v>2</v>
      </c>
      <c r="J382" s="142">
        <v>2</v>
      </c>
      <c r="K382" s="142">
        <v>2</v>
      </c>
      <c r="L382" s="142"/>
      <c r="M382" s="142" t="s">
        <v>62</v>
      </c>
      <c r="N382" s="142" t="s">
        <v>62</v>
      </c>
      <c r="O382" s="156">
        <v>35710</v>
      </c>
      <c r="P382" s="156"/>
      <c r="Q382" s="156">
        <v>0</v>
      </c>
      <c r="R382" s="156">
        <v>0</v>
      </c>
    </row>
    <row r="383" spans="1:18" s="85" customFormat="1" ht="15.75" x14ac:dyDescent="0.2">
      <c r="A383" s="332"/>
      <c r="B383" s="146" t="s">
        <v>70</v>
      </c>
      <c r="C383" s="153"/>
      <c r="D383" s="153" t="s">
        <v>62</v>
      </c>
      <c r="E383" s="153"/>
      <c r="F383" s="153"/>
      <c r="G383" s="153"/>
      <c r="H383" s="153">
        <f t="shared" si="25"/>
        <v>0</v>
      </c>
      <c r="I383" s="153"/>
      <c r="J383" s="153"/>
      <c r="K383" s="153"/>
      <c r="L383" s="153" t="s">
        <v>62</v>
      </c>
      <c r="M383" s="142"/>
      <c r="N383" s="142"/>
      <c r="O383" s="156"/>
      <c r="P383" s="158"/>
      <c r="Q383" s="156"/>
      <c r="R383" s="156"/>
    </row>
    <row r="384" spans="1:18" s="85" customFormat="1" ht="14.25" x14ac:dyDescent="0.2">
      <c r="A384" s="332"/>
      <c r="B384" s="147" t="s">
        <v>76</v>
      </c>
      <c r="C384" s="153"/>
      <c r="D384" s="153"/>
      <c r="E384" s="153"/>
      <c r="F384" s="153"/>
      <c r="G384" s="153" t="s">
        <v>62</v>
      </c>
      <c r="H384" s="153" t="str">
        <f t="shared" si="25"/>
        <v>X</v>
      </c>
      <c r="I384" s="153" t="s">
        <v>62</v>
      </c>
      <c r="J384" s="153"/>
      <c r="K384" s="153"/>
      <c r="L384" s="153" t="s">
        <v>62</v>
      </c>
      <c r="M384" s="153"/>
      <c r="N384" s="153"/>
      <c r="O384" s="158" t="s">
        <v>62</v>
      </c>
      <c r="P384" s="158" t="s">
        <v>62</v>
      </c>
      <c r="Q384" s="158" t="s">
        <v>62</v>
      </c>
      <c r="R384" s="158" t="s">
        <v>62</v>
      </c>
    </row>
    <row r="385" spans="1:19" s="85" customFormat="1" ht="65.45" customHeight="1" x14ac:dyDescent="0.2">
      <c r="A385" s="332"/>
      <c r="B385" s="148" t="s">
        <v>192</v>
      </c>
      <c r="C385" s="153"/>
      <c r="D385" s="153" t="s">
        <v>62</v>
      </c>
      <c r="E385" s="153"/>
      <c r="F385" s="153"/>
      <c r="G385" s="153">
        <f>G382</f>
        <v>2</v>
      </c>
      <c r="H385" s="252">
        <f t="shared" si="25"/>
        <v>2</v>
      </c>
      <c r="I385" s="252">
        <f t="shared" ref="I385:K385" si="48">I382</f>
        <v>2</v>
      </c>
      <c r="J385" s="252">
        <f t="shared" si="48"/>
        <v>2</v>
      </c>
      <c r="K385" s="252">
        <f t="shared" si="48"/>
        <v>2</v>
      </c>
      <c r="L385" s="153" t="s">
        <v>62</v>
      </c>
      <c r="M385" s="142"/>
      <c r="N385" s="142"/>
      <c r="O385" s="156"/>
      <c r="P385" s="158" t="s">
        <v>62</v>
      </c>
      <c r="Q385" s="156"/>
      <c r="R385" s="156"/>
    </row>
    <row r="386" spans="1:19" s="85" customFormat="1" ht="15" customHeight="1" x14ac:dyDescent="0.2">
      <c r="A386" s="332"/>
      <c r="B386" s="147" t="s">
        <v>193</v>
      </c>
      <c r="C386" s="153"/>
      <c r="D386" s="153"/>
      <c r="E386" s="153"/>
      <c r="F386" s="153"/>
      <c r="G386" s="153" t="s">
        <v>62</v>
      </c>
      <c r="H386" s="153" t="str">
        <f t="shared" si="25"/>
        <v>X</v>
      </c>
      <c r="I386" s="153" t="s">
        <v>62</v>
      </c>
      <c r="J386" s="153"/>
      <c r="K386" s="153"/>
      <c r="L386" s="153" t="s">
        <v>62</v>
      </c>
      <c r="M386" s="153"/>
      <c r="N386" s="153"/>
      <c r="O386" s="158" t="s">
        <v>62</v>
      </c>
      <c r="P386" s="158" t="s">
        <v>62</v>
      </c>
      <c r="Q386" s="158" t="s">
        <v>62</v>
      </c>
      <c r="R386" s="158" t="s">
        <v>62</v>
      </c>
    </row>
    <row r="387" spans="1:19" s="85" customFormat="1" ht="38.65" customHeight="1" x14ac:dyDescent="0.2">
      <c r="A387" s="332"/>
      <c r="B387" s="148" t="s">
        <v>330</v>
      </c>
      <c r="C387" s="153"/>
      <c r="D387" s="153" t="s">
        <v>62</v>
      </c>
      <c r="E387" s="153"/>
      <c r="F387" s="153"/>
      <c r="G387" s="153">
        <f>G382</f>
        <v>2</v>
      </c>
      <c r="H387" s="252">
        <f t="shared" si="25"/>
        <v>2</v>
      </c>
      <c r="I387" s="252">
        <f t="shared" ref="I387:K387" si="49">I382</f>
        <v>2</v>
      </c>
      <c r="J387" s="252">
        <f t="shared" si="49"/>
        <v>2</v>
      </c>
      <c r="K387" s="252">
        <f t="shared" si="49"/>
        <v>2</v>
      </c>
      <c r="L387" s="153" t="s">
        <v>62</v>
      </c>
      <c r="M387" s="142"/>
      <c r="N387" s="142"/>
      <c r="O387" s="156"/>
      <c r="P387" s="158" t="s">
        <v>62</v>
      </c>
      <c r="Q387" s="156"/>
      <c r="R387" s="156"/>
    </row>
    <row r="388" spans="1:19" s="85" customFormat="1" ht="21" customHeight="1" x14ac:dyDescent="0.2">
      <c r="A388" s="332"/>
      <c r="B388" s="147" t="s">
        <v>71</v>
      </c>
      <c r="C388" s="153"/>
      <c r="D388" s="153"/>
      <c r="E388" s="153"/>
      <c r="F388" s="153"/>
      <c r="G388" s="153" t="s">
        <v>62</v>
      </c>
      <c r="H388" s="153" t="str">
        <f t="shared" si="25"/>
        <v>X</v>
      </c>
      <c r="I388" s="153" t="s">
        <v>62</v>
      </c>
      <c r="J388" s="153"/>
      <c r="K388" s="153"/>
      <c r="L388" s="153" t="s">
        <v>62</v>
      </c>
      <c r="M388" s="153"/>
      <c r="N388" s="153"/>
      <c r="O388" s="158" t="s">
        <v>62</v>
      </c>
      <c r="P388" s="158" t="s">
        <v>62</v>
      </c>
      <c r="Q388" s="158" t="s">
        <v>62</v>
      </c>
      <c r="R388" s="158" t="s">
        <v>62</v>
      </c>
    </row>
    <row r="389" spans="1:19" s="85" customFormat="1" ht="21" customHeight="1" x14ac:dyDescent="0.2">
      <c r="A389" s="333"/>
      <c r="B389" s="148" t="s">
        <v>72</v>
      </c>
      <c r="C389" s="153"/>
      <c r="D389" s="153" t="s">
        <v>62</v>
      </c>
      <c r="E389" s="153"/>
      <c r="F389" s="153"/>
      <c r="G389" s="153">
        <f>G382</f>
        <v>2</v>
      </c>
      <c r="H389" s="252">
        <f t="shared" si="25"/>
        <v>2</v>
      </c>
      <c r="I389" s="252">
        <f t="shared" ref="I389:K389" si="50">I382</f>
        <v>2</v>
      </c>
      <c r="J389" s="252">
        <f t="shared" si="50"/>
        <v>2</v>
      </c>
      <c r="K389" s="252">
        <f t="shared" si="50"/>
        <v>2</v>
      </c>
      <c r="L389" s="153" t="s">
        <v>62</v>
      </c>
      <c r="M389" s="142"/>
      <c r="N389" s="142"/>
      <c r="O389" s="156"/>
      <c r="P389" s="158" t="s">
        <v>62</v>
      </c>
      <c r="Q389" s="156"/>
      <c r="R389" s="156"/>
    </row>
    <row r="390" spans="1:19" s="56" customFormat="1" ht="74.45" customHeight="1" x14ac:dyDescent="0.25">
      <c r="A390" s="331" t="s">
        <v>201</v>
      </c>
      <c r="B390" s="137" t="s">
        <v>412</v>
      </c>
      <c r="C390" s="142" t="s">
        <v>191</v>
      </c>
      <c r="D390" s="141" t="s">
        <v>333</v>
      </c>
      <c r="E390" s="141" t="s">
        <v>75</v>
      </c>
      <c r="F390" s="142">
        <v>792</v>
      </c>
      <c r="G390" s="142">
        <v>7</v>
      </c>
      <c r="H390" s="142">
        <f t="shared" si="25"/>
        <v>7</v>
      </c>
      <c r="I390" s="142">
        <v>7</v>
      </c>
      <c r="J390" s="142">
        <v>7</v>
      </c>
      <c r="K390" s="142">
        <v>7</v>
      </c>
      <c r="L390" s="142"/>
      <c r="M390" s="142" t="s">
        <v>62</v>
      </c>
      <c r="N390" s="142" t="s">
        <v>62</v>
      </c>
      <c r="O390" s="156">
        <v>35710</v>
      </c>
      <c r="P390" s="156"/>
      <c r="Q390" s="156"/>
      <c r="R390" s="156">
        <v>3255.28</v>
      </c>
    </row>
    <row r="391" spans="1:19" s="85" customFormat="1" ht="15.75" x14ac:dyDescent="0.2">
      <c r="A391" s="332"/>
      <c r="B391" s="146" t="s">
        <v>70</v>
      </c>
      <c r="C391" s="153"/>
      <c r="D391" s="153" t="s">
        <v>62</v>
      </c>
      <c r="E391" s="153"/>
      <c r="F391" s="153"/>
      <c r="G391" s="153"/>
      <c r="H391" s="153">
        <f t="shared" ref="H391:H397" si="51">G391</f>
        <v>0</v>
      </c>
      <c r="I391" s="153"/>
      <c r="J391" s="153"/>
      <c r="K391" s="153"/>
      <c r="L391" s="153" t="s">
        <v>62</v>
      </c>
      <c r="M391" s="142"/>
      <c r="N391" s="142"/>
      <c r="O391" s="156"/>
      <c r="P391" s="158"/>
      <c r="Q391" s="156"/>
      <c r="R391" s="156"/>
    </row>
    <row r="392" spans="1:19" s="85" customFormat="1" ht="14.25" x14ac:dyDescent="0.2">
      <c r="A392" s="332"/>
      <c r="B392" s="147" t="s">
        <v>76</v>
      </c>
      <c r="C392" s="153"/>
      <c r="D392" s="153"/>
      <c r="E392" s="153"/>
      <c r="F392" s="153"/>
      <c r="G392" s="153" t="s">
        <v>62</v>
      </c>
      <c r="H392" s="153" t="str">
        <f t="shared" si="51"/>
        <v>X</v>
      </c>
      <c r="I392" s="153" t="s">
        <v>62</v>
      </c>
      <c r="J392" s="153"/>
      <c r="K392" s="153"/>
      <c r="L392" s="153" t="s">
        <v>62</v>
      </c>
      <c r="M392" s="153"/>
      <c r="N392" s="153"/>
      <c r="O392" s="158" t="s">
        <v>62</v>
      </c>
      <c r="P392" s="158" t="s">
        <v>62</v>
      </c>
      <c r="Q392" s="158" t="s">
        <v>62</v>
      </c>
      <c r="R392" s="158" t="s">
        <v>62</v>
      </c>
    </row>
    <row r="393" spans="1:19" s="85" customFormat="1" ht="65.45" customHeight="1" x14ac:dyDescent="0.2">
      <c r="A393" s="332"/>
      <c r="B393" s="148" t="s">
        <v>192</v>
      </c>
      <c r="C393" s="153"/>
      <c r="D393" s="153" t="s">
        <v>62</v>
      </c>
      <c r="E393" s="153"/>
      <c r="F393" s="153"/>
      <c r="G393" s="153">
        <f>G390</f>
        <v>7</v>
      </c>
      <c r="H393" s="252">
        <f t="shared" si="51"/>
        <v>7</v>
      </c>
      <c r="I393" s="252">
        <f t="shared" ref="I393:K393" si="52">I390</f>
        <v>7</v>
      </c>
      <c r="J393" s="252">
        <f t="shared" si="52"/>
        <v>7</v>
      </c>
      <c r="K393" s="252">
        <f t="shared" si="52"/>
        <v>7</v>
      </c>
      <c r="L393" s="153" t="s">
        <v>62</v>
      </c>
      <c r="M393" s="142"/>
      <c r="N393" s="142"/>
      <c r="O393" s="156"/>
      <c r="P393" s="158" t="s">
        <v>62</v>
      </c>
      <c r="Q393" s="156"/>
      <c r="R393" s="156"/>
    </row>
    <row r="394" spans="1:19" s="85" customFormat="1" ht="15" customHeight="1" x14ac:dyDescent="0.2">
      <c r="A394" s="332"/>
      <c r="B394" s="147" t="s">
        <v>193</v>
      </c>
      <c r="C394" s="153"/>
      <c r="D394" s="153"/>
      <c r="E394" s="153"/>
      <c r="F394" s="153"/>
      <c r="G394" s="153" t="s">
        <v>62</v>
      </c>
      <c r="H394" s="153" t="str">
        <f t="shared" si="51"/>
        <v>X</v>
      </c>
      <c r="I394" s="153" t="s">
        <v>62</v>
      </c>
      <c r="J394" s="153"/>
      <c r="K394" s="153"/>
      <c r="L394" s="153" t="s">
        <v>62</v>
      </c>
      <c r="M394" s="153"/>
      <c r="N394" s="153"/>
      <c r="O394" s="158" t="s">
        <v>62</v>
      </c>
      <c r="P394" s="158" t="s">
        <v>62</v>
      </c>
      <c r="Q394" s="158" t="s">
        <v>62</v>
      </c>
      <c r="R394" s="158" t="s">
        <v>62</v>
      </c>
    </row>
    <row r="395" spans="1:19" s="85" customFormat="1" ht="38.65" customHeight="1" x14ac:dyDescent="0.2">
      <c r="A395" s="332"/>
      <c r="B395" s="148" t="s">
        <v>330</v>
      </c>
      <c r="C395" s="153"/>
      <c r="D395" s="153" t="s">
        <v>62</v>
      </c>
      <c r="E395" s="153"/>
      <c r="F395" s="153"/>
      <c r="G395" s="153">
        <f>G390</f>
        <v>7</v>
      </c>
      <c r="H395" s="252">
        <f t="shared" si="51"/>
        <v>7</v>
      </c>
      <c r="I395" s="252">
        <f t="shared" ref="I395:K395" si="53">I390</f>
        <v>7</v>
      </c>
      <c r="J395" s="252">
        <f t="shared" si="53"/>
        <v>7</v>
      </c>
      <c r="K395" s="252">
        <f t="shared" si="53"/>
        <v>7</v>
      </c>
      <c r="L395" s="153" t="s">
        <v>62</v>
      </c>
      <c r="M395" s="142"/>
      <c r="N395" s="142"/>
      <c r="O395" s="156"/>
      <c r="P395" s="158" t="s">
        <v>62</v>
      </c>
      <c r="Q395" s="156"/>
      <c r="R395" s="156"/>
    </row>
    <row r="396" spans="1:19" s="85" customFormat="1" ht="21" customHeight="1" x14ac:dyDescent="0.2">
      <c r="A396" s="332"/>
      <c r="B396" s="147" t="s">
        <v>71</v>
      </c>
      <c r="C396" s="153"/>
      <c r="D396" s="153"/>
      <c r="E396" s="153"/>
      <c r="F396" s="153"/>
      <c r="G396" s="153" t="s">
        <v>62</v>
      </c>
      <c r="H396" s="153" t="str">
        <f t="shared" si="51"/>
        <v>X</v>
      </c>
      <c r="I396" s="153" t="s">
        <v>62</v>
      </c>
      <c r="J396" s="153"/>
      <c r="K396" s="153"/>
      <c r="L396" s="153" t="s">
        <v>62</v>
      </c>
      <c r="M396" s="153"/>
      <c r="N396" s="153"/>
      <c r="O396" s="158" t="s">
        <v>62</v>
      </c>
      <c r="P396" s="158" t="s">
        <v>62</v>
      </c>
      <c r="Q396" s="158" t="s">
        <v>62</v>
      </c>
      <c r="R396" s="158" t="s">
        <v>62</v>
      </c>
    </row>
    <row r="397" spans="1:19" s="85" customFormat="1" ht="21" customHeight="1" x14ac:dyDescent="0.2">
      <c r="A397" s="333"/>
      <c r="B397" s="148" t="s">
        <v>72</v>
      </c>
      <c r="C397" s="153"/>
      <c r="D397" s="153" t="s">
        <v>62</v>
      </c>
      <c r="E397" s="153"/>
      <c r="F397" s="153"/>
      <c r="G397" s="153">
        <f>G390</f>
        <v>7</v>
      </c>
      <c r="H397" s="252">
        <f t="shared" si="51"/>
        <v>7</v>
      </c>
      <c r="I397" s="252">
        <f t="shared" ref="I397:K397" si="54">I390</f>
        <v>7</v>
      </c>
      <c r="J397" s="252">
        <f t="shared" si="54"/>
        <v>7</v>
      </c>
      <c r="K397" s="252">
        <f t="shared" si="54"/>
        <v>7</v>
      </c>
      <c r="L397" s="153" t="s">
        <v>62</v>
      </c>
      <c r="M397" s="142"/>
      <c r="N397" s="142"/>
      <c r="O397" s="156"/>
      <c r="P397" s="158" t="s">
        <v>62</v>
      </c>
      <c r="Q397" s="156"/>
      <c r="R397" s="156"/>
    </row>
    <row r="398" spans="1:19" s="93" customFormat="1" ht="18" customHeight="1" x14ac:dyDescent="0.25">
      <c r="A398" s="89" t="s">
        <v>122</v>
      </c>
      <c r="B398" s="90"/>
      <c r="C398" s="91"/>
      <c r="D398" s="91"/>
      <c r="E398" s="91"/>
      <c r="F398" s="91"/>
      <c r="G398" s="107">
        <f>+G6+G14+G22+G30+G38+G46+G54+G62+G70+G78+G86+G94+G102+G110+G118+G126+G134+G142+G150+G158+G166+G174+G182+G190+G198+G206+G214+G222+G230+G238+G246+G254+G262+G270+G278+G286+G294+G302+G310+G318+G326+G334+G342+G350+G358+G366+G374+G382+G390</f>
        <v>739</v>
      </c>
      <c r="H398" s="107">
        <f t="shared" ref="H398:K398" si="55">+H6+H14+H22+H30+H38+H46+H54+H62+H70+H78+H86+H94+H102+H110+H118+H126+H134+H142+H150+H158+H166+H174+H182+H190+H198+H206+H214+H222+H230+H238+H246+H254+H262+H270+H278+H286+H294+H302+H310+H318+H326+H334+H342+H350+H358+H366+H374+H382+H390</f>
        <v>739</v>
      </c>
      <c r="I398" s="107">
        <f t="shared" si="55"/>
        <v>294</v>
      </c>
      <c r="J398" s="107">
        <f t="shared" si="55"/>
        <v>294</v>
      </c>
      <c r="K398" s="107">
        <f t="shared" si="55"/>
        <v>739</v>
      </c>
      <c r="L398" s="91"/>
      <c r="M398" s="94"/>
      <c r="N398" s="94"/>
      <c r="O398" s="135">
        <f>SUM(O6:O397)</f>
        <v>4526370</v>
      </c>
      <c r="P398" s="135"/>
      <c r="Q398" s="135">
        <f t="shared" ref="Q398:R398" si="56">SUM(Q6:Q397)</f>
        <v>872200.8</v>
      </c>
      <c r="R398" s="135">
        <f t="shared" si="56"/>
        <v>1382449.4000000001</v>
      </c>
    </row>
    <row r="400" spans="1:19" x14ac:dyDescent="0.25">
      <c r="S400" s="95"/>
    </row>
  </sheetData>
  <mergeCells count="71">
    <mergeCell ref="A374:A381"/>
    <mergeCell ref="A382:A389"/>
    <mergeCell ref="A390:A397"/>
    <mergeCell ref="A366:A373"/>
    <mergeCell ref="A134:A141"/>
    <mergeCell ref="A142:A149"/>
    <mergeCell ref="A150:A157"/>
    <mergeCell ref="A158:A165"/>
    <mergeCell ref="A358:A365"/>
    <mergeCell ref="A166:A173"/>
    <mergeCell ref="A174:A181"/>
    <mergeCell ref="A182:A189"/>
    <mergeCell ref="A190:A197"/>
    <mergeCell ref="A198:A205"/>
    <mergeCell ref="A206:A213"/>
    <mergeCell ref="A214:A221"/>
    <mergeCell ref="A350:A357"/>
    <mergeCell ref="A6:A13"/>
    <mergeCell ref="A14:A21"/>
    <mergeCell ref="A22:A29"/>
    <mergeCell ref="A30:A37"/>
    <mergeCell ref="A38:A45"/>
    <mergeCell ref="A62:A69"/>
    <mergeCell ref="A70:A77"/>
    <mergeCell ref="A78:A85"/>
    <mergeCell ref="A46:A53"/>
    <mergeCell ref="A54:A61"/>
    <mergeCell ref="A118:A125"/>
    <mergeCell ref="A126:A133"/>
    <mergeCell ref="A254:A261"/>
    <mergeCell ref="R3:R4"/>
    <mergeCell ref="E2:F2"/>
    <mergeCell ref="N3:N4"/>
    <mergeCell ref="O3:O4"/>
    <mergeCell ref="P3:P4"/>
    <mergeCell ref="M2:N2"/>
    <mergeCell ref="Q3:Q4"/>
    <mergeCell ref="G2:L2"/>
    <mergeCell ref="O2:P2"/>
    <mergeCell ref="Q2:R2"/>
    <mergeCell ref="E3:E4"/>
    <mergeCell ref="F3:F4"/>
    <mergeCell ref="G3:H3"/>
    <mergeCell ref="I3:J3"/>
    <mergeCell ref="K3:K4"/>
    <mergeCell ref="L3:L4"/>
    <mergeCell ref="M3:M4"/>
    <mergeCell ref="A86:A93"/>
    <mergeCell ref="A94:A101"/>
    <mergeCell ref="A102:A109"/>
    <mergeCell ref="A110:A117"/>
    <mergeCell ref="B2:B4"/>
    <mergeCell ref="C2:C4"/>
    <mergeCell ref="D2:D4"/>
    <mergeCell ref="A2:A4"/>
    <mergeCell ref="A1:R1"/>
    <mergeCell ref="A342:A349"/>
    <mergeCell ref="A302:A309"/>
    <mergeCell ref="A310:A317"/>
    <mergeCell ref="A318:A325"/>
    <mergeCell ref="A326:A333"/>
    <mergeCell ref="A334:A341"/>
    <mergeCell ref="A262:A269"/>
    <mergeCell ref="A270:A277"/>
    <mergeCell ref="A278:A285"/>
    <mergeCell ref="A286:A293"/>
    <mergeCell ref="A294:A301"/>
    <mergeCell ref="A222:A229"/>
    <mergeCell ref="A230:A237"/>
    <mergeCell ref="A238:A245"/>
    <mergeCell ref="A246:A253"/>
  </mergeCells>
  <hyperlinks>
    <hyperlink ref="C2" location="sub_4555" display="#sub_4555"/>
    <hyperlink ref="F3" r:id="rId1" display="http://internet.garant.ru/document/redirect/179222/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4"/>
  <sheetViews>
    <sheetView workbookViewId="0">
      <selection activeCell="G14" sqref="G14:K14"/>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8.28515625" style="3" customWidth="1"/>
    <col min="14" max="14" width="9.140625" style="3" customWidth="1"/>
    <col min="15" max="15" width="12.85546875" style="3" customWidth="1"/>
    <col min="16" max="16" width="9.140625" style="3" customWidth="1"/>
    <col min="17" max="17" width="10.5703125" style="3" customWidth="1"/>
    <col min="18" max="18" width="10.7109375" style="3" customWidth="1"/>
    <col min="19" max="19" width="9.140625" style="3" bestFit="1" customWidth="1"/>
    <col min="20" max="16384" width="9.140625" style="3"/>
  </cols>
  <sheetData>
    <row r="1" spans="1:18" ht="34.5" customHeight="1" x14ac:dyDescent="0.2">
      <c r="A1" s="319" t="s">
        <v>451</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42</v>
      </c>
      <c r="N2" s="311"/>
      <c r="O2" s="308" t="s">
        <v>43</v>
      </c>
      <c r="P2" s="311"/>
      <c r="Q2" s="308" t="s">
        <v>44</v>
      </c>
      <c r="R2" s="311"/>
    </row>
    <row r="3" spans="1:18" ht="15" customHeight="1" x14ac:dyDescent="0.2">
      <c r="A3" s="309"/>
      <c r="B3" s="313"/>
      <c r="C3" s="307"/>
      <c r="D3" s="309"/>
      <c r="E3" s="308" t="s">
        <v>45</v>
      </c>
      <c r="F3" s="308" t="s">
        <v>46</v>
      </c>
      <c r="G3" s="308" t="s">
        <v>47</v>
      </c>
      <c r="H3" s="311"/>
      <c r="I3" s="308" t="s">
        <v>48</v>
      </c>
      <c r="J3" s="311"/>
      <c r="K3" s="308" t="s">
        <v>49</v>
      </c>
      <c r="L3" s="308" t="s">
        <v>50</v>
      </c>
      <c r="M3" s="308" t="s">
        <v>51</v>
      </c>
      <c r="N3" s="308" t="s">
        <v>52</v>
      </c>
      <c r="O3" s="308" t="s">
        <v>53</v>
      </c>
      <c r="P3" s="308" t="s">
        <v>54</v>
      </c>
      <c r="Q3" s="308" t="s">
        <v>55</v>
      </c>
      <c r="R3" s="308"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10"/>
      <c r="P4" s="310"/>
      <c r="Q4" s="310"/>
      <c r="R4" s="310"/>
    </row>
    <row r="5" spans="1:18" x14ac:dyDescent="0.2">
      <c r="A5" s="4">
        <v>1</v>
      </c>
      <c r="B5" s="12">
        <v>2</v>
      </c>
      <c r="C5" s="11">
        <v>3</v>
      </c>
      <c r="D5" s="11">
        <v>4</v>
      </c>
      <c r="E5" s="11">
        <v>5</v>
      </c>
      <c r="F5" s="11">
        <v>6</v>
      </c>
      <c r="G5" s="11">
        <v>7</v>
      </c>
      <c r="H5" s="11">
        <v>8</v>
      </c>
      <c r="I5" s="11">
        <v>9</v>
      </c>
      <c r="J5" s="11">
        <v>10</v>
      </c>
      <c r="K5" s="11">
        <v>11</v>
      </c>
      <c r="L5" s="11">
        <v>12</v>
      </c>
      <c r="M5" s="11">
        <v>13</v>
      </c>
      <c r="N5" s="11">
        <v>14</v>
      </c>
      <c r="O5" s="11">
        <v>15</v>
      </c>
      <c r="P5" s="11">
        <v>16</v>
      </c>
      <c r="Q5" s="11">
        <v>17</v>
      </c>
      <c r="R5" s="11">
        <v>18</v>
      </c>
    </row>
    <row r="6" spans="1:18" s="5" customFormat="1" ht="33.950000000000003" customHeight="1" x14ac:dyDescent="0.25">
      <c r="A6" s="315" t="s">
        <v>201</v>
      </c>
      <c r="B6" s="10" t="s">
        <v>214</v>
      </c>
      <c r="C6" s="6" t="s">
        <v>59</v>
      </c>
      <c r="D6" s="7" t="s">
        <v>60</v>
      </c>
      <c r="E6" s="7" t="s">
        <v>61</v>
      </c>
      <c r="F6" s="6">
        <v>642</v>
      </c>
      <c r="G6" s="6">
        <v>1</v>
      </c>
      <c r="H6" s="6">
        <v>1</v>
      </c>
      <c r="I6" s="6">
        <v>0</v>
      </c>
      <c r="J6" s="6">
        <v>0</v>
      </c>
      <c r="K6" s="6">
        <v>1</v>
      </c>
      <c r="L6" s="6"/>
      <c r="M6" s="6" t="s">
        <v>62</v>
      </c>
      <c r="N6" s="6" t="s">
        <v>62</v>
      </c>
      <c r="O6" s="78">
        <v>138000</v>
      </c>
      <c r="P6" s="78"/>
      <c r="Q6" s="78">
        <v>0</v>
      </c>
      <c r="R6" s="78">
        <v>0</v>
      </c>
    </row>
    <row r="7" spans="1:18" ht="15.75" x14ac:dyDescent="0.2">
      <c r="A7" s="316"/>
      <c r="B7" s="15" t="s">
        <v>70</v>
      </c>
      <c r="C7" s="100"/>
      <c r="D7" s="100" t="s">
        <v>62</v>
      </c>
      <c r="E7" s="100"/>
      <c r="F7" s="100"/>
      <c r="G7" s="100"/>
      <c r="H7" s="100"/>
      <c r="I7" s="100"/>
      <c r="J7" s="100"/>
      <c r="K7" s="100"/>
      <c r="L7" s="100" t="s">
        <v>62</v>
      </c>
      <c r="M7" s="6"/>
      <c r="N7" s="6"/>
      <c r="O7" s="78"/>
      <c r="P7" s="74"/>
      <c r="Q7" s="78"/>
      <c r="R7" s="78"/>
    </row>
    <row r="8" spans="1:18" ht="14.25" x14ac:dyDescent="0.2">
      <c r="A8" s="316"/>
      <c r="B8" s="8" t="s">
        <v>63</v>
      </c>
      <c r="C8" s="100"/>
      <c r="D8" s="100"/>
      <c r="E8" s="100"/>
      <c r="F8" s="100"/>
      <c r="G8" s="100" t="s">
        <v>62</v>
      </c>
      <c r="H8" s="100"/>
      <c r="I8" s="100" t="s">
        <v>62</v>
      </c>
      <c r="J8" s="100"/>
      <c r="K8" s="100"/>
      <c r="L8" s="100" t="s">
        <v>62</v>
      </c>
      <c r="M8" s="100"/>
      <c r="N8" s="100"/>
      <c r="O8" s="74" t="s">
        <v>62</v>
      </c>
      <c r="P8" s="74" t="s">
        <v>62</v>
      </c>
      <c r="Q8" s="74" t="s">
        <v>62</v>
      </c>
      <c r="R8" s="74" t="s">
        <v>62</v>
      </c>
    </row>
    <row r="9" spans="1:18" ht="65.45" customHeight="1" x14ac:dyDescent="0.2">
      <c r="A9" s="316"/>
      <c r="B9" s="9" t="s">
        <v>64</v>
      </c>
      <c r="C9" s="100"/>
      <c r="D9" s="100" t="s">
        <v>62</v>
      </c>
      <c r="E9" s="100"/>
      <c r="F9" s="100"/>
      <c r="G9" s="100">
        <f>G6</f>
        <v>1</v>
      </c>
      <c r="H9" s="249">
        <f t="shared" ref="H9:K9" si="0">H6</f>
        <v>1</v>
      </c>
      <c r="I9" s="249">
        <f t="shared" si="0"/>
        <v>0</v>
      </c>
      <c r="J9" s="249">
        <f t="shared" si="0"/>
        <v>0</v>
      </c>
      <c r="K9" s="249">
        <f t="shared" si="0"/>
        <v>1</v>
      </c>
      <c r="L9" s="100" t="s">
        <v>62</v>
      </c>
      <c r="M9" s="6"/>
      <c r="N9" s="6"/>
      <c r="O9" s="78"/>
      <c r="P9" s="74" t="s">
        <v>62</v>
      </c>
      <c r="Q9" s="78"/>
      <c r="R9" s="78"/>
    </row>
    <row r="10" spans="1:18" ht="15" customHeight="1" x14ac:dyDescent="0.2">
      <c r="A10" s="316"/>
      <c r="B10" s="8" t="s">
        <v>65</v>
      </c>
      <c r="C10" s="100"/>
      <c r="D10" s="100"/>
      <c r="E10" s="100"/>
      <c r="F10" s="100"/>
      <c r="G10" s="100" t="s">
        <v>62</v>
      </c>
      <c r="H10" s="100"/>
      <c r="I10" s="100" t="s">
        <v>62</v>
      </c>
      <c r="J10" s="100"/>
      <c r="K10" s="100"/>
      <c r="L10" s="100" t="s">
        <v>62</v>
      </c>
      <c r="M10" s="100"/>
      <c r="N10" s="100"/>
      <c r="O10" s="74" t="s">
        <v>62</v>
      </c>
      <c r="P10" s="74" t="s">
        <v>62</v>
      </c>
      <c r="Q10" s="74" t="s">
        <v>62</v>
      </c>
      <c r="R10" s="74" t="s">
        <v>62</v>
      </c>
    </row>
    <row r="11" spans="1:18" ht="38.65" customHeight="1" x14ac:dyDescent="0.2">
      <c r="A11" s="316"/>
      <c r="B11" s="9" t="s">
        <v>66</v>
      </c>
      <c r="C11" s="100"/>
      <c r="D11" s="100" t="s">
        <v>62</v>
      </c>
      <c r="E11" s="100"/>
      <c r="F11" s="100"/>
      <c r="G11" s="100">
        <f>G6</f>
        <v>1</v>
      </c>
      <c r="H11" s="249">
        <f t="shared" ref="H11:K11" si="1">H6</f>
        <v>1</v>
      </c>
      <c r="I11" s="249">
        <f t="shared" si="1"/>
        <v>0</v>
      </c>
      <c r="J11" s="249">
        <f t="shared" si="1"/>
        <v>0</v>
      </c>
      <c r="K11" s="249">
        <f t="shared" si="1"/>
        <v>1</v>
      </c>
      <c r="L11" s="100" t="s">
        <v>62</v>
      </c>
      <c r="M11" s="6"/>
      <c r="N11" s="6"/>
      <c r="O11" s="78"/>
      <c r="P11" s="74" t="s">
        <v>62</v>
      </c>
      <c r="Q11" s="78"/>
      <c r="R11" s="78"/>
    </row>
    <row r="12" spans="1:18" ht="21" customHeight="1" x14ac:dyDescent="0.2">
      <c r="A12" s="316"/>
      <c r="B12" s="8" t="s">
        <v>71</v>
      </c>
      <c r="C12" s="100"/>
      <c r="D12" s="100"/>
      <c r="E12" s="100"/>
      <c r="F12" s="100"/>
      <c r="G12" s="100" t="s">
        <v>62</v>
      </c>
      <c r="H12" s="100"/>
      <c r="I12" s="100" t="s">
        <v>62</v>
      </c>
      <c r="J12" s="100"/>
      <c r="K12" s="100"/>
      <c r="L12" s="100" t="s">
        <v>62</v>
      </c>
      <c r="M12" s="100"/>
      <c r="N12" s="100"/>
      <c r="O12" s="74" t="s">
        <v>62</v>
      </c>
      <c r="P12" s="74" t="s">
        <v>62</v>
      </c>
      <c r="Q12" s="74" t="s">
        <v>62</v>
      </c>
      <c r="R12" s="74" t="s">
        <v>62</v>
      </c>
    </row>
    <row r="13" spans="1:18" ht="21" customHeight="1" x14ac:dyDescent="0.2">
      <c r="A13" s="317"/>
      <c r="B13" s="9" t="s">
        <v>72</v>
      </c>
      <c r="C13" s="100"/>
      <c r="D13" s="100" t="s">
        <v>62</v>
      </c>
      <c r="E13" s="100"/>
      <c r="F13" s="100"/>
      <c r="G13" s="100">
        <f>G6</f>
        <v>1</v>
      </c>
      <c r="H13" s="249">
        <f t="shared" ref="H13:K13" si="2">H6</f>
        <v>1</v>
      </c>
      <c r="I13" s="249">
        <f t="shared" si="2"/>
        <v>0</v>
      </c>
      <c r="J13" s="249">
        <f t="shared" si="2"/>
        <v>0</v>
      </c>
      <c r="K13" s="249">
        <f t="shared" si="2"/>
        <v>1</v>
      </c>
      <c r="L13" s="100" t="s">
        <v>62</v>
      </c>
      <c r="M13" s="6"/>
      <c r="N13" s="6"/>
      <c r="O13" s="78"/>
      <c r="P13" s="74" t="s">
        <v>62</v>
      </c>
      <c r="Q13" s="78"/>
      <c r="R13" s="78"/>
    </row>
    <row r="14" spans="1:18" s="93" customFormat="1" ht="18" customHeight="1" x14ac:dyDescent="0.25">
      <c r="A14" s="89" t="s">
        <v>122</v>
      </c>
      <c r="B14" s="90"/>
      <c r="C14" s="91"/>
      <c r="D14" s="91"/>
      <c r="E14" s="91"/>
      <c r="F14" s="91"/>
      <c r="G14" s="91">
        <f>G6</f>
        <v>1</v>
      </c>
      <c r="H14" s="91">
        <f t="shared" ref="H14:K14" si="3">H6</f>
        <v>1</v>
      </c>
      <c r="I14" s="91">
        <f t="shared" si="3"/>
        <v>0</v>
      </c>
      <c r="J14" s="91">
        <f t="shared" si="3"/>
        <v>0</v>
      </c>
      <c r="K14" s="91">
        <f t="shared" si="3"/>
        <v>1</v>
      </c>
      <c r="L14" s="91"/>
      <c r="M14" s="94"/>
      <c r="N14" s="94"/>
      <c r="O14" s="135">
        <f>SUM(O6:O13)</f>
        <v>138000</v>
      </c>
      <c r="P14" s="135"/>
      <c r="Q14" s="135">
        <f t="shared" ref="Q14:R14" si="4">SUM(Q6:Q13)</f>
        <v>0</v>
      </c>
      <c r="R14" s="135">
        <f t="shared" si="4"/>
        <v>0</v>
      </c>
    </row>
  </sheetData>
  <mergeCells count="23">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A1:R1"/>
    <mergeCell ref="E2:F2"/>
    <mergeCell ref="N3:N4"/>
    <mergeCell ref="O3:O4"/>
    <mergeCell ref="P3:P4"/>
    <mergeCell ref="Q3:Q4"/>
    <mergeCell ref="G2:L2"/>
  </mergeCells>
  <hyperlinks>
    <hyperlink ref="C2" location="sub_4555" display="#sub_4555"/>
    <hyperlink ref="F3" r:id="rId1" display="http://internet.garant.ru/document/redirect/179222/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368"/>
  <sheetViews>
    <sheetView zoomScale="80" zoomScaleNormal="80" workbookViewId="0">
      <pane ySplit="4" topLeftCell="A353" activePane="bottomLeft" state="frozen"/>
      <selection pane="bottomLeft" activeCell="I365" sqref="I365"/>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11.42578125" style="3" customWidth="1"/>
    <col min="14" max="14" width="12.42578125" style="3" customWidth="1"/>
    <col min="15" max="15" width="14.5703125" style="95" customWidth="1"/>
    <col min="16" max="16" width="11.85546875" style="95" customWidth="1"/>
    <col min="17" max="17" width="14.7109375" style="95" customWidth="1"/>
    <col min="18" max="18" width="11.85546875" style="95" customWidth="1"/>
    <col min="19" max="19" width="9.140625" style="3" bestFit="1" customWidth="1"/>
    <col min="20" max="16384" width="9.140625" style="3"/>
  </cols>
  <sheetData>
    <row r="1" spans="1:19" ht="36.950000000000003" customHeight="1" x14ac:dyDescent="0.2">
      <c r="A1" s="319" t="s">
        <v>452</v>
      </c>
      <c r="B1" s="319"/>
      <c r="C1" s="319"/>
      <c r="D1" s="319"/>
      <c r="E1" s="319"/>
      <c r="F1" s="319"/>
      <c r="G1" s="319"/>
      <c r="H1" s="319"/>
      <c r="I1" s="319"/>
      <c r="J1" s="319"/>
      <c r="K1" s="319"/>
      <c r="L1" s="319"/>
      <c r="M1" s="319"/>
      <c r="N1" s="319"/>
      <c r="O1" s="319"/>
      <c r="P1" s="319"/>
      <c r="Q1" s="319"/>
      <c r="R1" s="319"/>
    </row>
    <row r="2" spans="1:19" ht="77.45" customHeight="1" x14ac:dyDescent="0.2">
      <c r="A2" s="363" t="s">
        <v>172</v>
      </c>
      <c r="B2" s="352" t="s">
        <v>328</v>
      </c>
      <c r="C2" s="369" t="s">
        <v>339</v>
      </c>
      <c r="D2" s="363" t="s">
        <v>174</v>
      </c>
      <c r="E2" s="363" t="s">
        <v>340</v>
      </c>
      <c r="F2" s="365"/>
      <c r="G2" s="363" t="s">
        <v>341</v>
      </c>
      <c r="H2" s="364"/>
      <c r="I2" s="364"/>
      <c r="J2" s="364"/>
      <c r="K2" s="364"/>
      <c r="L2" s="365"/>
      <c r="M2" s="363" t="s">
        <v>124</v>
      </c>
      <c r="N2" s="365"/>
      <c r="O2" s="361" t="s">
        <v>342</v>
      </c>
      <c r="P2" s="366"/>
      <c r="Q2" s="361" t="s">
        <v>343</v>
      </c>
      <c r="R2" s="366"/>
    </row>
    <row r="3" spans="1:19" ht="15" customHeight="1" x14ac:dyDescent="0.2">
      <c r="A3" s="368"/>
      <c r="B3" s="353"/>
      <c r="C3" s="370"/>
      <c r="D3" s="368"/>
      <c r="E3" s="363" t="s">
        <v>179</v>
      </c>
      <c r="F3" s="363" t="s">
        <v>180</v>
      </c>
      <c r="G3" s="363" t="s">
        <v>181</v>
      </c>
      <c r="H3" s="365"/>
      <c r="I3" s="363" t="s">
        <v>182</v>
      </c>
      <c r="J3" s="365"/>
      <c r="K3" s="363" t="s">
        <v>183</v>
      </c>
      <c r="L3" s="363" t="s">
        <v>184</v>
      </c>
      <c r="M3" s="363" t="s">
        <v>125</v>
      </c>
      <c r="N3" s="363" t="s">
        <v>126</v>
      </c>
      <c r="O3" s="361" t="s">
        <v>185</v>
      </c>
      <c r="P3" s="361" t="s">
        <v>186</v>
      </c>
      <c r="Q3" s="361" t="s">
        <v>187</v>
      </c>
      <c r="R3" s="361" t="s">
        <v>188</v>
      </c>
    </row>
    <row r="4" spans="1:19" ht="114.75" x14ac:dyDescent="0.2">
      <c r="A4" s="367"/>
      <c r="B4" s="354"/>
      <c r="C4" s="370"/>
      <c r="D4" s="367"/>
      <c r="E4" s="367"/>
      <c r="F4" s="367"/>
      <c r="G4" s="160" t="s">
        <v>189</v>
      </c>
      <c r="H4" s="160" t="s">
        <v>190</v>
      </c>
      <c r="I4" s="160" t="str">
        <f>G4</f>
        <v>с даты заключения соглашения о предоставлении субсидии</v>
      </c>
      <c r="J4" s="160" t="s">
        <v>190</v>
      </c>
      <c r="K4" s="367"/>
      <c r="L4" s="367"/>
      <c r="M4" s="367"/>
      <c r="N4" s="367"/>
      <c r="O4" s="362"/>
      <c r="P4" s="362"/>
      <c r="Q4" s="362"/>
      <c r="R4" s="362"/>
    </row>
    <row r="5" spans="1:19" x14ac:dyDescent="0.2">
      <c r="A5" s="161">
        <v>1</v>
      </c>
      <c r="B5" s="145">
        <v>2</v>
      </c>
      <c r="C5" s="160">
        <v>3</v>
      </c>
      <c r="D5" s="160">
        <v>4</v>
      </c>
      <c r="E5" s="160">
        <v>5</v>
      </c>
      <c r="F5" s="160">
        <v>6</v>
      </c>
      <c r="G5" s="160">
        <v>7</v>
      </c>
      <c r="H5" s="160">
        <v>8</v>
      </c>
      <c r="I5" s="160">
        <v>9</v>
      </c>
      <c r="J5" s="160">
        <v>10</v>
      </c>
      <c r="K5" s="160">
        <v>11</v>
      </c>
      <c r="L5" s="160">
        <v>12</v>
      </c>
      <c r="M5" s="160">
        <v>13</v>
      </c>
      <c r="N5" s="160">
        <v>14</v>
      </c>
      <c r="O5" s="160">
        <v>15</v>
      </c>
      <c r="P5" s="160">
        <v>16</v>
      </c>
      <c r="Q5" s="160">
        <v>17</v>
      </c>
      <c r="R5" s="160">
        <v>18</v>
      </c>
    </row>
    <row r="6" spans="1:19" s="173" customFormat="1" ht="74.45" customHeight="1" x14ac:dyDescent="0.25">
      <c r="A6" s="383" t="s">
        <v>411</v>
      </c>
      <c r="B6" s="175" t="s">
        <v>413</v>
      </c>
      <c r="C6" s="176" t="s">
        <v>191</v>
      </c>
      <c r="D6" s="177" t="s">
        <v>333</v>
      </c>
      <c r="E6" s="177" t="s">
        <v>75</v>
      </c>
      <c r="F6" s="176">
        <v>792</v>
      </c>
      <c r="G6" s="176">
        <v>43</v>
      </c>
      <c r="H6" s="176">
        <v>43</v>
      </c>
      <c r="I6" s="176"/>
      <c r="J6" s="176"/>
      <c r="K6" s="178">
        <f>G6</f>
        <v>43</v>
      </c>
      <c r="L6" s="176"/>
      <c r="M6" s="176" t="s">
        <v>62</v>
      </c>
      <c r="N6" s="176" t="s">
        <v>62</v>
      </c>
      <c r="O6" s="183">
        <v>1169712.23</v>
      </c>
      <c r="P6" s="183"/>
      <c r="Q6" s="183">
        <v>167438.39999999999</v>
      </c>
      <c r="R6" s="183"/>
    </row>
    <row r="7" spans="1:19" s="174" customFormat="1" ht="15.75" x14ac:dyDescent="0.2">
      <c r="A7" s="384"/>
      <c r="B7" s="179" t="s">
        <v>70</v>
      </c>
      <c r="C7" s="178"/>
      <c r="D7" s="178" t="s">
        <v>62</v>
      </c>
      <c r="E7" s="178"/>
      <c r="F7" s="178"/>
      <c r="G7" s="178">
        <f>G6</f>
        <v>43</v>
      </c>
      <c r="H7" s="178">
        <f t="shared" ref="H7:J7" si="0">H6</f>
        <v>43</v>
      </c>
      <c r="I7" s="178">
        <f t="shared" si="0"/>
        <v>0</v>
      </c>
      <c r="J7" s="178">
        <f t="shared" si="0"/>
        <v>0</v>
      </c>
      <c r="K7" s="178">
        <f>G7</f>
        <v>43</v>
      </c>
      <c r="L7" s="178"/>
      <c r="M7" s="180">
        <v>46022</v>
      </c>
      <c r="N7" s="180">
        <v>46022</v>
      </c>
      <c r="O7" s="183"/>
      <c r="P7" s="184" t="s">
        <v>62</v>
      </c>
      <c r="Q7" s="183"/>
      <c r="R7" s="183"/>
    </row>
    <row r="8" spans="1:19" s="174" customFormat="1" x14ac:dyDescent="0.25">
      <c r="A8" s="384"/>
      <c r="B8" s="181" t="s">
        <v>76</v>
      </c>
      <c r="C8" s="178"/>
      <c r="D8" s="178"/>
      <c r="E8" s="178"/>
      <c r="F8" s="178"/>
      <c r="G8" s="178" t="s">
        <v>62</v>
      </c>
      <c r="H8" s="178"/>
      <c r="I8" s="178" t="s">
        <v>62</v>
      </c>
      <c r="J8" s="178"/>
      <c r="K8" s="178"/>
      <c r="L8" s="178" t="s">
        <v>62</v>
      </c>
      <c r="M8" s="178"/>
      <c r="N8" s="178"/>
      <c r="O8" s="184" t="s">
        <v>62</v>
      </c>
      <c r="P8" s="184" t="s">
        <v>62</v>
      </c>
      <c r="Q8" s="184" t="s">
        <v>62</v>
      </c>
      <c r="R8" s="184" t="s">
        <v>62</v>
      </c>
      <c r="S8" s="173"/>
    </row>
    <row r="9" spans="1:19" s="174" customFormat="1" ht="65.45" customHeight="1" x14ac:dyDescent="0.2">
      <c r="A9" s="384"/>
      <c r="B9" s="182" t="s">
        <v>192</v>
      </c>
      <c r="C9" s="178"/>
      <c r="D9" s="178" t="s">
        <v>62</v>
      </c>
      <c r="E9" s="178"/>
      <c r="F9" s="178"/>
      <c r="G9" s="178">
        <f>G6</f>
        <v>43</v>
      </c>
      <c r="H9" s="178">
        <f t="shared" ref="H9:J9" si="1">H6</f>
        <v>43</v>
      </c>
      <c r="I9" s="178">
        <f t="shared" si="1"/>
        <v>0</v>
      </c>
      <c r="J9" s="178">
        <f t="shared" si="1"/>
        <v>0</v>
      </c>
      <c r="K9" s="178">
        <f>G9</f>
        <v>43</v>
      </c>
      <c r="L9" s="178" t="s">
        <v>62</v>
      </c>
      <c r="M9" s="180">
        <v>46022</v>
      </c>
      <c r="N9" s="180">
        <v>46022</v>
      </c>
      <c r="O9" s="183"/>
      <c r="P9" s="184" t="s">
        <v>62</v>
      </c>
      <c r="Q9" s="183"/>
      <c r="R9" s="183"/>
    </row>
    <row r="10" spans="1:19" s="174" customFormat="1" ht="15" customHeight="1" x14ac:dyDescent="0.25">
      <c r="A10" s="384"/>
      <c r="B10" s="181" t="s">
        <v>193</v>
      </c>
      <c r="C10" s="178"/>
      <c r="D10" s="178"/>
      <c r="E10" s="178"/>
      <c r="F10" s="178"/>
      <c r="G10" s="178" t="s">
        <v>62</v>
      </c>
      <c r="H10" s="178"/>
      <c r="I10" s="178" t="s">
        <v>62</v>
      </c>
      <c r="J10" s="178"/>
      <c r="K10" s="178"/>
      <c r="L10" s="178" t="s">
        <v>62</v>
      </c>
      <c r="M10" s="178"/>
      <c r="N10" s="178"/>
      <c r="O10" s="184" t="s">
        <v>62</v>
      </c>
      <c r="P10" s="184" t="s">
        <v>62</v>
      </c>
      <c r="Q10" s="184" t="s">
        <v>62</v>
      </c>
      <c r="R10" s="184" t="s">
        <v>62</v>
      </c>
      <c r="S10" s="173"/>
    </row>
    <row r="11" spans="1:19" s="174" customFormat="1" ht="38.65" customHeight="1" x14ac:dyDescent="0.2">
      <c r="A11" s="384"/>
      <c r="B11" s="182" t="s">
        <v>330</v>
      </c>
      <c r="C11" s="178"/>
      <c r="D11" s="178" t="s">
        <v>62</v>
      </c>
      <c r="E11" s="178"/>
      <c r="F11" s="178"/>
      <c r="G11" s="178">
        <f>G6</f>
        <v>43</v>
      </c>
      <c r="H11" s="178">
        <f t="shared" ref="H11:J11" si="2">H6</f>
        <v>43</v>
      </c>
      <c r="I11" s="178">
        <f t="shared" si="2"/>
        <v>0</v>
      </c>
      <c r="J11" s="178">
        <f t="shared" si="2"/>
        <v>0</v>
      </c>
      <c r="K11" s="178">
        <f>G11</f>
        <v>43</v>
      </c>
      <c r="L11" s="178" t="s">
        <v>62</v>
      </c>
      <c r="M11" s="180">
        <v>46022</v>
      </c>
      <c r="N11" s="180">
        <v>46022</v>
      </c>
      <c r="O11" s="183"/>
      <c r="P11" s="184" t="s">
        <v>62</v>
      </c>
      <c r="Q11" s="183"/>
      <c r="R11" s="183"/>
    </row>
    <row r="12" spans="1:19" s="174" customFormat="1" ht="21" customHeight="1" x14ac:dyDescent="0.25">
      <c r="A12" s="384"/>
      <c r="B12" s="181" t="s">
        <v>71</v>
      </c>
      <c r="C12" s="178"/>
      <c r="D12" s="178"/>
      <c r="E12" s="178"/>
      <c r="F12" s="178"/>
      <c r="G12" s="178" t="s">
        <v>62</v>
      </c>
      <c r="H12" s="178"/>
      <c r="I12" s="178" t="s">
        <v>62</v>
      </c>
      <c r="J12" s="178"/>
      <c r="K12" s="178"/>
      <c r="L12" s="178" t="s">
        <v>62</v>
      </c>
      <c r="M12" s="178"/>
      <c r="N12" s="178"/>
      <c r="O12" s="184" t="s">
        <v>62</v>
      </c>
      <c r="P12" s="184" t="s">
        <v>62</v>
      </c>
      <c r="Q12" s="184" t="s">
        <v>62</v>
      </c>
      <c r="R12" s="184" t="s">
        <v>62</v>
      </c>
      <c r="S12" s="173"/>
    </row>
    <row r="13" spans="1:19" s="174" customFormat="1" ht="21" customHeight="1" x14ac:dyDescent="0.2">
      <c r="A13" s="385"/>
      <c r="B13" s="182" t="s">
        <v>72</v>
      </c>
      <c r="C13" s="178"/>
      <c r="D13" s="178" t="s">
        <v>62</v>
      </c>
      <c r="E13" s="178"/>
      <c r="F13" s="178"/>
      <c r="G13" s="178">
        <f>G6</f>
        <v>43</v>
      </c>
      <c r="H13" s="178">
        <f t="shared" ref="H13:J13" si="3">H6</f>
        <v>43</v>
      </c>
      <c r="I13" s="178">
        <f t="shared" si="3"/>
        <v>0</v>
      </c>
      <c r="J13" s="178">
        <f t="shared" si="3"/>
        <v>0</v>
      </c>
      <c r="K13" s="178">
        <f>G13</f>
        <v>43</v>
      </c>
      <c r="L13" s="178" t="s">
        <v>62</v>
      </c>
      <c r="M13" s="180">
        <v>46022</v>
      </c>
      <c r="N13" s="180">
        <v>46022</v>
      </c>
      <c r="O13" s="183"/>
      <c r="P13" s="184" t="s">
        <v>62</v>
      </c>
      <c r="Q13" s="183"/>
      <c r="R13" s="183"/>
    </row>
    <row r="14" spans="1:19" s="173" customFormat="1" ht="74.45" customHeight="1" x14ac:dyDescent="0.25">
      <c r="A14" s="383" t="s">
        <v>385</v>
      </c>
      <c r="B14" s="175" t="s">
        <v>413</v>
      </c>
      <c r="C14" s="176" t="s">
        <v>191</v>
      </c>
      <c r="D14" s="177" t="s">
        <v>333</v>
      </c>
      <c r="E14" s="177" t="s">
        <v>75</v>
      </c>
      <c r="F14" s="176">
        <v>792</v>
      </c>
      <c r="G14" s="176">
        <v>75</v>
      </c>
      <c r="H14" s="176">
        <v>75</v>
      </c>
      <c r="I14" s="176"/>
      <c r="J14" s="176"/>
      <c r="K14" s="178">
        <f>G14</f>
        <v>75</v>
      </c>
      <c r="L14" s="176"/>
      <c r="M14" s="176" t="s">
        <v>62</v>
      </c>
      <c r="N14" s="176" t="s">
        <v>62</v>
      </c>
      <c r="O14" s="183">
        <v>2040195.75</v>
      </c>
      <c r="P14" s="183" t="s">
        <v>344</v>
      </c>
      <c r="Q14" s="183">
        <v>485779.05</v>
      </c>
      <c r="R14" s="183"/>
    </row>
    <row r="15" spans="1:19" s="174" customFormat="1" ht="15.75" x14ac:dyDescent="0.2">
      <c r="A15" s="384"/>
      <c r="B15" s="179" t="s">
        <v>70</v>
      </c>
      <c r="C15" s="178"/>
      <c r="D15" s="178" t="s">
        <v>62</v>
      </c>
      <c r="E15" s="178"/>
      <c r="F15" s="178"/>
      <c r="G15" s="178">
        <f>G14</f>
        <v>75</v>
      </c>
      <c r="H15" s="178">
        <f t="shared" ref="H15:J15" si="4">H14</f>
        <v>75</v>
      </c>
      <c r="I15" s="178">
        <f t="shared" si="4"/>
        <v>0</v>
      </c>
      <c r="J15" s="178">
        <f t="shared" si="4"/>
        <v>0</v>
      </c>
      <c r="K15" s="178">
        <f>G15</f>
        <v>75</v>
      </c>
      <c r="L15" s="178"/>
      <c r="M15" s="180">
        <v>46022</v>
      </c>
      <c r="N15" s="180">
        <v>46022</v>
      </c>
      <c r="O15" s="183"/>
      <c r="P15" s="184"/>
      <c r="Q15" s="183"/>
      <c r="R15" s="183"/>
    </row>
    <row r="16" spans="1:19" s="174" customFormat="1" x14ac:dyDescent="0.25">
      <c r="A16" s="384"/>
      <c r="B16" s="181" t="s">
        <v>76</v>
      </c>
      <c r="C16" s="178"/>
      <c r="D16" s="178"/>
      <c r="E16" s="178"/>
      <c r="F16" s="178"/>
      <c r="G16" s="178" t="s">
        <v>62</v>
      </c>
      <c r="H16" s="178"/>
      <c r="I16" s="178" t="s">
        <v>62</v>
      </c>
      <c r="J16" s="178"/>
      <c r="K16" s="178"/>
      <c r="L16" s="178" t="s">
        <v>62</v>
      </c>
      <c r="M16" s="178"/>
      <c r="N16" s="178"/>
      <c r="O16" s="184" t="s">
        <v>62</v>
      </c>
      <c r="P16" s="184" t="s">
        <v>62</v>
      </c>
      <c r="Q16" s="184" t="s">
        <v>62</v>
      </c>
      <c r="R16" s="184" t="s">
        <v>62</v>
      </c>
      <c r="S16" s="173"/>
    </row>
    <row r="17" spans="1:19" s="174" customFormat="1" ht="65.45" customHeight="1" x14ac:dyDescent="0.2">
      <c r="A17" s="384"/>
      <c r="B17" s="182" t="s">
        <v>192</v>
      </c>
      <c r="C17" s="178"/>
      <c r="D17" s="178" t="s">
        <v>62</v>
      </c>
      <c r="E17" s="178"/>
      <c r="F17" s="178"/>
      <c r="G17" s="178">
        <f>G14</f>
        <v>75</v>
      </c>
      <c r="H17" s="178">
        <f t="shared" ref="H17:J17" si="5">H14</f>
        <v>75</v>
      </c>
      <c r="I17" s="178">
        <f t="shared" si="5"/>
        <v>0</v>
      </c>
      <c r="J17" s="178">
        <f t="shared" si="5"/>
        <v>0</v>
      </c>
      <c r="K17" s="178">
        <f>G17</f>
        <v>75</v>
      </c>
      <c r="L17" s="178" t="s">
        <v>62</v>
      </c>
      <c r="M17" s="180">
        <v>46022</v>
      </c>
      <c r="N17" s="180">
        <v>46022</v>
      </c>
      <c r="O17" s="183"/>
      <c r="P17" s="184" t="s">
        <v>62</v>
      </c>
      <c r="Q17" s="183"/>
      <c r="R17" s="183"/>
    </row>
    <row r="18" spans="1:19" s="174" customFormat="1" ht="15" customHeight="1" x14ac:dyDescent="0.25">
      <c r="A18" s="384"/>
      <c r="B18" s="181" t="s">
        <v>193</v>
      </c>
      <c r="C18" s="178"/>
      <c r="D18" s="178"/>
      <c r="E18" s="178"/>
      <c r="F18" s="178"/>
      <c r="G18" s="178" t="s">
        <v>62</v>
      </c>
      <c r="H18" s="178"/>
      <c r="I18" s="178" t="s">
        <v>62</v>
      </c>
      <c r="J18" s="178"/>
      <c r="K18" s="178"/>
      <c r="L18" s="178" t="s">
        <v>62</v>
      </c>
      <c r="M18" s="178"/>
      <c r="N18" s="178"/>
      <c r="O18" s="184" t="s">
        <v>62</v>
      </c>
      <c r="P18" s="184" t="s">
        <v>62</v>
      </c>
      <c r="Q18" s="184" t="s">
        <v>62</v>
      </c>
      <c r="R18" s="184" t="s">
        <v>62</v>
      </c>
      <c r="S18" s="173"/>
    </row>
    <row r="19" spans="1:19" s="174" customFormat="1" ht="38.65" customHeight="1" x14ac:dyDescent="0.2">
      <c r="A19" s="384"/>
      <c r="B19" s="182" t="s">
        <v>330</v>
      </c>
      <c r="C19" s="178"/>
      <c r="D19" s="178" t="s">
        <v>62</v>
      </c>
      <c r="E19" s="178"/>
      <c r="F19" s="178"/>
      <c r="G19" s="178">
        <f>G14</f>
        <v>75</v>
      </c>
      <c r="H19" s="178">
        <f t="shared" ref="H19:J19" si="6">H14</f>
        <v>75</v>
      </c>
      <c r="I19" s="178">
        <f t="shared" si="6"/>
        <v>0</v>
      </c>
      <c r="J19" s="178">
        <f t="shared" si="6"/>
        <v>0</v>
      </c>
      <c r="K19" s="178">
        <f>G19</f>
        <v>75</v>
      </c>
      <c r="L19" s="178" t="s">
        <v>62</v>
      </c>
      <c r="M19" s="180">
        <v>46022</v>
      </c>
      <c r="N19" s="180">
        <v>46022</v>
      </c>
      <c r="O19" s="183"/>
      <c r="P19" s="184" t="s">
        <v>62</v>
      </c>
      <c r="Q19" s="183"/>
      <c r="R19" s="183"/>
    </row>
    <row r="20" spans="1:19" s="174" customFormat="1" ht="21" customHeight="1" x14ac:dyDescent="0.25">
      <c r="A20" s="384"/>
      <c r="B20" s="181" t="s">
        <v>71</v>
      </c>
      <c r="C20" s="178"/>
      <c r="D20" s="178"/>
      <c r="E20" s="178"/>
      <c r="F20" s="178"/>
      <c r="G20" s="178" t="s">
        <v>62</v>
      </c>
      <c r="H20" s="178"/>
      <c r="I20" s="178" t="s">
        <v>62</v>
      </c>
      <c r="J20" s="178"/>
      <c r="K20" s="178"/>
      <c r="L20" s="178" t="s">
        <v>62</v>
      </c>
      <c r="M20" s="178"/>
      <c r="N20" s="178"/>
      <c r="O20" s="184" t="s">
        <v>62</v>
      </c>
      <c r="P20" s="184" t="s">
        <v>62</v>
      </c>
      <c r="Q20" s="184" t="s">
        <v>62</v>
      </c>
      <c r="R20" s="184" t="s">
        <v>62</v>
      </c>
      <c r="S20" s="173"/>
    </row>
    <row r="21" spans="1:19" s="174" customFormat="1" ht="21" customHeight="1" x14ac:dyDescent="0.2">
      <c r="A21" s="385"/>
      <c r="B21" s="182" t="s">
        <v>72</v>
      </c>
      <c r="C21" s="178"/>
      <c r="D21" s="178" t="s">
        <v>62</v>
      </c>
      <c r="E21" s="178"/>
      <c r="F21" s="178"/>
      <c r="G21" s="178">
        <f>G14</f>
        <v>75</v>
      </c>
      <c r="H21" s="178">
        <f t="shared" ref="H21:J21" si="7">H14</f>
        <v>75</v>
      </c>
      <c r="I21" s="178">
        <f t="shared" si="7"/>
        <v>0</v>
      </c>
      <c r="J21" s="178">
        <f t="shared" si="7"/>
        <v>0</v>
      </c>
      <c r="K21" s="178">
        <f>G21</f>
        <v>75</v>
      </c>
      <c r="L21" s="178" t="s">
        <v>62</v>
      </c>
      <c r="M21" s="180">
        <v>46022</v>
      </c>
      <c r="N21" s="180">
        <v>46022</v>
      </c>
      <c r="O21" s="183"/>
      <c r="P21" s="184" t="s">
        <v>62</v>
      </c>
      <c r="Q21" s="183"/>
      <c r="R21" s="183"/>
    </row>
    <row r="22" spans="1:19" s="173" customFormat="1" ht="74.45" customHeight="1" x14ac:dyDescent="0.25">
      <c r="A22" s="383" t="s">
        <v>386</v>
      </c>
      <c r="B22" s="175" t="s">
        <v>413</v>
      </c>
      <c r="C22" s="176" t="s">
        <v>191</v>
      </c>
      <c r="D22" s="177" t="s">
        <v>333</v>
      </c>
      <c r="E22" s="177" t="s">
        <v>75</v>
      </c>
      <c r="F22" s="176">
        <v>792</v>
      </c>
      <c r="G22" s="176">
        <v>10</v>
      </c>
      <c r="H22" s="176">
        <v>10</v>
      </c>
      <c r="I22" s="176"/>
      <c r="J22" s="176"/>
      <c r="K22" s="178">
        <f>G22</f>
        <v>10</v>
      </c>
      <c r="L22" s="176"/>
      <c r="M22" s="176" t="s">
        <v>62</v>
      </c>
      <c r="N22" s="176" t="s">
        <v>62</v>
      </c>
      <c r="O22" s="183">
        <v>272026.09999999998</v>
      </c>
      <c r="P22" s="183" t="s">
        <v>344</v>
      </c>
      <c r="Q22" s="183">
        <v>72982.759999999995</v>
      </c>
      <c r="R22" s="183"/>
    </row>
    <row r="23" spans="1:19" s="174" customFormat="1" ht="15.75" x14ac:dyDescent="0.2">
      <c r="A23" s="384"/>
      <c r="B23" s="179" t="s">
        <v>70</v>
      </c>
      <c r="C23" s="178"/>
      <c r="D23" s="178" t="s">
        <v>62</v>
      </c>
      <c r="E23" s="178"/>
      <c r="F23" s="178"/>
      <c r="G23" s="178">
        <f>G22</f>
        <v>10</v>
      </c>
      <c r="H23" s="178">
        <f t="shared" ref="H23:J23" si="8">H22</f>
        <v>10</v>
      </c>
      <c r="I23" s="178">
        <f t="shared" si="8"/>
        <v>0</v>
      </c>
      <c r="J23" s="178">
        <f t="shared" si="8"/>
        <v>0</v>
      </c>
      <c r="K23" s="178">
        <f>G23</f>
        <v>10</v>
      </c>
      <c r="L23" s="178"/>
      <c r="M23" s="180">
        <v>46022</v>
      </c>
      <c r="N23" s="180">
        <v>46022</v>
      </c>
      <c r="O23" s="183"/>
      <c r="P23" s="184"/>
      <c r="Q23" s="183"/>
      <c r="R23" s="183"/>
    </row>
    <row r="24" spans="1:19" s="174" customFormat="1" x14ac:dyDescent="0.25">
      <c r="A24" s="384"/>
      <c r="B24" s="181" t="s">
        <v>76</v>
      </c>
      <c r="C24" s="178"/>
      <c r="D24" s="178"/>
      <c r="E24" s="178"/>
      <c r="F24" s="178"/>
      <c r="G24" s="178" t="s">
        <v>62</v>
      </c>
      <c r="H24" s="178"/>
      <c r="I24" s="178" t="s">
        <v>62</v>
      </c>
      <c r="J24" s="178"/>
      <c r="K24" s="178"/>
      <c r="L24" s="178" t="s">
        <v>62</v>
      </c>
      <c r="M24" s="178"/>
      <c r="N24" s="178"/>
      <c r="O24" s="184" t="s">
        <v>62</v>
      </c>
      <c r="P24" s="184" t="s">
        <v>62</v>
      </c>
      <c r="Q24" s="184" t="s">
        <v>62</v>
      </c>
      <c r="R24" s="184" t="s">
        <v>62</v>
      </c>
      <c r="S24" s="173"/>
    </row>
    <row r="25" spans="1:19" s="174" customFormat="1" ht="65.45" customHeight="1" x14ac:dyDescent="0.2">
      <c r="A25" s="384"/>
      <c r="B25" s="182" t="s">
        <v>192</v>
      </c>
      <c r="C25" s="178"/>
      <c r="D25" s="178" t="s">
        <v>62</v>
      </c>
      <c r="E25" s="178"/>
      <c r="F25" s="178"/>
      <c r="G25" s="178">
        <f>G22</f>
        <v>10</v>
      </c>
      <c r="H25" s="178">
        <f t="shared" ref="H25:J25" si="9">H22</f>
        <v>10</v>
      </c>
      <c r="I25" s="178">
        <f t="shared" si="9"/>
        <v>0</v>
      </c>
      <c r="J25" s="178">
        <f t="shared" si="9"/>
        <v>0</v>
      </c>
      <c r="K25" s="178">
        <f>G25</f>
        <v>10</v>
      </c>
      <c r="L25" s="178" t="s">
        <v>62</v>
      </c>
      <c r="M25" s="180">
        <v>46022</v>
      </c>
      <c r="N25" s="180">
        <v>46022</v>
      </c>
      <c r="O25" s="183"/>
      <c r="P25" s="184" t="s">
        <v>62</v>
      </c>
      <c r="Q25" s="183"/>
      <c r="R25" s="183"/>
    </row>
    <row r="26" spans="1:19" s="174" customFormat="1" ht="15" customHeight="1" x14ac:dyDescent="0.25">
      <c r="A26" s="384"/>
      <c r="B26" s="181" t="s">
        <v>193</v>
      </c>
      <c r="C26" s="178"/>
      <c r="D26" s="178"/>
      <c r="E26" s="178"/>
      <c r="F26" s="178"/>
      <c r="G26" s="178" t="s">
        <v>62</v>
      </c>
      <c r="H26" s="178"/>
      <c r="I26" s="178" t="s">
        <v>62</v>
      </c>
      <c r="J26" s="178"/>
      <c r="K26" s="178"/>
      <c r="L26" s="178" t="s">
        <v>62</v>
      </c>
      <c r="M26" s="178"/>
      <c r="N26" s="178"/>
      <c r="O26" s="184" t="s">
        <v>62</v>
      </c>
      <c r="P26" s="184" t="s">
        <v>62</v>
      </c>
      <c r="Q26" s="184" t="s">
        <v>62</v>
      </c>
      <c r="R26" s="184" t="s">
        <v>62</v>
      </c>
      <c r="S26" s="173"/>
    </row>
    <row r="27" spans="1:19" s="174" customFormat="1" ht="38.65" customHeight="1" x14ac:dyDescent="0.2">
      <c r="A27" s="384"/>
      <c r="B27" s="182" t="s">
        <v>330</v>
      </c>
      <c r="C27" s="178"/>
      <c r="D27" s="178" t="s">
        <v>62</v>
      </c>
      <c r="E27" s="178"/>
      <c r="F27" s="178"/>
      <c r="G27" s="178">
        <f>G22</f>
        <v>10</v>
      </c>
      <c r="H27" s="178">
        <f t="shared" ref="H27:J27" si="10">H22</f>
        <v>10</v>
      </c>
      <c r="I27" s="178">
        <f t="shared" si="10"/>
        <v>0</v>
      </c>
      <c r="J27" s="178">
        <f t="shared" si="10"/>
        <v>0</v>
      </c>
      <c r="K27" s="178">
        <f>G27</f>
        <v>10</v>
      </c>
      <c r="L27" s="178" t="s">
        <v>62</v>
      </c>
      <c r="M27" s="180">
        <v>46022</v>
      </c>
      <c r="N27" s="180">
        <v>46022</v>
      </c>
      <c r="O27" s="183"/>
      <c r="P27" s="184" t="s">
        <v>62</v>
      </c>
      <c r="Q27" s="183"/>
      <c r="R27" s="183"/>
    </row>
    <row r="28" spans="1:19" s="174" customFormat="1" ht="21" customHeight="1" x14ac:dyDescent="0.25">
      <c r="A28" s="384"/>
      <c r="B28" s="181" t="s">
        <v>71</v>
      </c>
      <c r="C28" s="178"/>
      <c r="D28" s="178"/>
      <c r="E28" s="178"/>
      <c r="F28" s="178"/>
      <c r="G28" s="178" t="s">
        <v>62</v>
      </c>
      <c r="H28" s="178"/>
      <c r="I28" s="178" t="s">
        <v>62</v>
      </c>
      <c r="J28" s="178"/>
      <c r="K28" s="178"/>
      <c r="L28" s="178" t="s">
        <v>62</v>
      </c>
      <c r="M28" s="178"/>
      <c r="N28" s="178"/>
      <c r="O28" s="184" t="s">
        <v>62</v>
      </c>
      <c r="P28" s="184" t="s">
        <v>62</v>
      </c>
      <c r="Q28" s="184" t="s">
        <v>62</v>
      </c>
      <c r="R28" s="184" t="s">
        <v>62</v>
      </c>
      <c r="S28" s="173"/>
    </row>
    <row r="29" spans="1:19" s="174" customFormat="1" ht="21" customHeight="1" x14ac:dyDescent="0.2">
      <c r="A29" s="385"/>
      <c r="B29" s="182" t="s">
        <v>72</v>
      </c>
      <c r="C29" s="178"/>
      <c r="D29" s="178" t="s">
        <v>62</v>
      </c>
      <c r="E29" s="178"/>
      <c r="F29" s="178"/>
      <c r="G29" s="178">
        <f>G22</f>
        <v>10</v>
      </c>
      <c r="H29" s="178">
        <f t="shared" ref="H29:J29" si="11">H22</f>
        <v>10</v>
      </c>
      <c r="I29" s="178">
        <f t="shared" si="11"/>
        <v>0</v>
      </c>
      <c r="J29" s="178">
        <f t="shared" si="11"/>
        <v>0</v>
      </c>
      <c r="K29" s="178">
        <f>G29</f>
        <v>10</v>
      </c>
      <c r="L29" s="178" t="s">
        <v>62</v>
      </c>
      <c r="M29" s="180">
        <v>46022</v>
      </c>
      <c r="N29" s="180">
        <v>46022</v>
      </c>
      <c r="O29" s="183"/>
      <c r="P29" s="184" t="s">
        <v>62</v>
      </c>
      <c r="Q29" s="183"/>
      <c r="R29" s="183"/>
    </row>
    <row r="30" spans="1:19" s="173" customFormat="1" ht="74.45" customHeight="1" x14ac:dyDescent="0.25">
      <c r="A30" s="383" t="s">
        <v>387</v>
      </c>
      <c r="B30" s="175" t="s">
        <v>413</v>
      </c>
      <c r="C30" s="176" t="s">
        <v>191</v>
      </c>
      <c r="D30" s="177" t="s">
        <v>333</v>
      </c>
      <c r="E30" s="177" t="s">
        <v>75</v>
      </c>
      <c r="F30" s="176">
        <v>792</v>
      </c>
      <c r="G30" s="176">
        <v>12</v>
      </c>
      <c r="H30" s="176">
        <v>12</v>
      </c>
      <c r="I30" s="176"/>
      <c r="J30" s="176"/>
      <c r="K30" s="178">
        <f>G30</f>
        <v>12</v>
      </c>
      <c r="L30" s="176"/>
      <c r="M30" s="176" t="s">
        <v>62</v>
      </c>
      <c r="N30" s="176" t="s">
        <v>62</v>
      </c>
      <c r="O30" s="183">
        <v>326431.32</v>
      </c>
      <c r="P30" s="183" t="s">
        <v>344</v>
      </c>
      <c r="Q30" s="183">
        <v>49116.3</v>
      </c>
      <c r="R30" s="183"/>
    </row>
    <row r="31" spans="1:19" s="174" customFormat="1" ht="15.75" x14ac:dyDescent="0.2">
      <c r="A31" s="384"/>
      <c r="B31" s="179" t="s">
        <v>70</v>
      </c>
      <c r="C31" s="178"/>
      <c r="D31" s="178" t="s">
        <v>62</v>
      </c>
      <c r="E31" s="178"/>
      <c r="F31" s="178"/>
      <c r="G31" s="178">
        <f>G30</f>
        <v>12</v>
      </c>
      <c r="H31" s="178">
        <f t="shared" ref="H31:J31" si="12">H30</f>
        <v>12</v>
      </c>
      <c r="I31" s="178">
        <f t="shared" si="12"/>
        <v>0</v>
      </c>
      <c r="J31" s="178">
        <f t="shared" si="12"/>
        <v>0</v>
      </c>
      <c r="K31" s="178">
        <f>G31</f>
        <v>12</v>
      </c>
      <c r="L31" s="178"/>
      <c r="M31" s="180">
        <v>46022</v>
      </c>
      <c r="N31" s="180">
        <v>46022</v>
      </c>
      <c r="O31" s="183"/>
      <c r="P31" s="184"/>
      <c r="Q31" s="183"/>
      <c r="R31" s="183"/>
    </row>
    <row r="32" spans="1:19" s="174" customFormat="1" x14ac:dyDescent="0.25">
      <c r="A32" s="384"/>
      <c r="B32" s="181" t="s">
        <v>76</v>
      </c>
      <c r="C32" s="178"/>
      <c r="D32" s="178"/>
      <c r="E32" s="178"/>
      <c r="F32" s="178"/>
      <c r="G32" s="178" t="s">
        <v>62</v>
      </c>
      <c r="H32" s="178"/>
      <c r="I32" s="178" t="s">
        <v>62</v>
      </c>
      <c r="J32" s="178"/>
      <c r="K32" s="178"/>
      <c r="L32" s="178" t="s">
        <v>62</v>
      </c>
      <c r="M32" s="178"/>
      <c r="N32" s="178"/>
      <c r="O32" s="184" t="s">
        <v>62</v>
      </c>
      <c r="P32" s="184" t="s">
        <v>62</v>
      </c>
      <c r="Q32" s="184" t="s">
        <v>62</v>
      </c>
      <c r="R32" s="184" t="s">
        <v>62</v>
      </c>
      <c r="S32" s="173"/>
    </row>
    <row r="33" spans="1:19" s="174" customFormat="1" ht="65.45" customHeight="1" x14ac:dyDescent="0.2">
      <c r="A33" s="384"/>
      <c r="B33" s="182" t="s">
        <v>192</v>
      </c>
      <c r="C33" s="178"/>
      <c r="D33" s="178" t="s">
        <v>62</v>
      </c>
      <c r="E33" s="178"/>
      <c r="F33" s="178"/>
      <c r="G33" s="178">
        <f>G30</f>
        <v>12</v>
      </c>
      <c r="H33" s="178">
        <f t="shared" ref="H33:J33" si="13">H30</f>
        <v>12</v>
      </c>
      <c r="I33" s="178">
        <f t="shared" si="13"/>
        <v>0</v>
      </c>
      <c r="J33" s="178">
        <f t="shared" si="13"/>
        <v>0</v>
      </c>
      <c r="K33" s="178">
        <f>G33</f>
        <v>12</v>
      </c>
      <c r="L33" s="178" t="s">
        <v>62</v>
      </c>
      <c r="M33" s="180">
        <v>46022</v>
      </c>
      <c r="N33" s="180">
        <v>46022</v>
      </c>
      <c r="O33" s="183"/>
      <c r="P33" s="184" t="s">
        <v>62</v>
      </c>
      <c r="Q33" s="183"/>
      <c r="R33" s="183"/>
    </row>
    <row r="34" spans="1:19" s="174" customFormat="1" ht="15" customHeight="1" x14ac:dyDescent="0.25">
      <c r="A34" s="384"/>
      <c r="B34" s="181" t="s">
        <v>193</v>
      </c>
      <c r="C34" s="178"/>
      <c r="D34" s="178"/>
      <c r="E34" s="178"/>
      <c r="F34" s="178"/>
      <c r="G34" s="178" t="s">
        <v>62</v>
      </c>
      <c r="H34" s="178"/>
      <c r="I34" s="178" t="s">
        <v>62</v>
      </c>
      <c r="J34" s="178"/>
      <c r="K34" s="178"/>
      <c r="L34" s="178" t="s">
        <v>62</v>
      </c>
      <c r="M34" s="178"/>
      <c r="N34" s="178"/>
      <c r="O34" s="184" t="s">
        <v>62</v>
      </c>
      <c r="P34" s="184" t="s">
        <v>62</v>
      </c>
      <c r="Q34" s="184" t="s">
        <v>62</v>
      </c>
      <c r="R34" s="184" t="s">
        <v>62</v>
      </c>
      <c r="S34" s="173"/>
    </row>
    <row r="35" spans="1:19" s="174" customFormat="1" ht="38.65" customHeight="1" x14ac:dyDescent="0.2">
      <c r="A35" s="384"/>
      <c r="B35" s="182" t="s">
        <v>330</v>
      </c>
      <c r="C35" s="178"/>
      <c r="D35" s="178" t="s">
        <v>62</v>
      </c>
      <c r="E35" s="178"/>
      <c r="F35" s="178"/>
      <c r="G35" s="178">
        <f>G30</f>
        <v>12</v>
      </c>
      <c r="H35" s="178">
        <f t="shared" ref="H35:J35" si="14">H30</f>
        <v>12</v>
      </c>
      <c r="I35" s="178">
        <f t="shared" si="14"/>
        <v>0</v>
      </c>
      <c r="J35" s="178">
        <f t="shared" si="14"/>
        <v>0</v>
      </c>
      <c r="K35" s="178">
        <f>G35</f>
        <v>12</v>
      </c>
      <c r="L35" s="178" t="s">
        <v>62</v>
      </c>
      <c r="M35" s="180">
        <v>46022</v>
      </c>
      <c r="N35" s="180">
        <v>46022</v>
      </c>
      <c r="O35" s="183"/>
      <c r="P35" s="184" t="s">
        <v>62</v>
      </c>
      <c r="Q35" s="183"/>
      <c r="R35" s="183"/>
    </row>
    <row r="36" spans="1:19" s="174" customFormat="1" ht="21" customHeight="1" x14ac:dyDescent="0.25">
      <c r="A36" s="384"/>
      <c r="B36" s="181" t="s">
        <v>71</v>
      </c>
      <c r="C36" s="178"/>
      <c r="D36" s="178"/>
      <c r="E36" s="178"/>
      <c r="F36" s="178"/>
      <c r="G36" s="178" t="s">
        <v>62</v>
      </c>
      <c r="H36" s="178"/>
      <c r="I36" s="178" t="s">
        <v>62</v>
      </c>
      <c r="J36" s="178"/>
      <c r="K36" s="178"/>
      <c r="L36" s="178" t="s">
        <v>62</v>
      </c>
      <c r="M36" s="178"/>
      <c r="N36" s="178"/>
      <c r="O36" s="184" t="s">
        <v>62</v>
      </c>
      <c r="P36" s="184" t="s">
        <v>62</v>
      </c>
      <c r="Q36" s="184" t="s">
        <v>62</v>
      </c>
      <c r="R36" s="184" t="s">
        <v>62</v>
      </c>
      <c r="S36" s="173"/>
    </row>
    <row r="37" spans="1:19" s="174" customFormat="1" ht="21" customHeight="1" x14ac:dyDescent="0.2">
      <c r="A37" s="385"/>
      <c r="B37" s="182" t="s">
        <v>72</v>
      </c>
      <c r="C37" s="178"/>
      <c r="D37" s="178" t="s">
        <v>62</v>
      </c>
      <c r="E37" s="178"/>
      <c r="F37" s="178"/>
      <c r="G37" s="178">
        <f>G30</f>
        <v>12</v>
      </c>
      <c r="H37" s="178">
        <f t="shared" ref="H37:J37" si="15">H30</f>
        <v>12</v>
      </c>
      <c r="I37" s="178">
        <f t="shared" si="15"/>
        <v>0</v>
      </c>
      <c r="J37" s="178">
        <f t="shared" si="15"/>
        <v>0</v>
      </c>
      <c r="K37" s="178">
        <f>G37</f>
        <v>12</v>
      </c>
      <c r="L37" s="178" t="s">
        <v>62</v>
      </c>
      <c r="M37" s="180">
        <v>46022</v>
      </c>
      <c r="N37" s="180">
        <v>46022</v>
      </c>
      <c r="O37" s="183"/>
      <c r="P37" s="184" t="s">
        <v>62</v>
      </c>
      <c r="Q37" s="183"/>
      <c r="R37" s="183"/>
    </row>
    <row r="38" spans="1:19" s="173" customFormat="1" ht="74.45" customHeight="1" x14ac:dyDescent="0.25">
      <c r="A38" s="383" t="s">
        <v>378</v>
      </c>
      <c r="B38" s="175" t="s">
        <v>413</v>
      </c>
      <c r="C38" s="176" t="s">
        <v>191</v>
      </c>
      <c r="D38" s="177" t="s">
        <v>333</v>
      </c>
      <c r="E38" s="177" t="s">
        <v>75</v>
      </c>
      <c r="F38" s="176">
        <v>792</v>
      </c>
      <c r="G38" s="176">
        <v>54</v>
      </c>
      <c r="H38" s="176">
        <v>54</v>
      </c>
      <c r="I38" s="176"/>
      <c r="J38" s="176"/>
      <c r="K38" s="178">
        <f>G38</f>
        <v>54</v>
      </c>
      <c r="L38" s="176"/>
      <c r="M38" s="176" t="s">
        <v>62</v>
      </c>
      <c r="N38" s="176" t="s">
        <v>62</v>
      </c>
      <c r="O38" s="183">
        <v>1468940.94</v>
      </c>
      <c r="P38" s="183" t="s">
        <v>344</v>
      </c>
      <c r="Q38" s="183">
        <v>389005.44</v>
      </c>
      <c r="R38" s="183"/>
    </row>
    <row r="39" spans="1:19" s="174" customFormat="1" ht="15.75" x14ac:dyDescent="0.2">
      <c r="A39" s="384"/>
      <c r="B39" s="179" t="s">
        <v>70</v>
      </c>
      <c r="C39" s="178"/>
      <c r="D39" s="178" t="s">
        <v>62</v>
      </c>
      <c r="E39" s="178"/>
      <c r="F39" s="178"/>
      <c r="G39" s="178">
        <f>G38</f>
        <v>54</v>
      </c>
      <c r="H39" s="178">
        <f t="shared" ref="H39:J39" si="16">H38</f>
        <v>54</v>
      </c>
      <c r="I39" s="178">
        <f t="shared" si="16"/>
        <v>0</v>
      </c>
      <c r="J39" s="178">
        <f t="shared" si="16"/>
        <v>0</v>
      </c>
      <c r="K39" s="178">
        <f>G39</f>
        <v>54</v>
      </c>
      <c r="L39" s="178"/>
      <c r="M39" s="180">
        <v>46022</v>
      </c>
      <c r="N39" s="180">
        <v>46022</v>
      </c>
      <c r="O39" s="183"/>
      <c r="P39" s="184"/>
      <c r="Q39" s="183"/>
      <c r="R39" s="183"/>
    </row>
    <row r="40" spans="1:19" s="174" customFormat="1" x14ac:dyDescent="0.25">
      <c r="A40" s="384"/>
      <c r="B40" s="181" t="s">
        <v>76</v>
      </c>
      <c r="C40" s="178"/>
      <c r="D40" s="178"/>
      <c r="E40" s="178"/>
      <c r="F40" s="178"/>
      <c r="G40" s="178" t="s">
        <v>62</v>
      </c>
      <c r="H40" s="178"/>
      <c r="I40" s="178" t="s">
        <v>62</v>
      </c>
      <c r="J40" s="178"/>
      <c r="K40" s="178"/>
      <c r="L40" s="178" t="s">
        <v>62</v>
      </c>
      <c r="M40" s="178"/>
      <c r="N40" s="178"/>
      <c r="O40" s="184" t="s">
        <v>62</v>
      </c>
      <c r="P40" s="184" t="s">
        <v>62</v>
      </c>
      <c r="Q40" s="184" t="s">
        <v>62</v>
      </c>
      <c r="R40" s="184" t="s">
        <v>62</v>
      </c>
      <c r="S40" s="173"/>
    </row>
    <row r="41" spans="1:19" s="174" customFormat="1" ht="65.45" customHeight="1" x14ac:dyDescent="0.2">
      <c r="A41" s="384"/>
      <c r="B41" s="182" t="s">
        <v>192</v>
      </c>
      <c r="C41" s="178"/>
      <c r="D41" s="178" t="s">
        <v>62</v>
      </c>
      <c r="E41" s="178"/>
      <c r="F41" s="178"/>
      <c r="G41" s="178">
        <f>G38</f>
        <v>54</v>
      </c>
      <c r="H41" s="178">
        <f t="shared" ref="H41:J41" si="17">H38</f>
        <v>54</v>
      </c>
      <c r="I41" s="178">
        <f t="shared" si="17"/>
        <v>0</v>
      </c>
      <c r="J41" s="178">
        <f t="shared" si="17"/>
        <v>0</v>
      </c>
      <c r="K41" s="178">
        <f>G41</f>
        <v>54</v>
      </c>
      <c r="L41" s="178" t="s">
        <v>62</v>
      </c>
      <c r="M41" s="180">
        <v>46022</v>
      </c>
      <c r="N41" s="180">
        <v>46022</v>
      </c>
      <c r="O41" s="183"/>
      <c r="P41" s="184" t="s">
        <v>62</v>
      </c>
      <c r="Q41" s="183"/>
      <c r="R41" s="183"/>
    </row>
    <row r="42" spans="1:19" s="174" customFormat="1" ht="15" customHeight="1" x14ac:dyDescent="0.25">
      <c r="A42" s="384"/>
      <c r="B42" s="181" t="s">
        <v>193</v>
      </c>
      <c r="C42" s="178"/>
      <c r="D42" s="178"/>
      <c r="E42" s="178"/>
      <c r="F42" s="178"/>
      <c r="G42" s="178" t="s">
        <v>62</v>
      </c>
      <c r="H42" s="178"/>
      <c r="I42" s="178" t="s">
        <v>62</v>
      </c>
      <c r="J42" s="178"/>
      <c r="K42" s="178"/>
      <c r="L42" s="178" t="s">
        <v>62</v>
      </c>
      <c r="M42" s="178"/>
      <c r="N42" s="178"/>
      <c r="O42" s="184" t="s">
        <v>62</v>
      </c>
      <c r="P42" s="184" t="s">
        <v>62</v>
      </c>
      <c r="Q42" s="184" t="s">
        <v>62</v>
      </c>
      <c r="R42" s="184" t="s">
        <v>62</v>
      </c>
      <c r="S42" s="173"/>
    </row>
    <row r="43" spans="1:19" s="174" customFormat="1" ht="38.65" customHeight="1" x14ac:dyDescent="0.2">
      <c r="A43" s="384"/>
      <c r="B43" s="182" t="s">
        <v>330</v>
      </c>
      <c r="C43" s="178"/>
      <c r="D43" s="178" t="s">
        <v>62</v>
      </c>
      <c r="E43" s="178"/>
      <c r="F43" s="178"/>
      <c r="G43" s="178">
        <f>G38</f>
        <v>54</v>
      </c>
      <c r="H43" s="178">
        <f t="shared" ref="H43:J43" si="18">H38</f>
        <v>54</v>
      </c>
      <c r="I43" s="178">
        <f t="shared" si="18"/>
        <v>0</v>
      </c>
      <c r="J43" s="178">
        <f t="shared" si="18"/>
        <v>0</v>
      </c>
      <c r="K43" s="178">
        <f>G43</f>
        <v>54</v>
      </c>
      <c r="L43" s="178" t="s">
        <v>62</v>
      </c>
      <c r="M43" s="180">
        <v>46022</v>
      </c>
      <c r="N43" s="180">
        <v>46022</v>
      </c>
      <c r="O43" s="183"/>
      <c r="P43" s="184" t="s">
        <v>62</v>
      </c>
      <c r="Q43" s="183"/>
      <c r="R43" s="183"/>
    </row>
    <row r="44" spans="1:19" s="174" customFormat="1" ht="21" customHeight="1" x14ac:dyDescent="0.25">
      <c r="A44" s="384"/>
      <c r="B44" s="181" t="s">
        <v>71</v>
      </c>
      <c r="C44" s="178"/>
      <c r="D44" s="178"/>
      <c r="E44" s="178"/>
      <c r="F44" s="178"/>
      <c r="G44" s="178" t="s">
        <v>62</v>
      </c>
      <c r="H44" s="178"/>
      <c r="I44" s="178" t="s">
        <v>62</v>
      </c>
      <c r="J44" s="178"/>
      <c r="K44" s="178"/>
      <c r="L44" s="178" t="s">
        <v>62</v>
      </c>
      <c r="M44" s="178"/>
      <c r="N44" s="178"/>
      <c r="O44" s="184" t="s">
        <v>62</v>
      </c>
      <c r="P44" s="184" t="s">
        <v>62</v>
      </c>
      <c r="Q44" s="184" t="s">
        <v>62</v>
      </c>
      <c r="R44" s="184" t="s">
        <v>62</v>
      </c>
      <c r="S44" s="173"/>
    </row>
    <row r="45" spans="1:19" s="174" customFormat="1" ht="21" customHeight="1" x14ac:dyDescent="0.2">
      <c r="A45" s="385"/>
      <c r="B45" s="182" t="s">
        <v>72</v>
      </c>
      <c r="C45" s="178"/>
      <c r="D45" s="178" t="s">
        <v>62</v>
      </c>
      <c r="E45" s="178"/>
      <c r="F45" s="178"/>
      <c r="G45" s="178">
        <f>G38</f>
        <v>54</v>
      </c>
      <c r="H45" s="178">
        <f t="shared" ref="H45:J45" si="19">H38</f>
        <v>54</v>
      </c>
      <c r="I45" s="178">
        <f t="shared" si="19"/>
        <v>0</v>
      </c>
      <c r="J45" s="178">
        <f t="shared" si="19"/>
        <v>0</v>
      </c>
      <c r="K45" s="178">
        <f>G45</f>
        <v>54</v>
      </c>
      <c r="L45" s="178" t="s">
        <v>62</v>
      </c>
      <c r="M45" s="180">
        <v>46022</v>
      </c>
      <c r="N45" s="180">
        <v>46022</v>
      </c>
      <c r="O45" s="183"/>
      <c r="P45" s="184" t="s">
        <v>62</v>
      </c>
      <c r="Q45" s="183"/>
      <c r="R45" s="183"/>
    </row>
    <row r="46" spans="1:19" s="173" customFormat="1" ht="74.45" customHeight="1" x14ac:dyDescent="0.25">
      <c r="A46" s="383" t="s">
        <v>388</v>
      </c>
      <c r="B46" s="175" t="s">
        <v>413</v>
      </c>
      <c r="C46" s="176" t="s">
        <v>191</v>
      </c>
      <c r="D46" s="177" t="s">
        <v>333</v>
      </c>
      <c r="E46" s="177" t="s">
        <v>75</v>
      </c>
      <c r="F46" s="176">
        <v>792</v>
      </c>
      <c r="G46" s="176">
        <v>23</v>
      </c>
      <c r="H46" s="176">
        <v>23</v>
      </c>
      <c r="I46" s="176"/>
      <c r="J46" s="176"/>
      <c r="K46" s="178">
        <f>G46</f>
        <v>23</v>
      </c>
      <c r="L46" s="176"/>
      <c r="M46" s="176" t="s">
        <v>62</v>
      </c>
      <c r="N46" s="176" t="s">
        <v>62</v>
      </c>
      <c r="O46" s="183">
        <v>625660.03</v>
      </c>
      <c r="P46" s="183" t="s">
        <v>344</v>
      </c>
      <c r="Q46" s="183">
        <v>170528.44</v>
      </c>
      <c r="R46" s="183"/>
    </row>
    <row r="47" spans="1:19" s="174" customFormat="1" ht="15.75" x14ac:dyDescent="0.2">
      <c r="A47" s="384"/>
      <c r="B47" s="179" t="s">
        <v>70</v>
      </c>
      <c r="C47" s="178"/>
      <c r="D47" s="178" t="s">
        <v>62</v>
      </c>
      <c r="E47" s="178"/>
      <c r="F47" s="178"/>
      <c r="G47" s="178">
        <f>G46</f>
        <v>23</v>
      </c>
      <c r="H47" s="178">
        <f t="shared" ref="H47:J47" si="20">H46</f>
        <v>23</v>
      </c>
      <c r="I47" s="178">
        <f t="shared" si="20"/>
        <v>0</v>
      </c>
      <c r="J47" s="178">
        <f t="shared" si="20"/>
        <v>0</v>
      </c>
      <c r="K47" s="178">
        <f>G47</f>
        <v>23</v>
      </c>
      <c r="L47" s="178"/>
      <c r="M47" s="180">
        <v>46022</v>
      </c>
      <c r="N47" s="180">
        <v>46022</v>
      </c>
      <c r="O47" s="183"/>
      <c r="P47" s="184"/>
      <c r="Q47" s="183"/>
      <c r="R47" s="183"/>
    </row>
    <row r="48" spans="1:19" s="174" customFormat="1" x14ac:dyDescent="0.25">
      <c r="A48" s="384"/>
      <c r="B48" s="181" t="s">
        <v>76</v>
      </c>
      <c r="C48" s="178"/>
      <c r="D48" s="178"/>
      <c r="E48" s="178"/>
      <c r="F48" s="178"/>
      <c r="G48" s="178" t="s">
        <v>62</v>
      </c>
      <c r="H48" s="178"/>
      <c r="I48" s="178" t="s">
        <v>62</v>
      </c>
      <c r="J48" s="178"/>
      <c r="K48" s="178"/>
      <c r="L48" s="178" t="s">
        <v>62</v>
      </c>
      <c r="M48" s="178"/>
      <c r="N48" s="178"/>
      <c r="O48" s="184" t="s">
        <v>62</v>
      </c>
      <c r="P48" s="184" t="s">
        <v>62</v>
      </c>
      <c r="Q48" s="184" t="s">
        <v>62</v>
      </c>
      <c r="R48" s="184" t="s">
        <v>62</v>
      </c>
      <c r="S48" s="173"/>
    </row>
    <row r="49" spans="1:19" s="174" customFormat="1" ht="65.45" customHeight="1" x14ac:dyDescent="0.2">
      <c r="A49" s="384"/>
      <c r="B49" s="182" t="s">
        <v>192</v>
      </c>
      <c r="C49" s="178"/>
      <c r="D49" s="178" t="s">
        <v>62</v>
      </c>
      <c r="E49" s="178"/>
      <c r="F49" s="178"/>
      <c r="G49" s="178">
        <f>G46</f>
        <v>23</v>
      </c>
      <c r="H49" s="178">
        <f t="shared" ref="H49:J49" si="21">H46</f>
        <v>23</v>
      </c>
      <c r="I49" s="178">
        <f t="shared" si="21"/>
        <v>0</v>
      </c>
      <c r="J49" s="178">
        <f t="shared" si="21"/>
        <v>0</v>
      </c>
      <c r="K49" s="178">
        <f>G49</f>
        <v>23</v>
      </c>
      <c r="L49" s="178" t="s">
        <v>62</v>
      </c>
      <c r="M49" s="180">
        <v>46022</v>
      </c>
      <c r="N49" s="180">
        <v>46022</v>
      </c>
      <c r="O49" s="183"/>
      <c r="P49" s="184" t="s">
        <v>62</v>
      </c>
      <c r="Q49" s="183"/>
      <c r="R49" s="183"/>
    </row>
    <row r="50" spans="1:19" s="174" customFormat="1" ht="15" customHeight="1" x14ac:dyDescent="0.25">
      <c r="A50" s="384"/>
      <c r="B50" s="181" t="s">
        <v>193</v>
      </c>
      <c r="C50" s="178"/>
      <c r="D50" s="178"/>
      <c r="E50" s="178"/>
      <c r="F50" s="178"/>
      <c r="G50" s="178" t="s">
        <v>62</v>
      </c>
      <c r="H50" s="178"/>
      <c r="I50" s="178" t="s">
        <v>62</v>
      </c>
      <c r="J50" s="178"/>
      <c r="K50" s="178"/>
      <c r="L50" s="178" t="s">
        <v>62</v>
      </c>
      <c r="M50" s="178"/>
      <c r="N50" s="178"/>
      <c r="O50" s="184" t="s">
        <v>62</v>
      </c>
      <c r="P50" s="184" t="s">
        <v>62</v>
      </c>
      <c r="Q50" s="184" t="s">
        <v>62</v>
      </c>
      <c r="R50" s="184" t="s">
        <v>62</v>
      </c>
      <c r="S50" s="173"/>
    </row>
    <row r="51" spans="1:19" s="174" customFormat="1" ht="38.65" customHeight="1" x14ac:dyDescent="0.2">
      <c r="A51" s="384"/>
      <c r="B51" s="182" t="s">
        <v>330</v>
      </c>
      <c r="C51" s="178"/>
      <c r="D51" s="178" t="s">
        <v>62</v>
      </c>
      <c r="E51" s="178"/>
      <c r="F51" s="178"/>
      <c r="G51" s="178">
        <f>G46</f>
        <v>23</v>
      </c>
      <c r="H51" s="178">
        <f t="shared" ref="H51:J51" si="22">H46</f>
        <v>23</v>
      </c>
      <c r="I51" s="178">
        <f t="shared" si="22"/>
        <v>0</v>
      </c>
      <c r="J51" s="178">
        <f t="shared" si="22"/>
        <v>0</v>
      </c>
      <c r="K51" s="178">
        <f>G51</f>
        <v>23</v>
      </c>
      <c r="L51" s="178" t="s">
        <v>62</v>
      </c>
      <c r="M51" s="180">
        <v>46022</v>
      </c>
      <c r="N51" s="180">
        <v>46022</v>
      </c>
      <c r="O51" s="183"/>
      <c r="P51" s="184" t="s">
        <v>62</v>
      </c>
      <c r="Q51" s="183"/>
      <c r="R51" s="183"/>
    </row>
    <row r="52" spans="1:19" s="174" customFormat="1" ht="21" customHeight="1" x14ac:dyDescent="0.25">
      <c r="A52" s="384"/>
      <c r="B52" s="181" t="s">
        <v>71</v>
      </c>
      <c r="C52" s="178"/>
      <c r="D52" s="178"/>
      <c r="E52" s="178"/>
      <c r="F52" s="178"/>
      <c r="G52" s="178" t="s">
        <v>62</v>
      </c>
      <c r="H52" s="178"/>
      <c r="I52" s="178" t="s">
        <v>62</v>
      </c>
      <c r="J52" s="178"/>
      <c r="K52" s="178"/>
      <c r="L52" s="178" t="s">
        <v>62</v>
      </c>
      <c r="M52" s="178"/>
      <c r="N52" s="178"/>
      <c r="O52" s="184" t="s">
        <v>62</v>
      </c>
      <c r="P52" s="184" t="s">
        <v>62</v>
      </c>
      <c r="Q52" s="184" t="s">
        <v>62</v>
      </c>
      <c r="R52" s="184" t="s">
        <v>62</v>
      </c>
      <c r="S52" s="173"/>
    </row>
    <row r="53" spans="1:19" s="174" customFormat="1" ht="21" customHeight="1" x14ac:dyDescent="0.2">
      <c r="A53" s="385"/>
      <c r="B53" s="182" t="s">
        <v>72</v>
      </c>
      <c r="C53" s="178"/>
      <c r="D53" s="178" t="s">
        <v>62</v>
      </c>
      <c r="E53" s="178"/>
      <c r="F53" s="178"/>
      <c r="G53" s="178">
        <f>G46</f>
        <v>23</v>
      </c>
      <c r="H53" s="178">
        <f t="shared" ref="H53:J53" si="23">H46</f>
        <v>23</v>
      </c>
      <c r="I53" s="178">
        <f t="shared" si="23"/>
        <v>0</v>
      </c>
      <c r="J53" s="178">
        <f t="shared" si="23"/>
        <v>0</v>
      </c>
      <c r="K53" s="178">
        <f>G53</f>
        <v>23</v>
      </c>
      <c r="L53" s="178" t="s">
        <v>62</v>
      </c>
      <c r="M53" s="180">
        <v>46022</v>
      </c>
      <c r="N53" s="180">
        <v>46022</v>
      </c>
      <c r="O53" s="183"/>
      <c r="P53" s="184" t="s">
        <v>62</v>
      </c>
      <c r="Q53" s="183"/>
      <c r="R53" s="183"/>
    </row>
    <row r="54" spans="1:19" s="173" customFormat="1" ht="74.45" customHeight="1" x14ac:dyDescent="0.25">
      <c r="A54" s="383" t="s">
        <v>389</v>
      </c>
      <c r="B54" s="175" t="s">
        <v>413</v>
      </c>
      <c r="C54" s="176" t="s">
        <v>191</v>
      </c>
      <c r="D54" s="177" t="s">
        <v>333</v>
      </c>
      <c r="E54" s="177" t="s">
        <v>75</v>
      </c>
      <c r="F54" s="176">
        <v>792</v>
      </c>
      <c r="G54" s="176">
        <v>84</v>
      </c>
      <c r="H54" s="176">
        <v>84</v>
      </c>
      <c r="I54" s="176"/>
      <c r="J54" s="176"/>
      <c r="K54" s="178">
        <f>G54</f>
        <v>84</v>
      </c>
      <c r="L54" s="176"/>
      <c r="M54" s="176" t="s">
        <v>62</v>
      </c>
      <c r="N54" s="176" t="s">
        <v>62</v>
      </c>
      <c r="O54" s="183">
        <v>2285019.2400000002</v>
      </c>
      <c r="P54" s="183" t="s">
        <v>344</v>
      </c>
      <c r="Q54" s="183">
        <v>496835.34</v>
      </c>
      <c r="R54" s="183"/>
    </row>
    <row r="55" spans="1:19" s="174" customFormat="1" ht="15.75" x14ac:dyDescent="0.2">
      <c r="A55" s="384"/>
      <c r="B55" s="179" t="s">
        <v>70</v>
      </c>
      <c r="C55" s="178"/>
      <c r="D55" s="178" t="s">
        <v>62</v>
      </c>
      <c r="E55" s="178"/>
      <c r="F55" s="178"/>
      <c r="G55" s="178">
        <f>G54</f>
        <v>84</v>
      </c>
      <c r="H55" s="178">
        <f t="shared" ref="H55:J55" si="24">H54</f>
        <v>84</v>
      </c>
      <c r="I55" s="178">
        <f t="shared" si="24"/>
        <v>0</v>
      </c>
      <c r="J55" s="178">
        <f t="shared" si="24"/>
        <v>0</v>
      </c>
      <c r="K55" s="178">
        <f>G55</f>
        <v>84</v>
      </c>
      <c r="L55" s="178"/>
      <c r="M55" s="180">
        <v>46022</v>
      </c>
      <c r="N55" s="180">
        <v>46022</v>
      </c>
      <c r="O55" s="183"/>
      <c r="P55" s="184"/>
      <c r="Q55" s="183"/>
      <c r="R55" s="183"/>
    </row>
    <row r="56" spans="1:19" s="174" customFormat="1" x14ac:dyDescent="0.25">
      <c r="A56" s="384"/>
      <c r="B56" s="181" t="s">
        <v>76</v>
      </c>
      <c r="C56" s="178"/>
      <c r="D56" s="178"/>
      <c r="E56" s="178"/>
      <c r="F56" s="178"/>
      <c r="G56" s="178" t="s">
        <v>62</v>
      </c>
      <c r="H56" s="178"/>
      <c r="I56" s="178" t="s">
        <v>62</v>
      </c>
      <c r="J56" s="178"/>
      <c r="K56" s="178"/>
      <c r="L56" s="178" t="s">
        <v>62</v>
      </c>
      <c r="M56" s="178"/>
      <c r="N56" s="178"/>
      <c r="O56" s="184" t="s">
        <v>62</v>
      </c>
      <c r="P56" s="184" t="s">
        <v>62</v>
      </c>
      <c r="Q56" s="184" t="s">
        <v>62</v>
      </c>
      <c r="R56" s="184" t="s">
        <v>62</v>
      </c>
      <c r="S56" s="173"/>
    </row>
    <row r="57" spans="1:19" s="174" customFormat="1" ht="65.45" customHeight="1" x14ac:dyDescent="0.2">
      <c r="A57" s="384"/>
      <c r="B57" s="182" t="s">
        <v>192</v>
      </c>
      <c r="C57" s="178"/>
      <c r="D57" s="178" t="s">
        <v>62</v>
      </c>
      <c r="E57" s="178"/>
      <c r="F57" s="178"/>
      <c r="G57" s="178">
        <f>G54</f>
        <v>84</v>
      </c>
      <c r="H57" s="178">
        <f t="shared" ref="H57:J57" si="25">H54</f>
        <v>84</v>
      </c>
      <c r="I57" s="178">
        <f t="shared" si="25"/>
        <v>0</v>
      </c>
      <c r="J57" s="178">
        <f t="shared" si="25"/>
        <v>0</v>
      </c>
      <c r="K57" s="178">
        <f>G57</f>
        <v>84</v>
      </c>
      <c r="L57" s="178" t="s">
        <v>62</v>
      </c>
      <c r="M57" s="180">
        <v>46022</v>
      </c>
      <c r="N57" s="180">
        <v>46022</v>
      </c>
      <c r="O57" s="183"/>
      <c r="P57" s="184" t="s">
        <v>62</v>
      </c>
      <c r="Q57" s="183"/>
      <c r="R57" s="183"/>
    </row>
    <row r="58" spans="1:19" s="174" customFormat="1" ht="15" customHeight="1" x14ac:dyDescent="0.25">
      <c r="A58" s="384"/>
      <c r="B58" s="181" t="s">
        <v>193</v>
      </c>
      <c r="C58" s="178"/>
      <c r="D58" s="178"/>
      <c r="E58" s="178"/>
      <c r="F58" s="178"/>
      <c r="G58" s="178" t="s">
        <v>62</v>
      </c>
      <c r="H58" s="178"/>
      <c r="I58" s="178" t="s">
        <v>62</v>
      </c>
      <c r="J58" s="178"/>
      <c r="K58" s="178"/>
      <c r="L58" s="178" t="s">
        <v>62</v>
      </c>
      <c r="M58" s="178"/>
      <c r="N58" s="178"/>
      <c r="O58" s="184" t="s">
        <v>62</v>
      </c>
      <c r="P58" s="184" t="s">
        <v>62</v>
      </c>
      <c r="Q58" s="184" t="s">
        <v>62</v>
      </c>
      <c r="R58" s="184" t="s">
        <v>62</v>
      </c>
      <c r="S58" s="173"/>
    </row>
    <row r="59" spans="1:19" s="174" customFormat="1" ht="38.65" customHeight="1" x14ac:dyDescent="0.2">
      <c r="A59" s="384"/>
      <c r="B59" s="182" t="s">
        <v>330</v>
      </c>
      <c r="C59" s="178"/>
      <c r="D59" s="178" t="s">
        <v>62</v>
      </c>
      <c r="E59" s="178"/>
      <c r="F59" s="178"/>
      <c r="G59" s="178">
        <f>G54</f>
        <v>84</v>
      </c>
      <c r="H59" s="178">
        <f t="shared" ref="H59:J59" si="26">H54</f>
        <v>84</v>
      </c>
      <c r="I59" s="178">
        <f t="shared" si="26"/>
        <v>0</v>
      </c>
      <c r="J59" s="178">
        <f t="shared" si="26"/>
        <v>0</v>
      </c>
      <c r="K59" s="178">
        <f>G59</f>
        <v>84</v>
      </c>
      <c r="L59" s="178" t="s">
        <v>62</v>
      </c>
      <c r="M59" s="180">
        <v>46022</v>
      </c>
      <c r="N59" s="180">
        <v>46022</v>
      </c>
      <c r="O59" s="183"/>
      <c r="P59" s="184" t="s">
        <v>62</v>
      </c>
      <c r="Q59" s="183"/>
      <c r="R59" s="183"/>
    </row>
    <row r="60" spans="1:19" s="174" customFormat="1" ht="21" customHeight="1" x14ac:dyDescent="0.25">
      <c r="A60" s="384"/>
      <c r="B60" s="181" t="s">
        <v>71</v>
      </c>
      <c r="C60" s="178"/>
      <c r="D60" s="178"/>
      <c r="E60" s="178"/>
      <c r="F60" s="178"/>
      <c r="G60" s="178" t="s">
        <v>62</v>
      </c>
      <c r="H60" s="178"/>
      <c r="I60" s="178" t="s">
        <v>62</v>
      </c>
      <c r="J60" s="178"/>
      <c r="K60" s="178"/>
      <c r="L60" s="178" t="s">
        <v>62</v>
      </c>
      <c r="M60" s="178"/>
      <c r="N60" s="178"/>
      <c r="O60" s="184" t="s">
        <v>62</v>
      </c>
      <c r="P60" s="184" t="s">
        <v>62</v>
      </c>
      <c r="Q60" s="184" t="s">
        <v>62</v>
      </c>
      <c r="R60" s="184" t="s">
        <v>62</v>
      </c>
      <c r="S60" s="173"/>
    </row>
    <row r="61" spans="1:19" s="174" customFormat="1" ht="21" customHeight="1" x14ac:dyDescent="0.2">
      <c r="A61" s="385"/>
      <c r="B61" s="182" t="s">
        <v>72</v>
      </c>
      <c r="C61" s="178"/>
      <c r="D61" s="178" t="s">
        <v>62</v>
      </c>
      <c r="E61" s="178"/>
      <c r="F61" s="178"/>
      <c r="G61" s="178">
        <f>G54</f>
        <v>84</v>
      </c>
      <c r="H61" s="178">
        <f t="shared" ref="H61:J61" si="27">H54</f>
        <v>84</v>
      </c>
      <c r="I61" s="178">
        <f t="shared" si="27"/>
        <v>0</v>
      </c>
      <c r="J61" s="178">
        <f t="shared" si="27"/>
        <v>0</v>
      </c>
      <c r="K61" s="178">
        <f>G61</f>
        <v>84</v>
      </c>
      <c r="L61" s="178" t="s">
        <v>62</v>
      </c>
      <c r="M61" s="180">
        <v>46022</v>
      </c>
      <c r="N61" s="180">
        <v>46022</v>
      </c>
      <c r="O61" s="183"/>
      <c r="P61" s="184" t="s">
        <v>62</v>
      </c>
      <c r="Q61" s="183"/>
      <c r="R61" s="183"/>
    </row>
    <row r="62" spans="1:19" s="173" customFormat="1" ht="74.45" customHeight="1" x14ac:dyDescent="0.25">
      <c r="A62" s="383" t="s">
        <v>198</v>
      </c>
      <c r="B62" s="175" t="s">
        <v>413</v>
      </c>
      <c r="C62" s="176" t="s">
        <v>191</v>
      </c>
      <c r="D62" s="177" t="s">
        <v>333</v>
      </c>
      <c r="E62" s="177" t="s">
        <v>75</v>
      </c>
      <c r="F62" s="176">
        <v>792</v>
      </c>
      <c r="G62" s="176">
        <v>88</v>
      </c>
      <c r="H62" s="176">
        <v>88</v>
      </c>
      <c r="I62" s="176"/>
      <c r="J62" s="176"/>
      <c r="K62" s="178">
        <f>G62</f>
        <v>88</v>
      </c>
      <c r="L62" s="176"/>
      <c r="M62" s="176" t="s">
        <v>62</v>
      </c>
      <c r="N62" s="176" t="s">
        <v>62</v>
      </c>
      <c r="O62" s="183">
        <v>2393829.6800000002</v>
      </c>
      <c r="P62" s="183" t="s">
        <v>344</v>
      </c>
      <c r="Q62" s="183">
        <v>796625.35</v>
      </c>
      <c r="R62" s="183"/>
    </row>
    <row r="63" spans="1:19" s="174" customFormat="1" ht="15.75" x14ac:dyDescent="0.2">
      <c r="A63" s="384"/>
      <c r="B63" s="179" t="s">
        <v>70</v>
      </c>
      <c r="C63" s="178"/>
      <c r="D63" s="178" t="s">
        <v>62</v>
      </c>
      <c r="E63" s="178"/>
      <c r="F63" s="178"/>
      <c r="G63" s="178">
        <f>G62</f>
        <v>88</v>
      </c>
      <c r="H63" s="178">
        <f t="shared" ref="H63:J63" si="28">H62</f>
        <v>88</v>
      </c>
      <c r="I63" s="178">
        <f t="shared" si="28"/>
        <v>0</v>
      </c>
      <c r="J63" s="178">
        <f t="shared" si="28"/>
        <v>0</v>
      </c>
      <c r="K63" s="178">
        <f>G63</f>
        <v>88</v>
      </c>
      <c r="L63" s="178"/>
      <c r="M63" s="180">
        <v>46022</v>
      </c>
      <c r="N63" s="180">
        <v>46022</v>
      </c>
      <c r="O63" s="183"/>
      <c r="P63" s="184"/>
      <c r="Q63" s="183"/>
      <c r="R63" s="183"/>
    </row>
    <row r="64" spans="1:19" s="174" customFormat="1" x14ac:dyDescent="0.25">
      <c r="A64" s="384"/>
      <c r="B64" s="181" t="s">
        <v>76</v>
      </c>
      <c r="C64" s="178"/>
      <c r="D64" s="178"/>
      <c r="E64" s="178"/>
      <c r="F64" s="178"/>
      <c r="G64" s="178" t="s">
        <v>62</v>
      </c>
      <c r="H64" s="178"/>
      <c r="I64" s="178" t="s">
        <v>62</v>
      </c>
      <c r="J64" s="178"/>
      <c r="K64" s="178"/>
      <c r="L64" s="178" t="s">
        <v>62</v>
      </c>
      <c r="M64" s="178"/>
      <c r="N64" s="178"/>
      <c r="O64" s="184" t="s">
        <v>62</v>
      </c>
      <c r="P64" s="184" t="s">
        <v>62</v>
      </c>
      <c r="Q64" s="184" t="s">
        <v>62</v>
      </c>
      <c r="R64" s="184" t="s">
        <v>62</v>
      </c>
      <c r="S64" s="173"/>
    </row>
    <row r="65" spans="1:19" s="174" customFormat="1" ht="65.45" customHeight="1" x14ac:dyDescent="0.2">
      <c r="A65" s="384"/>
      <c r="B65" s="182" t="s">
        <v>192</v>
      </c>
      <c r="C65" s="178"/>
      <c r="D65" s="178" t="s">
        <v>62</v>
      </c>
      <c r="E65" s="178"/>
      <c r="F65" s="178"/>
      <c r="G65" s="178">
        <f>G62</f>
        <v>88</v>
      </c>
      <c r="H65" s="178">
        <f t="shared" ref="H65:J65" si="29">H62</f>
        <v>88</v>
      </c>
      <c r="I65" s="178">
        <f t="shared" si="29"/>
        <v>0</v>
      </c>
      <c r="J65" s="178">
        <f t="shared" si="29"/>
        <v>0</v>
      </c>
      <c r="K65" s="178">
        <f>G65</f>
        <v>88</v>
      </c>
      <c r="L65" s="178" t="s">
        <v>62</v>
      </c>
      <c r="M65" s="180">
        <v>46022</v>
      </c>
      <c r="N65" s="180">
        <v>46022</v>
      </c>
      <c r="O65" s="183"/>
      <c r="P65" s="184" t="s">
        <v>62</v>
      </c>
      <c r="Q65" s="183"/>
      <c r="R65" s="183"/>
    </row>
    <row r="66" spans="1:19" s="174" customFormat="1" ht="15" customHeight="1" x14ac:dyDescent="0.25">
      <c r="A66" s="384"/>
      <c r="B66" s="181" t="s">
        <v>193</v>
      </c>
      <c r="C66" s="178"/>
      <c r="D66" s="178"/>
      <c r="E66" s="178"/>
      <c r="F66" s="178"/>
      <c r="G66" s="178" t="s">
        <v>62</v>
      </c>
      <c r="H66" s="178"/>
      <c r="I66" s="178" t="s">
        <v>62</v>
      </c>
      <c r="J66" s="178"/>
      <c r="K66" s="178"/>
      <c r="L66" s="178" t="s">
        <v>62</v>
      </c>
      <c r="M66" s="178"/>
      <c r="N66" s="178"/>
      <c r="O66" s="184" t="s">
        <v>62</v>
      </c>
      <c r="P66" s="184" t="s">
        <v>62</v>
      </c>
      <c r="Q66" s="184" t="s">
        <v>62</v>
      </c>
      <c r="R66" s="184" t="s">
        <v>62</v>
      </c>
      <c r="S66" s="173"/>
    </row>
    <row r="67" spans="1:19" s="174" customFormat="1" ht="38.65" customHeight="1" x14ac:dyDescent="0.2">
      <c r="A67" s="384"/>
      <c r="B67" s="182" t="s">
        <v>330</v>
      </c>
      <c r="C67" s="178"/>
      <c r="D67" s="178" t="s">
        <v>62</v>
      </c>
      <c r="E67" s="178"/>
      <c r="F67" s="178"/>
      <c r="G67" s="178">
        <f>G62</f>
        <v>88</v>
      </c>
      <c r="H67" s="178">
        <f t="shared" ref="H67:J67" si="30">H62</f>
        <v>88</v>
      </c>
      <c r="I67" s="178">
        <f t="shared" si="30"/>
        <v>0</v>
      </c>
      <c r="J67" s="178">
        <f t="shared" si="30"/>
        <v>0</v>
      </c>
      <c r="K67" s="178">
        <f>G67</f>
        <v>88</v>
      </c>
      <c r="L67" s="178" t="s">
        <v>62</v>
      </c>
      <c r="M67" s="180">
        <v>46022</v>
      </c>
      <c r="N67" s="180">
        <v>46022</v>
      </c>
      <c r="O67" s="183"/>
      <c r="P67" s="184" t="s">
        <v>62</v>
      </c>
      <c r="Q67" s="183"/>
      <c r="R67" s="183"/>
    </row>
    <row r="68" spans="1:19" s="174" customFormat="1" ht="21" customHeight="1" x14ac:dyDescent="0.25">
      <c r="A68" s="384"/>
      <c r="B68" s="181" t="s">
        <v>71</v>
      </c>
      <c r="C68" s="178"/>
      <c r="D68" s="178"/>
      <c r="E68" s="178"/>
      <c r="F68" s="178"/>
      <c r="G68" s="178" t="s">
        <v>62</v>
      </c>
      <c r="H68" s="178"/>
      <c r="I68" s="178" t="s">
        <v>62</v>
      </c>
      <c r="J68" s="178"/>
      <c r="K68" s="178"/>
      <c r="L68" s="178" t="s">
        <v>62</v>
      </c>
      <c r="M68" s="178"/>
      <c r="N68" s="178"/>
      <c r="O68" s="184" t="s">
        <v>62</v>
      </c>
      <c r="P68" s="184" t="s">
        <v>62</v>
      </c>
      <c r="Q68" s="184" t="s">
        <v>62</v>
      </c>
      <c r="R68" s="184" t="s">
        <v>62</v>
      </c>
      <c r="S68" s="173"/>
    </row>
    <row r="69" spans="1:19" s="174" customFormat="1" ht="21" customHeight="1" x14ac:dyDescent="0.2">
      <c r="A69" s="385"/>
      <c r="B69" s="182" t="s">
        <v>72</v>
      </c>
      <c r="C69" s="178"/>
      <c r="D69" s="178" t="s">
        <v>62</v>
      </c>
      <c r="E69" s="178"/>
      <c r="F69" s="178"/>
      <c r="G69" s="178">
        <f>G62</f>
        <v>88</v>
      </c>
      <c r="H69" s="178">
        <f t="shared" ref="H69:J69" si="31">H62</f>
        <v>88</v>
      </c>
      <c r="I69" s="178">
        <f t="shared" si="31"/>
        <v>0</v>
      </c>
      <c r="J69" s="178">
        <f t="shared" si="31"/>
        <v>0</v>
      </c>
      <c r="K69" s="178">
        <f>G69</f>
        <v>88</v>
      </c>
      <c r="L69" s="178" t="s">
        <v>62</v>
      </c>
      <c r="M69" s="180">
        <v>46022</v>
      </c>
      <c r="N69" s="180">
        <v>46022</v>
      </c>
      <c r="O69" s="183"/>
      <c r="P69" s="184" t="s">
        <v>62</v>
      </c>
      <c r="Q69" s="183"/>
      <c r="R69" s="183"/>
    </row>
    <row r="70" spans="1:19" s="173" customFormat="1" ht="74.45" customHeight="1" x14ac:dyDescent="0.25">
      <c r="A70" s="383" t="s">
        <v>390</v>
      </c>
      <c r="B70" s="175" t="s">
        <v>413</v>
      </c>
      <c r="C70" s="176" t="s">
        <v>191</v>
      </c>
      <c r="D70" s="177" t="s">
        <v>333</v>
      </c>
      <c r="E70" s="177" t="s">
        <v>75</v>
      </c>
      <c r="F70" s="176">
        <v>792</v>
      </c>
      <c r="G70" s="176">
        <v>15</v>
      </c>
      <c r="H70" s="176">
        <v>15</v>
      </c>
      <c r="I70" s="176"/>
      <c r="J70" s="176"/>
      <c r="K70" s="178">
        <f>G70</f>
        <v>15</v>
      </c>
      <c r="L70" s="176"/>
      <c r="M70" s="176" t="s">
        <v>62</v>
      </c>
      <c r="N70" s="176" t="s">
        <v>62</v>
      </c>
      <c r="O70" s="183">
        <v>408039.15</v>
      </c>
      <c r="P70" s="183" t="s">
        <v>344</v>
      </c>
      <c r="Q70" s="183">
        <v>88401.64</v>
      </c>
      <c r="R70" s="183"/>
    </row>
    <row r="71" spans="1:19" s="174" customFormat="1" ht="15.75" x14ac:dyDescent="0.2">
      <c r="A71" s="384"/>
      <c r="B71" s="179" t="s">
        <v>70</v>
      </c>
      <c r="C71" s="178"/>
      <c r="D71" s="178" t="s">
        <v>62</v>
      </c>
      <c r="E71" s="178"/>
      <c r="F71" s="178"/>
      <c r="G71" s="178">
        <f>G70</f>
        <v>15</v>
      </c>
      <c r="H71" s="178">
        <f t="shared" ref="H71:J71" si="32">H70</f>
        <v>15</v>
      </c>
      <c r="I71" s="178">
        <f t="shared" si="32"/>
        <v>0</v>
      </c>
      <c r="J71" s="178">
        <f t="shared" si="32"/>
        <v>0</v>
      </c>
      <c r="K71" s="178">
        <f>G71</f>
        <v>15</v>
      </c>
      <c r="L71" s="178"/>
      <c r="M71" s="180">
        <v>46022</v>
      </c>
      <c r="N71" s="180">
        <v>46022</v>
      </c>
      <c r="O71" s="183"/>
      <c r="P71" s="184"/>
      <c r="Q71" s="183"/>
      <c r="R71" s="183"/>
    </row>
    <row r="72" spans="1:19" s="174" customFormat="1" x14ac:dyDescent="0.25">
      <c r="A72" s="384"/>
      <c r="B72" s="181" t="s">
        <v>76</v>
      </c>
      <c r="C72" s="178"/>
      <c r="D72" s="178"/>
      <c r="E72" s="178"/>
      <c r="F72" s="178"/>
      <c r="G72" s="178" t="s">
        <v>62</v>
      </c>
      <c r="H72" s="178"/>
      <c r="I72" s="178" t="s">
        <v>62</v>
      </c>
      <c r="J72" s="178"/>
      <c r="K72" s="178"/>
      <c r="L72" s="178" t="s">
        <v>62</v>
      </c>
      <c r="M72" s="178"/>
      <c r="N72" s="178"/>
      <c r="O72" s="184" t="s">
        <v>62</v>
      </c>
      <c r="P72" s="184" t="s">
        <v>62</v>
      </c>
      <c r="Q72" s="184" t="s">
        <v>62</v>
      </c>
      <c r="R72" s="184" t="s">
        <v>62</v>
      </c>
      <c r="S72" s="173"/>
    </row>
    <row r="73" spans="1:19" s="174" customFormat="1" ht="65.45" customHeight="1" x14ac:dyDescent="0.2">
      <c r="A73" s="384"/>
      <c r="B73" s="182" t="s">
        <v>192</v>
      </c>
      <c r="C73" s="178"/>
      <c r="D73" s="178" t="s">
        <v>62</v>
      </c>
      <c r="E73" s="178"/>
      <c r="F73" s="178"/>
      <c r="G73" s="178">
        <f>G70</f>
        <v>15</v>
      </c>
      <c r="H73" s="178">
        <f t="shared" ref="H73:J73" si="33">H70</f>
        <v>15</v>
      </c>
      <c r="I73" s="178">
        <f t="shared" si="33"/>
        <v>0</v>
      </c>
      <c r="J73" s="178">
        <f t="shared" si="33"/>
        <v>0</v>
      </c>
      <c r="K73" s="178">
        <f>G73</f>
        <v>15</v>
      </c>
      <c r="L73" s="178" t="s">
        <v>62</v>
      </c>
      <c r="M73" s="180">
        <v>46022</v>
      </c>
      <c r="N73" s="180">
        <v>46022</v>
      </c>
      <c r="O73" s="183"/>
      <c r="P73" s="184" t="s">
        <v>62</v>
      </c>
      <c r="Q73" s="183"/>
      <c r="R73" s="183"/>
    </row>
    <row r="74" spans="1:19" s="174" customFormat="1" ht="15" customHeight="1" x14ac:dyDescent="0.25">
      <c r="A74" s="384"/>
      <c r="B74" s="181" t="s">
        <v>193</v>
      </c>
      <c r="C74" s="178"/>
      <c r="D74" s="178"/>
      <c r="E74" s="178"/>
      <c r="F74" s="178"/>
      <c r="G74" s="178" t="s">
        <v>62</v>
      </c>
      <c r="H74" s="178"/>
      <c r="I74" s="178" t="s">
        <v>62</v>
      </c>
      <c r="J74" s="178"/>
      <c r="K74" s="178"/>
      <c r="L74" s="178" t="s">
        <v>62</v>
      </c>
      <c r="M74" s="178"/>
      <c r="N74" s="178"/>
      <c r="O74" s="184" t="s">
        <v>62</v>
      </c>
      <c r="P74" s="184" t="s">
        <v>62</v>
      </c>
      <c r="Q74" s="184" t="s">
        <v>62</v>
      </c>
      <c r="R74" s="184" t="s">
        <v>62</v>
      </c>
      <c r="S74" s="173"/>
    </row>
    <row r="75" spans="1:19" s="174" customFormat="1" ht="38.65" customHeight="1" x14ac:dyDescent="0.2">
      <c r="A75" s="384"/>
      <c r="B75" s="182" t="s">
        <v>330</v>
      </c>
      <c r="C75" s="178"/>
      <c r="D75" s="178" t="s">
        <v>62</v>
      </c>
      <c r="E75" s="178"/>
      <c r="F75" s="178"/>
      <c r="G75" s="178">
        <f>G70</f>
        <v>15</v>
      </c>
      <c r="H75" s="178">
        <f t="shared" ref="H75:J75" si="34">H70</f>
        <v>15</v>
      </c>
      <c r="I75" s="178">
        <f t="shared" si="34"/>
        <v>0</v>
      </c>
      <c r="J75" s="178">
        <f t="shared" si="34"/>
        <v>0</v>
      </c>
      <c r="K75" s="178">
        <f>G75</f>
        <v>15</v>
      </c>
      <c r="L75" s="178" t="s">
        <v>62</v>
      </c>
      <c r="M75" s="180">
        <v>46022</v>
      </c>
      <c r="N75" s="180">
        <v>46022</v>
      </c>
      <c r="O75" s="183"/>
      <c r="P75" s="184" t="s">
        <v>62</v>
      </c>
      <c r="Q75" s="183"/>
      <c r="R75" s="183"/>
    </row>
    <row r="76" spans="1:19" s="174" customFormat="1" ht="21" customHeight="1" x14ac:dyDescent="0.25">
      <c r="A76" s="384"/>
      <c r="B76" s="181" t="s">
        <v>71</v>
      </c>
      <c r="C76" s="178"/>
      <c r="D76" s="178"/>
      <c r="E76" s="178"/>
      <c r="F76" s="178"/>
      <c r="G76" s="178" t="s">
        <v>62</v>
      </c>
      <c r="H76" s="178"/>
      <c r="I76" s="178" t="s">
        <v>62</v>
      </c>
      <c r="J76" s="178"/>
      <c r="K76" s="178"/>
      <c r="L76" s="178" t="s">
        <v>62</v>
      </c>
      <c r="M76" s="178"/>
      <c r="N76" s="178"/>
      <c r="O76" s="184" t="s">
        <v>62</v>
      </c>
      <c r="P76" s="184" t="s">
        <v>62</v>
      </c>
      <c r="Q76" s="184" t="s">
        <v>62</v>
      </c>
      <c r="R76" s="184" t="s">
        <v>62</v>
      </c>
      <c r="S76" s="173"/>
    </row>
    <row r="77" spans="1:19" s="174" customFormat="1" ht="21" customHeight="1" x14ac:dyDescent="0.2">
      <c r="A77" s="385"/>
      <c r="B77" s="182" t="s">
        <v>72</v>
      </c>
      <c r="C77" s="178"/>
      <c r="D77" s="178" t="s">
        <v>62</v>
      </c>
      <c r="E77" s="178"/>
      <c r="F77" s="178"/>
      <c r="G77" s="178">
        <f>G70</f>
        <v>15</v>
      </c>
      <c r="H77" s="178">
        <f t="shared" ref="H77:J77" si="35">H70</f>
        <v>15</v>
      </c>
      <c r="I77" s="178">
        <f t="shared" si="35"/>
        <v>0</v>
      </c>
      <c r="J77" s="178">
        <f t="shared" si="35"/>
        <v>0</v>
      </c>
      <c r="K77" s="178">
        <f>G77</f>
        <v>15</v>
      </c>
      <c r="L77" s="178" t="s">
        <v>62</v>
      </c>
      <c r="M77" s="180">
        <v>46022</v>
      </c>
      <c r="N77" s="180">
        <v>46022</v>
      </c>
      <c r="O77" s="183"/>
      <c r="P77" s="184" t="s">
        <v>62</v>
      </c>
      <c r="Q77" s="183"/>
      <c r="R77" s="183"/>
    </row>
    <row r="78" spans="1:19" s="173" customFormat="1" ht="74.45" customHeight="1" x14ac:dyDescent="0.25">
      <c r="A78" s="383" t="s">
        <v>374</v>
      </c>
      <c r="B78" s="175" t="s">
        <v>413</v>
      </c>
      <c r="C78" s="176" t="s">
        <v>191</v>
      </c>
      <c r="D78" s="177" t="s">
        <v>333</v>
      </c>
      <c r="E78" s="177" t="s">
        <v>75</v>
      </c>
      <c r="F78" s="176">
        <v>792</v>
      </c>
      <c r="G78" s="176">
        <v>80</v>
      </c>
      <c r="H78" s="176">
        <v>80</v>
      </c>
      <c r="I78" s="176"/>
      <c r="J78" s="176"/>
      <c r="K78" s="178">
        <f>G78</f>
        <v>80</v>
      </c>
      <c r="L78" s="176"/>
      <c r="M78" s="176" t="s">
        <v>62</v>
      </c>
      <c r="N78" s="176" t="s">
        <v>62</v>
      </c>
      <c r="O78" s="183">
        <v>2176208.7999999998</v>
      </c>
      <c r="P78" s="183" t="s">
        <v>344</v>
      </c>
      <c r="Q78" s="183">
        <v>483825.71</v>
      </c>
      <c r="R78" s="183"/>
    </row>
    <row r="79" spans="1:19" s="174" customFormat="1" ht="15.75" x14ac:dyDescent="0.2">
      <c r="A79" s="384"/>
      <c r="B79" s="179" t="s">
        <v>70</v>
      </c>
      <c r="C79" s="178"/>
      <c r="D79" s="178" t="s">
        <v>62</v>
      </c>
      <c r="E79" s="178"/>
      <c r="F79" s="178"/>
      <c r="G79" s="178">
        <f>G78</f>
        <v>80</v>
      </c>
      <c r="H79" s="178">
        <f t="shared" ref="H79:J79" si="36">H78</f>
        <v>80</v>
      </c>
      <c r="I79" s="178">
        <f t="shared" si="36"/>
        <v>0</v>
      </c>
      <c r="J79" s="178">
        <f t="shared" si="36"/>
        <v>0</v>
      </c>
      <c r="K79" s="178">
        <f>G79</f>
        <v>80</v>
      </c>
      <c r="L79" s="178"/>
      <c r="M79" s="180">
        <v>46022</v>
      </c>
      <c r="N79" s="180">
        <v>46022</v>
      </c>
      <c r="O79" s="183"/>
      <c r="P79" s="184"/>
      <c r="Q79" s="183"/>
      <c r="R79" s="183"/>
    </row>
    <row r="80" spans="1:19" s="174" customFormat="1" x14ac:dyDescent="0.25">
      <c r="A80" s="384"/>
      <c r="B80" s="181" t="s">
        <v>76</v>
      </c>
      <c r="C80" s="178"/>
      <c r="D80" s="178"/>
      <c r="E80" s="178"/>
      <c r="F80" s="178"/>
      <c r="G80" s="178" t="s">
        <v>62</v>
      </c>
      <c r="H80" s="178"/>
      <c r="I80" s="178" t="s">
        <v>62</v>
      </c>
      <c r="J80" s="178"/>
      <c r="K80" s="178"/>
      <c r="L80" s="178" t="s">
        <v>62</v>
      </c>
      <c r="M80" s="178"/>
      <c r="N80" s="178"/>
      <c r="O80" s="184" t="s">
        <v>62</v>
      </c>
      <c r="P80" s="184" t="s">
        <v>62</v>
      </c>
      <c r="Q80" s="184" t="s">
        <v>62</v>
      </c>
      <c r="R80" s="184" t="s">
        <v>62</v>
      </c>
      <c r="S80" s="173"/>
    </row>
    <row r="81" spans="1:19" s="174" customFormat="1" ht="65.45" customHeight="1" x14ac:dyDescent="0.2">
      <c r="A81" s="384"/>
      <c r="B81" s="182" t="s">
        <v>192</v>
      </c>
      <c r="C81" s="178"/>
      <c r="D81" s="178" t="s">
        <v>62</v>
      </c>
      <c r="E81" s="178"/>
      <c r="F81" s="178"/>
      <c r="G81" s="178">
        <f>G78</f>
        <v>80</v>
      </c>
      <c r="H81" s="178">
        <f t="shared" ref="H81:J81" si="37">H78</f>
        <v>80</v>
      </c>
      <c r="I81" s="178">
        <f t="shared" si="37"/>
        <v>0</v>
      </c>
      <c r="J81" s="178">
        <f t="shared" si="37"/>
        <v>0</v>
      </c>
      <c r="K81" s="178">
        <f>G81</f>
        <v>80</v>
      </c>
      <c r="L81" s="178" t="s">
        <v>62</v>
      </c>
      <c r="M81" s="180">
        <v>46022</v>
      </c>
      <c r="N81" s="180">
        <v>46022</v>
      </c>
      <c r="O81" s="183"/>
      <c r="P81" s="184" t="s">
        <v>62</v>
      </c>
      <c r="Q81" s="183"/>
      <c r="R81" s="183"/>
    </row>
    <row r="82" spans="1:19" s="174" customFormat="1" ht="15" customHeight="1" x14ac:dyDescent="0.25">
      <c r="A82" s="384"/>
      <c r="B82" s="181" t="s">
        <v>193</v>
      </c>
      <c r="C82" s="178"/>
      <c r="D82" s="178"/>
      <c r="E82" s="178"/>
      <c r="F82" s="178"/>
      <c r="G82" s="178" t="s">
        <v>62</v>
      </c>
      <c r="H82" s="178"/>
      <c r="I82" s="178" t="s">
        <v>62</v>
      </c>
      <c r="J82" s="178"/>
      <c r="K82" s="178"/>
      <c r="L82" s="178" t="s">
        <v>62</v>
      </c>
      <c r="M82" s="178"/>
      <c r="N82" s="178"/>
      <c r="O82" s="184" t="s">
        <v>62</v>
      </c>
      <c r="P82" s="184" t="s">
        <v>62</v>
      </c>
      <c r="Q82" s="184" t="s">
        <v>62</v>
      </c>
      <c r="R82" s="184" t="s">
        <v>62</v>
      </c>
      <c r="S82" s="173"/>
    </row>
    <row r="83" spans="1:19" s="174" customFormat="1" ht="38.65" customHeight="1" x14ac:dyDescent="0.2">
      <c r="A83" s="384"/>
      <c r="B83" s="182" t="s">
        <v>330</v>
      </c>
      <c r="C83" s="178"/>
      <c r="D83" s="178" t="s">
        <v>62</v>
      </c>
      <c r="E83" s="178"/>
      <c r="F83" s="178"/>
      <c r="G83" s="178">
        <f>G78</f>
        <v>80</v>
      </c>
      <c r="H83" s="178">
        <f t="shared" ref="H83:J83" si="38">H78</f>
        <v>80</v>
      </c>
      <c r="I83" s="178">
        <f t="shared" si="38"/>
        <v>0</v>
      </c>
      <c r="J83" s="178">
        <f t="shared" si="38"/>
        <v>0</v>
      </c>
      <c r="K83" s="178">
        <f>G83</f>
        <v>80</v>
      </c>
      <c r="L83" s="178" t="s">
        <v>62</v>
      </c>
      <c r="M83" s="180">
        <v>46022</v>
      </c>
      <c r="N83" s="180">
        <v>46022</v>
      </c>
      <c r="O83" s="183"/>
      <c r="P83" s="184" t="s">
        <v>62</v>
      </c>
      <c r="Q83" s="183"/>
      <c r="R83" s="183"/>
    </row>
    <row r="84" spans="1:19" s="174" customFormat="1" ht="21" customHeight="1" x14ac:dyDescent="0.25">
      <c r="A84" s="384"/>
      <c r="B84" s="181" t="s">
        <v>71</v>
      </c>
      <c r="C84" s="178"/>
      <c r="D84" s="178"/>
      <c r="E84" s="178"/>
      <c r="F84" s="178"/>
      <c r="G84" s="178" t="s">
        <v>62</v>
      </c>
      <c r="H84" s="178"/>
      <c r="I84" s="178" t="s">
        <v>62</v>
      </c>
      <c r="J84" s="178"/>
      <c r="K84" s="178"/>
      <c r="L84" s="178" t="s">
        <v>62</v>
      </c>
      <c r="M84" s="178"/>
      <c r="N84" s="178"/>
      <c r="O84" s="184" t="s">
        <v>62</v>
      </c>
      <c r="P84" s="184" t="s">
        <v>62</v>
      </c>
      <c r="Q84" s="184" t="s">
        <v>62</v>
      </c>
      <c r="R84" s="184" t="s">
        <v>62</v>
      </c>
      <c r="S84" s="173"/>
    </row>
    <row r="85" spans="1:19" s="174" customFormat="1" ht="21" customHeight="1" x14ac:dyDescent="0.2">
      <c r="A85" s="385"/>
      <c r="B85" s="182" t="s">
        <v>72</v>
      </c>
      <c r="C85" s="178"/>
      <c r="D85" s="178" t="s">
        <v>62</v>
      </c>
      <c r="E85" s="178"/>
      <c r="F85" s="178"/>
      <c r="G85" s="178">
        <f>G78</f>
        <v>80</v>
      </c>
      <c r="H85" s="178">
        <f t="shared" ref="H85:J85" si="39">H78</f>
        <v>80</v>
      </c>
      <c r="I85" s="178">
        <f t="shared" si="39"/>
        <v>0</v>
      </c>
      <c r="J85" s="178">
        <f t="shared" si="39"/>
        <v>0</v>
      </c>
      <c r="K85" s="178">
        <f>G85</f>
        <v>80</v>
      </c>
      <c r="L85" s="178" t="s">
        <v>62</v>
      </c>
      <c r="M85" s="180">
        <v>46022</v>
      </c>
      <c r="N85" s="180">
        <v>46022</v>
      </c>
      <c r="O85" s="183"/>
      <c r="P85" s="184" t="s">
        <v>62</v>
      </c>
      <c r="Q85" s="183"/>
      <c r="R85" s="183"/>
    </row>
    <row r="86" spans="1:19" s="173" customFormat="1" ht="74.45" customHeight="1" x14ac:dyDescent="0.25">
      <c r="A86" s="383" t="s">
        <v>391</v>
      </c>
      <c r="B86" s="175" t="s">
        <v>413</v>
      </c>
      <c r="C86" s="176" t="s">
        <v>191</v>
      </c>
      <c r="D86" s="177" t="s">
        <v>333</v>
      </c>
      <c r="E86" s="177" t="s">
        <v>75</v>
      </c>
      <c r="F86" s="176">
        <v>792</v>
      </c>
      <c r="G86" s="176">
        <v>20</v>
      </c>
      <c r="H86" s="176">
        <v>20</v>
      </c>
      <c r="I86" s="176"/>
      <c r="J86" s="176"/>
      <c r="K86" s="178">
        <f>G86</f>
        <v>20</v>
      </c>
      <c r="L86" s="176"/>
      <c r="M86" s="176" t="s">
        <v>62</v>
      </c>
      <c r="N86" s="176" t="s">
        <v>62</v>
      </c>
      <c r="O86" s="183">
        <v>544052.19999999995</v>
      </c>
      <c r="P86" s="183" t="s">
        <v>344</v>
      </c>
      <c r="Q86" s="183">
        <v>184818.6</v>
      </c>
      <c r="R86" s="183"/>
    </row>
    <row r="87" spans="1:19" s="174" customFormat="1" ht="15.75" x14ac:dyDescent="0.2">
      <c r="A87" s="384"/>
      <c r="B87" s="179" t="s">
        <v>70</v>
      </c>
      <c r="C87" s="178"/>
      <c r="D87" s="178" t="s">
        <v>62</v>
      </c>
      <c r="E87" s="178"/>
      <c r="F87" s="178"/>
      <c r="G87" s="178">
        <f>G86</f>
        <v>20</v>
      </c>
      <c r="H87" s="178">
        <f t="shared" ref="H87:J87" si="40">H86</f>
        <v>20</v>
      </c>
      <c r="I87" s="178">
        <f t="shared" si="40"/>
        <v>0</v>
      </c>
      <c r="J87" s="178">
        <f t="shared" si="40"/>
        <v>0</v>
      </c>
      <c r="K87" s="178">
        <f>G87</f>
        <v>20</v>
      </c>
      <c r="L87" s="178"/>
      <c r="M87" s="180">
        <v>46022</v>
      </c>
      <c r="N87" s="180">
        <v>46022</v>
      </c>
      <c r="O87" s="183"/>
      <c r="P87" s="184"/>
      <c r="Q87" s="183"/>
      <c r="R87" s="183"/>
    </row>
    <row r="88" spans="1:19" s="174" customFormat="1" x14ac:dyDescent="0.25">
      <c r="A88" s="384"/>
      <c r="B88" s="181" t="s">
        <v>76</v>
      </c>
      <c r="C88" s="178"/>
      <c r="D88" s="178"/>
      <c r="E88" s="178"/>
      <c r="F88" s="178"/>
      <c r="G88" s="178" t="s">
        <v>62</v>
      </c>
      <c r="H88" s="178"/>
      <c r="I88" s="178" t="s">
        <v>62</v>
      </c>
      <c r="J88" s="178"/>
      <c r="K88" s="178"/>
      <c r="L88" s="178" t="s">
        <v>62</v>
      </c>
      <c r="M88" s="178"/>
      <c r="N88" s="178"/>
      <c r="O88" s="184" t="s">
        <v>62</v>
      </c>
      <c r="P88" s="184" t="s">
        <v>62</v>
      </c>
      <c r="Q88" s="184" t="s">
        <v>62</v>
      </c>
      <c r="R88" s="184" t="s">
        <v>62</v>
      </c>
      <c r="S88" s="173"/>
    </row>
    <row r="89" spans="1:19" s="174" customFormat="1" ht="65.45" customHeight="1" x14ac:dyDescent="0.2">
      <c r="A89" s="384"/>
      <c r="B89" s="182" t="s">
        <v>192</v>
      </c>
      <c r="C89" s="178"/>
      <c r="D89" s="178" t="s">
        <v>62</v>
      </c>
      <c r="E89" s="178"/>
      <c r="F89" s="178"/>
      <c r="G89" s="178">
        <f>G86</f>
        <v>20</v>
      </c>
      <c r="H89" s="178">
        <f t="shared" ref="H89:J89" si="41">H86</f>
        <v>20</v>
      </c>
      <c r="I89" s="178">
        <f t="shared" si="41"/>
        <v>0</v>
      </c>
      <c r="J89" s="178">
        <f t="shared" si="41"/>
        <v>0</v>
      </c>
      <c r="K89" s="178">
        <f>G89</f>
        <v>20</v>
      </c>
      <c r="L89" s="178" t="s">
        <v>62</v>
      </c>
      <c r="M89" s="180">
        <v>46022</v>
      </c>
      <c r="N89" s="180">
        <v>46022</v>
      </c>
      <c r="O89" s="183"/>
      <c r="P89" s="184" t="s">
        <v>62</v>
      </c>
      <c r="Q89" s="183"/>
      <c r="R89" s="183"/>
    </row>
    <row r="90" spans="1:19" s="174" customFormat="1" ht="15" customHeight="1" x14ac:dyDescent="0.25">
      <c r="A90" s="384"/>
      <c r="B90" s="181" t="s">
        <v>193</v>
      </c>
      <c r="C90" s="178"/>
      <c r="D90" s="178"/>
      <c r="E90" s="178"/>
      <c r="F90" s="178"/>
      <c r="G90" s="178" t="s">
        <v>62</v>
      </c>
      <c r="H90" s="178"/>
      <c r="I90" s="178" t="s">
        <v>62</v>
      </c>
      <c r="J90" s="178"/>
      <c r="K90" s="178"/>
      <c r="L90" s="178" t="s">
        <v>62</v>
      </c>
      <c r="M90" s="178"/>
      <c r="N90" s="178"/>
      <c r="O90" s="184" t="s">
        <v>62</v>
      </c>
      <c r="P90" s="184" t="s">
        <v>62</v>
      </c>
      <c r="Q90" s="184" t="s">
        <v>62</v>
      </c>
      <c r="R90" s="184" t="s">
        <v>62</v>
      </c>
      <c r="S90" s="173"/>
    </row>
    <row r="91" spans="1:19" s="174" customFormat="1" ht="38.65" customHeight="1" x14ac:dyDescent="0.2">
      <c r="A91" s="384"/>
      <c r="B91" s="182" t="s">
        <v>330</v>
      </c>
      <c r="C91" s="178"/>
      <c r="D91" s="178" t="s">
        <v>62</v>
      </c>
      <c r="E91" s="178"/>
      <c r="F91" s="178"/>
      <c r="G91" s="178">
        <f>G86</f>
        <v>20</v>
      </c>
      <c r="H91" s="178">
        <f t="shared" ref="H91:J91" si="42">H86</f>
        <v>20</v>
      </c>
      <c r="I91" s="178">
        <f t="shared" si="42"/>
        <v>0</v>
      </c>
      <c r="J91" s="178">
        <f t="shared" si="42"/>
        <v>0</v>
      </c>
      <c r="K91" s="178">
        <f>G91</f>
        <v>20</v>
      </c>
      <c r="L91" s="178" t="s">
        <v>62</v>
      </c>
      <c r="M91" s="180">
        <v>46022</v>
      </c>
      <c r="N91" s="180">
        <v>46022</v>
      </c>
      <c r="O91" s="183"/>
      <c r="P91" s="184" t="s">
        <v>62</v>
      </c>
      <c r="Q91" s="183"/>
      <c r="R91" s="183"/>
    </row>
    <row r="92" spans="1:19" s="174" customFormat="1" ht="21" customHeight="1" x14ac:dyDescent="0.25">
      <c r="A92" s="384"/>
      <c r="B92" s="181" t="s">
        <v>71</v>
      </c>
      <c r="C92" s="178"/>
      <c r="D92" s="178"/>
      <c r="E92" s="178"/>
      <c r="F92" s="178"/>
      <c r="G92" s="178" t="s">
        <v>62</v>
      </c>
      <c r="H92" s="178"/>
      <c r="I92" s="178" t="s">
        <v>62</v>
      </c>
      <c r="J92" s="178"/>
      <c r="K92" s="178"/>
      <c r="L92" s="178" t="s">
        <v>62</v>
      </c>
      <c r="M92" s="178"/>
      <c r="N92" s="178"/>
      <c r="O92" s="184" t="s">
        <v>62</v>
      </c>
      <c r="P92" s="184" t="s">
        <v>62</v>
      </c>
      <c r="Q92" s="184" t="s">
        <v>62</v>
      </c>
      <c r="R92" s="184" t="s">
        <v>62</v>
      </c>
      <c r="S92" s="173"/>
    </row>
    <row r="93" spans="1:19" s="174" customFormat="1" ht="21" customHeight="1" x14ac:dyDescent="0.2">
      <c r="A93" s="385"/>
      <c r="B93" s="182" t="s">
        <v>72</v>
      </c>
      <c r="C93" s="178"/>
      <c r="D93" s="178" t="s">
        <v>62</v>
      </c>
      <c r="E93" s="178"/>
      <c r="F93" s="178"/>
      <c r="G93" s="178">
        <f>G86</f>
        <v>20</v>
      </c>
      <c r="H93" s="178">
        <f t="shared" ref="H93:J93" si="43">H86</f>
        <v>20</v>
      </c>
      <c r="I93" s="178">
        <f t="shared" si="43"/>
        <v>0</v>
      </c>
      <c r="J93" s="178">
        <f t="shared" si="43"/>
        <v>0</v>
      </c>
      <c r="K93" s="178">
        <f>G93</f>
        <v>20</v>
      </c>
      <c r="L93" s="178" t="s">
        <v>62</v>
      </c>
      <c r="M93" s="180">
        <v>46022</v>
      </c>
      <c r="N93" s="180">
        <v>46022</v>
      </c>
      <c r="O93" s="183"/>
      <c r="P93" s="184" t="s">
        <v>62</v>
      </c>
      <c r="Q93" s="183"/>
      <c r="R93" s="183"/>
    </row>
    <row r="94" spans="1:19" s="173" customFormat="1" ht="74.45" customHeight="1" x14ac:dyDescent="0.25">
      <c r="A94" s="383" t="s">
        <v>392</v>
      </c>
      <c r="B94" s="175" t="s">
        <v>413</v>
      </c>
      <c r="C94" s="176" t="s">
        <v>191</v>
      </c>
      <c r="D94" s="177" t="s">
        <v>333</v>
      </c>
      <c r="E94" s="177" t="s">
        <v>75</v>
      </c>
      <c r="F94" s="176">
        <v>792</v>
      </c>
      <c r="G94" s="176">
        <v>45</v>
      </c>
      <c r="H94" s="176">
        <v>45</v>
      </c>
      <c r="I94" s="176"/>
      <c r="J94" s="176"/>
      <c r="K94" s="178">
        <f>G94</f>
        <v>45</v>
      </c>
      <c r="L94" s="176"/>
      <c r="M94" s="176" t="s">
        <v>62</v>
      </c>
      <c r="N94" s="176" t="s">
        <v>62</v>
      </c>
      <c r="O94" s="183">
        <v>1224117.45</v>
      </c>
      <c r="P94" s="183" t="s">
        <v>344</v>
      </c>
      <c r="Q94" s="183">
        <v>285784.95</v>
      </c>
      <c r="R94" s="183"/>
    </row>
    <row r="95" spans="1:19" s="174" customFormat="1" ht="15.75" x14ac:dyDescent="0.2">
      <c r="A95" s="384"/>
      <c r="B95" s="179" t="s">
        <v>70</v>
      </c>
      <c r="C95" s="178"/>
      <c r="D95" s="178" t="s">
        <v>62</v>
      </c>
      <c r="E95" s="178"/>
      <c r="F95" s="178"/>
      <c r="G95" s="178">
        <f>G94</f>
        <v>45</v>
      </c>
      <c r="H95" s="178">
        <f t="shared" ref="H95:J95" si="44">H94</f>
        <v>45</v>
      </c>
      <c r="I95" s="178">
        <f t="shared" si="44"/>
        <v>0</v>
      </c>
      <c r="J95" s="178">
        <f t="shared" si="44"/>
        <v>0</v>
      </c>
      <c r="K95" s="178">
        <f>G95</f>
        <v>45</v>
      </c>
      <c r="L95" s="178"/>
      <c r="M95" s="180">
        <v>46022</v>
      </c>
      <c r="N95" s="180">
        <v>46022</v>
      </c>
      <c r="O95" s="183"/>
      <c r="P95" s="184"/>
      <c r="Q95" s="183"/>
      <c r="R95" s="183"/>
    </row>
    <row r="96" spans="1:19" s="174" customFormat="1" x14ac:dyDescent="0.25">
      <c r="A96" s="384"/>
      <c r="B96" s="181" t="s">
        <v>76</v>
      </c>
      <c r="C96" s="178"/>
      <c r="D96" s="178"/>
      <c r="E96" s="178"/>
      <c r="F96" s="178"/>
      <c r="G96" s="178" t="s">
        <v>62</v>
      </c>
      <c r="H96" s="178"/>
      <c r="I96" s="178" t="s">
        <v>62</v>
      </c>
      <c r="J96" s="178"/>
      <c r="K96" s="178"/>
      <c r="L96" s="178" t="s">
        <v>62</v>
      </c>
      <c r="M96" s="178"/>
      <c r="N96" s="178"/>
      <c r="O96" s="184" t="s">
        <v>62</v>
      </c>
      <c r="P96" s="184" t="s">
        <v>62</v>
      </c>
      <c r="Q96" s="184" t="s">
        <v>62</v>
      </c>
      <c r="R96" s="184" t="s">
        <v>62</v>
      </c>
      <c r="S96" s="173"/>
    </row>
    <row r="97" spans="1:19" s="174" customFormat="1" ht="65.45" customHeight="1" x14ac:dyDescent="0.2">
      <c r="A97" s="384"/>
      <c r="B97" s="182" t="s">
        <v>192</v>
      </c>
      <c r="C97" s="178"/>
      <c r="D97" s="178" t="s">
        <v>62</v>
      </c>
      <c r="E97" s="178"/>
      <c r="F97" s="178"/>
      <c r="G97" s="178">
        <f>G94</f>
        <v>45</v>
      </c>
      <c r="H97" s="178">
        <f t="shared" ref="H97:J97" si="45">H94</f>
        <v>45</v>
      </c>
      <c r="I97" s="178">
        <f t="shared" si="45"/>
        <v>0</v>
      </c>
      <c r="J97" s="178">
        <f t="shared" si="45"/>
        <v>0</v>
      </c>
      <c r="K97" s="178">
        <f>G97</f>
        <v>45</v>
      </c>
      <c r="L97" s="178" t="s">
        <v>62</v>
      </c>
      <c r="M97" s="180">
        <v>46022</v>
      </c>
      <c r="N97" s="180">
        <v>46022</v>
      </c>
      <c r="O97" s="183"/>
      <c r="P97" s="184" t="s">
        <v>62</v>
      </c>
      <c r="Q97" s="183"/>
      <c r="R97" s="183"/>
    </row>
    <row r="98" spans="1:19" s="174" customFormat="1" ht="15" customHeight="1" x14ac:dyDescent="0.25">
      <c r="A98" s="384"/>
      <c r="B98" s="181" t="s">
        <v>193</v>
      </c>
      <c r="C98" s="178"/>
      <c r="D98" s="178"/>
      <c r="E98" s="178"/>
      <c r="F98" s="178"/>
      <c r="G98" s="178" t="s">
        <v>62</v>
      </c>
      <c r="H98" s="178"/>
      <c r="I98" s="178" t="s">
        <v>62</v>
      </c>
      <c r="J98" s="178"/>
      <c r="K98" s="178"/>
      <c r="L98" s="178" t="s">
        <v>62</v>
      </c>
      <c r="M98" s="178"/>
      <c r="N98" s="178"/>
      <c r="O98" s="184" t="s">
        <v>62</v>
      </c>
      <c r="P98" s="184" t="s">
        <v>62</v>
      </c>
      <c r="Q98" s="184" t="s">
        <v>62</v>
      </c>
      <c r="R98" s="184" t="s">
        <v>62</v>
      </c>
      <c r="S98" s="173"/>
    </row>
    <row r="99" spans="1:19" s="174" customFormat="1" ht="38.65" customHeight="1" x14ac:dyDescent="0.2">
      <c r="A99" s="384"/>
      <c r="B99" s="182" t="s">
        <v>330</v>
      </c>
      <c r="C99" s="178"/>
      <c r="D99" s="178" t="s">
        <v>62</v>
      </c>
      <c r="E99" s="178"/>
      <c r="F99" s="178"/>
      <c r="G99" s="178">
        <f>G94</f>
        <v>45</v>
      </c>
      <c r="H99" s="178">
        <f t="shared" ref="H99:J99" si="46">H94</f>
        <v>45</v>
      </c>
      <c r="I99" s="178">
        <f t="shared" si="46"/>
        <v>0</v>
      </c>
      <c r="J99" s="178">
        <f t="shared" si="46"/>
        <v>0</v>
      </c>
      <c r="K99" s="178">
        <f>G99</f>
        <v>45</v>
      </c>
      <c r="L99" s="178" t="s">
        <v>62</v>
      </c>
      <c r="M99" s="180">
        <v>46022</v>
      </c>
      <c r="N99" s="180">
        <v>46022</v>
      </c>
      <c r="O99" s="183"/>
      <c r="P99" s="184" t="s">
        <v>62</v>
      </c>
      <c r="Q99" s="183"/>
      <c r="R99" s="183"/>
    </row>
    <row r="100" spans="1:19" s="174" customFormat="1" ht="21" customHeight="1" x14ac:dyDescent="0.25">
      <c r="A100" s="384"/>
      <c r="B100" s="181" t="s">
        <v>71</v>
      </c>
      <c r="C100" s="178"/>
      <c r="D100" s="178"/>
      <c r="E100" s="178"/>
      <c r="F100" s="178"/>
      <c r="G100" s="178" t="s">
        <v>62</v>
      </c>
      <c r="H100" s="178"/>
      <c r="I100" s="178" t="s">
        <v>62</v>
      </c>
      <c r="J100" s="178"/>
      <c r="K100" s="178"/>
      <c r="L100" s="178" t="s">
        <v>62</v>
      </c>
      <c r="M100" s="178"/>
      <c r="N100" s="178"/>
      <c r="O100" s="184" t="s">
        <v>62</v>
      </c>
      <c r="P100" s="184" t="s">
        <v>62</v>
      </c>
      <c r="Q100" s="184" t="s">
        <v>62</v>
      </c>
      <c r="R100" s="184" t="s">
        <v>62</v>
      </c>
      <c r="S100" s="173"/>
    </row>
    <row r="101" spans="1:19" s="174" customFormat="1" ht="21" customHeight="1" x14ac:dyDescent="0.2">
      <c r="A101" s="385"/>
      <c r="B101" s="182" t="s">
        <v>72</v>
      </c>
      <c r="C101" s="178"/>
      <c r="D101" s="178" t="s">
        <v>62</v>
      </c>
      <c r="E101" s="178"/>
      <c r="F101" s="178"/>
      <c r="G101" s="178">
        <f>G94</f>
        <v>45</v>
      </c>
      <c r="H101" s="178">
        <f t="shared" ref="H101:J101" si="47">H94</f>
        <v>45</v>
      </c>
      <c r="I101" s="178">
        <f t="shared" si="47"/>
        <v>0</v>
      </c>
      <c r="J101" s="178">
        <f t="shared" si="47"/>
        <v>0</v>
      </c>
      <c r="K101" s="178">
        <f>G101</f>
        <v>45</v>
      </c>
      <c r="L101" s="178" t="s">
        <v>62</v>
      </c>
      <c r="M101" s="180">
        <v>46022</v>
      </c>
      <c r="N101" s="180">
        <v>46022</v>
      </c>
      <c r="O101" s="183"/>
      <c r="P101" s="184" t="s">
        <v>62</v>
      </c>
      <c r="Q101" s="183"/>
      <c r="R101" s="183"/>
    </row>
    <row r="102" spans="1:19" s="173" customFormat="1" ht="74.45" customHeight="1" x14ac:dyDescent="0.25">
      <c r="A102" s="383" t="s">
        <v>393</v>
      </c>
      <c r="B102" s="175" t="s">
        <v>413</v>
      </c>
      <c r="C102" s="176" t="s">
        <v>191</v>
      </c>
      <c r="D102" s="177" t="s">
        <v>333</v>
      </c>
      <c r="E102" s="177" t="s">
        <v>75</v>
      </c>
      <c r="F102" s="176">
        <v>792</v>
      </c>
      <c r="G102" s="176">
        <v>128</v>
      </c>
      <c r="H102" s="176">
        <v>128</v>
      </c>
      <c r="I102" s="176"/>
      <c r="J102" s="176"/>
      <c r="K102" s="178">
        <f>G102</f>
        <v>128</v>
      </c>
      <c r="L102" s="176"/>
      <c r="M102" s="176" t="s">
        <v>62</v>
      </c>
      <c r="N102" s="176" t="s">
        <v>62</v>
      </c>
      <c r="O102" s="183">
        <v>3481934.08</v>
      </c>
      <c r="P102" s="183" t="s">
        <v>344</v>
      </c>
      <c r="Q102" s="183">
        <v>888864.42</v>
      </c>
      <c r="R102" s="183"/>
    </row>
    <row r="103" spans="1:19" s="174" customFormat="1" ht="15.75" x14ac:dyDescent="0.2">
      <c r="A103" s="384"/>
      <c r="B103" s="179" t="s">
        <v>70</v>
      </c>
      <c r="C103" s="178"/>
      <c r="D103" s="178" t="s">
        <v>62</v>
      </c>
      <c r="E103" s="178"/>
      <c r="F103" s="178"/>
      <c r="G103" s="178">
        <f>G102</f>
        <v>128</v>
      </c>
      <c r="H103" s="178">
        <f t="shared" ref="H103:J103" si="48">H102</f>
        <v>128</v>
      </c>
      <c r="I103" s="178">
        <f t="shared" si="48"/>
        <v>0</v>
      </c>
      <c r="J103" s="178">
        <f t="shared" si="48"/>
        <v>0</v>
      </c>
      <c r="K103" s="178">
        <f>G103</f>
        <v>128</v>
      </c>
      <c r="L103" s="178"/>
      <c r="M103" s="180">
        <v>46022</v>
      </c>
      <c r="N103" s="180">
        <v>46022</v>
      </c>
      <c r="O103" s="183"/>
      <c r="P103" s="184"/>
      <c r="Q103" s="183"/>
      <c r="R103" s="183"/>
    </row>
    <row r="104" spans="1:19" s="174" customFormat="1" x14ac:dyDescent="0.25">
      <c r="A104" s="384"/>
      <c r="B104" s="181" t="s">
        <v>76</v>
      </c>
      <c r="C104" s="178"/>
      <c r="D104" s="178"/>
      <c r="E104" s="178"/>
      <c r="F104" s="178"/>
      <c r="G104" s="178" t="s">
        <v>62</v>
      </c>
      <c r="H104" s="178"/>
      <c r="I104" s="178" t="s">
        <v>62</v>
      </c>
      <c r="J104" s="178"/>
      <c r="K104" s="178"/>
      <c r="L104" s="178" t="s">
        <v>62</v>
      </c>
      <c r="M104" s="178"/>
      <c r="N104" s="178"/>
      <c r="O104" s="184" t="s">
        <v>62</v>
      </c>
      <c r="P104" s="184" t="s">
        <v>62</v>
      </c>
      <c r="Q104" s="184" t="s">
        <v>62</v>
      </c>
      <c r="R104" s="184" t="s">
        <v>62</v>
      </c>
      <c r="S104" s="173"/>
    </row>
    <row r="105" spans="1:19" s="174" customFormat="1" ht="65.45" customHeight="1" x14ac:dyDescent="0.2">
      <c r="A105" s="384"/>
      <c r="B105" s="182" t="s">
        <v>192</v>
      </c>
      <c r="C105" s="178"/>
      <c r="D105" s="178" t="s">
        <v>62</v>
      </c>
      <c r="E105" s="178"/>
      <c r="F105" s="178"/>
      <c r="G105" s="178">
        <f>G102</f>
        <v>128</v>
      </c>
      <c r="H105" s="178">
        <f t="shared" ref="H105:J105" si="49">H102</f>
        <v>128</v>
      </c>
      <c r="I105" s="178">
        <f t="shared" si="49"/>
        <v>0</v>
      </c>
      <c r="J105" s="178">
        <f t="shared" si="49"/>
        <v>0</v>
      </c>
      <c r="K105" s="178">
        <f>G105</f>
        <v>128</v>
      </c>
      <c r="L105" s="178" t="s">
        <v>62</v>
      </c>
      <c r="M105" s="180">
        <v>46022</v>
      </c>
      <c r="N105" s="180">
        <v>46022</v>
      </c>
      <c r="O105" s="183"/>
      <c r="P105" s="184" t="s">
        <v>62</v>
      </c>
      <c r="Q105" s="183"/>
      <c r="R105" s="183"/>
    </row>
    <row r="106" spans="1:19" s="174" customFormat="1" ht="15" customHeight="1" x14ac:dyDescent="0.25">
      <c r="A106" s="384"/>
      <c r="B106" s="181" t="s">
        <v>193</v>
      </c>
      <c r="C106" s="178"/>
      <c r="D106" s="178"/>
      <c r="E106" s="178"/>
      <c r="F106" s="178"/>
      <c r="G106" s="178" t="s">
        <v>62</v>
      </c>
      <c r="H106" s="178"/>
      <c r="I106" s="178" t="s">
        <v>62</v>
      </c>
      <c r="J106" s="178"/>
      <c r="K106" s="178"/>
      <c r="L106" s="178" t="s">
        <v>62</v>
      </c>
      <c r="M106" s="178"/>
      <c r="N106" s="178"/>
      <c r="O106" s="184" t="s">
        <v>62</v>
      </c>
      <c r="P106" s="184" t="s">
        <v>62</v>
      </c>
      <c r="Q106" s="184" t="s">
        <v>62</v>
      </c>
      <c r="R106" s="184" t="s">
        <v>62</v>
      </c>
      <c r="S106" s="173"/>
    </row>
    <row r="107" spans="1:19" s="174" customFormat="1" ht="38.65" customHeight="1" x14ac:dyDescent="0.2">
      <c r="A107" s="384"/>
      <c r="B107" s="182" t="s">
        <v>330</v>
      </c>
      <c r="C107" s="178"/>
      <c r="D107" s="178" t="s">
        <v>62</v>
      </c>
      <c r="E107" s="178"/>
      <c r="F107" s="178"/>
      <c r="G107" s="178">
        <f>G102</f>
        <v>128</v>
      </c>
      <c r="H107" s="178">
        <f t="shared" ref="H107:J107" si="50">H102</f>
        <v>128</v>
      </c>
      <c r="I107" s="178">
        <f t="shared" si="50"/>
        <v>0</v>
      </c>
      <c r="J107" s="178">
        <f t="shared" si="50"/>
        <v>0</v>
      </c>
      <c r="K107" s="178">
        <f>G107</f>
        <v>128</v>
      </c>
      <c r="L107" s="178" t="s">
        <v>62</v>
      </c>
      <c r="M107" s="180">
        <v>46022</v>
      </c>
      <c r="N107" s="180">
        <v>46022</v>
      </c>
      <c r="O107" s="183"/>
      <c r="P107" s="184" t="s">
        <v>62</v>
      </c>
      <c r="Q107" s="183"/>
      <c r="R107" s="183"/>
    </row>
    <row r="108" spans="1:19" s="174" customFormat="1" ht="21" customHeight="1" x14ac:dyDescent="0.25">
      <c r="A108" s="384"/>
      <c r="B108" s="181" t="s">
        <v>71</v>
      </c>
      <c r="C108" s="178"/>
      <c r="D108" s="178"/>
      <c r="E108" s="178"/>
      <c r="F108" s="178"/>
      <c r="G108" s="178" t="s">
        <v>62</v>
      </c>
      <c r="H108" s="178"/>
      <c r="I108" s="178" t="s">
        <v>62</v>
      </c>
      <c r="J108" s="178"/>
      <c r="K108" s="178"/>
      <c r="L108" s="178" t="s">
        <v>62</v>
      </c>
      <c r="M108" s="178"/>
      <c r="N108" s="178"/>
      <c r="O108" s="184" t="s">
        <v>62</v>
      </c>
      <c r="P108" s="184" t="s">
        <v>62</v>
      </c>
      <c r="Q108" s="184" t="s">
        <v>62</v>
      </c>
      <c r="R108" s="184" t="s">
        <v>62</v>
      </c>
      <c r="S108" s="173"/>
    </row>
    <row r="109" spans="1:19" s="174" customFormat="1" ht="21" customHeight="1" x14ac:dyDescent="0.2">
      <c r="A109" s="385"/>
      <c r="B109" s="182" t="s">
        <v>72</v>
      </c>
      <c r="C109" s="178"/>
      <c r="D109" s="178" t="s">
        <v>62</v>
      </c>
      <c r="E109" s="178"/>
      <c r="F109" s="178"/>
      <c r="G109" s="178">
        <f>G102</f>
        <v>128</v>
      </c>
      <c r="H109" s="178">
        <f t="shared" ref="H109:J109" si="51">H102</f>
        <v>128</v>
      </c>
      <c r="I109" s="178">
        <f t="shared" si="51"/>
        <v>0</v>
      </c>
      <c r="J109" s="178">
        <f t="shared" si="51"/>
        <v>0</v>
      </c>
      <c r="K109" s="178">
        <f>G109</f>
        <v>128</v>
      </c>
      <c r="L109" s="178" t="s">
        <v>62</v>
      </c>
      <c r="M109" s="180">
        <v>46022</v>
      </c>
      <c r="N109" s="180">
        <v>46022</v>
      </c>
      <c r="O109" s="183"/>
      <c r="P109" s="184" t="s">
        <v>62</v>
      </c>
      <c r="Q109" s="183"/>
      <c r="R109" s="183"/>
    </row>
    <row r="110" spans="1:19" s="173" customFormat="1" ht="74.45" customHeight="1" x14ac:dyDescent="0.25">
      <c r="A110" s="383" t="s">
        <v>380</v>
      </c>
      <c r="B110" s="175" t="s">
        <v>413</v>
      </c>
      <c r="C110" s="176" t="s">
        <v>191</v>
      </c>
      <c r="D110" s="177" t="s">
        <v>333</v>
      </c>
      <c r="E110" s="177" t="s">
        <v>75</v>
      </c>
      <c r="F110" s="176">
        <v>792</v>
      </c>
      <c r="G110" s="176">
        <v>40</v>
      </c>
      <c r="H110" s="176">
        <v>40</v>
      </c>
      <c r="I110" s="176"/>
      <c r="J110" s="176"/>
      <c r="K110" s="178">
        <f>G110</f>
        <v>40</v>
      </c>
      <c r="L110" s="176"/>
      <c r="M110" s="176" t="s">
        <v>62</v>
      </c>
      <c r="N110" s="176" t="s">
        <v>62</v>
      </c>
      <c r="O110" s="183">
        <v>1088104.3999999999</v>
      </c>
      <c r="P110" s="183" t="s">
        <v>344</v>
      </c>
      <c r="Q110" s="183">
        <v>233146.62</v>
      </c>
      <c r="R110" s="183"/>
    </row>
    <row r="111" spans="1:19" s="174" customFormat="1" ht="15.75" x14ac:dyDescent="0.2">
      <c r="A111" s="384"/>
      <c r="B111" s="179" t="s">
        <v>70</v>
      </c>
      <c r="C111" s="178"/>
      <c r="D111" s="178" t="s">
        <v>62</v>
      </c>
      <c r="E111" s="178"/>
      <c r="F111" s="178"/>
      <c r="G111" s="178">
        <f>G110</f>
        <v>40</v>
      </c>
      <c r="H111" s="178">
        <f t="shared" ref="H111:J111" si="52">H110</f>
        <v>40</v>
      </c>
      <c r="I111" s="178">
        <f t="shared" si="52"/>
        <v>0</v>
      </c>
      <c r="J111" s="178">
        <f t="shared" si="52"/>
        <v>0</v>
      </c>
      <c r="K111" s="178">
        <f>G111</f>
        <v>40</v>
      </c>
      <c r="L111" s="178"/>
      <c r="M111" s="180">
        <v>46022</v>
      </c>
      <c r="N111" s="180">
        <v>46022</v>
      </c>
      <c r="O111" s="183"/>
      <c r="P111" s="184"/>
      <c r="Q111" s="183"/>
      <c r="R111" s="183"/>
    </row>
    <row r="112" spans="1:19" s="174" customFormat="1" x14ac:dyDescent="0.25">
      <c r="A112" s="384"/>
      <c r="B112" s="181" t="s">
        <v>76</v>
      </c>
      <c r="C112" s="178"/>
      <c r="D112" s="178"/>
      <c r="E112" s="178"/>
      <c r="F112" s="178"/>
      <c r="G112" s="178" t="s">
        <v>62</v>
      </c>
      <c r="H112" s="178"/>
      <c r="I112" s="178" t="s">
        <v>62</v>
      </c>
      <c r="J112" s="178"/>
      <c r="K112" s="178"/>
      <c r="L112" s="178" t="s">
        <v>62</v>
      </c>
      <c r="M112" s="178"/>
      <c r="N112" s="178"/>
      <c r="O112" s="184" t="s">
        <v>62</v>
      </c>
      <c r="P112" s="184" t="s">
        <v>62</v>
      </c>
      <c r="Q112" s="184" t="s">
        <v>62</v>
      </c>
      <c r="R112" s="184" t="s">
        <v>62</v>
      </c>
      <c r="S112" s="173"/>
    </row>
    <row r="113" spans="1:19" s="174" customFormat="1" ht="65.45" customHeight="1" x14ac:dyDescent="0.2">
      <c r="A113" s="384"/>
      <c r="B113" s="182" t="s">
        <v>192</v>
      </c>
      <c r="C113" s="178"/>
      <c r="D113" s="178" t="s">
        <v>62</v>
      </c>
      <c r="E113" s="178"/>
      <c r="F113" s="178"/>
      <c r="G113" s="178">
        <f>G110</f>
        <v>40</v>
      </c>
      <c r="H113" s="178">
        <f t="shared" ref="H113:J113" si="53">H110</f>
        <v>40</v>
      </c>
      <c r="I113" s="178">
        <f t="shared" si="53"/>
        <v>0</v>
      </c>
      <c r="J113" s="178">
        <f t="shared" si="53"/>
        <v>0</v>
      </c>
      <c r="K113" s="178">
        <f>G113</f>
        <v>40</v>
      </c>
      <c r="L113" s="178" t="s">
        <v>62</v>
      </c>
      <c r="M113" s="180">
        <v>46022</v>
      </c>
      <c r="N113" s="180">
        <v>46022</v>
      </c>
      <c r="O113" s="183"/>
      <c r="P113" s="184" t="s">
        <v>62</v>
      </c>
      <c r="Q113" s="183"/>
      <c r="R113" s="183"/>
    </row>
    <row r="114" spans="1:19" s="174" customFormat="1" ht="15" customHeight="1" x14ac:dyDescent="0.25">
      <c r="A114" s="384"/>
      <c r="B114" s="181" t="s">
        <v>193</v>
      </c>
      <c r="C114" s="178"/>
      <c r="D114" s="178"/>
      <c r="E114" s="178"/>
      <c r="F114" s="178"/>
      <c r="G114" s="178" t="s">
        <v>62</v>
      </c>
      <c r="H114" s="178"/>
      <c r="I114" s="178" t="s">
        <v>62</v>
      </c>
      <c r="J114" s="178"/>
      <c r="K114" s="178"/>
      <c r="L114" s="178" t="s">
        <v>62</v>
      </c>
      <c r="M114" s="178"/>
      <c r="N114" s="178"/>
      <c r="O114" s="184" t="s">
        <v>62</v>
      </c>
      <c r="P114" s="184" t="s">
        <v>62</v>
      </c>
      <c r="Q114" s="184" t="s">
        <v>62</v>
      </c>
      <c r="R114" s="184" t="s">
        <v>62</v>
      </c>
      <c r="S114" s="173"/>
    </row>
    <row r="115" spans="1:19" s="174" customFormat="1" ht="38.65" customHeight="1" x14ac:dyDescent="0.2">
      <c r="A115" s="384"/>
      <c r="B115" s="182" t="s">
        <v>330</v>
      </c>
      <c r="C115" s="178"/>
      <c r="D115" s="178" t="s">
        <v>62</v>
      </c>
      <c r="E115" s="178"/>
      <c r="F115" s="178"/>
      <c r="G115" s="178">
        <f>G110</f>
        <v>40</v>
      </c>
      <c r="H115" s="178">
        <f t="shared" ref="H115:J115" si="54">H110</f>
        <v>40</v>
      </c>
      <c r="I115" s="178">
        <f t="shared" si="54"/>
        <v>0</v>
      </c>
      <c r="J115" s="178">
        <f t="shared" si="54"/>
        <v>0</v>
      </c>
      <c r="K115" s="178">
        <f>G115</f>
        <v>40</v>
      </c>
      <c r="L115" s="178" t="s">
        <v>62</v>
      </c>
      <c r="M115" s="180">
        <v>46022</v>
      </c>
      <c r="N115" s="180">
        <v>46022</v>
      </c>
      <c r="O115" s="183"/>
      <c r="P115" s="184" t="s">
        <v>62</v>
      </c>
      <c r="Q115" s="183"/>
      <c r="R115" s="183"/>
    </row>
    <row r="116" spans="1:19" s="174" customFormat="1" ht="21" customHeight="1" x14ac:dyDescent="0.25">
      <c r="A116" s="384"/>
      <c r="B116" s="181" t="s">
        <v>71</v>
      </c>
      <c r="C116" s="178"/>
      <c r="D116" s="178"/>
      <c r="E116" s="178"/>
      <c r="F116" s="178"/>
      <c r="G116" s="178" t="s">
        <v>62</v>
      </c>
      <c r="H116" s="178"/>
      <c r="I116" s="178" t="s">
        <v>62</v>
      </c>
      <c r="J116" s="178"/>
      <c r="K116" s="178"/>
      <c r="L116" s="178" t="s">
        <v>62</v>
      </c>
      <c r="M116" s="178"/>
      <c r="N116" s="178"/>
      <c r="O116" s="184" t="s">
        <v>62</v>
      </c>
      <c r="P116" s="184" t="s">
        <v>62</v>
      </c>
      <c r="Q116" s="184" t="s">
        <v>62</v>
      </c>
      <c r="R116" s="184" t="s">
        <v>62</v>
      </c>
      <c r="S116" s="173"/>
    </row>
    <row r="117" spans="1:19" s="174" customFormat="1" ht="21" customHeight="1" x14ac:dyDescent="0.2">
      <c r="A117" s="385"/>
      <c r="B117" s="182" t="s">
        <v>72</v>
      </c>
      <c r="C117" s="178"/>
      <c r="D117" s="178" t="s">
        <v>62</v>
      </c>
      <c r="E117" s="178"/>
      <c r="F117" s="178"/>
      <c r="G117" s="178">
        <f>G110</f>
        <v>40</v>
      </c>
      <c r="H117" s="178">
        <f t="shared" ref="H117:J117" si="55">H110</f>
        <v>40</v>
      </c>
      <c r="I117" s="178">
        <f t="shared" si="55"/>
        <v>0</v>
      </c>
      <c r="J117" s="178">
        <f t="shared" si="55"/>
        <v>0</v>
      </c>
      <c r="K117" s="178">
        <f>G117</f>
        <v>40</v>
      </c>
      <c r="L117" s="178" t="s">
        <v>62</v>
      </c>
      <c r="M117" s="180">
        <v>46022</v>
      </c>
      <c r="N117" s="180">
        <v>46022</v>
      </c>
      <c r="O117" s="183"/>
      <c r="P117" s="184" t="s">
        <v>62</v>
      </c>
      <c r="Q117" s="183"/>
      <c r="R117" s="183"/>
    </row>
    <row r="118" spans="1:19" s="173" customFormat="1" ht="74.45" customHeight="1" x14ac:dyDescent="0.25">
      <c r="A118" s="383" t="s">
        <v>394</v>
      </c>
      <c r="B118" s="175" t="s">
        <v>413</v>
      </c>
      <c r="C118" s="176" t="s">
        <v>191</v>
      </c>
      <c r="D118" s="177" t="s">
        <v>333</v>
      </c>
      <c r="E118" s="177" t="s">
        <v>75</v>
      </c>
      <c r="F118" s="176">
        <v>792</v>
      </c>
      <c r="G118" s="176">
        <v>130</v>
      </c>
      <c r="H118" s="176">
        <v>130</v>
      </c>
      <c r="I118" s="176"/>
      <c r="J118" s="176"/>
      <c r="K118" s="178">
        <f>G118</f>
        <v>130</v>
      </c>
      <c r="L118" s="176"/>
      <c r="M118" s="176" t="s">
        <v>62</v>
      </c>
      <c r="N118" s="176" t="s">
        <v>62</v>
      </c>
      <c r="O118" s="183">
        <v>3536339.3</v>
      </c>
      <c r="P118" s="183" t="s">
        <v>344</v>
      </c>
      <c r="Q118" s="183">
        <v>867448.25</v>
      </c>
      <c r="R118" s="183"/>
    </row>
    <row r="119" spans="1:19" s="174" customFormat="1" ht="15.75" x14ac:dyDescent="0.2">
      <c r="A119" s="384"/>
      <c r="B119" s="179" t="s">
        <v>70</v>
      </c>
      <c r="C119" s="178"/>
      <c r="D119" s="178" t="s">
        <v>62</v>
      </c>
      <c r="E119" s="178"/>
      <c r="F119" s="178"/>
      <c r="G119" s="178">
        <f>G118</f>
        <v>130</v>
      </c>
      <c r="H119" s="178">
        <f t="shared" ref="H119:J119" si="56">H118</f>
        <v>130</v>
      </c>
      <c r="I119" s="178">
        <f t="shared" si="56"/>
        <v>0</v>
      </c>
      <c r="J119" s="178">
        <f t="shared" si="56"/>
        <v>0</v>
      </c>
      <c r="K119" s="178">
        <f>G119</f>
        <v>130</v>
      </c>
      <c r="L119" s="178"/>
      <c r="M119" s="180">
        <v>46022</v>
      </c>
      <c r="N119" s="180">
        <v>46022</v>
      </c>
      <c r="O119" s="183"/>
      <c r="P119" s="184"/>
      <c r="Q119" s="183"/>
      <c r="R119" s="183"/>
    </row>
    <row r="120" spans="1:19" s="174" customFormat="1" x14ac:dyDescent="0.25">
      <c r="A120" s="384"/>
      <c r="B120" s="181" t="s">
        <v>76</v>
      </c>
      <c r="C120" s="178"/>
      <c r="D120" s="178"/>
      <c r="E120" s="178"/>
      <c r="F120" s="178"/>
      <c r="G120" s="178" t="s">
        <v>62</v>
      </c>
      <c r="H120" s="178"/>
      <c r="I120" s="178" t="s">
        <v>62</v>
      </c>
      <c r="J120" s="178"/>
      <c r="K120" s="178"/>
      <c r="L120" s="178" t="s">
        <v>62</v>
      </c>
      <c r="M120" s="178"/>
      <c r="N120" s="178"/>
      <c r="O120" s="184" t="s">
        <v>62</v>
      </c>
      <c r="P120" s="184" t="s">
        <v>62</v>
      </c>
      <c r="Q120" s="184" t="s">
        <v>62</v>
      </c>
      <c r="R120" s="184" t="s">
        <v>62</v>
      </c>
      <c r="S120" s="173"/>
    </row>
    <row r="121" spans="1:19" s="174" customFormat="1" ht="65.45" customHeight="1" x14ac:dyDescent="0.2">
      <c r="A121" s="384"/>
      <c r="B121" s="182" t="s">
        <v>192</v>
      </c>
      <c r="C121" s="178"/>
      <c r="D121" s="178" t="s">
        <v>62</v>
      </c>
      <c r="E121" s="178"/>
      <c r="F121" s="178"/>
      <c r="G121" s="178">
        <f>G118</f>
        <v>130</v>
      </c>
      <c r="H121" s="178">
        <f t="shared" ref="H121:J121" si="57">H118</f>
        <v>130</v>
      </c>
      <c r="I121" s="178">
        <f t="shared" si="57"/>
        <v>0</v>
      </c>
      <c r="J121" s="178">
        <f t="shared" si="57"/>
        <v>0</v>
      </c>
      <c r="K121" s="178">
        <f>G121</f>
        <v>130</v>
      </c>
      <c r="L121" s="178" t="s">
        <v>62</v>
      </c>
      <c r="M121" s="180">
        <v>46022</v>
      </c>
      <c r="N121" s="180">
        <v>46022</v>
      </c>
      <c r="O121" s="183"/>
      <c r="P121" s="184" t="s">
        <v>62</v>
      </c>
      <c r="Q121" s="183"/>
      <c r="R121" s="183"/>
    </row>
    <row r="122" spans="1:19" s="174" customFormat="1" ht="15" customHeight="1" x14ac:dyDescent="0.25">
      <c r="A122" s="384"/>
      <c r="B122" s="181" t="s">
        <v>193</v>
      </c>
      <c r="C122" s="178"/>
      <c r="D122" s="178"/>
      <c r="E122" s="178"/>
      <c r="F122" s="178"/>
      <c r="G122" s="178" t="s">
        <v>62</v>
      </c>
      <c r="H122" s="178"/>
      <c r="I122" s="178" t="s">
        <v>62</v>
      </c>
      <c r="J122" s="178"/>
      <c r="K122" s="178"/>
      <c r="L122" s="178" t="s">
        <v>62</v>
      </c>
      <c r="M122" s="178"/>
      <c r="N122" s="178"/>
      <c r="O122" s="184" t="s">
        <v>62</v>
      </c>
      <c r="P122" s="184" t="s">
        <v>62</v>
      </c>
      <c r="Q122" s="184" t="s">
        <v>62</v>
      </c>
      <c r="R122" s="184" t="s">
        <v>62</v>
      </c>
      <c r="S122" s="173"/>
    </row>
    <row r="123" spans="1:19" s="174" customFormat="1" ht="38.65" customHeight="1" x14ac:dyDescent="0.2">
      <c r="A123" s="384"/>
      <c r="B123" s="182" t="s">
        <v>330</v>
      </c>
      <c r="C123" s="178"/>
      <c r="D123" s="178" t="s">
        <v>62</v>
      </c>
      <c r="E123" s="178"/>
      <c r="F123" s="178"/>
      <c r="G123" s="178">
        <f>G118</f>
        <v>130</v>
      </c>
      <c r="H123" s="178">
        <f t="shared" ref="H123:J123" si="58">H118</f>
        <v>130</v>
      </c>
      <c r="I123" s="178">
        <f t="shared" si="58"/>
        <v>0</v>
      </c>
      <c r="J123" s="178">
        <f t="shared" si="58"/>
        <v>0</v>
      </c>
      <c r="K123" s="178">
        <f>G123</f>
        <v>130</v>
      </c>
      <c r="L123" s="178" t="s">
        <v>62</v>
      </c>
      <c r="M123" s="180">
        <v>46022</v>
      </c>
      <c r="N123" s="180">
        <v>46022</v>
      </c>
      <c r="O123" s="183"/>
      <c r="P123" s="184" t="s">
        <v>62</v>
      </c>
      <c r="Q123" s="183"/>
      <c r="R123" s="183"/>
    </row>
    <row r="124" spans="1:19" s="174" customFormat="1" ht="21" customHeight="1" x14ac:dyDescent="0.25">
      <c r="A124" s="384"/>
      <c r="B124" s="181" t="s">
        <v>71</v>
      </c>
      <c r="C124" s="178"/>
      <c r="D124" s="178"/>
      <c r="E124" s="178"/>
      <c r="F124" s="178"/>
      <c r="G124" s="178" t="s">
        <v>62</v>
      </c>
      <c r="H124" s="178"/>
      <c r="I124" s="178" t="s">
        <v>62</v>
      </c>
      <c r="J124" s="178"/>
      <c r="K124" s="178"/>
      <c r="L124" s="178" t="s">
        <v>62</v>
      </c>
      <c r="M124" s="178"/>
      <c r="N124" s="178"/>
      <c r="O124" s="184" t="s">
        <v>62</v>
      </c>
      <c r="P124" s="184" t="s">
        <v>62</v>
      </c>
      <c r="Q124" s="184" t="s">
        <v>62</v>
      </c>
      <c r="R124" s="184" t="s">
        <v>62</v>
      </c>
      <c r="S124" s="173"/>
    </row>
    <row r="125" spans="1:19" s="174" customFormat="1" ht="21" customHeight="1" x14ac:dyDescent="0.2">
      <c r="A125" s="385"/>
      <c r="B125" s="182" t="s">
        <v>72</v>
      </c>
      <c r="C125" s="178"/>
      <c r="D125" s="178" t="s">
        <v>62</v>
      </c>
      <c r="E125" s="178"/>
      <c r="F125" s="178"/>
      <c r="G125" s="178">
        <f>G118</f>
        <v>130</v>
      </c>
      <c r="H125" s="178">
        <f t="shared" ref="H125:J125" si="59">H118</f>
        <v>130</v>
      </c>
      <c r="I125" s="178">
        <f t="shared" si="59"/>
        <v>0</v>
      </c>
      <c r="J125" s="178">
        <f t="shared" si="59"/>
        <v>0</v>
      </c>
      <c r="K125" s="178">
        <f>G125</f>
        <v>130</v>
      </c>
      <c r="L125" s="178" t="s">
        <v>62</v>
      </c>
      <c r="M125" s="180">
        <v>46022</v>
      </c>
      <c r="N125" s="180">
        <v>46022</v>
      </c>
      <c r="O125" s="183"/>
      <c r="P125" s="184" t="s">
        <v>62</v>
      </c>
      <c r="Q125" s="183"/>
      <c r="R125" s="183"/>
    </row>
    <row r="126" spans="1:19" s="173" customFormat="1" ht="74.45" customHeight="1" x14ac:dyDescent="0.25">
      <c r="A126" s="383" t="s">
        <v>199</v>
      </c>
      <c r="B126" s="175" t="s">
        <v>413</v>
      </c>
      <c r="C126" s="176" t="s">
        <v>191</v>
      </c>
      <c r="D126" s="177" t="s">
        <v>333</v>
      </c>
      <c r="E126" s="177" t="s">
        <v>75</v>
      </c>
      <c r="F126" s="176">
        <v>792</v>
      </c>
      <c r="G126" s="176">
        <v>98</v>
      </c>
      <c r="H126" s="176">
        <v>98</v>
      </c>
      <c r="I126" s="176"/>
      <c r="J126" s="176"/>
      <c r="K126" s="178">
        <f>G126</f>
        <v>98</v>
      </c>
      <c r="L126" s="176"/>
      <c r="M126" s="176" t="s">
        <v>62</v>
      </c>
      <c r="N126" s="176" t="s">
        <v>62</v>
      </c>
      <c r="O126" s="183">
        <v>2665855.7799999998</v>
      </c>
      <c r="P126" s="183" t="s">
        <v>344</v>
      </c>
      <c r="Q126" s="183">
        <v>500585.05</v>
      </c>
      <c r="R126" s="183"/>
    </row>
    <row r="127" spans="1:19" s="174" customFormat="1" ht="15.75" x14ac:dyDescent="0.2">
      <c r="A127" s="384"/>
      <c r="B127" s="179" t="s">
        <v>70</v>
      </c>
      <c r="C127" s="178"/>
      <c r="D127" s="178" t="s">
        <v>62</v>
      </c>
      <c r="E127" s="178"/>
      <c r="F127" s="178"/>
      <c r="G127" s="178">
        <f>G126</f>
        <v>98</v>
      </c>
      <c r="H127" s="178">
        <f t="shared" ref="H127:J127" si="60">H126</f>
        <v>98</v>
      </c>
      <c r="I127" s="178">
        <f t="shared" si="60"/>
        <v>0</v>
      </c>
      <c r="J127" s="178">
        <f t="shared" si="60"/>
        <v>0</v>
      </c>
      <c r="K127" s="178">
        <f>G127</f>
        <v>98</v>
      </c>
      <c r="L127" s="178"/>
      <c r="M127" s="180">
        <v>46022</v>
      </c>
      <c r="N127" s="180">
        <v>46022</v>
      </c>
      <c r="O127" s="183"/>
      <c r="P127" s="184"/>
      <c r="Q127" s="183"/>
      <c r="R127" s="183"/>
    </row>
    <row r="128" spans="1:19" s="174" customFormat="1" x14ac:dyDescent="0.25">
      <c r="A128" s="384"/>
      <c r="B128" s="181" t="s">
        <v>76</v>
      </c>
      <c r="C128" s="178"/>
      <c r="D128" s="178"/>
      <c r="E128" s="178"/>
      <c r="F128" s="178"/>
      <c r="G128" s="178" t="s">
        <v>62</v>
      </c>
      <c r="H128" s="178"/>
      <c r="I128" s="178" t="s">
        <v>62</v>
      </c>
      <c r="J128" s="178"/>
      <c r="K128" s="178"/>
      <c r="L128" s="178" t="s">
        <v>62</v>
      </c>
      <c r="M128" s="178"/>
      <c r="N128" s="178"/>
      <c r="O128" s="184" t="s">
        <v>62</v>
      </c>
      <c r="P128" s="184" t="s">
        <v>62</v>
      </c>
      <c r="Q128" s="184" t="s">
        <v>62</v>
      </c>
      <c r="R128" s="184" t="s">
        <v>62</v>
      </c>
      <c r="S128" s="173"/>
    </row>
    <row r="129" spans="1:19" s="174" customFormat="1" ht="65.45" customHeight="1" x14ac:dyDescent="0.2">
      <c r="A129" s="384"/>
      <c r="B129" s="182" t="s">
        <v>192</v>
      </c>
      <c r="C129" s="178"/>
      <c r="D129" s="178" t="s">
        <v>62</v>
      </c>
      <c r="E129" s="178"/>
      <c r="F129" s="178"/>
      <c r="G129" s="178">
        <f>G126</f>
        <v>98</v>
      </c>
      <c r="H129" s="178">
        <f t="shared" ref="H129:J129" si="61">H126</f>
        <v>98</v>
      </c>
      <c r="I129" s="178">
        <f t="shared" si="61"/>
        <v>0</v>
      </c>
      <c r="J129" s="178">
        <f t="shared" si="61"/>
        <v>0</v>
      </c>
      <c r="K129" s="178">
        <f>G129</f>
        <v>98</v>
      </c>
      <c r="L129" s="178" t="s">
        <v>62</v>
      </c>
      <c r="M129" s="180">
        <v>46022</v>
      </c>
      <c r="N129" s="180">
        <v>46022</v>
      </c>
      <c r="O129" s="183"/>
      <c r="P129" s="184" t="s">
        <v>62</v>
      </c>
      <c r="Q129" s="183"/>
      <c r="R129" s="183"/>
    </row>
    <row r="130" spans="1:19" s="174" customFormat="1" ht="15" customHeight="1" x14ac:dyDescent="0.25">
      <c r="A130" s="384"/>
      <c r="B130" s="181" t="s">
        <v>193</v>
      </c>
      <c r="C130" s="178"/>
      <c r="D130" s="178"/>
      <c r="E130" s="178"/>
      <c r="F130" s="178"/>
      <c r="G130" s="178" t="s">
        <v>62</v>
      </c>
      <c r="H130" s="178"/>
      <c r="I130" s="178" t="s">
        <v>62</v>
      </c>
      <c r="J130" s="178"/>
      <c r="K130" s="178"/>
      <c r="L130" s="178" t="s">
        <v>62</v>
      </c>
      <c r="M130" s="178"/>
      <c r="N130" s="178"/>
      <c r="O130" s="184" t="s">
        <v>62</v>
      </c>
      <c r="P130" s="184" t="s">
        <v>62</v>
      </c>
      <c r="Q130" s="184" t="s">
        <v>62</v>
      </c>
      <c r="R130" s="184" t="s">
        <v>62</v>
      </c>
      <c r="S130" s="173"/>
    </row>
    <row r="131" spans="1:19" s="174" customFormat="1" ht="38.65" customHeight="1" x14ac:dyDescent="0.2">
      <c r="A131" s="384"/>
      <c r="B131" s="182" t="s">
        <v>330</v>
      </c>
      <c r="C131" s="178"/>
      <c r="D131" s="178" t="s">
        <v>62</v>
      </c>
      <c r="E131" s="178"/>
      <c r="F131" s="178"/>
      <c r="G131" s="178">
        <f>G126</f>
        <v>98</v>
      </c>
      <c r="H131" s="178">
        <f t="shared" ref="H131:J131" si="62">H126</f>
        <v>98</v>
      </c>
      <c r="I131" s="178">
        <f t="shared" si="62"/>
        <v>0</v>
      </c>
      <c r="J131" s="178">
        <f t="shared" si="62"/>
        <v>0</v>
      </c>
      <c r="K131" s="178">
        <f>G131</f>
        <v>98</v>
      </c>
      <c r="L131" s="178" t="s">
        <v>62</v>
      </c>
      <c r="M131" s="180">
        <v>46022</v>
      </c>
      <c r="N131" s="180">
        <v>46022</v>
      </c>
      <c r="O131" s="183"/>
      <c r="P131" s="184" t="s">
        <v>62</v>
      </c>
      <c r="Q131" s="183"/>
      <c r="R131" s="183"/>
    </row>
    <row r="132" spans="1:19" s="174" customFormat="1" ht="21" customHeight="1" x14ac:dyDescent="0.25">
      <c r="A132" s="384"/>
      <c r="B132" s="181" t="s">
        <v>71</v>
      </c>
      <c r="C132" s="178"/>
      <c r="D132" s="178"/>
      <c r="E132" s="178"/>
      <c r="F132" s="178"/>
      <c r="G132" s="178" t="s">
        <v>62</v>
      </c>
      <c r="H132" s="178"/>
      <c r="I132" s="178" t="s">
        <v>62</v>
      </c>
      <c r="J132" s="178"/>
      <c r="K132" s="178"/>
      <c r="L132" s="178" t="s">
        <v>62</v>
      </c>
      <c r="M132" s="178"/>
      <c r="N132" s="178"/>
      <c r="O132" s="184" t="s">
        <v>62</v>
      </c>
      <c r="P132" s="184" t="s">
        <v>62</v>
      </c>
      <c r="Q132" s="184" t="s">
        <v>62</v>
      </c>
      <c r="R132" s="184" t="s">
        <v>62</v>
      </c>
      <c r="S132" s="173"/>
    </row>
    <row r="133" spans="1:19" s="174" customFormat="1" ht="21" customHeight="1" x14ac:dyDescent="0.2">
      <c r="A133" s="385"/>
      <c r="B133" s="182" t="s">
        <v>72</v>
      </c>
      <c r="C133" s="178"/>
      <c r="D133" s="178" t="s">
        <v>62</v>
      </c>
      <c r="E133" s="178"/>
      <c r="F133" s="178"/>
      <c r="G133" s="178">
        <f>G126</f>
        <v>98</v>
      </c>
      <c r="H133" s="178">
        <f t="shared" ref="H133:J133" si="63">H126</f>
        <v>98</v>
      </c>
      <c r="I133" s="178">
        <f t="shared" si="63"/>
        <v>0</v>
      </c>
      <c r="J133" s="178">
        <f t="shared" si="63"/>
        <v>0</v>
      </c>
      <c r="K133" s="178">
        <f>G133</f>
        <v>98</v>
      </c>
      <c r="L133" s="178" t="s">
        <v>62</v>
      </c>
      <c r="M133" s="180">
        <v>46022</v>
      </c>
      <c r="N133" s="180">
        <v>46022</v>
      </c>
      <c r="O133" s="183"/>
      <c r="P133" s="184" t="s">
        <v>62</v>
      </c>
      <c r="Q133" s="183"/>
      <c r="R133" s="183"/>
    </row>
    <row r="134" spans="1:19" s="173" customFormat="1" ht="74.45" customHeight="1" x14ac:dyDescent="0.25">
      <c r="A134" s="383" t="s">
        <v>395</v>
      </c>
      <c r="B134" s="175" t="s">
        <v>413</v>
      </c>
      <c r="C134" s="176" t="s">
        <v>191</v>
      </c>
      <c r="D134" s="177" t="s">
        <v>333</v>
      </c>
      <c r="E134" s="177" t="s">
        <v>75</v>
      </c>
      <c r="F134" s="176">
        <v>792</v>
      </c>
      <c r="G134" s="176">
        <v>18</v>
      </c>
      <c r="H134" s="176">
        <v>18</v>
      </c>
      <c r="I134" s="176"/>
      <c r="J134" s="176"/>
      <c r="K134" s="178">
        <f>G134</f>
        <v>18</v>
      </c>
      <c r="L134" s="176"/>
      <c r="M134" s="176" t="s">
        <v>62</v>
      </c>
      <c r="N134" s="176" t="s">
        <v>62</v>
      </c>
      <c r="O134" s="183">
        <v>489646.98</v>
      </c>
      <c r="P134" s="183" t="s">
        <v>344</v>
      </c>
      <c r="Q134" s="183">
        <v>24419.88</v>
      </c>
      <c r="R134" s="183"/>
    </row>
    <row r="135" spans="1:19" s="174" customFormat="1" ht="15.75" x14ac:dyDescent="0.2">
      <c r="A135" s="384"/>
      <c r="B135" s="179" t="s">
        <v>70</v>
      </c>
      <c r="C135" s="178"/>
      <c r="D135" s="178" t="s">
        <v>62</v>
      </c>
      <c r="E135" s="178"/>
      <c r="F135" s="178"/>
      <c r="G135" s="178">
        <f>G134</f>
        <v>18</v>
      </c>
      <c r="H135" s="178">
        <f t="shared" ref="H135:J135" si="64">H134</f>
        <v>18</v>
      </c>
      <c r="I135" s="178">
        <f t="shared" si="64"/>
        <v>0</v>
      </c>
      <c r="J135" s="178">
        <f t="shared" si="64"/>
        <v>0</v>
      </c>
      <c r="K135" s="178">
        <f>G135</f>
        <v>18</v>
      </c>
      <c r="L135" s="178"/>
      <c r="M135" s="180">
        <v>46022</v>
      </c>
      <c r="N135" s="180">
        <v>46022</v>
      </c>
      <c r="O135" s="183"/>
      <c r="P135" s="184"/>
      <c r="Q135" s="183"/>
      <c r="R135" s="183"/>
    </row>
    <row r="136" spans="1:19" s="174" customFormat="1" x14ac:dyDescent="0.25">
      <c r="A136" s="384"/>
      <c r="B136" s="181" t="s">
        <v>76</v>
      </c>
      <c r="C136" s="178"/>
      <c r="D136" s="178"/>
      <c r="E136" s="178"/>
      <c r="F136" s="178"/>
      <c r="G136" s="178" t="s">
        <v>62</v>
      </c>
      <c r="H136" s="178"/>
      <c r="I136" s="178" t="s">
        <v>62</v>
      </c>
      <c r="J136" s="178"/>
      <c r="K136" s="178"/>
      <c r="L136" s="178" t="s">
        <v>62</v>
      </c>
      <c r="M136" s="178"/>
      <c r="N136" s="178"/>
      <c r="O136" s="184" t="s">
        <v>62</v>
      </c>
      <c r="P136" s="184" t="s">
        <v>62</v>
      </c>
      <c r="Q136" s="184" t="s">
        <v>62</v>
      </c>
      <c r="R136" s="184" t="s">
        <v>62</v>
      </c>
      <c r="S136" s="173"/>
    </row>
    <row r="137" spans="1:19" s="174" customFormat="1" ht="65.45" customHeight="1" x14ac:dyDescent="0.2">
      <c r="A137" s="384"/>
      <c r="B137" s="182" t="s">
        <v>192</v>
      </c>
      <c r="C137" s="178"/>
      <c r="D137" s="178" t="s">
        <v>62</v>
      </c>
      <c r="E137" s="178"/>
      <c r="F137" s="178"/>
      <c r="G137" s="178">
        <f>G134</f>
        <v>18</v>
      </c>
      <c r="H137" s="178">
        <f t="shared" ref="H137:J137" si="65">H134</f>
        <v>18</v>
      </c>
      <c r="I137" s="178">
        <f t="shared" si="65"/>
        <v>0</v>
      </c>
      <c r="J137" s="178">
        <f t="shared" si="65"/>
        <v>0</v>
      </c>
      <c r="K137" s="178">
        <f>G137</f>
        <v>18</v>
      </c>
      <c r="L137" s="178" t="s">
        <v>62</v>
      </c>
      <c r="M137" s="180">
        <v>46022</v>
      </c>
      <c r="N137" s="180">
        <v>46022</v>
      </c>
      <c r="O137" s="183"/>
      <c r="P137" s="184" t="s">
        <v>62</v>
      </c>
      <c r="Q137" s="183"/>
      <c r="R137" s="183"/>
    </row>
    <row r="138" spans="1:19" s="174" customFormat="1" ht="15" customHeight="1" x14ac:dyDescent="0.25">
      <c r="A138" s="384"/>
      <c r="B138" s="181" t="s">
        <v>193</v>
      </c>
      <c r="C138" s="178"/>
      <c r="D138" s="178"/>
      <c r="E138" s="178"/>
      <c r="F138" s="178"/>
      <c r="G138" s="178" t="s">
        <v>62</v>
      </c>
      <c r="H138" s="178"/>
      <c r="I138" s="178" t="s">
        <v>62</v>
      </c>
      <c r="J138" s="178"/>
      <c r="K138" s="178"/>
      <c r="L138" s="178" t="s">
        <v>62</v>
      </c>
      <c r="M138" s="178"/>
      <c r="N138" s="178"/>
      <c r="O138" s="184" t="s">
        <v>62</v>
      </c>
      <c r="P138" s="184" t="s">
        <v>62</v>
      </c>
      <c r="Q138" s="184" t="s">
        <v>62</v>
      </c>
      <c r="R138" s="184" t="s">
        <v>62</v>
      </c>
      <c r="S138" s="173"/>
    </row>
    <row r="139" spans="1:19" s="174" customFormat="1" ht="38.65" customHeight="1" x14ac:dyDescent="0.2">
      <c r="A139" s="384"/>
      <c r="B139" s="182" t="s">
        <v>330</v>
      </c>
      <c r="C139" s="178"/>
      <c r="D139" s="178" t="s">
        <v>62</v>
      </c>
      <c r="E139" s="178"/>
      <c r="F139" s="178"/>
      <c r="G139" s="178">
        <f>G134</f>
        <v>18</v>
      </c>
      <c r="H139" s="178">
        <f t="shared" ref="H139:J139" si="66">H134</f>
        <v>18</v>
      </c>
      <c r="I139" s="178">
        <f t="shared" si="66"/>
        <v>0</v>
      </c>
      <c r="J139" s="178">
        <f t="shared" si="66"/>
        <v>0</v>
      </c>
      <c r="K139" s="178">
        <f>G139</f>
        <v>18</v>
      </c>
      <c r="L139" s="178" t="s">
        <v>62</v>
      </c>
      <c r="M139" s="180">
        <v>46022</v>
      </c>
      <c r="N139" s="180">
        <v>46022</v>
      </c>
      <c r="O139" s="183"/>
      <c r="P139" s="184" t="s">
        <v>62</v>
      </c>
      <c r="Q139" s="183"/>
      <c r="R139" s="183"/>
    </row>
    <row r="140" spans="1:19" s="174" customFormat="1" ht="21" customHeight="1" x14ac:dyDescent="0.25">
      <c r="A140" s="384"/>
      <c r="B140" s="181" t="s">
        <v>71</v>
      </c>
      <c r="C140" s="178"/>
      <c r="D140" s="178"/>
      <c r="E140" s="178"/>
      <c r="F140" s="178"/>
      <c r="G140" s="178" t="s">
        <v>62</v>
      </c>
      <c r="H140" s="178"/>
      <c r="I140" s="178" t="s">
        <v>62</v>
      </c>
      <c r="J140" s="178"/>
      <c r="K140" s="178"/>
      <c r="L140" s="178" t="s">
        <v>62</v>
      </c>
      <c r="M140" s="178"/>
      <c r="N140" s="178"/>
      <c r="O140" s="184" t="s">
        <v>62</v>
      </c>
      <c r="P140" s="184" t="s">
        <v>62</v>
      </c>
      <c r="Q140" s="184" t="s">
        <v>62</v>
      </c>
      <c r="R140" s="184" t="s">
        <v>62</v>
      </c>
      <c r="S140" s="173"/>
    </row>
    <row r="141" spans="1:19" s="174" customFormat="1" ht="21" customHeight="1" x14ac:dyDescent="0.2">
      <c r="A141" s="385"/>
      <c r="B141" s="182" t="s">
        <v>72</v>
      </c>
      <c r="C141" s="178"/>
      <c r="D141" s="178" t="s">
        <v>62</v>
      </c>
      <c r="E141" s="178"/>
      <c r="F141" s="178"/>
      <c r="G141" s="178">
        <f>G134</f>
        <v>18</v>
      </c>
      <c r="H141" s="178">
        <f t="shared" ref="H141:J141" si="67">H134</f>
        <v>18</v>
      </c>
      <c r="I141" s="178">
        <f t="shared" si="67"/>
        <v>0</v>
      </c>
      <c r="J141" s="178">
        <f t="shared" si="67"/>
        <v>0</v>
      </c>
      <c r="K141" s="178">
        <f>G141</f>
        <v>18</v>
      </c>
      <c r="L141" s="178" t="s">
        <v>62</v>
      </c>
      <c r="M141" s="180">
        <v>46022</v>
      </c>
      <c r="N141" s="180">
        <v>46022</v>
      </c>
      <c r="O141" s="183"/>
      <c r="P141" s="184" t="s">
        <v>62</v>
      </c>
      <c r="Q141" s="183"/>
      <c r="R141" s="183"/>
    </row>
    <row r="142" spans="1:19" s="173" customFormat="1" ht="74.45" customHeight="1" x14ac:dyDescent="0.25">
      <c r="A142" s="383" t="s">
        <v>396</v>
      </c>
      <c r="B142" s="175" t="s">
        <v>413</v>
      </c>
      <c r="C142" s="176" t="s">
        <v>191</v>
      </c>
      <c r="D142" s="177" t="s">
        <v>333</v>
      </c>
      <c r="E142" s="177" t="s">
        <v>75</v>
      </c>
      <c r="F142" s="176">
        <v>792</v>
      </c>
      <c r="G142" s="176">
        <v>35</v>
      </c>
      <c r="H142" s="176">
        <v>35</v>
      </c>
      <c r="I142" s="176"/>
      <c r="J142" s="176"/>
      <c r="K142" s="178">
        <f>G142</f>
        <v>35</v>
      </c>
      <c r="L142" s="176"/>
      <c r="M142" s="176" t="s">
        <v>62</v>
      </c>
      <c r="N142" s="176" t="s">
        <v>62</v>
      </c>
      <c r="O142" s="183">
        <v>952091.35</v>
      </c>
      <c r="P142" s="183" t="s">
        <v>344</v>
      </c>
      <c r="Q142" s="183">
        <v>212746.55</v>
      </c>
      <c r="R142" s="183"/>
    </row>
    <row r="143" spans="1:19" s="174" customFormat="1" ht="15.75" x14ac:dyDescent="0.2">
      <c r="A143" s="384"/>
      <c r="B143" s="179" t="s">
        <v>70</v>
      </c>
      <c r="C143" s="178"/>
      <c r="D143" s="178" t="s">
        <v>62</v>
      </c>
      <c r="E143" s="178"/>
      <c r="F143" s="178"/>
      <c r="G143" s="178">
        <f>G142</f>
        <v>35</v>
      </c>
      <c r="H143" s="178">
        <f t="shared" ref="H143:J143" si="68">H142</f>
        <v>35</v>
      </c>
      <c r="I143" s="178">
        <f t="shared" si="68"/>
        <v>0</v>
      </c>
      <c r="J143" s="178">
        <f t="shared" si="68"/>
        <v>0</v>
      </c>
      <c r="K143" s="178">
        <f>G143</f>
        <v>35</v>
      </c>
      <c r="L143" s="178"/>
      <c r="M143" s="180">
        <v>46022</v>
      </c>
      <c r="N143" s="180">
        <v>46022</v>
      </c>
      <c r="O143" s="183"/>
      <c r="P143" s="184"/>
      <c r="Q143" s="183"/>
      <c r="R143" s="183"/>
    </row>
    <row r="144" spans="1:19" s="174" customFormat="1" x14ac:dyDescent="0.25">
      <c r="A144" s="384"/>
      <c r="B144" s="181" t="s">
        <v>76</v>
      </c>
      <c r="C144" s="178"/>
      <c r="D144" s="178"/>
      <c r="E144" s="178"/>
      <c r="F144" s="178"/>
      <c r="G144" s="178" t="s">
        <v>62</v>
      </c>
      <c r="H144" s="178"/>
      <c r="I144" s="178" t="s">
        <v>62</v>
      </c>
      <c r="J144" s="178"/>
      <c r="K144" s="178"/>
      <c r="L144" s="178" t="s">
        <v>62</v>
      </c>
      <c r="M144" s="178"/>
      <c r="N144" s="178"/>
      <c r="O144" s="184" t="s">
        <v>62</v>
      </c>
      <c r="P144" s="184" t="s">
        <v>62</v>
      </c>
      <c r="Q144" s="184" t="s">
        <v>62</v>
      </c>
      <c r="R144" s="184" t="s">
        <v>62</v>
      </c>
      <c r="S144" s="173"/>
    </row>
    <row r="145" spans="1:19" s="174" customFormat="1" ht="65.45" customHeight="1" x14ac:dyDescent="0.2">
      <c r="A145" s="384"/>
      <c r="B145" s="182" t="s">
        <v>192</v>
      </c>
      <c r="C145" s="178"/>
      <c r="D145" s="178" t="s">
        <v>62</v>
      </c>
      <c r="E145" s="178"/>
      <c r="F145" s="178"/>
      <c r="G145" s="178">
        <f>G142</f>
        <v>35</v>
      </c>
      <c r="H145" s="178">
        <f t="shared" ref="H145:J145" si="69">H142</f>
        <v>35</v>
      </c>
      <c r="I145" s="178">
        <f t="shared" si="69"/>
        <v>0</v>
      </c>
      <c r="J145" s="178">
        <f t="shared" si="69"/>
        <v>0</v>
      </c>
      <c r="K145" s="178">
        <f>G145</f>
        <v>35</v>
      </c>
      <c r="L145" s="178" t="s">
        <v>62</v>
      </c>
      <c r="M145" s="180">
        <v>46022</v>
      </c>
      <c r="N145" s="180">
        <v>46022</v>
      </c>
      <c r="O145" s="183"/>
      <c r="P145" s="184" t="s">
        <v>62</v>
      </c>
      <c r="Q145" s="183"/>
      <c r="R145" s="183"/>
    </row>
    <row r="146" spans="1:19" s="174" customFormat="1" ht="15" customHeight="1" x14ac:dyDescent="0.25">
      <c r="A146" s="384"/>
      <c r="B146" s="181" t="s">
        <v>193</v>
      </c>
      <c r="C146" s="178"/>
      <c r="D146" s="178"/>
      <c r="E146" s="178"/>
      <c r="F146" s="178"/>
      <c r="G146" s="178" t="s">
        <v>62</v>
      </c>
      <c r="H146" s="178"/>
      <c r="I146" s="178" t="s">
        <v>62</v>
      </c>
      <c r="J146" s="178"/>
      <c r="K146" s="178"/>
      <c r="L146" s="178" t="s">
        <v>62</v>
      </c>
      <c r="M146" s="178"/>
      <c r="N146" s="178"/>
      <c r="O146" s="184" t="s">
        <v>62</v>
      </c>
      <c r="P146" s="184" t="s">
        <v>62</v>
      </c>
      <c r="Q146" s="184" t="s">
        <v>62</v>
      </c>
      <c r="R146" s="184" t="s">
        <v>62</v>
      </c>
      <c r="S146" s="173"/>
    </row>
    <row r="147" spans="1:19" s="174" customFormat="1" ht="38.65" customHeight="1" x14ac:dyDescent="0.2">
      <c r="A147" s="384"/>
      <c r="B147" s="182" t="s">
        <v>330</v>
      </c>
      <c r="C147" s="178"/>
      <c r="D147" s="178" t="s">
        <v>62</v>
      </c>
      <c r="E147" s="178"/>
      <c r="F147" s="178"/>
      <c r="G147" s="178">
        <f>G142</f>
        <v>35</v>
      </c>
      <c r="H147" s="178">
        <f t="shared" ref="H147:J147" si="70">H142</f>
        <v>35</v>
      </c>
      <c r="I147" s="178">
        <f t="shared" si="70"/>
        <v>0</v>
      </c>
      <c r="J147" s="178">
        <f t="shared" si="70"/>
        <v>0</v>
      </c>
      <c r="K147" s="178">
        <f>G147</f>
        <v>35</v>
      </c>
      <c r="L147" s="178" t="s">
        <v>62</v>
      </c>
      <c r="M147" s="180">
        <v>46022</v>
      </c>
      <c r="N147" s="180">
        <v>46022</v>
      </c>
      <c r="O147" s="183"/>
      <c r="P147" s="184" t="s">
        <v>62</v>
      </c>
      <c r="Q147" s="183"/>
      <c r="R147" s="183"/>
    </row>
    <row r="148" spans="1:19" s="174" customFormat="1" ht="21" customHeight="1" x14ac:dyDescent="0.25">
      <c r="A148" s="384"/>
      <c r="B148" s="181" t="s">
        <v>71</v>
      </c>
      <c r="C148" s="178"/>
      <c r="D148" s="178"/>
      <c r="E148" s="178"/>
      <c r="F148" s="178"/>
      <c r="G148" s="178" t="s">
        <v>62</v>
      </c>
      <c r="H148" s="178"/>
      <c r="I148" s="178" t="s">
        <v>62</v>
      </c>
      <c r="J148" s="178"/>
      <c r="K148" s="178"/>
      <c r="L148" s="178" t="s">
        <v>62</v>
      </c>
      <c r="M148" s="178"/>
      <c r="N148" s="178"/>
      <c r="O148" s="184" t="s">
        <v>62</v>
      </c>
      <c r="P148" s="184" t="s">
        <v>62</v>
      </c>
      <c r="Q148" s="184" t="s">
        <v>62</v>
      </c>
      <c r="R148" s="184" t="s">
        <v>62</v>
      </c>
      <c r="S148" s="173"/>
    </row>
    <row r="149" spans="1:19" s="174" customFormat="1" ht="21" customHeight="1" x14ac:dyDescent="0.2">
      <c r="A149" s="385"/>
      <c r="B149" s="182" t="s">
        <v>72</v>
      </c>
      <c r="C149" s="178"/>
      <c r="D149" s="178" t="s">
        <v>62</v>
      </c>
      <c r="E149" s="178"/>
      <c r="F149" s="178"/>
      <c r="G149" s="178">
        <f>G142</f>
        <v>35</v>
      </c>
      <c r="H149" s="178">
        <f t="shared" ref="H149:J149" si="71">H142</f>
        <v>35</v>
      </c>
      <c r="I149" s="178">
        <f t="shared" si="71"/>
        <v>0</v>
      </c>
      <c r="J149" s="178">
        <f t="shared" si="71"/>
        <v>0</v>
      </c>
      <c r="K149" s="178">
        <f>G149</f>
        <v>35</v>
      </c>
      <c r="L149" s="178" t="s">
        <v>62</v>
      </c>
      <c r="M149" s="180">
        <v>46022</v>
      </c>
      <c r="N149" s="180">
        <v>46022</v>
      </c>
      <c r="O149" s="183"/>
      <c r="P149" s="184" t="s">
        <v>62</v>
      </c>
      <c r="Q149" s="183"/>
      <c r="R149" s="183"/>
    </row>
    <row r="150" spans="1:19" s="173" customFormat="1" ht="74.45" customHeight="1" x14ac:dyDescent="0.25">
      <c r="A150" s="383" t="s">
        <v>381</v>
      </c>
      <c r="B150" s="175" t="s">
        <v>413</v>
      </c>
      <c r="C150" s="176" t="s">
        <v>191</v>
      </c>
      <c r="D150" s="177" t="s">
        <v>333</v>
      </c>
      <c r="E150" s="177" t="s">
        <v>75</v>
      </c>
      <c r="F150" s="176">
        <v>792</v>
      </c>
      <c r="G150" s="176">
        <v>20</v>
      </c>
      <c r="H150" s="176">
        <v>20</v>
      </c>
      <c r="I150" s="176"/>
      <c r="J150" s="176"/>
      <c r="K150" s="178">
        <f>G150</f>
        <v>20</v>
      </c>
      <c r="L150" s="176"/>
      <c r="M150" s="176" t="s">
        <v>62</v>
      </c>
      <c r="N150" s="176" t="s">
        <v>62</v>
      </c>
      <c r="O150" s="183">
        <v>544052.19999999995</v>
      </c>
      <c r="P150" s="183" t="s">
        <v>344</v>
      </c>
      <c r="Q150" s="183">
        <v>138110.56</v>
      </c>
      <c r="R150" s="183"/>
    </row>
    <row r="151" spans="1:19" s="174" customFormat="1" ht="15.75" x14ac:dyDescent="0.2">
      <c r="A151" s="384"/>
      <c r="B151" s="179" t="s">
        <v>70</v>
      </c>
      <c r="C151" s="178"/>
      <c r="D151" s="178" t="s">
        <v>62</v>
      </c>
      <c r="E151" s="178"/>
      <c r="F151" s="178"/>
      <c r="G151" s="178">
        <f>G150</f>
        <v>20</v>
      </c>
      <c r="H151" s="178">
        <f t="shared" ref="H151:J151" si="72">H150</f>
        <v>20</v>
      </c>
      <c r="I151" s="178">
        <f t="shared" si="72"/>
        <v>0</v>
      </c>
      <c r="J151" s="178">
        <f t="shared" si="72"/>
        <v>0</v>
      </c>
      <c r="K151" s="178">
        <f>G151</f>
        <v>20</v>
      </c>
      <c r="L151" s="178"/>
      <c r="M151" s="180">
        <v>46022</v>
      </c>
      <c r="N151" s="180">
        <v>46022</v>
      </c>
      <c r="O151" s="183"/>
      <c r="P151" s="184"/>
      <c r="Q151" s="183"/>
      <c r="R151" s="183"/>
    </row>
    <row r="152" spans="1:19" s="174" customFormat="1" x14ac:dyDescent="0.25">
      <c r="A152" s="384"/>
      <c r="B152" s="181" t="s">
        <v>76</v>
      </c>
      <c r="C152" s="178"/>
      <c r="D152" s="178"/>
      <c r="E152" s="178"/>
      <c r="F152" s="178"/>
      <c r="G152" s="178" t="s">
        <v>62</v>
      </c>
      <c r="H152" s="178"/>
      <c r="I152" s="178" t="s">
        <v>62</v>
      </c>
      <c r="J152" s="178"/>
      <c r="K152" s="178"/>
      <c r="L152" s="178" t="s">
        <v>62</v>
      </c>
      <c r="M152" s="178"/>
      <c r="N152" s="178"/>
      <c r="O152" s="184" t="s">
        <v>62</v>
      </c>
      <c r="P152" s="184" t="s">
        <v>62</v>
      </c>
      <c r="Q152" s="184" t="s">
        <v>62</v>
      </c>
      <c r="R152" s="184" t="s">
        <v>62</v>
      </c>
      <c r="S152" s="173"/>
    </row>
    <row r="153" spans="1:19" s="174" customFormat="1" ht="65.45" customHeight="1" x14ac:dyDescent="0.2">
      <c r="A153" s="384"/>
      <c r="B153" s="182" t="s">
        <v>192</v>
      </c>
      <c r="C153" s="178"/>
      <c r="D153" s="178" t="s">
        <v>62</v>
      </c>
      <c r="E153" s="178"/>
      <c r="F153" s="178"/>
      <c r="G153" s="178">
        <f>G150</f>
        <v>20</v>
      </c>
      <c r="H153" s="178">
        <f t="shared" ref="H153:J153" si="73">H150</f>
        <v>20</v>
      </c>
      <c r="I153" s="178">
        <f t="shared" si="73"/>
        <v>0</v>
      </c>
      <c r="J153" s="178">
        <f t="shared" si="73"/>
        <v>0</v>
      </c>
      <c r="K153" s="178">
        <f>G153</f>
        <v>20</v>
      </c>
      <c r="L153" s="178" t="s">
        <v>62</v>
      </c>
      <c r="M153" s="180">
        <v>46022</v>
      </c>
      <c r="N153" s="180">
        <v>46022</v>
      </c>
      <c r="O153" s="183"/>
      <c r="P153" s="184" t="s">
        <v>62</v>
      </c>
      <c r="Q153" s="183"/>
      <c r="R153" s="183"/>
    </row>
    <row r="154" spans="1:19" s="174" customFormat="1" ht="15" customHeight="1" x14ac:dyDescent="0.25">
      <c r="A154" s="384"/>
      <c r="B154" s="181" t="s">
        <v>193</v>
      </c>
      <c r="C154" s="178"/>
      <c r="D154" s="178"/>
      <c r="E154" s="178"/>
      <c r="F154" s="178"/>
      <c r="G154" s="178" t="s">
        <v>62</v>
      </c>
      <c r="H154" s="178"/>
      <c r="I154" s="178" t="s">
        <v>62</v>
      </c>
      <c r="J154" s="178"/>
      <c r="K154" s="178"/>
      <c r="L154" s="178" t="s">
        <v>62</v>
      </c>
      <c r="M154" s="178"/>
      <c r="N154" s="178"/>
      <c r="O154" s="184" t="s">
        <v>62</v>
      </c>
      <c r="P154" s="184" t="s">
        <v>62</v>
      </c>
      <c r="Q154" s="184" t="s">
        <v>62</v>
      </c>
      <c r="R154" s="184" t="s">
        <v>62</v>
      </c>
      <c r="S154" s="173"/>
    </row>
    <row r="155" spans="1:19" s="174" customFormat="1" ht="38.65" customHeight="1" x14ac:dyDescent="0.2">
      <c r="A155" s="384"/>
      <c r="B155" s="182" t="s">
        <v>330</v>
      </c>
      <c r="C155" s="178"/>
      <c r="D155" s="178" t="s">
        <v>62</v>
      </c>
      <c r="E155" s="178"/>
      <c r="F155" s="178"/>
      <c r="G155" s="178">
        <f>G150</f>
        <v>20</v>
      </c>
      <c r="H155" s="178">
        <f t="shared" ref="H155:J155" si="74">H150</f>
        <v>20</v>
      </c>
      <c r="I155" s="178">
        <f t="shared" si="74"/>
        <v>0</v>
      </c>
      <c r="J155" s="178">
        <f t="shared" si="74"/>
        <v>0</v>
      </c>
      <c r="K155" s="178">
        <f>G155</f>
        <v>20</v>
      </c>
      <c r="L155" s="178" t="s">
        <v>62</v>
      </c>
      <c r="M155" s="180">
        <v>46022</v>
      </c>
      <c r="N155" s="180">
        <v>46022</v>
      </c>
      <c r="O155" s="183"/>
      <c r="P155" s="184" t="s">
        <v>62</v>
      </c>
      <c r="Q155" s="183"/>
      <c r="R155" s="183"/>
    </row>
    <row r="156" spans="1:19" s="174" customFormat="1" ht="21" customHeight="1" x14ac:dyDescent="0.25">
      <c r="A156" s="384"/>
      <c r="B156" s="181" t="s">
        <v>71</v>
      </c>
      <c r="C156" s="178"/>
      <c r="D156" s="178"/>
      <c r="E156" s="178"/>
      <c r="F156" s="178"/>
      <c r="G156" s="178" t="s">
        <v>62</v>
      </c>
      <c r="H156" s="178"/>
      <c r="I156" s="178" t="s">
        <v>62</v>
      </c>
      <c r="J156" s="178"/>
      <c r="K156" s="178"/>
      <c r="L156" s="178" t="s">
        <v>62</v>
      </c>
      <c r="M156" s="178"/>
      <c r="N156" s="178"/>
      <c r="O156" s="184" t="s">
        <v>62</v>
      </c>
      <c r="P156" s="184" t="s">
        <v>62</v>
      </c>
      <c r="Q156" s="184" t="s">
        <v>62</v>
      </c>
      <c r="R156" s="184" t="s">
        <v>62</v>
      </c>
      <c r="S156" s="173"/>
    </row>
    <row r="157" spans="1:19" s="174" customFormat="1" ht="21" customHeight="1" x14ac:dyDescent="0.2">
      <c r="A157" s="385"/>
      <c r="B157" s="182" t="s">
        <v>72</v>
      </c>
      <c r="C157" s="178"/>
      <c r="D157" s="178" t="s">
        <v>62</v>
      </c>
      <c r="E157" s="178"/>
      <c r="F157" s="178"/>
      <c r="G157" s="178">
        <f>G150</f>
        <v>20</v>
      </c>
      <c r="H157" s="178">
        <f t="shared" ref="H157:J157" si="75">H150</f>
        <v>20</v>
      </c>
      <c r="I157" s="178">
        <f t="shared" si="75"/>
        <v>0</v>
      </c>
      <c r="J157" s="178">
        <f t="shared" si="75"/>
        <v>0</v>
      </c>
      <c r="K157" s="178">
        <f>G157</f>
        <v>20</v>
      </c>
      <c r="L157" s="178" t="s">
        <v>62</v>
      </c>
      <c r="M157" s="180">
        <v>46022</v>
      </c>
      <c r="N157" s="180">
        <v>46022</v>
      </c>
      <c r="O157" s="183"/>
      <c r="P157" s="184" t="s">
        <v>62</v>
      </c>
      <c r="Q157" s="183"/>
      <c r="R157" s="183"/>
    </row>
    <row r="158" spans="1:19" s="173" customFormat="1" ht="74.45" customHeight="1" x14ac:dyDescent="0.25">
      <c r="A158" s="383" t="s">
        <v>397</v>
      </c>
      <c r="B158" s="175" t="s">
        <v>413</v>
      </c>
      <c r="C158" s="176" t="s">
        <v>191</v>
      </c>
      <c r="D158" s="177" t="s">
        <v>333</v>
      </c>
      <c r="E158" s="177" t="s">
        <v>75</v>
      </c>
      <c r="F158" s="176">
        <v>792</v>
      </c>
      <c r="G158" s="176">
        <v>26</v>
      </c>
      <c r="H158" s="176">
        <v>26</v>
      </c>
      <c r="I158" s="176"/>
      <c r="J158" s="176"/>
      <c r="K158" s="178">
        <f>G158</f>
        <v>26</v>
      </c>
      <c r="L158" s="176"/>
      <c r="M158" s="176" t="s">
        <v>62</v>
      </c>
      <c r="N158" s="176" t="s">
        <v>62</v>
      </c>
      <c r="O158" s="183">
        <v>707267.86</v>
      </c>
      <c r="P158" s="183" t="s">
        <v>344</v>
      </c>
      <c r="Q158" s="183">
        <v>167853.94</v>
      </c>
      <c r="R158" s="183"/>
    </row>
    <row r="159" spans="1:19" s="174" customFormat="1" ht="15.75" x14ac:dyDescent="0.2">
      <c r="A159" s="384"/>
      <c r="B159" s="179" t="s">
        <v>70</v>
      </c>
      <c r="C159" s="178"/>
      <c r="D159" s="178" t="s">
        <v>62</v>
      </c>
      <c r="E159" s="178"/>
      <c r="F159" s="178"/>
      <c r="G159" s="178">
        <f>G158</f>
        <v>26</v>
      </c>
      <c r="H159" s="178">
        <f t="shared" ref="H159:J159" si="76">H158</f>
        <v>26</v>
      </c>
      <c r="I159" s="178">
        <f t="shared" si="76"/>
        <v>0</v>
      </c>
      <c r="J159" s="178">
        <f t="shared" si="76"/>
        <v>0</v>
      </c>
      <c r="K159" s="178">
        <f>G159</f>
        <v>26</v>
      </c>
      <c r="L159" s="178"/>
      <c r="M159" s="180">
        <v>46022</v>
      </c>
      <c r="N159" s="180">
        <v>46022</v>
      </c>
      <c r="O159" s="183"/>
      <c r="P159" s="184"/>
      <c r="Q159" s="183"/>
      <c r="R159" s="183"/>
    </row>
    <row r="160" spans="1:19" s="174" customFormat="1" x14ac:dyDescent="0.25">
      <c r="A160" s="384"/>
      <c r="B160" s="181" t="s">
        <v>76</v>
      </c>
      <c r="C160" s="178"/>
      <c r="D160" s="178"/>
      <c r="E160" s="178"/>
      <c r="F160" s="178"/>
      <c r="G160" s="178" t="s">
        <v>62</v>
      </c>
      <c r="H160" s="178"/>
      <c r="I160" s="178" t="s">
        <v>62</v>
      </c>
      <c r="J160" s="178"/>
      <c r="K160" s="178"/>
      <c r="L160" s="178" t="s">
        <v>62</v>
      </c>
      <c r="M160" s="178"/>
      <c r="N160" s="178"/>
      <c r="O160" s="184" t="s">
        <v>62</v>
      </c>
      <c r="P160" s="184" t="s">
        <v>62</v>
      </c>
      <c r="Q160" s="184" t="s">
        <v>62</v>
      </c>
      <c r="R160" s="184" t="s">
        <v>62</v>
      </c>
      <c r="S160" s="173"/>
    </row>
    <row r="161" spans="1:19" s="174" customFormat="1" ht="65.45" customHeight="1" x14ac:dyDescent="0.2">
      <c r="A161" s="384"/>
      <c r="B161" s="182" t="s">
        <v>192</v>
      </c>
      <c r="C161" s="178"/>
      <c r="D161" s="178" t="s">
        <v>62</v>
      </c>
      <c r="E161" s="178"/>
      <c r="F161" s="178"/>
      <c r="G161" s="178">
        <f>G158</f>
        <v>26</v>
      </c>
      <c r="H161" s="178">
        <f t="shared" ref="H161:J161" si="77">H158</f>
        <v>26</v>
      </c>
      <c r="I161" s="178">
        <f t="shared" si="77"/>
        <v>0</v>
      </c>
      <c r="J161" s="178">
        <f t="shared" si="77"/>
        <v>0</v>
      </c>
      <c r="K161" s="178">
        <f>G161</f>
        <v>26</v>
      </c>
      <c r="L161" s="178" t="s">
        <v>62</v>
      </c>
      <c r="M161" s="180">
        <v>46022</v>
      </c>
      <c r="N161" s="180">
        <v>46022</v>
      </c>
      <c r="O161" s="183"/>
      <c r="P161" s="184" t="s">
        <v>62</v>
      </c>
      <c r="Q161" s="183"/>
      <c r="R161" s="183"/>
    </row>
    <row r="162" spans="1:19" s="174" customFormat="1" ht="15" customHeight="1" x14ac:dyDescent="0.25">
      <c r="A162" s="384"/>
      <c r="B162" s="181" t="s">
        <v>193</v>
      </c>
      <c r="C162" s="178"/>
      <c r="D162" s="178"/>
      <c r="E162" s="178"/>
      <c r="F162" s="178"/>
      <c r="G162" s="178" t="s">
        <v>62</v>
      </c>
      <c r="H162" s="178"/>
      <c r="I162" s="178" t="s">
        <v>62</v>
      </c>
      <c r="J162" s="178"/>
      <c r="K162" s="178"/>
      <c r="L162" s="178" t="s">
        <v>62</v>
      </c>
      <c r="M162" s="178"/>
      <c r="N162" s="178"/>
      <c r="O162" s="184" t="s">
        <v>62</v>
      </c>
      <c r="P162" s="184" t="s">
        <v>62</v>
      </c>
      <c r="Q162" s="184" t="s">
        <v>62</v>
      </c>
      <c r="R162" s="184" t="s">
        <v>62</v>
      </c>
      <c r="S162" s="173"/>
    </row>
    <row r="163" spans="1:19" s="174" customFormat="1" ht="38.65" customHeight="1" x14ac:dyDescent="0.2">
      <c r="A163" s="384"/>
      <c r="B163" s="182" t="s">
        <v>330</v>
      </c>
      <c r="C163" s="178"/>
      <c r="D163" s="178" t="s">
        <v>62</v>
      </c>
      <c r="E163" s="178"/>
      <c r="F163" s="178"/>
      <c r="G163" s="178">
        <f>G158</f>
        <v>26</v>
      </c>
      <c r="H163" s="178">
        <f t="shared" ref="H163:J163" si="78">H158</f>
        <v>26</v>
      </c>
      <c r="I163" s="178">
        <f t="shared" si="78"/>
        <v>0</v>
      </c>
      <c r="J163" s="178">
        <f t="shared" si="78"/>
        <v>0</v>
      </c>
      <c r="K163" s="178">
        <f>G163</f>
        <v>26</v>
      </c>
      <c r="L163" s="178" t="s">
        <v>62</v>
      </c>
      <c r="M163" s="180">
        <v>46022</v>
      </c>
      <c r="N163" s="180">
        <v>46022</v>
      </c>
      <c r="O163" s="183"/>
      <c r="P163" s="184" t="s">
        <v>62</v>
      </c>
      <c r="Q163" s="183"/>
      <c r="R163" s="183"/>
    </row>
    <row r="164" spans="1:19" s="174" customFormat="1" ht="21" customHeight="1" x14ac:dyDescent="0.25">
      <c r="A164" s="384"/>
      <c r="B164" s="181" t="s">
        <v>71</v>
      </c>
      <c r="C164" s="178"/>
      <c r="D164" s="178"/>
      <c r="E164" s="178"/>
      <c r="F164" s="178"/>
      <c r="G164" s="178" t="s">
        <v>62</v>
      </c>
      <c r="H164" s="178"/>
      <c r="I164" s="178" t="s">
        <v>62</v>
      </c>
      <c r="J164" s="178"/>
      <c r="K164" s="178"/>
      <c r="L164" s="178" t="s">
        <v>62</v>
      </c>
      <c r="M164" s="178"/>
      <c r="N164" s="178"/>
      <c r="O164" s="184" t="s">
        <v>62</v>
      </c>
      <c r="P164" s="184" t="s">
        <v>62</v>
      </c>
      <c r="Q164" s="184" t="s">
        <v>62</v>
      </c>
      <c r="R164" s="184" t="s">
        <v>62</v>
      </c>
      <c r="S164" s="173"/>
    </row>
    <row r="165" spans="1:19" s="174" customFormat="1" ht="21" customHeight="1" x14ac:dyDescent="0.2">
      <c r="A165" s="385"/>
      <c r="B165" s="182" t="s">
        <v>72</v>
      </c>
      <c r="C165" s="178"/>
      <c r="D165" s="178" t="s">
        <v>62</v>
      </c>
      <c r="E165" s="178"/>
      <c r="F165" s="178"/>
      <c r="G165" s="178">
        <f>G158</f>
        <v>26</v>
      </c>
      <c r="H165" s="178">
        <f t="shared" ref="H165:J165" si="79">H158</f>
        <v>26</v>
      </c>
      <c r="I165" s="178">
        <f t="shared" si="79"/>
        <v>0</v>
      </c>
      <c r="J165" s="178">
        <f t="shared" si="79"/>
        <v>0</v>
      </c>
      <c r="K165" s="178">
        <f>G165</f>
        <v>26</v>
      </c>
      <c r="L165" s="178" t="s">
        <v>62</v>
      </c>
      <c r="M165" s="180">
        <v>46022</v>
      </c>
      <c r="N165" s="180">
        <v>46022</v>
      </c>
      <c r="O165" s="183"/>
      <c r="P165" s="184" t="s">
        <v>62</v>
      </c>
      <c r="Q165" s="183"/>
      <c r="R165" s="183"/>
    </row>
    <row r="166" spans="1:19" s="173" customFormat="1" ht="74.45" customHeight="1" x14ac:dyDescent="0.25">
      <c r="A166" s="383" t="s">
        <v>382</v>
      </c>
      <c r="B166" s="175" t="s">
        <v>413</v>
      </c>
      <c r="C166" s="176" t="s">
        <v>191</v>
      </c>
      <c r="D166" s="177" t="s">
        <v>333</v>
      </c>
      <c r="E166" s="177" t="s">
        <v>75</v>
      </c>
      <c r="F166" s="176">
        <v>792</v>
      </c>
      <c r="G166" s="176">
        <v>21</v>
      </c>
      <c r="H166" s="176">
        <v>21</v>
      </c>
      <c r="I166" s="176"/>
      <c r="J166" s="176"/>
      <c r="K166" s="178">
        <f>G166</f>
        <v>21</v>
      </c>
      <c r="L166" s="176"/>
      <c r="M166" s="176" t="s">
        <v>62</v>
      </c>
      <c r="N166" s="176" t="s">
        <v>62</v>
      </c>
      <c r="O166" s="183">
        <v>571254.81000000006</v>
      </c>
      <c r="P166" s="183" t="s">
        <v>344</v>
      </c>
      <c r="Q166" s="183">
        <v>145614.84</v>
      </c>
      <c r="R166" s="183"/>
    </row>
    <row r="167" spans="1:19" s="174" customFormat="1" ht="15.75" x14ac:dyDescent="0.2">
      <c r="A167" s="384"/>
      <c r="B167" s="179" t="s">
        <v>70</v>
      </c>
      <c r="C167" s="178"/>
      <c r="D167" s="178" t="s">
        <v>62</v>
      </c>
      <c r="E167" s="178"/>
      <c r="F167" s="178"/>
      <c r="G167" s="178">
        <f>G166</f>
        <v>21</v>
      </c>
      <c r="H167" s="178">
        <f t="shared" ref="H167:J167" si="80">H166</f>
        <v>21</v>
      </c>
      <c r="I167" s="178">
        <f t="shared" si="80"/>
        <v>0</v>
      </c>
      <c r="J167" s="178">
        <f t="shared" si="80"/>
        <v>0</v>
      </c>
      <c r="K167" s="178">
        <f>G167</f>
        <v>21</v>
      </c>
      <c r="L167" s="178"/>
      <c r="M167" s="180">
        <v>46022</v>
      </c>
      <c r="N167" s="180">
        <v>46022</v>
      </c>
      <c r="O167" s="183"/>
      <c r="P167" s="184"/>
      <c r="Q167" s="183"/>
      <c r="R167" s="183"/>
    </row>
    <row r="168" spans="1:19" s="174" customFormat="1" x14ac:dyDescent="0.25">
      <c r="A168" s="384"/>
      <c r="B168" s="181" t="s">
        <v>76</v>
      </c>
      <c r="C168" s="178"/>
      <c r="D168" s="178"/>
      <c r="E168" s="178"/>
      <c r="F168" s="178"/>
      <c r="G168" s="178" t="s">
        <v>62</v>
      </c>
      <c r="H168" s="178"/>
      <c r="I168" s="178" t="s">
        <v>62</v>
      </c>
      <c r="J168" s="178"/>
      <c r="K168" s="178"/>
      <c r="L168" s="178" t="s">
        <v>62</v>
      </c>
      <c r="M168" s="178"/>
      <c r="N168" s="178"/>
      <c r="O168" s="184" t="s">
        <v>62</v>
      </c>
      <c r="P168" s="184" t="s">
        <v>62</v>
      </c>
      <c r="Q168" s="184" t="s">
        <v>62</v>
      </c>
      <c r="R168" s="184" t="s">
        <v>62</v>
      </c>
      <c r="S168" s="173"/>
    </row>
    <row r="169" spans="1:19" s="174" customFormat="1" ht="65.45" customHeight="1" x14ac:dyDescent="0.2">
      <c r="A169" s="384"/>
      <c r="B169" s="182" t="s">
        <v>192</v>
      </c>
      <c r="C169" s="178"/>
      <c r="D169" s="178" t="s">
        <v>62</v>
      </c>
      <c r="E169" s="178"/>
      <c r="F169" s="178"/>
      <c r="G169" s="178">
        <f>G166</f>
        <v>21</v>
      </c>
      <c r="H169" s="178">
        <f t="shared" ref="H169:J169" si="81">H166</f>
        <v>21</v>
      </c>
      <c r="I169" s="178">
        <f t="shared" si="81"/>
        <v>0</v>
      </c>
      <c r="J169" s="178">
        <f t="shared" si="81"/>
        <v>0</v>
      </c>
      <c r="K169" s="178">
        <f>G169</f>
        <v>21</v>
      </c>
      <c r="L169" s="178" t="s">
        <v>62</v>
      </c>
      <c r="M169" s="180">
        <v>46022</v>
      </c>
      <c r="N169" s="180">
        <v>46022</v>
      </c>
      <c r="O169" s="183"/>
      <c r="P169" s="184" t="s">
        <v>62</v>
      </c>
      <c r="Q169" s="183"/>
      <c r="R169" s="183"/>
    </row>
    <row r="170" spans="1:19" s="174" customFormat="1" ht="15" customHeight="1" x14ac:dyDescent="0.25">
      <c r="A170" s="384"/>
      <c r="B170" s="181" t="s">
        <v>193</v>
      </c>
      <c r="C170" s="178"/>
      <c r="D170" s="178"/>
      <c r="E170" s="178"/>
      <c r="F170" s="178"/>
      <c r="G170" s="178" t="s">
        <v>62</v>
      </c>
      <c r="H170" s="178"/>
      <c r="I170" s="178" t="s">
        <v>62</v>
      </c>
      <c r="J170" s="178"/>
      <c r="K170" s="178"/>
      <c r="L170" s="178" t="s">
        <v>62</v>
      </c>
      <c r="M170" s="178"/>
      <c r="N170" s="178"/>
      <c r="O170" s="184" t="s">
        <v>62</v>
      </c>
      <c r="P170" s="184" t="s">
        <v>62</v>
      </c>
      <c r="Q170" s="184" t="s">
        <v>62</v>
      </c>
      <c r="R170" s="184" t="s">
        <v>62</v>
      </c>
      <c r="S170" s="173"/>
    </row>
    <row r="171" spans="1:19" s="174" customFormat="1" ht="38.65" customHeight="1" x14ac:dyDescent="0.2">
      <c r="A171" s="384"/>
      <c r="B171" s="182" t="s">
        <v>330</v>
      </c>
      <c r="C171" s="178"/>
      <c r="D171" s="178" t="s">
        <v>62</v>
      </c>
      <c r="E171" s="178"/>
      <c r="F171" s="178"/>
      <c r="G171" s="178">
        <f>G166</f>
        <v>21</v>
      </c>
      <c r="H171" s="178">
        <f t="shared" ref="H171:J171" si="82">H166</f>
        <v>21</v>
      </c>
      <c r="I171" s="178">
        <f t="shared" si="82"/>
        <v>0</v>
      </c>
      <c r="J171" s="178">
        <f t="shared" si="82"/>
        <v>0</v>
      </c>
      <c r="K171" s="178">
        <f>G171</f>
        <v>21</v>
      </c>
      <c r="L171" s="178" t="s">
        <v>62</v>
      </c>
      <c r="M171" s="180">
        <v>46022</v>
      </c>
      <c r="N171" s="180">
        <v>46022</v>
      </c>
      <c r="O171" s="183"/>
      <c r="P171" s="184" t="s">
        <v>62</v>
      </c>
      <c r="Q171" s="183"/>
      <c r="R171" s="183"/>
    </row>
    <row r="172" spans="1:19" s="174" customFormat="1" ht="21" customHeight="1" x14ac:dyDescent="0.25">
      <c r="A172" s="384"/>
      <c r="B172" s="181" t="s">
        <v>71</v>
      </c>
      <c r="C172" s="178"/>
      <c r="D172" s="178"/>
      <c r="E172" s="178"/>
      <c r="F172" s="178"/>
      <c r="G172" s="178" t="s">
        <v>62</v>
      </c>
      <c r="H172" s="178"/>
      <c r="I172" s="178" t="s">
        <v>62</v>
      </c>
      <c r="J172" s="178"/>
      <c r="K172" s="178"/>
      <c r="L172" s="178" t="s">
        <v>62</v>
      </c>
      <c r="M172" s="178"/>
      <c r="N172" s="178"/>
      <c r="O172" s="184" t="s">
        <v>62</v>
      </c>
      <c r="P172" s="184" t="s">
        <v>62</v>
      </c>
      <c r="Q172" s="184" t="s">
        <v>62</v>
      </c>
      <c r="R172" s="184" t="s">
        <v>62</v>
      </c>
      <c r="S172" s="173"/>
    </row>
    <row r="173" spans="1:19" s="174" customFormat="1" ht="21" customHeight="1" x14ac:dyDescent="0.2">
      <c r="A173" s="385"/>
      <c r="B173" s="182" t="s">
        <v>72</v>
      </c>
      <c r="C173" s="178"/>
      <c r="D173" s="178" t="s">
        <v>62</v>
      </c>
      <c r="E173" s="178"/>
      <c r="F173" s="178"/>
      <c r="G173" s="178">
        <f>G166</f>
        <v>21</v>
      </c>
      <c r="H173" s="178">
        <f t="shared" ref="H173:J173" si="83">H166</f>
        <v>21</v>
      </c>
      <c r="I173" s="178">
        <f t="shared" si="83"/>
        <v>0</v>
      </c>
      <c r="J173" s="178">
        <f t="shared" si="83"/>
        <v>0</v>
      </c>
      <c r="K173" s="178">
        <f>G173</f>
        <v>21</v>
      </c>
      <c r="L173" s="178" t="s">
        <v>62</v>
      </c>
      <c r="M173" s="180">
        <v>46022</v>
      </c>
      <c r="N173" s="180">
        <v>46022</v>
      </c>
      <c r="O173" s="183"/>
      <c r="P173" s="184" t="s">
        <v>62</v>
      </c>
      <c r="Q173" s="183"/>
      <c r="R173" s="183"/>
    </row>
    <row r="174" spans="1:19" s="173" customFormat="1" ht="74.45" customHeight="1" x14ac:dyDescent="0.25">
      <c r="A174" s="383" t="s">
        <v>398</v>
      </c>
      <c r="B174" s="175" t="s">
        <v>413</v>
      </c>
      <c r="C174" s="176" t="s">
        <v>191</v>
      </c>
      <c r="D174" s="177" t="s">
        <v>333</v>
      </c>
      <c r="E174" s="177" t="s">
        <v>75</v>
      </c>
      <c r="F174" s="176">
        <v>792</v>
      </c>
      <c r="G174" s="176">
        <v>79</v>
      </c>
      <c r="H174" s="176">
        <v>79</v>
      </c>
      <c r="I174" s="176"/>
      <c r="J174" s="176"/>
      <c r="K174" s="178">
        <f>G174</f>
        <v>79</v>
      </c>
      <c r="L174" s="176"/>
      <c r="M174" s="176" t="s">
        <v>62</v>
      </c>
      <c r="N174" s="176" t="s">
        <v>62</v>
      </c>
      <c r="O174" s="183">
        <v>2149006.19</v>
      </c>
      <c r="P174" s="183" t="s">
        <v>344</v>
      </c>
      <c r="Q174" s="183">
        <v>567158.84</v>
      </c>
      <c r="R174" s="183"/>
    </row>
    <row r="175" spans="1:19" s="174" customFormat="1" ht="15.75" x14ac:dyDescent="0.2">
      <c r="A175" s="384"/>
      <c r="B175" s="179" t="s">
        <v>70</v>
      </c>
      <c r="C175" s="178"/>
      <c r="D175" s="178" t="s">
        <v>62</v>
      </c>
      <c r="E175" s="178"/>
      <c r="F175" s="178"/>
      <c r="G175" s="178">
        <f>G174</f>
        <v>79</v>
      </c>
      <c r="H175" s="178">
        <f>H174</f>
        <v>79</v>
      </c>
      <c r="I175" s="178">
        <f t="shared" ref="I175:J175" si="84">I174</f>
        <v>0</v>
      </c>
      <c r="J175" s="178">
        <f t="shared" si="84"/>
        <v>0</v>
      </c>
      <c r="K175" s="178">
        <f>G175</f>
        <v>79</v>
      </c>
      <c r="L175" s="178"/>
      <c r="M175" s="180">
        <v>46022</v>
      </c>
      <c r="N175" s="180">
        <v>46022</v>
      </c>
      <c r="O175" s="183"/>
      <c r="P175" s="184"/>
      <c r="Q175" s="183"/>
      <c r="R175" s="183"/>
    </row>
    <row r="176" spans="1:19" s="174" customFormat="1" x14ac:dyDescent="0.25">
      <c r="A176" s="384"/>
      <c r="B176" s="181" t="s">
        <v>76</v>
      </c>
      <c r="C176" s="178"/>
      <c r="D176" s="178"/>
      <c r="E176" s="178"/>
      <c r="F176" s="178"/>
      <c r="G176" s="178" t="s">
        <v>62</v>
      </c>
      <c r="H176" s="178"/>
      <c r="I176" s="178" t="s">
        <v>62</v>
      </c>
      <c r="J176" s="178"/>
      <c r="K176" s="178"/>
      <c r="L176" s="178" t="s">
        <v>62</v>
      </c>
      <c r="M176" s="178"/>
      <c r="N176" s="178"/>
      <c r="O176" s="184" t="s">
        <v>62</v>
      </c>
      <c r="P176" s="184" t="s">
        <v>62</v>
      </c>
      <c r="Q176" s="184" t="s">
        <v>62</v>
      </c>
      <c r="R176" s="184" t="s">
        <v>62</v>
      </c>
      <c r="S176" s="173"/>
    </row>
    <row r="177" spans="1:19" s="174" customFormat="1" ht="65.45" customHeight="1" x14ac:dyDescent="0.2">
      <c r="A177" s="384"/>
      <c r="B177" s="182" t="s">
        <v>192</v>
      </c>
      <c r="C177" s="178"/>
      <c r="D177" s="178" t="s">
        <v>62</v>
      </c>
      <c r="E177" s="178"/>
      <c r="F177" s="178"/>
      <c r="G177" s="178">
        <f>G174</f>
        <v>79</v>
      </c>
      <c r="H177" s="178">
        <f t="shared" ref="H177:J177" si="85">H174</f>
        <v>79</v>
      </c>
      <c r="I177" s="178">
        <f t="shared" si="85"/>
        <v>0</v>
      </c>
      <c r="J177" s="178">
        <f t="shared" si="85"/>
        <v>0</v>
      </c>
      <c r="K177" s="178">
        <f>G177</f>
        <v>79</v>
      </c>
      <c r="L177" s="178" t="s">
        <v>62</v>
      </c>
      <c r="M177" s="180">
        <v>46022</v>
      </c>
      <c r="N177" s="180">
        <v>46022</v>
      </c>
      <c r="O177" s="183"/>
      <c r="P177" s="184" t="s">
        <v>62</v>
      </c>
      <c r="Q177" s="183"/>
      <c r="R177" s="183"/>
    </row>
    <row r="178" spans="1:19" s="174" customFormat="1" ht="15" customHeight="1" x14ac:dyDescent="0.25">
      <c r="A178" s="384"/>
      <c r="B178" s="181" t="s">
        <v>193</v>
      </c>
      <c r="C178" s="178"/>
      <c r="D178" s="178"/>
      <c r="E178" s="178"/>
      <c r="F178" s="178"/>
      <c r="G178" s="178" t="s">
        <v>62</v>
      </c>
      <c r="H178" s="178"/>
      <c r="I178" s="178" t="s">
        <v>62</v>
      </c>
      <c r="J178" s="178"/>
      <c r="K178" s="178"/>
      <c r="L178" s="178" t="s">
        <v>62</v>
      </c>
      <c r="M178" s="178"/>
      <c r="N178" s="178"/>
      <c r="O178" s="184" t="s">
        <v>62</v>
      </c>
      <c r="P178" s="184" t="s">
        <v>62</v>
      </c>
      <c r="Q178" s="184" t="s">
        <v>62</v>
      </c>
      <c r="R178" s="184" t="s">
        <v>62</v>
      </c>
      <c r="S178" s="173"/>
    </row>
    <row r="179" spans="1:19" s="174" customFormat="1" ht="38.65" customHeight="1" x14ac:dyDescent="0.2">
      <c r="A179" s="384"/>
      <c r="B179" s="182" t="s">
        <v>330</v>
      </c>
      <c r="C179" s="178"/>
      <c r="D179" s="178" t="s">
        <v>62</v>
      </c>
      <c r="E179" s="178"/>
      <c r="F179" s="178"/>
      <c r="G179" s="178">
        <f>G174</f>
        <v>79</v>
      </c>
      <c r="H179" s="178">
        <f t="shared" ref="H179:J179" si="86">H174</f>
        <v>79</v>
      </c>
      <c r="I179" s="178">
        <f t="shared" si="86"/>
        <v>0</v>
      </c>
      <c r="J179" s="178">
        <f t="shared" si="86"/>
        <v>0</v>
      </c>
      <c r="K179" s="178">
        <f>G179</f>
        <v>79</v>
      </c>
      <c r="L179" s="178" t="s">
        <v>62</v>
      </c>
      <c r="M179" s="180">
        <v>46022</v>
      </c>
      <c r="N179" s="180">
        <v>46022</v>
      </c>
      <c r="O179" s="183"/>
      <c r="P179" s="184" t="s">
        <v>62</v>
      </c>
      <c r="Q179" s="183"/>
      <c r="R179" s="183"/>
    </row>
    <row r="180" spans="1:19" s="174" customFormat="1" ht="21" customHeight="1" x14ac:dyDescent="0.25">
      <c r="A180" s="384"/>
      <c r="B180" s="181" t="s">
        <v>71</v>
      </c>
      <c r="C180" s="178"/>
      <c r="D180" s="178"/>
      <c r="E180" s="178"/>
      <c r="F180" s="178"/>
      <c r="G180" s="178" t="s">
        <v>62</v>
      </c>
      <c r="H180" s="178"/>
      <c r="I180" s="178" t="s">
        <v>62</v>
      </c>
      <c r="J180" s="178"/>
      <c r="K180" s="178"/>
      <c r="L180" s="178" t="s">
        <v>62</v>
      </c>
      <c r="M180" s="178"/>
      <c r="N180" s="178"/>
      <c r="O180" s="184" t="s">
        <v>62</v>
      </c>
      <c r="P180" s="184" t="s">
        <v>62</v>
      </c>
      <c r="Q180" s="184" t="s">
        <v>62</v>
      </c>
      <c r="R180" s="184" t="s">
        <v>62</v>
      </c>
      <c r="S180" s="173"/>
    </row>
    <row r="181" spans="1:19" s="174" customFormat="1" ht="21" customHeight="1" x14ac:dyDescent="0.2">
      <c r="A181" s="385"/>
      <c r="B181" s="182" t="s">
        <v>72</v>
      </c>
      <c r="C181" s="178"/>
      <c r="D181" s="178" t="s">
        <v>62</v>
      </c>
      <c r="E181" s="178"/>
      <c r="F181" s="178"/>
      <c r="G181" s="178">
        <f>G174</f>
        <v>79</v>
      </c>
      <c r="H181" s="178">
        <f t="shared" ref="H181:J181" si="87">H174</f>
        <v>79</v>
      </c>
      <c r="I181" s="178">
        <f t="shared" si="87"/>
        <v>0</v>
      </c>
      <c r="J181" s="178">
        <f t="shared" si="87"/>
        <v>0</v>
      </c>
      <c r="K181" s="178">
        <f>G181</f>
        <v>79</v>
      </c>
      <c r="L181" s="178" t="s">
        <v>62</v>
      </c>
      <c r="M181" s="180">
        <v>46022</v>
      </c>
      <c r="N181" s="180">
        <v>46022</v>
      </c>
      <c r="O181" s="183"/>
      <c r="P181" s="184" t="s">
        <v>62</v>
      </c>
      <c r="Q181" s="183"/>
      <c r="R181" s="183"/>
    </row>
    <row r="182" spans="1:19" s="173" customFormat="1" ht="74.45" customHeight="1" x14ac:dyDescent="0.25">
      <c r="A182" s="383" t="s">
        <v>399</v>
      </c>
      <c r="B182" s="175" t="s">
        <v>413</v>
      </c>
      <c r="C182" s="176" t="s">
        <v>191</v>
      </c>
      <c r="D182" s="177" t="s">
        <v>333</v>
      </c>
      <c r="E182" s="177" t="s">
        <v>75</v>
      </c>
      <c r="F182" s="176">
        <v>792</v>
      </c>
      <c r="G182" s="176">
        <v>48</v>
      </c>
      <c r="H182" s="176">
        <v>48</v>
      </c>
      <c r="I182" s="176"/>
      <c r="J182" s="176"/>
      <c r="K182" s="178">
        <f>G182</f>
        <v>48</v>
      </c>
      <c r="L182" s="176"/>
      <c r="M182" s="176" t="s">
        <v>62</v>
      </c>
      <c r="N182" s="176" t="s">
        <v>62</v>
      </c>
      <c r="O182" s="183">
        <v>1305725.28</v>
      </c>
      <c r="P182" s="183" t="s">
        <v>344</v>
      </c>
      <c r="Q182" s="183">
        <v>380089.36</v>
      </c>
      <c r="R182" s="183"/>
    </row>
    <row r="183" spans="1:19" s="174" customFormat="1" ht="15.75" x14ac:dyDescent="0.2">
      <c r="A183" s="384"/>
      <c r="B183" s="179" t="s">
        <v>70</v>
      </c>
      <c r="C183" s="178"/>
      <c r="D183" s="178" t="s">
        <v>62</v>
      </c>
      <c r="E183" s="178"/>
      <c r="F183" s="178"/>
      <c r="G183" s="178">
        <f>G182</f>
        <v>48</v>
      </c>
      <c r="H183" s="178">
        <f t="shared" ref="H183:J183" si="88">H182</f>
        <v>48</v>
      </c>
      <c r="I183" s="178">
        <f t="shared" si="88"/>
        <v>0</v>
      </c>
      <c r="J183" s="178">
        <f t="shared" si="88"/>
        <v>0</v>
      </c>
      <c r="K183" s="178">
        <f>G183</f>
        <v>48</v>
      </c>
      <c r="L183" s="178"/>
      <c r="M183" s="180">
        <v>46022</v>
      </c>
      <c r="N183" s="180">
        <v>46022</v>
      </c>
      <c r="O183" s="183"/>
      <c r="P183" s="184"/>
      <c r="Q183" s="183"/>
      <c r="R183" s="183"/>
    </row>
    <row r="184" spans="1:19" s="174" customFormat="1" x14ac:dyDescent="0.25">
      <c r="A184" s="384"/>
      <c r="B184" s="181" t="s">
        <v>76</v>
      </c>
      <c r="C184" s="178"/>
      <c r="D184" s="178"/>
      <c r="E184" s="178"/>
      <c r="F184" s="178"/>
      <c r="G184" s="178" t="s">
        <v>62</v>
      </c>
      <c r="H184" s="178"/>
      <c r="I184" s="178" t="s">
        <v>62</v>
      </c>
      <c r="J184" s="178"/>
      <c r="K184" s="178"/>
      <c r="L184" s="178" t="s">
        <v>62</v>
      </c>
      <c r="M184" s="178"/>
      <c r="N184" s="178"/>
      <c r="O184" s="184" t="s">
        <v>62</v>
      </c>
      <c r="P184" s="184" t="s">
        <v>62</v>
      </c>
      <c r="Q184" s="184" t="s">
        <v>62</v>
      </c>
      <c r="R184" s="184" t="s">
        <v>62</v>
      </c>
      <c r="S184" s="173"/>
    </row>
    <row r="185" spans="1:19" s="174" customFormat="1" ht="65.45" customHeight="1" x14ac:dyDescent="0.2">
      <c r="A185" s="384"/>
      <c r="B185" s="182" t="s">
        <v>192</v>
      </c>
      <c r="C185" s="178"/>
      <c r="D185" s="178" t="s">
        <v>62</v>
      </c>
      <c r="E185" s="178"/>
      <c r="F185" s="178"/>
      <c r="G185" s="178">
        <f>G182</f>
        <v>48</v>
      </c>
      <c r="H185" s="178">
        <f t="shared" ref="H185:J185" si="89">H182</f>
        <v>48</v>
      </c>
      <c r="I185" s="178">
        <f t="shared" si="89"/>
        <v>0</v>
      </c>
      <c r="J185" s="178">
        <f t="shared" si="89"/>
        <v>0</v>
      </c>
      <c r="K185" s="178">
        <f>G185</f>
        <v>48</v>
      </c>
      <c r="L185" s="178" t="s">
        <v>62</v>
      </c>
      <c r="M185" s="180">
        <v>46022</v>
      </c>
      <c r="N185" s="180">
        <v>46022</v>
      </c>
      <c r="O185" s="183"/>
      <c r="P185" s="184" t="s">
        <v>62</v>
      </c>
      <c r="Q185" s="183"/>
      <c r="R185" s="183"/>
    </row>
    <row r="186" spans="1:19" s="174" customFormat="1" ht="15" customHeight="1" x14ac:dyDescent="0.25">
      <c r="A186" s="384"/>
      <c r="B186" s="181" t="s">
        <v>193</v>
      </c>
      <c r="C186" s="178"/>
      <c r="D186" s="178"/>
      <c r="E186" s="178"/>
      <c r="F186" s="178"/>
      <c r="G186" s="178" t="s">
        <v>62</v>
      </c>
      <c r="H186" s="178"/>
      <c r="I186" s="178" t="s">
        <v>62</v>
      </c>
      <c r="J186" s="178"/>
      <c r="K186" s="178"/>
      <c r="L186" s="178" t="s">
        <v>62</v>
      </c>
      <c r="M186" s="178"/>
      <c r="N186" s="178"/>
      <c r="O186" s="184" t="s">
        <v>62</v>
      </c>
      <c r="P186" s="184" t="s">
        <v>62</v>
      </c>
      <c r="Q186" s="184" t="s">
        <v>62</v>
      </c>
      <c r="R186" s="184" t="s">
        <v>62</v>
      </c>
      <c r="S186" s="173"/>
    </row>
    <row r="187" spans="1:19" s="174" customFormat="1" ht="38.65" customHeight="1" x14ac:dyDescent="0.2">
      <c r="A187" s="384"/>
      <c r="B187" s="182" t="s">
        <v>330</v>
      </c>
      <c r="C187" s="178"/>
      <c r="D187" s="178" t="s">
        <v>62</v>
      </c>
      <c r="E187" s="178"/>
      <c r="F187" s="178"/>
      <c r="G187" s="178">
        <f>G182</f>
        <v>48</v>
      </c>
      <c r="H187" s="178">
        <f t="shared" ref="H187:J187" si="90">H182</f>
        <v>48</v>
      </c>
      <c r="I187" s="178">
        <f t="shared" si="90"/>
        <v>0</v>
      </c>
      <c r="J187" s="178">
        <f t="shared" si="90"/>
        <v>0</v>
      </c>
      <c r="K187" s="178">
        <f>G187</f>
        <v>48</v>
      </c>
      <c r="L187" s="178" t="s">
        <v>62</v>
      </c>
      <c r="M187" s="180">
        <v>46022</v>
      </c>
      <c r="N187" s="180">
        <v>46022</v>
      </c>
      <c r="O187" s="183"/>
      <c r="P187" s="184" t="s">
        <v>62</v>
      </c>
      <c r="Q187" s="183"/>
      <c r="R187" s="183"/>
    </row>
    <row r="188" spans="1:19" s="174" customFormat="1" ht="21" customHeight="1" x14ac:dyDescent="0.25">
      <c r="A188" s="384"/>
      <c r="B188" s="181" t="s">
        <v>71</v>
      </c>
      <c r="C188" s="178"/>
      <c r="D188" s="178"/>
      <c r="E188" s="178"/>
      <c r="F188" s="178"/>
      <c r="G188" s="178" t="s">
        <v>62</v>
      </c>
      <c r="H188" s="178"/>
      <c r="I188" s="178" t="s">
        <v>62</v>
      </c>
      <c r="J188" s="178"/>
      <c r="K188" s="178"/>
      <c r="L188" s="178" t="s">
        <v>62</v>
      </c>
      <c r="M188" s="178"/>
      <c r="N188" s="178"/>
      <c r="O188" s="184" t="s">
        <v>62</v>
      </c>
      <c r="P188" s="184" t="s">
        <v>62</v>
      </c>
      <c r="Q188" s="184" t="s">
        <v>62</v>
      </c>
      <c r="R188" s="184" t="s">
        <v>62</v>
      </c>
      <c r="S188" s="173"/>
    </row>
    <row r="189" spans="1:19" s="174" customFormat="1" ht="21" customHeight="1" x14ac:dyDescent="0.2">
      <c r="A189" s="385"/>
      <c r="B189" s="182" t="s">
        <v>72</v>
      </c>
      <c r="C189" s="178"/>
      <c r="D189" s="178" t="s">
        <v>62</v>
      </c>
      <c r="E189" s="178"/>
      <c r="F189" s="178"/>
      <c r="G189" s="178">
        <f>G182</f>
        <v>48</v>
      </c>
      <c r="H189" s="178">
        <f t="shared" ref="H189:J189" si="91">H182</f>
        <v>48</v>
      </c>
      <c r="I189" s="178">
        <f t="shared" si="91"/>
        <v>0</v>
      </c>
      <c r="J189" s="178">
        <f t="shared" si="91"/>
        <v>0</v>
      </c>
      <c r="K189" s="178">
        <f>G189</f>
        <v>48</v>
      </c>
      <c r="L189" s="178" t="s">
        <v>62</v>
      </c>
      <c r="M189" s="180">
        <v>46022</v>
      </c>
      <c r="N189" s="180">
        <v>46022</v>
      </c>
      <c r="O189" s="183"/>
      <c r="P189" s="184" t="s">
        <v>62</v>
      </c>
      <c r="Q189" s="183"/>
      <c r="R189" s="183"/>
    </row>
    <row r="190" spans="1:19" s="173" customFormat="1" ht="74.45" customHeight="1" x14ac:dyDescent="0.25">
      <c r="A190" s="383" t="s">
        <v>400</v>
      </c>
      <c r="B190" s="175" t="s">
        <v>413</v>
      </c>
      <c r="C190" s="176" t="s">
        <v>191</v>
      </c>
      <c r="D190" s="177" t="s">
        <v>333</v>
      </c>
      <c r="E190" s="177" t="s">
        <v>75</v>
      </c>
      <c r="F190" s="176">
        <v>792</v>
      </c>
      <c r="G190" s="176">
        <v>33</v>
      </c>
      <c r="H190" s="176">
        <v>33</v>
      </c>
      <c r="I190" s="176"/>
      <c r="J190" s="176"/>
      <c r="K190" s="178">
        <f>G190</f>
        <v>33</v>
      </c>
      <c r="L190" s="176"/>
      <c r="M190" s="176" t="s">
        <v>62</v>
      </c>
      <c r="N190" s="176" t="s">
        <v>62</v>
      </c>
      <c r="O190" s="183">
        <v>897686.13</v>
      </c>
      <c r="P190" s="183" t="s">
        <v>344</v>
      </c>
      <c r="Q190" s="183">
        <v>438270.66</v>
      </c>
      <c r="R190" s="183"/>
    </row>
    <row r="191" spans="1:19" s="174" customFormat="1" ht="15.75" x14ac:dyDescent="0.2">
      <c r="A191" s="384"/>
      <c r="B191" s="179" t="s">
        <v>70</v>
      </c>
      <c r="C191" s="178"/>
      <c r="D191" s="178" t="s">
        <v>62</v>
      </c>
      <c r="E191" s="178"/>
      <c r="F191" s="178"/>
      <c r="G191" s="178">
        <f>G190</f>
        <v>33</v>
      </c>
      <c r="H191" s="178">
        <f t="shared" ref="H191:J191" si="92">H190</f>
        <v>33</v>
      </c>
      <c r="I191" s="178">
        <f t="shared" si="92"/>
        <v>0</v>
      </c>
      <c r="J191" s="178">
        <f t="shared" si="92"/>
        <v>0</v>
      </c>
      <c r="K191" s="178">
        <f>G191</f>
        <v>33</v>
      </c>
      <c r="L191" s="178"/>
      <c r="M191" s="180">
        <v>46022</v>
      </c>
      <c r="N191" s="180">
        <v>46022</v>
      </c>
      <c r="O191" s="183"/>
      <c r="P191" s="184"/>
      <c r="Q191" s="183"/>
      <c r="R191" s="183"/>
    </row>
    <row r="192" spans="1:19" s="174" customFormat="1" x14ac:dyDescent="0.25">
      <c r="A192" s="384"/>
      <c r="B192" s="181" t="s">
        <v>76</v>
      </c>
      <c r="C192" s="178"/>
      <c r="D192" s="178"/>
      <c r="E192" s="178"/>
      <c r="F192" s="178"/>
      <c r="G192" s="178" t="s">
        <v>62</v>
      </c>
      <c r="H192" s="178"/>
      <c r="I192" s="178" t="s">
        <v>62</v>
      </c>
      <c r="J192" s="178"/>
      <c r="K192" s="178"/>
      <c r="L192" s="178" t="s">
        <v>62</v>
      </c>
      <c r="M192" s="178"/>
      <c r="N192" s="178"/>
      <c r="O192" s="184" t="s">
        <v>62</v>
      </c>
      <c r="P192" s="184" t="s">
        <v>62</v>
      </c>
      <c r="Q192" s="184" t="s">
        <v>62</v>
      </c>
      <c r="R192" s="184" t="s">
        <v>62</v>
      </c>
      <c r="S192" s="173"/>
    </row>
    <row r="193" spans="1:19" s="174" customFormat="1" ht="65.45" customHeight="1" x14ac:dyDescent="0.2">
      <c r="A193" s="384"/>
      <c r="B193" s="182" t="s">
        <v>192</v>
      </c>
      <c r="C193" s="178"/>
      <c r="D193" s="178" t="s">
        <v>62</v>
      </c>
      <c r="E193" s="178"/>
      <c r="F193" s="178"/>
      <c r="G193" s="178">
        <f>G190</f>
        <v>33</v>
      </c>
      <c r="H193" s="178">
        <f t="shared" ref="H193:J193" si="93">H190</f>
        <v>33</v>
      </c>
      <c r="I193" s="178">
        <f t="shared" si="93"/>
        <v>0</v>
      </c>
      <c r="J193" s="178">
        <f t="shared" si="93"/>
        <v>0</v>
      </c>
      <c r="K193" s="178">
        <f>G193</f>
        <v>33</v>
      </c>
      <c r="L193" s="178" t="s">
        <v>62</v>
      </c>
      <c r="M193" s="180">
        <v>46022</v>
      </c>
      <c r="N193" s="180">
        <v>46022</v>
      </c>
      <c r="O193" s="183"/>
      <c r="P193" s="184" t="s">
        <v>62</v>
      </c>
      <c r="Q193" s="183"/>
      <c r="R193" s="183"/>
    </row>
    <row r="194" spans="1:19" s="174" customFormat="1" ht="15" customHeight="1" x14ac:dyDescent="0.25">
      <c r="A194" s="384"/>
      <c r="B194" s="181" t="s">
        <v>193</v>
      </c>
      <c r="C194" s="178"/>
      <c r="D194" s="178"/>
      <c r="E194" s="178"/>
      <c r="F194" s="178"/>
      <c r="G194" s="178" t="s">
        <v>62</v>
      </c>
      <c r="H194" s="178"/>
      <c r="I194" s="178" t="s">
        <v>62</v>
      </c>
      <c r="J194" s="178"/>
      <c r="K194" s="178"/>
      <c r="L194" s="178" t="s">
        <v>62</v>
      </c>
      <c r="M194" s="178"/>
      <c r="N194" s="178"/>
      <c r="O194" s="184" t="s">
        <v>62</v>
      </c>
      <c r="P194" s="184" t="s">
        <v>62</v>
      </c>
      <c r="Q194" s="184" t="s">
        <v>62</v>
      </c>
      <c r="R194" s="184" t="s">
        <v>62</v>
      </c>
      <c r="S194" s="173"/>
    </row>
    <row r="195" spans="1:19" s="174" customFormat="1" ht="38.65" customHeight="1" x14ac:dyDescent="0.2">
      <c r="A195" s="384"/>
      <c r="B195" s="182" t="s">
        <v>330</v>
      </c>
      <c r="C195" s="178"/>
      <c r="D195" s="178" t="s">
        <v>62</v>
      </c>
      <c r="E195" s="178"/>
      <c r="F195" s="178"/>
      <c r="G195" s="178">
        <f>G190</f>
        <v>33</v>
      </c>
      <c r="H195" s="178">
        <f t="shared" ref="H195:J195" si="94">H190</f>
        <v>33</v>
      </c>
      <c r="I195" s="178">
        <f t="shared" si="94"/>
        <v>0</v>
      </c>
      <c r="J195" s="178">
        <f t="shared" si="94"/>
        <v>0</v>
      </c>
      <c r="K195" s="178">
        <f>G195</f>
        <v>33</v>
      </c>
      <c r="L195" s="178" t="s">
        <v>62</v>
      </c>
      <c r="M195" s="180">
        <v>46022</v>
      </c>
      <c r="N195" s="180">
        <v>46022</v>
      </c>
      <c r="O195" s="183"/>
      <c r="P195" s="184" t="s">
        <v>62</v>
      </c>
      <c r="Q195" s="183"/>
      <c r="R195" s="183"/>
    </row>
    <row r="196" spans="1:19" s="174" customFormat="1" ht="21" customHeight="1" x14ac:dyDescent="0.25">
      <c r="A196" s="384"/>
      <c r="B196" s="181" t="s">
        <v>71</v>
      </c>
      <c r="C196" s="178"/>
      <c r="D196" s="178"/>
      <c r="E196" s="178"/>
      <c r="F196" s="178"/>
      <c r="G196" s="178" t="s">
        <v>62</v>
      </c>
      <c r="H196" s="178"/>
      <c r="I196" s="178" t="s">
        <v>62</v>
      </c>
      <c r="J196" s="178"/>
      <c r="K196" s="178"/>
      <c r="L196" s="178" t="s">
        <v>62</v>
      </c>
      <c r="M196" s="178"/>
      <c r="N196" s="178"/>
      <c r="O196" s="184" t="s">
        <v>62</v>
      </c>
      <c r="P196" s="184" t="s">
        <v>62</v>
      </c>
      <c r="Q196" s="184" t="s">
        <v>62</v>
      </c>
      <c r="R196" s="184" t="s">
        <v>62</v>
      </c>
      <c r="S196" s="173"/>
    </row>
    <row r="197" spans="1:19" s="174" customFormat="1" ht="21" customHeight="1" x14ac:dyDescent="0.2">
      <c r="A197" s="385"/>
      <c r="B197" s="182" t="s">
        <v>72</v>
      </c>
      <c r="C197" s="178"/>
      <c r="D197" s="178" t="s">
        <v>62</v>
      </c>
      <c r="E197" s="178"/>
      <c r="F197" s="178"/>
      <c r="G197" s="178">
        <f>G190</f>
        <v>33</v>
      </c>
      <c r="H197" s="178">
        <f t="shared" ref="H197:J197" si="95">H190</f>
        <v>33</v>
      </c>
      <c r="I197" s="178">
        <f t="shared" si="95"/>
        <v>0</v>
      </c>
      <c r="J197" s="178">
        <f t="shared" si="95"/>
        <v>0</v>
      </c>
      <c r="K197" s="178">
        <f>G197</f>
        <v>33</v>
      </c>
      <c r="L197" s="178" t="s">
        <v>62</v>
      </c>
      <c r="M197" s="180">
        <v>46022</v>
      </c>
      <c r="N197" s="180">
        <v>46022</v>
      </c>
      <c r="O197" s="183"/>
      <c r="P197" s="184" t="s">
        <v>62</v>
      </c>
      <c r="Q197" s="183"/>
      <c r="R197" s="183"/>
    </row>
    <row r="198" spans="1:19" s="173" customFormat="1" ht="74.45" customHeight="1" x14ac:dyDescent="0.25">
      <c r="A198" s="383" t="s">
        <v>376</v>
      </c>
      <c r="B198" s="175" t="s">
        <v>413</v>
      </c>
      <c r="C198" s="176" t="s">
        <v>191</v>
      </c>
      <c r="D198" s="177" t="s">
        <v>333</v>
      </c>
      <c r="E198" s="177" t="s">
        <v>75</v>
      </c>
      <c r="F198" s="176">
        <v>792</v>
      </c>
      <c r="G198" s="176">
        <v>10</v>
      </c>
      <c r="H198" s="176">
        <v>10</v>
      </c>
      <c r="I198" s="176"/>
      <c r="J198" s="176"/>
      <c r="K198" s="178">
        <f>G198</f>
        <v>10</v>
      </c>
      <c r="L198" s="176"/>
      <c r="M198" s="176" t="s">
        <v>62</v>
      </c>
      <c r="N198" s="176" t="s">
        <v>62</v>
      </c>
      <c r="O198" s="183">
        <v>272026.09999999998</v>
      </c>
      <c r="P198" s="183" t="s">
        <v>344</v>
      </c>
      <c r="Q198" s="183">
        <v>69340.399999999994</v>
      </c>
      <c r="R198" s="183"/>
    </row>
    <row r="199" spans="1:19" s="174" customFormat="1" ht="15.75" x14ac:dyDescent="0.2">
      <c r="A199" s="384"/>
      <c r="B199" s="179" t="s">
        <v>70</v>
      </c>
      <c r="C199" s="178"/>
      <c r="D199" s="178" t="s">
        <v>62</v>
      </c>
      <c r="E199" s="178"/>
      <c r="F199" s="178"/>
      <c r="G199" s="178">
        <f>G198</f>
        <v>10</v>
      </c>
      <c r="H199" s="178">
        <f t="shared" ref="H199:J199" si="96">H198</f>
        <v>10</v>
      </c>
      <c r="I199" s="178">
        <f t="shared" si="96"/>
        <v>0</v>
      </c>
      <c r="J199" s="178">
        <f t="shared" si="96"/>
        <v>0</v>
      </c>
      <c r="K199" s="178">
        <f>G199</f>
        <v>10</v>
      </c>
      <c r="L199" s="178"/>
      <c r="M199" s="180">
        <v>46022</v>
      </c>
      <c r="N199" s="180">
        <v>46022</v>
      </c>
      <c r="O199" s="183"/>
      <c r="P199" s="184"/>
      <c r="Q199" s="183"/>
      <c r="R199" s="183"/>
    </row>
    <row r="200" spans="1:19" s="174" customFormat="1" x14ac:dyDescent="0.25">
      <c r="A200" s="384"/>
      <c r="B200" s="181" t="s">
        <v>76</v>
      </c>
      <c r="C200" s="178"/>
      <c r="D200" s="178"/>
      <c r="E200" s="178"/>
      <c r="F200" s="178"/>
      <c r="G200" s="178" t="s">
        <v>62</v>
      </c>
      <c r="H200" s="178"/>
      <c r="I200" s="178" t="s">
        <v>62</v>
      </c>
      <c r="J200" s="178"/>
      <c r="K200" s="178"/>
      <c r="L200" s="178" t="s">
        <v>62</v>
      </c>
      <c r="M200" s="178"/>
      <c r="N200" s="178"/>
      <c r="O200" s="184" t="s">
        <v>62</v>
      </c>
      <c r="P200" s="184" t="s">
        <v>62</v>
      </c>
      <c r="Q200" s="184" t="s">
        <v>62</v>
      </c>
      <c r="R200" s="184" t="s">
        <v>62</v>
      </c>
      <c r="S200" s="173"/>
    </row>
    <row r="201" spans="1:19" s="174" customFormat="1" ht="65.45" customHeight="1" x14ac:dyDescent="0.2">
      <c r="A201" s="384"/>
      <c r="B201" s="182" t="s">
        <v>192</v>
      </c>
      <c r="C201" s="178"/>
      <c r="D201" s="178" t="s">
        <v>62</v>
      </c>
      <c r="E201" s="178"/>
      <c r="F201" s="178"/>
      <c r="G201" s="178">
        <f>G198</f>
        <v>10</v>
      </c>
      <c r="H201" s="178">
        <f t="shared" ref="H201:J201" si="97">H198</f>
        <v>10</v>
      </c>
      <c r="I201" s="178">
        <f t="shared" si="97"/>
        <v>0</v>
      </c>
      <c r="J201" s="178">
        <f t="shared" si="97"/>
        <v>0</v>
      </c>
      <c r="K201" s="178">
        <f>G201</f>
        <v>10</v>
      </c>
      <c r="L201" s="178" t="s">
        <v>62</v>
      </c>
      <c r="M201" s="180">
        <v>46022</v>
      </c>
      <c r="N201" s="180">
        <v>46022</v>
      </c>
      <c r="O201" s="183"/>
      <c r="P201" s="184" t="s">
        <v>62</v>
      </c>
      <c r="Q201" s="183"/>
      <c r="R201" s="183"/>
    </row>
    <row r="202" spans="1:19" s="174" customFormat="1" ht="15" customHeight="1" x14ac:dyDescent="0.25">
      <c r="A202" s="384"/>
      <c r="B202" s="181" t="s">
        <v>193</v>
      </c>
      <c r="C202" s="178"/>
      <c r="D202" s="178"/>
      <c r="E202" s="178"/>
      <c r="F202" s="178"/>
      <c r="G202" s="178" t="s">
        <v>62</v>
      </c>
      <c r="H202" s="178"/>
      <c r="I202" s="178" t="s">
        <v>62</v>
      </c>
      <c r="J202" s="178"/>
      <c r="K202" s="178"/>
      <c r="L202" s="178" t="s">
        <v>62</v>
      </c>
      <c r="M202" s="178"/>
      <c r="N202" s="178"/>
      <c r="O202" s="184" t="s">
        <v>62</v>
      </c>
      <c r="P202" s="184" t="s">
        <v>62</v>
      </c>
      <c r="Q202" s="184" t="s">
        <v>62</v>
      </c>
      <c r="R202" s="184" t="s">
        <v>62</v>
      </c>
      <c r="S202" s="173"/>
    </row>
    <row r="203" spans="1:19" s="174" customFormat="1" ht="38.65" customHeight="1" x14ac:dyDescent="0.2">
      <c r="A203" s="384"/>
      <c r="B203" s="182" t="s">
        <v>330</v>
      </c>
      <c r="C203" s="178"/>
      <c r="D203" s="178" t="s">
        <v>62</v>
      </c>
      <c r="E203" s="178"/>
      <c r="F203" s="178"/>
      <c r="G203" s="178">
        <f>G198</f>
        <v>10</v>
      </c>
      <c r="H203" s="178">
        <f t="shared" ref="H203:J203" si="98">H198</f>
        <v>10</v>
      </c>
      <c r="I203" s="178">
        <f t="shared" si="98"/>
        <v>0</v>
      </c>
      <c r="J203" s="178">
        <f t="shared" si="98"/>
        <v>0</v>
      </c>
      <c r="K203" s="178">
        <f>G203</f>
        <v>10</v>
      </c>
      <c r="L203" s="178" t="s">
        <v>62</v>
      </c>
      <c r="M203" s="180">
        <v>46022</v>
      </c>
      <c r="N203" s="180">
        <v>46022</v>
      </c>
      <c r="O203" s="183"/>
      <c r="P203" s="184" t="s">
        <v>62</v>
      </c>
      <c r="Q203" s="183"/>
      <c r="R203" s="183"/>
    </row>
    <row r="204" spans="1:19" s="174" customFormat="1" ht="21" customHeight="1" x14ac:dyDescent="0.25">
      <c r="A204" s="384"/>
      <c r="B204" s="181" t="s">
        <v>71</v>
      </c>
      <c r="C204" s="178"/>
      <c r="D204" s="178"/>
      <c r="E204" s="178"/>
      <c r="F204" s="178"/>
      <c r="G204" s="178" t="s">
        <v>62</v>
      </c>
      <c r="H204" s="178"/>
      <c r="I204" s="178" t="s">
        <v>62</v>
      </c>
      <c r="J204" s="178"/>
      <c r="K204" s="178"/>
      <c r="L204" s="178" t="s">
        <v>62</v>
      </c>
      <c r="M204" s="178"/>
      <c r="N204" s="178"/>
      <c r="O204" s="184" t="s">
        <v>62</v>
      </c>
      <c r="P204" s="184" t="s">
        <v>62</v>
      </c>
      <c r="Q204" s="184" t="s">
        <v>62</v>
      </c>
      <c r="R204" s="184" t="s">
        <v>62</v>
      </c>
      <c r="S204" s="173"/>
    </row>
    <row r="205" spans="1:19" s="174" customFormat="1" ht="21" customHeight="1" x14ac:dyDescent="0.2">
      <c r="A205" s="385"/>
      <c r="B205" s="182" t="s">
        <v>72</v>
      </c>
      <c r="C205" s="178"/>
      <c r="D205" s="178" t="s">
        <v>62</v>
      </c>
      <c r="E205" s="178"/>
      <c r="F205" s="178"/>
      <c r="G205" s="178">
        <f>G198</f>
        <v>10</v>
      </c>
      <c r="H205" s="178">
        <f t="shared" ref="H205:J205" si="99">H198</f>
        <v>10</v>
      </c>
      <c r="I205" s="178">
        <f t="shared" si="99"/>
        <v>0</v>
      </c>
      <c r="J205" s="178">
        <f t="shared" si="99"/>
        <v>0</v>
      </c>
      <c r="K205" s="178">
        <f>G205</f>
        <v>10</v>
      </c>
      <c r="L205" s="178" t="s">
        <v>62</v>
      </c>
      <c r="M205" s="180">
        <v>46022</v>
      </c>
      <c r="N205" s="180">
        <v>46022</v>
      </c>
      <c r="O205" s="183"/>
      <c r="P205" s="184" t="s">
        <v>62</v>
      </c>
      <c r="Q205" s="183"/>
      <c r="R205" s="183"/>
    </row>
    <row r="206" spans="1:19" s="173" customFormat="1" ht="74.45" customHeight="1" x14ac:dyDescent="0.25">
      <c r="A206" s="383" t="s">
        <v>350</v>
      </c>
      <c r="B206" s="175" t="s">
        <v>413</v>
      </c>
      <c r="C206" s="176" t="s">
        <v>191</v>
      </c>
      <c r="D206" s="177" t="s">
        <v>333</v>
      </c>
      <c r="E206" s="177" t="s">
        <v>75</v>
      </c>
      <c r="F206" s="176">
        <v>792</v>
      </c>
      <c r="G206" s="176">
        <v>17</v>
      </c>
      <c r="H206" s="176">
        <v>17</v>
      </c>
      <c r="I206" s="176"/>
      <c r="J206" s="176"/>
      <c r="K206" s="178">
        <f>G206</f>
        <v>17</v>
      </c>
      <c r="L206" s="176"/>
      <c r="M206" s="176" t="s">
        <v>62</v>
      </c>
      <c r="N206" s="176" t="s">
        <v>62</v>
      </c>
      <c r="O206" s="183">
        <v>462444.37</v>
      </c>
      <c r="P206" s="183" t="s">
        <v>344</v>
      </c>
      <c r="Q206" s="183">
        <v>114506.56</v>
      </c>
      <c r="R206" s="183"/>
    </row>
    <row r="207" spans="1:19" s="174" customFormat="1" ht="15.75" x14ac:dyDescent="0.2">
      <c r="A207" s="384"/>
      <c r="B207" s="179" t="s">
        <v>70</v>
      </c>
      <c r="C207" s="178"/>
      <c r="D207" s="178" t="s">
        <v>62</v>
      </c>
      <c r="E207" s="178"/>
      <c r="F207" s="178"/>
      <c r="G207" s="178">
        <f>G206</f>
        <v>17</v>
      </c>
      <c r="H207" s="178">
        <f t="shared" ref="H207:J207" si="100">H206</f>
        <v>17</v>
      </c>
      <c r="I207" s="178">
        <f t="shared" si="100"/>
        <v>0</v>
      </c>
      <c r="J207" s="178">
        <f t="shared" si="100"/>
        <v>0</v>
      </c>
      <c r="K207" s="178">
        <f>G207</f>
        <v>17</v>
      </c>
      <c r="L207" s="178"/>
      <c r="M207" s="180">
        <v>46022</v>
      </c>
      <c r="N207" s="180">
        <v>46022</v>
      </c>
      <c r="O207" s="183"/>
      <c r="P207" s="184"/>
      <c r="Q207" s="183"/>
      <c r="R207" s="183"/>
    </row>
    <row r="208" spans="1:19" s="174" customFormat="1" x14ac:dyDescent="0.25">
      <c r="A208" s="384"/>
      <c r="B208" s="181" t="s">
        <v>76</v>
      </c>
      <c r="C208" s="178"/>
      <c r="D208" s="178"/>
      <c r="E208" s="178"/>
      <c r="F208" s="178"/>
      <c r="G208" s="178" t="s">
        <v>62</v>
      </c>
      <c r="H208" s="178"/>
      <c r="I208" s="178" t="s">
        <v>62</v>
      </c>
      <c r="J208" s="178"/>
      <c r="K208" s="178"/>
      <c r="L208" s="178" t="s">
        <v>62</v>
      </c>
      <c r="M208" s="178"/>
      <c r="N208" s="178"/>
      <c r="O208" s="184" t="s">
        <v>62</v>
      </c>
      <c r="P208" s="184" t="s">
        <v>62</v>
      </c>
      <c r="Q208" s="184" t="s">
        <v>62</v>
      </c>
      <c r="R208" s="184" t="s">
        <v>62</v>
      </c>
      <c r="S208" s="173"/>
    </row>
    <row r="209" spans="1:19" s="174" customFormat="1" ht="65.45" customHeight="1" x14ac:dyDescent="0.2">
      <c r="A209" s="384"/>
      <c r="B209" s="182" t="s">
        <v>192</v>
      </c>
      <c r="C209" s="178"/>
      <c r="D209" s="178" t="s">
        <v>62</v>
      </c>
      <c r="E209" s="178"/>
      <c r="F209" s="178"/>
      <c r="G209" s="178">
        <f>G206</f>
        <v>17</v>
      </c>
      <c r="H209" s="178">
        <f t="shared" ref="H209:J209" si="101">H206</f>
        <v>17</v>
      </c>
      <c r="I209" s="178">
        <f t="shared" si="101"/>
        <v>0</v>
      </c>
      <c r="J209" s="178">
        <f t="shared" si="101"/>
        <v>0</v>
      </c>
      <c r="K209" s="178">
        <f>G209</f>
        <v>17</v>
      </c>
      <c r="L209" s="178" t="s">
        <v>62</v>
      </c>
      <c r="M209" s="180">
        <v>46022</v>
      </c>
      <c r="N209" s="180">
        <v>46022</v>
      </c>
      <c r="O209" s="183"/>
      <c r="P209" s="184" t="s">
        <v>62</v>
      </c>
      <c r="Q209" s="183"/>
      <c r="R209" s="183"/>
    </row>
    <row r="210" spans="1:19" s="174" customFormat="1" ht="15" customHeight="1" x14ac:dyDescent="0.25">
      <c r="A210" s="384"/>
      <c r="B210" s="181" t="s">
        <v>193</v>
      </c>
      <c r="C210" s="178"/>
      <c r="D210" s="178"/>
      <c r="E210" s="178"/>
      <c r="F210" s="178"/>
      <c r="G210" s="178" t="s">
        <v>62</v>
      </c>
      <c r="H210" s="178"/>
      <c r="I210" s="178" t="s">
        <v>62</v>
      </c>
      <c r="J210" s="178"/>
      <c r="K210" s="178"/>
      <c r="L210" s="178" t="s">
        <v>62</v>
      </c>
      <c r="M210" s="178"/>
      <c r="N210" s="178"/>
      <c r="O210" s="184" t="s">
        <v>62</v>
      </c>
      <c r="P210" s="184" t="s">
        <v>62</v>
      </c>
      <c r="Q210" s="184" t="s">
        <v>62</v>
      </c>
      <c r="R210" s="184" t="s">
        <v>62</v>
      </c>
      <c r="S210" s="173"/>
    </row>
    <row r="211" spans="1:19" s="174" customFormat="1" ht="38.65" customHeight="1" x14ac:dyDescent="0.2">
      <c r="A211" s="384"/>
      <c r="B211" s="182" t="s">
        <v>330</v>
      </c>
      <c r="C211" s="178"/>
      <c r="D211" s="178" t="s">
        <v>62</v>
      </c>
      <c r="E211" s="178"/>
      <c r="F211" s="178"/>
      <c r="G211" s="178">
        <f>G206</f>
        <v>17</v>
      </c>
      <c r="H211" s="178">
        <f t="shared" ref="H211:J211" si="102">H206</f>
        <v>17</v>
      </c>
      <c r="I211" s="178">
        <f t="shared" si="102"/>
        <v>0</v>
      </c>
      <c r="J211" s="178">
        <f t="shared" si="102"/>
        <v>0</v>
      </c>
      <c r="K211" s="178">
        <f>G211</f>
        <v>17</v>
      </c>
      <c r="L211" s="178" t="s">
        <v>62</v>
      </c>
      <c r="M211" s="180">
        <v>46022</v>
      </c>
      <c r="N211" s="180">
        <v>46022</v>
      </c>
      <c r="O211" s="183"/>
      <c r="P211" s="184" t="s">
        <v>62</v>
      </c>
      <c r="Q211" s="183"/>
      <c r="R211" s="183"/>
    </row>
    <row r="212" spans="1:19" s="174" customFormat="1" ht="21" customHeight="1" x14ac:dyDescent="0.25">
      <c r="A212" s="384"/>
      <c r="B212" s="181" t="s">
        <v>71</v>
      </c>
      <c r="C212" s="178"/>
      <c r="D212" s="178"/>
      <c r="E212" s="178"/>
      <c r="F212" s="178"/>
      <c r="G212" s="178" t="s">
        <v>62</v>
      </c>
      <c r="H212" s="178"/>
      <c r="I212" s="178" t="s">
        <v>62</v>
      </c>
      <c r="J212" s="178"/>
      <c r="K212" s="178"/>
      <c r="L212" s="178" t="s">
        <v>62</v>
      </c>
      <c r="M212" s="178"/>
      <c r="N212" s="178"/>
      <c r="O212" s="184" t="s">
        <v>62</v>
      </c>
      <c r="P212" s="184" t="s">
        <v>62</v>
      </c>
      <c r="Q212" s="184" t="s">
        <v>62</v>
      </c>
      <c r="R212" s="184" t="s">
        <v>62</v>
      </c>
      <c r="S212" s="173"/>
    </row>
    <row r="213" spans="1:19" s="174" customFormat="1" ht="21" customHeight="1" x14ac:dyDescent="0.2">
      <c r="A213" s="385"/>
      <c r="B213" s="182" t="s">
        <v>72</v>
      </c>
      <c r="C213" s="178"/>
      <c r="D213" s="178" t="s">
        <v>62</v>
      </c>
      <c r="E213" s="178"/>
      <c r="F213" s="178"/>
      <c r="G213" s="178">
        <f>G206</f>
        <v>17</v>
      </c>
      <c r="H213" s="178">
        <f t="shared" ref="H213:J213" si="103">H206</f>
        <v>17</v>
      </c>
      <c r="I213" s="178">
        <f t="shared" si="103"/>
        <v>0</v>
      </c>
      <c r="J213" s="178">
        <f t="shared" si="103"/>
        <v>0</v>
      </c>
      <c r="K213" s="178">
        <f>G213</f>
        <v>17</v>
      </c>
      <c r="L213" s="178" t="s">
        <v>62</v>
      </c>
      <c r="M213" s="180">
        <v>46022</v>
      </c>
      <c r="N213" s="180">
        <v>46022</v>
      </c>
      <c r="O213" s="183"/>
      <c r="P213" s="184" t="s">
        <v>62</v>
      </c>
      <c r="Q213" s="183"/>
      <c r="R213" s="183"/>
    </row>
    <row r="214" spans="1:19" s="173" customFormat="1" ht="74.45" customHeight="1" x14ac:dyDescent="0.25">
      <c r="A214" s="383" t="s">
        <v>216</v>
      </c>
      <c r="B214" s="175" t="s">
        <v>413</v>
      </c>
      <c r="C214" s="176" t="s">
        <v>191</v>
      </c>
      <c r="D214" s="177" t="s">
        <v>333</v>
      </c>
      <c r="E214" s="177" t="s">
        <v>75</v>
      </c>
      <c r="F214" s="176">
        <v>792</v>
      </c>
      <c r="G214" s="176">
        <v>16</v>
      </c>
      <c r="H214" s="176">
        <v>16</v>
      </c>
      <c r="I214" s="176"/>
      <c r="J214" s="176"/>
      <c r="K214" s="178">
        <f>G214</f>
        <v>16</v>
      </c>
      <c r="L214" s="176"/>
      <c r="M214" s="176" t="s">
        <v>62</v>
      </c>
      <c r="N214" s="176" t="s">
        <v>62</v>
      </c>
      <c r="O214" s="183">
        <v>435241.76</v>
      </c>
      <c r="P214" s="183" t="s">
        <v>344</v>
      </c>
      <c r="Q214" s="183">
        <v>95418.32</v>
      </c>
      <c r="R214" s="183"/>
    </row>
    <row r="215" spans="1:19" s="174" customFormat="1" ht="15.75" x14ac:dyDescent="0.2">
      <c r="A215" s="384"/>
      <c r="B215" s="179" t="s">
        <v>70</v>
      </c>
      <c r="C215" s="178"/>
      <c r="D215" s="178" t="s">
        <v>62</v>
      </c>
      <c r="E215" s="178"/>
      <c r="F215" s="178"/>
      <c r="G215" s="178">
        <f>G214</f>
        <v>16</v>
      </c>
      <c r="H215" s="178">
        <f t="shared" ref="H215:J215" si="104">H214</f>
        <v>16</v>
      </c>
      <c r="I215" s="178">
        <f t="shared" si="104"/>
        <v>0</v>
      </c>
      <c r="J215" s="178">
        <f t="shared" si="104"/>
        <v>0</v>
      </c>
      <c r="K215" s="178">
        <f>G215</f>
        <v>16</v>
      </c>
      <c r="L215" s="178"/>
      <c r="M215" s="180">
        <v>46022</v>
      </c>
      <c r="N215" s="180">
        <v>46022</v>
      </c>
      <c r="O215" s="183"/>
      <c r="P215" s="184"/>
      <c r="Q215" s="183"/>
      <c r="R215" s="183"/>
    </row>
    <row r="216" spans="1:19" s="174" customFormat="1" x14ac:dyDescent="0.25">
      <c r="A216" s="384"/>
      <c r="B216" s="181" t="s">
        <v>76</v>
      </c>
      <c r="C216" s="178"/>
      <c r="D216" s="178"/>
      <c r="E216" s="178"/>
      <c r="F216" s="178"/>
      <c r="G216" s="178" t="s">
        <v>62</v>
      </c>
      <c r="H216" s="178"/>
      <c r="I216" s="178" t="s">
        <v>62</v>
      </c>
      <c r="J216" s="178"/>
      <c r="K216" s="178"/>
      <c r="L216" s="178" t="s">
        <v>62</v>
      </c>
      <c r="M216" s="178"/>
      <c r="N216" s="178"/>
      <c r="O216" s="184" t="s">
        <v>62</v>
      </c>
      <c r="P216" s="184" t="s">
        <v>62</v>
      </c>
      <c r="Q216" s="184" t="s">
        <v>62</v>
      </c>
      <c r="R216" s="184" t="s">
        <v>62</v>
      </c>
      <c r="S216" s="173"/>
    </row>
    <row r="217" spans="1:19" s="174" customFormat="1" ht="65.45" customHeight="1" x14ac:dyDescent="0.2">
      <c r="A217" s="384"/>
      <c r="B217" s="182" t="s">
        <v>192</v>
      </c>
      <c r="C217" s="178"/>
      <c r="D217" s="178" t="s">
        <v>62</v>
      </c>
      <c r="E217" s="178"/>
      <c r="F217" s="178"/>
      <c r="G217" s="178">
        <f>G214</f>
        <v>16</v>
      </c>
      <c r="H217" s="178">
        <f t="shared" ref="H217:J217" si="105">H214</f>
        <v>16</v>
      </c>
      <c r="I217" s="178">
        <f t="shared" si="105"/>
        <v>0</v>
      </c>
      <c r="J217" s="178">
        <f t="shared" si="105"/>
        <v>0</v>
      </c>
      <c r="K217" s="178">
        <f>G217</f>
        <v>16</v>
      </c>
      <c r="L217" s="178" t="s">
        <v>62</v>
      </c>
      <c r="M217" s="180">
        <v>46022</v>
      </c>
      <c r="N217" s="180">
        <v>46022</v>
      </c>
      <c r="O217" s="183"/>
      <c r="P217" s="184" t="s">
        <v>62</v>
      </c>
      <c r="Q217" s="183"/>
      <c r="R217" s="183"/>
    </row>
    <row r="218" spans="1:19" s="174" customFormat="1" ht="15" customHeight="1" x14ac:dyDescent="0.25">
      <c r="A218" s="384"/>
      <c r="B218" s="181" t="s">
        <v>193</v>
      </c>
      <c r="C218" s="178"/>
      <c r="D218" s="178"/>
      <c r="E218" s="178"/>
      <c r="F218" s="178"/>
      <c r="G218" s="178" t="s">
        <v>62</v>
      </c>
      <c r="H218" s="178"/>
      <c r="I218" s="178" t="s">
        <v>62</v>
      </c>
      <c r="J218" s="178"/>
      <c r="K218" s="178"/>
      <c r="L218" s="178" t="s">
        <v>62</v>
      </c>
      <c r="M218" s="178"/>
      <c r="N218" s="178"/>
      <c r="O218" s="184" t="s">
        <v>62</v>
      </c>
      <c r="P218" s="184" t="s">
        <v>62</v>
      </c>
      <c r="Q218" s="184" t="s">
        <v>62</v>
      </c>
      <c r="R218" s="184" t="s">
        <v>62</v>
      </c>
      <c r="S218" s="173"/>
    </row>
    <row r="219" spans="1:19" s="174" customFormat="1" ht="38.65" customHeight="1" x14ac:dyDescent="0.2">
      <c r="A219" s="384"/>
      <c r="B219" s="182" t="s">
        <v>330</v>
      </c>
      <c r="C219" s="178"/>
      <c r="D219" s="178" t="s">
        <v>62</v>
      </c>
      <c r="E219" s="178"/>
      <c r="F219" s="178"/>
      <c r="G219" s="178">
        <f>G214</f>
        <v>16</v>
      </c>
      <c r="H219" s="178">
        <f t="shared" ref="H219:J219" si="106">H214</f>
        <v>16</v>
      </c>
      <c r="I219" s="178">
        <f t="shared" si="106"/>
        <v>0</v>
      </c>
      <c r="J219" s="178">
        <f t="shared" si="106"/>
        <v>0</v>
      </c>
      <c r="K219" s="178">
        <f>G219</f>
        <v>16</v>
      </c>
      <c r="L219" s="178" t="s">
        <v>62</v>
      </c>
      <c r="M219" s="180">
        <v>46022</v>
      </c>
      <c r="N219" s="180">
        <v>46022</v>
      </c>
      <c r="O219" s="183"/>
      <c r="P219" s="184" t="s">
        <v>62</v>
      </c>
      <c r="Q219" s="183"/>
      <c r="R219" s="183"/>
    </row>
    <row r="220" spans="1:19" s="174" customFormat="1" ht="21" customHeight="1" x14ac:dyDescent="0.25">
      <c r="A220" s="384"/>
      <c r="B220" s="181" t="s">
        <v>71</v>
      </c>
      <c r="C220" s="178"/>
      <c r="D220" s="178"/>
      <c r="E220" s="178"/>
      <c r="F220" s="178"/>
      <c r="G220" s="178" t="s">
        <v>62</v>
      </c>
      <c r="H220" s="178"/>
      <c r="I220" s="178" t="s">
        <v>62</v>
      </c>
      <c r="J220" s="178"/>
      <c r="K220" s="178"/>
      <c r="L220" s="178" t="s">
        <v>62</v>
      </c>
      <c r="M220" s="178"/>
      <c r="N220" s="178"/>
      <c r="O220" s="184" t="s">
        <v>62</v>
      </c>
      <c r="P220" s="184" t="s">
        <v>62</v>
      </c>
      <c r="Q220" s="184" t="s">
        <v>62</v>
      </c>
      <c r="R220" s="184" t="s">
        <v>62</v>
      </c>
      <c r="S220" s="173"/>
    </row>
    <row r="221" spans="1:19" s="174" customFormat="1" ht="21" customHeight="1" x14ac:dyDescent="0.2">
      <c r="A221" s="385"/>
      <c r="B221" s="182" t="s">
        <v>72</v>
      </c>
      <c r="C221" s="178"/>
      <c r="D221" s="178" t="s">
        <v>62</v>
      </c>
      <c r="E221" s="178"/>
      <c r="F221" s="178"/>
      <c r="G221" s="178">
        <f>G214</f>
        <v>16</v>
      </c>
      <c r="H221" s="178">
        <f t="shared" ref="H221:J221" si="107">H214</f>
        <v>16</v>
      </c>
      <c r="I221" s="178">
        <f t="shared" si="107"/>
        <v>0</v>
      </c>
      <c r="J221" s="178">
        <f t="shared" si="107"/>
        <v>0</v>
      </c>
      <c r="K221" s="178">
        <f>G221</f>
        <v>16</v>
      </c>
      <c r="L221" s="178" t="s">
        <v>62</v>
      </c>
      <c r="M221" s="180">
        <v>46022</v>
      </c>
      <c r="N221" s="180">
        <v>46022</v>
      </c>
      <c r="O221" s="183"/>
      <c r="P221" s="184" t="s">
        <v>62</v>
      </c>
      <c r="Q221" s="183"/>
      <c r="R221" s="183"/>
    </row>
    <row r="222" spans="1:19" s="173" customFormat="1" ht="74.45" customHeight="1" x14ac:dyDescent="0.25">
      <c r="A222" s="383" t="s">
        <v>351</v>
      </c>
      <c r="B222" s="175" t="s">
        <v>413</v>
      </c>
      <c r="C222" s="176" t="s">
        <v>191</v>
      </c>
      <c r="D222" s="177" t="s">
        <v>333</v>
      </c>
      <c r="E222" s="177" t="s">
        <v>75</v>
      </c>
      <c r="F222" s="176">
        <v>792</v>
      </c>
      <c r="G222" s="176">
        <v>10</v>
      </c>
      <c r="H222" s="176">
        <v>10</v>
      </c>
      <c r="I222" s="176"/>
      <c r="J222" s="176"/>
      <c r="K222" s="178">
        <f>G222</f>
        <v>10</v>
      </c>
      <c r="L222" s="176"/>
      <c r="M222" s="176" t="s">
        <v>62</v>
      </c>
      <c r="N222" s="176" t="s">
        <v>62</v>
      </c>
      <c r="O222" s="183">
        <v>272026.09999999998</v>
      </c>
      <c r="P222" s="183" t="s">
        <v>344</v>
      </c>
      <c r="Q222" s="183">
        <v>118794.91</v>
      </c>
      <c r="R222" s="183"/>
    </row>
    <row r="223" spans="1:19" s="174" customFormat="1" ht="15.75" x14ac:dyDescent="0.2">
      <c r="A223" s="384"/>
      <c r="B223" s="179" t="s">
        <v>70</v>
      </c>
      <c r="C223" s="178"/>
      <c r="D223" s="178" t="s">
        <v>62</v>
      </c>
      <c r="E223" s="178"/>
      <c r="F223" s="178"/>
      <c r="G223" s="178">
        <f>G222</f>
        <v>10</v>
      </c>
      <c r="H223" s="178">
        <f t="shared" ref="H223:J223" si="108">H222</f>
        <v>10</v>
      </c>
      <c r="I223" s="178">
        <f t="shared" si="108"/>
        <v>0</v>
      </c>
      <c r="J223" s="178">
        <f t="shared" si="108"/>
        <v>0</v>
      </c>
      <c r="K223" s="178">
        <f>G223</f>
        <v>10</v>
      </c>
      <c r="L223" s="178"/>
      <c r="M223" s="180">
        <v>46022</v>
      </c>
      <c r="N223" s="180">
        <v>46022</v>
      </c>
      <c r="O223" s="183"/>
      <c r="P223" s="184"/>
      <c r="Q223" s="183"/>
      <c r="R223" s="183"/>
    </row>
    <row r="224" spans="1:19" s="174" customFormat="1" x14ac:dyDescent="0.25">
      <c r="A224" s="384"/>
      <c r="B224" s="181" t="s">
        <v>76</v>
      </c>
      <c r="C224" s="178"/>
      <c r="D224" s="178"/>
      <c r="E224" s="178"/>
      <c r="F224" s="178"/>
      <c r="G224" s="178" t="s">
        <v>62</v>
      </c>
      <c r="H224" s="178"/>
      <c r="I224" s="178" t="s">
        <v>62</v>
      </c>
      <c r="J224" s="178"/>
      <c r="K224" s="178"/>
      <c r="L224" s="178" t="s">
        <v>62</v>
      </c>
      <c r="M224" s="178"/>
      <c r="N224" s="178"/>
      <c r="O224" s="184" t="s">
        <v>62</v>
      </c>
      <c r="P224" s="184" t="s">
        <v>62</v>
      </c>
      <c r="Q224" s="184" t="s">
        <v>62</v>
      </c>
      <c r="R224" s="184" t="s">
        <v>62</v>
      </c>
      <c r="S224" s="173"/>
    </row>
    <row r="225" spans="1:19" s="174" customFormat="1" ht="65.45" customHeight="1" x14ac:dyDescent="0.2">
      <c r="A225" s="384"/>
      <c r="B225" s="182" t="s">
        <v>192</v>
      </c>
      <c r="C225" s="178"/>
      <c r="D225" s="178" t="s">
        <v>62</v>
      </c>
      <c r="E225" s="178"/>
      <c r="F225" s="178"/>
      <c r="G225" s="178">
        <f>G222</f>
        <v>10</v>
      </c>
      <c r="H225" s="178">
        <f t="shared" ref="H225:J225" si="109">H222</f>
        <v>10</v>
      </c>
      <c r="I225" s="178">
        <f t="shared" si="109"/>
        <v>0</v>
      </c>
      <c r="J225" s="178">
        <f t="shared" si="109"/>
        <v>0</v>
      </c>
      <c r="K225" s="178">
        <f>G225</f>
        <v>10</v>
      </c>
      <c r="L225" s="178" t="s">
        <v>62</v>
      </c>
      <c r="M225" s="180">
        <v>46022</v>
      </c>
      <c r="N225" s="180">
        <v>46022</v>
      </c>
      <c r="O225" s="183"/>
      <c r="P225" s="184" t="s">
        <v>62</v>
      </c>
      <c r="Q225" s="183"/>
      <c r="R225" s="183"/>
    </row>
    <row r="226" spans="1:19" s="174" customFormat="1" ht="15" customHeight="1" x14ac:dyDescent="0.25">
      <c r="A226" s="384"/>
      <c r="B226" s="181" t="s">
        <v>193</v>
      </c>
      <c r="C226" s="178"/>
      <c r="D226" s="178"/>
      <c r="E226" s="178"/>
      <c r="F226" s="178"/>
      <c r="G226" s="178" t="s">
        <v>62</v>
      </c>
      <c r="H226" s="178"/>
      <c r="I226" s="178" t="s">
        <v>62</v>
      </c>
      <c r="J226" s="178"/>
      <c r="K226" s="178"/>
      <c r="L226" s="178" t="s">
        <v>62</v>
      </c>
      <c r="M226" s="178"/>
      <c r="N226" s="178"/>
      <c r="O226" s="184" t="s">
        <v>62</v>
      </c>
      <c r="P226" s="184" t="s">
        <v>62</v>
      </c>
      <c r="Q226" s="184" t="s">
        <v>62</v>
      </c>
      <c r="R226" s="184" t="s">
        <v>62</v>
      </c>
      <c r="S226" s="173"/>
    </row>
    <row r="227" spans="1:19" s="174" customFormat="1" ht="38.65" customHeight="1" x14ac:dyDescent="0.2">
      <c r="A227" s="384"/>
      <c r="B227" s="182" t="s">
        <v>330</v>
      </c>
      <c r="C227" s="178"/>
      <c r="D227" s="178" t="s">
        <v>62</v>
      </c>
      <c r="E227" s="178"/>
      <c r="F227" s="178"/>
      <c r="G227" s="178">
        <f>G222</f>
        <v>10</v>
      </c>
      <c r="H227" s="178">
        <f t="shared" ref="H227:J227" si="110">H222</f>
        <v>10</v>
      </c>
      <c r="I227" s="178">
        <f t="shared" si="110"/>
        <v>0</v>
      </c>
      <c r="J227" s="178">
        <f t="shared" si="110"/>
        <v>0</v>
      </c>
      <c r="K227" s="178">
        <f>G227</f>
        <v>10</v>
      </c>
      <c r="L227" s="178" t="s">
        <v>62</v>
      </c>
      <c r="M227" s="180">
        <v>46022</v>
      </c>
      <c r="N227" s="180">
        <v>46022</v>
      </c>
      <c r="O227" s="183"/>
      <c r="P227" s="184" t="s">
        <v>62</v>
      </c>
      <c r="Q227" s="183"/>
      <c r="R227" s="183"/>
    </row>
    <row r="228" spans="1:19" s="174" customFormat="1" ht="21" customHeight="1" x14ac:dyDescent="0.25">
      <c r="A228" s="384"/>
      <c r="B228" s="181" t="s">
        <v>71</v>
      </c>
      <c r="C228" s="178"/>
      <c r="D228" s="178"/>
      <c r="E228" s="178"/>
      <c r="F228" s="178"/>
      <c r="G228" s="178" t="s">
        <v>62</v>
      </c>
      <c r="H228" s="178"/>
      <c r="I228" s="178" t="s">
        <v>62</v>
      </c>
      <c r="J228" s="178"/>
      <c r="K228" s="178"/>
      <c r="L228" s="178" t="s">
        <v>62</v>
      </c>
      <c r="M228" s="178"/>
      <c r="N228" s="178"/>
      <c r="O228" s="184" t="s">
        <v>62</v>
      </c>
      <c r="P228" s="184" t="s">
        <v>62</v>
      </c>
      <c r="Q228" s="184" t="s">
        <v>62</v>
      </c>
      <c r="R228" s="184" t="s">
        <v>62</v>
      </c>
      <c r="S228" s="173"/>
    </row>
    <row r="229" spans="1:19" s="174" customFormat="1" ht="21" customHeight="1" x14ac:dyDescent="0.2">
      <c r="A229" s="385"/>
      <c r="B229" s="182" t="s">
        <v>72</v>
      </c>
      <c r="C229" s="178"/>
      <c r="D229" s="178" t="s">
        <v>62</v>
      </c>
      <c r="E229" s="178"/>
      <c r="F229" s="178"/>
      <c r="G229" s="178">
        <f>G222</f>
        <v>10</v>
      </c>
      <c r="H229" s="178">
        <f t="shared" ref="H229:J229" si="111">H222</f>
        <v>10</v>
      </c>
      <c r="I229" s="178">
        <f t="shared" si="111"/>
        <v>0</v>
      </c>
      <c r="J229" s="178">
        <f t="shared" si="111"/>
        <v>0</v>
      </c>
      <c r="K229" s="178">
        <f>G229</f>
        <v>10</v>
      </c>
      <c r="L229" s="178" t="s">
        <v>62</v>
      </c>
      <c r="M229" s="180">
        <v>46022</v>
      </c>
      <c r="N229" s="180">
        <v>46022</v>
      </c>
      <c r="O229" s="183"/>
      <c r="P229" s="184" t="s">
        <v>62</v>
      </c>
      <c r="Q229" s="183"/>
      <c r="R229" s="183"/>
    </row>
    <row r="230" spans="1:19" s="173" customFormat="1" ht="21.95" customHeight="1" x14ac:dyDescent="0.25">
      <c r="A230" s="383" t="s">
        <v>352</v>
      </c>
      <c r="B230" s="175" t="s">
        <v>413</v>
      </c>
      <c r="C230" s="176" t="s">
        <v>191</v>
      </c>
      <c r="D230" s="177" t="s">
        <v>333</v>
      </c>
      <c r="E230" s="177" t="s">
        <v>75</v>
      </c>
      <c r="F230" s="176">
        <v>792</v>
      </c>
      <c r="G230" s="176">
        <v>23</v>
      </c>
      <c r="H230" s="176">
        <v>23</v>
      </c>
      <c r="I230" s="176"/>
      <c r="J230" s="176"/>
      <c r="K230" s="178">
        <f>G230</f>
        <v>23</v>
      </c>
      <c r="L230" s="176"/>
      <c r="M230" s="176" t="s">
        <v>62</v>
      </c>
      <c r="N230" s="176" t="s">
        <v>62</v>
      </c>
      <c r="O230" s="183">
        <v>625660.03</v>
      </c>
      <c r="P230" s="183" t="s">
        <v>344</v>
      </c>
      <c r="Q230" s="183">
        <v>175806.94</v>
      </c>
      <c r="R230" s="183"/>
    </row>
    <row r="231" spans="1:19" s="174" customFormat="1" ht="21.95" customHeight="1" x14ac:dyDescent="0.2">
      <c r="A231" s="384"/>
      <c r="B231" s="179" t="s">
        <v>70</v>
      </c>
      <c r="C231" s="178"/>
      <c r="D231" s="178" t="s">
        <v>62</v>
      </c>
      <c r="E231" s="178"/>
      <c r="F231" s="178"/>
      <c r="G231" s="178">
        <f>G230</f>
        <v>23</v>
      </c>
      <c r="H231" s="178">
        <f t="shared" ref="H231:J231" si="112">H230</f>
        <v>23</v>
      </c>
      <c r="I231" s="178">
        <f t="shared" si="112"/>
        <v>0</v>
      </c>
      <c r="J231" s="178">
        <f t="shared" si="112"/>
        <v>0</v>
      </c>
      <c r="K231" s="178">
        <f>G231</f>
        <v>23</v>
      </c>
      <c r="L231" s="178"/>
      <c r="M231" s="180">
        <v>46022</v>
      </c>
      <c r="N231" s="180">
        <v>46022</v>
      </c>
      <c r="O231" s="183"/>
      <c r="P231" s="184"/>
      <c r="Q231" s="183"/>
      <c r="R231" s="183"/>
    </row>
    <row r="232" spans="1:19" s="174" customFormat="1" ht="21.95" customHeight="1" x14ac:dyDescent="0.25">
      <c r="A232" s="384"/>
      <c r="B232" s="181" t="s">
        <v>76</v>
      </c>
      <c r="C232" s="178"/>
      <c r="D232" s="178"/>
      <c r="E232" s="178"/>
      <c r="F232" s="178"/>
      <c r="G232" s="178" t="s">
        <v>62</v>
      </c>
      <c r="H232" s="178"/>
      <c r="I232" s="178" t="s">
        <v>62</v>
      </c>
      <c r="J232" s="178"/>
      <c r="K232" s="178"/>
      <c r="L232" s="178" t="s">
        <v>62</v>
      </c>
      <c r="M232" s="178"/>
      <c r="N232" s="178"/>
      <c r="O232" s="184" t="s">
        <v>62</v>
      </c>
      <c r="P232" s="184" t="s">
        <v>62</v>
      </c>
      <c r="Q232" s="184" t="s">
        <v>62</v>
      </c>
      <c r="R232" s="184" t="s">
        <v>62</v>
      </c>
      <c r="S232" s="173"/>
    </row>
    <row r="233" spans="1:19" s="174" customFormat="1" ht="21.95" customHeight="1" x14ac:dyDescent="0.2">
      <c r="A233" s="384"/>
      <c r="B233" s="182" t="s">
        <v>192</v>
      </c>
      <c r="C233" s="178"/>
      <c r="D233" s="178" t="s">
        <v>62</v>
      </c>
      <c r="E233" s="178"/>
      <c r="F233" s="178"/>
      <c r="G233" s="178">
        <f>G230</f>
        <v>23</v>
      </c>
      <c r="H233" s="178">
        <f t="shared" ref="H233:J233" si="113">H230</f>
        <v>23</v>
      </c>
      <c r="I233" s="178">
        <f t="shared" si="113"/>
        <v>0</v>
      </c>
      <c r="J233" s="178">
        <f t="shared" si="113"/>
        <v>0</v>
      </c>
      <c r="K233" s="178">
        <f>G233</f>
        <v>23</v>
      </c>
      <c r="L233" s="178" t="s">
        <v>62</v>
      </c>
      <c r="M233" s="180">
        <v>46022</v>
      </c>
      <c r="N233" s="180">
        <v>46022</v>
      </c>
      <c r="O233" s="183"/>
      <c r="P233" s="184" t="s">
        <v>62</v>
      </c>
      <c r="Q233" s="183"/>
      <c r="R233" s="183"/>
    </row>
    <row r="234" spans="1:19" s="174" customFormat="1" ht="21.95" customHeight="1" x14ac:dyDescent="0.25">
      <c r="A234" s="384"/>
      <c r="B234" s="181" t="s">
        <v>193</v>
      </c>
      <c r="C234" s="178"/>
      <c r="D234" s="178"/>
      <c r="E234" s="178"/>
      <c r="F234" s="178"/>
      <c r="G234" s="178" t="s">
        <v>62</v>
      </c>
      <c r="H234" s="178"/>
      <c r="I234" s="178" t="s">
        <v>62</v>
      </c>
      <c r="J234" s="178"/>
      <c r="K234" s="178"/>
      <c r="L234" s="178" t="s">
        <v>62</v>
      </c>
      <c r="M234" s="178"/>
      <c r="N234" s="178"/>
      <c r="O234" s="184" t="s">
        <v>62</v>
      </c>
      <c r="P234" s="184" t="s">
        <v>62</v>
      </c>
      <c r="Q234" s="184" t="s">
        <v>62</v>
      </c>
      <c r="R234" s="184" t="s">
        <v>62</v>
      </c>
      <c r="S234" s="173"/>
    </row>
    <row r="235" spans="1:19" s="174" customFormat="1" ht="21.95" customHeight="1" x14ac:dyDescent="0.2">
      <c r="A235" s="384"/>
      <c r="B235" s="182" t="s">
        <v>330</v>
      </c>
      <c r="C235" s="178"/>
      <c r="D235" s="178" t="s">
        <v>62</v>
      </c>
      <c r="E235" s="178"/>
      <c r="F235" s="178"/>
      <c r="G235" s="178">
        <f>G230</f>
        <v>23</v>
      </c>
      <c r="H235" s="178">
        <f t="shared" ref="H235:J235" si="114">H230</f>
        <v>23</v>
      </c>
      <c r="I235" s="178">
        <f t="shared" si="114"/>
        <v>0</v>
      </c>
      <c r="J235" s="178">
        <f t="shared" si="114"/>
        <v>0</v>
      </c>
      <c r="K235" s="178">
        <f>G235</f>
        <v>23</v>
      </c>
      <c r="L235" s="178" t="s">
        <v>62</v>
      </c>
      <c r="M235" s="180">
        <v>46022</v>
      </c>
      <c r="N235" s="180">
        <v>46022</v>
      </c>
      <c r="O235" s="183"/>
      <c r="P235" s="184" t="s">
        <v>62</v>
      </c>
      <c r="Q235" s="183"/>
      <c r="R235" s="183"/>
    </row>
    <row r="236" spans="1:19" s="174" customFormat="1" ht="21.95" customHeight="1" x14ac:dyDescent="0.25">
      <c r="A236" s="384"/>
      <c r="B236" s="181" t="s">
        <v>71</v>
      </c>
      <c r="C236" s="178"/>
      <c r="D236" s="178"/>
      <c r="E236" s="178"/>
      <c r="F236" s="178"/>
      <c r="G236" s="178" t="s">
        <v>62</v>
      </c>
      <c r="H236" s="178"/>
      <c r="I236" s="178" t="s">
        <v>62</v>
      </c>
      <c r="J236" s="178"/>
      <c r="K236" s="178"/>
      <c r="L236" s="178" t="s">
        <v>62</v>
      </c>
      <c r="M236" s="178"/>
      <c r="N236" s="178"/>
      <c r="O236" s="184" t="s">
        <v>62</v>
      </c>
      <c r="P236" s="184" t="s">
        <v>62</v>
      </c>
      <c r="Q236" s="184" t="s">
        <v>62</v>
      </c>
      <c r="R236" s="184" t="s">
        <v>62</v>
      </c>
      <c r="S236" s="173"/>
    </row>
    <row r="237" spans="1:19" s="174" customFormat="1" ht="21.95" customHeight="1" x14ac:dyDescent="0.2">
      <c r="A237" s="385"/>
      <c r="B237" s="182" t="s">
        <v>72</v>
      </c>
      <c r="C237" s="178"/>
      <c r="D237" s="178" t="s">
        <v>62</v>
      </c>
      <c r="E237" s="178"/>
      <c r="F237" s="178"/>
      <c r="G237" s="178">
        <f>G230</f>
        <v>23</v>
      </c>
      <c r="H237" s="178">
        <f t="shared" ref="H237:J237" si="115">H230</f>
        <v>23</v>
      </c>
      <c r="I237" s="178">
        <f t="shared" si="115"/>
        <v>0</v>
      </c>
      <c r="J237" s="178">
        <f t="shared" si="115"/>
        <v>0</v>
      </c>
      <c r="K237" s="178">
        <f>G237</f>
        <v>23</v>
      </c>
      <c r="L237" s="178" t="s">
        <v>62</v>
      </c>
      <c r="M237" s="180">
        <v>46022</v>
      </c>
      <c r="N237" s="180">
        <v>46022</v>
      </c>
      <c r="O237" s="183"/>
      <c r="P237" s="184" t="s">
        <v>62</v>
      </c>
      <c r="Q237" s="183"/>
      <c r="R237" s="183"/>
    </row>
    <row r="238" spans="1:19" s="173" customFormat="1" ht="74.45" customHeight="1" x14ac:dyDescent="0.25">
      <c r="A238" s="383" t="s">
        <v>353</v>
      </c>
      <c r="B238" s="175" t="s">
        <v>413</v>
      </c>
      <c r="C238" s="176" t="s">
        <v>191</v>
      </c>
      <c r="D238" s="177" t="s">
        <v>333</v>
      </c>
      <c r="E238" s="177" t="s">
        <v>75</v>
      </c>
      <c r="F238" s="176">
        <v>792</v>
      </c>
      <c r="G238" s="176">
        <v>51</v>
      </c>
      <c r="H238" s="176">
        <v>51</v>
      </c>
      <c r="I238" s="176"/>
      <c r="J238" s="176"/>
      <c r="K238" s="178">
        <f>G238</f>
        <v>51</v>
      </c>
      <c r="L238" s="176"/>
      <c r="M238" s="176" t="s">
        <v>62</v>
      </c>
      <c r="N238" s="176" t="s">
        <v>62</v>
      </c>
      <c r="O238" s="183">
        <v>1387333.11</v>
      </c>
      <c r="P238" s="183" t="s">
        <v>344</v>
      </c>
      <c r="Q238" s="183">
        <v>316800.74</v>
      </c>
      <c r="R238" s="183"/>
    </row>
    <row r="239" spans="1:19" s="174" customFormat="1" ht="15.75" x14ac:dyDescent="0.2">
      <c r="A239" s="384"/>
      <c r="B239" s="179" t="s">
        <v>70</v>
      </c>
      <c r="C239" s="178"/>
      <c r="D239" s="178" t="s">
        <v>62</v>
      </c>
      <c r="E239" s="178"/>
      <c r="F239" s="178"/>
      <c r="G239" s="178">
        <f>G238</f>
        <v>51</v>
      </c>
      <c r="H239" s="178">
        <f t="shared" ref="H239:J239" si="116">H238</f>
        <v>51</v>
      </c>
      <c r="I239" s="178">
        <f t="shared" si="116"/>
        <v>0</v>
      </c>
      <c r="J239" s="178">
        <f t="shared" si="116"/>
        <v>0</v>
      </c>
      <c r="K239" s="178">
        <f>G239</f>
        <v>51</v>
      </c>
      <c r="L239" s="178"/>
      <c r="M239" s="180">
        <v>46022</v>
      </c>
      <c r="N239" s="180">
        <v>46022</v>
      </c>
      <c r="O239" s="183"/>
      <c r="P239" s="184"/>
      <c r="Q239" s="183"/>
      <c r="R239" s="183"/>
    </row>
    <row r="240" spans="1:19" s="174" customFormat="1" x14ac:dyDescent="0.25">
      <c r="A240" s="384"/>
      <c r="B240" s="181" t="s">
        <v>76</v>
      </c>
      <c r="C240" s="178"/>
      <c r="D240" s="178"/>
      <c r="E240" s="178"/>
      <c r="F240" s="178"/>
      <c r="G240" s="178" t="s">
        <v>62</v>
      </c>
      <c r="H240" s="178"/>
      <c r="I240" s="178" t="s">
        <v>62</v>
      </c>
      <c r="J240" s="178"/>
      <c r="K240" s="178"/>
      <c r="L240" s="178" t="s">
        <v>62</v>
      </c>
      <c r="M240" s="178"/>
      <c r="N240" s="178"/>
      <c r="O240" s="184" t="s">
        <v>62</v>
      </c>
      <c r="P240" s="184" t="s">
        <v>62</v>
      </c>
      <c r="Q240" s="184" t="s">
        <v>62</v>
      </c>
      <c r="R240" s="184" t="s">
        <v>62</v>
      </c>
      <c r="S240" s="173"/>
    </row>
    <row r="241" spans="1:19" s="174" customFormat="1" ht="65.45" customHeight="1" x14ac:dyDescent="0.2">
      <c r="A241" s="384"/>
      <c r="B241" s="182" t="s">
        <v>192</v>
      </c>
      <c r="C241" s="178"/>
      <c r="D241" s="178" t="s">
        <v>62</v>
      </c>
      <c r="E241" s="178"/>
      <c r="F241" s="178"/>
      <c r="G241" s="178">
        <f>G238</f>
        <v>51</v>
      </c>
      <c r="H241" s="178">
        <f t="shared" ref="H241:J241" si="117">H238</f>
        <v>51</v>
      </c>
      <c r="I241" s="178">
        <f t="shared" si="117"/>
        <v>0</v>
      </c>
      <c r="J241" s="178">
        <f t="shared" si="117"/>
        <v>0</v>
      </c>
      <c r="K241" s="178">
        <f>G241</f>
        <v>51</v>
      </c>
      <c r="L241" s="178" t="s">
        <v>62</v>
      </c>
      <c r="M241" s="180">
        <v>46022</v>
      </c>
      <c r="N241" s="180">
        <v>46022</v>
      </c>
      <c r="O241" s="183"/>
      <c r="P241" s="184" t="s">
        <v>62</v>
      </c>
      <c r="Q241" s="183"/>
      <c r="R241" s="183"/>
    </row>
    <row r="242" spans="1:19" s="174" customFormat="1" ht="15" customHeight="1" x14ac:dyDescent="0.25">
      <c r="A242" s="384"/>
      <c r="B242" s="181" t="s">
        <v>193</v>
      </c>
      <c r="C242" s="178"/>
      <c r="D242" s="178"/>
      <c r="E242" s="178"/>
      <c r="F242" s="178"/>
      <c r="G242" s="178" t="s">
        <v>62</v>
      </c>
      <c r="H242" s="178"/>
      <c r="I242" s="178" t="s">
        <v>62</v>
      </c>
      <c r="J242" s="178"/>
      <c r="K242" s="178"/>
      <c r="L242" s="178" t="s">
        <v>62</v>
      </c>
      <c r="M242" s="178"/>
      <c r="N242" s="178"/>
      <c r="O242" s="184" t="s">
        <v>62</v>
      </c>
      <c r="P242" s="184" t="s">
        <v>62</v>
      </c>
      <c r="Q242" s="184" t="s">
        <v>62</v>
      </c>
      <c r="R242" s="184" t="s">
        <v>62</v>
      </c>
      <c r="S242" s="173"/>
    </row>
    <row r="243" spans="1:19" s="174" customFormat="1" ht="38.65" customHeight="1" x14ac:dyDescent="0.2">
      <c r="A243" s="384"/>
      <c r="B243" s="182" t="s">
        <v>330</v>
      </c>
      <c r="C243" s="178"/>
      <c r="D243" s="178" t="s">
        <v>62</v>
      </c>
      <c r="E243" s="178"/>
      <c r="F243" s="178"/>
      <c r="G243" s="178">
        <f>G238</f>
        <v>51</v>
      </c>
      <c r="H243" s="178">
        <f t="shared" ref="H243:J243" si="118">H238</f>
        <v>51</v>
      </c>
      <c r="I243" s="178">
        <f t="shared" si="118"/>
        <v>0</v>
      </c>
      <c r="J243" s="178">
        <f t="shared" si="118"/>
        <v>0</v>
      </c>
      <c r="K243" s="178">
        <f>G243</f>
        <v>51</v>
      </c>
      <c r="L243" s="178" t="s">
        <v>62</v>
      </c>
      <c r="M243" s="180">
        <v>46022</v>
      </c>
      <c r="N243" s="180">
        <v>46022</v>
      </c>
      <c r="O243" s="183"/>
      <c r="P243" s="184" t="s">
        <v>62</v>
      </c>
      <c r="Q243" s="183"/>
      <c r="R243" s="183"/>
    </row>
    <row r="244" spans="1:19" s="174" customFormat="1" ht="21" customHeight="1" x14ac:dyDescent="0.25">
      <c r="A244" s="384"/>
      <c r="B244" s="181" t="s">
        <v>71</v>
      </c>
      <c r="C244" s="178"/>
      <c r="D244" s="178"/>
      <c r="E244" s="178"/>
      <c r="F244" s="178"/>
      <c r="G244" s="178" t="s">
        <v>62</v>
      </c>
      <c r="H244" s="178"/>
      <c r="I244" s="178" t="s">
        <v>62</v>
      </c>
      <c r="J244" s="178"/>
      <c r="K244" s="178"/>
      <c r="L244" s="178" t="s">
        <v>62</v>
      </c>
      <c r="M244" s="178"/>
      <c r="N244" s="178"/>
      <c r="O244" s="184" t="s">
        <v>62</v>
      </c>
      <c r="P244" s="184" t="s">
        <v>62</v>
      </c>
      <c r="Q244" s="184" t="s">
        <v>62</v>
      </c>
      <c r="R244" s="184" t="s">
        <v>62</v>
      </c>
      <c r="S244" s="173"/>
    </row>
    <row r="245" spans="1:19" s="174" customFormat="1" ht="21" customHeight="1" x14ac:dyDescent="0.2">
      <c r="A245" s="385"/>
      <c r="B245" s="182" t="s">
        <v>72</v>
      </c>
      <c r="C245" s="178"/>
      <c r="D245" s="178" t="s">
        <v>62</v>
      </c>
      <c r="E245" s="178"/>
      <c r="F245" s="178"/>
      <c r="G245" s="178">
        <f>G238</f>
        <v>51</v>
      </c>
      <c r="H245" s="178">
        <f t="shared" ref="H245:J245" si="119">H238</f>
        <v>51</v>
      </c>
      <c r="I245" s="178">
        <f t="shared" si="119"/>
        <v>0</v>
      </c>
      <c r="J245" s="178">
        <f t="shared" si="119"/>
        <v>0</v>
      </c>
      <c r="K245" s="178">
        <f>G245</f>
        <v>51</v>
      </c>
      <c r="L245" s="178" t="s">
        <v>62</v>
      </c>
      <c r="M245" s="180">
        <v>46022</v>
      </c>
      <c r="N245" s="180">
        <v>46022</v>
      </c>
      <c r="O245" s="183"/>
      <c r="P245" s="184" t="s">
        <v>62</v>
      </c>
      <c r="Q245" s="183"/>
      <c r="R245" s="183"/>
    </row>
    <row r="246" spans="1:19" s="173" customFormat="1" ht="74.45" customHeight="1" x14ac:dyDescent="0.25">
      <c r="A246" s="383" t="s">
        <v>354</v>
      </c>
      <c r="B246" s="175" t="s">
        <v>413</v>
      </c>
      <c r="C246" s="176" t="s">
        <v>191</v>
      </c>
      <c r="D246" s="177" t="s">
        <v>333</v>
      </c>
      <c r="E246" s="177" t="s">
        <v>75</v>
      </c>
      <c r="F246" s="176">
        <v>792</v>
      </c>
      <c r="G246" s="176">
        <v>21</v>
      </c>
      <c r="H246" s="176">
        <v>21</v>
      </c>
      <c r="I246" s="176"/>
      <c r="J246" s="176"/>
      <c r="K246" s="178">
        <f>G246</f>
        <v>21</v>
      </c>
      <c r="L246" s="176"/>
      <c r="M246" s="176" t="s">
        <v>62</v>
      </c>
      <c r="N246" s="176" t="s">
        <v>62</v>
      </c>
      <c r="O246" s="183">
        <v>571254.81000000006</v>
      </c>
      <c r="P246" s="183" t="s">
        <v>344</v>
      </c>
      <c r="Q246" s="183">
        <v>184014.12</v>
      </c>
      <c r="R246" s="183"/>
    </row>
    <row r="247" spans="1:19" s="174" customFormat="1" ht="15.75" x14ac:dyDescent="0.2">
      <c r="A247" s="384"/>
      <c r="B247" s="179" t="s">
        <v>70</v>
      </c>
      <c r="C247" s="178"/>
      <c r="D247" s="178" t="s">
        <v>62</v>
      </c>
      <c r="E247" s="178"/>
      <c r="F247" s="178"/>
      <c r="G247" s="178">
        <f>G246</f>
        <v>21</v>
      </c>
      <c r="H247" s="178">
        <f t="shared" ref="H247:J247" si="120">H246</f>
        <v>21</v>
      </c>
      <c r="I247" s="178">
        <f t="shared" si="120"/>
        <v>0</v>
      </c>
      <c r="J247" s="178">
        <f t="shared" si="120"/>
        <v>0</v>
      </c>
      <c r="K247" s="178">
        <f>G247</f>
        <v>21</v>
      </c>
      <c r="L247" s="178"/>
      <c r="M247" s="180">
        <v>46022</v>
      </c>
      <c r="N247" s="180">
        <v>46022</v>
      </c>
      <c r="O247" s="183"/>
      <c r="P247" s="184"/>
      <c r="Q247" s="183"/>
      <c r="R247" s="183"/>
    </row>
    <row r="248" spans="1:19" s="174" customFormat="1" x14ac:dyDescent="0.25">
      <c r="A248" s="384"/>
      <c r="B248" s="181" t="s">
        <v>76</v>
      </c>
      <c r="C248" s="178"/>
      <c r="D248" s="178"/>
      <c r="E248" s="178"/>
      <c r="F248" s="178"/>
      <c r="G248" s="178" t="s">
        <v>62</v>
      </c>
      <c r="H248" s="178"/>
      <c r="I248" s="178" t="s">
        <v>62</v>
      </c>
      <c r="J248" s="178"/>
      <c r="K248" s="178"/>
      <c r="L248" s="178" t="s">
        <v>62</v>
      </c>
      <c r="M248" s="178"/>
      <c r="N248" s="178"/>
      <c r="O248" s="184" t="s">
        <v>62</v>
      </c>
      <c r="P248" s="184" t="s">
        <v>62</v>
      </c>
      <c r="Q248" s="184" t="s">
        <v>62</v>
      </c>
      <c r="R248" s="184" t="s">
        <v>62</v>
      </c>
      <c r="S248" s="173"/>
    </row>
    <row r="249" spans="1:19" s="174" customFormat="1" ht="65.45" customHeight="1" x14ac:dyDescent="0.2">
      <c r="A249" s="384"/>
      <c r="B249" s="182" t="s">
        <v>192</v>
      </c>
      <c r="C249" s="178"/>
      <c r="D249" s="178" t="s">
        <v>62</v>
      </c>
      <c r="E249" s="178"/>
      <c r="F249" s="178"/>
      <c r="G249" s="178">
        <f>G246</f>
        <v>21</v>
      </c>
      <c r="H249" s="178">
        <f t="shared" ref="H249:J249" si="121">H246</f>
        <v>21</v>
      </c>
      <c r="I249" s="178">
        <f t="shared" si="121"/>
        <v>0</v>
      </c>
      <c r="J249" s="178">
        <f t="shared" si="121"/>
        <v>0</v>
      </c>
      <c r="K249" s="178">
        <f>G249</f>
        <v>21</v>
      </c>
      <c r="L249" s="178" t="s">
        <v>62</v>
      </c>
      <c r="M249" s="180">
        <v>46022</v>
      </c>
      <c r="N249" s="180">
        <v>46022</v>
      </c>
      <c r="O249" s="183"/>
      <c r="P249" s="184" t="s">
        <v>62</v>
      </c>
      <c r="Q249" s="183"/>
      <c r="R249" s="183"/>
    </row>
    <row r="250" spans="1:19" s="174" customFormat="1" ht="15" customHeight="1" x14ac:dyDescent="0.25">
      <c r="A250" s="384"/>
      <c r="B250" s="181" t="s">
        <v>193</v>
      </c>
      <c r="C250" s="178"/>
      <c r="D250" s="178"/>
      <c r="E250" s="178"/>
      <c r="F250" s="178"/>
      <c r="G250" s="178" t="s">
        <v>62</v>
      </c>
      <c r="H250" s="178"/>
      <c r="I250" s="178" t="s">
        <v>62</v>
      </c>
      <c r="J250" s="178"/>
      <c r="K250" s="178"/>
      <c r="L250" s="178" t="s">
        <v>62</v>
      </c>
      <c r="M250" s="178"/>
      <c r="N250" s="178"/>
      <c r="O250" s="184" t="s">
        <v>62</v>
      </c>
      <c r="P250" s="184" t="s">
        <v>62</v>
      </c>
      <c r="Q250" s="184" t="s">
        <v>62</v>
      </c>
      <c r="R250" s="184" t="s">
        <v>62</v>
      </c>
      <c r="S250" s="173"/>
    </row>
    <row r="251" spans="1:19" s="174" customFormat="1" ht="38.65" customHeight="1" x14ac:dyDescent="0.2">
      <c r="A251" s="384"/>
      <c r="B251" s="182" t="s">
        <v>330</v>
      </c>
      <c r="C251" s="178"/>
      <c r="D251" s="178" t="s">
        <v>62</v>
      </c>
      <c r="E251" s="178"/>
      <c r="F251" s="178"/>
      <c r="G251" s="178">
        <f>G246</f>
        <v>21</v>
      </c>
      <c r="H251" s="178">
        <f t="shared" ref="H251:J251" si="122">H246</f>
        <v>21</v>
      </c>
      <c r="I251" s="178">
        <f t="shared" si="122"/>
        <v>0</v>
      </c>
      <c r="J251" s="178">
        <f t="shared" si="122"/>
        <v>0</v>
      </c>
      <c r="K251" s="178">
        <f>G251</f>
        <v>21</v>
      </c>
      <c r="L251" s="178" t="s">
        <v>62</v>
      </c>
      <c r="M251" s="180">
        <v>46022</v>
      </c>
      <c r="N251" s="180">
        <v>46022</v>
      </c>
      <c r="O251" s="183"/>
      <c r="P251" s="184" t="s">
        <v>62</v>
      </c>
      <c r="Q251" s="183"/>
      <c r="R251" s="183"/>
    </row>
    <row r="252" spans="1:19" s="174" customFormat="1" ht="21" customHeight="1" x14ac:dyDescent="0.25">
      <c r="A252" s="384"/>
      <c r="B252" s="181" t="s">
        <v>71</v>
      </c>
      <c r="C252" s="178"/>
      <c r="D252" s="178"/>
      <c r="E252" s="178"/>
      <c r="F252" s="178"/>
      <c r="G252" s="178" t="s">
        <v>62</v>
      </c>
      <c r="H252" s="178"/>
      <c r="I252" s="178" t="s">
        <v>62</v>
      </c>
      <c r="J252" s="178"/>
      <c r="K252" s="178"/>
      <c r="L252" s="178" t="s">
        <v>62</v>
      </c>
      <c r="M252" s="178"/>
      <c r="N252" s="178"/>
      <c r="O252" s="184" t="s">
        <v>62</v>
      </c>
      <c r="P252" s="184" t="s">
        <v>62</v>
      </c>
      <c r="Q252" s="184" t="s">
        <v>62</v>
      </c>
      <c r="R252" s="184" t="s">
        <v>62</v>
      </c>
      <c r="S252" s="173"/>
    </row>
    <row r="253" spans="1:19" s="174" customFormat="1" ht="21" customHeight="1" x14ac:dyDescent="0.2">
      <c r="A253" s="385"/>
      <c r="B253" s="182" t="s">
        <v>72</v>
      </c>
      <c r="C253" s="178"/>
      <c r="D253" s="178" t="s">
        <v>62</v>
      </c>
      <c r="E253" s="178"/>
      <c r="F253" s="178"/>
      <c r="G253" s="178">
        <f>G246</f>
        <v>21</v>
      </c>
      <c r="H253" s="178">
        <f t="shared" ref="H253:J253" si="123">H246</f>
        <v>21</v>
      </c>
      <c r="I253" s="178">
        <f t="shared" si="123"/>
        <v>0</v>
      </c>
      <c r="J253" s="178">
        <f t="shared" si="123"/>
        <v>0</v>
      </c>
      <c r="K253" s="178">
        <f>G253</f>
        <v>21</v>
      </c>
      <c r="L253" s="178" t="s">
        <v>62</v>
      </c>
      <c r="M253" s="180">
        <v>46022</v>
      </c>
      <c r="N253" s="180">
        <v>46022</v>
      </c>
      <c r="O253" s="183"/>
      <c r="P253" s="184" t="s">
        <v>62</v>
      </c>
      <c r="Q253" s="183"/>
      <c r="R253" s="183"/>
    </row>
    <row r="254" spans="1:19" s="173" customFormat="1" ht="74.45" customHeight="1" x14ac:dyDescent="0.25">
      <c r="A254" s="383" t="s">
        <v>355</v>
      </c>
      <c r="B254" s="175" t="s">
        <v>413</v>
      </c>
      <c r="C254" s="176" t="s">
        <v>191</v>
      </c>
      <c r="D254" s="177" t="s">
        <v>333</v>
      </c>
      <c r="E254" s="177" t="s">
        <v>75</v>
      </c>
      <c r="F254" s="176">
        <v>792</v>
      </c>
      <c r="G254" s="176">
        <v>22</v>
      </c>
      <c r="H254" s="176">
        <v>22</v>
      </c>
      <c r="I254" s="176"/>
      <c r="J254" s="176"/>
      <c r="K254" s="178">
        <f>G254</f>
        <v>22</v>
      </c>
      <c r="L254" s="176"/>
      <c r="M254" s="176" t="s">
        <v>62</v>
      </c>
      <c r="N254" s="176" t="s">
        <v>62</v>
      </c>
      <c r="O254" s="183">
        <v>598457.42000000004</v>
      </c>
      <c r="P254" s="183" t="s">
        <v>344</v>
      </c>
      <c r="Q254" s="183">
        <v>167560.94</v>
      </c>
      <c r="R254" s="183"/>
    </row>
    <row r="255" spans="1:19" s="174" customFormat="1" ht="15.75" x14ac:dyDescent="0.2">
      <c r="A255" s="384"/>
      <c r="B255" s="179" t="s">
        <v>70</v>
      </c>
      <c r="C255" s="178"/>
      <c r="D255" s="178" t="s">
        <v>62</v>
      </c>
      <c r="E255" s="178"/>
      <c r="F255" s="178"/>
      <c r="G255" s="178">
        <f>G254</f>
        <v>22</v>
      </c>
      <c r="H255" s="178">
        <f t="shared" ref="H255:J255" si="124">H254</f>
        <v>22</v>
      </c>
      <c r="I255" s="178">
        <f t="shared" si="124"/>
        <v>0</v>
      </c>
      <c r="J255" s="178">
        <f t="shared" si="124"/>
        <v>0</v>
      </c>
      <c r="K255" s="178">
        <f>G255</f>
        <v>22</v>
      </c>
      <c r="L255" s="178"/>
      <c r="M255" s="180">
        <v>46022</v>
      </c>
      <c r="N255" s="180">
        <v>46022</v>
      </c>
      <c r="O255" s="183"/>
      <c r="P255" s="184"/>
      <c r="Q255" s="183"/>
      <c r="R255" s="183"/>
    </row>
    <row r="256" spans="1:19" s="174" customFormat="1" x14ac:dyDescent="0.25">
      <c r="A256" s="384"/>
      <c r="B256" s="181" t="s">
        <v>76</v>
      </c>
      <c r="C256" s="178"/>
      <c r="D256" s="178"/>
      <c r="E256" s="178"/>
      <c r="F256" s="178"/>
      <c r="G256" s="178" t="s">
        <v>62</v>
      </c>
      <c r="H256" s="178"/>
      <c r="I256" s="178" t="s">
        <v>62</v>
      </c>
      <c r="J256" s="178"/>
      <c r="K256" s="178"/>
      <c r="L256" s="178" t="s">
        <v>62</v>
      </c>
      <c r="M256" s="178"/>
      <c r="N256" s="178"/>
      <c r="O256" s="184" t="s">
        <v>62</v>
      </c>
      <c r="P256" s="184" t="s">
        <v>62</v>
      </c>
      <c r="Q256" s="184" t="s">
        <v>62</v>
      </c>
      <c r="R256" s="184" t="s">
        <v>62</v>
      </c>
      <c r="S256" s="173"/>
    </row>
    <row r="257" spans="1:19" s="174" customFormat="1" ht="65.45" customHeight="1" x14ac:dyDescent="0.2">
      <c r="A257" s="384"/>
      <c r="B257" s="182" t="s">
        <v>192</v>
      </c>
      <c r="C257" s="178"/>
      <c r="D257" s="178" t="s">
        <v>62</v>
      </c>
      <c r="E257" s="178"/>
      <c r="F257" s="178"/>
      <c r="G257" s="178">
        <f>G254</f>
        <v>22</v>
      </c>
      <c r="H257" s="178">
        <f t="shared" ref="H257:J257" si="125">H254</f>
        <v>22</v>
      </c>
      <c r="I257" s="178">
        <f t="shared" si="125"/>
        <v>0</v>
      </c>
      <c r="J257" s="178">
        <f t="shared" si="125"/>
        <v>0</v>
      </c>
      <c r="K257" s="178">
        <f>G257</f>
        <v>22</v>
      </c>
      <c r="L257" s="178" t="s">
        <v>62</v>
      </c>
      <c r="M257" s="180">
        <v>46022</v>
      </c>
      <c r="N257" s="180">
        <v>46022</v>
      </c>
      <c r="O257" s="183"/>
      <c r="P257" s="184" t="s">
        <v>62</v>
      </c>
      <c r="Q257" s="183"/>
      <c r="R257" s="183"/>
    </row>
    <row r="258" spans="1:19" s="174" customFormat="1" ht="15" customHeight="1" x14ac:dyDescent="0.25">
      <c r="A258" s="384"/>
      <c r="B258" s="181" t="s">
        <v>193</v>
      </c>
      <c r="C258" s="178"/>
      <c r="D258" s="178"/>
      <c r="E258" s="178"/>
      <c r="F258" s="178"/>
      <c r="G258" s="178" t="s">
        <v>62</v>
      </c>
      <c r="H258" s="178"/>
      <c r="I258" s="178" t="s">
        <v>62</v>
      </c>
      <c r="J258" s="178"/>
      <c r="K258" s="178"/>
      <c r="L258" s="178" t="s">
        <v>62</v>
      </c>
      <c r="M258" s="178"/>
      <c r="N258" s="178"/>
      <c r="O258" s="184" t="s">
        <v>62</v>
      </c>
      <c r="P258" s="184" t="s">
        <v>62</v>
      </c>
      <c r="Q258" s="184" t="s">
        <v>62</v>
      </c>
      <c r="R258" s="184" t="s">
        <v>62</v>
      </c>
      <c r="S258" s="173"/>
    </row>
    <row r="259" spans="1:19" s="174" customFormat="1" ht="38.65" customHeight="1" x14ac:dyDescent="0.2">
      <c r="A259" s="384"/>
      <c r="B259" s="182" t="s">
        <v>330</v>
      </c>
      <c r="C259" s="178"/>
      <c r="D259" s="178" t="s">
        <v>62</v>
      </c>
      <c r="E259" s="178"/>
      <c r="F259" s="178"/>
      <c r="G259" s="178">
        <f>G254</f>
        <v>22</v>
      </c>
      <c r="H259" s="178">
        <f t="shared" ref="H259:J259" si="126">H254</f>
        <v>22</v>
      </c>
      <c r="I259" s="178">
        <f t="shared" si="126"/>
        <v>0</v>
      </c>
      <c r="J259" s="178">
        <f t="shared" si="126"/>
        <v>0</v>
      </c>
      <c r="K259" s="178">
        <f>G259</f>
        <v>22</v>
      </c>
      <c r="L259" s="178" t="s">
        <v>62</v>
      </c>
      <c r="M259" s="180">
        <v>46022</v>
      </c>
      <c r="N259" s="180">
        <v>46022</v>
      </c>
      <c r="O259" s="183"/>
      <c r="P259" s="184" t="s">
        <v>62</v>
      </c>
      <c r="Q259" s="183"/>
      <c r="R259" s="183"/>
    </row>
    <row r="260" spans="1:19" s="174" customFormat="1" ht="21" customHeight="1" x14ac:dyDescent="0.25">
      <c r="A260" s="384"/>
      <c r="B260" s="181" t="s">
        <v>71</v>
      </c>
      <c r="C260" s="178"/>
      <c r="D260" s="178"/>
      <c r="E260" s="178"/>
      <c r="F260" s="178"/>
      <c r="G260" s="178" t="s">
        <v>62</v>
      </c>
      <c r="H260" s="178"/>
      <c r="I260" s="178" t="s">
        <v>62</v>
      </c>
      <c r="J260" s="178"/>
      <c r="K260" s="178"/>
      <c r="L260" s="178" t="s">
        <v>62</v>
      </c>
      <c r="M260" s="178"/>
      <c r="N260" s="178"/>
      <c r="O260" s="184" t="s">
        <v>62</v>
      </c>
      <c r="P260" s="184" t="s">
        <v>62</v>
      </c>
      <c r="Q260" s="184" t="s">
        <v>62</v>
      </c>
      <c r="R260" s="184" t="s">
        <v>62</v>
      </c>
      <c r="S260" s="173"/>
    </row>
    <row r="261" spans="1:19" s="174" customFormat="1" ht="21" customHeight="1" x14ac:dyDescent="0.2">
      <c r="A261" s="385"/>
      <c r="B261" s="182" t="s">
        <v>72</v>
      </c>
      <c r="C261" s="178"/>
      <c r="D261" s="178" t="s">
        <v>62</v>
      </c>
      <c r="E261" s="178"/>
      <c r="F261" s="178"/>
      <c r="G261" s="178">
        <f>G254</f>
        <v>22</v>
      </c>
      <c r="H261" s="178">
        <f t="shared" ref="H261:J261" si="127">H254</f>
        <v>22</v>
      </c>
      <c r="I261" s="178">
        <f t="shared" si="127"/>
        <v>0</v>
      </c>
      <c r="J261" s="178">
        <f t="shared" si="127"/>
        <v>0</v>
      </c>
      <c r="K261" s="178">
        <f>G261</f>
        <v>22</v>
      </c>
      <c r="L261" s="178" t="s">
        <v>62</v>
      </c>
      <c r="M261" s="180">
        <v>46022</v>
      </c>
      <c r="N261" s="180">
        <v>46022</v>
      </c>
      <c r="O261" s="183"/>
      <c r="P261" s="184" t="s">
        <v>62</v>
      </c>
      <c r="Q261" s="183"/>
      <c r="R261" s="183"/>
    </row>
    <row r="262" spans="1:19" s="173" customFormat="1" ht="74.45" customHeight="1" x14ac:dyDescent="0.25">
      <c r="A262" s="383" t="s">
        <v>356</v>
      </c>
      <c r="B262" s="175" t="s">
        <v>413</v>
      </c>
      <c r="C262" s="176" t="s">
        <v>191</v>
      </c>
      <c r="D262" s="177" t="s">
        <v>333</v>
      </c>
      <c r="E262" s="177" t="s">
        <v>75</v>
      </c>
      <c r="F262" s="176">
        <v>792</v>
      </c>
      <c r="G262" s="176">
        <v>15</v>
      </c>
      <c r="H262" s="176">
        <v>15</v>
      </c>
      <c r="I262" s="176"/>
      <c r="J262" s="176"/>
      <c r="K262" s="178">
        <f>G262</f>
        <v>15</v>
      </c>
      <c r="L262" s="176"/>
      <c r="M262" s="176" t="s">
        <v>62</v>
      </c>
      <c r="N262" s="176" t="s">
        <v>62</v>
      </c>
      <c r="O262" s="183">
        <v>408039.15</v>
      </c>
      <c r="P262" s="183"/>
      <c r="Q262" s="183"/>
      <c r="R262" s="183"/>
    </row>
    <row r="263" spans="1:19" s="174" customFormat="1" ht="15.75" x14ac:dyDescent="0.2">
      <c r="A263" s="384"/>
      <c r="B263" s="179" t="s">
        <v>70</v>
      </c>
      <c r="C263" s="178"/>
      <c r="D263" s="178" t="s">
        <v>62</v>
      </c>
      <c r="E263" s="178"/>
      <c r="F263" s="178"/>
      <c r="G263" s="178">
        <f>G262</f>
        <v>15</v>
      </c>
      <c r="H263" s="178">
        <f t="shared" ref="H263:J263" si="128">H262</f>
        <v>15</v>
      </c>
      <c r="I263" s="178">
        <f t="shared" si="128"/>
        <v>0</v>
      </c>
      <c r="J263" s="178">
        <f t="shared" si="128"/>
        <v>0</v>
      </c>
      <c r="K263" s="178">
        <f>G263</f>
        <v>15</v>
      </c>
      <c r="L263" s="178"/>
      <c r="M263" s="180">
        <v>46022</v>
      </c>
      <c r="N263" s="180">
        <v>46022</v>
      </c>
      <c r="O263" s="183"/>
      <c r="P263" s="184" t="s">
        <v>62</v>
      </c>
      <c r="Q263" s="183"/>
      <c r="R263" s="183"/>
    </row>
    <row r="264" spans="1:19" s="174" customFormat="1" x14ac:dyDescent="0.25">
      <c r="A264" s="384"/>
      <c r="B264" s="181" t="s">
        <v>76</v>
      </c>
      <c r="C264" s="178"/>
      <c r="D264" s="178"/>
      <c r="E264" s="178"/>
      <c r="F264" s="178"/>
      <c r="G264" s="178" t="s">
        <v>62</v>
      </c>
      <c r="H264" s="178"/>
      <c r="I264" s="178" t="s">
        <v>62</v>
      </c>
      <c r="J264" s="178"/>
      <c r="K264" s="178"/>
      <c r="L264" s="178" t="s">
        <v>62</v>
      </c>
      <c r="M264" s="178"/>
      <c r="N264" s="178"/>
      <c r="O264" s="184" t="s">
        <v>62</v>
      </c>
      <c r="P264" s="184" t="s">
        <v>62</v>
      </c>
      <c r="Q264" s="184" t="s">
        <v>62</v>
      </c>
      <c r="R264" s="184" t="s">
        <v>62</v>
      </c>
      <c r="S264" s="173"/>
    </row>
    <row r="265" spans="1:19" s="174" customFormat="1" ht="65.45" customHeight="1" x14ac:dyDescent="0.2">
      <c r="A265" s="384"/>
      <c r="B265" s="182" t="s">
        <v>192</v>
      </c>
      <c r="C265" s="178"/>
      <c r="D265" s="178" t="s">
        <v>62</v>
      </c>
      <c r="E265" s="178"/>
      <c r="F265" s="178"/>
      <c r="G265" s="178">
        <f>G262</f>
        <v>15</v>
      </c>
      <c r="H265" s="178">
        <f t="shared" ref="H265:J265" si="129">H262</f>
        <v>15</v>
      </c>
      <c r="I265" s="178">
        <f t="shared" si="129"/>
        <v>0</v>
      </c>
      <c r="J265" s="178">
        <f t="shared" si="129"/>
        <v>0</v>
      </c>
      <c r="K265" s="178">
        <f>G265</f>
        <v>15</v>
      </c>
      <c r="L265" s="178" t="s">
        <v>62</v>
      </c>
      <c r="M265" s="180">
        <v>46022</v>
      </c>
      <c r="N265" s="180">
        <v>46022</v>
      </c>
      <c r="O265" s="183"/>
      <c r="P265" s="184" t="s">
        <v>62</v>
      </c>
      <c r="Q265" s="183"/>
      <c r="R265" s="183"/>
    </row>
    <row r="266" spans="1:19" s="174" customFormat="1" ht="15" customHeight="1" x14ac:dyDescent="0.25">
      <c r="A266" s="384"/>
      <c r="B266" s="181" t="s">
        <v>193</v>
      </c>
      <c r="C266" s="178"/>
      <c r="D266" s="178"/>
      <c r="E266" s="178"/>
      <c r="F266" s="178"/>
      <c r="G266" s="178" t="s">
        <v>62</v>
      </c>
      <c r="H266" s="178"/>
      <c r="I266" s="178" t="s">
        <v>62</v>
      </c>
      <c r="J266" s="178"/>
      <c r="K266" s="178"/>
      <c r="L266" s="178" t="s">
        <v>62</v>
      </c>
      <c r="M266" s="178"/>
      <c r="N266" s="178"/>
      <c r="O266" s="184" t="s">
        <v>62</v>
      </c>
      <c r="P266" s="184" t="s">
        <v>62</v>
      </c>
      <c r="Q266" s="184" t="s">
        <v>62</v>
      </c>
      <c r="R266" s="184" t="s">
        <v>62</v>
      </c>
      <c r="S266" s="173"/>
    </row>
    <row r="267" spans="1:19" s="174" customFormat="1" ht="38.65" customHeight="1" x14ac:dyDescent="0.2">
      <c r="A267" s="384"/>
      <c r="B267" s="182" t="s">
        <v>330</v>
      </c>
      <c r="C267" s="178"/>
      <c r="D267" s="178" t="s">
        <v>62</v>
      </c>
      <c r="E267" s="178"/>
      <c r="F267" s="178"/>
      <c r="G267" s="178">
        <f>G262</f>
        <v>15</v>
      </c>
      <c r="H267" s="178">
        <f t="shared" ref="H267:J267" si="130">H262</f>
        <v>15</v>
      </c>
      <c r="I267" s="178">
        <f t="shared" si="130"/>
        <v>0</v>
      </c>
      <c r="J267" s="178">
        <f t="shared" si="130"/>
        <v>0</v>
      </c>
      <c r="K267" s="178">
        <f>G267</f>
        <v>15</v>
      </c>
      <c r="L267" s="178" t="s">
        <v>62</v>
      </c>
      <c r="M267" s="180">
        <v>46022</v>
      </c>
      <c r="N267" s="180">
        <v>46022</v>
      </c>
      <c r="O267" s="183"/>
      <c r="P267" s="184" t="s">
        <v>62</v>
      </c>
      <c r="Q267" s="183"/>
      <c r="R267" s="183"/>
    </row>
    <row r="268" spans="1:19" s="174" customFormat="1" ht="21" customHeight="1" x14ac:dyDescent="0.25">
      <c r="A268" s="384"/>
      <c r="B268" s="181" t="s">
        <v>71</v>
      </c>
      <c r="C268" s="178"/>
      <c r="D268" s="178"/>
      <c r="E268" s="178"/>
      <c r="F268" s="178"/>
      <c r="G268" s="178" t="s">
        <v>62</v>
      </c>
      <c r="H268" s="178"/>
      <c r="I268" s="178" t="s">
        <v>62</v>
      </c>
      <c r="J268" s="178"/>
      <c r="K268" s="178"/>
      <c r="L268" s="178" t="s">
        <v>62</v>
      </c>
      <c r="M268" s="178"/>
      <c r="N268" s="178"/>
      <c r="O268" s="184" t="s">
        <v>62</v>
      </c>
      <c r="P268" s="184" t="s">
        <v>62</v>
      </c>
      <c r="Q268" s="184" t="s">
        <v>62</v>
      </c>
      <c r="R268" s="184" t="s">
        <v>62</v>
      </c>
      <c r="S268" s="173"/>
    </row>
    <row r="269" spans="1:19" s="174" customFormat="1" ht="21" customHeight="1" x14ac:dyDescent="0.2">
      <c r="A269" s="385"/>
      <c r="B269" s="182" t="s">
        <v>72</v>
      </c>
      <c r="C269" s="178"/>
      <c r="D269" s="178" t="s">
        <v>62</v>
      </c>
      <c r="E269" s="178"/>
      <c r="F269" s="178"/>
      <c r="G269" s="178">
        <f>G262</f>
        <v>15</v>
      </c>
      <c r="H269" s="178">
        <f t="shared" ref="H269:J269" si="131">H262</f>
        <v>15</v>
      </c>
      <c r="I269" s="178">
        <f t="shared" si="131"/>
        <v>0</v>
      </c>
      <c r="J269" s="178">
        <f t="shared" si="131"/>
        <v>0</v>
      </c>
      <c r="K269" s="178">
        <f>G269</f>
        <v>15</v>
      </c>
      <c r="L269" s="178" t="s">
        <v>62</v>
      </c>
      <c r="M269" s="180">
        <v>46022</v>
      </c>
      <c r="N269" s="180">
        <v>46022</v>
      </c>
      <c r="O269" s="183"/>
      <c r="P269" s="184" t="s">
        <v>62</v>
      </c>
      <c r="Q269" s="183"/>
      <c r="R269" s="183"/>
    </row>
    <row r="270" spans="1:19" s="173" customFormat="1" ht="74.45" customHeight="1" x14ac:dyDescent="0.25">
      <c r="A270" s="383" t="s">
        <v>357</v>
      </c>
      <c r="B270" s="175" t="s">
        <v>413</v>
      </c>
      <c r="C270" s="176" t="s">
        <v>191</v>
      </c>
      <c r="D270" s="177" t="s">
        <v>333</v>
      </c>
      <c r="E270" s="177" t="s">
        <v>75</v>
      </c>
      <c r="F270" s="176">
        <v>792</v>
      </c>
      <c r="G270" s="176">
        <v>68</v>
      </c>
      <c r="H270" s="176">
        <v>68</v>
      </c>
      <c r="I270" s="176"/>
      <c r="J270" s="176"/>
      <c r="K270" s="178">
        <f>G270</f>
        <v>68</v>
      </c>
      <c r="L270" s="176"/>
      <c r="M270" s="176" t="s">
        <v>62</v>
      </c>
      <c r="N270" s="176" t="s">
        <v>62</v>
      </c>
      <c r="O270" s="183">
        <v>1849777.48</v>
      </c>
      <c r="P270" s="183" t="s">
        <v>344</v>
      </c>
      <c r="Q270" s="183">
        <v>704598.01</v>
      </c>
      <c r="R270" s="183"/>
    </row>
    <row r="271" spans="1:19" s="174" customFormat="1" ht="15.75" x14ac:dyDescent="0.2">
      <c r="A271" s="384"/>
      <c r="B271" s="179" t="s">
        <v>70</v>
      </c>
      <c r="C271" s="178"/>
      <c r="D271" s="178" t="s">
        <v>62</v>
      </c>
      <c r="E271" s="178"/>
      <c r="F271" s="178"/>
      <c r="G271" s="178">
        <f>G270</f>
        <v>68</v>
      </c>
      <c r="H271" s="178">
        <f t="shared" ref="H271:J271" si="132">H270</f>
        <v>68</v>
      </c>
      <c r="I271" s="178">
        <f t="shared" si="132"/>
        <v>0</v>
      </c>
      <c r="J271" s="178">
        <f t="shared" si="132"/>
        <v>0</v>
      </c>
      <c r="K271" s="178">
        <f>G271</f>
        <v>68</v>
      </c>
      <c r="L271" s="178"/>
      <c r="M271" s="180">
        <v>46022</v>
      </c>
      <c r="N271" s="180">
        <v>46022</v>
      </c>
      <c r="O271" s="183"/>
      <c r="P271" s="184"/>
      <c r="Q271" s="183"/>
      <c r="R271" s="183"/>
    </row>
    <row r="272" spans="1:19" s="174" customFormat="1" x14ac:dyDescent="0.25">
      <c r="A272" s="384"/>
      <c r="B272" s="181" t="s">
        <v>76</v>
      </c>
      <c r="C272" s="178"/>
      <c r="D272" s="178"/>
      <c r="E272" s="178"/>
      <c r="F272" s="178"/>
      <c r="G272" s="178" t="s">
        <v>62</v>
      </c>
      <c r="H272" s="178"/>
      <c r="I272" s="178" t="s">
        <v>62</v>
      </c>
      <c r="J272" s="178"/>
      <c r="K272" s="178"/>
      <c r="L272" s="178" t="s">
        <v>62</v>
      </c>
      <c r="M272" s="178"/>
      <c r="N272" s="178"/>
      <c r="O272" s="184" t="s">
        <v>62</v>
      </c>
      <c r="P272" s="184" t="s">
        <v>62</v>
      </c>
      <c r="Q272" s="184" t="s">
        <v>62</v>
      </c>
      <c r="R272" s="184" t="s">
        <v>62</v>
      </c>
      <c r="S272" s="173"/>
    </row>
    <row r="273" spans="1:19" s="174" customFormat="1" ht="65.45" customHeight="1" x14ac:dyDescent="0.2">
      <c r="A273" s="384"/>
      <c r="B273" s="182" t="s">
        <v>192</v>
      </c>
      <c r="C273" s="178"/>
      <c r="D273" s="178" t="s">
        <v>62</v>
      </c>
      <c r="E273" s="178"/>
      <c r="F273" s="178"/>
      <c r="G273" s="178">
        <f>G270</f>
        <v>68</v>
      </c>
      <c r="H273" s="178">
        <f t="shared" ref="H273:J273" si="133">H270</f>
        <v>68</v>
      </c>
      <c r="I273" s="178">
        <f t="shared" si="133"/>
        <v>0</v>
      </c>
      <c r="J273" s="178">
        <f t="shared" si="133"/>
        <v>0</v>
      </c>
      <c r="K273" s="178">
        <f>G273</f>
        <v>68</v>
      </c>
      <c r="L273" s="178" t="s">
        <v>62</v>
      </c>
      <c r="M273" s="180">
        <v>46022</v>
      </c>
      <c r="N273" s="180">
        <v>46022</v>
      </c>
      <c r="O273" s="183"/>
      <c r="P273" s="184" t="s">
        <v>62</v>
      </c>
      <c r="Q273" s="183"/>
      <c r="R273" s="183"/>
    </row>
    <row r="274" spans="1:19" s="174" customFormat="1" ht="15" customHeight="1" x14ac:dyDescent="0.25">
      <c r="A274" s="384"/>
      <c r="B274" s="181" t="s">
        <v>193</v>
      </c>
      <c r="C274" s="178"/>
      <c r="D274" s="178"/>
      <c r="E274" s="178"/>
      <c r="F274" s="178"/>
      <c r="G274" s="178" t="s">
        <v>62</v>
      </c>
      <c r="H274" s="178"/>
      <c r="I274" s="178" t="s">
        <v>62</v>
      </c>
      <c r="J274" s="178"/>
      <c r="K274" s="178"/>
      <c r="L274" s="178" t="s">
        <v>62</v>
      </c>
      <c r="M274" s="178"/>
      <c r="N274" s="178"/>
      <c r="O274" s="184" t="s">
        <v>62</v>
      </c>
      <c r="P274" s="184" t="s">
        <v>62</v>
      </c>
      <c r="Q274" s="184" t="s">
        <v>62</v>
      </c>
      <c r="R274" s="184" t="s">
        <v>62</v>
      </c>
      <c r="S274" s="173"/>
    </row>
    <row r="275" spans="1:19" s="174" customFormat="1" ht="38.65" customHeight="1" x14ac:dyDescent="0.2">
      <c r="A275" s="384"/>
      <c r="B275" s="182" t="s">
        <v>330</v>
      </c>
      <c r="C275" s="178"/>
      <c r="D275" s="178" t="s">
        <v>62</v>
      </c>
      <c r="E275" s="178"/>
      <c r="F275" s="178"/>
      <c r="G275" s="178">
        <f>G270</f>
        <v>68</v>
      </c>
      <c r="H275" s="178">
        <f t="shared" ref="H275:J275" si="134">H270</f>
        <v>68</v>
      </c>
      <c r="I275" s="178">
        <f t="shared" si="134"/>
        <v>0</v>
      </c>
      <c r="J275" s="178">
        <f t="shared" si="134"/>
        <v>0</v>
      </c>
      <c r="K275" s="178">
        <f>G275</f>
        <v>68</v>
      </c>
      <c r="L275" s="178" t="s">
        <v>62</v>
      </c>
      <c r="M275" s="180">
        <v>46022</v>
      </c>
      <c r="N275" s="180">
        <v>46022</v>
      </c>
      <c r="O275" s="183"/>
      <c r="P275" s="184" t="s">
        <v>62</v>
      </c>
      <c r="Q275" s="183"/>
      <c r="R275" s="183"/>
    </row>
    <row r="276" spans="1:19" s="174" customFormat="1" ht="21" customHeight="1" x14ac:dyDescent="0.25">
      <c r="A276" s="384"/>
      <c r="B276" s="181" t="s">
        <v>71</v>
      </c>
      <c r="C276" s="178"/>
      <c r="D276" s="178"/>
      <c r="E276" s="178"/>
      <c r="F276" s="178"/>
      <c r="G276" s="178" t="s">
        <v>62</v>
      </c>
      <c r="H276" s="178"/>
      <c r="I276" s="178" t="s">
        <v>62</v>
      </c>
      <c r="J276" s="178"/>
      <c r="K276" s="178"/>
      <c r="L276" s="178" t="s">
        <v>62</v>
      </c>
      <c r="M276" s="178"/>
      <c r="N276" s="178"/>
      <c r="O276" s="184" t="s">
        <v>62</v>
      </c>
      <c r="P276" s="184" t="s">
        <v>62</v>
      </c>
      <c r="Q276" s="184" t="s">
        <v>62</v>
      </c>
      <c r="R276" s="184" t="s">
        <v>62</v>
      </c>
      <c r="S276" s="173"/>
    </row>
    <row r="277" spans="1:19" s="174" customFormat="1" ht="21" customHeight="1" x14ac:dyDescent="0.2">
      <c r="A277" s="385"/>
      <c r="B277" s="182" t="s">
        <v>72</v>
      </c>
      <c r="C277" s="178"/>
      <c r="D277" s="178" t="s">
        <v>62</v>
      </c>
      <c r="E277" s="178"/>
      <c r="F277" s="178"/>
      <c r="G277" s="178">
        <f>G270</f>
        <v>68</v>
      </c>
      <c r="H277" s="178">
        <f t="shared" ref="H277:J277" si="135">H270</f>
        <v>68</v>
      </c>
      <c r="I277" s="178">
        <f t="shared" si="135"/>
        <v>0</v>
      </c>
      <c r="J277" s="178">
        <f t="shared" si="135"/>
        <v>0</v>
      </c>
      <c r="K277" s="178">
        <f>G277</f>
        <v>68</v>
      </c>
      <c r="L277" s="178" t="s">
        <v>62</v>
      </c>
      <c r="M277" s="180">
        <v>46022</v>
      </c>
      <c r="N277" s="180">
        <v>46022</v>
      </c>
      <c r="O277" s="183"/>
      <c r="P277" s="184" t="s">
        <v>62</v>
      </c>
      <c r="Q277" s="183"/>
      <c r="R277" s="183"/>
    </row>
    <row r="278" spans="1:19" s="173" customFormat="1" ht="74.45" customHeight="1" x14ac:dyDescent="0.25">
      <c r="A278" s="383" t="s">
        <v>358</v>
      </c>
      <c r="B278" s="175" t="s">
        <v>413</v>
      </c>
      <c r="C278" s="176" t="s">
        <v>191</v>
      </c>
      <c r="D278" s="177" t="s">
        <v>333</v>
      </c>
      <c r="E278" s="177" t="s">
        <v>75</v>
      </c>
      <c r="F278" s="176">
        <v>792</v>
      </c>
      <c r="G278" s="176">
        <v>45</v>
      </c>
      <c r="H278" s="176">
        <v>45</v>
      </c>
      <c r="I278" s="176"/>
      <c r="J278" s="176"/>
      <c r="K278" s="178">
        <f>G278</f>
        <v>45</v>
      </c>
      <c r="L278" s="176"/>
      <c r="M278" s="176" t="s">
        <v>62</v>
      </c>
      <c r="N278" s="176" t="s">
        <v>62</v>
      </c>
      <c r="O278" s="183">
        <v>1224117.45</v>
      </c>
      <c r="P278" s="183" t="s">
        <v>344</v>
      </c>
      <c r="Q278" s="183">
        <v>302885.59000000003</v>
      </c>
      <c r="R278" s="183"/>
    </row>
    <row r="279" spans="1:19" s="174" customFormat="1" ht="15.75" x14ac:dyDescent="0.2">
      <c r="A279" s="384"/>
      <c r="B279" s="179" t="s">
        <v>70</v>
      </c>
      <c r="C279" s="178"/>
      <c r="D279" s="178" t="s">
        <v>62</v>
      </c>
      <c r="E279" s="178"/>
      <c r="F279" s="178"/>
      <c r="G279" s="178">
        <f>G278</f>
        <v>45</v>
      </c>
      <c r="H279" s="178">
        <f t="shared" ref="H279:J279" si="136">H278</f>
        <v>45</v>
      </c>
      <c r="I279" s="178">
        <f t="shared" si="136"/>
        <v>0</v>
      </c>
      <c r="J279" s="178">
        <f t="shared" si="136"/>
        <v>0</v>
      </c>
      <c r="K279" s="178">
        <f>G279</f>
        <v>45</v>
      </c>
      <c r="L279" s="178"/>
      <c r="M279" s="180">
        <v>46022</v>
      </c>
      <c r="N279" s="180">
        <v>46022</v>
      </c>
      <c r="O279" s="183"/>
      <c r="P279" s="184"/>
      <c r="Q279" s="183"/>
      <c r="R279" s="183"/>
    </row>
    <row r="280" spans="1:19" s="174" customFormat="1" x14ac:dyDescent="0.25">
      <c r="A280" s="384"/>
      <c r="B280" s="181" t="s">
        <v>76</v>
      </c>
      <c r="C280" s="178"/>
      <c r="D280" s="178"/>
      <c r="E280" s="178"/>
      <c r="F280" s="178"/>
      <c r="G280" s="178" t="s">
        <v>62</v>
      </c>
      <c r="H280" s="178"/>
      <c r="I280" s="178" t="s">
        <v>62</v>
      </c>
      <c r="J280" s="178"/>
      <c r="K280" s="178"/>
      <c r="L280" s="178" t="s">
        <v>62</v>
      </c>
      <c r="M280" s="178"/>
      <c r="N280" s="178"/>
      <c r="O280" s="184" t="s">
        <v>62</v>
      </c>
      <c r="P280" s="184" t="s">
        <v>62</v>
      </c>
      <c r="Q280" s="184" t="s">
        <v>62</v>
      </c>
      <c r="R280" s="184" t="s">
        <v>62</v>
      </c>
      <c r="S280" s="173"/>
    </row>
    <row r="281" spans="1:19" s="174" customFormat="1" ht="65.45" customHeight="1" x14ac:dyDescent="0.2">
      <c r="A281" s="384"/>
      <c r="B281" s="182" t="s">
        <v>192</v>
      </c>
      <c r="C281" s="178"/>
      <c r="D281" s="178" t="s">
        <v>62</v>
      </c>
      <c r="E281" s="178"/>
      <c r="F281" s="178"/>
      <c r="G281" s="178">
        <f>G278</f>
        <v>45</v>
      </c>
      <c r="H281" s="178">
        <f t="shared" ref="H281:J281" si="137">H278</f>
        <v>45</v>
      </c>
      <c r="I281" s="178">
        <f t="shared" si="137"/>
        <v>0</v>
      </c>
      <c r="J281" s="178">
        <f t="shared" si="137"/>
        <v>0</v>
      </c>
      <c r="K281" s="178">
        <f>G281</f>
        <v>45</v>
      </c>
      <c r="L281" s="178" t="s">
        <v>62</v>
      </c>
      <c r="M281" s="180">
        <v>46022</v>
      </c>
      <c r="N281" s="180">
        <v>46022</v>
      </c>
      <c r="O281" s="183"/>
      <c r="P281" s="184" t="s">
        <v>62</v>
      </c>
      <c r="Q281" s="183"/>
      <c r="R281" s="183"/>
    </row>
    <row r="282" spans="1:19" s="174" customFormat="1" ht="15" customHeight="1" x14ac:dyDescent="0.25">
      <c r="A282" s="384"/>
      <c r="B282" s="181" t="s">
        <v>193</v>
      </c>
      <c r="C282" s="178"/>
      <c r="D282" s="178"/>
      <c r="E282" s="178"/>
      <c r="F282" s="178"/>
      <c r="G282" s="178" t="s">
        <v>62</v>
      </c>
      <c r="H282" s="178"/>
      <c r="I282" s="178" t="s">
        <v>62</v>
      </c>
      <c r="J282" s="178"/>
      <c r="K282" s="178"/>
      <c r="L282" s="178" t="s">
        <v>62</v>
      </c>
      <c r="M282" s="178"/>
      <c r="N282" s="178"/>
      <c r="O282" s="184" t="s">
        <v>62</v>
      </c>
      <c r="P282" s="184" t="s">
        <v>62</v>
      </c>
      <c r="Q282" s="184" t="s">
        <v>62</v>
      </c>
      <c r="R282" s="184" t="s">
        <v>62</v>
      </c>
      <c r="S282" s="173"/>
    </row>
    <row r="283" spans="1:19" s="174" customFormat="1" ht="38.65" customHeight="1" x14ac:dyDescent="0.2">
      <c r="A283" s="384"/>
      <c r="B283" s="182" t="s">
        <v>330</v>
      </c>
      <c r="C283" s="178"/>
      <c r="D283" s="178" t="s">
        <v>62</v>
      </c>
      <c r="E283" s="178"/>
      <c r="F283" s="178"/>
      <c r="G283" s="178">
        <f>G278</f>
        <v>45</v>
      </c>
      <c r="H283" s="178">
        <f t="shared" ref="H283:J283" si="138">H278</f>
        <v>45</v>
      </c>
      <c r="I283" s="178">
        <f t="shared" si="138"/>
        <v>0</v>
      </c>
      <c r="J283" s="178">
        <f t="shared" si="138"/>
        <v>0</v>
      </c>
      <c r="K283" s="178">
        <f>G283</f>
        <v>45</v>
      </c>
      <c r="L283" s="178" t="s">
        <v>62</v>
      </c>
      <c r="M283" s="180">
        <v>46022</v>
      </c>
      <c r="N283" s="180">
        <v>46022</v>
      </c>
      <c r="O283" s="183"/>
      <c r="P283" s="184" t="s">
        <v>62</v>
      </c>
      <c r="Q283" s="183"/>
      <c r="R283" s="183"/>
    </row>
    <row r="284" spans="1:19" s="174" customFormat="1" ht="21" customHeight="1" x14ac:dyDescent="0.25">
      <c r="A284" s="384"/>
      <c r="B284" s="181" t="s">
        <v>71</v>
      </c>
      <c r="C284" s="178"/>
      <c r="D284" s="178"/>
      <c r="E284" s="178"/>
      <c r="F284" s="178"/>
      <c r="G284" s="178" t="s">
        <v>62</v>
      </c>
      <c r="H284" s="178"/>
      <c r="I284" s="178" t="s">
        <v>62</v>
      </c>
      <c r="J284" s="178"/>
      <c r="K284" s="178"/>
      <c r="L284" s="178" t="s">
        <v>62</v>
      </c>
      <c r="M284" s="178"/>
      <c r="N284" s="178"/>
      <c r="O284" s="184" t="s">
        <v>62</v>
      </c>
      <c r="P284" s="184" t="s">
        <v>62</v>
      </c>
      <c r="Q284" s="184" t="s">
        <v>62</v>
      </c>
      <c r="R284" s="184" t="s">
        <v>62</v>
      </c>
      <c r="S284" s="173"/>
    </row>
    <row r="285" spans="1:19" s="174" customFormat="1" ht="21" customHeight="1" x14ac:dyDescent="0.2">
      <c r="A285" s="385"/>
      <c r="B285" s="182" t="s">
        <v>72</v>
      </c>
      <c r="C285" s="178"/>
      <c r="D285" s="178" t="s">
        <v>62</v>
      </c>
      <c r="E285" s="178"/>
      <c r="F285" s="178"/>
      <c r="G285" s="178">
        <f>G278</f>
        <v>45</v>
      </c>
      <c r="H285" s="178">
        <f t="shared" ref="H285:J285" si="139">H278</f>
        <v>45</v>
      </c>
      <c r="I285" s="178">
        <f t="shared" si="139"/>
        <v>0</v>
      </c>
      <c r="J285" s="178">
        <f t="shared" si="139"/>
        <v>0</v>
      </c>
      <c r="K285" s="178">
        <f>G285</f>
        <v>45</v>
      </c>
      <c r="L285" s="178" t="s">
        <v>62</v>
      </c>
      <c r="M285" s="180">
        <v>46022</v>
      </c>
      <c r="N285" s="180">
        <v>46022</v>
      </c>
      <c r="O285" s="183"/>
      <c r="P285" s="184" t="s">
        <v>62</v>
      </c>
      <c r="Q285" s="183"/>
      <c r="R285" s="183"/>
    </row>
    <row r="286" spans="1:19" s="173" customFormat="1" ht="74.45" customHeight="1" x14ac:dyDescent="0.25">
      <c r="A286" s="383" t="s">
        <v>359</v>
      </c>
      <c r="B286" s="175" t="s">
        <v>413</v>
      </c>
      <c r="C286" s="176" t="s">
        <v>191</v>
      </c>
      <c r="D286" s="177" t="s">
        <v>333</v>
      </c>
      <c r="E286" s="177" t="s">
        <v>75</v>
      </c>
      <c r="F286" s="176">
        <v>792</v>
      </c>
      <c r="G286" s="176">
        <v>10</v>
      </c>
      <c r="H286" s="176">
        <v>10</v>
      </c>
      <c r="I286" s="176"/>
      <c r="J286" s="176"/>
      <c r="K286" s="178">
        <f>G286</f>
        <v>10</v>
      </c>
      <c r="L286" s="176"/>
      <c r="M286" s="176" t="s">
        <v>62</v>
      </c>
      <c r="N286" s="176" t="s">
        <v>62</v>
      </c>
      <c r="O286" s="183">
        <v>272026.09999999998</v>
      </c>
      <c r="P286" s="183" t="s">
        <v>344</v>
      </c>
      <c r="Q286" s="183">
        <v>75583.520000000004</v>
      </c>
      <c r="R286" s="183"/>
    </row>
    <row r="287" spans="1:19" s="174" customFormat="1" ht="15.75" x14ac:dyDescent="0.2">
      <c r="A287" s="384"/>
      <c r="B287" s="179" t="s">
        <v>70</v>
      </c>
      <c r="C287" s="178"/>
      <c r="D287" s="178" t="s">
        <v>62</v>
      </c>
      <c r="E287" s="178"/>
      <c r="F287" s="178"/>
      <c r="G287" s="178">
        <f>G286</f>
        <v>10</v>
      </c>
      <c r="H287" s="178">
        <f t="shared" ref="H287:J287" si="140">H286</f>
        <v>10</v>
      </c>
      <c r="I287" s="178">
        <f t="shared" si="140"/>
        <v>0</v>
      </c>
      <c r="J287" s="178">
        <f t="shared" si="140"/>
        <v>0</v>
      </c>
      <c r="K287" s="178">
        <f>G287</f>
        <v>10</v>
      </c>
      <c r="L287" s="178"/>
      <c r="M287" s="180">
        <v>46022</v>
      </c>
      <c r="N287" s="180">
        <v>46022</v>
      </c>
      <c r="O287" s="183"/>
      <c r="P287" s="184"/>
      <c r="Q287" s="183"/>
      <c r="R287" s="183"/>
    </row>
    <row r="288" spans="1:19" s="174" customFormat="1" x14ac:dyDescent="0.25">
      <c r="A288" s="384"/>
      <c r="B288" s="181" t="s">
        <v>76</v>
      </c>
      <c r="C288" s="178"/>
      <c r="D288" s="178"/>
      <c r="E288" s="178"/>
      <c r="F288" s="178"/>
      <c r="G288" s="178" t="s">
        <v>62</v>
      </c>
      <c r="H288" s="178"/>
      <c r="I288" s="178" t="s">
        <v>62</v>
      </c>
      <c r="J288" s="178"/>
      <c r="K288" s="178"/>
      <c r="L288" s="178" t="s">
        <v>62</v>
      </c>
      <c r="M288" s="178"/>
      <c r="N288" s="178"/>
      <c r="O288" s="184" t="s">
        <v>62</v>
      </c>
      <c r="P288" s="184" t="s">
        <v>62</v>
      </c>
      <c r="Q288" s="184" t="s">
        <v>62</v>
      </c>
      <c r="R288" s="184" t="s">
        <v>62</v>
      </c>
      <c r="S288" s="173"/>
    </row>
    <row r="289" spans="1:19" s="174" customFormat="1" ht="65.45" customHeight="1" x14ac:dyDescent="0.2">
      <c r="A289" s="384"/>
      <c r="B289" s="182" t="s">
        <v>192</v>
      </c>
      <c r="C289" s="178"/>
      <c r="D289" s="178" t="s">
        <v>62</v>
      </c>
      <c r="E289" s="178"/>
      <c r="F289" s="178"/>
      <c r="G289" s="178">
        <f>G286</f>
        <v>10</v>
      </c>
      <c r="H289" s="178">
        <f t="shared" ref="H289:J289" si="141">H286</f>
        <v>10</v>
      </c>
      <c r="I289" s="178">
        <f t="shared" si="141"/>
        <v>0</v>
      </c>
      <c r="J289" s="178">
        <f t="shared" si="141"/>
        <v>0</v>
      </c>
      <c r="K289" s="178">
        <f>G289</f>
        <v>10</v>
      </c>
      <c r="L289" s="178" t="s">
        <v>62</v>
      </c>
      <c r="M289" s="180">
        <v>46022</v>
      </c>
      <c r="N289" s="180">
        <v>46022</v>
      </c>
      <c r="O289" s="183"/>
      <c r="P289" s="184" t="s">
        <v>62</v>
      </c>
      <c r="Q289" s="183"/>
      <c r="R289" s="183"/>
    </row>
    <row r="290" spans="1:19" s="174" customFormat="1" ht="15" customHeight="1" x14ac:dyDescent="0.25">
      <c r="A290" s="384"/>
      <c r="B290" s="181" t="s">
        <v>193</v>
      </c>
      <c r="C290" s="178"/>
      <c r="D290" s="178"/>
      <c r="E290" s="178"/>
      <c r="F290" s="178"/>
      <c r="G290" s="178" t="s">
        <v>62</v>
      </c>
      <c r="H290" s="178"/>
      <c r="I290" s="178" t="s">
        <v>62</v>
      </c>
      <c r="J290" s="178"/>
      <c r="K290" s="178"/>
      <c r="L290" s="178" t="s">
        <v>62</v>
      </c>
      <c r="M290" s="178"/>
      <c r="N290" s="178"/>
      <c r="O290" s="184" t="s">
        <v>62</v>
      </c>
      <c r="P290" s="184" t="s">
        <v>62</v>
      </c>
      <c r="Q290" s="184" t="s">
        <v>62</v>
      </c>
      <c r="R290" s="184" t="s">
        <v>62</v>
      </c>
      <c r="S290" s="173"/>
    </row>
    <row r="291" spans="1:19" s="174" customFormat="1" ht="38.65" customHeight="1" x14ac:dyDescent="0.2">
      <c r="A291" s="384"/>
      <c r="B291" s="182" t="s">
        <v>330</v>
      </c>
      <c r="C291" s="178"/>
      <c r="D291" s="178" t="s">
        <v>62</v>
      </c>
      <c r="E291" s="178"/>
      <c r="F291" s="178"/>
      <c r="G291" s="178">
        <f>G286</f>
        <v>10</v>
      </c>
      <c r="H291" s="178">
        <f t="shared" ref="H291:J291" si="142">H286</f>
        <v>10</v>
      </c>
      <c r="I291" s="178">
        <f t="shared" si="142"/>
        <v>0</v>
      </c>
      <c r="J291" s="178">
        <f t="shared" si="142"/>
        <v>0</v>
      </c>
      <c r="K291" s="178">
        <f>G291</f>
        <v>10</v>
      </c>
      <c r="L291" s="178" t="s">
        <v>62</v>
      </c>
      <c r="M291" s="180">
        <v>46022</v>
      </c>
      <c r="N291" s="180">
        <v>46022</v>
      </c>
      <c r="O291" s="183"/>
      <c r="P291" s="184" t="s">
        <v>62</v>
      </c>
      <c r="Q291" s="183"/>
      <c r="R291" s="183"/>
    </row>
    <row r="292" spans="1:19" s="174" customFormat="1" ht="21" customHeight="1" x14ac:dyDescent="0.25">
      <c r="A292" s="384"/>
      <c r="B292" s="181" t="s">
        <v>71</v>
      </c>
      <c r="C292" s="178"/>
      <c r="D292" s="178"/>
      <c r="E292" s="178"/>
      <c r="F292" s="178"/>
      <c r="G292" s="178" t="s">
        <v>62</v>
      </c>
      <c r="H292" s="178"/>
      <c r="I292" s="178" t="s">
        <v>62</v>
      </c>
      <c r="J292" s="178"/>
      <c r="K292" s="178"/>
      <c r="L292" s="178" t="s">
        <v>62</v>
      </c>
      <c r="M292" s="178"/>
      <c r="N292" s="178"/>
      <c r="O292" s="184" t="s">
        <v>62</v>
      </c>
      <c r="P292" s="184" t="s">
        <v>62</v>
      </c>
      <c r="Q292" s="184" t="s">
        <v>62</v>
      </c>
      <c r="R292" s="184" t="s">
        <v>62</v>
      </c>
      <c r="S292" s="173"/>
    </row>
    <row r="293" spans="1:19" s="174" customFormat="1" ht="21" customHeight="1" x14ac:dyDescent="0.2">
      <c r="A293" s="385"/>
      <c r="B293" s="182" t="s">
        <v>72</v>
      </c>
      <c r="C293" s="178"/>
      <c r="D293" s="178" t="s">
        <v>62</v>
      </c>
      <c r="E293" s="178"/>
      <c r="F293" s="178"/>
      <c r="G293" s="178">
        <f>G286</f>
        <v>10</v>
      </c>
      <c r="H293" s="178">
        <f t="shared" ref="H293:J293" si="143">H286</f>
        <v>10</v>
      </c>
      <c r="I293" s="178">
        <f t="shared" si="143"/>
        <v>0</v>
      </c>
      <c r="J293" s="178">
        <f t="shared" si="143"/>
        <v>0</v>
      </c>
      <c r="K293" s="178">
        <f>G293</f>
        <v>10</v>
      </c>
      <c r="L293" s="178" t="s">
        <v>62</v>
      </c>
      <c r="M293" s="180">
        <v>46022</v>
      </c>
      <c r="N293" s="180">
        <v>46022</v>
      </c>
      <c r="O293" s="183"/>
      <c r="P293" s="184" t="s">
        <v>62</v>
      </c>
      <c r="Q293" s="183"/>
      <c r="R293" s="183"/>
    </row>
    <row r="294" spans="1:19" s="173" customFormat="1" ht="74.45" customHeight="1" x14ac:dyDescent="0.25">
      <c r="A294" s="383" t="s">
        <v>360</v>
      </c>
      <c r="B294" s="175" t="s">
        <v>413</v>
      </c>
      <c r="C294" s="176" t="s">
        <v>191</v>
      </c>
      <c r="D294" s="177" t="s">
        <v>333</v>
      </c>
      <c r="E294" s="177" t="s">
        <v>75</v>
      </c>
      <c r="F294" s="176">
        <v>792</v>
      </c>
      <c r="G294" s="176">
        <v>47</v>
      </c>
      <c r="H294" s="176">
        <v>47</v>
      </c>
      <c r="I294" s="176"/>
      <c r="J294" s="176"/>
      <c r="K294" s="178">
        <f>G294</f>
        <v>47</v>
      </c>
      <c r="L294" s="176"/>
      <c r="M294" s="176" t="s">
        <v>62</v>
      </c>
      <c r="N294" s="176" t="s">
        <v>62</v>
      </c>
      <c r="O294" s="183">
        <v>1278522.67</v>
      </c>
      <c r="P294" s="183" t="s">
        <v>344</v>
      </c>
      <c r="Q294" s="183">
        <v>297719</v>
      </c>
      <c r="R294" s="183"/>
    </row>
    <row r="295" spans="1:19" s="174" customFormat="1" ht="15.75" x14ac:dyDescent="0.2">
      <c r="A295" s="384"/>
      <c r="B295" s="179" t="s">
        <v>70</v>
      </c>
      <c r="C295" s="178"/>
      <c r="D295" s="178" t="s">
        <v>62</v>
      </c>
      <c r="E295" s="178"/>
      <c r="F295" s="178"/>
      <c r="G295" s="178">
        <f>G294</f>
        <v>47</v>
      </c>
      <c r="H295" s="178">
        <f t="shared" ref="H295:J295" si="144">H294</f>
        <v>47</v>
      </c>
      <c r="I295" s="178">
        <f t="shared" si="144"/>
        <v>0</v>
      </c>
      <c r="J295" s="178">
        <f t="shared" si="144"/>
        <v>0</v>
      </c>
      <c r="K295" s="178">
        <f>G295</f>
        <v>47</v>
      </c>
      <c r="L295" s="178"/>
      <c r="M295" s="180">
        <v>46022</v>
      </c>
      <c r="N295" s="180">
        <v>46022</v>
      </c>
      <c r="O295" s="183"/>
      <c r="P295" s="184"/>
      <c r="Q295" s="183"/>
      <c r="R295" s="183"/>
    </row>
    <row r="296" spans="1:19" s="174" customFormat="1" x14ac:dyDescent="0.25">
      <c r="A296" s="384"/>
      <c r="B296" s="181" t="s">
        <v>76</v>
      </c>
      <c r="C296" s="178"/>
      <c r="D296" s="178"/>
      <c r="E296" s="178"/>
      <c r="F296" s="178"/>
      <c r="G296" s="178" t="s">
        <v>62</v>
      </c>
      <c r="H296" s="178"/>
      <c r="I296" s="178" t="s">
        <v>62</v>
      </c>
      <c r="J296" s="178"/>
      <c r="K296" s="178"/>
      <c r="L296" s="178" t="s">
        <v>62</v>
      </c>
      <c r="M296" s="178"/>
      <c r="N296" s="178"/>
      <c r="O296" s="184" t="s">
        <v>62</v>
      </c>
      <c r="P296" s="184" t="s">
        <v>62</v>
      </c>
      <c r="Q296" s="184" t="s">
        <v>62</v>
      </c>
      <c r="R296" s="184" t="s">
        <v>62</v>
      </c>
      <c r="S296" s="173"/>
    </row>
    <row r="297" spans="1:19" s="174" customFormat="1" ht="65.45" customHeight="1" x14ac:dyDescent="0.2">
      <c r="A297" s="384"/>
      <c r="B297" s="182" t="s">
        <v>192</v>
      </c>
      <c r="C297" s="178"/>
      <c r="D297" s="178" t="s">
        <v>62</v>
      </c>
      <c r="E297" s="178"/>
      <c r="F297" s="178"/>
      <c r="G297" s="178">
        <f>G294</f>
        <v>47</v>
      </c>
      <c r="H297" s="178">
        <f t="shared" ref="H297:J297" si="145">H294</f>
        <v>47</v>
      </c>
      <c r="I297" s="178">
        <f t="shared" si="145"/>
        <v>0</v>
      </c>
      <c r="J297" s="178">
        <f t="shared" si="145"/>
        <v>0</v>
      </c>
      <c r="K297" s="178">
        <f>G297</f>
        <v>47</v>
      </c>
      <c r="L297" s="178" t="s">
        <v>62</v>
      </c>
      <c r="M297" s="180">
        <v>46022</v>
      </c>
      <c r="N297" s="180">
        <v>46022</v>
      </c>
      <c r="O297" s="183"/>
      <c r="P297" s="184" t="s">
        <v>62</v>
      </c>
      <c r="Q297" s="183"/>
      <c r="R297" s="183"/>
    </row>
    <row r="298" spans="1:19" s="174" customFormat="1" ht="15" customHeight="1" x14ac:dyDescent="0.25">
      <c r="A298" s="384"/>
      <c r="B298" s="181" t="s">
        <v>193</v>
      </c>
      <c r="C298" s="178"/>
      <c r="D298" s="178"/>
      <c r="E298" s="178"/>
      <c r="F298" s="178"/>
      <c r="G298" s="178" t="s">
        <v>62</v>
      </c>
      <c r="H298" s="178"/>
      <c r="I298" s="178" t="s">
        <v>62</v>
      </c>
      <c r="J298" s="178"/>
      <c r="K298" s="178"/>
      <c r="L298" s="178" t="s">
        <v>62</v>
      </c>
      <c r="M298" s="178"/>
      <c r="N298" s="178"/>
      <c r="O298" s="184" t="s">
        <v>62</v>
      </c>
      <c r="P298" s="184" t="s">
        <v>62</v>
      </c>
      <c r="Q298" s="184" t="s">
        <v>62</v>
      </c>
      <c r="R298" s="184" t="s">
        <v>62</v>
      </c>
      <c r="S298" s="173"/>
    </row>
    <row r="299" spans="1:19" s="174" customFormat="1" ht="38.65" customHeight="1" x14ac:dyDescent="0.2">
      <c r="A299" s="384"/>
      <c r="B299" s="182" t="s">
        <v>330</v>
      </c>
      <c r="C299" s="178"/>
      <c r="D299" s="178" t="s">
        <v>62</v>
      </c>
      <c r="E299" s="178"/>
      <c r="F299" s="178"/>
      <c r="G299" s="178">
        <f>G294</f>
        <v>47</v>
      </c>
      <c r="H299" s="178">
        <f t="shared" ref="H299:J299" si="146">H294</f>
        <v>47</v>
      </c>
      <c r="I299" s="178">
        <f t="shared" si="146"/>
        <v>0</v>
      </c>
      <c r="J299" s="178">
        <f t="shared" si="146"/>
        <v>0</v>
      </c>
      <c r="K299" s="178">
        <f>G299</f>
        <v>47</v>
      </c>
      <c r="L299" s="178" t="s">
        <v>62</v>
      </c>
      <c r="M299" s="180">
        <v>46022</v>
      </c>
      <c r="N299" s="180">
        <v>46022</v>
      </c>
      <c r="O299" s="183"/>
      <c r="P299" s="184" t="s">
        <v>62</v>
      </c>
      <c r="Q299" s="183"/>
      <c r="R299" s="183"/>
    </row>
    <row r="300" spans="1:19" s="174" customFormat="1" ht="21" customHeight="1" x14ac:dyDescent="0.25">
      <c r="A300" s="384"/>
      <c r="B300" s="181" t="s">
        <v>71</v>
      </c>
      <c r="C300" s="178"/>
      <c r="D300" s="178"/>
      <c r="E300" s="178"/>
      <c r="F300" s="178"/>
      <c r="G300" s="178" t="s">
        <v>62</v>
      </c>
      <c r="H300" s="178"/>
      <c r="I300" s="178" t="s">
        <v>62</v>
      </c>
      <c r="J300" s="178"/>
      <c r="K300" s="178"/>
      <c r="L300" s="178" t="s">
        <v>62</v>
      </c>
      <c r="M300" s="178"/>
      <c r="N300" s="178"/>
      <c r="O300" s="184" t="s">
        <v>62</v>
      </c>
      <c r="P300" s="184" t="s">
        <v>62</v>
      </c>
      <c r="Q300" s="184" t="s">
        <v>62</v>
      </c>
      <c r="R300" s="184" t="s">
        <v>62</v>
      </c>
      <c r="S300" s="173"/>
    </row>
    <row r="301" spans="1:19" s="174" customFormat="1" ht="21" customHeight="1" x14ac:dyDescent="0.2">
      <c r="A301" s="385"/>
      <c r="B301" s="182" t="s">
        <v>72</v>
      </c>
      <c r="C301" s="178"/>
      <c r="D301" s="178" t="s">
        <v>62</v>
      </c>
      <c r="E301" s="178"/>
      <c r="F301" s="178"/>
      <c r="G301" s="178">
        <f>G294</f>
        <v>47</v>
      </c>
      <c r="H301" s="178">
        <f t="shared" ref="H301:J301" si="147">H294</f>
        <v>47</v>
      </c>
      <c r="I301" s="178">
        <f t="shared" si="147"/>
        <v>0</v>
      </c>
      <c r="J301" s="178">
        <f t="shared" si="147"/>
        <v>0</v>
      </c>
      <c r="K301" s="178">
        <f>G301</f>
        <v>47</v>
      </c>
      <c r="L301" s="178" t="s">
        <v>62</v>
      </c>
      <c r="M301" s="180">
        <v>46022</v>
      </c>
      <c r="N301" s="180">
        <v>46022</v>
      </c>
      <c r="O301" s="183"/>
      <c r="P301" s="184" t="s">
        <v>62</v>
      </c>
      <c r="Q301" s="183"/>
      <c r="R301" s="183"/>
    </row>
    <row r="302" spans="1:19" s="173" customFormat="1" ht="74.45" customHeight="1" x14ac:dyDescent="0.25">
      <c r="A302" s="383" t="s">
        <v>361</v>
      </c>
      <c r="B302" s="175" t="s">
        <v>413</v>
      </c>
      <c r="C302" s="176" t="s">
        <v>191</v>
      </c>
      <c r="D302" s="177" t="s">
        <v>333</v>
      </c>
      <c r="E302" s="177" t="s">
        <v>75</v>
      </c>
      <c r="F302" s="176">
        <v>792</v>
      </c>
      <c r="G302" s="176">
        <v>9</v>
      </c>
      <c r="H302" s="176">
        <v>9</v>
      </c>
      <c r="I302" s="176"/>
      <c r="J302" s="176"/>
      <c r="K302" s="178">
        <f>G302</f>
        <v>9</v>
      </c>
      <c r="L302" s="176"/>
      <c r="M302" s="176" t="s">
        <v>62</v>
      </c>
      <c r="N302" s="176" t="s">
        <v>62</v>
      </c>
      <c r="O302" s="183">
        <v>244823.49</v>
      </c>
      <c r="P302" s="183" t="s">
        <v>344</v>
      </c>
      <c r="Q302" s="183">
        <v>62406.36</v>
      </c>
      <c r="R302" s="183"/>
    </row>
    <row r="303" spans="1:19" s="174" customFormat="1" ht="15.75" x14ac:dyDescent="0.2">
      <c r="A303" s="384"/>
      <c r="B303" s="179" t="s">
        <v>70</v>
      </c>
      <c r="C303" s="178"/>
      <c r="D303" s="178" t="s">
        <v>62</v>
      </c>
      <c r="E303" s="178"/>
      <c r="F303" s="178"/>
      <c r="G303" s="178">
        <f>G302</f>
        <v>9</v>
      </c>
      <c r="H303" s="178">
        <f t="shared" ref="H303:J303" si="148">H302</f>
        <v>9</v>
      </c>
      <c r="I303" s="178">
        <f t="shared" si="148"/>
        <v>0</v>
      </c>
      <c r="J303" s="178">
        <f t="shared" si="148"/>
        <v>0</v>
      </c>
      <c r="K303" s="178">
        <f>G303</f>
        <v>9</v>
      </c>
      <c r="L303" s="178"/>
      <c r="M303" s="180">
        <v>46022</v>
      </c>
      <c r="N303" s="180">
        <v>46022</v>
      </c>
      <c r="O303" s="183"/>
      <c r="P303" s="184"/>
      <c r="Q303" s="183"/>
      <c r="R303" s="183"/>
    </row>
    <row r="304" spans="1:19" s="174" customFormat="1" x14ac:dyDescent="0.25">
      <c r="A304" s="384"/>
      <c r="B304" s="181" t="s">
        <v>76</v>
      </c>
      <c r="C304" s="178"/>
      <c r="D304" s="178"/>
      <c r="E304" s="178"/>
      <c r="F304" s="178"/>
      <c r="G304" s="178" t="s">
        <v>62</v>
      </c>
      <c r="H304" s="178"/>
      <c r="I304" s="178" t="s">
        <v>62</v>
      </c>
      <c r="J304" s="178"/>
      <c r="K304" s="178"/>
      <c r="L304" s="178" t="s">
        <v>62</v>
      </c>
      <c r="M304" s="178"/>
      <c r="N304" s="178"/>
      <c r="O304" s="184" t="s">
        <v>62</v>
      </c>
      <c r="P304" s="184" t="s">
        <v>62</v>
      </c>
      <c r="Q304" s="184" t="s">
        <v>62</v>
      </c>
      <c r="R304" s="184" t="s">
        <v>62</v>
      </c>
      <c r="S304" s="173"/>
    </row>
    <row r="305" spans="1:19" s="174" customFormat="1" ht="65.45" customHeight="1" x14ac:dyDescent="0.2">
      <c r="A305" s="384"/>
      <c r="B305" s="182" t="s">
        <v>192</v>
      </c>
      <c r="C305" s="178"/>
      <c r="D305" s="178" t="s">
        <v>62</v>
      </c>
      <c r="E305" s="178"/>
      <c r="F305" s="178"/>
      <c r="G305" s="178">
        <f>G302</f>
        <v>9</v>
      </c>
      <c r="H305" s="178">
        <f t="shared" ref="H305:J305" si="149">H302</f>
        <v>9</v>
      </c>
      <c r="I305" s="178">
        <f t="shared" si="149"/>
        <v>0</v>
      </c>
      <c r="J305" s="178">
        <f t="shared" si="149"/>
        <v>0</v>
      </c>
      <c r="K305" s="178">
        <f>G305</f>
        <v>9</v>
      </c>
      <c r="L305" s="178" t="s">
        <v>62</v>
      </c>
      <c r="M305" s="180">
        <v>46022</v>
      </c>
      <c r="N305" s="180">
        <v>46022</v>
      </c>
      <c r="O305" s="183"/>
      <c r="P305" s="184" t="s">
        <v>62</v>
      </c>
      <c r="Q305" s="183"/>
      <c r="R305" s="183"/>
    </row>
    <row r="306" spans="1:19" s="174" customFormat="1" ht="15" customHeight="1" x14ac:dyDescent="0.25">
      <c r="A306" s="384"/>
      <c r="B306" s="181" t="s">
        <v>193</v>
      </c>
      <c r="C306" s="178"/>
      <c r="D306" s="178"/>
      <c r="E306" s="178"/>
      <c r="F306" s="178"/>
      <c r="G306" s="178" t="s">
        <v>62</v>
      </c>
      <c r="H306" s="178"/>
      <c r="I306" s="178" t="s">
        <v>62</v>
      </c>
      <c r="J306" s="178"/>
      <c r="K306" s="178"/>
      <c r="L306" s="178" t="s">
        <v>62</v>
      </c>
      <c r="M306" s="178"/>
      <c r="N306" s="178"/>
      <c r="O306" s="184" t="s">
        <v>62</v>
      </c>
      <c r="P306" s="184" t="s">
        <v>62</v>
      </c>
      <c r="Q306" s="184" t="s">
        <v>62</v>
      </c>
      <c r="R306" s="184" t="s">
        <v>62</v>
      </c>
      <c r="S306" s="173"/>
    </row>
    <row r="307" spans="1:19" s="174" customFormat="1" ht="38.65" customHeight="1" x14ac:dyDescent="0.2">
      <c r="A307" s="384"/>
      <c r="B307" s="182" t="s">
        <v>330</v>
      </c>
      <c r="C307" s="178"/>
      <c r="D307" s="178" t="s">
        <v>62</v>
      </c>
      <c r="E307" s="178"/>
      <c r="F307" s="178"/>
      <c r="G307" s="178">
        <f>G302</f>
        <v>9</v>
      </c>
      <c r="H307" s="178">
        <f t="shared" ref="H307:J307" si="150">H302</f>
        <v>9</v>
      </c>
      <c r="I307" s="178">
        <f t="shared" si="150"/>
        <v>0</v>
      </c>
      <c r="J307" s="178">
        <f t="shared" si="150"/>
        <v>0</v>
      </c>
      <c r="K307" s="178">
        <f>G307</f>
        <v>9</v>
      </c>
      <c r="L307" s="178" t="s">
        <v>62</v>
      </c>
      <c r="M307" s="180">
        <v>46022</v>
      </c>
      <c r="N307" s="180">
        <v>46022</v>
      </c>
      <c r="O307" s="183"/>
      <c r="P307" s="184" t="s">
        <v>62</v>
      </c>
      <c r="Q307" s="183"/>
      <c r="R307" s="183"/>
    </row>
    <row r="308" spans="1:19" s="174" customFormat="1" ht="21" customHeight="1" x14ac:dyDescent="0.25">
      <c r="A308" s="384"/>
      <c r="B308" s="181" t="s">
        <v>71</v>
      </c>
      <c r="C308" s="178"/>
      <c r="D308" s="178"/>
      <c r="E308" s="178"/>
      <c r="F308" s="178"/>
      <c r="G308" s="178" t="s">
        <v>62</v>
      </c>
      <c r="H308" s="178"/>
      <c r="I308" s="178" t="s">
        <v>62</v>
      </c>
      <c r="J308" s="178"/>
      <c r="K308" s="178"/>
      <c r="L308" s="178" t="s">
        <v>62</v>
      </c>
      <c r="M308" s="178"/>
      <c r="N308" s="178"/>
      <c r="O308" s="184" t="s">
        <v>62</v>
      </c>
      <c r="P308" s="184" t="s">
        <v>62</v>
      </c>
      <c r="Q308" s="184" t="s">
        <v>62</v>
      </c>
      <c r="R308" s="184" t="s">
        <v>62</v>
      </c>
      <c r="S308" s="173"/>
    </row>
    <row r="309" spans="1:19" s="174" customFormat="1" ht="21" customHeight="1" x14ac:dyDescent="0.2">
      <c r="A309" s="385"/>
      <c r="B309" s="182" t="s">
        <v>72</v>
      </c>
      <c r="C309" s="178"/>
      <c r="D309" s="178" t="s">
        <v>62</v>
      </c>
      <c r="E309" s="178"/>
      <c r="F309" s="178"/>
      <c r="G309" s="178">
        <f>G302</f>
        <v>9</v>
      </c>
      <c r="H309" s="178">
        <f t="shared" ref="H309:J309" si="151">H302</f>
        <v>9</v>
      </c>
      <c r="I309" s="178">
        <f t="shared" si="151"/>
        <v>0</v>
      </c>
      <c r="J309" s="178">
        <f t="shared" si="151"/>
        <v>0</v>
      </c>
      <c r="K309" s="178">
        <f>G309</f>
        <v>9</v>
      </c>
      <c r="L309" s="178" t="s">
        <v>62</v>
      </c>
      <c r="M309" s="180">
        <v>46022</v>
      </c>
      <c r="N309" s="180">
        <v>46022</v>
      </c>
      <c r="O309" s="183"/>
      <c r="P309" s="184" t="s">
        <v>62</v>
      </c>
      <c r="Q309" s="183"/>
      <c r="R309" s="183"/>
    </row>
    <row r="310" spans="1:19" s="173" customFormat="1" ht="74.45" customHeight="1" x14ac:dyDescent="0.25">
      <c r="A310" s="383" t="s">
        <v>362</v>
      </c>
      <c r="B310" s="175" t="s">
        <v>413</v>
      </c>
      <c r="C310" s="176" t="s">
        <v>191</v>
      </c>
      <c r="D310" s="177" t="s">
        <v>333</v>
      </c>
      <c r="E310" s="177" t="s">
        <v>75</v>
      </c>
      <c r="F310" s="176">
        <v>792</v>
      </c>
      <c r="G310" s="176">
        <v>122</v>
      </c>
      <c r="H310" s="176">
        <v>122</v>
      </c>
      <c r="I310" s="176"/>
      <c r="J310" s="176"/>
      <c r="K310" s="178">
        <f>G310</f>
        <v>122</v>
      </c>
      <c r="L310" s="176"/>
      <c r="M310" s="176" t="s">
        <v>62</v>
      </c>
      <c r="N310" s="176" t="s">
        <v>62</v>
      </c>
      <c r="O310" s="183">
        <v>3318718.42</v>
      </c>
      <c r="P310" s="183" t="s">
        <v>344</v>
      </c>
      <c r="Q310" s="183">
        <v>800599.34</v>
      </c>
      <c r="R310" s="183"/>
    </row>
    <row r="311" spans="1:19" s="174" customFormat="1" ht="15.75" x14ac:dyDescent="0.2">
      <c r="A311" s="384"/>
      <c r="B311" s="179" t="s">
        <v>70</v>
      </c>
      <c r="C311" s="178"/>
      <c r="D311" s="178" t="s">
        <v>62</v>
      </c>
      <c r="E311" s="178"/>
      <c r="F311" s="178"/>
      <c r="G311" s="178">
        <f>G310</f>
        <v>122</v>
      </c>
      <c r="H311" s="178">
        <f t="shared" ref="H311:J311" si="152">H310</f>
        <v>122</v>
      </c>
      <c r="I311" s="178">
        <f t="shared" si="152"/>
        <v>0</v>
      </c>
      <c r="J311" s="178">
        <f t="shared" si="152"/>
        <v>0</v>
      </c>
      <c r="K311" s="178">
        <f>G311</f>
        <v>122</v>
      </c>
      <c r="L311" s="178"/>
      <c r="M311" s="180">
        <v>46022</v>
      </c>
      <c r="N311" s="180">
        <v>46022</v>
      </c>
      <c r="O311" s="183"/>
      <c r="P311" s="184"/>
      <c r="Q311" s="183"/>
      <c r="R311" s="183"/>
    </row>
    <row r="312" spans="1:19" s="174" customFormat="1" x14ac:dyDescent="0.25">
      <c r="A312" s="384"/>
      <c r="B312" s="181" t="s">
        <v>76</v>
      </c>
      <c r="C312" s="178"/>
      <c r="D312" s="178"/>
      <c r="E312" s="178"/>
      <c r="F312" s="178"/>
      <c r="G312" s="178" t="s">
        <v>62</v>
      </c>
      <c r="H312" s="178"/>
      <c r="I312" s="178" t="s">
        <v>62</v>
      </c>
      <c r="J312" s="178"/>
      <c r="K312" s="178"/>
      <c r="L312" s="178" t="s">
        <v>62</v>
      </c>
      <c r="M312" s="178"/>
      <c r="N312" s="178"/>
      <c r="O312" s="184" t="s">
        <v>62</v>
      </c>
      <c r="P312" s="184" t="s">
        <v>62</v>
      </c>
      <c r="Q312" s="184" t="s">
        <v>62</v>
      </c>
      <c r="R312" s="184" t="s">
        <v>62</v>
      </c>
      <c r="S312" s="173"/>
    </row>
    <row r="313" spans="1:19" s="174" customFormat="1" ht="65.45" customHeight="1" x14ac:dyDescent="0.2">
      <c r="A313" s="384"/>
      <c r="B313" s="182" t="s">
        <v>192</v>
      </c>
      <c r="C313" s="178"/>
      <c r="D313" s="178" t="s">
        <v>62</v>
      </c>
      <c r="E313" s="178"/>
      <c r="F313" s="178"/>
      <c r="G313" s="178">
        <f>G310</f>
        <v>122</v>
      </c>
      <c r="H313" s="178">
        <f t="shared" ref="H313:J313" si="153">H310</f>
        <v>122</v>
      </c>
      <c r="I313" s="178">
        <f t="shared" si="153"/>
        <v>0</v>
      </c>
      <c r="J313" s="178">
        <f t="shared" si="153"/>
        <v>0</v>
      </c>
      <c r="K313" s="178">
        <f>G313</f>
        <v>122</v>
      </c>
      <c r="L313" s="178" t="s">
        <v>62</v>
      </c>
      <c r="M313" s="180">
        <v>46022</v>
      </c>
      <c r="N313" s="180">
        <v>46022</v>
      </c>
      <c r="O313" s="183"/>
      <c r="P313" s="184" t="s">
        <v>62</v>
      </c>
      <c r="Q313" s="183"/>
      <c r="R313" s="183"/>
    </row>
    <row r="314" spans="1:19" s="174" customFormat="1" ht="15" customHeight="1" x14ac:dyDescent="0.25">
      <c r="A314" s="384"/>
      <c r="B314" s="181" t="s">
        <v>193</v>
      </c>
      <c r="C314" s="178"/>
      <c r="D314" s="178"/>
      <c r="E314" s="178"/>
      <c r="F314" s="178"/>
      <c r="G314" s="178" t="s">
        <v>62</v>
      </c>
      <c r="H314" s="178"/>
      <c r="I314" s="178" t="s">
        <v>62</v>
      </c>
      <c r="J314" s="178"/>
      <c r="K314" s="178"/>
      <c r="L314" s="178" t="s">
        <v>62</v>
      </c>
      <c r="M314" s="178"/>
      <c r="N314" s="178"/>
      <c r="O314" s="184" t="s">
        <v>62</v>
      </c>
      <c r="P314" s="184" t="s">
        <v>62</v>
      </c>
      <c r="Q314" s="184" t="s">
        <v>62</v>
      </c>
      <c r="R314" s="184" t="s">
        <v>62</v>
      </c>
      <c r="S314" s="173"/>
    </row>
    <row r="315" spans="1:19" s="174" customFormat="1" ht="38.65" customHeight="1" x14ac:dyDescent="0.2">
      <c r="A315" s="384"/>
      <c r="B315" s="182" t="s">
        <v>330</v>
      </c>
      <c r="C315" s="178"/>
      <c r="D315" s="178" t="s">
        <v>62</v>
      </c>
      <c r="E315" s="178"/>
      <c r="F315" s="178"/>
      <c r="G315" s="178">
        <f>G310</f>
        <v>122</v>
      </c>
      <c r="H315" s="178">
        <f t="shared" ref="H315:J315" si="154">H310</f>
        <v>122</v>
      </c>
      <c r="I315" s="178">
        <f t="shared" si="154"/>
        <v>0</v>
      </c>
      <c r="J315" s="178">
        <f t="shared" si="154"/>
        <v>0</v>
      </c>
      <c r="K315" s="178">
        <f>G315</f>
        <v>122</v>
      </c>
      <c r="L315" s="178" t="s">
        <v>62</v>
      </c>
      <c r="M315" s="180">
        <v>46022</v>
      </c>
      <c r="N315" s="180">
        <v>46022</v>
      </c>
      <c r="O315" s="183"/>
      <c r="P315" s="184" t="s">
        <v>62</v>
      </c>
      <c r="Q315" s="183"/>
      <c r="R315" s="183"/>
    </row>
    <row r="316" spans="1:19" s="174" customFormat="1" ht="21" customHeight="1" x14ac:dyDescent="0.25">
      <c r="A316" s="384"/>
      <c r="B316" s="181" t="s">
        <v>71</v>
      </c>
      <c r="C316" s="178"/>
      <c r="D316" s="178"/>
      <c r="E316" s="178"/>
      <c r="F316" s="178"/>
      <c r="G316" s="178" t="s">
        <v>62</v>
      </c>
      <c r="H316" s="178"/>
      <c r="I316" s="178" t="s">
        <v>62</v>
      </c>
      <c r="J316" s="178"/>
      <c r="K316" s="178"/>
      <c r="L316" s="178" t="s">
        <v>62</v>
      </c>
      <c r="M316" s="178"/>
      <c r="N316" s="178"/>
      <c r="O316" s="184" t="s">
        <v>62</v>
      </c>
      <c r="P316" s="184" t="s">
        <v>62</v>
      </c>
      <c r="Q316" s="184" t="s">
        <v>62</v>
      </c>
      <c r="R316" s="184" t="s">
        <v>62</v>
      </c>
      <c r="S316" s="173"/>
    </row>
    <row r="317" spans="1:19" s="174" customFormat="1" ht="21" customHeight="1" x14ac:dyDescent="0.2">
      <c r="A317" s="385"/>
      <c r="B317" s="182" t="s">
        <v>72</v>
      </c>
      <c r="C317" s="178"/>
      <c r="D317" s="178" t="s">
        <v>62</v>
      </c>
      <c r="E317" s="178"/>
      <c r="F317" s="178"/>
      <c r="G317" s="178">
        <f>G310</f>
        <v>122</v>
      </c>
      <c r="H317" s="178">
        <f t="shared" ref="H317:J317" si="155">H310</f>
        <v>122</v>
      </c>
      <c r="I317" s="178">
        <f t="shared" si="155"/>
        <v>0</v>
      </c>
      <c r="J317" s="178">
        <f t="shared" si="155"/>
        <v>0</v>
      </c>
      <c r="K317" s="178">
        <f>G317</f>
        <v>122</v>
      </c>
      <c r="L317" s="178" t="s">
        <v>62</v>
      </c>
      <c r="M317" s="180">
        <v>46022</v>
      </c>
      <c r="N317" s="180">
        <v>46022</v>
      </c>
      <c r="O317" s="183"/>
      <c r="P317" s="184" t="s">
        <v>62</v>
      </c>
      <c r="Q317" s="183"/>
      <c r="R317" s="183"/>
    </row>
    <row r="318" spans="1:19" s="173" customFormat="1" ht="74.45" customHeight="1" x14ac:dyDescent="0.25">
      <c r="A318" s="383" t="s">
        <v>363</v>
      </c>
      <c r="B318" s="175" t="s">
        <v>413</v>
      </c>
      <c r="C318" s="176" t="s">
        <v>191</v>
      </c>
      <c r="D318" s="177" t="s">
        <v>333</v>
      </c>
      <c r="E318" s="177" t="s">
        <v>75</v>
      </c>
      <c r="F318" s="176">
        <v>792</v>
      </c>
      <c r="G318" s="176">
        <v>81</v>
      </c>
      <c r="H318" s="176">
        <v>81</v>
      </c>
      <c r="I318" s="176"/>
      <c r="J318" s="176"/>
      <c r="K318" s="178">
        <f>G318</f>
        <v>81</v>
      </c>
      <c r="L318" s="176"/>
      <c r="M318" s="176" t="s">
        <v>62</v>
      </c>
      <c r="N318" s="176" t="s">
        <v>62</v>
      </c>
      <c r="O318" s="183">
        <v>2203411.41</v>
      </c>
      <c r="P318" s="183" t="s">
        <v>344</v>
      </c>
      <c r="Q318" s="183">
        <v>534548.68999999994</v>
      </c>
      <c r="R318" s="183"/>
    </row>
    <row r="319" spans="1:19" s="174" customFormat="1" ht="15.75" x14ac:dyDescent="0.2">
      <c r="A319" s="384"/>
      <c r="B319" s="179" t="s">
        <v>70</v>
      </c>
      <c r="C319" s="178"/>
      <c r="D319" s="178" t="s">
        <v>62</v>
      </c>
      <c r="E319" s="178"/>
      <c r="F319" s="178"/>
      <c r="G319" s="178">
        <f>G318</f>
        <v>81</v>
      </c>
      <c r="H319" s="178">
        <f t="shared" ref="H319:J319" si="156">H318</f>
        <v>81</v>
      </c>
      <c r="I319" s="178">
        <f t="shared" si="156"/>
        <v>0</v>
      </c>
      <c r="J319" s="178">
        <f t="shared" si="156"/>
        <v>0</v>
      </c>
      <c r="K319" s="178">
        <f>G319</f>
        <v>81</v>
      </c>
      <c r="L319" s="178"/>
      <c r="M319" s="180">
        <v>46022</v>
      </c>
      <c r="N319" s="180">
        <v>46022</v>
      </c>
      <c r="O319" s="183"/>
      <c r="P319" s="184"/>
      <c r="Q319" s="183"/>
      <c r="R319" s="183"/>
    </row>
    <row r="320" spans="1:19" s="174" customFormat="1" x14ac:dyDescent="0.25">
      <c r="A320" s="384"/>
      <c r="B320" s="181" t="s">
        <v>76</v>
      </c>
      <c r="C320" s="178"/>
      <c r="D320" s="178"/>
      <c r="E320" s="178"/>
      <c r="F320" s="178"/>
      <c r="G320" s="178" t="s">
        <v>62</v>
      </c>
      <c r="H320" s="178"/>
      <c r="I320" s="178" t="s">
        <v>62</v>
      </c>
      <c r="J320" s="178"/>
      <c r="K320" s="178"/>
      <c r="L320" s="178" t="s">
        <v>62</v>
      </c>
      <c r="M320" s="178"/>
      <c r="N320" s="178"/>
      <c r="O320" s="184" t="s">
        <v>62</v>
      </c>
      <c r="P320" s="184" t="s">
        <v>62</v>
      </c>
      <c r="Q320" s="184" t="s">
        <v>62</v>
      </c>
      <c r="R320" s="184" t="s">
        <v>62</v>
      </c>
      <c r="S320" s="173"/>
    </row>
    <row r="321" spans="1:19" s="174" customFormat="1" ht="65.45" customHeight="1" x14ac:dyDescent="0.2">
      <c r="A321" s="384"/>
      <c r="B321" s="182" t="s">
        <v>192</v>
      </c>
      <c r="C321" s="178"/>
      <c r="D321" s="178" t="s">
        <v>62</v>
      </c>
      <c r="E321" s="178"/>
      <c r="F321" s="178"/>
      <c r="G321" s="178">
        <f>G318</f>
        <v>81</v>
      </c>
      <c r="H321" s="178">
        <f t="shared" ref="H321:J321" si="157">H318</f>
        <v>81</v>
      </c>
      <c r="I321" s="178">
        <f t="shared" si="157"/>
        <v>0</v>
      </c>
      <c r="J321" s="178">
        <f t="shared" si="157"/>
        <v>0</v>
      </c>
      <c r="K321" s="178">
        <f>G321</f>
        <v>81</v>
      </c>
      <c r="L321" s="178" t="s">
        <v>62</v>
      </c>
      <c r="M321" s="180">
        <v>46022</v>
      </c>
      <c r="N321" s="180">
        <v>46022</v>
      </c>
      <c r="O321" s="183"/>
      <c r="P321" s="184" t="s">
        <v>62</v>
      </c>
      <c r="Q321" s="183"/>
      <c r="R321" s="183"/>
    </row>
    <row r="322" spans="1:19" s="174" customFormat="1" ht="15" customHeight="1" x14ac:dyDescent="0.25">
      <c r="A322" s="384"/>
      <c r="B322" s="181" t="s">
        <v>193</v>
      </c>
      <c r="C322" s="178"/>
      <c r="D322" s="178"/>
      <c r="E322" s="178"/>
      <c r="F322" s="178"/>
      <c r="G322" s="178" t="s">
        <v>62</v>
      </c>
      <c r="H322" s="178"/>
      <c r="I322" s="178" t="s">
        <v>62</v>
      </c>
      <c r="J322" s="178"/>
      <c r="K322" s="178"/>
      <c r="L322" s="178" t="s">
        <v>62</v>
      </c>
      <c r="M322" s="178"/>
      <c r="N322" s="178"/>
      <c r="O322" s="184" t="s">
        <v>62</v>
      </c>
      <c r="P322" s="184" t="s">
        <v>62</v>
      </c>
      <c r="Q322" s="184" t="s">
        <v>62</v>
      </c>
      <c r="R322" s="184" t="s">
        <v>62</v>
      </c>
      <c r="S322" s="173"/>
    </row>
    <row r="323" spans="1:19" s="174" customFormat="1" ht="38.65" customHeight="1" x14ac:dyDescent="0.2">
      <c r="A323" s="384"/>
      <c r="B323" s="182" t="s">
        <v>330</v>
      </c>
      <c r="C323" s="178"/>
      <c r="D323" s="178" t="s">
        <v>62</v>
      </c>
      <c r="E323" s="178"/>
      <c r="F323" s="178"/>
      <c r="G323" s="178">
        <f>G318</f>
        <v>81</v>
      </c>
      <c r="H323" s="178">
        <f t="shared" ref="H323:J323" si="158">H318</f>
        <v>81</v>
      </c>
      <c r="I323" s="178">
        <f t="shared" si="158"/>
        <v>0</v>
      </c>
      <c r="J323" s="178">
        <f t="shared" si="158"/>
        <v>0</v>
      </c>
      <c r="K323" s="178">
        <f>G323</f>
        <v>81</v>
      </c>
      <c r="L323" s="178" t="s">
        <v>62</v>
      </c>
      <c r="M323" s="180">
        <v>46022</v>
      </c>
      <c r="N323" s="180">
        <v>46022</v>
      </c>
      <c r="O323" s="183"/>
      <c r="P323" s="184" t="s">
        <v>62</v>
      </c>
      <c r="Q323" s="183"/>
      <c r="R323" s="183"/>
    </row>
    <row r="324" spans="1:19" s="174" customFormat="1" ht="21" customHeight="1" x14ac:dyDescent="0.25">
      <c r="A324" s="384"/>
      <c r="B324" s="181" t="s">
        <v>71</v>
      </c>
      <c r="C324" s="178"/>
      <c r="D324" s="178"/>
      <c r="E324" s="178"/>
      <c r="F324" s="178"/>
      <c r="G324" s="178" t="s">
        <v>62</v>
      </c>
      <c r="H324" s="178"/>
      <c r="I324" s="178" t="s">
        <v>62</v>
      </c>
      <c r="J324" s="178"/>
      <c r="K324" s="178"/>
      <c r="L324" s="178" t="s">
        <v>62</v>
      </c>
      <c r="M324" s="178"/>
      <c r="N324" s="178"/>
      <c r="O324" s="184" t="s">
        <v>62</v>
      </c>
      <c r="P324" s="184" t="s">
        <v>62</v>
      </c>
      <c r="Q324" s="184" t="s">
        <v>62</v>
      </c>
      <c r="R324" s="184" t="s">
        <v>62</v>
      </c>
      <c r="S324" s="173"/>
    </row>
    <row r="325" spans="1:19" s="174" customFormat="1" ht="21" customHeight="1" x14ac:dyDescent="0.2">
      <c r="A325" s="385"/>
      <c r="B325" s="182" t="s">
        <v>72</v>
      </c>
      <c r="C325" s="178"/>
      <c r="D325" s="178" t="s">
        <v>62</v>
      </c>
      <c r="E325" s="178"/>
      <c r="F325" s="178"/>
      <c r="G325" s="178">
        <f>G318</f>
        <v>81</v>
      </c>
      <c r="H325" s="178">
        <f t="shared" ref="H325:J325" si="159">H318</f>
        <v>81</v>
      </c>
      <c r="I325" s="178">
        <f t="shared" si="159"/>
        <v>0</v>
      </c>
      <c r="J325" s="178">
        <f t="shared" si="159"/>
        <v>0</v>
      </c>
      <c r="K325" s="178">
        <f>G325</f>
        <v>81</v>
      </c>
      <c r="L325" s="178" t="s">
        <v>62</v>
      </c>
      <c r="M325" s="180">
        <v>46022</v>
      </c>
      <c r="N325" s="180">
        <v>46022</v>
      </c>
      <c r="O325" s="183"/>
      <c r="P325" s="184" t="s">
        <v>62</v>
      </c>
      <c r="Q325" s="183"/>
      <c r="R325" s="183"/>
    </row>
    <row r="326" spans="1:19" s="173" customFormat="1" ht="74.45" customHeight="1" x14ac:dyDescent="0.25">
      <c r="A326" s="383" t="s">
        <v>364</v>
      </c>
      <c r="B326" s="175" t="s">
        <v>413</v>
      </c>
      <c r="C326" s="176" t="s">
        <v>191</v>
      </c>
      <c r="D326" s="177" t="s">
        <v>333</v>
      </c>
      <c r="E326" s="177" t="s">
        <v>75</v>
      </c>
      <c r="F326" s="176">
        <v>792</v>
      </c>
      <c r="G326" s="176">
        <v>108</v>
      </c>
      <c r="H326" s="176">
        <v>108</v>
      </c>
      <c r="I326" s="176"/>
      <c r="J326" s="176"/>
      <c r="K326" s="178">
        <f>G326</f>
        <v>108</v>
      </c>
      <c r="L326" s="176"/>
      <c r="M326" s="176" t="s">
        <v>62</v>
      </c>
      <c r="N326" s="176" t="s">
        <v>62</v>
      </c>
      <c r="O326" s="183">
        <v>2937881.88</v>
      </c>
      <c r="P326" s="183" t="s">
        <v>344</v>
      </c>
      <c r="Q326" s="183">
        <v>742249.39</v>
      </c>
      <c r="R326" s="183"/>
    </row>
    <row r="327" spans="1:19" s="174" customFormat="1" ht="15.75" x14ac:dyDescent="0.2">
      <c r="A327" s="384"/>
      <c r="B327" s="179" t="s">
        <v>70</v>
      </c>
      <c r="C327" s="178"/>
      <c r="D327" s="178" t="s">
        <v>62</v>
      </c>
      <c r="E327" s="178"/>
      <c r="F327" s="178"/>
      <c r="G327" s="178">
        <f>G326</f>
        <v>108</v>
      </c>
      <c r="H327" s="178">
        <f t="shared" ref="H327:J327" si="160">H326</f>
        <v>108</v>
      </c>
      <c r="I327" s="178">
        <f t="shared" si="160"/>
        <v>0</v>
      </c>
      <c r="J327" s="178">
        <f t="shared" si="160"/>
        <v>0</v>
      </c>
      <c r="K327" s="178">
        <f>G327</f>
        <v>108</v>
      </c>
      <c r="L327" s="178"/>
      <c r="M327" s="180">
        <v>46022</v>
      </c>
      <c r="N327" s="180">
        <v>46022</v>
      </c>
      <c r="O327" s="183"/>
      <c r="P327" s="184"/>
      <c r="Q327" s="183"/>
      <c r="R327" s="183"/>
    </row>
    <row r="328" spans="1:19" s="174" customFormat="1" x14ac:dyDescent="0.25">
      <c r="A328" s="384"/>
      <c r="B328" s="181" t="s">
        <v>76</v>
      </c>
      <c r="C328" s="178"/>
      <c r="D328" s="178"/>
      <c r="E328" s="178"/>
      <c r="F328" s="178"/>
      <c r="G328" s="178" t="s">
        <v>62</v>
      </c>
      <c r="H328" s="178"/>
      <c r="I328" s="178" t="s">
        <v>62</v>
      </c>
      <c r="J328" s="178"/>
      <c r="K328" s="178"/>
      <c r="L328" s="178" t="s">
        <v>62</v>
      </c>
      <c r="M328" s="178"/>
      <c r="N328" s="178"/>
      <c r="O328" s="184" t="s">
        <v>62</v>
      </c>
      <c r="P328" s="184" t="s">
        <v>62</v>
      </c>
      <c r="Q328" s="184" t="s">
        <v>62</v>
      </c>
      <c r="R328" s="184" t="s">
        <v>62</v>
      </c>
      <c r="S328" s="173"/>
    </row>
    <row r="329" spans="1:19" s="174" customFormat="1" ht="65.45" customHeight="1" x14ac:dyDescent="0.2">
      <c r="A329" s="384"/>
      <c r="B329" s="182" t="s">
        <v>192</v>
      </c>
      <c r="C329" s="178"/>
      <c r="D329" s="178" t="s">
        <v>62</v>
      </c>
      <c r="E329" s="178"/>
      <c r="F329" s="178"/>
      <c r="G329" s="178">
        <f>G326</f>
        <v>108</v>
      </c>
      <c r="H329" s="178">
        <f t="shared" ref="H329:J329" si="161">H326</f>
        <v>108</v>
      </c>
      <c r="I329" s="178">
        <f t="shared" si="161"/>
        <v>0</v>
      </c>
      <c r="J329" s="178">
        <f t="shared" si="161"/>
        <v>0</v>
      </c>
      <c r="K329" s="178">
        <f>G329</f>
        <v>108</v>
      </c>
      <c r="L329" s="178" t="s">
        <v>62</v>
      </c>
      <c r="M329" s="180">
        <v>46022</v>
      </c>
      <c r="N329" s="180">
        <v>46022</v>
      </c>
      <c r="O329" s="183"/>
      <c r="P329" s="184" t="s">
        <v>62</v>
      </c>
      <c r="Q329" s="183"/>
      <c r="R329" s="183"/>
    </row>
    <row r="330" spans="1:19" s="174" customFormat="1" ht="15" customHeight="1" x14ac:dyDescent="0.25">
      <c r="A330" s="384"/>
      <c r="B330" s="181" t="s">
        <v>193</v>
      </c>
      <c r="C330" s="178"/>
      <c r="D330" s="178"/>
      <c r="E330" s="178"/>
      <c r="F330" s="178"/>
      <c r="G330" s="178" t="s">
        <v>62</v>
      </c>
      <c r="H330" s="178"/>
      <c r="I330" s="178" t="s">
        <v>62</v>
      </c>
      <c r="J330" s="178"/>
      <c r="K330" s="178"/>
      <c r="L330" s="178" t="s">
        <v>62</v>
      </c>
      <c r="M330" s="178"/>
      <c r="N330" s="178"/>
      <c r="O330" s="184" t="s">
        <v>62</v>
      </c>
      <c r="P330" s="184" t="s">
        <v>62</v>
      </c>
      <c r="Q330" s="184" t="s">
        <v>62</v>
      </c>
      <c r="R330" s="184" t="s">
        <v>62</v>
      </c>
      <c r="S330" s="173"/>
    </row>
    <row r="331" spans="1:19" s="174" customFormat="1" ht="38.65" customHeight="1" x14ac:dyDescent="0.2">
      <c r="A331" s="384"/>
      <c r="B331" s="182" t="s">
        <v>330</v>
      </c>
      <c r="C331" s="178"/>
      <c r="D331" s="178" t="s">
        <v>62</v>
      </c>
      <c r="E331" s="178"/>
      <c r="F331" s="178"/>
      <c r="G331" s="178">
        <f>G326</f>
        <v>108</v>
      </c>
      <c r="H331" s="178">
        <f t="shared" ref="H331:J331" si="162">H326</f>
        <v>108</v>
      </c>
      <c r="I331" s="178">
        <f t="shared" si="162"/>
        <v>0</v>
      </c>
      <c r="J331" s="178">
        <f t="shared" si="162"/>
        <v>0</v>
      </c>
      <c r="K331" s="178">
        <f>G331</f>
        <v>108</v>
      </c>
      <c r="L331" s="178" t="s">
        <v>62</v>
      </c>
      <c r="M331" s="180">
        <v>46022</v>
      </c>
      <c r="N331" s="180">
        <v>46022</v>
      </c>
      <c r="O331" s="183"/>
      <c r="P331" s="184" t="s">
        <v>62</v>
      </c>
      <c r="Q331" s="183"/>
      <c r="R331" s="183"/>
    </row>
    <row r="332" spans="1:19" s="174" customFormat="1" ht="21" customHeight="1" x14ac:dyDescent="0.25">
      <c r="A332" s="384"/>
      <c r="B332" s="181" t="s">
        <v>71</v>
      </c>
      <c r="C332" s="178"/>
      <c r="D332" s="178"/>
      <c r="E332" s="178"/>
      <c r="F332" s="178"/>
      <c r="G332" s="178" t="s">
        <v>62</v>
      </c>
      <c r="H332" s="178"/>
      <c r="I332" s="178" t="s">
        <v>62</v>
      </c>
      <c r="J332" s="178"/>
      <c r="K332" s="178"/>
      <c r="L332" s="178" t="s">
        <v>62</v>
      </c>
      <c r="M332" s="178"/>
      <c r="N332" s="178"/>
      <c r="O332" s="184" t="s">
        <v>62</v>
      </c>
      <c r="P332" s="184" t="s">
        <v>62</v>
      </c>
      <c r="Q332" s="184" t="s">
        <v>62</v>
      </c>
      <c r="R332" s="184" t="s">
        <v>62</v>
      </c>
      <c r="S332" s="173"/>
    </row>
    <row r="333" spans="1:19" s="174" customFormat="1" ht="21" customHeight="1" x14ac:dyDescent="0.2">
      <c r="A333" s="385"/>
      <c r="B333" s="182" t="s">
        <v>72</v>
      </c>
      <c r="C333" s="178"/>
      <c r="D333" s="178" t="s">
        <v>62</v>
      </c>
      <c r="E333" s="178"/>
      <c r="F333" s="178"/>
      <c r="G333" s="178">
        <f>G326</f>
        <v>108</v>
      </c>
      <c r="H333" s="178">
        <f t="shared" ref="H333:J333" si="163">H326</f>
        <v>108</v>
      </c>
      <c r="I333" s="178">
        <f t="shared" si="163"/>
        <v>0</v>
      </c>
      <c r="J333" s="178">
        <f t="shared" si="163"/>
        <v>0</v>
      </c>
      <c r="K333" s="178">
        <f>G333</f>
        <v>108</v>
      </c>
      <c r="L333" s="178" t="s">
        <v>62</v>
      </c>
      <c r="M333" s="180">
        <v>46022</v>
      </c>
      <c r="N333" s="180">
        <v>46022</v>
      </c>
      <c r="O333" s="183"/>
      <c r="P333" s="184" t="s">
        <v>62</v>
      </c>
      <c r="Q333" s="183"/>
      <c r="R333" s="183"/>
    </row>
    <row r="334" spans="1:19" s="173" customFormat="1" ht="74.45" customHeight="1" x14ac:dyDescent="0.25">
      <c r="A334" s="383" t="s">
        <v>365</v>
      </c>
      <c r="B334" s="175" t="s">
        <v>413</v>
      </c>
      <c r="C334" s="176" t="s">
        <v>191</v>
      </c>
      <c r="D334" s="177" t="s">
        <v>333</v>
      </c>
      <c r="E334" s="177" t="s">
        <v>75</v>
      </c>
      <c r="F334" s="176">
        <v>792</v>
      </c>
      <c r="G334" s="176">
        <v>13</v>
      </c>
      <c r="H334" s="176">
        <v>13</v>
      </c>
      <c r="I334" s="176"/>
      <c r="J334" s="176"/>
      <c r="K334" s="178">
        <f>G334</f>
        <v>13</v>
      </c>
      <c r="L334" s="176"/>
      <c r="M334" s="176" t="s">
        <v>62</v>
      </c>
      <c r="N334" s="176" t="s">
        <v>62</v>
      </c>
      <c r="O334" s="183">
        <v>353633.93</v>
      </c>
      <c r="P334" s="183" t="s">
        <v>344</v>
      </c>
      <c r="Q334" s="183">
        <v>72346.350000000006</v>
      </c>
      <c r="R334" s="183"/>
    </row>
    <row r="335" spans="1:19" s="174" customFormat="1" ht="15.75" x14ac:dyDescent="0.2">
      <c r="A335" s="384"/>
      <c r="B335" s="179" t="s">
        <v>70</v>
      </c>
      <c r="C335" s="178"/>
      <c r="D335" s="178" t="s">
        <v>62</v>
      </c>
      <c r="E335" s="178"/>
      <c r="F335" s="178"/>
      <c r="G335" s="178">
        <f>G334</f>
        <v>13</v>
      </c>
      <c r="H335" s="178">
        <f t="shared" ref="H335:J335" si="164">H334</f>
        <v>13</v>
      </c>
      <c r="I335" s="178">
        <f t="shared" si="164"/>
        <v>0</v>
      </c>
      <c r="J335" s="178">
        <f t="shared" si="164"/>
        <v>0</v>
      </c>
      <c r="K335" s="178">
        <f>G335</f>
        <v>13</v>
      </c>
      <c r="L335" s="178"/>
      <c r="M335" s="180">
        <v>46022</v>
      </c>
      <c r="N335" s="180">
        <v>46022</v>
      </c>
      <c r="O335" s="183"/>
      <c r="P335" s="184"/>
      <c r="Q335" s="183"/>
      <c r="R335" s="183"/>
    </row>
    <row r="336" spans="1:19" s="174" customFormat="1" x14ac:dyDescent="0.25">
      <c r="A336" s="384"/>
      <c r="B336" s="181" t="s">
        <v>76</v>
      </c>
      <c r="C336" s="178"/>
      <c r="D336" s="178"/>
      <c r="E336" s="178"/>
      <c r="F336" s="178"/>
      <c r="G336" s="178" t="s">
        <v>62</v>
      </c>
      <c r="H336" s="178"/>
      <c r="I336" s="178" t="s">
        <v>62</v>
      </c>
      <c r="J336" s="178"/>
      <c r="K336" s="178"/>
      <c r="L336" s="178" t="s">
        <v>62</v>
      </c>
      <c r="M336" s="178"/>
      <c r="N336" s="178"/>
      <c r="O336" s="184" t="s">
        <v>62</v>
      </c>
      <c r="P336" s="184" t="s">
        <v>62</v>
      </c>
      <c r="Q336" s="184" t="s">
        <v>62</v>
      </c>
      <c r="R336" s="184" t="s">
        <v>62</v>
      </c>
      <c r="S336" s="173"/>
    </row>
    <row r="337" spans="1:19" s="174" customFormat="1" ht="65.45" customHeight="1" x14ac:dyDescent="0.2">
      <c r="A337" s="384"/>
      <c r="B337" s="182" t="s">
        <v>192</v>
      </c>
      <c r="C337" s="178"/>
      <c r="D337" s="178" t="s">
        <v>62</v>
      </c>
      <c r="E337" s="178"/>
      <c r="F337" s="178"/>
      <c r="G337" s="178">
        <f>G334</f>
        <v>13</v>
      </c>
      <c r="H337" s="178">
        <f t="shared" ref="H337:J337" si="165">H334</f>
        <v>13</v>
      </c>
      <c r="I337" s="178">
        <f t="shared" si="165"/>
        <v>0</v>
      </c>
      <c r="J337" s="178">
        <f t="shared" si="165"/>
        <v>0</v>
      </c>
      <c r="K337" s="178">
        <f>G337</f>
        <v>13</v>
      </c>
      <c r="L337" s="178" t="s">
        <v>62</v>
      </c>
      <c r="M337" s="180">
        <v>46022</v>
      </c>
      <c r="N337" s="180">
        <v>46022</v>
      </c>
      <c r="O337" s="183"/>
      <c r="P337" s="184" t="s">
        <v>62</v>
      </c>
      <c r="Q337" s="183"/>
      <c r="R337" s="183"/>
    </row>
    <row r="338" spans="1:19" s="174" customFormat="1" ht="15" customHeight="1" x14ac:dyDescent="0.25">
      <c r="A338" s="384"/>
      <c r="B338" s="181" t="s">
        <v>193</v>
      </c>
      <c r="C338" s="178"/>
      <c r="D338" s="178"/>
      <c r="E338" s="178"/>
      <c r="F338" s="178"/>
      <c r="G338" s="178" t="s">
        <v>62</v>
      </c>
      <c r="H338" s="178"/>
      <c r="I338" s="178" t="s">
        <v>62</v>
      </c>
      <c r="J338" s="178"/>
      <c r="K338" s="178"/>
      <c r="L338" s="178" t="s">
        <v>62</v>
      </c>
      <c r="M338" s="178"/>
      <c r="N338" s="178"/>
      <c r="O338" s="184" t="s">
        <v>62</v>
      </c>
      <c r="P338" s="184" t="s">
        <v>62</v>
      </c>
      <c r="Q338" s="184" t="s">
        <v>62</v>
      </c>
      <c r="R338" s="184" t="s">
        <v>62</v>
      </c>
      <c r="S338" s="173"/>
    </row>
    <row r="339" spans="1:19" s="174" customFormat="1" ht="38.65" customHeight="1" x14ac:dyDescent="0.2">
      <c r="A339" s="384"/>
      <c r="B339" s="182" t="s">
        <v>330</v>
      </c>
      <c r="C339" s="178"/>
      <c r="D339" s="178" t="s">
        <v>62</v>
      </c>
      <c r="E339" s="178"/>
      <c r="F339" s="178"/>
      <c r="G339" s="178">
        <f>G334</f>
        <v>13</v>
      </c>
      <c r="H339" s="178">
        <f t="shared" ref="H339:J339" si="166">H334</f>
        <v>13</v>
      </c>
      <c r="I339" s="178">
        <f t="shared" si="166"/>
        <v>0</v>
      </c>
      <c r="J339" s="178">
        <f t="shared" si="166"/>
        <v>0</v>
      </c>
      <c r="K339" s="178">
        <f>G339</f>
        <v>13</v>
      </c>
      <c r="L339" s="178" t="s">
        <v>62</v>
      </c>
      <c r="M339" s="180">
        <v>46022</v>
      </c>
      <c r="N339" s="180">
        <v>46022</v>
      </c>
      <c r="O339" s="183"/>
      <c r="P339" s="184" t="s">
        <v>62</v>
      </c>
      <c r="Q339" s="183"/>
      <c r="R339" s="183"/>
    </row>
    <row r="340" spans="1:19" s="174" customFormat="1" ht="21" customHeight="1" x14ac:dyDescent="0.25">
      <c r="A340" s="384"/>
      <c r="B340" s="181" t="s">
        <v>71</v>
      </c>
      <c r="C340" s="178"/>
      <c r="D340" s="178"/>
      <c r="E340" s="178"/>
      <c r="F340" s="178"/>
      <c r="G340" s="178" t="s">
        <v>62</v>
      </c>
      <c r="H340" s="178"/>
      <c r="I340" s="178" t="s">
        <v>62</v>
      </c>
      <c r="J340" s="178"/>
      <c r="K340" s="178"/>
      <c r="L340" s="178" t="s">
        <v>62</v>
      </c>
      <c r="M340" s="178"/>
      <c r="N340" s="178"/>
      <c r="O340" s="184" t="s">
        <v>62</v>
      </c>
      <c r="P340" s="184" t="s">
        <v>62</v>
      </c>
      <c r="Q340" s="184" t="s">
        <v>62</v>
      </c>
      <c r="R340" s="184" t="s">
        <v>62</v>
      </c>
      <c r="S340" s="173"/>
    </row>
    <row r="341" spans="1:19" s="174" customFormat="1" ht="21" customHeight="1" x14ac:dyDescent="0.2">
      <c r="A341" s="385"/>
      <c r="B341" s="182" t="s">
        <v>72</v>
      </c>
      <c r="C341" s="178"/>
      <c r="D341" s="178" t="s">
        <v>62</v>
      </c>
      <c r="E341" s="178"/>
      <c r="F341" s="178"/>
      <c r="G341" s="178">
        <f>G334</f>
        <v>13</v>
      </c>
      <c r="H341" s="178">
        <f t="shared" ref="H341:J341" si="167">H334</f>
        <v>13</v>
      </c>
      <c r="I341" s="178">
        <f t="shared" si="167"/>
        <v>0</v>
      </c>
      <c r="J341" s="178">
        <f t="shared" si="167"/>
        <v>0</v>
      </c>
      <c r="K341" s="178">
        <f>G341</f>
        <v>13</v>
      </c>
      <c r="L341" s="178" t="s">
        <v>62</v>
      </c>
      <c r="M341" s="180">
        <v>46022</v>
      </c>
      <c r="N341" s="180">
        <v>46022</v>
      </c>
      <c r="O341" s="183"/>
      <c r="P341" s="184" t="s">
        <v>62</v>
      </c>
      <c r="Q341" s="183"/>
      <c r="R341" s="183"/>
    </row>
    <row r="342" spans="1:19" s="173" customFormat="1" ht="74.45" customHeight="1" x14ac:dyDescent="0.25">
      <c r="A342" s="383" t="s">
        <v>366</v>
      </c>
      <c r="B342" s="175" t="s">
        <v>413</v>
      </c>
      <c r="C342" s="176" t="s">
        <v>191</v>
      </c>
      <c r="D342" s="177" t="s">
        <v>333</v>
      </c>
      <c r="E342" s="177" t="s">
        <v>75</v>
      </c>
      <c r="F342" s="176">
        <v>792</v>
      </c>
      <c r="G342" s="176">
        <v>16</v>
      </c>
      <c r="H342" s="176">
        <v>16</v>
      </c>
      <c r="I342" s="176"/>
      <c r="J342" s="176"/>
      <c r="K342" s="178">
        <f>G342</f>
        <v>16</v>
      </c>
      <c r="L342" s="176"/>
      <c r="M342" s="176" t="s">
        <v>62</v>
      </c>
      <c r="N342" s="176" t="s">
        <v>62</v>
      </c>
      <c r="O342" s="183">
        <v>435241.76</v>
      </c>
      <c r="P342" s="183"/>
      <c r="Q342" s="183"/>
      <c r="R342" s="183"/>
    </row>
    <row r="343" spans="1:19" s="174" customFormat="1" ht="15.75" x14ac:dyDescent="0.2">
      <c r="A343" s="384"/>
      <c r="B343" s="179" t="s">
        <v>70</v>
      </c>
      <c r="C343" s="178"/>
      <c r="D343" s="178" t="s">
        <v>62</v>
      </c>
      <c r="E343" s="178"/>
      <c r="F343" s="178"/>
      <c r="G343" s="178">
        <f>G342</f>
        <v>16</v>
      </c>
      <c r="H343" s="178">
        <f t="shared" ref="H343:J343" si="168">H342</f>
        <v>16</v>
      </c>
      <c r="I343" s="178">
        <f t="shared" si="168"/>
        <v>0</v>
      </c>
      <c r="J343" s="178">
        <f t="shared" si="168"/>
        <v>0</v>
      </c>
      <c r="K343" s="178">
        <f>G343</f>
        <v>16</v>
      </c>
      <c r="L343" s="178"/>
      <c r="M343" s="180">
        <v>46022</v>
      </c>
      <c r="N343" s="180">
        <v>46022</v>
      </c>
      <c r="O343" s="183"/>
      <c r="P343" s="184" t="s">
        <v>62</v>
      </c>
      <c r="Q343" s="183"/>
      <c r="R343" s="183"/>
    </row>
    <row r="344" spans="1:19" s="174" customFormat="1" x14ac:dyDescent="0.25">
      <c r="A344" s="384"/>
      <c r="B344" s="181" t="s">
        <v>76</v>
      </c>
      <c r="C344" s="178"/>
      <c r="D344" s="178"/>
      <c r="E344" s="178"/>
      <c r="F344" s="178"/>
      <c r="G344" s="178" t="s">
        <v>62</v>
      </c>
      <c r="H344" s="178"/>
      <c r="I344" s="178" t="s">
        <v>62</v>
      </c>
      <c r="J344" s="178"/>
      <c r="K344" s="178"/>
      <c r="L344" s="178" t="s">
        <v>62</v>
      </c>
      <c r="M344" s="178"/>
      <c r="N344" s="178"/>
      <c r="O344" s="184" t="s">
        <v>62</v>
      </c>
      <c r="P344" s="184" t="s">
        <v>62</v>
      </c>
      <c r="Q344" s="184" t="s">
        <v>62</v>
      </c>
      <c r="R344" s="184" t="s">
        <v>62</v>
      </c>
      <c r="S344" s="173"/>
    </row>
    <row r="345" spans="1:19" s="174" customFormat="1" ht="65.45" customHeight="1" x14ac:dyDescent="0.2">
      <c r="A345" s="384"/>
      <c r="B345" s="182" t="s">
        <v>192</v>
      </c>
      <c r="C345" s="178"/>
      <c r="D345" s="178" t="s">
        <v>62</v>
      </c>
      <c r="E345" s="178"/>
      <c r="F345" s="178"/>
      <c r="G345" s="178">
        <f>G342</f>
        <v>16</v>
      </c>
      <c r="H345" s="178">
        <f t="shared" ref="H345:J345" si="169">H342</f>
        <v>16</v>
      </c>
      <c r="I345" s="178">
        <f t="shared" si="169"/>
        <v>0</v>
      </c>
      <c r="J345" s="178">
        <f t="shared" si="169"/>
        <v>0</v>
      </c>
      <c r="K345" s="178">
        <f>G345</f>
        <v>16</v>
      </c>
      <c r="L345" s="178" t="s">
        <v>62</v>
      </c>
      <c r="M345" s="180">
        <v>46022</v>
      </c>
      <c r="N345" s="180">
        <v>46022</v>
      </c>
      <c r="O345" s="183"/>
      <c r="P345" s="184" t="s">
        <v>62</v>
      </c>
      <c r="Q345" s="183"/>
      <c r="R345" s="183"/>
    </row>
    <row r="346" spans="1:19" s="174" customFormat="1" ht="15" customHeight="1" x14ac:dyDescent="0.25">
      <c r="A346" s="384"/>
      <c r="B346" s="181" t="s">
        <v>193</v>
      </c>
      <c r="C346" s="178"/>
      <c r="D346" s="178"/>
      <c r="E346" s="178"/>
      <c r="F346" s="178"/>
      <c r="G346" s="178" t="s">
        <v>62</v>
      </c>
      <c r="H346" s="178"/>
      <c r="I346" s="178" t="s">
        <v>62</v>
      </c>
      <c r="J346" s="178"/>
      <c r="K346" s="178"/>
      <c r="L346" s="178" t="s">
        <v>62</v>
      </c>
      <c r="M346" s="178"/>
      <c r="N346" s="178"/>
      <c r="O346" s="184" t="s">
        <v>62</v>
      </c>
      <c r="P346" s="184" t="s">
        <v>62</v>
      </c>
      <c r="Q346" s="184" t="s">
        <v>62</v>
      </c>
      <c r="R346" s="184" t="s">
        <v>62</v>
      </c>
      <c r="S346" s="173"/>
    </row>
    <row r="347" spans="1:19" s="174" customFormat="1" ht="38.65" customHeight="1" x14ac:dyDescent="0.2">
      <c r="A347" s="384"/>
      <c r="B347" s="182" t="s">
        <v>330</v>
      </c>
      <c r="C347" s="178"/>
      <c r="D347" s="178" t="s">
        <v>62</v>
      </c>
      <c r="E347" s="178"/>
      <c r="F347" s="178"/>
      <c r="G347" s="178">
        <f>G342</f>
        <v>16</v>
      </c>
      <c r="H347" s="178">
        <f t="shared" ref="H347:J347" si="170">H342</f>
        <v>16</v>
      </c>
      <c r="I347" s="178">
        <f t="shared" si="170"/>
        <v>0</v>
      </c>
      <c r="J347" s="178">
        <f t="shared" si="170"/>
        <v>0</v>
      </c>
      <c r="K347" s="178">
        <f>G347</f>
        <v>16</v>
      </c>
      <c r="L347" s="178" t="s">
        <v>62</v>
      </c>
      <c r="M347" s="180">
        <v>46022</v>
      </c>
      <c r="N347" s="180">
        <v>46022</v>
      </c>
      <c r="O347" s="183"/>
      <c r="P347" s="184" t="s">
        <v>62</v>
      </c>
      <c r="Q347" s="183"/>
      <c r="R347" s="183"/>
    </row>
    <row r="348" spans="1:19" s="174" customFormat="1" ht="21" customHeight="1" x14ac:dyDescent="0.25">
      <c r="A348" s="384"/>
      <c r="B348" s="181" t="s">
        <v>71</v>
      </c>
      <c r="C348" s="178"/>
      <c r="D348" s="178"/>
      <c r="E348" s="178"/>
      <c r="F348" s="178"/>
      <c r="G348" s="178" t="s">
        <v>62</v>
      </c>
      <c r="H348" s="178"/>
      <c r="I348" s="178" t="s">
        <v>62</v>
      </c>
      <c r="J348" s="178"/>
      <c r="K348" s="178"/>
      <c r="L348" s="178" t="s">
        <v>62</v>
      </c>
      <c r="M348" s="178"/>
      <c r="N348" s="178"/>
      <c r="O348" s="184" t="s">
        <v>62</v>
      </c>
      <c r="P348" s="184" t="s">
        <v>62</v>
      </c>
      <c r="Q348" s="184" t="s">
        <v>62</v>
      </c>
      <c r="R348" s="184" t="s">
        <v>62</v>
      </c>
      <c r="S348" s="173"/>
    </row>
    <row r="349" spans="1:19" s="174" customFormat="1" ht="21" customHeight="1" x14ac:dyDescent="0.2">
      <c r="A349" s="385"/>
      <c r="B349" s="182" t="s">
        <v>72</v>
      </c>
      <c r="C349" s="178"/>
      <c r="D349" s="178" t="s">
        <v>62</v>
      </c>
      <c r="E349" s="178"/>
      <c r="F349" s="178"/>
      <c r="G349" s="178">
        <f>G342</f>
        <v>16</v>
      </c>
      <c r="H349" s="178">
        <f t="shared" ref="H349:J349" si="171">H342</f>
        <v>16</v>
      </c>
      <c r="I349" s="178">
        <f t="shared" si="171"/>
        <v>0</v>
      </c>
      <c r="J349" s="178">
        <f t="shared" si="171"/>
        <v>0</v>
      </c>
      <c r="K349" s="178">
        <f>G349</f>
        <v>16</v>
      </c>
      <c r="L349" s="178" t="s">
        <v>62</v>
      </c>
      <c r="M349" s="180">
        <v>46022</v>
      </c>
      <c r="N349" s="180">
        <v>46022</v>
      </c>
      <c r="O349" s="183"/>
      <c r="P349" s="184" t="s">
        <v>62</v>
      </c>
      <c r="Q349" s="183"/>
      <c r="R349" s="183"/>
    </row>
    <row r="350" spans="1:19" s="173" customFormat="1" ht="74.45" customHeight="1" x14ac:dyDescent="0.25">
      <c r="A350" s="383" t="s">
        <v>83</v>
      </c>
      <c r="B350" s="175" t="s">
        <v>413</v>
      </c>
      <c r="C350" s="176" t="s">
        <v>191</v>
      </c>
      <c r="D350" s="177" t="s">
        <v>333</v>
      </c>
      <c r="E350" s="177" t="s">
        <v>75</v>
      </c>
      <c r="F350" s="176">
        <v>792</v>
      </c>
      <c r="G350" s="176">
        <v>3</v>
      </c>
      <c r="H350" s="176">
        <v>3</v>
      </c>
      <c r="I350" s="176"/>
      <c r="J350" s="176"/>
      <c r="K350" s="178">
        <f>G350</f>
        <v>3</v>
      </c>
      <c r="L350" s="176"/>
      <c r="M350" s="176" t="s">
        <v>62</v>
      </c>
      <c r="N350" s="176" t="s">
        <v>62</v>
      </c>
      <c r="O350" s="183">
        <v>81607.83</v>
      </c>
      <c r="P350" s="176"/>
      <c r="Q350" s="176"/>
      <c r="R350" s="176"/>
    </row>
    <row r="351" spans="1:19" s="174" customFormat="1" ht="15.75" x14ac:dyDescent="0.2">
      <c r="A351" s="384"/>
      <c r="B351" s="179" t="s">
        <v>70</v>
      </c>
      <c r="C351" s="178"/>
      <c r="D351" s="178" t="s">
        <v>62</v>
      </c>
      <c r="E351" s="178"/>
      <c r="F351" s="178"/>
      <c r="G351" s="178">
        <f>G350</f>
        <v>3</v>
      </c>
      <c r="H351" s="178">
        <f t="shared" ref="H351:J351" si="172">H350</f>
        <v>3</v>
      </c>
      <c r="I351" s="178">
        <f t="shared" si="172"/>
        <v>0</v>
      </c>
      <c r="J351" s="178">
        <f t="shared" si="172"/>
        <v>0</v>
      </c>
      <c r="K351" s="178">
        <f>G351</f>
        <v>3</v>
      </c>
      <c r="L351" s="178"/>
      <c r="M351" s="180">
        <v>46022</v>
      </c>
      <c r="N351" s="180">
        <v>46022</v>
      </c>
      <c r="O351" s="176"/>
      <c r="P351" s="178" t="s">
        <v>62</v>
      </c>
      <c r="Q351" s="176"/>
      <c r="R351" s="176"/>
    </row>
    <row r="352" spans="1:19" s="174" customFormat="1" x14ac:dyDescent="0.25">
      <c r="A352" s="384"/>
      <c r="B352" s="181" t="s">
        <v>76</v>
      </c>
      <c r="C352" s="178"/>
      <c r="D352" s="178"/>
      <c r="E352" s="178"/>
      <c r="F352" s="178"/>
      <c r="G352" s="178" t="s">
        <v>62</v>
      </c>
      <c r="H352" s="178"/>
      <c r="I352" s="178" t="s">
        <v>62</v>
      </c>
      <c r="J352" s="178"/>
      <c r="K352" s="178"/>
      <c r="L352" s="178" t="s">
        <v>62</v>
      </c>
      <c r="M352" s="178"/>
      <c r="N352" s="178"/>
      <c r="O352" s="178" t="s">
        <v>62</v>
      </c>
      <c r="P352" s="178" t="s">
        <v>62</v>
      </c>
      <c r="Q352" s="178" t="s">
        <v>62</v>
      </c>
      <c r="R352" s="178" t="s">
        <v>62</v>
      </c>
      <c r="S352" s="173"/>
    </row>
    <row r="353" spans="1:19" s="174" customFormat="1" ht="65.45" customHeight="1" x14ac:dyDescent="0.2">
      <c r="A353" s="384"/>
      <c r="B353" s="182" t="s">
        <v>192</v>
      </c>
      <c r="C353" s="178"/>
      <c r="D353" s="178" t="s">
        <v>62</v>
      </c>
      <c r="E353" s="178"/>
      <c r="F353" s="178"/>
      <c r="G353" s="178">
        <f>G350</f>
        <v>3</v>
      </c>
      <c r="H353" s="178">
        <f t="shared" ref="H353:J353" si="173">H350</f>
        <v>3</v>
      </c>
      <c r="I353" s="178">
        <f t="shared" si="173"/>
        <v>0</v>
      </c>
      <c r="J353" s="178">
        <f t="shared" si="173"/>
        <v>0</v>
      </c>
      <c r="K353" s="178">
        <f>G353</f>
        <v>3</v>
      </c>
      <c r="L353" s="178" t="s">
        <v>62</v>
      </c>
      <c r="M353" s="180">
        <v>46022</v>
      </c>
      <c r="N353" s="180">
        <v>46022</v>
      </c>
      <c r="O353" s="176"/>
      <c r="P353" s="178" t="s">
        <v>62</v>
      </c>
      <c r="Q353" s="176"/>
      <c r="R353" s="176"/>
    </row>
    <row r="354" spans="1:19" s="174" customFormat="1" ht="15" customHeight="1" x14ac:dyDescent="0.25">
      <c r="A354" s="384"/>
      <c r="B354" s="181" t="s">
        <v>193</v>
      </c>
      <c r="C354" s="178"/>
      <c r="D354" s="178"/>
      <c r="E354" s="178"/>
      <c r="F354" s="178"/>
      <c r="G354" s="178" t="s">
        <v>62</v>
      </c>
      <c r="H354" s="178"/>
      <c r="I354" s="178" t="s">
        <v>62</v>
      </c>
      <c r="J354" s="178"/>
      <c r="K354" s="178"/>
      <c r="L354" s="178" t="s">
        <v>62</v>
      </c>
      <c r="M354" s="178"/>
      <c r="N354" s="178"/>
      <c r="O354" s="178" t="s">
        <v>62</v>
      </c>
      <c r="P354" s="178" t="s">
        <v>62</v>
      </c>
      <c r="Q354" s="178" t="s">
        <v>62</v>
      </c>
      <c r="R354" s="178" t="s">
        <v>62</v>
      </c>
      <c r="S354" s="173"/>
    </row>
    <row r="355" spans="1:19" s="174" customFormat="1" ht="38.65" customHeight="1" x14ac:dyDescent="0.2">
      <c r="A355" s="384"/>
      <c r="B355" s="182" t="s">
        <v>330</v>
      </c>
      <c r="C355" s="178"/>
      <c r="D355" s="178" t="s">
        <v>62</v>
      </c>
      <c r="E355" s="178"/>
      <c r="F355" s="178"/>
      <c r="G355" s="178">
        <f>G350</f>
        <v>3</v>
      </c>
      <c r="H355" s="178">
        <f t="shared" ref="H355:J355" si="174">H350</f>
        <v>3</v>
      </c>
      <c r="I355" s="178">
        <f t="shared" si="174"/>
        <v>0</v>
      </c>
      <c r="J355" s="178">
        <f t="shared" si="174"/>
        <v>0</v>
      </c>
      <c r="K355" s="178">
        <f>G355</f>
        <v>3</v>
      </c>
      <c r="L355" s="178" t="s">
        <v>62</v>
      </c>
      <c r="M355" s="180">
        <v>46022</v>
      </c>
      <c r="N355" s="180">
        <v>46022</v>
      </c>
      <c r="O355" s="176"/>
      <c r="P355" s="178" t="s">
        <v>62</v>
      </c>
      <c r="Q355" s="176"/>
      <c r="R355" s="176"/>
    </row>
    <row r="356" spans="1:19" s="174" customFormat="1" ht="21" customHeight="1" x14ac:dyDescent="0.25">
      <c r="A356" s="384"/>
      <c r="B356" s="181" t="s">
        <v>71</v>
      </c>
      <c r="C356" s="178"/>
      <c r="D356" s="178"/>
      <c r="E356" s="178"/>
      <c r="F356" s="178"/>
      <c r="G356" s="178" t="s">
        <v>62</v>
      </c>
      <c r="H356" s="178"/>
      <c r="I356" s="178" t="s">
        <v>62</v>
      </c>
      <c r="J356" s="178"/>
      <c r="K356" s="178"/>
      <c r="L356" s="178" t="s">
        <v>62</v>
      </c>
      <c r="M356" s="178"/>
      <c r="N356" s="178"/>
      <c r="O356" s="178" t="s">
        <v>62</v>
      </c>
      <c r="P356" s="178" t="s">
        <v>62</v>
      </c>
      <c r="Q356" s="178" t="s">
        <v>62</v>
      </c>
      <c r="R356" s="178" t="s">
        <v>62</v>
      </c>
      <c r="S356" s="173"/>
    </row>
    <row r="357" spans="1:19" s="174" customFormat="1" ht="21" customHeight="1" x14ac:dyDescent="0.2">
      <c r="A357" s="385"/>
      <c r="B357" s="182" t="s">
        <v>72</v>
      </c>
      <c r="C357" s="178"/>
      <c r="D357" s="178" t="s">
        <v>62</v>
      </c>
      <c r="E357" s="178"/>
      <c r="F357" s="178"/>
      <c r="G357" s="178">
        <f>G350</f>
        <v>3</v>
      </c>
      <c r="H357" s="178">
        <f t="shared" ref="H357:J357" si="175">H350</f>
        <v>3</v>
      </c>
      <c r="I357" s="178">
        <f t="shared" si="175"/>
        <v>0</v>
      </c>
      <c r="J357" s="178">
        <f t="shared" si="175"/>
        <v>0</v>
      </c>
      <c r="K357" s="178">
        <f>G357</f>
        <v>3</v>
      </c>
      <c r="L357" s="178" t="s">
        <v>62</v>
      </c>
      <c r="M357" s="180">
        <v>46022</v>
      </c>
      <c r="N357" s="180">
        <v>46022</v>
      </c>
      <c r="O357" s="176"/>
      <c r="P357" s="178" t="s">
        <v>62</v>
      </c>
      <c r="Q357" s="176"/>
      <c r="R357" s="176"/>
    </row>
    <row r="358" spans="1:19" s="173" customFormat="1" ht="74.45" customHeight="1" x14ac:dyDescent="0.25">
      <c r="A358" s="383" t="s">
        <v>367</v>
      </c>
      <c r="B358" s="175" t="s">
        <v>413</v>
      </c>
      <c r="C358" s="176" t="s">
        <v>191</v>
      </c>
      <c r="D358" s="177" t="s">
        <v>333</v>
      </c>
      <c r="E358" s="177" t="s">
        <v>75</v>
      </c>
      <c r="F358" s="176">
        <v>792</v>
      </c>
      <c r="G358" s="176">
        <v>23</v>
      </c>
      <c r="H358" s="176">
        <v>23</v>
      </c>
      <c r="I358" s="176"/>
      <c r="J358" s="176"/>
      <c r="K358" s="178">
        <f>G358</f>
        <v>23</v>
      </c>
      <c r="L358" s="176"/>
      <c r="M358" s="176" t="s">
        <v>62</v>
      </c>
      <c r="N358" s="176" t="s">
        <v>62</v>
      </c>
      <c r="O358" s="183">
        <v>625657.48</v>
      </c>
      <c r="P358" s="183" t="s">
        <v>344</v>
      </c>
      <c r="Q358" s="183">
        <v>141476.32</v>
      </c>
      <c r="R358" s="183"/>
    </row>
    <row r="359" spans="1:19" s="174" customFormat="1" ht="15.75" x14ac:dyDescent="0.2">
      <c r="A359" s="384"/>
      <c r="B359" s="179" t="s">
        <v>70</v>
      </c>
      <c r="C359" s="178"/>
      <c r="D359" s="178" t="s">
        <v>62</v>
      </c>
      <c r="E359" s="178"/>
      <c r="F359" s="178"/>
      <c r="G359" s="178">
        <f>G358</f>
        <v>23</v>
      </c>
      <c r="H359" s="178">
        <f t="shared" ref="H359:J359" si="176">H358</f>
        <v>23</v>
      </c>
      <c r="I359" s="178">
        <f t="shared" si="176"/>
        <v>0</v>
      </c>
      <c r="J359" s="178">
        <f t="shared" si="176"/>
        <v>0</v>
      </c>
      <c r="K359" s="178">
        <f>G359</f>
        <v>23</v>
      </c>
      <c r="L359" s="178"/>
      <c r="M359" s="180">
        <v>46022</v>
      </c>
      <c r="N359" s="180">
        <v>46022</v>
      </c>
      <c r="O359" s="183"/>
      <c r="P359" s="184"/>
      <c r="Q359" s="183"/>
      <c r="R359" s="183"/>
    </row>
    <row r="360" spans="1:19" s="174" customFormat="1" x14ac:dyDescent="0.25">
      <c r="A360" s="384"/>
      <c r="B360" s="181" t="s">
        <v>76</v>
      </c>
      <c r="C360" s="178"/>
      <c r="D360" s="178"/>
      <c r="E360" s="178"/>
      <c r="F360" s="178"/>
      <c r="G360" s="178" t="s">
        <v>62</v>
      </c>
      <c r="H360" s="178"/>
      <c r="I360" s="178" t="s">
        <v>62</v>
      </c>
      <c r="J360" s="178"/>
      <c r="K360" s="178"/>
      <c r="L360" s="178" t="s">
        <v>62</v>
      </c>
      <c r="M360" s="178"/>
      <c r="N360" s="178"/>
      <c r="O360" s="184" t="s">
        <v>62</v>
      </c>
      <c r="P360" s="184" t="s">
        <v>62</v>
      </c>
      <c r="Q360" s="184" t="s">
        <v>62</v>
      </c>
      <c r="R360" s="184" t="s">
        <v>62</v>
      </c>
      <c r="S360" s="173"/>
    </row>
    <row r="361" spans="1:19" s="174" customFormat="1" ht="65.45" customHeight="1" x14ac:dyDescent="0.2">
      <c r="A361" s="384"/>
      <c r="B361" s="182" t="s">
        <v>192</v>
      </c>
      <c r="C361" s="178"/>
      <c r="D361" s="178" t="s">
        <v>62</v>
      </c>
      <c r="E361" s="178"/>
      <c r="F361" s="178"/>
      <c r="G361" s="178">
        <f>G358</f>
        <v>23</v>
      </c>
      <c r="H361" s="178">
        <f t="shared" ref="H361:J361" si="177">H358</f>
        <v>23</v>
      </c>
      <c r="I361" s="178">
        <f t="shared" si="177"/>
        <v>0</v>
      </c>
      <c r="J361" s="178">
        <f t="shared" si="177"/>
        <v>0</v>
      </c>
      <c r="K361" s="178">
        <f>G361</f>
        <v>23</v>
      </c>
      <c r="L361" s="178" t="s">
        <v>62</v>
      </c>
      <c r="M361" s="180">
        <v>46022</v>
      </c>
      <c r="N361" s="180">
        <v>46022</v>
      </c>
      <c r="O361" s="183"/>
      <c r="P361" s="184" t="s">
        <v>62</v>
      </c>
      <c r="Q361" s="183"/>
      <c r="R361" s="183"/>
    </row>
    <row r="362" spans="1:19" s="174" customFormat="1" ht="15" customHeight="1" x14ac:dyDescent="0.25">
      <c r="A362" s="384"/>
      <c r="B362" s="181" t="s">
        <v>193</v>
      </c>
      <c r="C362" s="178"/>
      <c r="D362" s="178"/>
      <c r="E362" s="178"/>
      <c r="F362" s="178"/>
      <c r="G362" s="178" t="s">
        <v>62</v>
      </c>
      <c r="H362" s="178"/>
      <c r="I362" s="178" t="s">
        <v>62</v>
      </c>
      <c r="J362" s="178"/>
      <c r="K362" s="178"/>
      <c r="L362" s="178" t="s">
        <v>62</v>
      </c>
      <c r="M362" s="178"/>
      <c r="N362" s="178"/>
      <c r="O362" s="184" t="s">
        <v>62</v>
      </c>
      <c r="P362" s="184" t="s">
        <v>62</v>
      </c>
      <c r="Q362" s="184" t="s">
        <v>62</v>
      </c>
      <c r="R362" s="184" t="s">
        <v>62</v>
      </c>
      <c r="S362" s="173"/>
    </row>
    <row r="363" spans="1:19" s="174" customFormat="1" ht="38.65" customHeight="1" x14ac:dyDescent="0.2">
      <c r="A363" s="384"/>
      <c r="B363" s="182" t="s">
        <v>330</v>
      </c>
      <c r="C363" s="178"/>
      <c r="D363" s="178" t="s">
        <v>62</v>
      </c>
      <c r="E363" s="178"/>
      <c r="F363" s="178"/>
      <c r="G363" s="178">
        <f>G358</f>
        <v>23</v>
      </c>
      <c r="H363" s="178">
        <f t="shared" ref="H363:J363" si="178">H358</f>
        <v>23</v>
      </c>
      <c r="I363" s="178">
        <f t="shared" si="178"/>
        <v>0</v>
      </c>
      <c r="J363" s="178">
        <f t="shared" si="178"/>
        <v>0</v>
      </c>
      <c r="K363" s="178">
        <f>G363</f>
        <v>23</v>
      </c>
      <c r="L363" s="178" t="s">
        <v>62</v>
      </c>
      <c r="M363" s="180">
        <v>46022</v>
      </c>
      <c r="N363" s="180">
        <v>46022</v>
      </c>
      <c r="O363" s="183"/>
      <c r="P363" s="184" t="s">
        <v>62</v>
      </c>
      <c r="Q363" s="183"/>
      <c r="R363" s="183"/>
    </row>
    <row r="364" spans="1:19" s="174" customFormat="1" ht="21" customHeight="1" x14ac:dyDescent="0.25">
      <c r="A364" s="384"/>
      <c r="B364" s="181" t="s">
        <v>71</v>
      </c>
      <c r="C364" s="178"/>
      <c r="D364" s="178"/>
      <c r="E364" s="178"/>
      <c r="F364" s="178"/>
      <c r="G364" s="178" t="s">
        <v>62</v>
      </c>
      <c r="H364" s="178"/>
      <c r="I364" s="178" t="s">
        <v>62</v>
      </c>
      <c r="J364" s="178"/>
      <c r="K364" s="178"/>
      <c r="L364" s="178" t="s">
        <v>62</v>
      </c>
      <c r="M364" s="178"/>
      <c r="N364" s="178"/>
      <c r="O364" s="184" t="s">
        <v>62</v>
      </c>
      <c r="P364" s="184" t="s">
        <v>62</v>
      </c>
      <c r="Q364" s="184" t="s">
        <v>62</v>
      </c>
      <c r="R364" s="184" t="s">
        <v>62</v>
      </c>
      <c r="S364" s="173"/>
    </row>
    <row r="365" spans="1:19" s="174" customFormat="1" ht="21" customHeight="1" x14ac:dyDescent="0.2">
      <c r="A365" s="385"/>
      <c r="B365" s="182" t="s">
        <v>72</v>
      </c>
      <c r="C365" s="178"/>
      <c r="D365" s="178" t="s">
        <v>62</v>
      </c>
      <c r="E365" s="178"/>
      <c r="F365" s="178"/>
      <c r="G365" s="178">
        <f>G358</f>
        <v>23</v>
      </c>
      <c r="H365" s="178">
        <f t="shared" ref="H365:J365" si="179">H358</f>
        <v>23</v>
      </c>
      <c r="I365" s="178">
        <f t="shared" si="179"/>
        <v>0</v>
      </c>
      <c r="J365" s="178">
        <f t="shared" si="179"/>
        <v>0</v>
      </c>
      <c r="K365" s="178">
        <f>G365</f>
        <v>23</v>
      </c>
      <c r="L365" s="178" t="s">
        <v>62</v>
      </c>
      <c r="M365" s="180">
        <v>46022</v>
      </c>
      <c r="N365" s="180">
        <v>46022</v>
      </c>
      <c r="O365" s="183"/>
      <c r="P365" s="184" t="s">
        <v>62</v>
      </c>
      <c r="Q365" s="183"/>
      <c r="R365" s="183"/>
    </row>
    <row r="366" spans="1:19" s="93" customFormat="1" ht="18" customHeight="1" x14ac:dyDescent="0.25">
      <c r="A366" s="89" t="s">
        <v>122</v>
      </c>
      <c r="B366" s="90"/>
      <c r="C366" s="91"/>
      <c r="D366" s="91"/>
      <c r="E366" s="91"/>
      <c r="F366" s="91"/>
      <c r="G366" s="107">
        <f>G6+G14+G22+G30+G38+G46+G54+G62+G70+G78+G86+G94+G102+G110+G118+G126+G134+G142+G150+G158+G166+G174+G182+G190+G198+G206+G214+G222+G230+G238+G246+G254+G262+G270+G278+G286+G294+G302+G310+G318+G326+G334+G342+G350+G358</f>
        <v>1955</v>
      </c>
      <c r="H366" s="107">
        <f t="shared" ref="H366:L366" si="180">H6+H14+H22+H30+H38+H46+H54+H62+H70+H78+H86+H94+H102+H110+H118+H126+H134+H142+H150+H158+H166+H174+H182+H190+H198+H206+H214+H222+H230+H238+H246+H254+H262+H270+H278+H286+H294+H302+H310+H318+H326+H334+H342+H350+H358</f>
        <v>1955</v>
      </c>
      <c r="I366" s="107">
        <f t="shared" si="180"/>
        <v>0</v>
      </c>
      <c r="J366" s="107">
        <f t="shared" si="180"/>
        <v>0</v>
      </c>
      <c r="K366" s="107">
        <f t="shared" si="180"/>
        <v>1955</v>
      </c>
      <c r="L366" s="107">
        <f t="shared" si="180"/>
        <v>0</v>
      </c>
      <c r="M366" s="94"/>
      <c r="N366" s="94"/>
      <c r="O366" s="135">
        <f>SUM(O6:O365)</f>
        <v>53181100</v>
      </c>
      <c r="P366" s="135"/>
      <c r="Q366" s="135">
        <f>SUM(Q6:Q365)</f>
        <v>13212106.449999997</v>
      </c>
      <c r="R366" s="135">
        <f>SUM(R6:R365)</f>
        <v>0</v>
      </c>
      <c r="S366" s="173"/>
    </row>
    <row r="368" spans="1:19" x14ac:dyDescent="0.25">
      <c r="S368" s="95"/>
    </row>
  </sheetData>
  <mergeCells count="67">
    <mergeCell ref="A6:A13"/>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E2:F2"/>
    <mergeCell ref="N3:N4"/>
    <mergeCell ref="O3:O4"/>
    <mergeCell ref="P3:P4"/>
    <mergeCell ref="Q3:Q4"/>
    <mergeCell ref="G2:L2"/>
    <mergeCell ref="A14:A21"/>
    <mergeCell ref="A22:A29"/>
    <mergeCell ref="A30:A37"/>
    <mergeCell ref="A38:A45"/>
    <mergeCell ref="A46:A53"/>
    <mergeCell ref="A54:A61"/>
    <mergeCell ref="A62:A69"/>
    <mergeCell ref="A70:A77"/>
    <mergeCell ref="A78:A85"/>
    <mergeCell ref="A86:A93"/>
    <mergeCell ref="A94:A101"/>
    <mergeCell ref="A102:A109"/>
    <mergeCell ref="A110:A117"/>
    <mergeCell ref="A118:A125"/>
    <mergeCell ref="A126:A133"/>
    <mergeCell ref="A134:A141"/>
    <mergeCell ref="A142:A149"/>
    <mergeCell ref="A150:A157"/>
    <mergeCell ref="A158:A165"/>
    <mergeCell ref="A166:A173"/>
    <mergeCell ref="A222:A229"/>
    <mergeCell ref="A230:A237"/>
    <mergeCell ref="A238:A245"/>
    <mergeCell ref="A246:A253"/>
    <mergeCell ref="A174:A181"/>
    <mergeCell ref="A182:A189"/>
    <mergeCell ref="A190:A197"/>
    <mergeCell ref="A198:A205"/>
    <mergeCell ref="A206:A213"/>
    <mergeCell ref="A1:R1"/>
    <mergeCell ref="A334:A341"/>
    <mergeCell ref="A342:A349"/>
    <mergeCell ref="A358:A365"/>
    <mergeCell ref="A350:A357"/>
    <mergeCell ref="A294:A301"/>
    <mergeCell ref="A302:A309"/>
    <mergeCell ref="A310:A317"/>
    <mergeCell ref="A318:A325"/>
    <mergeCell ref="A326:A333"/>
    <mergeCell ref="A254:A261"/>
    <mergeCell ref="A262:A269"/>
    <mergeCell ref="A270:A277"/>
    <mergeCell ref="A278:A285"/>
    <mergeCell ref="A286:A293"/>
    <mergeCell ref="A214:A221"/>
  </mergeCells>
  <hyperlinks>
    <hyperlink ref="C2" location="sub_4555" display="#sub_4555"/>
    <hyperlink ref="F3" r:id="rId1" display="http://internet.garant.ru/document/redirect/179222/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4"/>
  <sheetViews>
    <sheetView zoomScale="90" zoomScaleNormal="90" workbookViewId="0">
      <selection activeCell="J11" sqref="J11"/>
    </sheetView>
  </sheetViews>
  <sheetFormatPr defaultColWidth="9.140625" defaultRowHeight="15" x14ac:dyDescent="0.25"/>
  <cols>
    <col min="1" max="1" width="9.42578125" style="1" customWidth="1"/>
    <col min="2" max="2" width="33.710937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12.140625" style="3" customWidth="1"/>
    <col min="14" max="14" width="14.5703125" style="3" customWidth="1"/>
    <col min="15" max="15" width="14.85546875" style="3" customWidth="1"/>
    <col min="16" max="16" width="9.140625" style="3" customWidth="1"/>
    <col min="17" max="17" width="15.42578125" style="3" customWidth="1"/>
    <col min="18" max="18" width="12.7109375" style="3" customWidth="1"/>
    <col min="19" max="19" width="9.140625" style="3" bestFit="1" customWidth="1"/>
    <col min="20" max="16384" width="9.140625" style="3"/>
  </cols>
  <sheetData>
    <row r="1" spans="1:18" ht="21.95" customHeight="1" x14ac:dyDescent="0.2">
      <c r="A1" s="319" t="s">
        <v>421</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124</v>
      </c>
      <c r="N2" s="311"/>
      <c r="O2" s="308" t="s">
        <v>43</v>
      </c>
      <c r="P2" s="311"/>
      <c r="Q2" s="308" t="s">
        <v>44</v>
      </c>
      <c r="R2" s="311"/>
    </row>
    <row r="3" spans="1:18" ht="15" customHeight="1" x14ac:dyDescent="0.2">
      <c r="A3" s="309"/>
      <c r="B3" s="313"/>
      <c r="C3" s="307"/>
      <c r="D3" s="309"/>
      <c r="E3" s="308" t="s">
        <v>45</v>
      </c>
      <c r="F3" s="308" t="s">
        <v>46</v>
      </c>
      <c r="G3" s="308" t="s">
        <v>47</v>
      </c>
      <c r="H3" s="311"/>
      <c r="I3" s="308" t="s">
        <v>48</v>
      </c>
      <c r="J3" s="311"/>
      <c r="K3" s="308" t="s">
        <v>49</v>
      </c>
      <c r="L3" s="308" t="s">
        <v>50</v>
      </c>
      <c r="M3" s="308" t="s">
        <v>125</v>
      </c>
      <c r="N3" s="308" t="s">
        <v>126</v>
      </c>
      <c r="O3" s="308" t="s">
        <v>53</v>
      </c>
      <c r="P3" s="308" t="s">
        <v>54</v>
      </c>
      <c r="Q3" s="308" t="s">
        <v>55</v>
      </c>
      <c r="R3" s="308"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10"/>
      <c r="P4" s="310"/>
      <c r="Q4" s="310"/>
      <c r="R4" s="310"/>
    </row>
    <row r="5" spans="1:18" x14ac:dyDescent="0.2">
      <c r="A5" s="4">
        <v>1</v>
      </c>
      <c r="B5" s="12">
        <v>2</v>
      </c>
      <c r="C5" s="11">
        <v>3</v>
      </c>
      <c r="D5" s="11">
        <v>4</v>
      </c>
      <c r="E5" s="11">
        <v>5</v>
      </c>
      <c r="F5" s="11">
        <v>6</v>
      </c>
      <c r="G5" s="11">
        <v>7</v>
      </c>
      <c r="H5" s="11">
        <v>8</v>
      </c>
      <c r="I5" s="11">
        <v>9</v>
      </c>
      <c r="J5" s="11">
        <v>10</v>
      </c>
      <c r="K5" s="11">
        <v>11</v>
      </c>
      <c r="L5" s="11">
        <v>12</v>
      </c>
      <c r="M5" s="13">
        <v>13</v>
      </c>
      <c r="N5" s="13">
        <v>14</v>
      </c>
      <c r="O5" s="11">
        <v>15</v>
      </c>
      <c r="P5" s="11">
        <v>16</v>
      </c>
      <c r="Q5" s="69">
        <v>17</v>
      </c>
      <c r="R5" s="69">
        <v>18</v>
      </c>
    </row>
    <row r="6" spans="1:18" s="5" customFormat="1" ht="74.45" customHeight="1" x14ac:dyDescent="0.25">
      <c r="A6" s="315" t="s">
        <v>79</v>
      </c>
      <c r="B6" s="67" t="s">
        <v>80</v>
      </c>
      <c r="C6" s="6" t="s">
        <v>59</v>
      </c>
      <c r="D6" s="7" t="s">
        <v>60</v>
      </c>
      <c r="E6" s="7" t="s">
        <v>75</v>
      </c>
      <c r="F6" s="6">
        <v>792</v>
      </c>
      <c r="G6" s="6">
        <v>430</v>
      </c>
      <c r="H6" s="6">
        <v>430</v>
      </c>
      <c r="I6" s="6">
        <v>0</v>
      </c>
      <c r="J6" s="6">
        <v>0</v>
      </c>
      <c r="K6" s="6">
        <f>G6</f>
        <v>430</v>
      </c>
      <c r="L6" s="6"/>
      <c r="M6" s="13" t="s">
        <v>62</v>
      </c>
      <c r="N6" s="13" t="s">
        <v>62</v>
      </c>
      <c r="O6" s="71">
        <v>3201040.88</v>
      </c>
      <c r="P6" s="72"/>
      <c r="Q6" s="73">
        <v>0</v>
      </c>
      <c r="R6" s="73">
        <v>0</v>
      </c>
    </row>
    <row r="7" spans="1:18" ht="15.75" x14ac:dyDescent="0.2">
      <c r="A7" s="316"/>
      <c r="B7" s="15" t="s">
        <v>70</v>
      </c>
      <c r="C7" s="11"/>
      <c r="D7" s="11" t="s">
        <v>62</v>
      </c>
      <c r="E7" s="11"/>
      <c r="F7" s="11"/>
      <c r="G7" s="11"/>
      <c r="H7" s="13"/>
      <c r="I7" s="13"/>
      <c r="J7" s="13"/>
      <c r="K7" s="13"/>
      <c r="L7" s="11" t="s">
        <v>62</v>
      </c>
      <c r="M7" s="79">
        <v>46022</v>
      </c>
      <c r="N7" s="79">
        <v>46022</v>
      </c>
      <c r="O7" s="6"/>
      <c r="P7" s="68" t="s">
        <v>62</v>
      </c>
      <c r="Q7" s="70"/>
      <c r="R7" s="70"/>
    </row>
    <row r="8" spans="1:18" ht="14.45" customHeight="1" x14ac:dyDescent="0.2">
      <c r="A8" s="316"/>
      <c r="B8" s="8" t="s">
        <v>63</v>
      </c>
      <c r="C8" s="11"/>
      <c r="D8" s="11"/>
      <c r="E8" s="11"/>
      <c r="F8" s="11"/>
      <c r="G8" s="11" t="s">
        <v>62</v>
      </c>
      <c r="H8" s="11"/>
      <c r="I8" s="11" t="s">
        <v>62</v>
      </c>
      <c r="J8" s="11"/>
      <c r="K8" s="11"/>
      <c r="L8" s="11" t="s">
        <v>62</v>
      </c>
      <c r="M8" s="13"/>
      <c r="N8" s="13"/>
      <c r="O8" s="11" t="s">
        <v>62</v>
      </c>
      <c r="P8" s="11" t="s">
        <v>62</v>
      </c>
      <c r="Q8" s="14" t="s">
        <v>62</v>
      </c>
      <c r="R8" s="14" t="s">
        <v>62</v>
      </c>
    </row>
    <row r="9" spans="1:18" ht="65.45" customHeight="1" x14ac:dyDescent="0.2">
      <c r="A9" s="316"/>
      <c r="B9" s="9" t="s">
        <v>64</v>
      </c>
      <c r="C9" s="11"/>
      <c r="D9" s="11" t="s">
        <v>62</v>
      </c>
      <c r="E9" s="11"/>
      <c r="F9" s="11"/>
      <c r="G9" s="6">
        <v>430</v>
      </c>
      <c r="H9" s="6">
        <v>430</v>
      </c>
      <c r="I9" s="6">
        <v>430</v>
      </c>
      <c r="J9" s="6">
        <v>430</v>
      </c>
      <c r="K9" s="6">
        <f>G9</f>
        <v>430</v>
      </c>
      <c r="L9" s="11" t="s">
        <v>62</v>
      </c>
      <c r="M9" s="79">
        <v>46022</v>
      </c>
      <c r="N9" s="79">
        <v>46022</v>
      </c>
      <c r="O9" s="6"/>
      <c r="P9" s="11" t="s">
        <v>62</v>
      </c>
      <c r="Q9" s="6"/>
      <c r="R9" s="6"/>
    </row>
    <row r="10" spans="1:18" ht="15" customHeight="1" x14ac:dyDescent="0.2">
      <c r="A10" s="316"/>
      <c r="B10" s="8" t="s">
        <v>65</v>
      </c>
      <c r="C10" s="11"/>
      <c r="D10" s="11"/>
      <c r="E10" s="11"/>
      <c r="F10" s="11"/>
      <c r="G10" s="11" t="s">
        <v>62</v>
      </c>
      <c r="H10" s="11"/>
      <c r="I10" s="11" t="s">
        <v>62</v>
      </c>
      <c r="J10" s="11"/>
      <c r="K10" s="11"/>
      <c r="L10" s="11" t="s">
        <v>62</v>
      </c>
      <c r="M10" s="13"/>
      <c r="N10" s="13"/>
      <c r="O10" s="11" t="s">
        <v>62</v>
      </c>
      <c r="P10" s="11" t="s">
        <v>62</v>
      </c>
      <c r="Q10" s="11" t="s">
        <v>62</v>
      </c>
      <c r="R10" s="11" t="s">
        <v>62</v>
      </c>
    </row>
    <row r="11" spans="1:18" ht="38.65" customHeight="1" x14ac:dyDescent="0.2">
      <c r="A11" s="316"/>
      <c r="B11" s="9" t="s">
        <v>66</v>
      </c>
      <c r="C11" s="11"/>
      <c r="D11" s="11" t="s">
        <v>62</v>
      </c>
      <c r="E11" s="11"/>
      <c r="F11" s="11"/>
      <c r="G11" s="6">
        <v>430</v>
      </c>
      <c r="H11" s="6">
        <v>430</v>
      </c>
      <c r="I11" s="6">
        <v>430</v>
      </c>
      <c r="J11" s="6">
        <v>430</v>
      </c>
      <c r="K11" s="6">
        <f>G11</f>
        <v>430</v>
      </c>
      <c r="L11" s="11" t="s">
        <v>62</v>
      </c>
      <c r="M11" s="79">
        <v>46022</v>
      </c>
      <c r="N11" s="79">
        <v>46022</v>
      </c>
      <c r="O11" s="6"/>
      <c r="P11" s="11" t="s">
        <v>62</v>
      </c>
      <c r="Q11" s="6"/>
      <c r="R11" s="6"/>
    </row>
    <row r="12" spans="1:18" ht="21" customHeight="1" x14ac:dyDescent="0.2">
      <c r="A12" s="316"/>
      <c r="B12" s="8" t="s">
        <v>71</v>
      </c>
      <c r="C12" s="11"/>
      <c r="D12" s="11"/>
      <c r="E12" s="11"/>
      <c r="F12" s="11"/>
      <c r="G12" s="11" t="s">
        <v>62</v>
      </c>
      <c r="H12" s="11"/>
      <c r="I12" s="11" t="s">
        <v>62</v>
      </c>
      <c r="J12" s="11"/>
      <c r="K12" s="11"/>
      <c r="L12" s="11" t="s">
        <v>62</v>
      </c>
      <c r="M12" s="13"/>
      <c r="N12" s="13"/>
      <c r="O12" s="11" t="s">
        <v>62</v>
      </c>
      <c r="P12" s="11" t="s">
        <v>62</v>
      </c>
      <c r="Q12" s="11" t="s">
        <v>62</v>
      </c>
      <c r="R12" s="11" t="s">
        <v>62</v>
      </c>
    </row>
    <row r="13" spans="1:18" ht="21" customHeight="1" x14ac:dyDescent="0.2">
      <c r="A13" s="317"/>
      <c r="B13" s="9" t="s">
        <v>72</v>
      </c>
      <c r="C13" s="11"/>
      <c r="D13" s="11" t="s">
        <v>62</v>
      </c>
      <c r="E13" s="11"/>
      <c r="F13" s="11"/>
      <c r="G13" s="6">
        <f>G6</f>
        <v>430</v>
      </c>
      <c r="H13" s="6">
        <f t="shared" ref="H13:K13" si="0">H6</f>
        <v>430</v>
      </c>
      <c r="I13" s="6">
        <f t="shared" si="0"/>
        <v>0</v>
      </c>
      <c r="J13" s="6">
        <f t="shared" si="0"/>
        <v>0</v>
      </c>
      <c r="K13" s="6">
        <f t="shared" si="0"/>
        <v>430</v>
      </c>
      <c r="L13" s="11" t="s">
        <v>62</v>
      </c>
      <c r="M13" s="79">
        <v>46022</v>
      </c>
      <c r="N13" s="79">
        <v>46022</v>
      </c>
      <c r="O13" s="6"/>
      <c r="P13" s="11" t="s">
        <v>62</v>
      </c>
      <c r="Q13" s="6"/>
      <c r="R13" s="6"/>
    </row>
    <row r="14" spans="1:18" s="93" customFormat="1" ht="18" customHeight="1" x14ac:dyDescent="0.25">
      <c r="A14" s="89" t="s">
        <v>122</v>
      </c>
      <c r="B14" s="90"/>
      <c r="C14" s="91"/>
      <c r="D14" s="91"/>
      <c r="E14" s="91"/>
      <c r="F14" s="91"/>
      <c r="G14" s="6" t="s">
        <v>62</v>
      </c>
      <c r="H14" s="6" t="s">
        <v>62</v>
      </c>
      <c r="I14" s="6" t="s">
        <v>62</v>
      </c>
      <c r="J14" s="6" t="s">
        <v>62</v>
      </c>
      <c r="K14" s="6" t="str">
        <f>G14</f>
        <v>X</v>
      </c>
      <c r="L14" s="91"/>
      <c r="M14" s="94"/>
      <c r="N14" s="94"/>
      <c r="O14" s="92">
        <f>SUM(O6:O13)</f>
        <v>3201040.88</v>
      </c>
      <c r="P14" s="92"/>
      <c r="Q14" s="92">
        <f t="shared" ref="Q14:R14" si="1">SUM(Q6:Q13)</f>
        <v>0</v>
      </c>
      <c r="R14" s="92">
        <f t="shared" si="1"/>
        <v>0</v>
      </c>
    </row>
  </sheetData>
  <mergeCells count="23">
    <mergeCell ref="G2:L2"/>
    <mergeCell ref="E2:F2"/>
    <mergeCell ref="O3:O4"/>
    <mergeCell ref="N3:N4"/>
    <mergeCell ref="Q2:R2"/>
    <mergeCell ref="O2:P2"/>
    <mergeCell ref="M2:N2"/>
    <mergeCell ref="A1:R1"/>
    <mergeCell ref="F3:F4"/>
    <mergeCell ref="E3:E4"/>
    <mergeCell ref="D2:D4"/>
    <mergeCell ref="A6:A13"/>
    <mergeCell ref="A2:A4"/>
    <mergeCell ref="B2:B4"/>
    <mergeCell ref="C2:C4"/>
    <mergeCell ref="M3:M4"/>
    <mergeCell ref="L3:L4"/>
    <mergeCell ref="K3:K4"/>
    <mergeCell ref="I3:J3"/>
    <mergeCell ref="G3:H3"/>
    <mergeCell ref="R3:R4"/>
    <mergeCell ref="Q3:Q4"/>
    <mergeCell ref="P3:P4"/>
  </mergeCells>
  <hyperlinks>
    <hyperlink ref="C2" location="sub_4555" display="#sub_4555"/>
    <hyperlink ref="F3" r:id="rId1" display="http://internet.garant.ru/document/redirect/179222/0"/>
  </hyperlinks>
  <pageMargins left="0.23622046411037401" right="0.23622046411037401" top="0.74803149700164795" bottom="0.74803149700164795" header="0.31496062874794001" footer="0.31496062874794001"/>
  <pageSetup paperSize="9" scale="75"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4"/>
  <sheetViews>
    <sheetView zoomScale="90" zoomScaleNormal="90" workbookViewId="0">
      <selection activeCell="M10" sqref="M10"/>
    </sheetView>
  </sheetViews>
  <sheetFormatPr defaultColWidth="9.140625" defaultRowHeight="15" x14ac:dyDescent="0.25"/>
  <cols>
    <col min="1" max="1" width="12.85546875" style="1" customWidth="1"/>
    <col min="2" max="2" width="38.140625" style="2" customWidth="1"/>
    <col min="3" max="3" width="11.140625" style="3" customWidth="1"/>
    <col min="4" max="4" width="16" style="3" customWidth="1"/>
    <col min="5" max="5" width="10" style="3" customWidth="1"/>
    <col min="6" max="6" width="5.85546875" style="3" customWidth="1"/>
    <col min="7" max="8" width="8.42578125" style="3" customWidth="1"/>
    <col min="9" max="9" width="8.140625" style="3" customWidth="1"/>
    <col min="10" max="11" width="9.140625" style="3" bestFit="1" customWidth="1"/>
    <col min="12" max="12" width="7.5703125" style="3" customWidth="1"/>
    <col min="13" max="13" width="11.140625" style="3" customWidth="1"/>
    <col min="14" max="14" width="11.42578125" style="3" customWidth="1"/>
    <col min="15" max="15" width="13.140625" style="3" customWidth="1"/>
    <col min="16" max="16" width="9.140625" style="3" customWidth="1"/>
    <col min="17" max="17" width="10.5703125" style="3" customWidth="1"/>
    <col min="18" max="18" width="10.7109375" style="3" customWidth="1"/>
    <col min="19" max="19" width="9.140625" style="3" bestFit="1" customWidth="1"/>
    <col min="20" max="16384" width="9.140625" style="3"/>
  </cols>
  <sheetData>
    <row r="1" spans="1:18" ht="27.95" customHeight="1" x14ac:dyDescent="0.2">
      <c r="A1" s="319" t="s">
        <v>422</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124</v>
      </c>
      <c r="N2" s="311"/>
      <c r="O2" s="308" t="s">
        <v>43</v>
      </c>
      <c r="P2" s="311"/>
      <c r="Q2" s="308" t="s">
        <v>44</v>
      </c>
      <c r="R2" s="311"/>
    </row>
    <row r="3" spans="1:18" ht="15" customHeight="1" x14ac:dyDescent="0.2">
      <c r="A3" s="309"/>
      <c r="B3" s="313"/>
      <c r="C3" s="307"/>
      <c r="D3" s="309"/>
      <c r="E3" s="308" t="s">
        <v>45</v>
      </c>
      <c r="F3" s="308" t="s">
        <v>46</v>
      </c>
      <c r="G3" s="308" t="s">
        <v>47</v>
      </c>
      <c r="H3" s="311"/>
      <c r="I3" s="308" t="s">
        <v>48</v>
      </c>
      <c r="J3" s="311"/>
      <c r="K3" s="308" t="s">
        <v>49</v>
      </c>
      <c r="L3" s="308" t="s">
        <v>50</v>
      </c>
      <c r="M3" s="308" t="s">
        <v>125</v>
      </c>
      <c r="N3" s="308" t="s">
        <v>126</v>
      </c>
      <c r="O3" s="308" t="s">
        <v>53</v>
      </c>
      <c r="P3" s="308" t="s">
        <v>54</v>
      </c>
      <c r="Q3" s="308" t="s">
        <v>55</v>
      </c>
      <c r="R3" s="308" t="s">
        <v>56</v>
      </c>
    </row>
    <row r="4" spans="1:18" ht="114.75" x14ac:dyDescent="0.2">
      <c r="A4" s="310"/>
      <c r="B4" s="314"/>
      <c r="C4" s="307"/>
      <c r="D4" s="310"/>
      <c r="E4" s="310"/>
      <c r="F4" s="310"/>
      <c r="G4" s="11" t="s">
        <v>57</v>
      </c>
      <c r="H4" s="11" t="s">
        <v>58</v>
      </c>
      <c r="I4" s="11" t="str">
        <f>G4</f>
        <v>с даты заключения соглашения о предоставлении субсидии</v>
      </c>
      <c r="J4" s="11" t="s">
        <v>58</v>
      </c>
      <c r="K4" s="310"/>
      <c r="L4" s="310"/>
      <c r="M4" s="310"/>
      <c r="N4" s="310"/>
      <c r="O4" s="310"/>
      <c r="P4" s="310"/>
      <c r="Q4" s="310"/>
      <c r="R4" s="310"/>
    </row>
    <row r="5" spans="1:18" x14ac:dyDescent="0.2">
      <c r="A5" s="4">
        <v>1</v>
      </c>
      <c r="B5" s="12">
        <v>2</v>
      </c>
      <c r="C5" s="11">
        <v>3</v>
      </c>
      <c r="D5" s="11">
        <v>4</v>
      </c>
      <c r="E5" s="11">
        <v>5</v>
      </c>
      <c r="F5" s="11">
        <v>6</v>
      </c>
      <c r="G5" s="11">
        <v>7</v>
      </c>
      <c r="H5" s="11">
        <v>8</v>
      </c>
      <c r="I5" s="11">
        <v>9</v>
      </c>
      <c r="J5" s="11">
        <v>10</v>
      </c>
      <c r="K5" s="11">
        <v>11</v>
      </c>
      <c r="L5" s="11">
        <v>12</v>
      </c>
      <c r="M5" s="13">
        <v>13</v>
      </c>
      <c r="N5" s="13">
        <v>14</v>
      </c>
      <c r="O5" s="11">
        <v>15</v>
      </c>
      <c r="P5" s="11">
        <v>16</v>
      </c>
      <c r="Q5" s="11">
        <v>17</v>
      </c>
      <c r="R5" s="11">
        <v>18</v>
      </c>
    </row>
    <row r="6" spans="1:18" s="5" customFormat="1" ht="58.5" x14ac:dyDescent="0.25">
      <c r="A6" s="315" t="s">
        <v>79</v>
      </c>
      <c r="B6" s="67" t="s">
        <v>78</v>
      </c>
      <c r="C6" s="6" t="s">
        <v>59</v>
      </c>
      <c r="D6" s="7" t="s">
        <v>60</v>
      </c>
      <c r="E6" s="7" t="s">
        <v>75</v>
      </c>
      <c r="F6" s="6">
        <v>792</v>
      </c>
      <c r="G6" s="6">
        <v>84</v>
      </c>
      <c r="H6" s="6">
        <v>84</v>
      </c>
      <c r="I6" s="6">
        <v>0</v>
      </c>
      <c r="J6" s="6">
        <v>0</v>
      </c>
      <c r="K6" s="6">
        <f>G6</f>
        <v>84</v>
      </c>
      <c r="L6" s="6"/>
      <c r="M6" s="13" t="s">
        <v>62</v>
      </c>
      <c r="N6" s="13" t="s">
        <v>62</v>
      </c>
      <c r="O6" s="74">
        <v>5768000</v>
      </c>
      <c r="P6" s="74"/>
      <c r="Q6" s="74">
        <v>0</v>
      </c>
      <c r="R6" s="74">
        <v>0</v>
      </c>
    </row>
    <row r="7" spans="1:18" ht="15.75" x14ac:dyDescent="0.2">
      <c r="A7" s="316"/>
      <c r="B7" s="15" t="s">
        <v>70</v>
      </c>
      <c r="C7" s="11"/>
      <c r="D7" s="11" t="s">
        <v>62</v>
      </c>
      <c r="E7" s="11"/>
      <c r="F7" s="11"/>
      <c r="G7" s="11"/>
      <c r="H7" s="13"/>
      <c r="I7" s="13"/>
      <c r="J7" s="13"/>
      <c r="K7" s="13"/>
      <c r="L7" s="11" t="s">
        <v>62</v>
      </c>
      <c r="M7" s="79">
        <v>46022</v>
      </c>
      <c r="N7" s="79">
        <v>46022</v>
      </c>
      <c r="O7" s="6"/>
      <c r="P7" s="11" t="s">
        <v>62</v>
      </c>
      <c r="Q7" s="6"/>
      <c r="R7" s="6"/>
    </row>
    <row r="8" spans="1:18" ht="14.25" x14ac:dyDescent="0.2">
      <c r="A8" s="316"/>
      <c r="B8" s="8" t="s">
        <v>63</v>
      </c>
      <c r="C8" s="11"/>
      <c r="D8" s="11"/>
      <c r="E8" s="11"/>
      <c r="F8" s="11"/>
      <c r="G8" s="11" t="s">
        <v>62</v>
      </c>
      <c r="H8" s="11"/>
      <c r="I8" s="11" t="s">
        <v>62</v>
      </c>
      <c r="J8" s="11"/>
      <c r="K8" s="11"/>
      <c r="L8" s="11" t="s">
        <v>62</v>
      </c>
      <c r="M8" s="13"/>
      <c r="N8" s="13"/>
      <c r="O8" s="11" t="s">
        <v>62</v>
      </c>
      <c r="P8" s="11" t="s">
        <v>62</v>
      </c>
      <c r="Q8" s="11" t="s">
        <v>62</v>
      </c>
      <c r="R8" s="11" t="s">
        <v>62</v>
      </c>
    </row>
    <row r="9" spans="1:18" ht="65.45" customHeight="1" x14ac:dyDescent="0.2">
      <c r="A9" s="316"/>
      <c r="B9" s="9" t="s">
        <v>64</v>
      </c>
      <c r="C9" s="11"/>
      <c r="D9" s="11" t="s">
        <v>62</v>
      </c>
      <c r="E9" s="11"/>
      <c r="F9" s="11"/>
      <c r="G9" s="6">
        <v>84</v>
      </c>
      <c r="H9" s="6">
        <v>84</v>
      </c>
      <c r="I9" s="6">
        <v>0</v>
      </c>
      <c r="J9" s="6">
        <v>0</v>
      </c>
      <c r="K9" s="6">
        <f>G9</f>
        <v>84</v>
      </c>
      <c r="L9" s="11" t="s">
        <v>62</v>
      </c>
      <c r="M9" s="79">
        <v>46022</v>
      </c>
      <c r="N9" s="79">
        <v>46022</v>
      </c>
      <c r="O9" s="6"/>
      <c r="P9" s="11" t="s">
        <v>62</v>
      </c>
      <c r="Q9" s="6"/>
      <c r="R9" s="6"/>
    </row>
    <row r="10" spans="1:18" ht="15" customHeight="1" x14ac:dyDescent="0.2">
      <c r="A10" s="316"/>
      <c r="B10" s="8" t="s">
        <v>65</v>
      </c>
      <c r="C10" s="11"/>
      <c r="D10" s="11"/>
      <c r="E10" s="11"/>
      <c r="F10" s="11"/>
      <c r="G10" s="11" t="s">
        <v>62</v>
      </c>
      <c r="H10" s="11"/>
      <c r="I10" s="11" t="s">
        <v>62</v>
      </c>
      <c r="J10" s="11"/>
      <c r="K10" s="11"/>
      <c r="L10" s="11" t="s">
        <v>62</v>
      </c>
      <c r="M10" s="13"/>
      <c r="N10" s="13"/>
      <c r="O10" s="11" t="s">
        <v>62</v>
      </c>
      <c r="P10" s="11" t="s">
        <v>62</v>
      </c>
      <c r="Q10" s="11" t="s">
        <v>62</v>
      </c>
      <c r="R10" s="11" t="s">
        <v>62</v>
      </c>
    </row>
    <row r="11" spans="1:18" ht="38.65" customHeight="1" x14ac:dyDescent="0.2">
      <c r="A11" s="316"/>
      <c r="B11" s="9" t="s">
        <v>123</v>
      </c>
      <c r="C11" s="11"/>
      <c r="D11" s="11" t="s">
        <v>62</v>
      </c>
      <c r="E11" s="11"/>
      <c r="F11" s="11"/>
      <c r="G11" s="6">
        <v>84</v>
      </c>
      <c r="H11" s="6">
        <v>84</v>
      </c>
      <c r="I11" s="6">
        <v>0</v>
      </c>
      <c r="J11" s="6">
        <v>0</v>
      </c>
      <c r="K11" s="6">
        <f>G11</f>
        <v>84</v>
      </c>
      <c r="L11" s="11" t="s">
        <v>62</v>
      </c>
      <c r="M11" s="79">
        <v>46022</v>
      </c>
      <c r="N11" s="79">
        <v>46022</v>
      </c>
      <c r="O11" s="6"/>
      <c r="P11" s="11" t="s">
        <v>62</v>
      </c>
      <c r="Q11" s="6"/>
      <c r="R11" s="6"/>
    </row>
    <row r="12" spans="1:18" ht="21" customHeight="1" x14ac:dyDescent="0.2">
      <c r="A12" s="316"/>
      <c r="B12" s="8" t="s">
        <v>71</v>
      </c>
      <c r="C12" s="11"/>
      <c r="D12" s="11"/>
      <c r="E12" s="11"/>
      <c r="F12" s="11"/>
      <c r="G12" s="11" t="s">
        <v>62</v>
      </c>
      <c r="H12" s="11"/>
      <c r="I12" s="11" t="s">
        <v>62</v>
      </c>
      <c r="J12" s="11"/>
      <c r="K12" s="11"/>
      <c r="L12" s="11" t="s">
        <v>62</v>
      </c>
      <c r="M12" s="13"/>
      <c r="N12" s="13"/>
      <c r="O12" s="11" t="s">
        <v>62</v>
      </c>
      <c r="P12" s="11" t="s">
        <v>62</v>
      </c>
      <c r="Q12" s="11" t="s">
        <v>62</v>
      </c>
      <c r="R12" s="11" t="s">
        <v>62</v>
      </c>
    </row>
    <row r="13" spans="1:18" ht="21" customHeight="1" x14ac:dyDescent="0.2">
      <c r="A13" s="317"/>
      <c r="B13" s="9" t="s">
        <v>72</v>
      </c>
      <c r="C13" s="11"/>
      <c r="D13" s="11" t="s">
        <v>62</v>
      </c>
      <c r="E13" s="11"/>
      <c r="F13" s="11"/>
      <c r="G13" s="6">
        <f>G6</f>
        <v>84</v>
      </c>
      <c r="H13" s="6">
        <f t="shared" ref="H13:K13" si="0">H6</f>
        <v>84</v>
      </c>
      <c r="I13" s="6">
        <f t="shared" si="0"/>
        <v>0</v>
      </c>
      <c r="J13" s="6">
        <f t="shared" si="0"/>
        <v>0</v>
      </c>
      <c r="K13" s="6">
        <f t="shared" si="0"/>
        <v>84</v>
      </c>
      <c r="L13" s="11" t="s">
        <v>62</v>
      </c>
      <c r="M13" s="79">
        <v>46022</v>
      </c>
      <c r="N13" s="79">
        <v>46022</v>
      </c>
      <c r="O13" s="6"/>
      <c r="P13" s="11" t="s">
        <v>62</v>
      </c>
      <c r="Q13" s="6"/>
      <c r="R13" s="6"/>
    </row>
    <row r="14" spans="1:18" s="93" customFormat="1" ht="18" customHeight="1" x14ac:dyDescent="0.25">
      <c r="A14" s="89" t="s">
        <v>122</v>
      </c>
      <c r="B14" s="90"/>
      <c r="C14" s="91"/>
      <c r="D14" s="91"/>
      <c r="E14" s="91"/>
      <c r="F14" s="91"/>
      <c r="G14" s="91" t="s">
        <v>62</v>
      </c>
      <c r="H14" s="91" t="s">
        <v>62</v>
      </c>
      <c r="I14" s="91" t="s">
        <v>62</v>
      </c>
      <c r="J14" s="91" t="s">
        <v>62</v>
      </c>
      <c r="K14" s="91" t="s">
        <v>62</v>
      </c>
      <c r="L14" s="91"/>
      <c r="M14" s="94"/>
      <c r="N14" s="94"/>
      <c r="O14" s="92">
        <f>SUM(O6:O13)</f>
        <v>5768000</v>
      </c>
      <c r="P14" s="92">
        <f t="shared" ref="P14:R14" si="1">SUM(P6:P13)</f>
        <v>0</v>
      </c>
      <c r="Q14" s="92">
        <f t="shared" si="1"/>
        <v>0</v>
      </c>
      <c r="R14" s="92">
        <f t="shared" si="1"/>
        <v>0</v>
      </c>
    </row>
  </sheetData>
  <mergeCells count="23">
    <mergeCell ref="G2:L2"/>
    <mergeCell ref="E2:F2"/>
    <mergeCell ref="O3:O4"/>
    <mergeCell ref="N3:N4"/>
    <mergeCell ref="Q2:R2"/>
    <mergeCell ref="O2:P2"/>
    <mergeCell ref="M2:N2"/>
    <mergeCell ref="A1:R1"/>
    <mergeCell ref="F3:F4"/>
    <mergeCell ref="E3:E4"/>
    <mergeCell ref="D2:D4"/>
    <mergeCell ref="A6:A13"/>
    <mergeCell ref="A2:A4"/>
    <mergeCell ref="B2:B4"/>
    <mergeCell ref="C2:C4"/>
    <mergeCell ref="M3:M4"/>
    <mergeCell ref="L3:L4"/>
    <mergeCell ref="K3:K4"/>
    <mergeCell ref="I3:J3"/>
    <mergeCell ref="G3:H3"/>
    <mergeCell ref="R3:R4"/>
    <mergeCell ref="Q3:Q4"/>
    <mergeCell ref="P3:P4"/>
  </mergeCells>
  <hyperlinks>
    <hyperlink ref="C2" location="sub_4555" display="#sub_4555"/>
    <hyperlink ref="F3" r:id="rId1" display="http://internet.garant.ru/document/redirect/179222/0"/>
  </hyperlinks>
  <pageMargins left="0.23622046411037401" right="0.23622046411037401" top="0.74803149700164795" bottom="0.74803149700164795" header="0.31496062874794001" footer="0.31496062874794001"/>
  <pageSetup paperSize="9" scale="7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34"/>
  <sheetViews>
    <sheetView topLeftCell="A10" zoomScale="80" zoomScaleNormal="80" workbookViewId="0">
      <selection activeCell="I10" sqref="I1:J1048576"/>
    </sheetView>
  </sheetViews>
  <sheetFormatPr defaultColWidth="9.140625" defaultRowHeight="15" x14ac:dyDescent="0.25"/>
  <cols>
    <col min="1" max="1" width="12.85546875" style="1" customWidth="1"/>
    <col min="2" max="2" width="34.28515625" style="2" customWidth="1"/>
    <col min="3" max="3" width="11.140625" style="3" customWidth="1"/>
    <col min="4" max="4" width="16" style="3" customWidth="1"/>
    <col min="5" max="5" width="7.28515625" style="3" customWidth="1"/>
    <col min="6" max="6" width="5.85546875" style="3" customWidth="1"/>
    <col min="7" max="8" width="8.42578125" style="3" customWidth="1"/>
    <col min="9" max="9" width="8.140625" style="85" customWidth="1"/>
    <col min="10" max="10" width="9.140625" style="85" bestFit="1" customWidth="1"/>
    <col min="11" max="11" width="9.140625" style="3" bestFit="1" customWidth="1"/>
    <col min="12" max="12" width="7.5703125" style="3" customWidth="1"/>
    <col min="13" max="13" width="14.140625" style="3" customWidth="1"/>
    <col min="14" max="14" width="16.42578125" style="3" customWidth="1"/>
    <col min="15" max="15" width="18.42578125" style="3" customWidth="1"/>
    <col min="16" max="16" width="9.140625" style="3" customWidth="1"/>
    <col min="17" max="17" width="14.85546875" style="3" customWidth="1"/>
    <col min="18" max="18" width="15.85546875" style="3" customWidth="1"/>
    <col min="19" max="19" width="9.140625" style="3" bestFit="1" customWidth="1"/>
    <col min="20" max="16384" width="9.140625" style="3"/>
  </cols>
  <sheetData>
    <row r="1" spans="1:18" ht="41.45" customHeight="1" x14ac:dyDescent="0.2">
      <c r="A1" s="319" t="s">
        <v>423</v>
      </c>
      <c r="B1" s="319"/>
      <c r="C1" s="319"/>
      <c r="D1" s="319"/>
      <c r="E1" s="319"/>
      <c r="F1" s="319"/>
      <c r="G1" s="319"/>
      <c r="H1" s="319"/>
      <c r="I1" s="319"/>
      <c r="J1" s="319"/>
      <c r="K1" s="319"/>
      <c r="L1" s="319"/>
      <c r="M1" s="319"/>
      <c r="N1" s="319"/>
      <c r="O1" s="319"/>
      <c r="P1" s="319"/>
      <c r="Q1" s="319"/>
      <c r="R1" s="319"/>
    </row>
    <row r="2" spans="1:18" ht="77.45" customHeight="1" x14ac:dyDescent="0.2">
      <c r="A2" s="308" t="s">
        <v>36</v>
      </c>
      <c r="B2" s="312" t="s">
        <v>37</v>
      </c>
      <c r="C2" s="306" t="s">
        <v>38</v>
      </c>
      <c r="D2" s="308" t="s">
        <v>39</v>
      </c>
      <c r="E2" s="308" t="s">
        <v>40</v>
      </c>
      <c r="F2" s="311"/>
      <c r="G2" s="308" t="s">
        <v>41</v>
      </c>
      <c r="H2" s="318"/>
      <c r="I2" s="318"/>
      <c r="J2" s="318"/>
      <c r="K2" s="318"/>
      <c r="L2" s="311"/>
      <c r="M2" s="308" t="s">
        <v>124</v>
      </c>
      <c r="N2" s="311"/>
      <c r="O2" s="308" t="s">
        <v>43</v>
      </c>
      <c r="P2" s="311"/>
      <c r="Q2" s="308" t="s">
        <v>44</v>
      </c>
      <c r="R2" s="311"/>
    </row>
    <row r="3" spans="1:18" ht="15" customHeight="1" x14ac:dyDescent="0.2">
      <c r="A3" s="309"/>
      <c r="B3" s="313"/>
      <c r="C3" s="307"/>
      <c r="D3" s="309"/>
      <c r="E3" s="308" t="s">
        <v>45</v>
      </c>
      <c r="F3" s="308" t="s">
        <v>46</v>
      </c>
      <c r="G3" s="308" t="s">
        <v>47</v>
      </c>
      <c r="H3" s="311"/>
      <c r="I3" s="324" t="s">
        <v>48</v>
      </c>
      <c r="J3" s="329"/>
      <c r="K3" s="308" t="s">
        <v>49</v>
      </c>
      <c r="L3" s="308" t="s">
        <v>50</v>
      </c>
      <c r="M3" s="308" t="s">
        <v>125</v>
      </c>
      <c r="N3" s="308" t="s">
        <v>126</v>
      </c>
      <c r="O3" s="308" t="s">
        <v>53</v>
      </c>
      <c r="P3" s="308" t="s">
        <v>54</v>
      </c>
      <c r="Q3" s="308" t="s">
        <v>55</v>
      </c>
      <c r="R3" s="308" t="s">
        <v>56</v>
      </c>
    </row>
    <row r="4" spans="1:18" ht="114.75" x14ac:dyDescent="0.2">
      <c r="A4" s="310"/>
      <c r="B4" s="314"/>
      <c r="C4" s="307"/>
      <c r="D4" s="310"/>
      <c r="E4" s="310"/>
      <c r="F4" s="310"/>
      <c r="G4" s="11" t="s">
        <v>57</v>
      </c>
      <c r="H4" s="11" t="s">
        <v>58</v>
      </c>
      <c r="I4" s="273" t="str">
        <f>G4</f>
        <v>с даты заключения соглашения о предоставлении субсидии</v>
      </c>
      <c r="J4" s="273" t="s">
        <v>58</v>
      </c>
      <c r="K4" s="310"/>
      <c r="L4" s="310"/>
      <c r="M4" s="310"/>
      <c r="N4" s="310"/>
      <c r="O4" s="310"/>
      <c r="P4" s="310"/>
      <c r="Q4" s="310"/>
      <c r="R4" s="310"/>
    </row>
    <row r="5" spans="1:18" x14ac:dyDescent="0.2">
      <c r="A5" s="4">
        <v>1</v>
      </c>
      <c r="B5" s="12">
        <v>2</v>
      </c>
      <c r="C5" s="11">
        <v>3</v>
      </c>
      <c r="D5" s="11">
        <v>4</v>
      </c>
      <c r="E5" s="11">
        <v>5</v>
      </c>
      <c r="F5" s="11">
        <v>6</v>
      </c>
      <c r="G5" s="11">
        <v>7</v>
      </c>
      <c r="H5" s="11">
        <v>8</v>
      </c>
      <c r="I5" s="273">
        <v>9</v>
      </c>
      <c r="J5" s="273">
        <v>10</v>
      </c>
      <c r="K5" s="11">
        <v>11</v>
      </c>
      <c r="L5" s="11">
        <v>12</v>
      </c>
      <c r="M5" s="13">
        <v>13</v>
      </c>
      <c r="N5" s="13">
        <v>14</v>
      </c>
      <c r="O5" s="11">
        <v>15</v>
      </c>
      <c r="P5" s="11">
        <v>16</v>
      </c>
      <c r="Q5" s="11">
        <v>17</v>
      </c>
      <c r="R5" s="11">
        <v>18</v>
      </c>
    </row>
    <row r="6" spans="1:18" s="5" customFormat="1" ht="58.5" x14ac:dyDescent="0.25">
      <c r="A6" s="315" t="s">
        <v>79</v>
      </c>
      <c r="B6" s="67" t="s">
        <v>127</v>
      </c>
      <c r="C6" s="6" t="s">
        <v>59</v>
      </c>
      <c r="D6" s="7" t="s">
        <v>60</v>
      </c>
      <c r="E6" s="7" t="s">
        <v>82</v>
      </c>
      <c r="F6" s="6">
        <v>744</v>
      </c>
      <c r="G6" s="6">
        <v>98</v>
      </c>
      <c r="H6" s="6">
        <v>98</v>
      </c>
      <c r="I6" s="80">
        <v>98</v>
      </c>
      <c r="J6" s="80">
        <v>98</v>
      </c>
      <c r="K6" s="6">
        <f>G6</f>
        <v>98</v>
      </c>
      <c r="L6" s="6"/>
      <c r="M6" s="13" t="s">
        <v>62</v>
      </c>
      <c r="N6" s="13" t="s">
        <v>62</v>
      </c>
      <c r="O6" s="78">
        <v>44312344.789999999</v>
      </c>
      <c r="P6" s="78"/>
      <c r="Q6" s="78">
        <v>44289314.43</v>
      </c>
      <c r="R6" s="78">
        <v>44289314.43</v>
      </c>
    </row>
    <row r="7" spans="1:18" ht="15.75" x14ac:dyDescent="0.2">
      <c r="A7" s="316"/>
      <c r="B7" s="15" t="s">
        <v>70</v>
      </c>
      <c r="C7" s="11"/>
      <c r="D7" s="11" t="s">
        <v>62</v>
      </c>
      <c r="E7" s="11"/>
      <c r="F7" s="11"/>
      <c r="G7" s="11"/>
      <c r="H7" s="11"/>
      <c r="I7" s="273"/>
      <c r="J7" s="273"/>
      <c r="K7" s="11"/>
      <c r="L7" s="11" t="s">
        <v>62</v>
      </c>
      <c r="M7" s="79">
        <v>46022</v>
      </c>
      <c r="N7" s="79">
        <v>46022</v>
      </c>
      <c r="O7" s="6"/>
      <c r="P7" s="11" t="s">
        <v>62</v>
      </c>
      <c r="Q7" s="6"/>
      <c r="R7" s="6"/>
    </row>
    <row r="8" spans="1:18" ht="14.25" x14ac:dyDescent="0.2">
      <c r="A8" s="316"/>
      <c r="B8" s="8" t="s">
        <v>63</v>
      </c>
      <c r="C8" s="11"/>
      <c r="D8" s="11"/>
      <c r="E8" s="11"/>
      <c r="F8" s="11"/>
      <c r="G8" s="11" t="s">
        <v>62</v>
      </c>
      <c r="H8" s="11"/>
      <c r="I8" s="273" t="s">
        <v>62</v>
      </c>
      <c r="J8" s="273"/>
      <c r="K8" s="11"/>
      <c r="L8" s="11" t="s">
        <v>62</v>
      </c>
      <c r="M8" s="13"/>
      <c r="N8" s="13"/>
      <c r="O8" s="11" t="s">
        <v>62</v>
      </c>
      <c r="P8" s="11" t="s">
        <v>62</v>
      </c>
      <c r="Q8" s="11" t="s">
        <v>62</v>
      </c>
      <c r="R8" s="11" t="s">
        <v>62</v>
      </c>
    </row>
    <row r="9" spans="1:18" ht="65.45" customHeight="1" x14ac:dyDescent="0.2">
      <c r="A9" s="316"/>
      <c r="B9" s="9" t="s">
        <v>64</v>
      </c>
      <c r="C9" s="11"/>
      <c r="D9" s="11" t="s">
        <v>62</v>
      </c>
      <c r="E9" s="11"/>
      <c r="F9" s="11"/>
      <c r="G9" s="11">
        <f>G6</f>
        <v>98</v>
      </c>
      <c r="H9" s="249">
        <f t="shared" ref="H9:K9" si="0">H6</f>
        <v>98</v>
      </c>
      <c r="I9" s="273">
        <f t="shared" si="0"/>
        <v>98</v>
      </c>
      <c r="J9" s="273">
        <f t="shared" si="0"/>
        <v>98</v>
      </c>
      <c r="K9" s="249">
        <f t="shared" si="0"/>
        <v>98</v>
      </c>
      <c r="L9" s="11" t="s">
        <v>62</v>
      </c>
      <c r="M9" s="79">
        <v>46022</v>
      </c>
      <c r="N9" s="79">
        <v>46022</v>
      </c>
      <c r="O9" s="6"/>
      <c r="P9" s="11" t="s">
        <v>62</v>
      </c>
      <c r="Q9" s="6"/>
      <c r="R9" s="6"/>
    </row>
    <row r="10" spans="1:18" ht="15" customHeight="1" x14ac:dyDescent="0.2">
      <c r="A10" s="316"/>
      <c r="B10" s="8" t="s">
        <v>65</v>
      </c>
      <c r="C10" s="11"/>
      <c r="D10" s="11"/>
      <c r="E10" s="11"/>
      <c r="F10" s="11"/>
      <c r="G10" s="11" t="s">
        <v>62</v>
      </c>
      <c r="H10" s="11"/>
      <c r="I10" s="273" t="s">
        <v>62</v>
      </c>
      <c r="J10" s="273"/>
      <c r="K10" s="11"/>
      <c r="L10" s="11" t="s">
        <v>62</v>
      </c>
      <c r="M10" s="13"/>
      <c r="N10" s="13"/>
      <c r="O10" s="11" t="s">
        <v>62</v>
      </c>
      <c r="P10" s="11" t="s">
        <v>62</v>
      </c>
      <c r="Q10" s="11" t="s">
        <v>62</v>
      </c>
      <c r="R10" s="11" t="s">
        <v>62</v>
      </c>
    </row>
    <row r="11" spans="1:18" ht="38.65" customHeight="1" x14ac:dyDescent="0.2">
      <c r="A11" s="316"/>
      <c r="B11" s="9" t="s">
        <v>66</v>
      </c>
      <c r="C11" s="11"/>
      <c r="D11" s="11" t="s">
        <v>62</v>
      </c>
      <c r="E11" s="11"/>
      <c r="F11" s="11"/>
      <c r="G11" s="11">
        <f>G6</f>
        <v>98</v>
      </c>
      <c r="H11" s="249">
        <f t="shared" ref="H11:K11" si="1">H6</f>
        <v>98</v>
      </c>
      <c r="I11" s="273">
        <f t="shared" si="1"/>
        <v>98</v>
      </c>
      <c r="J11" s="273">
        <f t="shared" si="1"/>
        <v>98</v>
      </c>
      <c r="K11" s="249">
        <f t="shared" si="1"/>
        <v>98</v>
      </c>
      <c r="L11" s="11" t="s">
        <v>62</v>
      </c>
      <c r="M11" s="79">
        <v>46022</v>
      </c>
      <c r="N11" s="79">
        <v>46022</v>
      </c>
      <c r="O11" s="6"/>
      <c r="P11" s="11" t="s">
        <v>62</v>
      </c>
      <c r="Q11" s="6"/>
      <c r="R11" s="6"/>
    </row>
    <row r="12" spans="1:18" ht="21" customHeight="1" x14ac:dyDescent="0.2">
      <c r="A12" s="316"/>
      <c r="B12" s="8" t="s">
        <v>71</v>
      </c>
      <c r="C12" s="11"/>
      <c r="D12" s="11"/>
      <c r="E12" s="11"/>
      <c r="F12" s="11"/>
      <c r="G12" s="11" t="s">
        <v>62</v>
      </c>
      <c r="H12" s="11"/>
      <c r="I12" s="273" t="s">
        <v>62</v>
      </c>
      <c r="J12" s="273"/>
      <c r="K12" s="11"/>
      <c r="L12" s="11" t="s">
        <v>62</v>
      </c>
      <c r="M12" s="13"/>
      <c r="N12" s="13"/>
      <c r="O12" s="11" t="s">
        <v>62</v>
      </c>
      <c r="P12" s="11" t="s">
        <v>62</v>
      </c>
      <c r="Q12" s="11" t="s">
        <v>62</v>
      </c>
      <c r="R12" s="11" t="s">
        <v>62</v>
      </c>
    </row>
    <row r="13" spans="1:18" ht="21" customHeight="1" x14ac:dyDescent="0.2">
      <c r="A13" s="317"/>
      <c r="B13" s="9" t="s">
        <v>72</v>
      </c>
      <c r="C13" s="11"/>
      <c r="D13" s="11" t="s">
        <v>62</v>
      </c>
      <c r="E13" s="11"/>
      <c r="F13" s="11"/>
      <c r="G13" s="11">
        <f>G6</f>
        <v>98</v>
      </c>
      <c r="H13" s="249">
        <f t="shared" ref="H13:K13" si="2">H6</f>
        <v>98</v>
      </c>
      <c r="I13" s="273">
        <f t="shared" si="2"/>
        <v>98</v>
      </c>
      <c r="J13" s="273">
        <f t="shared" si="2"/>
        <v>98</v>
      </c>
      <c r="K13" s="249">
        <f t="shared" si="2"/>
        <v>98</v>
      </c>
      <c r="L13" s="11" t="s">
        <v>62</v>
      </c>
      <c r="M13" s="79">
        <v>46022</v>
      </c>
      <c r="N13" s="79">
        <v>46022</v>
      </c>
      <c r="O13" s="6"/>
      <c r="P13" s="11" t="s">
        <v>62</v>
      </c>
      <c r="Q13" s="6"/>
      <c r="R13" s="6"/>
    </row>
    <row r="14" spans="1:18" s="56" customFormat="1" ht="74.45" customHeight="1" x14ac:dyDescent="0.25">
      <c r="A14" s="320" t="s">
        <v>121</v>
      </c>
      <c r="B14" s="66" t="str">
        <f>B6</f>
        <v>Результат предоставления субсидии 5:</v>
      </c>
      <c r="C14" s="80" t="s">
        <v>59</v>
      </c>
      <c r="D14" s="81" t="s">
        <v>60</v>
      </c>
      <c r="E14" s="81" t="s">
        <v>61</v>
      </c>
      <c r="F14" s="80">
        <v>642</v>
      </c>
      <c r="G14" s="80">
        <v>1</v>
      </c>
      <c r="H14" s="80">
        <v>1</v>
      </c>
      <c r="I14" s="80">
        <v>1</v>
      </c>
      <c r="J14" s="80">
        <v>1</v>
      </c>
      <c r="K14" s="80">
        <f>G14</f>
        <v>1</v>
      </c>
      <c r="L14" s="82"/>
      <c r="M14" s="82" t="s">
        <v>62</v>
      </c>
      <c r="N14" s="82" t="s">
        <v>62</v>
      </c>
      <c r="O14" s="83">
        <v>25649.69</v>
      </c>
      <c r="P14" s="80"/>
      <c r="Q14" s="83">
        <v>25649.69</v>
      </c>
      <c r="R14" s="83">
        <v>25649.69</v>
      </c>
    </row>
    <row r="15" spans="1:18" s="85" customFormat="1" ht="15.75" x14ac:dyDescent="0.2">
      <c r="A15" s="321"/>
      <c r="B15" s="65" t="s">
        <v>70</v>
      </c>
      <c r="C15" s="82"/>
      <c r="D15" s="82" t="s">
        <v>62</v>
      </c>
      <c r="E15" s="82"/>
      <c r="F15" s="82"/>
      <c r="G15" s="82">
        <f>G14</f>
        <v>1</v>
      </c>
      <c r="H15" s="82">
        <f t="shared" ref="H15:K15" si="3">H14</f>
        <v>1</v>
      </c>
      <c r="I15" s="273">
        <f t="shared" si="3"/>
        <v>1</v>
      </c>
      <c r="J15" s="273">
        <f t="shared" si="3"/>
        <v>1</v>
      </c>
      <c r="K15" s="82">
        <f t="shared" si="3"/>
        <v>1</v>
      </c>
      <c r="L15" s="82" t="s">
        <v>62</v>
      </c>
      <c r="M15" s="84">
        <v>45747</v>
      </c>
      <c r="N15" s="84">
        <v>45747</v>
      </c>
      <c r="O15" s="83"/>
      <c r="P15" s="82" t="s">
        <v>62</v>
      </c>
      <c r="Q15" s="83"/>
      <c r="R15" s="83"/>
    </row>
    <row r="16" spans="1:18" s="85" customFormat="1" ht="14.25" x14ac:dyDescent="0.2">
      <c r="A16" s="321"/>
      <c r="B16" s="86" t="s">
        <v>63</v>
      </c>
      <c r="C16" s="82"/>
      <c r="D16" s="82"/>
      <c r="E16" s="82"/>
      <c r="F16" s="82"/>
      <c r="G16" s="82" t="s">
        <v>62</v>
      </c>
      <c r="H16" s="82"/>
      <c r="I16" s="273" t="s">
        <v>62</v>
      </c>
      <c r="J16" s="273"/>
      <c r="K16" s="82"/>
      <c r="L16" s="82" t="s">
        <v>62</v>
      </c>
      <c r="M16" s="82"/>
      <c r="N16" s="82"/>
      <c r="O16" s="87" t="s">
        <v>62</v>
      </c>
      <c r="P16" s="82" t="s">
        <v>62</v>
      </c>
      <c r="Q16" s="87" t="s">
        <v>62</v>
      </c>
      <c r="R16" s="87" t="s">
        <v>62</v>
      </c>
    </row>
    <row r="17" spans="1:18" s="85" customFormat="1" ht="65.45" customHeight="1" x14ac:dyDescent="0.2">
      <c r="A17" s="321"/>
      <c r="B17" s="88" t="s">
        <v>64</v>
      </c>
      <c r="C17" s="82"/>
      <c r="D17" s="82" t="s">
        <v>62</v>
      </c>
      <c r="E17" s="82"/>
      <c r="F17" s="82"/>
      <c r="G17" s="82">
        <f>G14</f>
        <v>1</v>
      </c>
      <c r="H17" s="82">
        <f t="shared" ref="H17:J17" si="4">H14</f>
        <v>1</v>
      </c>
      <c r="I17" s="273">
        <f t="shared" si="4"/>
        <v>1</v>
      </c>
      <c r="J17" s="273">
        <f t="shared" si="4"/>
        <v>1</v>
      </c>
      <c r="K17" s="82">
        <f>K14</f>
        <v>1</v>
      </c>
      <c r="L17" s="82" t="s">
        <v>62</v>
      </c>
      <c r="M17" s="84">
        <v>45747</v>
      </c>
      <c r="N17" s="84">
        <v>45747</v>
      </c>
      <c r="O17" s="83"/>
      <c r="P17" s="82" t="s">
        <v>62</v>
      </c>
      <c r="Q17" s="83"/>
      <c r="R17" s="83"/>
    </row>
    <row r="18" spans="1:18" s="85" customFormat="1" ht="15" customHeight="1" x14ac:dyDescent="0.2">
      <c r="A18" s="321"/>
      <c r="B18" s="86" t="s">
        <v>65</v>
      </c>
      <c r="C18" s="82"/>
      <c r="D18" s="82"/>
      <c r="E18" s="82"/>
      <c r="F18" s="82"/>
      <c r="G18" s="82" t="s">
        <v>62</v>
      </c>
      <c r="H18" s="82"/>
      <c r="I18" s="273" t="s">
        <v>62</v>
      </c>
      <c r="J18" s="273"/>
      <c r="K18" s="82"/>
      <c r="L18" s="82" t="s">
        <v>62</v>
      </c>
      <c r="M18" s="82"/>
      <c r="N18" s="82"/>
      <c r="O18" s="87" t="s">
        <v>62</v>
      </c>
      <c r="P18" s="82" t="s">
        <v>62</v>
      </c>
      <c r="Q18" s="87" t="s">
        <v>62</v>
      </c>
      <c r="R18" s="87" t="s">
        <v>62</v>
      </c>
    </row>
    <row r="19" spans="1:18" s="85" customFormat="1" ht="38.65" customHeight="1" x14ac:dyDescent="0.2">
      <c r="A19" s="321"/>
      <c r="B19" s="88" t="s">
        <v>66</v>
      </c>
      <c r="C19" s="82"/>
      <c r="D19" s="82" t="s">
        <v>62</v>
      </c>
      <c r="E19" s="82"/>
      <c r="F19" s="82"/>
      <c r="G19" s="82">
        <f>G15</f>
        <v>1</v>
      </c>
      <c r="H19" s="82">
        <f t="shared" ref="H19:K19" si="5">H15</f>
        <v>1</v>
      </c>
      <c r="I19" s="273">
        <f t="shared" si="5"/>
        <v>1</v>
      </c>
      <c r="J19" s="273">
        <f t="shared" si="5"/>
        <v>1</v>
      </c>
      <c r="K19" s="82">
        <f t="shared" si="5"/>
        <v>1</v>
      </c>
      <c r="L19" s="82" t="s">
        <v>62</v>
      </c>
      <c r="M19" s="84">
        <v>45747</v>
      </c>
      <c r="N19" s="84">
        <v>45747</v>
      </c>
      <c r="O19" s="83"/>
      <c r="P19" s="82" t="s">
        <v>62</v>
      </c>
      <c r="Q19" s="83"/>
      <c r="R19" s="83"/>
    </row>
    <row r="20" spans="1:18" s="85" customFormat="1" ht="21" customHeight="1" x14ac:dyDescent="0.2">
      <c r="A20" s="321"/>
      <c r="B20" s="86" t="s">
        <v>71</v>
      </c>
      <c r="C20" s="82"/>
      <c r="D20" s="82"/>
      <c r="E20" s="82"/>
      <c r="F20" s="82"/>
      <c r="G20" s="82" t="s">
        <v>62</v>
      </c>
      <c r="H20" s="82"/>
      <c r="I20" s="273" t="s">
        <v>62</v>
      </c>
      <c r="J20" s="273"/>
      <c r="K20" s="82"/>
      <c r="L20" s="82" t="s">
        <v>62</v>
      </c>
      <c r="M20" s="82"/>
      <c r="N20" s="82"/>
      <c r="O20" s="87" t="s">
        <v>62</v>
      </c>
      <c r="P20" s="82" t="s">
        <v>62</v>
      </c>
      <c r="Q20" s="87" t="s">
        <v>62</v>
      </c>
      <c r="R20" s="87" t="s">
        <v>62</v>
      </c>
    </row>
    <row r="21" spans="1:18" s="85" customFormat="1" ht="21" customHeight="1" x14ac:dyDescent="0.2">
      <c r="A21" s="322"/>
      <c r="B21" s="88" t="s">
        <v>72</v>
      </c>
      <c r="C21" s="82"/>
      <c r="D21" s="82" t="s">
        <v>62</v>
      </c>
      <c r="E21" s="82"/>
      <c r="F21" s="82"/>
      <c r="G21" s="82">
        <f>G19</f>
        <v>1</v>
      </c>
      <c r="H21" s="82">
        <f t="shared" ref="H21:K21" si="6">H19</f>
        <v>1</v>
      </c>
      <c r="I21" s="273">
        <f t="shared" si="6"/>
        <v>1</v>
      </c>
      <c r="J21" s="273">
        <f t="shared" si="6"/>
        <v>1</v>
      </c>
      <c r="K21" s="82">
        <f t="shared" si="6"/>
        <v>1</v>
      </c>
      <c r="L21" s="82" t="s">
        <v>62</v>
      </c>
      <c r="M21" s="84">
        <v>45747</v>
      </c>
      <c r="N21" s="84">
        <v>45747</v>
      </c>
      <c r="O21" s="83"/>
      <c r="P21" s="82" t="s">
        <v>62</v>
      </c>
      <c r="Q21" s="83"/>
      <c r="R21" s="83"/>
    </row>
    <row r="22" spans="1:18" s="5" customFormat="1" ht="74.45" customHeight="1" x14ac:dyDescent="0.25">
      <c r="A22" s="315" t="s">
        <v>81</v>
      </c>
      <c r="B22" s="10" t="s">
        <v>127</v>
      </c>
      <c r="C22" s="6" t="s">
        <v>59</v>
      </c>
      <c r="D22" s="7" t="s">
        <v>60</v>
      </c>
      <c r="E22" s="7" t="s">
        <v>61</v>
      </c>
      <c r="F22" s="6">
        <v>642</v>
      </c>
      <c r="G22" s="6">
        <v>1</v>
      </c>
      <c r="H22" s="6">
        <v>1</v>
      </c>
      <c r="I22" s="80">
        <v>1</v>
      </c>
      <c r="J22" s="80">
        <v>1</v>
      </c>
      <c r="K22" s="6">
        <v>1</v>
      </c>
      <c r="L22" s="6"/>
      <c r="M22" s="6" t="s">
        <v>62</v>
      </c>
      <c r="N22" s="6" t="s">
        <v>62</v>
      </c>
      <c r="O22" s="78">
        <v>16803343.809999999</v>
      </c>
      <c r="P22" s="80"/>
      <c r="Q22" s="78">
        <v>10687607.699999999</v>
      </c>
      <c r="R22" s="78">
        <v>10687607.699999999</v>
      </c>
    </row>
    <row r="23" spans="1:18" ht="15.75" x14ac:dyDescent="0.2">
      <c r="A23" s="316"/>
      <c r="B23" s="15" t="s">
        <v>70</v>
      </c>
      <c r="C23" s="13"/>
      <c r="D23" s="13" t="s">
        <v>62</v>
      </c>
      <c r="E23" s="13"/>
      <c r="F23" s="13"/>
      <c r="G23" s="13"/>
      <c r="H23" s="13"/>
      <c r="I23" s="273"/>
      <c r="J23" s="273"/>
      <c r="K23" s="13"/>
      <c r="L23" s="13" t="s">
        <v>62</v>
      </c>
      <c r="M23" s="6"/>
      <c r="N23" s="6"/>
      <c r="O23" s="6"/>
      <c r="P23" s="13"/>
      <c r="Q23" s="6"/>
      <c r="R23" s="6"/>
    </row>
    <row r="24" spans="1:18" ht="14.25" x14ac:dyDescent="0.2">
      <c r="A24" s="316"/>
      <c r="B24" s="8" t="s">
        <v>63</v>
      </c>
      <c r="C24" s="13"/>
      <c r="D24" s="13"/>
      <c r="E24" s="13"/>
      <c r="F24" s="13"/>
      <c r="G24" s="13" t="s">
        <v>62</v>
      </c>
      <c r="H24" s="13"/>
      <c r="I24" s="273" t="s">
        <v>62</v>
      </c>
      <c r="J24" s="273"/>
      <c r="K24" s="13"/>
      <c r="L24" s="13" t="s">
        <v>62</v>
      </c>
      <c r="M24" s="13"/>
      <c r="N24" s="13"/>
      <c r="O24" s="13" t="s">
        <v>62</v>
      </c>
      <c r="P24" s="13" t="s">
        <v>62</v>
      </c>
      <c r="Q24" s="13" t="s">
        <v>62</v>
      </c>
      <c r="R24" s="13" t="s">
        <v>62</v>
      </c>
    </row>
    <row r="25" spans="1:18" ht="65.45" customHeight="1" x14ac:dyDescent="0.2">
      <c r="A25" s="316"/>
      <c r="B25" s="9" t="s">
        <v>64</v>
      </c>
      <c r="C25" s="13"/>
      <c r="D25" s="13" t="s">
        <v>62</v>
      </c>
      <c r="E25" s="13"/>
      <c r="F25" s="13"/>
      <c r="G25" s="13">
        <f>G22</f>
        <v>1</v>
      </c>
      <c r="H25" s="249">
        <f t="shared" ref="H25:K25" si="7">H22</f>
        <v>1</v>
      </c>
      <c r="I25" s="273">
        <f t="shared" si="7"/>
        <v>1</v>
      </c>
      <c r="J25" s="273">
        <f t="shared" si="7"/>
        <v>1</v>
      </c>
      <c r="K25" s="249">
        <f t="shared" si="7"/>
        <v>1</v>
      </c>
      <c r="L25" s="13" t="s">
        <v>62</v>
      </c>
      <c r="M25" s="6"/>
      <c r="N25" s="6"/>
      <c r="O25" s="6"/>
      <c r="P25" s="13" t="s">
        <v>62</v>
      </c>
      <c r="Q25" s="6"/>
      <c r="R25" s="6"/>
    </row>
    <row r="26" spans="1:18" ht="15" customHeight="1" x14ac:dyDescent="0.2">
      <c r="A26" s="316"/>
      <c r="B26" s="8" t="s">
        <v>65</v>
      </c>
      <c r="C26" s="13"/>
      <c r="D26" s="13"/>
      <c r="E26" s="13"/>
      <c r="F26" s="13"/>
      <c r="G26" s="13" t="s">
        <v>62</v>
      </c>
      <c r="H26" s="13"/>
      <c r="I26" s="273" t="s">
        <v>62</v>
      </c>
      <c r="J26" s="273"/>
      <c r="K26" s="13"/>
      <c r="L26" s="13" t="s">
        <v>62</v>
      </c>
      <c r="M26" s="13"/>
      <c r="N26" s="13"/>
      <c r="O26" s="13" t="s">
        <v>62</v>
      </c>
      <c r="P26" s="13" t="s">
        <v>62</v>
      </c>
      <c r="Q26" s="13" t="s">
        <v>62</v>
      </c>
      <c r="R26" s="13" t="s">
        <v>62</v>
      </c>
    </row>
    <row r="27" spans="1:18" ht="38.65" customHeight="1" x14ac:dyDescent="0.2">
      <c r="A27" s="316"/>
      <c r="B27" s="9" t="s">
        <v>66</v>
      </c>
      <c r="C27" s="13"/>
      <c r="D27" s="13" t="s">
        <v>62</v>
      </c>
      <c r="E27" s="13"/>
      <c r="F27" s="13"/>
      <c r="G27" s="13">
        <f>G22</f>
        <v>1</v>
      </c>
      <c r="H27" s="249">
        <f t="shared" ref="H27:K27" si="8">H22</f>
        <v>1</v>
      </c>
      <c r="I27" s="273">
        <f t="shared" si="8"/>
        <v>1</v>
      </c>
      <c r="J27" s="273">
        <f t="shared" si="8"/>
        <v>1</v>
      </c>
      <c r="K27" s="249">
        <f t="shared" si="8"/>
        <v>1</v>
      </c>
      <c r="L27" s="13" t="s">
        <v>62</v>
      </c>
      <c r="M27" s="6"/>
      <c r="N27" s="6"/>
      <c r="O27" s="6"/>
      <c r="P27" s="13" t="s">
        <v>62</v>
      </c>
      <c r="Q27" s="6"/>
      <c r="R27" s="6"/>
    </row>
    <row r="28" spans="1:18" ht="21" customHeight="1" x14ac:dyDescent="0.2">
      <c r="A28" s="316"/>
      <c r="B28" s="8" t="s">
        <v>71</v>
      </c>
      <c r="C28" s="13"/>
      <c r="D28" s="13"/>
      <c r="E28" s="13"/>
      <c r="F28" s="13"/>
      <c r="G28" s="13" t="s">
        <v>62</v>
      </c>
      <c r="H28" s="13"/>
      <c r="I28" s="273" t="s">
        <v>62</v>
      </c>
      <c r="J28" s="273"/>
      <c r="K28" s="13"/>
      <c r="L28" s="13" t="s">
        <v>62</v>
      </c>
      <c r="M28" s="13"/>
      <c r="N28" s="13"/>
      <c r="O28" s="13" t="s">
        <v>62</v>
      </c>
      <c r="P28" s="13" t="s">
        <v>62</v>
      </c>
      <c r="Q28" s="13" t="s">
        <v>62</v>
      </c>
      <c r="R28" s="13" t="s">
        <v>62</v>
      </c>
    </row>
    <row r="29" spans="1:18" ht="21" customHeight="1" x14ac:dyDescent="0.2">
      <c r="A29" s="317"/>
      <c r="B29" s="9" t="s">
        <v>72</v>
      </c>
      <c r="C29" s="13"/>
      <c r="D29" s="13" t="s">
        <v>62</v>
      </c>
      <c r="E29" s="13"/>
      <c r="F29" s="13"/>
      <c r="G29" s="13">
        <f>G22</f>
        <v>1</v>
      </c>
      <c r="H29" s="249">
        <f t="shared" ref="H29:J29" si="9">H22</f>
        <v>1</v>
      </c>
      <c r="I29" s="273">
        <f t="shared" si="9"/>
        <v>1</v>
      </c>
      <c r="J29" s="273">
        <f t="shared" si="9"/>
        <v>1</v>
      </c>
      <c r="K29" s="249">
        <f>K22</f>
        <v>1</v>
      </c>
      <c r="L29" s="13" t="s">
        <v>62</v>
      </c>
      <c r="M29" s="6"/>
      <c r="N29" s="6"/>
      <c r="O29" s="6"/>
      <c r="P29" s="13" t="s">
        <v>62</v>
      </c>
      <c r="Q29" s="6"/>
      <c r="R29" s="6"/>
    </row>
    <row r="30" spans="1:18" s="93" customFormat="1" ht="18" customHeight="1" x14ac:dyDescent="0.25">
      <c r="A30" s="89" t="s">
        <v>122</v>
      </c>
      <c r="B30" s="90"/>
      <c r="C30" s="91"/>
      <c r="D30" s="91"/>
      <c r="E30" s="91"/>
      <c r="F30" s="91"/>
      <c r="G30" s="91">
        <f>G6+G14+G22</f>
        <v>100</v>
      </c>
      <c r="H30" s="91">
        <f t="shared" ref="H30:K30" si="10">H6+H14+H22</f>
        <v>100</v>
      </c>
      <c r="I30" s="107">
        <f t="shared" si="10"/>
        <v>100</v>
      </c>
      <c r="J30" s="107">
        <f t="shared" si="10"/>
        <v>100</v>
      </c>
      <c r="K30" s="91">
        <f t="shared" si="10"/>
        <v>100</v>
      </c>
      <c r="L30" s="91"/>
      <c r="M30" s="94"/>
      <c r="N30" s="94"/>
      <c r="O30" s="92">
        <f>SUM(O6:O29)</f>
        <v>61141338.289999992</v>
      </c>
      <c r="P30" s="92"/>
      <c r="Q30" s="92">
        <f t="shared" ref="Q30:R30" si="11">SUM(Q6:Q29)</f>
        <v>55002571.819999993</v>
      </c>
      <c r="R30" s="92">
        <f t="shared" si="11"/>
        <v>55002571.819999993</v>
      </c>
    </row>
    <row r="32" spans="1:18" x14ac:dyDescent="0.25">
      <c r="O32" s="95"/>
      <c r="P32" s="95"/>
      <c r="Q32" s="95"/>
      <c r="R32" s="95"/>
    </row>
    <row r="34" spans="15:18" x14ac:dyDescent="0.25">
      <c r="O34" s="96"/>
      <c r="P34" s="96"/>
      <c r="Q34" s="96"/>
      <c r="R34" s="96"/>
    </row>
  </sheetData>
  <mergeCells count="25">
    <mergeCell ref="A22:A29"/>
    <mergeCell ref="Q2:R2"/>
    <mergeCell ref="O2:P2"/>
    <mergeCell ref="M2:N2"/>
    <mergeCell ref="G2:L2"/>
    <mergeCell ref="E2:F2"/>
    <mergeCell ref="R3:R4"/>
    <mergeCell ref="Q3:Q4"/>
    <mergeCell ref="P3:P4"/>
    <mergeCell ref="O3:O4"/>
    <mergeCell ref="N3:N4"/>
    <mergeCell ref="M3:M4"/>
    <mergeCell ref="L3:L4"/>
    <mergeCell ref="K3:K4"/>
    <mergeCell ref="I3:J3"/>
    <mergeCell ref="A6:A13"/>
    <mergeCell ref="A2:A4"/>
    <mergeCell ref="B2:B4"/>
    <mergeCell ref="C2:C4"/>
    <mergeCell ref="A14:A21"/>
    <mergeCell ref="A1:R1"/>
    <mergeCell ref="G3:H3"/>
    <mergeCell ref="F3:F4"/>
    <mergeCell ref="E3:E4"/>
    <mergeCell ref="D2:D4"/>
  </mergeCells>
  <hyperlinks>
    <hyperlink ref="C2" location="sub_4555" display="#sub_4555"/>
    <hyperlink ref="F3" r:id="rId1" display="http://internet.garant.ru/document/redirect/179222/0"/>
  </hyperlinks>
  <pageMargins left="0.23622046411037401" right="0.23622046411037401" top="0.74803149700164795" bottom="0.74803149700164795" header="0.31496062874794001" footer="0.31496062874794001"/>
  <pageSetup paperSize="9" scale="75"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242"/>
  <sheetViews>
    <sheetView zoomScale="80" zoomScaleNormal="80" workbookViewId="0">
      <pane ySplit="4" topLeftCell="A1211" activePane="bottomLeft" state="frozen"/>
      <selection pane="bottomLeft" activeCell="I4" sqref="I1:J1048576"/>
    </sheetView>
  </sheetViews>
  <sheetFormatPr defaultColWidth="9.140625" defaultRowHeight="15" x14ac:dyDescent="0.25"/>
  <cols>
    <col min="1" max="1" width="12.85546875" style="101" customWidth="1"/>
    <col min="2" max="2" width="34.28515625" style="134" customWidth="1"/>
    <col min="3" max="3" width="11.140625" style="85" customWidth="1"/>
    <col min="4" max="4" width="16" style="85" customWidth="1"/>
    <col min="5" max="5" width="7.28515625" style="85" customWidth="1"/>
    <col min="6" max="6" width="5.85546875" style="85" customWidth="1"/>
    <col min="7" max="8" width="8.42578125" style="85" customWidth="1"/>
    <col min="9" max="9" width="8.140625" style="85" customWidth="1"/>
    <col min="10" max="11" width="9.140625" style="85" customWidth="1"/>
    <col min="12" max="12" width="7.5703125" style="85" customWidth="1"/>
    <col min="13" max="13" width="11.7109375" style="85" customWidth="1"/>
    <col min="14" max="14" width="16.42578125" style="85" customWidth="1"/>
    <col min="15" max="15" width="18.42578125" style="138" customWidth="1"/>
    <col min="16" max="16" width="11.85546875" style="138" customWidth="1"/>
    <col min="17" max="17" width="17.5703125" style="138" customWidth="1"/>
    <col min="18" max="18" width="15.140625" style="138" customWidth="1"/>
    <col min="19" max="19" width="9.140625" style="85" bestFit="1" customWidth="1"/>
    <col min="20" max="16384" width="9.140625" style="85"/>
  </cols>
  <sheetData>
    <row r="1" spans="1:19" ht="31.5" customHeight="1" x14ac:dyDescent="0.2">
      <c r="A1" s="319" t="s">
        <v>424</v>
      </c>
      <c r="B1" s="319"/>
      <c r="C1" s="319"/>
      <c r="D1" s="319"/>
      <c r="E1" s="319"/>
      <c r="F1" s="319"/>
      <c r="G1" s="319"/>
      <c r="H1" s="319"/>
      <c r="I1" s="319"/>
      <c r="J1" s="319"/>
      <c r="K1" s="319"/>
      <c r="L1" s="319"/>
      <c r="M1" s="319"/>
      <c r="N1" s="319"/>
      <c r="O1" s="319"/>
      <c r="P1" s="319"/>
      <c r="Q1" s="319"/>
      <c r="R1" s="319"/>
    </row>
    <row r="2" spans="1:19" ht="77.45" customHeight="1" x14ac:dyDescent="0.2">
      <c r="A2" s="337" t="s">
        <v>172</v>
      </c>
      <c r="B2" s="343" t="s">
        <v>328</v>
      </c>
      <c r="C2" s="346" t="s">
        <v>339</v>
      </c>
      <c r="D2" s="337" t="s">
        <v>174</v>
      </c>
      <c r="E2" s="337" t="s">
        <v>340</v>
      </c>
      <c r="F2" s="338"/>
      <c r="G2" s="337" t="s">
        <v>341</v>
      </c>
      <c r="H2" s="339"/>
      <c r="I2" s="339"/>
      <c r="J2" s="339"/>
      <c r="K2" s="339"/>
      <c r="L2" s="338"/>
      <c r="M2" s="337" t="s">
        <v>124</v>
      </c>
      <c r="N2" s="338"/>
      <c r="O2" s="335" t="s">
        <v>342</v>
      </c>
      <c r="P2" s="336"/>
      <c r="Q2" s="335" t="s">
        <v>343</v>
      </c>
      <c r="R2" s="336"/>
    </row>
    <row r="3" spans="1:19" ht="15" customHeight="1" x14ac:dyDescent="0.2">
      <c r="A3" s="342"/>
      <c r="B3" s="344"/>
      <c r="C3" s="347"/>
      <c r="D3" s="342"/>
      <c r="E3" s="337" t="s">
        <v>179</v>
      </c>
      <c r="F3" s="337" t="s">
        <v>180</v>
      </c>
      <c r="G3" s="337" t="s">
        <v>181</v>
      </c>
      <c r="H3" s="338"/>
      <c r="I3" s="337" t="s">
        <v>182</v>
      </c>
      <c r="J3" s="338"/>
      <c r="K3" s="337" t="s">
        <v>183</v>
      </c>
      <c r="L3" s="337" t="s">
        <v>184</v>
      </c>
      <c r="M3" s="337" t="s">
        <v>125</v>
      </c>
      <c r="N3" s="337" t="s">
        <v>126</v>
      </c>
      <c r="O3" s="335" t="s">
        <v>185</v>
      </c>
      <c r="P3" s="335" t="s">
        <v>186</v>
      </c>
      <c r="Q3" s="335" t="s">
        <v>187</v>
      </c>
      <c r="R3" s="335" t="s">
        <v>188</v>
      </c>
    </row>
    <row r="4" spans="1:19" ht="66.75" customHeight="1" x14ac:dyDescent="0.2">
      <c r="A4" s="341"/>
      <c r="B4" s="345"/>
      <c r="C4" s="347"/>
      <c r="D4" s="341"/>
      <c r="E4" s="341"/>
      <c r="F4" s="341"/>
      <c r="G4" s="224" t="s">
        <v>189</v>
      </c>
      <c r="H4" s="224" t="s">
        <v>190</v>
      </c>
      <c r="I4" s="274" t="str">
        <f>G4</f>
        <v>с даты заключения соглашения о предоставлении субсидии</v>
      </c>
      <c r="J4" s="274" t="s">
        <v>190</v>
      </c>
      <c r="K4" s="341"/>
      <c r="L4" s="341"/>
      <c r="M4" s="341"/>
      <c r="N4" s="341"/>
      <c r="O4" s="340"/>
      <c r="P4" s="340"/>
      <c r="Q4" s="340"/>
      <c r="R4" s="340"/>
    </row>
    <row r="5" spans="1:19" x14ac:dyDescent="0.2">
      <c r="A5" s="154">
        <v>1</v>
      </c>
      <c r="B5" s="225">
        <v>2</v>
      </c>
      <c r="C5" s="224">
        <v>3</v>
      </c>
      <c r="D5" s="224">
        <v>4</v>
      </c>
      <c r="E5" s="224">
        <v>5</v>
      </c>
      <c r="F5" s="224">
        <v>6</v>
      </c>
      <c r="G5" s="224">
        <v>7</v>
      </c>
      <c r="H5" s="224">
        <v>8</v>
      </c>
      <c r="I5" s="274">
        <v>9</v>
      </c>
      <c r="J5" s="274">
        <v>10</v>
      </c>
      <c r="K5" s="224">
        <v>11</v>
      </c>
      <c r="L5" s="224">
        <v>12</v>
      </c>
      <c r="M5" s="224">
        <v>13</v>
      </c>
      <c r="N5" s="224">
        <v>14</v>
      </c>
      <c r="O5" s="224">
        <v>15</v>
      </c>
      <c r="P5" s="224">
        <v>16</v>
      </c>
      <c r="Q5" s="224">
        <v>17</v>
      </c>
      <c r="R5" s="224">
        <v>18</v>
      </c>
    </row>
    <row r="6" spans="1:19" s="56" customFormat="1" ht="74.45" customHeight="1" x14ac:dyDescent="0.25">
      <c r="A6" s="331" t="s">
        <v>217</v>
      </c>
      <c r="B6" s="276" t="s">
        <v>331</v>
      </c>
      <c r="C6" s="140" t="s">
        <v>191</v>
      </c>
      <c r="D6" s="141" t="s">
        <v>333</v>
      </c>
      <c r="E6" s="141" t="s">
        <v>320</v>
      </c>
      <c r="F6" s="142">
        <v>642</v>
      </c>
      <c r="G6" s="80">
        <v>0</v>
      </c>
      <c r="H6" s="80">
        <f>G6</f>
        <v>0</v>
      </c>
      <c r="I6" s="80">
        <v>0</v>
      </c>
      <c r="J6" s="80">
        <v>0</v>
      </c>
      <c r="K6" s="80">
        <f>G6</f>
        <v>0</v>
      </c>
      <c r="L6" s="80"/>
      <c r="M6" s="221" t="s">
        <v>62</v>
      </c>
      <c r="N6" s="221" t="s">
        <v>62</v>
      </c>
      <c r="O6" s="80">
        <v>0</v>
      </c>
      <c r="P6" s="80"/>
      <c r="Q6" s="80">
        <v>0</v>
      </c>
      <c r="R6" s="80"/>
    </row>
    <row r="7" spans="1:19" ht="15.75" x14ac:dyDescent="0.25">
      <c r="A7" s="332"/>
      <c r="B7" s="277" t="s">
        <v>70</v>
      </c>
      <c r="C7" s="278"/>
      <c r="D7" s="224" t="s">
        <v>62</v>
      </c>
      <c r="E7" s="224"/>
      <c r="F7" s="224"/>
      <c r="G7" s="224">
        <f>G6</f>
        <v>0</v>
      </c>
      <c r="H7" s="224">
        <f t="shared" ref="H7:K7" si="0">H6</f>
        <v>0</v>
      </c>
      <c r="I7" s="274">
        <f t="shared" si="0"/>
        <v>0</v>
      </c>
      <c r="J7" s="274">
        <f t="shared" si="0"/>
        <v>0</v>
      </c>
      <c r="K7" s="224">
        <f t="shared" si="0"/>
        <v>0</v>
      </c>
      <c r="L7" s="224" t="s">
        <v>62</v>
      </c>
      <c r="M7" s="150">
        <v>46022</v>
      </c>
      <c r="N7" s="150">
        <v>46022</v>
      </c>
      <c r="O7" s="156"/>
      <c r="P7" s="223" t="s">
        <v>62</v>
      </c>
      <c r="Q7" s="156"/>
      <c r="R7" s="156"/>
      <c r="S7" s="56"/>
    </row>
    <row r="8" spans="1:19" x14ac:dyDescent="0.25">
      <c r="A8" s="332"/>
      <c r="B8" s="147" t="s">
        <v>76</v>
      </c>
      <c r="C8" s="224"/>
      <c r="D8" s="224"/>
      <c r="E8" s="224"/>
      <c r="F8" s="224"/>
      <c r="G8" s="224" t="s">
        <v>62</v>
      </c>
      <c r="H8" s="224"/>
      <c r="I8" s="274" t="s">
        <v>62</v>
      </c>
      <c r="J8" s="274"/>
      <c r="K8" s="224"/>
      <c r="L8" s="224" t="s">
        <v>62</v>
      </c>
      <c r="M8" s="224"/>
      <c r="N8" s="224"/>
      <c r="O8" s="223" t="s">
        <v>62</v>
      </c>
      <c r="P8" s="223" t="s">
        <v>62</v>
      </c>
      <c r="Q8" s="223" t="s">
        <v>62</v>
      </c>
      <c r="R8" s="223" t="s">
        <v>62</v>
      </c>
      <c r="S8" s="56"/>
    </row>
    <row r="9" spans="1:19" ht="65.45" customHeight="1" x14ac:dyDescent="0.25">
      <c r="A9" s="332"/>
      <c r="B9" s="148" t="s">
        <v>192</v>
      </c>
      <c r="C9" s="224"/>
      <c r="D9" s="224" t="s">
        <v>62</v>
      </c>
      <c r="E9" s="224"/>
      <c r="F9" s="224"/>
      <c r="G9" s="224">
        <f>G6</f>
        <v>0</v>
      </c>
      <c r="H9" s="224">
        <f t="shared" ref="H9:J9" si="1">H6</f>
        <v>0</v>
      </c>
      <c r="I9" s="274">
        <f t="shared" si="1"/>
        <v>0</v>
      </c>
      <c r="J9" s="274">
        <f t="shared" si="1"/>
        <v>0</v>
      </c>
      <c r="K9" s="224">
        <f>K6</f>
        <v>0</v>
      </c>
      <c r="L9" s="224" t="s">
        <v>62</v>
      </c>
      <c r="M9" s="150">
        <v>46022</v>
      </c>
      <c r="N9" s="150">
        <v>46022</v>
      </c>
      <c r="O9" s="156"/>
      <c r="P9" s="223" t="s">
        <v>62</v>
      </c>
      <c r="Q9" s="156"/>
      <c r="R9" s="156"/>
      <c r="S9" s="56"/>
    </row>
    <row r="10" spans="1:19" ht="15" customHeight="1" x14ac:dyDescent="0.25">
      <c r="A10" s="332"/>
      <c r="B10" s="147" t="s">
        <v>193</v>
      </c>
      <c r="C10" s="224"/>
      <c r="D10" s="224"/>
      <c r="E10" s="224"/>
      <c r="F10" s="224"/>
      <c r="G10" s="224" t="s">
        <v>62</v>
      </c>
      <c r="H10" s="224"/>
      <c r="I10" s="274" t="s">
        <v>62</v>
      </c>
      <c r="J10" s="274"/>
      <c r="K10" s="224"/>
      <c r="L10" s="224" t="s">
        <v>62</v>
      </c>
      <c r="M10" s="224"/>
      <c r="N10" s="224"/>
      <c r="O10" s="223" t="s">
        <v>62</v>
      </c>
      <c r="P10" s="223" t="s">
        <v>62</v>
      </c>
      <c r="Q10" s="223" t="s">
        <v>62</v>
      </c>
      <c r="R10" s="223" t="s">
        <v>62</v>
      </c>
      <c r="S10" s="56"/>
    </row>
    <row r="11" spans="1:19" ht="38.65" customHeight="1" x14ac:dyDescent="0.25">
      <c r="A11" s="332"/>
      <c r="B11" s="148" t="s">
        <v>330</v>
      </c>
      <c r="C11" s="224"/>
      <c r="D11" s="224" t="s">
        <v>62</v>
      </c>
      <c r="E11" s="224"/>
      <c r="F11" s="224"/>
      <c r="G11" s="224">
        <f>G7</f>
        <v>0</v>
      </c>
      <c r="H11" s="224">
        <f t="shared" ref="H11:K11" si="2">H7</f>
        <v>0</v>
      </c>
      <c r="I11" s="274">
        <f t="shared" si="2"/>
        <v>0</v>
      </c>
      <c r="J11" s="274">
        <f t="shared" si="2"/>
        <v>0</v>
      </c>
      <c r="K11" s="224">
        <f t="shared" si="2"/>
        <v>0</v>
      </c>
      <c r="L11" s="224" t="s">
        <v>62</v>
      </c>
      <c r="M11" s="150">
        <v>46022</v>
      </c>
      <c r="N11" s="150">
        <v>46022</v>
      </c>
      <c r="O11" s="156"/>
      <c r="P11" s="223" t="s">
        <v>62</v>
      </c>
      <c r="Q11" s="156"/>
      <c r="R11" s="156"/>
      <c r="S11" s="56"/>
    </row>
    <row r="12" spans="1:19" ht="21" customHeight="1" x14ac:dyDescent="0.25">
      <c r="A12" s="332"/>
      <c r="B12" s="147" t="s">
        <v>71</v>
      </c>
      <c r="C12" s="224"/>
      <c r="D12" s="224"/>
      <c r="E12" s="224"/>
      <c r="F12" s="224"/>
      <c r="G12" s="224" t="s">
        <v>62</v>
      </c>
      <c r="H12" s="224"/>
      <c r="I12" s="274" t="s">
        <v>62</v>
      </c>
      <c r="J12" s="274"/>
      <c r="K12" s="224"/>
      <c r="L12" s="224" t="s">
        <v>62</v>
      </c>
      <c r="M12" s="224"/>
      <c r="N12" s="224"/>
      <c r="O12" s="223" t="s">
        <v>62</v>
      </c>
      <c r="P12" s="223" t="s">
        <v>62</v>
      </c>
      <c r="Q12" s="223" t="s">
        <v>62</v>
      </c>
      <c r="R12" s="223" t="s">
        <v>62</v>
      </c>
      <c r="S12" s="56"/>
    </row>
    <row r="13" spans="1:19" ht="21" customHeight="1" x14ac:dyDescent="0.25">
      <c r="A13" s="333"/>
      <c r="B13" s="148" t="s">
        <v>72</v>
      </c>
      <c r="C13" s="224"/>
      <c r="D13" s="224" t="s">
        <v>62</v>
      </c>
      <c r="E13" s="224"/>
      <c r="F13" s="224"/>
      <c r="G13" s="224">
        <f>G11</f>
        <v>0</v>
      </c>
      <c r="H13" s="224">
        <f t="shared" ref="H13:K13" si="3">H11</f>
        <v>0</v>
      </c>
      <c r="I13" s="274">
        <f t="shared" si="3"/>
        <v>0</v>
      </c>
      <c r="J13" s="274">
        <f t="shared" si="3"/>
        <v>0</v>
      </c>
      <c r="K13" s="224">
        <f t="shared" si="3"/>
        <v>0</v>
      </c>
      <c r="L13" s="224" t="s">
        <v>62</v>
      </c>
      <c r="M13" s="150">
        <v>46022</v>
      </c>
      <c r="N13" s="150">
        <v>46022</v>
      </c>
      <c r="O13" s="156"/>
      <c r="P13" s="223" t="s">
        <v>62</v>
      </c>
      <c r="Q13" s="156"/>
      <c r="R13" s="156"/>
      <c r="S13" s="56"/>
    </row>
    <row r="14" spans="1:19" s="56" customFormat="1" ht="74.45" customHeight="1" x14ac:dyDescent="0.25">
      <c r="A14" s="331" t="s">
        <v>218</v>
      </c>
      <c r="B14" s="137" t="s">
        <v>331</v>
      </c>
      <c r="C14" s="142" t="s">
        <v>191</v>
      </c>
      <c r="D14" s="141" t="s">
        <v>333</v>
      </c>
      <c r="E14" s="141" t="s">
        <v>320</v>
      </c>
      <c r="F14" s="142">
        <v>642</v>
      </c>
      <c r="G14" s="142">
        <v>1</v>
      </c>
      <c r="H14" s="142">
        <f>G14</f>
        <v>1</v>
      </c>
      <c r="I14" s="142">
        <v>1</v>
      </c>
      <c r="J14" s="142">
        <v>1</v>
      </c>
      <c r="K14" s="142">
        <f>G14</f>
        <v>1</v>
      </c>
      <c r="L14" s="142"/>
      <c r="M14" s="224" t="s">
        <v>62</v>
      </c>
      <c r="N14" s="224" t="s">
        <v>62</v>
      </c>
      <c r="O14" s="156">
        <v>50886.5</v>
      </c>
      <c r="P14" s="156"/>
      <c r="Q14" s="156">
        <v>50886.5</v>
      </c>
      <c r="R14" s="156">
        <v>50886.5</v>
      </c>
    </row>
    <row r="15" spans="1:19" ht="15.75" x14ac:dyDescent="0.25">
      <c r="A15" s="332"/>
      <c r="B15" s="146" t="s">
        <v>70</v>
      </c>
      <c r="C15" s="224"/>
      <c r="D15" s="224" t="s">
        <v>62</v>
      </c>
      <c r="E15" s="224"/>
      <c r="F15" s="224"/>
      <c r="G15" s="224">
        <f>G14</f>
        <v>1</v>
      </c>
      <c r="H15" s="224">
        <f t="shared" ref="H15:K15" si="4">H14</f>
        <v>1</v>
      </c>
      <c r="I15" s="274">
        <f t="shared" si="4"/>
        <v>1</v>
      </c>
      <c r="J15" s="274">
        <f t="shared" si="4"/>
        <v>1</v>
      </c>
      <c r="K15" s="224">
        <f t="shared" si="4"/>
        <v>1</v>
      </c>
      <c r="L15" s="224" t="s">
        <v>62</v>
      </c>
      <c r="M15" s="150">
        <v>46022</v>
      </c>
      <c r="N15" s="150">
        <v>46022</v>
      </c>
      <c r="O15" s="156"/>
      <c r="P15" s="223" t="s">
        <v>62</v>
      </c>
      <c r="Q15" s="156"/>
      <c r="R15" s="156"/>
      <c r="S15" s="56"/>
    </row>
    <row r="16" spans="1:19" x14ac:dyDescent="0.25">
      <c r="A16" s="332"/>
      <c r="B16" s="147" t="s">
        <v>76</v>
      </c>
      <c r="C16" s="224"/>
      <c r="D16" s="224"/>
      <c r="E16" s="224"/>
      <c r="F16" s="224"/>
      <c r="G16" s="224" t="s">
        <v>62</v>
      </c>
      <c r="H16" s="224"/>
      <c r="I16" s="274" t="s">
        <v>62</v>
      </c>
      <c r="J16" s="274"/>
      <c r="K16" s="224"/>
      <c r="L16" s="224" t="s">
        <v>62</v>
      </c>
      <c r="M16" s="224"/>
      <c r="N16" s="224"/>
      <c r="O16" s="223" t="s">
        <v>62</v>
      </c>
      <c r="P16" s="223" t="s">
        <v>62</v>
      </c>
      <c r="Q16" s="223" t="s">
        <v>62</v>
      </c>
      <c r="R16" s="223" t="s">
        <v>62</v>
      </c>
      <c r="S16" s="56"/>
    </row>
    <row r="17" spans="1:19" ht="65.45" customHeight="1" x14ac:dyDescent="0.25">
      <c r="A17" s="332"/>
      <c r="B17" s="148" t="s">
        <v>192</v>
      </c>
      <c r="C17" s="224"/>
      <c r="D17" s="224" t="s">
        <v>62</v>
      </c>
      <c r="E17" s="224"/>
      <c r="F17" s="224"/>
      <c r="G17" s="224">
        <f>G14</f>
        <v>1</v>
      </c>
      <c r="H17" s="224">
        <f t="shared" ref="H17:J17" si="5">H14</f>
        <v>1</v>
      </c>
      <c r="I17" s="274">
        <f t="shared" si="5"/>
        <v>1</v>
      </c>
      <c r="J17" s="274">
        <f t="shared" si="5"/>
        <v>1</v>
      </c>
      <c r="K17" s="224">
        <f>K14</f>
        <v>1</v>
      </c>
      <c r="L17" s="224" t="s">
        <v>62</v>
      </c>
      <c r="M17" s="150">
        <v>46022</v>
      </c>
      <c r="N17" s="150">
        <v>46022</v>
      </c>
      <c r="O17" s="156"/>
      <c r="P17" s="223" t="s">
        <v>62</v>
      </c>
      <c r="Q17" s="156"/>
      <c r="R17" s="156"/>
      <c r="S17" s="56"/>
    </row>
    <row r="18" spans="1:19" ht="15" customHeight="1" x14ac:dyDescent="0.25">
      <c r="A18" s="332"/>
      <c r="B18" s="147" t="s">
        <v>193</v>
      </c>
      <c r="C18" s="224"/>
      <c r="D18" s="224"/>
      <c r="E18" s="224"/>
      <c r="F18" s="224"/>
      <c r="G18" s="224" t="s">
        <v>62</v>
      </c>
      <c r="H18" s="224"/>
      <c r="I18" s="274" t="s">
        <v>62</v>
      </c>
      <c r="J18" s="274"/>
      <c r="K18" s="224"/>
      <c r="L18" s="224" t="s">
        <v>62</v>
      </c>
      <c r="M18" s="224"/>
      <c r="N18" s="224"/>
      <c r="O18" s="223" t="s">
        <v>62</v>
      </c>
      <c r="P18" s="223" t="s">
        <v>62</v>
      </c>
      <c r="Q18" s="223" t="s">
        <v>62</v>
      </c>
      <c r="R18" s="223" t="s">
        <v>62</v>
      </c>
      <c r="S18" s="56"/>
    </row>
    <row r="19" spans="1:19" ht="38.65" customHeight="1" x14ac:dyDescent="0.25">
      <c r="A19" s="332"/>
      <c r="B19" s="148" t="s">
        <v>330</v>
      </c>
      <c r="C19" s="224"/>
      <c r="D19" s="224" t="s">
        <v>62</v>
      </c>
      <c r="E19" s="224"/>
      <c r="F19" s="224"/>
      <c r="G19" s="224">
        <f>G15</f>
        <v>1</v>
      </c>
      <c r="H19" s="224">
        <f t="shared" ref="H19:K19" si="6">H15</f>
        <v>1</v>
      </c>
      <c r="I19" s="274">
        <f t="shared" si="6"/>
        <v>1</v>
      </c>
      <c r="J19" s="274">
        <f t="shared" si="6"/>
        <v>1</v>
      </c>
      <c r="K19" s="224">
        <f t="shared" si="6"/>
        <v>1</v>
      </c>
      <c r="L19" s="224" t="s">
        <v>62</v>
      </c>
      <c r="M19" s="150">
        <v>46022</v>
      </c>
      <c r="N19" s="150">
        <v>46022</v>
      </c>
      <c r="O19" s="156"/>
      <c r="P19" s="223" t="s">
        <v>62</v>
      </c>
      <c r="Q19" s="156"/>
      <c r="R19" s="156"/>
      <c r="S19" s="56"/>
    </row>
    <row r="20" spans="1:19" ht="21" customHeight="1" x14ac:dyDescent="0.25">
      <c r="A20" s="332"/>
      <c r="B20" s="147" t="s">
        <v>71</v>
      </c>
      <c r="C20" s="224"/>
      <c r="D20" s="224"/>
      <c r="E20" s="224"/>
      <c r="F20" s="224"/>
      <c r="G20" s="224" t="s">
        <v>62</v>
      </c>
      <c r="H20" s="224"/>
      <c r="I20" s="274" t="s">
        <v>62</v>
      </c>
      <c r="J20" s="274"/>
      <c r="K20" s="224"/>
      <c r="L20" s="224" t="s">
        <v>62</v>
      </c>
      <c r="M20" s="224"/>
      <c r="N20" s="224"/>
      <c r="O20" s="223" t="s">
        <v>62</v>
      </c>
      <c r="P20" s="223" t="s">
        <v>62</v>
      </c>
      <c r="Q20" s="223" t="s">
        <v>62</v>
      </c>
      <c r="R20" s="223" t="s">
        <v>62</v>
      </c>
      <c r="S20" s="56"/>
    </row>
    <row r="21" spans="1:19" ht="21" customHeight="1" x14ac:dyDescent="0.25">
      <c r="A21" s="333"/>
      <c r="B21" s="148" t="s">
        <v>72</v>
      </c>
      <c r="C21" s="224"/>
      <c r="D21" s="224" t="s">
        <v>62</v>
      </c>
      <c r="E21" s="224"/>
      <c r="F21" s="224"/>
      <c r="G21" s="224">
        <f>G19</f>
        <v>1</v>
      </c>
      <c r="H21" s="224">
        <f t="shared" ref="H21:K21" si="7">H19</f>
        <v>1</v>
      </c>
      <c r="I21" s="274">
        <f t="shared" si="7"/>
        <v>1</v>
      </c>
      <c r="J21" s="274">
        <f t="shared" si="7"/>
        <v>1</v>
      </c>
      <c r="K21" s="224">
        <f t="shared" si="7"/>
        <v>1</v>
      </c>
      <c r="L21" s="224" t="s">
        <v>62</v>
      </c>
      <c r="M21" s="150">
        <v>46022</v>
      </c>
      <c r="N21" s="150">
        <v>46022</v>
      </c>
      <c r="O21" s="156"/>
      <c r="P21" s="223" t="s">
        <v>62</v>
      </c>
      <c r="Q21" s="156"/>
      <c r="R21" s="156"/>
      <c r="S21" s="56"/>
    </row>
    <row r="22" spans="1:19" s="56" customFormat="1" ht="74.45" customHeight="1" x14ac:dyDescent="0.25">
      <c r="A22" s="331" t="s">
        <v>219</v>
      </c>
      <c r="B22" s="276" t="s">
        <v>331</v>
      </c>
      <c r="C22" s="140" t="s">
        <v>191</v>
      </c>
      <c r="D22" s="139" t="s">
        <v>458</v>
      </c>
      <c r="E22" s="139" t="s">
        <v>320</v>
      </c>
      <c r="F22" s="140">
        <v>642</v>
      </c>
      <c r="G22" s="140"/>
      <c r="H22" s="140">
        <f>G22</f>
        <v>0</v>
      </c>
      <c r="I22" s="140">
        <v>0</v>
      </c>
      <c r="J22" s="140">
        <v>0</v>
      </c>
      <c r="K22" s="140">
        <f>G22</f>
        <v>0</v>
      </c>
      <c r="L22" s="140"/>
      <c r="M22" s="224" t="s">
        <v>62</v>
      </c>
      <c r="N22" s="224" t="s">
        <v>62</v>
      </c>
      <c r="O22" s="156"/>
      <c r="P22" s="156"/>
      <c r="Q22" s="156"/>
      <c r="R22" s="156"/>
    </row>
    <row r="23" spans="1:19" ht="15.75" x14ac:dyDescent="0.25">
      <c r="A23" s="332"/>
      <c r="B23" s="146" t="s">
        <v>70</v>
      </c>
      <c r="C23" s="224"/>
      <c r="D23" s="224" t="s">
        <v>62</v>
      </c>
      <c r="E23" s="224"/>
      <c r="F23" s="224"/>
      <c r="G23" s="224">
        <f>G22</f>
        <v>0</v>
      </c>
      <c r="H23" s="224">
        <f t="shared" ref="H23:K23" si="8">H22</f>
        <v>0</v>
      </c>
      <c r="I23" s="274">
        <f t="shared" si="8"/>
        <v>0</v>
      </c>
      <c r="J23" s="274">
        <f t="shared" si="8"/>
        <v>0</v>
      </c>
      <c r="K23" s="224">
        <f t="shared" si="8"/>
        <v>0</v>
      </c>
      <c r="L23" s="224" t="s">
        <v>62</v>
      </c>
      <c r="M23" s="150">
        <v>46022</v>
      </c>
      <c r="N23" s="150">
        <v>46022</v>
      </c>
      <c r="O23" s="156"/>
      <c r="P23" s="223" t="s">
        <v>62</v>
      </c>
      <c r="Q23" s="156"/>
      <c r="R23" s="156"/>
      <c r="S23" s="56"/>
    </row>
    <row r="24" spans="1:19" x14ac:dyDescent="0.25">
      <c r="A24" s="332"/>
      <c r="B24" s="147" t="s">
        <v>76</v>
      </c>
      <c r="C24" s="224"/>
      <c r="D24" s="224"/>
      <c r="E24" s="224"/>
      <c r="F24" s="224"/>
      <c r="G24" s="224" t="s">
        <v>62</v>
      </c>
      <c r="H24" s="224"/>
      <c r="I24" s="274" t="s">
        <v>62</v>
      </c>
      <c r="J24" s="274"/>
      <c r="K24" s="224"/>
      <c r="L24" s="224" t="s">
        <v>62</v>
      </c>
      <c r="M24" s="224"/>
      <c r="N24" s="224"/>
      <c r="O24" s="223" t="s">
        <v>62</v>
      </c>
      <c r="P24" s="223" t="s">
        <v>62</v>
      </c>
      <c r="Q24" s="223" t="s">
        <v>62</v>
      </c>
      <c r="R24" s="223" t="s">
        <v>62</v>
      </c>
      <c r="S24" s="56"/>
    </row>
    <row r="25" spans="1:19" ht="65.45" customHeight="1" x14ac:dyDescent="0.25">
      <c r="A25" s="332"/>
      <c r="B25" s="148" t="s">
        <v>192</v>
      </c>
      <c r="C25" s="224"/>
      <c r="D25" s="224" t="s">
        <v>62</v>
      </c>
      <c r="E25" s="224"/>
      <c r="F25" s="224"/>
      <c r="G25" s="224">
        <f>G22</f>
        <v>0</v>
      </c>
      <c r="H25" s="224">
        <f t="shared" ref="H25:J25" si="9">H22</f>
        <v>0</v>
      </c>
      <c r="I25" s="274">
        <f t="shared" si="9"/>
        <v>0</v>
      </c>
      <c r="J25" s="274">
        <f t="shared" si="9"/>
        <v>0</v>
      </c>
      <c r="K25" s="224">
        <f>K22</f>
        <v>0</v>
      </c>
      <c r="L25" s="224" t="s">
        <v>62</v>
      </c>
      <c r="M25" s="150">
        <v>46022</v>
      </c>
      <c r="N25" s="150">
        <v>46022</v>
      </c>
      <c r="O25" s="156"/>
      <c r="P25" s="223" t="s">
        <v>62</v>
      </c>
      <c r="Q25" s="156"/>
      <c r="R25" s="156"/>
      <c r="S25" s="56"/>
    </row>
    <row r="26" spans="1:19" ht="15" customHeight="1" x14ac:dyDescent="0.25">
      <c r="A26" s="332"/>
      <c r="B26" s="147" t="s">
        <v>193</v>
      </c>
      <c r="C26" s="224"/>
      <c r="D26" s="224"/>
      <c r="E26" s="224"/>
      <c r="F26" s="224"/>
      <c r="G26" s="224" t="s">
        <v>62</v>
      </c>
      <c r="H26" s="224"/>
      <c r="I26" s="274" t="s">
        <v>62</v>
      </c>
      <c r="J26" s="274"/>
      <c r="K26" s="224"/>
      <c r="L26" s="224" t="s">
        <v>62</v>
      </c>
      <c r="M26" s="224"/>
      <c r="N26" s="224"/>
      <c r="O26" s="223" t="s">
        <v>62</v>
      </c>
      <c r="P26" s="223" t="s">
        <v>62</v>
      </c>
      <c r="Q26" s="223" t="s">
        <v>62</v>
      </c>
      <c r="R26" s="223" t="s">
        <v>62</v>
      </c>
      <c r="S26" s="56"/>
    </row>
    <row r="27" spans="1:19" ht="38.65" customHeight="1" x14ac:dyDescent="0.25">
      <c r="A27" s="332"/>
      <c r="B27" s="148" t="s">
        <v>330</v>
      </c>
      <c r="C27" s="224"/>
      <c r="D27" s="224" t="s">
        <v>62</v>
      </c>
      <c r="E27" s="224"/>
      <c r="F27" s="224"/>
      <c r="G27" s="224">
        <f>G23</f>
        <v>0</v>
      </c>
      <c r="H27" s="224">
        <f t="shared" ref="H27:K27" si="10">H23</f>
        <v>0</v>
      </c>
      <c r="I27" s="274">
        <f t="shared" si="10"/>
        <v>0</v>
      </c>
      <c r="J27" s="274">
        <f t="shared" si="10"/>
        <v>0</v>
      </c>
      <c r="K27" s="224">
        <f t="shared" si="10"/>
        <v>0</v>
      </c>
      <c r="L27" s="224" t="s">
        <v>62</v>
      </c>
      <c r="M27" s="150">
        <v>46022</v>
      </c>
      <c r="N27" s="150">
        <v>46022</v>
      </c>
      <c r="O27" s="156"/>
      <c r="P27" s="223" t="s">
        <v>62</v>
      </c>
      <c r="Q27" s="156"/>
      <c r="R27" s="156"/>
      <c r="S27" s="56"/>
    </row>
    <row r="28" spans="1:19" ht="21" customHeight="1" x14ac:dyDescent="0.25">
      <c r="A28" s="332"/>
      <c r="B28" s="147" t="s">
        <v>71</v>
      </c>
      <c r="C28" s="224"/>
      <c r="D28" s="224"/>
      <c r="E28" s="224"/>
      <c r="F28" s="224"/>
      <c r="G28" s="224" t="s">
        <v>62</v>
      </c>
      <c r="H28" s="224"/>
      <c r="I28" s="274" t="s">
        <v>62</v>
      </c>
      <c r="J28" s="274"/>
      <c r="K28" s="224"/>
      <c r="L28" s="224" t="s">
        <v>62</v>
      </c>
      <c r="M28" s="224"/>
      <c r="N28" s="224"/>
      <c r="O28" s="223" t="s">
        <v>62</v>
      </c>
      <c r="P28" s="223" t="s">
        <v>62</v>
      </c>
      <c r="Q28" s="223" t="s">
        <v>62</v>
      </c>
      <c r="R28" s="223" t="s">
        <v>62</v>
      </c>
      <c r="S28" s="56"/>
    </row>
    <row r="29" spans="1:19" ht="21" customHeight="1" x14ac:dyDescent="0.25">
      <c r="A29" s="333"/>
      <c r="B29" s="148" t="s">
        <v>72</v>
      </c>
      <c r="C29" s="224"/>
      <c r="D29" s="224" t="s">
        <v>62</v>
      </c>
      <c r="E29" s="224"/>
      <c r="F29" s="224"/>
      <c r="G29" s="224">
        <f>G27</f>
        <v>0</v>
      </c>
      <c r="H29" s="224">
        <f t="shared" ref="H29:K29" si="11">H27</f>
        <v>0</v>
      </c>
      <c r="I29" s="274">
        <f t="shared" si="11"/>
        <v>0</v>
      </c>
      <c r="J29" s="274">
        <f t="shared" si="11"/>
        <v>0</v>
      </c>
      <c r="K29" s="224">
        <f t="shared" si="11"/>
        <v>0</v>
      </c>
      <c r="L29" s="224" t="s">
        <v>62</v>
      </c>
      <c r="M29" s="150">
        <v>46022</v>
      </c>
      <c r="N29" s="150">
        <v>46022</v>
      </c>
      <c r="O29" s="156"/>
      <c r="P29" s="223" t="s">
        <v>62</v>
      </c>
      <c r="Q29" s="156"/>
      <c r="R29" s="156"/>
      <c r="S29" s="56"/>
    </row>
    <row r="30" spans="1:19" s="56" customFormat="1" ht="74.45" customHeight="1" x14ac:dyDescent="0.25">
      <c r="A30" s="331" t="s">
        <v>220</v>
      </c>
      <c r="B30" s="137" t="s">
        <v>331</v>
      </c>
      <c r="C30" s="142" t="s">
        <v>191</v>
      </c>
      <c r="D30" s="141" t="s">
        <v>333</v>
      </c>
      <c r="E30" s="141" t="s">
        <v>320</v>
      </c>
      <c r="F30" s="142">
        <v>642</v>
      </c>
      <c r="G30" s="142">
        <v>1</v>
      </c>
      <c r="H30" s="142">
        <f>G30</f>
        <v>1</v>
      </c>
      <c r="I30" s="142">
        <v>0</v>
      </c>
      <c r="J30" s="142">
        <v>0</v>
      </c>
      <c r="K30" s="142">
        <f>G30</f>
        <v>1</v>
      </c>
      <c r="L30" s="142"/>
      <c r="M30" s="224" t="s">
        <v>62</v>
      </c>
      <c r="N30" s="224" t="s">
        <v>62</v>
      </c>
      <c r="O30" s="156">
        <v>13138.7</v>
      </c>
      <c r="P30" s="156"/>
      <c r="Q30" s="156">
        <v>0</v>
      </c>
      <c r="R30" s="156">
        <v>0</v>
      </c>
    </row>
    <row r="31" spans="1:19" ht="15.75" x14ac:dyDescent="0.25">
      <c r="A31" s="332"/>
      <c r="B31" s="146" t="s">
        <v>70</v>
      </c>
      <c r="C31" s="224"/>
      <c r="D31" s="224" t="s">
        <v>62</v>
      </c>
      <c r="E31" s="224"/>
      <c r="F31" s="224"/>
      <c r="G31" s="224">
        <f>G30</f>
        <v>1</v>
      </c>
      <c r="H31" s="224">
        <f t="shared" ref="H31:K31" si="12">H30</f>
        <v>1</v>
      </c>
      <c r="I31" s="274">
        <f t="shared" si="12"/>
        <v>0</v>
      </c>
      <c r="J31" s="274">
        <f t="shared" si="12"/>
        <v>0</v>
      </c>
      <c r="K31" s="224">
        <f t="shared" si="12"/>
        <v>1</v>
      </c>
      <c r="L31" s="224" t="s">
        <v>62</v>
      </c>
      <c r="M31" s="150">
        <v>46022</v>
      </c>
      <c r="N31" s="150">
        <v>46022</v>
      </c>
      <c r="O31" s="156"/>
      <c r="P31" s="223" t="s">
        <v>62</v>
      </c>
      <c r="Q31" s="156"/>
      <c r="R31" s="156"/>
      <c r="S31" s="56"/>
    </row>
    <row r="32" spans="1:19" x14ac:dyDescent="0.25">
      <c r="A32" s="332"/>
      <c r="B32" s="147" t="s">
        <v>76</v>
      </c>
      <c r="C32" s="224"/>
      <c r="D32" s="224"/>
      <c r="E32" s="224"/>
      <c r="F32" s="224"/>
      <c r="G32" s="224" t="s">
        <v>62</v>
      </c>
      <c r="H32" s="224"/>
      <c r="I32" s="274" t="s">
        <v>62</v>
      </c>
      <c r="J32" s="274"/>
      <c r="K32" s="224"/>
      <c r="L32" s="224" t="s">
        <v>62</v>
      </c>
      <c r="M32" s="224"/>
      <c r="N32" s="224"/>
      <c r="O32" s="223" t="s">
        <v>62</v>
      </c>
      <c r="P32" s="223" t="s">
        <v>62</v>
      </c>
      <c r="Q32" s="223" t="s">
        <v>62</v>
      </c>
      <c r="R32" s="223" t="s">
        <v>62</v>
      </c>
      <c r="S32" s="56"/>
    </row>
    <row r="33" spans="1:19" ht="65.45" customHeight="1" x14ac:dyDescent="0.25">
      <c r="A33" s="332"/>
      <c r="B33" s="148" t="s">
        <v>192</v>
      </c>
      <c r="C33" s="224"/>
      <c r="D33" s="224" t="s">
        <v>62</v>
      </c>
      <c r="E33" s="224"/>
      <c r="F33" s="224"/>
      <c r="G33" s="224">
        <f>G30</f>
        <v>1</v>
      </c>
      <c r="H33" s="224">
        <f t="shared" ref="H33:J33" si="13">H30</f>
        <v>1</v>
      </c>
      <c r="I33" s="274">
        <f t="shared" si="13"/>
        <v>0</v>
      </c>
      <c r="J33" s="274">
        <f t="shared" si="13"/>
        <v>0</v>
      </c>
      <c r="K33" s="224">
        <f>K30</f>
        <v>1</v>
      </c>
      <c r="L33" s="224" t="s">
        <v>62</v>
      </c>
      <c r="M33" s="150">
        <v>46022</v>
      </c>
      <c r="N33" s="150">
        <v>46022</v>
      </c>
      <c r="O33" s="156"/>
      <c r="P33" s="223" t="s">
        <v>62</v>
      </c>
      <c r="Q33" s="156"/>
      <c r="R33" s="156"/>
      <c r="S33" s="56"/>
    </row>
    <row r="34" spans="1:19" ht="15" customHeight="1" x14ac:dyDescent="0.25">
      <c r="A34" s="332"/>
      <c r="B34" s="147" t="s">
        <v>193</v>
      </c>
      <c r="C34" s="224"/>
      <c r="D34" s="224"/>
      <c r="E34" s="224"/>
      <c r="F34" s="224"/>
      <c r="G34" s="224" t="s">
        <v>62</v>
      </c>
      <c r="H34" s="224"/>
      <c r="I34" s="274" t="s">
        <v>62</v>
      </c>
      <c r="J34" s="274"/>
      <c r="K34" s="224"/>
      <c r="L34" s="224" t="s">
        <v>62</v>
      </c>
      <c r="M34" s="224"/>
      <c r="N34" s="224"/>
      <c r="O34" s="223" t="s">
        <v>62</v>
      </c>
      <c r="P34" s="223" t="s">
        <v>62</v>
      </c>
      <c r="Q34" s="223" t="s">
        <v>62</v>
      </c>
      <c r="R34" s="223" t="s">
        <v>62</v>
      </c>
      <c r="S34" s="56"/>
    </row>
    <row r="35" spans="1:19" ht="38.65" customHeight="1" x14ac:dyDescent="0.25">
      <c r="A35" s="332"/>
      <c r="B35" s="148" t="s">
        <v>330</v>
      </c>
      <c r="C35" s="224"/>
      <c r="D35" s="224" t="s">
        <v>62</v>
      </c>
      <c r="E35" s="224"/>
      <c r="F35" s="224"/>
      <c r="G35" s="224">
        <f>G31</f>
        <v>1</v>
      </c>
      <c r="H35" s="224">
        <f t="shared" ref="H35:K35" si="14">H31</f>
        <v>1</v>
      </c>
      <c r="I35" s="274">
        <f t="shared" si="14"/>
        <v>0</v>
      </c>
      <c r="J35" s="274">
        <f t="shared" si="14"/>
        <v>0</v>
      </c>
      <c r="K35" s="224">
        <f t="shared" si="14"/>
        <v>1</v>
      </c>
      <c r="L35" s="224" t="s">
        <v>62</v>
      </c>
      <c r="M35" s="150">
        <v>46022</v>
      </c>
      <c r="N35" s="150">
        <v>46022</v>
      </c>
      <c r="O35" s="156"/>
      <c r="P35" s="223" t="s">
        <v>62</v>
      </c>
      <c r="Q35" s="156"/>
      <c r="R35" s="156"/>
      <c r="S35" s="56"/>
    </row>
    <row r="36" spans="1:19" ht="21" customHeight="1" x14ac:dyDescent="0.25">
      <c r="A36" s="332"/>
      <c r="B36" s="147" t="s">
        <v>71</v>
      </c>
      <c r="C36" s="224"/>
      <c r="D36" s="224"/>
      <c r="E36" s="224"/>
      <c r="F36" s="224"/>
      <c r="G36" s="224" t="s">
        <v>62</v>
      </c>
      <c r="H36" s="224"/>
      <c r="I36" s="274" t="s">
        <v>62</v>
      </c>
      <c r="J36" s="274"/>
      <c r="K36" s="224"/>
      <c r="L36" s="224" t="s">
        <v>62</v>
      </c>
      <c r="M36" s="224"/>
      <c r="N36" s="224"/>
      <c r="O36" s="223" t="s">
        <v>62</v>
      </c>
      <c r="P36" s="223" t="s">
        <v>62</v>
      </c>
      <c r="Q36" s="223" t="s">
        <v>62</v>
      </c>
      <c r="R36" s="223" t="s">
        <v>62</v>
      </c>
      <c r="S36" s="56"/>
    </row>
    <row r="37" spans="1:19" ht="21" customHeight="1" x14ac:dyDescent="0.25">
      <c r="A37" s="333"/>
      <c r="B37" s="148" t="s">
        <v>72</v>
      </c>
      <c r="C37" s="224"/>
      <c r="D37" s="224" t="s">
        <v>62</v>
      </c>
      <c r="E37" s="224"/>
      <c r="F37" s="224"/>
      <c r="G37" s="224">
        <f>G35</f>
        <v>1</v>
      </c>
      <c r="H37" s="224">
        <f t="shared" ref="H37:K37" si="15">H35</f>
        <v>1</v>
      </c>
      <c r="I37" s="274">
        <f t="shared" si="15"/>
        <v>0</v>
      </c>
      <c r="J37" s="274">
        <f t="shared" si="15"/>
        <v>0</v>
      </c>
      <c r="K37" s="224">
        <f t="shared" si="15"/>
        <v>1</v>
      </c>
      <c r="L37" s="224" t="s">
        <v>62</v>
      </c>
      <c r="M37" s="150">
        <v>46022</v>
      </c>
      <c r="N37" s="150">
        <v>46022</v>
      </c>
      <c r="O37" s="156"/>
      <c r="P37" s="223" t="s">
        <v>62</v>
      </c>
      <c r="Q37" s="156"/>
      <c r="R37" s="156"/>
      <c r="S37" s="56"/>
    </row>
    <row r="38" spans="1:19" s="56" customFormat="1" ht="74.45" customHeight="1" x14ac:dyDescent="0.25">
      <c r="A38" s="331" t="s">
        <v>221</v>
      </c>
      <c r="B38" s="137" t="s">
        <v>331</v>
      </c>
      <c r="C38" s="142" t="s">
        <v>191</v>
      </c>
      <c r="D38" s="141" t="s">
        <v>333</v>
      </c>
      <c r="E38" s="141" t="s">
        <v>320</v>
      </c>
      <c r="F38" s="142">
        <v>642</v>
      </c>
      <c r="G38" s="142"/>
      <c r="H38" s="142">
        <f>G38</f>
        <v>0</v>
      </c>
      <c r="I38" s="142">
        <v>0</v>
      </c>
      <c r="J38" s="142">
        <v>0</v>
      </c>
      <c r="K38" s="142">
        <f>G38</f>
        <v>0</v>
      </c>
      <c r="L38" s="142"/>
      <c r="M38" s="224" t="s">
        <v>62</v>
      </c>
      <c r="N38" s="224" t="s">
        <v>62</v>
      </c>
      <c r="O38" s="156"/>
      <c r="P38" s="156"/>
      <c r="Q38" s="156"/>
      <c r="R38" s="156"/>
    </row>
    <row r="39" spans="1:19" ht="15.75" x14ac:dyDescent="0.25">
      <c r="A39" s="332"/>
      <c r="B39" s="146" t="s">
        <v>70</v>
      </c>
      <c r="C39" s="224"/>
      <c r="D39" s="224" t="s">
        <v>62</v>
      </c>
      <c r="E39" s="224"/>
      <c r="F39" s="224"/>
      <c r="G39" s="224">
        <f>G38</f>
        <v>0</v>
      </c>
      <c r="H39" s="224">
        <f t="shared" ref="H39:K39" si="16">H38</f>
        <v>0</v>
      </c>
      <c r="I39" s="274">
        <f t="shared" si="16"/>
        <v>0</v>
      </c>
      <c r="J39" s="274">
        <f t="shared" si="16"/>
        <v>0</v>
      </c>
      <c r="K39" s="224">
        <f t="shared" si="16"/>
        <v>0</v>
      </c>
      <c r="L39" s="224" t="s">
        <v>62</v>
      </c>
      <c r="M39" s="150">
        <v>46022</v>
      </c>
      <c r="N39" s="150">
        <v>46022</v>
      </c>
      <c r="O39" s="156"/>
      <c r="P39" s="223" t="s">
        <v>62</v>
      </c>
      <c r="Q39" s="156"/>
      <c r="R39" s="156"/>
      <c r="S39" s="56"/>
    </row>
    <row r="40" spans="1:19" x14ac:dyDescent="0.25">
      <c r="A40" s="332"/>
      <c r="B40" s="147" t="s">
        <v>76</v>
      </c>
      <c r="C40" s="224"/>
      <c r="D40" s="224"/>
      <c r="E40" s="224"/>
      <c r="F40" s="224"/>
      <c r="G40" s="224" t="s">
        <v>62</v>
      </c>
      <c r="H40" s="224"/>
      <c r="I40" s="274" t="s">
        <v>62</v>
      </c>
      <c r="J40" s="274"/>
      <c r="K40" s="224"/>
      <c r="L40" s="224" t="s">
        <v>62</v>
      </c>
      <c r="M40" s="224"/>
      <c r="N40" s="224"/>
      <c r="O40" s="223" t="s">
        <v>62</v>
      </c>
      <c r="P40" s="223" t="s">
        <v>62</v>
      </c>
      <c r="Q40" s="223" t="s">
        <v>62</v>
      </c>
      <c r="R40" s="223" t="s">
        <v>62</v>
      </c>
      <c r="S40" s="56"/>
    </row>
    <row r="41" spans="1:19" ht="65.45" customHeight="1" x14ac:dyDescent="0.25">
      <c r="A41" s="332"/>
      <c r="B41" s="148" t="s">
        <v>192</v>
      </c>
      <c r="C41" s="224"/>
      <c r="D41" s="224" t="s">
        <v>62</v>
      </c>
      <c r="E41" s="224"/>
      <c r="F41" s="224"/>
      <c r="G41" s="224">
        <f>G38</f>
        <v>0</v>
      </c>
      <c r="H41" s="224">
        <f t="shared" ref="H41:J41" si="17">H38</f>
        <v>0</v>
      </c>
      <c r="I41" s="274">
        <f t="shared" si="17"/>
        <v>0</v>
      </c>
      <c r="J41" s="274">
        <f t="shared" si="17"/>
        <v>0</v>
      </c>
      <c r="K41" s="224">
        <f>K38</f>
        <v>0</v>
      </c>
      <c r="L41" s="224" t="s">
        <v>62</v>
      </c>
      <c r="M41" s="150">
        <v>46022</v>
      </c>
      <c r="N41" s="150">
        <v>46022</v>
      </c>
      <c r="O41" s="156"/>
      <c r="P41" s="223" t="s">
        <v>62</v>
      </c>
      <c r="Q41" s="156"/>
      <c r="R41" s="156"/>
      <c r="S41" s="56"/>
    </row>
    <row r="42" spans="1:19" ht="15" customHeight="1" x14ac:dyDescent="0.25">
      <c r="A42" s="332"/>
      <c r="B42" s="147" t="s">
        <v>193</v>
      </c>
      <c r="C42" s="224"/>
      <c r="D42" s="224"/>
      <c r="E42" s="224"/>
      <c r="F42" s="224"/>
      <c r="G42" s="224" t="s">
        <v>62</v>
      </c>
      <c r="H42" s="224"/>
      <c r="I42" s="274" t="s">
        <v>62</v>
      </c>
      <c r="J42" s="274"/>
      <c r="K42" s="224"/>
      <c r="L42" s="224" t="s">
        <v>62</v>
      </c>
      <c r="M42" s="224"/>
      <c r="N42" s="224"/>
      <c r="O42" s="223" t="s">
        <v>62</v>
      </c>
      <c r="P42" s="223" t="s">
        <v>62</v>
      </c>
      <c r="Q42" s="223" t="s">
        <v>62</v>
      </c>
      <c r="R42" s="223" t="s">
        <v>62</v>
      </c>
      <c r="S42" s="56"/>
    </row>
    <row r="43" spans="1:19" ht="38.65" customHeight="1" x14ac:dyDescent="0.25">
      <c r="A43" s="332"/>
      <c r="B43" s="148" t="s">
        <v>330</v>
      </c>
      <c r="C43" s="224"/>
      <c r="D43" s="224" t="s">
        <v>62</v>
      </c>
      <c r="E43" s="224"/>
      <c r="F43" s="224"/>
      <c r="G43" s="224">
        <f>G39</f>
        <v>0</v>
      </c>
      <c r="H43" s="224">
        <f t="shared" ref="H43:K43" si="18">H39</f>
        <v>0</v>
      </c>
      <c r="I43" s="274">
        <f t="shared" si="18"/>
        <v>0</v>
      </c>
      <c r="J43" s="274">
        <f t="shared" si="18"/>
        <v>0</v>
      </c>
      <c r="K43" s="224">
        <f t="shared" si="18"/>
        <v>0</v>
      </c>
      <c r="L43" s="224" t="s">
        <v>62</v>
      </c>
      <c r="M43" s="150">
        <v>46022</v>
      </c>
      <c r="N43" s="150">
        <v>46022</v>
      </c>
      <c r="O43" s="156"/>
      <c r="P43" s="223" t="s">
        <v>62</v>
      </c>
      <c r="Q43" s="156"/>
      <c r="R43" s="156"/>
      <c r="S43" s="56"/>
    </row>
    <row r="44" spans="1:19" ht="21" customHeight="1" x14ac:dyDescent="0.25">
      <c r="A44" s="332"/>
      <c r="B44" s="147" t="s">
        <v>71</v>
      </c>
      <c r="C44" s="224"/>
      <c r="D44" s="224"/>
      <c r="E44" s="224"/>
      <c r="F44" s="224"/>
      <c r="G44" s="224" t="s">
        <v>62</v>
      </c>
      <c r="H44" s="224"/>
      <c r="I44" s="274" t="s">
        <v>62</v>
      </c>
      <c r="J44" s="274"/>
      <c r="K44" s="224"/>
      <c r="L44" s="224" t="s">
        <v>62</v>
      </c>
      <c r="M44" s="224"/>
      <c r="N44" s="224"/>
      <c r="O44" s="223" t="s">
        <v>62</v>
      </c>
      <c r="P44" s="223" t="s">
        <v>62</v>
      </c>
      <c r="Q44" s="223" t="s">
        <v>62</v>
      </c>
      <c r="R44" s="223" t="s">
        <v>62</v>
      </c>
      <c r="S44" s="56"/>
    </row>
    <row r="45" spans="1:19" ht="21" customHeight="1" x14ac:dyDescent="0.25">
      <c r="A45" s="333"/>
      <c r="B45" s="148" t="s">
        <v>72</v>
      </c>
      <c r="C45" s="224"/>
      <c r="D45" s="224" t="s">
        <v>62</v>
      </c>
      <c r="E45" s="224"/>
      <c r="F45" s="224"/>
      <c r="G45" s="224">
        <f>G43</f>
        <v>0</v>
      </c>
      <c r="H45" s="224">
        <f t="shared" ref="H45:K45" si="19">H43</f>
        <v>0</v>
      </c>
      <c r="I45" s="274">
        <f t="shared" si="19"/>
        <v>0</v>
      </c>
      <c r="J45" s="274">
        <f t="shared" si="19"/>
        <v>0</v>
      </c>
      <c r="K45" s="224">
        <f t="shared" si="19"/>
        <v>0</v>
      </c>
      <c r="L45" s="224" t="s">
        <v>62</v>
      </c>
      <c r="M45" s="150">
        <v>46022</v>
      </c>
      <c r="N45" s="150">
        <v>46022</v>
      </c>
      <c r="O45" s="156"/>
      <c r="P45" s="223" t="s">
        <v>62</v>
      </c>
      <c r="Q45" s="156"/>
      <c r="R45" s="156"/>
      <c r="S45" s="56"/>
    </row>
    <row r="46" spans="1:19" s="56" customFormat="1" ht="74.45" customHeight="1" x14ac:dyDescent="0.25">
      <c r="A46" s="331" t="s">
        <v>222</v>
      </c>
      <c r="B46" s="137" t="s">
        <v>331</v>
      </c>
      <c r="C46" s="142" t="s">
        <v>191</v>
      </c>
      <c r="D46" s="141" t="s">
        <v>333</v>
      </c>
      <c r="E46" s="141" t="s">
        <v>320</v>
      </c>
      <c r="F46" s="142">
        <v>642</v>
      </c>
      <c r="G46" s="142">
        <v>0</v>
      </c>
      <c r="H46" s="142">
        <f>G46</f>
        <v>0</v>
      </c>
      <c r="I46" s="142">
        <v>0</v>
      </c>
      <c r="J46" s="142">
        <v>0</v>
      </c>
      <c r="K46" s="142">
        <f>G46</f>
        <v>0</v>
      </c>
      <c r="L46" s="142"/>
      <c r="M46" s="224" t="s">
        <v>62</v>
      </c>
      <c r="N46" s="224" t="s">
        <v>62</v>
      </c>
      <c r="O46" s="156">
        <v>0</v>
      </c>
      <c r="P46" s="156"/>
      <c r="Q46" s="156">
        <v>0</v>
      </c>
      <c r="R46" s="156">
        <v>0</v>
      </c>
    </row>
    <row r="47" spans="1:19" ht="15.75" x14ac:dyDescent="0.25">
      <c r="A47" s="332"/>
      <c r="B47" s="146" t="s">
        <v>70</v>
      </c>
      <c r="C47" s="224"/>
      <c r="D47" s="224" t="s">
        <v>62</v>
      </c>
      <c r="E47" s="224"/>
      <c r="F47" s="224"/>
      <c r="G47" s="224">
        <f>G46</f>
        <v>0</v>
      </c>
      <c r="H47" s="224">
        <f t="shared" ref="H47:K47" si="20">H46</f>
        <v>0</v>
      </c>
      <c r="I47" s="274">
        <f t="shared" si="20"/>
        <v>0</v>
      </c>
      <c r="J47" s="274">
        <f t="shared" si="20"/>
        <v>0</v>
      </c>
      <c r="K47" s="224">
        <f t="shared" si="20"/>
        <v>0</v>
      </c>
      <c r="L47" s="224" t="s">
        <v>62</v>
      </c>
      <c r="M47" s="150">
        <v>46022</v>
      </c>
      <c r="N47" s="150">
        <v>46022</v>
      </c>
      <c r="O47" s="156"/>
      <c r="P47" s="223" t="s">
        <v>62</v>
      </c>
      <c r="Q47" s="156"/>
      <c r="R47" s="156"/>
      <c r="S47" s="56"/>
    </row>
    <row r="48" spans="1:19" x14ac:dyDescent="0.25">
      <c r="A48" s="332"/>
      <c r="B48" s="147" t="s">
        <v>76</v>
      </c>
      <c r="C48" s="224"/>
      <c r="D48" s="224"/>
      <c r="E48" s="224"/>
      <c r="F48" s="224"/>
      <c r="G48" s="224" t="s">
        <v>62</v>
      </c>
      <c r="H48" s="224"/>
      <c r="I48" s="274" t="s">
        <v>62</v>
      </c>
      <c r="J48" s="274"/>
      <c r="K48" s="224"/>
      <c r="L48" s="224" t="s">
        <v>62</v>
      </c>
      <c r="M48" s="224"/>
      <c r="N48" s="224"/>
      <c r="O48" s="223" t="s">
        <v>62</v>
      </c>
      <c r="P48" s="223" t="s">
        <v>62</v>
      </c>
      <c r="Q48" s="223" t="s">
        <v>62</v>
      </c>
      <c r="R48" s="223" t="s">
        <v>62</v>
      </c>
      <c r="S48" s="56"/>
    </row>
    <row r="49" spans="1:19" ht="65.45" customHeight="1" x14ac:dyDescent="0.25">
      <c r="A49" s="332"/>
      <c r="B49" s="148" t="s">
        <v>192</v>
      </c>
      <c r="C49" s="224"/>
      <c r="D49" s="224" t="s">
        <v>62</v>
      </c>
      <c r="E49" s="224"/>
      <c r="F49" s="224"/>
      <c r="G49" s="224">
        <f>G46</f>
        <v>0</v>
      </c>
      <c r="H49" s="224">
        <f t="shared" ref="H49:J49" si="21">H46</f>
        <v>0</v>
      </c>
      <c r="I49" s="274">
        <f t="shared" si="21"/>
        <v>0</v>
      </c>
      <c r="J49" s="274">
        <f t="shared" si="21"/>
        <v>0</v>
      </c>
      <c r="K49" s="224">
        <f>K46</f>
        <v>0</v>
      </c>
      <c r="L49" s="224" t="s">
        <v>62</v>
      </c>
      <c r="M49" s="150">
        <v>46022</v>
      </c>
      <c r="N49" s="150">
        <v>46022</v>
      </c>
      <c r="O49" s="156"/>
      <c r="P49" s="223" t="s">
        <v>62</v>
      </c>
      <c r="Q49" s="156"/>
      <c r="R49" s="156"/>
      <c r="S49" s="56"/>
    </row>
    <row r="50" spans="1:19" ht="15" customHeight="1" x14ac:dyDescent="0.25">
      <c r="A50" s="332"/>
      <c r="B50" s="147" t="s">
        <v>193</v>
      </c>
      <c r="C50" s="224"/>
      <c r="D50" s="224"/>
      <c r="E50" s="224"/>
      <c r="F50" s="224"/>
      <c r="G50" s="224" t="s">
        <v>62</v>
      </c>
      <c r="H50" s="224"/>
      <c r="I50" s="274" t="s">
        <v>62</v>
      </c>
      <c r="J50" s="274"/>
      <c r="K50" s="224"/>
      <c r="L50" s="224" t="s">
        <v>62</v>
      </c>
      <c r="M50" s="224"/>
      <c r="N50" s="224"/>
      <c r="O50" s="223" t="s">
        <v>62</v>
      </c>
      <c r="P50" s="223" t="s">
        <v>62</v>
      </c>
      <c r="Q50" s="223" t="s">
        <v>62</v>
      </c>
      <c r="R50" s="223" t="s">
        <v>62</v>
      </c>
      <c r="S50" s="56"/>
    </row>
    <row r="51" spans="1:19" ht="38.65" customHeight="1" x14ac:dyDescent="0.25">
      <c r="A51" s="332"/>
      <c r="B51" s="148" t="s">
        <v>330</v>
      </c>
      <c r="C51" s="224"/>
      <c r="D51" s="224" t="s">
        <v>62</v>
      </c>
      <c r="E51" s="224"/>
      <c r="F51" s="224"/>
      <c r="G51" s="224">
        <f>G47</f>
        <v>0</v>
      </c>
      <c r="H51" s="224">
        <f t="shared" ref="H51:K51" si="22">H47</f>
        <v>0</v>
      </c>
      <c r="I51" s="274">
        <f t="shared" si="22"/>
        <v>0</v>
      </c>
      <c r="J51" s="274">
        <f t="shared" si="22"/>
        <v>0</v>
      </c>
      <c r="K51" s="224">
        <f t="shared" si="22"/>
        <v>0</v>
      </c>
      <c r="L51" s="224" t="s">
        <v>62</v>
      </c>
      <c r="M51" s="150">
        <v>46022</v>
      </c>
      <c r="N51" s="150">
        <v>46022</v>
      </c>
      <c r="O51" s="156"/>
      <c r="P51" s="223" t="s">
        <v>62</v>
      </c>
      <c r="Q51" s="156"/>
      <c r="R51" s="156"/>
      <c r="S51" s="56"/>
    </row>
    <row r="52" spans="1:19" ht="21" customHeight="1" x14ac:dyDescent="0.25">
      <c r="A52" s="332"/>
      <c r="B52" s="147" t="s">
        <v>71</v>
      </c>
      <c r="C52" s="224"/>
      <c r="D52" s="224"/>
      <c r="E52" s="224"/>
      <c r="F52" s="224"/>
      <c r="G52" s="224" t="s">
        <v>62</v>
      </c>
      <c r="H52" s="224"/>
      <c r="I52" s="274" t="s">
        <v>62</v>
      </c>
      <c r="J52" s="274"/>
      <c r="K52" s="224"/>
      <c r="L52" s="224" t="s">
        <v>62</v>
      </c>
      <c r="M52" s="224"/>
      <c r="N52" s="224"/>
      <c r="O52" s="223" t="s">
        <v>62</v>
      </c>
      <c r="P52" s="223" t="s">
        <v>62</v>
      </c>
      <c r="Q52" s="223" t="s">
        <v>62</v>
      </c>
      <c r="R52" s="223" t="s">
        <v>62</v>
      </c>
      <c r="S52" s="56"/>
    </row>
    <row r="53" spans="1:19" ht="21" customHeight="1" x14ac:dyDescent="0.25">
      <c r="A53" s="333"/>
      <c r="B53" s="148" t="s">
        <v>72</v>
      </c>
      <c r="C53" s="224"/>
      <c r="D53" s="224" t="s">
        <v>62</v>
      </c>
      <c r="E53" s="224"/>
      <c r="F53" s="224"/>
      <c r="G53" s="224">
        <f>G51</f>
        <v>0</v>
      </c>
      <c r="H53" s="224">
        <f t="shared" ref="H53:K53" si="23">H51</f>
        <v>0</v>
      </c>
      <c r="I53" s="274">
        <f t="shared" si="23"/>
        <v>0</v>
      </c>
      <c r="J53" s="274">
        <f t="shared" si="23"/>
        <v>0</v>
      </c>
      <c r="K53" s="224">
        <f t="shared" si="23"/>
        <v>0</v>
      </c>
      <c r="L53" s="224" t="s">
        <v>62</v>
      </c>
      <c r="M53" s="150">
        <v>46022</v>
      </c>
      <c r="N53" s="150">
        <v>46022</v>
      </c>
      <c r="O53" s="156"/>
      <c r="P53" s="223" t="s">
        <v>62</v>
      </c>
      <c r="Q53" s="156"/>
      <c r="R53" s="156"/>
      <c r="S53" s="56"/>
    </row>
    <row r="54" spans="1:19" s="56" customFormat="1" ht="74.45" customHeight="1" x14ac:dyDescent="0.25">
      <c r="A54" s="331" t="s">
        <v>223</v>
      </c>
      <c r="B54" s="137" t="s">
        <v>331</v>
      </c>
      <c r="C54" s="142" t="s">
        <v>191</v>
      </c>
      <c r="D54" s="141" t="s">
        <v>333</v>
      </c>
      <c r="E54" s="141" t="s">
        <v>320</v>
      </c>
      <c r="F54" s="142">
        <v>642</v>
      </c>
      <c r="G54" s="142"/>
      <c r="H54" s="142">
        <f>G54</f>
        <v>0</v>
      </c>
      <c r="I54" s="142">
        <v>0</v>
      </c>
      <c r="J54" s="142">
        <v>0</v>
      </c>
      <c r="K54" s="142">
        <f>G54</f>
        <v>0</v>
      </c>
      <c r="L54" s="142"/>
      <c r="M54" s="224" t="s">
        <v>62</v>
      </c>
      <c r="N54" s="224" t="s">
        <v>62</v>
      </c>
      <c r="O54" s="156"/>
      <c r="P54" s="156"/>
      <c r="Q54" s="156"/>
      <c r="R54" s="156"/>
    </row>
    <row r="55" spans="1:19" ht="15.75" x14ac:dyDescent="0.25">
      <c r="A55" s="332"/>
      <c r="B55" s="146" t="s">
        <v>70</v>
      </c>
      <c r="C55" s="224"/>
      <c r="D55" s="224" t="s">
        <v>62</v>
      </c>
      <c r="E55" s="224"/>
      <c r="F55" s="224"/>
      <c r="G55" s="224">
        <f>G54</f>
        <v>0</v>
      </c>
      <c r="H55" s="224">
        <f t="shared" ref="H55:K55" si="24">H54</f>
        <v>0</v>
      </c>
      <c r="I55" s="274">
        <f t="shared" si="24"/>
        <v>0</v>
      </c>
      <c r="J55" s="274">
        <f t="shared" si="24"/>
        <v>0</v>
      </c>
      <c r="K55" s="224">
        <f t="shared" si="24"/>
        <v>0</v>
      </c>
      <c r="L55" s="224" t="s">
        <v>62</v>
      </c>
      <c r="M55" s="150">
        <v>46022</v>
      </c>
      <c r="N55" s="150">
        <v>46022</v>
      </c>
      <c r="O55" s="156"/>
      <c r="P55" s="223" t="s">
        <v>62</v>
      </c>
      <c r="Q55" s="156"/>
      <c r="R55" s="156"/>
      <c r="S55" s="56"/>
    </row>
    <row r="56" spans="1:19" x14ac:dyDescent="0.25">
      <c r="A56" s="332"/>
      <c r="B56" s="147" t="s">
        <v>76</v>
      </c>
      <c r="C56" s="224"/>
      <c r="D56" s="224"/>
      <c r="E56" s="224"/>
      <c r="F56" s="224"/>
      <c r="G56" s="224" t="s">
        <v>62</v>
      </c>
      <c r="H56" s="224"/>
      <c r="I56" s="274" t="s">
        <v>62</v>
      </c>
      <c r="J56" s="274"/>
      <c r="K56" s="224"/>
      <c r="L56" s="224" t="s">
        <v>62</v>
      </c>
      <c r="M56" s="224"/>
      <c r="N56" s="224"/>
      <c r="O56" s="223" t="s">
        <v>62</v>
      </c>
      <c r="P56" s="223" t="s">
        <v>62</v>
      </c>
      <c r="Q56" s="223" t="s">
        <v>62</v>
      </c>
      <c r="R56" s="223" t="s">
        <v>62</v>
      </c>
      <c r="S56" s="56"/>
    </row>
    <row r="57" spans="1:19" ht="65.45" customHeight="1" x14ac:dyDescent="0.25">
      <c r="A57" s="332"/>
      <c r="B57" s="148" t="s">
        <v>192</v>
      </c>
      <c r="C57" s="224"/>
      <c r="D57" s="224" t="s">
        <v>62</v>
      </c>
      <c r="E57" s="224"/>
      <c r="F57" s="224"/>
      <c r="G57" s="224">
        <f>G54</f>
        <v>0</v>
      </c>
      <c r="H57" s="224">
        <f t="shared" ref="H57:J57" si="25">H54</f>
        <v>0</v>
      </c>
      <c r="I57" s="274">
        <f t="shared" si="25"/>
        <v>0</v>
      </c>
      <c r="J57" s="274">
        <f t="shared" si="25"/>
        <v>0</v>
      </c>
      <c r="K57" s="224">
        <f>K54</f>
        <v>0</v>
      </c>
      <c r="L57" s="224" t="s">
        <v>62</v>
      </c>
      <c r="M57" s="150">
        <v>46022</v>
      </c>
      <c r="N57" s="150">
        <v>46022</v>
      </c>
      <c r="O57" s="156"/>
      <c r="P57" s="223" t="s">
        <v>62</v>
      </c>
      <c r="Q57" s="156"/>
      <c r="R57" s="156"/>
      <c r="S57" s="56"/>
    </row>
    <row r="58" spans="1:19" ht="15" customHeight="1" x14ac:dyDescent="0.25">
      <c r="A58" s="332"/>
      <c r="B58" s="147" t="s">
        <v>193</v>
      </c>
      <c r="C58" s="224"/>
      <c r="D58" s="224"/>
      <c r="E58" s="224"/>
      <c r="F58" s="224"/>
      <c r="G58" s="224" t="s">
        <v>62</v>
      </c>
      <c r="H58" s="224"/>
      <c r="I58" s="274" t="s">
        <v>62</v>
      </c>
      <c r="J58" s="274"/>
      <c r="K58" s="224"/>
      <c r="L58" s="224" t="s">
        <v>62</v>
      </c>
      <c r="M58" s="224"/>
      <c r="N58" s="224"/>
      <c r="O58" s="223" t="s">
        <v>62</v>
      </c>
      <c r="P58" s="223" t="s">
        <v>62</v>
      </c>
      <c r="Q58" s="223" t="s">
        <v>62</v>
      </c>
      <c r="R58" s="223" t="s">
        <v>62</v>
      </c>
      <c r="S58" s="56"/>
    </row>
    <row r="59" spans="1:19" ht="38.65" customHeight="1" x14ac:dyDescent="0.25">
      <c r="A59" s="332"/>
      <c r="B59" s="148" t="s">
        <v>330</v>
      </c>
      <c r="C59" s="224"/>
      <c r="D59" s="224" t="s">
        <v>62</v>
      </c>
      <c r="E59" s="224"/>
      <c r="F59" s="224"/>
      <c r="G59" s="224">
        <f>G55</f>
        <v>0</v>
      </c>
      <c r="H59" s="224">
        <f t="shared" ref="H59:K59" si="26">H55</f>
        <v>0</v>
      </c>
      <c r="I59" s="274">
        <f t="shared" si="26"/>
        <v>0</v>
      </c>
      <c r="J59" s="274">
        <f t="shared" si="26"/>
        <v>0</v>
      </c>
      <c r="K59" s="224">
        <f t="shared" si="26"/>
        <v>0</v>
      </c>
      <c r="L59" s="224" t="s">
        <v>62</v>
      </c>
      <c r="M59" s="150">
        <v>46022</v>
      </c>
      <c r="N59" s="150">
        <v>46022</v>
      </c>
      <c r="O59" s="156"/>
      <c r="P59" s="223" t="s">
        <v>62</v>
      </c>
      <c r="Q59" s="156"/>
      <c r="R59" s="156"/>
      <c r="S59" s="56"/>
    </row>
    <row r="60" spans="1:19" ht="21" customHeight="1" x14ac:dyDescent="0.25">
      <c r="A60" s="332"/>
      <c r="B60" s="147" t="s">
        <v>71</v>
      </c>
      <c r="C60" s="224"/>
      <c r="D60" s="224"/>
      <c r="E60" s="224"/>
      <c r="F60" s="224"/>
      <c r="G60" s="224" t="s">
        <v>62</v>
      </c>
      <c r="H60" s="224"/>
      <c r="I60" s="274" t="s">
        <v>62</v>
      </c>
      <c r="J60" s="274"/>
      <c r="K60" s="224"/>
      <c r="L60" s="224" t="s">
        <v>62</v>
      </c>
      <c r="M60" s="224"/>
      <c r="N60" s="224"/>
      <c r="O60" s="223" t="s">
        <v>62</v>
      </c>
      <c r="P60" s="223" t="s">
        <v>62</v>
      </c>
      <c r="Q60" s="223" t="s">
        <v>62</v>
      </c>
      <c r="R60" s="223" t="s">
        <v>62</v>
      </c>
      <c r="S60" s="56"/>
    </row>
    <row r="61" spans="1:19" ht="21" customHeight="1" x14ac:dyDescent="0.25">
      <c r="A61" s="333"/>
      <c r="B61" s="148" t="s">
        <v>72</v>
      </c>
      <c r="C61" s="224"/>
      <c r="D61" s="224" t="s">
        <v>62</v>
      </c>
      <c r="E61" s="224"/>
      <c r="F61" s="224"/>
      <c r="G61" s="224">
        <f>G59</f>
        <v>0</v>
      </c>
      <c r="H61" s="224">
        <f t="shared" ref="H61:K61" si="27">H59</f>
        <v>0</v>
      </c>
      <c r="I61" s="274">
        <f t="shared" si="27"/>
        <v>0</v>
      </c>
      <c r="J61" s="274">
        <f t="shared" si="27"/>
        <v>0</v>
      </c>
      <c r="K61" s="224">
        <f t="shared" si="27"/>
        <v>0</v>
      </c>
      <c r="L61" s="224" t="s">
        <v>62</v>
      </c>
      <c r="M61" s="150">
        <v>46022</v>
      </c>
      <c r="N61" s="150">
        <v>46022</v>
      </c>
      <c r="O61" s="156"/>
      <c r="P61" s="223" t="s">
        <v>62</v>
      </c>
      <c r="Q61" s="156"/>
      <c r="R61" s="156"/>
      <c r="S61" s="56"/>
    </row>
    <row r="62" spans="1:19" s="56" customFormat="1" ht="74.45" customHeight="1" x14ac:dyDescent="0.25">
      <c r="A62" s="331" t="s">
        <v>224</v>
      </c>
      <c r="B62" s="137" t="s">
        <v>331</v>
      </c>
      <c r="C62" s="142" t="s">
        <v>191</v>
      </c>
      <c r="D62" s="141" t="s">
        <v>333</v>
      </c>
      <c r="E62" s="141" t="s">
        <v>320</v>
      </c>
      <c r="F62" s="142">
        <v>642</v>
      </c>
      <c r="G62" s="142">
        <v>0</v>
      </c>
      <c r="H62" s="142">
        <f>G62</f>
        <v>0</v>
      </c>
      <c r="I62" s="142">
        <v>0</v>
      </c>
      <c r="J62" s="142">
        <v>0</v>
      </c>
      <c r="K62" s="142">
        <f>G62</f>
        <v>0</v>
      </c>
      <c r="L62" s="142"/>
      <c r="M62" s="224" t="s">
        <v>62</v>
      </c>
      <c r="N62" s="224" t="s">
        <v>62</v>
      </c>
      <c r="O62" s="156">
        <v>0</v>
      </c>
      <c r="P62" s="156"/>
      <c r="Q62" s="156">
        <v>0</v>
      </c>
      <c r="R62" s="156">
        <v>0</v>
      </c>
    </row>
    <row r="63" spans="1:19" ht="15.75" x14ac:dyDescent="0.25">
      <c r="A63" s="332"/>
      <c r="B63" s="146" t="s">
        <v>70</v>
      </c>
      <c r="C63" s="224"/>
      <c r="D63" s="224" t="s">
        <v>62</v>
      </c>
      <c r="E63" s="224"/>
      <c r="F63" s="224"/>
      <c r="G63" s="224">
        <f>G62</f>
        <v>0</v>
      </c>
      <c r="H63" s="224">
        <f t="shared" ref="H63:K63" si="28">H62</f>
        <v>0</v>
      </c>
      <c r="I63" s="274">
        <f t="shared" si="28"/>
        <v>0</v>
      </c>
      <c r="J63" s="274">
        <f t="shared" si="28"/>
        <v>0</v>
      </c>
      <c r="K63" s="224">
        <f t="shared" si="28"/>
        <v>0</v>
      </c>
      <c r="L63" s="224" t="s">
        <v>62</v>
      </c>
      <c r="M63" s="150">
        <v>46022</v>
      </c>
      <c r="N63" s="150">
        <v>46022</v>
      </c>
      <c r="O63" s="156"/>
      <c r="P63" s="223" t="s">
        <v>62</v>
      </c>
      <c r="Q63" s="156"/>
      <c r="R63" s="156"/>
      <c r="S63" s="56"/>
    </row>
    <row r="64" spans="1:19" x14ac:dyDescent="0.25">
      <c r="A64" s="332"/>
      <c r="B64" s="147" t="s">
        <v>76</v>
      </c>
      <c r="C64" s="224"/>
      <c r="D64" s="224"/>
      <c r="E64" s="224"/>
      <c r="F64" s="224"/>
      <c r="G64" s="224" t="s">
        <v>62</v>
      </c>
      <c r="H64" s="224"/>
      <c r="I64" s="274" t="s">
        <v>62</v>
      </c>
      <c r="J64" s="274"/>
      <c r="K64" s="224"/>
      <c r="L64" s="224" t="s">
        <v>62</v>
      </c>
      <c r="M64" s="224"/>
      <c r="N64" s="224"/>
      <c r="O64" s="223" t="s">
        <v>62</v>
      </c>
      <c r="P64" s="223" t="s">
        <v>62</v>
      </c>
      <c r="Q64" s="223" t="s">
        <v>62</v>
      </c>
      <c r="R64" s="223" t="s">
        <v>62</v>
      </c>
      <c r="S64" s="56"/>
    </row>
    <row r="65" spans="1:19" ht="65.45" customHeight="1" x14ac:dyDescent="0.25">
      <c r="A65" s="332"/>
      <c r="B65" s="148" t="s">
        <v>192</v>
      </c>
      <c r="C65" s="224"/>
      <c r="D65" s="224" t="s">
        <v>62</v>
      </c>
      <c r="E65" s="224"/>
      <c r="F65" s="224"/>
      <c r="G65" s="224">
        <f>G62</f>
        <v>0</v>
      </c>
      <c r="H65" s="224">
        <f t="shared" ref="H65:J65" si="29">H62</f>
        <v>0</v>
      </c>
      <c r="I65" s="274">
        <f t="shared" si="29"/>
        <v>0</v>
      </c>
      <c r="J65" s="274">
        <f t="shared" si="29"/>
        <v>0</v>
      </c>
      <c r="K65" s="224">
        <f>K62</f>
        <v>0</v>
      </c>
      <c r="L65" s="224" t="s">
        <v>62</v>
      </c>
      <c r="M65" s="150">
        <v>46022</v>
      </c>
      <c r="N65" s="150">
        <v>46022</v>
      </c>
      <c r="O65" s="156"/>
      <c r="P65" s="223" t="s">
        <v>62</v>
      </c>
      <c r="Q65" s="156"/>
      <c r="R65" s="156"/>
      <c r="S65" s="56"/>
    </row>
    <row r="66" spans="1:19" ht="15" customHeight="1" x14ac:dyDescent="0.25">
      <c r="A66" s="332"/>
      <c r="B66" s="147" t="s">
        <v>193</v>
      </c>
      <c r="C66" s="224"/>
      <c r="D66" s="224"/>
      <c r="E66" s="224"/>
      <c r="F66" s="224"/>
      <c r="G66" s="224" t="s">
        <v>62</v>
      </c>
      <c r="H66" s="224"/>
      <c r="I66" s="274" t="s">
        <v>62</v>
      </c>
      <c r="J66" s="274"/>
      <c r="K66" s="224"/>
      <c r="L66" s="224" t="s">
        <v>62</v>
      </c>
      <c r="M66" s="224"/>
      <c r="N66" s="224"/>
      <c r="O66" s="223" t="s">
        <v>62</v>
      </c>
      <c r="P66" s="223" t="s">
        <v>62</v>
      </c>
      <c r="Q66" s="223" t="s">
        <v>62</v>
      </c>
      <c r="R66" s="223" t="s">
        <v>62</v>
      </c>
      <c r="S66" s="56"/>
    </row>
    <row r="67" spans="1:19" ht="38.65" customHeight="1" x14ac:dyDescent="0.25">
      <c r="A67" s="332"/>
      <c r="B67" s="148" t="s">
        <v>330</v>
      </c>
      <c r="C67" s="224"/>
      <c r="D67" s="224" t="s">
        <v>62</v>
      </c>
      <c r="E67" s="224"/>
      <c r="F67" s="224"/>
      <c r="G67" s="224">
        <f>G63</f>
        <v>0</v>
      </c>
      <c r="H67" s="224">
        <f t="shared" ref="H67:K67" si="30">H63</f>
        <v>0</v>
      </c>
      <c r="I67" s="274">
        <f t="shared" si="30"/>
        <v>0</v>
      </c>
      <c r="J67" s="274">
        <f t="shared" si="30"/>
        <v>0</v>
      </c>
      <c r="K67" s="224">
        <f t="shared" si="30"/>
        <v>0</v>
      </c>
      <c r="L67" s="224" t="s">
        <v>62</v>
      </c>
      <c r="M67" s="150">
        <v>46022</v>
      </c>
      <c r="N67" s="150">
        <v>46022</v>
      </c>
      <c r="O67" s="156"/>
      <c r="P67" s="223" t="s">
        <v>62</v>
      </c>
      <c r="Q67" s="156"/>
      <c r="R67" s="156"/>
      <c r="S67" s="56"/>
    </row>
    <row r="68" spans="1:19" ht="21" customHeight="1" x14ac:dyDescent="0.25">
      <c r="A68" s="332"/>
      <c r="B68" s="147" t="s">
        <v>71</v>
      </c>
      <c r="C68" s="224"/>
      <c r="D68" s="224"/>
      <c r="E68" s="224"/>
      <c r="F68" s="224"/>
      <c r="G68" s="224" t="s">
        <v>62</v>
      </c>
      <c r="H68" s="224"/>
      <c r="I68" s="274" t="s">
        <v>62</v>
      </c>
      <c r="J68" s="274"/>
      <c r="K68" s="224"/>
      <c r="L68" s="224" t="s">
        <v>62</v>
      </c>
      <c r="M68" s="224"/>
      <c r="N68" s="224"/>
      <c r="O68" s="223" t="s">
        <v>62</v>
      </c>
      <c r="P68" s="223" t="s">
        <v>62</v>
      </c>
      <c r="Q68" s="223" t="s">
        <v>62</v>
      </c>
      <c r="R68" s="223" t="s">
        <v>62</v>
      </c>
      <c r="S68" s="56"/>
    </row>
    <row r="69" spans="1:19" ht="21" customHeight="1" x14ac:dyDescent="0.25">
      <c r="A69" s="333"/>
      <c r="B69" s="148" t="s">
        <v>72</v>
      </c>
      <c r="C69" s="224"/>
      <c r="D69" s="224" t="s">
        <v>62</v>
      </c>
      <c r="E69" s="224"/>
      <c r="F69" s="224"/>
      <c r="G69" s="224">
        <f>G67</f>
        <v>0</v>
      </c>
      <c r="H69" s="224">
        <f t="shared" ref="H69:K69" si="31">H67</f>
        <v>0</v>
      </c>
      <c r="I69" s="274">
        <f t="shared" si="31"/>
        <v>0</v>
      </c>
      <c r="J69" s="274">
        <f t="shared" si="31"/>
        <v>0</v>
      </c>
      <c r="K69" s="224">
        <f t="shared" si="31"/>
        <v>0</v>
      </c>
      <c r="L69" s="224" t="s">
        <v>62</v>
      </c>
      <c r="M69" s="150">
        <v>46022</v>
      </c>
      <c r="N69" s="150">
        <v>46022</v>
      </c>
      <c r="O69" s="156"/>
      <c r="P69" s="223" t="s">
        <v>62</v>
      </c>
      <c r="Q69" s="156"/>
      <c r="R69" s="156"/>
      <c r="S69" s="56"/>
    </row>
    <row r="70" spans="1:19" s="56" customFormat="1" ht="74.45" customHeight="1" x14ac:dyDescent="0.25">
      <c r="A70" s="331" t="s">
        <v>225</v>
      </c>
      <c r="B70" s="137" t="s">
        <v>331</v>
      </c>
      <c r="C70" s="142" t="s">
        <v>191</v>
      </c>
      <c r="D70" s="141" t="s">
        <v>333</v>
      </c>
      <c r="E70" s="141" t="s">
        <v>320</v>
      </c>
      <c r="F70" s="142">
        <v>642</v>
      </c>
      <c r="G70" s="142">
        <v>1</v>
      </c>
      <c r="H70" s="142">
        <v>1</v>
      </c>
      <c r="I70" s="142">
        <v>0</v>
      </c>
      <c r="J70" s="142">
        <v>0</v>
      </c>
      <c r="K70" s="142">
        <f>G70</f>
        <v>1</v>
      </c>
      <c r="L70" s="142"/>
      <c r="M70" s="224" t="s">
        <v>62</v>
      </c>
      <c r="N70" s="224" t="s">
        <v>62</v>
      </c>
      <c r="O70" s="156">
        <v>0</v>
      </c>
      <c r="P70" s="156"/>
      <c r="Q70" s="156">
        <v>0</v>
      </c>
      <c r="R70" s="156">
        <v>0</v>
      </c>
    </row>
    <row r="71" spans="1:19" ht="15.75" x14ac:dyDescent="0.25">
      <c r="A71" s="332"/>
      <c r="B71" s="146" t="s">
        <v>70</v>
      </c>
      <c r="C71" s="224"/>
      <c r="D71" s="224" t="s">
        <v>62</v>
      </c>
      <c r="E71" s="224"/>
      <c r="F71" s="224"/>
      <c r="G71" s="224">
        <f>G70</f>
        <v>1</v>
      </c>
      <c r="H71" s="224">
        <f t="shared" ref="H71:K71" si="32">H70</f>
        <v>1</v>
      </c>
      <c r="I71" s="274">
        <f t="shared" si="32"/>
        <v>0</v>
      </c>
      <c r="J71" s="274">
        <f t="shared" si="32"/>
        <v>0</v>
      </c>
      <c r="K71" s="224">
        <f t="shared" si="32"/>
        <v>1</v>
      </c>
      <c r="L71" s="224" t="s">
        <v>62</v>
      </c>
      <c r="M71" s="150">
        <v>46022</v>
      </c>
      <c r="N71" s="150">
        <v>46022</v>
      </c>
      <c r="O71" s="156"/>
      <c r="P71" s="223" t="s">
        <v>62</v>
      </c>
      <c r="Q71" s="156"/>
      <c r="R71" s="156"/>
      <c r="S71" s="56"/>
    </row>
    <row r="72" spans="1:19" x14ac:dyDescent="0.25">
      <c r="A72" s="332"/>
      <c r="B72" s="147" t="s">
        <v>76</v>
      </c>
      <c r="C72" s="224"/>
      <c r="D72" s="224"/>
      <c r="E72" s="224"/>
      <c r="F72" s="224"/>
      <c r="G72" s="224" t="s">
        <v>62</v>
      </c>
      <c r="H72" s="224"/>
      <c r="I72" s="274" t="s">
        <v>62</v>
      </c>
      <c r="J72" s="274"/>
      <c r="K72" s="224"/>
      <c r="L72" s="224" t="s">
        <v>62</v>
      </c>
      <c r="M72" s="224"/>
      <c r="N72" s="224"/>
      <c r="O72" s="223" t="s">
        <v>62</v>
      </c>
      <c r="P72" s="223" t="s">
        <v>62</v>
      </c>
      <c r="Q72" s="223" t="s">
        <v>62</v>
      </c>
      <c r="R72" s="223" t="s">
        <v>62</v>
      </c>
      <c r="S72" s="56"/>
    </row>
    <row r="73" spans="1:19" ht="65.45" customHeight="1" x14ac:dyDescent="0.25">
      <c r="A73" s="332"/>
      <c r="B73" s="148" t="s">
        <v>192</v>
      </c>
      <c r="C73" s="224"/>
      <c r="D73" s="224" t="s">
        <v>62</v>
      </c>
      <c r="E73" s="224"/>
      <c r="F73" s="224"/>
      <c r="G73" s="224">
        <f>G70</f>
        <v>1</v>
      </c>
      <c r="H73" s="224">
        <f t="shared" ref="H73:J73" si="33">H70</f>
        <v>1</v>
      </c>
      <c r="I73" s="274">
        <f t="shared" si="33"/>
        <v>0</v>
      </c>
      <c r="J73" s="274">
        <f t="shared" si="33"/>
        <v>0</v>
      </c>
      <c r="K73" s="224">
        <f>K70</f>
        <v>1</v>
      </c>
      <c r="L73" s="224" t="s">
        <v>62</v>
      </c>
      <c r="M73" s="150">
        <v>46022</v>
      </c>
      <c r="N73" s="150">
        <v>46022</v>
      </c>
      <c r="O73" s="156"/>
      <c r="P73" s="223" t="s">
        <v>62</v>
      </c>
      <c r="Q73" s="156"/>
      <c r="R73" s="156"/>
      <c r="S73" s="56"/>
    </row>
    <row r="74" spans="1:19" ht="15" customHeight="1" x14ac:dyDescent="0.25">
      <c r="A74" s="332"/>
      <c r="B74" s="147" t="s">
        <v>193</v>
      </c>
      <c r="C74" s="224"/>
      <c r="D74" s="224"/>
      <c r="E74" s="224"/>
      <c r="F74" s="224"/>
      <c r="G74" s="224" t="s">
        <v>62</v>
      </c>
      <c r="H74" s="224"/>
      <c r="I74" s="274" t="s">
        <v>62</v>
      </c>
      <c r="J74" s="274"/>
      <c r="K74" s="224"/>
      <c r="L74" s="224" t="s">
        <v>62</v>
      </c>
      <c r="M74" s="224"/>
      <c r="N74" s="224"/>
      <c r="O74" s="223" t="s">
        <v>62</v>
      </c>
      <c r="P74" s="223" t="s">
        <v>62</v>
      </c>
      <c r="Q74" s="223" t="s">
        <v>62</v>
      </c>
      <c r="R74" s="223" t="s">
        <v>62</v>
      </c>
      <c r="S74" s="56"/>
    </row>
    <row r="75" spans="1:19" ht="38.65" customHeight="1" x14ac:dyDescent="0.25">
      <c r="A75" s="332"/>
      <c r="B75" s="148" t="s">
        <v>330</v>
      </c>
      <c r="C75" s="224"/>
      <c r="D75" s="224" t="s">
        <v>62</v>
      </c>
      <c r="E75" s="224"/>
      <c r="F75" s="224"/>
      <c r="G75" s="224">
        <f>G71</f>
        <v>1</v>
      </c>
      <c r="H75" s="224">
        <f t="shared" ref="H75:K75" si="34">H71</f>
        <v>1</v>
      </c>
      <c r="I75" s="274">
        <f t="shared" si="34"/>
        <v>0</v>
      </c>
      <c r="J75" s="274">
        <f t="shared" si="34"/>
        <v>0</v>
      </c>
      <c r="K75" s="224">
        <f t="shared" si="34"/>
        <v>1</v>
      </c>
      <c r="L75" s="224" t="s">
        <v>62</v>
      </c>
      <c r="M75" s="150">
        <v>46022</v>
      </c>
      <c r="N75" s="150">
        <v>46022</v>
      </c>
      <c r="O75" s="156"/>
      <c r="P75" s="223" t="s">
        <v>62</v>
      </c>
      <c r="Q75" s="156"/>
      <c r="R75" s="156"/>
      <c r="S75" s="56"/>
    </row>
    <row r="76" spans="1:19" ht="21" customHeight="1" x14ac:dyDescent="0.25">
      <c r="A76" s="332"/>
      <c r="B76" s="147" t="s">
        <v>71</v>
      </c>
      <c r="C76" s="224"/>
      <c r="D76" s="224"/>
      <c r="E76" s="224"/>
      <c r="F76" s="224"/>
      <c r="G76" s="224" t="s">
        <v>62</v>
      </c>
      <c r="H76" s="224"/>
      <c r="I76" s="274" t="s">
        <v>62</v>
      </c>
      <c r="J76" s="274"/>
      <c r="K76" s="224"/>
      <c r="L76" s="224" t="s">
        <v>62</v>
      </c>
      <c r="M76" s="224"/>
      <c r="N76" s="224"/>
      <c r="O76" s="223" t="s">
        <v>62</v>
      </c>
      <c r="P76" s="223" t="s">
        <v>62</v>
      </c>
      <c r="Q76" s="223" t="s">
        <v>62</v>
      </c>
      <c r="R76" s="223" t="s">
        <v>62</v>
      </c>
      <c r="S76" s="56"/>
    </row>
    <row r="77" spans="1:19" ht="21" customHeight="1" x14ac:dyDescent="0.25">
      <c r="A77" s="333"/>
      <c r="B77" s="148" t="s">
        <v>72</v>
      </c>
      <c r="C77" s="224"/>
      <c r="D77" s="224" t="s">
        <v>62</v>
      </c>
      <c r="E77" s="224"/>
      <c r="F77" s="224"/>
      <c r="G77" s="224">
        <f>G75</f>
        <v>1</v>
      </c>
      <c r="H77" s="224">
        <f t="shared" ref="H77:K77" si="35">H75</f>
        <v>1</v>
      </c>
      <c r="I77" s="274">
        <f t="shared" si="35"/>
        <v>0</v>
      </c>
      <c r="J77" s="274">
        <f t="shared" si="35"/>
        <v>0</v>
      </c>
      <c r="K77" s="224">
        <f t="shared" si="35"/>
        <v>1</v>
      </c>
      <c r="L77" s="224" t="s">
        <v>62</v>
      </c>
      <c r="M77" s="150">
        <v>46022</v>
      </c>
      <c r="N77" s="150">
        <v>46022</v>
      </c>
      <c r="O77" s="156"/>
      <c r="P77" s="223" t="s">
        <v>62</v>
      </c>
      <c r="Q77" s="156"/>
      <c r="R77" s="156"/>
      <c r="S77" s="56"/>
    </row>
    <row r="78" spans="1:19" s="56" customFormat="1" ht="74.45" customHeight="1" x14ac:dyDescent="0.25">
      <c r="A78" s="331" t="s">
        <v>226</v>
      </c>
      <c r="B78" s="137" t="s">
        <v>331</v>
      </c>
      <c r="C78" s="142" t="s">
        <v>191</v>
      </c>
      <c r="D78" s="141" t="s">
        <v>333</v>
      </c>
      <c r="E78" s="141" t="s">
        <v>320</v>
      </c>
      <c r="F78" s="142">
        <v>642</v>
      </c>
      <c r="G78" s="142"/>
      <c r="H78" s="142">
        <f>G78</f>
        <v>0</v>
      </c>
      <c r="I78" s="142">
        <v>0</v>
      </c>
      <c r="J78" s="142">
        <v>0</v>
      </c>
      <c r="K78" s="142">
        <f>G78</f>
        <v>0</v>
      </c>
      <c r="L78" s="142"/>
      <c r="M78" s="224" t="s">
        <v>62</v>
      </c>
      <c r="N78" s="224" t="s">
        <v>62</v>
      </c>
      <c r="O78" s="156"/>
      <c r="P78" s="156"/>
      <c r="Q78" s="156"/>
      <c r="R78" s="156"/>
    </row>
    <row r="79" spans="1:19" ht="15.75" x14ac:dyDescent="0.25">
      <c r="A79" s="332"/>
      <c r="B79" s="146" t="s">
        <v>70</v>
      </c>
      <c r="C79" s="224"/>
      <c r="D79" s="224" t="s">
        <v>62</v>
      </c>
      <c r="E79" s="224"/>
      <c r="F79" s="224"/>
      <c r="G79" s="224">
        <f>G78</f>
        <v>0</v>
      </c>
      <c r="H79" s="224">
        <f t="shared" ref="H79:K79" si="36">H78</f>
        <v>0</v>
      </c>
      <c r="I79" s="274">
        <f t="shared" si="36"/>
        <v>0</v>
      </c>
      <c r="J79" s="274">
        <f t="shared" si="36"/>
        <v>0</v>
      </c>
      <c r="K79" s="224">
        <f t="shared" si="36"/>
        <v>0</v>
      </c>
      <c r="L79" s="224" t="s">
        <v>62</v>
      </c>
      <c r="M79" s="150">
        <v>46022</v>
      </c>
      <c r="N79" s="150">
        <v>46022</v>
      </c>
      <c r="O79" s="156"/>
      <c r="P79" s="223" t="s">
        <v>62</v>
      </c>
      <c r="Q79" s="156"/>
      <c r="R79" s="156"/>
      <c r="S79" s="56"/>
    </row>
    <row r="80" spans="1:19" x14ac:dyDescent="0.25">
      <c r="A80" s="332"/>
      <c r="B80" s="147" t="s">
        <v>76</v>
      </c>
      <c r="C80" s="224"/>
      <c r="D80" s="224"/>
      <c r="E80" s="224"/>
      <c r="F80" s="224"/>
      <c r="G80" s="224" t="s">
        <v>62</v>
      </c>
      <c r="H80" s="224"/>
      <c r="I80" s="274" t="s">
        <v>62</v>
      </c>
      <c r="J80" s="274"/>
      <c r="K80" s="224"/>
      <c r="L80" s="224" t="s">
        <v>62</v>
      </c>
      <c r="M80" s="224"/>
      <c r="N80" s="224"/>
      <c r="O80" s="223" t="s">
        <v>62</v>
      </c>
      <c r="P80" s="223" t="s">
        <v>62</v>
      </c>
      <c r="Q80" s="223" t="s">
        <v>62</v>
      </c>
      <c r="R80" s="223" t="s">
        <v>62</v>
      </c>
      <c r="S80" s="56"/>
    </row>
    <row r="81" spans="1:19" ht="65.45" customHeight="1" x14ac:dyDescent="0.25">
      <c r="A81" s="332"/>
      <c r="B81" s="148" t="s">
        <v>192</v>
      </c>
      <c r="C81" s="224"/>
      <c r="D81" s="224" t="s">
        <v>62</v>
      </c>
      <c r="E81" s="224"/>
      <c r="F81" s="224"/>
      <c r="G81" s="224">
        <f>G78</f>
        <v>0</v>
      </c>
      <c r="H81" s="224">
        <f t="shared" ref="H81:J81" si="37">H78</f>
        <v>0</v>
      </c>
      <c r="I81" s="274">
        <f t="shared" si="37"/>
        <v>0</v>
      </c>
      <c r="J81" s="274">
        <f t="shared" si="37"/>
        <v>0</v>
      </c>
      <c r="K81" s="224">
        <f>K78</f>
        <v>0</v>
      </c>
      <c r="L81" s="224" t="s">
        <v>62</v>
      </c>
      <c r="M81" s="150">
        <v>46022</v>
      </c>
      <c r="N81" s="150">
        <v>46022</v>
      </c>
      <c r="O81" s="156"/>
      <c r="P81" s="223" t="s">
        <v>62</v>
      </c>
      <c r="Q81" s="156"/>
      <c r="R81" s="156"/>
      <c r="S81" s="56"/>
    </row>
    <row r="82" spans="1:19" ht="15" customHeight="1" x14ac:dyDescent="0.25">
      <c r="A82" s="332"/>
      <c r="B82" s="147" t="s">
        <v>193</v>
      </c>
      <c r="C82" s="224"/>
      <c r="D82" s="224"/>
      <c r="E82" s="224"/>
      <c r="F82" s="224"/>
      <c r="G82" s="224" t="s">
        <v>62</v>
      </c>
      <c r="H82" s="224"/>
      <c r="I82" s="274" t="s">
        <v>62</v>
      </c>
      <c r="J82" s="274"/>
      <c r="K82" s="224"/>
      <c r="L82" s="224" t="s">
        <v>62</v>
      </c>
      <c r="M82" s="224"/>
      <c r="N82" s="224"/>
      <c r="O82" s="223" t="s">
        <v>62</v>
      </c>
      <c r="P82" s="223" t="s">
        <v>62</v>
      </c>
      <c r="Q82" s="223" t="s">
        <v>62</v>
      </c>
      <c r="R82" s="223" t="s">
        <v>62</v>
      </c>
      <c r="S82" s="56"/>
    </row>
    <row r="83" spans="1:19" ht="38.65" customHeight="1" x14ac:dyDescent="0.25">
      <c r="A83" s="332"/>
      <c r="B83" s="148" t="s">
        <v>330</v>
      </c>
      <c r="C83" s="224"/>
      <c r="D83" s="224" t="s">
        <v>62</v>
      </c>
      <c r="E83" s="224"/>
      <c r="F83" s="224"/>
      <c r="G83" s="224">
        <f>G79</f>
        <v>0</v>
      </c>
      <c r="H83" s="224">
        <f t="shared" ref="H83:K83" si="38">H79</f>
        <v>0</v>
      </c>
      <c r="I83" s="274">
        <f t="shared" si="38"/>
        <v>0</v>
      </c>
      <c r="J83" s="274">
        <f t="shared" si="38"/>
        <v>0</v>
      </c>
      <c r="K83" s="224">
        <f t="shared" si="38"/>
        <v>0</v>
      </c>
      <c r="L83" s="224" t="s">
        <v>62</v>
      </c>
      <c r="M83" s="150">
        <v>46022</v>
      </c>
      <c r="N83" s="150">
        <v>46022</v>
      </c>
      <c r="O83" s="156"/>
      <c r="P83" s="223" t="s">
        <v>62</v>
      </c>
      <c r="Q83" s="156"/>
      <c r="R83" s="156"/>
      <c r="S83" s="56"/>
    </row>
    <row r="84" spans="1:19" ht="21" customHeight="1" x14ac:dyDescent="0.25">
      <c r="A84" s="332"/>
      <c r="B84" s="147" t="s">
        <v>71</v>
      </c>
      <c r="C84" s="224"/>
      <c r="D84" s="224"/>
      <c r="E84" s="224"/>
      <c r="F84" s="224"/>
      <c r="G84" s="224" t="s">
        <v>62</v>
      </c>
      <c r="H84" s="224"/>
      <c r="I84" s="274" t="s">
        <v>62</v>
      </c>
      <c r="J84" s="274"/>
      <c r="K84" s="224"/>
      <c r="L84" s="224" t="s">
        <v>62</v>
      </c>
      <c r="M84" s="224"/>
      <c r="N84" s="224"/>
      <c r="O84" s="223" t="s">
        <v>62</v>
      </c>
      <c r="P84" s="223" t="s">
        <v>62</v>
      </c>
      <c r="Q84" s="223" t="s">
        <v>62</v>
      </c>
      <c r="R84" s="223" t="s">
        <v>62</v>
      </c>
      <c r="S84" s="56"/>
    </row>
    <row r="85" spans="1:19" ht="21" customHeight="1" x14ac:dyDescent="0.25">
      <c r="A85" s="333"/>
      <c r="B85" s="148" t="s">
        <v>72</v>
      </c>
      <c r="C85" s="224"/>
      <c r="D85" s="224" t="s">
        <v>62</v>
      </c>
      <c r="E85" s="224"/>
      <c r="F85" s="224"/>
      <c r="G85" s="224">
        <f>G83</f>
        <v>0</v>
      </c>
      <c r="H85" s="224">
        <f t="shared" ref="H85:K85" si="39">H83</f>
        <v>0</v>
      </c>
      <c r="I85" s="274">
        <f t="shared" si="39"/>
        <v>0</v>
      </c>
      <c r="J85" s="274">
        <f t="shared" si="39"/>
        <v>0</v>
      </c>
      <c r="K85" s="224">
        <f t="shared" si="39"/>
        <v>0</v>
      </c>
      <c r="L85" s="224" t="s">
        <v>62</v>
      </c>
      <c r="M85" s="150">
        <v>46022</v>
      </c>
      <c r="N85" s="150">
        <v>46022</v>
      </c>
      <c r="O85" s="156"/>
      <c r="P85" s="223" t="s">
        <v>62</v>
      </c>
      <c r="Q85" s="156"/>
      <c r="R85" s="156"/>
      <c r="S85" s="56"/>
    </row>
    <row r="86" spans="1:19" s="56" customFormat="1" ht="74.45" customHeight="1" x14ac:dyDescent="0.25">
      <c r="A86" s="331" t="s">
        <v>227</v>
      </c>
      <c r="B86" s="137" t="s">
        <v>331</v>
      </c>
      <c r="C86" s="142" t="s">
        <v>191</v>
      </c>
      <c r="D86" s="141" t="s">
        <v>333</v>
      </c>
      <c r="E86" s="141" t="s">
        <v>320</v>
      </c>
      <c r="F86" s="142">
        <v>642</v>
      </c>
      <c r="G86" s="142"/>
      <c r="H86" s="142">
        <f>G86</f>
        <v>0</v>
      </c>
      <c r="I86" s="142">
        <v>0</v>
      </c>
      <c r="J86" s="142">
        <v>0</v>
      </c>
      <c r="K86" s="142">
        <f>G86</f>
        <v>0</v>
      </c>
      <c r="L86" s="142"/>
      <c r="M86" s="224" t="s">
        <v>62</v>
      </c>
      <c r="N86" s="224" t="s">
        <v>62</v>
      </c>
      <c r="O86" s="156"/>
      <c r="P86" s="156"/>
      <c r="Q86" s="156"/>
      <c r="R86" s="156"/>
    </row>
    <row r="87" spans="1:19" ht="15.75" x14ac:dyDescent="0.25">
      <c r="A87" s="332"/>
      <c r="B87" s="146" t="s">
        <v>70</v>
      </c>
      <c r="C87" s="224"/>
      <c r="D87" s="224" t="s">
        <v>62</v>
      </c>
      <c r="E87" s="224"/>
      <c r="F87" s="224"/>
      <c r="G87" s="224">
        <f>G86</f>
        <v>0</v>
      </c>
      <c r="H87" s="224">
        <f t="shared" ref="H87:K87" si="40">H86</f>
        <v>0</v>
      </c>
      <c r="I87" s="274">
        <f t="shared" si="40"/>
        <v>0</v>
      </c>
      <c r="J87" s="274">
        <f t="shared" si="40"/>
        <v>0</v>
      </c>
      <c r="K87" s="224">
        <f t="shared" si="40"/>
        <v>0</v>
      </c>
      <c r="L87" s="224" t="s">
        <v>62</v>
      </c>
      <c r="M87" s="150">
        <v>46022</v>
      </c>
      <c r="N87" s="150">
        <v>46022</v>
      </c>
      <c r="O87" s="156"/>
      <c r="P87" s="223" t="s">
        <v>62</v>
      </c>
      <c r="Q87" s="156"/>
      <c r="R87" s="156"/>
      <c r="S87" s="56"/>
    </row>
    <row r="88" spans="1:19" x14ac:dyDescent="0.25">
      <c r="A88" s="332"/>
      <c r="B88" s="147" t="s">
        <v>76</v>
      </c>
      <c r="C88" s="224"/>
      <c r="D88" s="224"/>
      <c r="E88" s="224"/>
      <c r="F88" s="224"/>
      <c r="G88" s="224" t="s">
        <v>62</v>
      </c>
      <c r="H88" s="224"/>
      <c r="I88" s="274" t="s">
        <v>62</v>
      </c>
      <c r="J88" s="274"/>
      <c r="K88" s="224"/>
      <c r="L88" s="224" t="s">
        <v>62</v>
      </c>
      <c r="M88" s="224"/>
      <c r="N88" s="224"/>
      <c r="O88" s="223" t="s">
        <v>62</v>
      </c>
      <c r="P88" s="223" t="s">
        <v>62</v>
      </c>
      <c r="Q88" s="223" t="s">
        <v>62</v>
      </c>
      <c r="R88" s="223" t="s">
        <v>62</v>
      </c>
      <c r="S88" s="56"/>
    </row>
    <row r="89" spans="1:19" ht="65.45" customHeight="1" x14ac:dyDescent="0.25">
      <c r="A89" s="332"/>
      <c r="B89" s="148" t="s">
        <v>192</v>
      </c>
      <c r="C89" s="224"/>
      <c r="D89" s="224" t="s">
        <v>62</v>
      </c>
      <c r="E89" s="224"/>
      <c r="F89" s="224"/>
      <c r="G89" s="224">
        <f>G86</f>
        <v>0</v>
      </c>
      <c r="H89" s="224">
        <f t="shared" ref="H89:J89" si="41">H86</f>
        <v>0</v>
      </c>
      <c r="I89" s="274">
        <f t="shared" si="41"/>
        <v>0</v>
      </c>
      <c r="J89" s="274">
        <f t="shared" si="41"/>
        <v>0</v>
      </c>
      <c r="K89" s="224">
        <f>K86</f>
        <v>0</v>
      </c>
      <c r="L89" s="224" t="s">
        <v>62</v>
      </c>
      <c r="M89" s="150">
        <v>46022</v>
      </c>
      <c r="N89" s="150">
        <v>46022</v>
      </c>
      <c r="O89" s="156"/>
      <c r="P89" s="223" t="s">
        <v>62</v>
      </c>
      <c r="Q89" s="156"/>
      <c r="R89" s="156"/>
      <c r="S89" s="56"/>
    </row>
    <row r="90" spans="1:19" ht="15" customHeight="1" x14ac:dyDescent="0.25">
      <c r="A90" s="332"/>
      <c r="B90" s="147" t="s">
        <v>193</v>
      </c>
      <c r="C90" s="224"/>
      <c r="D90" s="224"/>
      <c r="E90" s="224"/>
      <c r="F90" s="224"/>
      <c r="G90" s="224" t="s">
        <v>62</v>
      </c>
      <c r="H90" s="224"/>
      <c r="I90" s="274" t="s">
        <v>62</v>
      </c>
      <c r="J90" s="274"/>
      <c r="K90" s="224"/>
      <c r="L90" s="224" t="s">
        <v>62</v>
      </c>
      <c r="M90" s="224"/>
      <c r="N90" s="224"/>
      <c r="O90" s="223" t="s">
        <v>62</v>
      </c>
      <c r="P90" s="223" t="s">
        <v>62</v>
      </c>
      <c r="Q90" s="223" t="s">
        <v>62</v>
      </c>
      <c r="R90" s="223" t="s">
        <v>62</v>
      </c>
      <c r="S90" s="56"/>
    </row>
    <row r="91" spans="1:19" ht="38.65" customHeight="1" x14ac:dyDescent="0.25">
      <c r="A91" s="332"/>
      <c r="B91" s="148" t="s">
        <v>330</v>
      </c>
      <c r="C91" s="224"/>
      <c r="D91" s="224" t="s">
        <v>62</v>
      </c>
      <c r="E91" s="224"/>
      <c r="F91" s="224"/>
      <c r="G91" s="224">
        <f>G87</f>
        <v>0</v>
      </c>
      <c r="H91" s="224">
        <f t="shared" ref="H91:K91" si="42">H87</f>
        <v>0</v>
      </c>
      <c r="I91" s="274">
        <f t="shared" si="42"/>
        <v>0</v>
      </c>
      <c r="J91" s="274">
        <f t="shared" si="42"/>
        <v>0</v>
      </c>
      <c r="K91" s="224">
        <f t="shared" si="42"/>
        <v>0</v>
      </c>
      <c r="L91" s="224" t="s">
        <v>62</v>
      </c>
      <c r="M91" s="150">
        <v>46022</v>
      </c>
      <c r="N91" s="150">
        <v>46022</v>
      </c>
      <c r="O91" s="156"/>
      <c r="P91" s="223" t="s">
        <v>62</v>
      </c>
      <c r="Q91" s="156"/>
      <c r="R91" s="156"/>
      <c r="S91" s="56"/>
    </row>
    <row r="92" spans="1:19" ht="21" customHeight="1" x14ac:dyDescent="0.25">
      <c r="A92" s="332"/>
      <c r="B92" s="147" t="s">
        <v>71</v>
      </c>
      <c r="C92" s="224"/>
      <c r="D92" s="224"/>
      <c r="E92" s="224"/>
      <c r="F92" s="224"/>
      <c r="G92" s="224" t="s">
        <v>62</v>
      </c>
      <c r="H92" s="224"/>
      <c r="I92" s="274" t="s">
        <v>62</v>
      </c>
      <c r="J92" s="274"/>
      <c r="K92" s="224"/>
      <c r="L92" s="224" t="s">
        <v>62</v>
      </c>
      <c r="M92" s="224"/>
      <c r="N92" s="224"/>
      <c r="O92" s="223" t="s">
        <v>62</v>
      </c>
      <c r="P92" s="223" t="s">
        <v>62</v>
      </c>
      <c r="Q92" s="223" t="s">
        <v>62</v>
      </c>
      <c r="R92" s="223" t="s">
        <v>62</v>
      </c>
      <c r="S92" s="56"/>
    </row>
    <row r="93" spans="1:19" ht="21" customHeight="1" x14ac:dyDescent="0.25">
      <c r="A93" s="333"/>
      <c r="B93" s="148" t="s">
        <v>72</v>
      </c>
      <c r="C93" s="224"/>
      <c r="D93" s="224" t="s">
        <v>62</v>
      </c>
      <c r="E93" s="224"/>
      <c r="F93" s="224"/>
      <c r="G93" s="224">
        <f>G91</f>
        <v>0</v>
      </c>
      <c r="H93" s="224">
        <f t="shared" ref="H93:K93" si="43">H91</f>
        <v>0</v>
      </c>
      <c r="I93" s="274">
        <f t="shared" si="43"/>
        <v>0</v>
      </c>
      <c r="J93" s="274">
        <f t="shared" si="43"/>
        <v>0</v>
      </c>
      <c r="K93" s="224">
        <f t="shared" si="43"/>
        <v>0</v>
      </c>
      <c r="L93" s="224" t="s">
        <v>62</v>
      </c>
      <c r="M93" s="150">
        <v>46022</v>
      </c>
      <c r="N93" s="150">
        <v>46022</v>
      </c>
      <c r="O93" s="156"/>
      <c r="P93" s="223" t="s">
        <v>62</v>
      </c>
      <c r="Q93" s="156"/>
      <c r="R93" s="156"/>
      <c r="S93" s="56"/>
    </row>
    <row r="94" spans="1:19" s="56" customFormat="1" ht="74.45" customHeight="1" x14ac:dyDescent="0.25">
      <c r="A94" s="331" t="s">
        <v>228</v>
      </c>
      <c r="B94" s="137" t="s">
        <v>331</v>
      </c>
      <c r="C94" s="142" t="s">
        <v>191</v>
      </c>
      <c r="D94" s="141" t="s">
        <v>333</v>
      </c>
      <c r="E94" s="141" t="s">
        <v>320</v>
      </c>
      <c r="F94" s="142">
        <v>642</v>
      </c>
      <c r="G94" s="142">
        <v>0</v>
      </c>
      <c r="H94" s="142">
        <f>G94</f>
        <v>0</v>
      </c>
      <c r="I94" s="142">
        <v>0</v>
      </c>
      <c r="J94" s="142">
        <v>0</v>
      </c>
      <c r="K94" s="142">
        <f>G94</f>
        <v>0</v>
      </c>
      <c r="L94" s="142"/>
      <c r="M94" s="224" t="s">
        <v>62</v>
      </c>
      <c r="N94" s="224" t="s">
        <v>62</v>
      </c>
      <c r="O94" s="156">
        <v>0</v>
      </c>
      <c r="P94" s="156"/>
      <c r="Q94" s="156">
        <v>0</v>
      </c>
      <c r="R94" s="156"/>
    </row>
    <row r="95" spans="1:19" ht="15.75" x14ac:dyDescent="0.25">
      <c r="A95" s="332"/>
      <c r="B95" s="146" t="s">
        <v>70</v>
      </c>
      <c r="C95" s="224"/>
      <c r="D95" s="224" t="s">
        <v>62</v>
      </c>
      <c r="E95" s="224"/>
      <c r="F95" s="224"/>
      <c r="G95" s="224">
        <f>G94</f>
        <v>0</v>
      </c>
      <c r="H95" s="224">
        <f t="shared" ref="H95:K95" si="44">H94</f>
        <v>0</v>
      </c>
      <c r="I95" s="274">
        <f t="shared" si="44"/>
        <v>0</v>
      </c>
      <c r="J95" s="274">
        <f t="shared" si="44"/>
        <v>0</v>
      </c>
      <c r="K95" s="224">
        <f t="shared" si="44"/>
        <v>0</v>
      </c>
      <c r="L95" s="224" t="s">
        <v>62</v>
      </c>
      <c r="M95" s="150">
        <v>46022</v>
      </c>
      <c r="N95" s="150">
        <v>46022</v>
      </c>
      <c r="O95" s="156"/>
      <c r="P95" s="223" t="s">
        <v>62</v>
      </c>
      <c r="Q95" s="156"/>
      <c r="R95" s="156"/>
      <c r="S95" s="56"/>
    </row>
    <row r="96" spans="1:19" x14ac:dyDescent="0.25">
      <c r="A96" s="332"/>
      <c r="B96" s="147" t="s">
        <v>76</v>
      </c>
      <c r="C96" s="224"/>
      <c r="D96" s="224"/>
      <c r="E96" s="224"/>
      <c r="F96" s="224"/>
      <c r="G96" s="224" t="s">
        <v>62</v>
      </c>
      <c r="H96" s="224"/>
      <c r="I96" s="274" t="s">
        <v>62</v>
      </c>
      <c r="J96" s="274"/>
      <c r="K96" s="224"/>
      <c r="L96" s="224" t="s">
        <v>62</v>
      </c>
      <c r="M96" s="224"/>
      <c r="N96" s="224"/>
      <c r="O96" s="223" t="s">
        <v>62</v>
      </c>
      <c r="P96" s="223" t="s">
        <v>62</v>
      </c>
      <c r="Q96" s="223" t="s">
        <v>62</v>
      </c>
      <c r="R96" s="223" t="s">
        <v>62</v>
      </c>
      <c r="S96" s="56"/>
    </row>
    <row r="97" spans="1:19" ht="65.45" customHeight="1" x14ac:dyDescent="0.25">
      <c r="A97" s="332"/>
      <c r="B97" s="148" t="s">
        <v>192</v>
      </c>
      <c r="C97" s="224"/>
      <c r="D97" s="224" t="s">
        <v>62</v>
      </c>
      <c r="E97" s="224"/>
      <c r="F97" s="224"/>
      <c r="G97" s="224">
        <f>G94</f>
        <v>0</v>
      </c>
      <c r="H97" s="224">
        <f t="shared" ref="H97:J97" si="45">H94</f>
        <v>0</v>
      </c>
      <c r="I97" s="274">
        <f t="shared" si="45"/>
        <v>0</v>
      </c>
      <c r="J97" s="274">
        <f t="shared" si="45"/>
        <v>0</v>
      </c>
      <c r="K97" s="224">
        <f>K94</f>
        <v>0</v>
      </c>
      <c r="L97" s="224" t="s">
        <v>62</v>
      </c>
      <c r="M97" s="150">
        <v>46022</v>
      </c>
      <c r="N97" s="150">
        <v>46022</v>
      </c>
      <c r="O97" s="156"/>
      <c r="P97" s="223" t="s">
        <v>62</v>
      </c>
      <c r="Q97" s="156"/>
      <c r="R97" s="156"/>
      <c r="S97" s="56"/>
    </row>
    <row r="98" spans="1:19" ht="15" customHeight="1" x14ac:dyDescent="0.25">
      <c r="A98" s="332"/>
      <c r="B98" s="147" t="s">
        <v>193</v>
      </c>
      <c r="C98" s="224"/>
      <c r="D98" s="224"/>
      <c r="E98" s="224"/>
      <c r="F98" s="224"/>
      <c r="G98" s="224" t="s">
        <v>62</v>
      </c>
      <c r="H98" s="224"/>
      <c r="I98" s="274" t="s">
        <v>62</v>
      </c>
      <c r="J98" s="274"/>
      <c r="K98" s="224"/>
      <c r="L98" s="224" t="s">
        <v>62</v>
      </c>
      <c r="M98" s="224"/>
      <c r="N98" s="224"/>
      <c r="O98" s="223" t="s">
        <v>62</v>
      </c>
      <c r="P98" s="223" t="s">
        <v>62</v>
      </c>
      <c r="Q98" s="223" t="s">
        <v>62</v>
      </c>
      <c r="R98" s="223" t="s">
        <v>62</v>
      </c>
      <c r="S98" s="56"/>
    </row>
    <row r="99" spans="1:19" ht="38.65" customHeight="1" x14ac:dyDescent="0.25">
      <c r="A99" s="332"/>
      <c r="B99" s="148" t="s">
        <v>330</v>
      </c>
      <c r="C99" s="224"/>
      <c r="D99" s="224" t="s">
        <v>62</v>
      </c>
      <c r="E99" s="224"/>
      <c r="F99" s="224"/>
      <c r="G99" s="224">
        <f>G95</f>
        <v>0</v>
      </c>
      <c r="H99" s="224">
        <f t="shared" ref="H99:K99" si="46">H95</f>
        <v>0</v>
      </c>
      <c r="I99" s="274">
        <f t="shared" si="46"/>
        <v>0</v>
      </c>
      <c r="J99" s="274">
        <f t="shared" si="46"/>
        <v>0</v>
      </c>
      <c r="K99" s="224">
        <f t="shared" si="46"/>
        <v>0</v>
      </c>
      <c r="L99" s="224" t="s">
        <v>62</v>
      </c>
      <c r="M99" s="150">
        <v>46022</v>
      </c>
      <c r="N99" s="150">
        <v>46022</v>
      </c>
      <c r="O99" s="156"/>
      <c r="P99" s="223" t="s">
        <v>62</v>
      </c>
      <c r="Q99" s="156"/>
      <c r="R99" s="156"/>
      <c r="S99" s="56"/>
    </row>
    <row r="100" spans="1:19" ht="21" customHeight="1" x14ac:dyDescent="0.25">
      <c r="A100" s="332"/>
      <c r="B100" s="147" t="s">
        <v>71</v>
      </c>
      <c r="C100" s="224"/>
      <c r="D100" s="224"/>
      <c r="E100" s="224"/>
      <c r="F100" s="224"/>
      <c r="G100" s="224" t="s">
        <v>62</v>
      </c>
      <c r="H100" s="224"/>
      <c r="I100" s="274" t="s">
        <v>62</v>
      </c>
      <c r="J100" s="274"/>
      <c r="K100" s="224"/>
      <c r="L100" s="224" t="s">
        <v>62</v>
      </c>
      <c r="M100" s="224"/>
      <c r="N100" s="224"/>
      <c r="O100" s="223" t="s">
        <v>62</v>
      </c>
      <c r="P100" s="223" t="s">
        <v>62</v>
      </c>
      <c r="Q100" s="223" t="s">
        <v>62</v>
      </c>
      <c r="R100" s="223" t="s">
        <v>62</v>
      </c>
      <c r="S100" s="56"/>
    </row>
    <row r="101" spans="1:19" ht="21" customHeight="1" x14ac:dyDescent="0.25">
      <c r="A101" s="333"/>
      <c r="B101" s="148" t="s">
        <v>72</v>
      </c>
      <c r="C101" s="224"/>
      <c r="D101" s="224" t="s">
        <v>62</v>
      </c>
      <c r="E101" s="224"/>
      <c r="F101" s="224"/>
      <c r="G101" s="224">
        <f>G99</f>
        <v>0</v>
      </c>
      <c r="H101" s="224">
        <f t="shared" ref="H101:K101" si="47">H99</f>
        <v>0</v>
      </c>
      <c r="I101" s="274">
        <f t="shared" si="47"/>
        <v>0</v>
      </c>
      <c r="J101" s="274">
        <f t="shared" si="47"/>
        <v>0</v>
      </c>
      <c r="K101" s="224">
        <f t="shared" si="47"/>
        <v>0</v>
      </c>
      <c r="L101" s="224" t="s">
        <v>62</v>
      </c>
      <c r="M101" s="150">
        <v>46022</v>
      </c>
      <c r="N101" s="150">
        <v>46022</v>
      </c>
      <c r="O101" s="156"/>
      <c r="P101" s="223" t="s">
        <v>62</v>
      </c>
      <c r="Q101" s="156"/>
      <c r="R101" s="156"/>
      <c r="S101" s="56"/>
    </row>
    <row r="102" spans="1:19" s="56" customFormat="1" ht="74.45" customHeight="1" x14ac:dyDescent="0.25">
      <c r="A102" s="331" t="s">
        <v>229</v>
      </c>
      <c r="B102" s="137" t="s">
        <v>331</v>
      </c>
      <c r="C102" s="142" t="s">
        <v>191</v>
      </c>
      <c r="D102" s="141" t="s">
        <v>333</v>
      </c>
      <c r="E102" s="141" t="s">
        <v>320</v>
      </c>
      <c r="F102" s="142">
        <v>642</v>
      </c>
      <c r="G102" s="142">
        <v>1</v>
      </c>
      <c r="H102" s="142">
        <f>G102</f>
        <v>1</v>
      </c>
      <c r="I102" s="142">
        <v>0</v>
      </c>
      <c r="J102" s="142">
        <v>0</v>
      </c>
      <c r="K102" s="142">
        <f>G102</f>
        <v>1</v>
      </c>
      <c r="L102" s="142"/>
      <c r="M102" s="224" t="s">
        <v>62</v>
      </c>
      <c r="N102" s="224" t="s">
        <v>62</v>
      </c>
      <c r="O102" s="156">
        <v>45935.87</v>
      </c>
      <c r="P102" s="156"/>
      <c r="Q102" s="156">
        <v>0</v>
      </c>
      <c r="R102" s="156">
        <v>0</v>
      </c>
    </row>
    <row r="103" spans="1:19" ht="15.75" x14ac:dyDescent="0.25">
      <c r="A103" s="332"/>
      <c r="B103" s="146" t="s">
        <v>70</v>
      </c>
      <c r="C103" s="224"/>
      <c r="D103" s="224" t="s">
        <v>62</v>
      </c>
      <c r="E103" s="224"/>
      <c r="F103" s="224"/>
      <c r="G103" s="224">
        <f>G102</f>
        <v>1</v>
      </c>
      <c r="H103" s="224">
        <f t="shared" ref="H103:K103" si="48">H102</f>
        <v>1</v>
      </c>
      <c r="I103" s="274">
        <f t="shared" si="48"/>
        <v>0</v>
      </c>
      <c r="J103" s="274">
        <f t="shared" si="48"/>
        <v>0</v>
      </c>
      <c r="K103" s="224">
        <f t="shared" si="48"/>
        <v>1</v>
      </c>
      <c r="L103" s="224" t="s">
        <v>62</v>
      </c>
      <c r="M103" s="150">
        <v>46022</v>
      </c>
      <c r="N103" s="150">
        <v>46022</v>
      </c>
      <c r="O103" s="156"/>
      <c r="P103" s="223" t="s">
        <v>62</v>
      </c>
      <c r="Q103" s="156"/>
      <c r="R103" s="156"/>
      <c r="S103" s="56"/>
    </row>
    <row r="104" spans="1:19" x14ac:dyDescent="0.25">
      <c r="A104" s="332"/>
      <c r="B104" s="147" t="s">
        <v>76</v>
      </c>
      <c r="C104" s="224"/>
      <c r="D104" s="224"/>
      <c r="E104" s="224"/>
      <c r="F104" s="224"/>
      <c r="G104" s="224" t="s">
        <v>62</v>
      </c>
      <c r="H104" s="224"/>
      <c r="I104" s="274" t="s">
        <v>62</v>
      </c>
      <c r="J104" s="274"/>
      <c r="K104" s="224"/>
      <c r="L104" s="224" t="s">
        <v>62</v>
      </c>
      <c r="M104" s="224"/>
      <c r="N104" s="224"/>
      <c r="O104" s="223" t="s">
        <v>62</v>
      </c>
      <c r="P104" s="223" t="s">
        <v>62</v>
      </c>
      <c r="Q104" s="223" t="s">
        <v>62</v>
      </c>
      <c r="R104" s="223" t="s">
        <v>62</v>
      </c>
      <c r="S104" s="56"/>
    </row>
    <row r="105" spans="1:19" ht="65.45" customHeight="1" x14ac:dyDescent="0.25">
      <c r="A105" s="332"/>
      <c r="B105" s="148" t="s">
        <v>192</v>
      </c>
      <c r="C105" s="224"/>
      <c r="D105" s="224" t="s">
        <v>62</v>
      </c>
      <c r="E105" s="224"/>
      <c r="F105" s="224"/>
      <c r="G105" s="224">
        <f>G102</f>
        <v>1</v>
      </c>
      <c r="H105" s="224">
        <f t="shared" ref="H105:J105" si="49">H102</f>
        <v>1</v>
      </c>
      <c r="I105" s="274">
        <f t="shared" si="49"/>
        <v>0</v>
      </c>
      <c r="J105" s="274">
        <f t="shared" si="49"/>
        <v>0</v>
      </c>
      <c r="K105" s="224">
        <f>K102</f>
        <v>1</v>
      </c>
      <c r="L105" s="224" t="s">
        <v>62</v>
      </c>
      <c r="M105" s="150">
        <v>46022</v>
      </c>
      <c r="N105" s="150">
        <v>46022</v>
      </c>
      <c r="O105" s="156"/>
      <c r="P105" s="223" t="s">
        <v>62</v>
      </c>
      <c r="Q105" s="156"/>
      <c r="R105" s="156"/>
      <c r="S105" s="56"/>
    </row>
    <row r="106" spans="1:19" ht="15" customHeight="1" x14ac:dyDescent="0.25">
      <c r="A106" s="332"/>
      <c r="B106" s="147" t="s">
        <v>193</v>
      </c>
      <c r="C106" s="224"/>
      <c r="D106" s="224"/>
      <c r="E106" s="224"/>
      <c r="F106" s="224"/>
      <c r="G106" s="224" t="s">
        <v>62</v>
      </c>
      <c r="H106" s="224"/>
      <c r="I106" s="274" t="s">
        <v>62</v>
      </c>
      <c r="J106" s="274"/>
      <c r="K106" s="224"/>
      <c r="L106" s="224" t="s">
        <v>62</v>
      </c>
      <c r="M106" s="224"/>
      <c r="N106" s="224"/>
      <c r="O106" s="223" t="s">
        <v>62</v>
      </c>
      <c r="P106" s="223" t="s">
        <v>62</v>
      </c>
      <c r="Q106" s="223" t="s">
        <v>62</v>
      </c>
      <c r="R106" s="223" t="s">
        <v>62</v>
      </c>
      <c r="S106" s="56"/>
    </row>
    <row r="107" spans="1:19" ht="38.65" customHeight="1" x14ac:dyDescent="0.25">
      <c r="A107" s="332"/>
      <c r="B107" s="148" t="s">
        <v>330</v>
      </c>
      <c r="C107" s="224"/>
      <c r="D107" s="224" t="s">
        <v>62</v>
      </c>
      <c r="E107" s="224"/>
      <c r="F107" s="224"/>
      <c r="G107" s="224">
        <f>G103</f>
        <v>1</v>
      </c>
      <c r="H107" s="224">
        <f t="shared" ref="H107:K107" si="50">H103</f>
        <v>1</v>
      </c>
      <c r="I107" s="274">
        <f t="shared" si="50"/>
        <v>0</v>
      </c>
      <c r="J107" s="274">
        <f t="shared" si="50"/>
        <v>0</v>
      </c>
      <c r="K107" s="224">
        <f t="shared" si="50"/>
        <v>1</v>
      </c>
      <c r="L107" s="224" t="s">
        <v>62</v>
      </c>
      <c r="M107" s="150">
        <v>46022</v>
      </c>
      <c r="N107" s="150">
        <v>46022</v>
      </c>
      <c r="O107" s="156"/>
      <c r="P107" s="223" t="s">
        <v>62</v>
      </c>
      <c r="Q107" s="156"/>
      <c r="R107" s="156"/>
      <c r="S107" s="56"/>
    </row>
    <row r="108" spans="1:19" ht="21" customHeight="1" x14ac:dyDescent="0.25">
      <c r="A108" s="332"/>
      <c r="B108" s="147" t="s">
        <v>71</v>
      </c>
      <c r="C108" s="224"/>
      <c r="D108" s="224"/>
      <c r="E108" s="224"/>
      <c r="F108" s="224"/>
      <c r="G108" s="224" t="s">
        <v>62</v>
      </c>
      <c r="H108" s="224"/>
      <c r="I108" s="274" t="s">
        <v>62</v>
      </c>
      <c r="J108" s="274"/>
      <c r="K108" s="224"/>
      <c r="L108" s="224" t="s">
        <v>62</v>
      </c>
      <c r="M108" s="224"/>
      <c r="N108" s="224"/>
      <c r="O108" s="223" t="s">
        <v>62</v>
      </c>
      <c r="P108" s="223" t="s">
        <v>62</v>
      </c>
      <c r="Q108" s="223" t="s">
        <v>62</v>
      </c>
      <c r="R108" s="223" t="s">
        <v>62</v>
      </c>
      <c r="S108" s="56"/>
    </row>
    <row r="109" spans="1:19" ht="21" customHeight="1" x14ac:dyDescent="0.25">
      <c r="A109" s="333"/>
      <c r="B109" s="148" t="s">
        <v>72</v>
      </c>
      <c r="C109" s="224"/>
      <c r="D109" s="224" t="s">
        <v>62</v>
      </c>
      <c r="E109" s="224"/>
      <c r="F109" s="224"/>
      <c r="G109" s="224">
        <f>G107</f>
        <v>1</v>
      </c>
      <c r="H109" s="224">
        <f t="shared" ref="H109:K109" si="51">H107</f>
        <v>1</v>
      </c>
      <c r="I109" s="274">
        <f t="shared" si="51"/>
        <v>0</v>
      </c>
      <c r="J109" s="274">
        <f t="shared" si="51"/>
        <v>0</v>
      </c>
      <c r="K109" s="224">
        <f t="shared" si="51"/>
        <v>1</v>
      </c>
      <c r="L109" s="224" t="s">
        <v>62</v>
      </c>
      <c r="M109" s="150">
        <v>46022</v>
      </c>
      <c r="N109" s="150">
        <v>46022</v>
      </c>
      <c r="O109" s="156"/>
      <c r="P109" s="223" t="s">
        <v>62</v>
      </c>
      <c r="Q109" s="156"/>
      <c r="R109" s="156"/>
      <c r="S109" s="56"/>
    </row>
    <row r="110" spans="1:19" s="56" customFormat="1" ht="74.45" customHeight="1" x14ac:dyDescent="0.25">
      <c r="A110" s="331" t="s">
        <v>230</v>
      </c>
      <c r="B110" s="137" t="s">
        <v>331</v>
      </c>
      <c r="C110" s="142" t="s">
        <v>191</v>
      </c>
      <c r="D110" s="141" t="s">
        <v>333</v>
      </c>
      <c r="E110" s="141" t="s">
        <v>320</v>
      </c>
      <c r="F110" s="142">
        <v>642</v>
      </c>
      <c r="G110" s="142"/>
      <c r="H110" s="142">
        <f>G110</f>
        <v>0</v>
      </c>
      <c r="I110" s="142">
        <v>0</v>
      </c>
      <c r="J110" s="142">
        <v>0</v>
      </c>
      <c r="K110" s="142">
        <f>G110</f>
        <v>0</v>
      </c>
      <c r="L110" s="142"/>
      <c r="M110" s="224" t="s">
        <v>62</v>
      </c>
      <c r="N110" s="224" t="s">
        <v>62</v>
      </c>
      <c r="O110" s="156"/>
      <c r="P110" s="156"/>
      <c r="Q110" s="156"/>
      <c r="R110" s="156"/>
    </row>
    <row r="111" spans="1:19" ht="15.75" x14ac:dyDescent="0.25">
      <c r="A111" s="332"/>
      <c r="B111" s="146" t="s">
        <v>70</v>
      </c>
      <c r="C111" s="224"/>
      <c r="D111" s="224" t="s">
        <v>62</v>
      </c>
      <c r="E111" s="224"/>
      <c r="F111" s="224"/>
      <c r="G111" s="224">
        <f>G110</f>
        <v>0</v>
      </c>
      <c r="H111" s="224">
        <f t="shared" ref="H111:K111" si="52">H110</f>
        <v>0</v>
      </c>
      <c r="I111" s="274">
        <f t="shared" si="52"/>
        <v>0</v>
      </c>
      <c r="J111" s="274">
        <f t="shared" si="52"/>
        <v>0</v>
      </c>
      <c r="K111" s="224">
        <f t="shared" si="52"/>
        <v>0</v>
      </c>
      <c r="L111" s="224" t="s">
        <v>62</v>
      </c>
      <c r="M111" s="150">
        <v>46022</v>
      </c>
      <c r="N111" s="150">
        <v>46022</v>
      </c>
      <c r="O111" s="156"/>
      <c r="P111" s="223" t="s">
        <v>62</v>
      </c>
      <c r="Q111" s="156"/>
      <c r="R111" s="156"/>
      <c r="S111" s="56"/>
    </row>
    <row r="112" spans="1:19" x14ac:dyDescent="0.25">
      <c r="A112" s="332"/>
      <c r="B112" s="147" t="s">
        <v>76</v>
      </c>
      <c r="C112" s="224"/>
      <c r="D112" s="224"/>
      <c r="E112" s="224"/>
      <c r="F112" s="224"/>
      <c r="G112" s="224" t="s">
        <v>62</v>
      </c>
      <c r="H112" s="224"/>
      <c r="I112" s="274" t="s">
        <v>62</v>
      </c>
      <c r="J112" s="274"/>
      <c r="K112" s="224"/>
      <c r="L112" s="224" t="s">
        <v>62</v>
      </c>
      <c r="M112" s="224"/>
      <c r="N112" s="224"/>
      <c r="O112" s="223" t="s">
        <v>62</v>
      </c>
      <c r="P112" s="223" t="s">
        <v>62</v>
      </c>
      <c r="Q112" s="223" t="s">
        <v>62</v>
      </c>
      <c r="R112" s="223" t="s">
        <v>62</v>
      </c>
      <c r="S112" s="56"/>
    </row>
    <row r="113" spans="1:19" ht="65.45" customHeight="1" x14ac:dyDescent="0.25">
      <c r="A113" s="332"/>
      <c r="B113" s="148" t="s">
        <v>192</v>
      </c>
      <c r="C113" s="224"/>
      <c r="D113" s="224" t="s">
        <v>62</v>
      </c>
      <c r="E113" s="224"/>
      <c r="F113" s="224"/>
      <c r="G113" s="224">
        <f>G110</f>
        <v>0</v>
      </c>
      <c r="H113" s="224">
        <f t="shared" ref="H113:J113" si="53">H110</f>
        <v>0</v>
      </c>
      <c r="I113" s="274">
        <f t="shared" si="53"/>
        <v>0</v>
      </c>
      <c r="J113" s="274">
        <f t="shared" si="53"/>
        <v>0</v>
      </c>
      <c r="K113" s="224">
        <f>K110</f>
        <v>0</v>
      </c>
      <c r="L113" s="224" t="s">
        <v>62</v>
      </c>
      <c r="M113" s="150">
        <v>46022</v>
      </c>
      <c r="N113" s="150">
        <v>46022</v>
      </c>
      <c r="O113" s="156"/>
      <c r="P113" s="223" t="s">
        <v>62</v>
      </c>
      <c r="Q113" s="156"/>
      <c r="R113" s="156"/>
      <c r="S113" s="56"/>
    </row>
    <row r="114" spans="1:19" ht="15" customHeight="1" x14ac:dyDescent="0.25">
      <c r="A114" s="332"/>
      <c r="B114" s="147" t="s">
        <v>193</v>
      </c>
      <c r="C114" s="224"/>
      <c r="D114" s="224"/>
      <c r="E114" s="224"/>
      <c r="F114" s="224"/>
      <c r="G114" s="224" t="s">
        <v>62</v>
      </c>
      <c r="H114" s="224"/>
      <c r="I114" s="274" t="s">
        <v>62</v>
      </c>
      <c r="J114" s="274"/>
      <c r="K114" s="224"/>
      <c r="L114" s="224" t="s">
        <v>62</v>
      </c>
      <c r="M114" s="224"/>
      <c r="N114" s="224"/>
      <c r="O114" s="223" t="s">
        <v>62</v>
      </c>
      <c r="P114" s="223" t="s">
        <v>62</v>
      </c>
      <c r="Q114" s="223" t="s">
        <v>62</v>
      </c>
      <c r="R114" s="223" t="s">
        <v>62</v>
      </c>
      <c r="S114" s="56"/>
    </row>
    <row r="115" spans="1:19" ht="38.65" customHeight="1" x14ac:dyDescent="0.25">
      <c r="A115" s="332"/>
      <c r="B115" s="148" t="s">
        <v>330</v>
      </c>
      <c r="C115" s="224"/>
      <c r="D115" s="224" t="s">
        <v>62</v>
      </c>
      <c r="E115" s="224"/>
      <c r="F115" s="224"/>
      <c r="G115" s="224">
        <f>G111</f>
        <v>0</v>
      </c>
      <c r="H115" s="224">
        <f t="shared" ref="H115:K115" si="54">H111</f>
        <v>0</v>
      </c>
      <c r="I115" s="274">
        <f t="shared" si="54"/>
        <v>0</v>
      </c>
      <c r="J115" s="274">
        <f t="shared" si="54"/>
        <v>0</v>
      </c>
      <c r="K115" s="224">
        <f t="shared" si="54"/>
        <v>0</v>
      </c>
      <c r="L115" s="224" t="s">
        <v>62</v>
      </c>
      <c r="M115" s="150">
        <v>46022</v>
      </c>
      <c r="N115" s="150">
        <v>46022</v>
      </c>
      <c r="O115" s="156"/>
      <c r="P115" s="223" t="s">
        <v>62</v>
      </c>
      <c r="Q115" s="156"/>
      <c r="R115" s="156"/>
      <c r="S115" s="56"/>
    </row>
    <row r="116" spans="1:19" ht="21" customHeight="1" x14ac:dyDescent="0.25">
      <c r="A116" s="332"/>
      <c r="B116" s="147" t="s">
        <v>71</v>
      </c>
      <c r="C116" s="224"/>
      <c r="D116" s="224"/>
      <c r="E116" s="224"/>
      <c r="F116" s="224"/>
      <c r="G116" s="224" t="s">
        <v>62</v>
      </c>
      <c r="H116" s="224"/>
      <c r="I116" s="274" t="s">
        <v>62</v>
      </c>
      <c r="J116" s="274"/>
      <c r="K116" s="224"/>
      <c r="L116" s="224" t="s">
        <v>62</v>
      </c>
      <c r="M116" s="224"/>
      <c r="N116" s="224"/>
      <c r="O116" s="223" t="s">
        <v>62</v>
      </c>
      <c r="P116" s="223" t="s">
        <v>62</v>
      </c>
      <c r="Q116" s="223" t="s">
        <v>62</v>
      </c>
      <c r="R116" s="223" t="s">
        <v>62</v>
      </c>
      <c r="S116" s="56"/>
    </row>
    <row r="117" spans="1:19" ht="21" customHeight="1" x14ac:dyDescent="0.25">
      <c r="A117" s="333"/>
      <c r="B117" s="148" t="s">
        <v>72</v>
      </c>
      <c r="C117" s="224"/>
      <c r="D117" s="224" t="s">
        <v>62</v>
      </c>
      <c r="E117" s="224"/>
      <c r="F117" s="224"/>
      <c r="G117" s="224">
        <f>G115</f>
        <v>0</v>
      </c>
      <c r="H117" s="224">
        <f t="shared" ref="H117:K117" si="55">H115</f>
        <v>0</v>
      </c>
      <c r="I117" s="274">
        <f t="shared" si="55"/>
        <v>0</v>
      </c>
      <c r="J117" s="274">
        <f t="shared" si="55"/>
        <v>0</v>
      </c>
      <c r="K117" s="224">
        <f t="shared" si="55"/>
        <v>0</v>
      </c>
      <c r="L117" s="224" t="s">
        <v>62</v>
      </c>
      <c r="M117" s="150">
        <v>46022</v>
      </c>
      <c r="N117" s="150">
        <v>46022</v>
      </c>
      <c r="O117" s="156"/>
      <c r="P117" s="223" t="s">
        <v>62</v>
      </c>
      <c r="Q117" s="156"/>
      <c r="R117" s="156"/>
      <c r="S117" s="56"/>
    </row>
    <row r="118" spans="1:19" s="56" customFormat="1" ht="74.45" customHeight="1" x14ac:dyDescent="0.25">
      <c r="A118" s="331" t="s">
        <v>231</v>
      </c>
      <c r="B118" s="137" t="s">
        <v>331</v>
      </c>
      <c r="C118" s="142" t="s">
        <v>191</v>
      </c>
      <c r="D118" s="141" t="s">
        <v>333</v>
      </c>
      <c r="E118" s="141" t="s">
        <v>320</v>
      </c>
      <c r="F118" s="142">
        <v>642</v>
      </c>
      <c r="G118" s="142"/>
      <c r="H118" s="142">
        <f>G118</f>
        <v>0</v>
      </c>
      <c r="I118" s="142">
        <v>0</v>
      </c>
      <c r="J118" s="142">
        <v>0</v>
      </c>
      <c r="K118" s="142">
        <f>G118</f>
        <v>0</v>
      </c>
      <c r="L118" s="142"/>
      <c r="M118" s="224" t="s">
        <v>62</v>
      </c>
      <c r="N118" s="224" t="s">
        <v>62</v>
      </c>
      <c r="O118" s="156"/>
      <c r="P118" s="156"/>
      <c r="Q118" s="156"/>
      <c r="R118" s="156"/>
    </row>
    <row r="119" spans="1:19" ht="15.75" x14ac:dyDescent="0.25">
      <c r="A119" s="332"/>
      <c r="B119" s="146" t="s">
        <v>70</v>
      </c>
      <c r="C119" s="224"/>
      <c r="D119" s="224" t="s">
        <v>62</v>
      </c>
      <c r="E119" s="224"/>
      <c r="F119" s="224"/>
      <c r="G119" s="224">
        <f>G118</f>
        <v>0</v>
      </c>
      <c r="H119" s="224">
        <f t="shared" ref="H119:K119" si="56">H118</f>
        <v>0</v>
      </c>
      <c r="I119" s="274">
        <f t="shared" si="56"/>
        <v>0</v>
      </c>
      <c r="J119" s="274">
        <f t="shared" si="56"/>
        <v>0</v>
      </c>
      <c r="K119" s="224">
        <f t="shared" si="56"/>
        <v>0</v>
      </c>
      <c r="L119" s="224" t="s">
        <v>62</v>
      </c>
      <c r="M119" s="150">
        <v>46022</v>
      </c>
      <c r="N119" s="150">
        <v>46022</v>
      </c>
      <c r="O119" s="156"/>
      <c r="P119" s="223" t="s">
        <v>62</v>
      </c>
      <c r="Q119" s="156"/>
      <c r="R119" s="156"/>
      <c r="S119" s="56"/>
    </row>
    <row r="120" spans="1:19" x14ac:dyDescent="0.25">
      <c r="A120" s="332"/>
      <c r="B120" s="147" t="s">
        <v>76</v>
      </c>
      <c r="C120" s="224"/>
      <c r="D120" s="224"/>
      <c r="E120" s="224"/>
      <c r="F120" s="224"/>
      <c r="G120" s="224" t="s">
        <v>62</v>
      </c>
      <c r="H120" s="224"/>
      <c r="I120" s="274" t="s">
        <v>62</v>
      </c>
      <c r="J120" s="274"/>
      <c r="K120" s="224"/>
      <c r="L120" s="224" t="s">
        <v>62</v>
      </c>
      <c r="M120" s="224"/>
      <c r="N120" s="224"/>
      <c r="O120" s="223" t="s">
        <v>62</v>
      </c>
      <c r="P120" s="223" t="s">
        <v>62</v>
      </c>
      <c r="Q120" s="223" t="s">
        <v>62</v>
      </c>
      <c r="R120" s="223" t="s">
        <v>62</v>
      </c>
      <c r="S120" s="56"/>
    </row>
    <row r="121" spans="1:19" ht="65.45" customHeight="1" x14ac:dyDescent="0.25">
      <c r="A121" s="332"/>
      <c r="B121" s="148" t="s">
        <v>192</v>
      </c>
      <c r="C121" s="224"/>
      <c r="D121" s="224" t="s">
        <v>62</v>
      </c>
      <c r="E121" s="224"/>
      <c r="F121" s="224"/>
      <c r="G121" s="224">
        <f>G118</f>
        <v>0</v>
      </c>
      <c r="H121" s="224">
        <f t="shared" ref="H121:J121" si="57">H118</f>
        <v>0</v>
      </c>
      <c r="I121" s="274">
        <f t="shared" si="57"/>
        <v>0</v>
      </c>
      <c r="J121" s="274">
        <f t="shared" si="57"/>
        <v>0</v>
      </c>
      <c r="K121" s="224">
        <f>K118</f>
        <v>0</v>
      </c>
      <c r="L121" s="224" t="s">
        <v>62</v>
      </c>
      <c r="M121" s="150">
        <v>46022</v>
      </c>
      <c r="N121" s="150">
        <v>46022</v>
      </c>
      <c r="O121" s="156"/>
      <c r="P121" s="223" t="s">
        <v>62</v>
      </c>
      <c r="Q121" s="156"/>
      <c r="R121" s="156"/>
      <c r="S121" s="56"/>
    </row>
    <row r="122" spans="1:19" ht="15" customHeight="1" x14ac:dyDescent="0.25">
      <c r="A122" s="332"/>
      <c r="B122" s="147" t="s">
        <v>193</v>
      </c>
      <c r="C122" s="224"/>
      <c r="D122" s="224"/>
      <c r="E122" s="224"/>
      <c r="F122" s="224"/>
      <c r="G122" s="224" t="s">
        <v>62</v>
      </c>
      <c r="H122" s="224"/>
      <c r="I122" s="274" t="s">
        <v>62</v>
      </c>
      <c r="J122" s="274"/>
      <c r="K122" s="224"/>
      <c r="L122" s="224" t="s">
        <v>62</v>
      </c>
      <c r="M122" s="224"/>
      <c r="N122" s="224"/>
      <c r="O122" s="223" t="s">
        <v>62</v>
      </c>
      <c r="P122" s="223" t="s">
        <v>62</v>
      </c>
      <c r="Q122" s="223" t="s">
        <v>62</v>
      </c>
      <c r="R122" s="223" t="s">
        <v>62</v>
      </c>
      <c r="S122" s="56"/>
    </row>
    <row r="123" spans="1:19" ht="38.65" customHeight="1" x14ac:dyDescent="0.25">
      <c r="A123" s="332"/>
      <c r="B123" s="148" t="s">
        <v>330</v>
      </c>
      <c r="C123" s="224"/>
      <c r="D123" s="224" t="s">
        <v>62</v>
      </c>
      <c r="E123" s="224"/>
      <c r="F123" s="224"/>
      <c r="G123" s="224">
        <f>G119</f>
        <v>0</v>
      </c>
      <c r="H123" s="224">
        <f t="shared" ref="H123:K123" si="58">H119</f>
        <v>0</v>
      </c>
      <c r="I123" s="274">
        <f t="shared" si="58"/>
        <v>0</v>
      </c>
      <c r="J123" s="274">
        <f t="shared" si="58"/>
        <v>0</v>
      </c>
      <c r="K123" s="224">
        <f t="shared" si="58"/>
        <v>0</v>
      </c>
      <c r="L123" s="224" t="s">
        <v>62</v>
      </c>
      <c r="M123" s="150">
        <v>46022</v>
      </c>
      <c r="N123" s="150">
        <v>46022</v>
      </c>
      <c r="O123" s="156"/>
      <c r="P123" s="223" t="s">
        <v>62</v>
      </c>
      <c r="Q123" s="156"/>
      <c r="R123" s="156"/>
      <c r="S123" s="56"/>
    </row>
    <row r="124" spans="1:19" ht="21" customHeight="1" x14ac:dyDescent="0.25">
      <c r="A124" s="332"/>
      <c r="B124" s="147" t="s">
        <v>71</v>
      </c>
      <c r="C124" s="224"/>
      <c r="D124" s="224"/>
      <c r="E124" s="224"/>
      <c r="F124" s="224"/>
      <c r="G124" s="224" t="s">
        <v>62</v>
      </c>
      <c r="H124" s="224"/>
      <c r="I124" s="274" t="s">
        <v>62</v>
      </c>
      <c r="J124" s="274"/>
      <c r="K124" s="224"/>
      <c r="L124" s="224" t="s">
        <v>62</v>
      </c>
      <c r="M124" s="224"/>
      <c r="N124" s="224"/>
      <c r="O124" s="223" t="s">
        <v>62</v>
      </c>
      <c r="P124" s="223" t="s">
        <v>62</v>
      </c>
      <c r="Q124" s="223" t="s">
        <v>62</v>
      </c>
      <c r="R124" s="223" t="s">
        <v>62</v>
      </c>
      <c r="S124" s="56"/>
    </row>
    <row r="125" spans="1:19" ht="21" customHeight="1" x14ac:dyDescent="0.25">
      <c r="A125" s="333"/>
      <c r="B125" s="148" t="s">
        <v>72</v>
      </c>
      <c r="C125" s="224"/>
      <c r="D125" s="224" t="s">
        <v>62</v>
      </c>
      <c r="E125" s="224"/>
      <c r="F125" s="224"/>
      <c r="G125" s="224">
        <f>G123</f>
        <v>0</v>
      </c>
      <c r="H125" s="224">
        <f t="shared" ref="H125:K125" si="59">H123</f>
        <v>0</v>
      </c>
      <c r="I125" s="274">
        <f t="shared" si="59"/>
        <v>0</v>
      </c>
      <c r="J125" s="274">
        <f t="shared" si="59"/>
        <v>0</v>
      </c>
      <c r="K125" s="224">
        <f t="shared" si="59"/>
        <v>0</v>
      </c>
      <c r="L125" s="224" t="s">
        <v>62</v>
      </c>
      <c r="M125" s="150">
        <v>46022</v>
      </c>
      <c r="N125" s="150">
        <v>46022</v>
      </c>
      <c r="O125" s="156"/>
      <c r="P125" s="223" t="s">
        <v>62</v>
      </c>
      <c r="Q125" s="156"/>
      <c r="R125" s="156"/>
      <c r="S125" s="56"/>
    </row>
    <row r="126" spans="1:19" s="56" customFormat="1" ht="74.45" customHeight="1" x14ac:dyDescent="0.25">
      <c r="A126" s="331" t="s">
        <v>232</v>
      </c>
      <c r="B126" s="137" t="s">
        <v>331</v>
      </c>
      <c r="C126" s="142" t="s">
        <v>191</v>
      </c>
      <c r="D126" s="141" t="s">
        <v>333</v>
      </c>
      <c r="E126" s="141" t="s">
        <v>320</v>
      </c>
      <c r="F126" s="142">
        <v>642</v>
      </c>
      <c r="G126" s="142"/>
      <c r="H126" s="142">
        <f>G126</f>
        <v>0</v>
      </c>
      <c r="I126" s="142">
        <v>0</v>
      </c>
      <c r="J126" s="142">
        <v>0</v>
      </c>
      <c r="K126" s="142">
        <f>G126</f>
        <v>0</v>
      </c>
      <c r="L126" s="142"/>
      <c r="M126" s="224" t="s">
        <v>62</v>
      </c>
      <c r="N126" s="224" t="s">
        <v>62</v>
      </c>
      <c r="O126" s="156"/>
      <c r="P126" s="156"/>
      <c r="Q126" s="156"/>
      <c r="R126" s="156"/>
    </row>
    <row r="127" spans="1:19" ht="15.75" x14ac:dyDescent="0.25">
      <c r="A127" s="332"/>
      <c r="B127" s="146" t="s">
        <v>70</v>
      </c>
      <c r="C127" s="224"/>
      <c r="D127" s="224" t="s">
        <v>62</v>
      </c>
      <c r="E127" s="224"/>
      <c r="F127" s="224"/>
      <c r="G127" s="224">
        <f>G126</f>
        <v>0</v>
      </c>
      <c r="H127" s="224">
        <f t="shared" ref="H127:K127" si="60">H126</f>
        <v>0</v>
      </c>
      <c r="I127" s="274">
        <f t="shared" si="60"/>
        <v>0</v>
      </c>
      <c r="J127" s="274">
        <f t="shared" si="60"/>
        <v>0</v>
      </c>
      <c r="K127" s="224">
        <f t="shared" si="60"/>
        <v>0</v>
      </c>
      <c r="L127" s="224" t="s">
        <v>62</v>
      </c>
      <c r="M127" s="150">
        <v>46022</v>
      </c>
      <c r="N127" s="150">
        <v>46022</v>
      </c>
      <c r="O127" s="156"/>
      <c r="P127" s="223" t="s">
        <v>62</v>
      </c>
      <c r="Q127" s="156"/>
      <c r="R127" s="156"/>
      <c r="S127" s="56"/>
    </row>
    <row r="128" spans="1:19" x14ac:dyDescent="0.25">
      <c r="A128" s="332"/>
      <c r="B128" s="147" t="s">
        <v>76</v>
      </c>
      <c r="C128" s="224"/>
      <c r="D128" s="224"/>
      <c r="E128" s="224"/>
      <c r="F128" s="224"/>
      <c r="G128" s="224" t="s">
        <v>62</v>
      </c>
      <c r="H128" s="224"/>
      <c r="I128" s="274" t="s">
        <v>62</v>
      </c>
      <c r="J128" s="274"/>
      <c r="K128" s="224"/>
      <c r="L128" s="224" t="s">
        <v>62</v>
      </c>
      <c r="M128" s="224"/>
      <c r="N128" s="224"/>
      <c r="O128" s="223" t="s">
        <v>62</v>
      </c>
      <c r="P128" s="223" t="s">
        <v>62</v>
      </c>
      <c r="Q128" s="223" t="s">
        <v>62</v>
      </c>
      <c r="R128" s="223" t="s">
        <v>62</v>
      </c>
      <c r="S128" s="56"/>
    </row>
    <row r="129" spans="1:19" ht="65.45" customHeight="1" x14ac:dyDescent="0.25">
      <c r="A129" s="332"/>
      <c r="B129" s="148" t="s">
        <v>192</v>
      </c>
      <c r="C129" s="224"/>
      <c r="D129" s="224" t="s">
        <v>62</v>
      </c>
      <c r="E129" s="224"/>
      <c r="F129" s="224"/>
      <c r="G129" s="224">
        <f>G126</f>
        <v>0</v>
      </c>
      <c r="H129" s="224">
        <f t="shared" ref="H129:J129" si="61">H126</f>
        <v>0</v>
      </c>
      <c r="I129" s="274">
        <f t="shared" si="61"/>
        <v>0</v>
      </c>
      <c r="J129" s="274">
        <f t="shared" si="61"/>
        <v>0</v>
      </c>
      <c r="K129" s="224">
        <f>K126</f>
        <v>0</v>
      </c>
      <c r="L129" s="224" t="s">
        <v>62</v>
      </c>
      <c r="M129" s="150">
        <v>46022</v>
      </c>
      <c r="N129" s="150">
        <v>46022</v>
      </c>
      <c r="O129" s="156"/>
      <c r="P129" s="223" t="s">
        <v>62</v>
      </c>
      <c r="Q129" s="156"/>
      <c r="R129" s="156"/>
      <c r="S129" s="56"/>
    </row>
    <row r="130" spans="1:19" ht="15" customHeight="1" x14ac:dyDescent="0.25">
      <c r="A130" s="332"/>
      <c r="B130" s="147" t="s">
        <v>193</v>
      </c>
      <c r="C130" s="224"/>
      <c r="D130" s="224"/>
      <c r="E130" s="224"/>
      <c r="F130" s="224"/>
      <c r="G130" s="224" t="s">
        <v>62</v>
      </c>
      <c r="H130" s="224"/>
      <c r="I130" s="274" t="s">
        <v>62</v>
      </c>
      <c r="J130" s="274"/>
      <c r="K130" s="224"/>
      <c r="L130" s="224" t="s">
        <v>62</v>
      </c>
      <c r="M130" s="224"/>
      <c r="N130" s="224"/>
      <c r="O130" s="223" t="s">
        <v>62</v>
      </c>
      <c r="P130" s="223" t="s">
        <v>62</v>
      </c>
      <c r="Q130" s="223" t="s">
        <v>62</v>
      </c>
      <c r="R130" s="223" t="s">
        <v>62</v>
      </c>
      <c r="S130" s="56"/>
    </row>
    <row r="131" spans="1:19" ht="38.65" customHeight="1" x14ac:dyDescent="0.25">
      <c r="A131" s="332"/>
      <c r="B131" s="148" t="s">
        <v>330</v>
      </c>
      <c r="C131" s="224"/>
      <c r="D131" s="224" t="s">
        <v>62</v>
      </c>
      <c r="E131" s="224"/>
      <c r="F131" s="224"/>
      <c r="G131" s="224">
        <f>G127</f>
        <v>0</v>
      </c>
      <c r="H131" s="224">
        <f t="shared" ref="H131:K131" si="62">H127</f>
        <v>0</v>
      </c>
      <c r="I131" s="274">
        <f t="shared" si="62"/>
        <v>0</v>
      </c>
      <c r="J131" s="274">
        <f t="shared" si="62"/>
        <v>0</v>
      </c>
      <c r="K131" s="224">
        <f t="shared" si="62"/>
        <v>0</v>
      </c>
      <c r="L131" s="224" t="s">
        <v>62</v>
      </c>
      <c r="M131" s="150">
        <v>46022</v>
      </c>
      <c r="N131" s="150">
        <v>46022</v>
      </c>
      <c r="O131" s="156"/>
      <c r="P131" s="223" t="s">
        <v>62</v>
      </c>
      <c r="Q131" s="156"/>
      <c r="R131" s="156"/>
      <c r="S131" s="56"/>
    </row>
    <row r="132" spans="1:19" ht="21" customHeight="1" x14ac:dyDescent="0.25">
      <c r="A132" s="332"/>
      <c r="B132" s="147" t="s">
        <v>71</v>
      </c>
      <c r="C132" s="224"/>
      <c r="D132" s="224"/>
      <c r="E132" s="224"/>
      <c r="F132" s="224"/>
      <c r="G132" s="224" t="s">
        <v>62</v>
      </c>
      <c r="H132" s="224"/>
      <c r="I132" s="274" t="s">
        <v>62</v>
      </c>
      <c r="J132" s="274"/>
      <c r="K132" s="224"/>
      <c r="L132" s="224" t="s">
        <v>62</v>
      </c>
      <c r="M132" s="224"/>
      <c r="N132" s="224"/>
      <c r="O132" s="223" t="s">
        <v>62</v>
      </c>
      <c r="P132" s="223" t="s">
        <v>62</v>
      </c>
      <c r="Q132" s="223" t="s">
        <v>62</v>
      </c>
      <c r="R132" s="223" t="s">
        <v>62</v>
      </c>
      <c r="S132" s="56"/>
    </row>
    <row r="133" spans="1:19" ht="21" customHeight="1" x14ac:dyDescent="0.25">
      <c r="A133" s="333"/>
      <c r="B133" s="148" t="s">
        <v>72</v>
      </c>
      <c r="C133" s="224"/>
      <c r="D133" s="224" t="s">
        <v>62</v>
      </c>
      <c r="E133" s="224"/>
      <c r="F133" s="224"/>
      <c r="G133" s="224">
        <f>G131</f>
        <v>0</v>
      </c>
      <c r="H133" s="224">
        <f t="shared" ref="H133:K133" si="63">H131</f>
        <v>0</v>
      </c>
      <c r="I133" s="274">
        <f t="shared" si="63"/>
        <v>0</v>
      </c>
      <c r="J133" s="274">
        <f t="shared" si="63"/>
        <v>0</v>
      </c>
      <c r="K133" s="224">
        <f t="shared" si="63"/>
        <v>0</v>
      </c>
      <c r="L133" s="224" t="s">
        <v>62</v>
      </c>
      <c r="M133" s="150">
        <v>46022</v>
      </c>
      <c r="N133" s="150">
        <v>46022</v>
      </c>
      <c r="O133" s="156"/>
      <c r="P133" s="223" t="s">
        <v>62</v>
      </c>
      <c r="Q133" s="156"/>
      <c r="R133" s="156"/>
      <c r="S133" s="56"/>
    </row>
    <row r="134" spans="1:19" s="56" customFormat="1" ht="74.45" customHeight="1" x14ac:dyDescent="0.25">
      <c r="A134" s="331" t="s">
        <v>233</v>
      </c>
      <c r="B134" s="137" t="s">
        <v>331</v>
      </c>
      <c r="C134" s="142" t="s">
        <v>191</v>
      </c>
      <c r="D134" s="141" t="s">
        <v>333</v>
      </c>
      <c r="E134" s="141" t="s">
        <v>320</v>
      </c>
      <c r="F134" s="142">
        <v>642</v>
      </c>
      <c r="G134" s="142">
        <v>0</v>
      </c>
      <c r="H134" s="142">
        <f>G134</f>
        <v>0</v>
      </c>
      <c r="I134" s="142">
        <v>0</v>
      </c>
      <c r="J134" s="142">
        <v>0</v>
      </c>
      <c r="K134" s="142">
        <f>G134</f>
        <v>0</v>
      </c>
      <c r="L134" s="142"/>
      <c r="M134" s="224" t="s">
        <v>62</v>
      </c>
      <c r="N134" s="224" t="s">
        <v>62</v>
      </c>
      <c r="O134" s="156">
        <v>0</v>
      </c>
      <c r="P134" s="156"/>
      <c r="Q134" s="156">
        <v>0</v>
      </c>
      <c r="R134" s="156"/>
    </row>
    <row r="135" spans="1:19" ht="15.75" x14ac:dyDescent="0.25">
      <c r="A135" s="332"/>
      <c r="B135" s="146" t="s">
        <v>70</v>
      </c>
      <c r="C135" s="224"/>
      <c r="D135" s="224" t="s">
        <v>62</v>
      </c>
      <c r="E135" s="224"/>
      <c r="F135" s="224"/>
      <c r="G135" s="224">
        <f>G134</f>
        <v>0</v>
      </c>
      <c r="H135" s="224">
        <f t="shared" ref="H135:K135" si="64">H134</f>
        <v>0</v>
      </c>
      <c r="I135" s="274">
        <f t="shared" si="64"/>
        <v>0</v>
      </c>
      <c r="J135" s="274">
        <f t="shared" si="64"/>
        <v>0</v>
      </c>
      <c r="K135" s="224">
        <f t="shared" si="64"/>
        <v>0</v>
      </c>
      <c r="L135" s="224" t="s">
        <v>62</v>
      </c>
      <c r="M135" s="150">
        <v>46022</v>
      </c>
      <c r="N135" s="150">
        <v>46022</v>
      </c>
      <c r="O135" s="156"/>
      <c r="P135" s="223" t="s">
        <v>62</v>
      </c>
      <c r="Q135" s="156"/>
      <c r="R135" s="156"/>
      <c r="S135" s="56"/>
    </row>
    <row r="136" spans="1:19" x14ac:dyDescent="0.25">
      <c r="A136" s="332"/>
      <c r="B136" s="147" t="s">
        <v>76</v>
      </c>
      <c r="C136" s="224"/>
      <c r="D136" s="224"/>
      <c r="E136" s="224"/>
      <c r="F136" s="224"/>
      <c r="G136" s="224" t="s">
        <v>62</v>
      </c>
      <c r="H136" s="224"/>
      <c r="I136" s="274" t="s">
        <v>62</v>
      </c>
      <c r="J136" s="274"/>
      <c r="K136" s="224"/>
      <c r="L136" s="224" t="s">
        <v>62</v>
      </c>
      <c r="M136" s="224"/>
      <c r="N136" s="224"/>
      <c r="O136" s="223" t="s">
        <v>62</v>
      </c>
      <c r="P136" s="223" t="s">
        <v>62</v>
      </c>
      <c r="Q136" s="223" t="s">
        <v>62</v>
      </c>
      <c r="R136" s="223" t="s">
        <v>62</v>
      </c>
      <c r="S136" s="56"/>
    </row>
    <row r="137" spans="1:19" ht="65.45" customHeight="1" x14ac:dyDescent="0.25">
      <c r="A137" s="332"/>
      <c r="B137" s="148" t="s">
        <v>192</v>
      </c>
      <c r="C137" s="224"/>
      <c r="D137" s="224" t="s">
        <v>62</v>
      </c>
      <c r="E137" s="224"/>
      <c r="F137" s="224"/>
      <c r="G137" s="224">
        <f>G134</f>
        <v>0</v>
      </c>
      <c r="H137" s="224">
        <f t="shared" ref="H137:J137" si="65">H134</f>
        <v>0</v>
      </c>
      <c r="I137" s="274">
        <f t="shared" si="65"/>
        <v>0</v>
      </c>
      <c r="J137" s="274">
        <f t="shared" si="65"/>
        <v>0</v>
      </c>
      <c r="K137" s="224">
        <f>K134</f>
        <v>0</v>
      </c>
      <c r="L137" s="224" t="s">
        <v>62</v>
      </c>
      <c r="M137" s="150">
        <v>46022</v>
      </c>
      <c r="N137" s="150">
        <v>46022</v>
      </c>
      <c r="O137" s="156"/>
      <c r="P137" s="223" t="s">
        <v>62</v>
      </c>
      <c r="Q137" s="156"/>
      <c r="R137" s="156"/>
      <c r="S137" s="56"/>
    </row>
    <row r="138" spans="1:19" ht="15" customHeight="1" x14ac:dyDescent="0.25">
      <c r="A138" s="332"/>
      <c r="B138" s="147" t="s">
        <v>193</v>
      </c>
      <c r="C138" s="224"/>
      <c r="D138" s="224"/>
      <c r="E138" s="224"/>
      <c r="F138" s="224"/>
      <c r="G138" s="224" t="s">
        <v>62</v>
      </c>
      <c r="H138" s="224"/>
      <c r="I138" s="274" t="s">
        <v>62</v>
      </c>
      <c r="J138" s="274"/>
      <c r="K138" s="224"/>
      <c r="L138" s="224" t="s">
        <v>62</v>
      </c>
      <c r="M138" s="224"/>
      <c r="N138" s="224"/>
      <c r="O138" s="223" t="s">
        <v>62</v>
      </c>
      <c r="P138" s="223" t="s">
        <v>62</v>
      </c>
      <c r="Q138" s="223" t="s">
        <v>62</v>
      </c>
      <c r="R138" s="223" t="s">
        <v>62</v>
      </c>
      <c r="S138" s="56"/>
    </row>
    <row r="139" spans="1:19" ht="38.65" customHeight="1" x14ac:dyDescent="0.25">
      <c r="A139" s="332"/>
      <c r="B139" s="148" t="s">
        <v>330</v>
      </c>
      <c r="C139" s="224"/>
      <c r="D139" s="224" t="s">
        <v>62</v>
      </c>
      <c r="E139" s="224"/>
      <c r="F139" s="224"/>
      <c r="G139" s="224">
        <f>G135</f>
        <v>0</v>
      </c>
      <c r="H139" s="224">
        <f t="shared" ref="H139:K139" si="66">H135</f>
        <v>0</v>
      </c>
      <c r="I139" s="274">
        <f t="shared" si="66"/>
        <v>0</v>
      </c>
      <c r="J139" s="274">
        <f t="shared" si="66"/>
        <v>0</v>
      </c>
      <c r="K139" s="224">
        <f t="shared" si="66"/>
        <v>0</v>
      </c>
      <c r="L139" s="224" t="s">
        <v>62</v>
      </c>
      <c r="M139" s="150">
        <v>46022</v>
      </c>
      <c r="N139" s="150">
        <v>46022</v>
      </c>
      <c r="O139" s="156"/>
      <c r="P139" s="223" t="s">
        <v>62</v>
      </c>
      <c r="Q139" s="156"/>
      <c r="R139" s="156"/>
      <c r="S139" s="56"/>
    </row>
    <row r="140" spans="1:19" ht="21" customHeight="1" x14ac:dyDescent="0.25">
      <c r="A140" s="332"/>
      <c r="B140" s="147" t="s">
        <v>71</v>
      </c>
      <c r="C140" s="224"/>
      <c r="D140" s="224"/>
      <c r="E140" s="224"/>
      <c r="F140" s="224"/>
      <c r="G140" s="224" t="s">
        <v>62</v>
      </c>
      <c r="H140" s="224"/>
      <c r="I140" s="274" t="s">
        <v>62</v>
      </c>
      <c r="J140" s="274"/>
      <c r="K140" s="224"/>
      <c r="L140" s="224" t="s">
        <v>62</v>
      </c>
      <c r="M140" s="224"/>
      <c r="N140" s="224"/>
      <c r="O140" s="223" t="s">
        <v>62</v>
      </c>
      <c r="P140" s="223" t="s">
        <v>62</v>
      </c>
      <c r="Q140" s="223" t="s">
        <v>62</v>
      </c>
      <c r="R140" s="223" t="s">
        <v>62</v>
      </c>
      <c r="S140" s="56"/>
    </row>
    <row r="141" spans="1:19" ht="21" customHeight="1" x14ac:dyDescent="0.25">
      <c r="A141" s="333"/>
      <c r="B141" s="148" t="s">
        <v>72</v>
      </c>
      <c r="C141" s="224"/>
      <c r="D141" s="224" t="s">
        <v>62</v>
      </c>
      <c r="E141" s="224"/>
      <c r="F141" s="224"/>
      <c r="G141" s="224">
        <f>G139</f>
        <v>0</v>
      </c>
      <c r="H141" s="224">
        <f t="shared" ref="H141:K141" si="67">H139</f>
        <v>0</v>
      </c>
      <c r="I141" s="274">
        <f t="shared" si="67"/>
        <v>0</v>
      </c>
      <c r="J141" s="274">
        <f t="shared" si="67"/>
        <v>0</v>
      </c>
      <c r="K141" s="224">
        <f t="shared" si="67"/>
        <v>0</v>
      </c>
      <c r="L141" s="224" t="s">
        <v>62</v>
      </c>
      <c r="M141" s="150">
        <v>46022</v>
      </c>
      <c r="N141" s="150">
        <v>46022</v>
      </c>
      <c r="O141" s="156"/>
      <c r="P141" s="223" t="s">
        <v>62</v>
      </c>
      <c r="Q141" s="156"/>
      <c r="R141" s="156"/>
      <c r="S141" s="56"/>
    </row>
    <row r="142" spans="1:19" s="56" customFormat="1" ht="74.45" customHeight="1" x14ac:dyDescent="0.25">
      <c r="A142" s="331" t="s">
        <v>234</v>
      </c>
      <c r="B142" s="137" t="s">
        <v>331</v>
      </c>
      <c r="C142" s="142" t="s">
        <v>191</v>
      </c>
      <c r="D142" s="141" t="s">
        <v>333</v>
      </c>
      <c r="E142" s="141" t="s">
        <v>320</v>
      </c>
      <c r="F142" s="142">
        <v>642</v>
      </c>
      <c r="G142" s="142">
        <v>0</v>
      </c>
      <c r="H142" s="142">
        <f>G142</f>
        <v>0</v>
      </c>
      <c r="I142" s="142">
        <v>0</v>
      </c>
      <c r="J142" s="142">
        <v>0</v>
      </c>
      <c r="K142" s="142">
        <f>G142</f>
        <v>0</v>
      </c>
      <c r="L142" s="142"/>
      <c r="M142" s="224" t="s">
        <v>62</v>
      </c>
      <c r="N142" s="224" t="s">
        <v>62</v>
      </c>
      <c r="O142" s="156">
        <v>0</v>
      </c>
      <c r="P142" s="156"/>
      <c r="Q142" s="156">
        <v>0</v>
      </c>
      <c r="R142" s="156">
        <v>0</v>
      </c>
    </row>
    <row r="143" spans="1:19" ht="15.75" x14ac:dyDescent="0.25">
      <c r="A143" s="332"/>
      <c r="B143" s="146" t="s">
        <v>70</v>
      </c>
      <c r="C143" s="224"/>
      <c r="D143" s="224" t="s">
        <v>62</v>
      </c>
      <c r="E143" s="224"/>
      <c r="F143" s="224"/>
      <c r="G143" s="224">
        <f>G142</f>
        <v>0</v>
      </c>
      <c r="H143" s="224">
        <f t="shared" ref="H143:K143" si="68">H142</f>
        <v>0</v>
      </c>
      <c r="I143" s="274">
        <f t="shared" si="68"/>
        <v>0</v>
      </c>
      <c r="J143" s="274">
        <f t="shared" si="68"/>
        <v>0</v>
      </c>
      <c r="K143" s="224">
        <f t="shared" si="68"/>
        <v>0</v>
      </c>
      <c r="L143" s="224" t="s">
        <v>62</v>
      </c>
      <c r="M143" s="150">
        <v>46022</v>
      </c>
      <c r="N143" s="150">
        <v>46022</v>
      </c>
      <c r="O143" s="156"/>
      <c r="P143" s="223" t="s">
        <v>62</v>
      </c>
      <c r="Q143" s="156"/>
      <c r="R143" s="156"/>
      <c r="S143" s="56"/>
    </row>
    <row r="144" spans="1:19" x14ac:dyDescent="0.25">
      <c r="A144" s="332"/>
      <c r="B144" s="147" t="s">
        <v>76</v>
      </c>
      <c r="C144" s="224"/>
      <c r="D144" s="224"/>
      <c r="E144" s="224"/>
      <c r="F144" s="224"/>
      <c r="G144" s="224" t="s">
        <v>62</v>
      </c>
      <c r="H144" s="224"/>
      <c r="I144" s="274" t="s">
        <v>62</v>
      </c>
      <c r="J144" s="274"/>
      <c r="K144" s="224"/>
      <c r="L144" s="224" t="s">
        <v>62</v>
      </c>
      <c r="M144" s="224"/>
      <c r="N144" s="224"/>
      <c r="O144" s="223" t="s">
        <v>62</v>
      </c>
      <c r="P144" s="223" t="s">
        <v>62</v>
      </c>
      <c r="Q144" s="223" t="s">
        <v>62</v>
      </c>
      <c r="R144" s="223" t="s">
        <v>62</v>
      </c>
      <c r="S144" s="56"/>
    </row>
    <row r="145" spans="1:19" ht="65.45" customHeight="1" x14ac:dyDescent="0.25">
      <c r="A145" s="332"/>
      <c r="B145" s="148" t="s">
        <v>192</v>
      </c>
      <c r="C145" s="224"/>
      <c r="D145" s="224" t="s">
        <v>62</v>
      </c>
      <c r="E145" s="224"/>
      <c r="F145" s="224"/>
      <c r="G145" s="224">
        <f>G142</f>
        <v>0</v>
      </c>
      <c r="H145" s="224">
        <f t="shared" ref="H145:J145" si="69">H142</f>
        <v>0</v>
      </c>
      <c r="I145" s="274">
        <f t="shared" si="69"/>
        <v>0</v>
      </c>
      <c r="J145" s="274">
        <f t="shared" si="69"/>
        <v>0</v>
      </c>
      <c r="K145" s="224">
        <f>K142</f>
        <v>0</v>
      </c>
      <c r="L145" s="224" t="s">
        <v>62</v>
      </c>
      <c r="M145" s="150">
        <v>46022</v>
      </c>
      <c r="N145" s="150">
        <v>46022</v>
      </c>
      <c r="O145" s="156"/>
      <c r="P145" s="223" t="s">
        <v>62</v>
      </c>
      <c r="Q145" s="156"/>
      <c r="R145" s="156"/>
      <c r="S145" s="56"/>
    </row>
    <row r="146" spans="1:19" ht="15" customHeight="1" x14ac:dyDescent="0.25">
      <c r="A146" s="332"/>
      <c r="B146" s="147" t="s">
        <v>193</v>
      </c>
      <c r="C146" s="224"/>
      <c r="D146" s="224"/>
      <c r="E146" s="224"/>
      <c r="F146" s="224"/>
      <c r="G146" s="224" t="s">
        <v>62</v>
      </c>
      <c r="H146" s="224"/>
      <c r="I146" s="274" t="s">
        <v>62</v>
      </c>
      <c r="J146" s="274"/>
      <c r="K146" s="224"/>
      <c r="L146" s="224" t="s">
        <v>62</v>
      </c>
      <c r="M146" s="224"/>
      <c r="N146" s="224"/>
      <c r="O146" s="223" t="s">
        <v>62</v>
      </c>
      <c r="P146" s="223" t="s">
        <v>62</v>
      </c>
      <c r="Q146" s="223" t="s">
        <v>62</v>
      </c>
      <c r="R146" s="223" t="s">
        <v>62</v>
      </c>
      <c r="S146" s="56"/>
    </row>
    <row r="147" spans="1:19" ht="38.65" customHeight="1" x14ac:dyDescent="0.25">
      <c r="A147" s="332"/>
      <c r="B147" s="148" t="s">
        <v>330</v>
      </c>
      <c r="C147" s="224"/>
      <c r="D147" s="224" t="s">
        <v>62</v>
      </c>
      <c r="E147" s="224"/>
      <c r="F147" s="224"/>
      <c r="G147" s="224">
        <f>G143</f>
        <v>0</v>
      </c>
      <c r="H147" s="224">
        <f t="shared" ref="H147:K147" si="70">H143</f>
        <v>0</v>
      </c>
      <c r="I147" s="274">
        <f t="shared" si="70"/>
        <v>0</v>
      </c>
      <c r="J147" s="274">
        <f t="shared" si="70"/>
        <v>0</v>
      </c>
      <c r="K147" s="224">
        <f t="shared" si="70"/>
        <v>0</v>
      </c>
      <c r="L147" s="224" t="s">
        <v>62</v>
      </c>
      <c r="M147" s="150">
        <v>46022</v>
      </c>
      <c r="N147" s="150">
        <v>46022</v>
      </c>
      <c r="O147" s="156"/>
      <c r="P147" s="223" t="s">
        <v>62</v>
      </c>
      <c r="Q147" s="156"/>
      <c r="R147" s="156"/>
      <c r="S147" s="56"/>
    </row>
    <row r="148" spans="1:19" ht="21" customHeight="1" x14ac:dyDescent="0.25">
      <c r="A148" s="332"/>
      <c r="B148" s="147" t="s">
        <v>71</v>
      </c>
      <c r="C148" s="224"/>
      <c r="D148" s="224"/>
      <c r="E148" s="224"/>
      <c r="F148" s="224"/>
      <c r="G148" s="224" t="s">
        <v>62</v>
      </c>
      <c r="H148" s="224"/>
      <c r="I148" s="274" t="s">
        <v>62</v>
      </c>
      <c r="J148" s="274"/>
      <c r="K148" s="224"/>
      <c r="L148" s="224" t="s">
        <v>62</v>
      </c>
      <c r="M148" s="224"/>
      <c r="N148" s="224"/>
      <c r="O148" s="223" t="s">
        <v>62</v>
      </c>
      <c r="P148" s="223" t="s">
        <v>62</v>
      </c>
      <c r="Q148" s="223" t="s">
        <v>62</v>
      </c>
      <c r="R148" s="223" t="s">
        <v>62</v>
      </c>
      <c r="S148" s="56"/>
    </row>
    <row r="149" spans="1:19" ht="21" customHeight="1" x14ac:dyDescent="0.25">
      <c r="A149" s="333"/>
      <c r="B149" s="148" t="s">
        <v>72</v>
      </c>
      <c r="C149" s="224"/>
      <c r="D149" s="224" t="s">
        <v>62</v>
      </c>
      <c r="E149" s="224"/>
      <c r="F149" s="224"/>
      <c r="G149" s="224">
        <f>G147</f>
        <v>0</v>
      </c>
      <c r="H149" s="224">
        <f t="shared" ref="H149:K149" si="71">H147</f>
        <v>0</v>
      </c>
      <c r="I149" s="274">
        <f t="shared" si="71"/>
        <v>0</v>
      </c>
      <c r="J149" s="274">
        <f t="shared" si="71"/>
        <v>0</v>
      </c>
      <c r="K149" s="224">
        <f t="shared" si="71"/>
        <v>0</v>
      </c>
      <c r="L149" s="224" t="s">
        <v>62</v>
      </c>
      <c r="M149" s="150">
        <v>46022</v>
      </c>
      <c r="N149" s="150">
        <v>46022</v>
      </c>
      <c r="O149" s="156"/>
      <c r="P149" s="223" t="s">
        <v>62</v>
      </c>
      <c r="Q149" s="156"/>
      <c r="R149" s="156"/>
      <c r="S149" s="56"/>
    </row>
    <row r="150" spans="1:19" s="56" customFormat="1" ht="74.45" customHeight="1" x14ac:dyDescent="0.25">
      <c r="A150" s="331" t="s">
        <v>235</v>
      </c>
      <c r="B150" s="137" t="s">
        <v>331</v>
      </c>
      <c r="C150" s="142" t="s">
        <v>191</v>
      </c>
      <c r="D150" s="141" t="s">
        <v>333</v>
      </c>
      <c r="E150" s="141" t="s">
        <v>320</v>
      </c>
      <c r="F150" s="142">
        <v>642</v>
      </c>
      <c r="G150" s="142"/>
      <c r="H150" s="142">
        <f>G150</f>
        <v>0</v>
      </c>
      <c r="I150" s="142">
        <v>0</v>
      </c>
      <c r="J150" s="142">
        <v>0</v>
      </c>
      <c r="K150" s="142">
        <f>G150</f>
        <v>0</v>
      </c>
      <c r="L150" s="142"/>
      <c r="M150" s="224" t="s">
        <v>62</v>
      </c>
      <c r="N150" s="224" t="s">
        <v>62</v>
      </c>
      <c r="O150" s="156"/>
      <c r="P150" s="156"/>
      <c r="Q150" s="156"/>
      <c r="R150" s="156"/>
    </row>
    <row r="151" spans="1:19" ht="15.75" x14ac:dyDescent="0.25">
      <c r="A151" s="332"/>
      <c r="B151" s="146" t="s">
        <v>70</v>
      </c>
      <c r="C151" s="224"/>
      <c r="D151" s="224" t="s">
        <v>62</v>
      </c>
      <c r="E151" s="224"/>
      <c r="F151" s="224"/>
      <c r="G151" s="224">
        <f>G150</f>
        <v>0</v>
      </c>
      <c r="H151" s="224">
        <f t="shared" ref="H151:K151" si="72">H150</f>
        <v>0</v>
      </c>
      <c r="I151" s="274">
        <f t="shared" si="72"/>
        <v>0</v>
      </c>
      <c r="J151" s="274">
        <f t="shared" si="72"/>
        <v>0</v>
      </c>
      <c r="K151" s="224">
        <f t="shared" si="72"/>
        <v>0</v>
      </c>
      <c r="L151" s="224" t="s">
        <v>62</v>
      </c>
      <c r="M151" s="150">
        <v>46022</v>
      </c>
      <c r="N151" s="150">
        <v>46022</v>
      </c>
      <c r="O151" s="156"/>
      <c r="P151" s="223" t="s">
        <v>62</v>
      </c>
      <c r="Q151" s="156"/>
      <c r="R151" s="156"/>
      <c r="S151" s="56"/>
    </row>
    <row r="152" spans="1:19" x14ac:dyDescent="0.25">
      <c r="A152" s="332"/>
      <c r="B152" s="147" t="s">
        <v>76</v>
      </c>
      <c r="C152" s="224"/>
      <c r="D152" s="224"/>
      <c r="E152" s="224"/>
      <c r="F152" s="224"/>
      <c r="G152" s="224" t="s">
        <v>62</v>
      </c>
      <c r="H152" s="224"/>
      <c r="I152" s="274" t="s">
        <v>62</v>
      </c>
      <c r="J152" s="274"/>
      <c r="K152" s="224"/>
      <c r="L152" s="224" t="s">
        <v>62</v>
      </c>
      <c r="M152" s="224"/>
      <c r="N152" s="224"/>
      <c r="O152" s="223" t="s">
        <v>62</v>
      </c>
      <c r="P152" s="223" t="s">
        <v>62</v>
      </c>
      <c r="Q152" s="223" t="s">
        <v>62</v>
      </c>
      <c r="R152" s="223" t="s">
        <v>62</v>
      </c>
      <c r="S152" s="56"/>
    </row>
    <row r="153" spans="1:19" ht="65.45" customHeight="1" x14ac:dyDescent="0.25">
      <c r="A153" s="332"/>
      <c r="B153" s="148" t="s">
        <v>192</v>
      </c>
      <c r="C153" s="224"/>
      <c r="D153" s="224" t="s">
        <v>62</v>
      </c>
      <c r="E153" s="224"/>
      <c r="F153" s="224"/>
      <c r="G153" s="224">
        <f>G150</f>
        <v>0</v>
      </c>
      <c r="H153" s="224">
        <f t="shared" ref="H153:J153" si="73">H150</f>
        <v>0</v>
      </c>
      <c r="I153" s="274">
        <f t="shared" si="73"/>
        <v>0</v>
      </c>
      <c r="J153" s="274">
        <f t="shared" si="73"/>
        <v>0</v>
      </c>
      <c r="K153" s="224">
        <f>K150</f>
        <v>0</v>
      </c>
      <c r="L153" s="224" t="s">
        <v>62</v>
      </c>
      <c r="M153" s="150">
        <v>46022</v>
      </c>
      <c r="N153" s="150">
        <v>46022</v>
      </c>
      <c r="O153" s="156"/>
      <c r="P153" s="223" t="s">
        <v>62</v>
      </c>
      <c r="Q153" s="156"/>
      <c r="R153" s="156"/>
      <c r="S153" s="56"/>
    </row>
    <row r="154" spans="1:19" ht="15" customHeight="1" x14ac:dyDescent="0.25">
      <c r="A154" s="332"/>
      <c r="B154" s="147" t="s">
        <v>193</v>
      </c>
      <c r="C154" s="224"/>
      <c r="D154" s="224"/>
      <c r="E154" s="224"/>
      <c r="F154" s="224"/>
      <c r="G154" s="224" t="s">
        <v>62</v>
      </c>
      <c r="H154" s="224"/>
      <c r="I154" s="274" t="s">
        <v>62</v>
      </c>
      <c r="J154" s="274"/>
      <c r="K154" s="224"/>
      <c r="L154" s="224" t="s">
        <v>62</v>
      </c>
      <c r="M154" s="224"/>
      <c r="N154" s="224"/>
      <c r="O154" s="223" t="s">
        <v>62</v>
      </c>
      <c r="P154" s="223" t="s">
        <v>62</v>
      </c>
      <c r="Q154" s="223" t="s">
        <v>62</v>
      </c>
      <c r="R154" s="223" t="s">
        <v>62</v>
      </c>
      <c r="S154" s="56"/>
    </row>
    <row r="155" spans="1:19" ht="38.65" customHeight="1" x14ac:dyDescent="0.25">
      <c r="A155" s="332"/>
      <c r="B155" s="148" t="s">
        <v>330</v>
      </c>
      <c r="C155" s="224"/>
      <c r="D155" s="224" t="s">
        <v>62</v>
      </c>
      <c r="E155" s="224"/>
      <c r="F155" s="224"/>
      <c r="G155" s="224">
        <f>G151</f>
        <v>0</v>
      </c>
      <c r="H155" s="224">
        <f t="shared" ref="H155:K155" si="74">H151</f>
        <v>0</v>
      </c>
      <c r="I155" s="274">
        <f t="shared" si="74"/>
        <v>0</v>
      </c>
      <c r="J155" s="274">
        <f t="shared" si="74"/>
        <v>0</v>
      </c>
      <c r="K155" s="224">
        <f t="shared" si="74"/>
        <v>0</v>
      </c>
      <c r="L155" s="224" t="s">
        <v>62</v>
      </c>
      <c r="M155" s="150">
        <v>46022</v>
      </c>
      <c r="N155" s="150">
        <v>46022</v>
      </c>
      <c r="O155" s="156"/>
      <c r="P155" s="223" t="s">
        <v>62</v>
      </c>
      <c r="Q155" s="156"/>
      <c r="R155" s="156"/>
      <c r="S155" s="56"/>
    </row>
    <row r="156" spans="1:19" ht="21" customHeight="1" x14ac:dyDescent="0.25">
      <c r="A156" s="332"/>
      <c r="B156" s="147" t="s">
        <v>71</v>
      </c>
      <c r="C156" s="224"/>
      <c r="D156" s="224"/>
      <c r="E156" s="224"/>
      <c r="F156" s="224"/>
      <c r="G156" s="224" t="s">
        <v>62</v>
      </c>
      <c r="H156" s="224"/>
      <c r="I156" s="274" t="s">
        <v>62</v>
      </c>
      <c r="J156" s="274"/>
      <c r="K156" s="224"/>
      <c r="L156" s="224" t="s">
        <v>62</v>
      </c>
      <c r="M156" s="224"/>
      <c r="N156" s="224"/>
      <c r="O156" s="223" t="s">
        <v>62</v>
      </c>
      <c r="P156" s="223" t="s">
        <v>62</v>
      </c>
      <c r="Q156" s="223" t="s">
        <v>62</v>
      </c>
      <c r="R156" s="223" t="s">
        <v>62</v>
      </c>
      <c r="S156" s="56"/>
    </row>
    <row r="157" spans="1:19" ht="21" customHeight="1" x14ac:dyDescent="0.25">
      <c r="A157" s="333"/>
      <c r="B157" s="148" t="s">
        <v>72</v>
      </c>
      <c r="C157" s="224"/>
      <c r="D157" s="224" t="s">
        <v>62</v>
      </c>
      <c r="E157" s="224"/>
      <c r="F157" s="224"/>
      <c r="G157" s="224">
        <f>G155</f>
        <v>0</v>
      </c>
      <c r="H157" s="224">
        <f t="shared" ref="H157:K157" si="75">H155</f>
        <v>0</v>
      </c>
      <c r="I157" s="274">
        <f t="shared" si="75"/>
        <v>0</v>
      </c>
      <c r="J157" s="274">
        <f t="shared" si="75"/>
        <v>0</v>
      </c>
      <c r="K157" s="224">
        <f t="shared" si="75"/>
        <v>0</v>
      </c>
      <c r="L157" s="224" t="s">
        <v>62</v>
      </c>
      <c r="M157" s="150">
        <v>46022</v>
      </c>
      <c r="N157" s="150">
        <v>46022</v>
      </c>
      <c r="O157" s="156"/>
      <c r="P157" s="223" t="s">
        <v>62</v>
      </c>
      <c r="Q157" s="156"/>
      <c r="R157" s="156"/>
      <c r="S157" s="56"/>
    </row>
    <row r="158" spans="1:19" s="56" customFormat="1" ht="74.45" customHeight="1" x14ac:dyDescent="0.25">
      <c r="A158" s="331" t="s">
        <v>236</v>
      </c>
      <c r="B158" s="137" t="s">
        <v>331</v>
      </c>
      <c r="C158" s="142" t="s">
        <v>191</v>
      </c>
      <c r="D158" s="141" t="s">
        <v>333</v>
      </c>
      <c r="E158" s="141" t="s">
        <v>320</v>
      </c>
      <c r="F158" s="142">
        <v>642</v>
      </c>
      <c r="G158" s="142"/>
      <c r="H158" s="142">
        <f>G158</f>
        <v>0</v>
      </c>
      <c r="I158" s="142">
        <v>0</v>
      </c>
      <c r="J158" s="142">
        <v>0</v>
      </c>
      <c r="K158" s="142">
        <f>G158</f>
        <v>0</v>
      </c>
      <c r="L158" s="142"/>
      <c r="M158" s="224" t="s">
        <v>62</v>
      </c>
      <c r="N158" s="224" t="s">
        <v>62</v>
      </c>
      <c r="O158" s="156"/>
      <c r="P158" s="156"/>
      <c r="Q158" s="156"/>
      <c r="R158" s="156"/>
    </row>
    <row r="159" spans="1:19" ht="15.75" x14ac:dyDescent="0.25">
      <c r="A159" s="332"/>
      <c r="B159" s="146" t="s">
        <v>70</v>
      </c>
      <c r="C159" s="224"/>
      <c r="D159" s="224" t="s">
        <v>62</v>
      </c>
      <c r="E159" s="224"/>
      <c r="F159" s="224"/>
      <c r="G159" s="224">
        <f>G158</f>
        <v>0</v>
      </c>
      <c r="H159" s="224">
        <f t="shared" ref="H159:K159" si="76">H158</f>
        <v>0</v>
      </c>
      <c r="I159" s="274">
        <f t="shared" si="76"/>
        <v>0</v>
      </c>
      <c r="J159" s="274">
        <f t="shared" si="76"/>
        <v>0</v>
      </c>
      <c r="K159" s="224">
        <f t="shared" si="76"/>
        <v>0</v>
      </c>
      <c r="L159" s="224" t="s">
        <v>62</v>
      </c>
      <c r="M159" s="150">
        <v>46022</v>
      </c>
      <c r="N159" s="150">
        <v>46022</v>
      </c>
      <c r="O159" s="156"/>
      <c r="P159" s="223" t="s">
        <v>62</v>
      </c>
      <c r="Q159" s="156"/>
      <c r="R159" s="156"/>
      <c r="S159" s="56"/>
    </row>
    <row r="160" spans="1:19" x14ac:dyDescent="0.25">
      <c r="A160" s="332"/>
      <c r="B160" s="147" t="s">
        <v>76</v>
      </c>
      <c r="C160" s="224"/>
      <c r="D160" s="224"/>
      <c r="E160" s="224"/>
      <c r="F160" s="224"/>
      <c r="G160" s="224" t="s">
        <v>62</v>
      </c>
      <c r="H160" s="224"/>
      <c r="I160" s="274" t="s">
        <v>62</v>
      </c>
      <c r="J160" s="274"/>
      <c r="K160" s="224"/>
      <c r="L160" s="224" t="s">
        <v>62</v>
      </c>
      <c r="M160" s="224"/>
      <c r="N160" s="224"/>
      <c r="O160" s="223" t="s">
        <v>62</v>
      </c>
      <c r="P160" s="223" t="s">
        <v>62</v>
      </c>
      <c r="Q160" s="223" t="s">
        <v>62</v>
      </c>
      <c r="R160" s="223" t="s">
        <v>62</v>
      </c>
      <c r="S160" s="56"/>
    </row>
    <row r="161" spans="1:19" ht="65.45" customHeight="1" x14ac:dyDescent="0.25">
      <c r="A161" s="332"/>
      <c r="B161" s="148" t="s">
        <v>192</v>
      </c>
      <c r="C161" s="224"/>
      <c r="D161" s="224" t="s">
        <v>62</v>
      </c>
      <c r="E161" s="224"/>
      <c r="F161" s="224"/>
      <c r="G161" s="224">
        <f>G158</f>
        <v>0</v>
      </c>
      <c r="H161" s="224">
        <f t="shared" ref="H161:J161" si="77">H158</f>
        <v>0</v>
      </c>
      <c r="I161" s="274">
        <f t="shared" si="77"/>
        <v>0</v>
      </c>
      <c r="J161" s="274">
        <f t="shared" si="77"/>
        <v>0</v>
      </c>
      <c r="K161" s="224">
        <f>K158</f>
        <v>0</v>
      </c>
      <c r="L161" s="224" t="s">
        <v>62</v>
      </c>
      <c r="M161" s="150">
        <v>46022</v>
      </c>
      <c r="N161" s="150">
        <v>46022</v>
      </c>
      <c r="O161" s="156"/>
      <c r="P161" s="223" t="s">
        <v>62</v>
      </c>
      <c r="Q161" s="156"/>
      <c r="R161" s="156"/>
      <c r="S161" s="56"/>
    </row>
    <row r="162" spans="1:19" ht="15" customHeight="1" x14ac:dyDescent="0.25">
      <c r="A162" s="332"/>
      <c r="B162" s="147" t="s">
        <v>193</v>
      </c>
      <c r="C162" s="224"/>
      <c r="D162" s="224"/>
      <c r="E162" s="224"/>
      <c r="F162" s="224"/>
      <c r="G162" s="224" t="s">
        <v>62</v>
      </c>
      <c r="H162" s="224"/>
      <c r="I162" s="274" t="s">
        <v>62</v>
      </c>
      <c r="J162" s="274"/>
      <c r="K162" s="224"/>
      <c r="L162" s="224" t="s">
        <v>62</v>
      </c>
      <c r="M162" s="224"/>
      <c r="N162" s="224"/>
      <c r="O162" s="223" t="s">
        <v>62</v>
      </c>
      <c r="P162" s="223" t="s">
        <v>62</v>
      </c>
      <c r="Q162" s="223" t="s">
        <v>62</v>
      </c>
      <c r="R162" s="223" t="s">
        <v>62</v>
      </c>
      <c r="S162" s="56"/>
    </row>
    <row r="163" spans="1:19" ht="38.65" customHeight="1" x14ac:dyDescent="0.25">
      <c r="A163" s="332"/>
      <c r="B163" s="148" t="s">
        <v>330</v>
      </c>
      <c r="C163" s="224"/>
      <c r="D163" s="224" t="s">
        <v>62</v>
      </c>
      <c r="E163" s="224"/>
      <c r="F163" s="224"/>
      <c r="G163" s="224">
        <f>G159</f>
        <v>0</v>
      </c>
      <c r="H163" s="224">
        <f t="shared" ref="H163:K163" si="78">H159</f>
        <v>0</v>
      </c>
      <c r="I163" s="274">
        <f t="shared" si="78"/>
        <v>0</v>
      </c>
      <c r="J163" s="274">
        <f t="shared" si="78"/>
        <v>0</v>
      </c>
      <c r="K163" s="224">
        <f t="shared" si="78"/>
        <v>0</v>
      </c>
      <c r="L163" s="224" t="s">
        <v>62</v>
      </c>
      <c r="M163" s="150">
        <v>46022</v>
      </c>
      <c r="N163" s="150">
        <v>46022</v>
      </c>
      <c r="O163" s="156"/>
      <c r="P163" s="223" t="s">
        <v>62</v>
      </c>
      <c r="Q163" s="156"/>
      <c r="R163" s="156"/>
      <c r="S163" s="56"/>
    </row>
    <row r="164" spans="1:19" ht="21" customHeight="1" x14ac:dyDescent="0.25">
      <c r="A164" s="332"/>
      <c r="B164" s="147" t="s">
        <v>71</v>
      </c>
      <c r="C164" s="224"/>
      <c r="D164" s="224"/>
      <c r="E164" s="224"/>
      <c r="F164" s="224"/>
      <c r="G164" s="224" t="s">
        <v>62</v>
      </c>
      <c r="H164" s="224"/>
      <c r="I164" s="274" t="s">
        <v>62</v>
      </c>
      <c r="J164" s="274"/>
      <c r="K164" s="224"/>
      <c r="L164" s="224" t="s">
        <v>62</v>
      </c>
      <c r="M164" s="224"/>
      <c r="N164" s="224"/>
      <c r="O164" s="223" t="s">
        <v>62</v>
      </c>
      <c r="P164" s="223" t="s">
        <v>62</v>
      </c>
      <c r="Q164" s="223" t="s">
        <v>62</v>
      </c>
      <c r="R164" s="223" t="s">
        <v>62</v>
      </c>
      <c r="S164" s="56"/>
    </row>
    <row r="165" spans="1:19" ht="21" customHeight="1" x14ac:dyDescent="0.25">
      <c r="A165" s="333"/>
      <c r="B165" s="148" t="s">
        <v>72</v>
      </c>
      <c r="C165" s="224"/>
      <c r="D165" s="224" t="s">
        <v>62</v>
      </c>
      <c r="E165" s="224"/>
      <c r="F165" s="224"/>
      <c r="G165" s="224">
        <f>G163</f>
        <v>0</v>
      </c>
      <c r="H165" s="224">
        <f t="shared" ref="H165:K165" si="79">H163</f>
        <v>0</v>
      </c>
      <c r="I165" s="274">
        <f t="shared" si="79"/>
        <v>0</v>
      </c>
      <c r="J165" s="274">
        <f t="shared" si="79"/>
        <v>0</v>
      </c>
      <c r="K165" s="224">
        <f t="shared" si="79"/>
        <v>0</v>
      </c>
      <c r="L165" s="224" t="s">
        <v>62</v>
      </c>
      <c r="M165" s="150">
        <v>46022</v>
      </c>
      <c r="N165" s="150">
        <v>46022</v>
      </c>
      <c r="O165" s="156"/>
      <c r="P165" s="223" t="s">
        <v>62</v>
      </c>
      <c r="Q165" s="156"/>
      <c r="R165" s="156"/>
      <c r="S165" s="56"/>
    </row>
    <row r="166" spans="1:19" s="56" customFormat="1" ht="74.45" customHeight="1" x14ac:dyDescent="0.25">
      <c r="A166" s="331" t="s">
        <v>237</v>
      </c>
      <c r="B166" s="137" t="s">
        <v>331</v>
      </c>
      <c r="C166" s="142" t="s">
        <v>191</v>
      </c>
      <c r="D166" s="141" t="s">
        <v>333</v>
      </c>
      <c r="E166" s="141" t="s">
        <v>320</v>
      </c>
      <c r="F166" s="142">
        <v>642</v>
      </c>
      <c r="G166" s="142"/>
      <c r="H166" s="142">
        <f>G166</f>
        <v>0</v>
      </c>
      <c r="I166" s="142">
        <v>0</v>
      </c>
      <c r="J166" s="142">
        <v>0</v>
      </c>
      <c r="K166" s="142">
        <f>G166</f>
        <v>0</v>
      </c>
      <c r="L166" s="142"/>
      <c r="M166" s="224" t="s">
        <v>62</v>
      </c>
      <c r="N166" s="224" t="s">
        <v>62</v>
      </c>
      <c r="O166" s="156"/>
      <c r="P166" s="156"/>
      <c r="Q166" s="156"/>
      <c r="R166" s="156"/>
    </row>
    <row r="167" spans="1:19" ht="15.75" x14ac:dyDescent="0.25">
      <c r="A167" s="332"/>
      <c r="B167" s="146" t="s">
        <v>70</v>
      </c>
      <c r="C167" s="224"/>
      <c r="D167" s="224" t="s">
        <v>62</v>
      </c>
      <c r="E167" s="224"/>
      <c r="F167" s="224"/>
      <c r="G167" s="224">
        <f>G166</f>
        <v>0</v>
      </c>
      <c r="H167" s="224">
        <f t="shared" ref="H167:K167" si="80">H166</f>
        <v>0</v>
      </c>
      <c r="I167" s="274">
        <f t="shared" si="80"/>
        <v>0</v>
      </c>
      <c r="J167" s="274">
        <f t="shared" si="80"/>
        <v>0</v>
      </c>
      <c r="K167" s="224">
        <f t="shared" si="80"/>
        <v>0</v>
      </c>
      <c r="L167" s="224" t="s">
        <v>62</v>
      </c>
      <c r="M167" s="150">
        <v>46022</v>
      </c>
      <c r="N167" s="150">
        <v>46022</v>
      </c>
      <c r="O167" s="156"/>
      <c r="P167" s="223" t="s">
        <v>62</v>
      </c>
      <c r="Q167" s="156"/>
      <c r="R167" s="156"/>
      <c r="S167" s="56"/>
    </row>
    <row r="168" spans="1:19" x14ac:dyDescent="0.25">
      <c r="A168" s="332"/>
      <c r="B168" s="147" t="s">
        <v>76</v>
      </c>
      <c r="C168" s="224"/>
      <c r="D168" s="224"/>
      <c r="E168" s="224"/>
      <c r="F168" s="224"/>
      <c r="G168" s="224" t="s">
        <v>62</v>
      </c>
      <c r="H168" s="224"/>
      <c r="I168" s="274" t="s">
        <v>62</v>
      </c>
      <c r="J168" s="274"/>
      <c r="K168" s="224"/>
      <c r="L168" s="224" t="s">
        <v>62</v>
      </c>
      <c r="M168" s="224"/>
      <c r="N168" s="224"/>
      <c r="O168" s="223" t="s">
        <v>62</v>
      </c>
      <c r="P168" s="223" t="s">
        <v>62</v>
      </c>
      <c r="Q168" s="223" t="s">
        <v>62</v>
      </c>
      <c r="R168" s="223" t="s">
        <v>62</v>
      </c>
      <c r="S168" s="56"/>
    </row>
    <row r="169" spans="1:19" ht="65.45" customHeight="1" x14ac:dyDescent="0.25">
      <c r="A169" s="332"/>
      <c r="B169" s="148" t="s">
        <v>192</v>
      </c>
      <c r="C169" s="224"/>
      <c r="D169" s="224" t="s">
        <v>62</v>
      </c>
      <c r="E169" s="224"/>
      <c r="F169" s="224"/>
      <c r="G169" s="224">
        <f>G166</f>
        <v>0</v>
      </c>
      <c r="H169" s="224">
        <f t="shared" ref="H169:J169" si="81">H166</f>
        <v>0</v>
      </c>
      <c r="I169" s="274">
        <f t="shared" si="81"/>
        <v>0</v>
      </c>
      <c r="J169" s="274">
        <f t="shared" si="81"/>
        <v>0</v>
      </c>
      <c r="K169" s="224">
        <f>K166</f>
        <v>0</v>
      </c>
      <c r="L169" s="224" t="s">
        <v>62</v>
      </c>
      <c r="M169" s="150">
        <v>46022</v>
      </c>
      <c r="N169" s="150">
        <v>46022</v>
      </c>
      <c r="O169" s="156"/>
      <c r="P169" s="223" t="s">
        <v>62</v>
      </c>
      <c r="Q169" s="156"/>
      <c r="R169" s="156"/>
      <c r="S169" s="56"/>
    </row>
    <row r="170" spans="1:19" ht="15" customHeight="1" x14ac:dyDescent="0.25">
      <c r="A170" s="332"/>
      <c r="B170" s="147" t="s">
        <v>193</v>
      </c>
      <c r="C170" s="224"/>
      <c r="D170" s="224"/>
      <c r="E170" s="224"/>
      <c r="F170" s="224"/>
      <c r="G170" s="224" t="s">
        <v>62</v>
      </c>
      <c r="H170" s="224"/>
      <c r="I170" s="274" t="s">
        <v>62</v>
      </c>
      <c r="J170" s="274"/>
      <c r="K170" s="224"/>
      <c r="L170" s="224" t="s">
        <v>62</v>
      </c>
      <c r="M170" s="224"/>
      <c r="N170" s="224"/>
      <c r="O170" s="223" t="s">
        <v>62</v>
      </c>
      <c r="P170" s="223" t="s">
        <v>62</v>
      </c>
      <c r="Q170" s="223" t="s">
        <v>62</v>
      </c>
      <c r="R170" s="223" t="s">
        <v>62</v>
      </c>
      <c r="S170" s="56"/>
    </row>
    <row r="171" spans="1:19" ht="38.65" customHeight="1" x14ac:dyDescent="0.25">
      <c r="A171" s="332"/>
      <c r="B171" s="148" t="s">
        <v>330</v>
      </c>
      <c r="C171" s="224"/>
      <c r="D171" s="224" t="s">
        <v>62</v>
      </c>
      <c r="E171" s="224"/>
      <c r="F171" s="224"/>
      <c r="G171" s="224">
        <f>G167</f>
        <v>0</v>
      </c>
      <c r="H171" s="224">
        <f t="shared" ref="H171:K171" si="82">H167</f>
        <v>0</v>
      </c>
      <c r="I171" s="274">
        <f t="shared" si="82"/>
        <v>0</v>
      </c>
      <c r="J171" s="274">
        <f t="shared" si="82"/>
        <v>0</v>
      </c>
      <c r="K171" s="224">
        <f t="shared" si="82"/>
        <v>0</v>
      </c>
      <c r="L171" s="224" t="s">
        <v>62</v>
      </c>
      <c r="M171" s="150">
        <v>46022</v>
      </c>
      <c r="N171" s="150">
        <v>46022</v>
      </c>
      <c r="O171" s="156"/>
      <c r="P171" s="223" t="s">
        <v>62</v>
      </c>
      <c r="Q171" s="156"/>
      <c r="R171" s="156"/>
      <c r="S171" s="56"/>
    </row>
    <row r="172" spans="1:19" ht="21" customHeight="1" x14ac:dyDescent="0.25">
      <c r="A172" s="332"/>
      <c r="B172" s="147" t="s">
        <v>71</v>
      </c>
      <c r="C172" s="224"/>
      <c r="D172" s="224"/>
      <c r="E172" s="224"/>
      <c r="F172" s="224"/>
      <c r="G172" s="224" t="s">
        <v>62</v>
      </c>
      <c r="H172" s="224"/>
      <c r="I172" s="274" t="s">
        <v>62</v>
      </c>
      <c r="J172" s="274"/>
      <c r="K172" s="224"/>
      <c r="L172" s="224" t="s">
        <v>62</v>
      </c>
      <c r="M172" s="224"/>
      <c r="N172" s="224"/>
      <c r="O172" s="223" t="s">
        <v>62</v>
      </c>
      <c r="P172" s="223" t="s">
        <v>62</v>
      </c>
      <c r="Q172" s="223" t="s">
        <v>62</v>
      </c>
      <c r="R172" s="223" t="s">
        <v>62</v>
      </c>
      <c r="S172" s="56"/>
    </row>
    <row r="173" spans="1:19" ht="21" customHeight="1" x14ac:dyDescent="0.25">
      <c r="A173" s="333"/>
      <c r="B173" s="148" t="s">
        <v>72</v>
      </c>
      <c r="C173" s="224"/>
      <c r="D173" s="224" t="s">
        <v>62</v>
      </c>
      <c r="E173" s="224"/>
      <c r="F173" s="224"/>
      <c r="G173" s="224">
        <f>G171</f>
        <v>0</v>
      </c>
      <c r="H173" s="224">
        <f t="shared" ref="H173:K173" si="83">H171</f>
        <v>0</v>
      </c>
      <c r="I173" s="274">
        <f t="shared" si="83"/>
        <v>0</v>
      </c>
      <c r="J173" s="274">
        <f t="shared" si="83"/>
        <v>0</v>
      </c>
      <c r="K173" s="224">
        <f t="shared" si="83"/>
        <v>0</v>
      </c>
      <c r="L173" s="224" t="s">
        <v>62</v>
      </c>
      <c r="M173" s="150">
        <v>46022</v>
      </c>
      <c r="N173" s="150">
        <v>46022</v>
      </c>
      <c r="O173" s="156"/>
      <c r="P173" s="223" t="s">
        <v>62</v>
      </c>
      <c r="Q173" s="156"/>
      <c r="R173" s="156"/>
      <c r="S173" s="56"/>
    </row>
    <row r="174" spans="1:19" s="56" customFormat="1" ht="74.45" customHeight="1" x14ac:dyDescent="0.25">
      <c r="A174" s="331" t="s">
        <v>238</v>
      </c>
      <c r="B174" s="137" t="s">
        <v>331</v>
      </c>
      <c r="C174" s="142" t="s">
        <v>191</v>
      </c>
      <c r="D174" s="141" t="s">
        <v>333</v>
      </c>
      <c r="E174" s="141" t="s">
        <v>320</v>
      </c>
      <c r="F174" s="142">
        <v>642</v>
      </c>
      <c r="G174" s="142"/>
      <c r="H174" s="142">
        <f>G174</f>
        <v>0</v>
      </c>
      <c r="I174" s="142">
        <v>0</v>
      </c>
      <c r="J174" s="142">
        <v>0</v>
      </c>
      <c r="K174" s="142">
        <f>G174</f>
        <v>0</v>
      </c>
      <c r="L174" s="142"/>
      <c r="M174" s="224" t="s">
        <v>62</v>
      </c>
      <c r="N174" s="224" t="s">
        <v>62</v>
      </c>
      <c r="O174" s="156"/>
      <c r="P174" s="156"/>
      <c r="Q174" s="156"/>
      <c r="R174" s="156"/>
    </row>
    <row r="175" spans="1:19" ht="15.75" x14ac:dyDescent="0.25">
      <c r="A175" s="332"/>
      <c r="B175" s="146" t="s">
        <v>70</v>
      </c>
      <c r="C175" s="224"/>
      <c r="D175" s="224" t="s">
        <v>62</v>
      </c>
      <c r="E175" s="224"/>
      <c r="F175" s="224"/>
      <c r="G175" s="224">
        <f>G174</f>
        <v>0</v>
      </c>
      <c r="H175" s="224">
        <f t="shared" ref="H175:K175" si="84">H174</f>
        <v>0</v>
      </c>
      <c r="I175" s="274">
        <f t="shared" si="84"/>
        <v>0</v>
      </c>
      <c r="J175" s="274">
        <f t="shared" si="84"/>
        <v>0</v>
      </c>
      <c r="K175" s="224">
        <f t="shared" si="84"/>
        <v>0</v>
      </c>
      <c r="L175" s="224" t="s">
        <v>62</v>
      </c>
      <c r="M175" s="150">
        <v>46022</v>
      </c>
      <c r="N175" s="150">
        <v>46022</v>
      </c>
      <c r="O175" s="156"/>
      <c r="P175" s="223" t="s">
        <v>62</v>
      </c>
      <c r="Q175" s="156"/>
      <c r="R175" s="156"/>
      <c r="S175" s="56"/>
    </row>
    <row r="176" spans="1:19" x14ac:dyDescent="0.25">
      <c r="A176" s="332"/>
      <c r="B176" s="147" t="s">
        <v>76</v>
      </c>
      <c r="C176" s="224"/>
      <c r="D176" s="224"/>
      <c r="E176" s="224"/>
      <c r="F176" s="224"/>
      <c r="G176" s="224" t="s">
        <v>62</v>
      </c>
      <c r="H176" s="224"/>
      <c r="I176" s="274" t="s">
        <v>62</v>
      </c>
      <c r="J176" s="274"/>
      <c r="K176" s="224"/>
      <c r="L176" s="224" t="s">
        <v>62</v>
      </c>
      <c r="M176" s="224"/>
      <c r="N176" s="224"/>
      <c r="O176" s="223" t="s">
        <v>62</v>
      </c>
      <c r="P176" s="223" t="s">
        <v>62</v>
      </c>
      <c r="Q176" s="223" t="s">
        <v>62</v>
      </c>
      <c r="R176" s="223" t="s">
        <v>62</v>
      </c>
      <c r="S176" s="56"/>
    </row>
    <row r="177" spans="1:19" ht="65.45" customHeight="1" x14ac:dyDescent="0.25">
      <c r="A177" s="332"/>
      <c r="B177" s="148" t="s">
        <v>192</v>
      </c>
      <c r="C177" s="224"/>
      <c r="D177" s="224" t="s">
        <v>62</v>
      </c>
      <c r="E177" s="224"/>
      <c r="F177" s="224"/>
      <c r="G177" s="224">
        <f>G174</f>
        <v>0</v>
      </c>
      <c r="H177" s="224">
        <f t="shared" ref="H177:J177" si="85">H174</f>
        <v>0</v>
      </c>
      <c r="I177" s="274">
        <f t="shared" si="85"/>
        <v>0</v>
      </c>
      <c r="J177" s="274">
        <f t="shared" si="85"/>
        <v>0</v>
      </c>
      <c r="K177" s="224">
        <f>K174</f>
        <v>0</v>
      </c>
      <c r="L177" s="224" t="s">
        <v>62</v>
      </c>
      <c r="M177" s="150">
        <v>46022</v>
      </c>
      <c r="N177" s="150">
        <v>46022</v>
      </c>
      <c r="O177" s="156"/>
      <c r="P177" s="223" t="s">
        <v>62</v>
      </c>
      <c r="Q177" s="156"/>
      <c r="R177" s="156"/>
      <c r="S177" s="56"/>
    </row>
    <row r="178" spans="1:19" ht="15" customHeight="1" x14ac:dyDescent="0.25">
      <c r="A178" s="332"/>
      <c r="B178" s="147" t="s">
        <v>193</v>
      </c>
      <c r="C178" s="224"/>
      <c r="D178" s="224"/>
      <c r="E178" s="224"/>
      <c r="F178" s="224"/>
      <c r="G178" s="224" t="s">
        <v>62</v>
      </c>
      <c r="H178" s="224"/>
      <c r="I178" s="274" t="s">
        <v>62</v>
      </c>
      <c r="J178" s="274"/>
      <c r="K178" s="224"/>
      <c r="L178" s="224" t="s">
        <v>62</v>
      </c>
      <c r="M178" s="224"/>
      <c r="N178" s="224"/>
      <c r="O178" s="223" t="s">
        <v>62</v>
      </c>
      <c r="P178" s="223" t="s">
        <v>62</v>
      </c>
      <c r="Q178" s="223" t="s">
        <v>62</v>
      </c>
      <c r="R178" s="223" t="s">
        <v>62</v>
      </c>
      <c r="S178" s="56"/>
    </row>
    <row r="179" spans="1:19" ht="38.65" customHeight="1" x14ac:dyDescent="0.25">
      <c r="A179" s="332"/>
      <c r="B179" s="148" t="s">
        <v>330</v>
      </c>
      <c r="C179" s="224"/>
      <c r="D179" s="224" t="s">
        <v>62</v>
      </c>
      <c r="E179" s="224"/>
      <c r="F179" s="224"/>
      <c r="G179" s="224">
        <f>G175</f>
        <v>0</v>
      </c>
      <c r="H179" s="224">
        <f t="shared" ref="H179:K179" si="86">H175</f>
        <v>0</v>
      </c>
      <c r="I179" s="274">
        <f t="shared" si="86"/>
        <v>0</v>
      </c>
      <c r="J179" s="274">
        <f t="shared" si="86"/>
        <v>0</v>
      </c>
      <c r="K179" s="224">
        <f t="shared" si="86"/>
        <v>0</v>
      </c>
      <c r="L179" s="224" t="s">
        <v>62</v>
      </c>
      <c r="M179" s="150">
        <v>46022</v>
      </c>
      <c r="N179" s="150">
        <v>46022</v>
      </c>
      <c r="O179" s="156"/>
      <c r="P179" s="223" t="s">
        <v>62</v>
      </c>
      <c r="Q179" s="156"/>
      <c r="R179" s="156"/>
      <c r="S179" s="56"/>
    </row>
    <row r="180" spans="1:19" ht="21" customHeight="1" x14ac:dyDescent="0.25">
      <c r="A180" s="332"/>
      <c r="B180" s="147" t="s">
        <v>71</v>
      </c>
      <c r="C180" s="224"/>
      <c r="D180" s="224"/>
      <c r="E180" s="224"/>
      <c r="F180" s="224"/>
      <c r="G180" s="224" t="s">
        <v>62</v>
      </c>
      <c r="H180" s="224"/>
      <c r="I180" s="274" t="s">
        <v>62</v>
      </c>
      <c r="J180" s="274"/>
      <c r="K180" s="224"/>
      <c r="L180" s="224" t="s">
        <v>62</v>
      </c>
      <c r="M180" s="224"/>
      <c r="N180" s="224"/>
      <c r="O180" s="223" t="s">
        <v>62</v>
      </c>
      <c r="P180" s="223" t="s">
        <v>62</v>
      </c>
      <c r="Q180" s="223" t="s">
        <v>62</v>
      </c>
      <c r="R180" s="223" t="s">
        <v>62</v>
      </c>
      <c r="S180" s="56"/>
    </row>
    <row r="181" spans="1:19" ht="21" customHeight="1" x14ac:dyDescent="0.25">
      <c r="A181" s="333"/>
      <c r="B181" s="148" t="s">
        <v>72</v>
      </c>
      <c r="C181" s="224"/>
      <c r="D181" s="224" t="s">
        <v>62</v>
      </c>
      <c r="E181" s="224"/>
      <c r="F181" s="224"/>
      <c r="G181" s="224">
        <f>G179</f>
        <v>0</v>
      </c>
      <c r="H181" s="224">
        <f t="shared" ref="H181:K181" si="87">H179</f>
        <v>0</v>
      </c>
      <c r="I181" s="274">
        <f t="shared" si="87"/>
        <v>0</v>
      </c>
      <c r="J181" s="274">
        <f t="shared" si="87"/>
        <v>0</v>
      </c>
      <c r="K181" s="224">
        <f t="shared" si="87"/>
        <v>0</v>
      </c>
      <c r="L181" s="224" t="s">
        <v>62</v>
      </c>
      <c r="M181" s="150">
        <v>46022</v>
      </c>
      <c r="N181" s="150">
        <v>46022</v>
      </c>
      <c r="O181" s="156"/>
      <c r="P181" s="223" t="s">
        <v>62</v>
      </c>
      <c r="Q181" s="156"/>
      <c r="R181" s="156"/>
      <c r="S181" s="56"/>
    </row>
    <row r="182" spans="1:19" s="56" customFormat="1" ht="74.45" customHeight="1" x14ac:dyDescent="0.25">
      <c r="A182" s="331" t="s">
        <v>239</v>
      </c>
      <c r="B182" s="137" t="s">
        <v>331</v>
      </c>
      <c r="C182" s="142" t="s">
        <v>191</v>
      </c>
      <c r="D182" s="141" t="s">
        <v>333</v>
      </c>
      <c r="E182" s="141" t="s">
        <v>320</v>
      </c>
      <c r="F182" s="142">
        <v>642</v>
      </c>
      <c r="G182" s="80">
        <v>0</v>
      </c>
      <c r="H182" s="80">
        <f>G182</f>
        <v>0</v>
      </c>
      <c r="I182" s="80">
        <v>0</v>
      </c>
      <c r="J182" s="80">
        <v>0</v>
      </c>
      <c r="K182" s="80">
        <f>G182</f>
        <v>0</v>
      </c>
      <c r="L182" s="80"/>
      <c r="M182" s="221" t="s">
        <v>62</v>
      </c>
      <c r="N182" s="221" t="s">
        <v>62</v>
      </c>
      <c r="O182" s="80">
        <v>0</v>
      </c>
      <c r="P182" s="80"/>
      <c r="Q182" s="80">
        <v>0</v>
      </c>
      <c r="R182" s="80"/>
    </row>
    <row r="183" spans="1:19" ht="15.75" x14ac:dyDescent="0.25">
      <c r="A183" s="332"/>
      <c r="B183" s="146" t="s">
        <v>70</v>
      </c>
      <c r="C183" s="224"/>
      <c r="D183" s="224" t="s">
        <v>62</v>
      </c>
      <c r="E183" s="224"/>
      <c r="F183" s="224"/>
      <c r="G183" s="224">
        <f>G182</f>
        <v>0</v>
      </c>
      <c r="H183" s="224">
        <f t="shared" ref="H183:K183" si="88">H182</f>
        <v>0</v>
      </c>
      <c r="I183" s="274">
        <f t="shared" si="88"/>
        <v>0</v>
      </c>
      <c r="J183" s="274">
        <f t="shared" si="88"/>
        <v>0</v>
      </c>
      <c r="K183" s="224">
        <f t="shared" si="88"/>
        <v>0</v>
      </c>
      <c r="L183" s="224" t="s">
        <v>62</v>
      </c>
      <c r="M183" s="150">
        <v>46022</v>
      </c>
      <c r="N183" s="150">
        <v>46022</v>
      </c>
      <c r="O183" s="156"/>
      <c r="P183" s="223" t="s">
        <v>62</v>
      </c>
      <c r="Q183" s="156"/>
      <c r="R183" s="156"/>
      <c r="S183" s="56"/>
    </row>
    <row r="184" spans="1:19" x14ac:dyDescent="0.25">
      <c r="A184" s="332"/>
      <c r="B184" s="147" t="s">
        <v>76</v>
      </c>
      <c r="C184" s="224"/>
      <c r="D184" s="224"/>
      <c r="E184" s="224"/>
      <c r="F184" s="224"/>
      <c r="G184" s="224" t="s">
        <v>62</v>
      </c>
      <c r="H184" s="224"/>
      <c r="I184" s="274" t="s">
        <v>62</v>
      </c>
      <c r="J184" s="274"/>
      <c r="K184" s="224"/>
      <c r="L184" s="224" t="s">
        <v>62</v>
      </c>
      <c r="M184" s="224"/>
      <c r="N184" s="224"/>
      <c r="O184" s="223" t="s">
        <v>62</v>
      </c>
      <c r="P184" s="223" t="s">
        <v>62</v>
      </c>
      <c r="Q184" s="223" t="s">
        <v>62</v>
      </c>
      <c r="R184" s="223" t="s">
        <v>62</v>
      </c>
      <c r="S184" s="56"/>
    </row>
    <row r="185" spans="1:19" ht="65.45" customHeight="1" x14ac:dyDescent="0.25">
      <c r="A185" s="332"/>
      <c r="B185" s="148" t="s">
        <v>192</v>
      </c>
      <c r="C185" s="224"/>
      <c r="D185" s="224" t="s">
        <v>62</v>
      </c>
      <c r="E185" s="224"/>
      <c r="F185" s="224"/>
      <c r="G185" s="224">
        <f>G182</f>
        <v>0</v>
      </c>
      <c r="H185" s="224">
        <f t="shared" ref="H185:J185" si="89">H182</f>
        <v>0</v>
      </c>
      <c r="I185" s="274">
        <f t="shared" si="89"/>
        <v>0</v>
      </c>
      <c r="J185" s="274">
        <f t="shared" si="89"/>
        <v>0</v>
      </c>
      <c r="K185" s="224">
        <f>K182</f>
        <v>0</v>
      </c>
      <c r="L185" s="224" t="s">
        <v>62</v>
      </c>
      <c r="M185" s="150">
        <v>46022</v>
      </c>
      <c r="N185" s="150">
        <v>46022</v>
      </c>
      <c r="O185" s="156"/>
      <c r="P185" s="223" t="s">
        <v>62</v>
      </c>
      <c r="Q185" s="156"/>
      <c r="R185" s="156"/>
      <c r="S185" s="56"/>
    </row>
    <row r="186" spans="1:19" ht="15" customHeight="1" x14ac:dyDescent="0.25">
      <c r="A186" s="332"/>
      <c r="B186" s="147" t="s">
        <v>193</v>
      </c>
      <c r="C186" s="224"/>
      <c r="D186" s="224"/>
      <c r="E186" s="224"/>
      <c r="F186" s="224"/>
      <c r="G186" s="224" t="s">
        <v>62</v>
      </c>
      <c r="H186" s="224"/>
      <c r="I186" s="274" t="s">
        <v>62</v>
      </c>
      <c r="J186" s="274"/>
      <c r="K186" s="224"/>
      <c r="L186" s="224" t="s">
        <v>62</v>
      </c>
      <c r="M186" s="224"/>
      <c r="N186" s="224"/>
      <c r="O186" s="223" t="s">
        <v>62</v>
      </c>
      <c r="P186" s="223" t="s">
        <v>62</v>
      </c>
      <c r="Q186" s="223" t="s">
        <v>62</v>
      </c>
      <c r="R186" s="223" t="s">
        <v>62</v>
      </c>
      <c r="S186" s="56"/>
    </row>
    <row r="187" spans="1:19" ht="38.65" customHeight="1" x14ac:dyDescent="0.25">
      <c r="A187" s="332"/>
      <c r="B187" s="148" t="s">
        <v>330</v>
      </c>
      <c r="C187" s="224"/>
      <c r="D187" s="224" t="s">
        <v>62</v>
      </c>
      <c r="E187" s="224"/>
      <c r="F187" s="224"/>
      <c r="G187" s="224">
        <f>G183</f>
        <v>0</v>
      </c>
      <c r="H187" s="224">
        <f t="shared" ref="H187:K187" si="90">H183</f>
        <v>0</v>
      </c>
      <c r="I187" s="274">
        <f t="shared" si="90"/>
        <v>0</v>
      </c>
      <c r="J187" s="274">
        <f t="shared" si="90"/>
        <v>0</v>
      </c>
      <c r="K187" s="224">
        <f t="shared" si="90"/>
        <v>0</v>
      </c>
      <c r="L187" s="224" t="s">
        <v>62</v>
      </c>
      <c r="M187" s="150">
        <v>46022</v>
      </c>
      <c r="N187" s="150">
        <v>46022</v>
      </c>
      <c r="O187" s="156"/>
      <c r="P187" s="223" t="s">
        <v>62</v>
      </c>
      <c r="Q187" s="156"/>
      <c r="R187" s="156"/>
      <c r="S187" s="56"/>
    </row>
    <row r="188" spans="1:19" ht="21" customHeight="1" x14ac:dyDescent="0.25">
      <c r="A188" s="332"/>
      <c r="B188" s="147" t="s">
        <v>71</v>
      </c>
      <c r="C188" s="224"/>
      <c r="D188" s="224"/>
      <c r="E188" s="224"/>
      <c r="F188" s="224"/>
      <c r="G188" s="224" t="s">
        <v>62</v>
      </c>
      <c r="H188" s="224"/>
      <c r="I188" s="274" t="s">
        <v>62</v>
      </c>
      <c r="J188" s="274"/>
      <c r="K188" s="224"/>
      <c r="L188" s="224" t="s">
        <v>62</v>
      </c>
      <c r="M188" s="224"/>
      <c r="N188" s="224"/>
      <c r="O188" s="223" t="s">
        <v>62</v>
      </c>
      <c r="P188" s="223" t="s">
        <v>62</v>
      </c>
      <c r="Q188" s="223" t="s">
        <v>62</v>
      </c>
      <c r="R188" s="223" t="s">
        <v>62</v>
      </c>
      <c r="S188" s="56"/>
    </row>
    <row r="189" spans="1:19" ht="21" customHeight="1" x14ac:dyDescent="0.25">
      <c r="A189" s="333"/>
      <c r="B189" s="148" t="s">
        <v>72</v>
      </c>
      <c r="C189" s="224"/>
      <c r="D189" s="224" t="s">
        <v>62</v>
      </c>
      <c r="E189" s="224"/>
      <c r="F189" s="224"/>
      <c r="G189" s="224">
        <f>G187</f>
        <v>0</v>
      </c>
      <c r="H189" s="224">
        <f t="shared" ref="H189:K189" si="91">H187</f>
        <v>0</v>
      </c>
      <c r="I189" s="274">
        <f t="shared" si="91"/>
        <v>0</v>
      </c>
      <c r="J189" s="274">
        <f t="shared" si="91"/>
        <v>0</v>
      </c>
      <c r="K189" s="224">
        <f t="shared" si="91"/>
        <v>0</v>
      </c>
      <c r="L189" s="224" t="s">
        <v>62</v>
      </c>
      <c r="M189" s="150">
        <v>46022</v>
      </c>
      <c r="N189" s="150">
        <v>46022</v>
      </c>
      <c r="O189" s="156"/>
      <c r="P189" s="223" t="s">
        <v>62</v>
      </c>
      <c r="Q189" s="156"/>
      <c r="R189" s="156"/>
      <c r="S189" s="56"/>
    </row>
    <row r="190" spans="1:19" s="56" customFormat="1" ht="74.45" customHeight="1" x14ac:dyDescent="0.25">
      <c r="A190" s="331" t="s">
        <v>240</v>
      </c>
      <c r="B190" s="137" t="s">
        <v>331</v>
      </c>
      <c r="C190" s="142" t="s">
        <v>191</v>
      </c>
      <c r="D190" s="141" t="s">
        <v>333</v>
      </c>
      <c r="E190" s="141" t="s">
        <v>320</v>
      </c>
      <c r="F190" s="142">
        <v>642</v>
      </c>
      <c r="G190" s="142">
        <v>1</v>
      </c>
      <c r="H190" s="142">
        <f>G190</f>
        <v>1</v>
      </c>
      <c r="I190" s="142">
        <v>1</v>
      </c>
      <c r="J190" s="142">
        <v>1</v>
      </c>
      <c r="K190" s="142">
        <f>G190</f>
        <v>1</v>
      </c>
      <c r="L190" s="142"/>
      <c r="M190" s="224" t="s">
        <v>62</v>
      </c>
      <c r="N190" s="224" t="s">
        <v>62</v>
      </c>
      <c r="O190" s="156">
        <v>20100</v>
      </c>
      <c r="P190" s="156"/>
      <c r="Q190" s="156">
        <v>20100</v>
      </c>
      <c r="R190" s="156">
        <v>20100</v>
      </c>
    </row>
    <row r="191" spans="1:19" ht="15.75" x14ac:dyDescent="0.25">
      <c r="A191" s="332"/>
      <c r="B191" s="146" t="s">
        <v>70</v>
      </c>
      <c r="C191" s="224"/>
      <c r="D191" s="224" t="s">
        <v>62</v>
      </c>
      <c r="E191" s="224"/>
      <c r="F191" s="224"/>
      <c r="G191" s="224">
        <f>G190</f>
        <v>1</v>
      </c>
      <c r="H191" s="224">
        <f t="shared" ref="H191:K191" si="92">H190</f>
        <v>1</v>
      </c>
      <c r="I191" s="274">
        <f t="shared" si="92"/>
        <v>1</v>
      </c>
      <c r="J191" s="274">
        <f t="shared" si="92"/>
        <v>1</v>
      </c>
      <c r="K191" s="224">
        <f t="shared" si="92"/>
        <v>1</v>
      </c>
      <c r="L191" s="224" t="s">
        <v>62</v>
      </c>
      <c r="M191" s="150">
        <v>46022</v>
      </c>
      <c r="N191" s="150">
        <v>46022</v>
      </c>
      <c r="O191" s="156"/>
      <c r="P191" s="223" t="s">
        <v>62</v>
      </c>
      <c r="Q191" s="156"/>
      <c r="R191" s="156"/>
      <c r="S191" s="56"/>
    </row>
    <row r="192" spans="1:19" x14ac:dyDescent="0.25">
      <c r="A192" s="332"/>
      <c r="B192" s="147" t="s">
        <v>76</v>
      </c>
      <c r="C192" s="224"/>
      <c r="D192" s="224"/>
      <c r="E192" s="224"/>
      <c r="F192" s="224"/>
      <c r="G192" s="224" t="s">
        <v>62</v>
      </c>
      <c r="H192" s="224"/>
      <c r="I192" s="274" t="s">
        <v>62</v>
      </c>
      <c r="J192" s="274"/>
      <c r="K192" s="224"/>
      <c r="L192" s="224" t="s">
        <v>62</v>
      </c>
      <c r="M192" s="224"/>
      <c r="N192" s="224"/>
      <c r="O192" s="223" t="s">
        <v>62</v>
      </c>
      <c r="P192" s="223" t="s">
        <v>62</v>
      </c>
      <c r="Q192" s="223" t="s">
        <v>62</v>
      </c>
      <c r="R192" s="223" t="s">
        <v>62</v>
      </c>
      <c r="S192" s="56"/>
    </row>
    <row r="193" spans="1:19" ht="65.45" customHeight="1" x14ac:dyDescent="0.25">
      <c r="A193" s="332"/>
      <c r="B193" s="148" t="s">
        <v>192</v>
      </c>
      <c r="C193" s="224"/>
      <c r="D193" s="224" t="s">
        <v>62</v>
      </c>
      <c r="E193" s="224"/>
      <c r="F193" s="224"/>
      <c r="G193" s="224">
        <f>G190</f>
        <v>1</v>
      </c>
      <c r="H193" s="224">
        <f t="shared" ref="H193:J193" si="93">H190</f>
        <v>1</v>
      </c>
      <c r="I193" s="274">
        <f t="shared" si="93"/>
        <v>1</v>
      </c>
      <c r="J193" s="274">
        <f t="shared" si="93"/>
        <v>1</v>
      </c>
      <c r="K193" s="224">
        <f>K190</f>
        <v>1</v>
      </c>
      <c r="L193" s="224" t="s">
        <v>62</v>
      </c>
      <c r="M193" s="150">
        <v>46022</v>
      </c>
      <c r="N193" s="150">
        <v>46022</v>
      </c>
      <c r="O193" s="156"/>
      <c r="P193" s="223" t="s">
        <v>62</v>
      </c>
      <c r="Q193" s="156"/>
      <c r="R193" s="156"/>
      <c r="S193" s="56"/>
    </row>
    <row r="194" spans="1:19" ht="15" customHeight="1" x14ac:dyDescent="0.25">
      <c r="A194" s="332"/>
      <c r="B194" s="147" t="s">
        <v>193</v>
      </c>
      <c r="C194" s="224"/>
      <c r="D194" s="224"/>
      <c r="E194" s="224"/>
      <c r="F194" s="224"/>
      <c r="G194" s="224" t="s">
        <v>62</v>
      </c>
      <c r="H194" s="224"/>
      <c r="I194" s="274" t="s">
        <v>62</v>
      </c>
      <c r="J194" s="274"/>
      <c r="K194" s="224"/>
      <c r="L194" s="224" t="s">
        <v>62</v>
      </c>
      <c r="M194" s="224"/>
      <c r="N194" s="224"/>
      <c r="O194" s="223" t="s">
        <v>62</v>
      </c>
      <c r="P194" s="223" t="s">
        <v>62</v>
      </c>
      <c r="Q194" s="223" t="s">
        <v>62</v>
      </c>
      <c r="R194" s="223" t="s">
        <v>62</v>
      </c>
      <c r="S194" s="56"/>
    </row>
    <row r="195" spans="1:19" ht="38.65" customHeight="1" x14ac:dyDescent="0.25">
      <c r="A195" s="332"/>
      <c r="B195" s="148" t="s">
        <v>330</v>
      </c>
      <c r="C195" s="224"/>
      <c r="D195" s="224" t="s">
        <v>62</v>
      </c>
      <c r="E195" s="224"/>
      <c r="F195" s="224"/>
      <c r="G195" s="224">
        <f>G191</f>
        <v>1</v>
      </c>
      <c r="H195" s="224">
        <f t="shared" ref="H195:K195" si="94">H191</f>
        <v>1</v>
      </c>
      <c r="I195" s="274">
        <f t="shared" si="94"/>
        <v>1</v>
      </c>
      <c r="J195" s="274">
        <f t="shared" si="94"/>
        <v>1</v>
      </c>
      <c r="K195" s="224">
        <f t="shared" si="94"/>
        <v>1</v>
      </c>
      <c r="L195" s="224" t="s">
        <v>62</v>
      </c>
      <c r="M195" s="150">
        <v>46022</v>
      </c>
      <c r="N195" s="150">
        <v>46022</v>
      </c>
      <c r="O195" s="156"/>
      <c r="P195" s="223" t="s">
        <v>62</v>
      </c>
      <c r="Q195" s="156"/>
      <c r="R195" s="156"/>
      <c r="S195" s="56"/>
    </row>
    <row r="196" spans="1:19" ht="21" customHeight="1" x14ac:dyDescent="0.25">
      <c r="A196" s="332"/>
      <c r="B196" s="147" t="s">
        <v>71</v>
      </c>
      <c r="C196" s="224"/>
      <c r="D196" s="224"/>
      <c r="E196" s="224"/>
      <c r="F196" s="224"/>
      <c r="G196" s="224" t="s">
        <v>62</v>
      </c>
      <c r="H196" s="224"/>
      <c r="I196" s="274" t="s">
        <v>62</v>
      </c>
      <c r="J196" s="274"/>
      <c r="K196" s="224"/>
      <c r="L196" s="224" t="s">
        <v>62</v>
      </c>
      <c r="M196" s="224"/>
      <c r="N196" s="224"/>
      <c r="O196" s="223" t="s">
        <v>62</v>
      </c>
      <c r="P196" s="223" t="s">
        <v>62</v>
      </c>
      <c r="Q196" s="223" t="s">
        <v>62</v>
      </c>
      <c r="R196" s="223" t="s">
        <v>62</v>
      </c>
      <c r="S196" s="56"/>
    </row>
    <row r="197" spans="1:19" ht="21" customHeight="1" x14ac:dyDescent="0.25">
      <c r="A197" s="333"/>
      <c r="B197" s="148" t="s">
        <v>72</v>
      </c>
      <c r="C197" s="224"/>
      <c r="D197" s="224" t="s">
        <v>62</v>
      </c>
      <c r="E197" s="224"/>
      <c r="F197" s="224"/>
      <c r="G197" s="224">
        <f>G195</f>
        <v>1</v>
      </c>
      <c r="H197" s="224">
        <f t="shared" ref="H197:K197" si="95">H195</f>
        <v>1</v>
      </c>
      <c r="I197" s="274">
        <f t="shared" si="95"/>
        <v>1</v>
      </c>
      <c r="J197" s="274">
        <f t="shared" si="95"/>
        <v>1</v>
      </c>
      <c r="K197" s="224">
        <f t="shared" si="95"/>
        <v>1</v>
      </c>
      <c r="L197" s="224" t="s">
        <v>62</v>
      </c>
      <c r="M197" s="150">
        <v>46022</v>
      </c>
      <c r="N197" s="150">
        <v>46022</v>
      </c>
      <c r="O197" s="156"/>
      <c r="P197" s="223" t="s">
        <v>62</v>
      </c>
      <c r="Q197" s="156"/>
      <c r="R197" s="156"/>
      <c r="S197" s="56"/>
    </row>
    <row r="198" spans="1:19" s="56" customFormat="1" ht="74.45" customHeight="1" x14ac:dyDescent="0.25">
      <c r="A198" s="331" t="s">
        <v>241</v>
      </c>
      <c r="B198" s="137" t="s">
        <v>331</v>
      </c>
      <c r="C198" s="142" t="s">
        <v>191</v>
      </c>
      <c r="D198" s="141" t="s">
        <v>333</v>
      </c>
      <c r="E198" s="141" t="s">
        <v>320</v>
      </c>
      <c r="F198" s="142">
        <v>642</v>
      </c>
      <c r="G198" s="80">
        <v>1</v>
      </c>
      <c r="H198" s="80">
        <f>G198</f>
        <v>1</v>
      </c>
      <c r="I198" s="80">
        <v>1</v>
      </c>
      <c r="J198" s="80">
        <v>1</v>
      </c>
      <c r="K198" s="80">
        <f>G198</f>
        <v>1</v>
      </c>
      <c r="L198" s="80"/>
      <c r="M198" s="221" t="s">
        <v>62</v>
      </c>
      <c r="N198" s="221" t="s">
        <v>62</v>
      </c>
      <c r="O198" s="80">
        <v>12562.5</v>
      </c>
      <c r="P198" s="80"/>
      <c r="Q198" s="78">
        <v>12562.5</v>
      </c>
      <c r="R198" s="78">
        <v>12562.5</v>
      </c>
    </row>
    <row r="199" spans="1:19" ht="15.75" x14ac:dyDescent="0.25">
      <c r="A199" s="332"/>
      <c r="B199" s="146" t="s">
        <v>70</v>
      </c>
      <c r="C199" s="224"/>
      <c r="D199" s="224" t="s">
        <v>62</v>
      </c>
      <c r="E199" s="224"/>
      <c r="F199" s="224"/>
      <c r="G199" s="224">
        <f>G198</f>
        <v>1</v>
      </c>
      <c r="H199" s="224">
        <f t="shared" ref="H199:K199" si="96">H198</f>
        <v>1</v>
      </c>
      <c r="I199" s="274">
        <f t="shared" si="96"/>
        <v>1</v>
      </c>
      <c r="J199" s="274">
        <f t="shared" si="96"/>
        <v>1</v>
      </c>
      <c r="K199" s="224">
        <f t="shared" si="96"/>
        <v>1</v>
      </c>
      <c r="L199" s="224" t="s">
        <v>62</v>
      </c>
      <c r="M199" s="150">
        <v>46022</v>
      </c>
      <c r="N199" s="150">
        <v>46022</v>
      </c>
      <c r="O199" s="156"/>
      <c r="P199" s="223" t="s">
        <v>62</v>
      </c>
      <c r="Q199" s="156"/>
      <c r="R199" s="156"/>
      <c r="S199" s="56"/>
    </row>
    <row r="200" spans="1:19" x14ac:dyDescent="0.25">
      <c r="A200" s="332"/>
      <c r="B200" s="147" t="s">
        <v>76</v>
      </c>
      <c r="C200" s="224"/>
      <c r="D200" s="224"/>
      <c r="E200" s="224"/>
      <c r="F200" s="224"/>
      <c r="G200" s="224" t="s">
        <v>62</v>
      </c>
      <c r="H200" s="224"/>
      <c r="I200" s="274" t="s">
        <v>62</v>
      </c>
      <c r="J200" s="274"/>
      <c r="K200" s="224"/>
      <c r="L200" s="224" t="s">
        <v>62</v>
      </c>
      <c r="M200" s="224"/>
      <c r="N200" s="224"/>
      <c r="O200" s="223" t="s">
        <v>62</v>
      </c>
      <c r="P200" s="223" t="s">
        <v>62</v>
      </c>
      <c r="Q200" s="223" t="s">
        <v>62</v>
      </c>
      <c r="R200" s="223" t="s">
        <v>62</v>
      </c>
      <c r="S200" s="56"/>
    </row>
    <row r="201" spans="1:19" ht="65.45" customHeight="1" x14ac:dyDescent="0.25">
      <c r="A201" s="332"/>
      <c r="B201" s="148" t="s">
        <v>192</v>
      </c>
      <c r="C201" s="224"/>
      <c r="D201" s="224" t="s">
        <v>62</v>
      </c>
      <c r="E201" s="224"/>
      <c r="F201" s="224"/>
      <c r="G201" s="224">
        <f>G198</f>
        <v>1</v>
      </c>
      <c r="H201" s="224">
        <f t="shared" ref="H201:J201" si="97">H198</f>
        <v>1</v>
      </c>
      <c r="I201" s="274">
        <f t="shared" si="97"/>
        <v>1</v>
      </c>
      <c r="J201" s="274">
        <f t="shared" si="97"/>
        <v>1</v>
      </c>
      <c r="K201" s="224">
        <f>K198</f>
        <v>1</v>
      </c>
      <c r="L201" s="224" t="s">
        <v>62</v>
      </c>
      <c r="M201" s="150">
        <v>46022</v>
      </c>
      <c r="N201" s="150">
        <v>46022</v>
      </c>
      <c r="O201" s="156"/>
      <c r="P201" s="223" t="s">
        <v>62</v>
      </c>
      <c r="Q201" s="156"/>
      <c r="R201" s="156"/>
      <c r="S201" s="56"/>
    </row>
    <row r="202" spans="1:19" ht="15" customHeight="1" x14ac:dyDescent="0.25">
      <c r="A202" s="332"/>
      <c r="B202" s="147" t="s">
        <v>193</v>
      </c>
      <c r="C202" s="224"/>
      <c r="D202" s="224"/>
      <c r="E202" s="224"/>
      <c r="F202" s="224"/>
      <c r="G202" s="224" t="s">
        <v>62</v>
      </c>
      <c r="H202" s="224"/>
      <c r="I202" s="274" t="s">
        <v>62</v>
      </c>
      <c r="J202" s="274"/>
      <c r="K202" s="224"/>
      <c r="L202" s="224" t="s">
        <v>62</v>
      </c>
      <c r="M202" s="224"/>
      <c r="N202" s="224"/>
      <c r="O202" s="223" t="s">
        <v>62</v>
      </c>
      <c r="P202" s="223" t="s">
        <v>62</v>
      </c>
      <c r="Q202" s="223" t="s">
        <v>62</v>
      </c>
      <c r="R202" s="223" t="s">
        <v>62</v>
      </c>
      <c r="S202" s="56"/>
    </row>
    <row r="203" spans="1:19" ht="38.65" customHeight="1" x14ac:dyDescent="0.25">
      <c r="A203" s="332"/>
      <c r="B203" s="148" t="s">
        <v>330</v>
      </c>
      <c r="C203" s="224"/>
      <c r="D203" s="224" t="s">
        <v>62</v>
      </c>
      <c r="E203" s="224"/>
      <c r="F203" s="224"/>
      <c r="G203" s="224">
        <f>G199</f>
        <v>1</v>
      </c>
      <c r="H203" s="224">
        <f t="shared" ref="H203:K203" si="98">H199</f>
        <v>1</v>
      </c>
      <c r="I203" s="274">
        <f t="shared" si="98"/>
        <v>1</v>
      </c>
      <c r="J203" s="274">
        <f t="shared" si="98"/>
        <v>1</v>
      </c>
      <c r="K203" s="224">
        <f t="shared" si="98"/>
        <v>1</v>
      </c>
      <c r="L203" s="224" t="s">
        <v>62</v>
      </c>
      <c r="M203" s="150">
        <v>46022</v>
      </c>
      <c r="N203" s="150">
        <v>46022</v>
      </c>
      <c r="O203" s="156"/>
      <c r="P203" s="223" t="s">
        <v>62</v>
      </c>
      <c r="Q203" s="156"/>
      <c r="R203" s="156"/>
      <c r="S203" s="56"/>
    </row>
    <row r="204" spans="1:19" ht="21" customHeight="1" x14ac:dyDescent="0.25">
      <c r="A204" s="332"/>
      <c r="B204" s="147" t="s">
        <v>71</v>
      </c>
      <c r="C204" s="224"/>
      <c r="D204" s="224"/>
      <c r="E204" s="224"/>
      <c r="F204" s="224"/>
      <c r="G204" s="224" t="s">
        <v>62</v>
      </c>
      <c r="H204" s="224"/>
      <c r="I204" s="274" t="s">
        <v>62</v>
      </c>
      <c r="J204" s="274"/>
      <c r="K204" s="224"/>
      <c r="L204" s="224" t="s">
        <v>62</v>
      </c>
      <c r="M204" s="224"/>
      <c r="N204" s="224"/>
      <c r="O204" s="223" t="s">
        <v>62</v>
      </c>
      <c r="P204" s="223" t="s">
        <v>62</v>
      </c>
      <c r="Q204" s="223" t="s">
        <v>62</v>
      </c>
      <c r="R204" s="223" t="s">
        <v>62</v>
      </c>
      <c r="S204" s="56"/>
    </row>
    <row r="205" spans="1:19" ht="21" customHeight="1" x14ac:dyDescent="0.25">
      <c r="A205" s="333"/>
      <c r="B205" s="148" t="s">
        <v>72</v>
      </c>
      <c r="C205" s="224"/>
      <c r="D205" s="224" t="s">
        <v>62</v>
      </c>
      <c r="E205" s="224"/>
      <c r="F205" s="224"/>
      <c r="G205" s="224">
        <f>G203</f>
        <v>1</v>
      </c>
      <c r="H205" s="224">
        <f t="shared" ref="H205:K205" si="99">H203</f>
        <v>1</v>
      </c>
      <c r="I205" s="274">
        <f t="shared" si="99"/>
        <v>1</v>
      </c>
      <c r="J205" s="274">
        <f t="shared" si="99"/>
        <v>1</v>
      </c>
      <c r="K205" s="224">
        <f t="shared" si="99"/>
        <v>1</v>
      </c>
      <c r="L205" s="224" t="s">
        <v>62</v>
      </c>
      <c r="M205" s="150">
        <v>46022</v>
      </c>
      <c r="N205" s="150">
        <v>46022</v>
      </c>
      <c r="O205" s="156"/>
      <c r="P205" s="223" t="s">
        <v>62</v>
      </c>
      <c r="Q205" s="156"/>
      <c r="R205" s="156"/>
      <c r="S205" s="56"/>
    </row>
    <row r="206" spans="1:19" s="56" customFormat="1" ht="74.45" customHeight="1" x14ac:dyDescent="0.25">
      <c r="A206" s="331" t="s">
        <v>242</v>
      </c>
      <c r="B206" s="137" t="s">
        <v>331</v>
      </c>
      <c r="C206" s="142" t="s">
        <v>191</v>
      </c>
      <c r="D206" s="141" t="s">
        <v>333</v>
      </c>
      <c r="E206" s="141" t="s">
        <v>320</v>
      </c>
      <c r="F206" s="142">
        <v>642</v>
      </c>
      <c r="G206" s="142"/>
      <c r="H206" s="142">
        <f>G206</f>
        <v>0</v>
      </c>
      <c r="I206" s="142">
        <v>0</v>
      </c>
      <c r="J206" s="142">
        <v>0</v>
      </c>
      <c r="K206" s="142">
        <f>G206</f>
        <v>0</v>
      </c>
      <c r="L206" s="142"/>
      <c r="M206" s="224" t="s">
        <v>62</v>
      </c>
      <c r="N206" s="224" t="s">
        <v>62</v>
      </c>
      <c r="O206" s="156"/>
      <c r="P206" s="156"/>
      <c r="Q206" s="156"/>
      <c r="R206" s="156"/>
    </row>
    <row r="207" spans="1:19" ht="15.75" x14ac:dyDescent="0.25">
      <c r="A207" s="332"/>
      <c r="B207" s="146" t="s">
        <v>70</v>
      </c>
      <c r="C207" s="224"/>
      <c r="D207" s="224" t="s">
        <v>62</v>
      </c>
      <c r="E207" s="224"/>
      <c r="F207" s="224"/>
      <c r="G207" s="224">
        <f>G206</f>
        <v>0</v>
      </c>
      <c r="H207" s="224">
        <f t="shared" ref="H207:K207" si="100">H206</f>
        <v>0</v>
      </c>
      <c r="I207" s="274">
        <f t="shared" si="100"/>
        <v>0</v>
      </c>
      <c r="J207" s="274">
        <f t="shared" si="100"/>
        <v>0</v>
      </c>
      <c r="K207" s="224">
        <f t="shared" si="100"/>
        <v>0</v>
      </c>
      <c r="L207" s="224" t="s">
        <v>62</v>
      </c>
      <c r="M207" s="150">
        <v>46022</v>
      </c>
      <c r="N207" s="150">
        <v>46022</v>
      </c>
      <c r="O207" s="156"/>
      <c r="P207" s="223" t="s">
        <v>62</v>
      </c>
      <c r="Q207" s="156"/>
      <c r="R207" s="156"/>
      <c r="S207" s="56"/>
    </row>
    <row r="208" spans="1:19" x14ac:dyDescent="0.25">
      <c r="A208" s="332"/>
      <c r="B208" s="147" t="s">
        <v>76</v>
      </c>
      <c r="C208" s="224"/>
      <c r="D208" s="224"/>
      <c r="E208" s="224"/>
      <c r="F208" s="224"/>
      <c r="G208" s="224" t="s">
        <v>62</v>
      </c>
      <c r="H208" s="224"/>
      <c r="I208" s="274" t="s">
        <v>62</v>
      </c>
      <c r="J208" s="274"/>
      <c r="K208" s="224"/>
      <c r="L208" s="224" t="s">
        <v>62</v>
      </c>
      <c r="M208" s="224"/>
      <c r="N208" s="224"/>
      <c r="O208" s="223" t="s">
        <v>62</v>
      </c>
      <c r="P208" s="223" t="s">
        <v>62</v>
      </c>
      <c r="Q208" s="223" t="s">
        <v>62</v>
      </c>
      <c r="R208" s="223" t="s">
        <v>62</v>
      </c>
      <c r="S208" s="56"/>
    </row>
    <row r="209" spans="1:19" ht="65.45" customHeight="1" x14ac:dyDescent="0.25">
      <c r="A209" s="332"/>
      <c r="B209" s="148" t="s">
        <v>192</v>
      </c>
      <c r="C209" s="224"/>
      <c r="D209" s="224" t="s">
        <v>62</v>
      </c>
      <c r="E209" s="224"/>
      <c r="F209" s="224"/>
      <c r="G209" s="224">
        <f>G206</f>
        <v>0</v>
      </c>
      <c r="H209" s="224">
        <f t="shared" ref="H209:J209" si="101">H206</f>
        <v>0</v>
      </c>
      <c r="I209" s="274">
        <f t="shared" si="101"/>
        <v>0</v>
      </c>
      <c r="J209" s="274">
        <f t="shared" si="101"/>
        <v>0</v>
      </c>
      <c r="K209" s="224">
        <f>K206</f>
        <v>0</v>
      </c>
      <c r="L209" s="224" t="s">
        <v>62</v>
      </c>
      <c r="M209" s="150">
        <v>46022</v>
      </c>
      <c r="N209" s="150">
        <v>46022</v>
      </c>
      <c r="O209" s="156"/>
      <c r="P209" s="223" t="s">
        <v>62</v>
      </c>
      <c r="Q209" s="156"/>
      <c r="R209" s="156"/>
      <c r="S209" s="56"/>
    </row>
    <row r="210" spans="1:19" ht="15" customHeight="1" x14ac:dyDescent="0.25">
      <c r="A210" s="332"/>
      <c r="B210" s="147" t="s">
        <v>193</v>
      </c>
      <c r="C210" s="224"/>
      <c r="D210" s="224"/>
      <c r="E210" s="224"/>
      <c r="F210" s="224"/>
      <c r="G210" s="224" t="s">
        <v>62</v>
      </c>
      <c r="H210" s="224"/>
      <c r="I210" s="274" t="s">
        <v>62</v>
      </c>
      <c r="J210" s="274"/>
      <c r="K210" s="224"/>
      <c r="L210" s="224" t="s">
        <v>62</v>
      </c>
      <c r="M210" s="224"/>
      <c r="N210" s="224"/>
      <c r="O210" s="223" t="s">
        <v>62</v>
      </c>
      <c r="P210" s="223" t="s">
        <v>62</v>
      </c>
      <c r="Q210" s="223" t="s">
        <v>62</v>
      </c>
      <c r="R210" s="223" t="s">
        <v>62</v>
      </c>
      <c r="S210" s="56"/>
    </row>
    <row r="211" spans="1:19" ht="38.65" customHeight="1" x14ac:dyDescent="0.25">
      <c r="A211" s="332"/>
      <c r="B211" s="148" t="s">
        <v>330</v>
      </c>
      <c r="C211" s="224"/>
      <c r="D211" s="224" t="s">
        <v>62</v>
      </c>
      <c r="E211" s="224"/>
      <c r="F211" s="224"/>
      <c r="G211" s="224">
        <f>G207</f>
        <v>0</v>
      </c>
      <c r="H211" s="224">
        <f t="shared" ref="H211:K211" si="102">H207</f>
        <v>0</v>
      </c>
      <c r="I211" s="274">
        <f t="shared" si="102"/>
        <v>0</v>
      </c>
      <c r="J211" s="274">
        <f t="shared" si="102"/>
        <v>0</v>
      </c>
      <c r="K211" s="224">
        <f t="shared" si="102"/>
        <v>0</v>
      </c>
      <c r="L211" s="224" t="s">
        <v>62</v>
      </c>
      <c r="M211" s="150">
        <v>46022</v>
      </c>
      <c r="N211" s="150">
        <v>46022</v>
      </c>
      <c r="O211" s="156"/>
      <c r="P211" s="223" t="s">
        <v>62</v>
      </c>
      <c r="Q211" s="156"/>
      <c r="R211" s="156"/>
      <c r="S211" s="56"/>
    </row>
    <row r="212" spans="1:19" ht="21" customHeight="1" x14ac:dyDescent="0.25">
      <c r="A212" s="332"/>
      <c r="B212" s="147" t="s">
        <v>71</v>
      </c>
      <c r="C212" s="224"/>
      <c r="D212" s="224"/>
      <c r="E212" s="224"/>
      <c r="F212" s="224"/>
      <c r="G212" s="224" t="s">
        <v>62</v>
      </c>
      <c r="H212" s="224"/>
      <c r="I212" s="274" t="s">
        <v>62</v>
      </c>
      <c r="J212" s="274"/>
      <c r="K212" s="224"/>
      <c r="L212" s="224" t="s">
        <v>62</v>
      </c>
      <c r="M212" s="224"/>
      <c r="N212" s="224"/>
      <c r="O212" s="223" t="s">
        <v>62</v>
      </c>
      <c r="P212" s="223" t="s">
        <v>62</v>
      </c>
      <c r="Q212" s="223" t="s">
        <v>62</v>
      </c>
      <c r="R212" s="223" t="s">
        <v>62</v>
      </c>
      <c r="S212" s="56"/>
    </row>
    <row r="213" spans="1:19" ht="21" customHeight="1" x14ac:dyDescent="0.25">
      <c r="A213" s="333"/>
      <c r="B213" s="148" t="s">
        <v>72</v>
      </c>
      <c r="C213" s="224"/>
      <c r="D213" s="224" t="s">
        <v>62</v>
      </c>
      <c r="E213" s="224"/>
      <c r="F213" s="224"/>
      <c r="G213" s="224">
        <f>G211</f>
        <v>0</v>
      </c>
      <c r="H213" s="224">
        <f t="shared" ref="H213:K213" si="103">H211</f>
        <v>0</v>
      </c>
      <c r="I213" s="274">
        <f t="shared" si="103"/>
        <v>0</v>
      </c>
      <c r="J213" s="274">
        <f t="shared" si="103"/>
        <v>0</v>
      </c>
      <c r="K213" s="224">
        <f t="shared" si="103"/>
        <v>0</v>
      </c>
      <c r="L213" s="224" t="s">
        <v>62</v>
      </c>
      <c r="M213" s="150">
        <v>46022</v>
      </c>
      <c r="N213" s="150">
        <v>46022</v>
      </c>
      <c r="O213" s="156"/>
      <c r="P213" s="223" t="s">
        <v>62</v>
      </c>
      <c r="Q213" s="156"/>
      <c r="R213" s="156"/>
      <c r="S213" s="56"/>
    </row>
    <row r="214" spans="1:19" s="56" customFormat="1" ht="74.45" customHeight="1" x14ac:dyDescent="0.25">
      <c r="A214" s="331" t="s">
        <v>243</v>
      </c>
      <c r="B214" s="137" t="s">
        <v>331</v>
      </c>
      <c r="C214" s="142" t="s">
        <v>191</v>
      </c>
      <c r="D214" s="141" t="s">
        <v>333</v>
      </c>
      <c r="E214" s="141" t="s">
        <v>320</v>
      </c>
      <c r="F214" s="142">
        <v>642</v>
      </c>
      <c r="G214" s="142"/>
      <c r="H214" s="142">
        <f>G214</f>
        <v>0</v>
      </c>
      <c r="I214" s="142">
        <v>0</v>
      </c>
      <c r="J214" s="142">
        <v>0</v>
      </c>
      <c r="K214" s="142">
        <f>G214</f>
        <v>0</v>
      </c>
      <c r="L214" s="142"/>
      <c r="M214" s="224" t="s">
        <v>62</v>
      </c>
      <c r="N214" s="224" t="s">
        <v>62</v>
      </c>
      <c r="O214" s="156"/>
      <c r="P214" s="156"/>
      <c r="Q214" s="156"/>
      <c r="R214" s="156"/>
    </row>
    <row r="215" spans="1:19" ht="15.75" x14ac:dyDescent="0.25">
      <c r="A215" s="332"/>
      <c r="B215" s="146" t="s">
        <v>70</v>
      </c>
      <c r="C215" s="224"/>
      <c r="D215" s="224" t="s">
        <v>62</v>
      </c>
      <c r="E215" s="224"/>
      <c r="F215" s="224"/>
      <c r="G215" s="224">
        <f>G214</f>
        <v>0</v>
      </c>
      <c r="H215" s="224">
        <f t="shared" ref="H215:K215" si="104">H214</f>
        <v>0</v>
      </c>
      <c r="I215" s="274">
        <f t="shared" si="104"/>
        <v>0</v>
      </c>
      <c r="J215" s="274">
        <f t="shared" si="104"/>
        <v>0</v>
      </c>
      <c r="K215" s="224">
        <f t="shared" si="104"/>
        <v>0</v>
      </c>
      <c r="L215" s="224" t="s">
        <v>62</v>
      </c>
      <c r="M215" s="150">
        <v>46022</v>
      </c>
      <c r="N215" s="150">
        <v>46022</v>
      </c>
      <c r="O215" s="156"/>
      <c r="P215" s="223" t="s">
        <v>62</v>
      </c>
      <c r="Q215" s="156"/>
      <c r="R215" s="156"/>
      <c r="S215" s="56"/>
    </row>
    <row r="216" spans="1:19" x14ac:dyDescent="0.25">
      <c r="A216" s="332"/>
      <c r="B216" s="147" t="s">
        <v>76</v>
      </c>
      <c r="C216" s="224"/>
      <c r="D216" s="224"/>
      <c r="E216" s="224"/>
      <c r="F216" s="224"/>
      <c r="G216" s="224" t="s">
        <v>62</v>
      </c>
      <c r="H216" s="224"/>
      <c r="I216" s="274" t="s">
        <v>62</v>
      </c>
      <c r="J216" s="274"/>
      <c r="K216" s="224"/>
      <c r="L216" s="224" t="s">
        <v>62</v>
      </c>
      <c r="M216" s="224"/>
      <c r="N216" s="224"/>
      <c r="O216" s="223" t="s">
        <v>62</v>
      </c>
      <c r="P216" s="223" t="s">
        <v>62</v>
      </c>
      <c r="Q216" s="223" t="s">
        <v>62</v>
      </c>
      <c r="R216" s="223" t="s">
        <v>62</v>
      </c>
      <c r="S216" s="56"/>
    </row>
    <row r="217" spans="1:19" ht="65.45" customHeight="1" x14ac:dyDescent="0.25">
      <c r="A217" s="332"/>
      <c r="B217" s="148" t="s">
        <v>192</v>
      </c>
      <c r="C217" s="224"/>
      <c r="D217" s="224" t="s">
        <v>62</v>
      </c>
      <c r="E217" s="224"/>
      <c r="F217" s="224"/>
      <c r="G217" s="224">
        <f>G214</f>
        <v>0</v>
      </c>
      <c r="H217" s="224">
        <f t="shared" ref="H217:J217" si="105">H214</f>
        <v>0</v>
      </c>
      <c r="I217" s="274">
        <f t="shared" si="105"/>
        <v>0</v>
      </c>
      <c r="J217" s="274">
        <f t="shared" si="105"/>
        <v>0</v>
      </c>
      <c r="K217" s="224">
        <f>K214</f>
        <v>0</v>
      </c>
      <c r="L217" s="224" t="s">
        <v>62</v>
      </c>
      <c r="M217" s="150">
        <v>46022</v>
      </c>
      <c r="N217" s="150">
        <v>46022</v>
      </c>
      <c r="O217" s="156"/>
      <c r="P217" s="223" t="s">
        <v>62</v>
      </c>
      <c r="Q217" s="156"/>
      <c r="R217" s="156"/>
      <c r="S217" s="56"/>
    </row>
    <row r="218" spans="1:19" ht="15" customHeight="1" x14ac:dyDescent="0.25">
      <c r="A218" s="332"/>
      <c r="B218" s="147" t="s">
        <v>193</v>
      </c>
      <c r="C218" s="224"/>
      <c r="D218" s="224"/>
      <c r="E218" s="224"/>
      <c r="F218" s="224"/>
      <c r="G218" s="224" t="s">
        <v>62</v>
      </c>
      <c r="H218" s="224"/>
      <c r="I218" s="274" t="s">
        <v>62</v>
      </c>
      <c r="J218" s="274"/>
      <c r="K218" s="224"/>
      <c r="L218" s="224" t="s">
        <v>62</v>
      </c>
      <c r="M218" s="224"/>
      <c r="N218" s="224"/>
      <c r="O218" s="223" t="s">
        <v>62</v>
      </c>
      <c r="P218" s="223" t="s">
        <v>62</v>
      </c>
      <c r="Q218" s="223" t="s">
        <v>62</v>
      </c>
      <c r="R218" s="223" t="s">
        <v>62</v>
      </c>
      <c r="S218" s="56"/>
    </row>
    <row r="219" spans="1:19" ht="38.65" customHeight="1" x14ac:dyDescent="0.25">
      <c r="A219" s="332"/>
      <c r="B219" s="148" t="s">
        <v>330</v>
      </c>
      <c r="C219" s="224"/>
      <c r="D219" s="224" t="s">
        <v>62</v>
      </c>
      <c r="E219" s="224"/>
      <c r="F219" s="224"/>
      <c r="G219" s="224">
        <f>G215</f>
        <v>0</v>
      </c>
      <c r="H219" s="224">
        <f t="shared" ref="H219:K219" si="106">H215</f>
        <v>0</v>
      </c>
      <c r="I219" s="274">
        <f t="shared" si="106"/>
        <v>0</v>
      </c>
      <c r="J219" s="274">
        <f t="shared" si="106"/>
        <v>0</v>
      </c>
      <c r="K219" s="224">
        <f t="shared" si="106"/>
        <v>0</v>
      </c>
      <c r="L219" s="224" t="s">
        <v>62</v>
      </c>
      <c r="M219" s="150">
        <v>46022</v>
      </c>
      <c r="N219" s="150">
        <v>46022</v>
      </c>
      <c r="O219" s="156"/>
      <c r="P219" s="223" t="s">
        <v>62</v>
      </c>
      <c r="Q219" s="156"/>
      <c r="R219" s="156"/>
      <c r="S219" s="56"/>
    </row>
    <row r="220" spans="1:19" ht="21" customHeight="1" x14ac:dyDescent="0.25">
      <c r="A220" s="332"/>
      <c r="B220" s="147" t="s">
        <v>71</v>
      </c>
      <c r="C220" s="224"/>
      <c r="D220" s="224"/>
      <c r="E220" s="224"/>
      <c r="F220" s="224"/>
      <c r="G220" s="224" t="s">
        <v>62</v>
      </c>
      <c r="H220" s="224"/>
      <c r="I220" s="274" t="s">
        <v>62</v>
      </c>
      <c r="J220" s="274"/>
      <c r="K220" s="224"/>
      <c r="L220" s="224" t="s">
        <v>62</v>
      </c>
      <c r="M220" s="224"/>
      <c r="N220" s="224"/>
      <c r="O220" s="223" t="s">
        <v>62</v>
      </c>
      <c r="P220" s="223" t="s">
        <v>62</v>
      </c>
      <c r="Q220" s="223" t="s">
        <v>62</v>
      </c>
      <c r="R220" s="223" t="s">
        <v>62</v>
      </c>
      <c r="S220" s="56"/>
    </row>
    <row r="221" spans="1:19" ht="21" customHeight="1" x14ac:dyDescent="0.25">
      <c r="A221" s="333"/>
      <c r="B221" s="148" t="s">
        <v>72</v>
      </c>
      <c r="C221" s="224"/>
      <c r="D221" s="224" t="s">
        <v>62</v>
      </c>
      <c r="E221" s="224"/>
      <c r="F221" s="224"/>
      <c r="G221" s="224">
        <f>G219</f>
        <v>0</v>
      </c>
      <c r="H221" s="224">
        <f t="shared" ref="H221:K221" si="107">H219</f>
        <v>0</v>
      </c>
      <c r="I221" s="274">
        <f t="shared" si="107"/>
        <v>0</v>
      </c>
      <c r="J221" s="274">
        <f t="shared" si="107"/>
        <v>0</v>
      </c>
      <c r="K221" s="224">
        <f t="shared" si="107"/>
        <v>0</v>
      </c>
      <c r="L221" s="224" t="s">
        <v>62</v>
      </c>
      <c r="M221" s="150">
        <v>46022</v>
      </c>
      <c r="N221" s="150">
        <v>46022</v>
      </c>
      <c r="O221" s="156"/>
      <c r="P221" s="223" t="s">
        <v>62</v>
      </c>
      <c r="Q221" s="156"/>
      <c r="R221" s="156"/>
      <c r="S221" s="56"/>
    </row>
    <row r="222" spans="1:19" s="56" customFormat="1" ht="74.45" customHeight="1" x14ac:dyDescent="0.25">
      <c r="A222" s="331" t="s">
        <v>244</v>
      </c>
      <c r="B222" s="137" t="s">
        <v>331</v>
      </c>
      <c r="C222" s="142" t="s">
        <v>191</v>
      </c>
      <c r="D222" s="141" t="s">
        <v>333</v>
      </c>
      <c r="E222" s="141" t="s">
        <v>320</v>
      </c>
      <c r="F222" s="142">
        <v>642</v>
      </c>
      <c r="G222" s="142"/>
      <c r="H222" s="142">
        <f>G222</f>
        <v>0</v>
      </c>
      <c r="I222" s="142">
        <v>0</v>
      </c>
      <c r="J222" s="142">
        <v>0</v>
      </c>
      <c r="K222" s="142">
        <f>G222</f>
        <v>0</v>
      </c>
      <c r="L222" s="142"/>
      <c r="M222" s="224" t="s">
        <v>62</v>
      </c>
      <c r="N222" s="224" t="s">
        <v>62</v>
      </c>
      <c r="O222" s="156"/>
      <c r="P222" s="156"/>
      <c r="Q222" s="156"/>
      <c r="R222" s="156"/>
    </row>
    <row r="223" spans="1:19" ht="15.75" x14ac:dyDescent="0.25">
      <c r="A223" s="332"/>
      <c r="B223" s="146" t="s">
        <v>70</v>
      </c>
      <c r="C223" s="224"/>
      <c r="D223" s="224" t="s">
        <v>62</v>
      </c>
      <c r="E223" s="224"/>
      <c r="F223" s="224"/>
      <c r="G223" s="224">
        <f>G222</f>
        <v>0</v>
      </c>
      <c r="H223" s="224">
        <f t="shared" ref="H223:K223" si="108">H222</f>
        <v>0</v>
      </c>
      <c r="I223" s="274">
        <f t="shared" si="108"/>
        <v>0</v>
      </c>
      <c r="J223" s="274">
        <f t="shared" si="108"/>
        <v>0</v>
      </c>
      <c r="K223" s="224">
        <f t="shared" si="108"/>
        <v>0</v>
      </c>
      <c r="L223" s="224" t="s">
        <v>62</v>
      </c>
      <c r="M223" s="150">
        <v>46022</v>
      </c>
      <c r="N223" s="150">
        <v>46022</v>
      </c>
      <c r="O223" s="156"/>
      <c r="P223" s="223" t="s">
        <v>62</v>
      </c>
      <c r="Q223" s="156"/>
      <c r="R223" s="156"/>
      <c r="S223" s="56"/>
    </row>
    <row r="224" spans="1:19" x14ac:dyDescent="0.25">
      <c r="A224" s="332"/>
      <c r="B224" s="147" t="s">
        <v>76</v>
      </c>
      <c r="C224" s="224"/>
      <c r="D224" s="224"/>
      <c r="E224" s="224"/>
      <c r="F224" s="224"/>
      <c r="G224" s="224" t="s">
        <v>62</v>
      </c>
      <c r="H224" s="224"/>
      <c r="I224" s="274" t="s">
        <v>62</v>
      </c>
      <c r="J224" s="274"/>
      <c r="K224" s="224"/>
      <c r="L224" s="224" t="s">
        <v>62</v>
      </c>
      <c r="M224" s="224"/>
      <c r="N224" s="224"/>
      <c r="O224" s="223" t="s">
        <v>62</v>
      </c>
      <c r="P224" s="223" t="s">
        <v>62</v>
      </c>
      <c r="Q224" s="223" t="s">
        <v>62</v>
      </c>
      <c r="R224" s="223" t="s">
        <v>62</v>
      </c>
      <c r="S224" s="56"/>
    </row>
    <row r="225" spans="1:19" ht="65.45" customHeight="1" x14ac:dyDescent="0.25">
      <c r="A225" s="332"/>
      <c r="B225" s="148" t="s">
        <v>192</v>
      </c>
      <c r="C225" s="224"/>
      <c r="D225" s="224" t="s">
        <v>62</v>
      </c>
      <c r="E225" s="224"/>
      <c r="F225" s="224"/>
      <c r="G225" s="224">
        <f>G222</f>
        <v>0</v>
      </c>
      <c r="H225" s="224">
        <f t="shared" ref="H225:J225" si="109">H222</f>
        <v>0</v>
      </c>
      <c r="I225" s="274">
        <f t="shared" si="109"/>
        <v>0</v>
      </c>
      <c r="J225" s="274">
        <f t="shared" si="109"/>
        <v>0</v>
      </c>
      <c r="K225" s="224">
        <f>K222</f>
        <v>0</v>
      </c>
      <c r="L225" s="224" t="s">
        <v>62</v>
      </c>
      <c r="M225" s="150">
        <v>46022</v>
      </c>
      <c r="N225" s="150">
        <v>46022</v>
      </c>
      <c r="O225" s="156"/>
      <c r="P225" s="223" t="s">
        <v>62</v>
      </c>
      <c r="Q225" s="156"/>
      <c r="R225" s="156"/>
      <c r="S225" s="56"/>
    </row>
    <row r="226" spans="1:19" ht="15" customHeight="1" x14ac:dyDescent="0.25">
      <c r="A226" s="332"/>
      <c r="B226" s="147" t="s">
        <v>193</v>
      </c>
      <c r="C226" s="224"/>
      <c r="D226" s="224"/>
      <c r="E226" s="224"/>
      <c r="F226" s="224"/>
      <c r="G226" s="224" t="s">
        <v>62</v>
      </c>
      <c r="H226" s="224"/>
      <c r="I226" s="274" t="s">
        <v>62</v>
      </c>
      <c r="J226" s="274"/>
      <c r="K226" s="224"/>
      <c r="L226" s="224" t="s">
        <v>62</v>
      </c>
      <c r="M226" s="224"/>
      <c r="N226" s="224"/>
      <c r="O226" s="223" t="s">
        <v>62</v>
      </c>
      <c r="P226" s="223" t="s">
        <v>62</v>
      </c>
      <c r="Q226" s="223" t="s">
        <v>62</v>
      </c>
      <c r="R226" s="223" t="s">
        <v>62</v>
      </c>
      <c r="S226" s="56"/>
    </row>
    <row r="227" spans="1:19" ht="38.65" customHeight="1" x14ac:dyDescent="0.25">
      <c r="A227" s="332"/>
      <c r="B227" s="148" t="s">
        <v>330</v>
      </c>
      <c r="C227" s="224"/>
      <c r="D227" s="224" t="s">
        <v>62</v>
      </c>
      <c r="E227" s="224"/>
      <c r="F227" s="224"/>
      <c r="G227" s="224">
        <f>G223</f>
        <v>0</v>
      </c>
      <c r="H227" s="224">
        <f t="shared" ref="H227:K227" si="110">H223</f>
        <v>0</v>
      </c>
      <c r="I227" s="274">
        <f t="shared" si="110"/>
        <v>0</v>
      </c>
      <c r="J227" s="274">
        <f t="shared" si="110"/>
        <v>0</v>
      </c>
      <c r="K227" s="224">
        <f t="shared" si="110"/>
        <v>0</v>
      </c>
      <c r="L227" s="224" t="s">
        <v>62</v>
      </c>
      <c r="M227" s="150">
        <v>46022</v>
      </c>
      <c r="N227" s="150">
        <v>46022</v>
      </c>
      <c r="O227" s="156"/>
      <c r="P227" s="223" t="s">
        <v>62</v>
      </c>
      <c r="Q227" s="156"/>
      <c r="R227" s="156"/>
      <c r="S227" s="56"/>
    </row>
    <row r="228" spans="1:19" ht="21" customHeight="1" x14ac:dyDescent="0.25">
      <c r="A228" s="332"/>
      <c r="B228" s="147" t="s">
        <v>71</v>
      </c>
      <c r="C228" s="224"/>
      <c r="D228" s="224"/>
      <c r="E228" s="224"/>
      <c r="F228" s="224"/>
      <c r="G228" s="224" t="s">
        <v>62</v>
      </c>
      <c r="H228" s="224"/>
      <c r="I228" s="274" t="s">
        <v>62</v>
      </c>
      <c r="J228" s="274"/>
      <c r="K228" s="224"/>
      <c r="L228" s="224" t="s">
        <v>62</v>
      </c>
      <c r="M228" s="224"/>
      <c r="N228" s="224"/>
      <c r="O228" s="223" t="s">
        <v>62</v>
      </c>
      <c r="P228" s="223" t="s">
        <v>62</v>
      </c>
      <c r="Q228" s="223" t="s">
        <v>62</v>
      </c>
      <c r="R228" s="223" t="s">
        <v>62</v>
      </c>
      <c r="S228" s="56"/>
    </row>
    <row r="229" spans="1:19" ht="21" customHeight="1" x14ac:dyDescent="0.25">
      <c r="A229" s="333"/>
      <c r="B229" s="148" t="s">
        <v>72</v>
      </c>
      <c r="C229" s="224"/>
      <c r="D229" s="224" t="s">
        <v>62</v>
      </c>
      <c r="E229" s="224"/>
      <c r="F229" s="224"/>
      <c r="G229" s="224">
        <f>G227</f>
        <v>0</v>
      </c>
      <c r="H229" s="224">
        <f t="shared" ref="H229:K229" si="111">H227</f>
        <v>0</v>
      </c>
      <c r="I229" s="274">
        <f t="shared" si="111"/>
        <v>0</v>
      </c>
      <c r="J229" s="274">
        <f t="shared" si="111"/>
        <v>0</v>
      </c>
      <c r="K229" s="224">
        <f t="shared" si="111"/>
        <v>0</v>
      </c>
      <c r="L229" s="224" t="s">
        <v>62</v>
      </c>
      <c r="M229" s="150">
        <v>46022</v>
      </c>
      <c r="N229" s="150">
        <v>46022</v>
      </c>
      <c r="O229" s="156"/>
      <c r="P229" s="223" t="s">
        <v>62</v>
      </c>
      <c r="Q229" s="156"/>
      <c r="R229" s="156"/>
      <c r="S229" s="56"/>
    </row>
    <row r="230" spans="1:19" s="56" customFormat="1" ht="74.45" customHeight="1" x14ac:dyDescent="0.25">
      <c r="A230" s="331" t="s">
        <v>245</v>
      </c>
      <c r="B230" s="137" t="s">
        <v>331</v>
      </c>
      <c r="C230" s="142" t="s">
        <v>191</v>
      </c>
      <c r="D230" s="141" t="s">
        <v>333</v>
      </c>
      <c r="E230" s="141" t="s">
        <v>320</v>
      </c>
      <c r="F230" s="142">
        <v>642</v>
      </c>
      <c r="G230" s="142"/>
      <c r="H230" s="142">
        <f>G230</f>
        <v>0</v>
      </c>
      <c r="I230" s="142">
        <v>0</v>
      </c>
      <c r="J230" s="142">
        <v>0</v>
      </c>
      <c r="K230" s="142">
        <f>G230</f>
        <v>0</v>
      </c>
      <c r="L230" s="142"/>
      <c r="M230" s="224" t="s">
        <v>62</v>
      </c>
      <c r="N230" s="224" t="s">
        <v>62</v>
      </c>
      <c r="O230" s="156"/>
      <c r="P230" s="156"/>
      <c r="Q230" s="156"/>
      <c r="R230" s="156"/>
    </row>
    <row r="231" spans="1:19" ht="15.75" x14ac:dyDescent="0.25">
      <c r="A231" s="332"/>
      <c r="B231" s="146" t="s">
        <v>70</v>
      </c>
      <c r="C231" s="224"/>
      <c r="D231" s="224" t="s">
        <v>62</v>
      </c>
      <c r="E231" s="224"/>
      <c r="F231" s="224"/>
      <c r="G231" s="224">
        <f>G230</f>
        <v>0</v>
      </c>
      <c r="H231" s="224">
        <f t="shared" ref="H231:K231" si="112">H230</f>
        <v>0</v>
      </c>
      <c r="I231" s="274">
        <f t="shared" si="112"/>
        <v>0</v>
      </c>
      <c r="J231" s="274">
        <f t="shared" si="112"/>
        <v>0</v>
      </c>
      <c r="K231" s="224">
        <f t="shared" si="112"/>
        <v>0</v>
      </c>
      <c r="L231" s="224" t="s">
        <v>62</v>
      </c>
      <c r="M231" s="150">
        <v>46022</v>
      </c>
      <c r="N231" s="150">
        <v>46022</v>
      </c>
      <c r="O231" s="156"/>
      <c r="P231" s="223" t="s">
        <v>62</v>
      </c>
      <c r="Q231" s="156"/>
      <c r="R231" s="156"/>
      <c r="S231" s="56"/>
    </row>
    <row r="232" spans="1:19" x14ac:dyDescent="0.25">
      <c r="A232" s="332"/>
      <c r="B232" s="147" t="s">
        <v>76</v>
      </c>
      <c r="C232" s="224"/>
      <c r="D232" s="224"/>
      <c r="E232" s="224"/>
      <c r="F232" s="224"/>
      <c r="G232" s="224" t="s">
        <v>62</v>
      </c>
      <c r="H232" s="224"/>
      <c r="I232" s="274" t="s">
        <v>62</v>
      </c>
      <c r="J232" s="274"/>
      <c r="K232" s="224"/>
      <c r="L232" s="224" t="s">
        <v>62</v>
      </c>
      <c r="M232" s="224"/>
      <c r="N232" s="224"/>
      <c r="O232" s="223" t="s">
        <v>62</v>
      </c>
      <c r="P232" s="223" t="s">
        <v>62</v>
      </c>
      <c r="Q232" s="223" t="s">
        <v>62</v>
      </c>
      <c r="R232" s="223" t="s">
        <v>62</v>
      </c>
      <c r="S232" s="56"/>
    </row>
    <row r="233" spans="1:19" ht="65.45" customHeight="1" x14ac:dyDescent="0.25">
      <c r="A233" s="332"/>
      <c r="B233" s="148" t="s">
        <v>192</v>
      </c>
      <c r="C233" s="224"/>
      <c r="D233" s="224" t="s">
        <v>62</v>
      </c>
      <c r="E233" s="224"/>
      <c r="F233" s="224"/>
      <c r="G233" s="224">
        <f>G230</f>
        <v>0</v>
      </c>
      <c r="H233" s="224">
        <f t="shared" ref="H233:J233" si="113">H230</f>
        <v>0</v>
      </c>
      <c r="I233" s="274">
        <f t="shared" si="113"/>
        <v>0</v>
      </c>
      <c r="J233" s="274">
        <f t="shared" si="113"/>
        <v>0</v>
      </c>
      <c r="K233" s="224">
        <f>K230</f>
        <v>0</v>
      </c>
      <c r="L233" s="224" t="s">
        <v>62</v>
      </c>
      <c r="M233" s="150">
        <v>46022</v>
      </c>
      <c r="N233" s="150">
        <v>46022</v>
      </c>
      <c r="O233" s="156"/>
      <c r="P233" s="223" t="s">
        <v>62</v>
      </c>
      <c r="Q233" s="156"/>
      <c r="R233" s="156"/>
      <c r="S233" s="56"/>
    </row>
    <row r="234" spans="1:19" ht="15" customHeight="1" x14ac:dyDescent="0.25">
      <c r="A234" s="332"/>
      <c r="B234" s="147" t="s">
        <v>193</v>
      </c>
      <c r="C234" s="224"/>
      <c r="D234" s="224"/>
      <c r="E234" s="224"/>
      <c r="F234" s="224"/>
      <c r="G234" s="224" t="s">
        <v>62</v>
      </c>
      <c r="H234" s="224"/>
      <c r="I234" s="274" t="s">
        <v>62</v>
      </c>
      <c r="J234" s="274"/>
      <c r="K234" s="224"/>
      <c r="L234" s="224" t="s">
        <v>62</v>
      </c>
      <c r="M234" s="224"/>
      <c r="N234" s="224"/>
      <c r="O234" s="223" t="s">
        <v>62</v>
      </c>
      <c r="P234" s="223" t="s">
        <v>62</v>
      </c>
      <c r="Q234" s="223" t="s">
        <v>62</v>
      </c>
      <c r="R234" s="223" t="s">
        <v>62</v>
      </c>
      <c r="S234" s="56"/>
    </row>
    <row r="235" spans="1:19" ht="38.65" customHeight="1" x14ac:dyDescent="0.25">
      <c r="A235" s="332"/>
      <c r="B235" s="148" t="s">
        <v>330</v>
      </c>
      <c r="C235" s="224"/>
      <c r="D235" s="224" t="s">
        <v>62</v>
      </c>
      <c r="E235" s="224"/>
      <c r="F235" s="224"/>
      <c r="G235" s="224">
        <f>G231</f>
        <v>0</v>
      </c>
      <c r="H235" s="224">
        <f t="shared" ref="H235:K235" si="114">H231</f>
        <v>0</v>
      </c>
      <c r="I235" s="274">
        <f t="shared" si="114"/>
        <v>0</v>
      </c>
      <c r="J235" s="274">
        <f t="shared" si="114"/>
        <v>0</v>
      </c>
      <c r="K235" s="224">
        <f t="shared" si="114"/>
        <v>0</v>
      </c>
      <c r="L235" s="224" t="s">
        <v>62</v>
      </c>
      <c r="M235" s="150">
        <v>46022</v>
      </c>
      <c r="N235" s="150">
        <v>46022</v>
      </c>
      <c r="O235" s="156"/>
      <c r="P235" s="223" t="s">
        <v>62</v>
      </c>
      <c r="Q235" s="156"/>
      <c r="R235" s="156"/>
      <c r="S235" s="56"/>
    </row>
    <row r="236" spans="1:19" ht="21" customHeight="1" x14ac:dyDescent="0.25">
      <c r="A236" s="332"/>
      <c r="B236" s="147" t="s">
        <v>71</v>
      </c>
      <c r="C236" s="224"/>
      <c r="D236" s="224"/>
      <c r="E236" s="224"/>
      <c r="F236" s="224"/>
      <c r="G236" s="224" t="s">
        <v>62</v>
      </c>
      <c r="H236" s="224"/>
      <c r="I236" s="274" t="s">
        <v>62</v>
      </c>
      <c r="J236" s="274"/>
      <c r="K236" s="224"/>
      <c r="L236" s="224" t="s">
        <v>62</v>
      </c>
      <c r="M236" s="224"/>
      <c r="N236" s="224"/>
      <c r="O236" s="223" t="s">
        <v>62</v>
      </c>
      <c r="P236" s="223" t="s">
        <v>62</v>
      </c>
      <c r="Q236" s="223" t="s">
        <v>62</v>
      </c>
      <c r="R236" s="223" t="s">
        <v>62</v>
      </c>
      <c r="S236" s="56"/>
    </row>
    <row r="237" spans="1:19" ht="21" customHeight="1" x14ac:dyDescent="0.25">
      <c r="A237" s="333"/>
      <c r="B237" s="148" t="s">
        <v>72</v>
      </c>
      <c r="C237" s="224"/>
      <c r="D237" s="224" t="s">
        <v>62</v>
      </c>
      <c r="E237" s="224"/>
      <c r="F237" s="224"/>
      <c r="G237" s="224">
        <f>G235</f>
        <v>0</v>
      </c>
      <c r="H237" s="224">
        <f t="shared" ref="H237:K237" si="115">H235</f>
        <v>0</v>
      </c>
      <c r="I237" s="274">
        <f t="shared" si="115"/>
        <v>0</v>
      </c>
      <c r="J237" s="274">
        <f t="shared" si="115"/>
        <v>0</v>
      </c>
      <c r="K237" s="224">
        <f t="shared" si="115"/>
        <v>0</v>
      </c>
      <c r="L237" s="224" t="s">
        <v>62</v>
      </c>
      <c r="M237" s="150">
        <v>46022</v>
      </c>
      <c r="N237" s="150">
        <v>46022</v>
      </c>
      <c r="O237" s="156"/>
      <c r="P237" s="223" t="s">
        <v>62</v>
      </c>
      <c r="Q237" s="156"/>
      <c r="R237" s="156"/>
      <c r="S237" s="56"/>
    </row>
    <row r="238" spans="1:19" s="56" customFormat="1" ht="74.45" customHeight="1" x14ac:dyDescent="0.25">
      <c r="A238" s="331" t="s">
        <v>246</v>
      </c>
      <c r="B238" s="137" t="s">
        <v>331</v>
      </c>
      <c r="C238" s="142" t="s">
        <v>191</v>
      </c>
      <c r="D238" s="141" t="s">
        <v>333</v>
      </c>
      <c r="E238" s="141" t="s">
        <v>320</v>
      </c>
      <c r="F238" s="142">
        <v>642</v>
      </c>
      <c r="G238" s="142"/>
      <c r="H238" s="142"/>
      <c r="I238" s="142"/>
      <c r="J238" s="142"/>
      <c r="K238" s="142"/>
      <c r="L238" s="142"/>
      <c r="M238" s="224"/>
      <c r="N238" s="224"/>
      <c r="O238" s="156"/>
      <c r="P238" s="156"/>
      <c r="Q238" s="156"/>
      <c r="R238" s="156">
        <v>0</v>
      </c>
    </row>
    <row r="239" spans="1:19" ht="15.75" x14ac:dyDescent="0.25">
      <c r="A239" s="332"/>
      <c r="B239" s="146" t="s">
        <v>70</v>
      </c>
      <c r="C239" s="224"/>
      <c r="D239" s="224" t="s">
        <v>62</v>
      </c>
      <c r="E239" s="224"/>
      <c r="F239" s="224"/>
      <c r="G239" s="224">
        <f>G238</f>
        <v>0</v>
      </c>
      <c r="H239" s="224">
        <f t="shared" ref="H239:K239" si="116">H238</f>
        <v>0</v>
      </c>
      <c r="I239" s="274">
        <f t="shared" si="116"/>
        <v>0</v>
      </c>
      <c r="J239" s="274">
        <f t="shared" si="116"/>
        <v>0</v>
      </c>
      <c r="K239" s="224">
        <f t="shared" si="116"/>
        <v>0</v>
      </c>
      <c r="L239" s="224" t="s">
        <v>62</v>
      </c>
      <c r="M239" s="150">
        <v>46022</v>
      </c>
      <c r="N239" s="150">
        <v>46022</v>
      </c>
      <c r="O239" s="156"/>
      <c r="P239" s="223" t="s">
        <v>62</v>
      </c>
      <c r="Q239" s="156"/>
      <c r="R239" s="156"/>
      <c r="S239" s="56"/>
    </row>
    <row r="240" spans="1:19" x14ac:dyDescent="0.25">
      <c r="A240" s="332"/>
      <c r="B240" s="147" t="s">
        <v>76</v>
      </c>
      <c r="C240" s="224"/>
      <c r="D240" s="224"/>
      <c r="E240" s="224"/>
      <c r="F240" s="224"/>
      <c r="G240" s="224" t="s">
        <v>62</v>
      </c>
      <c r="H240" s="224"/>
      <c r="I240" s="274" t="s">
        <v>62</v>
      </c>
      <c r="J240" s="274"/>
      <c r="K240" s="224"/>
      <c r="L240" s="224" t="s">
        <v>62</v>
      </c>
      <c r="M240" s="224"/>
      <c r="N240" s="224"/>
      <c r="O240" s="223" t="s">
        <v>62</v>
      </c>
      <c r="P240" s="223" t="s">
        <v>62</v>
      </c>
      <c r="Q240" s="223" t="s">
        <v>62</v>
      </c>
      <c r="R240" s="223" t="s">
        <v>62</v>
      </c>
      <c r="S240" s="56"/>
    </row>
    <row r="241" spans="1:19" ht="65.45" customHeight="1" x14ac:dyDescent="0.25">
      <c r="A241" s="332"/>
      <c r="B241" s="148" t="s">
        <v>192</v>
      </c>
      <c r="C241" s="224"/>
      <c r="D241" s="224" t="s">
        <v>62</v>
      </c>
      <c r="E241" s="224"/>
      <c r="F241" s="224"/>
      <c r="G241" s="224">
        <f>G238</f>
        <v>0</v>
      </c>
      <c r="H241" s="224">
        <f t="shared" ref="H241:J241" si="117">H238</f>
        <v>0</v>
      </c>
      <c r="I241" s="274">
        <f t="shared" si="117"/>
        <v>0</v>
      </c>
      <c r="J241" s="274">
        <f t="shared" si="117"/>
        <v>0</v>
      </c>
      <c r="K241" s="224">
        <f>K238</f>
        <v>0</v>
      </c>
      <c r="L241" s="224" t="s">
        <v>62</v>
      </c>
      <c r="M241" s="150">
        <v>46022</v>
      </c>
      <c r="N241" s="150">
        <v>46022</v>
      </c>
      <c r="O241" s="156"/>
      <c r="P241" s="223" t="s">
        <v>62</v>
      </c>
      <c r="Q241" s="156"/>
      <c r="R241" s="156"/>
      <c r="S241" s="56"/>
    </row>
    <row r="242" spans="1:19" ht="15" customHeight="1" x14ac:dyDescent="0.25">
      <c r="A242" s="332"/>
      <c r="B242" s="147" t="s">
        <v>193</v>
      </c>
      <c r="C242" s="224"/>
      <c r="D242" s="224"/>
      <c r="E242" s="224"/>
      <c r="F242" s="224"/>
      <c r="G242" s="224" t="s">
        <v>62</v>
      </c>
      <c r="H242" s="224"/>
      <c r="I242" s="274" t="s">
        <v>62</v>
      </c>
      <c r="J242" s="274"/>
      <c r="K242" s="224"/>
      <c r="L242" s="224" t="s">
        <v>62</v>
      </c>
      <c r="M242" s="224"/>
      <c r="N242" s="224"/>
      <c r="O242" s="223" t="s">
        <v>62</v>
      </c>
      <c r="P242" s="223" t="s">
        <v>62</v>
      </c>
      <c r="Q242" s="223" t="s">
        <v>62</v>
      </c>
      <c r="R242" s="223" t="s">
        <v>62</v>
      </c>
      <c r="S242" s="56"/>
    </row>
    <row r="243" spans="1:19" ht="38.65" customHeight="1" x14ac:dyDescent="0.25">
      <c r="A243" s="332"/>
      <c r="B243" s="148" t="s">
        <v>330</v>
      </c>
      <c r="C243" s="224"/>
      <c r="D243" s="224" t="s">
        <v>62</v>
      </c>
      <c r="E243" s="224"/>
      <c r="F243" s="224"/>
      <c r="G243" s="224">
        <f>G239</f>
        <v>0</v>
      </c>
      <c r="H243" s="224">
        <f t="shared" ref="H243:K243" si="118">H239</f>
        <v>0</v>
      </c>
      <c r="I243" s="274">
        <f t="shared" si="118"/>
        <v>0</v>
      </c>
      <c r="J243" s="274">
        <f t="shared" si="118"/>
        <v>0</v>
      </c>
      <c r="K243" s="224">
        <f t="shared" si="118"/>
        <v>0</v>
      </c>
      <c r="L243" s="224" t="s">
        <v>62</v>
      </c>
      <c r="M243" s="150">
        <v>46022</v>
      </c>
      <c r="N243" s="150">
        <v>46022</v>
      </c>
      <c r="O243" s="156"/>
      <c r="P243" s="223" t="s">
        <v>62</v>
      </c>
      <c r="Q243" s="156"/>
      <c r="R243" s="156"/>
      <c r="S243" s="56"/>
    </row>
    <row r="244" spans="1:19" ht="21" customHeight="1" x14ac:dyDescent="0.25">
      <c r="A244" s="332"/>
      <c r="B244" s="147" t="s">
        <v>71</v>
      </c>
      <c r="C244" s="224"/>
      <c r="D244" s="224"/>
      <c r="E244" s="224"/>
      <c r="F244" s="224"/>
      <c r="G244" s="224" t="s">
        <v>62</v>
      </c>
      <c r="H244" s="224"/>
      <c r="I244" s="274" t="s">
        <v>62</v>
      </c>
      <c r="J244" s="274"/>
      <c r="K244" s="224"/>
      <c r="L244" s="224" t="s">
        <v>62</v>
      </c>
      <c r="M244" s="224"/>
      <c r="N244" s="224"/>
      <c r="O244" s="223" t="s">
        <v>62</v>
      </c>
      <c r="P244" s="223" t="s">
        <v>62</v>
      </c>
      <c r="Q244" s="223" t="s">
        <v>62</v>
      </c>
      <c r="R244" s="223" t="s">
        <v>62</v>
      </c>
      <c r="S244" s="56"/>
    </row>
    <row r="245" spans="1:19" ht="21" customHeight="1" x14ac:dyDescent="0.25">
      <c r="A245" s="333"/>
      <c r="B245" s="148" t="s">
        <v>72</v>
      </c>
      <c r="C245" s="224"/>
      <c r="D245" s="224" t="s">
        <v>62</v>
      </c>
      <c r="E245" s="224"/>
      <c r="F245" s="224"/>
      <c r="G245" s="224">
        <f>G243</f>
        <v>0</v>
      </c>
      <c r="H245" s="224">
        <f t="shared" ref="H245:K245" si="119">H243</f>
        <v>0</v>
      </c>
      <c r="I245" s="274">
        <f t="shared" si="119"/>
        <v>0</v>
      </c>
      <c r="J245" s="274">
        <f t="shared" si="119"/>
        <v>0</v>
      </c>
      <c r="K245" s="224">
        <f t="shared" si="119"/>
        <v>0</v>
      </c>
      <c r="L245" s="224" t="s">
        <v>62</v>
      </c>
      <c r="M245" s="150">
        <v>46022</v>
      </c>
      <c r="N245" s="150">
        <v>46022</v>
      </c>
      <c r="O245" s="156"/>
      <c r="P245" s="223" t="s">
        <v>62</v>
      </c>
      <c r="Q245" s="156"/>
      <c r="R245" s="156"/>
      <c r="S245" s="56"/>
    </row>
    <row r="246" spans="1:19" s="56" customFormat="1" ht="74.45" customHeight="1" x14ac:dyDescent="0.25">
      <c r="A246" s="331" t="s">
        <v>247</v>
      </c>
      <c r="B246" s="137" t="s">
        <v>331</v>
      </c>
      <c r="C246" s="142" t="s">
        <v>191</v>
      </c>
      <c r="D246" s="141" t="s">
        <v>333</v>
      </c>
      <c r="E246" s="141" t="s">
        <v>320</v>
      </c>
      <c r="F246" s="142">
        <v>642</v>
      </c>
      <c r="G246" s="142"/>
      <c r="H246" s="142">
        <f>G246</f>
        <v>0</v>
      </c>
      <c r="I246" s="142">
        <v>0</v>
      </c>
      <c r="J246" s="142">
        <v>0</v>
      </c>
      <c r="K246" s="142">
        <f>G246</f>
        <v>0</v>
      </c>
      <c r="L246" s="142"/>
      <c r="M246" s="224" t="s">
        <v>62</v>
      </c>
      <c r="N246" s="224" t="s">
        <v>62</v>
      </c>
      <c r="O246" s="156"/>
      <c r="P246" s="156"/>
      <c r="Q246" s="156"/>
      <c r="R246" s="156"/>
    </row>
    <row r="247" spans="1:19" ht="15.75" x14ac:dyDescent="0.25">
      <c r="A247" s="332"/>
      <c r="B247" s="146" t="s">
        <v>70</v>
      </c>
      <c r="C247" s="224"/>
      <c r="D247" s="224" t="s">
        <v>62</v>
      </c>
      <c r="E247" s="224"/>
      <c r="F247" s="224"/>
      <c r="G247" s="224">
        <f>G246</f>
        <v>0</v>
      </c>
      <c r="H247" s="224">
        <f t="shared" ref="H247:K247" si="120">H246</f>
        <v>0</v>
      </c>
      <c r="I247" s="274">
        <f t="shared" si="120"/>
        <v>0</v>
      </c>
      <c r="J247" s="274">
        <f t="shared" si="120"/>
        <v>0</v>
      </c>
      <c r="K247" s="224">
        <f t="shared" si="120"/>
        <v>0</v>
      </c>
      <c r="L247" s="224" t="s">
        <v>62</v>
      </c>
      <c r="M247" s="150">
        <v>46022</v>
      </c>
      <c r="N247" s="150">
        <v>46022</v>
      </c>
      <c r="O247" s="156"/>
      <c r="P247" s="223" t="s">
        <v>62</v>
      </c>
      <c r="Q247" s="156"/>
      <c r="R247" s="156"/>
      <c r="S247" s="56"/>
    </row>
    <row r="248" spans="1:19" x14ac:dyDescent="0.25">
      <c r="A248" s="332"/>
      <c r="B248" s="147" t="s">
        <v>76</v>
      </c>
      <c r="C248" s="224"/>
      <c r="D248" s="224"/>
      <c r="E248" s="224"/>
      <c r="F248" s="224"/>
      <c r="G248" s="224" t="s">
        <v>62</v>
      </c>
      <c r="H248" s="224"/>
      <c r="I248" s="274" t="s">
        <v>62</v>
      </c>
      <c r="J248" s="274"/>
      <c r="K248" s="224"/>
      <c r="L248" s="224" t="s">
        <v>62</v>
      </c>
      <c r="M248" s="224"/>
      <c r="N248" s="224"/>
      <c r="O248" s="223" t="s">
        <v>62</v>
      </c>
      <c r="P248" s="223" t="s">
        <v>62</v>
      </c>
      <c r="Q248" s="223" t="s">
        <v>62</v>
      </c>
      <c r="R248" s="223" t="s">
        <v>62</v>
      </c>
      <c r="S248" s="56"/>
    </row>
    <row r="249" spans="1:19" ht="65.45" customHeight="1" x14ac:dyDescent="0.25">
      <c r="A249" s="332"/>
      <c r="B249" s="148" t="s">
        <v>192</v>
      </c>
      <c r="C249" s="224"/>
      <c r="D249" s="224" t="s">
        <v>62</v>
      </c>
      <c r="E249" s="224"/>
      <c r="F249" s="224"/>
      <c r="G249" s="224">
        <f>G246</f>
        <v>0</v>
      </c>
      <c r="H249" s="224">
        <f t="shared" ref="H249:J249" si="121">H246</f>
        <v>0</v>
      </c>
      <c r="I249" s="274">
        <f t="shared" si="121"/>
        <v>0</v>
      </c>
      <c r="J249" s="274">
        <f t="shared" si="121"/>
        <v>0</v>
      </c>
      <c r="K249" s="224">
        <f>K246</f>
        <v>0</v>
      </c>
      <c r="L249" s="224" t="s">
        <v>62</v>
      </c>
      <c r="M249" s="150">
        <v>46022</v>
      </c>
      <c r="N249" s="150">
        <v>46022</v>
      </c>
      <c r="O249" s="156"/>
      <c r="P249" s="223" t="s">
        <v>62</v>
      </c>
      <c r="Q249" s="156"/>
      <c r="R249" s="156"/>
      <c r="S249" s="56"/>
    </row>
    <row r="250" spans="1:19" ht="15" customHeight="1" x14ac:dyDescent="0.25">
      <c r="A250" s="332"/>
      <c r="B250" s="147" t="s">
        <v>193</v>
      </c>
      <c r="C250" s="224"/>
      <c r="D250" s="224"/>
      <c r="E250" s="224"/>
      <c r="F250" s="224"/>
      <c r="G250" s="224" t="s">
        <v>62</v>
      </c>
      <c r="H250" s="224"/>
      <c r="I250" s="274" t="s">
        <v>62</v>
      </c>
      <c r="J250" s="274"/>
      <c r="K250" s="224"/>
      <c r="L250" s="224" t="s">
        <v>62</v>
      </c>
      <c r="M250" s="224"/>
      <c r="N250" s="224"/>
      <c r="O250" s="223" t="s">
        <v>62</v>
      </c>
      <c r="P250" s="223" t="s">
        <v>62</v>
      </c>
      <c r="Q250" s="223" t="s">
        <v>62</v>
      </c>
      <c r="R250" s="223" t="s">
        <v>62</v>
      </c>
      <c r="S250" s="56"/>
    </row>
    <row r="251" spans="1:19" ht="38.65" customHeight="1" x14ac:dyDescent="0.25">
      <c r="A251" s="332"/>
      <c r="B251" s="148" t="s">
        <v>330</v>
      </c>
      <c r="C251" s="224"/>
      <c r="D251" s="224" t="s">
        <v>62</v>
      </c>
      <c r="E251" s="224"/>
      <c r="F251" s="224"/>
      <c r="G251" s="224">
        <f>G247</f>
        <v>0</v>
      </c>
      <c r="H251" s="224">
        <f t="shared" ref="H251:K251" si="122">H247</f>
        <v>0</v>
      </c>
      <c r="I251" s="274">
        <f t="shared" si="122"/>
        <v>0</v>
      </c>
      <c r="J251" s="274">
        <f t="shared" si="122"/>
        <v>0</v>
      </c>
      <c r="K251" s="224">
        <f t="shared" si="122"/>
        <v>0</v>
      </c>
      <c r="L251" s="224" t="s">
        <v>62</v>
      </c>
      <c r="M251" s="150">
        <v>46022</v>
      </c>
      <c r="N251" s="150">
        <v>46022</v>
      </c>
      <c r="O251" s="156"/>
      <c r="P251" s="223" t="s">
        <v>62</v>
      </c>
      <c r="Q251" s="156"/>
      <c r="R251" s="156"/>
      <c r="S251" s="56"/>
    </row>
    <row r="252" spans="1:19" ht="21" customHeight="1" x14ac:dyDescent="0.25">
      <c r="A252" s="332"/>
      <c r="B252" s="147" t="s">
        <v>71</v>
      </c>
      <c r="C252" s="224"/>
      <c r="D252" s="224"/>
      <c r="E252" s="224"/>
      <c r="F252" s="224"/>
      <c r="G252" s="224" t="s">
        <v>62</v>
      </c>
      <c r="H252" s="224"/>
      <c r="I252" s="274" t="s">
        <v>62</v>
      </c>
      <c r="J252" s="274"/>
      <c r="K252" s="224"/>
      <c r="L252" s="224" t="s">
        <v>62</v>
      </c>
      <c r="M252" s="224"/>
      <c r="N252" s="224"/>
      <c r="O252" s="223" t="s">
        <v>62</v>
      </c>
      <c r="P252" s="223" t="s">
        <v>62</v>
      </c>
      <c r="Q252" s="223" t="s">
        <v>62</v>
      </c>
      <c r="R252" s="223" t="s">
        <v>62</v>
      </c>
      <c r="S252" s="56"/>
    </row>
    <row r="253" spans="1:19" ht="21" customHeight="1" x14ac:dyDescent="0.25">
      <c r="A253" s="333"/>
      <c r="B253" s="148" t="s">
        <v>72</v>
      </c>
      <c r="C253" s="224"/>
      <c r="D253" s="224" t="s">
        <v>62</v>
      </c>
      <c r="E253" s="224"/>
      <c r="F253" s="224"/>
      <c r="G253" s="224">
        <f>G251</f>
        <v>0</v>
      </c>
      <c r="H253" s="224">
        <f t="shared" ref="H253:K253" si="123">H251</f>
        <v>0</v>
      </c>
      <c r="I253" s="274">
        <f t="shared" si="123"/>
        <v>0</v>
      </c>
      <c r="J253" s="274">
        <f t="shared" si="123"/>
        <v>0</v>
      </c>
      <c r="K253" s="224">
        <f t="shared" si="123"/>
        <v>0</v>
      </c>
      <c r="L253" s="224" t="s">
        <v>62</v>
      </c>
      <c r="M253" s="150">
        <v>46022</v>
      </c>
      <c r="N253" s="150">
        <v>46022</v>
      </c>
      <c r="O253" s="156"/>
      <c r="P253" s="223" t="s">
        <v>62</v>
      </c>
      <c r="Q253" s="156"/>
      <c r="R253" s="156"/>
      <c r="S253" s="56"/>
    </row>
    <row r="254" spans="1:19" s="56" customFormat="1" ht="74.45" customHeight="1" x14ac:dyDescent="0.25">
      <c r="A254" s="331" t="s">
        <v>248</v>
      </c>
      <c r="B254" s="137" t="s">
        <v>331</v>
      </c>
      <c r="C254" s="142" t="s">
        <v>191</v>
      </c>
      <c r="D254" s="141" t="s">
        <v>333</v>
      </c>
      <c r="E254" s="141" t="s">
        <v>320</v>
      </c>
      <c r="F254" s="142">
        <v>642</v>
      </c>
      <c r="G254" s="80">
        <v>0</v>
      </c>
      <c r="H254" s="80">
        <f>G254</f>
        <v>0</v>
      </c>
      <c r="I254" s="80">
        <v>0</v>
      </c>
      <c r="J254" s="80">
        <v>0</v>
      </c>
      <c r="K254" s="80">
        <f>G254</f>
        <v>0</v>
      </c>
      <c r="L254" s="80"/>
      <c r="M254" s="221" t="s">
        <v>62</v>
      </c>
      <c r="N254" s="221" t="s">
        <v>62</v>
      </c>
      <c r="O254" s="80">
        <v>0</v>
      </c>
      <c r="P254" s="80"/>
      <c r="Q254" s="80">
        <v>0</v>
      </c>
      <c r="R254" s="80">
        <v>0</v>
      </c>
    </row>
    <row r="255" spans="1:19" ht="15.75" x14ac:dyDescent="0.25">
      <c r="A255" s="332"/>
      <c r="B255" s="146" t="s">
        <v>70</v>
      </c>
      <c r="C255" s="224"/>
      <c r="D255" s="224" t="s">
        <v>62</v>
      </c>
      <c r="E255" s="224"/>
      <c r="F255" s="224"/>
      <c r="G255" s="224">
        <f>G254</f>
        <v>0</v>
      </c>
      <c r="H255" s="224">
        <f t="shared" ref="H255:K255" si="124">H254</f>
        <v>0</v>
      </c>
      <c r="I255" s="274">
        <f t="shared" si="124"/>
        <v>0</v>
      </c>
      <c r="J255" s="274">
        <f t="shared" si="124"/>
        <v>0</v>
      </c>
      <c r="K255" s="224">
        <f t="shared" si="124"/>
        <v>0</v>
      </c>
      <c r="L255" s="224" t="s">
        <v>62</v>
      </c>
      <c r="M255" s="150">
        <v>46022</v>
      </c>
      <c r="N255" s="150">
        <v>46022</v>
      </c>
      <c r="O255" s="156"/>
      <c r="P255" s="223" t="s">
        <v>62</v>
      </c>
      <c r="Q255" s="156"/>
      <c r="R255" s="156"/>
      <c r="S255" s="56"/>
    </row>
    <row r="256" spans="1:19" x14ac:dyDescent="0.25">
      <c r="A256" s="332"/>
      <c r="B256" s="147" t="s">
        <v>76</v>
      </c>
      <c r="C256" s="224"/>
      <c r="D256" s="224"/>
      <c r="E256" s="224"/>
      <c r="F256" s="224"/>
      <c r="G256" s="224" t="s">
        <v>62</v>
      </c>
      <c r="H256" s="224"/>
      <c r="I256" s="274" t="s">
        <v>62</v>
      </c>
      <c r="J256" s="274"/>
      <c r="K256" s="224"/>
      <c r="L256" s="224" t="s">
        <v>62</v>
      </c>
      <c r="M256" s="224"/>
      <c r="N256" s="224"/>
      <c r="O256" s="223" t="s">
        <v>62</v>
      </c>
      <c r="P256" s="223" t="s">
        <v>62</v>
      </c>
      <c r="Q256" s="223" t="s">
        <v>62</v>
      </c>
      <c r="R256" s="223" t="s">
        <v>62</v>
      </c>
      <c r="S256" s="56"/>
    </row>
    <row r="257" spans="1:19" ht="65.45" customHeight="1" x14ac:dyDescent="0.25">
      <c r="A257" s="332"/>
      <c r="B257" s="148" t="s">
        <v>192</v>
      </c>
      <c r="C257" s="224"/>
      <c r="D257" s="224" t="s">
        <v>62</v>
      </c>
      <c r="E257" s="224"/>
      <c r="F257" s="224"/>
      <c r="G257" s="224">
        <f>G254</f>
        <v>0</v>
      </c>
      <c r="H257" s="224">
        <f t="shared" ref="H257:J257" si="125">H254</f>
        <v>0</v>
      </c>
      <c r="I257" s="274">
        <f t="shared" si="125"/>
        <v>0</v>
      </c>
      <c r="J257" s="274">
        <f t="shared" si="125"/>
        <v>0</v>
      </c>
      <c r="K257" s="224">
        <f>K254</f>
        <v>0</v>
      </c>
      <c r="L257" s="224" t="s">
        <v>62</v>
      </c>
      <c r="M257" s="150">
        <v>46022</v>
      </c>
      <c r="N257" s="150">
        <v>46022</v>
      </c>
      <c r="O257" s="156"/>
      <c r="P257" s="223" t="s">
        <v>62</v>
      </c>
      <c r="Q257" s="156"/>
      <c r="R257" s="156"/>
      <c r="S257" s="56"/>
    </row>
    <row r="258" spans="1:19" ht="15" customHeight="1" x14ac:dyDescent="0.25">
      <c r="A258" s="332"/>
      <c r="B258" s="147" t="s">
        <v>193</v>
      </c>
      <c r="C258" s="224"/>
      <c r="D258" s="224"/>
      <c r="E258" s="224"/>
      <c r="F258" s="224"/>
      <c r="G258" s="224" t="s">
        <v>62</v>
      </c>
      <c r="H258" s="224"/>
      <c r="I258" s="274" t="s">
        <v>62</v>
      </c>
      <c r="J258" s="274"/>
      <c r="K258" s="224"/>
      <c r="L258" s="224" t="s">
        <v>62</v>
      </c>
      <c r="M258" s="224"/>
      <c r="N258" s="224"/>
      <c r="O258" s="223" t="s">
        <v>62</v>
      </c>
      <c r="P258" s="223" t="s">
        <v>62</v>
      </c>
      <c r="Q258" s="223" t="s">
        <v>62</v>
      </c>
      <c r="R258" s="223" t="s">
        <v>62</v>
      </c>
      <c r="S258" s="56"/>
    </row>
    <row r="259" spans="1:19" ht="38.65" customHeight="1" x14ac:dyDescent="0.25">
      <c r="A259" s="332"/>
      <c r="B259" s="148" t="s">
        <v>330</v>
      </c>
      <c r="C259" s="224"/>
      <c r="D259" s="224" t="s">
        <v>62</v>
      </c>
      <c r="E259" s="224"/>
      <c r="F259" s="224"/>
      <c r="G259" s="224">
        <f>G255</f>
        <v>0</v>
      </c>
      <c r="H259" s="224">
        <f t="shared" ref="H259:K259" si="126">H255</f>
        <v>0</v>
      </c>
      <c r="I259" s="274">
        <f t="shared" si="126"/>
        <v>0</v>
      </c>
      <c r="J259" s="274">
        <f t="shared" si="126"/>
        <v>0</v>
      </c>
      <c r="K259" s="224">
        <f t="shared" si="126"/>
        <v>0</v>
      </c>
      <c r="L259" s="224" t="s">
        <v>62</v>
      </c>
      <c r="M259" s="150">
        <v>46022</v>
      </c>
      <c r="N259" s="150">
        <v>46022</v>
      </c>
      <c r="O259" s="156"/>
      <c r="P259" s="223" t="s">
        <v>62</v>
      </c>
      <c r="Q259" s="156"/>
      <c r="R259" s="156"/>
      <c r="S259" s="56"/>
    </row>
    <row r="260" spans="1:19" ht="21" customHeight="1" x14ac:dyDescent="0.25">
      <c r="A260" s="332"/>
      <c r="B260" s="147" t="s">
        <v>71</v>
      </c>
      <c r="C260" s="224"/>
      <c r="D260" s="224"/>
      <c r="E260" s="224"/>
      <c r="F260" s="224"/>
      <c r="G260" s="224" t="s">
        <v>62</v>
      </c>
      <c r="H260" s="224"/>
      <c r="I260" s="274" t="s">
        <v>62</v>
      </c>
      <c r="J260" s="274"/>
      <c r="K260" s="224"/>
      <c r="L260" s="224" t="s">
        <v>62</v>
      </c>
      <c r="M260" s="224"/>
      <c r="N260" s="224"/>
      <c r="O260" s="223" t="s">
        <v>62</v>
      </c>
      <c r="P260" s="223" t="s">
        <v>62</v>
      </c>
      <c r="Q260" s="223" t="s">
        <v>62</v>
      </c>
      <c r="R260" s="223" t="s">
        <v>62</v>
      </c>
      <c r="S260" s="56"/>
    </row>
    <row r="261" spans="1:19" ht="21" customHeight="1" x14ac:dyDescent="0.25">
      <c r="A261" s="333"/>
      <c r="B261" s="148" t="s">
        <v>72</v>
      </c>
      <c r="C261" s="224"/>
      <c r="D261" s="224" t="s">
        <v>62</v>
      </c>
      <c r="E261" s="224"/>
      <c r="F261" s="224"/>
      <c r="G261" s="224">
        <f>G259</f>
        <v>0</v>
      </c>
      <c r="H261" s="224">
        <f t="shared" ref="H261:K261" si="127">H259</f>
        <v>0</v>
      </c>
      <c r="I261" s="274">
        <f t="shared" si="127"/>
        <v>0</v>
      </c>
      <c r="J261" s="274">
        <f t="shared" si="127"/>
        <v>0</v>
      </c>
      <c r="K261" s="224">
        <f t="shared" si="127"/>
        <v>0</v>
      </c>
      <c r="L261" s="224" t="s">
        <v>62</v>
      </c>
      <c r="M261" s="150">
        <v>46022</v>
      </c>
      <c r="N261" s="150">
        <v>46022</v>
      </c>
      <c r="O261" s="156"/>
      <c r="P261" s="223" t="s">
        <v>62</v>
      </c>
      <c r="Q261" s="156"/>
      <c r="R261" s="156"/>
      <c r="S261" s="56"/>
    </row>
    <row r="262" spans="1:19" s="56" customFormat="1" ht="74.45" customHeight="1" x14ac:dyDescent="0.25">
      <c r="A262" s="331" t="s">
        <v>249</v>
      </c>
      <c r="B262" s="137" t="s">
        <v>331</v>
      </c>
      <c r="C262" s="142" t="s">
        <v>191</v>
      </c>
      <c r="D262" s="141" t="s">
        <v>333</v>
      </c>
      <c r="E262" s="141" t="s">
        <v>320</v>
      </c>
      <c r="F262" s="142">
        <v>642</v>
      </c>
      <c r="G262" s="142"/>
      <c r="H262" s="142">
        <f>G262</f>
        <v>0</v>
      </c>
      <c r="I262" s="142">
        <v>0</v>
      </c>
      <c r="J262" s="142">
        <v>0</v>
      </c>
      <c r="K262" s="142">
        <f>G262</f>
        <v>0</v>
      </c>
      <c r="L262" s="142"/>
      <c r="M262" s="224" t="s">
        <v>62</v>
      </c>
      <c r="N262" s="224" t="s">
        <v>62</v>
      </c>
      <c r="O262" s="156"/>
      <c r="P262" s="156"/>
      <c r="Q262" s="156"/>
      <c r="R262" s="156"/>
    </row>
    <row r="263" spans="1:19" ht="15.75" x14ac:dyDescent="0.25">
      <c r="A263" s="332"/>
      <c r="B263" s="146" t="s">
        <v>70</v>
      </c>
      <c r="C263" s="224"/>
      <c r="D263" s="224" t="s">
        <v>62</v>
      </c>
      <c r="E263" s="224"/>
      <c r="F263" s="224"/>
      <c r="G263" s="224">
        <f>G262</f>
        <v>0</v>
      </c>
      <c r="H263" s="224">
        <f t="shared" ref="H263:K263" si="128">H262</f>
        <v>0</v>
      </c>
      <c r="I263" s="274">
        <f t="shared" si="128"/>
        <v>0</v>
      </c>
      <c r="J263" s="274">
        <f t="shared" si="128"/>
        <v>0</v>
      </c>
      <c r="K263" s="224">
        <f t="shared" si="128"/>
        <v>0</v>
      </c>
      <c r="L263" s="224" t="s">
        <v>62</v>
      </c>
      <c r="M263" s="150">
        <v>46022</v>
      </c>
      <c r="N263" s="150">
        <v>46022</v>
      </c>
      <c r="O263" s="156"/>
      <c r="P263" s="223" t="s">
        <v>62</v>
      </c>
      <c r="Q263" s="156"/>
      <c r="R263" s="156"/>
      <c r="S263" s="56"/>
    </row>
    <row r="264" spans="1:19" x14ac:dyDescent="0.25">
      <c r="A264" s="332"/>
      <c r="B264" s="147" t="s">
        <v>76</v>
      </c>
      <c r="C264" s="224"/>
      <c r="D264" s="224"/>
      <c r="E264" s="224"/>
      <c r="F264" s="224"/>
      <c r="G264" s="224" t="s">
        <v>62</v>
      </c>
      <c r="H264" s="224"/>
      <c r="I264" s="274" t="s">
        <v>62</v>
      </c>
      <c r="J264" s="274"/>
      <c r="K264" s="224"/>
      <c r="L264" s="224" t="s">
        <v>62</v>
      </c>
      <c r="M264" s="224"/>
      <c r="N264" s="224"/>
      <c r="O264" s="223" t="s">
        <v>62</v>
      </c>
      <c r="P264" s="223" t="s">
        <v>62</v>
      </c>
      <c r="Q264" s="223" t="s">
        <v>62</v>
      </c>
      <c r="R264" s="223" t="s">
        <v>62</v>
      </c>
      <c r="S264" s="56"/>
    </row>
    <row r="265" spans="1:19" ht="65.45" customHeight="1" x14ac:dyDescent="0.25">
      <c r="A265" s="332"/>
      <c r="B265" s="148" t="s">
        <v>192</v>
      </c>
      <c r="C265" s="224"/>
      <c r="D265" s="224" t="s">
        <v>62</v>
      </c>
      <c r="E265" s="224"/>
      <c r="F265" s="224"/>
      <c r="G265" s="224">
        <f>G262</f>
        <v>0</v>
      </c>
      <c r="H265" s="224">
        <f t="shared" ref="H265:J265" si="129">H262</f>
        <v>0</v>
      </c>
      <c r="I265" s="274">
        <f t="shared" si="129"/>
        <v>0</v>
      </c>
      <c r="J265" s="274">
        <f t="shared" si="129"/>
        <v>0</v>
      </c>
      <c r="K265" s="224">
        <f>K262</f>
        <v>0</v>
      </c>
      <c r="L265" s="224" t="s">
        <v>62</v>
      </c>
      <c r="M265" s="150">
        <v>46022</v>
      </c>
      <c r="N265" s="150">
        <v>46022</v>
      </c>
      <c r="O265" s="156"/>
      <c r="P265" s="223" t="s">
        <v>62</v>
      </c>
      <c r="Q265" s="156"/>
      <c r="R265" s="156"/>
      <c r="S265" s="56"/>
    </row>
    <row r="266" spans="1:19" ht="15" customHeight="1" x14ac:dyDescent="0.25">
      <c r="A266" s="332"/>
      <c r="B266" s="147" t="s">
        <v>193</v>
      </c>
      <c r="C266" s="224"/>
      <c r="D266" s="224"/>
      <c r="E266" s="224"/>
      <c r="F266" s="224"/>
      <c r="G266" s="224" t="s">
        <v>62</v>
      </c>
      <c r="H266" s="224"/>
      <c r="I266" s="274" t="s">
        <v>62</v>
      </c>
      <c r="J266" s="274"/>
      <c r="K266" s="224"/>
      <c r="L266" s="224" t="s">
        <v>62</v>
      </c>
      <c r="M266" s="224"/>
      <c r="N266" s="224"/>
      <c r="O266" s="223" t="s">
        <v>62</v>
      </c>
      <c r="P266" s="223" t="s">
        <v>62</v>
      </c>
      <c r="Q266" s="223" t="s">
        <v>62</v>
      </c>
      <c r="R266" s="223" t="s">
        <v>62</v>
      </c>
      <c r="S266" s="56"/>
    </row>
    <row r="267" spans="1:19" ht="38.65" customHeight="1" x14ac:dyDescent="0.25">
      <c r="A267" s="332"/>
      <c r="B267" s="148" t="s">
        <v>330</v>
      </c>
      <c r="C267" s="224"/>
      <c r="D267" s="224" t="s">
        <v>62</v>
      </c>
      <c r="E267" s="224"/>
      <c r="F267" s="224"/>
      <c r="G267" s="224">
        <f>G263</f>
        <v>0</v>
      </c>
      <c r="H267" s="224">
        <f t="shared" ref="H267:K267" si="130">H263</f>
        <v>0</v>
      </c>
      <c r="I267" s="274">
        <f t="shared" si="130"/>
        <v>0</v>
      </c>
      <c r="J267" s="274">
        <f t="shared" si="130"/>
        <v>0</v>
      </c>
      <c r="K267" s="224">
        <f t="shared" si="130"/>
        <v>0</v>
      </c>
      <c r="L267" s="224" t="s">
        <v>62</v>
      </c>
      <c r="M267" s="150">
        <v>46022</v>
      </c>
      <c r="N267" s="150">
        <v>46022</v>
      </c>
      <c r="O267" s="156"/>
      <c r="P267" s="223" t="s">
        <v>62</v>
      </c>
      <c r="Q267" s="156"/>
      <c r="R267" s="156"/>
      <c r="S267" s="56"/>
    </row>
    <row r="268" spans="1:19" ht="21" customHeight="1" x14ac:dyDescent="0.25">
      <c r="A268" s="332"/>
      <c r="B268" s="147" t="s">
        <v>71</v>
      </c>
      <c r="C268" s="224"/>
      <c r="D268" s="224"/>
      <c r="E268" s="224"/>
      <c r="F268" s="224"/>
      <c r="G268" s="224" t="s">
        <v>62</v>
      </c>
      <c r="H268" s="224"/>
      <c r="I268" s="274" t="s">
        <v>62</v>
      </c>
      <c r="J268" s="274"/>
      <c r="K268" s="224"/>
      <c r="L268" s="224" t="s">
        <v>62</v>
      </c>
      <c r="M268" s="224"/>
      <c r="N268" s="224"/>
      <c r="O268" s="223" t="s">
        <v>62</v>
      </c>
      <c r="P268" s="223" t="s">
        <v>62</v>
      </c>
      <c r="Q268" s="223" t="s">
        <v>62</v>
      </c>
      <c r="R268" s="223" t="s">
        <v>62</v>
      </c>
      <c r="S268" s="56"/>
    </row>
    <row r="269" spans="1:19" ht="21" customHeight="1" x14ac:dyDescent="0.25">
      <c r="A269" s="333"/>
      <c r="B269" s="148" t="s">
        <v>72</v>
      </c>
      <c r="C269" s="224"/>
      <c r="D269" s="224" t="s">
        <v>62</v>
      </c>
      <c r="E269" s="224"/>
      <c r="F269" s="224"/>
      <c r="G269" s="224">
        <f>G267</f>
        <v>0</v>
      </c>
      <c r="H269" s="224">
        <f t="shared" ref="H269:K269" si="131">H267</f>
        <v>0</v>
      </c>
      <c r="I269" s="274">
        <f t="shared" si="131"/>
        <v>0</v>
      </c>
      <c r="J269" s="274">
        <f t="shared" si="131"/>
        <v>0</v>
      </c>
      <c r="K269" s="224">
        <f t="shared" si="131"/>
        <v>0</v>
      </c>
      <c r="L269" s="224" t="s">
        <v>62</v>
      </c>
      <c r="M269" s="150">
        <v>46022</v>
      </c>
      <c r="N269" s="150">
        <v>46022</v>
      </c>
      <c r="O269" s="156"/>
      <c r="P269" s="223" t="s">
        <v>62</v>
      </c>
      <c r="Q269" s="156"/>
      <c r="R269" s="156"/>
      <c r="S269" s="56"/>
    </row>
    <row r="270" spans="1:19" s="56" customFormat="1" ht="74.45" customHeight="1" x14ac:dyDescent="0.25">
      <c r="A270" s="331" t="s">
        <v>250</v>
      </c>
      <c r="B270" s="137" t="s">
        <v>331</v>
      </c>
      <c r="C270" s="142" t="s">
        <v>191</v>
      </c>
      <c r="D270" s="141" t="s">
        <v>333</v>
      </c>
      <c r="E270" s="141" t="s">
        <v>320</v>
      </c>
      <c r="F270" s="142">
        <v>642</v>
      </c>
      <c r="G270" s="142"/>
      <c r="H270" s="142">
        <f>G270</f>
        <v>0</v>
      </c>
      <c r="I270" s="142">
        <v>0</v>
      </c>
      <c r="J270" s="142">
        <v>0</v>
      </c>
      <c r="K270" s="142">
        <f>G270</f>
        <v>0</v>
      </c>
      <c r="L270" s="142"/>
      <c r="M270" s="224" t="s">
        <v>62</v>
      </c>
      <c r="N270" s="224" t="s">
        <v>62</v>
      </c>
      <c r="O270" s="156"/>
      <c r="P270" s="156"/>
      <c r="Q270" s="156"/>
      <c r="R270" s="156"/>
    </row>
    <row r="271" spans="1:19" ht="15.75" x14ac:dyDescent="0.25">
      <c r="A271" s="332"/>
      <c r="B271" s="146" t="s">
        <v>70</v>
      </c>
      <c r="C271" s="224"/>
      <c r="D271" s="224" t="s">
        <v>62</v>
      </c>
      <c r="E271" s="224"/>
      <c r="F271" s="224"/>
      <c r="G271" s="224">
        <f>G270</f>
        <v>0</v>
      </c>
      <c r="H271" s="224">
        <f t="shared" ref="H271:K271" si="132">H270</f>
        <v>0</v>
      </c>
      <c r="I271" s="274">
        <f t="shared" si="132"/>
        <v>0</v>
      </c>
      <c r="J271" s="274">
        <f t="shared" si="132"/>
        <v>0</v>
      </c>
      <c r="K271" s="224">
        <f t="shared" si="132"/>
        <v>0</v>
      </c>
      <c r="L271" s="224" t="s">
        <v>62</v>
      </c>
      <c r="M271" s="150">
        <v>46022</v>
      </c>
      <c r="N271" s="150">
        <v>46022</v>
      </c>
      <c r="O271" s="156"/>
      <c r="P271" s="223" t="s">
        <v>62</v>
      </c>
      <c r="Q271" s="156"/>
      <c r="R271" s="156"/>
      <c r="S271" s="56"/>
    </row>
    <row r="272" spans="1:19" x14ac:dyDescent="0.25">
      <c r="A272" s="332"/>
      <c r="B272" s="147" t="s">
        <v>76</v>
      </c>
      <c r="C272" s="224"/>
      <c r="D272" s="224"/>
      <c r="E272" s="224"/>
      <c r="F272" s="224"/>
      <c r="G272" s="224" t="s">
        <v>62</v>
      </c>
      <c r="H272" s="224"/>
      <c r="I272" s="274" t="s">
        <v>62</v>
      </c>
      <c r="J272" s="274"/>
      <c r="K272" s="224"/>
      <c r="L272" s="224" t="s">
        <v>62</v>
      </c>
      <c r="M272" s="224"/>
      <c r="N272" s="224"/>
      <c r="O272" s="223" t="s">
        <v>62</v>
      </c>
      <c r="P272" s="223" t="s">
        <v>62</v>
      </c>
      <c r="Q272" s="223" t="s">
        <v>62</v>
      </c>
      <c r="R272" s="223" t="s">
        <v>62</v>
      </c>
      <c r="S272" s="56"/>
    </row>
    <row r="273" spans="1:19" ht="65.45" customHeight="1" x14ac:dyDescent="0.25">
      <c r="A273" s="332"/>
      <c r="B273" s="148" t="s">
        <v>192</v>
      </c>
      <c r="C273" s="224"/>
      <c r="D273" s="224" t="s">
        <v>62</v>
      </c>
      <c r="E273" s="224"/>
      <c r="F273" s="224"/>
      <c r="G273" s="224">
        <f>G270</f>
        <v>0</v>
      </c>
      <c r="H273" s="224">
        <f t="shared" ref="H273:J273" si="133">H270</f>
        <v>0</v>
      </c>
      <c r="I273" s="274">
        <f t="shared" si="133"/>
        <v>0</v>
      </c>
      <c r="J273" s="274">
        <f t="shared" si="133"/>
        <v>0</v>
      </c>
      <c r="K273" s="224">
        <f>K270</f>
        <v>0</v>
      </c>
      <c r="L273" s="224" t="s">
        <v>62</v>
      </c>
      <c r="M273" s="150">
        <v>46022</v>
      </c>
      <c r="N273" s="150">
        <v>46022</v>
      </c>
      <c r="O273" s="156"/>
      <c r="P273" s="223" t="s">
        <v>62</v>
      </c>
      <c r="Q273" s="156"/>
      <c r="R273" s="156"/>
      <c r="S273" s="56"/>
    </row>
    <row r="274" spans="1:19" ht="15" customHeight="1" x14ac:dyDescent="0.25">
      <c r="A274" s="332"/>
      <c r="B274" s="147" t="s">
        <v>193</v>
      </c>
      <c r="C274" s="224"/>
      <c r="D274" s="224"/>
      <c r="E274" s="224"/>
      <c r="F274" s="224"/>
      <c r="G274" s="224" t="s">
        <v>62</v>
      </c>
      <c r="H274" s="224"/>
      <c r="I274" s="274" t="s">
        <v>62</v>
      </c>
      <c r="J274" s="274"/>
      <c r="K274" s="224"/>
      <c r="L274" s="224" t="s">
        <v>62</v>
      </c>
      <c r="M274" s="224"/>
      <c r="N274" s="224"/>
      <c r="O274" s="223" t="s">
        <v>62</v>
      </c>
      <c r="P274" s="223" t="s">
        <v>62</v>
      </c>
      <c r="Q274" s="223" t="s">
        <v>62</v>
      </c>
      <c r="R274" s="223" t="s">
        <v>62</v>
      </c>
      <c r="S274" s="56"/>
    </row>
    <row r="275" spans="1:19" ht="38.65" customHeight="1" x14ac:dyDescent="0.25">
      <c r="A275" s="332"/>
      <c r="B275" s="148" t="s">
        <v>330</v>
      </c>
      <c r="C275" s="224"/>
      <c r="D275" s="224" t="s">
        <v>62</v>
      </c>
      <c r="E275" s="224"/>
      <c r="F275" s="224"/>
      <c r="G275" s="224">
        <f>G271</f>
        <v>0</v>
      </c>
      <c r="H275" s="224">
        <f t="shared" ref="H275:K275" si="134">H271</f>
        <v>0</v>
      </c>
      <c r="I275" s="274">
        <f t="shared" si="134"/>
        <v>0</v>
      </c>
      <c r="J275" s="274">
        <f t="shared" si="134"/>
        <v>0</v>
      </c>
      <c r="K275" s="224">
        <f t="shared" si="134"/>
        <v>0</v>
      </c>
      <c r="L275" s="224" t="s">
        <v>62</v>
      </c>
      <c r="M275" s="150">
        <v>46022</v>
      </c>
      <c r="N275" s="150">
        <v>46022</v>
      </c>
      <c r="O275" s="156"/>
      <c r="P275" s="223" t="s">
        <v>62</v>
      </c>
      <c r="Q275" s="156"/>
      <c r="R275" s="156"/>
      <c r="S275" s="56"/>
    </row>
    <row r="276" spans="1:19" ht="21" customHeight="1" x14ac:dyDescent="0.25">
      <c r="A276" s="332"/>
      <c r="B276" s="147" t="s">
        <v>71</v>
      </c>
      <c r="C276" s="224"/>
      <c r="D276" s="224"/>
      <c r="E276" s="224"/>
      <c r="F276" s="224"/>
      <c r="G276" s="224" t="s">
        <v>62</v>
      </c>
      <c r="H276" s="224"/>
      <c r="I276" s="274" t="s">
        <v>62</v>
      </c>
      <c r="J276" s="274"/>
      <c r="K276" s="224"/>
      <c r="L276" s="224" t="s">
        <v>62</v>
      </c>
      <c r="M276" s="224"/>
      <c r="N276" s="224"/>
      <c r="O276" s="223" t="s">
        <v>62</v>
      </c>
      <c r="P276" s="223" t="s">
        <v>62</v>
      </c>
      <c r="Q276" s="223" t="s">
        <v>62</v>
      </c>
      <c r="R276" s="223" t="s">
        <v>62</v>
      </c>
      <c r="S276" s="56"/>
    </row>
    <row r="277" spans="1:19" ht="21" customHeight="1" x14ac:dyDescent="0.25">
      <c r="A277" s="333"/>
      <c r="B277" s="148" t="s">
        <v>72</v>
      </c>
      <c r="C277" s="224"/>
      <c r="D277" s="224" t="s">
        <v>62</v>
      </c>
      <c r="E277" s="224"/>
      <c r="F277" s="224"/>
      <c r="G277" s="224">
        <f>G275</f>
        <v>0</v>
      </c>
      <c r="H277" s="224">
        <f t="shared" ref="H277:K277" si="135">H275</f>
        <v>0</v>
      </c>
      <c r="I277" s="274">
        <f t="shared" si="135"/>
        <v>0</v>
      </c>
      <c r="J277" s="274">
        <f t="shared" si="135"/>
        <v>0</v>
      </c>
      <c r="K277" s="224">
        <f t="shared" si="135"/>
        <v>0</v>
      </c>
      <c r="L277" s="224" t="s">
        <v>62</v>
      </c>
      <c r="M277" s="150">
        <v>46022</v>
      </c>
      <c r="N277" s="150">
        <v>46022</v>
      </c>
      <c r="O277" s="156"/>
      <c r="P277" s="223" t="s">
        <v>62</v>
      </c>
      <c r="Q277" s="156"/>
      <c r="R277" s="156"/>
      <c r="S277" s="56"/>
    </row>
    <row r="278" spans="1:19" s="56" customFormat="1" ht="74.45" customHeight="1" x14ac:dyDescent="0.25">
      <c r="A278" s="331" t="s">
        <v>251</v>
      </c>
      <c r="B278" s="137" t="s">
        <v>331</v>
      </c>
      <c r="C278" s="142" t="s">
        <v>191</v>
      </c>
      <c r="D278" s="141" t="s">
        <v>333</v>
      </c>
      <c r="E278" s="141" t="s">
        <v>320</v>
      </c>
      <c r="F278" s="142">
        <v>642</v>
      </c>
      <c r="G278" s="142"/>
      <c r="H278" s="142">
        <f>G278</f>
        <v>0</v>
      </c>
      <c r="I278" s="142">
        <v>0</v>
      </c>
      <c r="J278" s="142">
        <v>0</v>
      </c>
      <c r="K278" s="142">
        <f>G278</f>
        <v>0</v>
      </c>
      <c r="L278" s="142"/>
      <c r="M278" s="224" t="s">
        <v>62</v>
      </c>
      <c r="N278" s="224" t="s">
        <v>62</v>
      </c>
      <c r="O278" s="156"/>
      <c r="P278" s="156"/>
      <c r="Q278" s="156"/>
      <c r="R278" s="156"/>
    </row>
    <row r="279" spans="1:19" ht="15.75" x14ac:dyDescent="0.25">
      <c r="A279" s="332"/>
      <c r="B279" s="146" t="s">
        <v>70</v>
      </c>
      <c r="C279" s="224"/>
      <c r="D279" s="224" t="s">
        <v>62</v>
      </c>
      <c r="E279" s="224"/>
      <c r="F279" s="224"/>
      <c r="G279" s="224">
        <f>G278</f>
        <v>0</v>
      </c>
      <c r="H279" s="224">
        <f t="shared" ref="H279:K279" si="136">H278</f>
        <v>0</v>
      </c>
      <c r="I279" s="274">
        <f t="shared" si="136"/>
        <v>0</v>
      </c>
      <c r="J279" s="274">
        <f t="shared" si="136"/>
        <v>0</v>
      </c>
      <c r="K279" s="224">
        <f t="shared" si="136"/>
        <v>0</v>
      </c>
      <c r="L279" s="224" t="s">
        <v>62</v>
      </c>
      <c r="M279" s="150">
        <v>46022</v>
      </c>
      <c r="N279" s="150">
        <v>46022</v>
      </c>
      <c r="O279" s="156"/>
      <c r="P279" s="223" t="s">
        <v>62</v>
      </c>
      <c r="Q279" s="156"/>
      <c r="R279" s="156"/>
      <c r="S279" s="56"/>
    </row>
    <row r="280" spans="1:19" x14ac:dyDescent="0.25">
      <c r="A280" s="332"/>
      <c r="B280" s="147" t="s">
        <v>76</v>
      </c>
      <c r="C280" s="224"/>
      <c r="D280" s="224"/>
      <c r="E280" s="224"/>
      <c r="F280" s="224"/>
      <c r="G280" s="224" t="s">
        <v>62</v>
      </c>
      <c r="H280" s="224"/>
      <c r="I280" s="274" t="s">
        <v>62</v>
      </c>
      <c r="J280" s="274"/>
      <c r="K280" s="224"/>
      <c r="L280" s="224" t="s">
        <v>62</v>
      </c>
      <c r="M280" s="224"/>
      <c r="N280" s="224"/>
      <c r="O280" s="223" t="s">
        <v>62</v>
      </c>
      <c r="P280" s="223" t="s">
        <v>62</v>
      </c>
      <c r="Q280" s="223" t="s">
        <v>62</v>
      </c>
      <c r="R280" s="223" t="s">
        <v>62</v>
      </c>
      <c r="S280" s="56"/>
    </row>
    <row r="281" spans="1:19" ht="65.45" customHeight="1" x14ac:dyDescent="0.25">
      <c r="A281" s="332"/>
      <c r="B281" s="148" t="s">
        <v>192</v>
      </c>
      <c r="C281" s="224"/>
      <c r="D281" s="224" t="s">
        <v>62</v>
      </c>
      <c r="E281" s="224"/>
      <c r="F281" s="224"/>
      <c r="G281" s="224">
        <f>G278</f>
        <v>0</v>
      </c>
      <c r="H281" s="224">
        <f t="shared" ref="H281:J281" si="137">H278</f>
        <v>0</v>
      </c>
      <c r="I281" s="274">
        <f t="shared" si="137"/>
        <v>0</v>
      </c>
      <c r="J281" s="274">
        <f t="shared" si="137"/>
        <v>0</v>
      </c>
      <c r="K281" s="224">
        <f>K278</f>
        <v>0</v>
      </c>
      <c r="L281" s="224" t="s">
        <v>62</v>
      </c>
      <c r="M281" s="150">
        <v>46022</v>
      </c>
      <c r="N281" s="150">
        <v>46022</v>
      </c>
      <c r="O281" s="156"/>
      <c r="P281" s="223" t="s">
        <v>62</v>
      </c>
      <c r="Q281" s="156"/>
      <c r="R281" s="156"/>
      <c r="S281" s="56"/>
    </row>
    <row r="282" spans="1:19" ht="15" customHeight="1" x14ac:dyDescent="0.25">
      <c r="A282" s="332"/>
      <c r="B282" s="147" t="s">
        <v>193</v>
      </c>
      <c r="C282" s="224"/>
      <c r="D282" s="224"/>
      <c r="E282" s="224"/>
      <c r="F282" s="224"/>
      <c r="G282" s="224" t="s">
        <v>62</v>
      </c>
      <c r="H282" s="224"/>
      <c r="I282" s="274" t="s">
        <v>62</v>
      </c>
      <c r="J282" s="274"/>
      <c r="K282" s="224"/>
      <c r="L282" s="224" t="s">
        <v>62</v>
      </c>
      <c r="M282" s="224"/>
      <c r="N282" s="224"/>
      <c r="O282" s="223" t="s">
        <v>62</v>
      </c>
      <c r="P282" s="223" t="s">
        <v>62</v>
      </c>
      <c r="Q282" s="223" t="s">
        <v>62</v>
      </c>
      <c r="R282" s="223" t="s">
        <v>62</v>
      </c>
      <c r="S282" s="56"/>
    </row>
    <row r="283" spans="1:19" ht="38.65" customHeight="1" x14ac:dyDescent="0.25">
      <c r="A283" s="332"/>
      <c r="B283" s="148" t="s">
        <v>330</v>
      </c>
      <c r="C283" s="224"/>
      <c r="D283" s="224" t="s">
        <v>62</v>
      </c>
      <c r="E283" s="224"/>
      <c r="F283" s="224"/>
      <c r="G283" s="224">
        <f>G279</f>
        <v>0</v>
      </c>
      <c r="H283" s="224">
        <f t="shared" ref="H283:K283" si="138">H279</f>
        <v>0</v>
      </c>
      <c r="I283" s="274">
        <f t="shared" si="138"/>
        <v>0</v>
      </c>
      <c r="J283" s="274">
        <f t="shared" si="138"/>
        <v>0</v>
      </c>
      <c r="K283" s="224">
        <f t="shared" si="138"/>
        <v>0</v>
      </c>
      <c r="L283" s="224" t="s">
        <v>62</v>
      </c>
      <c r="M283" s="150">
        <v>46022</v>
      </c>
      <c r="N283" s="150">
        <v>46022</v>
      </c>
      <c r="O283" s="156"/>
      <c r="P283" s="223" t="s">
        <v>62</v>
      </c>
      <c r="Q283" s="156"/>
      <c r="R283" s="156"/>
      <c r="S283" s="56"/>
    </row>
    <row r="284" spans="1:19" ht="21" customHeight="1" x14ac:dyDescent="0.25">
      <c r="A284" s="332"/>
      <c r="B284" s="147" t="s">
        <v>71</v>
      </c>
      <c r="C284" s="224"/>
      <c r="D284" s="224"/>
      <c r="E284" s="224"/>
      <c r="F284" s="224"/>
      <c r="G284" s="224" t="s">
        <v>62</v>
      </c>
      <c r="H284" s="224"/>
      <c r="I284" s="274" t="s">
        <v>62</v>
      </c>
      <c r="J284" s="274"/>
      <c r="K284" s="224"/>
      <c r="L284" s="224" t="s">
        <v>62</v>
      </c>
      <c r="M284" s="224"/>
      <c r="N284" s="224"/>
      <c r="O284" s="223" t="s">
        <v>62</v>
      </c>
      <c r="P284" s="223" t="s">
        <v>62</v>
      </c>
      <c r="Q284" s="223" t="s">
        <v>62</v>
      </c>
      <c r="R284" s="223" t="s">
        <v>62</v>
      </c>
      <c r="S284" s="56"/>
    </row>
    <row r="285" spans="1:19" ht="21" customHeight="1" x14ac:dyDescent="0.25">
      <c r="A285" s="333"/>
      <c r="B285" s="148" t="s">
        <v>72</v>
      </c>
      <c r="C285" s="224"/>
      <c r="D285" s="224" t="s">
        <v>62</v>
      </c>
      <c r="E285" s="224"/>
      <c r="F285" s="224"/>
      <c r="G285" s="224">
        <f>G283</f>
        <v>0</v>
      </c>
      <c r="H285" s="224">
        <f t="shared" ref="H285:K285" si="139">H283</f>
        <v>0</v>
      </c>
      <c r="I285" s="274">
        <f t="shared" si="139"/>
        <v>0</v>
      </c>
      <c r="J285" s="274">
        <f t="shared" si="139"/>
        <v>0</v>
      </c>
      <c r="K285" s="224">
        <f t="shared" si="139"/>
        <v>0</v>
      </c>
      <c r="L285" s="224" t="s">
        <v>62</v>
      </c>
      <c r="M285" s="150">
        <v>46022</v>
      </c>
      <c r="N285" s="150">
        <v>46022</v>
      </c>
      <c r="O285" s="156"/>
      <c r="P285" s="223" t="s">
        <v>62</v>
      </c>
      <c r="Q285" s="156"/>
      <c r="R285" s="156"/>
      <c r="S285" s="56"/>
    </row>
    <row r="286" spans="1:19" s="56" customFormat="1" ht="74.45" customHeight="1" x14ac:dyDescent="0.25">
      <c r="A286" s="331" t="s">
        <v>252</v>
      </c>
      <c r="B286" s="137" t="s">
        <v>331</v>
      </c>
      <c r="C286" s="142" t="s">
        <v>191</v>
      </c>
      <c r="D286" s="141" t="s">
        <v>333</v>
      </c>
      <c r="E286" s="141" t="s">
        <v>320</v>
      </c>
      <c r="F286" s="142">
        <v>642</v>
      </c>
      <c r="G286" s="142"/>
      <c r="H286" s="142">
        <f>G286</f>
        <v>0</v>
      </c>
      <c r="I286" s="142">
        <v>0</v>
      </c>
      <c r="J286" s="142">
        <v>0</v>
      </c>
      <c r="K286" s="142">
        <f>G286</f>
        <v>0</v>
      </c>
      <c r="L286" s="142"/>
      <c r="M286" s="224" t="s">
        <v>62</v>
      </c>
      <c r="N286" s="224" t="s">
        <v>62</v>
      </c>
      <c r="O286" s="156"/>
      <c r="P286" s="156"/>
      <c r="Q286" s="156"/>
      <c r="R286" s="156"/>
    </row>
    <row r="287" spans="1:19" ht="15.75" x14ac:dyDescent="0.25">
      <c r="A287" s="332"/>
      <c r="B287" s="146" t="s">
        <v>70</v>
      </c>
      <c r="C287" s="224"/>
      <c r="D287" s="224" t="s">
        <v>62</v>
      </c>
      <c r="E287" s="224"/>
      <c r="F287" s="224"/>
      <c r="G287" s="224">
        <f>G286</f>
        <v>0</v>
      </c>
      <c r="H287" s="224">
        <f t="shared" ref="H287:K287" si="140">H286</f>
        <v>0</v>
      </c>
      <c r="I287" s="274">
        <f t="shared" si="140"/>
        <v>0</v>
      </c>
      <c r="J287" s="274">
        <f t="shared" si="140"/>
        <v>0</v>
      </c>
      <c r="K287" s="224">
        <f t="shared" si="140"/>
        <v>0</v>
      </c>
      <c r="L287" s="224" t="s">
        <v>62</v>
      </c>
      <c r="M287" s="150">
        <v>46022</v>
      </c>
      <c r="N287" s="150">
        <v>46022</v>
      </c>
      <c r="O287" s="156"/>
      <c r="P287" s="223" t="s">
        <v>62</v>
      </c>
      <c r="Q287" s="156"/>
      <c r="R287" s="156"/>
      <c r="S287" s="56"/>
    </row>
    <row r="288" spans="1:19" x14ac:dyDescent="0.25">
      <c r="A288" s="332"/>
      <c r="B288" s="147" t="s">
        <v>76</v>
      </c>
      <c r="C288" s="224"/>
      <c r="D288" s="224"/>
      <c r="E288" s="224"/>
      <c r="F288" s="224"/>
      <c r="G288" s="224" t="s">
        <v>62</v>
      </c>
      <c r="H288" s="224"/>
      <c r="I288" s="274" t="s">
        <v>62</v>
      </c>
      <c r="J288" s="274"/>
      <c r="K288" s="224"/>
      <c r="L288" s="224" t="s">
        <v>62</v>
      </c>
      <c r="M288" s="224"/>
      <c r="N288" s="224"/>
      <c r="O288" s="223" t="s">
        <v>62</v>
      </c>
      <c r="P288" s="223" t="s">
        <v>62</v>
      </c>
      <c r="Q288" s="223" t="s">
        <v>62</v>
      </c>
      <c r="R288" s="223" t="s">
        <v>62</v>
      </c>
      <c r="S288" s="56"/>
    </row>
    <row r="289" spans="1:19" ht="65.45" customHeight="1" x14ac:dyDescent="0.25">
      <c r="A289" s="332"/>
      <c r="B289" s="148" t="s">
        <v>192</v>
      </c>
      <c r="C289" s="224"/>
      <c r="D289" s="224" t="s">
        <v>62</v>
      </c>
      <c r="E289" s="224"/>
      <c r="F289" s="224"/>
      <c r="G289" s="224">
        <f>G286</f>
        <v>0</v>
      </c>
      <c r="H289" s="224">
        <f t="shared" ref="H289:J289" si="141">H286</f>
        <v>0</v>
      </c>
      <c r="I289" s="274">
        <f t="shared" si="141"/>
        <v>0</v>
      </c>
      <c r="J289" s="274">
        <f t="shared" si="141"/>
        <v>0</v>
      </c>
      <c r="K289" s="224">
        <f>K286</f>
        <v>0</v>
      </c>
      <c r="L289" s="224" t="s">
        <v>62</v>
      </c>
      <c r="M289" s="150">
        <v>46022</v>
      </c>
      <c r="N289" s="150">
        <v>46022</v>
      </c>
      <c r="O289" s="156"/>
      <c r="P289" s="223" t="s">
        <v>62</v>
      </c>
      <c r="Q289" s="156"/>
      <c r="R289" s="156"/>
      <c r="S289" s="56"/>
    </row>
    <row r="290" spans="1:19" ht="15" customHeight="1" x14ac:dyDescent="0.25">
      <c r="A290" s="332"/>
      <c r="B290" s="147" t="s">
        <v>193</v>
      </c>
      <c r="C290" s="224"/>
      <c r="D290" s="224"/>
      <c r="E290" s="224"/>
      <c r="F290" s="224"/>
      <c r="G290" s="224" t="s">
        <v>62</v>
      </c>
      <c r="H290" s="224"/>
      <c r="I290" s="274" t="s">
        <v>62</v>
      </c>
      <c r="J290" s="274"/>
      <c r="K290" s="224"/>
      <c r="L290" s="224" t="s">
        <v>62</v>
      </c>
      <c r="M290" s="224"/>
      <c r="N290" s="224"/>
      <c r="O290" s="223" t="s">
        <v>62</v>
      </c>
      <c r="P290" s="223" t="s">
        <v>62</v>
      </c>
      <c r="Q290" s="223" t="s">
        <v>62</v>
      </c>
      <c r="R290" s="223" t="s">
        <v>62</v>
      </c>
      <c r="S290" s="56"/>
    </row>
    <row r="291" spans="1:19" ht="38.65" customHeight="1" x14ac:dyDescent="0.25">
      <c r="A291" s="332"/>
      <c r="B291" s="148" t="s">
        <v>330</v>
      </c>
      <c r="C291" s="224"/>
      <c r="D291" s="224" t="s">
        <v>62</v>
      </c>
      <c r="E291" s="224"/>
      <c r="F291" s="224"/>
      <c r="G291" s="224">
        <f>G287</f>
        <v>0</v>
      </c>
      <c r="H291" s="224">
        <f t="shared" ref="H291:K291" si="142">H287</f>
        <v>0</v>
      </c>
      <c r="I291" s="274">
        <f t="shared" si="142"/>
        <v>0</v>
      </c>
      <c r="J291" s="274">
        <f t="shared" si="142"/>
        <v>0</v>
      </c>
      <c r="K291" s="224">
        <f t="shared" si="142"/>
        <v>0</v>
      </c>
      <c r="L291" s="224" t="s">
        <v>62</v>
      </c>
      <c r="M291" s="150">
        <v>46022</v>
      </c>
      <c r="N291" s="150">
        <v>46022</v>
      </c>
      <c r="O291" s="156"/>
      <c r="P291" s="223" t="s">
        <v>62</v>
      </c>
      <c r="Q291" s="156"/>
      <c r="R291" s="156"/>
      <c r="S291" s="56"/>
    </row>
    <row r="292" spans="1:19" ht="21" customHeight="1" x14ac:dyDescent="0.25">
      <c r="A292" s="332"/>
      <c r="B292" s="147" t="s">
        <v>71</v>
      </c>
      <c r="C292" s="224"/>
      <c r="D292" s="224"/>
      <c r="E292" s="224"/>
      <c r="F292" s="224"/>
      <c r="G292" s="224" t="s">
        <v>62</v>
      </c>
      <c r="H292" s="224"/>
      <c r="I292" s="274" t="s">
        <v>62</v>
      </c>
      <c r="J292" s="274"/>
      <c r="K292" s="224"/>
      <c r="L292" s="224" t="s">
        <v>62</v>
      </c>
      <c r="M292" s="224"/>
      <c r="N292" s="224"/>
      <c r="O292" s="223" t="s">
        <v>62</v>
      </c>
      <c r="P292" s="223" t="s">
        <v>62</v>
      </c>
      <c r="Q292" s="223" t="s">
        <v>62</v>
      </c>
      <c r="R292" s="223" t="s">
        <v>62</v>
      </c>
      <c r="S292" s="56"/>
    </row>
    <row r="293" spans="1:19" ht="21" customHeight="1" x14ac:dyDescent="0.25">
      <c r="A293" s="333"/>
      <c r="B293" s="148" t="s">
        <v>72</v>
      </c>
      <c r="C293" s="224"/>
      <c r="D293" s="224" t="s">
        <v>62</v>
      </c>
      <c r="E293" s="224"/>
      <c r="F293" s="224"/>
      <c r="G293" s="224">
        <f>G291</f>
        <v>0</v>
      </c>
      <c r="H293" s="224">
        <f t="shared" ref="H293:K293" si="143">H291</f>
        <v>0</v>
      </c>
      <c r="I293" s="274">
        <f t="shared" si="143"/>
        <v>0</v>
      </c>
      <c r="J293" s="274">
        <f t="shared" si="143"/>
        <v>0</v>
      </c>
      <c r="K293" s="224">
        <f t="shared" si="143"/>
        <v>0</v>
      </c>
      <c r="L293" s="224" t="s">
        <v>62</v>
      </c>
      <c r="M293" s="150">
        <v>46022</v>
      </c>
      <c r="N293" s="150">
        <v>46022</v>
      </c>
      <c r="O293" s="156"/>
      <c r="P293" s="223" t="s">
        <v>62</v>
      </c>
      <c r="Q293" s="156"/>
      <c r="R293" s="156"/>
      <c r="S293" s="56"/>
    </row>
    <row r="294" spans="1:19" s="56" customFormat="1" ht="74.45" customHeight="1" x14ac:dyDescent="0.25">
      <c r="A294" s="331" t="s">
        <v>253</v>
      </c>
      <c r="B294" s="137" t="s">
        <v>331</v>
      </c>
      <c r="C294" s="142" t="s">
        <v>191</v>
      </c>
      <c r="D294" s="141" t="s">
        <v>333</v>
      </c>
      <c r="E294" s="141" t="s">
        <v>320</v>
      </c>
      <c r="F294" s="142">
        <v>642</v>
      </c>
      <c r="G294" s="142"/>
      <c r="H294" s="142">
        <f>G294</f>
        <v>0</v>
      </c>
      <c r="I294" s="142">
        <v>0</v>
      </c>
      <c r="J294" s="142">
        <v>0</v>
      </c>
      <c r="K294" s="142">
        <f>G294</f>
        <v>0</v>
      </c>
      <c r="L294" s="142"/>
      <c r="M294" s="224" t="s">
        <v>62</v>
      </c>
      <c r="N294" s="224" t="s">
        <v>62</v>
      </c>
      <c r="O294" s="156"/>
      <c r="P294" s="156"/>
      <c r="Q294" s="156"/>
      <c r="R294" s="156"/>
    </row>
    <row r="295" spans="1:19" ht="15.75" x14ac:dyDescent="0.25">
      <c r="A295" s="332"/>
      <c r="B295" s="146" t="s">
        <v>70</v>
      </c>
      <c r="C295" s="224"/>
      <c r="D295" s="224" t="s">
        <v>62</v>
      </c>
      <c r="E295" s="224"/>
      <c r="F295" s="224"/>
      <c r="G295" s="224">
        <f>G294</f>
        <v>0</v>
      </c>
      <c r="H295" s="224">
        <f t="shared" ref="H295:K295" si="144">H294</f>
        <v>0</v>
      </c>
      <c r="I295" s="274">
        <f t="shared" si="144"/>
        <v>0</v>
      </c>
      <c r="J295" s="274">
        <f t="shared" si="144"/>
        <v>0</v>
      </c>
      <c r="K295" s="224">
        <f t="shared" si="144"/>
        <v>0</v>
      </c>
      <c r="L295" s="224" t="s">
        <v>62</v>
      </c>
      <c r="M295" s="150">
        <v>46022</v>
      </c>
      <c r="N295" s="150">
        <v>46022</v>
      </c>
      <c r="O295" s="156"/>
      <c r="P295" s="223" t="s">
        <v>62</v>
      </c>
      <c r="Q295" s="156"/>
      <c r="R295" s="156"/>
      <c r="S295" s="56"/>
    </row>
    <row r="296" spans="1:19" x14ac:dyDescent="0.25">
      <c r="A296" s="332"/>
      <c r="B296" s="147" t="s">
        <v>76</v>
      </c>
      <c r="C296" s="224"/>
      <c r="D296" s="224"/>
      <c r="E296" s="224"/>
      <c r="F296" s="224"/>
      <c r="G296" s="224" t="s">
        <v>62</v>
      </c>
      <c r="H296" s="224"/>
      <c r="I296" s="274" t="s">
        <v>62</v>
      </c>
      <c r="J296" s="274"/>
      <c r="K296" s="224"/>
      <c r="L296" s="224" t="s">
        <v>62</v>
      </c>
      <c r="M296" s="224"/>
      <c r="N296" s="224"/>
      <c r="O296" s="223" t="s">
        <v>62</v>
      </c>
      <c r="P296" s="223" t="s">
        <v>62</v>
      </c>
      <c r="Q296" s="223" t="s">
        <v>62</v>
      </c>
      <c r="R296" s="223" t="s">
        <v>62</v>
      </c>
      <c r="S296" s="56"/>
    </row>
    <row r="297" spans="1:19" ht="65.45" customHeight="1" x14ac:dyDescent="0.25">
      <c r="A297" s="332"/>
      <c r="B297" s="148" t="s">
        <v>192</v>
      </c>
      <c r="C297" s="224"/>
      <c r="D297" s="224" t="s">
        <v>62</v>
      </c>
      <c r="E297" s="224"/>
      <c r="F297" s="224"/>
      <c r="G297" s="224">
        <f>G294</f>
        <v>0</v>
      </c>
      <c r="H297" s="224">
        <f t="shared" ref="H297:J297" si="145">H294</f>
        <v>0</v>
      </c>
      <c r="I297" s="274">
        <f t="shared" si="145"/>
        <v>0</v>
      </c>
      <c r="J297" s="274">
        <f t="shared" si="145"/>
        <v>0</v>
      </c>
      <c r="K297" s="224">
        <f>K294</f>
        <v>0</v>
      </c>
      <c r="L297" s="224" t="s">
        <v>62</v>
      </c>
      <c r="M297" s="150">
        <v>46022</v>
      </c>
      <c r="N297" s="150">
        <v>46022</v>
      </c>
      <c r="O297" s="156"/>
      <c r="P297" s="223" t="s">
        <v>62</v>
      </c>
      <c r="Q297" s="156"/>
      <c r="R297" s="156"/>
      <c r="S297" s="56"/>
    </row>
    <row r="298" spans="1:19" ht="15" customHeight="1" x14ac:dyDescent="0.25">
      <c r="A298" s="332"/>
      <c r="B298" s="147" t="s">
        <v>193</v>
      </c>
      <c r="C298" s="224"/>
      <c r="D298" s="224"/>
      <c r="E298" s="224"/>
      <c r="F298" s="224"/>
      <c r="G298" s="224" t="s">
        <v>62</v>
      </c>
      <c r="H298" s="224"/>
      <c r="I298" s="274" t="s">
        <v>62</v>
      </c>
      <c r="J298" s="274"/>
      <c r="K298" s="224"/>
      <c r="L298" s="224" t="s">
        <v>62</v>
      </c>
      <c r="M298" s="224"/>
      <c r="N298" s="224"/>
      <c r="O298" s="223" t="s">
        <v>62</v>
      </c>
      <c r="P298" s="223" t="s">
        <v>62</v>
      </c>
      <c r="Q298" s="223" t="s">
        <v>62</v>
      </c>
      <c r="R298" s="223" t="s">
        <v>62</v>
      </c>
      <c r="S298" s="56"/>
    </row>
    <row r="299" spans="1:19" ht="38.65" customHeight="1" x14ac:dyDescent="0.25">
      <c r="A299" s="332"/>
      <c r="B299" s="148" t="s">
        <v>330</v>
      </c>
      <c r="C299" s="224"/>
      <c r="D299" s="224" t="s">
        <v>62</v>
      </c>
      <c r="E299" s="224"/>
      <c r="F299" s="224"/>
      <c r="G299" s="224">
        <f>G295</f>
        <v>0</v>
      </c>
      <c r="H299" s="224">
        <f t="shared" ref="H299:K299" si="146">H295</f>
        <v>0</v>
      </c>
      <c r="I299" s="274">
        <f t="shared" si="146"/>
        <v>0</v>
      </c>
      <c r="J299" s="274">
        <f t="shared" si="146"/>
        <v>0</v>
      </c>
      <c r="K299" s="224">
        <f t="shared" si="146"/>
        <v>0</v>
      </c>
      <c r="L299" s="224" t="s">
        <v>62</v>
      </c>
      <c r="M299" s="150">
        <v>46022</v>
      </c>
      <c r="N299" s="150">
        <v>46022</v>
      </c>
      <c r="O299" s="156"/>
      <c r="P299" s="223" t="s">
        <v>62</v>
      </c>
      <c r="Q299" s="156"/>
      <c r="R299" s="156"/>
      <c r="S299" s="56"/>
    </row>
    <row r="300" spans="1:19" ht="21" customHeight="1" x14ac:dyDescent="0.25">
      <c r="A300" s="332"/>
      <c r="B300" s="147" t="s">
        <v>71</v>
      </c>
      <c r="C300" s="224"/>
      <c r="D300" s="224"/>
      <c r="E300" s="224"/>
      <c r="F300" s="224"/>
      <c r="G300" s="224" t="s">
        <v>62</v>
      </c>
      <c r="H300" s="224"/>
      <c r="I300" s="274" t="s">
        <v>62</v>
      </c>
      <c r="J300" s="274"/>
      <c r="K300" s="224"/>
      <c r="L300" s="224" t="s">
        <v>62</v>
      </c>
      <c r="M300" s="224"/>
      <c r="N300" s="224"/>
      <c r="O300" s="223" t="s">
        <v>62</v>
      </c>
      <c r="P300" s="223" t="s">
        <v>62</v>
      </c>
      <c r="Q300" s="223" t="s">
        <v>62</v>
      </c>
      <c r="R300" s="223" t="s">
        <v>62</v>
      </c>
      <c r="S300" s="56"/>
    </row>
    <row r="301" spans="1:19" ht="21" customHeight="1" x14ac:dyDescent="0.25">
      <c r="A301" s="333"/>
      <c r="B301" s="148" t="s">
        <v>72</v>
      </c>
      <c r="C301" s="224"/>
      <c r="D301" s="224" t="s">
        <v>62</v>
      </c>
      <c r="E301" s="224"/>
      <c r="F301" s="224"/>
      <c r="G301" s="224">
        <f>G299</f>
        <v>0</v>
      </c>
      <c r="H301" s="224">
        <f t="shared" ref="H301:K301" si="147">H299</f>
        <v>0</v>
      </c>
      <c r="I301" s="274">
        <f t="shared" si="147"/>
        <v>0</v>
      </c>
      <c r="J301" s="274">
        <f t="shared" si="147"/>
        <v>0</v>
      </c>
      <c r="K301" s="224">
        <f t="shared" si="147"/>
        <v>0</v>
      </c>
      <c r="L301" s="224" t="s">
        <v>62</v>
      </c>
      <c r="M301" s="150">
        <v>46022</v>
      </c>
      <c r="N301" s="150">
        <v>46022</v>
      </c>
      <c r="O301" s="156"/>
      <c r="P301" s="223" t="s">
        <v>62</v>
      </c>
      <c r="Q301" s="156"/>
      <c r="R301" s="156"/>
      <c r="S301" s="56"/>
    </row>
    <row r="302" spans="1:19" s="56" customFormat="1" ht="74.45" customHeight="1" x14ac:dyDescent="0.25">
      <c r="A302" s="331" t="s">
        <v>254</v>
      </c>
      <c r="B302" s="137" t="s">
        <v>331</v>
      </c>
      <c r="C302" s="142" t="s">
        <v>191</v>
      </c>
      <c r="D302" s="141" t="s">
        <v>333</v>
      </c>
      <c r="E302" s="141" t="s">
        <v>320</v>
      </c>
      <c r="F302" s="142">
        <v>642</v>
      </c>
      <c r="G302" s="142">
        <v>1</v>
      </c>
      <c r="H302" s="142">
        <f>G302</f>
        <v>1</v>
      </c>
      <c r="I302" s="142">
        <v>1</v>
      </c>
      <c r="J302" s="142">
        <v>1</v>
      </c>
      <c r="K302" s="142">
        <f>G302</f>
        <v>1</v>
      </c>
      <c r="L302" s="142"/>
      <c r="M302" s="224" t="s">
        <v>62</v>
      </c>
      <c r="N302" s="224" t="s">
        <v>62</v>
      </c>
      <c r="O302" s="156">
        <v>100500</v>
      </c>
      <c r="P302" s="156"/>
      <c r="Q302" s="156">
        <v>100500</v>
      </c>
      <c r="R302" s="156">
        <v>100500</v>
      </c>
    </row>
    <row r="303" spans="1:19" ht="15.75" x14ac:dyDescent="0.25">
      <c r="A303" s="332"/>
      <c r="B303" s="146" t="s">
        <v>70</v>
      </c>
      <c r="C303" s="224"/>
      <c r="D303" s="224" t="s">
        <v>62</v>
      </c>
      <c r="E303" s="224"/>
      <c r="F303" s="224"/>
      <c r="G303" s="224">
        <f>G302</f>
        <v>1</v>
      </c>
      <c r="H303" s="224">
        <f t="shared" ref="H303:K303" si="148">H302</f>
        <v>1</v>
      </c>
      <c r="I303" s="274">
        <f t="shared" si="148"/>
        <v>1</v>
      </c>
      <c r="J303" s="274">
        <f t="shared" si="148"/>
        <v>1</v>
      </c>
      <c r="K303" s="224">
        <f t="shared" si="148"/>
        <v>1</v>
      </c>
      <c r="L303" s="224" t="s">
        <v>62</v>
      </c>
      <c r="M303" s="150">
        <v>46022</v>
      </c>
      <c r="N303" s="150">
        <v>46022</v>
      </c>
      <c r="O303" s="156"/>
      <c r="P303" s="223" t="s">
        <v>62</v>
      </c>
      <c r="Q303" s="156"/>
      <c r="R303" s="156"/>
      <c r="S303" s="56"/>
    </row>
    <row r="304" spans="1:19" x14ac:dyDescent="0.25">
      <c r="A304" s="332"/>
      <c r="B304" s="147" t="s">
        <v>76</v>
      </c>
      <c r="C304" s="224"/>
      <c r="D304" s="224"/>
      <c r="E304" s="224"/>
      <c r="F304" s="224"/>
      <c r="G304" s="224" t="s">
        <v>62</v>
      </c>
      <c r="H304" s="224"/>
      <c r="I304" s="274" t="s">
        <v>62</v>
      </c>
      <c r="J304" s="274"/>
      <c r="K304" s="224"/>
      <c r="L304" s="224" t="s">
        <v>62</v>
      </c>
      <c r="M304" s="224"/>
      <c r="N304" s="224"/>
      <c r="O304" s="223" t="s">
        <v>62</v>
      </c>
      <c r="P304" s="223" t="s">
        <v>62</v>
      </c>
      <c r="Q304" s="223" t="s">
        <v>62</v>
      </c>
      <c r="R304" s="223" t="s">
        <v>62</v>
      </c>
      <c r="S304" s="56"/>
    </row>
    <row r="305" spans="1:19" ht="65.45" customHeight="1" x14ac:dyDescent="0.25">
      <c r="A305" s="332"/>
      <c r="B305" s="148" t="s">
        <v>192</v>
      </c>
      <c r="C305" s="224"/>
      <c r="D305" s="224" t="s">
        <v>62</v>
      </c>
      <c r="E305" s="224"/>
      <c r="F305" s="224"/>
      <c r="G305" s="224">
        <f>G302</f>
        <v>1</v>
      </c>
      <c r="H305" s="224">
        <f t="shared" ref="H305:J305" si="149">H302</f>
        <v>1</v>
      </c>
      <c r="I305" s="274">
        <f t="shared" si="149"/>
        <v>1</v>
      </c>
      <c r="J305" s="274">
        <f t="shared" si="149"/>
        <v>1</v>
      </c>
      <c r="K305" s="224">
        <f>K302</f>
        <v>1</v>
      </c>
      <c r="L305" s="224" t="s">
        <v>62</v>
      </c>
      <c r="M305" s="150">
        <v>46022</v>
      </c>
      <c r="N305" s="150">
        <v>46022</v>
      </c>
      <c r="O305" s="156"/>
      <c r="P305" s="223" t="s">
        <v>62</v>
      </c>
      <c r="Q305" s="156"/>
      <c r="R305" s="156"/>
      <c r="S305" s="56"/>
    </row>
    <row r="306" spans="1:19" ht="15" customHeight="1" x14ac:dyDescent="0.25">
      <c r="A306" s="332"/>
      <c r="B306" s="147" t="s">
        <v>193</v>
      </c>
      <c r="C306" s="224"/>
      <c r="D306" s="224"/>
      <c r="E306" s="224"/>
      <c r="F306" s="224"/>
      <c r="G306" s="224" t="s">
        <v>62</v>
      </c>
      <c r="H306" s="224"/>
      <c r="I306" s="274" t="s">
        <v>62</v>
      </c>
      <c r="J306" s="274"/>
      <c r="K306" s="224"/>
      <c r="L306" s="224" t="s">
        <v>62</v>
      </c>
      <c r="M306" s="224"/>
      <c r="N306" s="224"/>
      <c r="O306" s="223" t="s">
        <v>62</v>
      </c>
      <c r="P306" s="223" t="s">
        <v>62</v>
      </c>
      <c r="Q306" s="223" t="s">
        <v>62</v>
      </c>
      <c r="R306" s="223" t="s">
        <v>62</v>
      </c>
      <c r="S306" s="56"/>
    </row>
    <row r="307" spans="1:19" ht="38.65" customHeight="1" x14ac:dyDescent="0.25">
      <c r="A307" s="332"/>
      <c r="B307" s="148" t="s">
        <v>330</v>
      </c>
      <c r="C307" s="224"/>
      <c r="D307" s="224" t="s">
        <v>62</v>
      </c>
      <c r="E307" s="224"/>
      <c r="F307" s="224"/>
      <c r="G307" s="224">
        <f>G303</f>
        <v>1</v>
      </c>
      <c r="H307" s="224">
        <f t="shared" ref="H307:K307" si="150">H303</f>
        <v>1</v>
      </c>
      <c r="I307" s="274">
        <f t="shared" si="150"/>
        <v>1</v>
      </c>
      <c r="J307" s="274">
        <f t="shared" si="150"/>
        <v>1</v>
      </c>
      <c r="K307" s="224">
        <f t="shared" si="150"/>
        <v>1</v>
      </c>
      <c r="L307" s="224" t="s">
        <v>62</v>
      </c>
      <c r="M307" s="150">
        <v>46022</v>
      </c>
      <c r="N307" s="150">
        <v>46022</v>
      </c>
      <c r="O307" s="156"/>
      <c r="P307" s="223" t="s">
        <v>62</v>
      </c>
      <c r="Q307" s="156"/>
      <c r="R307" s="156"/>
      <c r="S307" s="56"/>
    </row>
    <row r="308" spans="1:19" ht="21" customHeight="1" x14ac:dyDescent="0.25">
      <c r="A308" s="332"/>
      <c r="B308" s="147" t="s">
        <v>71</v>
      </c>
      <c r="C308" s="224"/>
      <c r="D308" s="224"/>
      <c r="E308" s="224"/>
      <c r="F308" s="224"/>
      <c r="G308" s="224" t="s">
        <v>62</v>
      </c>
      <c r="H308" s="224"/>
      <c r="I308" s="274" t="s">
        <v>62</v>
      </c>
      <c r="J308" s="274"/>
      <c r="K308" s="224"/>
      <c r="L308" s="224" t="s">
        <v>62</v>
      </c>
      <c r="M308" s="224"/>
      <c r="N308" s="224"/>
      <c r="O308" s="223" t="s">
        <v>62</v>
      </c>
      <c r="P308" s="223" t="s">
        <v>62</v>
      </c>
      <c r="Q308" s="223" t="s">
        <v>62</v>
      </c>
      <c r="R308" s="223" t="s">
        <v>62</v>
      </c>
      <c r="S308" s="56"/>
    </row>
    <row r="309" spans="1:19" ht="21" customHeight="1" x14ac:dyDescent="0.25">
      <c r="A309" s="333"/>
      <c r="B309" s="148" t="s">
        <v>72</v>
      </c>
      <c r="C309" s="224"/>
      <c r="D309" s="224" t="s">
        <v>62</v>
      </c>
      <c r="E309" s="224"/>
      <c r="F309" s="224"/>
      <c r="G309" s="224">
        <f>G307</f>
        <v>1</v>
      </c>
      <c r="H309" s="224">
        <f t="shared" ref="H309:K309" si="151">H307</f>
        <v>1</v>
      </c>
      <c r="I309" s="274">
        <f t="shared" si="151"/>
        <v>1</v>
      </c>
      <c r="J309" s="274">
        <f t="shared" si="151"/>
        <v>1</v>
      </c>
      <c r="K309" s="224">
        <f t="shared" si="151"/>
        <v>1</v>
      </c>
      <c r="L309" s="224" t="s">
        <v>62</v>
      </c>
      <c r="M309" s="150">
        <v>46022</v>
      </c>
      <c r="N309" s="150">
        <v>46022</v>
      </c>
      <c r="O309" s="156"/>
      <c r="P309" s="223" t="s">
        <v>62</v>
      </c>
      <c r="Q309" s="156"/>
      <c r="R309" s="156"/>
      <c r="S309" s="56"/>
    </row>
    <row r="310" spans="1:19" s="56" customFormat="1" ht="74.45" customHeight="1" x14ac:dyDescent="0.25">
      <c r="A310" s="331" t="s">
        <v>255</v>
      </c>
      <c r="B310" s="137" t="s">
        <v>331</v>
      </c>
      <c r="C310" s="142" t="s">
        <v>191</v>
      </c>
      <c r="D310" s="141" t="s">
        <v>333</v>
      </c>
      <c r="E310" s="141" t="s">
        <v>320</v>
      </c>
      <c r="F310" s="142">
        <v>642</v>
      </c>
      <c r="G310" s="80">
        <v>0</v>
      </c>
      <c r="H310" s="80">
        <f>G310</f>
        <v>0</v>
      </c>
      <c r="I310" s="80">
        <v>0</v>
      </c>
      <c r="J310" s="80">
        <v>0</v>
      </c>
      <c r="K310" s="80">
        <f>G310</f>
        <v>0</v>
      </c>
      <c r="L310" s="80"/>
      <c r="M310" s="221" t="s">
        <v>62</v>
      </c>
      <c r="N310" s="221" t="s">
        <v>62</v>
      </c>
      <c r="O310" s="80">
        <v>0</v>
      </c>
      <c r="P310" s="80"/>
      <c r="Q310" s="80">
        <v>0</v>
      </c>
      <c r="R310" s="80">
        <v>0</v>
      </c>
    </row>
    <row r="311" spans="1:19" ht="15.75" x14ac:dyDescent="0.25">
      <c r="A311" s="332"/>
      <c r="B311" s="146" t="s">
        <v>70</v>
      </c>
      <c r="C311" s="224"/>
      <c r="D311" s="224" t="s">
        <v>62</v>
      </c>
      <c r="E311" s="224"/>
      <c r="F311" s="224"/>
      <c r="G311" s="224">
        <f>G310</f>
        <v>0</v>
      </c>
      <c r="H311" s="224">
        <f t="shared" ref="H311:K311" si="152">H310</f>
        <v>0</v>
      </c>
      <c r="I311" s="274">
        <f t="shared" si="152"/>
        <v>0</v>
      </c>
      <c r="J311" s="274">
        <f t="shared" si="152"/>
        <v>0</v>
      </c>
      <c r="K311" s="224">
        <f t="shared" si="152"/>
        <v>0</v>
      </c>
      <c r="L311" s="224" t="s">
        <v>62</v>
      </c>
      <c r="M311" s="150">
        <v>46022</v>
      </c>
      <c r="N311" s="150">
        <v>46022</v>
      </c>
      <c r="O311" s="156"/>
      <c r="P311" s="223" t="s">
        <v>62</v>
      </c>
      <c r="Q311" s="156"/>
      <c r="R311" s="156"/>
      <c r="S311" s="56"/>
    </row>
    <row r="312" spans="1:19" x14ac:dyDescent="0.25">
      <c r="A312" s="332"/>
      <c r="B312" s="147" t="s">
        <v>76</v>
      </c>
      <c r="C312" s="224"/>
      <c r="D312" s="224"/>
      <c r="E312" s="224"/>
      <c r="F312" s="224"/>
      <c r="G312" s="224" t="s">
        <v>62</v>
      </c>
      <c r="H312" s="224"/>
      <c r="I312" s="274" t="s">
        <v>62</v>
      </c>
      <c r="J312" s="274"/>
      <c r="K312" s="224"/>
      <c r="L312" s="224" t="s">
        <v>62</v>
      </c>
      <c r="M312" s="224"/>
      <c r="N312" s="224"/>
      <c r="O312" s="223" t="s">
        <v>62</v>
      </c>
      <c r="P312" s="223" t="s">
        <v>62</v>
      </c>
      <c r="Q312" s="223" t="s">
        <v>62</v>
      </c>
      <c r="R312" s="223" t="s">
        <v>62</v>
      </c>
      <c r="S312" s="56"/>
    </row>
    <row r="313" spans="1:19" ht="65.45" customHeight="1" x14ac:dyDescent="0.25">
      <c r="A313" s="332"/>
      <c r="B313" s="148" t="s">
        <v>192</v>
      </c>
      <c r="C313" s="224"/>
      <c r="D313" s="224" t="s">
        <v>62</v>
      </c>
      <c r="E313" s="224"/>
      <c r="F313" s="224"/>
      <c r="G313" s="224">
        <f>G310</f>
        <v>0</v>
      </c>
      <c r="H313" s="224">
        <f t="shared" ref="H313:J313" si="153">H310</f>
        <v>0</v>
      </c>
      <c r="I313" s="274">
        <f t="shared" si="153"/>
        <v>0</v>
      </c>
      <c r="J313" s="274">
        <f t="shared" si="153"/>
        <v>0</v>
      </c>
      <c r="K313" s="224">
        <f>K310</f>
        <v>0</v>
      </c>
      <c r="L313" s="224" t="s">
        <v>62</v>
      </c>
      <c r="M313" s="150">
        <v>46022</v>
      </c>
      <c r="N313" s="150">
        <v>46022</v>
      </c>
      <c r="O313" s="156"/>
      <c r="P313" s="223" t="s">
        <v>62</v>
      </c>
      <c r="Q313" s="156"/>
      <c r="R313" s="156"/>
      <c r="S313" s="56"/>
    </row>
    <row r="314" spans="1:19" ht="15" customHeight="1" x14ac:dyDescent="0.25">
      <c r="A314" s="332"/>
      <c r="B314" s="147" t="s">
        <v>193</v>
      </c>
      <c r="C314" s="224"/>
      <c r="D314" s="224"/>
      <c r="E314" s="224"/>
      <c r="F314" s="224"/>
      <c r="G314" s="224" t="s">
        <v>62</v>
      </c>
      <c r="H314" s="224"/>
      <c r="I314" s="274" t="s">
        <v>62</v>
      </c>
      <c r="J314" s="274"/>
      <c r="K314" s="224"/>
      <c r="L314" s="224" t="s">
        <v>62</v>
      </c>
      <c r="M314" s="224"/>
      <c r="N314" s="224"/>
      <c r="O314" s="223" t="s">
        <v>62</v>
      </c>
      <c r="P314" s="223" t="s">
        <v>62</v>
      </c>
      <c r="Q314" s="223" t="s">
        <v>62</v>
      </c>
      <c r="R314" s="223" t="s">
        <v>62</v>
      </c>
      <c r="S314" s="56"/>
    </row>
    <row r="315" spans="1:19" ht="38.65" customHeight="1" x14ac:dyDescent="0.25">
      <c r="A315" s="332"/>
      <c r="B315" s="148" t="s">
        <v>330</v>
      </c>
      <c r="C315" s="224"/>
      <c r="D315" s="224" t="s">
        <v>62</v>
      </c>
      <c r="E315" s="224"/>
      <c r="F315" s="224"/>
      <c r="G315" s="224">
        <f>G311</f>
        <v>0</v>
      </c>
      <c r="H315" s="224">
        <f t="shared" ref="H315:K315" si="154">H311</f>
        <v>0</v>
      </c>
      <c r="I315" s="274">
        <f t="shared" si="154"/>
        <v>0</v>
      </c>
      <c r="J315" s="274">
        <f t="shared" si="154"/>
        <v>0</v>
      </c>
      <c r="K315" s="224">
        <f t="shared" si="154"/>
        <v>0</v>
      </c>
      <c r="L315" s="224" t="s">
        <v>62</v>
      </c>
      <c r="M315" s="150">
        <v>46022</v>
      </c>
      <c r="N315" s="150">
        <v>46022</v>
      </c>
      <c r="O315" s="156"/>
      <c r="P315" s="223" t="s">
        <v>62</v>
      </c>
      <c r="Q315" s="156"/>
      <c r="R315" s="156"/>
      <c r="S315" s="56"/>
    </row>
    <row r="316" spans="1:19" ht="21" customHeight="1" x14ac:dyDescent="0.25">
      <c r="A316" s="332"/>
      <c r="B316" s="147" t="s">
        <v>71</v>
      </c>
      <c r="C316" s="224"/>
      <c r="D316" s="224"/>
      <c r="E316" s="224"/>
      <c r="F316" s="224"/>
      <c r="G316" s="224" t="s">
        <v>62</v>
      </c>
      <c r="H316" s="224"/>
      <c r="I316" s="274" t="s">
        <v>62</v>
      </c>
      <c r="J316" s="274"/>
      <c r="K316" s="224"/>
      <c r="L316" s="224" t="s">
        <v>62</v>
      </c>
      <c r="M316" s="224"/>
      <c r="N316" s="224"/>
      <c r="O316" s="223" t="s">
        <v>62</v>
      </c>
      <c r="P316" s="223" t="s">
        <v>62</v>
      </c>
      <c r="Q316" s="223" t="s">
        <v>62</v>
      </c>
      <c r="R316" s="223" t="s">
        <v>62</v>
      </c>
      <c r="S316" s="56"/>
    </row>
    <row r="317" spans="1:19" ht="21" customHeight="1" x14ac:dyDescent="0.25">
      <c r="A317" s="333"/>
      <c r="B317" s="148" t="s">
        <v>72</v>
      </c>
      <c r="C317" s="224"/>
      <c r="D317" s="224" t="s">
        <v>62</v>
      </c>
      <c r="E317" s="224"/>
      <c r="F317" s="224"/>
      <c r="G317" s="224">
        <f>G315</f>
        <v>0</v>
      </c>
      <c r="H317" s="224">
        <f t="shared" ref="H317:K317" si="155">H315</f>
        <v>0</v>
      </c>
      <c r="I317" s="274">
        <f t="shared" si="155"/>
        <v>0</v>
      </c>
      <c r="J317" s="274">
        <f t="shared" si="155"/>
        <v>0</v>
      </c>
      <c r="K317" s="224">
        <f t="shared" si="155"/>
        <v>0</v>
      </c>
      <c r="L317" s="224" t="s">
        <v>62</v>
      </c>
      <c r="M317" s="150">
        <v>46022</v>
      </c>
      <c r="N317" s="150">
        <v>46022</v>
      </c>
      <c r="O317" s="156"/>
      <c r="P317" s="223" t="s">
        <v>62</v>
      </c>
      <c r="Q317" s="156"/>
      <c r="R317" s="156"/>
      <c r="S317" s="56"/>
    </row>
    <row r="318" spans="1:19" s="56" customFormat="1" ht="74.45" customHeight="1" x14ac:dyDescent="0.25">
      <c r="A318" s="331" t="s">
        <v>256</v>
      </c>
      <c r="B318" s="137" t="s">
        <v>331</v>
      </c>
      <c r="C318" s="142" t="s">
        <v>191</v>
      </c>
      <c r="D318" s="141" t="s">
        <v>333</v>
      </c>
      <c r="E318" s="141" t="s">
        <v>320</v>
      </c>
      <c r="F318" s="142">
        <v>642</v>
      </c>
      <c r="G318" s="142"/>
      <c r="H318" s="142">
        <f>G318</f>
        <v>0</v>
      </c>
      <c r="I318" s="142">
        <v>0</v>
      </c>
      <c r="J318" s="142">
        <v>0</v>
      </c>
      <c r="K318" s="142">
        <f>G318</f>
        <v>0</v>
      </c>
      <c r="L318" s="142"/>
      <c r="M318" s="224" t="s">
        <v>62</v>
      </c>
      <c r="N318" s="224" t="s">
        <v>62</v>
      </c>
      <c r="O318" s="156"/>
      <c r="P318" s="156"/>
      <c r="Q318" s="156"/>
      <c r="R318" s="156"/>
    </row>
    <row r="319" spans="1:19" ht="15.75" x14ac:dyDescent="0.25">
      <c r="A319" s="332"/>
      <c r="B319" s="146" t="s">
        <v>70</v>
      </c>
      <c r="C319" s="224"/>
      <c r="D319" s="224" t="s">
        <v>62</v>
      </c>
      <c r="E319" s="224"/>
      <c r="F319" s="224"/>
      <c r="G319" s="224">
        <f>G318</f>
        <v>0</v>
      </c>
      <c r="H319" s="224">
        <f t="shared" ref="H319:K319" si="156">H318</f>
        <v>0</v>
      </c>
      <c r="I319" s="274">
        <f t="shared" si="156"/>
        <v>0</v>
      </c>
      <c r="J319" s="274">
        <f t="shared" si="156"/>
        <v>0</v>
      </c>
      <c r="K319" s="224">
        <f t="shared" si="156"/>
        <v>0</v>
      </c>
      <c r="L319" s="224" t="s">
        <v>62</v>
      </c>
      <c r="M319" s="150">
        <v>46022</v>
      </c>
      <c r="N319" s="150">
        <v>46022</v>
      </c>
      <c r="O319" s="156"/>
      <c r="P319" s="223" t="s">
        <v>62</v>
      </c>
      <c r="Q319" s="156"/>
      <c r="R319" s="156"/>
      <c r="S319" s="56"/>
    </row>
    <row r="320" spans="1:19" x14ac:dyDescent="0.25">
      <c r="A320" s="332"/>
      <c r="B320" s="147" t="s">
        <v>76</v>
      </c>
      <c r="C320" s="224"/>
      <c r="D320" s="224"/>
      <c r="E320" s="224"/>
      <c r="F320" s="224"/>
      <c r="G320" s="224" t="s">
        <v>62</v>
      </c>
      <c r="H320" s="224"/>
      <c r="I320" s="274" t="s">
        <v>62</v>
      </c>
      <c r="J320" s="274"/>
      <c r="K320" s="224"/>
      <c r="L320" s="224" t="s">
        <v>62</v>
      </c>
      <c r="M320" s="224"/>
      <c r="N320" s="224"/>
      <c r="O320" s="223" t="s">
        <v>62</v>
      </c>
      <c r="P320" s="223" t="s">
        <v>62</v>
      </c>
      <c r="Q320" s="223" t="s">
        <v>62</v>
      </c>
      <c r="R320" s="223" t="s">
        <v>62</v>
      </c>
      <c r="S320" s="56"/>
    </row>
    <row r="321" spans="1:19" ht="65.45" customHeight="1" x14ac:dyDescent="0.25">
      <c r="A321" s="332"/>
      <c r="B321" s="148" t="s">
        <v>192</v>
      </c>
      <c r="C321" s="224"/>
      <c r="D321" s="224" t="s">
        <v>62</v>
      </c>
      <c r="E321" s="224"/>
      <c r="F321" s="224"/>
      <c r="G321" s="224">
        <f>G318</f>
        <v>0</v>
      </c>
      <c r="H321" s="224">
        <f t="shared" ref="H321:J321" si="157">H318</f>
        <v>0</v>
      </c>
      <c r="I321" s="274">
        <f t="shared" si="157"/>
        <v>0</v>
      </c>
      <c r="J321" s="274">
        <f t="shared" si="157"/>
        <v>0</v>
      </c>
      <c r="K321" s="224">
        <f>K318</f>
        <v>0</v>
      </c>
      <c r="L321" s="224" t="s">
        <v>62</v>
      </c>
      <c r="M321" s="150">
        <v>46022</v>
      </c>
      <c r="N321" s="150">
        <v>46022</v>
      </c>
      <c r="O321" s="156"/>
      <c r="P321" s="223" t="s">
        <v>62</v>
      </c>
      <c r="Q321" s="156"/>
      <c r="R321" s="156"/>
      <c r="S321" s="56"/>
    </row>
    <row r="322" spans="1:19" ht="15" customHeight="1" x14ac:dyDescent="0.25">
      <c r="A322" s="332"/>
      <c r="B322" s="147" t="s">
        <v>193</v>
      </c>
      <c r="C322" s="224"/>
      <c r="D322" s="224"/>
      <c r="E322" s="224"/>
      <c r="F322" s="224"/>
      <c r="G322" s="224" t="s">
        <v>62</v>
      </c>
      <c r="H322" s="224"/>
      <c r="I322" s="274" t="s">
        <v>62</v>
      </c>
      <c r="J322" s="274"/>
      <c r="K322" s="224"/>
      <c r="L322" s="224" t="s">
        <v>62</v>
      </c>
      <c r="M322" s="224"/>
      <c r="N322" s="224"/>
      <c r="O322" s="223" t="s">
        <v>62</v>
      </c>
      <c r="P322" s="223" t="s">
        <v>62</v>
      </c>
      <c r="Q322" s="223" t="s">
        <v>62</v>
      </c>
      <c r="R322" s="223" t="s">
        <v>62</v>
      </c>
      <c r="S322" s="56"/>
    </row>
    <row r="323" spans="1:19" ht="38.65" customHeight="1" x14ac:dyDescent="0.25">
      <c r="A323" s="332"/>
      <c r="B323" s="148" t="s">
        <v>330</v>
      </c>
      <c r="C323" s="224"/>
      <c r="D323" s="224" t="s">
        <v>62</v>
      </c>
      <c r="E323" s="224"/>
      <c r="F323" s="224"/>
      <c r="G323" s="224">
        <f>G319</f>
        <v>0</v>
      </c>
      <c r="H323" s="224">
        <f t="shared" ref="H323:K323" si="158">H319</f>
        <v>0</v>
      </c>
      <c r="I323" s="274">
        <f t="shared" si="158"/>
        <v>0</v>
      </c>
      <c r="J323" s="274">
        <f t="shared" si="158"/>
        <v>0</v>
      </c>
      <c r="K323" s="224">
        <f t="shared" si="158"/>
        <v>0</v>
      </c>
      <c r="L323" s="224" t="s">
        <v>62</v>
      </c>
      <c r="M323" s="150">
        <v>46022</v>
      </c>
      <c r="N323" s="150">
        <v>46022</v>
      </c>
      <c r="O323" s="156"/>
      <c r="P323" s="223" t="s">
        <v>62</v>
      </c>
      <c r="Q323" s="156"/>
      <c r="R323" s="156"/>
      <c r="S323" s="56"/>
    </row>
    <row r="324" spans="1:19" ht="21" customHeight="1" x14ac:dyDescent="0.25">
      <c r="A324" s="332"/>
      <c r="B324" s="147" t="s">
        <v>71</v>
      </c>
      <c r="C324" s="224"/>
      <c r="D324" s="224"/>
      <c r="E324" s="224"/>
      <c r="F324" s="224"/>
      <c r="G324" s="224" t="s">
        <v>62</v>
      </c>
      <c r="H324" s="224"/>
      <c r="I324" s="274" t="s">
        <v>62</v>
      </c>
      <c r="J324" s="274"/>
      <c r="K324" s="224"/>
      <c r="L324" s="224" t="s">
        <v>62</v>
      </c>
      <c r="M324" s="224"/>
      <c r="N324" s="224"/>
      <c r="O324" s="223" t="s">
        <v>62</v>
      </c>
      <c r="P324" s="223" t="s">
        <v>62</v>
      </c>
      <c r="Q324" s="223" t="s">
        <v>62</v>
      </c>
      <c r="R324" s="223" t="s">
        <v>62</v>
      </c>
      <c r="S324" s="56"/>
    </row>
    <row r="325" spans="1:19" ht="21" customHeight="1" x14ac:dyDescent="0.25">
      <c r="A325" s="333"/>
      <c r="B325" s="148" t="s">
        <v>72</v>
      </c>
      <c r="C325" s="224"/>
      <c r="D325" s="224" t="s">
        <v>62</v>
      </c>
      <c r="E325" s="224"/>
      <c r="F325" s="224"/>
      <c r="G325" s="224">
        <f>G323</f>
        <v>0</v>
      </c>
      <c r="H325" s="224">
        <f t="shared" ref="H325:K325" si="159">H323</f>
        <v>0</v>
      </c>
      <c r="I325" s="274">
        <f t="shared" si="159"/>
        <v>0</v>
      </c>
      <c r="J325" s="274">
        <f t="shared" si="159"/>
        <v>0</v>
      </c>
      <c r="K325" s="224">
        <f t="shared" si="159"/>
        <v>0</v>
      </c>
      <c r="L325" s="224" t="s">
        <v>62</v>
      </c>
      <c r="M325" s="150">
        <v>46022</v>
      </c>
      <c r="N325" s="150">
        <v>46022</v>
      </c>
      <c r="O325" s="156"/>
      <c r="P325" s="223" t="s">
        <v>62</v>
      </c>
      <c r="Q325" s="156"/>
      <c r="R325" s="156"/>
      <c r="S325" s="56"/>
    </row>
    <row r="326" spans="1:19" s="56" customFormat="1" ht="74.45" customHeight="1" x14ac:dyDescent="0.25">
      <c r="A326" s="331" t="s">
        <v>257</v>
      </c>
      <c r="B326" s="137" t="s">
        <v>331</v>
      </c>
      <c r="C326" s="142" t="s">
        <v>191</v>
      </c>
      <c r="D326" s="141" t="s">
        <v>333</v>
      </c>
      <c r="E326" s="141" t="s">
        <v>320</v>
      </c>
      <c r="F326" s="142">
        <v>642</v>
      </c>
      <c r="G326" s="142"/>
      <c r="H326" s="142">
        <f>G326</f>
        <v>0</v>
      </c>
      <c r="I326" s="142">
        <v>0</v>
      </c>
      <c r="J326" s="142">
        <v>0</v>
      </c>
      <c r="K326" s="142">
        <f>G326</f>
        <v>0</v>
      </c>
      <c r="L326" s="142"/>
      <c r="M326" s="224" t="s">
        <v>62</v>
      </c>
      <c r="N326" s="224" t="s">
        <v>62</v>
      </c>
      <c r="O326" s="156"/>
      <c r="P326" s="156"/>
      <c r="Q326" s="156"/>
      <c r="R326" s="156"/>
    </row>
    <row r="327" spans="1:19" ht="15.75" x14ac:dyDescent="0.25">
      <c r="A327" s="332"/>
      <c r="B327" s="146" t="s">
        <v>70</v>
      </c>
      <c r="C327" s="224"/>
      <c r="D327" s="224" t="s">
        <v>62</v>
      </c>
      <c r="E327" s="224"/>
      <c r="F327" s="224"/>
      <c r="G327" s="224">
        <f>G326</f>
        <v>0</v>
      </c>
      <c r="H327" s="224">
        <f t="shared" ref="H327:K327" si="160">H326</f>
        <v>0</v>
      </c>
      <c r="I327" s="274">
        <f t="shared" si="160"/>
        <v>0</v>
      </c>
      <c r="J327" s="274">
        <f t="shared" si="160"/>
        <v>0</v>
      </c>
      <c r="K327" s="224">
        <f t="shared" si="160"/>
        <v>0</v>
      </c>
      <c r="L327" s="224" t="s">
        <v>62</v>
      </c>
      <c r="M327" s="150">
        <v>46022</v>
      </c>
      <c r="N327" s="150">
        <v>46022</v>
      </c>
      <c r="O327" s="156"/>
      <c r="P327" s="223" t="s">
        <v>62</v>
      </c>
      <c r="Q327" s="156"/>
      <c r="R327" s="156"/>
      <c r="S327" s="56"/>
    </row>
    <row r="328" spans="1:19" x14ac:dyDescent="0.25">
      <c r="A328" s="332"/>
      <c r="B328" s="147" t="s">
        <v>76</v>
      </c>
      <c r="C328" s="224"/>
      <c r="D328" s="224"/>
      <c r="E328" s="224"/>
      <c r="F328" s="224"/>
      <c r="G328" s="224" t="s">
        <v>62</v>
      </c>
      <c r="H328" s="224"/>
      <c r="I328" s="274" t="s">
        <v>62</v>
      </c>
      <c r="J328" s="274"/>
      <c r="K328" s="224"/>
      <c r="L328" s="224" t="s">
        <v>62</v>
      </c>
      <c r="M328" s="224"/>
      <c r="N328" s="224"/>
      <c r="O328" s="223" t="s">
        <v>62</v>
      </c>
      <c r="P328" s="223" t="s">
        <v>62</v>
      </c>
      <c r="Q328" s="223" t="s">
        <v>62</v>
      </c>
      <c r="R328" s="223" t="s">
        <v>62</v>
      </c>
      <c r="S328" s="56"/>
    </row>
    <row r="329" spans="1:19" ht="65.45" customHeight="1" x14ac:dyDescent="0.25">
      <c r="A329" s="332"/>
      <c r="B329" s="148" t="s">
        <v>192</v>
      </c>
      <c r="C329" s="224"/>
      <c r="D329" s="224" t="s">
        <v>62</v>
      </c>
      <c r="E329" s="224"/>
      <c r="F329" s="224"/>
      <c r="G329" s="224">
        <f>G326</f>
        <v>0</v>
      </c>
      <c r="H329" s="224">
        <f t="shared" ref="H329:J329" si="161">H326</f>
        <v>0</v>
      </c>
      <c r="I329" s="274">
        <f t="shared" si="161"/>
        <v>0</v>
      </c>
      <c r="J329" s="274">
        <f t="shared" si="161"/>
        <v>0</v>
      </c>
      <c r="K329" s="224">
        <f>K326</f>
        <v>0</v>
      </c>
      <c r="L329" s="224" t="s">
        <v>62</v>
      </c>
      <c r="M329" s="150">
        <v>46022</v>
      </c>
      <c r="N329" s="150">
        <v>46022</v>
      </c>
      <c r="O329" s="156"/>
      <c r="P329" s="223" t="s">
        <v>62</v>
      </c>
      <c r="Q329" s="156"/>
      <c r="R329" s="156"/>
      <c r="S329" s="56"/>
    </row>
    <row r="330" spans="1:19" ht="15" customHeight="1" x14ac:dyDescent="0.25">
      <c r="A330" s="332"/>
      <c r="B330" s="147" t="s">
        <v>193</v>
      </c>
      <c r="C330" s="224"/>
      <c r="D330" s="224"/>
      <c r="E330" s="224"/>
      <c r="F330" s="224"/>
      <c r="G330" s="224" t="s">
        <v>62</v>
      </c>
      <c r="H330" s="224"/>
      <c r="I330" s="274" t="s">
        <v>62</v>
      </c>
      <c r="J330" s="274"/>
      <c r="K330" s="224"/>
      <c r="L330" s="224" t="s">
        <v>62</v>
      </c>
      <c r="M330" s="224"/>
      <c r="N330" s="224"/>
      <c r="O330" s="223" t="s">
        <v>62</v>
      </c>
      <c r="P330" s="223" t="s">
        <v>62</v>
      </c>
      <c r="Q330" s="223" t="s">
        <v>62</v>
      </c>
      <c r="R330" s="223" t="s">
        <v>62</v>
      </c>
      <c r="S330" s="56"/>
    </row>
    <row r="331" spans="1:19" ht="38.65" customHeight="1" x14ac:dyDescent="0.25">
      <c r="A331" s="332"/>
      <c r="B331" s="148" t="s">
        <v>330</v>
      </c>
      <c r="C331" s="224"/>
      <c r="D331" s="224" t="s">
        <v>62</v>
      </c>
      <c r="E331" s="224"/>
      <c r="F331" s="224"/>
      <c r="G331" s="224">
        <f>G327</f>
        <v>0</v>
      </c>
      <c r="H331" s="224">
        <f t="shared" ref="H331:K331" si="162">H327</f>
        <v>0</v>
      </c>
      <c r="I331" s="274">
        <f t="shared" si="162"/>
        <v>0</v>
      </c>
      <c r="J331" s="274">
        <f t="shared" si="162"/>
        <v>0</v>
      </c>
      <c r="K331" s="224">
        <f t="shared" si="162"/>
        <v>0</v>
      </c>
      <c r="L331" s="224" t="s">
        <v>62</v>
      </c>
      <c r="M331" s="150">
        <v>46022</v>
      </c>
      <c r="N331" s="150">
        <v>46022</v>
      </c>
      <c r="O331" s="156"/>
      <c r="P331" s="223" t="s">
        <v>62</v>
      </c>
      <c r="Q331" s="156"/>
      <c r="R331" s="156"/>
      <c r="S331" s="56"/>
    </row>
    <row r="332" spans="1:19" ht="21" customHeight="1" x14ac:dyDescent="0.25">
      <c r="A332" s="332"/>
      <c r="B332" s="147" t="s">
        <v>71</v>
      </c>
      <c r="C332" s="224"/>
      <c r="D332" s="224"/>
      <c r="E332" s="224"/>
      <c r="F332" s="224"/>
      <c r="G332" s="224" t="s">
        <v>62</v>
      </c>
      <c r="H332" s="224"/>
      <c r="I332" s="274" t="s">
        <v>62</v>
      </c>
      <c r="J332" s="274"/>
      <c r="K332" s="224"/>
      <c r="L332" s="224" t="s">
        <v>62</v>
      </c>
      <c r="M332" s="224"/>
      <c r="N332" s="224"/>
      <c r="O332" s="223" t="s">
        <v>62</v>
      </c>
      <c r="P332" s="223" t="s">
        <v>62</v>
      </c>
      <c r="Q332" s="223" t="s">
        <v>62</v>
      </c>
      <c r="R332" s="223" t="s">
        <v>62</v>
      </c>
      <c r="S332" s="56"/>
    </row>
    <row r="333" spans="1:19" ht="21" customHeight="1" x14ac:dyDescent="0.25">
      <c r="A333" s="333"/>
      <c r="B333" s="148" t="s">
        <v>72</v>
      </c>
      <c r="C333" s="224"/>
      <c r="D333" s="224" t="s">
        <v>62</v>
      </c>
      <c r="E333" s="224"/>
      <c r="F333" s="224"/>
      <c r="G333" s="224">
        <f>G331</f>
        <v>0</v>
      </c>
      <c r="H333" s="224">
        <f t="shared" ref="H333:K333" si="163">H331</f>
        <v>0</v>
      </c>
      <c r="I333" s="274">
        <f t="shared" si="163"/>
        <v>0</v>
      </c>
      <c r="J333" s="274">
        <f t="shared" si="163"/>
        <v>0</v>
      </c>
      <c r="K333" s="224">
        <f t="shared" si="163"/>
        <v>0</v>
      </c>
      <c r="L333" s="224" t="s">
        <v>62</v>
      </c>
      <c r="M333" s="150">
        <v>46022</v>
      </c>
      <c r="N333" s="150">
        <v>46022</v>
      </c>
      <c r="O333" s="156"/>
      <c r="P333" s="223" t="s">
        <v>62</v>
      </c>
      <c r="Q333" s="156"/>
      <c r="R333" s="156"/>
      <c r="S333" s="56"/>
    </row>
    <row r="334" spans="1:19" s="56" customFormat="1" ht="74.45" customHeight="1" x14ac:dyDescent="0.25">
      <c r="A334" s="331" t="s">
        <v>258</v>
      </c>
      <c r="B334" s="137" t="s">
        <v>331</v>
      </c>
      <c r="C334" s="142" t="s">
        <v>191</v>
      </c>
      <c r="D334" s="141" t="s">
        <v>333</v>
      </c>
      <c r="E334" s="141" t="s">
        <v>320</v>
      </c>
      <c r="F334" s="142">
        <v>642</v>
      </c>
      <c r="G334" s="142">
        <v>1</v>
      </c>
      <c r="H334" s="142">
        <f>G334</f>
        <v>1</v>
      </c>
      <c r="I334" s="142">
        <v>1</v>
      </c>
      <c r="J334" s="142">
        <v>1</v>
      </c>
      <c r="K334" s="142">
        <f>G334</f>
        <v>1</v>
      </c>
      <c r="L334" s="142"/>
      <c r="M334" s="224" t="s">
        <v>62</v>
      </c>
      <c r="N334" s="224" t="s">
        <v>62</v>
      </c>
      <c r="O334" s="156">
        <v>2489.0500000000002</v>
      </c>
      <c r="P334" s="156"/>
      <c r="Q334" s="156">
        <v>2489.0500000000002</v>
      </c>
      <c r="R334" s="156">
        <v>2489.0500000000002</v>
      </c>
    </row>
    <row r="335" spans="1:19" ht="15.75" x14ac:dyDescent="0.25">
      <c r="A335" s="332"/>
      <c r="B335" s="146" t="s">
        <v>70</v>
      </c>
      <c r="C335" s="224"/>
      <c r="D335" s="224" t="s">
        <v>62</v>
      </c>
      <c r="E335" s="224"/>
      <c r="F335" s="224"/>
      <c r="G335" s="224">
        <f>G334</f>
        <v>1</v>
      </c>
      <c r="H335" s="224">
        <f t="shared" ref="H335:K335" si="164">H334</f>
        <v>1</v>
      </c>
      <c r="I335" s="274">
        <f t="shared" si="164"/>
        <v>1</v>
      </c>
      <c r="J335" s="274">
        <f t="shared" si="164"/>
        <v>1</v>
      </c>
      <c r="K335" s="224">
        <f t="shared" si="164"/>
        <v>1</v>
      </c>
      <c r="L335" s="224" t="s">
        <v>62</v>
      </c>
      <c r="M335" s="150">
        <v>46022</v>
      </c>
      <c r="N335" s="150">
        <v>46022</v>
      </c>
      <c r="O335" s="156"/>
      <c r="P335" s="223" t="s">
        <v>62</v>
      </c>
      <c r="Q335" s="156"/>
      <c r="R335" s="156"/>
      <c r="S335" s="56"/>
    </row>
    <row r="336" spans="1:19" x14ac:dyDescent="0.25">
      <c r="A336" s="332"/>
      <c r="B336" s="147" t="s">
        <v>76</v>
      </c>
      <c r="C336" s="224"/>
      <c r="D336" s="224"/>
      <c r="E336" s="224"/>
      <c r="F336" s="224"/>
      <c r="G336" s="224" t="s">
        <v>62</v>
      </c>
      <c r="H336" s="224"/>
      <c r="I336" s="274" t="s">
        <v>62</v>
      </c>
      <c r="J336" s="274"/>
      <c r="K336" s="224"/>
      <c r="L336" s="224" t="s">
        <v>62</v>
      </c>
      <c r="M336" s="224"/>
      <c r="N336" s="224"/>
      <c r="O336" s="223" t="s">
        <v>62</v>
      </c>
      <c r="P336" s="223" t="s">
        <v>62</v>
      </c>
      <c r="Q336" s="223" t="s">
        <v>62</v>
      </c>
      <c r="R336" s="223" t="s">
        <v>62</v>
      </c>
      <c r="S336" s="56"/>
    </row>
    <row r="337" spans="1:19" ht="65.45" customHeight="1" x14ac:dyDescent="0.25">
      <c r="A337" s="332"/>
      <c r="B337" s="148" t="s">
        <v>192</v>
      </c>
      <c r="C337" s="224"/>
      <c r="D337" s="224" t="s">
        <v>62</v>
      </c>
      <c r="E337" s="224"/>
      <c r="F337" s="224"/>
      <c r="G337" s="224">
        <f>G334</f>
        <v>1</v>
      </c>
      <c r="H337" s="224">
        <f t="shared" ref="H337:J337" si="165">H334</f>
        <v>1</v>
      </c>
      <c r="I337" s="274">
        <f t="shared" si="165"/>
        <v>1</v>
      </c>
      <c r="J337" s="274">
        <f t="shared" si="165"/>
        <v>1</v>
      </c>
      <c r="K337" s="224">
        <f>K334</f>
        <v>1</v>
      </c>
      <c r="L337" s="224" t="s">
        <v>62</v>
      </c>
      <c r="M337" s="150">
        <v>46022</v>
      </c>
      <c r="N337" s="150">
        <v>46022</v>
      </c>
      <c r="O337" s="156"/>
      <c r="P337" s="223" t="s">
        <v>62</v>
      </c>
      <c r="Q337" s="156"/>
      <c r="R337" s="156"/>
      <c r="S337" s="56"/>
    </row>
    <row r="338" spans="1:19" ht="15" customHeight="1" x14ac:dyDescent="0.25">
      <c r="A338" s="332"/>
      <c r="B338" s="147" t="s">
        <v>193</v>
      </c>
      <c r="C338" s="224"/>
      <c r="D338" s="224"/>
      <c r="E338" s="224"/>
      <c r="F338" s="224"/>
      <c r="G338" s="224" t="s">
        <v>62</v>
      </c>
      <c r="H338" s="224"/>
      <c r="I338" s="274" t="s">
        <v>62</v>
      </c>
      <c r="J338" s="274"/>
      <c r="K338" s="224"/>
      <c r="L338" s="224" t="s">
        <v>62</v>
      </c>
      <c r="M338" s="224"/>
      <c r="N338" s="224"/>
      <c r="O338" s="223" t="s">
        <v>62</v>
      </c>
      <c r="P338" s="223" t="s">
        <v>62</v>
      </c>
      <c r="Q338" s="223" t="s">
        <v>62</v>
      </c>
      <c r="R338" s="223" t="s">
        <v>62</v>
      </c>
      <c r="S338" s="56"/>
    </row>
    <row r="339" spans="1:19" ht="38.65" customHeight="1" x14ac:dyDescent="0.25">
      <c r="A339" s="332"/>
      <c r="B339" s="148" t="s">
        <v>330</v>
      </c>
      <c r="C339" s="224"/>
      <c r="D339" s="224" t="s">
        <v>62</v>
      </c>
      <c r="E339" s="224"/>
      <c r="F339" s="224"/>
      <c r="G339" s="224">
        <f>G335</f>
        <v>1</v>
      </c>
      <c r="H339" s="224">
        <f t="shared" ref="H339:K339" si="166">H335</f>
        <v>1</v>
      </c>
      <c r="I339" s="274">
        <f t="shared" si="166"/>
        <v>1</v>
      </c>
      <c r="J339" s="274">
        <f t="shared" si="166"/>
        <v>1</v>
      </c>
      <c r="K339" s="224">
        <f t="shared" si="166"/>
        <v>1</v>
      </c>
      <c r="L339" s="224" t="s">
        <v>62</v>
      </c>
      <c r="M339" s="150">
        <v>46022</v>
      </c>
      <c r="N339" s="150">
        <v>46022</v>
      </c>
      <c r="O339" s="156"/>
      <c r="P339" s="223" t="s">
        <v>62</v>
      </c>
      <c r="Q339" s="156"/>
      <c r="R339" s="156"/>
      <c r="S339" s="56"/>
    </row>
    <row r="340" spans="1:19" ht="21" customHeight="1" x14ac:dyDescent="0.25">
      <c r="A340" s="332"/>
      <c r="B340" s="147" t="s">
        <v>71</v>
      </c>
      <c r="C340" s="224"/>
      <c r="D340" s="224"/>
      <c r="E340" s="224"/>
      <c r="F340" s="224"/>
      <c r="G340" s="224" t="s">
        <v>62</v>
      </c>
      <c r="H340" s="224"/>
      <c r="I340" s="274" t="s">
        <v>62</v>
      </c>
      <c r="J340" s="274"/>
      <c r="K340" s="224"/>
      <c r="L340" s="224" t="s">
        <v>62</v>
      </c>
      <c r="M340" s="224"/>
      <c r="N340" s="224"/>
      <c r="O340" s="223" t="s">
        <v>62</v>
      </c>
      <c r="P340" s="223" t="s">
        <v>62</v>
      </c>
      <c r="Q340" s="223" t="s">
        <v>62</v>
      </c>
      <c r="R340" s="223" t="s">
        <v>62</v>
      </c>
      <c r="S340" s="56"/>
    </row>
    <row r="341" spans="1:19" ht="21" customHeight="1" x14ac:dyDescent="0.25">
      <c r="A341" s="333"/>
      <c r="B341" s="148" t="s">
        <v>72</v>
      </c>
      <c r="C341" s="224"/>
      <c r="D341" s="224" t="s">
        <v>62</v>
      </c>
      <c r="E341" s="224"/>
      <c r="F341" s="224"/>
      <c r="G341" s="224">
        <f>G339</f>
        <v>1</v>
      </c>
      <c r="H341" s="224">
        <f t="shared" ref="H341:K341" si="167">H339</f>
        <v>1</v>
      </c>
      <c r="I341" s="274">
        <f t="shared" si="167"/>
        <v>1</v>
      </c>
      <c r="J341" s="274">
        <f t="shared" si="167"/>
        <v>1</v>
      </c>
      <c r="K341" s="224">
        <f t="shared" si="167"/>
        <v>1</v>
      </c>
      <c r="L341" s="224" t="s">
        <v>62</v>
      </c>
      <c r="M341" s="150">
        <v>46022</v>
      </c>
      <c r="N341" s="150">
        <v>46022</v>
      </c>
      <c r="O341" s="156"/>
      <c r="P341" s="223" t="s">
        <v>62</v>
      </c>
      <c r="Q341" s="156"/>
      <c r="R341" s="156"/>
      <c r="S341" s="56"/>
    </row>
    <row r="342" spans="1:19" s="56" customFormat="1" ht="74.45" customHeight="1" x14ac:dyDescent="0.25">
      <c r="A342" s="331" t="s">
        <v>259</v>
      </c>
      <c r="B342" s="137" t="s">
        <v>331</v>
      </c>
      <c r="C342" s="142" t="s">
        <v>191</v>
      </c>
      <c r="D342" s="141" t="s">
        <v>333</v>
      </c>
      <c r="E342" s="141" t="s">
        <v>320</v>
      </c>
      <c r="F342" s="142">
        <v>642</v>
      </c>
      <c r="G342" s="142">
        <v>1</v>
      </c>
      <c r="H342" s="142">
        <f>G342</f>
        <v>1</v>
      </c>
      <c r="I342" s="142">
        <v>0</v>
      </c>
      <c r="J342" s="142">
        <v>0</v>
      </c>
      <c r="K342" s="142">
        <f>G342</f>
        <v>1</v>
      </c>
      <c r="L342" s="142"/>
      <c r="M342" s="224" t="s">
        <v>62</v>
      </c>
      <c r="N342" s="224" t="s">
        <v>62</v>
      </c>
      <c r="O342" s="156">
        <v>6700</v>
      </c>
      <c r="P342" s="156"/>
      <c r="Q342" s="156"/>
      <c r="R342" s="156"/>
    </row>
    <row r="343" spans="1:19" ht="15.75" x14ac:dyDescent="0.25">
      <c r="A343" s="332"/>
      <c r="B343" s="146" t="s">
        <v>70</v>
      </c>
      <c r="C343" s="224"/>
      <c r="D343" s="224" t="s">
        <v>62</v>
      </c>
      <c r="E343" s="224"/>
      <c r="F343" s="224"/>
      <c r="G343" s="224">
        <f>G342</f>
        <v>1</v>
      </c>
      <c r="H343" s="224">
        <f t="shared" ref="H343:K343" si="168">H342</f>
        <v>1</v>
      </c>
      <c r="I343" s="274">
        <f t="shared" si="168"/>
        <v>0</v>
      </c>
      <c r="J343" s="274">
        <f t="shared" si="168"/>
        <v>0</v>
      </c>
      <c r="K343" s="224">
        <f t="shared" si="168"/>
        <v>1</v>
      </c>
      <c r="L343" s="224" t="s">
        <v>62</v>
      </c>
      <c r="M343" s="150">
        <v>46022</v>
      </c>
      <c r="N343" s="150">
        <v>46022</v>
      </c>
      <c r="O343" s="156"/>
      <c r="P343" s="223" t="s">
        <v>62</v>
      </c>
      <c r="Q343" s="156"/>
      <c r="R343" s="156"/>
      <c r="S343" s="56"/>
    </row>
    <row r="344" spans="1:19" x14ac:dyDescent="0.25">
      <c r="A344" s="332"/>
      <c r="B344" s="147" t="s">
        <v>76</v>
      </c>
      <c r="C344" s="224"/>
      <c r="D344" s="224"/>
      <c r="E344" s="224"/>
      <c r="F344" s="224"/>
      <c r="G344" s="224" t="s">
        <v>62</v>
      </c>
      <c r="H344" s="224"/>
      <c r="I344" s="274" t="s">
        <v>62</v>
      </c>
      <c r="J344" s="274"/>
      <c r="K344" s="224"/>
      <c r="L344" s="224" t="s">
        <v>62</v>
      </c>
      <c r="M344" s="224"/>
      <c r="N344" s="224"/>
      <c r="O344" s="223" t="s">
        <v>62</v>
      </c>
      <c r="P344" s="223" t="s">
        <v>62</v>
      </c>
      <c r="Q344" s="223" t="s">
        <v>62</v>
      </c>
      <c r="R344" s="223" t="s">
        <v>62</v>
      </c>
      <c r="S344" s="56"/>
    </row>
    <row r="345" spans="1:19" ht="65.45" customHeight="1" x14ac:dyDescent="0.25">
      <c r="A345" s="332"/>
      <c r="B345" s="148" t="s">
        <v>192</v>
      </c>
      <c r="C345" s="224"/>
      <c r="D345" s="224" t="s">
        <v>62</v>
      </c>
      <c r="E345" s="224"/>
      <c r="F345" s="224"/>
      <c r="G345" s="224">
        <f>G342</f>
        <v>1</v>
      </c>
      <c r="H345" s="224">
        <f t="shared" ref="H345:J345" si="169">H342</f>
        <v>1</v>
      </c>
      <c r="I345" s="274">
        <f t="shared" si="169"/>
        <v>0</v>
      </c>
      <c r="J345" s="274">
        <f t="shared" si="169"/>
        <v>0</v>
      </c>
      <c r="K345" s="224">
        <f>K342</f>
        <v>1</v>
      </c>
      <c r="L345" s="224" t="s">
        <v>62</v>
      </c>
      <c r="M345" s="150">
        <v>46022</v>
      </c>
      <c r="N345" s="150">
        <v>46022</v>
      </c>
      <c r="O345" s="156"/>
      <c r="P345" s="223" t="s">
        <v>62</v>
      </c>
      <c r="Q345" s="156"/>
      <c r="R345" s="156"/>
      <c r="S345" s="56"/>
    </row>
    <row r="346" spans="1:19" ht="15" customHeight="1" x14ac:dyDescent="0.25">
      <c r="A346" s="332"/>
      <c r="B346" s="147" t="s">
        <v>193</v>
      </c>
      <c r="C346" s="224"/>
      <c r="D346" s="224"/>
      <c r="E346" s="224"/>
      <c r="F346" s="224"/>
      <c r="G346" s="224" t="s">
        <v>62</v>
      </c>
      <c r="H346" s="224"/>
      <c r="I346" s="274" t="s">
        <v>62</v>
      </c>
      <c r="J346" s="274"/>
      <c r="K346" s="224"/>
      <c r="L346" s="224" t="s">
        <v>62</v>
      </c>
      <c r="M346" s="224"/>
      <c r="N346" s="224"/>
      <c r="O346" s="223" t="s">
        <v>62</v>
      </c>
      <c r="P346" s="223" t="s">
        <v>62</v>
      </c>
      <c r="Q346" s="223" t="s">
        <v>62</v>
      </c>
      <c r="R346" s="223" t="s">
        <v>62</v>
      </c>
      <c r="S346" s="56"/>
    </row>
    <row r="347" spans="1:19" ht="38.65" customHeight="1" x14ac:dyDescent="0.25">
      <c r="A347" s="332"/>
      <c r="B347" s="148" t="s">
        <v>330</v>
      </c>
      <c r="C347" s="224"/>
      <c r="D347" s="224" t="s">
        <v>62</v>
      </c>
      <c r="E347" s="224"/>
      <c r="F347" s="224"/>
      <c r="G347" s="224">
        <f>G343</f>
        <v>1</v>
      </c>
      <c r="H347" s="224">
        <f t="shared" ref="H347:K347" si="170">H343</f>
        <v>1</v>
      </c>
      <c r="I347" s="274">
        <f t="shared" si="170"/>
        <v>0</v>
      </c>
      <c r="J347" s="274">
        <f t="shared" si="170"/>
        <v>0</v>
      </c>
      <c r="K347" s="224">
        <f t="shared" si="170"/>
        <v>1</v>
      </c>
      <c r="L347" s="224" t="s">
        <v>62</v>
      </c>
      <c r="M347" s="150">
        <v>46022</v>
      </c>
      <c r="N347" s="150">
        <v>46022</v>
      </c>
      <c r="O347" s="156"/>
      <c r="P347" s="223" t="s">
        <v>62</v>
      </c>
      <c r="Q347" s="156"/>
      <c r="R347" s="156"/>
      <c r="S347" s="56"/>
    </row>
    <row r="348" spans="1:19" ht="21" customHeight="1" x14ac:dyDescent="0.25">
      <c r="A348" s="332"/>
      <c r="B348" s="147" t="s">
        <v>71</v>
      </c>
      <c r="C348" s="224"/>
      <c r="D348" s="224"/>
      <c r="E348" s="224"/>
      <c r="F348" s="224"/>
      <c r="G348" s="224" t="s">
        <v>62</v>
      </c>
      <c r="H348" s="224"/>
      <c r="I348" s="274" t="s">
        <v>62</v>
      </c>
      <c r="J348" s="274"/>
      <c r="K348" s="224"/>
      <c r="L348" s="224" t="s">
        <v>62</v>
      </c>
      <c r="M348" s="224"/>
      <c r="N348" s="224"/>
      <c r="O348" s="223" t="s">
        <v>62</v>
      </c>
      <c r="P348" s="223" t="s">
        <v>62</v>
      </c>
      <c r="Q348" s="223" t="s">
        <v>62</v>
      </c>
      <c r="R348" s="223" t="s">
        <v>62</v>
      </c>
      <c r="S348" s="56"/>
    </row>
    <row r="349" spans="1:19" ht="21" customHeight="1" x14ac:dyDescent="0.25">
      <c r="A349" s="333"/>
      <c r="B349" s="148" t="s">
        <v>72</v>
      </c>
      <c r="C349" s="224"/>
      <c r="D349" s="224" t="s">
        <v>62</v>
      </c>
      <c r="E349" s="224"/>
      <c r="F349" s="224"/>
      <c r="G349" s="224">
        <f>G347</f>
        <v>1</v>
      </c>
      <c r="H349" s="224">
        <f t="shared" ref="H349:K349" si="171">H347</f>
        <v>1</v>
      </c>
      <c r="I349" s="274">
        <f t="shared" si="171"/>
        <v>0</v>
      </c>
      <c r="J349" s="274">
        <f t="shared" si="171"/>
        <v>0</v>
      </c>
      <c r="K349" s="224">
        <f t="shared" si="171"/>
        <v>1</v>
      </c>
      <c r="L349" s="224" t="s">
        <v>62</v>
      </c>
      <c r="M349" s="150">
        <v>46022</v>
      </c>
      <c r="N349" s="150">
        <v>46022</v>
      </c>
      <c r="O349" s="156"/>
      <c r="P349" s="223" t="s">
        <v>62</v>
      </c>
      <c r="Q349" s="156"/>
      <c r="R349" s="156"/>
      <c r="S349" s="56"/>
    </row>
    <row r="350" spans="1:19" s="56" customFormat="1" ht="74.45" customHeight="1" x14ac:dyDescent="0.25">
      <c r="A350" s="331" t="s">
        <v>260</v>
      </c>
      <c r="B350" s="137" t="s">
        <v>331</v>
      </c>
      <c r="C350" s="142" t="s">
        <v>191</v>
      </c>
      <c r="D350" s="141" t="s">
        <v>333</v>
      </c>
      <c r="E350" s="141" t="s">
        <v>320</v>
      </c>
      <c r="F350" s="142">
        <v>642</v>
      </c>
      <c r="G350" s="142"/>
      <c r="H350" s="142">
        <f>G350</f>
        <v>0</v>
      </c>
      <c r="I350" s="142">
        <v>0</v>
      </c>
      <c r="J350" s="142">
        <v>0</v>
      </c>
      <c r="K350" s="142">
        <f>G350</f>
        <v>0</v>
      </c>
      <c r="L350" s="142"/>
      <c r="M350" s="224" t="s">
        <v>62</v>
      </c>
      <c r="N350" s="224" t="s">
        <v>62</v>
      </c>
      <c r="O350" s="156"/>
      <c r="P350" s="156"/>
      <c r="Q350" s="156"/>
      <c r="R350" s="156"/>
    </row>
    <row r="351" spans="1:19" ht="15.75" x14ac:dyDescent="0.25">
      <c r="A351" s="332"/>
      <c r="B351" s="146" t="s">
        <v>70</v>
      </c>
      <c r="C351" s="224"/>
      <c r="D351" s="224" t="s">
        <v>62</v>
      </c>
      <c r="E351" s="224"/>
      <c r="F351" s="224"/>
      <c r="G351" s="224">
        <f>G350</f>
        <v>0</v>
      </c>
      <c r="H351" s="224">
        <f t="shared" ref="H351:K351" si="172">H350</f>
        <v>0</v>
      </c>
      <c r="I351" s="274">
        <f t="shared" si="172"/>
        <v>0</v>
      </c>
      <c r="J351" s="274">
        <f t="shared" si="172"/>
        <v>0</v>
      </c>
      <c r="K351" s="224">
        <f t="shared" si="172"/>
        <v>0</v>
      </c>
      <c r="L351" s="224" t="s">
        <v>62</v>
      </c>
      <c r="M351" s="150">
        <v>46022</v>
      </c>
      <c r="N351" s="150">
        <v>46022</v>
      </c>
      <c r="O351" s="156"/>
      <c r="P351" s="223" t="s">
        <v>62</v>
      </c>
      <c r="Q351" s="156"/>
      <c r="R351" s="156"/>
      <c r="S351" s="56"/>
    </row>
    <row r="352" spans="1:19" x14ac:dyDescent="0.25">
      <c r="A352" s="332"/>
      <c r="B352" s="147" t="s">
        <v>76</v>
      </c>
      <c r="C352" s="224"/>
      <c r="D352" s="224"/>
      <c r="E352" s="224"/>
      <c r="F352" s="224"/>
      <c r="G352" s="224" t="s">
        <v>62</v>
      </c>
      <c r="H352" s="224"/>
      <c r="I352" s="274" t="s">
        <v>62</v>
      </c>
      <c r="J352" s="274"/>
      <c r="K352" s="224"/>
      <c r="L352" s="224" t="s">
        <v>62</v>
      </c>
      <c r="M352" s="224"/>
      <c r="N352" s="224"/>
      <c r="O352" s="223" t="s">
        <v>62</v>
      </c>
      <c r="P352" s="223" t="s">
        <v>62</v>
      </c>
      <c r="Q352" s="223" t="s">
        <v>62</v>
      </c>
      <c r="R352" s="223" t="s">
        <v>62</v>
      </c>
      <c r="S352" s="56"/>
    </row>
    <row r="353" spans="1:19" ht="65.45" customHeight="1" x14ac:dyDescent="0.25">
      <c r="A353" s="332"/>
      <c r="B353" s="148" t="s">
        <v>192</v>
      </c>
      <c r="C353" s="224"/>
      <c r="D353" s="224" t="s">
        <v>62</v>
      </c>
      <c r="E353" s="224"/>
      <c r="F353" s="224"/>
      <c r="G353" s="224">
        <f>G350</f>
        <v>0</v>
      </c>
      <c r="H353" s="224">
        <f t="shared" ref="H353:J353" si="173">H350</f>
        <v>0</v>
      </c>
      <c r="I353" s="274">
        <f t="shared" si="173"/>
        <v>0</v>
      </c>
      <c r="J353" s="274">
        <f t="shared" si="173"/>
        <v>0</v>
      </c>
      <c r="K353" s="224">
        <f>K350</f>
        <v>0</v>
      </c>
      <c r="L353" s="224" t="s">
        <v>62</v>
      </c>
      <c r="M353" s="150">
        <v>46022</v>
      </c>
      <c r="N353" s="150">
        <v>46022</v>
      </c>
      <c r="O353" s="156"/>
      <c r="P353" s="223" t="s">
        <v>62</v>
      </c>
      <c r="Q353" s="156"/>
      <c r="R353" s="156"/>
      <c r="S353" s="56"/>
    </row>
    <row r="354" spans="1:19" ht="15" customHeight="1" x14ac:dyDescent="0.25">
      <c r="A354" s="332"/>
      <c r="B354" s="147" t="s">
        <v>193</v>
      </c>
      <c r="C354" s="224"/>
      <c r="D354" s="224"/>
      <c r="E354" s="224"/>
      <c r="F354" s="224"/>
      <c r="G354" s="224" t="s">
        <v>62</v>
      </c>
      <c r="H354" s="224"/>
      <c r="I354" s="274" t="s">
        <v>62</v>
      </c>
      <c r="J354" s="274"/>
      <c r="K354" s="224"/>
      <c r="L354" s="224" t="s">
        <v>62</v>
      </c>
      <c r="M354" s="224"/>
      <c r="N354" s="224"/>
      <c r="O354" s="223" t="s">
        <v>62</v>
      </c>
      <c r="P354" s="223" t="s">
        <v>62</v>
      </c>
      <c r="Q354" s="223" t="s">
        <v>62</v>
      </c>
      <c r="R354" s="223" t="s">
        <v>62</v>
      </c>
      <c r="S354" s="56"/>
    </row>
    <row r="355" spans="1:19" ht="38.65" customHeight="1" x14ac:dyDescent="0.25">
      <c r="A355" s="332"/>
      <c r="B355" s="148" t="s">
        <v>330</v>
      </c>
      <c r="C355" s="224"/>
      <c r="D355" s="224" t="s">
        <v>62</v>
      </c>
      <c r="E355" s="224"/>
      <c r="F355" s="224"/>
      <c r="G355" s="224">
        <f>G351</f>
        <v>0</v>
      </c>
      <c r="H355" s="224">
        <f t="shared" ref="H355:K355" si="174">H351</f>
        <v>0</v>
      </c>
      <c r="I355" s="274">
        <f t="shared" si="174"/>
        <v>0</v>
      </c>
      <c r="J355" s="274">
        <f t="shared" si="174"/>
        <v>0</v>
      </c>
      <c r="K355" s="224">
        <f t="shared" si="174"/>
        <v>0</v>
      </c>
      <c r="L355" s="224" t="s">
        <v>62</v>
      </c>
      <c r="M355" s="150">
        <v>46022</v>
      </c>
      <c r="N355" s="150">
        <v>46022</v>
      </c>
      <c r="O355" s="156"/>
      <c r="P355" s="223" t="s">
        <v>62</v>
      </c>
      <c r="Q355" s="156"/>
      <c r="R355" s="156"/>
      <c r="S355" s="56"/>
    </row>
    <row r="356" spans="1:19" ht="21" customHeight="1" x14ac:dyDescent="0.25">
      <c r="A356" s="332"/>
      <c r="B356" s="147" t="s">
        <v>71</v>
      </c>
      <c r="C356" s="224"/>
      <c r="D356" s="224"/>
      <c r="E356" s="224"/>
      <c r="F356" s="224"/>
      <c r="G356" s="224" t="s">
        <v>62</v>
      </c>
      <c r="H356" s="224"/>
      <c r="I356" s="274" t="s">
        <v>62</v>
      </c>
      <c r="J356" s="274"/>
      <c r="K356" s="224"/>
      <c r="L356" s="224" t="s">
        <v>62</v>
      </c>
      <c r="M356" s="224"/>
      <c r="N356" s="224"/>
      <c r="O356" s="223" t="s">
        <v>62</v>
      </c>
      <c r="P356" s="223" t="s">
        <v>62</v>
      </c>
      <c r="Q356" s="223" t="s">
        <v>62</v>
      </c>
      <c r="R356" s="223" t="s">
        <v>62</v>
      </c>
      <c r="S356" s="56"/>
    </row>
    <row r="357" spans="1:19" ht="21" customHeight="1" x14ac:dyDescent="0.25">
      <c r="A357" s="333"/>
      <c r="B357" s="148" t="s">
        <v>72</v>
      </c>
      <c r="C357" s="224"/>
      <c r="D357" s="224" t="s">
        <v>62</v>
      </c>
      <c r="E357" s="224"/>
      <c r="F357" s="224"/>
      <c r="G357" s="224">
        <f>G355</f>
        <v>0</v>
      </c>
      <c r="H357" s="224">
        <f t="shared" ref="H357:K357" si="175">H355</f>
        <v>0</v>
      </c>
      <c r="I357" s="274">
        <f t="shared" si="175"/>
        <v>0</v>
      </c>
      <c r="J357" s="274">
        <f t="shared" si="175"/>
        <v>0</v>
      </c>
      <c r="K357" s="224">
        <f t="shared" si="175"/>
        <v>0</v>
      </c>
      <c r="L357" s="224" t="s">
        <v>62</v>
      </c>
      <c r="M357" s="150">
        <v>46022</v>
      </c>
      <c r="N357" s="150">
        <v>46022</v>
      </c>
      <c r="O357" s="156"/>
      <c r="P357" s="223" t="s">
        <v>62</v>
      </c>
      <c r="Q357" s="156"/>
      <c r="R357" s="156"/>
      <c r="S357" s="56"/>
    </row>
    <row r="358" spans="1:19" s="56" customFormat="1" ht="74.45" customHeight="1" x14ac:dyDescent="0.25">
      <c r="A358" s="331" t="s">
        <v>261</v>
      </c>
      <c r="B358" s="137" t="s">
        <v>331</v>
      </c>
      <c r="C358" s="142" t="s">
        <v>191</v>
      </c>
      <c r="D358" s="141" t="s">
        <v>333</v>
      </c>
      <c r="E358" s="141" t="s">
        <v>320</v>
      </c>
      <c r="F358" s="142">
        <v>642</v>
      </c>
      <c r="G358" s="142">
        <v>1</v>
      </c>
      <c r="H358" s="142">
        <f>G358</f>
        <v>1</v>
      </c>
      <c r="I358" s="142">
        <v>1</v>
      </c>
      <c r="J358" s="142">
        <v>1</v>
      </c>
      <c r="K358" s="142">
        <f>G358</f>
        <v>1</v>
      </c>
      <c r="L358" s="142"/>
      <c r="M358" s="224" t="s">
        <v>62</v>
      </c>
      <c r="N358" s="224" t="s">
        <v>62</v>
      </c>
      <c r="O358" s="156">
        <v>23450</v>
      </c>
      <c r="P358" s="156"/>
      <c r="Q358" s="156">
        <v>23450</v>
      </c>
      <c r="R358" s="156">
        <v>23450</v>
      </c>
    </row>
    <row r="359" spans="1:19" ht="15.75" x14ac:dyDescent="0.25">
      <c r="A359" s="332"/>
      <c r="B359" s="146" t="s">
        <v>70</v>
      </c>
      <c r="C359" s="224"/>
      <c r="D359" s="224" t="s">
        <v>62</v>
      </c>
      <c r="E359" s="224"/>
      <c r="F359" s="224"/>
      <c r="G359" s="224">
        <f>G358</f>
        <v>1</v>
      </c>
      <c r="H359" s="224">
        <f t="shared" ref="H359:K359" si="176">H358</f>
        <v>1</v>
      </c>
      <c r="I359" s="274">
        <f t="shared" si="176"/>
        <v>1</v>
      </c>
      <c r="J359" s="274">
        <f t="shared" si="176"/>
        <v>1</v>
      </c>
      <c r="K359" s="224">
        <f t="shared" si="176"/>
        <v>1</v>
      </c>
      <c r="L359" s="224" t="s">
        <v>62</v>
      </c>
      <c r="M359" s="150">
        <v>46022</v>
      </c>
      <c r="N359" s="150">
        <v>46022</v>
      </c>
      <c r="O359" s="156"/>
      <c r="P359" s="223" t="s">
        <v>62</v>
      </c>
      <c r="Q359" s="156"/>
      <c r="R359" s="156"/>
      <c r="S359" s="56"/>
    </row>
    <row r="360" spans="1:19" x14ac:dyDescent="0.25">
      <c r="A360" s="332"/>
      <c r="B360" s="147" t="s">
        <v>76</v>
      </c>
      <c r="C360" s="224"/>
      <c r="D360" s="224"/>
      <c r="E360" s="224"/>
      <c r="F360" s="224"/>
      <c r="G360" s="224" t="s">
        <v>62</v>
      </c>
      <c r="H360" s="224"/>
      <c r="I360" s="274" t="s">
        <v>62</v>
      </c>
      <c r="J360" s="274"/>
      <c r="K360" s="224"/>
      <c r="L360" s="224" t="s">
        <v>62</v>
      </c>
      <c r="M360" s="224"/>
      <c r="N360" s="224"/>
      <c r="O360" s="223" t="s">
        <v>62</v>
      </c>
      <c r="P360" s="223" t="s">
        <v>62</v>
      </c>
      <c r="Q360" s="223" t="s">
        <v>62</v>
      </c>
      <c r="R360" s="223" t="s">
        <v>62</v>
      </c>
      <c r="S360" s="56"/>
    </row>
    <row r="361" spans="1:19" ht="65.45" customHeight="1" x14ac:dyDescent="0.25">
      <c r="A361" s="332"/>
      <c r="B361" s="148" t="s">
        <v>192</v>
      </c>
      <c r="C361" s="224"/>
      <c r="D361" s="224" t="s">
        <v>62</v>
      </c>
      <c r="E361" s="224"/>
      <c r="F361" s="224"/>
      <c r="G361" s="224">
        <f>G358</f>
        <v>1</v>
      </c>
      <c r="H361" s="224">
        <f t="shared" ref="H361:J361" si="177">H358</f>
        <v>1</v>
      </c>
      <c r="I361" s="274">
        <f t="shared" si="177"/>
        <v>1</v>
      </c>
      <c r="J361" s="274">
        <f t="shared" si="177"/>
        <v>1</v>
      </c>
      <c r="K361" s="224">
        <f>K358</f>
        <v>1</v>
      </c>
      <c r="L361" s="224" t="s">
        <v>62</v>
      </c>
      <c r="M361" s="150">
        <v>46022</v>
      </c>
      <c r="N361" s="150">
        <v>46022</v>
      </c>
      <c r="O361" s="156"/>
      <c r="P361" s="223" t="s">
        <v>62</v>
      </c>
      <c r="Q361" s="156"/>
      <c r="R361" s="156"/>
      <c r="S361" s="56"/>
    </row>
    <row r="362" spans="1:19" ht="15" customHeight="1" x14ac:dyDescent="0.25">
      <c r="A362" s="332"/>
      <c r="B362" s="147" t="s">
        <v>193</v>
      </c>
      <c r="C362" s="224"/>
      <c r="D362" s="224"/>
      <c r="E362" s="224"/>
      <c r="F362" s="224"/>
      <c r="G362" s="224" t="s">
        <v>62</v>
      </c>
      <c r="H362" s="224"/>
      <c r="I362" s="274" t="s">
        <v>62</v>
      </c>
      <c r="J362" s="274"/>
      <c r="K362" s="224"/>
      <c r="L362" s="224" t="s">
        <v>62</v>
      </c>
      <c r="M362" s="224"/>
      <c r="N362" s="224"/>
      <c r="O362" s="223" t="s">
        <v>62</v>
      </c>
      <c r="P362" s="223" t="s">
        <v>62</v>
      </c>
      <c r="Q362" s="223" t="s">
        <v>62</v>
      </c>
      <c r="R362" s="223" t="s">
        <v>62</v>
      </c>
      <c r="S362" s="56"/>
    </row>
    <row r="363" spans="1:19" ht="38.65" customHeight="1" x14ac:dyDescent="0.25">
      <c r="A363" s="332"/>
      <c r="B363" s="148" t="s">
        <v>330</v>
      </c>
      <c r="C363" s="224"/>
      <c r="D363" s="224" t="s">
        <v>62</v>
      </c>
      <c r="E363" s="224"/>
      <c r="F363" s="224"/>
      <c r="G363" s="224">
        <f>G359</f>
        <v>1</v>
      </c>
      <c r="H363" s="224">
        <f t="shared" ref="H363:K363" si="178">H359</f>
        <v>1</v>
      </c>
      <c r="I363" s="274">
        <f t="shared" si="178"/>
        <v>1</v>
      </c>
      <c r="J363" s="274">
        <f t="shared" si="178"/>
        <v>1</v>
      </c>
      <c r="K363" s="224">
        <f t="shared" si="178"/>
        <v>1</v>
      </c>
      <c r="L363" s="224" t="s">
        <v>62</v>
      </c>
      <c r="M363" s="150">
        <v>46022</v>
      </c>
      <c r="N363" s="150">
        <v>46022</v>
      </c>
      <c r="O363" s="156"/>
      <c r="P363" s="223" t="s">
        <v>62</v>
      </c>
      <c r="Q363" s="156"/>
      <c r="R363" s="156"/>
      <c r="S363" s="56"/>
    </row>
    <row r="364" spans="1:19" ht="21" customHeight="1" x14ac:dyDescent="0.25">
      <c r="A364" s="332"/>
      <c r="B364" s="147" t="s">
        <v>71</v>
      </c>
      <c r="C364" s="224"/>
      <c r="D364" s="224"/>
      <c r="E364" s="224"/>
      <c r="F364" s="224"/>
      <c r="G364" s="224" t="s">
        <v>62</v>
      </c>
      <c r="H364" s="224"/>
      <c r="I364" s="274" t="s">
        <v>62</v>
      </c>
      <c r="J364" s="274"/>
      <c r="K364" s="224"/>
      <c r="L364" s="224" t="s">
        <v>62</v>
      </c>
      <c r="M364" s="224"/>
      <c r="N364" s="224"/>
      <c r="O364" s="223" t="s">
        <v>62</v>
      </c>
      <c r="P364" s="223" t="s">
        <v>62</v>
      </c>
      <c r="Q364" s="223" t="s">
        <v>62</v>
      </c>
      <c r="R364" s="223" t="s">
        <v>62</v>
      </c>
      <c r="S364" s="56"/>
    </row>
    <row r="365" spans="1:19" ht="21" customHeight="1" x14ac:dyDescent="0.25">
      <c r="A365" s="333"/>
      <c r="B365" s="148" t="s">
        <v>72</v>
      </c>
      <c r="C365" s="224"/>
      <c r="D365" s="224" t="s">
        <v>62</v>
      </c>
      <c r="E365" s="224"/>
      <c r="F365" s="224"/>
      <c r="G365" s="224">
        <f>G363</f>
        <v>1</v>
      </c>
      <c r="H365" s="224">
        <f t="shared" ref="H365:K365" si="179">H363</f>
        <v>1</v>
      </c>
      <c r="I365" s="274">
        <f t="shared" si="179"/>
        <v>1</v>
      </c>
      <c r="J365" s="274">
        <v>1</v>
      </c>
      <c r="K365" s="224">
        <f t="shared" si="179"/>
        <v>1</v>
      </c>
      <c r="L365" s="224" t="s">
        <v>62</v>
      </c>
      <c r="M365" s="150">
        <v>46022</v>
      </c>
      <c r="N365" s="150">
        <v>46022</v>
      </c>
      <c r="O365" s="156"/>
      <c r="P365" s="223" t="s">
        <v>62</v>
      </c>
      <c r="Q365" s="156"/>
      <c r="R365" s="156"/>
      <c r="S365" s="56"/>
    </row>
    <row r="366" spans="1:19" s="56" customFormat="1" ht="74.45" customHeight="1" x14ac:dyDescent="0.25">
      <c r="A366" s="331" t="s">
        <v>262</v>
      </c>
      <c r="B366" s="137" t="s">
        <v>331</v>
      </c>
      <c r="C366" s="142" t="s">
        <v>191</v>
      </c>
      <c r="D366" s="141" t="s">
        <v>333</v>
      </c>
      <c r="E366" s="141" t="s">
        <v>320</v>
      </c>
      <c r="F366" s="142">
        <v>642</v>
      </c>
      <c r="G366" s="142"/>
      <c r="H366" s="142">
        <f>G366</f>
        <v>0</v>
      </c>
      <c r="I366" s="142">
        <v>0</v>
      </c>
      <c r="J366" s="142">
        <v>0</v>
      </c>
      <c r="K366" s="142">
        <f>G366</f>
        <v>0</v>
      </c>
      <c r="L366" s="142"/>
      <c r="M366" s="224" t="s">
        <v>62</v>
      </c>
      <c r="N366" s="224" t="s">
        <v>62</v>
      </c>
      <c r="O366" s="156"/>
      <c r="P366" s="156"/>
      <c r="Q366" s="156"/>
      <c r="R366" s="156"/>
    </row>
    <row r="367" spans="1:19" ht="15.75" x14ac:dyDescent="0.25">
      <c r="A367" s="332"/>
      <c r="B367" s="146" t="s">
        <v>70</v>
      </c>
      <c r="C367" s="224"/>
      <c r="D367" s="224" t="s">
        <v>62</v>
      </c>
      <c r="E367" s="224"/>
      <c r="F367" s="224"/>
      <c r="G367" s="224">
        <f>G366</f>
        <v>0</v>
      </c>
      <c r="H367" s="224">
        <f t="shared" ref="H367:K367" si="180">H366</f>
        <v>0</v>
      </c>
      <c r="I367" s="274">
        <f t="shared" si="180"/>
        <v>0</v>
      </c>
      <c r="J367" s="274">
        <f t="shared" si="180"/>
        <v>0</v>
      </c>
      <c r="K367" s="224">
        <f t="shared" si="180"/>
        <v>0</v>
      </c>
      <c r="L367" s="224" t="s">
        <v>62</v>
      </c>
      <c r="M367" s="150">
        <v>46022</v>
      </c>
      <c r="N367" s="150">
        <v>46022</v>
      </c>
      <c r="O367" s="156"/>
      <c r="P367" s="223" t="s">
        <v>62</v>
      </c>
      <c r="Q367" s="156"/>
      <c r="R367" s="156"/>
      <c r="S367" s="56"/>
    </row>
    <row r="368" spans="1:19" x14ac:dyDescent="0.25">
      <c r="A368" s="332"/>
      <c r="B368" s="147" t="s">
        <v>76</v>
      </c>
      <c r="C368" s="224"/>
      <c r="D368" s="224"/>
      <c r="E368" s="224"/>
      <c r="F368" s="224"/>
      <c r="G368" s="224" t="s">
        <v>62</v>
      </c>
      <c r="H368" s="224"/>
      <c r="I368" s="274" t="s">
        <v>62</v>
      </c>
      <c r="J368" s="274"/>
      <c r="K368" s="224"/>
      <c r="L368" s="224" t="s">
        <v>62</v>
      </c>
      <c r="M368" s="224"/>
      <c r="N368" s="224"/>
      <c r="O368" s="223" t="s">
        <v>62</v>
      </c>
      <c r="P368" s="223" t="s">
        <v>62</v>
      </c>
      <c r="Q368" s="223" t="s">
        <v>62</v>
      </c>
      <c r="R368" s="223" t="s">
        <v>62</v>
      </c>
      <c r="S368" s="56"/>
    </row>
    <row r="369" spans="1:19" ht="65.45" customHeight="1" x14ac:dyDescent="0.25">
      <c r="A369" s="332"/>
      <c r="B369" s="148" t="s">
        <v>192</v>
      </c>
      <c r="C369" s="224"/>
      <c r="D369" s="224" t="s">
        <v>62</v>
      </c>
      <c r="E369" s="224"/>
      <c r="F369" s="224"/>
      <c r="G369" s="224">
        <f>G366</f>
        <v>0</v>
      </c>
      <c r="H369" s="224">
        <f t="shared" ref="H369:J369" si="181">H366</f>
        <v>0</v>
      </c>
      <c r="I369" s="274">
        <f t="shared" si="181"/>
        <v>0</v>
      </c>
      <c r="J369" s="274">
        <f t="shared" si="181"/>
        <v>0</v>
      </c>
      <c r="K369" s="224">
        <f>K366</f>
        <v>0</v>
      </c>
      <c r="L369" s="224" t="s">
        <v>62</v>
      </c>
      <c r="M369" s="150">
        <v>46022</v>
      </c>
      <c r="N369" s="150">
        <v>46022</v>
      </c>
      <c r="O369" s="156"/>
      <c r="P369" s="223" t="s">
        <v>62</v>
      </c>
      <c r="Q369" s="156"/>
      <c r="R369" s="156"/>
      <c r="S369" s="56"/>
    </row>
    <row r="370" spans="1:19" ht="15" customHeight="1" x14ac:dyDescent="0.25">
      <c r="A370" s="332"/>
      <c r="B370" s="147" t="s">
        <v>193</v>
      </c>
      <c r="C370" s="224"/>
      <c r="D370" s="224"/>
      <c r="E370" s="224"/>
      <c r="F370" s="224"/>
      <c r="G370" s="224" t="s">
        <v>62</v>
      </c>
      <c r="H370" s="224"/>
      <c r="I370" s="274" t="s">
        <v>62</v>
      </c>
      <c r="J370" s="274"/>
      <c r="K370" s="224"/>
      <c r="L370" s="224" t="s">
        <v>62</v>
      </c>
      <c r="M370" s="224"/>
      <c r="N370" s="224"/>
      <c r="O370" s="223" t="s">
        <v>62</v>
      </c>
      <c r="P370" s="223" t="s">
        <v>62</v>
      </c>
      <c r="Q370" s="223" t="s">
        <v>62</v>
      </c>
      <c r="R370" s="223" t="s">
        <v>62</v>
      </c>
      <c r="S370" s="56"/>
    </row>
    <row r="371" spans="1:19" ht="38.65" customHeight="1" x14ac:dyDescent="0.25">
      <c r="A371" s="332"/>
      <c r="B371" s="148" t="s">
        <v>330</v>
      </c>
      <c r="C371" s="224"/>
      <c r="D371" s="224" t="s">
        <v>62</v>
      </c>
      <c r="E371" s="224"/>
      <c r="F371" s="224"/>
      <c r="G371" s="224">
        <f>G367</f>
        <v>0</v>
      </c>
      <c r="H371" s="224">
        <f t="shared" ref="H371:K371" si="182">H367</f>
        <v>0</v>
      </c>
      <c r="I371" s="274">
        <f t="shared" si="182"/>
        <v>0</v>
      </c>
      <c r="J371" s="274">
        <f t="shared" si="182"/>
        <v>0</v>
      </c>
      <c r="K371" s="224">
        <f t="shared" si="182"/>
        <v>0</v>
      </c>
      <c r="L371" s="224" t="s">
        <v>62</v>
      </c>
      <c r="M371" s="150">
        <v>46022</v>
      </c>
      <c r="N371" s="150">
        <v>46022</v>
      </c>
      <c r="O371" s="156"/>
      <c r="P371" s="223" t="s">
        <v>62</v>
      </c>
      <c r="Q371" s="156"/>
      <c r="R371" s="156"/>
      <c r="S371" s="56"/>
    </row>
    <row r="372" spans="1:19" ht="21" customHeight="1" x14ac:dyDescent="0.25">
      <c r="A372" s="332"/>
      <c r="B372" s="147" t="s">
        <v>71</v>
      </c>
      <c r="C372" s="224"/>
      <c r="D372" s="224"/>
      <c r="E372" s="224"/>
      <c r="F372" s="224"/>
      <c r="G372" s="224" t="s">
        <v>62</v>
      </c>
      <c r="H372" s="224"/>
      <c r="I372" s="274" t="s">
        <v>62</v>
      </c>
      <c r="J372" s="274"/>
      <c r="K372" s="224"/>
      <c r="L372" s="224" t="s">
        <v>62</v>
      </c>
      <c r="M372" s="224"/>
      <c r="N372" s="224"/>
      <c r="O372" s="223" t="s">
        <v>62</v>
      </c>
      <c r="P372" s="223" t="s">
        <v>62</v>
      </c>
      <c r="Q372" s="223" t="s">
        <v>62</v>
      </c>
      <c r="R372" s="223" t="s">
        <v>62</v>
      </c>
      <c r="S372" s="56"/>
    </row>
    <row r="373" spans="1:19" ht="21" customHeight="1" x14ac:dyDescent="0.25">
      <c r="A373" s="333"/>
      <c r="B373" s="148" t="s">
        <v>72</v>
      </c>
      <c r="C373" s="224"/>
      <c r="D373" s="224" t="s">
        <v>62</v>
      </c>
      <c r="E373" s="224"/>
      <c r="F373" s="224"/>
      <c r="G373" s="224">
        <f>G371</f>
        <v>0</v>
      </c>
      <c r="H373" s="224">
        <f t="shared" ref="H373:K373" si="183">H371</f>
        <v>0</v>
      </c>
      <c r="I373" s="274">
        <f t="shared" si="183"/>
        <v>0</v>
      </c>
      <c r="J373" s="274">
        <f t="shared" si="183"/>
        <v>0</v>
      </c>
      <c r="K373" s="224">
        <f t="shared" si="183"/>
        <v>0</v>
      </c>
      <c r="L373" s="224" t="s">
        <v>62</v>
      </c>
      <c r="M373" s="150">
        <v>46022</v>
      </c>
      <c r="N373" s="150">
        <v>46022</v>
      </c>
      <c r="O373" s="156"/>
      <c r="P373" s="223" t="s">
        <v>62</v>
      </c>
      <c r="Q373" s="156"/>
      <c r="R373" s="156"/>
      <c r="S373" s="56"/>
    </row>
    <row r="374" spans="1:19" s="56" customFormat="1" ht="74.45" customHeight="1" x14ac:dyDescent="0.25">
      <c r="A374" s="331" t="s">
        <v>263</v>
      </c>
      <c r="B374" s="137" t="s">
        <v>331</v>
      </c>
      <c r="C374" s="142" t="s">
        <v>191</v>
      </c>
      <c r="D374" s="141" t="s">
        <v>333</v>
      </c>
      <c r="E374" s="141" t="s">
        <v>320</v>
      </c>
      <c r="F374" s="142">
        <v>642</v>
      </c>
      <c r="G374" s="142"/>
      <c r="H374" s="142">
        <f>G374</f>
        <v>0</v>
      </c>
      <c r="I374" s="142">
        <v>0</v>
      </c>
      <c r="J374" s="142">
        <v>0</v>
      </c>
      <c r="K374" s="142">
        <f>G374</f>
        <v>0</v>
      </c>
      <c r="L374" s="142"/>
      <c r="M374" s="224" t="s">
        <v>62</v>
      </c>
      <c r="N374" s="224" t="s">
        <v>62</v>
      </c>
      <c r="O374" s="156"/>
      <c r="P374" s="156"/>
      <c r="Q374" s="156"/>
      <c r="R374" s="156"/>
    </row>
    <row r="375" spans="1:19" ht="15.75" x14ac:dyDescent="0.25">
      <c r="A375" s="332"/>
      <c r="B375" s="146" t="s">
        <v>70</v>
      </c>
      <c r="C375" s="224"/>
      <c r="D375" s="224" t="s">
        <v>62</v>
      </c>
      <c r="E375" s="224"/>
      <c r="F375" s="224"/>
      <c r="G375" s="224">
        <f>G374</f>
        <v>0</v>
      </c>
      <c r="H375" s="224">
        <f t="shared" ref="H375:K375" si="184">H374</f>
        <v>0</v>
      </c>
      <c r="I375" s="274">
        <f t="shared" si="184"/>
        <v>0</v>
      </c>
      <c r="J375" s="274">
        <f t="shared" si="184"/>
        <v>0</v>
      </c>
      <c r="K375" s="224">
        <f t="shared" si="184"/>
        <v>0</v>
      </c>
      <c r="L375" s="224" t="s">
        <v>62</v>
      </c>
      <c r="M375" s="150">
        <v>46022</v>
      </c>
      <c r="N375" s="150">
        <v>46022</v>
      </c>
      <c r="O375" s="156"/>
      <c r="P375" s="223" t="s">
        <v>62</v>
      </c>
      <c r="Q375" s="156"/>
      <c r="R375" s="156"/>
      <c r="S375" s="56"/>
    </row>
    <row r="376" spans="1:19" x14ac:dyDescent="0.25">
      <c r="A376" s="332"/>
      <c r="B376" s="147" t="s">
        <v>76</v>
      </c>
      <c r="C376" s="224"/>
      <c r="D376" s="224"/>
      <c r="E376" s="224"/>
      <c r="F376" s="224"/>
      <c r="G376" s="224" t="s">
        <v>62</v>
      </c>
      <c r="H376" s="224"/>
      <c r="I376" s="274" t="s">
        <v>62</v>
      </c>
      <c r="J376" s="274"/>
      <c r="K376" s="224"/>
      <c r="L376" s="224" t="s">
        <v>62</v>
      </c>
      <c r="M376" s="224"/>
      <c r="N376" s="224"/>
      <c r="O376" s="223" t="s">
        <v>62</v>
      </c>
      <c r="P376" s="223" t="s">
        <v>62</v>
      </c>
      <c r="Q376" s="223" t="s">
        <v>62</v>
      </c>
      <c r="R376" s="223" t="s">
        <v>62</v>
      </c>
      <c r="S376" s="56"/>
    </row>
    <row r="377" spans="1:19" ht="65.45" customHeight="1" x14ac:dyDescent="0.25">
      <c r="A377" s="332"/>
      <c r="B377" s="148" t="s">
        <v>192</v>
      </c>
      <c r="C377" s="224"/>
      <c r="D377" s="224" t="s">
        <v>62</v>
      </c>
      <c r="E377" s="224"/>
      <c r="F377" s="224"/>
      <c r="G377" s="224">
        <f>G374</f>
        <v>0</v>
      </c>
      <c r="H377" s="224">
        <f t="shared" ref="H377:J377" si="185">H374</f>
        <v>0</v>
      </c>
      <c r="I377" s="274">
        <f t="shared" si="185"/>
        <v>0</v>
      </c>
      <c r="J377" s="274">
        <f t="shared" si="185"/>
        <v>0</v>
      </c>
      <c r="K377" s="224">
        <f>K374</f>
        <v>0</v>
      </c>
      <c r="L377" s="224" t="s">
        <v>62</v>
      </c>
      <c r="M377" s="150">
        <v>46022</v>
      </c>
      <c r="N377" s="150">
        <v>46022</v>
      </c>
      <c r="O377" s="156"/>
      <c r="P377" s="223" t="s">
        <v>62</v>
      </c>
      <c r="Q377" s="156"/>
      <c r="R377" s="156"/>
      <c r="S377" s="56"/>
    </row>
    <row r="378" spans="1:19" ht="15" customHeight="1" x14ac:dyDescent="0.25">
      <c r="A378" s="332"/>
      <c r="B378" s="147" t="s">
        <v>193</v>
      </c>
      <c r="C378" s="224"/>
      <c r="D378" s="224"/>
      <c r="E378" s="224"/>
      <c r="F378" s="224"/>
      <c r="G378" s="224" t="s">
        <v>62</v>
      </c>
      <c r="H378" s="224"/>
      <c r="I378" s="274" t="s">
        <v>62</v>
      </c>
      <c r="J378" s="274"/>
      <c r="K378" s="224"/>
      <c r="L378" s="224" t="s">
        <v>62</v>
      </c>
      <c r="M378" s="224"/>
      <c r="N378" s="224"/>
      <c r="O378" s="223" t="s">
        <v>62</v>
      </c>
      <c r="P378" s="223" t="s">
        <v>62</v>
      </c>
      <c r="Q378" s="223" t="s">
        <v>62</v>
      </c>
      <c r="R378" s="223" t="s">
        <v>62</v>
      </c>
      <c r="S378" s="56"/>
    </row>
    <row r="379" spans="1:19" ht="38.65" customHeight="1" x14ac:dyDescent="0.25">
      <c r="A379" s="332"/>
      <c r="B379" s="148" t="s">
        <v>330</v>
      </c>
      <c r="C379" s="224"/>
      <c r="D379" s="224" t="s">
        <v>62</v>
      </c>
      <c r="E379" s="224"/>
      <c r="F379" s="224"/>
      <c r="G379" s="224">
        <f>G375</f>
        <v>0</v>
      </c>
      <c r="H379" s="224">
        <f t="shared" ref="H379:K379" si="186">H375</f>
        <v>0</v>
      </c>
      <c r="I379" s="274">
        <f t="shared" si="186"/>
        <v>0</v>
      </c>
      <c r="J379" s="274">
        <f t="shared" si="186"/>
        <v>0</v>
      </c>
      <c r="K379" s="224">
        <f t="shared" si="186"/>
        <v>0</v>
      </c>
      <c r="L379" s="224" t="s">
        <v>62</v>
      </c>
      <c r="M379" s="150">
        <v>46022</v>
      </c>
      <c r="N379" s="150">
        <v>46022</v>
      </c>
      <c r="O379" s="156"/>
      <c r="P379" s="223" t="s">
        <v>62</v>
      </c>
      <c r="Q379" s="156"/>
      <c r="R379" s="156"/>
      <c r="S379" s="56"/>
    </row>
    <row r="380" spans="1:19" ht="21" customHeight="1" x14ac:dyDescent="0.25">
      <c r="A380" s="332"/>
      <c r="B380" s="147" t="s">
        <v>71</v>
      </c>
      <c r="C380" s="224"/>
      <c r="D380" s="224"/>
      <c r="E380" s="224"/>
      <c r="F380" s="224"/>
      <c r="G380" s="224" t="s">
        <v>62</v>
      </c>
      <c r="H380" s="224"/>
      <c r="I380" s="274" t="s">
        <v>62</v>
      </c>
      <c r="J380" s="274"/>
      <c r="K380" s="224"/>
      <c r="L380" s="224" t="s">
        <v>62</v>
      </c>
      <c r="M380" s="224"/>
      <c r="N380" s="224"/>
      <c r="O380" s="223" t="s">
        <v>62</v>
      </c>
      <c r="P380" s="223" t="s">
        <v>62</v>
      </c>
      <c r="Q380" s="223" t="s">
        <v>62</v>
      </c>
      <c r="R380" s="223" t="s">
        <v>62</v>
      </c>
      <c r="S380" s="56"/>
    </row>
    <row r="381" spans="1:19" ht="21" customHeight="1" x14ac:dyDescent="0.25">
      <c r="A381" s="333"/>
      <c r="B381" s="148" t="s">
        <v>72</v>
      </c>
      <c r="C381" s="224"/>
      <c r="D381" s="224" t="s">
        <v>62</v>
      </c>
      <c r="E381" s="224"/>
      <c r="F381" s="224"/>
      <c r="G381" s="224">
        <f>G379</f>
        <v>0</v>
      </c>
      <c r="H381" s="224">
        <f t="shared" ref="H381:K381" si="187">H379</f>
        <v>0</v>
      </c>
      <c r="I381" s="274">
        <f t="shared" si="187"/>
        <v>0</v>
      </c>
      <c r="J381" s="274">
        <f t="shared" si="187"/>
        <v>0</v>
      </c>
      <c r="K381" s="224">
        <f t="shared" si="187"/>
        <v>0</v>
      </c>
      <c r="L381" s="224" t="s">
        <v>62</v>
      </c>
      <c r="M381" s="150">
        <v>46022</v>
      </c>
      <c r="N381" s="150">
        <v>46022</v>
      </c>
      <c r="O381" s="156"/>
      <c r="P381" s="223" t="s">
        <v>62</v>
      </c>
      <c r="Q381" s="156"/>
      <c r="R381" s="156"/>
      <c r="S381" s="56"/>
    </row>
    <row r="382" spans="1:19" s="56" customFormat="1" ht="74.45" customHeight="1" x14ac:dyDescent="0.25">
      <c r="A382" s="331" t="s">
        <v>264</v>
      </c>
      <c r="B382" s="137" t="s">
        <v>331</v>
      </c>
      <c r="C382" s="142" t="s">
        <v>191</v>
      </c>
      <c r="D382" s="141" t="s">
        <v>333</v>
      </c>
      <c r="E382" s="141" t="s">
        <v>320</v>
      </c>
      <c r="F382" s="142">
        <v>642</v>
      </c>
      <c r="G382" s="142">
        <v>1</v>
      </c>
      <c r="H382" s="142">
        <f>G382</f>
        <v>1</v>
      </c>
      <c r="I382" s="142">
        <v>0</v>
      </c>
      <c r="J382" s="142">
        <v>0</v>
      </c>
      <c r="K382" s="142">
        <f>G382</f>
        <v>1</v>
      </c>
      <c r="L382" s="142"/>
      <c r="M382" s="224" t="s">
        <v>62</v>
      </c>
      <c r="N382" s="224" t="s">
        <v>62</v>
      </c>
      <c r="O382" s="156">
        <v>2948</v>
      </c>
      <c r="P382" s="156"/>
      <c r="Q382" s="156">
        <v>0</v>
      </c>
      <c r="R382" s="156"/>
    </row>
    <row r="383" spans="1:19" ht="15.75" x14ac:dyDescent="0.25">
      <c r="A383" s="332"/>
      <c r="B383" s="146" t="s">
        <v>70</v>
      </c>
      <c r="C383" s="224"/>
      <c r="D383" s="224" t="s">
        <v>62</v>
      </c>
      <c r="E383" s="224"/>
      <c r="F383" s="224"/>
      <c r="G383" s="224">
        <f>G382</f>
        <v>1</v>
      </c>
      <c r="H383" s="224">
        <f t="shared" ref="H383:K383" si="188">H382</f>
        <v>1</v>
      </c>
      <c r="I383" s="274">
        <f t="shared" si="188"/>
        <v>0</v>
      </c>
      <c r="J383" s="274">
        <f t="shared" si="188"/>
        <v>0</v>
      </c>
      <c r="K383" s="224">
        <f t="shared" si="188"/>
        <v>1</v>
      </c>
      <c r="L383" s="224" t="s">
        <v>62</v>
      </c>
      <c r="M383" s="150">
        <v>46022</v>
      </c>
      <c r="N383" s="150">
        <v>46022</v>
      </c>
      <c r="O383" s="156"/>
      <c r="P383" s="223" t="s">
        <v>62</v>
      </c>
      <c r="Q383" s="156"/>
      <c r="R383" s="156"/>
      <c r="S383" s="56"/>
    </row>
    <row r="384" spans="1:19" x14ac:dyDescent="0.25">
      <c r="A384" s="332"/>
      <c r="B384" s="147" t="s">
        <v>76</v>
      </c>
      <c r="C384" s="224"/>
      <c r="D384" s="224"/>
      <c r="E384" s="224"/>
      <c r="F384" s="224"/>
      <c r="G384" s="224" t="s">
        <v>62</v>
      </c>
      <c r="H384" s="224"/>
      <c r="I384" s="274" t="s">
        <v>62</v>
      </c>
      <c r="J384" s="274"/>
      <c r="K384" s="224"/>
      <c r="L384" s="224" t="s">
        <v>62</v>
      </c>
      <c r="M384" s="224"/>
      <c r="N384" s="224"/>
      <c r="O384" s="223" t="s">
        <v>62</v>
      </c>
      <c r="P384" s="223" t="s">
        <v>62</v>
      </c>
      <c r="Q384" s="223" t="s">
        <v>62</v>
      </c>
      <c r="R384" s="223" t="s">
        <v>62</v>
      </c>
      <c r="S384" s="56"/>
    </row>
    <row r="385" spans="1:19" ht="65.45" customHeight="1" x14ac:dyDescent="0.25">
      <c r="A385" s="332"/>
      <c r="B385" s="148" t="s">
        <v>192</v>
      </c>
      <c r="C385" s="224"/>
      <c r="D385" s="224" t="s">
        <v>62</v>
      </c>
      <c r="E385" s="224"/>
      <c r="F385" s="224"/>
      <c r="G385" s="224">
        <f>G382</f>
        <v>1</v>
      </c>
      <c r="H385" s="224">
        <f t="shared" ref="H385:J385" si="189">H382</f>
        <v>1</v>
      </c>
      <c r="I385" s="274">
        <f t="shared" si="189"/>
        <v>0</v>
      </c>
      <c r="J385" s="274">
        <f t="shared" si="189"/>
        <v>0</v>
      </c>
      <c r="K385" s="224">
        <f>K382</f>
        <v>1</v>
      </c>
      <c r="L385" s="224" t="s">
        <v>62</v>
      </c>
      <c r="M385" s="150">
        <v>46022</v>
      </c>
      <c r="N385" s="150">
        <v>46022</v>
      </c>
      <c r="O385" s="156"/>
      <c r="P385" s="223" t="s">
        <v>62</v>
      </c>
      <c r="Q385" s="156"/>
      <c r="R385" s="156"/>
      <c r="S385" s="56"/>
    </row>
    <row r="386" spans="1:19" ht="15" customHeight="1" x14ac:dyDescent="0.25">
      <c r="A386" s="332"/>
      <c r="B386" s="147" t="s">
        <v>193</v>
      </c>
      <c r="C386" s="224"/>
      <c r="D386" s="224"/>
      <c r="E386" s="224"/>
      <c r="F386" s="224"/>
      <c r="G386" s="224" t="s">
        <v>62</v>
      </c>
      <c r="H386" s="224"/>
      <c r="I386" s="274" t="s">
        <v>62</v>
      </c>
      <c r="J386" s="274"/>
      <c r="K386" s="224"/>
      <c r="L386" s="224" t="s">
        <v>62</v>
      </c>
      <c r="M386" s="224"/>
      <c r="N386" s="224"/>
      <c r="O386" s="223" t="s">
        <v>62</v>
      </c>
      <c r="P386" s="223" t="s">
        <v>62</v>
      </c>
      <c r="Q386" s="223" t="s">
        <v>62</v>
      </c>
      <c r="R386" s="223" t="s">
        <v>62</v>
      </c>
      <c r="S386" s="56"/>
    </row>
    <row r="387" spans="1:19" ht="38.65" customHeight="1" x14ac:dyDescent="0.25">
      <c r="A387" s="332"/>
      <c r="B387" s="148" t="s">
        <v>330</v>
      </c>
      <c r="C387" s="224"/>
      <c r="D387" s="224" t="s">
        <v>62</v>
      </c>
      <c r="E387" s="224"/>
      <c r="F387" s="224"/>
      <c r="G387" s="224">
        <f>G383</f>
        <v>1</v>
      </c>
      <c r="H387" s="224">
        <f t="shared" ref="H387:K387" si="190">H383</f>
        <v>1</v>
      </c>
      <c r="I387" s="274">
        <f t="shared" si="190"/>
        <v>0</v>
      </c>
      <c r="J387" s="274">
        <f t="shared" si="190"/>
        <v>0</v>
      </c>
      <c r="K387" s="224">
        <f t="shared" si="190"/>
        <v>1</v>
      </c>
      <c r="L387" s="224" t="s">
        <v>62</v>
      </c>
      <c r="M387" s="150">
        <v>46022</v>
      </c>
      <c r="N387" s="150">
        <v>46022</v>
      </c>
      <c r="O387" s="156"/>
      <c r="P387" s="223" t="s">
        <v>62</v>
      </c>
      <c r="Q387" s="156"/>
      <c r="R387" s="156"/>
      <c r="S387" s="56"/>
    </row>
    <row r="388" spans="1:19" ht="21" customHeight="1" x14ac:dyDescent="0.25">
      <c r="A388" s="332"/>
      <c r="B388" s="147" t="s">
        <v>71</v>
      </c>
      <c r="C388" s="224"/>
      <c r="D388" s="224"/>
      <c r="E388" s="224"/>
      <c r="F388" s="224"/>
      <c r="G388" s="224" t="s">
        <v>62</v>
      </c>
      <c r="H388" s="224"/>
      <c r="I388" s="274" t="s">
        <v>62</v>
      </c>
      <c r="J388" s="274"/>
      <c r="K388" s="224"/>
      <c r="L388" s="224" t="s">
        <v>62</v>
      </c>
      <c r="M388" s="224"/>
      <c r="N388" s="224"/>
      <c r="O388" s="223" t="s">
        <v>62</v>
      </c>
      <c r="P388" s="223" t="s">
        <v>62</v>
      </c>
      <c r="Q388" s="223" t="s">
        <v>62</v>
      </c>
      <c r="R388" s="223" t="s">
        <v>62</v>
      </c>
      <c r="S388" s="56"/>
    </row>
    <row r="389" spans="1:19" ht="21" customHeight="1" x14ac:dyDescent="0.25">
      <c r="A389" s="333"/>
      <c r="B389" s="148" t="s">
        <v>72</v>
      </c>
      <c r="C389" s="224"/>
      <c r="D389" s="224" t="s">
        <v>62</v>
      </c>
      <c r="E389" s="224"/>
      <c r="F389" s="224"/>
      <c r="G389" s="224">
        <f>G387</f>
        <v>1</v>
      </c>
      <c r="H389" s="224">
        <f t="shared" ref="H389:K389" si="191">H387</f>
        <v>1</v>
      </c>
      <c r="I389" s="274">
        <f t="shared" si="191"/>
        <v>0</v>
      </c>
      <c r="J389" s="274">
        <f t="shared" si="191"/>
        <v>0</v>
      </c>
      <c r="K389" s="224">
        <f t="shared" si="191"/>
        <v>1</v>
      </c>
      <c r="L389" s="224" t="s">
        <v>62</v>
      </c>
      <c r="M389" s="150">
        <v>46022</v>
      </c>
      <c r="N389" s="150">
        <v>46022</v>
      </c>
      <c r="O389" s="156"/>
      <c r="P389" s="223" t="s">
        <v>62</v>
      </c>
      <c r="Q389" s="156"/>
      <c r="R389" s="156"/>
      <c r="S389" s="56"/>
    </row>
    <row r="390" spans="1:19" s="56" customFormat="1" ht="74.45" customHeight="1" x14ac:dyDescent="0.25">
      <c r="A390" s="331" t="s">
        <v>265</v>
      </c>
      <c r="B390" s="137" t="s">
        <v>331</v>
      </c>
      <c r="C390" s="142" t="s">
        <v>191</v>
      </c>
      <c r="D390" s="141" t="s">
        <v>333</v>
      </c>
      <c r="E390" s="141" t="s">
        <v>320</v>
      </c>
      <c r="F390" s="142">
        <v>642</v>
      </c>
      <c r="G390" s="142"/>
      <c r="H390" s="142">
        <f>G390</f>
        <v>0</v>
      </c>
      <c r="I390" s="142">
        <v>0</v>
      </c>
      <c r="J390" s="142">
        <v>0</v>
      </c>
      <c r="K390" s="142">
        <f>G390</f>
        <v>0</v>
      </c>
      <c r="L390" s="142"/>
      <c r="M390" s="224" t="s">
        <v>62</v>
      </c>
      <c r="N390" s="224" t="s">
        <v>62</v>
      </c>
      <c r="O390" s="156"/>
      <c r="P390" s="156"/>
      <c r="Q390" s="156"/>
      <c r="R390" s="156"/>
    </row>
    <row r="391" spans="1:19" ht="15.75" x14ac:dyDescent="0.25">
      <c r="A391" s="332"/>
      <c r="B391" s="146" t="s">
        <v>70</v>
      </c>
      <c r="C391" s="224"/>
      <c r="D391" s="224" t="s">
        <v>62</v>
      </c>
      <c r="E391" s="224"/>
      <c r="F391" s="224"/>
      <c r="G391" s="224">
        <f>G390</f>
        <v>0</v>
      </c>
      <c r="H391" s="224">
        <f t="shared" ref="H391:K391" si="192">H390</f>
        <v>0</v>
      </c>
      <c r="I391" s="274">
        <f t="shared" si="192"/>
        <v>0</v>
      </c>
      <c r="J391" s="274">
        <f t="shared" si="192"/>
        <v>0</v>
      </c>
      <c r="K391" s="224">
        <f t="shared" si="192"/>
        <v>0</v>
      </c>
      <c r="L391" s="224" t="s">
        <v>62</v>
      </c>
      <c r="M391" s="150">
        <v>46022</v>
      </c>
      <c r="N391" s="150">
        <v>46022</v>
      </c>
      <c r="O391" s="156"/>
      <c r="P391" s="223" t="s">
        <v>62</v>
      </c>
      <c r="Q391" s="156"/>
      <c r="R391" s="156"/>
      <c r="S391" s="56"/>
    </row>
    <row r="392" spans="1:19" x14ac:dyDescent="0.25">
      <c r="A392" s="332"/>
      <c r="B392" s="147" t="s">
        <v>76</v>
      </c>
      <c r="C392" s="224"/>
      <c r="D392" s="224"/>
      <c r="E392" s="224"/>
      <c r="F392" s="224"/>
      <c r="G392" s="224" t="s">
        <v>62</v>
      </c>
      <c r="H392" s="224"/>
      <c r="I392" s="274" t="s">
        <v>62</v>
      </c>
      <c r="J392" s="274"/>
      <c r="K392" s="224"/>
      <c r="L392" s="224" t="s">
        <v>62</v>
      </c>
      <c r="M392" s="224"/>
      <c r="N392" s="224"/>
      <c r="O392" s="223" t="s">
        <v>62</v>
      </c>
      <c r="P392" s="223" t="s">
        <v>62</v>
      </c>
      <c r="Q392" s="223" t="s">
        <v>62</v>
      </c>
      <c r="R392" s="223" t="s">
        <v>62</v>
      </c>
      <c r="S392" s="56"/>
    </row>
    <row r="393" spans="1:19" ht="65.45" customHeight="1" x14ac:dyDescent="0.25">
      <c r="A393" s="332"/>
      <c r="B393" s="148" t="s">
        <v>192</v>
      </c>
      <c r="C393" s="224"/>
      <c r="D393" s="224" t="s">
        <v>62</v>
      </c>
      <c r="E393" s="224"/>
      <c r="F393" s="224"/>
      <c r="G393" s="224">
        <f>G390</f>
        <v>0</v>
      </c>
      <c r="H393" s="224">
        <f t="shared" ref="H393:J393" si="193">H390</f>
        <v>0</v>
      </c>
      <c r="I393" s="274">
        <f t="shared" si="193"/>
        <v>0</v>
      </c>
      <c r="J393" s="274">
        <f t="shared" si="193"/>
        <v>0</v>
      </c>
      <c r="K393" s="224">
        <f>K390</f>
        <v>0</v>
      </c>
      <c r="L393" s="224" t="s">
        <v>62</v>
      </c>
      <c r="M393" s="150">
        <v>46022</v>
      </c>
      <c r="N393" s="150">
        <v>46022</v>
      </c>
      <c r="O393" s="156"/>
      <c r="P393" s="223" t="s">
        <v>62</v>
      </c>
      <c r="Q393" s="156"/>
      <c r="R393" s="156"/>
      <c r="S393" s="56"/>
    </row>
    <row r="394" spans="1:19" ht="15" customHeight="1" x14ac:dyDescent="0.25">
      <c r="A394" s="332"/>
      <c r="B394" s="147" t="s">
        <v>193</v>
      </c>
      <c r="C394" s="224"/>
      <c r="D394" s="224"/>
      <c r="E394" s="224"/>
      <c r="F394" s="224"/>
      <c r="G394" s="224" t="s">
        <v>62</v>
      </c>
      <c r="H394" s="224"/>
      <c r="I394" s="274" t="s">
        <v>62</v>
      </c>
      <c r="J394" s="274"/>
      <c r="K394" s="224"/>
      <c r="L394" s="224" t="s">
        <v>62</v>
      </c>
      <c r="M394" s="224"/>
      <c r="N394" s="224"/>
      <c r="O394" s="223" t="s">
        <v>62</v>
      </c>
      <c r="P394" s="223" t="s">
        <v>62</v>
      </c>
      <c r="Q394" s="223" t="s">
        <v>62</v>
      </c>
      <c r="R394" s="223" t="s">
        <v>62</v>
      </c>
      <c r="S394" s="56"/>
    </row>
    <row r="395" spans="1:19" ht="38.65" customHeight="1" x14ac:dyDescent="0.25">
      <c r="A395" s="332"/>
      <c r="B395" s="148" t="s">
        <v>330</v>
      </c>
      <c r="C395" s="224"/>
      <c r="D395" s="224" t="s">
        <v>62</v>
      </c>
      <c r="E395" s="224"/>
      <c r="F395" s="224"/>
      <c r="G395" s="224">
        <f>G391</f>
        <v>0</v>
      </c>
      <c r="H395" s="224">
        <f t="shared" ref="H395:K395" si="194">H391</f>
        <v>0</v>
      </c>
      <c r="I395" s="274">
        <f t="shared" si="194"/>
        <v>0</v>
      </c>
      <c r="J395" s="274">
        <f t="shared" si="194"/>
        <v>0</v>
      </c>
      <c r="K395" s="224">
        <f t="shared" si="194"/>
        <v>0</v>
      </c>
      <c r="L395" s="224" t="s">
        <v>62</v>
      </c>
      <c r="M395" s="150">
        <v>46022</v>
      </c>
      <c r="N395" s="150">
        <v>46022</v>
      </c>
      <c r="O395" s="156"/>
      <c r="P395" s="223" t="s">
        <v>62</v>
      </c>
      <c r="Q395" s="156"/>
      <c r="R395" s="156"/>
      <c r="S395" s="56"/>
    </row>
    <row r="396" spans="1:19" ht="21" customHeight="1" x14ac:dyDescent="0.25">
      <c r="A396" s="332"/>
      <c r="B396" s="147" t="s">
        <v>71</v>
      </c>
      <c r="C396" s="224"/>
      <c r="D396" s="224"/>
      <c r="E396" s="224"/>
      <c r="F396" s="224"/>
      <c r="G396" s="224" t="s">
        <v>62</v>
      </c>
      <c r="H396" s="224"/>
      <c r="I396" s="274" t="s">
        <v>62</v>
      </c>
      <c r="J396" s="274"/>
      <c r="K396" s="224"/>
      <c r="L396" s="224" t="s">
        <v>62</v>
      </c>
      <c r="M396" s="224"/>
      <c r="N396" s="224"/>
      <c r="O396" s="223" t="s">
        <v>62</v>
      </c>
      <c r="P396" s="223" t="s">
        <v>62</v>
      </c>
      <c r="Q396" s="223" t="s">
        <v>62</v>
      </c>
      <c r="R396" s="223" t="s">
        <v>62</v>
      </c>
      <c r="S396" s="56"/>
    </row>
    <row r="397" spans="1:19" ht="21" customHeight="1" x14ac:dyDescent="0.25">
      <c r="A397" s="333"/>
      <c r="B397" s="148" t="s">
        <v>72</v>
      </c>
      <c r="C397" s="224"/>
      <c r="D397" s="224" t="s">
        <v>62</v>
      </c>
      <c r="E397" s="224"/>
      <c r="F397" s="224"/>
      <c r="G397" s="224">
        <f>G395</f>
        <v>0</v>
      </c>
      <c r="H397" s="224">
        <f t="shared" ref="H397:K397" si="195">H395</f>
        <v>0</v>
      </c>
      <c r="I397" s="274">
        <f t="shared" si="195"/>
        <v>0</v>
      </c>
      <c r="J397" s="274">
        <f t="shared" si="195"/>
        <v>0</v>
      </c>
      <c r="K397" s="224">
        <f t="shared" si="195"/>
        <v>0</v>
      </c>
      <c r="L397" s="224" t="s">
        <v>62</v>
      </c>
      <c r="M397" s="150">
        <v>46022</v>
      </c>
      <c r="N397" s="150">
        <v>46022</v>
      </c>
      <c r="O397" s="156"/>
      <c r="P397" s="223" t="s">
        <v>62</v>
      </c>
      <c r="Q397" s="156"/>
      <c r="R397" s="156"/>
      <c r="S397" s="56"/>
    </row>
    <row r="398" spans="1:19" s="56" customFormat="1" ht="74.45" customHeight="1" x14ac:dyDescent="0.25">
      <c r="A398" s="331" t="s">
        <v>266</v>
      </c>
      <c r="B398" s="137" t="s">
        <v>331</v>
      </c>
      <c r="C398" s="142" t="s">
        <v>191</v>
      </c>
      <c r="D398" s="141" t="s">
        <v>333</v>
      </c>
      <c r="E398" s="141" t="s">
        <v>320</v>
      </c>
      <c r="F398" s="142">
        <v>642</v>
      </c>
      <c r="G398" s="142">
        <v>1</v>
      </c>
      <c r="H398" s="142">
        <f>G398</f>
        <v>1</v>
      </c>
      <c r="I398" s="142">
        <v>0</v>
      </c>
      <c r="J398" s="142">
        <v>0</v>
      </c>
      <c r="K398" s="142">
        <f>G398</f>
        <v>1</v>
      </c>
      <c r="L398" s="142"/>
      <c r="M398" s="224" t="s">
        <v>62</v>
      </c>
      <c r="N398" s="224" t="s">
        <v>62</v>
      </c>
      <c r="O398" s="156">
        <v>33500</v>
      </c>
      <c r="P398" s="156"/>
      <c r="Q398" s="156"/>
      <c r="R398" s="156"/>
    </row>
    <row r="399" spans="1:19" ht="15.75" x14ac:dyDescent="0.25">
      <c r="A399" s="332"/>
      <c r="B399" s="146" t="s">
        <v>70</v>
      </c>
      <c r="C399" s="224"/>
      <c r="D399" s="224" t="s">
        <v>62</v>
      </c>
      <c r="E399" s="224"/>
      <c r="F399" s="224"/>
      <c r="G399" s="224">
        <f>G398</f>
        <v>1</v>
      </c>
      <c r="H399" s="224">
        <f t="shared" ref="H399:K399" si="196">H398</f>
        <v>1</v>
      </c>
      <c r="I399" s="274">
        <f t="shared" si="196"/>
        <v>0</v>
      </c>
      <c r="J399" s="274">
        <f t="shared" si="196"/>
        <v>0</v>
      </c>
      <c r="K399" s="224">
        <f t="shared" si="196"/>
        <v>1</v>
      </c>
      <c r="L399" s="224" t="s">
        <v>62</v>
      </c>
      <c r="M399" s="150">
        <v>46022</v>
      </c>
      <c r="N399" s="150">
        <v>46022</v>
      </c>
      <c r="O399" s="156"/>
      <c r="P399" s="223" t="s">
        <v>62</v>
      </c>
      <c r="Q399" s="156"/>
      <c r="R399" s="156"/>
      <c r="S399" s="56"/>
    </row>
    <row r="400" spans="1:19" x14ac:dyDescent="0.25">
      <c r="A400" s="332"/>
      <c r="B400" s="147" t="s">
        <v>76</v>
      </c>
      <c r="C400" s="224"/>
      <c r="D400" s="224"/>
      <c r="E400" s="224"/>
      <c r="F400" s="224"/>
      <c r="G400" s="224" t="s">
        <v>62</v>
      </c>
      <c r="H400" s="224"/>
      <c r="I400" s="274" t="s">
        <v>62</v>
      </c>
      <c r="J400" s="274"/>
      <c r="K400" s="224"/>
      <c r="L400" s="224" t="s">
        <v>62</v>
      </c>
      <c r="M400" s="224"/>
      <c r="N400" s="224"/>
      <c r="O400" s="223" t="s">
        <v>62</v>
      </c>
      <c r="P400" s="223" t="s">
        <v>62</v>
      </c>
      <c r="Q400" s="223" t="s">
        <v>62</v>
      </c>
      <c r="R400" s="223" t="s">
        <v>62</v>
      </c>
      <c r="S400" s="56"/>
    </row>
    <row r="401" spans="1:19" ht="65.45" customHeight="1" x14ac:dyDescent="0.25">
      <c r="A401" s="332"/>
      <c r="B401" s="148" t="s">
        <v>192</v>
      </c>
      <c r="C401" s="224"/>
      <c r="D401" s="224" t="s">
        <v>62</v>
      </c>
      <c r="E401" s="224"/>
      <c r="F401" s="224"/>
      <c r="G401" s="224">
        <f>G398</f>
        <v>1</v>
      </c>
      <c r="H401" s="224">
        <f t="shared" ref="H401:J401" si="197">H398</f>
        <v>1</v>
      </c>
      <c r="I401" s="274">
        <f t="shared" si="197"/>
        <v>0</v>
      </c>
      <c r="J401" s="274">
        <f t="shared" si="197"/>
        <v>0</v>
      </c>
      <c r="K401" s="224">
        <f>K398</f>
        <v>1</v>
      </c>
      <c r="L401" s="224" t="s">
        <v>62</v>
      </c>
      <c r="M401" s="150">
        <v>46022</v>
      </c>
      <c r="N401" s="150">
        <v>46022</v>
      </c>
      <c r="O401" s="156"/>
      <c r="P401" s="223" t="s">
        <v>62</v>
      </c>
      <c r="Q401" s="156"/>
      <c r="R401" s="156"/>
      <c r="S401" s="56"/>
    </row>
    <row r="402" spans="1:19" ht="15" customHeight="1" x14ac:dyDescent="0.25">
      <c r="A402" s="332"/>
      <c r="B402" s="147" t="s">
        <v>193</v>
      </c>
      <c r="C402" s="224"/>
      <c r="D402" s="224"/>
      <c r="E402" s="224"/>
      <c r="F402" s="224"/>
      <c r="G402" s="224" t="s">
        <v>62</v>
      </c>
      <c r="H402" s="224"/>
      <c r="I402" s="274" t="s">
        <v>62</v>
      </c>
      <c r="J402" s="274"/>
      <c r="K402" s="224"/>
      <c r="L402" s="224" t="s">
        <v>62</v>
      </c>
      <c r="M402" s="224"/>
      <c r="N402" s="224"/>
      <c r="O402" s="223" t="s">
        <v>62</v>
      </c>
      <c r="P402" s="223" t="s">
        <v>62</v>
      </c>
      <c r="Q402" s="223" t="s">
        <v>62</v>
      </c>
      <c r="R402" s="223" t="s">
        <v>62</v>
      </c>
      <c r="S402" s="56"/>
    </row>
    <row r="403" spans="1:19" ht="38.65" customHeight="1" x14ac:dyDescent="0.25">
      <c r="A403" s="332"/>
      <c r="B403" s="148" t="s">
        <v>330</v>
      </c>
      <c r="C403" s="224"/>
      <c r="D403" s="224" t="s">
        <v>62</v>
      </c>
      <c r="E403" s="224"/>
      <c r="F403" s="224"/>
      <c r="G403" s="224">
        <f>G399</f>
        <v>1</v>
      </c>
      <c r="H403" s="224">
        <f t="shared" ref="H403:K403" si="198">H399</f>
        <v>1</v>
      </c>
      <c r="I403" s="274">
        <f t="shared" si="198"/>
        <v>0</v>
      </c>
      <c r="J403" s="274">
        <f t="shared" si="198"/>
        <v>0</v>
      </c>
      <c r="K403" s="224">
        <f t="shared" si="198"/>
        <v>1</v>
      </c>
      <c r="L403" s="224" t="s">
        <v>62</v>
      </c>
      <c r="M403" s="150">
        <v>46022</v>
      </c>
      <c r="N403" s="150">
        <v>46022</v>
      </c>
      <c r="O403" s="156"/>
      <c r="P403" s="223" t="s">
        <v>62</v>
      </c>
      <c r="Q403" s="156"/>
      <c r="R403" s="156"/>
      <c r="S403" s="56"/>
    </row>
    <row r="404" spans="1:19" ht="21" customHeight="1" x14ac:dyDescent="0.25">
      <c r="A404" s="332"/>
      <c r="B404" s="147" t="s">
        <v>71</v>
      </c>
      <c r="C404" s="224"/>
      <c r="D404" s="224"/>
      <c r="E404" s="224"/>
      <c r="F404" s="224"/>
      <c r="G404" s="224" t="s">
        <v>62</v>
      </c>
      <c r="H404" s="224"/>
      <c r="I404" s="274" t="s">
        <v>62</v>
      </c>
      <c r="J404" s="274"/>
      <c r="K404" s="224"/>
      <c r="L404" s="224" t="s">
        <v>62</v>
      </c>
      <c r="M404" s="224"/>
      <c r="N404" s="224"/>
      <c r="O404" s="223" t="s">
        <v>62</v>
      </c>
      <c r="P404" s="223" t="s">
        <v>62</v>
      </c>
      <c r="Q404" s="223" t="s">
        <v>62</v>
      </c>
      <c r="R404" s="223" t="s">
        <v>62</v>
      </c>
      <c r="S404" s="56"/>
    </row>
    <row r="405" spans="1:19" ht="21" customHeight="1" x14ac:dyDescent="0.25">
      <c r="A405" s="333"/>
      <c r="B405" s="148" t="s">
        <v>72</v>
      </c>
      <c r="C405" s="224"/>
      <c r="D405" s="224" t="s">
        <v>62</v>
      </c>
      <c r="E405" s="224"/>
      <c r="F405" s="224"/>
      <c r="G405" s="224">
        <f>G403</f>
        <v>1</v>
      </c>
      <c r="H405" s="224">
        <f t="shared" ref="H405:K405" si="199">H403</f>
        <v>1</v>
      </c>
      <c r="I405" s="274">
        <f t="shared" si="199"/>
        <v>0</v>
      </c>
      <c r="J405" s="274">
        <f t="shared" si="199"/>
        <v>0</v>
      </c>
      <c r="K405" s="224">
        <f t="shared" si="199"/>
        <v>1</v>
      </c>
      <c r="L405" s="224" t="s">
        <v>62</v>
      </c>
      <c r="M405" s="150">
        <v>46022</v>
      </c>
      <c r="N405" s="150">
        <v>46022</v>
      </c>
      <c r="O405" s="156"/>
      <c r="P405" s="223" t="s">
        <v>62</v>
      </c>
      <c r="Q405" s="156"/>
      <c r="R405" s="156"/>
      <c r="S405" s="56"/>
    </row>
    <row r="406" spans="1:19" s="56" customFormat="1" ht="74.45" customHeight="1" x14ac:dyDescent="0.25">
      <c r="A406" s="331" t="s">
        <v>267</v>
      </c>
      <c r="B406" s="137" t="s">
        <v>331</v>
      </c>
      <c r="C406" s="142" t="s">
        <v>191</v>
      </c>
      <c r="D406" s="141" t="s">
        <v>333</v>
      </c>
      <c r="E406" s="141" t="s">
        <v>320</v>
      </c>
      <c r="F406" s="142">
        <v>642</v>
      </c>
      <c r="G406" s="142"/>
      <c r="H406" s="142">
        <f>G406</f>
        <v>0</v>
      </c>
      <c r="I406" s="142">
        <v>0</v>
      </c>
      <c r="J406" s="142">
        <v>0</v>
      </c>
      <c r="K406" s="142">
        <f>G406</f>
        <v>0</v>
      </c>
      <c r="L406" s="142"/>
      <c r="M406" s="224" t="s">
        <v>62</v>
      </c>
      <c r="N406" s="224" t="s">
        <v>62</v>
      </c>
      <c r="O406" s="156"/>
      <c r="P406" s="156"/>
      <c r="Q406" s="156"/>
      <c r="R406" s="156"/>
    </row>
    <row r="407" spans="1:19" ht="15.75" x14ac:dyDescent="0.25">
      <c r="A407" s="332"/>
      <c r="B407" s="146" t="s">
        <v>70</v>
      </c>
      <c r="C407" s="224"/>
      <c r="D407" s="224" t="s">
        <v>62</v>
      </c>
      <c r="E407" s="224"/>
      <c r="F407" s="224"/>
      <c r="G407" s="224">
        <f>G406</f>
        <v>0</v>
      </c>
      <c r="H407" s="224">
        <f t="shared" ref="H407:K407" si="200">H406</f>
        <v>0</v>
      </c>
      <c r="I407" s="274">
        <f t="shared" si="200"/>
        <v>0</v>
      </c>
      <c r="J407" s="274">
        <f t="shared" si="200"/>
        <v>0</v>
      </c>
      <c r="K407" s="224">
        <f t="shared" si="200"/>
        <v>0</v>
      </c>
      <c r="L407" s="224" t="s">
        <v>62</v>
      </c>
      <c r="M407" s="150">
        <v>46022</v>
      </c>
      <c r="N407" s="150">
        <v>46022</v>
      </c>
      <c r="O407" s="156"/>
      <c r="P407" s="223" t="s">
        <v>62</v>
      </c>
      <c r="Q407" s="156"/>
      <c r="R407" s="156"/>
      <c r="S407" s="56"/>
    </row>
    <row r="408" spans="1:19" x14ac:dyDescent="0.25">
      <c r="A408" s="332"/>
      <c r="B408" s="147" t="s">
        <v>76</v>
      </c>
      <c r="C408" s="224"/>
      <c r="D408" s="224"/>
      <c r="E408" s="224"/>
      <c r="F408" s="224"/>
      <c r="G408" s="224" t="s">
        <v>62</v>
      </c>
      <c r="H408" s="224"/>
      <c r="I408" s="274" t="s">
        <v>62</v>
      </c>
      <c r="J408" s="274"/>
      <c r="K408" s="224"/>
      <c r="L408" s="224" t="s">
        <v>62</v>
      </c>
      <c r="M408" s="224"/>
      <c r="N408" s="224"/>
      <c r="O408" s="223" t="s">
        <v>62</v>
      </c>
      <c r="P408" s="223" t="s">
        <v>62</v>
      </c>
      <c r="Q408" s="223" t="s">
        <v>62</v>
      </c>
      <c r="R408" s="223" t="s">
        <v>62</v>
      </c>
      <c r="S408" s="56"/>
    </row>
    <row r="409" spans="1:19" ht="65.45" customHeight="1" x14ac:dyDescent="0.25">
      <c r="A409" s="332"/>
      <c r="B409" s="148" t="s">
        <v>192</v>
      </c>
      <c r="C409" s="224"/>
      <c r="D409" s="224" t="s">
        <v>62</v>
      </c>
      <c r="E409" s="224"/>
      <c r="F409" s="224"/>
      <c r="G409" s="224">
        <f>G406</f>
        <v>0</v>
      </c>
      <c r="H409" s="224">
        <f t="shared" ref="H409:J409" si="201">H406</f>
        <v>0</v>
      </c>
      <c r="I409" s="274">
        <f t="shared" si="201"/>
        <v>0</v>
      </c>
      <c r="J409" s="274">
        <f t="shared" si="201"/>
        <v>0</v>
      </c>
      <c r="K409" s="224">
        <f>K406</f>
        <v>0</v>
      </c>
      <c r="L409" s="224" t="s">
        <v>62</v>
      </c>
      <c r="M409" s="150">
        <v>46022</v>
      </c>
      <c r="N409" s="150">
        <v>46022</v>
      </c>
      <c r="O409" s="156"/>
      <c r="P409" s="223" t="s">
        <v>62</v>
      </c>
      <c r="Q409" s="156"/>
      <c r="R409" s="156"/>
      <c r="S409" s="56"/>
    </row>
    <row r="410" spans="1:19" ht="15" customHeight="1" x14ac:dyDescent="0.25">
      <c r="A410" s="332"/>
      <c r="B410" s="147" t="s">
        <v>193</v>
      </c>
      <c r="C410" s="224"/>
      <c r="D410" s="224"/>
      <c r="E410" s="224"/>
      <c r="F410" s="224"/>
      <c r="G410" s="224" t="s">
        <v>62</v>
      </c>
      <c r="H410" s="224"/>
      <c r="I410" s="274" t="s">
        <v>62</v>
      </c>
      <c r="J410" s="274"/>
      <c r="K410" s="224"/>
      <c r="L410" s="224" t="s">
        <v>62</v>
      </c>
      <c r="M410" s="224"/>
      <c r="N410" s="224"/>
      <c r="O410" s="223" t="s">
        <v>62</v>
      </c>
      <c r="P410" s="223" t="s">
        <v>62</v>
      </c>
      <c r="Q410" s="223" t="s">
        <v>62</v>
      </c>
      <c r="R410" s="223" t="s">
        <v>62</v>
      </c>
      <c r="S410" s="56"/>
    </row>
    <row r="411" spans="1:19" ht="38.65" customHeight="1" x14ac:dyDescent="0.25">
      <c r="A411" s="332"/>
      <c r="B411" s="148" t="s">
        <v>330</v>
      </c>
      <c r="C411" s="224"/>
      <c r="D411" s="224" t="s">
        <v>62</v>
      </c>
      <c r="E411" s="224"/>
      <c r="F411" s="224"/>
      <c r="G411" s="224">
        <f>G407</f>
        <v>0</v>
      </c>
      <c r="H411" s="224">
        <f t="shared" ref="H411:K411" si="202">H407</f>
        <v>0</v>
      </c>
      <c r="I411" s="274">
        <f t="shared" si="202"/>
        <v>0</v>
      </c>
      <c r="J411" s="274">
        <f t="shared" si="202"/>
        <v>0</v>
      </c>
      <c r="K411" s="224">
        <f t="shared" si="202"/>
        <v>0</v>
      </c>
      <c r="L411" s="224" t="s">
        <v>62</v>
      </c>
      <c r="M411" s="150">
        <v>46022</v>
      </c>
      <c r="N411" s="150">
        <v>46022</v>
      </c>
      <c r="O411" s="156"/>
      <c r="P411" s="223" t="s">
        <v>62</v>
      </c>
      <c r="Q411" s="156"/>
      <c r="R411" s="156"/>
      <c r="S411" s="56"/>
    </row>
    <row r="412" spans="1:19" ht="21" customHeight="1" x14ac:dyDescent="0.25">
      <c r="A412" s="332"/>
      <c r="B412" s="147" t="s">
        <v>71</v>
      </c>
      <c r="C412" s="224"/>
      <c r="D412" s="224"/>
      <c r="E412" s="224"/>
      <c r="F412" s="224"/>
      <c r="G412" s="224" t="s">
        <v>62</v>
      </c>
      <c r="H412" s="224"/>
      <c r="I412" s="274" t="s">
        <v>62</v>
      </c>
      <c r="J412" s="274"/>
      <c r="K412" s="224"/>
      <c r="L412" s="224" t="s">
        <v>62</v>
      </c>
      <c r="M412" s="224"/>
      <c r="N412" s="224"/>
      <c r="O412" s="223" t="s">
        <v>62</v>
      </c>
      <c r="P412" s="223" t="s">
        <v>62</v>
      </c>
      <c r="Q412" s="223" t="s">
        <v>62</v>
      </c>
      <c r="R412" s="223" t="s">
        <v>62</v>
      </c>
      <c r="S412" s="56"/>
    </row>
    <row r="413" spans="1:19" ht="21" customHeight="1" x14ac:dyDescent="0.25">
      <c r="A413" s="333"/>
      <c r="B413" s="148" t="s">
        <v>72</v>
      </c>
      <c r="C413" s="224"/>
      <c r="D413" s="224" t="s">
        <v>62</v>
      </c>
      <c r="E413" s="224"/>
      <c r="F413" s="224"/>
      <c r="G413" s="224">
        <f>G411</f>
        <v>0</v>
      </c>
      <c r="H413" s="224">
        <f t="shared" ref="H413:K413" si="203">H411</f>
        <v>0</v>
      </c>
      <c r="I413" s="274">
        <f t="shared" si="203"/>
        <v>0</v>
      </c>
      <c r="J413" s="274">
        <f t="shared" si="203"/>
        <v>0</v>
      </c>
      <c r="K413" s="224">
        <f t="shared" si="203"/>
        <v>0</v>
      </c>
      <c r="L413" s="224" t="s">
        <v>62</v>
      </c>
      <c r="M413" s="150">
        <v>46022</v>
      </c>
      <c r="N413" s="150">
        <v>46022</v>
      </c>
      <c r="O413" s="156"/>
      <c r="P413" s="223" t="s">
        <v>62</v>
      </c>
      <c r="Q413" s="156"/>
      <c r="R413" s="156"/>
      <c r="S413" s="56"/>
    </row>
    <row r="414" spans="1:19" s="56" customFormat="1" ht="74.45" customHeight="1" x14ac:dyDescent="0.25">
      <c r="A414" s="331" t="s">
        <v>268</v>
      </c>
      <c r="B414" s="137" t="s">
        <v>331</v>
      </c>
      <c r="C414" s="142" t="s">
        <v>191</v>
      </c>
      <c r="D414" s="141" t="s">
        <v>333</v>
      </c>
      <c r="E414" s="141" t="s">
        <v>320</v>
      </c>
      <c r="F414" s="142">
        <v>642</v>
      </c>
      <c r="G414" s="142"/>
      <c r="H414" s="142">
        <f>G414</f>
        <v>0</v>
      </c>
      <c r="I414" s="142">
        <v>0</v>
      </c>
      <c r="J414" s="142">
        <v>0</v>
      </c>
      <c r="K414" s="142">
        <f>G414</f>
        <v>0</v>
      </c>
      <c r="L414" s="142"/>
      <c r="M414" s="224" t="s">
        <v>62</v>
      </c>
      <c r="N414" s="224" t="s">
        <v>62</v>
      </c>
      <c r="O414" s="156"/>
      <c r="P414" s="156"/>
      <c r="Q414" s="156"/>
      <c r="R414" s="156"/>
    </row>
    <row r="415" spans="1:19" ht="15.75" x14ac:dyDescent="0.25">
      <c r="A415" s="332"/>
      <c r="B415" s="146" t="s">
        <v>70</v>
      </c>
      <c r="C415" s="224"/>
      <c r="D415" s="224" t="s">
        <v>62</v>
      </c>
      <c r="E415" s="224"/>
      <c r="F415" s="224"/>
      <c r="G415" s="224">
        <f>G414</f>
        <v>0</v>
      </c>
      <c r="H415" s="224">
        <f t="shared" ref="H415:K415" si="204">H414</f>
        <v>0</v>
      </c>
      <c r="I415" s="274">
        <f t="shared" si="204"/>
        <v>0</v>
      </c>
      <c r="J415" s="274">
        <f t="shared" si="204"/>
        <v>0</v>
      </c>
      <c r="K415" s="224">
        <f t="shared" si="204"/>
        <v>0</v>
      </c>
      <c r="L415" s="224" t="s">
        <v>62</v>
      </c>
      <c r="M415" s="150">
        <v>46022</v>
      </c>
      <c r="N415" s="150">
        <v>46022</v>
      </c>
      <c r="O415" s="156"/>
      <c r="P415" s="223" t="s">
        <v>62</v>
      </c>
      <c r="Q415" s="156"/>
      <c r="R415" s="156"/>
      <c r="S415" s="56"/>
    </row>
    <row r="416" spans="1:19" x14ac:dyDescent="0.25">
      <c r="A416" s="332"/>
      <c r="B416" s="147" t="s">
        <v>76</v>
      </c>
      <c r="C416" s="224"/>
      <c r="D416" s="224"/>
      <c r="E416" s="224"/>
      <c r="F416" s="224"/>
      <c r="G416" s="224" t="s">
        <v>62</v>
      </c>
      <c r="H416" s="224"/>
      <c r="I416" s="274" t="s">
        <v>62</v>
      </c>
      <c r="J416" s="274"/>
      <c r="K416" s="224"/>
      <c r="L416" s="224" t="s">
        <v>62</v>
      </c>
      <c r="M416" s="224"/>
      <c r="N416" s="224"/>
      <c r="O416" s="223" t="s">
        <v>62</v>
      </c>
      <c r="P416" s="223" t="s">
        <v>62</v>
      </c>
      <c r="Q416" s="223" t="s">
        <v>62</v>
      </c>
      <c r="R416" s="223" t="s">
        <v>62</v>
      </c>
      <c r="S416" s="56"/>
    </row>
    <row r="417" spans="1:19" ht="65.45" customHeight="1" x14ac:dyDescent="0.25">
      <c r="A417" s="332"/>
      <c r="B417" s="148" t="s">
        <v>192</v>
      </c>
      <c r="C417" s="224"/>
      <c r="D417" s="224" t="s">
        <v>62</v>
      </c>
      <c r="E417" s="224"/>
      <c r="F417" s="224"/>
      <c r="G417" s="224">
        <f>G414</f>
        <v>0</v>
      </c>
      <c r="H417" s="224">
        <f t="shared" ref="H417:J417" si="205">H414</f>
        <v>0</v>
      </c>
      <c r="I417" s="274">
        <f t="shared" si="205"/>
        <v>0</v>
      </c>
      <c r="J417" s="274">
        <f t="shared" si="205"/>
        <v>0</v>
      </c>
      <c r="K417" s="224">
        <f>K414</f>
        <v>0</v>
      </c>
      <c r="L417" s="224" t="s">
        <v>62</v>
      </c>
      <c r="M417" s="150">
        <v>46022</v>
      </c>
      <c r="N417" s="150">
        <v>46022</v>
      </c>
      <c r="O417" s="156"/>
      <c r="P417" s="223" t="s">
        <v>62</v>
      </c>
      <c r="Q417" s="156"/>
      <c r="R417" s="156"/>
      <c r="S417" s="56"/>
    </row>
    <row r="418" spans="1:19" ht="15" customHeight="1" x14ac:dyDescent="0.25">
      <c r="A418" s="332"/>
      <c r="B418" s="147" t="s">
        <v>193</v>
      </c>
      <c r="C418" s="224"/>
      <c r="D418" s="224"/>
      <c r="E418" s="224"/>
      <c r="F418" s="224"/>
      <c r="G418" s="224" t="s">
        <v>62</v>
      </c>
      <c r="H418" s="224"/>
      <c r="I418" s="274" t="s">
        <v>62</v>
      </c>
      <c r="J418" s="274"/>
      <c r="K418" s="224"/>
      <c r="L418" s="224" t="s">
        <v>62</v>
      </c>
      <c r="M418" s="224"/>
      <c r="N418" s="224"/>
      <c r="O418" s="223" t="s">
        <v>62</v>
      </c>
      <c r="P418" s="223" t="s">
        <v>62</v>
      </c>
      <c r="Q418" s="223" t="s">
        <v>62</v>
      </c>
      <c r="R418" s="223" t="s">
        <v>62</v>
      </c>
      <c r="S418" s="56"/>
    </row>
    <row r="419" spans="1:19" ht="38.65" customHeight="1" x14ac:dyDescent="0.25">
      <c r="A419" s="332"/>
      <c r="B419" s="148" t="s">
        <v>330</v>
      </c>
      <c r="C419" s="224"/>
      <c r="D419" s="224" t="s">
        <v>62</v>
      </c>
      <c r="E419" s="224"/>
      <c r="F419" s="224"/>
      <c r="G419" s="224">
        <f>G415</f>
        <v>0</v>
      </c>
      <c r="H419" s="224">
        <f t="shared" ref="H419:K419" si="206">H415</f>
        <v>0</v>
      </c>
      <c r="I419" s="274">
        <f t="shared" si="206"/>
        <v>0</v>
      </c>
      <c r="J419" s="274">
        <f t="shared" si="206"/>
        <v>0</v>
      </c>
      <c r="K419" s="224">
        <f t="shared" si="206"/>
        <v>0</v>
      </c>
      <c r="L419" s="224" t="s">
        <v>62</v>
      </c>
      <c r="M419" s="150">
        <v>46022</v>
      </c>
      <c r="N419" s="150">
        <v>46022</v>
      </c>
      <c r="O419" s="156"/>
      <c r="P419" s="223" t="s">
        <v>62</v>
      </c>
      <c r="Q419" s="156"/>
      <c r="R419" s="156"/>
      <c r="S419" s="56"/>
    </row>
    <row r="420" spans="1:19" ht="21" customHeight="1" x14ac:dyDescent="0.25">
      <c r="A420" s="332"/>
      <c r="B420" s="147" t="s">
        <v>71</v>
      </c>
      <c r="C420" s="224"/>
      <c r="D420" s="224"/>
      <c r="E420" s="224"/>
      <c r="F420" s="224"/>
      <c r="G420" s="224" t="s">
        <v>62</v>
      </c>
      <c r="H420" s="224"/>
      <c r="I420" s="274" t="s">
        <v>62</v>
      </c>
      <c r="J420" s="274"/>
      <c r="K420" s="224"/>
      <c r="L420" s="224" t="s">
        <v>62</v>
      </c>
      <c r="M420" s="224"/>
      <c r="N420" s="224"/>
      <c r="O420" s="223" t="s">
        <v>62</v>
      </c>
      <c r="P420" s="223" t="s">
        <v>62</v>
      </c>
      <c r="Q420" s="223" t="s">
        <v>62</v>
      </c>
      <c r="R420" s="223" t="s">
        <v>62</v>
      </c>
      <c r="S420" s="56"/>
    </row>
    <row r="421" spans="1:19" ht="21" customHeight="1" x14ac:dyDescent="0.25">
      <c r="A421" s="333"/>
      <c r="B421" s="148" t="s">
        <v>72</v>
      </c>
      <c r="C421" s="224"/>
      <c r="D421" s="224" t="s">
        <v>62</v>
      </c>
      <c r="E421" s="224"/>
      <c r="F421" s="224"/>
      <c r="G421" s="224">
        <f>G419</f>
        <v>0</v>
      </c>
      <c r="H421" s="224">
        <f t="shared" ref="H421:K421" si="207">H419</f>
        <v>0</v>
      </c>
      <c r="I421" s="274">
        <f t="shared" si="207"/>
        <v>0</v>
      </c>
      <c r="J421" s="274">
        <f t="shared" si="207"/>
        <v>0</v>
      </c>
      <c r="K421" s="224">
        <f t="shared" si="207"/>
        <v>0</v>
      </c>
      <c r="L421" s="224" t="s">
        <v>62</v>
      </c>
      <c r="M421" s="150">
        <v>46022</v>
      </c>
      <c r="N421" s="150">
        <v>46022</v>
      </c>
      <c r="O421" s="156"/>
      <c r="P421" s="223" t="s">
        <v>62</v>
      </c>
      <c r="Q421" s="156"/>
      <c r="R421" s="156"/>
      <c r="S421" s="56"/>
    </row>
    <row r="422" spans="1:19" s="56" customFormat="1" ht="74.45" customHeight="1" x14ac:dyDescent="0.25">
      <c r="A422" s="331" t="s">
        <v>269</v>
      </c>
      <c r="B422" s="137" t="s">
        <v>331</v>
      </c>
      <c r="C422" s="142" t="s">
        <v>191</v>
      </c>
      <c r="D422" s="141" t="s">
        <v>333</v>
      </c>
      <c r="E422" s="141" t="s">
        <v>320</v>
      </c>
      <c r="F422" s="142">
        <v>642</v>
      </c>
      <c r="G422" s="142"/>
      <c r="H422" s="142">
        <f>G422</f>
        <v>0</v>
      </c>
      <c r="I422" s="142">
        <v>0</v>
      </c>
      <c r="J422" s="142">
        <v>0</v>
      </c>
      <c r="K422" s="142">
        <f>G422</f>
        <v>0</v>
      </c>
      <c r="L422" s="142"/>
      <c r="M422" s="224" t="s">
        <v>62</v>
      </c>
      <c r="N422" s="224" t="s">
        <v>62</v>
      </c>
      <c r="O422" s="156"/>
      <c r="P422" s="156"/>
      <c r="Q422" s="156"/>
      <c r="R422" s="156"/>
    </row>
    <row r="423" spans="1:19" ht="15.75" x14ac:dyDescent="0.25">
      <c r="A423" s="332"/>
      <c r="B423" s="146" t="s">
        <v>70</v>
      </c>
      <c r="C423" s="224"/>
      <c r="D423" s="224" t="s">
        <v>62</v>
      </c>
      <c r="E423" s="224"/>
      <c r="F423" s="224"/>
      <c r="G423" s="224">
        <f>G422</f>
        <v>0</v>
      </c>
      <c r="H423" s="224">
        <f t="shared" ref="H423:K423" si="208">H422</f>
        <v>0</v>
      </c>
      <c r="I423" s="274">
        <f t="shared" si="208"/>
        <v>0</v>
      </c>
      <c r="J423" s="274">
        <f t="shared" si="208"/>
        <v>0</v>
      </c>
      <c r="K423" s="224">
        <f t="shared" si="208"/>
        <v>0</v>
      </c>
      <c r="L423" s="224" t="s">
        <v>62</v>
      </c>
      <c r="M423" s="150">
        <v>46022</v>
      </c>
      <c r="N423" s="150">
        <v>46022</v>
      </c>
      <c r="O423" s="156"/>
      <c r="P423" s="223" t="s">
        <v>62</v>
      </c>
      <c r="Q423" s="156"/>
      <c r="R423" s="156"/>
      <c r="S423" s="56"/>
    </row>
    <row r="424" spans="1:19" x14ac:dyDescent="0.25">
      <c r="A424" s="332"/>
      <c r="B424" s="147" t="s">
        <v>76</v>
      </c>
      <c r="C424" s="224"/>
      <c r="D424" s="224"/>
      <c r="E424" s="224"/>
      <c r="F424" s="224"/>
      <c r="G424" s="224" t="s">
        <v>62</v>
      </c>
      <c r="H424" s="224"/>
      <c r="I424" s="274" t="s">
        <v>62</v>
      </c>
      <c r="J424" s="274"/>
      <c r="K424" s="224"/>
      <c r="L424" s="224" t="s">
        <v>62</v>
      </c>
      <c r="M424" s="224"/>
      <c r="N424" s="224"/>
      <c r="O424" s="223" t="s">
        <v>62</v>
      </c>
      <c r="P424" s="223" t="s">
        <v>62</v>
      </c>
      <c r="Q424" s="223" t="s">
        <v>62</v>
      </c>
      <c r="R424" s="223" t="s">
        <v>62</v>
      </c>
      <c r="S424" s="56"/>
    </row>
    <row r="425" spans="1:19" ht="65.45" customHeight="1" x14ac:dyDescent="0.25">
      <c r="A425" s="332"/>
      <c r="B425" s="148" t="s">
        <v>192</v>
      </c>
      <c r="C425" s="224"/>
      <c r="D425" s="224" t="s">
        <v>62</v>
      </c>
      <c r="E425" s="224"/>
      <c r="F425" s="224"/>
      <c r="G425" s="224">
        <f>G422</f>
        <v>0</v>
      </c>
      <c r="H425" s="224">
        <f t="shared" ref="H425:J425" si="209">H422</f>
        <v>0</v>
      </c>
      <c r="I425" s="274">
        <f t="shared" si="209"/>
        <v>0</v>
      </c>
      <c r="J425" s="274">
        <f t="shared" si="209"/>
        <v>0</v>
      </c>
      <c r="K425" s="224">
        <f>K422</f>
        <v>0</v>
      </c>
      <c r="L425" s="224" t="s">
        <v>62</v>
      </c>
      <c r="M425" s="150">
        <v>46022</v>
      </c>
      <c r="N425" s="150">
        <v>46022</v>
      </c>
      <c r="O425" s="156"/>
      <c r="P425" s="223" t="s">
        <v>62</v>
      </c>
      <c r="Q425" s="156"/>
      <c r="R425" s="156"/>
      <c r="S425" s="56"/>
    </row>
    <row r="426" spans="1:19" ht="15" customHeight="1" x14ac:dyDescent="0.25">
      <c r="A426" s="332"/>
      <c r="B426" s="147" t="s">
        <v>193</v>
      </c>
      <c r="C426" s="224"/>
      <c r="D426" s="224"/>
      <c r="E426" s="224"/>
      <c r="F426" s="224"/>
      <c r="G426" s="224" t="s">
        <v>62</v>
      </c>
      <c r="H426" s="224"/>
      <c r="I426" s="274" t="s">
        <v>62</v>
      </c>
      <c r="J426" s="274"/>
      <c r="K426" s="224"/>
      <c r="L426" s="224" t="s">
        <v>62</v>
      </c>
      <c r="M426" s="224"/>
      <c r="N426" s="224"/>
      <c r="O426" s="223" t="s">
        <v>62</v>
      </c>
      <c r="P426" s="223" t="s">
        <v>62</v>
      </c>
      <c r="Q426" s="223" t="s">
        <v>62</v>
      </c>
      <c r="R426" s="223" t="s">
        <v>62</v>
      </c>
      <c r="S426" s="56"/>
    </row>
    <row r="427" spans="1:19" ht="38.65" customHeight="1" x14ac:dyDescent="0.25">
      <c r="A427" s="332"/>
      <c r="B427" s="148" t="s">
        <v>330</v>
      </c>
      <c r="C427" s="224"/>
      <c r="D427" s="224" t="s">
        <v>62</v>
      </c>
      <c r="E427" s="224"/>
      <c r="F427" s="224"/>
      <c r="G427" s="224">
        <f>G423</f>
        <v>0</v>
      </c>
      <c r="H427" s="224">
        <f t="shared" ref="H427:K427" si="210">H423</f>
        <v>0</v>
      </c>
      <c r="I427" s="274">
        <f t="shared" si="210"/>
        <v>0</v>
      </c>
      <c r="J427" s="274">
        <f t="shared" si="210"/>
        <v>0</v>
      </c>
      <c r="K427" s="224">
        <f t="shared" si="210"/>
        <v>0</v>
      </c>
      <c r="L427" s="224" t="s">
        <v>62</v>
      </c>
      <c r="M427" s="150">
        <v>46022</v>
      </c>
      <c r="N427" s="150">
        <v>46022</v>
      </c>
      <c r="O427" s="156"/>
      <c r="P427" s="223" t="s">
        <v>62</v>
      </c>
      <c r="Q427" s="156"/>
      <c r="R427" s="156"/>
      <c r="S427" s="56"/>
    </row>
    <row r="428" spans="1:19" ht="21" customHeight="1" x14ac:dyDescent="0.25">
      <c r="A428" s="332"/>
      <c r="B428" s="147" t="s">
        <v>71</v>
      </c>
      <c r="C428" s="224"/>
      <c r="D428" s="224"/>
      <c r="E428" s="224"/>
      <c r="F428" s="224"/>
      <c r="G428" s="224" t="s">
        <v>62</v>
      </c>
      <c r="H428" s="224"/>
      <c r="I428" s="274" t="s">
        <v>62</v>
      </c>
      <c r="J428" s="274"/>
      <c r="K428" s="224"/>
      <c r="L428" s="224" t="s">
        <v>62</v>
      </c>
      <c r="M428" s="224"/>
      <c r="N428" s="224"/>
      <c r="O428" s="223" t="s">
        <v>62</v>
      </c>
      <c r="P428" s="223" t="s">
        <v>62</v>
      </c>
      <c r="Q428" s="223" t="s">
        <v>62</v>
      </c>
      <c r="R428" s="223" t="s">
        <v>62</v>
      </c>
      <c r="S428" s="56"/>
    </row>
    <row r="429" spans="1:19" ht="21" customHeight="1" x14ac:dyDescent="0.25">
      <c r="A429" s="333"/>
      <c r="B429" s="148" t="s">
        <v>72</v>
      </c>
      <c r="C429" s="224"/>
      <c r="D429" s="224" t="s">
        <v>62</v>
      </c>
      <c r="E429" s="224"/>
      <c r="F429" s="224"/>
      <c r="G429" s="224">
        <f>G427</f>
        <v>0</v>
      </c>
      <c r="H429" s="224">
        <f t="shared" ref="H429:K429" si="211">H427</f>
        <v>0</v>
      </c>
      <c r="I429" s="274">
        <f t="shared" si="211"/>
        <v>0</v>
      </c>
      <c r="J429" s="274">
        <f t="shared" si="211"/>
        <v>0</v>
      </c>
      <c r="K429" s="224">
        <f t="shared" si="211"/>
        <v>0</v>
      </c>
      <c r="L429" s="224" t="s">
        <v>62</v>
      </c>
      <c r="M429" s="150">
        <v>46022</v>
      </c>
      <c r="N429" s="150">
        <v>46022</v>
      </c>
      <c r="O429" s="156"/>
      <c r="P429" s="223" t="s">
        <v>62</v>
      </c>
      <c r="Q429" s="156"/>
      <c r="R429" s="156"/>
      <c r="S429" s="56"/>
    </row>
    <row r="430" spans="1:19" s="56" customFormat="1" ht="74.45" customHeight="1" x14ac:dyDescent="0.25">
      <c r="A430" s="331" t="s">
        <v>270</v>
      </c>
      <c r="B430" s="137" t="s">
        <v>331</v>
      </c>
      <c r="C430" s="142" t="s">
        <v>191</v>
      </c>
      <c r="D430" s="141" t="s">
        <v>333</v>
      </c>
      <c r="E430" s="141" t="s">
        <v>320</v>
      </c>
      <c r="F430" s="142">
        <v>642</v>
      </c>
      <c r="G430" s="142">
        <v>0</v>
      </c>
      <c r="H430" s="142">
        <v>0</v>
      </c>
      <c r="I430" s="142">
        <v>0</v>
      </c>
      <c r="J430" s="142">
        <v>0</v>
      </c>
      <c r="K430" s="142">
        <f>G430</f>
        <v>0</v>
      </c>
      <c r="L430" s="142"/>
      <c r="M430" s="224" t="s">
        <v>62</v>
      </c>
      <c r="N430" s="224" t="s">
        <v>62</v>
      </c>
      <c r="O430" s="156">
        <v>0</v>
      </c>
      <c r="P430" s="156"/>
      <c r="Q430" s="156">
        <v>0</v>
      </c>
      <c r="R430" s="156"/>
    </row>
    <row r="431" spans="1:19" ht="15.75" x14ac:dyDescent="0.25">
      <c r="A431" s="332"/>
      <c r="B431" s="146" t="s">
        <v>70</v>
      </c>
      <c r="C431" s="224"/>
      <c r="D431" s="224" t="s">
        <v>62</v>
      </c>
      <c r="E431" s="224"/>
      <c r="F431" s="224"/>
      <c r="G431" s="224">
        <f>G430</f>
        <v>0</v>
      </c>
      <c r="H431" s="224">
        <f t="shared" ref="H431:K431" si="212">H430</f>
        <v>0</v>
      </c>
      <c r="I431" s="274">
        <f t="shared" si="212"/>
        <v>0</v>
      </c>
      <c r="J431" s="274">
        <f t="shared" si="212"/>
        <v>0</v>
      </c>
      <c r="K431" s="224">
        <f t="shared" si="212"/>
        <v>0</v>
      </c>
      <c r="L431" s="224" t="s">
        <v>62</v>
      </c>
      <c r="M431" s="150">
        <v>46022</v>
      </c>
      <c r="N431" s="150">
        <v>46022</v>
      </c>
      <c r="O431" s="156"/>
      <c r="P431" s="223" t="s">
        <v>62</v>
      </c>
      <c r="Q431" s="156"/>
      <c r="R431" s="156"/>
      <c r="S431" s="56"/>
    </row>
    <row r="432" spans="1:19" x14ac:dyDescent="0.25">
      <c r="A432" s="332"/>
      <c r="B432" s="147" t="s">
        <v>76</v>
      </c>
      <c r="C432" s="224"/>
      <c r="D432" s="224"/>
      <c r="E432" s="224"/>
      <c r="F432" s="224"/>
      <c r="G432" s="224" t="s">
        <v>62</v>
      </c>
      <c r="H432" s="224"/>
      <c r="I432" s="274" t="s">
        <v>62</v>
      </c>
      <c r="J432" s="274"/>
      <c r="K432" s="224"/>
      <c r="L432" s="224" t="s">
        <v>62</v>
      </c>
      <c r="M432" s="224"/>
      <c r="N432" s="224"/>
      <c r="O432" s="223" t="s">
        <v>62</v>
      </c>
      <c r="P432" s="223" t="s">
        <v>62</v>
      </c>
      <c r="Q432" s="223" t="s">
        <v>62</v>
      </c>
      <c r="R432" s="223" t="s">
        <v>62</v>
      </c>
      <c r="S432" s="56"/>
    </row>
    <row r="433" spans="1:19" ht="65.45" customHeight="1" x14ac:dyDescent="0.25">
      <c r="A433" s="332"/>
      <c r="B433" s="148" t="s">
        <v>192</v>
      </c>
      <c r="C433" s="224"/>
      <c r="D433" s="224" t="s">
        <v>62</v>
      </c>
      <c r="E433" s="224"/>
      <c r="F433" s="224"/>
      <c r="G433" s="224">
        <f>G430</f>
        <v>0</v>
      </c>
      <c r="H433" s="224">
        <f t="shared" ref="H433:J433" si="213">H430</f>
        <v>0</v>
      </c>
      <c r="I433" s="274">
        <f t="shared" si="213"/>
        <v>0</v>
      </c>
      <c r="J433" s="274">
        <f t="shared" si="213"/>
        <v>0</v>
      </c>
      <c r="K433" s="224">
        <f>K430</f>
        <v>0</v>
      </c>
      <c r="L433" s="224" t="s">
        <v>62</v>
      </c>
      <c r="M433" s="150">
        <v>46022</v>
      </c>
      <c r="N433" s="150">
        <v>46022</v>
      </c>
      <c r="O433" s="156"/>
      <c r="P433" s="223" t="s">
        <v>62</v>
      </c>
      <c r="Q433" s="156"/>
      <c r="R433" s="156"/>
      <c r="S433" s="56"/>
    </row>
    <row r="434" spans="1:19" ht="15" customHeight="1" x14ac:dyDescent="0.25">
      <c r="A434" s="332"/>
      <c r="B434" s="147" t="s">
        <v>193</v>
      </c>
      <c r="C434" s="224"/>
      <c r="D434" s="224"/>
      <c r="E434" s="224"/>
      <c r="F434" s="224"/>
      <c r="G434" s="224" t="s">
        <v>62</v>
      </c>
      <c r="H434" s="224"/>
      <c r="I434" s="274" t="s">
        <v>62</v>
      </c>
      <c r="J434" s="274"/>
      <c r="K434" s="224"/>
      <c r="L434" s="224" t="s">
        <v>62</v>
      </c>
      <c r="M434" s="224"/>
      <c r="N434" s="224"/>
      <c r="O434" s="223" t="s">
        <v>62</v>
      </c>
      <c r="P434" s="223" t="s">
        <v>62</v>
      </c>
      <c r="Q434" s="223" t="s">
        <v>62</v>
      </c>
      <c r="R434" s="223" t="s">
        <v>62</v>
      </c>
      <c r="S434" s="56"/>
    </row>
    <row r="435" spans="1:19" ht="38.65" customHeight="1" x14ac:dyDescent="0.25">
      <c r="A435" s="332"/>
      <c r="B435" s="148" t="s">
        <v>330</v>
      </c>
      <c r="C435" s="224"/>
      <c r="D435" s="224" t="s">
        <v>62</v>
      </c>
      <c r="E435" s="224"/>
      <c r="F435" s="224"/>
      <c r="G435" s="224">
        <f>G431</f>
        <v>0</v>
      </c>
      <c r="H435" s="224">
        <f t="shared" ref="H435:K435" si="214">H431</f>
        <v>0</v>
      </c>
      <c r="I435" s="274">
        <f t="shared" si="214"/>
        <v>0</v>
      </c>
      <c r="J435" s="274">
        <f t="shared" si="214"/>
        <v>0</v>
      </c>
      <c r="K435" s="224">
        <f t="shared" si="214"/>
        <v>0</v>
      </c>
      <c r="L435" s="224" t="s">
        <v>62</v>
      </c>
      <c r="M435" s="150">
        <v>46022</v>
      </c>
      <c r="N435" s="150">
        <v>46022</v>
      </c>
      <c r="O435" s="156"/>
      <c r="P435" s="223" t="s">
        <v>62</v>
      </c>
      <c r="Q435" s="156"/>
      <c r="R435" s="156"/>
      <c r="S435" s="56"/>
    </row>
    <row r="436" spans="1:19" ht="21" customHeight="1" x14ac:dyDescent="0.25">
      <c r="A436" s="332"/>
      <c r="B436" s="147" t="s">
        <v>71</v>
      </c>
      <c r="C436" s="224"/>
      <c r="D436" s="224"/>
      <c r="E436" s="224"/>
      <c r="F436" s="224"/>
      <c r="G436" s="224" t="s">
        <v>62</v>
      </c>
      <c r="H436" s="224"/>
      <c r="I436" s="274" t="s">
        <v>62</v>
      </c>
      <c r="J436" s="274"/>
      <c r="K436" s="224"/>
      <c r="L436" s="224" t="s">
        <v>62</v>
      </c>
      <c r="M436" s="224"/>
      <c r="N436" s="224"/>
      <c r="O436" s="223" t="s">
        <v>62</v>
      </c>
      <c r="P436" s="223" t="s">
        <v>62</v>
      </c>
      <c r="Q436" s="223" t="s">
        <v>62</v>
      </c>
      <c r="R436" s="223" t="s">
        <v>62</v>
      </c>
      <c r="S436" s="56"/>
    </row>
    <row r="437" spans="1:19" ht="21" customHeight="1" x14ac:dyDescent="0.25">
      <c r="A437" s="333"/>
      <c r="B437" s="148" t="s">
        <v>72</v>
      </c>
      <c r="C437" s="224"/>
      <c r="D437" s="224" t="s">
        <v>62</v>
      </c>
      <c r="E437" s="224"/>
      <c r="F437" s="224"/>
      <c r="G437" s="224">
        <f>G435</f>
        <v>0</v>
      </c>
      <c r="H437" s="224">
        <f t="shared" ref="H437:K437" si="215">H435</f>
        <v>0</v>
      </c>
      <c r="I437" s="274">
        <f t="shared" si="215"/>
        <v>0</v>
      </c>
      <c r="J437" s="274">
        <f t="shared" si="215"/>
        <v>0</v>
      </c>
      <c r="K437" s="224">
        <f t="shared" si="215"/>
        <v>0</v>
      </c>
      <c r="L437" s="224" t="s">
        <v>62</v>
      </c>
      <c r="M437" s="150">
        <v>46022</v>
      </c>
      <c r="N437" s="150">
        <v>46022</v>
      </c>
      <c r="O437" s="156"/>
      <c r="P437" s="223" t="s">
        <v>62</v>
      </c>
      <c r="Q437" s="156"/>
      <c r="R437" s="156"/>
      <c r="S437" s="56"/>
    </row>
    <row r="438" spans="1:19" s="56" customFormat="1" ht="74.45" customHeight="1" x14ac:dyDescent="0.25">
      <c r="A438" s="331" t="s">
        <v>271</v>
      </c>
      <c r="B438" s="137" t="s">
        <v>331</v>
      </c>
      <c r="C438" s="142" t="s">
        <v>191</v>
      </c>
      <c r="D438" s="141" t="s">
        <v>333</v>
      </c>
      <c r="E438" s="141" t="s">
        <v>320</v>
      </c>
      <c r="F438" s="142">
        <v>642</v>
      </c>
      <c r="G438" s="142"/>
      <c r="H438" s="142">
        <f>G438</f>
        <v>0</v>
      </c>
      <c r="I438" s="142">
        <v>0</v>
      </c>
      <c r="J438" s="142">
        <v>0</v>
      </c>
      <c r="K438" s="142">
        <f>G438</f>
        <v>0</v>
      </c>
      <c r="L438" s="142"/>
      <c r="M438" s="224" t="s">
        <v>62</v>
      </c>
      <c r="N438" s="224" t="s">
        <v>62</v>
      </c>
      <c r="O438" s="156"/>
      <c r="P438" s="156"/>
      <c r="Q438" s="156"/>
      <c r="R438" s="156"/>
    </row>
    <row r="439" spans="1:19" ht="15.75" x14ac:dyDescent="0.25">
      <c r="A439" s="332"/>
      <c r="B439" s="146" t="s">
        <v>70</v>
      </c>
      <c r="C439" s="224"/>
      <c r="D439" s="224" t="s">
        <v>62</v>
      </c>
      <c r="E439" s="224"/>
      <c r="F439" s="224"/>
      <c r="G439" s="224">
        <f>G438</f>
        <v>0</v>
      </c>
      <c r="H439" s="224">
        <f t="shared" ref="H439:K439" si="216">H438</f>
        <v>0</v>
      </c>
      <c r="I439" s="274">
        <f t="shared" si="216"/>
        <v>0</v>
      </c>
      <c r="J439" s="274">
        <f t="shared" si="216"/>
        <v>0</v>
      </c>
      <c r="K439" s="224">
        <f t="shared" si="216"/>
        <v>0</v>
      </c>
      <c r="L439" s="224" t="s">
        <v>62</v>
      </c>
      <c r="M439" s="150">
        <v>46022</v>
      </c>
      <c r="N439" s="150">
        <v>46022</v>
      </c>
      <c r="O439" s="156"/>
      <c r="P439" s="223" t="s">
        <v>62</v>
      </c>
      <c r="Q439" s="156"/>
      <c r="R439" s="156"/>
      <c r="S439" s="56"/>
    </row>
    <row r="440" spans="1:19" x14ac:dyDescent="0.25">
      <c r="A440" s="332"/>
      <c r="B440" s="147" t="s">
        <v>76</v>
      </c>
      <c r="C440" s="224"/>
      <c r="D440" s="224"/>
      <c r="E440" s="224"/>
      <c r="F440" s="224"/>
      <c r="G440" s="224" t="s">
        <v>62</v>
      </c>
      <c r="H440" s="224"/>
      <c r="I440" s="274" t="s">
        <v>62</v>
      </c>
      <c r="J440" s="274"/>
      <c r="K440" s="224"/>
      <c r="L440" s="224" t="s">
        <v>62</v>
      </c>
      <c r="M440" s="224"/>
      <c r="N440" s="224"/>
      <c r="O440" s="223" t="s">
        <v>62</v>
      </c>
      <c r="P440" s="223" t="s">
        <v>62</v>
      </c>
      <c r="Q440" s="223" t="s">
        <v>62</v>
      </c>
      <c r="R440" s="223" t="s">
        <v>62</v>
      </c>
      <c r="S440" s="56"/>
    </row>
    <row r="441" spans="1:19" ht="65.45" customHeight="1" x14ac:dyDescent="0.25">
      <c r="A441" s="332"/>
      <c r="B441" s="148" t="s">
        <v>192</v>
      </c>
      <c r="C441" s="224"/>
      <c r="D441" s="224" t="s">
        <v>62</v>
      </c>
      <c r="E441" s="224"/>
      <c r="F441" s="224"/>
      <c r="G441" s="224">
        <f>G438</f>
        <v>0</v>
      </c>
      <c r="H441" s="224">
        <f t="shared" ref="H441:J441" si="217">H438</f>
        <v>0</v>
      </c>
      <c r="I441" s="274">
        <f t="shared" si="217"/>
        <v>0</v>
      </c>
      <c r="J441" s="274">
        <f t="shared" si="217"/>
        <v>0</v>
      </c>
      <c r="K441" s="224">
        <f>K438</f>
        <v>0</v>
      </c>
      <c r="L441" s="224" t="s">
        <v>62</v>
      </c>
      <c r="M441" s="150">
        <v>46022</v>
      </c>
      <c r="N441" s="150">
        <v>46022</v>
      </c>
      <c r="O441" s="156"/>
      <c r="P441" s="223" t="s">
        <v>62</v>
      </c>
      <c r="Q441" s="156"/>
      <c r="R441" s="156"/>
      <c r="S441" s="56"/>
    </row>
    <row r="442" spans="1:19" ht="15" customHeight="1" x14ac:dyDescent="0.25">
      <c r="A442" s="332"/>
      <c r="B442" s="147" t="s">
        <v>193</v>
      </c>
      <c r="C442" s="224"/>
      <c r="D442" s="224"/>
      <c r="E442" s="224"/>
      <c r="F442" s="224"/>
      <c r="G442" s="224" t="s">
        <v>62</v>
      </c>
      <c r="H442" s="224"/>
      <c r="I442" s="274" t="s">
        <v>62</v>
      </c>
      <c r="J442" s="274"/>
      <c r="K442" s="224"/>
      <c r="L442" s="224" t="s">
        <v>62</v>
      </c>
      <c r="M442" s="224"/>
      <c r="N442" s="224"/>
      <c r="O442" s="223" t="s">
        <v>62</v>
      </c>
      <c r="P442" s="223" t="s">
        <v>62</v>
      </c>
      <c r="Q442" s="223" t="s">
        <v>62</v>
      </c>
      <c r="R442" s="223" t="s">
        <v>62</v>
      </c>
      <c r="S442" s="56"/>
    </row>
    <row r="443" spans="1:19" ht="38.65" customHeight="1" x14ac:dyDescent="0.25">
      <c r="A443" s="332"/>
      <c r="B443" s="148" t="s">
        <v>330</v>
      </c>
      <c r="C443" s="224"/>
      <c r="D443" s="224" t="s">
        <v>62</v>
      </c>
      <c r="E443" s="224"/>
      <c r="F443" s="224"/>
      <c r="G443" s="224">
        <f>G439</f>
        <v>0</v>
      </c>
      <c r="H443" s="224">
        <f t="shared" ref="H443:K443" si="218">H439</f>
        <v>0</v>
      </c>
      <c r="I443" s="274">
        <f t="shared" si="218"/>
        <v>0</v>
      </c>
      <c r="J443" s="274">
        <f t="shared" si="218"/>
        <v>0</v>
      </c>
      <c r="K443" s="224">
        <f t="shared" si="218"/>
        <v>0</v>
      </c>
      <c r="L443" s="224" t="s">
        <v>62</v>
      </c>
      <c r="M443" s="150">
        <v>46022</v>
      </c>
      <c r="N443" s="150">
        <v>46022</v>
      </c>
      <c r="O443" s="156"/>
      <c r="P443" s="223" t="s">
        <v>62</v>
      </c>
      <c r="Q443" s="156"/>
      <c r="R443" s="156"/>
      <c r="S443" s="56"/>
    </row>
    <row r="444" spans="1:19" ht="21" customHeight="1" x14ac:dyDescent="0.25">
      <c r="A444" s="332"/>
      <c r="B444" s="147" t="s">
        <v>71</v>
      </c>
      <c r="C444" s="224"/>
      <c r="D444" s="224"/>
      <c r="E444" s="224"/>
      <c r="F444" s="224"/>
      <c r="G444" s="224" t="s">
        <v>62</v>
      </c>
      <c r="H444" s="224"/>
      <c r="I444" s="274" t="s">
        <v>62</v>
      </c>
      <c r="J444" s="274"/>
      <c r="K444" s="224"/>
      <c r="L444" s="224" t="s">
        <v>62</v>
      </c>
      <c r="M444" s="224"/>
      <c r="N444" s="224"/>
      <c r="O444" s="223" t="s">
        <v>62</v>
      </c>
      <c r="P444" s="223" t="s">
        <v>62</v>
      </c>
      <c r="Q444" s="223" t="s">
        <v>62</v>
      </c>
      <c r="R444" s="223" t="s">
        <v>62</v>
      </c>
      <c r="S444" s="56"/>
    </row>
    <row r="445" spans="1:19" ht="21" customHeight="1" x14ac:dyDescent="0.25">
      <c r="A445" s="333"/>
      <c r="B445" s="148" t="s">
        <v>72</v>
      </c>
      <c r="C445" s="224"/>
      <c r="D445" s="224" t="s">
        <v>62</v>
      </c>
      <c r="E445" s="224"/>
      <c r="F445" s="224"/>
      <c r="G445" s="224">
        <f>G443</f>
        <v>0</v>
      </c>
      <c r="H445" s="224">
        <f t="shared" ref="H445:K445" si="219">H443</f>
        <v>0</v>
      </c>
      <c r="I445" s="274">
        <f t="shared" si="219"/>
        <v>0</v>
      </c>
      <c r="J445" s="274">
        <f t="shared" si="219"/>
        <v>0</v>
      </c>
      <c r="K445" s="224">
        <f t="shared" si="219"/>
        <v>0</v>
      </c>
      <c r="L445" s="224" t="s">
        <v>62</v>
      </c>
      <c r="M445" s="150">
        <v>46022</v>
      </c>
      <c r="N445" s="150">
        <v>46022</v>
      </c>
      <c r="O445" s="156"/>
      <c r="P445" s="223" t="s">
        <v>62</v>
      </c>
      <c r="Q445" s="156"/>
      <c r="R445" s="156"/>
      <c r="S445" s="56"/>
    </row>
    <row r="446" spans="1:19" s="56" customFormat="1" ht="74.45" customHeight="1" x14ac:dyDescent="0.25">
      <c r="A446" s="331" t="s">
        <v>121</v>
      </c>
      <c r="B446" s="137" t="s">
        <v>331</v>
      </c>
      <c r="C446" s="142" t="s">
        <v>191</v>
      </c>
      <c r="D446" s="141" t="s">
        <v>333</v>
      </c>
      <c r="E446" s="141" t="s">
        <v>320</v>
      </c>
      <c r="F446" s="142">
        <v>642</v>
      </c>
      <c r="G446" s="142"/>
      <c r="H446" s="142">
        <f>G446</f>
        <v>0</v>
      </c>
      <c r="I446" s="142">
        <v>0</v>
      </c>
      <c r="J446" s="142">
        <v>0</v>
      </c>
      <c r="K446" s="142">
        <f>G446</f>
        <v>0</v>
      </c>
      <c r="L446" s="142"/>
      <c r="M446" s="224" t="s">
        <v>62</v>
      </c>
      <c r="N446" s="224" t="s">
        <v>62</v>
      </c>
      <c r="O446" s="156"/>
      <c r="P446" s="156"/>
      <c r="Q446" s="156"/>
      <c r="R446" s="156"/>
    </row>
    <row r="447" spans="1:19" ht="15.75" x14ac:dyDescent="0.25">
      <c r="A447" s="332"/>
      <c r="B447" s="146" t="s">
        <v>70</v>
      </c>
      <c r="C447" s="224"/>
      <c r="D447" s="224" t="s">
        <v>62</v>
      </c>
      <c r="E447" s="224"/>
      <c r="F447" s="224"/>
      <c r="G447" s="224">
        <f>G446</f>
        <v>0</v>
      </c>
      <c r="H447" s="224">
        <f t="shared" ref="H447:K447" si="220">H446</f>
        <v>0</v>
      </c>
      <c r="I447" s="274">
        <f t="shared" si="220"/>
        <v>0</v>
      </c>
      <c r="J447" s="274">
        <f t="shared" si="220"/>
        <v>0</v>
      </c>
      <c r="K447" s="224">
        <f t="shared" si="220"/>
        <v>0</v>
      </c>
      <c r="L447" s="224" t="s">
        <v>62</v>
      </c>
      <c r="M447" s="150">
        <v>46022</v>
      </c>
      <c r="N447" s="150">
        <v>46022</v>
      </c>
      <c r="O447" s="156"/>
      <c r="P447" s="223" t="s">
        <v>62</v>
      </c>
      <c r="Q447" s="156"/>
      <c r="R447" s="156"/>
      <c r="S447" s="56"/>
    </row>
    <row r="448" spans="1:19" x14ac:dyDescent="0.25">
      <c r="A448" s="332"/>
      <c r="B448" s="147" t="s">
        <v>76</v>
      </c>
      <c r="C448" s="224"/>
      <c r="D448" s="224"/>
      <c r="E448" s="224"/>
      <c r="F448" s="224"/>
      <c r="G448" s="224" t="s">
        <v>62</v>
      </c>
      <c r="H448" s="224"/>
      <c r="I448" s="274" t="s">
        <v>62</v>
      </c>
      <c r="J448" s="274"/>
      <c r="K448" s="224"/>
      <c r="L448" s="224" t="s">
        <v>62</v>
      </c>
      <c r="M448" s="224"/>
      <c r="N448" s="224"/>
      <c r="O448" s="223" t="s">
        <v>62</v>
      </c>
      <c r="P448" s="223" t="s">
        <v>62</v>
      </c>
      <c r="Q448" s="223" t="s">
        <v>62</v>
      </c>
      <c r="R448" s="223" t="s">
        <v>62</v>
      </c>
      <c r="S448" s="56"/>
    </row>
    <row r="449" spans="1:19" ht="65.45" customHeight="1" x14ac:dyDescent="0.25">
      <c r="A449" s="332"/>
      <c r="B449" s="148" t="s">
        <v>192</v>
      </c>
      <c r="C449" s="224"/>
      <c r="D449" s="224" t="s">
        <v>62</v>
      </c>
      <c r="E449" s="224"/>
      <c r="F449" s="224"/>
      <c r="G449" s="224">
        <f>G446</f>
        <v>0</v>
      </c>
      <c r="H449" s="224">
        <f t="shared" ref="H449:J449" si="221">H446</f>
        <v>0</v>
      </c>
      <c r="I449" s="274">
        <f t="shared" si="221"/>
        <v>0</v>
      </c>
      <c r="J449" s="274">
        <f t="shared" si="221"/>
        <v>0</v>
      </c>
      <c r="K449" s="224">
        <f>K446</f>
        <v>0</v>
      </c>
      <c r="L449" s="224" t="s">
        <v>62</v>
      </c>
      <c r="M449" s="150">
        <v>46022</v>
      </c>
      <c r="N449" s="150">
        <v>46022</v>
      </c>
      <c r="O449" s="156"/>
      <c r="P449" s="223" t="s">
        <v>62</v>
      </c>
      <c r="Q449" s="156"/>
      <c r="R449" s="156"/>
      <c r="S449" s="56"/>
    </row>
    <row r="450" spans="1:19" ht="15" customHeight="1" x14ac:dyDescent="0.25">
      <c r="A450" s="332"/>
      <c r="B450" s="147" t="s">
        <v>193</v>
      </c>
      <c r="C450" s="224"/>
      <c r="D450" s="224"/>
      <c r="E450" s="224"/>
      <c r="F450" s="224"/>
      <c r="G450" s="224" t="s">
        <v>62</v>
      </c>
      <c r="H450" s="224"/>
      <c r="I450" s="274" t="s">
        <v>62</v>
      </c>
      <c r="J450" s="274"/>
      <c r="K450" s="224"/>
      <c r="L450" s="224" t="s">
        <v>62</v>
      </c>
      <c r="M450" s="224"/>
      <c r="N450" s="224"/>
      <c r="O450" s="223" t="s">
        <v>62</v>
      </c>
      <c r="P450" s="223" t="s">
        <v>62</v>
      </c>
      <c r="Q450" s="223" t="s">
        <v>62</v>
      </c>
      <c r="R450" s="223" t="s">
        <v>62</v>
      </c>
      <c r="S450" s="56"/>
    </row>
    <row r="451" spans="1:19" ht="38.65" customHeight="1" x14ac:dyDescent="0.25">
      <c r="A451" s="332"/>
      <c r="B451" s="148" t="s">
        <v>330</v>
      </c>
      <c r="C451" s="224"/>
      <c r="D451" s="224" t="s">
        <v>62</v>
      </c>
      <c r="E451" s="224"/>
      <c r="F451" s="224"/>
      <c r="G451" s="224">
        <f>G447</f>
        <v>0</v>
      </c>
      <c r="H451" s="224">
        <f t="shared" ref="H451:K451" si="222">H447</f>
        <v>0</v>
      </c>
      <c r="I451" s="274">
        <f t="shared" si="222"/>
        <v>0</v>
      </c>
      <c r="J451" s="274">
        <f t="shared" si="222"/>
        <v>0</v>
      </c>
      <c r="K451" s="224">
        <f t="shared" si="222"/>
        <v>0</v>
      </c>
      <c r="L451" s="224" t="s">
        <v>62</v>
      </c>
      <c r="M451" s="150">
        <v>46022</v>
      </c>
      <c r="N451" s="150">
        <v>46022</v>
      </c>
      <c r="O451" s="156"/>
      <c r="P451" s="223" t="s">
        <v>62</v>
      </c>
      <c r="Q451" s="156"/>
      <c r="R451" s="156"/>
      <c r="S451" s="56"/>
    </row>
    <row r="452" spans="1:19" ht="21" customHeight="1" x14ac:dyDescent="0.25">
      <c r="A452" s="332"/>
      <c r="B452" s="147" t="s">
        <v>71</v>
      </c>
      <c r="C452" s="224"/>
      <c r="D452" s="224"/>
      <c r="E452" s="224"/>
      <c r="F452" s="224"/>
      <c r="G452" s="224" t="s">
        <v>62</v>
      </c>
      <c r="H452" s="224"/>
      <c r="I452" s="274" t="s">
        <v>62</v>
      </c>
      <c r="J452" s="274"/>
      <c r="K452" s="224"/>
      <c r="L452" s="224" t="s">
        <v>62</v>
      </c>
      <c r="M452" s="224"/>
      <c r="N452" s="224"/>
      <c r="O452" s="223" t="s">
        <v>62</v>
      </c>
      <c r="P452" s="223" t="s">
        <v>62</v>
      </c>
      <c r="Q452" s="223" t="s">
        <v>62</v>
      </c>
      <c r="R452" s="223" t="s">
        <v>62</v>
      </c>
      <c r="S452" s="56"/>
    </row>
    <row r="453" spans="1:19" ht="21" customHeight="1" x14ac:dyDescent="0.25">
      <c r="A453" s="333"/>
      <c r="B453" s="148" t="s">
        <v>72</v>
      </c>
      <c r="C453" s="224"/>
      <c r="D453" s="224" t="s">
        <v>62</v>
      </c>
      <c r="E453" s="224"/>
      <c r="F453" s="224"/>
      <c r="G453" s="224">
        <f>G451</f>
        <v>0</v>
      </c>
      <c r="H453" s="224">
        <f t="shared" ref="H453:K453" si="223">H451</f>
        <v>0</v>
      </c>
      <c r="I453" s="274">
        <f t="shared" si="223"/>
        <v>0</v>
      </c>
      <c r="J453" s="274">
        <f t="shared" si="223"/>
        <v>0</v>
      </c>
      <c r="K453" s="224">
        <f t="shared" si="223"/>
        <v>0</v>
      </c>
      <c r="L453" s="224" t="s">
        <v>62</v>
      </c>
      <c r="M453" s="150">
        <v>46022</v>
      </c>
      <c r="N453" s="150">
        <v>46022</v>
      </c>
      <c r="O453" s="156"/>
      <c r="P453" s="223" t="s">
        <v>62</v>
      </c>
      <c r="Q453" s="156"/>
      <c r="R453" s="156"/>
      <c r="S453" s="56"/>
    </row>
    <row r="454" spans="1:19" s="56" customFormat="1" ht="74.45" customHeight="1" x14ac:dyDescent="0.25">
      <c r="A454" s="331" t="s">
        <v>272</v>
      </c>
      <c r="B454" s="137" t="s">
        <v>331</v>
      </c>
      <c r="C454" s="142" t="s">
        <v>191</v>
      </c>
      <c r="D454" s="141" t="s">
        <v>333</v>
      </c>
      <c r="E454" s="141" t="s">
        <v>320</v>
      </c>
      <c r="F454" s="142">
        <v>642</v>
      </c>
      <c r="G454" s="142"/>
      <c r="H454" s="142">
        <f>G454</f>
        <v>0</v>
      </c>
      <c r="I454" s="142">
        <v>0</v>
      </c>
      <c r="J454" s="142">
        <v>0</v>
      </c>
      <c r="K454" s="142">
        <f>G454</f>
        <v>0</v>
      </c>
      <c r="L454" s="142"/>
      <c r="M454" s="224" t="s">
        <v>62</v>
      </c>
      <c r="N454" s="224" t="s">
        <v>62</v>
      </c>
      <c r="O454" s="156"/>
      <c r="P454" s="156"/>
      <c r="Q454" s="156"/>
      <c r="R454" s="156"/>
    </row>
    <row r="455" spans="1:19" ht="15.75" x14ac:dyDescent="0.25">
      <c r="A455" s="332"/>
      <c r="B455" s="146" t="s">
        <v>70</v>
      </c>
      <c r="C455" s="224"/>
      <c r="D455" s="224" t="s">
        <v>62</v>
      </c>
      <c r="E455" s="224"/>
      <c r="F455" s="224"/>
      <c r="G455" s="224">
        <f>G454</f>
        <v>0</v>
      </c>
      <c r="H455" s="224">
        <f t="shared" ref="H455:K455" si="224">H454</f>
        <v>0</v>
      </c>
      <c r="I455" s="274">
        <f t="shared" si="224"/>
        <v>0</v>
      </c>
      <c r="J455" s="274">
        <f t="shared" si="224"/>
        <v>0</v>
      </c>
      <c r="K455" s="224">
        <f t="shared" si="224"/>
        <v>0</v>
      </c>
      <c r="L455" s="224" t="s">
        <v>62</v>
      </c>
      <c r="M455" s="150">
        <v>46022</v>
      </c>
      <c r="N455" s="150">
        <v>46022</v>
      </c>
      <c r="O455" s="156"/>
      <c r="P455" s="223" t="s">
        <v>62</v>
      </c>
      <c r="Q455" s="156"/>
      <c r="R455" s="156"/>
      <c r="S455" s="56"/>
    </row>
    <row r="456" spans="1:19" x14ac:dyDescent="0.25">
      <c r="A456" s="332"/>
      <c r="B456" s="147" t="s">
        <v>76</v>
      </c>
      <c r="C456" s="224"/>
      <c r="D456" s="224"/>
      <c r="E456" s="224"/>
      <c r="F456" s="224"/>
      <c r="G456" s="224" t="s">
        <v>62</v>
      </c>
      <c r="H456" s="224"/>
      <c r="I456" s="274" t="s">
        <v>62</v>
      </c>
      <c r="J456" s="274"/>
      <c r="K456" s="224"/>
      <c r="L456" s="224" t="s">
        <v>62</v>
      </c>
      <c r="M456" s="224"/>
      <c r="N456" s="224"/>
      <c r="O456" s="223" t="s">
        <v>62</v>
      </c>
      <c r="P456" s="223" t="s">
        <v>62</v>
      </c>
      <c r="Q456" s="223" t="s">
        <v>62</v>
      </c>
      <c r="R456" s="223" t="s">
        <v>62</v>
      </c>
      <c r="S456" s="56"/>
    </row>
    <row r="457" spans="1:19" ht="65.45" customHeight="1" x14ac:dyDescent="0.25">
      <c r="A457" s="332"/>
      <c r="B457" s="148" t="s">
        <v>192</v>
      </c>
      <c r="C457" s="224"/>
      <c r="D457" s="224" t="s">
        <v>62</v>
      </c>
      <c r="E457" s="224"/>
      <c r="F457" s="224"/>
      <c r="G457" s="224">
        <f>G454</f>
        <v>0</v>
      </c>
      <c r="H457" s="224">
        <f t="shared" ref="H457:J457" si="225">H454</f>
        <v>0</v>
      </c>
      <c r="I457" s="274">
        <f t="shared" si="225"/>
        <v>0</v>
      </c>
      <c r="J457" s="274">
        <f t="shared" si="225"/>
        <v>0</v>
      </c>
      <c r="K457" s="224">
        <f>K454</f>
        <v>0</v>
      </c>
      <c r="L457" s="224" t="s">
        <v>62</v>
      </c>
      <c r="M457" s="150">
        <v>46022</v>
      </c>
      <c r="N457" s="150">
        <v>46022</v>
      </c>
      <c r="O457" s="156"/>
      <c r="P457" s="223" t="s">
        <v>62</v>
      </c>
      <c r="Q457" s="156"/>
      <c r="R457" s="156"/>
      <c r="S457" s="56"/>
    </row>
    <row r="458" spans="1:19" ht="15" customHeight="1" x14ac:dyDescent="0.25">
      <c r="A458" s="332"/>
      <c r="B458" s="147" t="s">
        <v>193</v>
      </c>
      <c r="C458" s="224"/>
      <c r="D458" s="224"/>
      <c r="E458" s="224"/>
      <c r="F458" s="224"/>
      <c r="G458" s="224" t="s">
        <v>62</v>
      </c>
      <c r="H458" s="224"/>
      <c r="I458" s="274" t="s">
        <v>62</v>
      </c>
      <c r="J458" s="274"/>
      <c r="K458" s="224"/>
      <c r="L458" s="224" t="s">
        <v>62</v>
      </c>
      <c r="M458" s="224"/>
      <c r="N458" s="224"/>
      <c r="O458" s="223" t="s">
        <v>62</v>
      </c>
      <c r="P458" s="223" t="s">
        <v>62</v>
      </c>
      <c r="Q458" s="223" t="s">
        <v>62</v>
      </c>
      <c r="R458" s="223" t="s">
        <v>62</v>
      </c>
      <c r="S458" s="56"/>
    </row>
    <row r="459" spans="1:19" ht="38.65" customHeight="1" x14ac:dyDescent="0.25">
      <c r="A459" s="332"/>
      <c r="B459" s="148" t="s">
        <v>330</v>
      </c>
      <c r="C459" s="224"/>
      <c r="D459" s="224" t="s">
        <v>62</v>
      </c>
      <c r="E459" s="224"/>
      <c r="F459" s="224"/>
      <c r="G459" s="224">
        <f>G455</f>
        <v>0</v>
      </c>
      <c r="H459" s="224">
        <f t="shared" ref="H459:K459" si="226">H455</f>
        <v>0</v>
      </c>
      <c r="I459" s="274">
        <f t="shared" si="226"/>
        <v>0</v>
      </c>
      <c r="J459" s="274">
        <f t="shared" si="226"/>
        <v>0</v>
      </c>
      <c r="K459" s="224">
        <f t="shared" si="226"/>
        <v>0</v>
      </c>
      <c r="L459" s="224" t="s">
        <v>62</v>
      </c>
      <c r="M459" s="150">
        <v>46022</v>
      </c>
      <c r="N459" s="150">
        <v>46022</v>
      </c>
      <c r="O459" s="156"/>
      <c r="P459" s="223" t="s">
        <v>62</v>
      </c>
      <c r="Q459" s="156"/>
      <c r="R459" s="156"/>
      <c r="S459" s="56"/>
    </row>
    <row r="460" spans="1:19" ht="21" customHeight="1" x14ac:dyDescent="0.25">
      <c r="A460" s="332"/>
      <c r="B460" s="147" t="s">
        <v>71</v>
      </c>
      <c r="C460" s="224"/>
      <c r="D460" s="224"/>
      <c r="E460" s="224"/>
      <c r="F460" s="224"/>
      <c r="G460" s="224" t="s">
        <v>62</v>
      </c>
      <c r="H460" s="224"/>
      <c r="I460" s="274" t="s">
        <v>62</v>
      </c>
      <c r="J460" s="274"/>
      <c r="K460" s="224"/>
      <c r="L460" s="224" t="s">
        <v>62</v>
      </c>
      <c r="M460" s="224"/>
      <c r="N460" s="224"/>
      <c r="O460" s="223" t="s">
        <v>62</v>
      </c>
      <c r="P460" s="223" t="s">
        <v>62</v>
      </c>
      <c r="Q460" s="223" t="s">
        <v>62</v>
      </c>
      <c r="R460" s="223" t="s">
        <v>62</v>
      </c>
      <c r="S460" s="56"/>
    </row>
    <row r="461" spans="1:19" ht="21" customHeight="1" x14ac:dyDescent="0.25">
      <c r="A461" s="333"/>
      <c r="B461" s="148" t="s">
        <v>72</v>
      </c>
      <c r="C461" s="224"/>
      <c r="D461" s="224" t="s">
        <v>62</v>
      </c>
      <c r="E461" s="224"/>
      <c r="F461" s="224"/>
      <c r="G461" s="224">
        <f>G459</f>
        <v>0</v>
      </c>
      <c r="H461" s="224">
        <f t="shared" ref="H461:K461" si="227">H459</f>
        <v>0</v>
      </c>
      <c r="I461" s="274">
        <f t="shared" si="227"/>
        <v>0</v>
      </c>
      <c r="J461" s="274">
        <f t="shared" si="227"/>
        <v>0</v>
      </c>
      <c r="K461" s="224">
        <f t="shared" si="227"/>
        <v>0</v>
      </c>
      <c r="L461" s="224" t="s">
        <v>62</v>
      </c>
      <c r="M461" s="150">
        <v>46022</v>
      </c>
      <c r="N461" s="150">
        <v>46022</v>
      </c>
      <c r="O461" s="156"/>
      <c r="P461" s="223" t="s">
        <v>62</v>
      </c>
      <c r="Q461" s="156"/>
      <c r="R461" s="156"/>
      <c r="S461" s="56"/>
    </row>
    <row r="462" spans="1:19" s="56" customFormat="1" ht="74.45" customHeight="1" x14ac:dyDescent="0.25">
      <c r="A462" s="331" t="s">
        <v>273</v>
      </c>
      <c r="B462" s="137" t="s">
        <v>331</v>
      </c>
      <c r="C462" s="142" t="s">
        <v>191</v>
      </c>
      <c r="D462" s="141" t="s">
        <v>333</v>
      </c>
      <c r="E462" s="141" t="s">
        <v>320</v>
      </c>
      <c r="F462" s="142">
        <v>642</v>
      </c>
      <c r="G462" s="142"/>
      <c r="H462" s="142">
        <f>G462</f>
        <v>0</v>
      </c>
      <c r="I462" s="142">
        <v>0</v>
      </c>
      <c r="J462" s="142">
        <v>0</v>
      </c>
      <c r="K462" s="142">
        <f>G462</f>
        <v>0</v>
      </c>
      <c r="L462" s="142"/>
      <c r="M462" s="224" t="s">
        <v>62</v>
      </c>
      <c r="N462" s="224" t="s">
        <v>62</v>
      </c>
      <c r="O462" s="156"/>
      <c r="P462" s="156"/>
      <c r="Q462" s="156"/>
      <c r="R462" s="156"/>
    </row>
    <row r="463" spans="1:19" ht="15.75" x14ac:dyDescent="0.25">
      <c r="A463" s="332"/>
      <c r="B463" s="146" t="s">
        <v>70</v>
      </c>
      <c r="C463" s="224"/>
      <c r="D463" s="224" t="s">
        <v>62</v>
      </c>
      <c r="E463" s="224"/>
      <c r="F463" s="224"/>
      <c r="G463" s="224">
        <f>G462</f>
        <v>0</v>
      </c>
      <c r="H463" s="224">
        <f t="shared" ref="H463:K463" si="228">H462</f>
        <v>0</v>
      </c>
      <c r="I463" s="274">
        <f t="shared" si="228"/>
        <v>0</v>
      </c>
      <c r="J463" s="274">
        <f t="shared" si="228"/>
        <v>0</v>
      </c>
      <c r="K463" s="224">
        <f t="shared" si="228"/>
        <v>0</v>
      </c>
      <c r="L463" s="224" t="s">
        <v>62</v>
      </c>
      <c r="M463" s="150">
        <v>46022</v>
      </c>
      <c r="N463" s="150">
        <v>46022</v>
      </c>
      <c r="O463" s="156"/>
      <c r="P463" s="223" t="s">
        <v>62</v>
      </c>
      <c r="Q463" s="156"/>
      <c r="R463" s="156"/>
      <c r="S463" s="56"/>
    </row>
    <row r="464" spans="1:19" x14ac:dyDescent="0.25">
      <c r="A464" s="332"/>
      <c r="B464" s="147" t="s">
        <v>76</v>
      </c>
      <c r="C464" s="224"/>
      <c r="D464" s="224"/>
      <c r="E464" s="224"/>
      <c r="F464" s="224"/>
      <c r="G464" s="224" t="s">
        <v>62</v>
      </c>
      <c r="H464" s="224"/>
      <c r="I464" s="274" t="s">
        <v>62</v>
      </c>
      <c r="J464" s="274"/>
      <c r="K464" s="224"/>
      <c r="L464" s="224" t="s">
        <v>62</v>
      </c>
      <c r="M464" s="224"/>
      <c r="N464" s="224"/>
      <c r="O464" s="223" t="s">
        <v>62</v>
      </c>
      <c r="P464" s="223" t="s">
        <v>62</v>
      </c>
      <c r="Q464" s="223" t="s">
        <v>62</v>
      </c>
      <c r="R464" s="223" t="s">
        <v>62</v>
      </c>
      <c r="S464" s="56"/>
    </row>
    <row r="465" spans="1:19" ht="65.45" customHeight="1" x14ac:dyDescent="0.25">
      <c r="A465" s="332"/>
      <c r="B465" s="148" t="s">
        <v>192</v>
      </c>
      <c r="C465" s="224"/>
      <c r="D465" s="224" t="s">
        <v>62</v>
      </c>
      <c r="E465" s="224"/>
      <c r="F465" s="224"/>
      <c r="G465" s="224">
        <f>G462</f>
        <v>0</v>
      </c>
      <c r="H465" s="224">
        <f t="shared" ref="H465:J465" si="229">H462</f>
        <v>0</v>
      </c>
      <c r="I465" s="274">
        <f t="shared" si="229"/>
        <v>0</v>
      </c>
      <c r="J465" s="274">
        <f t="shared" si="229"/>
        <v>0</v>
      </c>
      <c r="K465" s="224">
        <f>K462</f>
        <v>0</v>
      </c>
      <c r="L465" s="224" t="s">
        <v>62</v>
      </c>
      <c r="M465" s="150">
        <v>46022</v>
      </c>
      <c r="N465" s="150">
        <v>46022</v>
      </c>
      <c r="O465" s="156"/>
      <c r="P465" s="223" t="s">
        <v>62</v>
      </c>
      <c r="Q465" s="156"/>
      <c r="R465" s="156"/>
      <c r="S465" s="56"/>
    </row>
    <row r="466" spans="1:19" ht="15" customHeight="1" x14ac:dyDescent="0.25">
      <c r="A466" s="332"/>
      <c r="B466" s="147" t="s">
        <v>193</v>
      </c>
      <c r="C466" s="224"/>
      <c r="D466" s="224"/>
      <c r="E466" s="224"/>
      <c r="F466" s="224"/>
      <c r="G466" s="224" t="s">
        <v>62</v>
      </c>
      <c r="H466" s="224"/>
      <c r="I466" s="274" t="s">
        <v>62</v>
      </c>
      <c r="J466" s="274"/>
      <c r="K466" s="224"/>
      <c r="L466" s="224" t="s">
        <v>62</v>
      </c>
      <c r="M466" s="224"/>
      <c r="N466" s="224"/>
      <c r="O466" s="223" t="s">
        <v>62</v>
      </c>
      <c r="P466" s="223" t="s">
        <v>62</v>
      </c>
      <c r="Q466" s="223" t="s">
        <v>62</v>
      </c>
      <c r="R466" s="223" t="s">
        <v>62</v>
      </c>
      <c r="S466" s="56"/>
    </row>
    <row r="467" spans="1:19" ht="38.65" customHeight="1" x14ac:dyDescent="0.25">
      <c r="A467" s="332"/>
      <c r="B467" s="148" t="s">
        <v>330</v>
      </c>
      <c r="C467" s="224"/>
      <c r="D467" s="224" t="s">
        <v>62</v>
      </c>
      <c r="E467" s="224"/>
      <c r="F467" s="224"/>
      <c r="G467" s="224">
        <f>G463</f>
        <v>0</v>
      </c>
      <c r="H467" s="224">
        <f t="shared" ref="H467:K467" si="230">H463</f>
        <v>0</v>
      </c>
      <c r="I467" s="274">
        <f t="shared" si="230"/>
        <v>0</v>
      </c>
      <c r="J467" s="274">
        <f t="shared" si="230"/>
        <v>0</v>
      </c>
      <c r="K467" s="224">
        <f t="shared" si="230"/>
        <v>0</v>
      </c>
      <c r="L467" s="224" t="s">
        <v>62</v>
      </c>
      <c r="M467" s="150">
        <v>46022</v>
      </c>
      <c r="N467" s="150">
        <v>46022</v>
      </c>
      <c r="O467" s="156"/>
      <c r="P467" s="223" t="s">
        <v>62</v>
      </c>
      <c r="Q467" s="156"/>
      <c r="R467" s="156"/>
      <c r="S467" s="56"/>
    </row>
    <row r="468" spans="1:19" ht="21" customHeight="1" x14ac:dyDescent="0.25">
      <c r="A468" s="332"/>
      <c r="B468" s="147" t="s">
        <v>71</v>
      </c>
      <c r="C468" s="224"/>
      <c r="D468" s="224"/>
      <c r="E468" s="224"/>
      <c r="F468" s="224"/>
      <c r="G468" s="224" t="s">
        <v>62</v>
      </c>
      <c r="H468" s="224"/>
      <c r="I468" s="274" t="s">
        <v>62</v>
      </c>
      <c r="J468" s="274"/>
      <c r="K468" s="224"/>
      <c r="L468" s="224" t="s">
        <v>62</v>
      </c>
      <c r="M468" s="224"/>
      <c r="N468" s="224"/>
      <c r="O468" s="223" t="s">
        <v>62</v>
      </c>
      <c r="P468" s="223" t="s">
        <v>62</v>
      </c>
      <c r="Q468" s="223" t="s">
        <v>62</v>
      </c>
      <c r="R468" s="223" t="s">
        <v>62</v>
      </c>
      <c r="S468" s="56"/>
    </row>
    <row r="469" spans="1:19" ht="21" customHeight="1" x14ac:dyDescent="0.25">
      <c r="A469" s="333"/>
      <c r="B469" s="148" t="s">
        <v>72</v>
      </c>
      <c r="C469" s="224"/>
      <c r="D469" s="224" t="s">
        <v>62</v>
      </c>
      <c r="E469" s="224"/>
      <c r="F469" s="224"/>
      <c r="G469" s="224">
        <f>G467</f>
        <v>0</v>
      </c>
      <c r="H469" s="224">
        <f t="shared" ref="H469:K469" si="231">H467</f>
        <v>0</v>
      </c>
      <c r="I469" s="274">
        <f t="shared" si="231"/>
        <v>0</v>
      </c>
      <c r="J469" s="274">
        <f t="shared" si="231"/>
        <v>0</v>
      </c>
      <c r="K469" s="224">
        <f t="shared" si="231"/>
        <v>0</v>
      </c>
      <c r="L469" s="224" t="s">
        <v>62</v>
      </c>
      <c r="M469" s="150">
        <v>46022</v>
      </c>
      <c r="N469" s="150">
        <v>46022</v>
      </c>
      <c r="O469" s="156"/>
      <c r="P469" s="223" t="s">
        <v>62</v>
      </c>
      <c r="Q469" s="156"/>
      <c r="R469" s="156"/>
      <c r="S469" s="56"/>
    </row>
    <row r="470" spans="1:19" s="56" customFormat="1" ht="74.45" customHeight="1" x14ac:dyDescent="0.25">
      <c r="A470" s="331" t="s">
        <v>274</v>
      </c>
      <c r="B470" s="137" t="s">
        <v>331</v>
      </c>
      <c r="C470" s="142" t="s">
        <v>191</v>
      </c>
      <c r="D470" s="141" t="s">
        <v>333</v>
      </c>
      <c r="E470" s="141" t="s">
        <v>320</v>
      </c>
      <c r="F470" s="142">
        <v>642</v>
      </c>
      <c r="G470" s="142">
        <v>0</v>
      </c>
      <c r="H470" s="142">
        <f>G470</f>
        <v>0</v>
      </c>
      <c r="I470" s="142">
        <v>0</v>
      </c>
      <c r="J470" s="142">
        <v>0</v>
      </c>
      <c r="K470" s="142">
        <f>G470</f>
        <v>0</v>
      </c>
      <c r="L470" s="142"/>
      <c r="M470" s="224" t="s">
        <v>62</v>
      </c>
      <c r="N470" s="224" t="s">
        <v>62</v>
      </c>
      <c r="O470" s="156">
        <v>0</v>
      </c>
      <c r="P470" s="156"/>
      <c r="Q470" s="156">
        <v>0</v>
      </c>
      <c r="R470" s="156">
        <v>0</v>
      </c>
    </row>
    <row r="471" spans="1:19" ht="15.75" x14ac:dyDescent="0.25">
      <c r="A471" s="332"/>
      <c r="B471" s="146" t="s">
        <v>70</v>
      </c>
      <c r="C471" s="224"/>
      <c r="D471" s="224" t="s">
        <v>62</v>
      </c>
      <c r="E471" s="224"/>
      <c r="F471" s="224"/>
      <c r="G471" s="224">
        <f>G470</f>
        <v>0</v>
      </c>
      <c r="H471" s="224">
        <f t="shared" ref="H471:K471" si="232">H470</f>
        <v>0</v>
      </c>
      <c r="I471" s="274">
        <f t="shared" si="232"/>
        <v>0</v>
      </c>
      <c r="J471" s="274">
        <f t="shared" si="232"/>
        <v>0</v>
      </c>
      <c r="K471" s="224">
        <f t="shared" si="232"/>
        <v>0</v>
      </c>
      <c r="L471" s="224" t="s">
        <v>62</v>
      </c>
      <c r="M471" s="150">
        <v>46022</v>
      </c>
      <c r="N471" s="150">
        <v>46022</v>
      </c>
      <c r="O471" s="156"/>
      <c r="P471" s="223" t="s">
        <v>62</v>
      </c>
      <c r="Q471" s="156"/>
      <c r="R471" s="156"/>
      <c r="S471" s="56"/>
    </row>
    <row r="472" spans="1:19" x14ac:dyDescent="0.25">
      <c r="A472" s="332"/>
      <c r="B472" s="147" t="s">
        <v>76</v>
      </c>
      <c r="C472" s="224"/>
      <c r="D472" s="224"/>
      <c r="E472" s="224"/>
      <c r="F472" s="224"/>
      <c r="G472" s="224" t="s">
        <v>62</v>
      </c>
      <c r="H472" s="224"/>
      <c r="I472" s="274" t="s">
        <v>62</v>
      </c>
      <c r="J472" s="274"/>
      <c r="K472" s="224"/>
      <c r="L472" s="224" t="s">
        <v>62</v>
      </c>
      <c r="M472" s="224"/>
      <c r="N472" s="224"/>
      <c r="O472" s="223" t="s">
        <v>62</v>
      </c>
      <c r="P472" s="223" t="s">
        <v>62</v>
      </c>
      <c r="Q472" s="223" t="s">
        <v>62</v>
      </c>
      <c r="R472" s="223" t="s">
        <v>62</v>
      </c>
      <c r="S472" s="56"/>
    </row>
    <row r="473" spans="1:19" ht="65.45" customHeight="1" x14ac:dyDescent="0.25">
      <c r="A473" s="332"/>
      <c r="B473" s="148" t="s">
        <v>192</v>
      </c>
      <c r="C473" s="224"/>
      <c r="D473" s="224" t="s">
        <v>62</v>
      </c>
      <c r="E473" s="224"/>
      <c r="F473" s="224"/>
      <c r="G473" s="224">
        <f>G470</f>
        <v>0</v>
      </c>
      <c r="H473" s="224">
        <f t="shared" ref="H473:J473" si="233">H470</f>
        <v>0</v>
      </c>
      <c r="I473" s="274">
        <f t="shared" si="233"/>
        <v>0</v>
      </c>
      <c r="J473" s="274">
        <f t="shared" si="233"/>
        <v>0</v>
      </c>
      <c r="K473" s="224">
        <f>K470</f>
        <v>0</v>
      </c>
      <c r="L473" s="224" t="s">
        <v>62</v>
      </c>
      <c r="M473" s="150">
        <v>46022</v>
      </c>
      <c r="N473" s="150">
        <v>46022</v>
      </c>
      <c r="O473" s="156"/>
      <c r="P473" s="223" t="s">
        <v>62</v>
      </c>
      <c r="Q473" s="156"/>
      <c r="R473" s="156"/>
      <c r="S473" s="56"/>
    </row>
    <row r="474" spans="1:19" ht="15" customHeight="1" x14ac:dyDescent="0.25">
      <c r="A474" s="332"/>
      <c r="B474" s="147" t="s">
        <v>193</v>
      </c>
      <c r="C474" s="224"/>
      <c r="D474" s="224"/>
      <c r="E474" s="224"/>
      <c r="F474" s="224"/>
      <c r="G474" s="224" t="s">
        <v>62</v>
      </c>
      <c r="H474" s="224"/>
      <c r="I474" s="274" t="s">
        <v>62</v>
      </c>
      <c r="J474" s="274"/>
      <c r="K474" s="224"/>
      <c r="L474" s="224" t="s">
        <v>62</v>
      </c>
      <c r="M474" s="224"/>
      <c r="N474" s="224"/>
      <c r="O474" s="223" t="s">
        <v>62</v>
      </c>
      <c r="P474" s="223" t="s">
        <v>62</v>
      </c>
      <c r="Q474" s="223" t="s">
        <v>62</v>
      </c>
      <c r="R474" s="223" t="s">
        <v>62</v>
      </c>
      <c r="S474" s="56"/>
    </row>
    <row r="475" spans="1:19" ht="38.65" customHeight="1" x14ac:dyDescent="0.25">
      <c r="A475" s="332"/>
      <c r="B475" s="148" t="s">
        <v>330</v>
      </c>
      <c r="C475" s="224"/>
      <c r="D475" s="224" t="s">
        <v>62</v>
      </c>
      <c r="E475" s="224"/>
      <c r="F475" s="224"/>
      <c r="G475" s="224">
        <f>G471</f>
        <v>0</v>
      </c>
      <c r="H475" s="224">
        <f t="shared" ref="H475:K475" si="234">H471</f>
        <v>0</v>
      </c>
      <c r="I475" s="274">
        <f t="shared" si="234"/>
        <v>0</v>
      </c>
      <c r="J475" s="274">
        <f t="shared" si="234"/>
        <v>0</v>
      </c>
      <c r="K475" s="224">
        <f t="shared" si="234"/>
        <v>0</v>
      </c>
      <c r="L475" s="224" t="s">
        <v>62</v>
      </c>
      <c r="M475" s="150">
        <v>46022</v>
      </c>
      <c r="N475" s="150">
        <v>46022</v>
      </c>
      <c r="O475" s="156"/>
      <c r="P475" s="223" t="s">
        <v>62</v>
      </c>
      <c r="Q475" s="156"/>
      <c r="R475" s="156"/>
      <c r="S475" s="56"/>
    </row>
    <row r="476" spans="1:19" ht="21" customHeight="1" x14ac:dyDescent="0.25">
      <c r="A476" s="332"/>
      <c r="B476" s="147" t="s">
        <v>71</v>
      </c>
      <c r="C476" s="224"/>
      <c r="D476" s="224"/>
      <c r="E476" s="224"/>
      <c r="F476" s="224"/>
      <c r="G476" s="224" t="s">
        <v>62</v>
      </c>
      <c r="H476" s="224"/>
      <c r="I476" s="274" t="s">
        <v>62</v>
      </c>
      <c r="J476" s="274"/>
      <c r="K476" s="224"/>
      <c r="L476" s="224" t="s">
        <v>62</v>
      </c>
      <c r="M476" s="224"/>
      <c r="N476" s="224"/>
      <c r="O476" s="223" t="s">
        <v>62</v>
      </c>
      <c r="P476" s="223" t="s">
        <v>62</v>
      </c>
      <c r="Q476" s="223" t="s">
        <v>62</v>
      </c>
      <c r="R476" s="223" t="s">
        <v>62</v>
      </c>
      <c r="S476" s="56"/>
    </row>
    <row r="477" spans="1:19" ht="21" customHeight="1" x14ac:dyDescent="0.25">
      <c r="A477" s="333"/>
      <c r="B477" s="148" t="s">
        <v>72</v>
      </c>
      <c r="C477" s="224"/>
      <c r="D477" s="224" t="s">
        <v>62</v>
      </c>
      <c r="E477" s="224"/>
      <c r="F477" s="224"/>
      <c r="G477" s="224">
        <f>G475</f>
        <v>0</v>
      </c>
      <c r="H477" s="224">
        <f t="shared" ref="H477:K477" si="235">H475</f>
        <v>0</v>
      </c>
      <c r="I477" s="274">
        <f t="shared" si="235"/>
        <v>0</v>
      </c>
      <c r="J477" s="274">
        <f t="shared" si="235"/>
        <v>0</v>
      </c>
      <c r="K477" s="224">
        <f t="shared" si="235"/>
        <v>0</v>
      </c>
      <c r="L477" s="224" t="s">
        <v>62</v>
      </c>
      <c r="M477" s="150">
        <v>46022</v>
      </c>
      <c r="N477" s="150">
        <v>46022</v>
      </c>
      <c r="O477" s="156"/>
      <c r="P477" s="223" t="s">
        <v>62</v>
      </c>
      <c r="Q477" s="156"/>
      <c r="R477" s="156"/>
      <c r="S477" s="56"/>
    </row>
    <row r="478" spans="1:19" s="56" customFormat="1" ht="74.45" customHeight="1" x14ac:dyDescent="0.25">
      <c r="A478" s="331" t="s">
        <v>275</v>
      </c>
      <c r="B478" s="137" t="s">
        <v>331</v>
      </c>
      <c r="C478" s="142" t="s">
        <v>191</v>
      </c>
      <c r="D478" s="141" t="s">
        <v>333</v>
      </c>
      <c r="E478" s="141" t="s">
        <v>320</v>
      </c>
      <c r="F478" s="142">
        <v>642</v>
      </c>
      <c r="G478" s="142">
        <v>0</v>
      </c>
      <c r="H478" s="142">
        <v>0</v>
      </c>
      <c r="I478" s="142">
        <v>0</v>
      </c>
      <c r="J478" s="142">
        <v>0</v>
      </c>
      <c r="K478" s="142">
        <f>G478</f>
        <v>0</v>
      </c>
      <c r="L478" s="142"/>
      <c r="M478" s="224" t="s">
        <v>62</v>
      </c>
      <c r="N478" s="224" t="s">
        <v>62</v>
      </c>
      <c r="O478" s="156">
        <v>0</v>
      </c>
      <c r="P478" s="156"/>
      <c r="Q478" s="156">
        <v>0</v>
      </c>
      <c r="R478" s="156"/>
    </row>
    <row r="479" spans="1:19" ht="15.75" x14ac:dyDescent="0.25">
      <c r="A479" s="332"/>
      <c r="B479" s="146" t="s">
        <v>70</v>
      </c>
      <c r="C479" s="224"/>
      <c r="D479" s="224" t="s">
        <v>62</v>
      </c>
      <c r="E479" s="224"/>
      <c r="F479" s="224"/>
      <c r="G479" s="224">
        <f>G478</f>
        <v>0</v>
      </c>
      <c r="H479" s="224">
        <f t="shared" ref="H479:K479" si="236">H478</f>
        <v>0</v>
      </c>
      <c r="I479" s="274">
        <f t="shared" si="236"/>
        <v>0</v>
      </c>
      <c r="J479" s="274">
        <f t="shared" si="236"/>
        <v>0</v>
      </c>
      <c r="K479" s="224">
        <f t="shared" si="236"/>
        <v>0</v>
      </c>
      <c r="L479" s="224" t="s">
        <v>62</v>
      </c>
      <c r="M479" s="150">
        <v>46022</v>
      </c>
      <c r="N479" s="150">
        <v>46022</v>
      </c>
      <c r="O479" s="156"/>
      <c r="P479" s="223" t="s">
        <v>62</v>
      </c>
      <c r="Q479" s="156"/>
      <c r="R479" s="156"/>
      <c r="S479" s="56"/>
    </row>
    <row r="480" spans="1:19" x14ac:dyDescent="0.25">
      <c r="A480" s="332"/>
      <c r="B480" s="147" t="s">
        <v>76</v>
      </c>
      <c r="C480" s="224"/>
      <c r="D480" s="224"/>
      <c r="E480" s="224"/>
      <c r="F480" s="224"/>
      <c r="G480" s="224" t="s">
        <v>62</v>
      </c>
      <c r="H480" s="224"/>
      <c r="I480" s="274" t="s">
        <v>62</v>
      </c>
      <c r="J480" s="274"/>
      <c r="K480" s="224"/>
      <c r="L480" s="224" t="s">
        <v>62</v>
      </c>
      <c r="M480" s="224"/>
      <c r="N480" s="224"/>
      <c r="O480" s="223" t="s">
        <v>62</v>
      </c>
      <c r="P480" s="223" t="s">
        <v>62</v>
      </c>
      <c r="Q480" s="223" t="s">
        <v>62</v>
      </c>
      <c r="R480" s="223" t="s">
        <v>62</v>
      </c>
      <c r="S480" s="56"/>
    </row>
    <row r="481" spans="1:19" ht="65.45" customHeight="1" x14ac:dyDescent="0.25">
      <c r="A481" s="332"/>
      <c r="B481" s="148" t="s">
        <v>192</v>
      </c>
      <c r="C481" s="224"/>
      <c r="D481" s="224" t="s">
        <v>62</v>
      </c>
      <c r="E481" s="224"/>
      <c r="F481" s="224"/>
      <c r="G481" s="224">
        <f>G478</f>
        <v>0</v>
      </c>
      <c r="H481" s="224">
        <f t="shared" ref="H481:J481" si="237">H478</f>
        <v>0</v>
      </c>
      <c r="I481" s="274">
        <f t="shared" si="237"/>
        <v>0</v>
      </c>
      <c r="J481" s="274">
        <f t="shared" si="237"/>
        <v>0</v>
      </c>
      <c r="K481" s="224">
        <f>K478</f>
        <v>0</v>
      </c>
      <c r="L481" s="224" t="s">
        <v>62</v>
      </c>
      <c r="M481" s="150">
        <v>46022</v>
      </c>
      <c r="N481" s="150">
        <v>46022</v>
      </c>
      <c r="O481" s="156"/>
      <c r="P481" s="223" t="s">
        <v>62</v>
      </c>
      <c r="Q481" s="156"/>
      <c r="R481" s="156"/>
      <c r="S481" s="56"/>
    </row>
    <row r="482" spans="1:19" ht="15" customHeight="1" x14ac:dyDescent="0.25">
      <c r="A482" s="332"/>
      <c r="B482" s="147" t="s">
        <v>193</v>
      </c>
      <c r="C482" s="224"/>
      <c r="D482" s="224"/>
      <c r="E482" s="224"/>
      <c r="F482" s="224"/>
      <c r="G482" s="224" t="s">
        <v>62</v>
      </c>
      <c r="H482" s="224"/>
      <c r="I482" s="274" t="s">
        <v>62</v>
      </c>
      <c r="J482" s="274"/>
      <c r="K482" s="224"/>
      <c r="L482" s="224" t="s">
        <v>62</v>
      </c>
      <c r="M482" s="224"/>
      <c r="N482" s="224"/>
      <c r="O482" s="223" t="s">
        <v>62</v>
      </c>
      <c r="P482" s="223" t="s">
        <v>62</v>
      </c>
      <c r="Q482" s="223" t="s">
        <v>62</v>
      </c>
      <c r="R482" s="223" t="s">
        <v>62</v>
      </c>
      <c r="S482" s="56"/>
    </row>
    <row r="483" spans="1:19" ht="38.65" customHeight="1" x14ac:dyDescent="0.25">
      <c r="A483" s="332"/>
      <c r="B483" s="148" t="s">
        <v>330</v>
      </c>
      <c r="C483" s="224"/>
      <c r="D483" s="224" t="s">
        <v>62</v>
      </c>
      <c r="E483" s="224"/>
      <c r="F483" s="224"/>
      <c r="G483" s="224">
        <f>G479</f>
        <v>0</v>
      </c>
      <c r="H483" s="224">
        <f t="shared" ref="H483:K483" si="238">H479</f>
        <v>0</v>
      </c>
      <c r="I483" s="274">
        <f t="shared" si="238"/>
        <v>0</v>
      </c>
      <c r="J483" s="274">
        <f t="shared" si="238"/>
        <v>0</v>
      </c>
      <c r="K483" s="224">
        <f t="shared" si="238"/>
        <v>0</v>
      </c>
      <c r="L483" s="224" t="s">
        <v>62</v>
      </c>
      <c r="M483" s="150">
        <v>46022</v>
      </c>
      <c r="N483" s="150">
        <v>46022</v>
      </c>
      <c r="O483" s="156"/>
      <c r="P483" s="223" t="s">
        <v>62</v>
      </c>
      <c r="Q483" s="156"/>
      <c r="R483" s="156"/>
      <c r="S483" s="56"/>
    </row>
    <row r="484" spans="1:19" ht="21" customHeight="1" x14ac:dyDescent="0.25">
      <c r="A484" s="332"/>
      <c r="B484" s="147" t="s">
        <v>71</v>
      </c>
      <c r="C484" s="224"/>
      <c r="D484" s="224"/>
      <c r="E484" s="224"/>
      <c r="F484" s="224"/>
      <c r="G484" s="224" t="s">
        <v>62</v>
      </c>
      <c r="H484" s="224"/>
      <c r="I484" s="274" t="s">
        <v>62</v>
      </c>
      <c r="J484" s="274"/>
      <c r="K484" s="224"/>
      <c r="L484" s="224" t="s">
        <v>62</v>
      </c>
      <c r="M484" s="224"/>
      <c r="N484" s="224"/>
      <c r="O484" s="223" t="s">
        <v>62</v>
      </c>
      <c r="P484" s="223" t="s">
        <v>62</v>
      </c>
      <c r="Q484" s="223" t="s">
        <v>62</v>
      </c>
      <c r="R484" s="223" t="s">
        <v>62</v>
      </c>
      <c r="S484" s="56"/>
    </row>
    <row r="485" spans="1:19" ht="21" customHeight="1" x14ac:dyDescent="0.25">
      <c r="A485" s="333"/>
      <c r="B485" s="148" t="s">
        <v>72</v>
      </c>
      <c r="C485" s="224"/>
      <c r="D485" s="224" t="s">
        <v>62</v>
      </c>
      <c r="E485" s="224"/>
      <c r="F485" s="224"/>
      <c r="G485" s="224">
        <f>G483</f>
        <v>0</v>
      </c>
      <c r="H485" s="224">
        <f t="shared" ref="H485:K485" si="239">H483</f>
        <v>0</v>
      </c>
      <c r="I485" s="274">
        <f t="shared" si="239"/>
        <v>0</v>
      </c>
      <c r="J485" s="274">
        <f t="shared" si="239"/>
        <v>0</v>
      </c>
      <c r="K485" s="224">
        <f t="shared" si="239"/>
        <v>0</v>
      </c>
      <c r="L485" s="224" t="s">
        <v>62</v>
      </c>
      <c r="M485" s="150">
        <v>46022</v>
      </c>
      <c r="N485" s="150">
        <v>46022</v>
      </c>
      <c r="O485" s="156"/>
      <c r="P485" s="223" t="s">
        <v>62</v>
      </c>
      <c r="Q485" s="156"/>
      <c r="R485" s="156"/>
      <c r="S485" s="56"/>
    </row>
    <row r="486" spans="1:19" s="56" customFormat="1" ht="74.45" customHeight="1" x14ac:dyDescent="0.25">
      <c r="A486" s="331" t="s">
        <v>276</v>
      </c>
      <c r="B486" s="137" t="s">
        <v>331</v>
      </c>
      <c r="C486" s="142" t="s">
        <v>191</v>
      </c>
      <c r="D486" s="141" t="s">
        <v>333</v>
      </c>
      <c r="E486" s="141" t="s">
        <v>320</v>
      </c>
      <c r="F486" s="142">
        <v>642</v>
      </c>
      <c r="G486" s="142"/>
      <c r="H486" s="142">
        <f>G486</f>
        <v>0</v>
      </c>
      <c r="I486" s="142">
        <v>0</v>
      </c>
      <c r="J486" s="142">
        <v>0</v>
      </c>
      <c r="K486" s="142">
        <f>G486</f>
        <v>0</v>
      </c>
      <c r="L486" s="142"/>
      <c r="M486" s="224" t="s">
        <v>62</v>
      </c>
      <c r="N486" s="224" t="s">
        <v>62</v>
      </c>
      <c r="O486" s="156"/>
      <c r="P486" s="156"/>
      <c r="Q486" s="156"/>
      <c r="R486" s="156"/>
    </row>
    <row r="487" spans="1:19" ht="15.75" x14ac:dyDescent="0.25">
      <c r="A487" s="332"/>
      <c r="B487" s="146" t="s">
        <v>70</v>
      </c>
      <c r="C487" s="224"/>
      <c r="D487" s="224" t="s">
        <v>62</v>
      </c>
      <c r="E487" s="224"/>
      <c r="F487" s="224"/>
      <c r="G487" s="224">
        <f>G486</f>
        <v>0</v>
      </c>
      <c r="H487" s="224">
        <f t="shared" ref="H487:K487" si="240">H486</f>
        <v>0</v>
      </c>
      <c r="I487" s="274">
        <f t="shared" si="240"/>
        <v>0</v>
      </c>
      <c r="J487" s="274">
        <f t="shared" si="240"/>
        <v>0</v>
      </c>
      <c r="K487" s="224">
        <f t="shared" si="240"/>
        <v>0</v>
      </c>
      <c r="L487" s="224" t="s">
        <v>62</v>
      </c>
      <c r="M487" s="150">
        <v>46022</v>
      </c>
      <c r="N487" s="150">
        <v>46022</v>
      </c>
      <c r="O487" s="156"/>
      <c r="P487" s="223" t="s">
        <v>62</v>
      </c>
      <c r="Q487" s="156"/>
      <c r="R487" s="156"/>
      <c r="S487" s="56"/>
    </row>
    <row r="488" spans="1:19" x14ac:dyDescent="0.25">
      <c r="A488" s="332"/>
      <c r="B488" s="147" t="s">
        <v>76</v>
      </c>
      <c r="C488" s="224"/>
      <c r="D488" s="224"/>
      <c r="E488" s="224"/>
      <c r="F488" s="224"/>
      <c r="G488" s="224" t="s">
        <v>62</v>
      </c>
      <c r="H488" s="224"/>
      <c r="I488" s="274" t="s">
        <v>62</v>
      </c>
      <c r="J488" s="274"/>
      <c r="K488" s="224"/>
      <c r="L488" s="224" t="s">
        <v>62</v>
      </c>
      <c r="M488" s="224"/>
      <c r="N488" s="224"/>
      <c r="O488" s="223" t="s">
        <v>62</v>
      </c>
      <c r="P488" s="223" t="s">
        <v>62</v>
      </c>
      <c r="Q488" s="223" t="s">
        <v>62</v>
      </c>
      <c r="R488" s="223" t="s">
        <v>62</v>
      </c>
      <c r="S488" s="56"/>
    </row>
    <row r="489" spans="1:19" ht="65.45" customHeight="1" x14ac:dyDescent="0.25">
      <c r="A489" s="332"/>
      <c r="B489" s="148" t="s">
        <v>192</v>
      </c>
      <c r="C489" s="224"/>
      <c r="D489" s="224" t="s">
        <v>62</v>
      </c>
      <c r="E489" s="224"/>
      <c r="F489" s="224"/>
      <c r="G489" s="224">
        <f>G486</f>
        <v>0</v>
      </c>
      <c r="H489" s="224">
        <f t="shared" ref="H489:J489" si="241">H486</f>
        <v>0</v>
      </c>
      <c r="I489" s="274">
        <f t="shared" si="241"/>
        <v>0</v>
      </c>
      <c r="J489" s="274">
        <f t="shared" si="241"/>
        <v>0</v>
      </c>
      <c r="K489" s="224">
        <f>K486</f>
        <v>0</v>
      </c>
      <c r="L489" s="224" t="s">
        <v>62</v>
      </c>
      <c r="M489" s="150">
        <v>46022</v>
      </c>
      <c r="N489" s="150">
        <v>46022</v>
      </c>
      <c r="O489" s="156"/>
      <c r="P489" s="223" t="s">
        <v>62</v>
      </c>
      <c r="Q489" s="156"/>
      <c r="R489" s="156"/>
      <c r="S489" s="56"/>
    </row>
    <row r="490" spans="1:19" ht="15" customHeight="1" x14ac:dyDescent="0.25">
      <c r="A490" s="332"/>
      <c r="B490" s="147" t="s">
        <v>193</v>
      </c>
      <c r="C490" s="224"/>
      <c r="D490" s="224"/>
      <c r="E490" s="224"/>
      <c r="F490" s="224"/>
      <c r="G490" s="224" t="s">
        <v>62</v>
      </c>
      <c r="H490" s="224"/>
      <c r="I490" s="274" t="s">
        <v>62</v>
      </c>
      <c r="J490" s="274"/>
      <c r="K490" s="224"/>
      <c r="L490" s="224" t="s">
        <v>62</v>
      </c>
      <c r="M490" s="224"/>
      <c r="N490" s="224"/>
      <c r="O490" s="223" t="s">
        <v>62</v>
      </c>
      <c r="P490" s="223" t="s">
        <v>62</v>
      </c>
      <c r="Q490" s="223" t="s">
        <v>62</v>
      </c>
      <c r="R490" s="223" t="s">
        <v>62</v>
      </c>
      <c r="S490" s="56"/>
    </row>
    <row r="491" spans="1:19" ht="38.65" customHeight="1" x14ac:dyDescent="0.25">
      <c r="A491" s="332"/>
      <c r="B491" s="148" t="s">
        <v>330</v>
      </c>
      <c r="C491" s="224"/>
      <c r="D491" s="224" t="s">
        <v>62</v>
      </c>
      <c r="E491" s="224"/>
      <c r="F491" s="224"/>
      <c r="G491" s="224">
        <f>G487</f>
        <v>0</v>
      </c>
      <c r="H491" s="224">
        <f t="shared" ref="H491:K491" si="242">H487</f>
        <v>0</v>
      </c>
      <c r="I491" s="274">
        <f t="shared" si="242"/>
        <v>0</v>
      </c>
      <c r="J491" s="274">
        <f t="shared" si="242"/>
        <v>0</v>
      </c>
      <c r="K491" s="224">
        <f t="shared" si="242"/>
        <v>0</v>
      </c>
      <c r="L491" s="224" t="s">
        <v>62</v>
      </c>
      <c r="M491" s="150">
        <v>46022</v>
      </c>
      <c r="N491" s="150">
        <v>46022</v>
      </c>
      <c r="O491" s="156"/>
      <c r="P491" s="223" t="s">
        <v>62</v>
      </c>
      <c r="Q491" s="156"/>
      <c r="R491" s="156"/>
      <c r="S491" s="56"/>
    </row>
    <row r="492" spans="1:19" ht="21" customHeight="1" x14ac:dyDescent="0.25">
      <c r="A492" s="332"/>
      <c r="B492" s="147" t="s">
        <v>71</v>
      </c>
      <c r="C492" s="224"/>
      <c r="D492" s="224"/>
      <c r="E492" s="224"/>
      <c r="F492" s="224"/>
      <c r="G492" s="224" t="s">
        <v>62</v>
      </c>
      <c r="H492" s="224"/>
      <c r="I492" s="274" t="s">
        <v>62</v>
      </c>
      <c r="J492" s="274"/>
      <c r="K492" s="224"/>
      <c r="L492" s="224" t="s">
        <v>62</v>
      </c>
      <c r="M492" s="224"/>
      <c r="N492" s="224"/>
      <c r="O492" s="223" t="s">
        <v>62</v>
      </c>
      <c r="P492" s="223" t="s">
        <v>62</v>
      </c>
      <c r="Q492" s="223" t="s">
        <v>62</v>
      </c>
      <c r="R492" s="223" t="s">
        <v>62</v>
      </c>
      <c r="S492" s="56"/>
    </row>
    <row r="493" spans="1:19" ht="21" customHeight="1" x14ac:dyDescent="0.25">
      <c r="A493" s="333"/>
      <c r="B493" s="148" t="s">
        <v>72</v>
      </c>
      <c r="C493" s="224"/>
      <c r="D493" s="224" t="s">
        <v>62</v>
      </c>
      <c r="E493" s="224"/>
      <c r="F493" s="224"/>
      <c r="G493" s="224">
        <f>G491</f>
        <v>0</v>
      </c>
      <c r="H493" s="224">
        <f t="shared" ref="H493:K493" si="243">H491</f>
        <v>0</v>
      </c>
      <c r="I493" s="274">
        <f t="shared" si="243"/>
        <v>0</v>
      </c>
      <c r="J493" s="274">
        <f t="shared" si="243"/>
        <v>0</v>
      </c>
      <c r="K493" s="224">
        <f t="shared" si="243"/>
        <v>0</v>
      </c>
      <c r="L493" s="224" t="s">
        <v>62</v>
      </c>
      <c r="M493" s="150">
        <v>46022</v>
      </c>
      <c r="N493" s="150">
        <v>46022</v>
      </c>
      <c r="O493" s="156"/>
      <c r="P493" s="223" t="s">
        <v>62</v>
      </c>
      <c r="Q493" s="156"/>
      <c r="R493" s="156"/>
      <c r="S493" s="56"/>
    </row>
    <row r="494" spans="1:19" s="56" customFormat="1" ht="74.45" customHeight="1" x14ac:dyDescent="0.25">
      <c r="A494" s="331" t="s">
        <v>277</v>
      </c>
      <c r="B494" s="137" t="s">
        <v>331</v>
      </c>
      <c r="C494" s="142" t="s">
        <v>191</v>
      </c>
      <c r="D494" s="141" t="s">
        <v>333</v>
      </c>
      <c r="E494" s="141" t="s">
        <v>320</v>
      </c>
      <c r="F494" s="142">
        <v>642</v>
      </c>
      <c r="G494" s="142">
        <v>1</v>
      </c>
      <c r="H494" s="142">
        <f>G494</f>
        <v>1</v>
      </c>
      <c r="I494" s="142">
        <v>1</v>
      </c>
      <c r="J494" s="142">
        <v>1</v>
      </c>
      <c r="K494" s="142">
        <f>G494</f>
        <v>1</v>
      </c>
      <c r="L494" s="142"/>
      <c r="M494" s="224" t="s">
        <v>62</v>
      </c>
      <c r="N494" s="224" t="s">
        <v>62</v>
      </c>
      <c r="O494" s="156">
        <v>16080</v>
      </c>
      <c r="P494" s="156"/>
      <c r="Q494" s="156">
        <v>16080</v>
      </c>
      <c r="R494" s="156">
        <v>16080</v>
      </c>
    </row>
    <row r="495" spans="1:19" ht="15.75" x14ac:dyDescent="0.25">
      <c r="A495" s="332"/>
      <c r="B495" s="146" t="s">
        <v>70</v>
      </c>
      <c r="C495" s="224"/>
      <c r="D495" s="224" t="s">
        <v>62</v>
      </c>
      <c r="E495" s="224"/>
      <c r="F495" s="224"/>
      <c r="G495" s="224">
        <f>G494</f>
        <v>1</v>
      </c>
      <c r="H495" s="224">
        <f t="shared" ref="H495:K495" si="244">H494</f>
        <v>1</v>
      </c>
      <c r="I495" s="274">
        <v>1</v>
      </c>
      <c r="J495" s="274">
        <f t="shared" si="244"/>
        <v>1</v>
      </c>
      <c r="K495" s="224">
        <f t="shared" si="244"/>
        <v>1</v>
      </c>
      <c r="L495" s="224" t="s">
        <v>62</v>
      </c>
      <c r="M495" s="150">
        <v>46022</v>
      </c>
      <c r="N495" s="150">
        <v>46022</v>
      </c>
      <c r="O495" s="156"/>
      <c r="P495" s="223" t="s">
        <v>62</v>
      </c>
      <c r="Q495" s="156"/>
      <c r="R495" s="156"/>
      <c r="S495" s="56"/>
    </row>
    <row r="496" spans="1:19" x14ac:dyDescent="0.25">
      <c r="A496" s="332"/>
      <c r="B496" s="147" t="s">
        <v>76</v>
      </c>
      <c r="C496" s="224"/>
      <c r="D496" s="224"/>
      <c r="E496" s="224"/>
      <c r="F496" s="224"/>
      <c r="G496" s="224" t="s">
        <v>62</v>
      </c>
      <c r="H496" s="224"/>
      <c r="I496" s="274" t="s">
        <v>62</v>
      </c>
      <c r="J496" s="274"/>
      <c r="K496" s="224"/>
      <c r="L496" s="224" t="s">
        <v>62</v>
      </c>
      <c r="M496" s="224"/>
      <c r="N496" s="224"/>
      <c r="O496" s="223" t="s">
        <v>62</v>
      </c>
      <c r="P496" s="223" t="s">
        <v>62</v>
      </c>
      <c r="Q496" s="223" t="s">
        <v>62</v>
      </c>
      <c r="R496" s="223" t="s">
        <v>62</v>
      </c>
      <c r="S496" s="56"/>
    </row>
    <row r="497" spans="1:19" ht="65.45" customHeight="1" x14ac:dyDescent="0.25">
      <c r="A497" s="332"/>
      <c r="B497" s="148" t="s">
        <v>192</v>
      </c>
      <c r="C497" s="224"/>
      <c r="D497" s="224" t="s">
        <v>62</v>
      </c>
      <c r="E497" s="224"/>
      <c r="F497" s="224"/>
      <c r="G497" s="224">
        <f>G494</f>
        <v>1</v>
      </c>
      <c r="H497" s="224">
        <f t="shared" ref="H497:J497" si="245">H494</f>
        <v>1</v>
      </c>
      <c r="I497" s="274">
        <v>1</v>
      </c>
      <c r="J497" s="274">
        <f t="shared" si="245"/>
        <v>1</v>
      </c>
      <c r="K497" s="224">
        <f>K494</f>
        <v>1</v>
      </c>
      <c r="L497" s="224" t="s">
        <v>62</v>
      </c>
      <c r="M497" s="150">
        <v>46022</v>
      </c>
      <c r="N497" s="150">
        <v>46022</v>
      </c>
      <c r="O497" s="156"/>
      <c r="P497" s="223" t="s">
        <v>62</v>
      </c>
      <c r="Q497" s="156"/>
      <c r="R497" s="156"/>
      <c r="S497" s="56"/>
    </row>
    <row r="498" spans="1:19" ht="15" customHeight="1" x14ac:dyDescent="0.25">
      <c r="A498" s="332"/>
      <c r="B498" s="147" t="s">
        <v>193</v>
      </c>
      <c r="C498" s="224"/>
      <c r="D498" s="224"/>
      <c r="E498" s="224"/>
      <c r="F498" s="224"/>
      <c r="G498" s="224" t="s">
        <v>62</v>
      </c>
      <c r="H498" s="224"/>
      <c r="I498" s="274" t="s">
        <v>62</v>
      </c>
      <c r="J498" s="274"/>
      <c r="K498" s="224"/>
      <c r="L498" s="224" t="s">
        <v>62</v>
      </c>
      <c r="M498" s="224"/>
      <c r="N498" s="224"/>
      <c r="O498" s="223" t="s">
        <v>62</v>
      </c>
      <c r="P498" s="223" t="s">
        <v>62</v>
      </c>
      <c r="Q498" s="223" t="s">
        <v>62</v>
      </c>
      <c r="R498" s="223" t="s">
        <v>62</v>
      </c>
      <c r="S498" s="56"/>
    </row>
    <row r="499" spans="1:19" ht="38.65" customHeight="1" x14ac:dyDescent="0.25">
      <c r="A499" s="332"/>
      <c r="B499" s="148" t="s">
        <v>330</v>
      </c>
      <c r="C499" s="224"/>
      <c r="D499" s="224" t="s">
        <v>62</v>
      </c>
      <c r="E499" s="224"/>
      <c r="F499" s="224"/>
      <c r="G499" s="224">
        <f>G495</f>
        <v>1</v>
      </c>
      <c r="H499" s="224">
        <f t="shared" ref="H499:K499" si="246">H495</f>
        <v>1</v>
      </c>
      <c r="I499" s="274">
        <f t="shared" si="246"/>
        <v>1</v>
      </c>
      <c r="J499" s="274">
        <f t="shared" si="246"/>
        <v>1</v>
      </c>
      <c r="K499" s="224">
        <f t="shared" si="246"/>
        <v>1</v>
      </c>
      <c r="L499" s="224" t="s">
        <v>62</v>
      </c>
      <c r="M499" s="150">
        <v>46022</v>
      </c>
      <c r="N499" s="150">
        <v>46022</v>
      </c>
      <c r="O499" s="156"/>
      <c r="P499" s="223" t="s">
        <v>62</v>
      </c>
      <c r="Q499" s="156"/>
      <c r="R499" s="156"/>
      <c r="S499" s="56"/>
    </row>
    <row r="500" spans="1:19" ht="21" customHeight="1" x14ac:dyDescent="0.25">
      <c r="A500" s="332"/>
      <c r="B500" s="147" t="s">
        <v>71</v>
      </c>
      <c r="C500" s="224"/>
      <c r="D500" s="224"/>
      <c r="E500" s="224"/>
      <c r="F500" s="224"/>
      <c r="G500" s="224" t="s">
        <v>62</v>
      </c>
      <c r="H500" s="224"/>
      <c r="I500" s="274" t="s">
        <v>62</v>
      </c>
      <c r="J500" s="274"/>
      <c r="K500" s="224"/>
      <c r="L500" s="224" t="s">
        <v>62</v>
      </c>
      <c r="M500" s="224"/>
      <c r="N500" s="224"/>
      <c r="O500" s="223" t="s">
        <v>62</v>
      </c>
      <c r="P500" s="223" t="s">
        <v>62</v>
      </c>
      <c r="Q500" s="223" t="s">
        <v>62</v>
      </c>
      <c r="R500" s="223" t="s">
        <v>62</v>
      </c>
      <c r="S500" s="56"/>
    </row>
    <row r="501" spans="1:19" ht="21" customHeight="1" x14ac:dyDescent="0.25">
      <c r="A501" s="333"/>
      <c r="B501" s="148" t="s">
        <v>72</v>
      </c>
      <c r="C501" s="224"/>
      <c r="D501" s="224" t="s">
        <v>62</v>
      </c>
      <c r="E501" s="224"/>
      <c r="F501" s="224"/>
      <c r="G501" s="224">
        <f>G499</f>
        <v>1</v>
      </c>
      <c r="H501" s="224">
        <f t="shared" ref="H501:K501" si="247">H499</f>
        <v>1</v>
      </c>
      <c r="I501" s="274">
        <f t="shared" si="247"/>
        <v>1</v>
      </c>
      <c r="J501" s="274">
        <f t="shared" si="247"/>
        <v>1</v>
      </c>
      <c r="K501" s="224">
        <f t="shared" si="247"/>
        <v>1</v>
      </c>
      <c r="L501" s="224" t="s">
        <v>62</v>
      </c>
      <c r="M501" s="150">
        <v>46022</v>
      </c>
      <c r="N501" s="150">
        <v>46022</v>
      </c>
      <c r="O501" s="156"/>
      <c r="P501" s="223" t="s">
        <v>62</v>
      </c>
      <c r="Q501" s="156"/>
      <c r="R501" s="156"/>
      <c r="S501" s="56"/>
    </row>
    <row r="502" spans="1:19" s="56" customFormat="1" ht="74.45" customHeight="1" x14ac:dyDescent="0.25">
      <c r="A502" s="331" t="s">
        <v>278</v>
      </c>
      <c r="B502" s="137" t="s">
        <v>331</v>
      </c>
      <c r="C502" s="142" t="s">
        <v>191</v>
      </c>
      <c r="D502" s="141" t="s">
        <v>333</v>
      </c>
      <c r="E502" s="141" t="s">
        <v>320</v>
      </c>
      <c r="F502" s="142">
        <v>642</v>
      </c>
      <c r="G502" s="142"/>
      <c r="H502" s="142">
        <f>G502</f>
        <v>0</v>
      </c>
      <c r="I502" s="142">
        <v>0</v>
      </c>
      <c r="J502" s="142">
        <v>0</v>
      </c>
      <c r="K502" s="142">
        <f>G502</f>
        <v>0</v>
      </c>
      <c r="L502" s="142"/>
      <c r="M502" s="224" t="s">
        <v>62</v>
      </c>
      <c r="N502" s="224" t="s">
        <v>62</v>
      </c>
      <c r="O502" s="156"/>
      <c r="P502" s="156"/>
      <c r="Q502" s="156"/>
      <c r="R502" s="156"/>
    </row>
    <row r="503" spans="1:19" ht="15.75" x14ac:dyDescent="0.25">
      <c r="A503" s="332"/>
      <c r="B503" s="146" t="s">
        <v>70</v>
      </c>
      <c r="C503" s="224"/>
      <c r="D503" s="224" t="s">
        <v>62</v>
      </c>
      <c r="E503" s="224"/>
      <c r="F503" s="224"/>
      <c r="G503" s="224">
        <f>G502</f>
        <v>0</v>
      </c>
      <c r="H503" s="224">
        <f t="shared" ref="H503:K503" si="248">H502</f>
        <v>0</v>
      </c>
      <c r="I503" s="274">
        <f t="shared" si="248"/>
        <v>0</v>
      </c>
      <c r="J503" s="274">
        <f t="shared" si="248"/>
        <v>0</v>
      </c>
      <c r="K503" s="224">
        <f t="shared" si="248"/>
        <v>0</v>
      </c>
      <c r="L503" s="224" t="s">
        <v>62</v>
      </c>
      <c r="M503" s="150">
        <v>46022</v>
      </c>
      <c r="N503" s="150">
        <v>46022</v>
      </c>
      <c r="O503" s="156"/>
      <c r="P503" s="223" t="s">
        <v>62</v>
      </c>
      <c r="Q503" s="156"/>
      <c r="R503" s="156"/>
      <c r="S503" s="56"/>
    </row>
    <row r="504" spans="1:19" x14ac:dyDescent="0.25">
      <c r="A504" s="332"/>
      <c r="B504" s="147" t="s">
        <v>76</v>
      </c>
      <c r="C504" s="224"/>
      <c r="D504" s="224"/>
      <c r="E504" s="224"/>
      <c r="F504" s="224"/>
      <c r="G504" s="224" t="s">
        <v>62</v>
      </c>
      <c r="H504" s="224"/>
      <c r="I504" s="274" t="s">
        <v>62</v>
      </c>
      <c r="J504" s="274"/>
      <c r="K504" s="224"/>
      <c r="L504" s="224" t="s">
        <v>62</v>
      </c>
      <c r="M504" s="224"/>
      <c r="N504" s="224"/>
      <c r="O504" s="223" t="s">
        <v>62</v>
      </c>
      <c r="P504" s="223" t="s">
        <v>62</v>
      </c>
      <c r="Q504" s="223" t="s">
        <v>62</v>
      </c>
      <c r="R504" s="223" t="s">
        <v>62</v>
      </c>
      <c r="S504" s="56"/>
    </row>
    <row r="505" spans="1:19" ht="65.45" customHeight="1" x14ac:dyDescent="0.25">
      <c r="A505" s="332"/>
      <c r="B505" s="148" t="s">
        <v>192</v>
      </c>
      <c r="C505" s="224"/>
      <c r="D505" s="224" t="s">
        <v>62</v>
      </c>
      <c r="E505" s="224"/>
      <c r="F505" s="224"/>
      <c r="G505" s="224">
        <f>G502</f>
        <v>0</v>
      </c>
      <c r="H505" s="224">
        <f t="shared" ref="H505:J505" si="249">H502</f>
        <v>0</v>
      </c>
      <c r="I505" s="274">
        <f t="shared" si="249"/>
        <v>0</v>
      </c>
      <c r="J505" s="274">
        <f t="shared" si="249"/>
        <v>0</v>
      </c>
      <c r="K505" s="224">
        <f>K502</f>
        <v>0</v>
      </c>
      <c r="L505" s="224" t="s">
        <v>62</v>
      </c>
      <c r="M505" s="150">
        <v>46022</v>
      </c>
      <c r="N505" s="150">
        <v>46022</v>
      </c>
      <c r="O505" s="156"/>
      <c r="P505" s="223" t="s">
        <v>62</v>
      </c>
      <c r="Q505" s="156"/>
      <c r="R505" s="156"/>
      <c r="S505" s="56"/>
    </row>
    <row r="506" spans="1:19" ht="15" customHeight="1" x14ac:dyDescent="0.25">
      <c r="A506" s="332"/>
      <c r="B506" s="147" t="s">
        <v>193</v>
      </c>
      <c r="C506" s="224"/>
      <c r="D506" s="224"/>
      <c r="E506" s="224"/>
      <c r="F506" s="224"/>
      <c r="G506" s="224" t="s">
        <v>62</v>
      </c>
      <c r="H506" s="224"/>
      <c r="I506" s="274" t="s">
        <v>62</v>
      </c>
      <c r="J506" s="274"/>
      <c r="K506" s="224"/>
      <c r="L506" s="224" t="s">
        <v>62</v>
      </c>
      <c r="M506" s="224"/>
      <c r="N506" s="224"/>
      <c r="O506" s="223" t="s">
        <v>62</v>
      </c>
      <c r="P506" s="223" t="s">
        <v>62</v>
      </c>
      <c r="Q506" s="223" t="s">
        <v>62</v>
      </c>
      <c r="R506" s="223" t="s">
        <v>62</v>
      </c>
      <c r="S506" s="56"/>
    </row>
    <row r="507" spans="1:19" ht="38.65" customHeight="1" x14ac:dyDescent="0.25">
      <c r="A507" s="332"/>
      <c r="B507" s="148" t="s">
        <v>330</v>
      </c>
      <c r="C507" s="224"/>
      <c r="D507" s="224" t="s">
        <v>62</v>
      </c>
      <c r="E507" s="224"/>
      <c r="F507" s="224"/>
      <c r="G507" s="224">
        <f>G503</f>
        <v>0</v>
      </c>
      <c r="H507" s="224">
        <f t="shared" ref="H507:K507" si="250">H503</f>
        <v>0</v>
      </c>
      <c r="I507" s="274">
        <f t="shared" si="250"/>
        <v>0</v>
      </c>
      <c r="J507" s="274">
        <f t="shared" si="250"/>
        <v>0</v>
      </c>
      <c r="K507" s="224">
        <f t="shared" si="250"/>
        <v>0</v>
      </c>
      <c r="L507" s="224" t="s">
        <v>62</v>
      </c>
      <c r="M507" s="150">
        <v>46022</v>
      </c>
      <c r="N507" s="150">
        <v>46022</v>
      </c>
      <c r="O507" s="156"/>
      <c r="P507" s="223" t="s">
        <v>62</v>
      </c>
      <c r="Q507" s="156"/>
      <c r="R507" s="156"/>
      <c r="S507" s="56"/>
    </row>
    <row r="508" spans="1:19" ht="21" customHeight="1" x14ac:dyDescent="0.25">
      <c r="A508" s="332"/>
      <c r="B508" s="147" t="s">
        <v>71</v>
      </c>
      <c r="C508" s="224"/>
      <c r="D508" s="224"/>
      <c r="E508" s="224"/>
      <c r="F508" s="224"/>
      <c r="G508" s="224" t="s">
        <v>62</v>
      </c>
      <c r="H508" s="224"/>
      <c r="I508" s="274" t="s">
        <v>62</v>
      </c>
      <c r="J508" s="274"/>
      <c r="K508" s="224"/>
      <c r="L508" s="224" t="s">
        <v>62</v>
      </c>
      <c r="M508" s="224"/>
      <c r="N508" s="224"/>
      <c r="O508" s="223" t="s">
        <v>62</v>
      </c>
      <c r="P508" s="223" t="s">
        <v>62</v>
      </c>
      <c r="Q508" s="223" t="s">
        <v>62</v>
      </c>
      <c r="R508" s="223" t="s">
        <v>62</v>
      </c>
      <c r="S508" s="56"/>
    </row>
    <row r="509" spans="1:19" ht="21" customHeight="1" x14ac:dyDescent="0.25">
      <c r="A509" s="333"/>
      <c r="B509" s="148" t="s">
        <v>72</v>
      </c>
      <c r="C509" s="224"/>
      <c r="D509" s="224" t="s">
        <v>62</v>
      </c>
      <c r="E509" s="224"/>
      <c r="F509" s="224"/>
      <c r="G509" s="224">
        <f>G507</f>
        <v>0</v>
      </c>
      <c r="H509" s="224">
        <f t="shared" ref="H509:K509" si="251">H507</f>
        <v>0</v>
      </c>
      <c r="I509" s="274">
        <f t="shared" si="251"/>
        <v>0</v>
      </c>
      <c r="J509" s="274">
        <f t="shared" si="251"/>
        <v>0</v>
      </c>
      <c r="K509" s="224">
        <f t="shared" si="251"/>
        <v>0</v>
      </c>
      <c r="L509" s="224" t="s">
        <v>62</v>
      </c>
      <c r="M509" s="150">
        <v>46022</v>
      </c>
      <c r="N509" s="150">
        <v>46022</v>
      </c>
      <c r="O509" s="156"/>
      <c r="P509" s="223" t="s">
        <v>62</v>
      </c>
      <c r="Q509" s="156"/>
      <c r="R509" s="156"/>
      <c r="S509" s="56"/>
    </row>
    <row r="510" spans="1:19" s="56" customFormat="1" ht="74.45" customHeight="1" x14ac:dyDescent="0.25">
      <c r="A510" s="331" t="s">
        <v>279</v>
      </c>
      <c r="B510" s="137" t="s">
        <v>331</v>
      </c>
      <c r="C510" s="142" t="s">
        <v>191</v>
      </c>
      <c r="D510" s="141" t="s">
        <v>333</v>
      </c>
      <c r="E510" s="141" t="s">
        <v>320</v>
      </c>
      <c r="F510" s="142">
        <v>642</v>
      </c>
      <c r="G510" s="142"/>
      <c r="H510" s="142">
        <f>G510</f>
        <v>0</v>
      </c>
      <c r="I510" s="142">
        <v>0</v>
      </c>
      <c r="J510" s="142">
        <v>0</v>
      </c>
      <c r="K510" s="142">
        <f>G510</f>
        <v>0</v>
      </c>
      <c r="L510" s="142"/>
      <c r="M510" s="224" t="s">
        <v>62</v>
      </c>
      <c r="N510" s="224" t="s">
        <v>62</v>
      </c>
      <c r="O510" s="156"/>
      <c r="P510" s="156"/>
      <c r="Q510" s="156"/>
      <c r="R510" s="156"/>
    </row>
    <row r="511" spans="1:19" ht="15.75" x14ac:dyDescent="0.25">
      <c r="A511" s="332"/>
      <c r="B511" s="146" t="s">
        <v>70</v>
      </c>
      <c r="C511" s="224"/>
      <c r="D511" s="224" t="s">
        <v>62</v>
      </c>
      <c r="E511" s="224"/>
      <c r="F511" s="224"/>
      <c r="G511" s="224">
        <f>G510</f>
        <v>0</v>
      </c>
      <c r="H511" s="224">
        <f t="shared" ref="H511:K511" si="252">H510</f>
        <v>0</v>
      </c>
      <c r="I511" s="274">
        <f t="shared" si="252"/>
        <v>0</v>
      </c>
      <c r="J511" s="274">
        <f t="shared" si="252"/>
        <v>0</v>
      </c>
      <c r="K511" s="224">
        <f t="shared" si="252"/>
        <v>0</v>
      </c>
      <c r="L511" s="224" t="s">
        <v>62</v>
      </c>
      <c r="M511" s="150">
        <v>46022</v>
      </c>
      <c r="N511" s="150">
        <v>46022</v>
      </c>
      <c r="O511" s="156"/>
      <c r="P511" s="223" t="s">
        <v>62</v>
      </c>
      <c r="Q511" s="156"/>
      <c r="R511" s="156"/>
      <c r="S511" s="56"/>
    </row>
    <row r="512" spans="1:19" x14ac:dyDescent="0.25">
      <c r="A512" s="332"/>
      <c r="B512" s="147" t="s">
        <v>76</v>
      </c>
      <c r="C512" s="224"/>
      <c r="D512" s="224"/>
      <c r="E512" s="224"/>
      <c r="F512" s="224"/>
      <c r="G512" s="224" t="s">
        <v>62</v>
      </c>
      <c r="H512" s="224"/>
      <c r="I512" s="274" t="s">
        <v>62</v>
      </c>
      <c r="J512" s="274"/>
      <c r="K512" s="224"/>
      <c r="L512" s="224" t="s">
        <v>62</v>
      </c>
      <c r="M512" s="224"/>
      <c r="N512" s="224"/>
      <c r="O512" s="223" t="s">
        <v>62</v>
      </c>
      <c r="P512" s="223" t="s">
        <v>62</v>
      </c>
      <c r="Q512" s="223" t="s">
        <v>62</v>
      </c>
      <c r="R512" s="223" t="s">
        <v>62</v>
      </c>
      <c r="S512" s="56"/>
    </row>
    <row r="513" spans="1:19" ht="65.45" customHeight="1" x14ac:dyDescent="0.25">
      <c r="A513" s="332"/>
      <c r="B513" s="148" t="s">
        <v>192</v>
      </c>
      <c r="C513" s="224"/>
      <c r="D513" s="224" t="s">
        <v>62</v>
      </c>
      <c r="E513" s="224"/>
      <c r="F513" s="224"/>
      <c r="G513" s="224">
        <f>G510</f>
        <v>0</v>
      </c>
      <c r="H513" s="224">
        <f t="shared" ref="H513:J513" si="253">H510</f>
        <v>0</v>
      </c>
      <c r="I513" s="274">
        <f t="shared" si="253"/>
        <v>0</v>
      </c>
      <c r="J513" s="274">
        <f t="shared" si="253"/>
        <v>0</v>
      </c>
      <c r="K513" s="224">
        <f>K510</f>
        <v>0</v>
      </c>
      <c r="L513" s="224" t="s">
        <v>62</v>
      </c>
      <c r="M513" s="150">
        <v>46022</v>
      </c>
      <c r="N513" s="150">
        <v>46022</v>
      </c>
      <c r="O513" s="156"/>
      <c r="P513" s="223" t="s">
        <v>62</v>
      </c>
      <c r="Q513" s="156"/>
      <c r="R513" s="156"/>
      <c r="S513" s="56"/>
    </row>
    <row r="514" spans="1:19" ht="15" customHeight="1" x14ac:dyDescent="0.25">
      <c r="A514" s="332"/>
      <c r="B514" s="147" t="s">
        <v>193</v>
      </c>
      <c r="C514" s="224"/>
      <c r="D514" s="224"/>
      <c r="E514" s="224"/>
      <c r="F514" s="224"/>
      <c r="G514" s="224" t="s">
        <v>62</v>
      </c>
      <c r="H514" s="224"/>
      <c r="I514" s="274" t="s">
        <v>62</v>
      </c>
      <c r="J514" s="274"/>
      <c r="K514" s="224"/>
      <c r="L514" s="224" t="s">
        <v>62</v>
      </c>
      <c r="M514" s="224"/>
      <c r="N514" s="224"/>
      <c r="O514" s="223" t="s">
        <v>62</v>
      </c>
      <c r="P514" s="223" t="s">
        <v>62</v>
      </c>
      <c r="Q514" s="223" t="s">
        <v>62</v>
      </c>
      <c r="R514" s="223" t="s">
        <v>62</v>
      </c>
      <c r="S514" s="56"/>
    </row>
    <row r="515" spans="1:19" ht="38.65" customHeight="1" x14ac:dyDescent="0.25">
      <c r="A515" s="332"/>
      <c r="B515" s="148" t="s">
        <v>330</v>
      </c>
      <c r="C515" s="224"/>
      <c r="D515" s="224" t="s">
        <v>62</v>
      </c>
      <c r="E515" s="224"/>
      <c r="F515" s="224"/>
      <c r="G515" s="224">
        <f>G511</f>
        <v>0</v>
      </c>
      <c r="H515" s="224">
        <f t="shared" ref="H515:K515" si="254">H511</f>
        <v>0</v>
      </c>
      <c r="I515" s="274">
        <f t="shared" si="254"/>
        <v>0</v>
      </c>
      <c r="J515" s="274">
        <f t="shared" si="254"/>
        <v>0</v>
      </c>
      <c r="K515" s="224">
        <f t="shared" si="254"/>
        <v>0</v>
      </c>
      <c r="L515" s="224" t="s">
        <v>62</v>
      </c>
      <c r="M515" s="150">
        <v>46022</v>
      </c>
      <c r="N515" s="150">
        <v>46022</v>
      </c>
      <c r="O515" s="156"/>
      <c r="P515" s="223" t="s">
        <v>62</v>
      </c>
      <c r="Q515" s="156"/>
      <c r="R515" s="156"/>
      <c r="S515" s="56"/>
    </row>
    <row r="516" spans="1:19" ht="21" customHeight="1" x14ac:dyDescent="0.25">
      <c r="A516" s="332"/>
      <c r="B516" s="147" t="s">
        <v>71</v>
      </c>
      <c r="C516" s="224"/>
      <c r="D516" s="224"/>
      <c r="E516" s="224"/>
      <c r="F516" s="224"/>
      <c r="G516" s="224" t="s">
        <v>62</v>
      </c>
      <c r="H516" s="224"/>
      <c r="I516" s="274" t="s">
        <v>62</v>
      </c>
      <c r="J516" s="274"/>
      <c r="K516" s="224"/>
      <c r="L516" s="224" t="s">
        <v>62</v>
      </c>
      <c r="M516" s="224"/>
      <c r="N516" s="224"/>
      <c r="O516" s="223" t="s">
        <v>62</v>
      </c>
      <c r="P516" s="223" t="s">
        <v>62</v>
      </c>
      <c r="Q516" s="223" t="s">
        <v>62</v>
      </c>
      <c r="R516" s="223" t="s">
        <v>62</v>
      </c>
      <c r="S516" s="56"/>
    </row>
    <row r="517" spans="1:19" ht="21" customHeight="1" x14ac:dyDescent="0.25">
      <c r="A517" s="333"/>
      <c r="B517" s="148" t="s">
        <v>72</v>
      </c>
      <c r="C517" s="224"/>
      <c r="D517" s="224" t="s">
        <v>62</v>
      </c>
      <c r="E517" s="224"/>
      <c r="F517" s="224"/>
      <c r="G517" s="224">
        <f>G515</f>
        <v>0</v>
      </c>
      <c r="H517" s="224">
        <f t="shared" ref="H517:K517" si="255">H515</f>
        <v>0</v>
      </c>
      <c r="I517" s="274">
        <f t="shared" si="255"/>
        <v>0</v>
      </c>
      <c r="J517" s="274">
        <f t="shared" si="255"/>
        <v>0</v>
      </c>
      <c r="K517" s="224">
        <f t="shared" si="255"/>
        <v>0</v>
      </c>
      <c r="L517" s="224" t="s">
        <v>62</v>
      </c>
      <c r="M517" s="150">
        <v>46022</v>
      </c>
      <c r="N517" s="150">
        <v>46022</v>
      </c>
      <c r="O517" s="156"/>
      <c r="P517" s="223" t="s">
        <v>62</v>
      </c>
      <c r="Q517" s="156"/>
      <c r="R517" s="156"/>
      <c r="S517" s="56"/>
    </row>
    <row r="518" spans="1:19" s="56" customFormat="1" ht="74.45" customHeight="1" x14ac:dyDescent="0.25">
      <c r="A518" s="331" t="s">
        <v>280</v>
      </c>
      <c r="B518" s="137" t="s">
        <v>331</v>
      </c>
      <c r="C518" s="142" t="s">
        <v>191</v>
      </c>
      <c r="D518" s="141" t="s">
        <v>333</v>
      </c>
      <c r="E518" s="141" t="s">
        <v>320</v>
      </c>
      <c r="F518" s="142">
        <v>642</v>
      </c>
      <c r="G518" s="142"/>
      <c r="H518" s="142">
        <f>G518</f>
        <v>0</v>
      </c>
      <c r="I518" s="142">
        <v>0</v>
      </c>
      <c r="J518" s="142">
        <v>0</v>
      </c>
      <c r="K518" s="142">
        <f>G518</f>
        <v>0</v>
      </c>
      <c r="L518" s="142"/>
      <c r="M518" s="224" t="s">
        <v>62</v>
      </c>
      <c r="N518" s="224" t="s">
        <v>62</v>
      </c>
      <c r="O518" s="156"/>
      <c r="P518" s="156"/>
      <c r="Q518" s="156"/>
      <c r="R518" s="156"/>
    </row>
    <row r="519" spans="1:19" ht="15.75" x14ac:dyDescent="0.25">
      <c r="A519" s="332"/>
      <c r="B519" s="146" t="s">
        <v>70</v>
      </c>
      <c r="C519" s="224"/>
      <c r="D519" s="224" t="s">
        <v>62</v>
      </c>
      <c r="E519" s="224"/>
      <c r="F519" s="224"/>
      <c r="G519" s="224">
        <f>G518</f>
        <v>0</v>
      </c>
      <c r="H519" s="224">
        <f t="shared" ref="H519:K519" si="256">H518</f>
        <v>0</v>
      </c>
      <c r="I519" s="274">
        <f t="shared" si="256"/>
        <v>0</v>
      </c>
      <c r="J519" s="274">
        <f t="shared" si="256"/>
        <v>0</v>
      </c>
      <c r="K519" s="224">
        <f t="shared" si="256"/>
        <v>0</v>
      </c>
      <c r="L519" s="224" t="s">
        <v>62</v>
      </c>
      <c r="M519" s="150">
        <v>46022</v>
      </c>
      <c r="N519" s="150">
        <v>46022</v>
      </c>
      <c r="O519" s="156"/>
      <c r="P519" s="223" t="s">
        <v>62</v>
      </c>
      <c r="Q519" s="156"/>
      <c r="R519" s="156"/>
      <c r="S519" s="56"/>
    </row>
    <row r="520" spans="1:19" x14ac:dyDescent="0.25">
      <c r="A520" s="332"/>
      <c r="B520" s="147" t="s">
        <v>76</v>
      </c>
      <c r="C520" s="224"/>
      <c r="D520" s="224"/>
      <c r="E520" s="224"/>
      <c r="F520" s="224"/>
      <c r="G520" s="224" t="s">
        <v>62</v>
      </c>
      <c r="H520" s="224"/>
      <c r="I520" s="274" t="s">
        <v>62</v>
      </c>
      <c r="J520" s="274"/>
      <c r="K520" s="224"/>
      <c r="L520" s="224" t="s">
        <v>62</v>
      </c>
      <c r="M520" s="224"/>
      <c r="N520" s="224"/>
      <c r="O520" s="223" t="s">
        <v>62</v>
      </c>
      <c r="P520" s="223" t="s">
        <v>62</v>
      </c>
      <c r="Q520" s="223" t="s">
        <v>62</v>
      </c>
      <c r="R520" s="223" t="s">
        <v>62</v>
      </c>
      <c r="S520" s="56"/>
    </row>
    <row r="521" spans="1:19" ht="65.45" customHeight="1" x14ac:dyDescent="0.25">
      <c r="A521" s="332"/>
      <c r="B521" s="148" t="s">
        <v>192</v>
      </c>
      <c r="C521" s="224"/>
      <c r="D521" s="224" t="s">
        <v>62</v>
      </c>
      <c r="E521" s="224"/>
      <c r="F521" s="224"/>
      <c r="G521" s="224">
        <f>G518</f>
        <v>0</v>
      </c>
      <c r="H521" s="224">
        <f t="shared" ref="H521:J521" si="257">H518</f>
        <v>0</v>
      </c>
      <c r="I521" s="274">
        <f t="shared" si="257"/>
        <v>0</v>
      </c>
      <c r="J521" s="274">
        <f t="shared" si="257"/>
        <v>0</v>
      </c>
      <c r="K521" s="224">
        <f>K518</f>
        <v>0</v>
      </c>
      <c r="L521" s="224" t="s">
        <v>62</v>
      </c>
      <c r="M521" s="150">
        <v>46022</v>
      </c>
      <c r="N521" s="150">
        <v>46022</v>
      </c>
      <c r="O521" s="156"/>
      <c r="P521" s="223" t="s">
        <v>62</v>
      </c>
      <c r="Q521" s="156"/>
      <c r="R521" s="156"/>
      <c r="S521" s="56"/>
    </row>
    <row r="522" spans="1:19" ht="15" customHeight="1" x14ac:dyDescent="0.25">
      <c r="A522" s="332"/>
      <c r="B522" s="147" t="s">
        <v>193</v>
      </c>
      <c r="C522" s="224"/>
      <c r="D522" s="224"/>
      <c r="E522" s="224"/>
      <c r="F522" s="224"/>
      <c r="G522" s="224" t="s">
        <v>62</v>
      </c>
      <c r="H522" s="224"/>
      <c r="I522" s="274" t="s">
        <v>62</v>
      </c>
      <c r="J522" s="274"/>
      <c r="K522" s="224"/>
      <c r="L522" s="224" t="s">
        <v>62</v>
      </c>
      <c r="M522" s="224"/>
      <c r="N522" s="224"/>
      <c r="O522" s="223" t="s">
        <v>62</v>
      </c>
      <c r="P522" s="223" t="s">
        <v>62</v>
      </c>
      <c r="Q522" s="223" t="s">
        <v>62</v>
      </c>
      <c r="R522" s="223" t="s">
        <v>62</v>
      </c>
      <c r="S522" s="56"/>
    </row>
    <row r="523" spans="1:19" ht="38.65" customHeight="1" x14ac:dyDescent="0.25">
      <c r="A523" s="332"/>
      <c r="B523" s="148" t="s">
        <v>330</v>
      </c>
      <c r="C523" s="224"/>
      <c r="D523" s="224" t="s">
        <v>62</v>
      </c>
      <c r="E523" s="224"/>
      <c r="F523" s="224"/>
      <c r="G523" s="224">
        <f>G519</f>
        <v>0</v>
      </c>
      <c r="H523" s="224">
        <f t="shared" ref="H523:K523" si="258">H519</f>
        <v>0</v>
      </c>
      <c r="I523" s="274">
        <f t="shared" si="258"/>
        <v>0</v>
      </c>
      <c r="J523" s="274">
        <f t="shared" si="258"/>
        <v>0</v>
      </c>
      <c r="K523" s="224">
        <f t="shared" si="258"/>
        <v>0</v>
      </c>
      <c r="L523" s="224" t="s">
        <v>62</v>
      </c>
      <c r="M523" s="150">
        <v>46022</v>
      </c>
      <c r="N523" s="150">
        <v>46022</v>
      </c>
      <c r="O523" s="156"/>
      <c r="P523" s="223" t="s">
        <v>62</v>
      </c>
      <c r="Q523" s="156"/>
      <c r="R523" s="156"/>
      <c r="S523" s="56"/>
    </row>
    <row r="524" spans="1:19" ht="21" customHeight="1" x14ac:dyDescent="0.25">
      <c r="A524" s="332"/>
      <c r="B524" s="147" t="s">
        <v>71</v>
      </c>
      <c r="C524" s="224"/>
      <c r="D524" s="224"/>
      <c r="E524" s="224"/>
      <c r="F524" s="224"/>
      <c r="G524" s="224" t="s">
        <v>62</v>
      </c>
      <c r="H524" s="224"/>
      <c r="I524" s="274" t="s">
        <v>62</v>
      </c>
      <c r="J524" s="274"/>
      <c r="K524" s="224"/>
      <c r="L524" s="224" t="s">
        <v>62</v>
      </c>
      <c r="M524" s="224"/>
      <c r="N524" s="224"/>
      <c r="O524" s="223" t="s">
        <v>62</v>
      </c>
      <c r="P524" s="223" t="s">
        <v>62</v>
      </c>
      <c r="Q524" s="223" t="s">
        <v>62</v>
      </c>
      <c r="R524" s="223" t="s">
        <v>62</v>
      </c>
      <c r="S524" s="56"/>
    </row>
    <row r="525" spans="1:19" ht="21" customHeight="1" x14ac:dyDescent="0.25">
      <c r="A525" s="333"/>
      <c r="B525" s="148" t="s">
        <v>72</v>
      </c>
      <c r="C525" s="224"/>
      <c r="D525" s="224" t="s">
        <v>62</v>
      </c>
      <c r="E525" s="224"/>
      <c r="F525" s="224"/>
      <c r="G525" s="224">
        <f>G523</f>
        <v>0</v>
      </c>
      <c r="H525" s="224">
        <f t="shared" ref="H525:K525" si="259">H523</f>
        <v>0</v>
      </c>
      <c r="I525" s="274">
        <f t="shared" si="259"/>
        <v>0</v>
      </c>
      <c r="J525" s="274">
        <f t="shared" si="259"/>
        <v>0</v>
      </c>
      <c r="K525" s="224">
        <f t="shared" si="259"/>
        <v>0</v>
      </c>
      <c r="L525" s="224" t="s">
        <v>62</v>
      </c>
      <c r="M525" s="150">
        <v>46022</v>
      </c>
      <c r="N525" s="150">
        <v>46022</v>
      </c>
      <c r="O525" s="156"/>
      <c r="P525" s="223" t="s">
        <v>62</v>
      </c>
      <c r="Q525" s="156"/>
      <c r="R525" s="156"/>
      <c r="S525" s="56"/>
    </row>
    <row r="526" spans="1:19" s="56" customFormat="1" ht="74.45" customHeight="1" x14ac:dyDescent="0.25">
      <c r="A526" s="331" t="s">
        <v>281</v>
      </c>
      <c r="B526" s="137" t="s">
        <v>331</v>
      </c>
      <c r="C526" s="142" t="s">
        <v>191</v>
      </c>
      <c r="D526" s="141" t="s">
        <v>333</v>
      </c>
      <c r="E526" s="141" t="s">
        <v>320</v>
      </c>
      <c r="F526" s="142">
        <v>642</v>
      </c>
      <c r="G526" s="142"/>
      <c r="H526" s="142">
        <f>G526</f>
        <v>0</v>
      </c>
      <c r="I526" s="142">
        <v>0</v>
      </c>
      <c r="J526" s="142">
        <v>0</v>
      </c>
      <c r="K526" s="142">
        <f>G526</f>
        <v>0</v>
      </c>
      <c r="L526" s="142"/>
      <c r="M526" s="224" t="s">
        <v>62</v>
      </c>
      <c r="N526" s="224" t="s">
        <v>62</v>
      </c>
      <c r="O526" s="156"/>
      <c r="P526" s="156"/>
      <c r="Q526" s="156"/>
      <c r="R526" s="156"/>
    </row>
    <row r="527" spans="1:19" ht="15.75" x14ac:dyDescent="0.25">
      <c r="A527" s="332"/>
      <c r="B527" s="146" t="s">
        <v>70</v>
      </c>
      <c r="C527" s="224"/>
      <c r="D527" s="224" t="s">
        <v>62</v>
      </c>
      <c r="E527" s="224"/>
      <c r="F527" s="224"/>
      <c r="G527" s="224">
        <f>G526</f>
        <v>0</v>
      </c>
      <c r="H527" s="224">
        <f t="shared" ref="H527:K527" si="260">H526</f>
        <v>0</v>
      </c>
      <c r="I527" s="274">
        <f t="shared" si="260"/>
        <v>0</v>
      </c>
      <c r="J527" s="274">
        <f t="shared" si="260"/>
        <v>0</v>
      </c>
      <c r="K527" s="224">
        <f t="shared" si="260"/>
        <v>0</v>
      </c>
      <c r="L527" s="224" t="s">
        <v>62</v>
      </c>
      <c r="M527" s="150">
        <v>46022</v>
      </c>
      <c r="N527" s="150">
        <v>46022</v>
      </c>
      <c r="O527" s="156"/>
      <c r="P527" s="223" t="s">
        <v>62</v>
      </c>
      <c r="Q527" s="156"/>
      <c r="R527" s="156"/>
      <c r="S527" s="56"/>
    </row>
    <row r="528" spans="1:19" x14ac:dyDescent="0.25">
      <c r="A528" s="332"/>
      <c r="B528" s="147" t="s">
        <v>76</v>
      </c>
      <c r="C528" s="224"/>
      <c r="D528" s="224"/>
      <c r="E528" s="224"/>
      <c r="F528" s="224"/>
      <c r="G528" s="224" t="s">
        <v>62</v>
      </c>
      <c r="H528" s="224"/>
      <c r="I528" s="274" t="s">
        <v>62</v>
      </c>
      <c r="J528" s="274"/>
      <c r="K528" s="224"/>
      <c r="L528" s="224" t="s">
        <v>62</v>
      </c>
      <c r="M528" s="224"/>
      <c r="N528" s="224"/>
      <c r="O528" s="223" t="s">
        <v>62</v>
      </c>
      <c r="P528" s="223" t="s">
        <v>62</v>
      </c>
      <c r="Q528" s="223" t="s">
        <v>62</v>
      </c>
      <c r="R528" s="223" t="s">
        <v>62</v>
      </c>
      <c r="S528" s="56"/>
    </row>
    <row r="529" spans="1:19" ht="65.45" customHeight="1" x14ac:dyDescent="0.25">
      <c r="A529" s="332"/>
      <c r="B529" s="148" t="s">
        <v>192</v>
      </c>
      <c r="C529" s="224"/>
      <c r="D529" s="224" t="s">
        <v>62</v>
      </c>
      <c r="E529" s="224"/>
      <c r="F529" s="224"/>
      <c r="G529" s="224">
        <f>G526</f>
        <v>0</v>
      </c>
      <c r="H529" s="224">
        <f t="shared" ref="H529:J529" si="261">H526</f>
        <v>0</v>
      </c>
      <c r="I529" s="274">
        <f t="shared" si="261"/>
        <v>0</v>
      </c>
      <c r="J529" s="274">
        <f t="shared" si="261"/>
        <v>0</v>
      </c>
      <c r="K529" s="224">
        <f>K526</f>
        <v>0</v>
      </c>
      <c r="L529" s="224" t="s">
        <v>62</v>
      </c>
      <c r="M529" s="150">
        <v>46022</v>
      </c>
      <c r="N529" s="150">
        <v>46022</v>
      </c>
      <c r="O529" s="156"/>
      <c r="P529" s="223" t="s">
        <v>62</v>
      </c>
      <c r="Q529" s="156"/>
      <c r="R529" s="156"/>
      <c r="S529" s="56"/>
    </row>
    <row r="530" spans="1:19" ht="15" customHeight="1" x14ac:dyDescent="0.25">
      <c r="A530" s="332"/>
      <c r="B530" s="147" t="s">
        <v>193</v>
      </c>
      <c r="C530" s="224"/>
      <c r="D530" s="224"/>
      <c r="E530" s="224"/>
      <c r="F530" s="224"/>
      <c r="G530" s="224" t="s">
        <v>62</v>
      </c>
      <c r="H530" s="224"/>
      <c r="I530" s="274" t="s">
        <v>62</v>
      </c>
      <c r="J530" s="274"/>
      <c r="K530" s="224"/>
      <c r="L530" s="224" t="s">
        <v>62</v>
      </c>
      <c r="M530" s="224"/>
      <c r="N530" s="224"/>
      <c r="O530" s="223" t="s">
        <v>62</v>
      </c>
      <c r="P530" s="223" t="s">
        <v>62</v>
      </c>
      <c r="Q530" s="223" t="s">
        <v>62</v>
      </c>
      <c r="R530" s="223" t="s">
        <v>62</v>
      </c>
      <c r="S530" s="56"/>
    </row>
    <row r="531" spans="1:19" ht="38.65" customHeight="1" x14ac:dyDescent="0.25">
      <c r="A531" s="332"/>
      <c r="B531" s="148" t="s">
        <v>330</v>
      </c>
      <c r="C531" s="224"/>
      <c r="D531" s="224" t="s">
        <v>62</v>
      </c>
      <c r="E531" s="224"/>
      <c r="F531" s="224"/>
      <c r="G531" s="224">
        <f>G527</f>
        <v>0</v>
      </c>
      <c r="H531" s="224">
        <f t="shared" ref="H531:K531" si="262">H527</f>
        <v>0</v>
      </c>
      <c r="I531" s="274">
        <f t="shared" si="262"/>
        <v>0</v>
      </c>
      <c r="J531" s="274">
        <f t="shared" si="262"/>
        <v>0</v>
      </c>
      <c r="K531" s="224">
        <f t="shared" si="262"/>
        <v>0</v>
      </c>
      <c r="L531" s="224" t="s">
        <v>62</v>
      </c>
      <c r="M531" s="150">
        <v>46022</v>
      </c>
      <c r="N531" s="150">
        <v>46022</v>
      </c>
      <c r="O531" s="156"/>
      <c r="P531" s="223" t="s">
        <v>62</v>
      </c>
      <c r="Q531" s="156"/>
      <c r="R531" s="156"/>
      <c r="S531" s="56"/>
    </row>
    <row r="532" spans="1:19" ht="21" customHeight="1" x14ac:dyDescent="0.25">
      <c r="A532" s="332"/>
      <c r="B532" s="147" t="s">
        <v>71</v>
      </c>
      <c r="C532" s="224"/>
      <c r="D532" s="224"/>
      <c r="E532" s="224"/>
      <c r="F532" s="224"/>
      <c r="G532" s="224" t="s">
        <v>62</v>
      </c>
      <c r="H532" s="224"/>
      <c r="I532" s="274" t="s">
        <v>62</v>
      </c>
      <c r="J532" s="274"/>
      <c r="K532" s="224"/>
      <c r="L532" s="224" t="s">
        <v>62</v>
      </c>
      <c r="M532" s="224"/>
      <c r="N532" s="224"/>
      <c r="O532" s="223" t="s">
        <v>62</v>
      </c>
      <c r="P532" s="223" t="s">
        <v>62</v>
      </c>
      <c r="Q532" s="223" t="s">
        <v>62</v>
      </c>
      <c r="R532" s="223" t="s">
        <v>62</v>
      </c>
      <c r="S532" s="56"/>
    </row>
    <row r="533" spans="1:19" ht="21" customHeight="1" x14ac:dyDescent="0.25">
      <c r="A533" s="333"/>
      <c r="B533" s="148" t="s">
        <v>72</v>
      </c>
      <c r="C533" s="224"/>
      <c r="D533" s="224" t="s">
        <v>62</v>
      </c>
      <c r="E533" s="224"/>
      <c r="F533" s="224"/>
      <c r="G533" s="224">
        <f>G531</f>
        <v>0</v>
      </c>
      <c r="H533" s="224">
        <f t="shared" ref="H533:K533" si="263">H531</f>
        <v>0</v>
      </c>
      <c r="I533" s="274">
        <f t="shared" si="263"/>
        <v>0</v>
      </c>
      <c r="J533" s="274">
        <f t="shared" si="263"/>
        <v>0</v>
      </c>
      <c r="K533" s="224">
        <f t="shared" si="263"/>
        <v>0</v>
      </c>
      <c r="L533" s="224" t="s">
        <v>62</v>
      </c>
      <c r="M533" s="150">
        <v>46022</v>
      </c>
      <c r="N533" s="150">
        <v>46022</v>
      </c>
      <c r="O533" s="156"/>
      <c r="P533" s="223" t="s">
        <v>62</v>
      </c>
      <c r="Q533" s="156"/>
      <c r="R533" s="156"/>
      <c r="S533" s="56"/>
    </row>
    <row r="534" spans="1:19" s="56" customFormat="1" ht="74.45" customHeight="1" x14ac:dyDescent="0.25">
      <c r="A534" s="331" t="s">
        <v>282</v>
      </c>
      <c r="B534" s="137" t="s">
        <v>331</v>
      </c>
      <c r="C534" s="142" t="s">
        <v>191</v>
      </c>
      <c r="D534" s="141" t="s">
        <v>333</v>
      </c>
      <c r="E534" s="141" t="s">
        <v>320</v>
      </c>
      <c r="F534" s="142">
        <v>642</v>
      </c>
      <c r="G534" s="142"/>
      <c r="H534" s="142">
        <f>G534</f>
        <v>0</v>
      </c>
      <c r="I534" s="142">
        <v>0</v>
      </c>
      <c r="J534" s="142">
        <v>0</v>
      </c>
      <c r="K534" s="142">
        <f>G534</f>
        <v>0</v>
      </c>
      <c r="L534" s="142"/>
      <c r="M534" s="224" t="s">
        <v>62</v>
      </c>
      <c r="N534" s="224" t="s">
        <v>62</v>
      </c>
      <c r="O534" s="156"/>
      <c r="P534" s="156"/>
      <c r="Q534" s="156"/>
      <c r="R534" s="156"/>
    </row>
    <row r="535" spans="1:19" ht="15.75" x14ac:dyDescent="0.25">
      <c r="A535" s="332"/>
      <c r="B535" s="146" t="s">
        <v>70</v>
      </c>
      <c r="C535" s="224"/>
      <c r="D535" s="224" t="s">
        <v>62</v>
      </c>
      <c r="E535" s="224"/>
      <c r="F535" s="224"/>
      <c r="G535" s="224">
        <f>G534</f>
        <v>0</v>
      </c>
      <c r="H535" s="224">
        <f t="shared" ref="H535:K535" si="264">H534</f>
        <v>0</v>
      </c>
      <c r="I535" s="274">
        <f t="shared" si="264"/>
        <v>0</v>
      </c>
      <c r="J535" s="274">
        <f t="shared" si="264"/>
        <v>0</v>
      </c>
      <c r="K535" s="224">
        <f t="shared" si="264"/>
        <v>0</v>
      </c>
      <c r="L535" s="224" t="s">
        <v>62</v>
      </c>
      <c r="M535" s="150">
        <v>46022</v>
      </c>
      <c r="N535" s="150">
        <v>46022</v>
      </c>
      <c r="O535" s="156"/>
      <c r="P535" s="223" t="s">
        <v>62</v>
      </c>
      <c r="Q535" s="156"/>
      <c r="R535" s="156"/>
      <c r="S535" s="56"/>
    </row>
    <row r="536" spans="1:19" x14ac:dyDescent="0.25">
      <c r="A536" s="332"/>
      <c r="B536" s="147" t="s">
        <v>76</v>
      </c>
      <c r="C536" s="224"/>
      <c r="D536" s="224"/>
      <c r="E536" s="224"/>
      <c r="F536" s="224"/>
      <c r="G536" s="224" t="s">
        <v>62</v>
      </c>
      <c r="H536" s="224"/>
      <c r="I536" s="274" t="s">
        <v>62</v>
      </c>
      <c r="J536" s="274"/>
      <c r="K536" s="224"/>
      <c r="L536" s="224" t="s">
        <v>62</v>
      </c>
      <c r="M536" s="224"/>
      <c r="N536" s="224"/>
      <c r="O536" s="223" t="s">
        <v>62</v>
      </c>
      <c r="P536" s="223" t="s">
        <v>62</v>
      </c>
      <c r="Q536" s="223" t="s">
        <v>62</v>
      </c>
      <c r="R536" s="223" t="s">
        <v>62</v>
      </c>
      <c r="S536" s="56"/>
    </row>
    <row r="537" spans="1:19" ht="65.45" customHeight="1" x14ac:dyDescent="0.25">
      <c r="A537" s="332"/>
      <c r="B537" s="148" t="s">
        <v>192</v>
      </c>
      <c r="C537" s="224"/>
      <c r="D537" s="224" t="s">
        <v>62</v>
      </c>
      <c r="E537" s="224"/>
      <c r="F537" s="224"/>
      <c r="G537" s="224">
        <f>G534</f>
        <v>0</v>
      </c>
      <c r="H537" s="224">
        <f t="shared" ref="H537:J537" si="265">H534</f>
        <v>0</v>
      </c>
      <c r="I537" s="274">
        <f t="shared" si="265"/>
        <v>0</v>
      </c>
      <c r="J537" s="274">
        <f t="shared" si="265"/>
        <v>0</v>
      </c>
      <c r="K537" s="224">
        <f>K534</f>
        <v>0</v>
      </c>
      <c r="L537" s="224" t="s">
        <v>62</v>
      </c>
      <c r="M537" s="150">
        <v>46022</v>
      </c>
      <c r="N537" s="150">
        <v>46022</v>
      </c>
      <c r="O537" s="156"/>
      <c r="P537" s="223" t="s">
        <v>62</v>
      </c>
      <c r="Q537" s="156"/>
      <c r="R537" s="156"/>
      <c r="S537" s="56"/>
    </row>
    <row r="538" spans="1:19" ht="15" customHeight="1" x14ac:dyDescent="0.25">
      <c r="A538" s="332"/>
      <c r="B538" s="147" t="s">
        <v>193</v>
      </c>
      <c r="C538" s="224"/>
      <c r="D538" s="224"/>
      <c r="E538" s="224"/>
      <c r="F538" s="224"/>
      <c r="G538" s="224" t="s">
        <v>62</v>
      </c>
      <c r="H538" s="224"/>
      <c r="I538" s="274" t="s">
        <v>62</v>
      </c>
      <c r="J538" s="274"/>
      <c r="K538" s="224"/>
      <c r="L538" s="224" t="s">
        <v>62</v>
      </c>
      <c r="M538" s="224"/>
      <c r="N538" s="224"/>
      <c r="O538" s="223" t="s">
        <v>62</v>
      </c>
      <c r="P538" s="223" t="s">
        <v>62</v>
      </c>
      <c r="Q538" s="223" t="s">
        <v>62</v>
      </c>
      <c r="R538" s="223" t="s">
        <v>62</v>
      </c>
      <c r="S538" s="56"/>
    </row>
    <row r="539" spans="1:19" ht="38.65" customHeight="1" x14ac:dyDescent="0.25">
      <c r="A539" s="332"/>
      <c r="B539" s="148" t="s">
        <v>330</v>
      </c>
      <c r="C539" s="224"/>
      <c r="D539" s="224" t="s">
        <v>62</v>
      </c>
      <c r="E539" s="224"/>
      <c r="F539" s="224"/>
      <c r="G539" s="224">
        <f>G535</f>
        <v>0</v>
      </c>
      <c r="H539" s="224">
        <f t="shared" ref="H539:K539" si="266">H535</f>
        <v>0</v>
      </c>
      <c r="I539" s="274">
        <f t="shared" si="266"/>
        <v>0</v>
      </c>
      <c r="J539" s="274">
        <f t="shared" si="266"/>
        <v>0</v>
      </c>
      <c r="K539" s="224">
        <f t="shared" si="266"/>
        <v>0</v>
      </c>
      <c r="L539" s="224" t="s">
        <v>62</v>
      </c>
      <c r="M539" s="150">
        <v>46022</v>
      </c>
      <c r="N539" s="150">
        <v>46022</v>
      </c>
      <c r="O539" s="156"/>
      <c r="P539" s="223" t="s">
        <v>62</v>
      </c>
      <c r="Q539" s="156"/>
      <c r="R539" s="156"/>
      <c r="S539" s="56"/>
    </row>
    <row r="540" spans="1:19" ht="21" customHeight="1" x14ac:dyDescent="0.25">
      <c r="A540" s="332"/>
      <c r="B540" s="147" t="s">
        <v>71</v>
      </c>
      <c r="C540" s="224"/>
      <c r="D540" s="224"/>
      <c r="E540" s="224"/>
      <c r="F540" s="224"/>
      <c r="G540" s="224" t="s">
        <v>62</v>
      </c>
      <c r="H540" s="224"/>
      <c r="I540" s="274" t="s">
        <v>62</v>
      </c>
      <c r="J540" s="274"/>
      <c r="K540" s="224"/>
      <c r="L540" s="224" t="s">
        <v>62</v>
      </c>
      <c r="M540" s="224"/>
      <c r="N540" s="224"/>
      <c r="O540" s="223" t="s">
        <v>62</v>
      </c>
      <c r="P540" s="223" t="s">
        <v>62</v>
      </c>
      <c r="Q540" s="223" t="s">
        <v>62</v>
      </c>
      <c r="R540" s="223" t="s">
        <v>62</v>
      </c>
      <c r="S540" s="56"/>
    </row>
    <row r="541" spans="1:19" ht="21" customHeight="1" x14ac:dyDescent="0.25">
      <c r="A541" s="333"/>
      <c r="B541" s="148" t="s">
        <v>72</v>
      </c>
      <c r="C541" s="224"/>
      <c r="D541" s="224" t="s">
        <v>62</v>
      </c>
      <c r="E541" s="224"/>
      <c r="F541" s="224"/>
      <c r="G541" s="224">
        <f>G539</f>
        <v>0</v>
      </c>
      <c r="H541" s="224">
        <f t="shared" ref="H541:K541" si="267">H539</f>
        <v>0</v>
      </c>
      <c r="I541" s="274">
        <f t="shared" si="267"/>
        <v>0</v>
      </c>
      <c r="J541" s="274">
        <f t="shared" si="267"/>
        <v>0</v>
      </c>
      <c r="K541" s="224">
        <f t="shared" si="267"/>
        <v>0</v>
      </c>
      <c r="L541" s="224" t="s">
        <v>62</v>
      </c>
      <c r="M541" s="150">
        <v>46022</v>
      </c>
      <c r="N541" s="150">
        <v>46022</v>
      </c>
      <c r="O541" s="156"/>
      <c r="P541" s="223" t="s">
        <v>62</v>
      </c>
      <c r="Q541" s="156"/>
      <c r="R541" s="156"/>
      <c r="S541" s="56"/>
    </row>
    <row r="542" spans="1:19" s="56" customFormat="1" ht="74.45" customHeight="1" x14ac:dyDescent="0.25">
      <c r="A542" s="331" t="s">
        <v>283</v>
      </c>
      <c r="B542" s="137" t="s">
        <v>331</v>
      </c>
      <c r="C542" s="142" t="s">
        <v>191</v>
      </c>
      <c r="D542" s="141" t="s">
        <v>333</v>
      </c>
      <c r="E542" s="141" t="s">
        <v>320</v>
      </c>
      <c r="F542" s="142">
        <v>642</v>
      </c>
      <c r="G542" s="80">
        <v>1</v>
      </c>
      <c r="H542" s="80">
        <f>G542</f>
        <v>1</v>
      </c>
      <c r="I542" s="80">
        <v>1</v>
      </c>
      <c r="J542" s="80">
        <v>1</v>
      </c>
      <c r="K542" s="80">
        <f>G542</f>
        <v>1</v>
      </c>
      <c r="L542" s="80"/>
      <c r="M542" s="221" t="s">
        <v>62</v>
      </c>
      <c r="N542" s="221" t="s">
        <v>62</v>
      </c>
      <c r="O542" s="83">
        <v>35529</v>
      </c>
      <c r="P542" s="80"/>
      <c r="Q542" s="83">
        <v>35529</v>
      </c>
      <c r="R542" s="83">
        <v>35529</v>
      </c>
    </row>
    <row r="543" spans="1:19" ht="15.75" x14ac:dyDescent="0.25">
      <c r="A543" s="332"/>
      <c r="B543" s="146" t="s">
        <v>70</v>
      </c>
      <c r="C543" s="224"/>
      <c r="D543" s="224" t="s">
        <v>62</v>
      </c>
      <c r="E543" s="224"/>
      <c r="F543" s="224"/>
      <c r="G543" s="224">
        <f>G542</f>
        <v>1</v>
      </c>
      <c r="H543" s="224">
        <f t="shared" ref="H543:K543" si="268">H542</f>
        <v>1</v>
      </c>
      <c r="I543" s="274">
        <f t="shared" si="268"/>
        <v>1</v>
      </c>
      <c r="J543" s="274">
        <f t="shared" si="268"/>
        <v>1</v>
      </c>
      <c r="K543" s="224">
        <f t="shared" si="268"/>
        <v>1</v>
      </c>
      <c r="L543" s="224" t="s">
        <v>62</v>
      </c>
      <c r="M543" s="150">
        <v>46022</v>
      </c>
      <c r="N543" s="150">
        <v>46022</v>
      </c>
      <c r="O543" s="156"/>
      <c r="P543" s="223" t="s">
        <v>62</v>
      </c>
      <c r="Q543" s="156"/>
      <c r="R543" s="156"/>
      <c r="S543" s="56"/>
    </row>
    <row r="544" spans="1:19" x14ac:dyDescent="0.25">
      <c r="A544" s="332"/>
      <c r="B544" s="147" t="s">
        <v>76</v>
      </c>
      <c r="C544" s="224"/>
      <c r="D544" s="224"/>
      <c r="E544" s="224"/>
      <c r="F544" s="224"/>
      <c r="G544" s="224" t="s">
        <v>62</v>
      </c>
      <c r="H544" s="224"/>
      <c r="I544" s="274" t="s">
        <v>62</v>
      </c>
      <c r="J544" s="274"/>
      <c r="K544" s="224"/>
      <c r="L544" s="224" t="s">
        <v>62</v>
      </c>
      <c r="M544" s="224"/>
      <c r="N544" s="224"/>
      <c r="O544" s="223" t="s">
        <v>62</v>
      </c>
      <c r="P544" s="223" t="s">
        <v>62</v>
      </c>
      <c r="Q544" s="223" t="s">
        <v>62</v>
      </c>
      <c r="R544" s="223" t="s">
        <v>62</v>
      </c>
      <c r="S544" s="56"/>
    </row>
    <row r="545" spans="1:19" ht="65.45" customHeight="1" x14ac:dyDescent="0.25">
      <c r="A545" s="332"/>
      <c r="B545" s="148" t="s">
        <v>192</v>
      </c>
      <c r="C545" s="224"/>
      <c r="D545" s="224" t="s">
        <v>62</v>
      </c>
      <c r="E545" s="224"/>
      <c r="F545" s="224"/>
      <c r="G545" s="224">
        <f>G542</f>
        <v>1</v>
      </c>
      <c r="H545" s="224">
        <f t="shared" ref="H545:J545" si="269">H542</f>
        <v>1</v>
      </c>
      <c r="I545" s="274">
        <f t="shared" si="269"/>
        <v>1</v>
      </c>
      <c r="J545" s="274">
        <f t="shared" si="269"/>
        <v>1</v>
      </c>
      <c r="K545" s="224">
        <f>K542</f>
        <v>1</v>
      </c>
      <c r="L545" s="224" t="s">
        <v>62</v>
      </c>
      <c r="M545" s="150">
        <v>46022</v>
      </c>
      <c r="N545" s="150">
        <v>46022</v>
      </c>
      <c r="O545" s="156"/>
      <c r="P545" s="223" t="s">
        <v>62</v>
      </c>
      <c r="Q545" s="156"/>
      <c r="R545" s="156"/>
      <c r="S545" s="56"/>
    </row>
    <row r="546" spans="1:19" ht="15" customHeight="1" x14ac:dyDescent="0.25">
      <c r="A546" s="332"/>
      <c r="B546" s="147" t="s">
        <v>193</v>
      </c>
      <c r="C546" s="224"/>
      <c r="D546" s="224"/>
      <c r="E546" s="224"/>
      <c r="F546" s="224"/>
      <c r="G546" s="224" t="s">
        <v>62</v>
      </c>
      <c r="H546" s="224"/>
      <c r="I546" s="274" t="s">
        <v>62</v>
      </c>
      <c r="J546" s="274"/>
      <c r="K546" s="224"/>
      <c r="L546" s="224" t="s">
        <v>62</v>
      </c>
      <c r="M546" s="224"/>
      <c r="N546" s="224"/>
      <c r="O546" s="223" t="s">
        <v>62</v>
      </c>
      <c r="P546" s="223" t="s">
        <v>62</v>
      </c>
      <c r="Q546" s="223" t="s">
        <v>62</v>
      </c>
      <c r="R546" s="223" t="s">
        <v>62</v>
      </c>
      <c r="S546" s="56"/>
    </row>
    <row r="547" spans="1:19" ht="38.65" customHeight="1" x14ac:dyDescent="0.25">
      <c r="A547" s="332"/>
      <c r="B547" s="148" t="s">
        <v>330</v>
      </c>
      <c r="C547" s="224"/>
      <c r="D547" s="224" t="s">
        <v>62</v>
      </c>
      <c r="E547" s="224"/>
      <c r="F547" s="224"/>
      <c r="G547" s="224">
        <f>G543</f>
        <v>1</v>
      </c>
      <c r="H547" s="224">
        <f t="shared" ref="H547:K547" si="270">H543</f>
        <v>1</v>
      </c>
      <c r="I547" s="274">
        <f t="shared" si="270"/>
        <v>1</v>
      </c>
      <c r="J547" s="274">
        <f t="shared" si="270"/>
        <v>1</v>
      </c>
      <c r="K547" s="224">
        <f t="shared" si="270"/>
        <v>1</v>
      </c>
      <c r="L547" s="224" t="s">
        <v>62</v>
      </c>
      <c r="M547" s="150">
        <v>46022</v>
      </c>
      <c r="N547" s="150">
        <v>46022</v>
      </c>
      <c r="O547" s="156"/>
      <c r="P547" s="223" t="s">
        <v>62</v>
      </c>
      <c r="Q547" s="156"/>
      <c r="R547" s="156"/>
      <c r="S547" s="56"/>
    </row>
    <row r="548" spans="1:19" ht="21" customHeight="1" x14ac:dyDescent="0.25">
      <c r="A548" s="332"/>
      <c r="B548" s="147" t="s">
        <v>71</v>
      </c>
      <c r="C548" s="224"/>
      <c r="D548" s="224"/>
      <c r="E548" s="224"/>
      <c r="F548" s="224"/>
      <c r="G548" s="224" t="s">
        <v>62</v>
      </c>
      <c r="H548" s="224"/>
      <c r="I548" s="274" t="s">
        <v>62</v>
      </c>
      <c r="J548" s="274"/>
      <c r="K548" s="224"/>
      <c r="L548" s="224" t="s">
        <v>62</v>
      </c>
      <c r="M548" s="224"/>
      <c r="N548" s="224"/>
      <c r="O548" s="223" t="s">
        <v>62</v>
      </c>
      <c r="P548" s="223" t="s">
        <v>62</v>
      </c>
      <c r="Q548" s="223" t="s">
        <v>62</v>
      </c>
      <c r="R548" s="223" t="s">
        <v>62</v>
      </c>
      <c r="S548" s="56"/>
    </row>
    <row r="549" spans="1:19" ht="21" customHeight="1" x14ac:dyDescent="0.25">
      <c r="A549" s="333"/>
      <c r="B549" s="148" t="s">
        <v>72</v>
      </c>
      <c r="C549" s="224"/>
      <c r="D549" s="224" t="s">
        <v>62</v>
      </c>
      <c r="E549" s="224"/>
      <c r="F549" s="224"/>
      <c r="G549" s="224">
        <f>G547</f>
        <v>1</v>
      </c>
      <c r="H549" s="224">
        <f t="shared" ref="H549:K549" si="271">H547</f>
        <v>1</v>
      </c>
      <c r="I549" s="274">
        <f t="shared" si="271"/>
        <v>1</v>
      </c>
      <c r="J549" s="274">
        <f t="shared" si="271"/>
        <v>1</v>
      </c>
      <c r="K549" s="224">
        <f t="shared" si="271"/>
        <v>1</v>
      </c>
      <c r="L549" s="224" t="s">
        <v>62</v>
      </c>
      <c r="M549" s="150">
        <v>46022</v>
      </c>
      <c r="N549" s="150">
        <v>46022</v>
      </c>
      <c r="O549" s="156"/>
      <c r="P549" s="223" t="s">
        <v>62</v>
      </c>
      <c r="Q549" s="156"/>
      <c r="R549" s="156"/>
      <c r="S549" s="56"/>
    </row>
    <row r="550" spans="1:19" s="56" customFormat="1" ht="74.45" customHeight="1" x14ac:dyDescent="0.25">
      <c r="A550" s="331" t="s">
        <v>284</v>
      </c>
      <c r="B550" s="137" t="s">
        <v>331</v>
      </c>
      <c r="C550" s="142" t="s">
        <v>191</v>
      </c>
      <c r="D550" s="141" t="s">
        <v>333</v>
      </c>
      <c r="E550" s="141" t="s">
        <v>320</v>
      </c>
      <c r="F550" s="142">
        <v>642</v>
      </c>
      <c r="G550" s="142"/>
      <c r="H550" s="142">
        <f>G550</f>
        <v>0</v>
      </c>
      <c r="I550" s="142">
        <v>0</v>
      </c>
      <c r="J550" s="142">
        <v>0</v>
      </c>
      <c r="K550" s="142">
        <f>G550</f>
        <v>0</v>
      </c>
      <c r="L550" s="142"/>
      <c r="M550" s="224" t="s">
        <v>62</v>
      </c>
      <c r="N550" s="224" t="s">
        <v>62</v>
      </c>
      <c r="O550" s="156"/>
      <c r="P550" s="156"/>
      <c r="Q550" s="156"/>
      <c r="R550" s="156"/>
    </row>
    <row r="551" spans="1:19" ht="15.75" x14ac:dyDescent="0.25">
      <c r="A551" s="332"/>
      <c r="B551" s="146" t="s">
        <v>70</v>
      </c>
      <c r="C551" s="224"/>
      <c r="D551" s="224" t="s">
        <v>62</v>
      </c>
      <c r="E551" s="224"/>
      <c r="F551" s="224"/>
      <c r="G551" s="224">
        <f>G550</f>
        <v>0</v>
      </c>
      <c r="H551" s="224">
        <f t="shared" ref="H551:K551" si="272">H550</f>
        <v>0</v>
      </c>
      <c r="I551" s="274">
        <f t="shared" si="272"/>
        <v>0</v>
      </c>
      <c r="J551" s="274">
        <f t="shared" si="272"/>
        <v>0</v>
      </c>
      <c r="K551" s="224">
        <f t="shared" si="272"/>
        <v>0</v>
      </c>
      <c r="L551" s="224" t="s">
        <v>62</v>
      </c>
      <c r="M551" s="150">
        <v>46022</v>
      </c>
      <c r="N551" s="150">
        <v>46022</v>
      </c>
      <c r="O551" s="156"/>
      <c r="P551" s="223" t="s">
        <v>62</v>
      </c>
      <c r="Q551" s="156"/>
      <c r="R551" s="156"/>
      <c r="S551" s="56"/>
    </row>
    <row r="552" spans="1:19" x14ac:dyDescent="0.25">
      <c r="A552" s="332"/>
      <c r="B552" s="147" t="s">
        <v>76</v>
      </c>
      <c r="C552" s="224"/>
      <c r="D552" s="224"/>
      <c r="E552" s="224"/>
      <c r="F552" s="224"/>
      <c r="G552" s="224" t="s">
        <v>62</v>
      </c>
      <c r="H552" s="224"/>
      <c r="I552" s="274" t="s">
        <v>62</v>
      </c>
      <c r="J552" s="274"/>
      <c r="K552" s="224"/>
      <c r="L552" s="224" t="s">
        <v>62</v>
      </c>
      <c r="M552" s="224"/>
      <c r="N552" s="224"/>
      <c r="O552" s="223" t="s">
        <v>62</v>
      </c>
      <c r="P552" s="223" t="s">
        <v>62</v>
      </c>
      <c r="Q552" s="223" t="s">
        <v>62</v>
      </c>
      <c r="R552" s="223" t="s">
        <v>62</v>
      </c>
      <c r="S552" s="56"/>
    </row>
    <row r="553" spans="1:19" ht="65.45" customHeight="1" x14ac:dyDescent="0.25">
      <c r="A553" s="332"/>
      <c r="B553" s="148" t="s">
        <v>192</v>
      </c>
      <c r="C553" s="224"/>
      <c r="D553" s="224" t="s">
        <v>62</v>
      </c>
      <c r="E553" s="224"/>
      <c r="F553" s="224"/>
      <c r="G553" s="224">
        <f>G550</f>
        <v>0</v>
      </c>
      <c r="H553" s="224">
        <f t="shared" ref="H553:J553" si="273">H550</f>
        <v>0</v>
      </c>
      <c r="I553" s="274">
        <f t="shared" si="273"/>
        <v>0</v>
      </c>
      <c r="J553" s="274">
        <f t="shared" si="273"/>
        <v>0</v>
      </c>
      <c r="K553" s="224">
        <f>K550</f>
        <v>0</v>
      </c>
      <c r="L553" s="224" t="s">
        <v>62</v>
      </c>
      <c r="M553" s="150">
        <v>46022</v>
      </c>
      <c r="N553" s="150">
        <v>46022</v>
      </c>
      <c r="O553" s="156"/>
      <c r="P553" s="223" t="s">
        <v>62</v>
      </c>
      <c r="Q553" s="156"/>
      <c r="R553" s="156"/>
      <c r="S553" s="56"/>
    </row>
    <row r="554" spans="1:19" ht="15" customHeight="1" x14ac:dyDescent="0.25">
      <c r="A554" s="332"/>
      <c r="B554" s="147" t="s">
        <v>193</v>
      </c>
      <c r="C554" s="224"/>
      <c r="D554" s="224"/>
      <c r="E554" s="224"/>
      <c r="F554" s="224"/>
      <c r="G554" s="224" t="s">
        <v>62</v>
      </c>
      <c r="H554" s="224"/>
      <c r="I554" s="274" t="s">
        <v>62</v>
      </c>
      <c r="J554" s="274"/>
      <c r="K554" s="224"/>
      <c r="L554" s="224" t="s">
        <v>62</v>
      </c>
      <c r="M554" s="224"/>
      <c r="N554" s="224"/>
      <c r="O554" s="223" t="s">
        <v>62</v>
      </c>
      <c r="P554" s="223" t="s">
        <v>62</v>
      </c>
      <c r="Q554" s="223" t="s">
        <v>62</v>
      </c>
      <c r="R554" s="223" t="s">
        <v>62</v>
      </c>
      <c r="S554" s="56"/>
    </row>
    <row r="555" spans="1:19" ht="38.65" customHeight="1" x14ac:dyDescent="0.25">
      <c r="A555" s="332"/>
      <c r="B555" s="148" t="s">
        <v>330</v>
      </c>
      <c r="C555" s="224"/>
      <c r="D555" s="224" t="s">
        <v>62</v>
      </c>
      <c r="E555" s="224"/>
      <c r="F555" s="224"/>
      <c r="G555" s="224">
        <f>G551</f>
        <v>0</v>
      </c>
      <c r="H555" s="224">
        <f t="shared" ref="H555:K555" si="274">H551</f>
        <v>0</v>
      </c>
      <c r="I555" s="274">
        <f t="shared" si="274"/>
        <v>0</v>
      </c>
      <c r="J555" s="274">
        <f t="shared" si="274"/>
        <v>0</v>
      </c>
      <c r="K555" s="224">
        <f t="shared" si="274"/>
        <v>0</v>
      </c>
      <c r="L555" s="224" t="s">
        <v>62</v>
      </c>
      <c r="M555" s="150">
        <v>46022</v>
      </c>
      <c r="N555" s="150">
        <v>46022</v>
      </c>
      <c r="O555" s="156"/>
      <c r="P555" s="223" t="s">
        <v>62</v>
      </c>
      <c r="Q555" s="156"/>
      <c r="R555" s="156"/>
      <c r="S555" s="56"/>
    </row>
    <row r="556" spans="1:19" ht="21" customHeight="1" x14ac:dyDescent="0.25">
      <c r="A556" s="332"/>
      <c r="B556" s="147" t="s">
        <v>71</v>
      </c>
      <c r="C556" s="224"/>
      <c r="D556" s="224"/>
      <c r="E556" s="224"/>
      <c r="F556" s="224"/>
      <c r="G556" s="224" t="s">
        <v>62</v>
      </c>
      <c r="H556" s="224"/>
      <c r="I556" s="274" t="s">
        <v>62</v>
      </c>
      <c r="J556" s="274"/>
      <c r="K556" s="224"/>
      <c r="L556" s="224" t="s">
        <v>62</v>
      </c>
      <c r="M556" s="224"/>
      <c r="N556" s="224"/>
      <c r="O556" s="223" t="s">
        <v>62</v>
      </c>
      <c r="P556" s="223" t="s">
        <v>62</v>
      </c>
      <c r="Q556" s="223" t="s">
        <v>62</v>
      </c>
      <c r="R556" s="223" t="s">
        <v>62</v>
      </c>
      <c r="S556" s="56"/>
    </row>
    <row r="557" spans="1:19" ht="21" customHeight="1" x14ac:dyDescent="0.25">
      <c r="A557" s="333"/>
      <c r="B557" s="148" t="s">
        <v>72</v>
      </c>
      <c r="C557" s="224"/>
      <c r="D557" s="224" t="s">
        <v>62</v>
      </c>
      <c r="E557" s="224"/>
      <c r="F557" s="224"/>
      <c r="G557" s="224">
        <f>G555</f>
        <v>0</v>
      </c>
      <c r="H557" s="224">
        <f t="shared" ref="H557:K557" si="275">H555</f>
        <v>0</v>
      </c>
      <c r="I557" s="274">
        <f t="shared" si="275"/>
        <v>0</v>
      </c>
      <c r="J557" s="274">
        <f t="shared" si="275"/>
        <v>0</v>
      </c>
      <c r="K557" s="224">
        <f t="shared" si="275"/>
        <v>0</v>
      </c>
      <c r="L557" s="224" t="s">
        <v>62</v>
      </c>
      <c r="M557" s="150">
        <v>46022</v>
      </c>
      <c r="N557" s="150">
        <v>46022</v>
      </c>
      <c r="O557" s="156"/>
      <c r="P557" s="223" t="s">
        <v>62</v>
      </c>
      <c r="Q557" s="156"/>
      <c r="R557" s="156"/>
      <c r="S557" s="56"/>
    </row>
    <row r="558" spans="1:19" s="56" customFormat="1" ht="74.45" customHeight="1" x14ac:dyDescent="0.25">
      <c r="A558" s="331" t="s">
        <v>285</v>
      </c>
      <c r="B558" s="137" t="s">
        <v>331</v>
      </c>
      <c r="C558" s="142" t="s">
        <v>191</v>
      </c>
      <c r="D558" s="141" t="s">
        <v>333</v>
      </c>
      <c r="E558" s="141" t="s">
        <v>320</v>
      </c>
      <c r="F558" s="142">
        <v>642</v>
      </c>
      <c r="G558" s="142">
        <v>1</v>
      </c>
      <c r="H558" s="142">
        <f>G558</f>
        <v>1</v>
      </c>
      <c r="I558" s="142">
        <v>1</v>
      </c>
      <c r="J558" s="142">
        <v>1</v>
      </c>
      <c r="K558" s="142">
        <f>G558</f>
        <v>1</v>
      </c>
      <c r="L558" s="142"/>
      <c r="M558" s="224" t="s">
        <v>62</v>
      </c>
      <c r="N558" s="224" t="s">
        <v>62</v>
      </c>
      <c r="O558" s="156">
        <v>49915</v>
      </c>
      <c r="P558" s="156"/>
      <c r="Q558" s="156">
        <v>49915</v>
      </c>
      <c r="R558" s="156">
        <v>49915</v>
      </c>
    </row>
    <row r="559" spans="1:19" ht="15.75" x14ac:dyDescent="0.25">
      <c r="A559" s="332"/>
      <c r="B559" s="146" t="s">
        <v>70</v>
      </c>
      <c r="C559" s="224"/>
      <c r="D559" s="224" t="s">
        <v>62</v>
      </c>
      <c r="E559" s="224"/>
      <c r="F559" s="224"/>
      <c r="G559" s="224">
        <f>G558</f>
        <v>1</v>
      </c>
      <c r="H559" s="224">
        <f t="shared" ref="H559:K559" si="276">H558</f>
        <v>1</v>
      </c>
      <c r="I559" s="274">
        <f t="shared" si="276"/>
        <v>1</v>
      </c>
      <c r="J559" s="274">
        <f t="shared" si="276"/>
        <v>1</v>
      </c>
      <c r="K559" s="224">
        <f t="shared" si="276"/>
        <v>1</v>
      </c>
      <c r="L559" s="224" t="s">
        <v>62</v>
      </c>
      <c r="M559" s="150">
        <v>46022</v>
      </c>
      <c r="N559" s="150">
        <v>46022</v>
      </c>
      <c r="O559" s="156"/>
      <c r="P559" s="223" t="s">
        <v>62</v>
      </c>
      <c r="Q559" s="156"/>
      <c r="R559" s="156"/>
      <c r="S559" s="56"/>
    </row>
    <row r="560" spans="1:19" x14ac:dyDescent="0.25">
      <c r="A560" s="332"/>
      <c r="B560" s="147" t="s">
        <v>76</v>
      </c>
      <c r="C560" s="224"/>
      <c r="D560" s="224"/>
      <c r="E560" s="224"/>
      <c r="F560" s="224"/>
      <c r="G560" s="224" t="s">
        <v>62</v>
      </c>
      <c r="H560" s="224"/>
      <c r="I560" s="274" t="s">
        <v>62</v>
      </c>
      <c r="J560" s="274"/>
      <c r="K560" s="224"/>
      <c r="L560" s="224" t="s">
        <v>62</v>
      </c>
      <c r="M560" s="224"/>
      <c r="N560" s="224"/>
      <c r="O560" s="223" t="s">
        <v>62</v>
      </c>
      <c r="P560" s="223" t="s">
        <v>62</v>
      </c>
      <c r="Q560" s="223" t="s">
        <v>62</v>
      </c>
      <c r="R560" s="223" t="s">
        <v>62</v>
      </c>
      <c r="S560" s="56"/>
    </row>
    <row r="561" spans="1:19" ht="65.45" customHeight="1" x14ac:dyDescent="0.25">
      <c r="A561" s="332"/>
      <c r="B561" s="148" t="s">
        <v>192</v>
      </c>
      <c r="C561" s="224"/>
      <c r="D561" s="224" t="s">
        <v>62</v>
      </c>
      <c r="E561" s="224"/>
      <c r="F561" s="224"/>
      <c r="G561" s="224">
        <f>G558</f>
        <v>1</v>
      </c>
      <c r="H561" s="224">
        <f t="shared" ref="H561:J561" si="277">H558</f>
        <v>1</v>
      </c>
      <c r="I561" s="274">
        <f t="shared" si="277"/>
        <v>1</v>
      </c>
      <c r="J561" s="274">
        <f t="shared" si="277"/>
        <v>1</v>
      </c>
      <c r="K561" s="224">
        <f>K558</f>
        <v>1</v>
      </c>
      <c r="L561" s="224" t="s">
        <v>62</v>
      </c>
      <c r="M561" s="150">
        <v>46022</v>
      </c>
      <c r="N561" s="150">
        <v>46022</v>
      </c>
      <c r="O561" s="156"/>
      <c r="P561" s="223" t="s">
        <v>62</v>
      </c>
      <c r="Q561" s="156"/>
      <c r="R561" s="156"/>
      <c r="S561" s="56"/>
    </row>
    <row r="562" spans="1:19" ht="15" customHeight="1" x14ac:dyDescent="0.25">
      <c r="A562" s="332"/>
      <c r="B562" s="147" t="s">
        <v>193</v>
      </c>
      <c r="C562" s="224"/>
      <c r="D562" s="224"/>
      <c r="E562" s="224"/>
      <c r="F562" s="224"/>
      <c r="G562" s="224" t="s">
        <v>62</v>
      </c>
      <c r="H562" s="224"/>
      <c r="I562" s="274" t="s">
        <v>62</v>
      </c>
      <c r="J562" s="274"/>
      <c r="K562" s="224"/>
      <c r="L562" s="224" t="s">
        <v>62</v>
      </c>
      <c r="M562" s="224"/>
      <c r="N562" s="224"/>
      <c r="O562" s="223" t="s">
        <v>62</v>
      </c>
      <c r="P562" s="223" t="s">
        <v>62</v>
      </c>
      <c r="Q562" s="223" t="s">
        <v>62</v>
      </c>
      <c r="R562" s="223" t="s">
        <v>62</v>
      </c>
      <c r="S562" s="56"/>
    </row>
    <row r="563" spans="1:19" ht="38.65" customHeight="1" x14ac:dyDescent="0.25">
      <c r="A563" s="332"/>
      <c r="B563" s="148" t="s">
        <v>330</v>
      </c>
      <c r="C563" s="224"/>
      <c r="D563" s="224" t="s">
        <v>62</v>
      </c>
      <c r="E563" s="224"/>
      <c r="F563" s="224"/>
      <c r="G563" s="224">
        <f>G559</f>
        <v>1</v>
      </c>
      <c r="H563" s="224">
        <f t="shared" ref="H563:K563" si="278">H559</f>
        <v>1</v>
      </c>
      <c r="I563" s="274">
        <f t="shared" si="278"/>
        <v>1</v>
      </c>
      <c r="J563" s="274">
        <f t="shared" si="278"/>
        <v>1</v>
      </c>
      <c r="K563" s="224">
        <f t="shared" si="278"/>
        <v>1</v>
      </c>
      <c r="L563" s="224" t="s">
        <v>62</v>
      </c>
      <c r="M563" s="150">
        <v>46022</v>
      </c>
      <c r="N563" s="150">
        <v>46022</v>
      </c>
      <c r="O563" s="156"/>
      <c r="P563" s="223" t="s">
        <v>62</v>
      </c>
      <c r="Q563" s="156"/>
      <c r="R563" s="156"/>
      <c r="S563" s="56"/>
    </row>
    <row r="564" spans="1:19" ht="21" customHeight="1" x14ac:dyDescent="0.25">
      <c r="A564" s="332"/>
      <c r="B564" s="147" t="s">
        <v>71</v>
      </c>
      <c r="C564" s="224"/>
      <c r="D564" s="224"/>
      <c r="E564" s="224"/>
      <c r="F564" s="224"/>
      <c r="G564" s="224" t="s">
        <v>62</v>
      </c>
      <c r="H564" s="224"/>
      <c r="I564" s="274" t="s">
        <v>62</v>
      </c>
      <c r="J564" s="274"/>
      <c r="K564" s="224"/>
      <c r="L564" s="224" t="s">
        <v>62</v>
      </c>
      <c r="M564" s="224"/>
      <c r="N564" s="224"/>
      <c r="O564" s="223" t="s">
        <v>62</v>
      </c>
      <c r="P564" s="223" t="s">
        <v>62</v>
      </c>
      <c r="Q564" s="223" t="s">
        <v>62</v>
      </c>
      <c r="R564" s="223" t="s">
        <v>62</v>
      </c>
      <c r="S564" s="56"/>
    </row>
    <row r="565" spans="1:19" ht="21" customHeight="1" x14ac:dyDescent="0.25">
      <c r="A565" s="333"/>
      <c r="B565" s="148" t="s">
        <v>72</v>
      </c>
      <c r="C565" s="224"/>
      <c r="D565" s="224" t="s">
        <v>62</v>
      </c>
      <c r="E565" s="224"/>
      <c r="F565" s="224"/>
      <c r="G565" s="224">
        <f>G563</f>
        <v>1</v>
      </c>
      <c r="H565" s="224">
        <f t="shared" ref="H565:K565" si="279">H563</f>
        <v>1</v>
      </c>
      <c r="I565" s="274">
        <f t="shared" si="279"/>
        <v>1</v>
      </c>
      <c r="J565" s="274">
        <f t="shared" si="279"/>
        <v>1</v>
      </c>
      <c r="K565" s="224">
        <f t="shared" si="279"/>
        <v>1</v>
      </c>
      <c r="L565" s="224" t="s">
        <v>62</v>
      </c>
      <c r="M565" s="150">
        <v>46022</v>
      </c>
      <c r="N565" s="150">
        <v>46022</v>
      </c>
      <c r="O565" s="156"/>
      <c r="P565" s="223" t="s">
        <v>62</v>
      </c>
      <c r="Q565" s="156"/>
      <c r="R565" s="156"/>
      <c r="S565" s="56"/>
    </row>
    <row r="566" spans="1:19" s="56" customFormat="1" ht="74.45" customHeight="1" x14ac:dyDescent="0.25">
      <c r="A566" s="331" t="s">
        <v>286</v>
      </c>
      <c r="B566" s="137" t="s">
        <v>331</v>
      </c>
      <c r="C566" s="142" t="s">
        <v>191</v>
      </c>
      <c r="D566" s="141" t="s">
        <v>333</v>
      </c>
      <c r="E566" s="141" t="s">
        <v>320</v>
      </c>
      <c r="F566" s="142">
        <v>642</v>
      </c>
      <c r="G566" s="142">
        <v>1</v>
      </c>
      <c r="H566" s="142">
        <f>G566</f>
        <v>1</v>
      </c>
      <c r="I566" s="142">
        <v>1</v>
      </c>
      <c r="J566" s="142">
        <v>1</v>
      </c>
      <c r="K566" s="142">
        <f>G566</f>
        <v>1</v>
      </c>
      <c r="L566" s="142"/>
      <c r="M566" s="224" t="s">
        <v>62</v>
      </c>
      <c r="N566" s="224" t="s">
        <v>62</v>
      </c>
      <c r="O566" s="156">
        <v>54035.5</v>
      </c>
      <c r="P566" s="156"/>
      <c r="Q566" s="156">
        <v>54035.5</v>
      </c>
      <c r="R566" s="156">
        <v>54035.5</v>
      </c>
    </row>
    <row r="567" spans="1:19" ht="15.75" x14ac:dyDescent="0.25">
      <c r="A567" s="332"/>
      <c r="B567" s="146" t="s">
        <v>70</v>
      </c>
      <c r="C567" s="224"/>
      <c r="D567" s="224" t="s">
        <v>62</v>
      </c>
      <c r="E567" s="224"/>
      <c r="F567" s="224"/>
      <c r="G567" s="224">
        <f>G566</f>
        <v>1</v>
      </c>
      <c r="H567" s="224">
        <f t="shared" ref="H567:K567" si="280">H566</f>
        <v>1</v>
      </c>
      <c r="I567" s="274">
        <f t="shared" si="280"/>
        <v>1</v>
      </c>
      <c r="J567" s="274">
        <f t="shared" si="280"/>
        <v>1</v>
      </c>
      <c r="K567" s="224">
        <f t="shared" si="280"/>
        <v>1</v>
      </c>
      <c r="L567" s="224" t="s">
        <v>62</v>
      </c>
      <c r="M567" s="150">
        <v>46022</v>
      </c>
      <c r="N567" s="150">
        <v>46022</v>
      </c>
      <c r="O567" s="156"/>
      <c r="P567" s="223" t="s">
        <v>62</v>
      </c>
      <c r="Q567" s="156"/>
      <c r="R567" s="156"/>
      <c r="S567" s="56"/>
    </row>
    <row r="568" spans="1:19" x14ac:dyDescent="0.25">
      <c r="A568" s="332"/>
      <c r="B568" s="147" t="s">
        <v>76</v>
      </c>
      <c r="C568" s="224"/>
      <c r="D568" s="224"/>
      <c r="E568" s="224"/>
      <c r="F568" s="224"/>
      <c r="G568" s="224" t="s">
        <v>62</v>
      </c>
      <c r="H568" s="224"/>
      <c r="I568" s="274" t="s">
        <v>62</v>
      </c>
      <c r="J568" s="274"/>
      <c r="K568" s="224"/>
      <c r="L568" s="224" t="s">
        <v>62</v>
      </c>
      <c r="M568" s="224"/>
      <c r="N568" s="224"/>
      <c r="O568" s="223" t="s">
        <v>62</v>
      </c>
      <c r="P568" s="223" t="s">
        <v>62</v>
      </c>
      <c r="Q568" s="223" t="s">
        <v>62</v>
      </c>
      <c r="R568" s="223" t="s">
        <v>62</v>
      </c>
      <c r="S568" s="56"/>
    </row>
    <row r="569" spans="1:19" ht="65.45" customHeight="1" x14ac:dyDescent="0.25">
      <c r="A569" s="332"/>
      <c r="B569" s="148" t="s">
        <v>192</v>
      </c>
      <c r="C569" s="224"/>
      <c r="D569" s="224" t="s">
        <v>62</v>
      </c>
      <c r="E569" s="224"/>
      <c r="F569" s="224"/>
      <c r="G569" s="224">
        <f>G566</f>
        <v>1</v>
      </c>
      <c r="H569" s="224">
        <f t="shared" ref="H569:J569" si="281">H566</f>
        <v>1</v>
      </c>
      <c r="I569" s="274">
        <f t="shared" si="281"/>
        <v>1</v>
      </c>
      <c r="J569" s="274">
        <f t="shared" si="281"/>
        <v>1</v>
      </c>
      <c r="K569" s="224">
        <f>K566</f>
        <v>1</v>
      </c>
      <c r="L569" s="224" t="s">
        <v>62</v>
      </c>
      <c r="M569" s="150">
        <v>46022</v>
      </c>
      <c r="N569" s="150">
        <v>46022</v>
      </c>
      <c r="O569" s="156"/>
      <c r="P569" s="223" t="s">
        <v>62</v>
      </c>
      <c r="Q569" s="156"/>
      <c r="R569" s="156"/>
      <c r="S569" s="56"/>
    </row>
    <row r="570" spans="1:19" ht="15" customHeight="1" x14ac:dyDescent="0.25">
      <c r="A570" s="332"/>
      <c r="B570" s="147" t="s">
        <v>193</v>
      </c>
      <c r="C570" s="224"/>
      <c r="D570" s="224"/>
      <c r="E570" s="224"/>
      <c r="F570" s="224"/>
      <c r="G570" s="224" t="s">
        <v>62</v>
      </c>
      <c r="H570" s="224"/>
      <c r="I570" s="274" t="s">
        <v>62</v>
      </c>
      <c r="J570" s="274"/>
      <c r="K570" s="224"/>
      <c r="L570" s="224" t="s">
        <v>62</v>
      </c>
      <c r="M570" s="224"/>
      <c r="N570" s="224"/>
      <c r="O570" s="223" t="s">
        <v>62</v>
      </c>
      <c r="P570" s="223" t="s">
        <v>62</v>
      </c>
      <c r="Q570" s="223" t="s">
        <v>62</v>
      </c>
      <c r="R570" s="223" t="s">
        <v>62</v>
      </c>
      <c r="S570" s="56"/>
    </row>
    <row r="571" spans="1:19" ht="38.65" customHeight="1" x14ac:dyDescent="0.25">
      <c r="A571" s="332"/>
      <c r="B571" s="148" t="s">
        <v>330</v>
      </c>
      <c r="C571" s="224"/>
      <c r="D571" s="224" t="s">
        <v>62</v>
      </c>
      <c r="E571" s="224"/>
      <c r="F571" s="224"/>
      <c r="G571" s="224">
        <f>G567</f>
        <v>1</v>
      </c>
      <c r="H571" s="224">
        <f t="shared" ref="H571:K571" si="282">H567</f>
        <v>1</v>
      </c>
      <c r="I571" s="274">
        <f t="shared" si="282"/>
        <v>1</v>
      </c>
      <c r="J571" s="274">
        <f t="shared" si="282"/>
        <v>1</v>
      </c>
      <c r="K571" s="224">
        <f t="shared" si="282"/>
        <v>1</v>
      </c>
      <c r="L571" s="224" t="s">
        <v>62</v>
      </c>
      <c r="M571" s="150">
        <v>46022</v>
      </c>
      <c r="N571" s="150">
        <v>46022</v>
      </c>
      <c r="O571" s="156"/>
      <c r="P571" s="223" t="s">
        <v>62</v>
      </c>
      <c r="Q571" s="156"/>
      <c r="R571" s="156"/>
      <c r="S571" s="56"/>
    </row>
    <row r="572" spans="1:19" ht="21" customHeight="1" x14ac:dyDescent="0.25">
      <c r="A572" s="332"/>
      <c r="B572" s="147" t="s">
        <v>71</v>
      </c>
      <c r="C572" s="224"/>
      <c r="D572" s="224"/>
      <c r="E572" s="224"/>
      <c r="F572" s="224"/>
      <c r="G572" s="224" t="s">
        <v>62</v>
      </c>
      <c r="H572" s="224"/>
      <c r="I572" s="274" t="s">
        <v>62</v>
      </c>
      <c r="J572" s="274"/>
      <c r="K572" s="224"/>
      <c r="L572" s="224" t="s">
        <v>62</v>
      </c>
      <c r="M572" s="224"/>
      <c r="N572" s="224"/>
      <c r="O572" s="223" t="s">
        <v>62</v>
      </c>
      <c r="P572" s="223" t="s">
        <v>62</v>
      </c>
      <c r="Q572" s="223" t="s">
        <v>62</v>
      </c>
      <c r="R572" s="223" t="s">
        <v>62</v>
      </c>
      <c r="S572" s="56"/>
    </row>
    <row r="573" spans="1:19" ht="21" customHeight="1" x14ac:dyDescent="0.25">
      <c r="A573" s="333"/>
      <c r="B573" s="148" t="s">
        <v>72</v>
      </c>
      <c r="C573" s="224"/>
      <c r="D573" s="224" t="s">
        <v>62</v>
      </c>
      <c r="E573" s="224"/>
      <c r="F573" s="224"/>
      <c r="G573" s="224">
        <f>G571</f>
        <v>1</v>
      </c>
      <c r="H573" s="224">
        <f t="shared" ref="H573:K573" si="283">H571</f>
        <v>1</v>
      </c>
      <c r="I573" s="274">
        <f t="shared" si="283"/>
        <v>1</v>
      </c>
      <c r="J573" s="274">
        <f t="shared" si="283"/>
        <v>1</v>
      </c>
      <c r="K573" s="224">
        <f t="shared" si="283"/>
        <v>1</v>
      </c>
      <c r="L573" s="224" t="s">
        <v>62</v>
      </c>
      <c r="M573" s="150">
        <v>46022</v>
      </c>
      <c r="N573" s="150">
        <v>46022</v>
      </c>
      <c r="O573" s="156"/>
      <c r="P573" s="223" t="s">
        <v>62</v>
      </c>
      <c r="Q573" s="156"/>
      <c r="R573" s="156"/>
      <c r="S573" s="56"/>
    </row>
    <row r="574" spans="1:19" s="56" customFormat="1" ht="74.45" customHeight="1" x14ac:dyDescent="0.25">
      <c r="A574" s="331" t="s">
        <v>287</v>
      </c>
      <c r="B574" s="137" t="s">
        <v>331</v>
      </c>
      <c r="C574" s="142" t="s">
        <v>191</v>
      </c>
      <c r="D574" s="141" t="s">
        <v>333</v>
      </c>
      <c r="E574" s="141" t="s">
        <v>320</v>
      </c>
      <c r="F574" s="142">
        <v>642</v>
      </c>
      <c r="G574" s="142"/>
      <c r="H574" s="142">
        <f>G574</f>
        <v>0</v>
      </c>
      <c r="I574" s="142">
        <v>0</v>
      </c>
      <c r="J574" s="142">
        <v>0</v>
      </c>
      <c r="K574" s="142">
        <f>G574</f>
        <v>0</v>
      </c>
      <c r="L574" s="142"/>
      <c r="M574" s="224" t="s">
        <v>62</v>
      </c>
      <c r="N574" s="224" t="s">
        <v>62</v>
      </c>
      <c r="O574" s="156"/>
      <c r="P574" s="156"/>
      <c r="Q574" s="156"/>
      <c r="R574" s="156"/>
    </row>
    <row r="575" spans="1:19" ht="15.75" x14ac:dyDescent="0.25">
      <c r="A575" s="332"/>
      <c r="B575" s="146" t="s">
        <v>70</v>
      </c>
      <c r="C575" s="224"/>
      <c r="D575" s="224" t="s">
        <v>62</v>
      </c>
      <c r="E575" s="224"/>
      <c r="F575" s="224"/>
      <c r="G575" s="224">
        <f>G574</f>
        <v>0</v>
      </c>
      <c r="H575" s="224">
        <f t="shared" ref="H575:K575" si="284">H574</f>
        <v>0</v>
      </c>
      <c r="I575" s="274">
        <f t="shared" si="284"/>
        <v>0</v>
      </c>
      <c r="J575" s="274">
        <f t="shared" si="284"/>
        <v>0</v>
      </c>
      <c r="K575" s="224">
        <f t="shared" si="284"/>
        <v>0</v>
      </c>
      <c r="L575" s="224" t="s">
        <v>62</v>
      </c>
      <c r="M575" s="150">
        <v>46022</v>
      </c>
      <c r="N575" s="150">
        <v>46022</v>
      </c>
      <c r="O575" s="156"/>
      <c r="P575" s="223" t="s">
        <v>62</v>
      </c>
      <c r="Q575" s="156"/>
      <c r="R575" s="156"/>
      <c r="S575" s="56"/>
    </row>
    <row r="576" spans="1:19" x14ac:dyDescent="0.25">
      <c r="A576" s="332"/>
      <c r="B576" s="147" t="s">
        <v>76</v>
      </c>
      <c r="C576" s="224"/>
      <c r="D576" s="224"/>
      <c r="E576" s="224"/>
      <c r="F576" s="224"/>
      <c r="G576" s="224" t="s">
        <v>62</v>
      </c>
      <c r="H576" s="224"/>
      <c r="I576" s="274" t="s">
        <v>62</v>
      </c>
      <c r="J576" s="274"/>
      <c r="K576" s="224"/>
      <c r="L576" s="224" t="s">
        <v>62</v>
      </c>
      <c r="M576" s="224"/>
      <c r="N576" s="224"/>
      <c r="O576" s="223" t="s">
        <v>62</v>
      </c>
      <c r="P576" s="223" t="s">
        <v>62</v>
      </c>
      <c r="Q576" s="223" t="s">
        <v>62</v>
      </c>
      <c r="R576" s="223" t="s">
        <v>62</v>
      </c>
      <c r="S576" s="56"/>
    </row>
    <row r="577" spans="1:19" ht="65.45" customHeight="1" x14ac:dyDescent="0.25">
      <c r="A577" s="332"/>
      <c r="B577" s="148" t="s">
        <v>192</v>
      </c>
      <c r="C577" s="224"/>
      <c r="D577" s="224" t="s">
        <v>62</v>
      </c>
      <c r="E577" s="224"/>
      <c r="F577" s="224"/>
      <c r="G577" s="224">
        <f>G574</f>
        <v>0</v>
      </c>
      <c r="H577" s="224">
        <f t="shared" ref="H577:J577" si="285">H574</f>
        <v>0</v>
      </c>
      <c r="I577" s="274">
        <f t="shared" si="285"/>
        <v>0</v>
      </c>
      <c r="J577" s="274">
        <f t="shared" si="285"/>
        <v>0</v>
      </c>
      <c r="K577" s="224">
        <f>K574</f>
        <v>0</v>
      </c>
      <c r="L577" s="224" t="s">
        <v>62</v>
      </c>
      <c r="M577" s="150">
        <v>46022</v>
      </c>
      <c r="N577" s="150">
        <v>46022</v>
      </c>
      <c r="O577" s="156"/>
      <c r="P577" s="223" t="s">
        <v>62</v>
      </c>
      <c r="Q577" s="156"/>
      <c r="R577" s="156"/>
      <c r="S577" s="56"/>
    </row>
    <row r="578" spans="1:19" ht="15" customHeight="1" x14ac:dyDescent="0.25">
      <c r="A578" s="332"/>
      <c r="B578" s="147" t="s">
        <v>193</v>
      </c>
      <c r="C578" s="224"/>
      <c r="D578" s="224"/>
      <c r="E578" s="224"/>
      <c r="F578" s="224"/>
      <c r="G578" s="224" t="s">
        <v>62</v>
      </c>
      <c r="H578" s="224"/>
      <c r="I578" s="274" t="s">
        <v>62</v>
      </c>
      <c r="J578" s="274"/>
      <c r="K578" s="224"/>
      <c r="L578" s="224" t="s">
        <v>62</v>
      </c>
      <c r="M578" s="224"/>
      <c r="N578" s="224"/>
      <c r="O578" s="223" t="s">
        <v>62</v>
      </c>
      <c r="P578" s="223" t="s">
        <v>62</v>
      </c>
      <c r="Q578" s="223" t="s">
        <v>62</v>
      </c>
      <c r="R578" s="223" t="s">
        <v>62</v>
      </c>
      <c r="S578" s="56"/>
    </row>
    <row r="579" spans="1:19" ht="38.65" customHeight="1" x14ac:dyDescent="0.25">
      <c r="A579" s="332"/>
      <c r="B579" s="148" t="s">
        <v>330</v>
      </c>
      <c r="C579" s="224"/>
      <c r="D579" s="224" t="s">
        <v>62</v>
      </c>
      <c r="E579" s="224"/>
      <c r="F579" s="224"/>
      <c r="G579" s="224">
        <f>G575</f>
        <v>0</v>
      </c>
      <c r="H579" s="224">
        <f t="shared" ref="H579:K579" si="286">H575</f>
        <v>0</v>
      </c>
      <c r="I579" s="274">
        <f t="shared" si="286"/>
        <v>0</v>
      </c>
      <c r="J579" s="274">
        <f t="shared" si="286"/>
        <v>0</v>
      </c>
      <c r="K579" s="224">
        <f t="shared" si="286"/>
        <v>0</v>
      </c>
      <c r="L579" s="224" t="s">
        <v>62</v>
      </c>
      <c r="M579" s="150">
        <v>46022</v>
      </c>
      <c r="N579" s="150">
        <v>46022</v>
      </c>
      <c r="O579" s="156"/>
      <c r="P579" s="223" t="s">
        <v>62</v>
      </c>
      <c r="Q579" s="156"/>
      <c r="R579" s="156"/>
      <c r="S579" s="56"/>
    </row>
    <row r="580" spans="1:19" ht="21" customHeight="1" x14ac:dyDescent="0.25">
      <c r="A580" s="332"/>
      <c r="B580" s="147" t="s">
        <v>71</v>
      </c>
      <c r="C580" s="224"/>
      <c r="D580" s="224"/>
      <c r="E580" s="224"/>
      <c r="F580" s="224"/>
      <c r="G580" s="224" t="s">
        <v>62</v>
      </c>
      <c r="H580" s="224"/>
      <c r="I580" s="274" t="s">
        <v>62</v>
      </c>
      <c r="J580" s="274"/>
      <c r="K580" s="224"/>
      <c r="L580" s="224" t="s">
        <v>62</v>
      </c>
      <c r="M580" s="224"/>
      <c r="N580" s="224"/>
      <c r="O580" s="223" t="s">
        <v>62</v>
      </c>
      <c r="P580" s="223" t="s">
        <v>62</v>
      </c>
      <c r="Q580" s="223" t="s">
        <v>62</v>
      </c>
      <c r="R580" s="223" t="s">
        <v>62</v>
      </c>
      <c r="S580" s="56"/>
    </row>
    <row r="581" spans="1:19" ht="21" customHeight="1" x14ac:dyDescent="0.25">
      <c r="A581" s="333"/>
      <c r="B581" s="148" t="s">
        <v>72</v>
      </c>
      <c r="C581" s="224"/>
      <c r="D581" s="224" t="s">
        <v>62</v>
      </c>
      <c r="E581" s="224"/>
      <c r="F581" s="224"/>
      <c r="G581" s="224">
        <f>G579</f>
        <v>0</v>
      </c>
      <c r="H581" s="224">
        <f t="shared" ref="H581:K581" si="287">H579</f>
        <v>0</v>
      </c>
      <c r="I581" s="274">
        <f t="shared" si="287"/>
        <v>0</v>
      </c>
      <c r="J581" s="274">
        <f t="shared" si="287"/>
        <v>0</v>
      </c>
      <c r="K581" s="224">
        <f t="shared" si="287"/>
        <v>0</v>
      </c>
      <c r="L581" s="224" t="s">
        <v>62</v>
      </c>
      <c r="M581" s="150">
        <v>46022</v>
      </c>
      <c r="N581" s="150">
        <v>46022</v>
      </c>
      <c r="O581" s="156"/>
      <c r="P581" s="223" t="s">
        <v>62</v>
      </c>
      <c r="Q581" s="156"/>
      <c r="R581" s="156"/>
      <c r="S581" s="56"/>
    </row>
    <row r="582" spans="1:19" s="56" customFormat="1" ht="74.45" customHeight="1" x14ac:dyDescent="0.25">
      <c r="A582" s="331" t="s">
        <v>288</v>
      </c>
      <c r="B582" s="137" t="s">
        <v>331</v>
      </c>
      <c r="C582" s="142" t="s">
        <v>191</v>
      </c>
      <c r="D582" s="141" t="s">
        <v>333</v>
      </c>
      <c r="E582" s="141" t="s">
        <v>320</v>
      </c>
      <c r="F582" s="142">
        <v>642</v>
      </c>
      <c r="G582" s="142"/>
      <c r="H582" s="142">
        <f>G582</f>
        <v>0</v>
      </c>
      <c r="I582" s="142">
        <v>0</v>
      </c>
      <c r="J582" s="142">
        <v>0</v>
      </c>
      <c r="K582" s="142">
        <f>G582</f>
        <v>0</v>
      </c>
      <c r="L582" s="142"/>
      <c r="M582" s="224" t="s">
        <v>62</v>
      </c>
      <c r="N582" s="224" t="s">
        <v>62</v>
      </c>
      <c r="O582" s="156"/>
      <c r="P582" s="156"/>
      <c r="Q582" s="156"/>
      <c r="R582" s="156"/>
    </row>
    <row r="583" spans="1:19" ht="15.75" x14ac:dyDescent="0.25">
      <c r="A583" s="332"/>
      <c r="B583" s="146" t="s">
        <v>70</v>
      </c>
      <c r="C583" s="224"/>
      <c r="D583" s="224" t="s">
        <v>62</v>
      </c>
      <c r="E583" s="224"/>
      <c r="F583" s="224"/>
      <c r="G583" s="224">
        <f>G582</f>
        <v>0</v>
      </c>
      <c r="H583" s="224">
        <f t="shared" ref="H583:K583" si="288">H582</f>
        <v>0</v>
      </c>
      <c r="I583" s="274">
        <f t="shared" si="288"/>
        <v>0</v>
      </c>
      <c r="J583" s="274">
        <f t="shared" si="288"/>
        <v>0</v>
      </c>
      <c r="K583" s="224">
        <f t="shared" si="288"/>
        <v>0</v>
      </c>
      <c r="L583" s="224" t="s">
        <v>62</v>
      </c>
      <c r="M583" s="150">
        <v>46022</v>
      </c>
      <c r="N583" s="150">
        <v>46022</v>
      </c>
      <c r="O583" s="156"/>
      <c r="P583" s="223" t="s">
        <v>62</v>
      </c>
      <c r="Q583" s="156"/>
      <c r="R583" s="156"/>
      <c r="S583" s="56"/>
    </row>
    <row r="584" spans="1:19" x14ac:dyDescent="0.25">
      <c r="A584" s="332"/>
      <c r="B584" s="147" t="s">
        <v>76</v>
      </c>
      <c r="C584" s="224"/>
      <c r="D584" s="224"/>
      <c r="E584" s="224"/>
      <c r="F584" s="224"/>
      <c r="G584" s="224" t="s">
        <v>62</v>
      </c>
      <c r="H584" s="224"/>
      <c r="I584" s="274" t="s">
        <v>62</v>
      </c>
      <c r="J584" s="274"/>
      <c r="K584" s="224"/>
      <c r="L584" s="224" t="s">
        <v>62</v>
      </c>
      <c r="M584" s="224"/>
      <c r="N584" s="224"/>
      <c r="O584" s="223" t="s">
        <v>62</v>
      </c>
      <c r="P584" s="223" t="s">
        <v>62</v>
      </c>
      <c r="Q584" s="223" t="s">
        <v>62</v>
      </c>
      <c r="R584" s="223" t="s">
        <v>62</v>
      </c>
      <c r="S584" s="56"/>
    </row>
    <row r="585" spans="1:19" ht="65.45" customHeight="1" x14ac:dyDescent="0.25">
      <c r="A585" s="332"/>
      <c r="B585" s="148" t="s">
        <v>192</v>
      </c>
      <c r="C585" s="224"/>
      <c r="D585" s="224" t="s">
        <v>62</v>
      </c>
      <c r="E585" s="224"/>
      <c r="F585" s="224"/>
      <c r="G585" s="224">
        <f>G582</f>
        <v>0</v>
      </c>
      <c r="H585" s="224">
        <f t="shared" ref="H585:J585" si="289">H582</f>
        <v>0</v>
      </c>
      <c r="I585" s="274">
        <f t="shared" si="289"/>
        <v>0</v>
      </c>
      <c r="J585" s="274">
        <f t="shared" si="289"/>
        <v>0</v>
      </c>
      <c r="K585" s="224">
        <f>K582</f>
        <v>0</v>
      </c>
      <c r="L585" s="224" t="s">
        <v>62</v>
      </c>
      <c r="M585" s="150">
        <v>46022</v>
      </c>
      <c r="N585" s="150">
        <v>46022</v>
      </c>
      <c r="O585" s="156"/>
      <c r="P585" s="223" t="s">
        <v>62</v>
      </c>
      <c r="Q585" s="156"/>
      <c r="R585" s="156"/>
      <c r="S585" s="56"/>
    </row>
    <row r="586" spans="1:19" ht="15" customHeight="1" x14ac:dyDescent="0.25">
      <c r="A586" s="332"/>
      <c r="B586" s="147" t="s">
        <v>193</v>
      </c>
      <c r="C586" s="224"/>
      <c r="D586" s="224"/>
      <c r="E586" s="224"/>
      <c r="F586" s="224"/>
      <c r="G586" s="224" t="s">
        <v>62</v>
      </c>
      <c r="H586" s="224"/>
      <c r="I586" s="274" t="s">
        <v>62</v>
      </c>
      <c r="J586" s="274"/>
      <c r="K586" s="224"/>
      <c r="L586" s="224" t="s">
        <v>62</v>
      </c>
      <c r="M586" s="224"/>
      <c r="N586" s="224"/>
      <c r="O586" s="223" t="s">
        <v>62</v>
      </c>
      <c r="P586" s="223" t="s">
        <v>62</v>
      </c>
      <c r="Q586" s="223" t="s">
        <v>62</v>
      </c>
      <c r="R586" s="223" t="s">
        <v>62</v>
      </c>
      <c r="S586" s="56"/>
    </row>
    <row r="587" spans="1:19" ht="38.65" customHeight="1" x14ac:dyDescent="0.25">
      <c r="A587" s="332"/>
      <c r="B587" s="148" t="s">
        <v>330</v>
      </c>
      <c r="C587" s="224"/>
      <c r="D587" s="224" t="s">
        <v>62</v>
      </c>
      <c r="E587" s="224"/>
      <c r="F587" s="224"/>
      <c r="G587" s="224">
        <f>G583</f>
        <v>0</v>
      </c>
      <c r="H587" s="224">
        <f t="shared" ref="H587:K587" si="290">H583</f>
        <v>0</v>
      </c>
      <c r="I587" s="274">
        <f t="shared" si="290"/>
        <v>0</v>
      </c>
      <c r="J587" s="274">
        <f t="shared" si="290"/>
        <v>0</v>
      </c>
      <c r="K587" s="224">
        <f t="shared" si="290"/>
        <v>0</v>
      </c>
      <c r="L587" s="224" t="s">
        <v>62</v>
      </c>
      <c r="M587" s="150">
        <v>46022</v>
      </c>
      <c r="N587" s="150">
        <v>46022</v>
      </c>
      <c r="O587" s="156"/>
      <c r="P587" s="223" t="s">
        <v>62</v>
      </c>
      <c r="Q587" s="156"/>
      <c r="R587" s="156"/>
      <c r="S587" s="56"/>
    </row>
    <row r="588" spans="1:19" ht="21" customHeight="1" x14ac:dyDescent="0.25">
      <c r="A588" s="332"/>
      <c r="B588" s="147" t="s">
        <v>71</v>
      </c>
      <c r="C588" s="224"/>
      <c r="D588" s="224"/>
      <c r="E588" s="224"/>
      <c r="F588" s="224"/>
      <c r="G588" s="224" t="s">
        <v>62</v>
      </c>
      <c r="H588" s="224"/>
      <c r="I588" s="274" t="s">
        <v>62</v>
      </c>
      <c r="J588" s="274"/>
      <c r="K588" s="224"/>
      <c r="L588" s="224" t="s">
        <v>62</v>
      </c>
      <c r="M588" s="224"/>
      <c r="N588" s="224"/>
      <c r="O588" s="223" t="s">
        <v>62</v>
      </c>
      <c r="P588" s="223" t="s">
        <v>62</v>
      </c>
      <c r="Q588" s="223" t="s">
        <v>62</v>
      </c>
      <c r="R588" s="223" t="s">
        <v>62</v>
      </c>
      <c r="S588" s="56"/>
    </row>
    <row r="589" spans="1:19" ht="21" customHeight="1" x14ac:dyDescent="0.25">
      <c r="A589" s="333"/>
      <c r="B589" s="148" t="s">
        <v>72</v>
      </c>
      <c r="C589" s="224"/>
      <c r="D589" s="224" t="s">
        <v>62</v>
      </c>
      <c r="E589" s="224"/>
      <c r="F589" s="224"/>
      <c r="G589" s="224">
        <f>G587</f>
        <v>0</v>
      </c>
      <c r="H589" s="224">
        <f t="shared" ref="H589:K589" si="291">H587</f>
        <v>0</v>
      </c>
      <c r="I589" s="274">
        <f t="shared" si="291"/>
        <v>0</v>
      </c>
      <c r="J589" s="274">
        <f t="shared" si="291"/>
        <v>0</v>
      </c>
      <c r="K589" s="224">
        <f t="shared" si="291"/>
        <v>0</v>
      </c>
      <c r="L589" s="224" t="s">
        <v>62</v>
      </c>
      <c r="M589" s="150">
        <v>46022</v>
      </c>
      <c r="N589" s="150">
        <v>46022</v>
      </c>
      <c r="O589" s="156"/>
      <c r="P589" s="223" t="s">
        <v>62</v>
      </c>
      <c r="Q589" s="156"/>
      <c r="R589" s="156"/>
      <c r="S589" s="56"/>
    </row>
    <row r="590" spans="1:19" s="56" customFormat="1" ht="74.45" customHeight="1" x14ac:dyDescent="0.25">
      <c r="A590" s="331" t="s">
        <v>289</v>
      </c>
      <c r="B590" s="137" t="s">
        <v>331</v>
      </c>
      <c r="C590" s="142" t="s">
        <v>191</v>
      </c>
      <c r="D590" s="141" t="s">
        <v>333</v>
      </c>
      <c r="E590" s="141" t="s">
        <v>320</v>
      </c>
      <c r="F590" s="142">
        <v>642</v>
      </c>
      <c r="G590" s="142"/>
      <c r="H590" s="142">
        <f>G590</f>
        <v>0</v>
      </c>
      <c r="I590" s="142">
        <v>0</v>
      </c>
      <c r="J590" s="142">
        <v>0</v>
      </c>
      <c r="K590" s="142">
        <f>G590</f>
        <v>0</v>
      </c>
      <c r="L590" s="142"/>
      <c r="M590" s="224" t="s">
        <v>62</v>
      </c>
      <c r="N590" s="224" t="s">
        <v>62</v>
      </c>
      <c r="O590" s="156"/>
      <c r="P590" s="156"/>
      <c r="Q590" s="156"/>
      <c r="R590" s="156"/>
    </row>
    <row r="591" spans="1:19" ht="15.75" x14ac:dyDescent="0.25">
      <c r="A591" s="332"/>
      <c r="B591" s="146" t="s">
        <v>70</v>
      </c>
      <c r="C591" s="224"/>
      <c r="D591" s="224" t="s">
        <v>62</v>
      </c>
      <c r="E591" s="224"/>
      <c r="F591" s="224"/>
      <c r="G591" s="224">
        <f>G590</f>
        <v>0</v>
      </c>
      <c r="H591" s="224">
        <f t="shared" ref="H591:K591" si="292">H590</f>
        <v>0</v>
      </c>
      <c r="I591" s="274">
        <f t="shared" si="292"/>
        <v>0</v>
      </c>
      <c r="J591" s="274">
        <f t="shared" si="292"/>
        <v>0</v>
      </c>
      <c r="K591" s="224">
        <f t="shared" si="292"/>
        <v>0</v>
      </c>
      <c r="L591" s="224" t="s">
        <v>62</v>
      </c>
      <c r="M591" s="150">
        <v>46022</v>
      </c>
      <c r="N591" s="150">
        <v>46022</v>
      </c>
      <c r="O591" s="156"/>
      <c r="P591" s="223" t="s">
        <v>62</v>
      </c>
      <c r="Q591" s="156"/>
      <c r="R591" s="156"/>
      <c r="S591" s="56"/>
    </row>
    <row r="592" spans="1:19" x14ac:dyDescent="0.25">
      <c r="A592" s="332"/>
      <c r="B592" s="147" t="s">
        <v>76</v>
      </c>
      <c r="C592" s="224"/>
      <c r="D592" s="224"/>
      <c r="E592" s="224"/>
      <c r="F592" s="224"/>
      <c r="G592" s="224" t="s">
        <v>62</v>
      </c>
      <c r="H592" s="224"/>
      <c r="I592" s="274" t="s">
        <v>62</v>
      </c>
      <c r="J592" s="274"/>
      <c r="K592" s="224"/>
      <c r="L592" s="224" t="s">
        <v>62</v>
      </c>
      <c r="M592" s="224"/>
      <c r="N592" s="224"/>
      <c r="O592" s="223" t="s">
        <v>62</v>
      </c>
      <c r="P592" s="223" t="s">
        <v>62</v>
      </c>
      <c r="Q592" s="223" t="s">
        <v>62</v>
      </c>
      <c r="R592" s="223" t="s">
        <v>62</v>
      </c>
      <c r="S592" s="56"/>
    </row>
    <row r="593" spans="1:19" ht="65.45" customHeight="1" x14ac:dyDescent="0.25">
      <c r="A593" s="332"/>
      <c r="B593" s="148" t="s">
        <v>192</v>
      </c>
      <c r="C593" s="224"/>
      <c r="D593" s="224" t="s">
        <v>62</v>
      </c>
      <c r="E593" s="224"/>
      <c r="F593" s="224"/>
      <c r="G593" s="224">
        <f>G590</f>
        <v>0</v>
      </c>
      <c r="H593" s="224">
        <f t="shared" ref="H593:J593" si="293">H590</f>
        <v>0</v>
      </c>
      <c r="I593" s="274">
        <f t="shared" si="293"/>
        <v>0</v>
      </c>
      <c r="J593" s="274">
        <f t="shared" si="293"/>
        <v>0</v>
      </c>
      <c r="K593" s="224">
        <f>K590</f>
        <v>0</v>
      </c>
      <c r="L593" s="224" t="s">
        <v>62</v>
      </c>
      <c r="M593" s="150">
        <v>46022</v>
      </c>
      <c r="N593" s="150">
        <v>46022</v>
      </c>
      <c r="O593" s="156"/>
      <c r="P593" s="223" t="s">
        <v>62</v>
      </c>
      <c r="Q593" s="156"/>
      <c r="R593" s="156"/>
      <c r="S593" s="56"/>
    </row>
    <row r="594" spans="1:19" ht="15" customHeight="1" x14ac:dyDescent="0.25">
      <c r="A594" s="332"/>
      <c r="B594" s="147" t="s">
        <v>193</v>
      </c>
      <c r="C594" s="224"/>
      <c r="D594" s="224"/>
      <c r="E594" s="224"/>
      <c r="F594" s="224"/>
      <c r="G594" s="224" t="s">
        <v>62</v>
      </c>
      <c r="H594" s="224"/>
      <c r="I594" s="274" t="s">
        <v>62</v>
      </c>
      <c r="J594" s="274"/>
      <c r="K594" s="224"/>
      <c r="L594" s="224" t="s">
        <v>62</v>
      </c>
      <c r="M594" s="224"/>
      <c r="N594" s="224"/>
      <c r="O594" s="223" t="s">
        <v>62</v>
      </c>
      <c r="P594" s="223" t="s">
        <v>62</v>
      </c>
      <c r="Q594" s="223" t="s">
        <v>62</v>
      </c>
      <c r="R594" s="223" t="s">
        <v>62</v>
      </c>
      <c r="S594" s="56"/>
    </row>
    <row r="595" spans="1:19" ht="38.65" customHeight="1" x14ac:dyDescent="0.25">
      <c r="A595" s="332"/>
      <c r="B595" s="148" t="s">
        <v>330</v>
      </c>
      <c r="C595" s="224"/>
      <c r="D595" s="224" t="s">
        <v>62</v>
      </c>
      <c r="E595" s="224"/>
      <c r="F595" s="224"/>
      <c r="G595" s="224">
        <f>G591</f>
        <v>0</v>
      </c>
      <c r="H595" s="224">
        <f t="shared" ref="H595:K595" si="294">H591</f>
        <v>0</v>
      </c>
      <c r="I595" s="274">
        <f t="shared" si="294"/>
        <v>0</v>
      </c>
      <c r="J595" s="274">
        <f t="shared" si="294"/>
        <v>0</v>
      </c>
      <c r="K595" s="224">
        <f t="shared" si="294"/>
        <v>0</v>
      </c>
      <c r="L595" s="224" t="s">
        <v>62</v>
      </c>
      <c r="M595" s="150">
        <v>46022</v>
      </c>
      <c r="N595" s="150">
        <v>46022</v>
      </c>
      <c r="O595" s="156"/>
      <c r="P595" s="223" t="s">
        <v>62</v>
      </c>
      <c r="Q595" s="156"/>
      <c r="R595" s="156"/>
      <c r="S595" s="56"/>
    </row>
    <row r="596" spans="1:19" ht="21" customHeight="1" x14ac:dyDescent="0.25">
      <c r="A596" s="332"/>
      <c r="B596" s="147" t="s">
        <v>71</v>
      </c>
      <c r="C596" s="224"/>
      <c r="D596" s="224"/>
      <c r="E596" s="224"/>
      <c r="F596" s="224"/>
      <c r="G596" s="224" t="s">
        <v>62</v>
      </c>
      <c r="H596" s="224"/>
      <c r="I596" s="274" t="s">
        <v>62</v>
      </c>
      <c r="J596" s="274"/>
      <c r="K596" s="224"/>
      <c r="L596" s="224" t="s">
        <v>62</v>
      </c>
      <c r="M596" s="224"/>
      <c r="N596" s="224"/>
      <c r="O596" s="223" t="s">
        <v>62</v>
      </c>
      <c r="P596" s="223" t="s">
        <v>62</v>
      </c>
      <c r="Q596" s="223" t="s">
        <v>62</v>
      </c>
      <c r="R596" s="223" t="s">
        <v>62</v>
      </c>
      <c r="S596" s="56"/>
    </row>
    <row r="597" spans="1:19" ht="21" customHeight="1" x14ac:dyDescent="0.25">
      <c r="A597" s="333"/>
      <c r="B597" s="148" t="s">
        <v>72</v>
      </c>
      <c r="C597" s="224"/>
      <c r="D597" s="224" t="s">
        <v>62</v>
      </c>
      <c r="E597" s="224"/>
      <c r="F597" s="224"/>
      <c r="G597" s="224">
        <f>G595</f>
        <v>0</v>
      </c>
      <c r="H597" s="224">
        <f t="shared" ref="H597:K597" si="295">H595</f>
        <v>0</v>
      </c>
      <c r="I597" s="274">
        <f t="shared" si="295"/>
        <v>0</v>
      </c>
      <c r="J597" s="274">
        <f t="shared" si="295"/>
        <v>0</v>
      </c>
      <c r="K597" s="224">
        <f t="shared" si="295"/>
        <v>0</v>
      </c>
      <c r="L597" s="224" t="s">
        <v>62</v>
      </c>
      <c r="M597" s="150">
        <v>46022</v>
      </c>
      <c r="N597" s="150">
        <v>46022</v>
      </c>
      <c r="O597" s="156"/>
      <c r="P597" s="223" t="s">
        <v>62</v>
      </c>
      <c r="Q597" s="156"/>
      <c r="R597" s="156"/>
      <c r="S597" s="56"/>
    </row>
    <row r="598" spans="1:19" s="56" customFormat="1" ht="74.45" customHeight="1" x14ac:dyDescent="0.25">
      <c r="A598" s="331" t="s">
        <v>290</v>
      </c>
      <c r="B598" s="137" t="s">
        <v>331</v>
      </c>
      <c r="C598" s="142" t="s">
        <v>191</v>
      </c>
      <c r="D598" s="141" t="s">
        <v>333</v>
      </c>
      <c r="E598" s="141" t="s">
        <v>320</v>
      </c>
      <c r="F598" s="142">
        <v>642</v>
      </c>
      <c r="G598" s="142">
        <v>1</v>
      </c>
      <c r="H598" s="142">
        <f>G598</f>
        <v>1</v>
      </c>
      <c r="I598" s="142">
        <v>1</v>
      </c>
      <c r="J598" s="142">
        <v>1</v>
      </c>
      <c r="K598" s="142">
        <f>G598</f>
        <v>1</v>
      </c>
      <c r="L598" s="142"/>
      <c r="M598" s="224" t="s">
        <v>62</v>
      </c>
      <c r="N598" s="224" t="s">
        <v>62</v>
      </c>
      <c r="O598" s="156">
        <v>30000</v>
      </c>
      <c r="P598" s="156"/>
      <c r="Q598" s="156">
        <v>30000</v>
      </c>
      <c r="R598" s="156">
        <v>30000</v>
      </c>
    </row>
    <row r="599" spans="1:19" ht="15.75" x14ac:dyDescent="0.25">
      <c r="A599" s="332"/>
      <c r="B599" s="146" t="s">
        <v>70</v>
      </c>
      <c r="C599" s="224"/>
      <c r="D599" s="224" t="s">
        <v>62</v>
      </c>
      <c r="E599" s="224"/>
      <c r="F599" s="224"/>
      <c r="G599" s="224">
        <f>G598</f>
        <v>1</v>
      </c>
      <c r="H599" s="224">
        <f t="shared" ref="H599:K599" si="296">H598</f>
        <v>1</v>
      </c>
      <c r="I599" s="274">
        <f t="shared" si="296"/>
        <v>1</v>
      </c>
      <c r="J599" s="274">
        <f t="shared" si="296"/>
        <v>1</v>
      </c>
      <c r="K599" s="224">
        <f t="shared" si="296"/>
        <v>1</v>
      </c>
      <c r="L599" s="224" t="s">
        <v>62</v>
      </c>
      <c r="M599" s="150">
        <v>46022</v>
      </c>
      <c r="N599" s="150">
        <v>46022</v>
      </c>
      <c r="O599" s="156"/>
      <c r="P599" s="223" t="s">
        <v>62</v>
      </c>
      <c r="Q599" s="156"/>
      <c r="R599" s="156"/>
      <c r="S599" s="56"/>
    </row>
    <row r="600" spans="1:19" x14ac:dyDescent="0.25">
      <c r="A600" s="332"/>
      <c r="B600" s="147" t="s">
        <v>76</v>
      </c>
      <c r="C600" s="224"/>
      <c r="D600" s="224"/>
      <c r="E600" s="224"/>
      <c r="F600" s="224"/>
      <c r="G600" s="224" t="s">
        <v>62</v>
      </c>
      <c r="H600" s="224"/>
      <c r="I600" s="274" t="s">
        <v>62</v>
      </c>
      <c r="J600" s="274"/>
      <c r="K600" s="224"/>
      <c r="L600" s="224" t="s">
        <v>62</v>
      </c>
      <c r="M600" s="224"/>
      <c r="N600" s="224"/>
      <c r="O600" s="223" t="s">
        <v>62</v>
      </c>
      <c r="P600" s="223" t="s">
        <v>62</v>
      </c>
      <c r="Q600" s="223" t="s">
        <v>62</v>
      </c>
      <c r="R600" s="223" t="s">
        <v>62</v>
      </c>
      <c r="S600" s="56"/>
    </row>
    <row r="601" spans="1:19" ht="65.45" customHeight="1" x14ac:dyDescent="0.25">
      <c r="A601" s="332"/>
      <c r="B601" s="148" t="s">
        <v>192</v>
      </c>
      <c r="C601" s="224"/>
      <c r="D601" s="224" t="s">
        <v>62</v>
      </c>
      <c r="E601" s="224"/>
      <c r="F601" s="224"/>
      <c r="G601" s="224">
        <f>G598</f>
        <v>1</v>
      </c>
      <c r="H601" s="224">
        <f t="shared" ref="H601:J601" si="297">H598</f>
        <v>1</v>
      </c>
      <c r="I601" s="274">
        <f t="shared" si="297"/>
        <v>1</v>
      </c>
      <c r="J601" s="274">
        <f t="shared" si="297"/>
        <v>1</v>
      </c>
      <c r="K601" s="224">
        <f>K598</f>
        <v>1</v>
      </c>
      <c r="L601" s="224" t="s">
        <v>62</v>
      </c>
      <c r="M601" s="150">
        <v>46022</v>
      </c>
      <c r="N601" s="150">
        <v>46022</v>
      </c>
      <c r="O601" s="156"/>
      <c r="P601" s="223" t="s">
        <v>62</v>
      </c>
      <c r="Q601" s="156"/>
      <c r="R601" s="156"/>
      <c r="S601" s="56"/>
    </row>
    <row r="602" spans="1:19" ht="15" customHeight="1" x14ac:dyDescent="0.25">
      <c r="A602" s="332"/>
      <c r="B602" s="147" t="s">
        <v>193</v>
      </c>
      <c r="C602" s="224"/>
      <c r="D602" s="224"/>
      <c r="E602" s="224"/>
      <c r="F602" s="224"/>
      <c r="G602" s="224" t="s">
        <v>62</v>
      </c>
      <c r="H602" s="224"/>
      <c r="I602" s="274" t="s">
        <v>62</v>
      </c>
      <c r="J602" s="274"/>
      <c r="K602" s="224"/>
      <c r="L602" s="224" t="s">
        <v>62</v>
      </c>
      <c r="M602" s="224"/>
      <c r="N602" s="224"/>
      <c r="O602" s="223" t="s">
        <v>62</v>
      </c>
      <c r="P602" s="223" t="s">
        <v>62</v>
      </c>
      <c r="Q602" s="223" t="s">
        <v>62</v>
      </c>
      <c r="R602" s="223" t="s">
        <v>62</v>
      </c>
      <c r="S602" s="56"/>
    </row>
    <row r="603" spans="1:19" ht="38.65" customHeight="1" x14ac:dyDescent="0.25">
      <c r="A603" s="332"/>
      <c r="B603" s="148" t="s">
        <v>330</v>
      </c>
      <c r="C603" s="224"/>
      <c r="D603" s="224" t="s">
        <v>62</v>
      </c>
      <c r="E603" s="224"/>
      <c r="F603" s="224"/>
      <c r="G603" s="224">
        <f>G599</f>
        <v>1</v>
      </c>
      <c r="H603" s="224">
        <f t="shared" ref="H603:K603" si="298">H599</f>
        <v>1</v>
      </c>
      <c r="I603" s="274">
        <f t="shared" si="298"/>
        <v>1</v>
      </c>
      <c r="J603" s="274">
        <f t="shared" si="298"/>
        <v>1</v>
      </c>
      <c r="K603" s="224">
        <f t="shared" si="298"/>
        <v>1</v>
      </c>
      <c r="L603" s="224" t="s">
        <v>62</v>
      </c>
      <c r="M603" s="150">
        <v>46022</v>
      </c>
      <c r="N603" s="150">
        <v>46022</v>
      </c>
      <c r="O603" s="156"/>
      <c r="P603" s="223" t="s">
        <v>62</v>
      </c>
      <c r="Q603" s="156"/>
      <c r="R603" s="156"/>
      <c r="S603" s="56"/>
    </row>
    <row r="604" spans="1:19" ht="21" customHeight="1" x14ac:dyDescent="0.25">
      <c r="A604" s="332"/>
      <c r="B604" s="147" t="s">
        <v>71</v>
      </c>
      <c r="C604" s="224"/>
      <c r="D604" s="224"/>
      <c r="E604" s="224"/>
      <c r="F604" s="224"/>
      <c r="G604" s="224" t="s">
        <v>62</v>
      </c>
      <c r="H604" s="224"/>
      <c r="I604" s="274" t="s">
        <v>62</v>
      </c>
      <c r="J604" s="274"/>
      <c r="K604" s="224"/>
      <c r="L604" s="224" t="s">
        <v>62</v>
      </c>
      <c r="M604" s="224"/>
      <c r="N604" s="224"/>
      <c r="O604" s="223" t="s">
        <v>62</v>
      </c>
      <c r="P604" s="223" t="s">
        <v>62</v>
      </c>
      <c r="Q604" s="223" t="s">
        <v>62</v>
      </c>
      <c r="R604" s="223" t="s">
        <v>62</v>
      </c>
      <c r="S604" s="56"/>
    </row>
    <row r="605" spans="1:19" ht="21" customHeight="1" x14ac:dyDescent="0.25">
      <c r="A605" s="333"/>
      <c r="B605" s="148" t="s">
        <v>72</v>
      </c>
      <c r="C605" s="224"/>
      <c r="D605" s="224" t="s">
        <v>62</v>
      </c>
      <c r="E605" s="224"/>
      <c r="F605" s="224"/>
      <c r="G605" s="224">
        <f>G603</f>
        <v>1</v>
      </c>
      <c r="H605" s="224">
        <f t="shared" ref="H605:K605" si="299">H603</f>
        <v>1</v>
      </c>
      <c r="I605" s="274">
        <f t="shared" si="299"/>
        <v>1</v>
      </c>
      <c r="J605" s="274">
        <f t="shared" si="299"/>
        <v>1</v>
      </c>
      <c r="K605" s="224">
        <f t="shared" si="299"/>
        <v>1</v>
      </c>
      <c r="L605" s="224" t="s">
        <v>62</v>
      </c>
      <c r="M605" s="150">
        <v>46022</v>
      </c>
      <c r="N605" s="150">
        <v>46022</v>
      </c>
      <c r="O605" s="156"/>
      <c r="P605" s="223" t="s">
        <v>62</v>
      </c>
      <c r="Q605" s="156"/>
      <c r="R605" s="156"/>
      <c r="S605" s="56"/>
    </row>
    <row r="606" spans="1:19" s="56" customFormat="1" ht="74.45" customHeight="1" x14ac:dyDescent="0.25">
      <c r="A606" s="331" t="s">
        <v>291</v>
      </c>
      <c r="B606" s="137" t="s">
        <v>331</v>
      </c>
      <c r="C606" s="142" t="s">
        <v>191</v>
      </c>
      <c r="D606" s="141" t="s">
        <v>333</v>
      </c>
      <c r="E606" s="141" t="s">
        <v>320</v>
      </c>
      <c r="F606" s="142">
        <v>642</v>
      </c>
      <c r="G606" s="142"/>
      <c r="H606" s="142">
        <f>G606</f>
        <v>0</v>
      </c>
      <c r="I606" s="142">
        <v>0</v>
      </c>
      <c r="J606" s="142">
        <v>0</v>
      </c>
      <c r="K606" s="142">
        <f>G606</f>
        <v>0</v>
      </c>
      <c r="L606" s="142"/>
      <c r="M606" s="224" t="s">
        <v>62</v>
      </c>
      <c r="N606" s="224" t="s">
        <v>62</v>
      </c>
      <c r="O606" s="156"/>
      <c r="P606" s="156"/>
      <c r="Q606" s="156"/>
      <c r="R606" s="156"/>
    </row>
    <row r="607" spans="1:19" ht="15.75" x14ac:dyDescent="0.25">
      <c r="A607" s="332"/>
      <c r="B607" s="146" t="s">
        <v>70</v>
      </c>
      <c r="C607" s="224"/>
      <c r="D607" s="224" t="s">
        <v>62</v>
      </c>
      <c r="E607" s="224"/>
      <c r="F607" s="224"/>
      <c r="G607" s="224">
        <f>G606</f>
        <v>0</v>
      </c>
      <c r="H607" s="224">
        <f t="shared" ref="H607:K607" si="300">H606</f>
        <v>0</v>
      </c>
      <c r="I607" s="274">
        <f t="shared" si="300"/>
        <v>0</v>
      </c>
      <c r="J607" s="274">
        <f t="shared" si="300"/>
        <v>0</v>
      </c>
      <c r="K607" s="224">
        <f t="shared" si="300"/>
        <v>0</v>
      </c>
      <c r="L607" s="224" t="s">
        <v>62</v>
      </c>
      <c r="M607" s="150">
        <v>46022</v>
      </c>
      <c r="N607" s="150">
        <v>46022</v>
      </c>
      <c r="O607" s="156"/>
      <c r="P607" s="223" t="s">
        <v>62</v>
      </c>
      <c r="Q607" s="156"/>
      <c r="R607" s="156"/>
      <c r="S607" s="56"/>
    </row>
    <row r="608" spans="1:19" x14ac:dyDescent="0.25">
      <c r="A608" s="332"/>
      <c r="B608" s="147" t="s">
        <v>76</v>
      </c>
      <c r="C608" s="224"/>
      <c r="D608" s="224"/>
      <c r="E608" s="224"/>
      <c r="F608" s="224"/>
      <c r="G608" s="224" t="s">
        <v>62</v>
      </c>
      <c r="H608" s="224"/>
      <c r="I608" s="274" t="s">
        <v>62</v>
      </c>
      <c r="J608" s="274"/>
      <c r="K608" s="224"/>
      <c r="L608" s="224" t="s">
        <v>62</v>
      </c>
      <c r="M608" s="224"/>
      <c r="N608" s="224"/>
      <c r="O608" s="223" t="s">
        <v>62</v>
      </c>
      <c r="P608" s="223" t="s">
        <v>62</v>
      </c>
      <c r="Q608" s="223" t="s">
        <v>62</v>
      </c>
      <c r="R608" s="223" t="s">
        <v>62</v>
      </c>
      <c r="S608" s="56"/>
    </row>
    <row r="609" spans="1:19" ht="65.45" customHeight="1" x14ac:dyDescent="0.25">
      <c r="A609" s="332"/>
      <c r="B609" s="148" t="s">
        <v>192</v>
      </c>
      <c r="C609" s="224"/>
      <c r="D609" s="224" t="s">
        <v>62</v>
      </c>
      <c r="E609" s="224"/>
      <c r="F609" s="224"/>
      <c r="G609" s="224">
        <f>G606</f>
        <v>0</v>
      </c>
      <c r="H609" s="224">
        <f t="shared" ref="H609:J609" si="301">H606</f>
        <v>0</v>
      </c>
      <c r="I609" s="274">
        <f t="shared" si="301"/>
        <v>0</v>
      </c>
      <c r="J609" s="274">
        <f t="shared" si="301"/>
        <v>0</v>
      </c>
      <c r="K609" s="224">
        <f>K606</f>
        <v>0</v>
      </c>
      <c r="L609" s="224" t="s">
        <v>62</v>
      </c>
      <c r="M609" s="150">
        <v>46022</v>
      </c>
      <c r="N609" s="150">
        <v>46022</v>
      </c>
      <c r="O609" s="156"/>
      <c r="P609" s="223" t="s">
        <v>62</v>
      </c>
      <c r="Q609" s="156"/>
      <c r="R609" s="156"/>
      <c r="S609" s="56"/>
    </row>
    <row r="610" spans="1:19" ht="15" customHeight="1" x14ac:dyDescent="0.25">
      <c r="A610" s="332"/>
      <c r="B610" s="147" t="s">
        <v>193</v>
      </c>
      <c r="C610" s="224"/>
      <c r="D610" s="224"/>
      <c r="E610" s="224"/>
      <c r="F610" s="224"/>
      <c r="G610" s="224" t="s">
        <v>62</v>
      </c>
      <c r="H610" s="224"/>
      <c r="I610" s="274" t="s">
        <v>62</v>
      </c>
      <c r="J610" s="274"/>
      <c r="K610" s="224"/>
      <c r="L610" s="224" t="s">
        <v>62</v>
      </c>
      <c r="M610" s="224"/>
      <c r="N610" s="224"/>
      <c r="O610" s="223" t="s">
        <v>62</v>
      </c>
      <c r="P610" s="223" t="s">
        <v>62</v>
      </c>
      <c r="Q610" s="223" t="s">
        <v>62</v>
      </c>
      <c r="R610" s="223" t="s">
        <v>62</v>
      </c>
      <c r="S610" s="56"/>
    </row>
    <row r="611" spans="1:19" ht="38.65" customHeight="1" x14ac:dyDescent="0.25">
      <c r="A611" s="332"/>
      <c r="B611" s="148" t="s">
        <v>330</v>
      </c>
      <c r="C611" s="224"/>
      <c r="D611" s="224" t="s">
        <v>62</v>
      </c>
      <c r="E611" s="224"/>
      <c r="F611" s="224"/>
      <c r="G611" s="224">
        <f>G607</f>
        <v>0</v>
      </c>
      <c r="H611" s="224">
        <f t="shared" ref="H611:K611" si="302">H607</f>
        <v>0</v>
      </c>
      <c r="I611" s="274">
        <f t="shared" si="302"/>
        <v>0</v>
      </c>
      <c r="J611" s="274">
        <f t="shared" si="302"/>
        <v>0</v>
      </c>
      <c r="K611" s="224">
        <f t="shared" si="302"/>
        <v>0</v>
      </c>
      <c r="L611" s="224" t="s">
        <v>62</v>
      </c>
      <c r="M611" s="150">
        <v>46022</v>
      </c>
      <c r="N611" s="150">
        <v>46022</v>
      </c>
      <c r="O611" s="156"/>
      <c r="P611" s="223" t="s">
        <v>62</v>
      </c>
      <c r="Q611" s="156"/>
      <c r="R611" s="156"/>
      <c r="S611" s="56"/>
    </row>
    <row r="612" spans="1:19" ht="21" customHeight="1" x14ac:dyDescent="0.25">
      <c r="A612" s="332"/>
      <c r="B612" s="147" t="s">
        <v>71</v>
      </c>
      <c r="C612" s="224"/>
      <c r="D612" s="224"/>
      <c r="E612" s="224"/>
      <c r="F612" s="224"/>
      <c r="G612" s="224" t="s">
        <v>62</v>
      </c>
      <c r="H612" s="224"/>
      <c r="I612" s="274" t="s">
        <v>62</v>
      </c>
      <c r="J612" s="274"/>
      <c r="K612" s="224"/>
      <c r="L612" s="224" t="s">
        <v>62</v>
      </c>
      <c r="M612" s="224"/>
      <c r="N612" s="224"/>
      <c r="O612" s="223" t="s">
        <v>62</v>
      </c>
      <c r="P612" s="223" t="s">
        <v>62</v>
      </c>
      <c r="Q612" s="223" t="s">
        <v>62</v>
      </c>
      <c r="R612" s="223" t="s">
        <v>62</v>
      </c>
      <c r="S612" s="56"/>
    </row>
    <row r="613" spans="1:19" ht="21" customHeight="1" x14ac:dyDescent="0.25">
      <c r="A613" s="333"/>
      <c r="B613" s="148" t="s">
        <v>72</v>
      </c>
      <c r="C613" s="224"/>
      <c r="D613" s="224" t="s">
        <v>62</v>
      </c>
      <c r="E613" s="224"/>
      <c r="F613" s="224"/>
      <c r="G613" s="224">
        <f>G611</f>
        <v>0</v>
      </c>
      <c r="H613" s="224">
        <f t="shared" ref="H613:K613" si="303">H611</f>
        <v>0</v>
      </c>
      <c r="I613" s="274">
        <f t="shared" si="303"/>
        <v>0</v>
      </c>
      <c r="J613" s="274">
        <f t="shared" si="303"/>
        <v>0</v>
      </c>
      <c r="K613" s="224">
        <f t="shared" si="303"/>
        <v>0</v>
      </c>
      <c r="L613" s="224" t="s">
        <v>62</v>
      </c>
      <c r="M613" s="150">
        <v>46022</v>
      </c>
      <c r="N613" s="150">
        <v>46022</v>
      </c>
      <c r="O613" s="156"/>
      <c r="P613" s="223" t="s">
        <v>62</v>
      </c>
      <c r="Q613" s="156"/>
      <c r="R613" s="156"/>
      <c r="S613" s="56"/>
    </row>
    <row r="614" spans="1:19" s="56" customFormat="1" ht="74.45" customHeight="1" x14ac:dyDescent="0.25">
      <c r="A614" s="331" t="s">
        <v>292</v>
      </c>
      <c r="B614" s="137" t="s">
        <v>331</v>
      </c>
      <c r="C614" s="142" t="s">
        <v>191</v>
      </c>
      <c r="D614" s="141" t="s">
        <v>333</v>
      </c>
      <c r="E614" s="141" t="s">
        <v>320</v>
      </c>
      <c r="F614" s="142">
        <v>642</v>
      </c>
      <c r="G614" s="142">
        <v>1</v>
      </c>
      <c r="H614" s="142">
        <f>G614</f>
        <v>1</v>
      </c>
      <c r="I614" s="142">
        <v>0</v>
      </c>
      <c r="J614" s="142">
        <v>0</v>
      </c>
      <c r="K614" s="142">
        <f>G614</f>
        <v>1</v>
      </c>
      <c r="L614" s="142"/>
      <c r="M614" s="224" t="s">
        <v>62</v>
      </c>
      <c r="N614" s="224" t="s">
        <v>62</v>
      </c>
      <c r="O614" s="156">
        <v>40200</v>
      </c>
      <c r="P614" s="156"/>
      <c r="Q614" s="156">
        <v>0</v>
      </c>
      <c r="R614" s="156"/>
    </row>
    <row r="615" spans="1:19" ht="15.75" x14ac:dyDescent="0.25">
      <c r="A615" s="332"/>
      <c r="B615" s="146" t="s">
        <v>70</v>
      </c>
      <c r="C615" s="224"/>
      <c r="D615" s="224" t="s">
        <v>62</v>
      </c>
      <c r="E615" s="224"/>
      <c r="F615" s="224"/>
      <c r="G615" s="224">
        <f>G614</f>
        <v>1</v>
      </c>
      <c r="H615" s="224">
        <f t="shared" ref="H615:K615" si="304">H614</f>
        <v>1</v>
      </c>
      <c r="I615" s="274">
        <f t="shared" si="304"/>
        <v>0</v>
      </c>
      <c r="J615" s="274">
        <f t="shared" si="304"/>
        <v>0</v>
      </c>
      <c r="K615" s="224">
        <f t="shared" si="304"/>
        <v>1</v>
      </c>
      <c r="L615" s="224" t="s">
        <v>62</v>
      </c>
      <c r="M615" s="150">
        <v>46022</v>
      </c>
      <c r="N615" s="150">
        <v>46022</v>
      </c>
      <c r="O615" s="156"/>
      <c r="P615" s="223" t="s">
        <v>62</v>
      </c>
      <c r="Q615" s="156"/>
      <c r="R615" s="156"/>
      <c r="S615" s="56"/>
    </row>
    <row r="616" spans="1:19" x14ac:dyDescent="0.25">
      <c r="A616" s="332"/>
      <c r="B616" s="147" t="s">
        <v>76</v>
      </c>
      <c r="C616" s="224"/>
      <c r="D616" s="224"/>
      <c r="E616" s="224"/>
      <c r="F616" s="224"/>
      <c r="G616" s="224" t="s">
        <v>62</v>
      </c>
      <c r="H616" s="224"/>
      <c r="I616" s="274" t="s">
        <v>62</v>
      </c>
      <c r="J616" s="274"/>
      <c r="K616" s="224"/>
      <c r="L616" s="224" t="s">
        <v>62</v>
      </c>
      <c r="M616" s="224"/>
      <c r="N616" s="224"/>
      <c r="O616" s="223" t="s">
        <v>62</v>
      </c>
      <c r="P616" s="223" t="s">
        <v>62</v>
      </c>
      <c r="Q616" s="223" t="s">
        <v>62</v>
      </c>
      <c r="R616" s="223" t="s">
        <v>62</v>
      </c>
      <c r="S616" s="56"/>
    </row>
    <row r="617" spans="1:19" ht="65.45" customHeight="1" x14ac:dyDescent="0.25">
      <c r="A617" s="332"/>
      <c r="B617" s="148" t="s">
        <v>192</v>
      </c>
      <c r="C617" s="224"/>
      <c r="D617" s="224" t="s">
        <v>62</v>
      </c>
      <c r="E617" s="224"/>
      <c r="F617" s="224"/>
      <c r="G617" s="224">
        <f>G614</f>
        <v>1</v>
      </c>
      <c r="H617" s="224">
        <f t="shared" ref="H617:J617" si="305">H614</f>
        <v>1</v>
      </c>
      <c r="I617" s="274">
        <f t="shared" si="305"/>
        <v>0</v>
      </c>
      <c r="J617" s="274">
        <f t="shared" si="305"/>
        <v>0</v>
      </c>
      <c r="K617" s="224">
        <f>K614</f>
        <v>1</v>
      </c>
      <c r="L617" s="224" t="s">
        <v>62</v>
      </c>
      <c r="M617" s="150">
        <v>46022</v>
      </c>
      <c r="N617" s="150">
        <v>46022</v>
      </c>
      <c r="O617" s="156"/>
      <c r="P617" s="223" t="s">
        <v>62</v>
      </c>
      <c r="Q617" s="156"/>
      <c r="R617" s="156"/>
      <c r="S617" s="56"/>
    </row>
    <row r="618" spans="1:19" ht="15" customHeight="1" x14ac:dyDescent="0.25">
      <c r="A618" s="332"/>
      <c r="B618" s="147" t="s">
        <v>193</v>
      </c>
      <c r="C618" s="224"/>
      <c r="D618" s="224"/>
      <c r="E618" s="224"/>
      <c r="F618" s="224"/>
      <c r="G618" s="224" t="s">
        <v>62</v>
      </c>
      <c r="H618" s="224"/>
      <c r="I618" s="274" t="s">
        <v>62</v>
      </c>
      <c r="J618" s="274"/>
      <c r="K618" s="224"/>
      <c r="L618" s="224" t="s">
        <v>62</v>
      </c>
      <c r="M618" s="224"/>
      <c r="N618" s="224"/>
      <c r="O618" s="223" t="s">
        <v>62</v>
      </c>
      <c r="P618" s="223" t="s">
        <v>62</v>
      </c>
      <c r="Q618" s="223" t="s">
        <v>62</v>
      </c>
      <c r="R618" s="223" t="s">
        <v>62</v>
      </c>
      <c r="S618" s="56"/>
    </row>
    <row r="619" spans="1:19" ht="38.65" customHeight="1" x14ac:dyDescent="0.25">
      <c r="A619" s="332"/>
      <c r="B619" s="148" t="s">
        <v>330</v>
      </c>
      <c r="C619" s="224"/>
      <c r="D619" s="224" t="s">
        <v>62</v>
      </c>
      <c r="E619" s="224"/>
      <c r="F619" s="224"/>
      <c r="G619" s="224">
        <f>G615</f>
        <v>1</v>
      </c>
      <c r="H619" s="224">
        <f t="shared" ref="H619:K619" si="306">H615</f>
        <v>1</v>
      </c>
      <c r="I619" s="274">
        <f t="shared" si="306"/>
        <v>0</v>
      </c>
      <c r="J619" s="274">
        <f t="shared" si="306"/>
        <v>0</v>
      </c>
      <c r="K619" s="224">
        <f t="shared" si="306"/>
        <v>1</v>
      </c>
      <c r="L619" s="224" t="s">
        <v>62</v>
      </c>
      <c r="M619" s="150">
        <v>46022</v>
      </c>
      <c r="N619" s="150">
        <v>46022</v>
      </c>
      <c r="O619" s="156"/>
      <c r="P619" s="223" t="s">
        <v>62</v>
      </c>
      <c r="Q619" s="156"/>
      <c r="R619" s="156"/>
      <c r="S619" s="56"/>
    </row>
    <row r="620" spans="1:19" ht="21" customHeight="1" x14ac:dyDescent="0.25">
      <c r="A620" s="332"/>
      <c r="B620" s="147" t="s">
        <v>71</v>
      </c>
      <c r="C620" s="224"/>
      <c r="D620" s="224"/>
      <c r="E620" s="224"/>
      <c r="F620" s="224"/>
      <c r="G620" s="224" t="s">
        <v>62</v>
      </c>
      <c r="H620" s="224"/>
      <c r="I620" s="274" t="s">
        <v>62</v>
      </c>
      <c r="J620" s="274"/>
      <c r="K620" s="224"/>
      <c r="L620" s="224" t="s">
        <v>62</v>
      </c>
      <c r="M620" s="224"/>
      <c r="N620" s="224"/>
      <c r="O620" s="223" t="s">
        <v>62</v>
      </c>
      <c r="P620" s="223" t="s">
        <v>62</v>
      </c>
      <c r="Q620" s="223" t="s">
        <v>62</v>
      </c>
      <c r="R620" s="223" t="s">
        <v>62</v>
      </c>
      <c r="S620" s="56"/>
    </row>
    <row r="621" spans="1:19" ht="21" customHeight="1" x14ac:dyDescent="0.25">
      <c r="A621" s="333"/>
      <c r="B621" s="148" t="s">
        <v>72</v>
      </c>
      <c r="C621" s="224"/>
      <c r="D621" s="224" t="s">
        <v>62</v>
      </c>
      <c r="E621" s="224"/>
      <c r="F621" s="224"/>
      <c r="G621" s="224">
        <f>G619</f>
        <v>1</v>
      </c>
      <c r="H621" s="224">
        <f t="shared" ref="H621:K621" si="307">H619</f>
        <v>1</v>
      </c>
      <c r="I621" s="274">
        <f t="shared" si="307"/>
        <v>0</v>
      </c>
      <c r="J621" s="274">
        <f t="shared" si="307"/>
        <v>0</v>
      </c>
      <c r="K621" s="224">
        <f t="shared" si="307"/>
        <v>1</v>
      </c>
      <c r="L621" s="224" t="s">
        <v>62</v>
      </c>
      <c r="M621" s="150">
        <v>46022</v>
      </c>
      <c r="N621" s="150">
        <v>46022</v>
      </c>
      <c r="O621" s="156"/>
      <c r="P621" s="223" t="s">
        <v>62</v>
      </c>
      <c r="Q621" s="156"/>
      <c r="R621" s="156"/>
      <c r="S621" s="56"/>
    </row>
    <row r="622" spans="1:19" s="56" customFormat="1" ht="74.45" customHeight="1" x14ac:dyDescent="0.25">
      <c r="A622" s="331" t="s">
        <v>293</v>
      </c>
      <c r="B622" s="137" t="s">
        <v>331</v>
      </c>
      <c r="C622" s="142" t="s">
        <v>191</v>
      </c>
      <c r="D622" s="141" t="s">
        <v>333</v>
      </c>
      <c r="E622" s="141" t="s">
        <v>320</v>
      </c>
      <c r="F622" s="142">
        <v>642</v>
      </c>
      <c r="G622" s="142"/>
      <c r="H622" s="142">
        <f>G622</f>
        <v>0</v>
      </c>
      <c r="I622" s="142">
        <v>0</v>
      </c>
      <c r="J622" s="142">
        <v>0</v>
      </c>
      <c r="K622" s="142">
        <f>G622</f>
        <v>0</v>
      </c>
      <c r="L622" s="142"/>
      <c r="M622" s="224" t="s">
        <v>62</v>
      </c>
      <c r="N622" s="224" t="s">
        <v>62</v>
      </c>
      <c r="O622" s="156"/>
      <c r="P622" s="156"/>
      <c r="Q622" s="156"/>
      <c r="R622" s="156"/>
    </row>
    <row r="623" spans="1:19" ht="15.75" x14ac:dyDescent="0.25">
      <c r="A623" s="332"/>
      <c r="B623" s="146" t="s">
        <v>70</v>
      </c>
      <c r="C623" s="224"/>
      <c r="D623" s="224" t="s">
        <v>62</v>
      </c>
      <c r="E623" s="224"/>
      <c r="F623" s="224"/>
      <c r="G623" s="224">
        <f>G622</f>
        <v>0</v>
      </c>
      <c r="H623" s="224">
        <f t="shared" ref="H623:K623" si="308">H622</f>
        <v>0</v>
      </c>
      <c r="I623" s="274">
        <f t="shared" si="308"/>
        <v>0</v>
      </c>
      <c r="J623" s="274">
        <f t="shared" si="308"/>
        <v>0</v>
      </c>
      <c r="K623" s="224">
        <f t="shared" si="308"/>
        <v>0</v>
      </c>
      <c r="L623" s="224" t="s">
        <v>62</v>
      </c>
      <c r="M623" s="150">
        <v>46022</v>
      </c>
      <c r="N623" s="150">
        <v>46022</v>
      </c>
      <c r="O623" s="156"/>
      <c r="P623" s="223" t="s">
        <v>62</v>
      </c>
      <c r="Q623" s="156"/>
      <c r="R623" s="156"/>
      <c r="S623" s="56"/>
    </row>
    <row r="624" spans="1:19" x14ac:dyDescent="0.25">
      <c r="A624" s="332"/>
      <c r="B624" s="147" t="s">
        <v>76</v>
      </c>
      <c r="C624" s="224"/>
      <c r="D624" s="224"/>
      <c r="E624" s="224"/>
      <c r="F624" s="224"/>
      <c r="G624" s="224" t="s">
        <v>62</v>
      </c>
      <c r="H624" s="224"/>
      <c r="I624" s="274" t="s">
        <v>62</v>
      </c>
      <c r="J624" s="274"/>
      <c r="K624" s="224"/>
      <c r="L624" s="224" t="s">
        <v>62</v>
      </c>
      <c r="M624" s="224"/>
      <c r="N624" s="224"/>
      <c r="O624" s="223" t="s">
        <v>62</v>
      </c>
      <c r="P624" s="223" t="s">
        <v>62</v>
      </c>
      <c r="Q624" s="223" t="s">
        <v>62</v>
      </c>
      <c r="R624" s="223" t="s">
        <v>62</v>
      </c>
      <c r="S624" s="56"/>
    </row>
    <row r="625" spans="1:19" ht="65.45" customHeight="1" x14ac:dyDescent="0.25">
      <c r="A625" s="332"/>
      <c r="B625" s="148" t="s">
        <v>192</v>
      </c>
      <c r="C625" s="224"/>
      <c r="D625" s="224" t="s">
        <v>62</v>
      </c>
      <c r="E625" s="224"/>
      <c r="F625" s="224"/>
      <c r="G625" s="224">
        <f>G622</f>
        <v>0</v>
      </c>
      <c r="H625" s="224">
        <f t="shared" ref="H625:J625" si="309">H622</f>
        <v>0</v>
      </c>
      <c r="I625" s="274">
        <f t="shared" si="309"/>
        <v>0</v>
      </c>
      <c r="J625" s="274">
        <f t="shared" si="309"/>
        <v>0</v>
      </c>
      <c r="K625" s="224">
        <f>K622</f>
        <v>0</v>
      </c>
      <c r="L625" s="224" t="s">
        <v>62</v>
      </c>
      <c r="M625" s="150">
        <v>46022</v>
      </c>
      <c r="N625" s="150">
        <v>46022</v>
      </c>
      <c r="O625" s="156"/>
      <c r="P625" s="223" t="s">
        <v>62</v>
      </c>
      <c r="Q625" s="156"/>
      <c r="R625" s="156"/>
      <c r="S625" s="56"/>
    </row>
    <row r="626" spans="1:19" ht="15" customHeight="1" x14ac:dyDescent="0.25">
      <c r="A626" s="332"/>
      <c r="B626" s="147" t="s">
        <v>193</v>
      </c>
      <c r="C626" s="224"/>
      <c r="D626" s="224"/>
      <c r="E626" s="224"/>
      <c r="F626" s="224"/>
      <c r="G626" s="224" t="s">
        <v>62</v>
      </c>
      <c r="H626" s="224"/>
      <c r="I626" s="274" t="s">
        <v>62</v>
      </c>
      <c r="J626" s="274"/>
      <c r="K626" s="224"/>
      <c r="L626" s="224" t="s">
        <v>62</v>
      </c>
      <c r="M626" s="224"/>
      <c r="N626" s="224"/>
      <c r="O626" s="223" t="s">
        <v>62</v>
      </c>
      <c r="P626" s="223" t="s">
        <v>62</v>
      </c>
      <c r="Q626" s="223" t="s">
        <v>62</v>
      </c>
      <c r="R626" s="223" t="s">
        <v>62</v>
      </c>
      <c r="S626" s="56"/>
    </row>
    <row r="627" spans="1:19" ht="38.65" customHeight="1" x14ac:dyDescent="0.25">
      <c r="A627" s="332"/>
      <c r="B627" s="148" t="s">
        <v>330</v>
      </c>
      <c r="C627" s="224"/>
      <c r="D627" s="224" t="s">
        <v>62</v>
      </c>
      <c r="E627" s="224"/>
      <c r="F627" s="224"/>
      <c r="G627" s="224">
        <f>G623</f>
        <v>0</v>
      </c>
      <c r="H627" s="224">
        <f t="shared" ref="H627:K627" si="310">H623</f>
        <v>0</v>
      </c>
      <c r="I627" s="274">
        <f t="shared" si="310"/>
        <v>0</v>
      </c>
      <c r="J627" s="274">
        <f t="shared" si="310"/>
        <v>0</v>
      </c>
      <c r="K627" s="224">
        <f t="shared" si="310"/>
        <v>0</v>
      </c>
      <c r="L627" s="224" t="s">
        <v>62</v>
      </c>
      <c r="M627" s="150">
        <v>46022</v>
      </c>
      <c r="N627" s="150">
        <v>46022</v>
      </c>
      <c r="O627" s="156"/>
      <c r="P627" s="223" t="s">
        <v>62</v>
      </c>
      <c r="Q627" s="156"/>
      <c r="R627" s="156"/>
      <c r="S627" s="56"/>
    </row>
    <row r="628" spans="1:19" ht="21" customHeight="1" x14ac:dyDescent="0.25">
      <c r="A628" s="332"/>
      <c r="B628" s="147" t="s">
        <v>71</v>
      </c>
      <c r="C628" s="224"/>
      <c r="D628" s="224"/>
      <c r="E628" s="224"/>
      <c r="F628" s="224"/>
      <c r="G628" s="224" t="s">
        <v>62</v>
      </c>
      <c r="H628" s="224"/>
      <c r="I628" s="274" t="s">
        <v>62</v>
      </c>
      <c r="J628" s="274"/>
      <c r="K628" s="224"/>
      <c r="L628" s="224" t="s">
        <v>62</v>
      </c>
      <c r="M628" s="224"/>
      <c r="N628" s="224"/>
      <c r="O628" s="223" t="s">
        <v>62</v>
      </c>
      <c r="P628" s="223" t="s">
        <v>62</v>
      </c>
      <c r="Q628" s="223" t="s">
        <v>62</v>
      </c>
      <c r="R628" s="223" t="s">
        <v>62</v>
      </c>
      <c r="S628" s="56"/>
    </row>
    <row r="629" spans="1:19" ht="21" customHeight="1" x14ac:dyDescent="0.25">
      <c r="A629" s="333"/>
      <c r="B629" s="148" t="s">
        <v>72</v>
      </c>
      <c r="C629" s="224"/>
      <c r="D629" s="224" t="s">
        <v>62</v>
      </c>
      <c r="E629" s="224"/>
      <c r="F629" s="224"/>
      <c r="G629" s="224">
        <f>G627</f>
        <v>0</v>
      </c>
      <c r="H629" s="224">
        <f t="shared" ref="H629:K629" si="311">H627</f>
        <v>0</v>
      </c>
      <c r="I629" s="274">
        <f t="shared" si="311"/>
        <v>0</v>
      </c>
      <c r="J629" s="274">
        <f t="shared" si="311"/>
        <v>0</v>
      </c>
      <c r="K629" s="224">
        <f t="shared" si="311"/>
        <v>0</v>
      </c>
      <c r="L629" s="224" t="s">
        <v>62</v>
      </c>
      <c r="M629" s="150">
        <v>46022</v>
      </c>
      <c r="N629" s="150">
        <v>46022</v>
      </c>
      <c r="O629" s="156"/>
      <c r="P629" s="223" t="s">
        <v>62</v>
      </c>
      <c r="Q629" s="156"/>
      <c r="R629" s="156"/>
      <c r="S629" s="56"/>
    </row>
    <row r="630" spans="1:19" s="56" customFormat="1" ht="74.45" customHeight="1" x14ac:dyDescent="0.25">
      <c r="A630" s="331" t="s">
        <v>294</v>
      </c>
      <c r="B630" s="137" t="s">
        <v>331</v>
      </c>
      <c r="C630" s="142" t="s">
        <v>191</v>
      </c>
      <c r="D630" s="141" t="s">
        <v>333</v>
      </c>
      <c r="E630" s="141" t="s">
        <v>320</v>
      </c>
      <c r="F630" s="142">
        <v>642</v>
      </c>
      <c r="G630" s="142">
        <v>1</v>
      </c>
      <c r="H630" s="142">
        <f>G630</f>
        <v>1</v>
      </c>
      <c r="I630" s="142">
        <v>0</v>
      </c>
      <c r="J630" s="142">
        <v>0</v>
      </c>
      <c r="K630" s="142">
        <f>G630</f>
        <v>1</v>
      </c>
      <c r="L630" s="142"/>
      <c r="M630" s="224" t="s">
        <v>62</v>
      </c>
      <c r="N630" s="224" t="s">
        <v>62</v>
      </c>
      <c r="O630" s="156">
        <v>49747.5</v>
      </c>
      <c r="P630" s="156"/>
      <c r="Q630" s="156">
        <v>0</v>
      </c>
      <c r="R630" s="156"/>
    </row>
    <row r="631" spans="1:19" ht="15.75" x14ac:dyDescent="0.25">
      <c r="A631" s="332"/>
      <c r="B631" s="146" t="s">
        <v>70</v>
      </c>
      <c r="C631" s="224"/>
      <c r="D631" s="224" t="s">
        <v>62</v>
      </c>
      <c r="E631" s="224"/>
      <c r="F631" s="224"/>
      <c r="G631" s="224">
        <f>G630</f>
        <v>1</v>
      </c>
      <c r="H631" s="224">
        <f t="shared" ref="H631:K631" si="312">H630</f>
        <v>1</v>
      </c>
      <c r="I631" s="274">
        <f t="shared" si="312"/>
        <v>0</v>
      </c>
      <c r="J631" s="274">
        <f t="shared" si="312"/>
        <v>0</v>
      </c>
      <c r="K631" s="224">
        <f t="shared" si="312"/>
        <v>1</v>
      </c>
      <c r="L631" s="224" t="s">
        <v>62</v>
      </c>
      <c r="M631" s="150">
        <v>46022</v>
      </c>
      <c r="N631" s="150">
        <v>46022</v>
      </c>
      <c r="O631" s="156"/>
      <c r="P631" s="223" t="s">
        <v>62</v>
      </c>
      <c r="Q631" s="156"/>
      <c r="R631" s="156"/>
      <c r="S631" s="56"/>
    </row>
    <row r="632" spans="1:19" x14ac:dyDescent="0.25">
      <c r="A632" s="332"/>
      <c r="B632" s="147" t="s">
        <v>76</v>
      </c>
      <c r="C632" s="224"/>
      <c r="D632" s="224"/>
      <c r="E632" s="224"/>
      <c r="F632" s="224"/>
      <c r="G632" s="224" t="s">
        <v>62</v>
      </c>
      <c r="H632" s="224"/>
      <c r="I632" s="274" t="s">
        <v>62</v>
      </c>
      <c r="J632" s="274"/>
      <c r="K632" s="224"/>
      <c r="L632" s="224" t="s">
        <v>62</v>
      </c>
      <c r="M632" s="224"/>
      <c r="N632" s="224"/>
      <c r="O632" s="223" t="s">
        <v>62</v>
      </c>
      <c r="P632" s="223" t="s">
        <v>62</v>
      </c>
      <c r="Q632" s="223" t="s">
        <v>62</v>
      </c>
      <c r="R632" s="223" t="s">
        <v>62</v>
      </c>
      <c r="S632" s="56"/>
    </row>
    <row r="633" spans="1:19" ht="65.45" customHeight="1" x14ac:dyDescent="0.25">
      <c r="A633" s="332"/>
      <c r="B633" s="148" t="s">
        <v>192</v>
      </c>
      <c r="C633" s="224"/>
      <c r="D633" s="224" t="s">
        <v>62</v>
      </c>
      <c r="E633" s="224"/>
      <c r="F633" s="224"/>
      <c r="G633" s="224">
        <f>G630</f>
        <v>1</v>
      </c>
      <c r="H633" s="224">
        <f t="shared" ref="H633:J633" si="313">H630</f>
        <v>1</v>
      </c>
      <c r="I633" s="274">
        <f t="shared" si="313"/>
        <v>0</v>
      </c>
      <c r="J633" s="274">
        <f t="shared" si="313"/>
        <v>0</v>
      </c>
      <c r="K633" s="224">
        <f>K630</f>
        <v>1</v>
      </c>
      <c r="L633" s="224" t="s">
        <v>62</v>
      </c>
      <c r="M633" s="150">
        <v>46022</v>
      </c>
      <c r="N633" s="150">
        <v>46022</v>
      </c>
      <c r="O633" s="156"/>
      <c r="P633" s="223" t="s">
        <v>62</v>
      </c>
      <c r="Q633" s="156"/>
      <c r="R633" s="156"/>
      <c r="S633" s="56"/>
    </row>
    <row r="634" spans="1:19" ht="15" customHeight="1" x14ac:dyDescent="0.25">
      <c r="A634" s="332"/>
      <c r="B634" s="147" t="s">
        <v>193</v>
      </c>
      <c r="C634" s="224"/>
      <c r="D634" s="224"/>
      <c r="E634" s="224"/>
      <c r="F634" s="224"/>
      <c r="G634" s="224" t="s">
        <v>62</v>
      </c>
      <c r="H634" s="224"/>
      <c r="I634" s="274" t="s">
        <v>62</v>
      </c>
      <c r="J634" s="274"/>
      <c r="K634" s="224"/>
      <c r="L634" s="224" t="s">
        <v>62</v>
      </c>
      <c r="M634" s="224"/>
      <c r="N634" s="224"/>
      <c r="O634" s="223" t="s">
        <v>62</v>
      </c>
      <c r="P634" s="223" t="s">
        <v>62</v>
      </c>
      <c r="Q634" s="223" t="s">
        <v>62</v>
      </c>
      <c r="R634" s="223" t="s">
        <v>62</v>
      </c>
      <c r="S634" s="56"/>
    </row>
    <row r="635" spans="1:19" ht="38.65" customHeight="1" x14ac:dyDescent="0.25">
      <c r="A635" s="332"/>
      <c r="B635" s="148" t="s">
        <v>330</v>
      </c>
      <c r="C635" s="224"/>
      <c r="D635" s="224" t="s">
        <v>62</v>
      </c>
      <c r="E635" s="224"/>
      <c r="F635" s="224"/>
      <c r="G635" s="224">
        <f>G631</f>
        <v>1</v>
      </c>
      <c r="H635" s="224">
        <f t="shared" ref="H635:K635" si="314">H631</f>
        <v>1</v>
      </c>
      <c r="I635" s="274">
        <f t="shared" si="314"/>
        <v>0</v>
      </c>
      <c r="J635" s="274">
        <f t="shared" si="314"/>
        <v>0</v>
      </c>
      <c r="K635" s="224">
        <f t="shared" si="314"/>
        <v>1</v>
      </c>
      <c r="L635" s="224" t="s">
        <v>62</v>
      </c>
      <c r="M635" s="150">
        <v>46022</v>
      </c>
      <c r="N635" s="150">
        <v>46022</v>
      </c>
      <c r="O635" s="156"/>
      <c r="P635" s="223" t="s">
        <v>62</v>
      </c>
      <c r="Q635" s="156"/>
      <c r="R635" s="156"/>
      <c r="S635" s="56"/>
    </row>
    <row r="636" spans="1:19" ht="21" customHeight="1" x14ac:dyDescent="0.25">
      <c r="A636" s="332"/>
      <c r="B636" s="147" t="s">
        <v>71</v>
      </c>
      <c r="C636" s="224"/>
      <c r="D636" s="224"/>
      <c r="E636" s="224"/>
      <c r="F636" s="224"/>
      <c r="G636" s="224" t="s">
        <v>62</v>
      </c>
      <c r="H636" s="224"/>
      <c r="I636" s="274" t="s">
        <v>62</v>
      </c>
      <c r="J636" s="274"/>
      <c r="K636" s="224"/>
      <c r="L636" s="224" t="s">
        <v>62</v>
      </c>
      <c r="M636" s="224"/>
      <c r="N636" s="224"/>
      <c r="O636" s="223" t="s">
        <v>62</v>
      </c>
      <c r="P636" s="223" t="s">
        <v>62</v>
      </c>
      <c r="Q636" s="223" t="s">
        <v>62</v>
      </c>
      <c r="R636" s="223" t="s">
        <v>62</v>
      </c>
      <c r="S636" s="56"/>
    </row>
    <row r="637" spans="1:19" ht="21" customHeight="1" x14ac:dyDescent="0.25">
      <c r="A637" s="333"/>
      <c r="B637" s="148" t="s">
        <v>72</v>
      </c>
      <c r="C637" s="224"/>
      <c r="D637" s="224" t="s">
        <v>62</v>
      </c>
      <c r="E637" s="224"/>
      <c r="F637" s="224"/>
      <c r="G637" s="224">
        <f>G635</f>
        <v>1</v>
      </c>
      <c r="H637" s="224">
        <f t="shared" ref="H637:K637" si="315">H635</f>
        <v>1</v>
      </c>
      <c r="I637" s="274">
        <f t="shared" si="315"/>
        <v>0</v>
      </c>
      <c r="J637" s="274">
        <f t="shared" si="315"/>
        <v>0</v>
      </c>
      <c r="K637" s="224">
        <f t="shared" si="315"/>
        <v>1</v>
      </c>
      <c r="L637" s="224" t="s">
        <v>62</v>
      </c>
      <c r="M637" s="150">
        <v>46022</v>
      </c>
      <c r="N637" s="150">
        <v>46022</v>
      </c>
      <c r="O637" s="156"/>
      <c r="P637" s="223" t="s">
        <v>62</v>
      </c>
      <c r="Q637" s="156"/>
      <c r="R637" s="156"/>
      <c r="S637" s="56"/>
    </row>
    <row r="638" spans="1:19" s="56" customFormat="1" ht="74.45" customHeight="1" x14ac:dyDescent="0.25">
      <c r="A638" s="331" t="s">
        <v>295</v>
      </c>
      <c r="B638" s="137" t="s">
        <v>331</v>
      </c>
      <c r="C638" s="142" t="s">
        <v>191</v>
      </c>
      <c r="D638" s="141" t="s">
        <v>333</v>
      </c>
      <c r="E638" s="141" t="s">
        <v>320</v>
      </c>
      <c r="F638" s="142">
        <v>642</v>
      </c>
      <c r="G638" s="80">
        <v>0</v>
      </c>
      <c r="H638" s="80">
        <f>G638</f>
        <v>0</v>
      </c>
      <c r="I638" s="80">
        <v>0</v>
      </c>
      <c r="J638" s="80">
        <v>0</v>
      </c>
      <c r="K638" s="80">
        <f>G638</f>
        <v>0</v>
      </c>
      <c r="L638" s="80"/>
      <c r="M638" s="221" t="s">
        <v>62</v>
      </c>
      <c r="N638" s="221" t="s">
        <v>62</v>
      </c>
      <c r="O638" s="80">
        <v>0</v>
      </c>
      <c r="P638" s="80"/>
      <c r="Q638" s="80">
        <v>0</v>
      </c>
      <c r="R638" s="80">
        <v>0</v>
      </c>
    </row>
    <row r="639" spans="1:19" ht="15.75" x14ac:dyDescent="0.25">
      <c r="A639" s="332"/>
      <c r="B639" s="146" t="s">
        <v>70</v>
      </c>
      <c r="C639" s="224"/>
      <c r="D639" s="224" t="s">
        <v>62</v>
      </c>
      <c r="E639" s="224"/>
      <c r="F639" s="224"/>
      <c r="G639" s="224">
        <f>G638</f>
        <v>0</v>
      </c>
      <c r="H639" s="224">
        <f t="shared" ref="H639:K639" si="316">H638</f>
        <v>0</v>
      </c>
      <c r="I639" s="274">
        <f t="shared" si="316"/>
        <v>0</v>
      </c>
      <c r="J639" s="274">
        <f t="shared" si="316"/>
        <v>0</v>
      </c>
      <c r="K639" s="224">
        <f t="shared" si="316"/>
        <v>0</v>
      </c>
      <c r="L639" s="224" t="s">
        <v>62</v>
      </c>
      <c r="M639" s="150">
        <v>46022</v>
      </c>
      <c r="N639" s="150">
        <v>46022</v>
      </c>
      <c r="O639" s="156"/>
      <c r="P639" s="223" t="s">
        <v>62</v>
      </c>
      <c r="Q639" s="156"/>
      <c r="R639" s="156"/>
      <c r="S639" s="56"/>
    </row>
    <row r="640" spans="1:19" x14ac:dyDescent="0.25">
      <c r="A640" s="332"/>
      <c r="B640" s="147" t="s">
        <v>76</v>
      </c>
      <c r="C640" s="224"/>
      <c r="D640" s="224"/>
      <c r="E640" s="224"/>
      <c r="F640" s="224"/>
      <c r="G640" s="224" t="s">
        <v>62</v>
      </c>
      <c r="H640" s="224"/>
      <c r="I640" s="274" t="s">
        <v>62</v>
      </c>
      <c r="J640" s="274"/>
      <c r="K640" s="224"/>
      <c r="L640" s="224" t="s">
        <v>62</v>
      </c>
      <c r="M640" s="224"/>
      <c r="N640" s="224"/>
      <c r="O640" s="223" t="s">
        <v>62</v>
      </c>
      <c r="P640" s="223" t="s">
        <v>62</v>
      </c>
      <c r="Q640" s="223" t="s">
        <v>62</v>
      </c>
      <c r="R640" s="223" t="s">
        <v>62</v>
      </c>
      <c r="S640" s="56"/>
    </row>
    <row r="641" spans="1:19" ht="65.45" customHeight="1" x14ac:dyDescent="0.25">
      <c r="A641" s="332"/>
      <c r="B641" s="148" t="s">
        <v>192</v>
      </c>
      <c r="C641" s="224"/>
      <c r="D641" s="224" t="s">
        <v>62</v>
      </c>
      <c r="E641" s="224"/>
      <c r="F641" s="224"/>
      <c r="G641" s="224">
        <f>G638</f>
        <v>0</v>
      </c>
      <c r="H641" s="224">
        <f t="shared" ref="H641:J641" si="317">H638</f>
        <v>0</v>
      </c>
      <c r="I641" s="274">
        <f t="shared" si="317"/>
        <v>0</v>
      </c>
      <c r="J641" s="274">
        <f t="shared" si="317"/>
        <v>0</v>
      </c>
      <c r="K641" s="224">
        <f>K638</f>
        <v>0</v>
      </c>
      <c r="L641" s="224" t="s">
        <v>62</v>
      </c>
      <c r="M641" s="150">
        <v>46022</v>
      </c>
      <c r="N641" s="150">
        <v>46022</v>
      </c>
      <c r="O641" s="156"/>
      <c r="P641" s="223" t="s">
        <v>62</v>
      </c>
      <c r="Q641" s="156"/>
      <c r="R641" s="156"/>
      <c r="S641" s="56"/>
    </row>
    <row r="642" spans="1:19" ht="15" customHeight="1" x14ac:dyDescent="0.25">
      <c r="A642" s="332"/>
      <c r="B642" s="147" t="s">
        <v>193</v>
      </c>
      <c r="C642" s="224"/>
      <c r="D642" s="224"/>
      <c r="E642" s="224"/>
      <c r="F642" s="224"/>
      <c r="G642" s="224" t="s">
        <v>62</v>
      </c>
      <c r="H642" s="224"/>
      <c r="I642" s="274" t="s">
        <v>62</v>
      </c>
      <c r="J642" s="274"/>
      <c r="K642" s="224"/>
      <c r="L642" s="224" t="s">
        <v>62</v>
      </c>
      <c r="M642" s="224"/>
      <c r="N642" s="224"/>
      <c r="O642" s="223" t="s">
        <v>62</v>
      </c>
      <c r="P642" s="223" t="s">
        <v>62</v>
      </c>
      <c r="Q642" s="223" t="s">
        <v>62</v>
      </c>
      <c r="R642" s="223" t="s">
        <v>62</v>
      </c>
      <c r="S642" s="56"/>
    </row>
    <row r="643" spans="1:19" ht="38.65" customHeight="1" x14ac:dyDescent="0.25">
      <c r="A643" s="332"/>
      <c r="B643" s="148" t="s">
        <v>330</v>
      </c>
      <c r="C643" s="224"/>
      <c r="D643" s="224" t="s">
        <v>62</v>
      </c>
      <c r="E643" s="224"/>
      <c r="F643" s="224"/>
      <c r="G643" s="224">
        <f>G639</f>
        <v>0</v>
      </c>
      <c r="H643" s="224">
        <f t="shared" ref="H643:K643" si="318">H639</f>
        <v>0</v>
      </c>
      <c r="I643" s="274">
        <f t="shared" si="318"/>
        <v>0</v>
      </c>
      <c r="J643" s="274">
        <f t="shared" si="318"/>
        <v>0</v>
      </c>
      <c r="K643" s="224">
        <f t="shared" si="318"/>
        <v>0</v>
      </c>
      <c r="L643" s="224" t="s">
        <v>62</v>
      </c>
      <c r="M643" s="150">
        <v>46022</v>
      </c>
      <c r="N643" s="150">
        <v>46022</v>
      </c>
      <c r="O643" s="156"/>
      <c r="P643" s="223" t="s">
        <v>62</v>
      </c>
      <c r="Q643" s="156"/>
      <c r="R643" s="156"/>
      <c r="S643" s="56"/>
    </row>
    <row r="644" spans="1:19" ht="21" customHeight="1" x14ac:dyDescent="0.25">
      <c r="A644" s="332"/>
      <c r="B644" s="147" t="s">
        <v>71</v>
      </c>
      <c r="C644" s="224"/>
      <c r="D644" s="224"/>
      <c r="E644" s="224"/>
      <c r="F644" s="224"/>
      <c r="G644" s="224" t="s">
        <v>62</v>
      </c>
      <c r="H644" s="224"/>
      <c r="I644" s="274" t="s">
        <v>62</v>
      </c>
      <c r="J644" s="274"/>
      <c r="K644" s="224"/>
      <c r="L644" s="224" t="s">
        <v>62</v>
      </c>
      <c r="M644" s="224"/>
      <c r="N644" s="224"/>
      <c r="O644" s="223" t="s">
        <v>62</v>
      </c>
      <c r="P644" s="223" t="s">
        <v>62</v>
      </c>
      <c r="Q644" s="223" t="s">
        <v>62</v>
      </c>
      <c r="R644" s="223" t="s">
        <v>62</v>
      </c>
      <c r="S644" s="56"/>
    </row>
    <row r="645" spans="1:19" ht="21" customHeight="1" x14ac:dyDescent="0.25">
      <c r="A645" s="333"/>
      <c r="B645" s="148" t="s">
        <v>72</v>
      </c>
      <c r="C645" s="224"/>
      <c r="D645" s="224" t="s">
        <v>62</v>
      </c>
      <c r="E645" s="224"/>
      <c r="F645" s="224"/>
      <c r="G645" s="224">
        <f>G643</f>
        <v>0</v>
      </c>
      <c r="H645" s="224">
        <f t="shared" ref="H645:K645" si="319">H643</f>
        <v>0</v>
      </c>
      <c r="I645" s="274">
        <f t="shared" si="319"/>
        <v>0</v>
      </c>
      <c r="J645" s="274">
        <f t="shared" si="319"/>
        <v>0</v>
      </c>
      <c r="K645" s="224">
        <f t="shared" si="319"/>
        <v>0</v>
      </c>
      <c r="L645" s="224" t="s">
        <v>62</v>
      </c>
      <c r="M645" s="150">
        <v>46022</v>
      </c>
      <c r="N645" s="150">
        <v>46022</v>
      </c>
      <c r="O645" s="156"/>
      <c r="P645" s="223" t="s">
        <v>62</v>
      </c>
      <c r="Q645" s="156"/>
      <c r="R645" s="156"/>
      <c r="S645" s="56"/>
    </row>
    <row r="646" spans="1:19" s="56" customFormat="1" ht="74.45" customHeight="1" x14ac:dyDescent="0.25">
      <c r="A646" s="331" t="s">
        <v>296</v>
      </c>
      <c r="B646" s="137" t="s">
        <v>331</v>
      </c>
      <c r="C646" s="142" t="s">
        <v>191</v>
      </c>
      <c r="D646" s="141" t="s">
        <v>333</v>
      </c>
      <c r="E646" s="141" t="s">
        <v>320</v>
      </c>
      <c r="F646" s="142">
        <v>642</v>
      </c>
      <c r="G646" s="142">
        <v>1</v>
      </c>
      <c r="H646" s="142">
        <f>G646</f>
        <v>1</v>
      </c>
      <c r="I646" s="142">
        <v>0</v>
      </c>
      <c r="J646" s="142">
        <v>0</v>
      </c>
      <c r="K646" s="142">
        <f>G646</f>
        <v>1</v>
      </c>
      <c r="L646" s="142"/>
      <c r="M646" s="224" t="s">
        <v>62</v>
      </c>
      <c r="N646" s="224" t="s">
        <v>62</v>
      </c>
      <c r="O646" s="156">
        <v>36000</v>
      </c>
      <c r="P646" s="156"/>
      <c r="Q646" s="156">
        <v>36000</v>
      </c>
      <c r="R646" s="156">
        <v>36000</v>
      </c>
    </row>
    <row r="647" spans="1:19" ht="15.75" x14ac:dyDescent="0.25">
      <c r="A647" s="332"/>
      <c r="B647" s="146" t="s">
        <v>70</v>
      </c>
      <c r="C647" s="224"/>
      <c r="D647" s="224" t="s">
        <v>62</v>
      </c>
      <c r="E647" s="224"/>
      <c r="F647" s="224"/>
      <c r="G647" s="224">
        <f>G646</f>
        <v>1</v>
      </c>
      <c r="H647" s="224">
        <f t="shared" ref="H647:K647" si="320">H646</f>
        <v>1</v>
      </c>
      <c r="I647" s="274">
        <f t="shared" si="320"/>
        <v>0</v>
      </c>
      <c r="J647" s="274">
        <f t="shared" si="320"/>
        <v>0</v>
      </c>
      <c r="K647" s="224">
        <f t="shared" si="320"/>
        <v>1</v>
      </c>
      <c r="L647" s="224" t="s">
        <v>62</v>
      </c>
      <c r="M647" s="150">
        <v>46022</v>
      </c>
      <c r="N647" s="150">
        <v>46022</v>
      </c>
      <c r="O647" s="156"/>
      <c r="P647" s="223" t="s">
        <v>62</v>
      </c>
      <c r="Q647" s="156"/>
      <c r="R647" s="156"/>
      <c r="S647" s="56"/>
    </row>
    <row r="648" spans="1:19" x14ac:dyDescent="0.25">
      <c r="A648" s="332"/>
      <c r="B648" s="147" t="s">
        <v>76</v>
      </c>
      <c r="C648" s="224"/>
      <c r="D648" s="224"/>
      <c r="E648" s="224"/>
      <c r="F648" s="224"/>
      <c r="G648" s="224" t="s">
        <v>62</v>
      </c>
      <c r="H648" s="224"/>
      <c r="I648" s="274" t="s">
        <v>62</v>
      </c>
      <c r="J648" s="274"/>
      <c r="K648" s="224"/>
      <c r="L648" s="224" t="s">
        <v>62</v>
      </c>
      <c r="M648" s="224"/>
      <c r="N648" s="224"/>
      <c r="O648" s="223" t="s">
        <v>62</v>
      </c>
      <c r="P648" s="223" t="s">
        <v>62</v>
      </c>
      <c r="Q648" s="223" t="s">
        <v>62</v>
      </c>
      <c r="R648" s="223" t="s">
        <v>62</v>
      </c>
      <c r="S648" s="56"/>
    </row>
    <row r="649" spans="1:19" ht="65.45" customHeight="1" x14ac:dyDescent="0.25">
      <c r="A649" s="332"/>
      <c r="B649" s="148" t="s">
        <v>192</v>
      </c>
      <c r="C649" s="224"/>
      <c r="D649" s="224" t="s">
        <v>62</v>
      </c>
      <c r="E649" s="224"/>
      <c r="F649" s="224"/>
      <c r="G649" s="224">
        <f>G646</f>
        <v>1</v>
      </c>
      <c r="H649" s="224">
        <f t="shared" ref="H649:J649" si="321">H646</f>
        <v>1</v>
      </c>
      <c r="I649" s="274">
        <f t="shared" si="321"/>
        <v>0</v>
      </c>
      <c r="J649" s="274">
        <f t="shared" si="321"/>
        <v>0</v>
      </c>
      <c r="K649" s="224">
        <f>K646</f>
        <v>1</v>
      </c>
      <c r="L649" s="224" t="s">
        <v>62</v>
      </c>
      <c r="M649" s="150">
        <v>46022</v>
      </c>
      <c r="N649" s="150">
        <v>46022</v>
      </c>
      <c r="O649" s="156"/>
      <c r="P649" s="223" t="s">
        <v>62</v>
      </c>
      <c r="Q649" s="156"/>
      <c r="R649" s="156"/>
      <c r="S649" s="56"/>
    </row>
    <row r="650" spans="1:19" ht="15" customHeight="1" x14ac:dyDescent="0.25">
      <c r="A650" s="332"/>
      <c r="B650" s="147" t="s">
        <v>193</v>
      </c>
      <c r="C650" s="224"/>
      <c r="D650" s="224"/>
      <c r="E650" s="224"/>
      <c r="F650" s="224"/>
      <c r="G650" s="224" t="s">
        <v>62</v>
      </c>
      <c r="H650" s="224"/>
      <c r="I650" s="274" t="s">
        <v>62</v>
      </c>
      <c r="J650" s="274"/>
      <c r="K650" s="224"/>
      <c r="L650" s="224" t="s">
        <v>62</v>
      </c>
      <c r="M650" s="224"/>
      <c r="N650" s="224"/>
      <c r="O650" s="223" t="s">
        <v>62</v>
      </c>
      <c r="P650" s="223" t="s">
        <v>62</v>
      </c>
      <c r="Q650" s="223" t="s">
        <v>62</v>
      </c>
      <c r="R650" s="223" t="s">
        <v>62</v>
      </c>
      <c r="S650" s="56"/>
    </row>
    <row r="651" spans="1:19" ht="38.65" customHeight="1" x14ac:dyDescent="0.25">
      <c r="A651" s="332"/>
      <c r="B651" s="148" t="s">
        <v>330</v>
      </c>
      <c r="C651" s="224"/>
      <c r="D651" s="224" t="s">
        <v>62</v>
      </c>
      <c r="E651" s="224"/>
      <c r="F651" s="224"/>
      <c r="G651" s="224">
        <f>G647</f>
        <v>1</v>
      </c>
      <c r="H651" s="224">
        <f t="shared" ref="H651:K651" si="322">H647</f>
        <v>1</v>
      </c>
      <c r="I651" s="274">
        <f t="shared" si="322"/>
        <v>0</v>
      </c>
      <c r="J651" s="274">
        <f t="shared" si="322"/>
        <v>0</v>
      </c>
      <c r="K651" s="224">
        <f t="shared" si="322"/>
        <v>1</v>
      </c>
      <c r="L651" s="224" t="s">
        <v>62</v>
      </c>
      <c r="M651" s="150">
        <v>46022</v>
      </c>
      <c r="N651" s="150">
        <v>46022</v>
      </c>
      <c r="O651" s="156"/>
      <c r="P651" s="223" t="s">
        <v>62</v>
      </c>
      <c r="Q651" s="156"/>
      <c r="R651" s="156"/>
      <c r="S651" s="56"/>
    </row>
    <row r="652" spans="1:19" ht="21" customHeight="1" x14ac:dyDescent="0.25">
      <c r="A652" s="332"/>
      <c r="B652" s="147" t="s">
        <v>71</v>
      </c>
      <c r="C652" s="224"/>
      <c r="D652" s="224"/>
      <c r="E652" s="224"/>
      <c r="F652" s="224"/>
      <c r="G652" s="224" t="s">
        <v>62</v>
      </c>
      <c r="H652" s="224"/>
      <c r="I652" s="274" t="s">
        <v>62</v>
      </c>
      <c r="J652" s="274"/>
      <c r="K652" s="224"/>
      <c r="L652" s="224" t="s">
        <v>62</v>
      </c>
      <c r="M652" s="224"/>
      <c r="N652" s="224"/>
      <c r="O652" s="223" t="s">
        <v>62</v>
      </c>
      <c r="P652" s="223" t="s">
        <v>62</v>
      </c>
      <c r="Q652" s="223" t="s">
        <v>62</v>
      </c>
      <c r="R652" s="223" t="s">
        <v>62</v>
      </c>
      <c r="S652" s="56"/>
    </row>
    <row r="653" spans="1:19" ht="21" customHeight="1" x14ac:dyDescent="0.25">
      <c r="A653" s="333"/>
      <c r="B653" s="148" t="s">
        <v>72</v>
      </c>
      <c r="C653" s="224"/>
      <c r="D653" s="224" t="s">
        <v>62</v>
      </c>
      <c r="E653" s="224"/>
      <c r="F653" s="224"/>
      <c r="G653" s="224">
        <f>G651</f>
        <v>1</v>
      </c>
      <c r="H653" s="224">
        <f t="shared" ref="H653:K653" si="323">H651</f>
        <v>1</v>
      </c>
      <c r="I653" s="274">
        <f t="shared" si="323"/>
        <v>0</v>
      </c>
      <c r="J653" s="274">
        <f t="shared" si="323"/>
        <v>0</v>
      </c>
      <c r="K653" s="224">
        <f t="shared" si="323"/>
        <v>1</v>
      </c>
      <c r="L653" s="224" t="s">
        <v>62</v>
      </c>
      <c r="M653" s="150">
        <v>46022</v>
      </c>
      <c r="N653" s="150">
        <v>46022</v>
      </c>
      <c r="O653" s="156"/>
      <c r="P653" s="223" t="s">
        <v>62</v>
      </c>
      <c r="Q653" s="156"/>
      <c r="R653" s="156"/>
      <c r="S653" s="56"/>
    </row>
    <row r="654" spans="1:19" s="56" customFormat="1" ht="74.45" customHeight="1" x14ac:dyDescent="0.25">
      <c r="A654" s="331" t="s">
        <v>297</v>
      </c>
      <c r="B654" s="137" t="s">
        <v>331</v>
      </c>
      <c r="C654" s="142" t="s">
        <v>191</v>
      </c>
      <c r="D654" s="141" t="s">
        <v>333</v>
      </c>
      <c r="E654" s="141" t="s">
        <v>320</v>
      </c>
      <c r="F654" s="142">
        <v>642</v>
      </c>
      <c r="G654" s="142"/>
      <c r="H654" s="142">
        <f>G654</f>
        <v>0</v>
      </c>
      <c r="I654" s="142">
        <v>0</v>
      </c>
      <c r="J654" s="142">
        <v>0</v>
      </c>
      <c r="K654" s="142">
        <f>G654</f>
        <v>0</v>
      </c>
      <c r="L654" s="142"/>
      <c r="M654" s="224" t="s">
        <v>62</v>
      </c>
      <c r="N654" s="224" t="s">
        <v>62</v>
      </c>
      <c r="O654" s="156"/>
      <c r="P654" s="156"/>
      <c r="Q654" s="156"/>
      <c r="R654" s="156"/>
    </row>
    <row r="655" spans="1:19" ht="15.75" x14ac:dyDescent="0.25">
      <c r="A655" s="332"/>
      <c r="B655" s="146" t="s">
        <v>70</v>
      </c>
      <c r="C655" s="224"/>
      <c r="D655" s="224" t="s">
        <v>62</v>
      </c>
      <c r="E655" s="224"/>
      <c r="F655" s="224"/>
      <c r="G655" s="224">
        <f>G654</f>
        <v>0</v>
      </c>
      <c r="H655" s="224">
        <f t="shared" ref="H655:K655" si="324">H654</f>
        <v>0</v>
      </c>
      <c r="I655" s="274">
        <f t="shared" si="324"/>
        <v>0</v>
      </c>
      <c r="J655" s="274">
        <f t="shared" si="324"/>
        <v>0</v>
      </c>
      <c r="K655" s="224">
        <f t="shared" si="324"/>
        <v>0</v>
      </c>
      <c r="L655" s="224" t="s">
        <v>62</v>
      </c>
      <c r="M655" s="150">
        <v>46022</v>
      </c>
      <c r="N655" s="150">
        <v>46022</v>
      </c>
      <c r="O655" s="156"/>
      <c r="P655" s="223" t="s">
        <v>62</v>
      </c>
      <c r="Q655" s="156"/>
      <c r="R655" s="156"/>
      <c r="S655" s="56"/>
    </row>
    <row r="656" spans="1:19" x14ac:dyDescent="0.25">
      <c r="A656" s="332"/>
      <c r="B656" s="147" t="s">
        <v>76</v>
      </c>
      <c r="C656" s="224"/>
      <c r="D656" s="224"/>
      <c r="E656" s="224"/>
      <c r="F656" s="224"/>
      <c r="G656" s="224" t="s">
        <v>62</v>
      </c>
      <c r="H656" s="224"/>
      <c r="I656" s="274" t="s">
        <v>62</v>
      </c>
      <c r="J656" s="274"/>
      <c r="K656" s="224"/>
      <c r="L656" s="224" t="s">
        <v>62</v>
      </c>
      <c r="M656" s="224"/>
      <c r="N656" s="224"/>
      <c r="O656" s="223" t="s">
        <v>62</v>
      </c>
      <c r="P656" s="223" t="s">
        <v>62</v>
      </c>
      <c r="Q656" s="223" t="s">
        <v>62</v>
      </c>
      <c r="R656" s="223" t="s">
        <v>62</v>
      </c>
      <c r="S656" s="56"/>
    </row>
    <row r="657" spans="1:19" ht="65.45" customHeight="1" x14ac:dyDescent="0.25">
      <c r="A657" s="332"/>
      <c r="B657" s="148" t="s">
        <v>192</v>
      </c>
      <c r="C657" s="224"/>
      <c r="D657" s="224" t="s">
        <v>62</v>
      </c>
      <c r="E657" s="224"/>
      <c r="F657" s="224"/>
      <c r="G657" s="224">
        <f>G654</f>
        <v>0</v>
      </c>
      <c r="H657" s="224">
        <f t="shared" ref="H657:J657" si="325">H654</f>
        <v>0</v>
      </c>
      <c r="I657" s="274">
        <f t="shared" si="325"/>
        <v>0</v>
      </c>
      <c r="J657" s="274">
        <f t="shared" si="325"/>
        <v>0</v>
      </c>
      <c r="K657" s="224">
        <f>K654</f>
        <v>0</v>
      </c>
      <c r="L657" s="224" t="s">
        <v>62</v>
      </c>
      <c r="M657" s="150">
        <v>46022</v>
      </c>
      <c r="N657" s="150">
        <v>46022</v>
      </c>
      <c r="O657" s="156"/>
      <c r="P657" s="223" t="s">
        <v>62</v>
      </c>
      <c r="Q657" s="156"/>
      <c r="R657" s="156"/>
      <c r="S657" s="56"/>
    </row>
    <row r="658" spans="1:19" ht="15" customHeight="1" x14ac:dyDescent="0.25">
      <c r="A658" s="332"/>
      <c r="B658" s="147" t="s">
        <v>193</v>
      </c>
      <c r="C658" s="224"/>
      <c r="D658" s="224"/>
      <c r="E658" s="224"/>
      <c r="F658" s="224"/>
      <c r="G658" s="224" t="s">
        <v>62</v>
      </c>
      <c r="H658" s="224"/>
      <c r="I658" s="274" t="s">
        <v>62</v>
      </c>
      <c r="J658" s="274"/>
      <c r="K658" s="224"/>
      <c r="L658" s="224" t="s">
        <v>62</v>
      </c>
      <c r="M658" s="224"/>
      <c r="N658" s="224"/>
      <c r="O658" s="223" t="s">
        <v>62</v>
      </c>
      <c r="P658" s="223" t="s">
        <v>62</v>
      </c>
      <c r="Q658" s="223" t="s">
        <v>62</v>
      </c>
      <c r="R658" s="223" t="s">
        <v>62</v>
      </c>
      <c r="S658" s="56"/>
    </row>
    <row r="659" spans="1:19" ht="38.65" customHeight="1" x14ac:dyDescent="0.25">
      <c r="A659" s="332"/>
      <c r="B659" s="148" t="s">
        <v>330</v>
      </c>
      <c r="C659" s="224"/>
      <c r="D659" s="224" t="s">
        <v>62</v>
      </c>
      <c r="E659" s="224"/>
      <c r="F659" s="224"/>
      <c r="G659" s="224">
        <f>G655</f>
        <v>0</v>
      </c>
      <c r="H659" s="224">
        <f t="shared" ref="H659:K659" si="326">H655</f>
        <v>0</v>
      </c>
      <c r="I659" s="274">
        <f t="shared" si="326"/>
        <v>0</v>
      </c>
      <c r="J659" s="274">
        <f t="shared" si="326"/>
        <v>0</v>
      </c>
      <c r="K659" s="224">
        <f t="shared" si="326"/>
        <v>0</v>
      </c>
      <c r="L659" s="224" t="s">
        <v>62</v>
      </c>
      <c r="M659" s="150">
        <v>46022</v>
      </c>
      <c r="N659" s="150">
        <v>46022</v>
      </c>
      <c r="O659" s="156"/>
      <c r="P659" s="223" t="s">
        <v>62</v>
      </c>
      <c r="Q659" s="156"/>
      <c r="R659" s="156"/>
      <c r="S659" s="56"/>
    </row>
    <row r="660" spans="1:19" ht="21" customHeight="1" x14ac:dyDescent="0.25">
      <c r="A660" s="332"/>
      <c r="B660" s="147" t="s">
        <v>71</v>
      </c>
      <c r="C660" s="224"/>
      <c r="D660" s="224"/>
      <c r="E660" s="224"/>
      <c r="F660" s="224"/>
      <c r="G660" s="224" t="s">
        <v>62</v>
      </c>
      <c r="H660" s="224"/>
      <c r="I660" s="274" t="s">
        <v>62</v>
      </c>
      <c r="J660" s="274"/>
      <c r="K660" s="224"/>
      <c r="L660" s="224" t="s">
        <v>62</v>
      </c>
      <c r="M660" s="224"/>
      <c r="N660" s="224"/>
      <c r="O660" s="223" t="s">
        <v>62</v>
      </c>
      <c r="P660" s="223" t="s">
        <v>62</v>
      </c>
      <c r="Q660" s="223" t="s">
        <v>62</v>
      </c>
      <c r="R660" s="223" t="s">
        <v>62</v>
      </c>
      <c r="S660" s="56"/>
    </row>
    <row r="661" spans="1:19" ht="21" customHeight="1" x14ac:dyDescent="0.25">
      <c r="A661" s="333"/>
      <c r="B661" s="148" t="s">
        <v>72</v>
      </c>
      <c r="C661" s="224"/>
      <c r="D661" s="224" t="s">
        <v>62</v>
      </c>
      <c r="E661" s="224"/>
      <c r="F661" s="224"/>
      <c r="G661" s="224">
        <f>G659</f>
        <v>0</v>
      </c>
      <c r="H661" s="224">
        <f t="shared" ref="H661:K661" si="327">H659</f>
        <v>0</v>
      </c>
      <c r="I661" s="274">
        <f t="shared" si="327"/>
        <v>0</v>
      </c>
      <c r="J661" s="274">
        <f t="shared" si="327"/>
        <v>0</v>
      </c>
      <c r="K661" s="224">
        <f t="shared" si="327"/>
        <v>0</v>
      </c>
      <c r="L661" s="224" t="s">
        <v>62</v>
      </c>
      <c r="M661" s="150">
        <v>46022</v>
      </c>
      <c r="N661" s="150">
        <v>46022</v>
      </c>
      <c r="O661" s="156"/>
      <c r="P661" s="223" t="s">
        <v>62</v>
      </c>
      <c r="Q661" s="156"/>
      <c r="R661" s="156"/>
      <c r="S661" s="56"/>
    </row>
    <row r="662" spans="1:19" s="56" customFormat="1" ht="74.45" customHeight="1" x14ac:dyDescent="0.25">
      <c r="A662" s="331" t="s">
        <v>298</v>
      </c>
      <c r="B662" s="137" t="s">
        <v>331</v>
      </c>
      <c r="C662" s="142" t="s">
        <v>191</v>
      </c>
      <c r="D662" s="141" t="s">
        <v>333</v>
      </c>
      <c r="E662" s="141" t="s">
        <v>320</v>
      </c>
      <c r="F662" s="142">
        <v>642</v>
      </c>
      <c r="G662" s="142"/>
      <c r="H662" s="142">
        <f>G662</f>
        <v>0</v>
      </c>
      <c r="I662" s="142">
        <v>0</v>
      </c>
      <c r="J662" s="142">
        <v>0</v>
      </c>
      <c r="K662" s="142">
        <f>G662</f>
        <v>0</v>
      </c>
      <c r="L662" s="142"/>
      <c r="M662" s="224" t="s">
        <v>62</v>
      </c>
      <c r="N662" s="224" t="s">
        <v>62</v>
      </c>
      <c r="O662" s="156"/>
      <c r="P662" s="156"/>
      <c r="Q662" s="156"/>
      <c r="R662" s="156"/>
    </row>
    <row r="663" spans="1:19" ht="15.75" x14ac:dyDescent="0.25">
      <c r="A663" s="332"/>
      <c r="B663" s="146" t="s">
        <v>70</v>
      </c>
      <c r="C663" s="224"/>
      <c r="D663" s="224" t="s">
        <v>62</v>
      </c>
      <c r="E663" s="224"/>
      <c r="F663" s="224"/>
      <c r="G663" s="224">
        <f>G662</f>
        <v>0</v>
      </c>
      <c r="H663" s="224">
        <f t="shared" ref="H663:K663" si="328">H662</f>
        <v>0</v>
      </c>
      <c r="I663" s="274">
        <f t="shared" si="328"/>
        <v>0</v>
      </c>
      <c r="J663" s="274">
        <f t="shared" si="328"/>
        <v>0</v>
      </c>
      <c r="K663" s="224">
        <f t="shared" si="328"/>
        <v>0</v>
      </c>
      <c r="L663" s="224" t="s">
        <v>62</v>
      </c>
      <c r="M663" s="150">
        <v>46022</v>
      </c>
      <c r="N663" s="150">
        <v>46022</v>
      </c>
      <c r="O663" s="156"/>
      <c r="P663" s="223" t="s">
        <v>62</v>
      </c>
      <c r="Q663" s="156"/>
      <c r="R663" s="156"/>
      <c r="S663" s="56"/>
    </row>
    <row r="664" spans="1:19" x14ac:dyDescent="0.25">
      <c r="A664" s="332"/>
      <c r="B664" s="147" t="s">
        <v>76</v>
      </c>
      <c r="C664" s="224"/>
      <c r="D664" s="224"/>
      <c r="E664" s="224"/>
      <c r="F664" s="224"/>
      <c r="G664" s="224" t="s">
        <v>62</v>
      </c>
      <c r="H664" s="224"/>
      <c r="I664" s="274" t="s">
        <v>62</v>
      </c>
      <c r="J664" s="274"/>
      <c r="K664" s="224"/>
      <c r="L664" s="224" t="s">
        <v>62</v>
      </c>
      <c r="M664" s="224"/>
      <c r="N664" s="224"/>
      <c r="O664" s="223" t="s">
        <v>62</v>
      </c>
      <c r="P664" s="223" t="s">
        <v>62</v>
      </c>
      <c r="Q664" s="223" t="s">
        <v>62</v>
      </c>
      <c r="R664" s="223" t="s">
        <v>62</v>
      </c>
      <c r="S664" s="56"/>
    </row>
    <row r="665" spans="1:19" ht="65.45" customHeight="1" x14ac:dyDescent="0.25">
      <c r="A665" s="332"/>
      <c r="B665" s="148" t="s">
        <v>192</v>
      </c>
      <c r="C665" s="224"/>
      <c r="D665" s="224" t="s">
        <v>62</v>
      </c>
      <c r="E665" s="224"/>
      <c r="F665" s="224"/>
      <c r="G665" s="224">
        <f>G662</f>
        <v>0</v>
      </c>
      <c r="H665" s="224">
        <f t="shared" ref="H665:J665" si="329">H662</f>
        <v>0</v>
      </c>
      <c r="I665" s="274">
        <f t="shared" si="329"/>
        <v>0</v>
      </c>
      <c r="J665" s="274">
        <f t="shared" si="329"/>
        <v>0</v>
      </c>
      <c r="K665" s="224">
        <f>K662</f>
        <v>0</v>
      </c>
      <c r="L665" s="224" t="s">
        <v>62</v>
      </c>
      <c r="M665" s="150">
        <v>46022</v>
      </c>
      <c r="N665" s="150">
        <v>46022</v>
      </c>
      <c r="O665" s="156"/>
      <c r="P665" s="223" t="s">
        <v>62</v>
      </c>
      <c r="Q665" s="156"/>
      <c r="R665" s="156"/>
      <c r="S665" s="56"/>
    </row>
    <row r="666" spans="1:19" ht="15" customHeight="1" x14ac:dyDescent="0.25">
      <c r="A666" s="332"/>
      <c r="B666" s="147" t="s">
        <v>193</v>
      </c>
      <c r="C666" s="224"/>
      <c r="D666" s="224"/>
      <c r="E666" s="224"/>
      <c r="F666" s="224"/>
      <c r="G666" s="224" t="s">
        <v>62</v>
      </c>
      <c r="H666" s="224"/>
      <c r="I666" s="274" t="s">
        <v>62</v>
      </c>
      <c r="J666" s="274"/>
      <c r="K666" s="224"/>
      <c r="L666" s="224" t="s">
        <v>62</v>
      </c>
      <c r="M666" s="224"/>
      <c r="N666" s="224"/>
      <c r="O666" s="223" t="s">
        <v>62</v>
      </c>
      <c r="P666" s="223" t="s">
        <v>62</v>
      </c>
      <c r="Q666" s="223" t="s">
        <v>62</v>
      </c>
      <c r="R666" s="223" t="s">
        <v>62</v>
      </c>
      <c r="S666" s="56"/>
    </row>
    <row r="667" spans="1:19" ht="38.65" customHeight="1" x14ac:dyDescent="0.25">
      <c r="A667" s="332"/>
      <c r="B667" s="148" t="s">
        <v>330</v>
      </c>
      <c r="C667" s="224"/>
      <c r="D667" s="224" t="s">
        <v>62</v>
      </c>
      <c r="E667" s="224"/>
      <c r="F667" s="224"/>
      <c r="G667" s="224">
        <f>G663</f>
        <v>0</v>
      </c>
      <c r="H667" s="224">
        <f t="shared" ref="H667:K667" si="330">H663</f>
        <v>0</v>
      </c>
      <c r="I667" s="274">
        <f t="shared" si="330"/>
        <v>0</v>
      </c>
      <c r="J667" s="274">
        <f t="shared" si="330"/>
        <v>0</v>
      </c>
      <c r="K667" s="224">
        <f t="shared" si="330"/>
        <v>0</v>
      </c>
      <c r="L667" s="224" t="s">
        <v>62</v>
      </c>
      <c r="M667" s="150">
        <v>46022</v>
      </c>
      <c r="N667" s="150">
        <v>46022</v>
      </c>
      <c r="O667" s="156"/>
      <c r="P667" s="223" t="s">
        <v>62</v>
      </c>
      <c r="Q667" s="156"/>
      <c r="R667" s="156"/>
      <c r="S667" s="56"/>
    </row>
    <row r="668" spans="1:19" ht="21" customHeight="1" x14ac:dyDescent="0.25">
      <c r="A668" s="332"/>
      <c r="B668" s="147" t="s">
        <v>71</v>
      </c>
      <c r="C668" s="224"/>
      <c r="D668" s="224"/>
      <c r="E668" s="224"/>
      <c r="F668" s="224"/>
      <c r="G668" s="224" t="s">
        <v>62</v>
      </c>
      <c r="H668" s="224"/>
      <c r="I668" s="274" t="s">
        <v>62</v>
      </c>
      <c r="J668" s="274"/>
      <c r="K668" s="224"/>
      <c r="L668" s="224" t="s">
        <v>62</v>
      </c>
      <c r="M668" s="224"/>
      <c r="N668" s="224"/>
      <c r="O668" s="223" t="s">
        <v>62</v>
      </c>
      <c r="P668" s="223" t="s">
        <v>62</v>
      </c>
      <c r="Q668" s="223" t="s">
        <v>62</v>
      </c>
      <c r="R668" s="223" t="s">
        <v>62</v>
      </c>
      <c r="S668" s="56"/>
    </row>
    <row r="669" spans="1:19" ht="21" customHeight="1" x14ac:dyDescent="0.25">
      <c r="A669" s="333"/>
      <c r="B669" s="148" t="s">
        <v>72</v>
      </c>
      <c r="C669" s="224"/>
      <c r="D669" s="224" t="s">
        <v>62</v>
      </c>
      <c r="E669" s="224"/>
      <c r="F669" s="224"/>
      <c r="G669" s="224">
        <f>G667</f>
        <v>0</v>
      </c>
      <c r="H669" s="224">
        <f t="shared" ref="H669:K669" si="331">H667</f>
        <v>0</v>
      </c>
      <c r="I669" s="274">
        <f t="shared" si="331"/>
        <v>0</v>
      </c>
      <c r="J669" s="274">
        <f t="shared" si="331"/>
        <v>0</v>
      </c>
      <c r="K669" s="224">
        <f t="shared" si="331"/>
        <v>0</v>
      </c>
      <c r="L669" s="224" t="s">
        <v>62</v>
      </c>
      <c r="M669" s="150">
        <v>46022</v>
      </c>
      <c r="N669" s="150">
        <v>46022</v>
      </c>
      <c r="O669" s="156"/>
      <c r="P669" s="223" t="s">
        <v>62</v>
      </c>
      <c r="Q669" s="156"/>
      <c r="R669" s="156"/>
      <c r="S669" s="56"/>
    </row>
    <row r="670" spans="1:19" s="56" customFormat="1" ht="74.45" customHeight="1" x14ac:dyDescent="0.25">
      <c r="A670" s="331" t="s">
        <v>299</v>
      </c>
      <c r="B670" s="137" t="s">
        <v>331</v>
      </c>
      <c r="C670" s="142" t="s">
        <v>191</v>
      </c>
      <c r="D670" s="141" t="s">
        <v>333</v>
      </c>
      <c r="E670" s="141" t="s">
        <v>320</v>
      </c>
      <c r="F670" s="142">
        <v>642</v>
      </c>
      <c r="G670" s="142"/>
      <c r="H670" s="142">
        <f>G670</f>
        <v>0</v>
      </c>
      <c r="I670" s="142">
        <v>0</v>
      </c>
      <c r="J670" s="142">
        <v>0</v>
      </c>
      <c r="K670" s="142">
        <f>G670</f>
        <v>0</v>
      </c>
      <c r="L670" s="142"/>
      <c r="M670" s="224" t="s">
        <v>62</v>
      </c>
      <c r="N670" s="224" t="s">
        <v>62</v>
      </c>
      <c r="O670" s="156"/>
      <c r="P670" s="156"/>
      <c r="Q670" s="156"/>
      <c r="R670" s="156"/>
    </row>
    <row r="671" spans="1:19" ht="15.75" x14ac:dyDescent="0.25">
      <c r="A671" s="332"/>
      <c r="B671" s="146" t="s">
        <v>70</v>
      </c>
      <c r="C671" s="224"/>
      <c r="D671" s="224" t="s">
        <v>62</v>
      </c>
      <c r="E671" s="224"/>
      <c r="F671" s="224"/>
      <c r="G671" s="224">
        <f>G670</f>
        <v>0</v>
      </c>
      <c r="H671" s="224">
        <f t="shared" ref="H671:K671" si="332">H670</f>
        <v>0</v>
      </c>
      <c r="I671" s="274">
        <f t="shared" si="332"/>
        <v>0</v>
      </c>
      <c r="J671" s="274">
        <f t="shared" si="332"/>
        <v>0</v>
      </c>
      <c r="K671" s="224">
        <f t="shared" si="332"/>
        <v>0</v>
      </c>
      <c r="L671" s="224" t="s">
        <v>62</v>
      </c>
      <c r="M671" s="150">
        <v>46022</v>
      </c>
      <c r="N671" s="150">
        <v>46022</v>
      </c>
      <c r="O671" s="156"/>
      <c r="P671" s="223" t="s">
        <v>62</v>
      </c>
      <c r="Q671" s="156"/>
      <c r="R671" s="156"/>
      <c r="S671" s="56"/>
    </row>
    <row r="672" spans="1:19" x14ac:dyDescent="0.25">
      <c r="A672" s="332"/>
      <c r="B672" s="147" t="s">
        <v>76</v>
      </c>
      <c r="C672" s="224"/>
      <c r="D672" s="224"/>
      <c r="E672" s="224"/>
      <c r="F672" s="224"/>
      <c r="G672" s="224" t="s">
        <v>62</v>
      </c>
      <c r="H672" s="224"/>
      <c r="I672" s="274" t="s">
        <v>62</v>
      </c>
      <c r="J672" s="274"/>
      <c r="K672" s="224"/>
      <c r="L672" s="224" t="s">
        <v>62</v>
      </c>
      <c r="M672" s="224"/>
      <c r="N672" s="224"/>
      <c r="O672" s="223" t="s">
        <v>62</v>
      </c>
      <c r="P672" s="223" t="s">
        <v>62</v>
      </c>
      <c r="Q672" s="223" t="s">
        <v>62</v>
      </c>
      <c r="R672" s="223" t="s">
        <v>62</v>
      </c>
      <c r="S672" s="56"/>
    </row>
    <row r="673" spans="1:19" ht="65.45" customHeight="1" x14ac:dyDescent="0.25">
      <c r="A673" s="332"/>
      <c r="B673" s="148" t="s">
        <v>192</v>
      </c>
      <c r="C673" s="224"/>
      <c r="D673" s="224" t="s">
        <v>62</v>
      </c>
      <c r="E673" s="224"/>
      <c r="F673" s="224"/>
      <c r="G673" s="224">
        <f>G670</f>
        <v>0</v>
      </c>
      <c r="H673" s="224">
        <f t="shared" ref="H673:J673" si="333">H670</f>
        <v>0</v>
      </c>
      <c r="I673" s="274">
        <f t="shared" si="333"/>
        <v>0</v>
      </c>
      <c r="J673" s="274">
        <f t="shared" si="333"/>
        <v>0</v>
      </c>
      <c r="K673" s="224">
        <f>K670</f>
        <v>0</v>
      </c>
      <c r="L673" s="224" t="s">
        <v>62</v>
      </c>
      <c r="M673" s="150">
        <v>46022</v>
      </c>
      <c r="N673" s="150">
        <v>46022</v>
      </c>
      <c r="O673" s="156"/>
      <c r="P673" s="223" t="s">
        <v>62</v>
      </c>
      <c r="Q673" s="156"/>
      <c r="R673" s="156"/>
      <c r="S673" s="56"/>
    </row>
    <row r="674" spans="1:19" ht="15" customHeight="1" x14ac:dyDescent="0.25">
      <c r="A674" s="332"/>
      <c r="B674" s="147" t="s">
        <v>193</v>
      </c>
      <c r="C674" s="224"/>
      <c r="D674" s="224"/>
      <c r="E674" s="224"/>
      <c r="F674" s="224"/>
      <c r="G674" s="224" t="s">
        <v>62</v>
      </c>
      <c r="H674" s="224"/>
      <c r="I674" s="274" t="s">
        <v>62</v>
      </c>
      <c r="J674" s="274"/>
      <c r="K674" s="224"/>
      <c r="L674" s="224" t="s">
        <v>62</v>
      </c>
      <c r="M674" s="224"/>
      <c r="N674" s="224"/>
      <c r="O674" s="223" t="s">
        <v>62</v>
      </c>
      <c r="P674" s="223" t="s">
        <v>62</v>
      </c>
      <c r="Q674" s="223" t="s">
        <v>62</v>
      </c>
      <c r="R674" s="223" t="s">
        <v>62</v>
      </c>
      <c r="S674" s="56"/>
    </row>
    <row r="675" spans="1:19" ht="38.65" customHeight="1" x14ac:dyDescent="0.25">
      <c r="A675" s="332"/>
      <c r="B675" s="148" t="s">
        <v>330</v>
      </c>
      <c r="C675" s="224"/>
      <c r="D675" s="224" t="s">
        <v>62</v>
      </c>
      <c r="E675" s="224"/>
      <c r="F675" s="224"/>
      <c r="G675" s="224">
        <f>G671</f>
        <v>0</v>
      </c>
      <c r="H675" s="224">
        <f t="shared" ref="H675:K675" si="334">H671</f>
        <v>0</v>
      </c>
      <c r="I675" s="274">
        <f t="shared" si="334"/>
        <v>0</v>
      </c>
      <c r="J675" s="274">
        <f t="shared" si="334"/>
        <v>0</v>
      </c>
      <c r="K675" s="224">
        <f t="shared" si="334"/>
        <v>0</v>
      </c>
      <c r="L675" s="224" t="s">
        <v>62</v>
      </c>
      <c r="M675" s="150">
        <v>46022</v>
      </c>
      <c r="N675" s="150">
        <v>46022</v>
      </c>
      <c r="O675" s="156"/>
      <c r="P675" s="223" t="s">
        <v>62</v>
      </c>
      <c r="Q675" s="156"/>
      <c r="R675" s="156"/>
      <c r="S675" s="56"/>
    </row>
    <row r="676" spans="1:19" ht="21" customHeight="1" x14ac:dyDescent="0.25">
      <c r="A676" s="332"/>
      <c r="B676" s="147" t="s">
        <v>71</v>
      </c>
      <c r="C676" s="224"/>
      <c r="D676" s="224"/>
      <c r="E676" s="224"/>
      <c r="F676" s="224"/>
      <c r="G676" s="224" t="s">
        <v>62</v>
      </c>
      <c r="H676" s="224"/>
      <c r="I676" s="274" t="s">
        <v>62</v>
      </c>
      <c r="J676" s="274"/>
      <c r="K676" s="224"/>
      <c r="L676" s="224" t="s">
        <v>62</v>
      </c>
      <c r="M676" s="224"/>
      <c r="N676" s="224"/>
      <c r="O676" s="223" t="s">
        <v>62</v>
      </c>
      <c r="P676" s="223" t="s">
        <v>62</v>
      </c>
      <c r="Q676" s="223" t="s">
        <v>62</v>
      </c>
      <c r="R676" s="223" t="s">
        <v>62</v>
      </c>
      <c r="S676" s="56"/>
    </row>
    <row r="677" spans="1:19" ht="21" customHeight="1" x14ac:dyDescent="0.25">
      <c r="A677" s="333"/>
      <c r="B677" s="148" t="s">
        <v>72</v>
      </c>
      <c r="C677" s="224"/>
      <c r="D677" s="224" t="s">
        <v>62</v>
      </c>
      <c r="E677" s="224"/>
      <c r="F677" s="224"/>
      <c r="G677" s="224">
        <f>G675</f>
        <v>0</v>
      </c>
      <c r="H677" s="224">
        <f t="shared" ref="H677:K677" si="335">H675</f>
        <v>0</v>
      </c>
      <c r="I677" s="274">
        <f t="shared" si="335"/>
        <v>0</v>
      </c>
      <c r="J677" s="274">
        <f t="shared" si="335"/>
        <v>0</v>
      </c>
      <c r="K677" s="224">
        <f t="shared" si="335"/>
        <v>0</v>
      </c>
      <c r="L677" s="224" t="s">
        <v>62</v>
      </c>
      <c r="M677" s="150">
        <v>46022</v>
      </c>
      <c r="N677" s="150">
        <v>46022</v>
      </c>
      <c r="O677" s="156"/>
      <c r="P677" s="223" t="s">
        <v>62</v>
      </c>
      <c r="Q677" s="156"/>
      <c r="R677" s="156"/>
      <c r="S677" s="56"/>
    </row>
    <row r="678" spans="1:19" s="56" customFormat="1" ht="74.45" customHeight="1" x14ac:dyDescent="0.25">
      <c r="A678" s="331" t="s">
        <v>300</v>
      </c>
      <c r="B678" s="137" t="s">
        <v>331</v>
      </c>
      <c r="C678" s="142" t="s">
        <v>191</v>
      </c>
      <c r="D678" s="141" t="s">
        <v>333</v>
      </c>
      <c r="E678" s="141" t="s">
        <v>320</v>
      </c>
      <c r="F678" s="142">
        <v>642</v>
      </c>
      <c r="G678" s="142"/>
      <c r="H678" s="142">
        <f>G678</f>
        <v>0</v>
      </c>
      <c r="I678" s="142">
        <v>0</v>
      </c>
      <c r="J678" s="142">
        <v>0</v>
      </c>
      <c r="K678" s="142">
        <f>G678</f>
        <v>0</v>
      </c>
      <c r="L678" s="142"/>
      <c r="M678" s="224" t="s">
        <v>62</v>
      </c>
      <c r="N678" s="224" t="s">
        <v>62</v>
      </c>
      <c r="O678" s="156"/>
      <c r="P678" s="156"/>
      <c r="Q678" s="156"/>
      <c r="R678" s="156"/>
    </row>
    <row r="679" spans="1:19" ht="15.75" x14ac:dyDescent="0.25">
      <c r="A679" s="332"/>
      <c r="B679" s="146" t="s">
        <v>70</v>
      </c>
      <c r="C679" s="224"/>
      <c r="D679" s="224" t="s">
        <v>62</v>
      </c>
      <c r="E679" s="224"/>
      <c r="F679" s="224"/>
      <c r="G679" s="224">
        <f>G678</f>
        <v>0</v>
      </c>
      <c r="H679" s="224">
        <f t="shared" ref="H679:K679" si="336">H678</f>
        <v>0</v>
      </c>
      <c r="I679" s="274">
        <f t="shared" si="336"/>
        <v>0</v>
      </c>
      <c r="J679" s="274">
        <f t="shared" si="336"/>
        <v>0</v>
      </c>
      <c r="K679" s="224">
        <f t="shared" si="336"/>
        <v>0</v>
      </c>
      <c r="L679" s="224" t="s">
        <v>62</v>
      </c>
      <c r="M679" s="150">
        <v>46022</v>
      </c>
      <c r="N679" s="150">
        <v>46022</v>
      </c>
      <c r="O679" s="156"/>
      <c r="P679" s="223" t="s">
        <v>62</v>
      </c>
      <c r="Q679" s="156"/>
      <c r="R679" s="156"/>
      <c r="S679" s="56"/>
    </row>
    <row r="680" spans="1:19" x14ac:dyDescent="0.25">
      <c r="A680" s="332"/>
      <c r="B680" s="147" t="s">
        <v>76</v>
      </c>
      <c r="C680" s="224"/>
      <c r="D680" s="224"/>
      <c r="E680" s="224"/>
      <c r="F680" s="224"/>
      <c r="G680" s="224" t="s">
        <v>62</v>
      </c>
      <c r="H680" s="224"/>
      <c r="I680" s="274" t="s">
        <v>62</v>
      </c>
      <c r="J680" s="274"/>
      <c r="K680" s="224"/>
      <c r="L680" s="224" t="s">
        <v>62</v>
      </c>
      <c r="M680" s="224"/>
      <c r="N680" s="224"/>
      <c r="O680" s="223" t="s">
        <v>62</v>
      </c>
      <c r="P680" s="223" t="s">
        <v>62</v>
      </c>
      <c r="Q680" s="223" t="s">
        <v>62</v>
      </c>
      <c r="R680" s="223" t="s">
        <v>62</v>
      </c>
      <c r="S680" s="56"/>
    </row>
    <row r="681" spans="1:19" ht="65.45" customHeight="1" x14ac:dyDescent="0.25">
      <c r="A681" s="332"/>
      <c r="B681" s="148" t="s">
        <v>192</v>
      </c>
      <c r="C681" s="224"/>
      <c r="D681" s="224" t="s">
        <v>62</v>
      </c>
      <c r="E681" s="224"/>
      <c r="F681" s="224"/>
      <c r="G681" s="224">
        <f>G678</f>
        <v>0</v>
      </c>
      <c r="H681" s="224">
        <f t="shared" ref="H681:J681" si="337">H678</f>
        <v>0</v>
      </c>
      <c r="I681" s="274">
        <f t="shared" si="337"/>
        <v>0</v>
      </c>
      <c r="J681" s="274">
        <f t="shared" si="337"/>
        <v>0</v>
      </c>
      <c r="K681" s="224">
        <f>K678</f>
        <v>0</v>
      </c>
      <c r="L681" s="224" t="s">
        <v>62</v>
      </c>
      <c r="M681" s="150">
        <v>46022</v>
      </c>
      <c r="N681" s="150">
        <v>46022</v>
      </c>
      <c r="O681" s="156"/>
      <c r="P681" s="223" t="s">
        <v>62</v>
      </c>
      <c r="Q681" s="156"/>
      <c r="R681" s="156"/>
      <c r="S681" s="56"/>
    </row>
    <row r="682" spans="1:19" ht="15" customHeight="1" x14ac:dyDescent="0.25">
      <c r="A682" s="332"/>
      <c r="B682" s="147" t="s">
        <v>193</v>
      </c>
      <c r="C682" s="224"/>
      <c r="D682" s="224"/>
      <c r="E682" s="224"/>
      <c r="F682" s="224"/>
      <c r="G682" s="224" t="s">
        <v>62</v>
      </c>
      <c r="H682" s="224"/>
      <c r="I682" s="274" t="s">
        <v>62</v>
      </c>
      <c r="J682" s="274"/>
      <c r="K682" s="224"/>
      <c r="L682" s="224" t="s">
        <v>62</v>
      </c>
      <c r="M682" s="224"/>
      <c r="N682" s="224"/>
      <c r="O682" s="223" t="s">
        <v>62</v>
      </c>
      <c r="P682" s="223" t="s">
        <v>62</v>
      </c>
      <c r="Q682" s="223" t="s">
        <v>62</v>
      </c>
      <c r="R682" s="223" t="s">
        <v>62</v>
      </c>
      <c r="S682" s="56"/>
    </row>
    <row r="683" spans="1:19" ht="38.65" customHeight="1" x14ac:dyDescent="0.25">
      <c r="A683" s="332"/>
      <c r="B683" s="148" t="s">
        <v>330</v>
      </c>
      <c r="C683" s="224"/>
      <c r="D683" s="224" t="s">
        <v>62</v>
      </c>
      <c r="E683" s="224"/>
      <c r="F683" s="224"/>
      <c r="G683" s="224">
        <f>G679</f>
        <v>0</v>
      </c>
      <c r="H683" s="224">
        <f t="shared" ref="H683:K683" si="338">H679</f>
        <v>0</v>
      </c>
      <c r="I683" s="274">
        <f t="shared" si="338"/>
        <v>0</v>
      </c>
      <c r="J683" s="274">
        <f t="shared" si="338"/>
        <v>0</v>
      </c>
      <c r="K683" s="224">
        <f t="shared" si="338"/>
        <v>0</v>
      </c>
      <c r="L683" s="224" t="s">
        <v>62</v>
      </c>
      <c r="M683" s="150">
        <v>46022</v>
      </c>
      <c r="N683" s="150">
        <v>46022</v>
      </c>
      <c r="O683" s="156"/>
      <c r="P683" s="223" t="s">
        <v>62</v>
      </c>
      <c r="Q683" s="156"/>
      <c r="R683" s="156"/>
      <c r="S683" s="56"/>
    </row>
    <row r="684" spans="1:19" ht="21" customHeight="1" x14ac:dyDescent="0.25">
      <c r="A684" s="332"/>
      <c r="B684" s="147" t="s">
        <v>71</v>
      </c>
      <c r="C684" s="224"/>
      <c r="D684" s="224"/>
      <c r="E684" s="224"/>
      <c r="F684" s="224"/>
      <c r="G684" s="224" t="s">
        <v>62</v>
      </c>
      <c r="H684" s="224"/>
      <c r="I684" s="274" t="s">
        <v>62</v>
      </c>
      <c r="J684" s="274"/>
      <c r="K684" s="224"/>
      <c r="L684" s="224" t="s">
        <v>62</v>
      </c>
      <c r="M684" s="224"/>
      <c r="N684" s="224"/>
      <c r="O684" s="223" t="s">
        <v>62</v>
      </c>
      <c r="P684" s="223" t="s">
        <v>62</v>
      </c>
      <c r="Q684" s="223" t="s">
        <v>62</v>
      </c>
      <c r="R684" s="223" t="s">
        <v>62</v>
      </c>
      <c r="S684" s="56"/>
    </row>
    <row r="685" spans="1:19" ht="21" customHeight="1" x14ac:dyDescent="0.25">
      <c r="A685" s="333"/>
      <c r="B685" s="148" t="s">
        <v>72</v>
      </c>
      <c r="C685" s="224"/>
      <c r="D685" s="224" t="s">
        <v>62</v>
      </c>
      <c r="E685" s="224"/>
      <c r="F685" s="224"/>
      <c r="G685" s="224">
        <f>G683</f>
        <v>0</v>
      </c>
      <c r="H685" s="224">
        <f t="shared" ref="H685:K685" si="339">H683</f>
        <v>0</v>
      </c>
      <c r="I685" s="274">
        <f t="shared" si="339"/>
        <v>0</v>
      </c>
      <c r="J685" s="274">
        <f t="shared" si="339"/>
        <v>0</v>
      </c>
      <c r="K685" s="224">
        <f t="shared" si="339"/>
        <v>0</v>
      </c>
      <c r="L685" s="224" t="s">
        <v>62</v>
      </c>
      <c r="M685" s="150">
        <v>46022</v>
      </c>
      <c r="N685" s="150">
        <v>46022</v>
      </c>
      <c r="O685" s="156"/>
      <c r="P685" s="223" t="s">
        <v>62</v>
      </c>
      <c r="Q685" s="156"/>
      <c r="R685" s="156"/>
      <c r="S685" s="56"/>
    </row>
    <row r="686" spans="1:19" s="56" customFormat="1" ht="74.45" customHeight="1" x14ac:dyDescent="0.25">
      <c r="A686" s="331" t="s">
        <v>301</v>
      </c>
      <c r="B686" s="137" t="s">
        <v>331</v>
      </c>
      <c r="C686" s="142" t="s">
        <v>191</v>
      </c>
      <c r="D686" s="141" t="s">
        <v>333</v>
      </c>
      <c r="E686" s="141" t="s">
        <v>320</v>
      </c>
      <c r="F686" s="142">
        <v>642</v>
      </c>
      <c r="G686" s="142"/>
      <c r="H686" s="142">
        <f>G686</f>
        <v>0</v>
      </c>
      <c r="I686" s="142">
        <v>0</v>
      </c>
      <c r="J686" s="142">
        <v>0</v>
      </c>
      <c r="K686" s="142">
        <f>G686</f>
        <v>0</v>
      </c>
      <c r="L686" s="142"/>
      <c r="M686" s="224" t="s">
        <v>62</v>
      </c>
      <c r="N686" s="224" t="s">
        <v>62</v>
      </c>
      <c r="O686" s="156"/>
      <c r="P686" s="156"/>
      <c r="Q686" s="156"/>
      <c r="R686" s="156"/>
    </row>
    <row r="687" spans="1:19" ht="15.75" x14ac:dyDescent="0.25">
      <c r="A687" s="332"/>
      <c r="B687" s="146" t="s">
        <v>70</v>
      </c>
      <c r="C687" s="224"/>
      <c r="D687" s="224" t="s">
        <v>62</v>
      </c>
      <c r="E687" s="224"/>
      <c r="F687" s="224"/>
      <c r="G687" s="224">
        <f>G686</f>
        <v>0</v>
      </c>
      <c r="H687" s="224">
        <f t="shared" ref="H687:K687" si="340">H686</f>
        <v>0</v>
      </c>
      <c r="I687" s="274">
        <f t="shared" si="340"/>
        <v>0</v>
      </c>
      <c r="J687" s="274">
        <f t="shared" si="340"/>
        <v>0</v>
      </c>
      <c r="K687" s="224">
        <f t="shared" si="340"/>
        <v>0</v>
      </c>
      <c r="L687" s="224" t="s">
        <v>62</v>
      </c>
      <c r="M687" s="150">
        <v>46022</v>
      </c>
      <c r="N687" s="150">
        <v>46022</v>
      </c>
      <c r="O687" s="156"/>
      <c r="P687" s="223" t="s">
        <v>62</v>
      </c>
      <c r="Q687" s="156"/>
      <c r="R687" s="156"/>
      <c r="S687" s="56"/>
    </row>
    <row r="688" spans="1:19" x14ac:dyDescent="0.25">
      <c r="A688" s="332"/>
      <c r="B688" s="147" t="s">
        <v>76</v>
      </c>
      <c r="C688" s="224"/>
      <c r="D688" s="224"/>
      <c r="E688" s="224"/>
      <c r="F688" s="224"/>
      <c r="G688" s="224" t="s">
        <v>62</v>
      </c>
      <c r="H688" s="224"/>
      <c r="I688" s="274" t="s">
        <v>62</v>
      </c>
      <c r="J688" s="274"/>
      <c r="K688" s="224"/>
      <c r="L688" s="224" t="s">
        <v>62</v>
      </c>
      <c r="M688" s="224"/>
      <c r="N688" s="224"/>
      <c r="O688" s="223" t="s">
        <v>62</v>
      </c>
      <c r="P688" s="223" t="s">
        <v>62</v>
      </c>
      <c r="Q688" s="223" t="s">
        <v>62</v>
      </c>
      <c r="R688" s="223" t="s">
        <v>62</v>
      </c>
      <c r="S688" s="56"/>
    </row>
    <row r="689" spans="1:19" ht="65.45" customHeight="1" x14ac:dyDescent="0.25">
      <c r="A689" s="332"/>
      <c r="B689" s="148" t="s">
        <v>192</v>
      </c>
      <c r="C689" s="224"/>
      <c r="D689" s="224" t="s">
        <v>62</v>
      </c>
      <c r="E689" s="224"/>
      <c r="F689" s="224"/>
      <c r="G689" s="224">
        <f>G686</f>
        <v>0</v>
      </c>
      <c r="H689" s="224">
        <f t="shared" ref="H689:J689" si="341">H686</f>
        <v>0</v>
      </c>
      <c r="I689" s="274">
        <f t="shared" si="341"/>
        <v>0</v>
      </c>
      <c r="J689" s="274">
        <f t="shared" si="341"/>
        <v>0</v>
      </c>
      <c r="K689" s="224">
        <f>K686</f>
        <v>0</v>
      </c>
      <c r="L689" s="224" t="s">
        <v>62</v>
      </c>
      <c r="M689" s="150">
        <v>46022</v>
      </c>
      <c r="N689" s="150">
        <v>46022</v>
      </c>
      <c r="O689" s="156"/>
      <c r="P689" s="223" t="s">
        <v>62</v>
      </c>
      <c r="Q689" s="156"/>
      <c r="R689" s="156"/>
      <c r="S689" s="56"/>
    </row>
    <row r="690" spans="1:19" ht="15" customHeight="1" x14ac:dyDescent="0.25">
      <c r="A690" s="332"/>
      <c r="B690" s="147" t="s">
        <v>193</v>
      </c>
      <c r="C690" s="224"/>
      <c r="D690" s="224"/>
      <c r="E690" s="224"/>
      <c r="F690" s="224"/>
      <c r="G690" s="224" t="s">
        <v>62</v>
      </c>
      <c r="H690" s="224"/>
      <c r="I690" s="274" t="s">
        <v>62</v>
      </c>
      <c r="J690" s="274"/>
      <c r="K690" s="224"/>
      <c r="L690" s="224" t="s">
        <v>62</v>
      </c>
      <c r="M690" s="224"/>
      <c r="N690" s="224"/>
      <c r="O690" s="223" t="s">
        <v>62</v>
      </c>
      <c r="P690" s="223" t="s">
        <v>62</v>
      </c>
      <c r="Q690" s="223" t="s">
        <v>62</v>
      </c>
      <c r="R690" s="223" t="s">
        <v>62</v>
      </c>
      <c r="S690" s="56"/>
    </row>
    <row r="691" spans="1:19" ht="38.65" customHeight="1" x14ac:dyDescent="0.25">
      <c r="A691" s="332"/>
      <c r="B691" s="148" t="s">
        <v>330</v>
      </c>
      <c r="C691" s="224"/>
      <c r="D691" s="224" t="s">
        <v>62</v>
      </c>
      <c r="E691" s="224"/>
      <c r="F691" s="224"/>
      <c r="G691" s="224">
        <f>G687</f>
        <v>0</v>
      </c>
      <c r="H691" s="224">
        <f t="shared" ref="H691:K691" si="342">H687</f>
        <v>0</v>
      </c>
      <c r="I691" s="274">
        <f t="shared" si="342"/>
        <v>0</v>
      </c>
      <c r="J691" s="274">
        <f t="shared" si="342"/>
        <v>0</v>
      </c>
      <c r="K691" s="224">
        <f t="shared" si="342"/>
        <v>0</v>
      </c>
      <c r="L691" s="224" t="s">
        <v>62</v>
      </c>
      <c r="M691" s="150">
        <v>46022</v>
      </c>
      <c r="N691" s="150">
        <v>46022</v>
      </c>
      <c r="O691" s="156"/>
      <c r="P691" s="223" t="s">
        <v>62</v>
      </c>
      <c r="Q691" s="156"/>
      <c r="R691" s="156"/>
      <c r="S691" s="56"/>
    </row>
    <row r="692" spans="1:19" ht="21" customHeight="1" x14ac:dyDescent="0.25">
      <c r="A692" s="332"/>
      <c r="B692" s="147" t="s">
        <v>71</v>
      </c>
      <c r="C692" s="224"/>
      <c r="D692" s="224"/>
      <c r="E692" s="224"/>
      <c r="F692" s="224"/>
      <c r="G692" s="224" t="s">
        <v>62</v>
      </c>
      <c r="H692" s="224"/>
      <c r="I692" s="274" t="s">
        <v>62</v>
      </c>
      <c r="J692" s="274"/>
      <c r="K692" s="224"/>
      <c r="L692" s="224" t="s">
        <v>62</v>
      </c>
      <c r="M692" s="224"/>
      <c r="N692" s="224"/>
      <c r="O692" s="223" t="s">
        <v>62</v>
      </c>
      <c r="P692" s="223" t="s">
        <v>62</v>
      </c>
      <c r="Q692" s="223" t="s">
        <v>62</v>
      </c>
      <c r="R692" s="223" t="s">
        <v>62</v>
      </c>
      <c r="S692" s="56"/>
    </row>
    <row r="693" spans="1:19" ht="21" customHeight="1" x14ac:dyDescent="0.25">
      <c r="A693" s="333"/>
      <c r="B693" s="148" t="s">
        <v>72</v>
      </c>
      <c r="C693" s="224"/>
      <c r="D693" s="224" t="s">
        <v>62</v>
      </c>
      <c r="E693" s="224"/>
      <c r="F693" s="224"/>
      <c r="G693" s="224">
        <f>G691</f>
        <v>0</v>
      </c>
      <c r="H693" s="224">
        <f t="shared" ref="H693:K693" si="343">H691</f>
        <v>0</v>
      </c>
      <c r="I693" s="274">
        <f t="shared" si="343"/>
        <v>0</v>
      </c>
      <c r="J693" s="274">
        <f t="shared" si="343"/>
        <v>0</v>
      </c>
      <c r="K693" s="224">
        <f t="shared" si="343"/>
        <v>0</v>
      </c>
      <c r="L693" s="224" t="s">
        <v>62</v>
      </c>
      <c r="M693" s="150">
        <v>46022</v>
      </c>
      <c r="N693" s="150">
        <v>46022</v>
      </c>
      <c r="O693" s="156"/>
      <c r="P693" s="223" t="s">
        <v>62</v>
      </c>
      <c r="Q693" s="156"/>
      <c r="R693" s="156"/>
      <c r="S693" s="56"/>
    </row>
    <row r="694" spans="1:19" s="56" customFormat="1" ht="74.45" customHeight="1" x14ac:dyDescent="0.25">
      <c r="A694" s="331" t="s">
        <v>302</v>
      </c>
      <c r="B694" s="137" t="s">
        <v>331</v>
      </c>
      <c r="C694" s="142" t="s">
        <v>191</v>
      </c>
      <c r="D694" s="141" t="s">
        <v>333</v>
      </c>
      <c r="E694" s="141" t="s">
        <v>320</v>
      </c>
      <c r="F694" s="142">
        <v>642</v>
      </c>
      <c r="G694" s="142"/>
      <c r="H694" s="142">
        <f>G694</f>
        <v>0</v>
      </c>
      <c r="I694" s="142">
        <v>0</v>
      </c>
      <c r="J694" s="142">
        <v>0</v>
      </c>
      <c r="K694" s="142">
        <f>G694</f>
        <v>0</v>
      </c>
      <c r="L694" s="142"/>
      <c r="M694" s="224" t="s">
        <v>62</v>
      </c>
      <c r="N694" s="224" t="s">
        <v>62</v>
      </c>
      <c r="O694" s="156"/>
      <c r="P694" s="156"/>
      <c r="Q694" s="156"/>
      <c r="R694" s="156"/>
    </row>
    <row r="695" spans="1:19" ht="15.75" x14ac:dyDescent="0.25">
      <c r="A695" s="332"/>
      <c r="B695" s="146" t="s">
        <v>70</v>
      </c>
      <c r="C695" s="224"/>
      <c r="D695" s="224" t="s">
        <v>62</v>
      </c>
      <c r="E695" s="224"/>
      <c r="F695" s="224"/>
      <c r="G695" s="224">
        <f>G694</f>
        <v>0</v>
      </c>
      <c r="H695" s="224">
        <f t="shared" ref="H695:K695" si="344">H694</f>
        <v>0</v>
      </c>
      <c r="I695" s="274">
        <f t="shared" si="344"/>
        <v>0</v>
      </c>
      <c r="J695" s="274">
        <f t="shared" si="344"/>
        <v>0</v>
      </c>
      <c r="K695" s="224">
        <f t="shared" si="344"/>
        <v>0</v>
      </c>
      <c r="L695" s="224" t="s">
        <v>62</v>
      </c>
      <c r="M695" s="150">
        <v>46022</v>
      </c>
      <c r="N695" s="150">
        <v>46022</v>
      </c>
      <c r="O695" s="156"/>
      <c r="P695" s="223" t="s">
        <v>62</v>
      </c>
      <c r="Q695" s="156"/>
      <c r="R695" s="156"/>
      <c r="S695" s="56"/>
    </row>
    <row r="696" spans="1:19" x14ac:dyDescent="0.25">
      <c r="A696" s="332"/>
      <c r="B696" s="147" t="s">
        <v>76</v>
      </c>
      <c r="C696" s="224"/>
      <c r="D696" s="224"/>
      <c r="E696" s="224"/>
      <c r="F696" s="224"/>
      <c r="G696" s="224" t="s">
        <v>62</v>
      </c>
      <c r="H696" s="224"/>
      <c r="I696" s="274" t="s">
        <v>62</v>
      </c>
      <c r="J696" s="274"/>
      <c r="K696" s="224"/>
      <c r="L696" s="224" t="s">
        <v>62</v>
      </c>
      <c r="M696" s="224"/>
      <c r="N696" s="224"/>
      <c r="O696" s="223" t="s">
        <v>62</v>
      </c>
      <c r="P696" s="223" t="s">
        <v>62</v>
      </c>
      <c r="Q696" s="223" t="s">
        <v>62</v>
      </c>
      <c r="R696" s="223" t="s">
        <v>62</v>
      </c>
      <c r="S696" s="56"/>
    </row>
    <row r="697" spans="1:19" ht="65.45" customHeight="1" x14ac:dyDescent="0.25">
      <c r="A697" s="332"/>
      <c r="B697" s="148" t="s">
        <v>192</v>
      </c>
      <c r="C697" s="224"/>
      <c r="D697" s="224" t="s">
        <v>62</v>
      </c>
      <c r="E697" s="224"/>
      <c r="F697" s="224"/>
      <c r="G697" s="224">
        <f>G694</f>
        <v>0</v>
      </c>
      <c r="H697" s="224">
        <f t="shared" ref="H697:J697" si="345">H694</f>
        <v>0</v>
      </c>
      <c r="I697" s="274">
        <f t="shared" si="345"/>
        <v>0</v>
      </c>
      <c r="J697" s="274">
        <f t="shared" si="345"/>
        <v>0</v>
      </c>
      <c r="K697" s="224">
        <f>K694</f>
        <v>0</v>
      </c>
      <c r="L697" s="224" t="s">
        <v>62</v>
      </c>
      <c r="M697" s="150">
        <v>46022</v>
      </c>
      <c r="N697" s="150">
        <v>46022</v>
      </c>
      <c r="O697" s="156"/>
      <c r="P697" s="223" t="s">
        <v>62</v>
      </c>
      <c r="Q697" s="156"/>
      <c r="R697" s="156"/>
      <c r="S697" s="56"/>
    </row>
    <row r="698" spans="1:19" ht="15" customHeight="1" x14ac:dyDescent="0.25">
      <c r="A698" s="332"/>
      <c r="B698" s="147" t="s">
        <v>193</v>
      </c>
      <c r="C698" s="224"/>
      <c r="D698" s="224"/>
      <c r="E698" s="224"/>
      <c r="F698" s="224"/>
      <c r="G698" s="224" t="s">
        <v>62</v>
      </c>
      <c r="H698" s="224"/>
      <c r="I698" s="274" t="s">
        <v>62</v>
      </c>
      <c r="J698" s="274"/>
      <c r="K698" s="224"/>
      <c r="L698" s="224" t="s">
        <v>62</v>
      </c>
      <c r="M698" s="224"/>
      <c r="N698" s="224"/>
      <c r="O698" s="223" t="s">
        <v>62</v>
      </c>
      <c r="P698" s="223" t="s">
        <v>62</v>
      </c>
      <c r="Q698" s="223" t="s">
        <v>62</v>
      </c>
      <c r="R698" s="223" t="s">
        <v>62</v>
      </c>
      <c r="S698" s="56"/>
    </row>
    <row r="699" spans="1:19" ht="38.65" customHeight="1" x14ac:dyDescent="0.25">
      <c r="A699" s="332"/>
      <c r="B699" s="148" t="s">
        <v>330</v>
      </c>
      <c r="C699" s="224"/>
      <c r="D699" s="224" t="s">
        <v>62</v>
      </c>
      <c r="E699" s="224"/>
      <c r="F699" s="224"/>
      <c r="G699" s="224">
        <f>G695</f>
        <v>0</v>
      </c>
      <c r="H699" s="224">
        <f t="shared" ref="H699:K699" si="346">H695</f>
        <v>0</v>
      </c>
      <c r="I699" s="274">
        <f t="shared" si="346"/>
        <v>0</v>
      </c>
      <c r="J699" s="274">
        <f t="shared" si="346"/>
        <v>0</v>
      </c>
      <c r="K699" s="224">
        <f t="shared" si="346"/>
        <v>0</v>
      </c>
      <c r="L699" s="224" t="s">
        <v>62</v>
      </c>
      <c r="M699" s="150">
        <v>46022</v>
      </c>
      <c r="N699" s="150">
        <v>46022</v>
      </c>
      <c r="O699" s="156"/>
      <c r="P699" s="223" t="s">
        <v>62</v>
      </c>
      <c r="Q699" s="156"/>
      <c r="R699" s="156"/>
      <c r="S699" s="56"/>
    </row>
    <row r="700" spans="1:19" ht="21" customHeight="1" x14ac:dyDescent="0.25">
      <c r="A700" s="332"/>
      <c r="B700" s="147" t="s">
        <v>71</v>
      </c>
      <c r="C700" s="224"/>
      <c r="D700" s="224"/>
      <c r="E700" s="224"/>
      <c r="F700" s="224"/>
      <c r="G700" s="224" t="s">
        <v>62</v>
      </c>
      <c r="H700" s="224"/>
      <c r="I700" s="274" t="s">
        <v>62</v>
      </c>
      <c r="J700" s="274"/>
      <c r="K700" s="224"/>
      <c r="L700" s="224" t="s">
        <v>62</v>
      </c>
      <c r="M700" s="224"/>
      <c r="N700" s="224"/>
      <c r="O700" s="223" t="s">
        <v>62</v>
      </c>
      <c r="P700" s="223" t="s">
        <v>62</v>
      </c>
      <c r="Q700" s="223" t="s">
        <v>62</v>
      </c>
      <c r="R700" s="223" t="s">
        <v>62</v>
      </c>
      <c r="S700" s="56"/>
    </row>
    <row r="701" spans="1:19" ht="21" customHeight="1" x14ac:dyDescent="0.25">
      <c r="A701" s="333"/>
      <c r="B701" s="148" t="s">
        <v>72</v>
      </c>
      <c r="C701" s="224"/>
      <c r="D701" s="224" t="s">
        <v>62</v>
      </c>
      <c r="E701" s="224"/>
      <c r="F701" s="224"/>
      <c r="G701" s="224">
        <f>G699</f>
        <v>0</v>
      </c>
      <c r="H701" s="224">
        <f t="shared" ref="H701:K701" si="347">H699</f>
        <v>0</v>
      </c>
      <c r="I701" s="274">
        <f t="shared" si="347"/>
        <v>0</v>
      </c>
      <c r="J701" s="274">
        <f t="shared" si="347"/>
        <v>0</v>
      </c>
      <c r="K701" s="224">
        <f t="shared" si="347"/>
        <v>0</v>
      </c>
      <c r="L701" s="224" t="s">
        <v>62</v>
      </c>
      <c r="M701" s="150">
        <v>46022</v>
      </c>
      <c r="N701" s="150">
        <v>46022</v>
      </c>
      <c r="O701" s="156"/>
      <c r="P701" s="223" t="s">
        <v>62</v>
      </c>
      <c r="Q701" s="156"/>
      <c r="R701" s="156"/>
      <c r="S701" s="56"/>
    </row>
    <row r="702" spans="1:19" s="56" customFormat="1" ht="74.45" customHeight="1" x14ac:dyDescent="0.25">
      <c r="A702" s="331" t="s">
        <v>303</v>
      </c>
      <c r="B702" s="137" t="s">
        <v>331</v>
      </c>
      <c r="C702" s="142" t="s">
        <v>191</v>
      </c>
      <c r="D702" s="141" t="s">
        <v>333</v>
      </c>
      <c r="E702" s="141" t="s">
        <v>320</v>
      </c>
      <c r="F702" s="142">
        <v>642</v>
      </c>
      <c r="G702" s="80">
        <v>1</v>
      </c>
      <c r="H702" s="80">
        <f>G702</f>
        <v>1</v>
      </c>
      <c r="I702" s="80">
        <v>0</v>
      </c>
      <c r="J702" s="80">
        <v>0</v>
      </c>
      <c r="K702" s="80">
        <f>G702</f>
        <v>1</v>
      </c>
      <c r="L702" s="80"/>
      <c r="M702" s="221" t="s">
        <v>62</v>
      </c>
      <c r="N702" s="221" t="s">
        <v>62</v>
      </c>
      <c r="O702" s="83">
        <v>3350</v>
      </c>
      <c r="P702" s="80"/>
      <c r="Q702" s="80"/>
      <c r="R702" s="80"/>
    </row>
    <row r="703" spans="1:19" ht="15.75" x14ac:dyDescent="0.25">
      <c r="A703" s="332"/>
      <c r="B703" s="146" t="s">
        <v>70</v>
      </c>
      <c r="C703" s="224"/>
      <c r="D703" s="224" t="s">
        <v>62</v>
      </c>
      <c r="E703" s="224"/>
      <c r="F703" s="224"/>
      <c r="G703" s="224">
        <f>G702</f>
        <v>1</v>
      </c>
      <c r="H703" s="224">
        <f t="shared" ref="H703:K703" si="348">H702</f>
        <v>1</v>
      </c>
      <c r="I703" s="274">
        <f t="shared" si="348"/>
        <v>0</v>
      </c>
      <c r="J703" s="274">
        <f t="shared" si="348"/>
        <v>0</v>
      </c>
      <c r="K703" s="224">
        <f t="shared" si="348"/>
        <v>1</v>
      </c>
      <c r="L703" s="224" t="s">
        <v>62</v>
      </c>
      <c r="M703" s="150">
        <v>46022</v>
      </c>
      <c r="N703" s="150">
        <v>46022</v>
      </c>
      <c r="O703" s="156"/>
      <c r="P703" s="223" t="s">
        <v>62</v>
      </c>
      <c r="Q703" s="156"/>
      <c r="R703" s="156"/>
      <c r="S703" s="56"/>
    </row>
    <row r="704" spans="1:19" x14ac:dyDescent="0.25">
      <c r="A704" s="332"/>
      <c r="B704" s="147" t="s">
        <v>76</v>
      </c>
      <c r="C704" s="224"/>
      <c r="D704" s="224"/>
      <c r="E704" s="224"/>
      <c r="F704" s="224"/>
      <c r="G704" s="224" t="s">
        <v>62</v>
      </c>
      <c r="H704" s="224"/>
      <c r="I704" s="274" t="s">
        <v>62</v>
      </c>
      <c r="J704" s="274"/>
      <c r="K704" s="224"/>
      <c r="L704" s="224" t="s">
        <v>62</v>
      </c>
      <c r="M704" s="224"/>
      <c r="N704" s="224"/>
      <c r="O704" s="223" t="s">
        <v>62</v>
      </c>
      <c r="P704" s="223" t="s">
        <v>62</v>
      </c>
      <c r="Q704" s="223" t="s">
        <v>62</v>
      </c>
      <c r="R704" s="223" t="s">
        <v>62</v>
      </c>
      <c r="S704" s="56"/>
    </row>
    <row r="705" spans="1:19" ht="65.45" customHeight="1" x14ac:dyDescent="0.25">
      <c r="A705" s="332"/>
      <c r="B705" s="148" t="s">
        <v>192</v>
      </c>
      <c r="C705" s="224"/>
      <c r="D705" s="224" t="s">
        <v>62</v>
      </c>
      <c r="E705" s="224"/>
      <c r="F705" s="224"/>
      <c r="G705" s="224">
        <f>G702</f>
        <v>1</v>
      </c>
      <c r="H705" s="224">
        <f t="shared" ref="H705:J705" si="349">H702</f>
        <v>1</v>
      </c>
      <c r="I705" s="274">
        <f t="shared" si="349"/>
        <v>0</v>
      </c>
      <c r="J705" s="274">
        <f t="shared" si="349"/>
        <v>0</v>
      </c>
      <c r="K705" s="224">
        <f>K702</f>
        <v>1</v>
      </c>
      <c r="L705" s="224" t="s">
        <v>62</v>
      </c>
      <c r="M705" s="150">
        <v>46022</v>
      </c>
      <c r="N705" s="150">
        <v>46022</v>
      </c>
      <c r="O705" s="156"/>
      <c r="P705" s="223" t="s">
        <v>62</v>
      </c>
      <c r="Q705" s="156"/>
      <c r="R705" s="156"/>
      <c r="S705" s="56"/>
    </row>
    <row r="706" spans="1:19" ht="15" customHeight="1" x14ac:dyDescent="0.25">
      <c r="A706" s="332"/>
      <c r="B706" s="147" t="s">
        <v>193</v>
      </c>
      <c r="C706" s="224"/>
      <c r="D706" s="224"/>
      <c r="E706" s="224"/>
      <c r="F706" s="224"/>
      <c r="G706" s="224" t="s">
        <v>62</v>
      </c>
      <c r="H706" s="224"/>
      <c r="I706" s="274" t="s">
        <v>62</v>
      </c>
      <c r="J706" s="274"/>
      <c r="K706" s="224"/>
      <c r="L706" s="224" t="s">
        <v>62</v>
      </c>
      <c r="M706" s="224"/>
      <c r="N706" s="224"/>
      <c r="O706" s="223" t="s">
        <v>62</v>
      </c>
      <c r="P706" s="223" t="s">
        <v>62</v>
      </c>
      <c r="Q706" s="223" t="s">
        <v>62</v>
      </c>
      <c r="R706" s="223" t="s">
        <v>62</v>
      </c>
      <c r="S706" s="56"/>
    </row>
    <row r="707" spans="1:19" ht="38.65" customHeight="1" x14ac:dyDescent="0.25">
      <c r="A707" s="332"/>
      <c r="B707" s="148" t="s">
        <v>330</v>
      </c>
      <c r="C707" s="224"/>
      <c r="D707" s="224" t="s">
        <v>62</v>
      </c>
      <c r="E707" s="224"/>
      <c r="F707" s="224"/>
      <c r="G707" s="224">
        <f>G703</f>
        <v>1</v>
      </c>
      <c r="H707" s="224">
        <f t="shared" ref="H707:K707" si="350">H703</f>
        <v>1</v>
      </c>
      <c r="I707" s="274">
        <f t="shared" si="350"/>
        <v>0</v>
      </c>
      <c r="J707" s="274">
        <f t="shared" si="350"/>
        <v>0</v>
      </c>
      <c r="K707" s="224">
        <f t="shared" si="350"/>
        <v>1</v>
      </c>
      <c r="L707" s="224" t="s">
        <v>62</v>
      </c>
      <c r="M707" s="150">
        <v>46022</v>
      </c>
      <c r="N707" s="150">
        <v>46022</v>
      </c>
      <c r="O707" s="156"/>
      <c r="P707" s="223" t="s">
        <v>62</v>
      </c>
      <c r="Q707" s="156"/>
      <c r="R707" s="156"/>
      <c r="S707" s="56"/>
    </row>
    <row r="708" spans="1:19" ht="21" customHeight="1" x14ac:dyDescent="0.25">
      <c r="A708" s="332"/>
      <c r="B708" s="147" t="s">
        <v>71</v>
      </c>
      <c r="C708" s="224"/>
      <c r="D708" s="224"/>
      <c r="E708" s="224"/>
      <c r="F708" s="224"/>
      <c r="G708" s="224" t="s">
        <v>62</v>
      </c>
      <c r="H708" s="224"/>
      <c r="I708" s="274" t="s">
        <v>62</v>
      </c>
      <c r="J708" s="274"/>
      <c r="K708" s="224"/>
      <c r="L708" s="224" t="s">
        <v>62</v>
      </c>
      <c r="M708" s="224"/>
      <c r="N708" s="224"/>
      <c r="O708" s="223" t="s">
        <v>62</v>
      </c>
      <c r="P708" s="223" t="s">
        <v>62</v>
      </c>
      <c r="Q708" s="223" t="s">
        <v>62</v>
      </c>
      <c r="R708" s="223" t="s">
        <v>62</v>
      </c>
      <c r="S708" s="56"/>
    </row>
    <row r="709" spans="1:19" ht="21" customHeight="1" x14ac:dyDescent="0.25">
      <c r="A709" s="333"/>
      <c r="B709" s="148" t="s">
        <v>72</v>
      </c>
      <c r="C709" s="224"/>
      <c r="D709" s="224" t="s">
        <v>62</v>
      </c>
      <c r="E709" s="224"/>
      <c r="F709" s="224"/>
      <c r="G709" s="224">
        <f>G707</f>
        <v>1</v>
      </c>
      <c r="H709" s="224">
        <f t="shared" ref="H709:K709" si="351">H707</f>
        <v>1</v>
      </c>
      <c r="I709" s="274">
        <f t="shared" si="351"/>
        <v>0</v>
      </c>
      <c r="J709" s="274">
        <f t="shared" si="351"/>
        <v>0</v>
      </c>
      <c r="K709" s="224">
        <f t="shared" si="351"/>
        <v>1</v>
      </c>
      <c r="L709" s="224" t="s">
        <v>62</v>
      </c>
      <c r="M709" s="150">
        <v>46022</v>
      </c>
      <c r="N709" s="150">
        <v>46022</v>
      </c>
      <c r="O709" s="156"/>
      <c r="P709" s="223" t="s">
        <v>62</v>
      </c>
      <c r="Q709" s="156"/>
      <c r="R709" s="156"/>
      <c r="S709" s="56"/>
    </row>
    <row r="710" spans="1:19" s="56" customFormat="1" ht="74.45" customHeight="1" x14ac:dyDescent="0.25">
      <c r="A710" s="331" t="s">
        <v>304</v>
      </c>
      <c r="B710" s="137" t="s">
        <v>331</v>
      </c>
      <c r="C710" s="142" t="s">
        <v>191</v>
      </c>
      <c r="D710" s="141" t="s">
        <v>333</v>
      </c>
      <c r="E710" s="141" t="s">
        <v>320</v>
      </c>
      <c r="F710" s="142">
        <v>642</v>
      </c>
      <c r="G710" s="142"/>
      <c r="H710" s="142">
        <f>G710</f>
        <v>0</v>
      </c>
      <c r="I710" s="142">
        <v>0</v>
      </c>
      <c r="J710" s="142">
        <v>0</v>
      </c>
      <c r="K710" s="142">
        <f>G710</f>
        <v>0</v>
      </c>
      <c r="L710" s="142"/>
      <c r="M710" s="224" t="s">
        <v>62</v>
      </c>
      <c r="N710" s="224" t="s">
        <v>62</v>
      </c>
      <c r="O710" s="156"/>
      <c r="P710" s="156"/>
      <c r="Q710" s="156"/>
      <c r="R710" s="156"/>
    </row>
    <row r="711" spans="1:19" ht="15.75" x14ac:dyDescent="0.25">
      <c r="A711" s="332"/>
      <c r="B711" s="146" t="s">
        <v>70</v>
      </c>
      <c r="C711" s="224"/>
      <c r="D711" s="224" t="s">
        <v>62</v>
      </c>
      <c r="E711" s="224"/>
      <c r="F711" s="224"/>
      <c r="G711" s="224">
        <f>G710</f>
        <v>0</v>
      </c>
      <c r="H711" s="224">
        <f t="shared" ref="H711:K711" si="352">H710</f>
        <v>0</v>
      </c>
      <c r="I711" s="274">
        <f t="shared" si="352"/>
        <v>0</v>
      </c>
      <c r="J711" s="274">
        <f t="shared" si="352"/>
        <v>0</v>
      </c>
      <c r="K711" s="224">
        <f t="shared" si="352"/>
        <v>0</v>
      </c>
      <c r="L711" s="224" t="s">
        <v>62</v>
      </c>
      <c r="M711" s="150">
        <v>46022</v>
      </c>
      <c r="N711" s="150">
        <v>46022</v>
      </c>
      <c r="O711" s="156"/>
      <c r="P711" s="223" t="s">
        <v>62</v>
      </c>
      <c r="Q711" s="156"/>
      <c r="R711" s="156"/>
      <c r="S711" s="56"/>
    </row>
    <row r="712" spans="1:19" x14ac:dyDescent="0.25">
      <c r="A712" s="332"/>
      <c r="B712" s="147" t="s">
        <v>76</v>
      </c>
      <c r="C712" s="224"/>
      <c r="D712" s="224"/>
      <c r="E712" s="224"/>
      <c r="F712" s="224"/>
      <c r="G712" s="224" t="s">
        <v>62</v>
      </c>
      <c r="H712" s="224"/>
      <c r="I712" s="274" t="s">
        <v>62</v>
      </c>
      <c r="J712" s="274"/>
      <c r="K712" s="224"/>
      <c r="L712" s="224" t="s">
        <v>62</v>
      </c>
      <c r="M712" s="224"/>
      <c r="N712" s="224"/>
      <c r="O712" s="223" t="s">
        <v>62</v>
      </c>
      <c r="P712" s="223" t="s">
        <v>62</v>
      </c>
      <c r="Q712" s="223" t="s">
        <v>62</v>
      </c>
      <c r="R712" s="223" t="s">
        <v>62</v>
      </c>
      <c r="S712" s="56"/>
    </row>
    <row r="713" spans="1:19" ht="65.45" customHeight="1" x14ac:dyDescent="0.25">
      <c r="A713" s="332"/>
      <c r="B713" s="148" t="s">
        <v>192</v>
      </c>
      <c r="C713" s="224"/>
      <c r="D713" s="224" t="s">
        <v>62</v>
      </c>
      <c r="E713" s="224"/>
      <c r="F713" s="224"/>
      <c r="G713" s="224">
        <f>G710</f>
        <v>0</v>
      </c>
      <c r="H713" s="224">
        <f t="shared" ref="H713:J713" si="353">H710</f>
        <v>0</v>
      </c>
      <c r="I713" s="274">
        <f t="shared" si="353"/>
        <v>0</v>
      </c>
      <c r="J713" s="274">
        <f t="shared" si="353"/>
        <v>0</v>
      </c>
      <c r="K713" s="224">
        <f>K710</f>
        <v>0</v>
      </c>
      <c r="L713" s="224" t="s">
        <v>62</v>
      </c>
      <c r="M713" s="150">
        <v>46022</v>
      </c>
      <c r="N713" s="150">
        <v>46022</v>
      </c>
      <c r="O713" s="156"/>
      <c r="P713" s="223" t="s">
        <v>62</v>
      </c>
      <c r="Q713" s="156"/>
      <c r="R713" s="156"/>
      <c r="S713" s="56"/>
    </row>
    <row r="714" spans="1:19" ht="15" customHeight="1" x14ac:dyDescent="0.25">
      <c r="A714" s="332"/>
      <c r="B714" s="147" t="s">
        <v>193</v>
      </c>
      <c r="C714" s="224"/>
      <c r="D714" s="224"/>
      <c r="E714" s="224"/>
      <c r="F714" s="224"/>
      <c r="G714" s="224" t="s">
        <v>62</v>
      </c>
      <c r="H714" s="224"/>
      <c r="I714" s="274" t="s">
        <v>62</v>
      </c>
      <c r="J714" s="274"/>
      <c r="K714" s="224"/>
      <c r="L714" s="224" t="s">
        <v>62</v>
      </c>
      <c r="M714" s="224"/>
      <c r="N714" s="224"/>
      <c r="O714" s="223" t="s">
        <v>62</v>
      </c>
      <c r="P714" s="223" t="s">
        <v>62</v>
      </c>
      <c r="Q714" s="223" t="s">
        <v>62</v>
      </c>
      <c r="R714" s="223" t="s">
        <v>62</v>
      </c>
      <c r="S714" s="56"/>
    </row>
    <row r="715" spans="1:19" ht="38.65" customHeight="1" x14ac:dyDescent="0.25">
      <c r="A715" s="332"/>
      <c r="B715" s="148" t="s">
        <v>330</v>
      </c>
      <c r="C715" s="224"/>
      <c r="D715" s="224" t="s">
        <v>62</v>
      </c>
      <c r="E715" s="224"/>
      <c r="F715" s="224"/>
      <c r="G715" s="224">
        <f>G711</f>
        <v>0</v>
      </c>
      <c r="H715" s="224">
        <f t="shared" ref="H715:K715" si="354">H711</f>
        <v>0</v>
      </c>
      <c r="I715" s="274">
        <f t="shared" si="354"/>
        <v>0</v>
      </c>
      <c r="J715" s="274">
        <f t="shared" si="354"/>
        <v>0</v>
      </c>
      <c r="K715" s="224">
        <f t="shared" si="354"/>
        <v>0</v>
      </c>
      <c r="L715" s="224" t="s">
        <v>62</v>
      </c>
      <c r="M715" s="150">
        <v>46022</v>
      </c>
      <c r="N715" s="150">
        <v>46022</v>
      </c>
      <c r="O715" s="156"/>
      <c r="P715" s="223" t="s">
        <v>62</v>
      </c>
      <c r="Q715" s="156"/>
      <c r="R715" s="156"/>
      <c r="S715" s="56"/>
    </row>
    <row r="716" spans="1:19" ht="21" customHeight="1" x14ac:dyDescent="0.25">
      <c r="A716" s="332"/>
      <c r="B716" s="147" t="s">
        <v>71</v>
      </c>
      <c r="C716" s="224"/>
      <c r="D716" s="224"/>
      <c r="E716" s="224"/>
      <c r="F716" s="224"/>
      <c r="G716" s="224" t="s">
        <v>62</v>
      </c>
      <c r="H716" s="224"/>
      <c r="I716" s="274" t="s">
        <v>62</v>
      </c>
      <c r="J716" s="274"/>
      <c r="K716" s="224"/>
      <c r="L716" s="224" t="s">
        <v>62</v>
      </c>
      <c r="M716" s="224"/>
      <c r="N716" s="224"/>
      <c r="O716" s="223" t="s">
        <v>62</v>
      </c>
      <c r="P716" s="223" t="s">
        <v>62</v>
      </c>
      <c r="Q716" s="223" t="s">
        <v>62</v>
      </c>
      <c r="R716" s="223" t="s">
        <v>62</v>
      </c>
      <c r="S716" s="56"/>
    </row>
    <row r="717" spans="1:19" ht="21" customHeight="1" x14ac:dyDescent="0.25">
      <c r="A717" s="333"/>
      <c r="B717" s="148" t="s">
        <v>72</v>
      </c>
      <c r="C717" s="224"/>
      <c r="D717" s="224" t="s">
        <v>62</v>
      </c>
      <c r="E717" s="224"/>
      <c r="F717" s="224"/>
      <c r="G717" s="224">
        <f>G715</f>
        <v>0</v>
      </c>
      <c r="H717" s="224">
        <f t="shared" ref="H717:K717" si="355">H715</f>
        <v>0</v>
      </c>
      <c r="I717" s="274">
        <f t="shared" si="355"/>
        <v>0</v>
      </c>
      <c r="J717" s="274">
        <f t="shared" si="355"/>
        <v>0</v>
      </c>
      <c r="K717" s="224">
        <f t="shared" si="355"/>
        <v>0</v>
      </c>
      <c r="L717" s="224" t="s">
        <v>62</v>
      </c>
      <c r="M717" s="150">
        <v>46022</v>
      </c>
      <c r="N717" s="150">
        <v>46022</v>
      </c>
      <c r="O717" s="156"/>
      <c r="P717" s="223" t="s">
        <v>62</v>
      </c>
      <c r="Q717" s="156"/>
      <c r="R717" s="156"/>
      <c r="S717" s="56"/>
    </row>
    <row r="718" spans="1:19" s="56" customFormat="1" ht="74.45" customHeight="1" x14ac:dyDescent="0.25">
      <c r="A718" s="331" t="s">
        <v>305</v>
      </c>
      <c r="B718" s="137" t="s">
        <v>331</v>
      </c>
      <c r="C718" s="142" t="s">
        <v>191</v>
      </c>
      <c r="D718" s="141" t="s">
        <v>333</v>
      </c>
      <c r="E718" s="141" t="s">
        <v>320</v>
      </c>
      <c r="F718" s="142">
        <v>642</v>
      </c>
      <c r="G718" s="142"/>
      <c r="H718" s="142">
        <f>G718</f>
        <v>0</v>
      </c>
      <c r="I718" s="142">
        <v>0</v>
      </c>
      <c r="J718" s="142">
        <v>0</v>
      </c>
      <c r="K718" s="142">
        <f>G718</f>
        <v>0</v>
      </c>
      <c r="L718" s="142"/>
      <c r="M718" s="224" t="s">
        <v>62</v>
      </c>
      <c r="N718" s="224" t="s">
        <v>62</v>
      </c>
      <c r="O718" s="156"/>
      <c r="P718" s="156"/>
      <c r="Q718" s="156"/>
      <c r="R718" s="156"/>
    </row>
    <row r="719" spans="1:19" ht="15.75" x14ac:dyDescent="0.25">
      <c r="A719" s="332"/>
      <c r="B719" s="146" t="s">
        <v>70</v>
      </c>
      <c r="C719" s="224"/>
      <c r="D719" s="224" t="s">
        <v>62</v>
      </c>
      <c r="E719" s="224"/>
      <c r="F719" s="224"/>
      <c r="G719" s="224">
        <f>G718</f>
        <v>0</v>
      </c>
      <c r="H719" s="224">
        <f t="shared" ref="H719:K719" si="356">H718</f>
        <v>0</v>
      </c>
      <c r="I719" s="274">
        <f t="shared" si="356"/>
        <v>0</v>
      </c>
      <c r="J719" s="274">
        <f t="shared" si="356"/>
        <v>0</v>
      </c>
      <c r="K719" s="224">
        <f t="shared" si="356"/>
        <v>0</v>
      </c>
      <c r="L719" s="224" t="s">
        <v>62</v>
      </c>
      <c r="M719" s="150">
        <v>46022</v>
      </c>
      <c r="N719" s="150">
        <v>46022</v>
      </c>
      <c r="O719" s="156"/>
      <c r="P719" s="223" t="s">
        <v>62</v>
      </c>
      <c r="Q719" s="156"/>
      <c r="R719" s="156"/>
      <c r="S719" s="56"/>
    </row>
    <row r="720" spans="1:19" x14ac:dyDescent="0.25">
      <c r="A720" s="332"/>
      <c r="B720" s="147" t="s">
        <v>76</v>
      </c>
      <c r="C720" s="224"/>
      <c r="D720" s="224"/>
      <c r="E720" s="224"/>
      <c r="F720" s="224"/>
      <c r="G720" s="224" t="s">
        <v>62</v>
      </c>
      <c r="H720" s="224"/>
      <c r="I720" s="274" t="s">
        <v>62</v>
      </c>
      <c r="J720" s="274"/>
      <c r="K720" s="224"/>
      <c r="L720" s="224" t="s">
        <v>62</v>
      </c>
      <c r="M720" s="224"/>
      <c r="N720" s="224"/>
      <c r="O720" s="223" t="s">
        <v>62</v>
      </c>
      <c r="P720" s="223" t="s">
        <v>62</v>
      </c>
      <c r="Q720" s="223" t="s">
        <v>62</v>
      </c>
      <c r="R720" s="223" t="s">
        <v>62</v>
      </c>
      <c r="S720" s="56"/>
    </row>
    <row r="721" spans="1:19" ht="65.45" customHeight="1" x14ac:dyDescent="0.25">
      <c r="A721" s="332"/>
      <c r="B721" s="148" t="s">
        <v>192</v>
      </c>
      <c r="C721" s="224"/>
      <c r="D721" s="224" t="s">
        <v>62</v>
      </c>
      <c r="E721" s="224"/>
      <c r="F721" s="224"/>
      <c r="G721" s="224">
        <f>G718</f>
        <v>0</v>
      </c>
      <c r="H721" s="224">
        <f t="shared" ref="H721:J721" si="357">H718</f>
        <v>0</v>
      </c>
      <c r="I721" s="274">
        <f t="shared" si="357"/>
        <v>0</v>
      </c>
      <c r="J721" s="274">
        <f t="shared" si="357"/>
        <v>0</v>
      </c>
      <c r="K721" s="224">
        <f>K718</f>
        <v>0</v>
      </c>
      <c r="L721" s="224" t="s">
        <v>62</v>
      </c>
      <c r="M721" s="150">
        <v>46022</v>
      </c>
      <c r="N721" s="150">
        <v>46022</v>
      </c>
      <c r="O721" s="156"/>
      <c r="P721" s="223" t="s">
        <v>62</v>
      </c>
      <c r="Q721" s="156"/>
      <c r="R721" s="156"/>
      <c r="S721" s="56"/>
    </row>
    <row r="722" spans="1:19" ht="15" customHeight="1" x14ac:dyDescent="0.25">
      <c r="A722" s="332"/>
      <c r="B722" s="147" t="s">
        <v>193</v>
      </c>
      <c r="C722" s="224"/>
      <c r="D722" s="224"/>
      <c r="E722" s="224"/>
      <c r="F722" s="224"/>
      <c r="G722" s="224" t="s">
        <v>62</v>
      </c>
      <c r="H722" s="224"/>
      <c r="I722" s="274" t="s">
        <v>62</v>
      </c>
      <c r="J722" s="274"/>
      <c r="K722" s="224"/>
      <c r="L722" s="224" t="s">
        <v>62</v>
      </c>
      <c r="M722" s="224"/>
      <c r="N722" s="224"/>
      <c r="O722" s="223" t="s">
        <v>62</v>
      </c>
      <c r="P722" s="223" t="s">
        <v>62</v>
      </c>
      <c r="Q722" s="223" t="s">
        <v>62</v>
      </c>
      <c r="R722" s="223" t="s">
        <v>62</v>
      </c>
      <c r="S722" s="56"/>
    </row>
    <row r="723" spans="1:19" ht="38.65" customHeight="1" x14ac:dyDescent="0.25">
      <c r="A723" s="332"/>
      <c r="B723" s="148" t="s">
        <v>330</v>
      </c>
      <c r="C723" s="224"/>
      <c r="D723" s="224" t="s">
        <v>62</v>
      </c>
      <c r="E723" s="224"/>
      <c r="F723" s="224"/>
      <c r="G723" s="224">
        <f>G719</f>
        <v>0</v>
      </c>
      <c r="H723" s="224">
        <f t="shared" ref="H723:K723" si="358">H719</f>
        <v>0</v>
      </c>
      <c r="I723" s="274">
        <f t="shared" si="358"/>
        <v>0</v>
      </c>
      <c r="J723" s="274">
        <f t="shared" si="358"/>
        <v>0</v>
      </c>
      <c r="K723" s="224">
        <f t="shared" si="358"/>
        <v>0</v>
      </c>
      <c r="L723" s="224" t="s">
        <v>62</v>
      </c>
      <c r="M723" s="150">
        <v>46022</v>
      </c>
      <c r="N723" s="150">
        <v>46022</v>
      </c>
      <c r="O723" s="156"/>
      <c r="P723" s="223" t="s">
        <v>62</v>
      </c>
      <c r="Q723" s="156"/>
      <c r="R723" s="156"/>
      <c r="S723" s="56"/>
    </row>
    <row r="724" spans="1:19" ht="21" customHeight="1" x14ac:dyDescent="0.25">
      <c r="A724" s="332"/>
      <c r="B724" s="147" t="s">
        <v>71</v>
      </c>
      <c r="C724" s="224"/>
      <c r="D724" s="224"/>
      <c r="E724" s="224"/>
      <c r="F724" s="224"/>
      <c r="G724" s="224" t="s">
        <v>62</v>
      </c>
      <c r="H724" s="224"/>
      <c r="I724" s="274" t="s">
        <v>62</v>
      </c>
      <c r="J724" s="274"/>
      <c r="K724" s="224"/>
      <c r="L724" s="224" t="s">
        <v>62</v>
      </c>
      <c r="M724" s="224"/>
      <c r="N724" s="224"/>
      <c r="O724" s="223" t="s">
        <v>62</v>
      </c>
      <c r="P724" s="223" t="s">
        <v>62</v>
      </c>
      <c r="Q724" s="223" t="s">
        <v>62</v>
      </c>
      <c r="R724" s="223" t="s">
        <v>62</v>
      </c>
      <c r="S724" s="56"/>
    </row>
    <row r="725" spans="1:19" ht="21" customHeight="1" x14ac:dyDescent="0.25">
      <c r="A725" s="333"/>
      <c r="B725" s="148" t="s">
        <v>72</v>
      </c>
      <c r="C725" s="224"/>
      <c r="D725" s="224" t="s">
        <v>62</v>
      </c>
      <c r="E725" s="224"/>
      <c r="F725" s="224"/>
      <c r="G725" s="224">
        <f>G723</f>
        <v>0</v>
      </c>
      <c r="H725" s="224">
        <f t="shared" ref="H725:K725" si="359">H723</f>
        <v>0</v>
      </c>
      <c r="I725" s="274">
        <f t="shared" si="359"/>
        <v>0</v>
      </c>
      <c r="J725" s="274">
        <f t="shared" si="359"/>
        <v>0</v>
      </c>
      <c r="K725" s="224">
        <f t="shared" si="359"/>
        <v>0</v>
      </c>
      <c r="L725" s="224" t="s">
        <v>62</v>
      </c>
      <c r="M725" s="150">
        <v>46022</v>
      </c>
      <c r="N725" s="150">
        <v>46022</v>
      </c>
      <c r="O725" s="156"/>
      <c r="P725" s="223" t="s">
        <v>62</v>
      </c>
      <c r="Q725" s="156"/>
      <c r="R725" s="156"/>
      <c r="S725" s="56"/>
    </row>
    <row r="726" spans="1:19" s="56" customFormat="1" ht="74.45" customHeight="1" x14ac:dyDescent="0.25">
      <c r="A726" s="331" t="s">
        <v>306</v>
      </c>
      <c r="B726" s="137" t="s">
        <v>331</v>
      </c>
      <c r="C726" s="142" t="s">
        <v>191</v>
      </c>
      <c r="D726" s="141" t="s">
        <v>333</v>
      </c>
      <c r="E726" s="141" t="s">
        <v>320</v>
      </c>
      <c r="F726" s="142">
        <v>642</v>
      </c>
      <c r="G726" s="142"/>
      <c r="H726" s="142">
        <f>G726</f>
        <v>0</v>
      </c>
      <c r="I726" s="142">
        <v>0</v>
      </c>
      <c r="J726" s="142">
        <v>0</v>
      </c>
      <c r="K726" s="142">
        <f>G726</f>
        <v>0</v>
      </c>
      <c r="L726" s="142"/>
      <c r="M726" s="224" t="s">
        <v>62</v>
      </c>
      <c r="N726" s="224" t="s">
        <v>62</v>
      </c>
      <c r="O726" s="156"/>
      <c r="P726" s="156"/>
      <c r="Q726" s="156"/>
      <c r="R726" s="156"/>
    </row>
    <row r="727" spans="1:19" ht="15.75" x14ac:dyDescent="0.25">
      <c r="A727" s="332"/>
      <c r="B727" s="146" t="s">
        <v>70</v>
      </c>
      <c r="C727" s="224"/>
      <c r="D727" s="224" t="s">
        <v>62</v>
      </c>
      <c r="E727" s="224"/>
      <c r="F727" s="224"/>
      <c r="G727" s="224">
        <f>G726</f>
        <v>0</v>
      </c>
      <c r="H727" s="224">
        <f t="shared" ref="H727:K727" si="360">H726</f>
        <v>0</v>
      </c>
      <c r="I727" s="274">
        <f t="shared" si="360"/>
        <v>0</v>
      </c>
      <c r="J727" s="274">
        <f t="shared" si="360"/>
        <v>0</v>
      </c>
      <c r="K727" s="224">
        <f t="shared" si="360"/>
        <v>0</v>
      </c>
      <c r="L727" s="224" t="s">
        <v>62</v>
      </c>
      <c r="M727" s="150">
        <v>46022</v>
      </c>
      <c r="N727" s="150">
        <v>46022</v>
      </c>
      <c r="O727" s="156"/>
      <c r="P727" s="223" t="s">
        <v>62</v>
      </c>
      <c r="Q727" s="156"/>
      <c r="R727" s="156"/>
      <c r="S727" s="56"/>
    </row>
    <row r="728" spans="1:19" x14ac:dyDescent="0.25">
      <c r="A728" s="332"/>
      <c r="B728" s="147" t="s">
        <v>76</v>
      </c>
      <c r="C728" s="224"/>
      <c r="D728" s="224"/>
      <c r="E728" s="224"/>
      <c r="F728" s="224"/>
      <c r="G728" s="224" t="s">
        <v>62</v>
      </c>
      <c r="H728" s="224"/>
      <c r="I728" s="274" t="s">
        <v>62</v>
      </c>
      <c r="J728" s="274"/>
      <c r="K728" s="224"/>
      <c r="L728" s="224" t="s">
        <v>62</v>
      </c>
      <c r="M728" s="224"/>
      <c r="N728" s="224"/>
      <c r="O728" s="223" t="s">
        <v>62</v>
      </c>
      <c r="P728" s="223" t="s">
        <v>62</v>
      </c>
      <c r="Q728" s="223" t="s">
        <v>62</v>
      </c>
      <c r="R728" s="223" t="s">
        <v>62</v>
      </c>
      <c r="S728" s="56"/>
    </row>
    <row r="729" spans="1:19" ht="65.45" customHeight="1" x14ac:dyDescent="0.25">
      <c r="A729" s="332"/>
      <c r="B729" s="148" t="s">
        <v>192</v>
      </c>
      <c r="C729" s="224"/>
      <c r="D729" s="224" t="s">
        <v>62</v>
      </c>
      <c r="E729" s="224"/>
      <c r="F729" s="224"/>
      <c r="G729" s="224">
        <f>G726</f>
        <v>0</v>
      </c>
      <c r="H729" s="224">
        <f t="shared" ref="H729:J729" si="361">H726</f>
        <v>0</v>
      </c>
      <c r="I729" s="274">
        <f t="shared" si="361"/>
        <v>0</v>
      </c>
      <c r="J729" s="274">
        <f t="shared" si="361"/>
        <v>0</v>
      </c>
      <c r="K729" s="224">
        <f>K726</f>
        <v>0</v>
      </c>
      <c r="L729" s="224" t="s">
        <v>62</v>
      </c>
      <c r="M729" s="150">
        <v>46022</v>
      </c>
      <c r="N729" s="150">
        <v>46022</v>
      </c>
      <c r="O729" s="156"/>
      <c r="P729" s="223" t="s">
        <v>62</v>
      </c>
      <c r="Q729" s="156"/>
      <c r="R729" s="156"/>
      <c r="S729" s="56"/>
    </row>
    <row r="730" spans="1:19" ht="15" customHeight="1" x14ac:dyDescent="0.25">
      <c r="A730" s="332"/>
      <c r="B730" s="147" t="s">
        <v>193</v>
      </c>
      <c r="C730" s="224"/>
      <c r="D730" s="224"/>
      <c r="E730" s="224"/>
      <c r="F730" s="224"/>
      <c r="G730" s="224" t="s">
        <v>62</v>
      </c>
      <c r="H730" s="224"/>
      <c r="I730" s="274" t="s">
        <v>62</v>
      </c>
      <c r="J730" s="274"/>
      <c r="K730" s="224"/>
      <c r="L730" s="224" t="s">
        <v>62</v>
      </c>
      <c r="M730" s="224"/>
      <c r="N730" s="224"/>
      <c r="O730" s="223" t="s">
        <v>62</v>
      </c>
      <c r="P730" s="223" t="s">
        <v>62</v>
      </c>
      <c r="Q730" s="223" t="s">
        <v>62</v>
      </c>
      <c r="R730" s="223" t="s">
        <v>62</v>
      </c>
      <c r="S730" s="56"/>
    </row>
    <row r="731" spans="1:19" ht="38.65" customHeight="1" x14ac:dyDescent="0.25">
      <c r="A731" s="332"/>
      <c r="B731" s="148" t="s">
        <v>330</v>
      </c>
      <c r="C731" s="224"/>
      <c r="D731" s="224" t="s">
        <v>62</v>
      </c>
      <c r="E731" s="224"/>
      <c r="F731" s="224"/>
      <c r="G731" s="224">
        <f>G727</f>
        <v>0</v>
      </c>
      <c r="H731" s="224">
        <f t="shared" ref="H731:K731" si="362">H727</f>
        <v>0</v>
      </c>
      <c r="I731" s="274">
        <f t="shared" si="362"/>
        <v>0</v>
      </c>
      <c r="J731" s="274">
        <f t="shared" si="362"/>
        <v>0</v>
      </c>
      <c r="K731" s="224">
        <f t="shared" si="362"/>
        <v>0</v>
      </c>
      <c r="L731" s="224" t="s">
        <v>62</v>
      </c>
      <c r="M731" s="150">
        <v>46022</v>
      </c>
      <c r="N731" s="150">
        <v>46022</v>
      </c>
      <c r="O731" s="156"/>
      <c r="P731" s="223" t="s">
        <v>62</v>
      </c>
      <c r="Q731" s="156"/>
      <c r="R731" s="156"/>
      <c r="S731" s="56"/>
    </row>
    <row r="732" spans="1:19" ht="21" customHeight="1" x14ac:dyDescent="0.25">
      <c r="A732" s="332"/>
      <c r="B732" s="147" t="s">
        <v>71</v>
      </c>
      <c r="C732" s="224"/>
      <c r="D732" s="224"/>
      <c r="E732" s="224"/>
      <c r="F732" s="224"/>
      <c r="G732" s="224" t="s">
        <v>62</v>
      </c>
      <c r="H732" s="224"/>
      <c r="I732" s="274" t="s">
        <v>62</v>
      </c>
      <c r="J732" s="274"/>
      <c r="K732" s="224"/>
      <c r="L732" s="224" t="s">
        <v>62</v>
      </c>
      <c r="M732" s="224"/>
      <c r="N732" s="224"/>
      <c r="O732" s="223" t="s">
        <v>62</v>
      </c>
      <c r="P732" s="223" t="s">
        <v>62</v>
      </c>
      <c r="Q732" s="223" t="s">
        <v>62</v>
      </c>
      <c r="R732" s="223" t="s">
        <v>62</v>
      </c>
      <c r="S732" s="56"/>
    </row>
    <row r="733" spans="1:19" ht="21" customHeight="1" x14ac:dyDescent="0.25">
      <c r="A733" s="333"/>
      <c r="B733" s="148" t="s">
        <v>72</v>
      </c>
      <c r="C733" s="224"/>
      <c r="D733" s="224" t="s">
        <v>62</v>
      </c>
      <c r="E733" s="224"/>
      <c r="F733" s="224"/>
      <c r="G733" s="224">
        <f>G731</f>
        <v>0</v>
      </c>
      <c r="H733" s="224">
        <f t="shared" ref="H733:K733" si="363">H731</f>
        <v>0</v>
      </c>
      <c r="I733" s="274">
        <f t="shared" si="363"/>
        <v>0</v>
      </c>
      <c r="J733" s="274">
        <f t="shared" si="363"/>
        <v>0</v>
      </c>
      <c r="K733" s="224">
        <f t="shared" si="363"/>
        <v>0</v>
      </c>
      <c r="L733" s="224" t="s">
        <v>62</v>
      </c>
      <c r="M733" s="150">
        <v>46022</v>
      </c>
      <c r="N733" s="150">
        <v>46022</v>
      </c>
      <c r="O733" s="156"/>
      <c r="P733" s="223" t="s">
        <v>62</v>
      </c>
      <c r="Q733" s="156"/>
      <c r="R733" s="156"/>
      <c r="S733" s="56"/>
    </row>
    <row r="734" spans="1:19" s="56" customFormat="1" ht="74.45" customHeight="1" x14ac:dyDescent="0.25">
      <c r="A734" s="331" t="s">
        <v>307</v>
      </c>
      <c r="B734" s="137" t="s">
        <v>331</v>
      </c>
      <c r="C734" s="142" t="s">
        <v>191</v>
      </c>
      <c r="D734" s="141" t="s">
        <v>333</v>
      </c>
      <c r="E734" s="141" t="s">
        <v>320</v>
      </c>
      <c r="F734" s="142">
        <v>642</v>
      </c>
      <c r="G734" s="142"/>
      <c r="H734" s="142">
        <f>G734</f>
        <v>0</v>
      </c>
      <c r="I734" s="142">
        <v>0</v>
      </c>
      <c r="J734" s="142">
        <v>0</v>
      </c>
      <c r="K734" s="142">
        <f>G734</f>
        <v>0</v>
      </c>
      <c r="L734" s="142"/>
      <c r="M734" s="224" t="s">
        <v>62</v>
      </c>
      <c r="N734" s="224" t="s">
        <v>62</v>
      </c>
      <c r="O734" s="156"/>
      <c r="P734" s="156"/>
      <c r="Q734" s="156"/>
      <c r="R734" s="156"/>
    </row>
    <row r="735" spans="1:19" ht="15.75" x14ac:dyDescent="0.25">
      <c r="A735" s="332"/>
      <c r="B735" s="146" t="s">
        <v>70</v>
      </c>
      <c r="C735" s="224"/>
      <c r="D735" s="224" t="s">
        <v>62</v>
      </c>
      <c r="E735" s="224"/>
      <c r="F735" s="224"/>
      <c r="G735" s="224">
        <f>G734</f>
        <v>0</v>
      </c>
      <c r="H735" s="224">
        <f t="shared" ref="H735:K735" si="364">H734</f>
        <v>0</v>
      </c>
      <c r="I735" s="274">
        <f t="shared" si="364"/>
        <v>0</v>
      </c>
      <c r="J735" s="274">
        <f t="shared" si="364"/>
        <v>0</v>
      </c>
      <c r="K735" s="224">
        <f t="shared" si="364"/>
        <v>0</v>
      </c>
      <c r="L735" s="224" t="s">
        <v>62</v>
      </c>
      <c r="M735" s="150">
        <v>46022</v>
      </c>
      <c r="N735" s="150">
        <v>46022</v>
      </c>
      <c r="O735" s="156"/>
      <c r="P735" s="223" t="s">
        <v>62</v>
      </c>
      <c r="Q735" s="156"/>
      <c r="R735" s="156"/>
      <c r="S735" s="56"/>
    </row>
    <row r="736" spans="1:19" x14ac:dyDescent="0.25">
      <c r="A736" s="332"/>
      <c r="B736" s="147" t="s">
        <v>76</v>
      </c>
      <c r="C736" s="224"/>
      <c r="D736" s="224"/>
      <c r="E736" s="224"/>
      <c r="F736" s="224"/>
      <c r="G736" s="224" t="s">
        <v>62</v>
      </c>
      <c r="H736" s="224"/>
      <c r="I736" s="274" t="s">
        <v>62</v>
      </c>
      <c r="J736" s="274"/>
      <c r="K736" s="224"/>
      <c r="L736" s="224" t="s">
        <v>62</v>
      </c>
      <c r="M736" s="224"/>
      <c r="N736" s="224"/>
      <c r="O736" s="223" t="s">
        <v>62</v>
      </c>
      <c r="P736" s="223" t="s">
        <v>62</v>
      </c>
      <c r="Q736" s="223" t="s">
        <v>62</v>
      </c>
      <c r="R736" s="223" t="s">
        <v>62</v>
      </c>
      <c r="S736" s="56"/>
    </row>
    <row r="737" spans="1:19" ht="65.45" customHeight="1" x14ac:dyDescent="0.25">
      <c r="A737" s="332"/>
      <c r="B737" s="148" t="s">
        <v>192</v>
      </c>
      <c r="C737" s="224"/>
      <c r="D737" s="224" t="s">
        <v>62</v>
      </c>
      <c r="E737" s="224"/>
      <c r="F737" s="224"/>
      <c r="G737" s="224">
        <f>G734</f>
        <v>0</v>
      </c>
      <c r="H737" s="224">
        <f t="shared" ref="H737:J737" si="365">H734</f>
        <v>0</v>
      </c>
      <c r="I737" s="274">
        <f t="shared" si="365"/>
        <v>0</v>
      </c>
      <c r="J737" s="274">
        <f t="shared" si="365"/>
        <v>0</v>
      </c>
      <c r="K737" s="224">
        <f>K734</f>
        <v>0</v>
      </c>
      <c r="L737" s="224" t="s">
        <v>62</v>
      </c>
      <c r="M737" s="150">
        <v>46022</v>
      </c>
      <c r="N737" s="150">
        <v>46022</v>
      </c>
      <c r="O737" s="156"/>
      <c r="P737" s="223" t="s">
        <v>62</v>
      </c>
      <c r="Q737" s="156"/>
      <c r="R737" s="156"/>
      <c r="S737" s="56"/>
    </row>
    <row r="738" spans="1:19" ht="15" customHeight="1" x14ac:dyDescent="0.25">
      <c r="A738" s="332"/>
      <c r="B738" s="147" t="s">
        <v>193</v>
      </c>
      <c r="C738" s="224"/>
      <c r="D738" s="224"/>
      <c r="E738" s="224"/>
      <c r="F738" s="224"/>
      <c r="G738" s="224" t="s">
        <v>62</v>
      </c>
      <c r="H738" s="224"/>
      <c r="I738" s="274" t="s">
        <v>62</v>
      </c>
      <c r="J738" s="274"/>
      <c r="K738" s="224"/>
      <c r="L738" s="224" t="s">
        <v>62</v>
      </c>
      <c r="M738" s="224"/>
      <c r="N738" s="224"/>
      <c r="O738" s="223" t="s">
        <v>62</v>
      </c>
      <c r="P738" s="223" t="s">
        <v>62</v>
      </c>
      <c r="Q738" s="223" t="s">
        <v>62</v>
      </c>
      <c r="R738" s="223" t="s">
        <v>62</v>
      </c>
      <c r="S738" s="56"/>
    </row>
    <row r="739" spans="1:19" ht="38.65" customHeight="1" x14ac:dyDescent="0.25">
      <c r="A739" s="332"/>
      <c r="B739" s="148" t="s">
        <v>330</v>
      </c>
      <c r="C739" s="224"/>
      <c r="D739" s="224" t="s">
        <v>62</v>
      </c>
      <c r="E739" s="224"/>
      <c r="F739" s="224"/>
      <c r="G739" s="224">
        <f>G735</f>
        <v>0</v>
      </c>
      <c r="H739" s="224">
        <f t="shared" ref="H739:K739" si="366">H735</f>
        <v>0</v>
      </c>
      <c r="I739" s="274">
        <f t="shared" si="366"/>
        <v>0</v>
      </c>
      <c r="J739" s="274">
        <f t="shared" si="366"/>
        <v>0</v>
      </c>
      <c r="K739" s="224">
        <f t="shared" si="366"/>
        <v>0</v>
      </c>
      <c r="L739" s="224" t="s">
        <v>62</v>
      </c>
      <c r="M739" s="150">
        <v>46022</v>
      </c>
      <c r="N739" s="150">
        <v>46022</v>
      </c>
      <c r="O739" s="156"/>
      <c r="P739" s="223" t="s">
        <v>62</v>
      </c>
      <c r="Q739" s="156"/>
      <c r="R739" s="156"/>
      <c r="S739" s="56"/>
    </row>
    <row r="740" spans="1:19" ht="21" customHeight="1" x14ac:dyDescent="0.25">
      <c r="A740" s="332"/>
      <c r="B740" s="147" t="s">
        <v>71</v>
      </c>
      <c r="C740" s="224"/>
      <c r="D740" s="224"/>
      <c r="E740" s="224"/>
      <c r="F740" s="224"/>
      <c r="G740" s="224" t="s">
        <v>62</v>
      </c>
      <c r="H740" s="224"/>
      <c r="I740" s="274" t="s">
        <v>62</v>
      </c>
      <c r="J740" s="274"/>
      <c r="K740" s="224"/>
      <c r="L740" s="224" t="s">
        <v>62</v>
      </c>
      <c r="M740" s="224"/>
      <c r="N740" s="224"/>
      <c r="O740" s="223" t="s">
        <v>62</v>
      </c>
      <c r="P740" s="223" t="s">
        <v>62</v>
      </c>
      <c r="Q740" s="223" t="s">
        <v>62</v>
      </c>
      <c r="R740" s="223" t="s">
        <v>62</v>
      </c>
      <c r="S740" s="56"/>
    </row>
    <row r="741" spans="1:19" ht="21" customHeight="1" x14ac:dyDescent="0.25">
      <c r="A741" s="333"/>
      <c r="B741" s="148" t="s">
        <v>72</v>
      </c>
      <c r="C741" s="224"/>
      <c r="D741" s="224" t="s">
        <v>62</v>
      </c>
      <c r="E741" s="224"/>
      <c r="F741" s="224"/>
      <c r="G741" s="224">
        <f>G739</f>
        <v>0</v>
      </c>
      <c r="H741" s="224">
        <f t="shared" ref="H741:K741" si="367">H739</f>
        <v>0</v>
      </c>
      <c r="I741" s="274">
        <f t="shared" si="367"/>
        <v>0</v>
      </c>
      <c r="J741" s="274">
        <f t="shared" si="367"/>
        <v>0</v>
      </c>
      <c r="K741" s="224">
        <f t="shared" si="367"/>
        <v>0</v>
      </c>
      <c r="L741" s="224" t="s">
        <v>62</v>
      </c>
      <c r="M741" s="150">
        <v>46022</v>
      </c>
      <c r="N741" s="150">
        <v>46022</v>
      </c>
      <c r="O741" s="156"/>
      <c r="P741" s="223" t="s">
        <v>62</v>
      </c>
      <c r="Q741" s="156"/>
      <c r="R741" s="156"/>
      <c r="S741" s="56"/>
    </row>
    <row r="742" spans="1:19" s="56" customFormat="1" ht="74.45" customHeight="1" x14ac:dyDescent="0.25">
      <c r="A742" s="331" t="s">
        <v>308</v>
      </c>
      <c r="B742" s="137" t="s">
        <v>331</v>
      </c>
      <c r="C742" s="142" t="s">
        <v>191</v>
      </c>
      <c r="D742" s="141" t="s">
        <v>333</v>
      </c>
      <c r="E742" s="141" t="s">
        <v>320</v>
      </c>
      <c r="F742" s="142">
        <v>642</v>
      </c>
      <c r="G742" s="142"/>
      <c r="H742" s="142">
        <f>G742</f>
        <v>0</v>
      </c>
      <c r="I742" s="142">
        <v>0</v>
      </c>
      <c r="J742" s="142">
        <v>0</v>
      </c>
      <c r="K742" s="142">
        <f>G742</f>
        <v>0</v>
      </c>
      <c r="L742" s="142"/>
      <c r="M742" s="224" t="s">
        <v>62</v>
      </c>
      <c r="N742" s="224" t="s">
        <v>62</v>
      </c>
      <c r="O742" s="156"/>
      <c r="P742" s="156"/>
      <c r="Q742" s="156"/>
      <c r="R742" s="156"/>
    </row>
    <row r="743" spans="1:19" ht="15.75" x14ac:dyDescent="0.25">
      <c r="A743" s="332"/>
      <c r="B743" s="146" t="s">
        <v>70</v>
      </c>
      <c r="C743" s="224"/>
      <c r="D743" s="224" t="s">
        <v>62</v>
      </c>
      <c r="E743" s="224"/>
      <c r="F743" s="224"/>
      <c r="G743" s="224">
        <f>G742</f>
        <v>0</v>
      </c>
      <c r="H743" s="224">
        <f t="shared" ref="H743:K743" si="368">H742</f>
        <v>0</v>
      </c>
      <c r="I743" s="274">
        <f t="shared" si="368"/>
        <v>0</v>
      </c>
      <c r="J743" s="274">
        <f t="shared" si="368"/>
        <v>0</v>
      </c>
      <c r="K743" s="224">
        <f t="shared" si="368"/>
        <v>0</v>
      </c>
      <c r="L743" s="224" t="s">
        <v>62</v>
      </c>
      <c r="M743" s="150">
        <v>46022</v>
      </c>
      <c r="N743" s="150">
        <v>46022</v>
      </c>
      <c r="O743" s="156"/>
      <c r="P743" s="223" t="s">
        <v>62</v>
      </c>
      <c r="Q743" s="156"/>
      <c r="R743" s="156"/>
      <c r="S743" s="56"/>
    </row>
    <row r="744" spans="1:19" x14ac:dyDescent="0.25">
      <c r="A744" s="332"/>
      <c r="B744" s="147" t="s">
        <v>76</v>
      </c>
      <c r="C744" s="224"/>
      <c r="D744" s="224"/>
      <c r="E744" s="224"/>
      <c r="F744" s="224"/>
      <c r="G744" s="224" t="s">
        <v>62</v>
      </c>
      <c r="H744" s="224"/>
      <c r="I744" s="274" t="s">
        <v>62</v>
      </c>
      <c r="J744" s="274"/>
      <c r="K744" s="224"/>
      <c r="L744" s="224" t="s">
        <v>62</v>
      </c>
      <c r="M744" s="224"/>
      <c r="N744" s="224"/>
      <c r="O744" s="223" t="s">
        <v>62</v>
      </c>
      <c r="P744" s="223" t="s">
        <v>62</v>
      </c>
      <c r="Q744" s="223" t="s">
        <v>62</v>
      </c>
      <c r="R744" s="223" t="s">
        <v>62</v>
      </c>
      <c r="S744" s="56"/>
    </row>
    <row r="745" spans="1:19" ht="65.45" customHeight="1" x14ac:dyDescent="0.25">
      <c r="A745" s="332"/>
      <c r="B745" s="148" t="s">
        <v>192</v>
      </c>
      <c r="C745" s="224"/>
      <c r="D745" s="224" t="s">
        <v>62</v>
      </c>
      <c r="E745" s="224"/>
      <c r="F745" s="224"/>
      <c r="G745" s="224">
        <f>G742</f>
        <v>0</v>
      </c>
      <c r="H745" s="224">
        <f t="shared" ref="H745:J745" si="369">H742</f>
        <v>0</v>
      </c>
      <c r="I745" s="274">
        <f t="shared" si="369"/>
        <v>0</v>
      </c>
      <c r="J745" s="274">
        <f t="shared" si="369"/>
        <v>0</v>
      </c>
      <c r="K745" s="224">
        <f>K742</f>
        <v>0</v>
      </c>
      <c r="L745" s="224" t="s">
        <v>62</v>
      </c>
      <c r="M745" s="150">
        <v>46022</v>
      </c>
      <c r="N745" s="150">
        <v>46022</v>
      </c>
      <c r="O745" s="156"/>
      <c r="P745" s="223" t="s">
        <v>62</v>
      </c>
      <c r="Q745" s="156"/>
      <c r="R745" s="156"/>
      <c r="S745" s="56"/>
    </row>
    <row r="746" spans="1:19" ht="15" customHeight="1" x14ac:dyDescent="0.25">
      <c r="A746" s="332"/>
      <c r="B746" s="147" t="s">
        <v>193</v>
      </c>
      <c r="C746" s="224"/>
      <c r="D746" s="224"/>
      <c r="E746" s="224"/>
      <c r="F746" s="224"/>
      <c r="G746" s="224" t="s">
        <v>62</v>
      </c>
      <c r="H746" s="224"/>
      <c r="I746" s="274" t="s">
        <v>62</v>
      </c>
      <c r="J746" s="274"/>
      <c r="K746" s="224"/>
      <c r="L746" s="224" t="s">
        <v>62</v>
      </c>
      <c r="M746" s="224"/>
      <c r="N746" s="224"/>
      <c r="O746" s="223" t="s">
        <v>62</v>
      </c>
      <c r="P746" s="223" t="s">
        <v>62</v>
      </c>
      <c r="Q746" s="223" t="s">
        <v>62</v>
      </c>
      <c r="R746" s="223" t="s">
        <v>62</v>
      </c>
      <c r="S746" s="56"/>
    </row>
    <row r="747" spans="1:19" ht="38.65" customHeight="1" x14ac:dyDescent="0.25">
      <c r="A747" s="332"/>
      <c r="B747" s="148" t="s">
        <v>330</v>
      </c>
      <c r="C747" s="224"/>
      <c r="D747" s="224" t="s">
        <v>62</v>
      </c>
      <c r="E747" s="224"/>
      <c r="F747" s="224"/>
      <c r="G747" s="224">
        <f>G743</f>
        <v>0</v>
      </c>
      <c r="H747" s="224">
        <f t="shared" ref="H747:K747" si="370">H743</f>
        <v>0</v>
      </c>
      <c r="I747" s="274">
        <f t="shared" si="370"/>
        <v>0</v>
      </c>
      <c r="J747" s="274">
        <f t="shared" si="370"/>
        <v>0</v>
      </c>
      <c r="K747" s="224">
        <f t="shared" si="370"/>
        <v>0</v>
      </c>
      <c r="L747" s="224" t="s">
        <v>62</v>
      </c>
      <c r="M747" s="150">
        <v>46022</v>
      </c>
      <c r="N747" s="150">
        <v>46022</v>
      </c>
      <c r="O747" s="156"/>
      <c r="P747" s="223" t="s">
        <v>62</v>
      </c>
      <c r="Q747" s="156"/>
      <c r="R747" s="156"/>
      <c r="S747" s="56"/>
    </row>
    <row r="748" spans="1:19" ht="21" customHeight="1" x14ac:dyDescent="0.25">
      <c r="A748" s="332"/>
      <c r="B748" s="147" t="s">
        <v>71</v>
      </c>
      <c r="C748" s="224"/>
      <c r="D748" s="224"/>
      <c r="E748" s="224"/>
      <c r="F748" s="224"/>
      <c r="G748" s="224" t="s">
        <v>62</v>
      </c>
      <c r="H748" s="224"/>
      <c r="I748" s="274" t="s">
        <v>62</v>
      </c>
      <c r="J748" s="274"/>
      <c r="K748" s="224"/>
      <c r="L748" s="224" t="s">
        <v>62</v>
      </c>
      <c r="M748" s="224"/>
      <c r="N748" s="224"/>
      <c r="O748" s="223" t="s">
        <v>62</v>
      </c>
      <c r="P748" s="223" t="s">
        <v>62</v>
      </c>
      <c r="Q748" s="223" t="s">
        <v>62</v>
      </c>
      <c r="R748" s="223" t="s">
        <v>62</v>
      </c>
      <c r="S748" s="56"/>
    </row>
    <row r="749" spans="1:19" ht="21" customHeight="1" x14ac:dyDescent="0.25">
      <c r="A749" s="333"/>
      <c r="B749" s="148" t="s">
        <v>72</v>
      </c>
      <c r="C749" s="224"/>
      <c r="D749" s="224" t="s">
        <v>62</v>
      </c>
      <c r="E749" s="224"/>
      <c r="F749" s="224"/>
      <c r="G749" s="224">
        <f>G747</f>
        <v>0</v>
      </c>
      <c r="H749" s="224">
        <f t="shared" ref="H749:K749" si="371">H747</f>
        <v>0</v>
      </c>
      <c r="I749" s="274">
        <f t="shared" si="371"/>
        <v>0</v>
      </c>
      <c r="J749" s="274">
        <f t="shared" si="371"/>
        <v>0</v>
      </c>
      <c r="K749" s="224">
        <f t="shared" si="371"/>
        <v>0</v>
      </c>
      <c r="L749" s="224" t="s">
        <v>62</v>
      </c>
      <c r="M749" s="150">
        <v>46022</v>
      </c>
      <c r="N749" s="150">
        <v>46022</v>
      </c>
      <c r="O749" s="156"/>
      <c r="P749" s="223" t="s">
        <v>62</v>
      </c>
      <c r="Q749" s="156"/>
      <c r="R749" s="156"/>
      <c r="S749" s="56"/>
    </row>
    <row r="750" spans="1:19" s="56" customFormat="1" ht="74.45" customHeight="1" x14ac:dyDescent="0.25">
      <c r="A750" s="331" t="s">
        <v>309</v>
      </c>
      <c r="B750" s="137" t="s">
        <v>331</v>
      </c>
      <c r="C750" s="142" t="s">
        <v>191</v>
      </c>
      <c r="D750" s="141" t="s">
        <v>333</v>
      </c>
      <c r="E750" s="141" t="s">
        <v>320</v>
      </c>
      <c r="F750" s="142">
        <v>642</v>
      </c>
      <c r="G750" s="142"/>
      <c r="H750" s="142">
        <f>G750</f>
        <v>0</v>
      </c>
      <c r="I750" s="142">
        <v>0</v>
      </c>
      <c r="J750" s="142">
        <v>0</v>
      </c>
      <c r="K750" s="142">
        <f>G750</f>
        <v>0</v>
      </c>
      <c r="L750" s="142"/>
      <c r="M750" s="224" t="s">
        <v>62</v>
      </c>
      <c r="N750" s="224" t="s">
        <v>62</v>
      </c>
      <c r="O750" s="156"/>
      <c r="P750" s="156"/>
      <c r="Q750" s="156"/>
      <c r="R750" s="156"/>
    </row>
    <row r="751" spans="1:19" ht="15.75" x14ac:dyDescent="0.25">
      <c r="A751" s="332"/>
      <c r="B751" s="146" t="s">
        <v>70</v>
      </c>
      <c r="C751" s="224"/>
      <c r="D751" s="224" t="s">
        <v>62</v>
      </c>
      <c r="E751" s="224"/>
      <c r="F751" s="224"/>
      <c r="G751" s="224">
        <f>G750</f>
        <v>0</v>
      </c>
      <c r="H751" s="224">
        <f t="shared" ref="H751:K751" si="372">H750</f>
        <v>0</v>
      </c>
      <c r="I751" s="274">
        <f t="shared" si="372"/>
        <v>0</v>
      </c>
      <c r="J751" s="274">
        <f t="shared" si="372"/>
        <v>0</v>
      </c>
      <c r="K751" s="224">
        <f t="shared" si="372"/>
        <v>0</v>
      </c>
      <c r="L751" s="224" t="s">
        <v>62</v>
      </c>
      <c r="M751" s="150">
        <v>46022</v>
      </c>
      <c r="N751" s="150">
        <v>46022</v>
      </c>
      <c r="O751" s="156"/>
      <c r="P751" s="223" t="s">
        <v>62</v>
      </c>
      <c r="Q751" s="156"/>
      <c r="R751" s="156"/>
      <c r="S751" s="56"/>
    </row>
    <row r="752" spans="1:19" x14ac:dyDescent="0.25">
      <c r="A752" s="332"/>
      <c r="B752" s="147" t="s">
        <v>76</v>
      </c>
      <c r="C752" s="224"/>
      <c r="D752" s="224"/>
      <c r="E752" s="224"/>
      <c r="F752" s="224"/>
      <c r="G752" s="224" t="s">
        <v>62</v>
      </c>
      <c r="H752" s="224"/>
      <c r="I752" s="274" t="s">
        <v>62</v>
      </c>
      <c r="J752" s="274"/>
      <c r="K752" s="224"/>
      <c r="L752" s="224" t="s">
        <v>62</v>
      </c>
      <c r="M752" s="224"/>
      <c r="N752" s="224"/>
      <c r="O752" s="223" t="s">
        <v>62</v>
      </c>
      <c r="P752" s="223" t="s">
        <v>62</v>
      </c>
      <c r="Q752" s="223" t="s">
        <v>62</v>
      </c>
      <c r="R752" s="223" t="s">
        <v>62</v>
      </c>
      <c r="S752" s="56"/>
    </row>
    <row r="753" spans="1:19" ht="65.45" customHeight="1" x14ac:dyDescent="0.25">
      <c r="A753" s="332"/>
      <c r="B753" s="148" t="s">
        <v>192</v>
      </c>
      <c r="C753" s="224"/>
      <c r="D753" s="224" t="s">
        <v>62</v>
      </c>
      <c r="E753" s="224"/>
      <c r="F753" s="224"/>
      <c r="G753" s="224">
        <f>G750</f>
        <v>0</v>
      </c>
      <c r="H753" s="224">
        <f t="shared" ref="H753:J753" si="373">H750</f>
        <v>0</v>
      </c>
      <c r="I753" s="274">
        <f t="shared" si="373"/>
        <v>0</v>
      </c>
      <c r="J753" s="274">
        <f t="shared" si="373"/>
        <v>0</v>
      </c>
      <c r="K753" s="224">
        <f>K750</f>
        <v>0</v>
      </c>
      <c r="L753" s="224" t="s">
        <v>62</v>
      </c>
      <c r="M753" s="150">
        <v>46022</v>
      </c>
      <c r="N753" s="150">
        <v>46022</v>
      </c>
      <c r="O753" s="156"/>
      <c r="P753" s="223" t="s">
        <v>62</v>
      </c>
      <c r="Q753" s="156"/>
      <c r="R753" s="156"/>
      <c r="S753" s="56"/>
    </row>
    <row r="754" spans="1:19" ht="15" customHeight="1" x14ac:dyDescent="0.25">
      <c r="A754" s="332"/>
      <c r="B754" s="147" t="s">
        <v>193</v>
      </c>
      <c r="C754" s="224"/>
      <c r="D754" s="224"/>
      <c r="E754" s="224"/>
      <c r="F754" s="224"/>
      <c r="G754" s="224" t="s">
        <v>62</v>
      </c>
      <c r="H754" s="224"/>
      <c r="I754" s="274" t="s">
        <v>62</v>
      </c>
      <c r="J754" s="274"/>
      <c r="K754" s="224"/>
      <c r="L754" s="224" t="s">
        <v>62</v>
      </c>
      <c r="M754" s="224"/>
      <c r="N754" s="224"/>
      <c r="O754" s="223" t="s">
        <v>62</v>
      </c>
      <c r="P754" s="223" t="s">
        <v>62</v>
      </c>
      <c r="Q754" s="223" t="s">
        <v>62</v>
      </c>
      <c r="R754" s="223" t="s">
        <v>62</v>
      </c>
      <c r="S754" s="56"/>
    </row>
    <row r="755" spans="1:19" ht="38.65" customHeight="1" x14ac:dyDescent="0.25">
      <c r="A755" s="332"/>
      <c r="B755" s="148" t="s">
        <v>330</v>
      </c>
      <c r="C755" s="224"/>
      <c r="D755" s="224" t="s">
        <v>62</v>
      </c>
      <c r="E755" s="224"/>
      <c r="F755" s="224"/>
      <c r="G755" s="224">
        <f>G751</f>
        <v>0</v>
      </c>
      <c r="H755" s="224">
        <f t="shared" ref="H755:K755" si="374">H751</f>
        <v>0</v>
      </c>
      <c r="I755" s="274">
        <f t="shared" si="374"/>
        <v>0</v>
      </c>
      <c r="J755" s="274">
        <f t="shared" si="374"/>
        <v>0</v>
      </c>
      <c r="K755" s="224">
        <f t="shared" si="374"/>
        <v>0</v>
      </c>
      <c r="L755" s="224" t="s">
        <v>62</v>
      </c>
      <c r="M755" s="150">
        <v>46022</v>
      </c>
      <c r="N755" s="150">
        <v>46022</v>
      </c>
      <c r="O755" s="156"/>
      <c r="P755" s="223" t="s">
        <v>62</v>
      </c>
      <c r="Q755" s="156"/>
      <c r="R755" s="156"/>
      <c r="S755" s="56"/>
    </row>
    <row r="756" spans="1:19" ht="21" customHeight="1" x14ac:dyDescent="0.25">
      <c r="A756" s="332"/>
      <c r="B756" s="147" t="s">
        <v>71</v>
      </c>
      <c r="C756" s="224"/>
      <c r="D756" s="224"/>
      <c r="E756" s="224"/>
      <c r="F756" s="224"/>
      <c r="G756" s="224" t="s">
        <v>62</v>
      </c>
      <c r="H756" s="224"/>
      <c r="I756" s="274" t="s">
        <v>62</v>
      </c>
      <c r="J756" s="274"/>
      <c r="K756" s="224"/>
      <c r="L756" s="224" t="s">
        <v>62</v>
      </c>
      <c r="M756" s="224"/>
      <c r="N756" s="224"/>
      <c r="O756" s="223" t="s">
        <v>62</v>
      </c>
      <c r="P756" s="223" t="s">
        <v>62</v>
      </c>
      <c r="Q756" s="223" t="s">
        <v>62</v>
      </c>
      <c r="R756" s="223" t="s">
        <v>62</v>
      </c>
      <c r="S756" s="56"/>
    </row>
    <row r="757" spans="1:19" ht="21" customHeight="1" x14ac:dyDescent="0.25">
      <c r="A757" s="333"/>
      <c r="B757" s="148" t="s">
        <v>72</v>
      </c>
      <c r="C757" s="224"/>
      <c r="D757" s="224" t="s">
        <v>62</v>
      </c>
      <c r="E757" s="224"/>
      <c r="F757" s="224"/>
      <c r="G757" s="224">
        <f>G755</f>
        <v>0</v>
      </c>
      <c r="H757" s="224">
        <f t="shared" ref="H757:K757" si="375">H755</f>
        <v>0</v>
      </c>
      <c r="I757" s="274">
        <f t="shared" si="375"/>
        <v>0</v>
      </c>
      <c r="J757" s="274">
        <f t="shared" si="375"/>
        <v>0</v>
      </c>
      <c r="K757" s="224">
        <f t="shared" si="375"/>
        <v>0</v>
      </c>
      <c r="L757" s="224" t="s">
        <v>62</v>
      </c>
      <c r="M757" s="150">
        <v>46022</v>
      </c>
      <c r="N757" s="150">
        <v>46022</v>
      </c>
      <c r="O757" s="156"/>
      <c r="P757" s="223" t="s">
        <v>62</v>
      </c>
      <c r="Q757" s="156"/>
      <c r="R757" s="156"/>
      <c r="S757" s="56"/>
    </row>
    <row r="758" spans="1:19" s="56" customFormat="1" ht="74.45" customHeight="1" x14ac:dyDescent="0.25">
      <c r="A758" s="331" t="s">
        <v>310</v>
      </c>
      <c r="B758" s="137" t="s">
        <v>331</v>
      </c>
      <c r="C758" s="142" t="s">
        <v>191</v>
      </c>
      <c r="D758" s="141" t="s">
        <v>333</v>
      </c>
      <c r="E758" s="141" t="s">
        <v>320</v>
      </c>
      <c r="F758" s="142">
        <v>642</v>
      </c>
      <c r="G758" s="142"/>
      <c r="H758" s="142">
        <f>G758</f>
        <v>0</v>
      </c>
      <c r="I758" s="142">
        <v>0</v>
      </c>
      <c r="J758" s="142">
        <v>0</v>
      </c>
      <c r="K758" s="142">
        <f>G758</f>
        <v>0</v>
      </c>
      <c r="L758" s="142"/>
      <c r="M758" s="224" t="s">
        <v>62</v>
      </c>
      <c r="N758" s="224" t="s">
        <v>62</v>
      </c>
      <c r="O758" s="156"/>
      <c r="P758" s="156"/>
      <c r="Q758" s="156"/>
      <c r="R758" s="156"/>
    </row>
    <row r="759" spans="1:19" ht="15.75" x14ac:dyDescent="0.25">
      <c r="A759" s="332"/>
      <c r="B759" s="146" t="s">
        <v>70</v>
      </c>
      <c r="C759" s="224"/>
      <c r="D759" s="224" t="s">
        <v>62</v>
      </c>
      <c r="E759" s="224"/>
      <c r="F759" s="224"/>
      <c r="G759" s="224">
        <f>G758</f>
        <v>0</v>
      </c>
      <c r="H759" s="224">
        <f t="shared" ref="H759:K759" si="376">H758</f>
        <v>0</v>
      </c>
      <c r="I759" s="274">
        <f t="shared" si="376"/>
        <v>0</v>
      </c>
      <c r="J759" s="274">
        <f t="shared" si="376"/>
        <v>0</v>
      </c>
      <c r="K759" s="224">
        <f t="shared" si="376"/>
        <v>0</v>
      </c>
      <c r="L759" s="224" t="s">
        <v>62</v>
      </c>
      <c r="M759" s="150">
        <v>46022</v>
      </c>
      <c r="N759" s="150">
        <v>46022</v>
      </c>
      <c r="O759" s="156"/>
      <c r="P759" s="223" t="s">
        <v>62</v>
      </c>
      <c r="Q759" s="156"/>
      <c r="R759" s="156"/>
      <c r="S759" s="56"/>
    </row>
    <row r="760" spans="1:19" x14ac:dyDescent="0.25">
      <c r="A760" s="332"/>
      <c r="B760" s="147" t="s">
        <v>76</v>
      </c>
      <c r="C760" s="224"/>
      <c r="D760" s="224"/>
      <c r="E760" s="224"/>
      <c r="F760" s="224"/>
      <c r="G760" s="224" t="s">
        <v>62</v>
      </c>
      <c r="H760" s="224"/>
      <c r="I760" s="274" t="s">
        <v>62</v>
      </c>
      <c r="J760" s="274"/>
      <c r="K760" s="224"/>
      <c r="L760" s="224" t="s">
        <v>62</v>
      </c>
      <c r="M760" s="224"/>
      <c r="N760" s="224"/>
      <c r="O760" s="223" t="s">
        <v>62</v>
      </c>
      <c r="P760" s="223" t="s">
        <v>62</v>
      </c>
      <c r="Q760" s="223" t="s">
        <v>62</v>
      </c>
      <c r="R760" s="223" t="s">
        <v>62</v>
      </c>
      <c r="S760" s="56"/>
    </row>
    <row r="761" spans="1:19" ht="65.45" customHeight="1" x14ac:dyDescent="0.25">
      <c r="A761" s="332"/>
      <c r="B761" s="148" t="s">
        <v>192</v>
      </c>
      <c r="C761" s="224"/>
      <c r="D761" s="224" t="s">
        <v>62</v>
      </c>
      <c r="E761" s="224"/>
      <c r="F761" s="224"/>
      <c r="G761" s="224">
        <f>G758</f>
        <v>0</v>
      </c>
      <c r="H761" s="224">
        <f t="shared" ref="H761:J761" si="377">H758</f>
        <v>0</v>
      </c>
      <c r="I761" s="274">
        <f t="shared" si="377"/>
        <v>0</v>
      </c>
      <c r="J761" s="274">
        <f t="shared" si="377"/>
        <v>0</v>
      </c>
      <c r="K761" s="224">
        <f>K758</f>
        <v>0</v>
      </c>
      <c r="L761" s="224" t="s">
        <v>62</v>
      </c>
      <c r="M761" s="150">
        <v>46022</v>
      </c>
      <c r="N761" s="150">
        <v>46022</v>
      </c>
      <c r="O761" s="156"/>
      <c r="P761" s="223" t="s">
        <v>62</v>
      </c>
      <c r="Q761" s="156"/>
      <c r="R761" s="156"/>
      <c r="S761" s="56"/>
    </row>
    <row r="762" spans="1:19" ht="15" customHeight="1" x14ac:dyDescent="0.25">
      <c r="A762" s="332"/>
      <c r="B762" s="147" t="s">
        <v>193</v>
      </c>
      <c r="C762" s="224"/>
      <c r="D762" s="224"/>
      <c r="E762" s="224"/>
      <c r="F762" s="224"/>
      <c r="G762" s="224" t="s">
        <v>62</v>
      </c>
      <c r="H762" s="224"/>
      <c r="I762" s="274" t="s">
        <v>62</v>
      </c>
      <c r="J762" s="274"/>
      <c r="K762" s="224"/>
      <c r="L762" s="224" t="s">
        <v>62</v>
      </c>
      <c r="M762" s="224"/>
      <c r="N762" s="224"/>
      <c r="O762" s="223" t="s">
        <v>62</v>
      </c>
      <c r="P762" s="223" t="s">
        <v>62</v>
      </c>
      <c r="Q762" s="223" t="s">
        <v>62</v>
      </c>
      <c r="R762" s="223" t="s">
        <v>62</v>
      </c>
      <c r="S762" s="56"/>
    </row>
    <row r="763" spans="1:19" ht="38.65" customHeight="1" x14ac:dyDescent="0.25">
      <c r="A763" s="332"/>
      <c r="B763" s="148" t="s">
        <v>330</v>
      </c>
      <c r="C763" s="224"/>
      <c r="D763" s="224" t="s">
        <v>62</v>
      </c>
      <c r="E763" s="224"/>
      <c r="F763" s="224"/>
      <c r="G763" s="224">
        <f>G759</f>
        <v>0</v>
      </c>
      <c r="H763" s="224">
        <f t="shared" ref="H763:K763" si="378">H759</f>
        <v>0</v>
      </c>
      <c r="I763" s="274">
        <f t="shared" si="378"/>
        <v>0</v>
      </c>
      <c r="J763" s="274">
        <f t="shared" si="378"/>
        <v>0</v>
      </c>
      <c r="K763" s="224">
        <f t="shared" si="378"/>
        <v>0</v>
      </c>
      <c r="L763" s="224" t="s">
        <v>62</v>
      </c>
      <c r="M763" s="150">
        <v>46022</v>
      </c>
      <c r="N763" s="150">
        <v>46022</v>
      </c>
      <c r="O763" s="156"/>
      <c r="P763" s="223" t="s">
        <v>62</v>
      </c>
      <c r="Q763" s="156"/>
      <c r="R763" s="156"/>
      <c r="S763" s="56"/>
    </row>
    <row r="764" spans="1:19" ht="21" customHeight="1" x14ac:dyDescent="0.25">
      <c r="A764" s="332"/>
      <c r="B764" s="147" t="s">
        <v>71</v>
      </c>
      <c r="C764" s="224"/>
      <c r="D764" s="224"/>
      <c r="E764" s="224"/>
      <c r="F764" s="224"/>
      <c r="G764" s="224" t="s">
        <v>62</v>
      </c>
      <c r="H764" s="224"/>
      <c r="I764" s="274" t="s">
        <v>62</v>
      </c>
      <c r="J764" s="274"/>
      <c r="K764" s="224"/>
      <c r="L764" s="224" t="s">
        <v>62</v>
      </c>
      <c r="M764" s="224"/>
      <c r="N764" s="224"/>
      <c r="O764" s="223" t="s">
        <v>62</v>
      </c>
      <c r="P764" s="223" t="s">
        <v>62</v>
      </c>
      <c r="Q764" s="223" t="s">
        <v>62</v>
      </c>
      <c r="R764" s="223" t="s">
        <v>62</v>
      </c>
      <c r="S764" s="56"/>
    </row>
    <row r="765" spans="1:19" ht="21" customHeight="1" x14ac:dyDescent="0.25">
      <c r="A765" s="333"/>
      <c r="B765" s="148" t="s">
        <v>72</v>
      </c>
      <c r="C765" s="224"/>
      <c r="D765" s="224" t="s">
        <v>62</v>
      </c>
      <c r="E765" s="224"/>
      <c r="F765" s="224"/>
      <c r="G765" s="224">
        <f>G763</f>
        <v>0</v>
      </c>
      <c r="H765" s="224">
        <f t="shared" ref="H765:K765" si="379">H763</f>
        <v>0</v>
      </c>
      <c r="I765" s="274">
        <f t="shared" si="379"/>
        <v>0</v>
      </c>
      <c r="J765" s="274">
        <f t="shared" si="379"/>
        <v>0</v>
      </c>
      <c r="K765" s="224">
        <f t="shared" si="379"/>
        <v>0</v>
      </c>
      <c r="L765" s="224" t="s">
        <v>62</v>
      </c>
      <c r="M765" s="150">
        <v>46022</v>
      </c>
      <c r="N765" s="150">
        <v>46022</v>
      </c>
      <c r="O765" s="156"/>
      <c r="P765" s="223" t="s">
        <v>62</v>
      </c>
      <c r="Q765" s="156"/>
      <c r="R765" s="156"/>
      <c r="S765" s="56"/>
    </row>
    <row r="766" spans="1:19" s="56" customFormat="1" ht="74.45" customHeight="1" x14ac:dyDescent="0.25">
      <c r="A766" s="331" t="s">
        <v>311</v>
      </c>
      <c r="B766" s="137" t="s">
        <v>331</v>
      </c>
      <c r="C766" s="142" t="s">
        <v>191</v>
      </c>
      <c r="D766" s="141" t="s">
        <v>333</v>
      </c>
      <c r="E766" s="141" t="s">
        <v>320</v>
      </c>
      <c r="F766" s="142">
        <v>642</v>
      </c>
      <c r="G766" s="142"/>
      <c r="H766" s="142">
        <f>G766</f>
        <v>0</v>
      </c>
      <c r="I766" s="142">
        <v>0</v>
      </c>
      <c r="J766" s="142">
        <v>0</v>
      </c>
      <c r="K766" s="142">
        <f>G766</f>
        <v>0</v>
      </c>
      <c r="L766" s="142"/>
      <c r="M766" s="224" t="s">
        <v>62</v>
      </c>
      <c r="N766" s="224" t="s">
        <v>62</v>
      </c>
      <c r="O766" s="156"/>
      <c r="P766" s="156"/>
      <c r="Q766" s="156"/>
      <c r="R766" s="156"/>
    </row>
    <row r="767" spans="1:19" ht="15.75" x14ac:dyDescent="0.25">
      <c r="A767" s="332"/>
      <c r="B767" s="146" t="s">
        <v>70</v>
      </c>
      <c r="C767" s="224"/>
      <c r="D767" s="224" t="s">
        <v>62</v>
      </c>
      <c r="E767" s="224"/>
      <c r="F767" s="224"/>
      <c r="G767" s="224">
        <f>G766</f>
        <v>0</v>
      </c>
      <c r="H767" s="224">
        <f t="shared" ref="H767:K767" si="380">H766</f>
        <v>0</v>
      </c>
      <c r="I767" s="274">
        <f t="shared" si="380"/>
        <v>0</v>
      </c>
      <c r="J767" s="274">
        <f t="shared" si="380"/>
        <v>0</v>
      </c>
      <c r="K767" s="224">
        <f t="shared" si="380"/>
        <v>0</v>
      </c>
      <c r="L767" s="224" t="s">
        <v>62</v>
      </c>
      <c r="M767" s="150">
        <v>46022</v>
      </c>
      <c r="N767" s="150">
        <v>46022</v>
      </c>
      <c r="O767" s="156"/>
      <c r="P767" s="223" t="s">
        <v>62</v>
      </c>
      <c r="Q767" s="156"/>
      <c r="R767" s="156"/>
      <c r="S767" s="56"/>
    </row>
    <row r="768" spans="1:19" x14ac:dyDescent="0.25">
      <c r="A768" s="332"/>
      <c r="B768" s="147" t="s">
        <v>76</v>
      </c>
      <c r="C768" s="224"/>
      <c r="D768" s="224"/>
      <c r="E768" s="224"/>
      <c r="F768" s="224"/>
      <c r="G768" s="224" t="s">
        <v>62</v>
      </c>
      <c r="H768" s="224"/>
      <c r="I768" s="274" t="s">
        <v>62</v>
      </c>
      <c r="J768" s="274"/>
      <c r="K768" s="224"/>
      <c r="L768" s="224" t="s">
        <v>62</v>
      </c>
      <c r="M768" s="224"/>
      <c r="N768" s="224"/>
      <c r="O768" s="223" t="s">
        <v>62</v>
      </c>
      <c r="P768" s="223" t="s">
        <v>62</v>
      </c>
      <c r="Q768" s="223" t="s">
        <v>62</v>
      </c>
      <c r="R768" s="223" t="s">
        <v>62</v>
      </c>
      <c r="S768" s="56"/>
    </row>
    <row r="769" spans="1:19" ht="65.45" customHeight="1" x14ac:dyDescent="0.25">
      <c r="A769" s="332"/>
      <c r="B769" s="148" t="s">
        <v>192</v>
      </c>
      <c r="C769" s="224"/>
      <c r="D769" s="224" t="s">
        <v>62</v>
      </c>
      <c r="E769" s="224"/>
      <c r="F769" s="224"/>
      <c r="G769" s="224">
        <f>G766</f>
        <v>0</v>
      </c>
      <c r="H769" s="224">
        <f t="shared" ref="H769:J769" si="381">H766</f>
        <v>0</v>
      </c>
      <c r="I769" s="274">
        <f t="shared" si="381"/>
        <v>0</v>
      </c>
      <c r="J769" s="274">
        <f t="shared" si="381"/>
        <v>0</v>
      </c>
      <c r="K769" s="224">
        <f>K766</f>
        <v>0</v>
      </c>
      <c r="L769" s="224" t="s">
        <v>62</v>
      </c>
      <c r="M769" s="150">
        <v>46022</v>
      </c>
      <c r="N769" s="150">
        <v>46022</v>
      </c>
      <c r="O769" s="156"/>
      <c r="P769" s="223" t="s">
        <v>62</v>
      </c>
      <c r="Q769" s="156"/>
      <c r="R769" s="156"/>
      <c r="S769" s="56"/>
    </row>
    <row r="770" spans="1:19" ht="15" customHeight="1" x14ac:dyDescent="0.25">
      <c r="A770" s="332"/>
      <c r="B770" s="147" t="s">
        <v>193</v>
      </c>
      <c r="C770" s="224"/>
      <c r="D770" s="224"/>
      <c r="E770" s="224"/>
      <c r="F770" s="224"/>
      <c r="G770" s="224" t="s">
        <v>62</v>
      </c>
      <c r="H770" s="224"/>
      <c r="I770" s="274" t="s">
        <v>62</v>
      </c>
      <c r="J770" s="274"/>
      <c r="K770" s="224"/>
      <c r="L770" s="224" t="s">
        <v>62</v>
      </c>
      <c r="M770" s="224"/>
      <c r="N770" s="224"/>
      <c r="O770" s="223" t="s">
        <v>62</v>
      </c>
      <c r="P770" s="223" t="s">
        <v>62</v>
      </c>
      <c r="Q770" s="223" t="s">
        <v>62</v>
      </c>
      <c r="R770" s="223" t="s">
        <v>62</v>
      </c>
      <c r="S770" s="56"/>
    </row>
    <row r="771" spans="1:19" ht="38.65" customHeight="1" x14ac:dyDescent="0.25">
      <c r="A771" s="332"/>
      <c r="B771" s="148" t="s">
        <v>330</v>
      </c>
      <c r="C771" s="224"/>
      <c r="D771" s="224" t="s">
        <v>62</v>
      </c>
      <c r="E771" s="224"/>
      <c r="F771" s="224"/>
      <c r="G771" s="224">
        <f>G767</f>
        <v>0</v>
      </c>
      <c r="H771" s="224">
        <f t="shared" ref="H771:K771" si="382">H767</f>
        <v>0</v>
      </c>
      <c r="I771" s="274">
        <f t="shared" si="382"/>
        <v>0</v>
      </c>
      <c r="J771" s="274">
        <f t="shared" si="382"/>
        <v>0</v>
      </c>
      <c r="K771" s="224">
        <f t="shared" si="382"/>
        <v>0</v>
      </c>
      <c r="L771" s="224" t="s">
        <v>62</v>
      </c>
      <c r="M771" s="150">
        <v>46022</v>
      </c>
      <c r="N771" s="150">
        <v>46022</v>
      </c>
      <c r="O771" s="156"/>
      <c r="P771" s="223" t="s">
        <v>62</v>
      </c>
      <c r="Q771" s="156"/>
      <c r="R771" s="156"/>
      <c r="S771" s="56"/>
    </row>
    <row r="772" spans="1:19" ht="21" customHeight="1" x14ac:dyDescent="0.25">
      <c r="A772" s="332"/>
      <c r="B772" s="147" t="s">
        <v>71</v>
      </c>
      <c r="C772" s="224"/>
      <c r="D772" s="224"/>
      <c r="E772" s="224"/>
      <c r="F772" s="224"/>
      <c r="G772" s="224" t="s">
        <v>62</v>
      </c>
      <c r="H772" s="224"/>
      <c r="I772" s="274" t="s">
        <v>62</v>
      </c>
      <c r="J772" s="274"/>
      <c r="K772" s="224"/>
      <c r="L772" s="224" t="s">
        <v>62</v>
      </c>
      <c r="M772" s="224"/>
      <c r="N772" s="224"/>
      <c r="O772" s="223" t="s">
        <v>62</v>
      </c>
      <c r="P772" s="223" t="s">
        <v>62</v>
      </c>
      <c r="Q772" s="223" t="s">
        <v>62</v>
      </c>
      <c r="R772" s="223" t="s">
        <v>62</v>
      </c>
      <c r="S772" s="56"/>
    </row>
    <row r="773" spans="1:19" ht="21" customHeight="1" x14ac:dyDescent="0.25">
      <c r="A773" s="333"/>
      <c r="B773" s="148" t="s">
        <v>72</v>
      </c>
      <c r="C773" s="224"/>
      <c r="D773" s="224" t="s">
        <v>62</v>
      </c>
      <c r="E773" s="224"/>
      <c r="F773" s="224"/>
      <c r="G773" s="224">
        <f>G771</f>
        <v>0</v>
      </c>
      <c r="H773" s="224">
        <f t="shared" ref="H773:K773" si="383">H771</f>
        <v>0</v>
      </c>
      <c r="I773" s="274">
        <f t="shared" si="383"/>
        <v>0</v>
      </c>
      <c r="J773" s="274">
        <f t="shared" si="383"/>
        <v>0</v>
      </c>
      <c r="K773" s="224">
        <f t="shared" si="383"/>
        <v>0</v>
      </c>
      <c r="L773" s="224" t="s">
        <v>62</v>
      </c>
      <c r="M773" s="150">
        <v>46022</v>
      </c>
      <c r="N773" s="150">
        <v>46022</v>
      </c>
      <c r="O773" s="156"/>
      <c r="P773" s="223" t="s">
        <v>62</v>
      </c>
      <c r="Q773" s="156"/>
      <c r="R773" s="156"/>
      <c r="S773" s="56"/>
    </row>
    <row r="774" spans="1:19" s="56" customFormat="1" ht="74.45" customHeight="1" x14ac:dyDescent="0.25">
      <c r="A774" s="331" t="s">
        <v>312</v>
      </c>
      <c r="B774" s="137" t="s">
        <v>331</v>
      </c>
      <c r="C774" s="142" t="s">
        <v>191</v>
      </c>
      <c r="D774" s="141" t="s">
        <v>333</v>
      </c>
      <c r="E774" s="141" t="s">
        <v>320</v>
      </c>
      <c r="F774" s="142">
        <v>642</v>
      </c>
      <c r="G774" s="142"/>
      <c r="H774" s="142">
        <f>G774</f>
        <v>0</v>
      </c>
      <c r="I774" s="142">
        <v>0</v>
      </c>
      <c r="J774" s="142">
        <v>0</v>
      </c>
      <c r="K774" s="142">
        <f>G774</f>
        <v>0</v>
      </c>
      <c r="L774" s="142"/>
      <c r="M774" s="224" t="s">
        <v>62</v>
      </c>
      <c r="N774" s="224" t="s">
        <v>62</v>
      </c>
      <c r="O774" s="156"/>
      <c r="P774" s="156"/>
      <c r="Q774" s="156"/>
      <c r="R774" s="156"/>
    </row>
    <row r="775" spans="1:19" ht="15.75" x14ac:dyDescent="0.25">
      <c r="A775" s="332"/>
      <c r="B775" s="146" t="s">
        <v>70</v>
      </c>
      <c r="C775" s="224"/>
      <c r="D775" s="224" t="s">
        <v>62</v>
      </c>
      <c r="E775" s="224"/>
      <c r="F775" s="224"/>
      <c r="G775" s="224">
        <f>G774</f>
        <v>0</v>
      </c>
      <c r="H775" s="224">
        <f t="shared" ref="H775:K775" si="384">H774</f>
        <v>0</v>
      </c>
      <c r="I775" s="274">
        <f t="shared" si="384"/>
        <v>0</v>
      </c>
      <c r="J775" s="274">
        <f t="shared" si="384"/>
        <v>0</v>
      </c>
      <c r="K775" s="224">
        <f t="shared" si="384"/>
        <v>0</v>
      </c>
      <c r="L775" s="224" t="s">
        <v>62</v>
      </c>
      <c r="M775" s="150">
        <v>46022</v>
      </c>
      <c r="N775" s="150">
        <v>46022</v>
      </c>
      <c r="O775" s="156"/>
      <c r="P775" s="223" t="s">
        <v>62</v>
      </c>
      <c r="Q775" s="156"/>
      <c r="R775" s="156"/>
      <c r="S775" s="56"/>
    </row>
    <row r="776" spans="1:19" x14ac:dyDescent="0.25">
      <c r="A776" s="332"/>
      <c r="B776" s="147" t="s">
        <v>76</v>
      </c>
      <c r="C776" s="224"/>
      <c r="D776" s="224"/>
      <c r="E776" s="224"/>
      <c r="F776" s="224"/>
      <c r="G776" s="224" t="s">
        <v>62</v>
      </c>
      <c r="H776" s="224"/>
      <c r="I776" s="274" t="s">
        <v>62</v>
      </c>
      <c r="J776" s="274"/>
      <c r="K776" s="224"/>
      <c r="L776" s="224" t="s">
        <v>62</v>
      </c>
      <c r="M776" s="224"/>
      <c r="N776" s="224"/>
      <c r="O776" s="223" t="s">
        <v>62</v>
      </c>
      <c r="P776" s="223" t="s">
        <v>62</v>
      </c>
      <c r="Q776" s="223" t="s">
        <v>62</v>
      </c>
      <c r="R776" s="223" t="s">
        <v>62</v>
      </c>
      <c r="S776" s="56"/>
    </row>
    <row r="777" spans="1:19" ht="65.45" customHeight="1" x14ac:dyDescent="0.25">
      <c r="A777" s="332"/>
      <c r="B777" s="148" t="s">
        <v>192</v>
      </c>
      <c r="C777" s="224"/>
      <c r="D777" s="224" t="s">
        <v>62</v>
      </c>
      <c r="E777" s="224"/>
      <c r="F777" s="224"/>
      <c r="G777" s="224">
        <f>G774</f>
        <v>0</v>
      </c>
      <c r="H777" s="224">
        <f t="shared" ref="H777:J777" si="385">H774</f>
        <v>0</v>
      </c>
      <c r="I777" s="274">
        <f t="shared" si="385"/>
        <v>0</v>
      </c>
      <c r="J777" s="274">
        <f t="shared" si="385"/>
        <v>0</v>
      </c>
      <c r="K777" s="224">
        <f>K774</f>
        <v>0</v>
      </c>
      <c r="L777" s="224" t="s">
        <v>62</v>
      </c>
      <c r="M777" s="150">
        <v>46022</v>
      </c>
      <c r="N777" s="150">
        <v>46022</v>
      </c>
      <c r="O777" s="156"/>
      <c r="P777" s="223" t="s">
        <v>62</v>
      </c>
      <c r="Q777" s="156"/>
      <c r="R777" s="156"/>
      <c r="S777" s="56"/>
    </row>
    <row r="778" spans="1:19" ht="15" customHeight="1" x14ac:dyDescent="0.25">
      <c r="A778" s="332"/>
      <c r="B778" s="147" t="s">
        <v>193</v>
      </c>
      <c r="C778" s="224"/>
      <c r="D778" s="224"/>
      <c r="E778" s="224"/>
      <c r="F778" s="224"/>
      <c r="G778" s="224" t="s">
        <v>62</v>
      </c>
      <c r="H778" s="224"/>
      <c r="I778" s="274" t="s">
        <v>62</v>
      </c>
      <c r="J778" s="274"/>
      <c r="K778" s="224"/>
      <c r="L778" s="224" t="s">
        <v>62</v>
      </c>
      <c r="M778" s="224"/>
      <c r="N778" s="224"/>
      <c r="O778" s="223" t="s">
        <v>62</v>
      </c>
      <c r="P778" s="223" t="s">
        <v>62</v>
      </c>
      <c r="Q778" s="223" t="s">
        <v>62</v>
      </c>
      <c r="R778" s="223" t="s">
        <v>62</v>
      </c>
      <c r="S778" s="56"/>
    </row>
    <row r="779" spans="1:19" ht="38.65" customHeight="1" x14ac:dyDescent="0.25">
      <c r="A779" s="332"/>
      <c r="B779" s="148" t="s">
        <v>330</v>
      </c>
      <c r="C779" s="224"/>
      <c r="D779" s="224" t="s">
        <v>62</v>
      </c>
      <c r="E779" s="224"/>
      <c r="F779" s="224"/>
      <c r="G779" s="224">
        <f>G775</f>
        <v>0</v>
      </c>
      <c r="H779" s="224">
        <f t="shared" ref="H779:K779" si="386">H775</f>
        <v>0</v>
      </c>
      <c r="I779" s="274">
        <f t="shared" si="386"/>
        <v>0</v>
      </c>
      <c r="J779" s="274">
        <f t="shared" si="386"/>
        <v>0</v>
      </c>
      <c r="K779" s="224">
        <f t="shared" si="386"/>
        <v>0</v>
      </c>
      <c r="L779" s="224" t="s">
        <v>62</v>
      </c>
      <c r="M779" s="150">
        <v>46022</v>
      </c>
      <c r="N779" s="150">
        <v>46022</v>
      </c>
      <c r="O779" s="156"/>
      <c r="P779" s="223" t="s">
        <v>62</v>
      </c>
      <c r="Q779" s="156"/>
      <c r="R779" s="156"/>
      <c r="S779" s="56"/>
    </row>
    <row r="780" spans="1:19" ht="21" customHeight="1" x14ac:dyDescent="0.25">
      <c r="A780" s="332"/>
      <c r="B780" s="147" t="s">
        <v>71</v>
      </c>
      <c r="C780" s="224"/>
      <c r="D780" s="224"/>
      <c r="E780" s="224"/>
      <c r="F780" s="224"/>
      <c r="G780" s="224" t="s">
        <v>62</v>
      </c>
      <c r="H780" s="224"/>
      <c r="I780" s="274" t="s">
        <v>62</v>
      </c>
      <c r="J780" s="274"/>
      <c r="K780" s="224"/>
      <c r="L780" s="224" t="s">
        <v>62</v>
      </c>
      <c r="M780" s="224"/>
      <c r="N780" s="224"/>
      <c r="O780" s="223" t="s">
        <v>62</v>
      </c>
      <c r="P780" s="223" t="s">
        <v>62</v>
      </c>
      <c r="Q780" s="223" t="s">
        <v>62</v>
      </c>
      <c r="R780" s="223" t="s">
        <v>62</v>
      </c>
      <c r="S780" s="56"/>
    </row>
    <row r="781" spans="1:19" ht="21" customHeight="1" x14ac:dyDescent="0.25">
      <c r="A781" s="333"/>
      <c r="B781" s="148" t="s">
        <v>72</v>
      </c>
      <c r="C781" s="224"/>
      <c r="D781" s="224" t="s">
        <v>62</v>
      </c>
      <c r="E781" s="224"/>
      <c r="F781" s="224"/>
      <c r="G781" s="224">
        <f>G779</f>
        <v>0</v>
      </c>
      <c r="H781" s="224">
        <f t="shared" ref="H781:K781" si="387">H779</f>
        <v>0</v>
      </c>
      <c r="I781" s="274">
        <f t="shared" si="387"/>
        <v>0</v>
      </c>
      <c r="J781" s="274">
        <f t="shared" si="387"/>
        <v>0</v>
      </c>
      <c r="K781" s="224">
        <f t="shared" si="387"/>
        <v>0</v>
      </c>
      <c r="L781" s="224" t="s">
        <v>62</v>
      </c>
      <c r="M781" s="150">
        <v>46022</v>
      </c>
      <c r="N781" s="150">
        <v>46022</v>
      </c>
      <c r="O781" s="156"/>
      <c r="P781" s="223" t="s">
        <v>62</v>
      </c>
      <c r="Q781" s="156"/>
      <c r="R781" s="156"/>
      <c r="S781" s="56"/>
    </row>
    <row r="782" spans="1:19" s="56" customFormat="1" ht="74.45" customHeight="1" x14ac:dyDescent="0.25">
      <c r="A782" s="331" t="s">
        <v>313</v>
      </c>
      <c r="B782" s="137" t="s">
        <v>331</v>
      </c>
      <c r="C782" s="142" t="s">
        <v>191</v>
      </c>
      <c r="D782" s="141" t="s">
        <v>333</v>
      </c>
      <c r="E782" s="141" t="s">
        <v>320</v>
      </c>
      <c r="F782" s="142">
        <v>642</v>
      </c>
      <c r="G782" s="142"/>
      <c r="H782" s="142">
        <f>G782</f>
        <v>0</v>
      </c>
      <c r="I782" s="142">
        <v>0</v>
      </c>
      <c r="J782" s="142">
        <v>0</v>
      </c>
      <c r="K782" s="142">
        <f>G782</f>
        <v>0</v>
      </c>
      <c r="L782" s="142"/>
      <c r="M782" s="224" t="s">
        <v>62</v>
      </c>
      <c r="N782" s="224" t="s">
        <v>62</v>
      </c>
      <c r="O782" s="156"/>
      <c r="P782" s="156"/>
      <c r="Q782" s="156"/>
      <c r="R782" s="156"/>
    </row>
    <row r="783" spans="1:19" ht="15.75" x14ac:dyDescent="0.25">
      <c r="A783" s="332"/>
      <c r="B783" s="146" t="s">
        <v>70</v>
      </c>
      <c r="C783" s="224"/>
      <c r="D783" s="224" t="s">
        <v>62</v>
      </c>
      <c r="E783" s="224"/>
      <c r="F783" s="224"/>
      <c r="G783" s="224">
        <f>G782</f>
        <v>0</v>
      </c>
      <c r="H783" s="224">
        <f t="shared" ref="H783:K783" si="388">H782</f>
        <v>0</v>
      </c>
      <c r="I783" s="274">
        <f t="shared" si="388"/>
        <v>0</v>
      </c>
      <c r="J783" s="274">
        <f t="shared" si="388"/>
        <v>0</v>
      </c>
      <c r="K783" s="224">
        <f t="shared" si="388"/>
        <v>0</v>
      </c>
      <c r="L783" s="224" t="s">
        <v>62</v>
      </c>
      <c r="M783" s="150">
        <v>46022</v>
      </c>
      <c r="N783" s="150">
        <v>46022</v>
      </c>
      <c r="O783" s="156"/>
      <c r="P783" s="223" t="s">
        <v>62</v>
      </c>
      <c r="Q783" s="156"/>
      <c r="R783" s="156"/>
      <c r="S783" s="56"/>
    </row>
    <row r="784" spans="1:19" x14ac:dyDescent="0.25">
      <c r="A784" s="332"/>
      <c r="B784" s="147" t="s">
        <v>76</v>
      </c>
      <c r="C784" s="224"/>
      <c r="D784" s="224"/>
      <c r="E784" s="224"/>
      <c r="F784" s="224"/>
      <c r="G784" s="224" t="s">
        <v>62</v>
      </c>
      <c r="H784" s="224"/>
      <c r="I784" s="274" t="s">
        <v>62</v>
      </c>
      <c r="J784" s="274"/>
      <c r="K784" s="224"/>
      <c r="L784" s="224" t="s">
        <v>62</v>
      </c>
      <c r="M784" s="224"/>
      <c r="N784" s="224"/>
      <c r="O784" s="223" t="s">
        <v>62</v>
      </c>
      <c r="P784" s="223" t="s">
        <v>62</v>
      </c>
      <c r="Q784" s="223" t="s">
        <v>62</v>
      </c>
      <c r="R784" s="223" t="s">
        <v>62</v>
      </c>
      <c r="S784" s="56"/>
    </row>
    <row r="785" spans="1:19" ht="65.45" customHeight="1" x14ac:dyDescent="0.25">
      <c r="A785" s="332"/>
      <c r="B785" s="148" t="s">
        <v>192</v>
      </c>
      <c r="C785" s="224"/>
      <c r="D785" s="224" t="s">
        <v>62</v>
      </c>
      <c r="E785" s="224"/>
      <c r="F785" s="224"/>
      <c r="G785" s="224">
        <f>G782</f>
        <v>0</v>
      </c>
      <c r="H785" s="224">
        <f t="shared" ref="H785:J785" si="389">H782</f>
        <v>0</v>
      </c>
      <c r="I785" s="274">
        <f t="shared" si="389"/>
        <v>0</v>
      </c>
      <c r="J785" s="274">
        <f t="shared" si="389"/>
        <v>0</v>
      </c>
      <c r="K785" s="224">
        <f>K782</f>
        <v>0</v>
      </c>
      <c r="L785" s="224" t="s">
        <v>62</v>
      </c>
      <c r="M785" s="150">
        <v>46022</v>
      </c>
      <c r="N785" s="150">
        <v>46022</v>
      </c>
      <c r="O785" s="156"/>
      <c r="P785" s="223" t="s">
        <v>62</v>
      </c>
      <c r="Q785" s="156"/>
      <c r="R785" s="156"/>
      <c r="S785" s="56"/>
    </row>
    <row r="786" spans="1:19" ht="15" customHeight="1" x14ac:dyDescent="0.25">
      <c r="A786" s="332"/>
      <c r="B786" s="147" t="s">
        <v>193</v>
      </c>
      <c r="C786" s="224"/>
      <c r="D786" s="224"/>
      <c r="E786" s="224"/>
      <c r="F786" s="224"/>
      <c r="G786" s="224" t="s">
        <v>62</v>
      </c>
      <c r="H786" s="224"/>
      <c r="I786" s="274" t="s">
        <v>62</v>
      </c>
      <c r="J786" s="274"/>
      <c r="K786" s="224"/>
      <c r="L786" s="224" t="s">
        <v>62</v>
      </c>
      <c r="M786" s="224"/>
      <c r="N786" s="224"/>
      <c r="O786" s="223" t="s">
        <v>62</v>
      </c>
      <c r="P786" s="223" t="s">
        <v>62</v>
      </c>
      <c r="Q786" s="223" t="s">
        <v>62</v>
      </c>
      <c r="R786" s="223" t="s">
        <v>62</v>
      </c>
      <c r="S786" s="56"/>
    </row>
    <row r="787" spans="1:19" ht="38.65" customHeight="1" x14ac:dyDescent="0.25">
      <c r="A787" s="332"/>
      <c r="B787" s="148" t="s">
        <v>330</v>
      </c>
      <c r="C787" s="224"/>
      <c r="D787" s="224" t="s">
        <v>62</v>
      </c>
      <c r="E787" s="224"/>
      <c r="F787" s="224"/>
      <c r="G787" s="224">
        <f>G783</f>
        <v>0</v>
      </c>
      <c r="H787" s="224">
        <f t="shared" ref="H787:K787" si="390">H783</f>
        <v>0</v>
      </c>
      <c r="I787" s="274">
        <f t="shared" si="390"/>
        <v>0</v>
      </c>
      <c r="J787" s="274">
        <f t="shared" si="390"/>
        <v>0</v>
      </c>
      <c r="K787" s="224">
        <f t="shared" si="390"/>
        <v>0</v>
      </c>
      <c r="L787" s="224" t="s">
        <v>62</v>
      </c>
      <c r="M787" s="150">
        <v>46022</v>
      </c>
      <c r="N787" s="150">
        <v>46022</v>
      </c>
      <c r="O787" s="156"/>
      <c r="P787" s="223" t="s">
        <v>62</v>
      </c>
      <c r="Q787" s="156"/>
      <c r="R787" s="156"/>
      <c r="S787" s="56"/>
    </row>
    <row r="788" spans="1:19" ht="21" customHeight="1" x14ac:dyDescent="0.25">
      <c r="A788" s="332"/>
      <c r="B788" s="147" t="s">
        <v>71</v>
      </c>
      <c r="C788" s="224"/>
      <c r="D788" s="224"/>
      <c r="E788" s="224"/>
      <c r="F788" s="224"/>
      <c r="G788" s="224" t="s">
        <v>62</v>
      </c>
      <c r="H788" s="224"/>
      <c r="I788" s="274" t="s">
        <v>62</v>
      </c>
      <c r="J788" s="274"/>
      <c r="K788" s="224"/>
      <c r="L788" s="224" t="s">
        <v>62</v>
      </c>
      <c r="M788" s="224"/>
      <c r="N788" s="224"/>
      <c r="O788" s="223" t="s">
        <v>62</v>
      </c>
      <c r="P788" s="223" t="s">
        <v>62</v>
      </c>
      <c r="Q788" s="223" t="s">
        <v>62</v>
      </c>
      <c r="R788" s="223" t="s">
        <v>62</v>
      </c>
      <c r="S788" s="56"/>
    </row>
    <row r="789" spans="1:19" ht="21" customHeight="1" x14ac:dyDescent="0.25">
      <c r="A789" s="333"/>
      <c r="B789" s="148" t="s">
        <v>72</v>
      </c>
      <c r="C789" s="224"/>
      <c r="D789" s="224" t="s">
        <v>62</v>
      </c>
      <c r="E789" s="224"/>
      <c r="F789" s="224"/>
      <c r="G789" s="224">
        <f>G787</f>
        <v>0</v>
      </c>
      <c r="H789" s="224">
        <f t="shared" ref="H789:K789" si="391">H787</f>
        <v>0</v>
      </c>
      <c r="I789" s="274">
        <f t="shared" si="391"/>
        <v>0</v>
      </c>
      <c r="J789" s="274">
        <f t="shared" si="391"/>
        <v>0</v>
      </c>
      <c r="K789" s="224">
        <f t="shared" si="391"/>
        <v>0</v>
      </c>
      <c r="L789" s="224" t="s">
        <v>62</v>
      </c>
      <c r="M789" s="150">
        <v>46022</v>
      </c>
      <c r="N789" s="150">
        <v>46022</v>
      </c>
      <c r="O789" s="156"/>
      <c r="P789" s="223" t="s">
        <v>62</v>
      </c>
      <c r="Q789" s="156"/>
      <c r="R789" s="156"/>
      <c r="S789" s="56"/>
    </row>
    <row r="790" spans="1:19" s="56" customFormat="1" ht="74.45" customHeight="1" x14ac:dyDescent="0.25">
      <c r="A790" s="331" t="s">
        <v>314</v>
      </c>
      <c r="B790" s="137" t="s">
        <v>331</v>
      </c>
      <c r="C790" s="142" t="s">
        <v>191</v>
      </c>
      <c r="D790" s="141" t="s">
        <v>333</v>
      </c>
      <c r="E790" s="141" t="s">
        <v>320</v>
      </c>
      <c r="F790" s="142">
        <v>642</v>
      </c>
      <c r="G790" s="142">
        <v>1</v>
      </c>
      <c r="H790" s="142">
        <f>G790</f>
        <v>1</v>
      </c>
      <c r="I790" s="142">
        <v>0</v>
      </c>
      <c r="J790" s="142">
        <v>0</v>
      </c>
      <c r="K790" s="142">
        <f>G790</f>
        <v>1</v>
      </c>
      <c r="L790" s="142"/>
      <c r="M790" s="224" t="s">
        <v>62</v>
      </c>
      <c r="N790" s="224" t="s">
        <v>62</v>
      </c>
      <c r="O790" s="156">
        <v>58343.6</v>
      </c>
      <c r="P790" s="156"/>
      <c r="Q790" s="156">
        <v>0</v>
      </c>
      <c r="R790" s="156"/>
    </row>
    <row r="791" spans="1:19" ht="15.75" x14ac:dyDescent="0.25">
      <c r="A791" s="332"/>
      <c r="B791" s="146" t="s">
        <v>70</v>
      </c>
      <c r="C791" s="224"/>
      <c r="D791" s="224" t="s">
        <v>62</v>
      </c>
      <c r="E791" s="224"/>
      <c r="F791" s="224"/>
      <c r="G791" s="224">
        <f>G790</f>
        <v>1</v>
      </c>
      <c r="H791" s="224">
        <f t="shared" ref="H791:K791" si="392">H790</f>
        <v>1</v>
      </c>
      <c r="I791" s="274">
        <f t="shared" si="392"/>
        <v>0</v>
      </c>
      <c r="J791" s="274">
        <f t="shared" si="392"/>
        <v>0</v>
      </c>
      <c r="K791" s="224">
        <f t="shared" si="392"/>
        <v>1</v>
      </c>
      <c r="L791" s="224" t="s">
        <v>62</v>
      </c>
      <c r="M791" s="150">
        <v>46022</v>
      </c>
      <c r="N791" s="150">
        <v>46022</v>
      </c>
      <c r="O791" s="156"/>
      <c r="P791" s="223" t="s">
        <v>62</v>
      </c>
      <c r="Q791" s="156"/>
      <c r="R791" s="156"/>
      <c r="S791" s="56"/>
    </row>
    <row r="792" spans="1:19" x14ac:dyDescent="0.25">
      <c r="A792" s="332"/>
      <c r="B792" s="147" t="s">
        <v>76</v>
      </c>
      <c r="C792" s="224"/>
      <c r="D792" s="224"/>
      <c r="E792" s="224"/>
      <c r="F792" s="224"/>
      <c r="G792" s="224" t="s">
        <v>62</v>
      </c>
      <c r="H792" s="224"/>
      <c r="I792" s="274" t="s">
        <v>62</v>
      </c>
      <c r="J792" s="274"/>
      <c r="K792" s="224"/>
      <c r="L792" s="224" t="s">
        <v>62</v>
      </c>
      <c r="M792" s="224"/>
      <c r="N792" s="224"/>
      <c r="O792" s="223" t="s">
        <v>62</v>
      </c>
      <c r="P792" s="223" t="s">
        <v>62</v>
      </c>
      <c r="Q792" s="223" t="s">
        <v>62</v>
      </c>
      <c r="R792" s="223" t="s">
        <v>62</v>
      </c>
      <c r="S792" s="56"/>
    </row>
    <row r="793" spans="1:19" ht="65.45" customHeight="1" x14ac:dyDescent="0.25">
      <c r="A793" s="332"/>
      <c r="B793" s="148" t="s">
        <v>192</v>
      </c>
      <c r="C793" s="224"/>
      <c r="D793" s="224" t="s">
        <v>62</v>
      </c>
      <c r="E793" s="224"/>
      <c r="F793" s="224"/>
      <c r="G793" s="224">
        <f>G790</f>
        <v>1</v>
      </c>
      <c r="H793" s="224">
        <f t="shared" ref="H793:J793" si="393">H790</f>
        <v>1</v>
      </c>
      <c r="I793" s="274">
        <f t="shared" si="393"/>
        <v>0</v>
      </c>
      <c r="J793" s="274">
        <f t="shared" si="393"/>
        <v>0</v>
      </c>
      <c r="K793" s="224">
        <f>K790</f>
        <v>1</v>
      </c>
      <c r="L793" s="224" t="s">
        <v>62</v>
      </c>
      <c r="M793" s="150">
        <v>46022</v>
      </c>
      <c r="N793" s="150">
        <v>46022</v>
      </c>
      <c r="O793" s="156"/>
      <c r="P793" s="223" t="s">
        <v>62</v>
      </c>
      <c r="Q793" s="156"/>
      <c r="R793" s="156"/>
      <c r="S793" s="56"/>
    </row>
    <row r="794" spans="1:19" ht="15" customHeight="1" x14ac:dyDescent="0.25">
      <c r="A794" s="332"/>
      <c r="B794" s="147" t="s">
        <v>193</v>
      </c>
      <c r="C794" s="224"/>
      <c r="D794" s="224"/>
      <c r="E794" s="224"/>
      <c r="F794" s="224"/>
      <c r="G794" s="224" t="s">
        <v>62</v>
      </c>
      <c r="H794" s="224"/>
      <c r="I794" s="274" t="s">
        <v>62</v>
      </c>
      <c r="J794" s="274"/>
      <c r="K794" s="224"/>
      <c r="L794" s="224" t="s">
        <v>62</v>
      </c>
      <c r="M794" s="224"/>
      <c r="N794" s="224"/>
      <c r="O794" s="223" t="s">
        <v>62</v>
      </c>
      <c r="P794" s="223" t="s">
        <v>62</v>
      </c>
      <c r="Q794" s="223" t="s">
        <v>62</v>
      </c>
      <c r="R794" s="223" t="s">
        <v>62</v>
      </c>
      <c r="S794" s="56"/>
    </row>
    <row r="795" spans="1:19" ht="38.65" customHeight="1" x14ac:dyDescent="0.25">
      <c r="A795" s="332"/>
      <c r="B795" s="148" t="s">
        <v>330</v>
      </c>
      <c r="C795" s="224"/>
      <c r="D795" s="224" t="s">
        <v>62</v>
      </c>
      <c r="E795" s="224"/>
      <c r="F795" s="224"/>
      <c r="G795" s="224">
        <f>G791</f>
        <v>1</v>
      </c>
      <c r="H795" s="224">
        <f t="shared" ref="H795:K795" si="394">H791</f>
        <v>1</v>
      </c>
      <c r="I795" s="274">
        <f t="shared" si="394"/>
        <v>0</v>
      </c>
      <c r="J795" s="274">
        <f t="shared" si="394"/>
        <v>0</v>
      </c>
      <c r="K795" s="224">
        <f t="shared" si="394"/>
        <v>1</v>
      </c>
      <c r="L795" s="224" t="s">
        <v>62</v>
      </c>
      <c r="M795" s="150">
        <v>46022</v>
      </c>
      <c r="N795" s="150">
        <v>46022</v>
      </c>
      <c r="O795" s="156"/>
      <c r="P795" s="223" t="s">
        <v>62</v>
      </c>
      <c r="Q795" s="156"/>
      <c r="R795" s="156"/>
      <c r="S795" s="56"/>
    </row>
    <row r="796" spans="1:19" ht="21" customHeight="1" x14ac:dyDescent="0.25">
      <c r="A796" s="332"/>
      <c r="B796" s="147" t="s">
        <v>71</v>
      </c>
      <c r="C796" s="224"/>
      <c r="D796" s="224"/>
      <c r="E796" s="224"/>
      <c r="F796" s="224"/>
      <c r="G796" s="224" t="s">
        <v>62</v>
      </c>
      <c r="H796" s="224"/>
      <c r="I796" s="274" t="s">
        <v>62</v>
      </c>
      <c r="J796" s="274"/>
      <c r="K796" s="224"/>
      <c r="L796" s="224" t="s">
        <v>62</v>
      </c>
      <c r="M796" s="224"/>
      <c r="N796" s="224"/>
      <c r="O796" s="223" t="s">
        <v>62</v>
      </c>
      <c r="P796" s="223" t="s">
        <v>62</v>
      </c>
      <c r="Q796" s="223" t="s">
        <v>62</v>
      </c>
      <c r="R796" s="223" t="s">
        <v>62</v>
      </c>
      <c r="S796" s="56"/>
    </row>
    <row r="797" spans="1:19" ht="21" customHeight="1" x14ac:dyDescent="0.25">
      <c r="A797" s="333"/>
      <c r="B797" s="148" t="s">
        <v>72</v>
      </c>
      <c r="C797" s="224"/>
      <c r="D797" s="224" t="s">
        <v>62</v>
      </c>
      <c r="E797" s="224"/>
      <c r="F797" s="224"/>
      <c r="G797" s="224">
        <f>G795</f>
        <v>1</v>
      </c>
      <c r="H797" s="224">
        <f t="shared" ref="H797:K797" si="395">H795</f>
        <v>1</v>
      </c>
      <c r="I797" s="274">
        <f t="shared" si="395"/>
        <v>0</v>
      </c>
      <c r="J797" s="274">
        <f t="shared" si="395"/>
        <v>0</v>
      </c>
      <c r="K797" s="224">
        <f t="shared" si="395"/>
        <v>1</v>
      </c>
      <c r="L797" s="224" t="s">
        <v>62</v>
      </c>
      <c r="M797" s="150">
        <v>46022</v>
      </c>
      <c r="N797" s="150">
        <v>46022</v>
      </c>
      <c r="O797" s="156"/>
      <c r="P797" s="223" t="s">
        <v>62</v>
      </c>
      <c r="Q797" s="156"/>
      <c r="R797" s="156"/>
      <c r="S797" s="56"/>
    </row>
    <row r="798" spans="1:19" s="56" customFormat="1" ht="74.45" customHeight="1" x14ac:dyDescent="0.25">
      <c r="A798" s="331" t="s">
        <v>315</v>
      </c>
      <c r="B798" s="137" t="s">
        <v>331</v>
      </c>
      <c r="C798" s="142" t="s">
        <v>191</v>
      </c>
      <c r="D798" s="141" t="s">
        <v>333</v>
      </c>
      <c r="E798" s="141" t="s">
        <v>320</v>
      </c>
      <c r="F798" s="142">
        <v>642</v>
      </c>
      <c r="G798" s="142"/>
      <c r="H798" s="142">
        <f>G798</f>
        <v>0</v>
      </c>
      <c r="I798" s="142">
        <v>0</v>
      </c>
      <c r="J798" s="142">
        <v>0</v>
      </c>
      <c r="K798" s="142">
        <f>G798</f>
        <v>0</v>
      </c>
      <c r="L798" s="142"/>
      <c r="M798" s="224" t="s">
        <v>62</v>
      </c>
      <c r="N798" s="224" t="s">
        <v>62</v>
      </c>
      <c r="O798" s="156"/>
      <c r="P798" s="156"/>
      <c r="Q798" s="156"/>
      <c r="R798" s="156"/>
    </row>
    <row r="799" spans="1:19" ht="15.75" x14ac:dyDescent="0.25">
      <c r="A799" s="332"/>
      <c r="B799" s="146" t="s">
        <v>70</v>
      </c>
      <c r="C799" s="224"/>
      <c r="D799" s="224" t="s">
        <v>62</v>
      </c>
      <c r="E799" s="224"/>
      <c r="F799" s="224"/>
      <c r="G799" s="224">
        <f>G798</f>
        <v>0</v>
      </c>
      <c r="H799" s="224">
        <f t="shared" ref="H799:K799" si="396">H798</f>
        <v>0</v>
      </c>
      <c r="I799" s="274">
        <f t="shared" si="396"/>
        <v>0</v>
      </c>
      <c r="J799" s="274">
        <f t="shared" si="396"/>
        <v>0</v>
      </c>
      <c r="K799" s="224">
        <f t="shared" si="396"/>
        <v>0</v>
      </c>
      <c r="L799" s="224" t="s">
        <v>62</v>
      </c>
      <c r="M799" s="150">
        <v>46022</v>
      </c>
      <c r="N799" s="150">
        <v>46022</v>
      </c>
      <c r="O799" s="156"/>
      <c r="P799" s="223" t="s">
        <v>62</v>
      </c>
      <c r="Q799" s="156"/>
      <c r="R799" s="156"/>
      <c r="S799" s="56"/>
    </row>
    <row r="800" spans="1:19" x14ac:dyDescent="0.25">
      <c r="A800" s="332"/>
      <c r="B800" s="147" t="s">
        <v>76</v>
      </c>
      <c r="C800" s="224"/>
      <c r="D800" s="224"/>
      <c r="E800" s="224"/>
      <c r="F800" s="224"/>
      <c r="G800" s="224" t="s">
        <v>62</v>
      </c>
      <c r="H800" s="224"/>
      <c r="I800" s="274" t="s">
        <v>62</v>
      </c>
      <c r="J800" s="274"/>
      <c r="K800" s="224"/>
      <c r="L800" s="224" t="s">
        <v>62</v>
      </c>
      <c r="M800" s="224"/>
      <c r="N800" s="224"/>
      <c r="O800" s="223" t="s">
        <v>62</v>
      </c>
      <c r="P800" s="223" t="s">
        <v>62</v>
      </c>
      <c r="Q800" s="223" t="s">
        <v>62</v>
      </c>
      <c r="R800" s="223" t="s">
        <v>62</v>
      </c>
      <c r="S800" s="56"/>
    </row>
    <row r="801" spans="1:19" ht="65.45" customHeight="1" x14ac:dyDescent="0.25">
      <c r="A801" s="332"/>
      <c r="B801" s="148" t="s">
        <v>192</v>
      </c>
      <c r="C801" s="224"/>
      <c r="D801" s="224" t="s">
        <v>62</v>
      </c>
      <c r="E801" s="224"/>
      <c r="F801" s="224"/>
      <c r="G801" s="224">
        <f>G798</f>
        <v>0</v>
      </c>
      <c r="H801" s="224">
        <f t="shared" ref="H801:J801" si="397">H798</f>
        <v>0</v>
      </c>
      <c r="I801" s="274">
        <f t="shared" si="397"/>
        <v>0</v>
      </c>
      <c r="J801" s="274">
        <f t="shared" si="397"/>
        <v>0</v>
      </c>
      <c r="K801" s="224">
        <f>K798</f>
        <v>0</v>
      </c>
      <c r="L801" s="224" t="s">
        <v>62</v>
      </c>
      <c r="M801" s="150">
        <v>46022</v>
      </c>
      <c r="N801" s="150">
        <v>46022</v>
      </c>
      <c r="O801" s="156"/>
      <c r="P801" s="223" t="s">
        <v>62</v>
      </c>
      <c r="Q801" s="156"/>
      <c r="R801" s="156"/>
      <c r="S801" s="56"/>
    </row>
    <row r="802" spans="1:19" ht="15" customHeight="1" x14ac:dyDescent="0.25">
      <c r="A802" s="332"/>
      <c r="B802" s="147" t="s">
        <v>193</v>
      </c>
      <c r="C802" s="224"/>
      <c r="D802" s="224"/>
      <c r="E802" s="224"/>
      <c r="F802" s="224"/>
      <c r="G802" s="224" t="s">
        <v>62</v>
      </c>
      <c r="H802" s="224"/>
      <c r="I802" s="274" t="s">
        <v>62</v>
      </c>
      <c r="J802" s="274"/>
      <c r="K802" s="224"/>
      <c r="L802" s="224" t="s">
        <v>62</v>
      </c>
      <c r="M802" s="224"/>
      <c r="N802" s="224"/>
      <c r="O802" s="223" t="s">
        <v>62</v>
      </c>
      <c r="P802" s="223" t="s">
        <v>62</v>
      </c>
      <c r="Q802" s="223" t="s">
        <v>62</v>
      </c>
      <c r="R802" s="223" t="s">
        <v>62</v>
      </c>
      <c r="S802" s="56"/>
    </row>
    <row r="803" spans="1:19" ht="38.65" customHeight="1" x14ac:dyDescent="0.25">
      <c r="A803" s="332"/>
      <c r="B803" s="148" t="s">
        <v>330</v>
      </c>
      <c r="C803" s="224"/>
      <c r="D803" s="224" t="s">
        <v>62</v>
      </c>
      <c r="E803" s="224"/>
      <c r="F803" s="224"/>
      <c r="G803" s="224">
        <f>G799</f>
        <v>0</v>
      </c>
      <c r="H803" s="224">
        <f t="shared" ref="H803:K803" si="398">H799</f>
        <v>0</v>
      </c>
      <c r="I803" s="274">
        <f t="shared" si="398"/>
        <v>0</v>
      </c>
      <c r="J803" s="274">
        <f t="shared" si="398"/>
        <v>0</v>
      </c>
      <c r="K803" s="224">
        <f t="shared" si="398"/>
        <v>0</v>
      </c>
      <c r="L803" s="224" t="s">
        <v>62</v>
      </c>
      <c r="M803" s="150">
        <v>46022</v>
      </c>
      <c r="N803" s="150">
        <v>46022</v>
      </c>
      <c r="O803" s="156"/>
      <c r="P803" s="223" t="s">
        <v>62</v>
      </c>
      <c r="Q803" s="156"/>
      <c r="R803" s="156"/>
      <c r="S803" s="56"/>
    </row>
    <row r="804" spans="1:19" ht="21" customHeight="1" x14ac:dyDescent="0.25">
      <c r="A804" s="332"/>
      <c r="B804" s="147" t="s">
        <v>71</v>
      </c>
      <c r="C804" s="224"/>
      <c r="D804" s="224"/>
      <c r="E804" s="224"/>
      <c r="F804" s="224"/>
      <c r="G804" s="224" t="s">
        <v>62</v>
      </c>
      <c r="H804" s="224"/>
      <c r="I804" s="274" t="s">
        <v>62</v>
      </c>
      <c r="J804" s="274"/>
      <c r="K804" s="224"/>
      <c r="L804" s="224" t="s">
        <v>62</v>
      </c>
      <c r="M804" s="224"/>
      <c r="N804" s="224"/>
      <c r="O804" s="223" t="s">
        <v>62</v>
      </c>
      <c r="P804" s="223" t="s">
        <v>62</v>
      </c>
      <c r="Q804" s="223" t="s">
        <v>62</v>
      </c>
      <c r="R804" s="223" t="s">
        <v>62</v>
      </c>
      <c r="S804" s="56"/>
    </row>
    <row r="805" spans="1:19" ht="21" customHeight="1" x14ac:dyDescent="0.25">
      <c r="A805" s="333"/>
      <c r="B805" s="148" t="s">
        <v>72</v>
      </c>
      <c r="C805" s="224"/>
      <c r="D805" s="224" t="s">
        <v>62</v>
      </c>
      <c r="E805" s="224"/>
      <c r="F805" s="224"/>
      <c r="G805" s="224">
        <f>G803</f>
        <v>0</v>
      </c>
      <c r="H805" s="224">
        <f t="shared" ref="H805:K805" si="399">H803</f>
        <v>0</v>
      </c>
      <c r="I805" s="274">
        <f t="shared" si="399"/>
        <v>0</v>
      </c>
      <c r="J805" s="274">
        <f t="shared" si="399"/>
        <v>0</v>
      </c>
      <c r="K805" s="224">
        <f t="shared" si="399"/>
        <v>0</v>
      </c>
      <c r="L805" s="224" t="s">
        <v>62</v>
      </c>
      <c r="M805" s="150">
        <v>46022</v>
      </c>
      <c r="N805" s="150">
        <v>46022</v>
      </c>
      <c r="O805" s="156"/>
      <c r="P805" s="223" t="s">
        <v>62</v>
      </c>
      <c r="Q805" s="156"/>
      <c r="R805" s="156"/>
      <c r="S805" s="56"/>
    </row>
    <row r="806" spans="1:19" s="56" customFormat="1" ht="74.45" customHeight="1" x14ac:dyDescent="0.25">
      <c r="A806" s="331" t="s">
        <v>316</v>
      </c>
      <c r="B806" s="137" t="s">
        <v>331</v>
      </c>
      <c r="C806" s="142" t="s">
        <v>191</v>
      </c>
      <c r="D806" s="141" t="s">
        <v>333</v>
      </c>
      <c r="E806" s="141" t="s">
        <v>320</v>
      </c>
      <c r="F806" s="142">
        <v>642</v>
      </c>
      <c r="G806" s="142"/>
      <c r="H806" s="142">
        <f>G806</f>
        <v>0</v>
      </c>
      <c r="I806" s="142">
        <v>0</v>
      </c>
      <c r="J806" s="142">
        <v>0</v>
      </c>
      <c r="K806" s="142">
        <f>G806</f>
        <v>0</v>
      </c>
      <c r="L806" s="142"/>
      <c r="M806" s="224" t="s">
        <v>62</v>
      </c>
      <c r="N806" s="224" t="s">
        <v>62</v>
      </c>
      <c r="O806" s="156"/>
      <c r="P806" s="156"/>
      <c r="Q806" s="156"/>
      <c r="R806" s="156"/>
    </row>
    <row r="807" spans="1:19" ht="15.75" x14ac:dyDescent="0.25">
      <c r="A807" s="332"/>
      <c r="B807" s="146" t="s">
        <v>70</v>
      </c>
      <c r="C807" s="224"/>
      <c r="D807" s="224" t="s">
        <v>62</v>
      </c>
      <c r="E807" s="224"/>
      <c r="F807" s="224"/>
      <c r="G807" s="224">
        <f>G806</f>
        <v>0</v>
      </c>
      <c r="H807" s="224">
        <f t="shared" ref="H807:K807" si="400">H806</f>
        <v>0</v>
      </c>
      <c r="I807" s="274">
        <f t="shared" si="400"/>
        <v>0</v>
      </c>
      <c r="J807" s="274">
        <f t="shared" si="400"/>
        <v>0</v>
      </c>
      <c r="K807" s="224">
        <f t="shared" si="400"/>
        <v>0</v>
      </c>
      <c r="L807" s="224" t="s">
        <v>62</v>
      </c>
      <c r="M807" s="150">
        <v>46022</v>
      </c>
      <c r="N807" s="150">
        <v>46022</v>
      </c>
      <c r="O807" s="156"/>
      <c r="P807" s="223" t="s">
        <v>62</v>
      </c>
      <c r="Q807" s="156"/>
      <c r="R807" s="156"/>
      <c r="S807" s="56"/>
    </row>
    <row r="808" spans="1:19" x14ac:dyDescent="0.25">
      <c r="A808" s="332"/>
      <c r="B808" s="147" t="s">
        <v>76</v>
      </c>
      <c r="C808" s="224"/>
      <c r="D808" s="224"/>
      <c r="E808" s="224"/>
      <c r="F808" s="224"/>
      <c r="G808" s="224" t="s">
        <v>62</v>
      </c>
      <c r="H808" s="224"/>
      <c r="I808" s="274" t="s">
        <v>62</v>
      </c>
      <c r="J808" s="274"/>
      <c r="K808" s="224"/>
      <c r="L808" s="224" t="s">
        <v>62</v>
      </c>
      <c r="M808" s="224"/>
      <c r="N808" s="224"/>
      <c r="O808" s="223" t="s">
        <v>62</v>
      </c>
      <c r="P808" s="223" t="s">
        <v>62</v>
      </c>
      <c r="Q808" s="223" t="s">
        <v>62</v>
      </c>
      <c r="R808" s="223" t="s">
        <v>62</v>
      </c>
      <c r="S808" s="56"/>
    </row>
    <row r="809" spans="1:19" ht="65.45" customHeight="1" x14ac:dyDescent="0.25">
      <c r="A809" s="332"/>
      <c r="B809" s="148" t="s">
        <v>192</v>
      </c>
      <c r="C809" s="224"/>
      <c r="D809" s="224" t="s">
        <v>62</v>
      </c>
      <c r="E809" s="224"/>
      <c r="F809" s="224"/>
      <c r="G809" s="224">
        <f>G806</f>
        <v>0</v>
      </c>
      <c r="H809" s="224">
        <f t="shared" ref="H809:J809" si="401">H806</f>
        <v>0</v>
      </c>
      <c r="I809" s="274">
        <f t="shared" si="401"/>
        <v>0</v>
      </c>
      <c r="J809" s="274">
        <f t="shared" si="401"/>
        <v>0</v>
      </c>
      <c r="K809" s="224">
        <f>K806</f>
        <v>0</v>
      </c>
      <c r="L809" s="224" t="s">
        <v>62</v>
      </c>
      <c r="M809" s="150">
        <v>46022</v>
      </c>
      <c r="N809" s="150">
        <v>46022</v>
      </c>
      <c r="O809" s="156"/>
      <c r="P809" s="223" t="s">
        <v>62</v>
      </c>
      <c r="Q809" s="156"/>
      <c r="R809" s="156"/>
      <c r="S809" s="56"/>
    </row>
    <row r="810" spans="1:19" ht="15" customHeight="1" x14ac:dyDescent="0.25">
      <c r="A810" s="332"/>
      <c r="B810" s="147" t="s">
        <v>193</v>
      </c>
      <c r="C810" s="224"/>
      <c r="D810" s="224"/>
      <c r="E810" s="224"/>
      <c r="F810" s="224"/>
      <c r="G810" s="224" t="s">
        <v>62</v>
      </c>
      <c r="H810" s="224"/>
      <c r="I810" s="274" t="s">
        <v>62</v>
      </c>
      <c r="J810" s="274"/>
      <c r="K810" s="224"/>
      <c r="L810" s="224" t="s">
        <v>62</v>
      </c>
      <c r="M810" s="224"/>
      <c r="N810" s="224"/>
      <c r="O810" s="223" t="s">
        <v>62</v>
      </c>
      <c r="P810" s="223" t="s">
        <v>62</v>
      </c>
      <c r="Q810" s="223" t="s">
        <v>62</v>
      </c>
      <c r="R810" s="223" t="s">
        <v>62</v>
      </c>
      <c r="S810" s="56"/>
    </row>
    <row r="811" spans="1:19" ht="38.65" customHeight="1" x14ac:dyDescent="0.25">
      <c r="A811" s="332"/>
      <c r="B811" s="148" t="s">
        <v>330</v>
      </c>
      <c r="C811" s="224"/>
      <c r="D811" s="224" t="s">
        <v>62</v>
      </c>
      <c r="E811" s="224"/>
      <c r="F811" s="224"/>
      <c r="G811" s="224">
        <f>G807</f>
        <v>0</v>
      </c>
      <c r="H811" s="224">
        <f t="shared" ref="H811:K811" si="402">H807</f>
        <v>0</v>
      </c>
      <c r="I811" s="274">
        <f t="shared" si="402"/>
        <v>0</v>
      </c>
      <c r="J811" s="274">
        <f t="shared" si="402"/>
        <v>0</v>
      </c>
      <c r="K811" s="224">
        <f t="shared" si="402"/>
        <v>0</v>
      </c>
      <c r="L811" s="224" t="s">
        <v>62</v>
      </c>
      <c r="M811" s="150">
        <v>46022</v>
      </c>
      <c r="N811" s="150">
        <v>46022</v>
      </c>
      <c r="O811" s="156"/>
      <c r="P811" s="223" t="s">
        <v>62</v>
      </c>
      <c r="Q811" s="156"/>
      <c r="R811" s="156"/>
      <c r="S811" s="56"/>
    </row>
    <row r="812" spans="1:19" ht="21" customHeight="1" x14ac:dyDescent="0.25">
      <c r="A812" s="332"/>
      <c r="B812" s="147" t="s">
        <v>71</v>
      </c>
      <c r="C812" s="224"/>
      <c r="D812" s="224"/>
      <c r="E812" s="224"/>
      <c r="F812" s="224"/>
      <c r="G812" s="224" t="s">
        <v>62</v>
      </c>
      <c r="H812" s="224"/>
      <c r="I812" s="274" t="s">
        <v>62</v>
      </c>
      <c r="J812" s="274"/>
      <c r="K812" s="224"/>
      <c r="L812" s="224" t="s">
        <v>62</v>
      </c>
      <c r="M812" s="224"/>
      <c r="N812" s="224"/>
      <c r="O812" s="223" t="s">
        <v>62</v>
      </c>
      <c r="P812" s="223" t="s">
        <v>62</v>
      </c>
      <c r="Q812" s="223" t="s">
        <v>62</v>
      </c>
      <c r="R812" s="223" t="s">
        <v>62</v>
      </c>
      <c r="S812" s="56"/>
    </row>
    <row r="813" spans="1:19" ht="21" customHeight="1" x14ac:dyDescent="0.25">
      <c r="A813" s="333"/>
      <c r="B813" s="148" t="s">
        <v>72</v>
      </c>
      <c r="C813" s="224"/>
      <c r="D813" s="224" t="s">
        <v>62</v>
      </c>
      <c r="E813" s="224"/>
      <c r="F813" s="224"/>
      <c r="G813" s="224">
        <f>G811</f>
        <v>0</v>
      </c>
      <c r="H813" s="224">
        <f t="shared" ref="H813:K813" si="403">H811</f>
        <v>0</v>
      </c>
      <c r="I813" s="274">
        <f t="shared" si="403"/>
        <v>0</v>
      </c>
      <c r="J813" s="274">
        <f t="shared" si="403"/>
        <v>0</v>
      </c>
      <c r="K813" s="224">
        <f t="shared" si="403"/>
        <v>0</v>
      </c>
      <c r="L813" s="224" t="s">
        <v>62</v>
      </c>
      <c r="M813" s="150">
        <v>46022</v>
      </c>
      <c r="N813" s="150">
        <v>46022</v>
      </c>
      <c r="O813" s="156"/>
      <c r="P813" s="223" t="s">
        <v>62</v>
      </c>
      <c r="Q813" s="156"/>
      <c r="R813" s="156"/>
      <c r="S813" s="56"/>
    </row>
    <row r="814" spans="1:19" s="56" customFormat="1" ht="74.45" customHeight="1" x14ac:dyDescent="0.25">
      <c r="A814" s="331" t="s">
        <v>317</v>
      </c>
      <c r="B814" s="137" t="s">
        <v>331</v>
      </c>
      <c r="C814" s="142" t="s">
        <v>191</v>
      </c>
      <c r="D814" s="141" t="s">
        <v>333</v>
      </c>
      <c r="E814" s="141" t="s">
        <v>320</v>
      </c>
      <c r="F814" s="142">
        <v>642</v>
      </c>
      <c r="G814" s="142">
        <v>1</v>
      </c>
      <c r="H814" s="142">
        <f>G814</f>
        <v>1</v>
      </c>
      <c r="I814" s="142">
        <v>0</v>
      </c>
      <c r="J814" s="142">
        <v>0</v>
      </c>
      <c r="K814" s="142">
        <f>G814</f>
        <v>1</v>
      </c>
      <c r="L814" s="142"/>
      <c r="M814" s="224" t="s">
        <v>62</v>
      </c>
      <c r="N814" s="224" t="s">
        <v>62</v>
      </c>
      <c r="O814" s="156">
        <v>28810</v>
      </c>
      <c r="P814" s="156"/>
      <c r="Q814" s="156">
        <v>0</v>
      </c>
      <c r="R814" s="156"/>
    </row>
    <row r="815" spans="1:19" ht="15.75" x14ac:dyDescent="0.25">
      <c r="A815" s="332"/>
      <c r="B815" s="146" t="s">
        <v>70</v>
      </c>
      <c r="C815" s="224"/>
      <c r="D815" s="224" t="s">
        <v>62</v>
      </c>
      <c r="E815" s="224"/>
      <c r="F815" s="224"/>
      <c r="G815" s="224">
        <f>G814</f>
        <v>1</v>
      </c>
      <c r="H815" s="224">
        <f t="shared" ref="H815:K815" si="404">H814</f>
        <v>1</v>
      </c>
      <c r="I815" s="274">
        <f t="shared" si="404"/>
        <v>0</v>
      </c>
      <c r="J815" s="274">
        <f t="shared" si="404"/>
        <v>0</v>
      </c>
      <c r="K815" s="224">
        <f t="shared" si="404"/>
        <v>1</v>
      </c>
      <c r="L815" s="224" t="s">
        <v>62</v>
      </c>
      <c r="M815" s="150">
        <v>46022</v>
      </c>
      <c r="N815" s="150">
        <v>46022</v>
      </c>
      <c r="O815" s="156"/>
      <c r="P815" s="223" t="s">
        <v>62</v>
      </c>
      <c r="Q815" s="156"/>
      <c r="R815" s="156"/>
      <c r="S815" s="56"/>
    </row>
    <row r="816" spans="1:19" x14ac:dyDescent="0.25">
      <c r="A816" s="332"/>
      <c r="B816" s="147" t="s">
        <v>76</v>
      </c>
      <c r="C816" s="224"/>
      <c r="D816" s="224"/>
      <c r="E816" s="224"/>
      <c r="F816" s="224"/>
      <c r="G816" s="224" t="s">
        <v>62</v>
      </c>
      <c r="H816" s="224"/>
      <c r="I816" s="274" t="s">
        <v>62</v>
      </c>
      <c r="J816" s="274"/>
      <c r="K816" s="224"/>
      <c r="L816" s="224" t="s">
        <v>62</v>
      </c>
      <c r="M816" s="224"/>
      <c r="N816" s="224"/>
      <c r="O816" s="223" t="s">
        <v>62</v>
      </c>
      <c r="P816" s="223" t="s">
        <v>62</v>
      </c>
      <c r="Q816" s="223" t="s">
        <v>62</v>
      </c>
      <c r="R816" s="223" t="s">
        <v>62</v>
      </c>
      <c r="S816" s="56"/>
    </row>
    <row r="817" spans="1:19" ht="65.45" customHeight="1" x14ac:dyDescent="0.25">
      <c r="A817" s="332"/>
      <c r="B817" s="148" t="s">
        <v>192</v>
      </c>
      <c r="C817" s="224"/>
      <c r="D817" s="224" t="s">
        <v>62</v>
      </c>
      <c r="E817" s="224"/>
      <c r="F817" s="224"/>
      <c r="G817" s="224">
        <f>G814</f>
        <v>1</v>
      </c>
      <c r="H817" s="224">
        <f t="shared" ref="H817:J817" si="405">H814</f>
        <v>1</v>
      </c>
      <c r="I817" s="274">
        <f t="shared" si="405"/>
        <v>0</v>
      </c>
      <c r="J817" s="274">
        <f t="shared" si="405"/>
        <v>0</v>
      </c>
      <c r="K817" s="224">
        <f>K814</f>
        <v>1</v>
      </c>
      <c r="L817" s="224" t="s">
        <v>62</v>
      </c>
      <c r="M817" s="150">
        <v>46022</v>
      </c>
      <c r="N817" s="150">
        <v>46022</v>
      </c>
      <c r="O817" s="156"/>
      <c r="P817" s="223" t="s">
        <v>62</v>
      </c>
      <c r="Q817" s="156"/>
      <c r="R817" s="156"/>
      <c r="S817" s="56"/>
    </row>
    <row r="818" spans="1:19" ht="15" customHeight="1" x14ac:dyDescent="0.25">
      <c r="A818" s="332"/>
      <c r="B818" s="147" t="s">
        <v>193</v>
      </c>
      <c r="C818" s="224"/>
      <c r="D818" s="224"/>
      <c r="E818" s="224"/>
      <c r="F818" s="224"/>
      <c r="G818" s="224" t="s">
        <v>62</v>
      </c>
      <c r="H818" s="224"/>
      <c r="I818" s="274" t="s">
        <v>62</v>
      </c>
      <c r="J818" s="274"/>
      <c r="K818" s="224"/>
      <c r="L818" s="224" t="s">
        <v>62</v>
      </c>
      <c r="M818" s="224"/>
      <c r="N818" s="224"/>
      <c r="O818" s="223" t="s">
        <v>62</v>
      </c>
      <c r="P818" s="223" t="s">
        <v>62</v>
      </c>
      <c r="Q818" s="223" t="s">
        <v>62</v>
      </c>
      <c r="R818" s="223" t="s">
        <v>62</v>
      </c>
      <c r="S818" s="56"/>
    </row>
    <row r="819" spans="1:19" ht="38.65" customHeight="1" x14ac:dyDescent="0.25">
      <c r="A819" s="332"/>
      <c r="B819" s="148" t="s">
        <v>330</v>
      </c>
      <c r="C819" s="224"/>
      <c r="D819" s="224" t="s">
        <v>62</v>
      </c>
      <c r="E819" s="224"/>
      <c r="F819" s="224"/>
      <c r="G819" s="224">
        <f>G815</f>
        <v>1</v>
      </c>
      <c r="H819" s="224">
        <f t="shared" ref="H819:K819" si="406">H815</f>
        <v>1</v>
      </c>
      <c r="I819" s="274">
        <f t="shared" si="406"/>
        <v>0</v>
      </c>
      <c r="J819" s="274">
        <f t="shared" si="406"/>
        <v>0</v>
      </c>
      <c r="K819" s="224">
        <f t="shared" si="406"/>
        <v>1</v>
      </c>
      <c r="L819" s="224" t="s">
        <v>62</v>
      </c>
      <c r="M819" s="150">
        <v>46022</v>
      </c>
      <c r="N819" s="150">
        <v>46022</v>
      </c>
      <c r="O819" s="156"/>
      <c r="P819" s="223" t="s">
        <v>62</v>
      </c>
      <c r="Q819" s="156"/>
      <c r="R819" s="156"/>
      <c r="S819" s="56"/>
    </row>
    <row r="820" spans="1:19" ht="21" customHeight="1" x14ac:dyDescent="0.25">
      <c r="A820" s="332"/>
      <c r="B820" s="147" t="s">
        <v>71</v>
      </c>
      <c r="C820" s="224"/>
      <c r="D820" s="224"/>
      <c r="E820" s="224"/>
      <c r="F820" s="224"/>
      <c r="G820" s="224" t="s">
        <v>62</v>
      </c>
      <c r="H820" s="224"/>
      <c r="I820" s="274" t="s">
        <v>62</v>
      </c>
      <c r="J820" s="274"/>
      <c r="K820" s="224"/>
      <c r="L820" s="224" t="s">
        <v>62</v>
      </c>
      <c r="M820" s="224"/>
      <c r="N820" s="224"/>
      <c r="O820" s="223" t="s">
        <v>62</v>
      </c>
      <c r="P820" s="223" t="s">
        <v>62</v>
      </c>
      <c r="Q820" s="223" t="s">
        <v>62</v>
      </c>
      <c r="R820" s="223" t="s">
        <v>62</v>
      </c>
      <c r="S820" s="56"/>
    </row>
    <row r="821" spans="1:19" ht="21" customHeight="1" x14ac:dyDescent="0.25">
      <c r="A821" s="333"/>
      <c r="B821" s="148" t="s">
        <v>72</v>
      </c>
      <c r="C821" s="224"/>
      <c r="D821" s="224" t="s">
        <v>62</v>
      </c>
      <c r="E821" s="224"/>
      <c r="F821" s="224"/>
      <c r="G821" s="224">
        <f>G819</f>
        <v>1</v>
      </c>
      <c r="H821" s="224">
        <f t="shared" ref="H821:K821" si="407">H819</f>
        <v>1</v>
      </c>
      <c r="I821" s="274">
        <f t="shared" si="407"/>
        <v>0</v>
      </c>
      <c r="J821" s="274">
        <f t="shared" si="407"/>
        <v>0</v>
      </c>
      <c r="K821" s="224">
        <f t="shared" si="407"/>
        <v>1</v>
      </c>
      <c r="L821" s="224" t="s">
        <v>62</v>
      </c>
      <c r="M821" s="150">
        <v>46022</v>
      </c>
      <c r="N821" s="150">
        <v>46022</v>
      </c>
      <c r="O821" s="156"/>
      <c r="P821" s="223" t="s">
        <v>62</v>
      </c>
      <c r="Q821" s="156"/>
      <c r="R821" s="156"/>
      <c r="S821" s="56"/>
    </row>
    <row r="822" spans="1:19" s="56" customFormat="1" ht="74.45" customHeight="1" x14ac:dyDescent="0.25">
      <c r="A822" s="331" t="s">
        <v>318</v>
      </c>
      <c r="B822" s="137" t="s">
        <v>331</v>
      </c>
      <c r="C822" s="142" t="s">
        <v>191</v>
      </c>
      <c r="D822" s="141" t="s">
        <v>333</v>
      </c>
      <c r="E822" s="141" t="s">
        <v>320</v>
      </c>
      <c r="F822" s="142">
        <v>642</v>
      </c>
      <c r="G822" s="142">
        <v>1</v>
      </c>
      <c r="H822" s="142">
        <f>G822</f>
        <v>1</v>
      </c>
      <c r="I822" s="142">
        <v>1</v>
      </c>
      <c r="J822" s="142">
        <v>1</v>
      </c>
      <c r="K822" s="142">
        <f>G822</f>
        <v>1</v>
      </c>
      <c r="L822" s="142"/>
      <c r="M822" s="224" t="s">
        <v>62</v>
      </c>
      <c r="N822" s="224" t="s">
        <v>62</v>
      </c>
      <c r="O822" s="156">
        <v>30960</v>
      </c>
      <c r="P822" s="156"/>
      <c r="Q822" s="156">
        <v>30960</v>
      </c>
      <c r="R822" s="156">
        <v>30960</v>
      </c>
    </row>
    <row r="823" spans="1:19" ht="15.75" x14ac:dyDescent="0.25">
      <c r="A823" s="332"/>
      <c r="B823" s="146" t="s">
        <v>70</v>
      </c>
      <c r="C823" s="224"/>
      <c r="D823" s="224" t="s">
        <v>62</v>
      </c>
      <c r="E823" s="224"/>
      <c r="F823" s="224"/>
      <c r="G823" s="224">
        <f>G822</f>
        <v>1</v>
      </c>
      <c r="H823" s="224">
        <f t="shared" ref="H823:K823" si="408">H822</f>
        <v>1</v>
      </c>
      <c r="I823" s="274">
        <f t="shared" si="408"/>
        <v>1</v>
      </c>
      <c r="J823" s="274">
        <f t="shared" si="408"/>
        <v>1</v>
      </c>
      <c r="K823" s="224">
        <f t="shared" si="408"/>
        <v>1</v>
      </c>
      <c r="L823" s="224" t="s">
        <v>62</v>
      </c>
      <c r="M823" s="150">
        <v>46022</v>
      </c>
      <c r="N823" s="150">
        <v>46022</v>
      </c>
      <c r="O823" s="156"/>
      <c r="P823" s="223" t="s">
        <v>62</v>
      </c>
      <c r="Q823" s="156"/>
      <c r="R823" s="156"/>
      <c r="S823" s="56"/>
    </row>
    <row r="824" spans="1:19" x14ac:dyDescent="0.25">
      <c r="A824" s="332"/>
      <c r="B824" s="147" t="s">
        <v>76</v>
      </c>
      <c r="C824" s="224"/>
      <c r="D824" s="224"/>
      <c r="E824" s="224"/>
      <c r="F824" s="224"/>
      <c r="G824" s="224" t="s">
        <v>62</v>
      </c>
      <c r="H824" s="224"/>
      <c r="I824" s="274" t="s">
        <v>62</v>
      </c>
      <c r="J824" s="274"/>
      <c r="K824" s="224"/>
      <c r="L824" s="224" t="s">
        <v>62</v>
      </c>
      <c r="M824" s="224"/>
      <c r="N824" s="224"/>
      <c r="O824" s="223" t="s">
        <v>62</v>
      </c>
      <c r="P824" s="223" t="s">
        <v>62</v>
      </c>
      <c r="Q824" s="223" t="s">
        <v>62</v>
      </c>
      <c r="R824" s="223" t="s">
        <v>62</v>
      </c>
      <c r="S824" s="56"/>
    </row>
    <row r="825" spans="1:19" ht="65.45" customHeight="1" x14ac:dyDescent="0.25">
      <c r="A825" s="332"/>
      <c r="B825" s="148" t="s">
        <v>192</v>
      </c>
      <c r="C825" s="224"/>
      <c r="D825" s="224" t="s">
        <v>62</v>
      </c>
      <c r="E825" s="224"/>
      <c r="F825" s="224"/>
      <c r="G825" s="224">
        <f>G822</f>
        <v>1</v>
      </c>
      <c r="H825" s="224">
        <f t="shared" ref="H825:J825" si="409">H822</f>
        <v>1</v>
      </c>
      <c r="I825" s="274">
        <f t="shared" si="409"/>
        <v>1</v>
      </c>
      <c r="J825" s="274">
        <f t="shared" si="409"/>
        <v>1</v>
      </c>
      <c r="K825" s="224">
        <f>K822</f>
        <v>1</v>
      </c>
      <c r="L825" s="224" t="s">
        <v>62</v>
      </c>
      <c r="M825" s="150">
        <v>46022</v>
      </c>
      <c r="N825" s="150">
        <v>46022</v>
      </c>
      <c r="O825" s="156"/>
      <c r="P825" s="223" t="s">
        <v>62</v>
      </c>
      <c r="Q825" s="156"/>
      <c r="R825" s="156"/>
      <c r="S825" s="56"/>
    </row>
    <row r="826" spans="1:19" ht="15" customHeight="1" x14ac:dyDescent="0.25">
      <c r="A826" s="332"/>
      <c r="B826" s="147" t="s">
        <v>193</v>
      </c>
      <c r="C826" s="224"/>
      <c r="D826" s="224"/>
      <c r="E826" s="224"/>
      <c r="F826" s="224"/>
      <c r="G826" s="224" t="s">
        <v>62</v>
      </c>
      <c r="H826" s="224"/>
      <c r="I826" s="274" t="s">
        <v>62</v>
      </c>
      <c r="J826" s="274"/>
      <c r="K826" s="224"/>
      <c r="L826" s="224" t="s">
        <v>62</v>
      </c>
      <c r="M826" s="224"/>
      <c r="N826" s="224"/>
      <c r="O826" s="223" t="s">
        <v>62</v>
      </c>
      <c r="P826" s="223" t="s">
        <v>62</v>
      </c>
      <c r="Q826" s="223" t="s">
        <v>62</v>
      </c>
      <c r="R826" s="223" t="s">
        <v>62</v>
      </c>
      <c r="S826" s="56"/>
    </row>
    <row r="827" spans="1:19" ht="38.65" customHeight="1" x14ac:dyDescent="0.25">
      <c r="A827" s="332"/>
      <c r="B827" s="148" t="s">
        <v>330</v>
      </c>
      <c r="C827" s="224"/>
      <c r="D827" s="224" t="s">
        <v>62</v>
      </c>
      <c r="E827" s="224"/>
      <c r="F827" s="224"/>
      <c r="G827" s="224">
        <f>G823</f>
        <v>1</v>
      </c>
      <c r="H827" s="224">
        <f t="shared" ref="H827:K827" si="410">H823</f>
        <v>1</v>
      </c>
      <c r="I827" s="274">
        <f t="shared" si="410"/>
        <v>1</v>
      </c>
      <c r="J827" s="274">
        <f t="shared" si="410"/>
        <v>1</v>
      </c>
      <c r="K827" s="224">
        <f t="shared" si="410"/>
        <v>1</v>
      </c>
      <c r="L827" s="224" t="s">
        <v>62</v>
      </c>
      <c r="M827" s="150">
        <v>46022</v>
      </c>
      <c r="N827" s="150">
        <v>46022</v>
      </c>
      <c r="O827" s="156"/>
      <c r="P827" s="223" t="s">
        <v>62</v>
      </c>
      <c r="Q827" s="156"/>
      <c r="R827" s="156"/>
      <c r="S827" s="56"/>
    </row>
    <row r="828" spans="1:19" ht="21" customHeight="1" x14ac:dyDescent="0.25">
      <c r="A828" s="332"/>
      <c r="B828" s="147" t="s">
        <v>71</v>
      </c>
      <c r="C828" s="224"/>
      <c r="D828" s="224"/>
      <c r="E828" s="224"/>
      <c r="F828" s="224"/>
      <c r="G828" s="224" t="s">
        <v>62</v>
      </c>
      <c r="H828" s="224"/>
      <c r="I828" s="274" t="s">
        <v>62</v>
      </c>
      <c r="J828" s="274"/>
      <c r="K828" s="224"/>
      <c r="L828" s="224" t="s">
        <v>62</v>
      </c>
      <c r="M828" s="224"/>
      <c r="N828" s="224"/>
      <c r="O828" s="223" t="s">
        <v>62</v>
      </c>
      <c r="P828" s="223" t="s">
        <v>62</v>
      </c>
      <c r="Q828" s="223" t="s">
        <v>62</v>
      </c>
      <c r="R828" s="223" t="s">
        <v>62</v>
      </c>
      <c r="S828" s="56"/>
    </row>
    <row r="829" spans="1:19" ht="21" customHeight="1" x14ac:dyDescent="0.25">
      <c r="A829" s="333"/>
      <c r="B829" s="148" t="s">
        <v>72</v>
      </c>
      <c r="C829" s="224"/>
      <c r="D829" s="224" t="s">
        <v>62</v>
      </c>
      <c r="E829" s="224"/>
      <c r="F829" s="224"/>
      <c r="G829" s="224">
        <f>G827</f>
        <v>1</v>
      </c>
      <c r="H829" s="224">
        <f t="shared" ref="H829:K829" si="411">H827</f>
        <v>1</v>
      </c>
      <c r="I829" s="274">
        <f t="shared" si="411"/>
        <v>1</v>
      </c>
      <c r="J829" s="274">
        <f t="shared" si="411"/>
        <v>1</v>
      </c>
      <c r="K829" s="224">
        <f t="shared" si="411"/>
        <v>1</v>
      </c>
      <c r="L829" s="224" t="s">
        <v>62</v>
      </c>
      <c r="M829" s="150">
        <v>46022</v>
      </c>
      <c r="N829" s="150">
        <v>46022</v>
      </c>
      <c r="O829" s="156"/>
      <c r="P829" s="223" t="s">
        <v>62</v>
      </c>
      <c r="Q829" s="156"/>
      <c r="R829" s="156"/>
      <c r="S829" s="56"/>
    </row>
    <row r="830" spans="1:19" s="56" customFormat="1" ht="74.45" customHeight="1" x14ac:dyDescent="0.25">
      <c r="A830" s="331" t="s">
        <v>319</v>
      </c>
      <c r="B830" s="137" t="s">
        <v>331</v>
      </c>
      <c r="C830" s="142" t="s">
        <v>191</v>
      </c>
      <c r="D830" s="141" t="s">
        <v>333</v>
      </c>
      <c r="E830" s="141" t="s">
        <v>320</v>
      </c>
      <c r="F830" s="142">
        <v>642</v>
      </c>
      <c r="G830" s="142">
        <v>1</v>
      </c>
      <c r="H830" s="142">
        <f>G830</f>
        <v>1</v>
      </c>
      <c r="I830" s="142">
        <v>0</v>
      </c>
      <c r="J830" s="142">
        <v>0</v>
      </c>
      <c r="K830" s="142">
        <f>G830</f>
        <v>1</v>
      </c>
      <c r="L830" s="142"/>
      <c r="M830" s="224" t="s">
        <v>62</v>
      </c>
      <c r="N830" s="224" t="s">
        <v>62</v>
      </c>
      <c r="O830" s="156">
        <v>18178.439999999999</v>
      </c>
      <c r="P830" s="156"/>
      <c r="Q830" s="156">
        <v>0</v>
      </c>
      <c r="R830" s="156"/>
    </row>
    <row r="831" spans="1:19" ht="15.75" x14ac:dyDescent="0.25">
      <c r="A831" s="332"/>
      <c r="B831" s="146" t="s">
        <v>70</v>
      </c>
      <c r="C831" s="224"/>
      <c r="D831" s="224" t="s">
        <v>62</v>
      </c>
      <c r="E831" s="224"/>
      <c r="F831" s="224"/>
      <c r="G831" s="224">
        <f>G830</f>
        <v>1</v>
      </c>
      <c r="H831" s="224">
        <f t="shared" ref="H831:K831" si="412">H830</f>
        <v>1</v>
      </c>
      <c r="I831" s="274">
        <f t="shared" si="412"/>
        <v>0</v>
      </c>
      <c r="J831" s="274">
        <f t="shared" si="412"/>
        <v>0</v>
      </c>
      <c r="K831" s="224">
        <f t="shared" si="412"/>
        <v>1</v>
      </c>
      <c r="L831" s="224" t="s">
        <v>62</v>
      </c>
      <c r="M831" s="150">
        <v>46022</v>
      </c>
      <c r="N831" s="150">
        <v>46022</v>
      </c>
      <c r="O831" s="156"/>
      <c r="P831" s="223" t="s">
        <v>62</v>
      </c>
      <c r="Q831" s="156"/>
      <c r="R831" s="156"/>
      <c r="S831" s="56"/>
    </row>
    <row r="832" spans="1:19" x14ac:dyDescent="0.25">
      <c r="A832" s="332"/>
      <c r="B832" s="147" t="s">
        <v>76</v>
      </c>
      <c r="C832" s="224"/>
      <c r="D832" s="224"/>
      <c r="E832" s="224"/>
      <c r="F832" s="224"/>
      <c r="G832" s="224" t="s">
        <v>62</v>
      </c>
      <c r="H832" s="224"/>
      <c r="I832" s="274" t="s">
        <v>62</v>
      </c>
      <c r="J832" s="274"/>
      <c r="K832" s="224"/>
      <c r="L832" s="224" t="s">
        <v>62</v>
      </c>
      <c r="M832" s="224"/>
      <c r="N832" s="224"/>
      <c r="O832" s="223" t="s">
        <v>62</v>
      </c>
      <c r="P832" s="223" t="s">
        <v>62</v>
      </c>
      <c r="Q832" s="223" t="s">
        <v>62</v>
      </c>
      <c r="R832" s="223" t="s">
        <v>62</v>
      </c>
      <c r="S832" s="56"/>
    </row>
    <row r="833" spans="1:19" ht="65.45" customHeight="1" x14ac:dyDescent="0.25">
      <c r="A833" s="332"/>
      <c r="B833" s="148" t="s">
        <v>192</v>
      </c>
      <c r="C833" s="224"/>
      <c r="D833" s="224" t="s">
        <v>62</v>
      </c>
      <c r="E833" s="224"/>
      <c r="F833" s="224"/>
      <c r="G833" s="224">
        <f>G830</f>
        <v>1</v>
      </c>
      <c r="H833" s="224">
        <f t="shared" ref="H833:J833" si="413">H830</f>
        <v>1</v>
      </c>
      <c r="I833" s="274">
        <f t="shared" si="413"/>
        <v>0</v>
      </c>
      <c r="J833" s="274">
        <f t="shared" si="413"/>
        <v>0</v>
      </c>
      <c r="K833" s="224">
        <f>K830</f>
        <v>1</v>
      </c>
      <c r="L833" s="224" t="s">
        <v>62</v>
      </c>
      <c r="M833" s="150">
        <v>46022</v>
      </c>
      <c r="N833" s="150">
        <v>46022</v>
      </c>
      <c r="O833" s="156"/>
      <c r="P833" s="223" t="s">
        <v>62</v>
      </c>
      <c r="Q833" s="156"/>
      <c r="R833" s="156"/>
      <c r="S833" s="56"/>
    </row>
    <row r="834" spans="1:19" ht="15" customHeight="1" x14ac:dyDescent="0.25">
      <c r="A834" s="332"/>
      <c r="B834" s="147" t="s">
        <v>193</v>
      </c>
      <c r="C834" s="224"/>
      <c r="D834" s="224"/>
      <c r="E834" s="224"/>
      <c r="F834" s="224"/>
      <c r="G834" s="224" t="s">
        <v>62</v>
      </c>
      <c r="H834" s="224"/>
      <c r="I834" s="274" t="s">
        <v>62</v>
      </c>
      <c r="J834" s="274"/>
      <c r="K834" s="224"/>
      <c r="L834" s="224" t="s">
        <v>62</v>
      </c>
      <c r="M834" s="224"/>
      <c r="N834" s="224"/>
      <c r="O834" s="223" t="s">
        <v>62</v>
      </c>
      <c r="P834" s="223" t="s">
        <v>62</v>
      </c>
      <c r="Q834" s="223" t="s">
        <v>62</v>
      </c>
      <c r="R834" s="223" t="s">
        <v>62</v>
      </c>
      <c r="S834" s="56"/>
    </row>
    <row r="835" spans="1:19" ht="38.65" customHeight="1" x14ac:dyDescent="0.25">
      <c r="A835" s="332"/>
      <c r="B835" s="148" t="s">
        <v>330</v>
      </c>
      <c r="C835" s="224"/>
      <c r="D835" s="224" t="s">
        <v>62</v>
      </c>
      <c r="E835" s="224"/>
      <c r="F835" s="224"/>
      <c r="G835" s="224">
        <f>G831</f>
        <v>1</v>
      </c>
      <c r="H835" s="224">
        <f t="shared" ref="H835:K835" si="414">H831</f>
        <v>1</v>
      </c>
      <c r="I835" s="274">
        <f t="shared" si="414"/>
        <v>0</v>
      </c>
      <c r="J835" s="274">
        <f t="shared" si="414"/>
        <v>0</v>
      </c>
      <c r="K835" s="224">
        <f t="shared" si="414"/>
        <v>1</v>
      </c>
      <c r="L835" s="224" t="s">
        <v>62</v>
      </c>
      <c r="M835" s="150">
        <v>46022</v>
      </c>
      <c r="N835" s="150">
        <v>46022</v>
      </c>
      <c r="O835" s="156"/>
      <c r="P835" s="223" t="s">
        <v>62</v>
      </c>
      <c r="Q835" s="156"/>
      <c r="R835" s="156"/>
      <c r="S835" s="56"/>
    </row>
    <row r="836" spans="1:19" ht="21" customHeight="1" x14ac:dyDescent="0.25">
      <c r="A836" s="332"/>
      <c r="B836" s="147" t="s">
        <v>71</v>
      </c>
      <c r="C836" s="224"/>
      <c r="D836" s="224"/>
      <c r="E836" s="224"/>
      <c r="F836" s="224"/>
      <c r="G836" s="224" t="s">
        <v>62</v>
      </c>
      <c r="H836" s="224"/>
      <c r="I836" s="274" t="s">
        <v>62</v>
      </c>
      <c r="J836" s="274"/>
      <c r="K836" s="224"/>
      <c r="L836" s="224" t="s">
        <v>62</v>
      </c>
      <c r="M836" s="224"/>
      <c r="N836" s="224"/>
      <c r="O836" s="223" t="s">
        <v>62</v>
      </c>
      <c r="P836" s="223" t="s">
        <v>62</v>
      </c>
      <c r="Q836" s="223" t="s">
        <v>62</v>
      </c>
      <c r="R836" s="223" t="s">
        <v>62</v>
      </c>
      <c r="S836" s="56"/>
    </row>
    <row r="837" spans="1:19" ht="21" customHeight="1" x14ac:dyDescent="0.25">
      <c r="A837" s="333"/>
      <c r="B837" s="148" t="s">
        <v>72</v>
      </c>
      <c r="C837" s="224"/>
      <c r="D837" s="224" t="s">
        <v>62</v>
      </c>
      <c r="E837" s="224"/>
      <c r="F837" s="224"/>
      <c r="G837" s="224">
        <f>G835</f>
        <v>1</v>
      </c>
      <c r="H837" s="224">
        <f t="shared" ref="H837:K837" si="415">H835</f>
        <v>1</v>
      </c>
      <c r="I837" s="274">
        <f t="shared" si="415"/>
        <v>0</v>
      </c>
      <c r="J837" s="274">
        <f t="shared" si="415"/>
        <v>0</v>
      </c>
      <c r="K837" s="224">
        <f t="shared" si="415"/>
        <v>1</v>
      </c>
      <c r="L837" s="224" t="s">
        <v>62</v>
      </c>
      <c r="M837" s="150">
        <v>46022</v>
      </c>
      <c r="N837" s="150">
        <v>46022</v>
      </c>
      <c r="O837" s="156"/>
      <c r="P837" s="223" t="s">
        <v>62</v>
      </c>
      <c r="Q837" s="156"/>
      <c r="R837" s="156"/>
      <c r="S837" s="56"/>
    </row>
    <row r="838" spans="1:19" ht="58.5" x14ac:dyDescent="0.25">
      <c r="A838" s="331" t="s">
        <v>170</v>
      </c>
      <c r="B838" s="137" t="s">
        <v>331</v>
      </c>
      <c r="C838" s="142" t="s">
        <v>191</v>
      </c>
      <c r="D838" s="141" t="s">
        <v>333</v>
      </c>
      <c r="E838" s="141" t="s">
        <v>320</v>
      </c>
      <c r="F838" s="142">
        <v>642</v>
      </c>
      <c r="G838" s="80">
        <v>1</v>
      </c>
      <c r="H838" s="80">
        <v>1</v>
      </c>
      <c r="I838" s="80"/>
      <c r="J838" s="80"/>
      <c r="K838" s="80">
        <v>1</v>
      </c>
      <c r="L838" s="80"/>
      <c r="M838" s="80" t="s">
        <v>62</v>
      </c>
      <c r="N838" s="80" t="s">
        <v>62</v>
      </c>
      <c r="O838" s="83">
        <v>26197</v>
      </c>
      <c r="P838" s="83" t="s">
        <v>62</v>
      </c>
      <c r="Q838" s="83"/>
      <c r="R838" s="83"/>
      <c r="S838" s="56"/>
    </row>
    <row r="839" spans="1:19" ht="15.75" x14ac:dyDescent="0.25">
      <c r="A839" s="332"/>
      <c r="B839" s="146" t="s">
        <v>70</v>
      </c>
      <c r="C839" s="224"/>
      <c r="D839" s="224" t="s">
        <v>62</v>
      </c>
      <c r="E839" s="224"/>
      <c r="F839" s="224"/>
      <c r="G839" s="221">
        <f>G838</f>
        <v>1</v>
      </c>
      <c r="H839" s="221">
        <f>H838</f>
        <v>1</v>
      </c>
      <c r="I839" s="273">
        <f>I838</f>
        <v>0</v>
      </c>
      <c r="J839" s="273">
        <f>J838</f>
        <v>0</v>
      </c>
      <c r="K839" s="221">
        <f>K838</f>
        <v>1</v>
      </c>
      <c r="L839" s="221" t="s">
        <v>62</v>
      </c>
      <c r="M839" s="84">
        <v>46022</v>
      </c>
      <c r="N839" s="84">
        <v>46022</v>
      </c>
      <c r="O839" s="83"/>
      <c r="P839" s="87"/>
      <c r="Q839" s="83"/>
      <c r="R839" s="83"/>
      <c r="S839" s="56"/>
    </row>
    <row r="840" spans="1:19" x14ac:dyDescent="0.25">
      <c r="A840" s="332"/>
      <c r="B840" s="147" t="s">
        <v>76</v>
      </c>
      <c r="C840" s="224"/>
      <c r="D840" s="224"/>
      <c r="E840" s="224"/>
      <c r="F840" s="224"/>
      <c r="G840" s="221" t="s">
        <v>62</v>
      </c>
      <c r="H840" s="221"/>
      <c r="I840" s="273" t="s">
        <v>62</v>
      </c>
      <c r="J840" s="273"/>
      <c r="K840" s="221"/>
      <c r="L840" s="221" t="s">
        <v>62</v>
      </c>
      <c r="M840" s="221"/>
      <c r="N840" s="221"/>
      <c r="O840" s="87" t="s">
        <v>62</v>
      </c>
      <c r="P840" s="87" t="s">
        <v>62</v>
      </c>
      <c r="Q840" s="87" t="s">
        <v>62</v>
      </c>
      <c r="R840" s="87" t="s">
        <v>62</v>
      </c>
      <c r="S840" s="56"/>
    </row>
    <row r="841" spans="1:19" ht="45" x14ac:dyDescent="0.25">
      <c r="A841" s="332"/>
      <c r="B841" s="148" t="s">
        <v>192</v>
      </c>
      <c r="C841" s="224"/>
      <c r="D841" s="224" t="s">
        <v>62</v>
      </c>
      <c r="E841" s="224"/>
      <c r="F841" s="224"/>
      <c r="G841" s="221">
        <f>G838</f>
        <v>1</v>
      </c>
      <c r="H841" s="221">
        <f>H838</f>
        <v>1</v>
      </c>
      <c r="I841" s="273">
        <f>I838</f>
        <v>0</v>
      </c>
      <c r="J841" s="273">
        <f>J838</f>
        <v>0</v>
      </c>
      <c r="K841" s="221">
        <f>K838</f>
        <v>1</v>
      </c>
      <c r="L841" s="221" t="s">
        <v>62</v>
      </c>
      <c r="M841" s="84">
        <v>46022</v>
      </c>
      <c r="N841" s="84">
        <v>46022</v>
      </c>
      <c r="O841" s="83"/>
      <c r="P841" s="87" t="s">
        <v>62</v>
      </c>
      <c r="Q841" s="83"/>
      <c r="R841" s="83"/>
      <c r="S841" s="56"/>
    </row>
    <row r="842" spans="1:19" x14ac:dyDescent="0.25">
      <c r="A842" s="332"/>
      <c r="B842" s="147" t="s">
        <v>193</v>
      </c>
      <c r="C842" s="224"/>
      <c r="D842" s="224"/>
      <c r="E842" s="224"/>
      <c r="F842" s="224"/>
      <c r="G842" s="221" t="s">
        <v>62</v>
      </c>
      <c r="H842" s="221"/>
      <c r="I842" s="273" t="s">
        <v>62</v>
      </c>
      <c r="J842" s="273"/>
      <c r="K842" s="221"/>
      <c r="L842" s="221" t="s">
        <v>62</v>
      </c>
      <c r="M842" s="221"/>
      <c r="N842" s="221"/>
      <c r="O842" s="87" t="s">
        <v>62</v>
      </c>
      <c r="P842" s="87" t="s">
        <v>62</v>
      </c>
      <c r="Q842" s="87" t="s">
        <v>62</v>
      </c>
      <c r="R842" s="87" t="s">
        <v>62</v>
      </c>
      <c r="S842" s="56"/>
    </row>
    <row r="843" spans="1:19" ht="45" x14ac:dyDescent="0.25">
      <c r="A843" s="332"/>
      <c r="B843" s="148" t="s">
        <v>330</v>
      </c>
      <c r="C843" s="224"/>
      <c r="D843" s="224" t="s">
        <v>62</v>
      </c>
      <c r="E843" s="224"/>
      <c r="F843" s="224"/>
      <c r="G843" s="221">
        <f>G841</f>
        <v>1</v>
      </c>
      <c r="H843" s="221">
        <f>H841</f>
        <v>1</v>
      </c>
      <c r="I843" s="273">
        <f>I841</f>
        <v>0</v>
      </c>
      <c r="J843" s="273">
        <f>J841</f>
        <v>0</v>
      </c>
      <c r="K843" s="221">
        <f>K841</f>
        <v>1</v>
      </c>
      <c r="L843" s="221" t="s">
        <v>62</v>
      </c>
      <c r="M843" s="84">
        <v>46022</v>
      </c>
      <c r="N843" s="84">
        <v>46022</v>
      </c>
      <c r="O843" s="83"/>
      <c r="P843" s="87" t="s">
        <v>62</v>
      </c>
      <c r="Q843" s="83"/>
      <c r="R843" s="83"/>
      <c r="S843" s="56"/>
    </row>
    <row r="844" spans="1:19" x14ac:dyDescent="0.25">
      <c r="A844" s="332"/>
      <c r="B844" s="147" t="s">
        <v>71</v>
      </c>
      <c r="C844" s="224"/>
      <c r="D844" s="224"/>
      <c r="E844" s="224"/>
      <c r="F844" s="224"/>
      <c r="G844" s="221" t="s">
        <v>62</v>
      </c>
      <c r="H844" s="221"/>
      <c r="I844" s="273" t="s">
        <v>62</v>
      </c>
      <c r="J844" s="273"/>
      <c r="K844" s="221"/>
      <c r="L844" s="221" t="s">
        <v>62</v>
      </c>
      <c r="M844" s="221"/>
      <c r="N844" s="221"/>
      <c r="O844" s="87" t="s">
        <v>62</v>
      </c>
      <c r="P844" s="87" t="s">
        <v>62</v>
      </c>
      <c r="Q844" s="87" t="s">
        <v>62</v>
      </c>
      <c r="R844" s="87" t="s">
        <v>62</v>
      </c>
      <c r="S844" s="56"/>
    </row>
    <row r="845" spans="1:19" x14ac:dyDescent="0.25">
      <c r="A845" s="333"/>
      <c r="B845" s="148" t="s">
        <v>72</v>
      </c>
      <c r="C845" s="224"/>
      <c r="D845" s="224" t="s">
        <v>62</v>
      </c>
      <c r="E845" s="224"/>
      <c r="F845" s="224"/>
      <c r="G845" s="221">
        <f>G843</f>
        <v>1</v>
      </c>
      <c r="H845" s="221">
        <f>H843</f>
        <v>1</v>
      </c>
      <c r="I845" s="273">
        <f>I843</f>
        <v>0</v>
      </c>
      <c r="J845" s="273">
        <f>J843</f>
        <v>0</v>
      </c>
      <c r="K845" s="221">
        <f>K843</f>
        <v>1</v>
      </c>
      <c r="L845" s="221" t="s">
        <v>62</v>
      </c>
      <c r="M845" s="84">
        <v>46022</v>
      </c>
      <c r="N845" s="84">
        <v>46022</v>
      </c>
      <c r="O845" s="83"/>
      <c r="P845" s="87" t="s">
        <v>62</v>
      </c>
      <c r="Q845" s="83"/>
      <c r="R845" s="83"/>
      <c r="S845" s="56"/>
    </row>
    <row r="846" spans="1:19" ht="58.5" x14ac:dyDescent="0.25">
      <c r="A846" s="331" t="s">
        <v>169</v>
      </c>
      <c r="B846" s="137" t="s">
        <v>331</v>
      </c>
      <c r="C846" s="142" t="s">
        <v>191</v>
      </c>
      <c r="D846" s="141" t="s">
        <v>333</v>
      </c>
      <c r="E846" s="141" t="s">
        <v>320</v>
      </c>
      <c r="F846" s="142">
        <v>642</v>
      </c>
      <c r="G846" s="80">
        <v>1</v>
      </c>
      <c r="H846" s="80">
        <v>1</v>
      </c>
      <c r="I846" s="80"/>
      <c r="J846" s="80"/>
      <c r="K846" s="80">
        <v>1</v>
      </c>
      <c r="L846" s="80"/>
      <c r="M846" s="80" t="s">
        <v>62</v>
      </c>
      <c r="N846" s="80" t="s">
        <v>62</v>
      </c>
      <c r="O846" s="83">
        <v>29815</v>
      </c>
      <c r="P846" s="83" t="s">
        <v>62</v>
      </c>
      <c r="Q846" s="83"/>
      <c r="R846" s="83"/>
      <c r="S846" s="56"/>
    </row>
    <row r="847" spans="1:19" ht="15.75" x14ac:dyDescent="0.25">
      <c r="A847" s="332"/>
      <c r="B847" s="146" t="s">
        <v>70</v>
      </c>
      <c r="C847" s="224"/>
      <c r="D847" s="224" t="s">
        <v>62</v>
      </c>
      <c r="E847" s="224"/>
      <c r="F847" s="224"/>
      <c r="G847" s="221">
        <f>G846</f>
        <v>1</v>
      </c>
      <c r="H847" s="221">
        <f>H846</f>
        <v>1</v>
      </c>
      <c r="I847" s="273">
        <f>I846</f>
        <v>0</v>
      </c>
      <c r="J847" s="273">
        <f>J846</f>
        <v>0</v>
      </c>
      <c r="K847" s="221">
        <f>K846</f>
        <v>1</v>
      </c>
      <c r="L847" s="221" t="s">
        <v>62</v>
      </c>
      <c r="M847" s="84">
        <v>46022</v>
      </c>
      <c r="N847" s="84">
        <v>46022</v>
      </c>
      <c r="O847" s="83"/>
      <c r="P847" s="87"/>
      <c r="Q847" s="83"/>
      <c r="R847" s="83"/>
      <c r="S847" s="56"/>
    </row>
    <row r="848" spans="1:19" x14ac:dyDescent="0.25">
      <c r="A848" s="332"/>
      <c r="B848" s="147" t="s">
        <v>76</v>
      </c>
      <c r="C848" s="224"/>
      <c r="D848" s="224"/>
      <c r="E848" s="224"/>
      <c r="F848" s="224"/>
      <c r="G848" s="221" t="s">
        <v>62</v>
      </c>
      <c r="H848" s="221"/>
      <c r="I848" s="273" t="s">
        <v>62</v>
      </c>
      <c r="J848" s="273"/>
      <c r="K848" s="221"/>
      <c r="L848" s="221" t="s">
        <v>62</v>
      </c>
      <c r="M848" s="221"/>
      <c r="N848" s="221"/>
      <c r="O848" s="87" t="s">
        <v>62</v>
      </c>
      <c r="P848" s="87" t="s">
        <v>62</v>
      </c>
      <c r="Q848" s="87" t="s">
        <v>62</v>
      </c>
      <c r="R848" s="87" t="s">
        <v>62</v>
      </c>
      <c r="S848" s="56"/>
    </row>
    <row r="849" spans="1:19" ht="45" x14ac:dyDescent="0.25">
      <c r="A849" s="332"/>
      <c r="B849" s="148" t="s">
        <v>192</v>
      </c>
      <c r="C849" s="224"/>
      <c r="D849" s="224" t="s">
        <v>62</v>
      </c>
      <c r="E849" s="224"/>
      <c r="F849" s="224"/>
      <c r="G849" s="221">
        <f>G846</f>
        <v>1</v>
      </c>
      <c r="H849" s="221">
        <f>H846</f>
        <v>1</v>
      </c>
      <c r="I849" s="273">
        <f>I846</f>
        <v>0</v>
      </c>
      <c r="J849" s="273">
        <f>J846</f>
        <v>0</v>
      </c>
      <c r="K849" s="221">
        <f>K846</f>
        <v>1</v>
      </c>
      <c r="L849" s="221" t="s">
        <v>62</v>
      </c>
      <c r="M849" s="84">
        <v>46022</v>
      </c>
      <c r="N849" s="84">
        <v>46022</v>
      </c>
      <c r="O849" s="83"/>
      <c r="P849" s="87" t="s">
        <v>62</v>
      </c>
      <c r="Q849" s="83"/>
      <c r="R849" s="83"/>
      <c r="S849" s="56"/>
    </row>
    <row r="850" spans="1:19" x14ac:dyDescent="0.25">
      <c r="A850" s="332"/>
      <c r="B850" s="147" t="s">
        <v>193</v>
      </c>
      <c r="C850" s="224"/>
      <c r="D850" s="224"/>
      <c r="E850" s="224"/>
      <c r="F850" s="224"/>
      <c r="G850" s="221" t="s">
        <v>62</v>
      </c>
      <c r="H850" s="221"/>
      <c r="I850" s="273" t="s">
        <v>62</v>
      </c>
      <c r="J850" s="273"/>
      <c r="K850" s="221"/>
      <c r="L850" s="221" t="s">
        <v>62</v>
      </c>
      <c r="M850" s="221"/>
      <c r="N850" s="221"/>
      <c r="O850" s="87" t="s">
        <v>62</v>
      </c>
      <c r="P850" s="87" t="s">
        <v>62</v>
      </c>
      <c r="Q850" s="87" t="s">
        <v>62</v>
      </c>
      <c r="R850" s="87" t="s">
        <v>62</v>
      </c>
      <c r="S850" s="56"/>
    </row>
    <row r="851" spans="1:19" ht="45" x14ac:dyDescent="0.25">
      <c r="A851" s="332"/>
      <c r="B851" s="148" t="s">
        <v>330</v>
      </c>
      <c r="C851" s="224"/>
      <c r="D851" s="224" t="s">
        <v>62</v>
      </c>
      <c r="E851" s="224"/>
      <c r="F851" s="224"/>
      <c r="G851" s="221">
        <f>G849</f>
        <v>1</v>
      </c>
      <c r="H851" s="221">
        <f>H849</f>
        <v>1</v>
      </c>
      <c r="I851" s="273">
        <f>I849</f>
        <v>0</v>
      </c>
      <c r="J851" s="273">
        <f>J849</f>
        <v>0</v>
      </c>
      <c r="K851" s="221">
        <f>K849</f>
        <v>1</v>
      </c>
      <c r="L851" s="221" t="s">
        <v>62</v>
      </c>
      <c r="M851" s="84">
        <v>46022</v>
      </c>
      <c r="N851" s="84">
        <v>46022</v>
      </c>
      <c r="O851" s="83"/>
      <c r="P851" s="87" t="s">
        <v>62</v>
      </c>
      <c r="Q851" s="83"/>
      <c r="R851" s="83"/>
      <c r="S851" s="56"/>
    </row>
    <row r="852" spans="1:19" x14ac:dyDescent="0.25">
      <c r="A852" s="332"/>
      <c r="B852" s="147" t="s">
        <v>71</v>
      </c>
      <c r="C852" s="224"/>
      <c r="D852" s="224"/>
      <c r="E852" s="224"/>
      <c r="F852" s="224"/>
      <c r="G852" s="221" t="s">
        <v>62</v>
      </c>
      <c r="H852" s="221"/>
      <c r="I852" s="273" t="s">
        <v>62</v>
      </c>
      <c r="J852" s="273"/>
      <c r="K852" s="221"/>
      <c r="L852" s="221" t="s">
        <v>62</v>
      </c>
      <c r="M852" s="221"/>
      <c r="N852" s="221"/>
      <c r="O852" s="87" t="s">
        <v>62</v>
      </c>
      <c r="P852" s="87" t="s">
        <v>62</v>
      </c>
      <c r="Q852" s="87" t="s">
        <v>62</v>
      </c>
      <c r="R852" s="87" t="s">
        <v>62</v>
      </c>
      <c r="S852" s="56"/>
    </row>
    <row r="853" spans="1:19" x14ac:dyDescent="0.25">
      <c r="A853" s="333"/>
      <c r="B853" s="148" t="s">
        <v>72</v>
      </c>
      <c r="C853" s="224"/>
      <c r="D853" s="224" t="s">
        <v>62</v>
      </c>
      <c r="E853" s="224"/>
      <c r="F853" s="224"/>
      <c r="G853" s="221">
        <f>G851</f>
        <v>1</v>
      </c>
      <c r="H853" s="221">
        <f>H851</f>
        <v>1</v>
      </c>
      <c r="I853" s="273">
        <f>I851</f>
        <v>0</v>
      </c>
      <c r="J853" s="273">
        <f>J851</f>
        <v>0</v>
      </c>
      <c r="K853" s="221">
        <f>K851</f>
        <v>1</v>
      </c>
      <c r="L853" s="221" t="s">
        <v>62</v>
      </c>
      <c r="M853" s="84">
        <v>46022</v>
      </c>
      <c r="N853" s="84">
        <v>46022</v>
      </c>
      <c r="O853" s="83"/>
      <c r="P853" s="87" t="s">
        <v>62</v>
      </c>
      <c r="Q853" s="83"/>
      <c r="R853" s="83"/>
      <c r="S853" s="56"/>
    </row>
    <row r="854" spans="1:19" ht="58.5" x14ac:dyDescent="0.25">
      <c r="A854" s="331" t="s">
        <v>168</v>
      </c>
      <c r="B854" s="137" t="s">
        <v>331</v>
      </c>
      <c r="C854" s="142" t="s">
        <v>191</v>
      </c>
      <c r="D854" s="141" t="s">
        <v>333</v>
      </c>
      <c r="E854" s="141" t="s">
        <v>320</v>
      </c>
      <c r="F854" s="142">
        <v>642</v>
      </c>
      <c r="G854" s="80"/>
      <c r="H854" s="80"/>
      <c r="I854" s="80"/>
      <c r="J854" s="80"/>
      <c r="K854" s="80"/>
      <c r="L854" s="80"/>
      <c r="M854" s="80" t="s">
        <v>62</v>
      </c>
      <c r="N854" s="80" t="s">
        <v>62</v>
      </c>
      <c r="O854" s="83"/>
      <c r="P854" s="83"/>
      <c r="Q854" s="83"/>
      <c r="R854" s="83"/>
      <c r="S854" s="56"/>
    </row>
    <row r="855" spans="1:19" ht="15.75" x14ac:dyDescent="0.25">
      <c r="A855" s="332"/>
      <c r="B855" s="146" t="s">
        <v>70</v>
      </c>
      <c r="C855" s="224"/>
      <c r="D855" s="224" t="s">
        <v>62</v>
      </c>
      <c r="E855" s="224"/>
      <c r="F855" s="224"/>
      <c r="G855" s="221">
        <f>G854</f>
        <v>0</v>
      </c>
      <c r="H855" s="221">
        <f>H854</f>
        <v>0</v>
      </c>
      <c r="I855" s="273">
        <f>I854</f>
        <v>0</v>
      </c>
      <c r="J855" s="273">
        <f>J854</f>
        <v>0</v>
      </c>
      <c r="K855" s="221">
        <f>K854</f>
        <v>0</v>
      </c>
      <c r="L855" s="221" t="s">
        <v>62</v>
      </c>
      <c r="M855" s="84">
        <v>46022</v>
      </c>
      <c r="N855" s="84">
        <v>46022</v>
      </c>
      <c r="O855" s="83"/>
      <c r="P855" s="87" t="s">
        <v>62</v>
      </c>
      <c r="Q855" s="83"/>
      <c r="R855" s="83"/>
      <c r="S855" s="56"/>
    </row>
    <row r="856" spans="1:19" x14ac:dyDescent="0.25">
      <c r="A856" s="332"/>
      <c r="B856" s="147" t="s">
        <v>76</v>
      </c>
      <c r="C856" s="224"/>
      <c r="D856" s="224"/>
      <c r="E856" s="224"/>
      <c r="F856" s="224"/>
      <c r="G856" s="221" t="s">
        <v>62</v>
      </c>
      <c r="H856" s="221"/>
      <c r="I856" s="273" t="s">
        <v>62</v>
      </c>
      <c r="J856" s="273"/>
      <c r="K856" s="221"/>
      <c r="L856" s="221" t="s">
        <v>62</v>
      </c>
      <c r="M856" s="221"/>
      <c r="N856" s="221"/>
      <c r="O856" s="87" t="s">
        <v>62</v>
      </c>
      <c r="P856" s="87" t="s">
        <v>62</v>
      </c>
      <c r="Q856" s="87" t="s">
        <v>62</v>
      </c>
      <c r="R856" s="87" t="s">
        <v>62</v>
      </c>
      <c r="S856" s="56"/>
    </row>
    <row r="857" spans="1:19" ht="45" x14ac:dyDescent="0.25">
      <c r="A857" s="332"/>
      <c r="B857" s="148" t="s">
        <v>192</v>
      </c>
      <c r="C857" s="224"/>
      <c r="D857" s="224" t="s">
        <v>62</v>
      </c>
      <c r="E857" s="224"/>
      <c r="F857" s="224"/>
      <c r="G857" s="221">
        <f>G854</f>
        <v>0</v>
      </c>
      <c r="H857" s="221">
        <f>H854</f>
        <v>0</v>
      </c>
      <c r="I857" s="273">
        <f>I854</f>
        <v>0</v>
      </c>
      <c r="J857" s="273">
        <f>J854</f>
        <v>0</v>
      </c>
      <c r="K857" s="221">
        <f>K854</f>
        <v>0</v>
      </c>
      <c r="L857" s="221" t="s">
        <v>62</v>
      </c>
      <c r="M857" s="84">
        <v>46022</v>
      </c>
      <c r="N857" s="84">
        <v>46022</v>
      </c>
      <c r="O857" s="83"/>
      <c r="P857" s="87" t="s">
        <v>62</v>
      </c>
      <c r="Q857" s="83"/>
      <c r="R857" s="83"/>
      <c r="S857" s="56"/>
    </row>
    <row r="858" spans="1:19" x14ac:dyDescent="0.25">
      <c r="A858" s="332"/>
      <c r="B858" s="147" t="s">
        <v>193</v>
      </c>
      <c r="C858" s="224"/>
      <c r="D858" s="224"/>
      <c r="E858" s="224"/>
      <c r="F858" s="224"/>
      <c r="G858" s="221" t="s">
        <v>62</v>
      </c>
      <c r="H858" s="221"/>
      <c r="I858" s="273" t="s">
        <v>62</v>
      </c>
      <c r="J858" s="273"/>
      <c r="K858" s="221"/>
      <c r="L858" s="221" t="s">
        <v>62</v>
      </c>
      <c r="M858" s="221"/>
      <c r="N858" s="221"/>
      <c r="O858" s="87" t="s">
        <v>62</v>
      </c>
      <c r="P858" s="87" t="s">
        <v>62</v>
      </c>
      <c r="Q858" s="87" t="s">
        <v>62</v>
      </c>
      <c r="R858" s="87" t="s">
        <v>62</v>
      </c>
      <c r="S858" s="56"/>
    </row>
    <row r="859" spans="1:19" ht="45" x14ac:dyDescent="0.25">
      <c r="A859" s="332"/>
      <c r="B859" s="148" t="s">
        <v>330</v>
      </c>
      <c r="C859" s="224"/>
      <c r="D859" s="224" t="s">
        <v>62</v>
      </c>
      <c r="E859" s="224"/>
      <c r="F859" s="224"/>
      <c r="G859" s="221">
        <f>G857</f>
        <v>0</v>
      </c>
      <c r="H859" s="221">
        <f>H857</f>
        <v>0</v>
      </c>
      <c r="I859" s="273">
        <f>I857</f>
        <v>0</v>
      </c>
      <c r="J859" s="273">
        <f>J857</f>
        <v>0</v>
      </c>
      <c r="K859" s="221">
        <f>K857</f>
        <v>0</v>
      </c>
      <c r="L859" s="221" t="s">
        <v>62</v>
      </c>
      <c r="M859" s="84">
        <v>46022</v>
      </c>
      <c r="N859" s="84">
        <v>46022</v>
      </c>
      <c r="O859" s="83"/>
      <c r="P859" s="87" t="s">
        <v>62</v>
      </c>
      <c r="Q859" s="83"/>
      <c r="R859" s="83"/>
      <c r="S859" s="56"/>
    </row>
    <row r="860" spans="1:19" x14ac:dyDescent="0.25">
      <c r="A860" s="332"/>
      <c r="B860" s="147" t="s">
        <v>71</v>
      </c>
      <c r="C860" s="224"/>
      <c r="D860" s="224"/>
      <c r="E860" s="224"/>
      <c r="F860" s="224"/>
      <c r="G860" s="221" t="s">
        <v>62</v>
      </c>
      <c r="H860" s="221"/>
      <c r="I860" s="273" t="s">
        <v>62</v>
      </c>
      <c r="J860" s="273"/>
      <c r="K860" s="221"/>
      <c r="L860" s="221" t="s">
        <v>62</v>
      </c>
      <c r="M860" s="221"/>
      <c r="N860" s="221"/>
      <c r="O860" s="87" t="s">
        <v>62</v>
      </c>
      <c r="P860" s="87" t="s">
        <v>62</v>
      </c>
      <c r="Q860" s="87" t="s">
        <v>62</v>
      </c>
      <c r="R860" s="87" t="s">
        <v>62</v>
      </c>
      <c r="S860" s="56"/>
    </row>
    <row r="861" spans="1:19" x14ac:dyDescent="0.25">
      <c r="A861" s="333"/>
      <c r="B861" s="148" t="s">
        <v>72</v>
      </c>
      <c r="C861" s="224"/>
      <c r="D861" s="224" t="s">
        <v>62</v>
      </c>
      <c r="E861" s="224"/>
      <c r="F861" s="224"/>
      <c r="G861" s="221">
        <f>G859</f>
        <v>0</v>
      </c>
      <c r="H861" s="221">
        <f>H859</f>
        <v>0</v>
      </c>
      <c r="I861" s="273">
        <f>I859</f>
        <v>0</v>
      </c>
      <c r="J861" s="273">
        <f>J859</f>
        <v>0</v>
      </c>
      <c r="K861" s="221">
        <f>K859</f>
        <v>0</v>
      </c>
      <c r="L861" s="221" t="s">
        <v>62</v>
      </c>
      <c r="M861" s="84">
        <v>46022</v>
      </c>
      <c r="N861" s="84">
        <v>46022</v>
      </c>
      <c r="O861" s="83"/>
      <c r="P861" s="87" t="s">
        <v>62</v>
      </c>
      <c r="Q861" s="83"/>
      <c r="R861" s="83"/>
      <c r="S861" s="56"/>
    </row>
    <row r="862" spans="1:19" ht="58.5" x14ac:dyDescent="0.25">
      <c r="A862" s="331" t="s">
        <v>167</v>
      </c>
      <c r="B862" s="137" t="s">
        <v>331</v>
      </c>
      <c r="C862" s="142" t="s">
        <v>191</v>
      </c>
      <c r="D862" s="141" t="s">
        <v>333</v>
      </c>
      <c r="E862" s="141" t="s">
        <v>320</v>
      </c>
      <c r="F862" s="142">
        <v>642</v>
      </c>
      <c r="G862" s="80"/>
      <c r="H862" s="80"/>
      <c r="I862" s="80"/>
      <c r="J862" s="80"/>
      <c r="K862" s="80"/>
      <c r="L862" s="80"/>
      <c r="M862" s="80" t="s">
        <v>62</v>
      </c>
      <c r="N862" s="80" t="s">
        <v>62</v>
      </c>
      <c r="O862" s="83"/>
      <c r="P862" s="83"/>
      <c r="Q862" s="83"/>
      <c r="R862" s="83"/>
      <c r="S862" s="56"/>
    </row>
    <row r="863" spans="1:19" ht="15.75" x14ac:dyDescent="0.25">
      <c r="A863" s="332"/>
      <c r="B863" s="146" t="s">
        <v>70</v>
      </c>
      <c r="C863" s="224"/>
      <c r="D863" s="224" t="s">
        <v>62</v>
      </c>
      <c r="E863" s="224"/>
      <c r="F863" s="224"/>
      <c r="G863" s="221">
        <f>G862</f>
        <v>0</v>
      </c>
      <c r="H863" s="221">
        <f>H862</f>
        <v>0</v>
      </c>
      <c r="I863" s="273">
        <f>I862</f>
        <v>0</v>
      </c>
      <c r="J863" s="273">
        <f>J862</f>
        <v>0</v>
      </c>
      <c r="K863" s="221">
        <f>K862</f>
        <v>0</v>
      </c>
      <c r="L863" s="221" t="s">
        <v>62</v>
      </c>
      <c r="M863" s="84">
        <v>46022</v>
      </c>
      <c r="N863" s="84">
        <v>46022</v>
      </c>
      <c r="O863" s="83"/>
      <c r="P863" s="87" t="s">
        <v>62</v>
      </c>
      <c r="Q863" s="83"/>
      <c r="R863" s="83"/>
      <c r="S863" s="56"/>
    </row>
    <row r="864" spans="1:19" x14ac:dyDescent="0.25">
      <c r="A864" s="332"/>
      <c r="B864" s="147" t="s">
        <v>76</v>
      </c>
      <c r="C864" s="224"/>
      <c r="D864" s="224"/>
      <c r="E864" s="224"/>
      <c r="F864" s="224"/>
      <c r="G864" s="221" t="s">
        <v>62</v>
      </c>
      <c r="H864" s="221"/>
      <c r="I864" s="273" t="s">
        <v>62</v>
      </c>
      <c r="J864" s="273"/>
      <c r="K864" s="221"/>
      <c r="L864" s="221" t="s">
        <v>62</v>
      </c>
      <c r="M864" s="221"/>
      <c r="N864" s="221"/>
      <c r="O864" s="87" t="s">
        <v>62</v>
      </c>
      <c r="P864" s="87" t="s">
        <v>62</v>
      </c>
      <c r="Q864" s="87" t="s">
        <v>62</v>
      </c>
      <c r="R864" s="87" t="s">
        <v>62</v>
      </c>
      <c r="S864" s="56"/>
    </row>
    <row r="865" spans="1:19" ht="45" x14ac:dyDescent="0.25">
      <c r="A865" s="332"/>
      <c r="B865" s="148" t="s">
        <v>192</v>
      </c>
      <c r="C865" s="224"/>
      <c r="D865" s="224" t="s">
        <v>62</v>
      </c>
      <c r="E865" s="224"/>
      <c r="F865" s="224"/>
      <c r="G865" s="221">
        <f>G862</f>
        <v>0</v>
      </c>
      <c r="H865" s="221">
        <f>H862</f>
        <v>0</v>
      </c>
      <c r="I865" s="273">
        <f>I862</f>
        <v>0</v>
      </c>
      <c r="J865" s="273">
        <f>J862</f>
        <v>0</v>
      </c>
      <c r="K865" s="221">
        <f>K862</f>
        <v>0</v>
      </c>
      <c r="L865" s="221" t="s">
        <v>62</v>
      </c>
      <c r="M865" s="84">
        <v>46022</v>
      </c>
      <c r="N865" s="84">
        <v>46022</v>
      </c>
      <c r="O865" s="83"/>
      <c r="P865" s="87" t="s">
        <v>62</v>
      </c>
      <c r="Q865" s="83"/>
      <c r="R865" s="83"/>
      <c r="S865" s="56"/>
    </row>
    <row r="866" spans="1:19" x14ac:dyDescent="0.25">
      <c r="A866" s="332"/>
      <c r="B866" s="147" t="s">
        <v>193</v>
      </c>
      <c r="C866" s="224"/>
      <c r="D866" s="224"/>
      <c r="E866" s="224"/>
      <c r="F866" s="224"/>
      <c r="G866" s="221" t="s">
        <v>62</v>
      </c>
      <c r="H866" s="221"/>
      <c r="I866" s="273" t="s">
        <v>62</v>
      </c>
      <c r="J866" s="273"/>
      <c r="K866" s="221"/>
      <c r="L866" s="221" t="s">
        <v>62</v>
      </c>
      <c r="M866" s="221"/>
      <c r="N866" s="221"/>
      <c r="O866" s="87" t="s">
        <v>62</v>
      </c>
      <c r="P866" s="87" t="s">
        <v>62</v>
      </c>
      <c r="Q866" s="87" t="s">
        <v>62</v>
      </c>
      <c r="R866" s="87" t="s">
        <v>62</v>
      </c>
      <c r="S866" s="56"/>
    </row>
    <row r="867" spans="1:19" ht="45" x14ac:dyDescent="0.25">
      <c r="A867" s="332"/>
      <c r="B867" s="148" t="s">
        <v>330</v>
      </c>
      <c r="C867" s="224"/>
      <c r="D867" s="224" t="s">
        <v>62</v>
      </c>
      <c r="E867" s="224"/>
      <c r="F867" s="224"/>
      <c r="G867" s="221">
        <f>G865</f>
        <v>0</v>
      </c>
      <c r="H867" s="221">
        <f>H865</f>
        <v>0</v>
      </c>
      <c r="I867" s="273">
        <f>I865</f>
        <v>0</v>
      </c>
      <c r="J867" s="273">
        <f>J865</f>
        <v>0</v>
      </c>
      <c r="K867" s="221">
        <f>K865</f>
        <v>0</v>
      </c>
      <c r="L867" s="221" t="s">
        <v>62</v>
      </c>
      <c r="M867" s="84">
        <v>46022</v>
      </c>
      <c r="N867" s="84">
        <v>46022</v>
      </c>
      <c r="O867" s="83"/>
      <c r="P867" s="87" t="s">
        <v>62</v>
      </c>
      <c r="Q867" s="83"/>
      <c r="R867" s="83"/>
      <c r="S867" s="56"/>
    </row>
    <row r="868" spans="1:19" x14ac:dyDescent="0.25">
      <c r="A868" s="332"/>
      <c r="B868" s="147" t="s">
        <v>71</v>
      </c>
      <c r="C868" s="224"/>
      <c r="D868" s="224"/>
      <c r="E868" s="224"/>
      <c r="F868" s="224"/>
      <c r="G868" s="221" t="s">
        <v>62</v>
      </c>
      <c r="H868" s="221"/>
      <c r="I868" s="273" t="s">
        <v>62</v>
      </c>
      <c r="J868" s="273"/>
      <c r="K868" s="221"/>
      <c r="L868" s="221" t="s">
        <v>62</v>
      </c>
      <c r="M868" s="221"/>
      <c r="N868" s="221"/>
      <c r="O868" s="87" t="s">
        <v>62</v>
      </c>
      <c r="P868" s="87" t="s">
        <v>62</v>
      </c>
      <c r="Q868" s="87" t="s">
        <v>62</v>
      </c>
      <c r="R868" s="87" t="s">
        <v>62</v>
      </c>
      <c r="S868" s="56"/>
    </row>
    <row r="869" spans="1:19" x14ac:dyDescent="0.25">
      <c r="A869" s="333"/>
      <c r="B869" s="148" t="s">
        <v>72</v>
      </c>
      <c r="C869" s="224"/>
      <c r="D869" s="224" t="s">
        <v>62</v>
      </c>
      <c r="E869" s="224"/>
      <c r="F869" s="224"/>
      <c r="G869" s="221">
        <f>G867</f>
        <v>0</v>
      </c>
      <c r="H869" s="221">
        <f>H867</f>
        <v>0</v>
      </c>
      <c r="I869" s="273">
        <f>I867</f>
        <v>0</v>
      </c>
      <c r="J869" s="273">
        <f>J867</f>
        <v>0</v>
      </c>
      <c r="K869" s="221">
        <f>K867</f>
        <v>0</v>
      </c>
      <c r="L869" s="221" t="s">
        <v>62</v>
      </c>
      <c r="M869" s="84">
        <v>46022</v>
      </c>
      <c r="N869" s="84">
        <v>46022</v>
      </c>
      <c r="O869" s="83"/>
      <c r="P869" s="87" t="s">
        <v>62</v>
      </c>
      <c r="Q869" s="83"/>
      <c r="R869" s="83"/>
      <c r="S869" s="56"/>
    </row>
    <row r="870" spans="1:19" ht="58.5" x14ac:dyDescent="0.25">
      <c r="A870" s="331" t="s">
        <v>166</v>
      </c>
      <c r="B870" s="137" t="s">
        <v>331</v>
      </c>
      <c r="C870" s="142" t="s">
        <v>191</v>
      </c>
      <c r="D870" s="141" t="s">
        <v>333</v>
      </c>
      <c r="E870" s="141" t="s">
        <v>320</v>
      </c>
      <c r="F870" s="142">
        <v>642</v>
      </c>
      <c r="G870" s="80"/>
      <c r="H870" s="80"/>
      <c r="I870" s="80"/>
      <c r="J870" s="80"/>
      <c r="K870" s="80"/>
      <c r="L870" s="80"/>
      <c r="M870" s="80" t="s">
        <v>62</v>
      </c>
      <c r="N870" s="80" t="s">
        <v>62</v>
      </c>
      <c r="O870" s="83"/>
      <c r="P870" s="83"/>
      <c r="Q870" s="83"/>
      <c r="R870" s="83"/>
      <c r="S870" s="56"/>
    </row>
    <row r="871" spans="1:19" ht="15.75" x14ac:dyDescent="0.25">
      <c r="A871" s="332"/>
      <c r="B871" s="146" t="s">
        <v>70</v>
      </c>
      <c r="C871" s="224"/>
      <c r="D871" s="224" t="s">
        <v>62</v>
      </c>
      <c r="E871" s="224"/>
      <c r="F871" s="224"/>
      <c r="G871" s="221">
        <f>G870</f>
        <v>0</v>
      </c>
      <c r="H871" s="221">
        <f>H870</f>
        <v>0</v>
      </c>
      <c r="I871" s="273">
        <f>I870</f>
        <v>0</v>
      </c>
      <c r="J871" s="273">
        <f>J870</f>
        <v>0</v>
      </c>
      <c r="K871" s="221">
        <f>K870</f>
        <v>0</v>
      </c>
      <c r="L871" s="221" t="s">
        <v>62</v>
      </c>
      <c r="M871" s="84">
        <v>46022</v>
      </c>
      <c r="N871" s="84">
        <v>46022</v>
      </c>
      <c r="O871" s="83"/>
      <c r="P871" s="87" t="s">
        <v>62</v>
      </c>
      <c r="Q871" s="83"/>
      <c r="R871" s="83"/>
      <c r="S871" s="56"/>
    </row>
    <row r="872" spans="1:19" x14ac:dyDescent="0.25">
      <c r="A872" s="332"/>
      <c r="B872" s="147" t="s">
        <v>76</v>
      </c>
      <c r="C872" s="224"/>
      <c r="D872" s="224"/>
      <c r="E872" s="224"/>
      <c r="F872" s="224"/>
      <c r="G872" s="221" t="s">
        <v>62</v>
      </c>
      <c r="H872" s="221"/>
      <c r="I872" s="273" t="s">
        <v>62</v>
      </c>
      <c r="J872" s="273"/>
      <c r="K872" s="221"/>
      <c r="L872" s="221" t="s">
        <v>62</v>
      </c>
      <c r="M872" s="221"/>
      <c r="N872" s="221"/>
      <c r="O872" s="87" t="s">
        <v>62</v>
      </c>
      <c r="P872" s="87" t="s">
        <v>62</v>
      </c>
      <c r="Q872" s="87" t="s">
        <v>62</v>
      </c>
      <c r="R872" s="87" t="s">
        <v>62</v>
      </c>
      <c r="S872" s="56"/>
    </row>
    <row r="873" spans="1:19" ht="45" x14ac:dyDescent="0.25">
      <c r="A873" s="332"/>
      <c r="B873" s="148" t="s">
        <v>192</v>
      </c>
      <c r="C873" s="224"/>
      <c r="D873" s="224" t="s">
        <v>62</v>
      </c>
      <c r="E873" s="224"/>
      <c r="F873" s="224"/>
      <c r="G873" s="221">
        <f>G870</f>
        <v>0</v>
      </c>
      <c r="H873" s="221">
        <f>H870</f>
        <v>0</v>
      </c>
      <c r="I873" s="273">
        <f>I870</f>
        <v>0</v>
      </c>
      <c r="J873" s="273">
        <f>J870</f>
        <v>0</v>
      </c>
      <c r="K873" s="221">
        <f>K870</f>
        <v>0</v>
      </c>
      <c r="L873" s="221" t="s">
        <v>62</v>
      </c>
      <c r="M873" s="84">
        <v>46022</v>
      </c>
      <c r="N873" s="84">
        <v>46022</v>
      </c>
      <c r="O873" s="83"/>
      <c r="P873" s="87" t="s">
        <v>62</v>
      </c>
      <c r="Q873" s="83"/>
      <c r="R873" s="83"/>
      <c r="S873" s="56"/>
    </row>
    <row r="874" spans="1:19" x14ac:dyDescent="0.25">
      <c r="A874" s="332"/>
      <c r="B874" s="147" t="s">
        <v>193</v>
      </c>
      <c r="C874" s="224"/>
      <c r="D874" s="224"/>
      <c r="E874" s="224"/>
      <c r="F874" s="224"/>
      <c r="G874" s="221" t="s">
        <v>62</v>
      </c>
      <c r="H874" s="221"/>
      <c r="I874" s="273" t="s">
        <v>62</v>
      </c>
      <c r="J874" s="273"/>
      <c r="K874" s="221"/>
      <c r="L874" s="221" t="s">
        <v>62</v>
      </c>
      <c r="M874" s="221"/>
      <c r="N874" s="221"/>
      <c r="O874" s="87" t="s">
        <v>62</v>
      </c>
      <c r="P874" s="87" t="s">
        <v>62</v>
      </c>
      <c r="Q874" s="87" t="s">
        <v>62</v>
      </c>
      <c r="R874" s="87" t="s">
        <v>62</v>
      </c>
      <c r="S874" s="56"/>
    </row>
    <row r="875" spans="1:19" ht="45" x14ac:dyDescent="0.25">
      <c r="A875" s="332"/>
      <c r="B875" s="148" t="s">
        <v>330</v>
      </c>
      <c r="C875" s="224"/>
      <c r="D875" s="224" t="s">
        <v>62</v>
      </c>
      <c r="E875" s="224"/>
      <c r="F875" s="224"/>
      <c r="G875" s="221">
        <f>G873</f>
        <v>0</v>
      </c>
      <c r="H875" s="221">
        <f>H873</f>
        <v>0</v>
      </c>
      <c r="I875" s="273">
        <f>I873</f>
        <v>0</v>
      </c>
      <c r="J875" s="273">
        <f>J873</f>
        <v>0</v>
      </c>
      <c r="K875" s="221">
        <f>K873</f>
        <v>0</v>
      </c>
      <c r="L875" s="221" t="s">
        <v>62</v>
      </c>
      <c r="M875" s="84">
        <v>46022</v>
      </c>
      <c r="N875" s="84">
        <v>46022</v>
      </c>
      <c r="O875" s="83"/>
      <c r="P875" s="87" t="s">
        <v>62</v>
      </c>
      <c r="Q875" s="83"/>
      <c r="R875" s="83"/>
      <c r="S875" s="56"/>
    </row>
    <row r="876" spans="1:19" x14ac:dyDescent="0.25">
      <c r="A876" s="332"/>
      <c r="B876" s="147" t="s">
        <v>71</v>
      </c>
      <c r="C876" s="224"/>
      <c r="D876" s="224"/>
      <c r="E876" s="224"/>
      <c r="F876" s="224"/>
      <c r="G876" s="221" t="s">
        <v>62</v>
      </c>
      <c r="H876" s="221"/>
      <c r="I876" s="273" t="s">
        <v>62</v>
      </c>
      <c r="J876" s="273"/>
      <c r="K876" s="221"/>
      <c r="L876" s="221" t="s">
        <v>62</v>
      </c>
      <c r="M876" s="221"/>
      <c r="N876" s="221"/>
      <c r="O876" s="87" t="s">
        <v>62</v>
      </c>
      <c r="P876" s="87" t="s">
        <v>62</v>
      </c>
      <c r="Q876" s="87" t="s">
        <v>62</v>
      </c>
      <c r="R876" s="87" t="s">
        <v>62</v>
      </c>
      <c r="S876" s="56"/>
    </row>
    <row r="877" spans="1:19" x14ac:dyDescent="0.25">
      <c r="A877" s="333"/>
      <c r="B877" s="148" t="s">
        <v>72</v>
      </c>
      <c r="C877" s="224"/>
      <c r="D877" s="224" t="s">
        <v>62</v>
      </c>
      <c r="E877" s="224"/>
      <c r="F877" s="224"/>
      <c r="G877" s="221">
        <f>G875</f>
        <v>0</v>
      </c>
      <c r="H877" s="221">
        <f>H875</f>
        <v>0</v>
      </c>
      <c r="I877" s="273">
        <f>I875</f>
        <v>0</v>
      </c>
      <c r="J877" s="273">
        <f>J875</f>
        <v>0</v>
      </c>
      <c r="K877" s="221">
        <f>K875</f>
        <v>0</v>
      </c>
      <c r="L877" s="221" t="s">
        <v>62</v>
      </c>
      <c r="M877" s="84">
        <v>46022</v>
      </c>
      <c r="N877" s="84">
        <v>46022</v>
      </c>
      <c r="O877" s="83"/>
      <c r="P877" s="87" t="s">
        <v>62</v>
      </c>
      <c r="Q877" s="83"/>
      <c r="R877" s="83"/>
      <c r="S877" s="56"/>
    </row>
    <row r="878" spans="1:19" ht="58.5" x14ac:dyDescent="0.25">
      <c r="A878" s="331" t="s">
        <v>165</v>
      </c>
      <c r="B878" s="137" t="s">
        <v>331</v>
      </c>
      <c r="C878" s="142" t="s">
        <v>191</v>
      </c>
      <c r="D878" s="141" t="s">
        <v>333</v>
      </c>
      <c r="E878" s="141" t="s">
        <v>320</v>
      </c>
      <c r="F878" s="142">
        <v>642</v>
      </c>
      <c r="G878" s="80"/>
      <c r="H878" s="80"/>
      <c r="I878" s="80"/>
      <c r="J878" s="80"/>
      <c r="K878" s="80"/>
      <c r="L878" s="80"/>
      <c r="M878" s="80" t="s">
        <v>62</v>
      </c>
      <c r="N878" s="80" t="s">
        <v>62</v>
      </c>
      <c r="O878" s="83"/>
      <c r="P878" s="83"/>
      <c r="Q878" s="83"/>
      <c r="R878" s="83"/>
      <c r="S878" s="56"/>
    </row>
    <row r="879" spans="1:19" ht="15.75" x14ac:dyDescent="0.25">
      <c r="A879" s="332"/>
      <c r="B879" s="146" t="s">
        <v>70</v>
      </c>
      <c r="C879" s="224"/>
      <c r="D879" s="224" t="s">
        <v>62</v>
      </c>
      <c r="E879" s="224"/>
      <c r="F879" s="224"/>
      <c r="G879" s="221">
        <f>G878</f>
        <v>0</v>
      </c>
      <c r="H879" s="221">
        <f>H878</f>
        <v>0</v>
      </c>
      <c r="I879" s="273">
        <f>I878</f>
        <v>0</v>
      </c>
      <c r="J879" s="273">
        <f>J878</f>
        <v>0</v>
      </c>
      <c r="K879" s="221">
        <f>K878</f>
        <v>0</v>
      </c>
      <c r="L879" s="221" t="s">
        <v>62</v>
      </c>
      <c r="M879" s="84">
        <v>46022</v>
      </c>
      <c r="N879" s="84">
        <v>46022</v>
      </c>
      <c r="O879" s="83"/>
      <c r="P879" s="87" t="s">
        <v>62</v>
      </c>
      <c r="Q879" s="83"/>
      <c r="R879" s="83"/>
      <c r="S879" s="56"/>
    </row>
    <row r="880" spans="1:19" x14ac:dyDescent="0.25">
      <c r="A880" s="332"/>
      <c r="B880" s="147" t="s">
        <v>76</v>
      </c>
      <c r="C880" s="224"/>
      <c r="D880" s="224"/>
      <c r="E880" s="224"/>
      <c r="F880" s="224"/>
      <c r="G880" s="221" t="s">
        <v>62</v>
      </c>
      <c r="H880" s="221"/>
      <c r="I880" s="273" t="s">
        <v>62</v>
      </c>
      <c r="J880" s="273"/>
      <c r="K880" s="221"/>
      <c r="L880" s="221" t="s">
        <v>62</v>
      </c>
      <c r="M880" s="221"/>
      <c r="N880" s="221"/>
      <c r="O880" s="87" t="s">
        <v>62</v>
      </c>
      <c r="P880" s="87" t="s">
        <v>62</v>
      </c>
      <c r="Q880" s="87" t="s">
        <v>62</v>
      </c>
      <c r="R880" s="87" t="s">
        <v>62</v>
      </c>
      <c r="S880" s="56"/>
    </row>
    <row r="881" spans="1:19" ht="45" x14ac:dyDescent="0.25">
      <c r="A881" s="332"/>
      <c r="B881" s="148" t="s">
        <v>192</v>
      </c>
      <c r="C881" s="224"/>
      <c r="D881" s="224" t="s">
        <v>62</v>
      </c>
      <c r="E881" s="224"/>
      <c r="F881" s="224"/>
      <c r="G881" s="221">
        <f>G878</f>
        <v>0</v>
      </c>
      <c r="H881" s="221">
        <f>H878</f>
        <v>0</v>
      </c>
      <c r="I881" s="273">
        <f>I878</f>
        <v>0</v>
      </c>
      <c r="J881" s="273">
        <f>J878</f>
        <v>0</v>
      </c>
      <c r="K881" s="221">
        <f>K878</f>
        <v>0</v>
      </c>
      <c r="L881" s="221" t="s">
        <v>62</v>
      </c>
      <c r="M881" s="84">
        <v>46022</v>
      </c>
      <c r="N881" s="84">
        <v>46022</v>
      </c>
      <c r="O881" s="83"/>
      <c r="P881" s="87" t="s">
        <v>62</v>
      </c>
      <c r="Q881" s="83"/>
      <c r="R881" s="83"/>
      <c r="S881" s="56"/>
    </row>
    <row r="882" spans="1:19" x14ac:dyDescent="0.25">
      <c r="A882" s="332"/>
      <c r="B882" s="147" t="s">
        <v>193</v>
      </c>
      <c r="C882" s="224"/>
      <c r="D882" s="224"/>
      <c r="E882" s="224"/>
      <c r="F882" s="224"/>
      <c r="G882" s="221" t="s">
        <v>62</v>
      </c>
      <c r="H882" s="221"/>
      <c r="I882" s="273" t="s">
        <v>62</v>
      </c>
      <c r="J882" s="273"/>
      <c r="K882" s="221"/>
      <c r="L882" s="221" t="s">
        <v>62</v>
      </c>
      <c r="M882" s="221"/>
      <c r="N882" s="221"/>
      <c r="O882" s="87" t="s">
        <v>62</v>
      </c>
      <c r="P882" s="87" t="s">
        <v>62</v>
      </c>
      <c r="Q882" s="87" t="s">
        <v>62</v>
      </c>
      <c r="R882" s="87" t="s">
        <v>62</v>
      </c>
      <c r="S882" s="56"/>
    </row>
    <row r="883" spans="1:19" ht="45" x14ac:dyDescent="0.25">
      <c r="A883" s="332"/>
      <c r="B883" s="148" t="s">
        <v>330</v>
      </c>
      <c r="C883" s="224"/>
      <c r="D883" s="224" t="s">
        <v>62</v>
      </c>
      <c r="E883" s="224"/>
      <c r="F883" s="224"/>
      <c r="G883" s="221">
        <f>G881</f>
        <v>0</v>
      </c>
      <c r="H883" s="221">
        <f>H881</f>
        <v>0</v>
      </c>
      <c r="I883" s="273">
        <f>I881</f>
        <v>0</v>
      </c>
      <c r="J883" s="273">
        <f>J881</f>
        <v>0</v>
      </c>
      <c r="K883" s="221">
        <f>K881</f>
        <v>0</v>
      </c>
      <c r="L883" s="221" t="s">
        <v>62</v>
      </c>
      <c r="M883" s="84">
        <v>46022</v>
      </c>
      <c r="N883" s="84">
        <v>46022</v>
      </c>
      <c r="O883" s="83"/>
      <c r="P883" s="87" t="s">
        <v>62</v>
      </c>
      <c r="Q883" s="83"/>
      <c r="R883" s="83"/>
      <c r="S883" s="56"/>
    </row>
    <row r="884" spans="1:19" x14ac:dyDescent="0.25">
      <c r="A884" s="332"/>
      <c r="B884" s="147" t="s">
        <v>71</v>
      </c>
      <c r="C884" s="224"/>
      <c r="D884" s="224"/>
      <c r="E884" s="224"/>
      <c r="F884" s="224"/>
      <c r="G884" s="221" t="s">
        <v>62</v>
      </c>
      <c r="H884" s="221"/>
      <c r="I884" s="273" t="s">
        <v>62</v>
      </c>
      <c r="J884" s="273"/>
      <c r="K884" s="221"/>
      <c r="L884" s="221" t="s">
        <v>62</v>
      </c>
      <c r="M884" s="221"/>
      <c r="N884" s="221"/>
      <c r="O884" s="87" t="s">
        <v>62</v>
      </c>
      <c r="P884" s="87" t="s">
        <v>62</v>
      </c>
      <c r="Q884" s="87" t="s">
        <v>62</v>
      </c>
      <c r="R884" s="87" t="s">
        <v>62</v>
      </c>
      <c r="S884" s="56"/>
    </row>
    <row r="885" spans="1:19" x14ac:dyDescent="0.25">
      <c r="A885" s="333"/>
      <c r="B885" s="148" t="s">
        <v>72</v>
      </c>
      <c r="C885" s="224"/>
      <c r="D885" s="224" t="s">
        <v>62</v>
      </c>
      <c r="E885" s="224"/>
      <c r="F885" s="224"/>
      <c r="G885" s="221">
        <f>G883</f>
        <v>0</v>
      </c>
      <c r="H885" s="221">
        <f>H883</f>
        <v>0</v>
      </c>
      <c r="I885" s="273">
        <f>I883</f>
        <v>0</v>
      </c>
      <c r="J885" s="273">
        <f>J883</f>
        <v>0</v>
      </c>
      <c r="K885" s="221">
        <f>K883</f>
        <v>0</v>
      </c>
      <c r="L885" s="221" t="s">
        <v>62</v>
      </c>
      <c r="M885" s="84">
        <v>46022</v>
      </c>
      <c r="N885" s="84">
        <v>46022</v>
      </c>
      <c r="O885" s="83"/>
      <c r="P885" s="87" t="s">
        <v>62</v>
      </c>
      <c r="Q885" s="83"/>
      <c r="R885" s="83"/>
      <c r="S885" s="56"/>
    </row>
    <row r="886" spans="1:19" ht="58.5" x14ac:dyDescent="0.25">
      <c r="A886" s="331" t="s">
        <v>164</v>
      </c>
      <c r="B886" s="137" t="s">
        <v>331</v>
      </c>
      <c r="C886" s="142" t="s">
        <v>191</v>
      </c>
      <c r="D886" s="141" t="s">
        <v>333</v>
      </c>
      <c r="E886" s="141" t="s">
        <v>320</v>
      </c>
      <c r="F886" s="142">
        <v>642</v>
      </c>
      <c r="G886" s="80">
        <v>1</v>
      </c>
      <c r="H886" s="80">
        <v>1</v>
      </c>
      <c r="I886" s="80">
        <v>1</v>
      </c>
      <c r="J886" s="80">
        <v>1</v>
      </c>
      <c r="K886" s="80">
        <v>1</v>
      </c>
      <c r="L886" s="80"/>
      <c r="M886" s="80" t="s">
        <v>62</v>
      </c>
      <c r="N886" s="80" t="s">
        <v>62</v>
      </c>
      <c r="O886" s="83">
        <v>114000</v>
      </c>
      <c r="P886" s="83" t="s">
        <v>62</v>
      </c>
      <c r="Q886" s="83">
        <v>114000</v>
      </c>
      <c r="R886" s="83">
        <v>114000</v>
      </c>
      <c r="S886" s="56"/>
    </row>
    <row r="887" spans="1:19" ht="15.75" x14ac:dyDescent="0.25">
      <c r="A887" s="332"/>
      <c r="B887" s="146" t="s">
        <v>70</v>
      </c>
      <c r="C887" s="224"/>
      <c r="D887" s="224" t="s">
        <v>62</v>
      </c>
      <c r="E887" s="224"/>
      <c r="F887" s="224"/>
      <c r="G887" s="221">
        <f>G886</f>
        <v>1</v>
      </c>
      <c r="H887" s="221">
        <f>H886</f>
        <v>1</v>
      </c>
      <c r="I887" s="273">
        <f>I886</f>
        <v>1</v>
      </c>
      <c r="J887" s="273">
        <f>J886</f>
        <v>1</v>
      </c>
      <c r="K887" s="221">
        <f>K886</f>
        <v>1</v>
      </c>
      <c r="L887" s="221" t="s">
        <v>62</v>
      </c>
      <c r="M887" s="84">
        <v>46022</v>
      </c>
      <c r="N887" s="84">
        <v>46022</v>
      </c>
      <c r="O887" s="83"/>
      <c r="P887" s="87"/>
      <c r="Q887" s="83"/>
      <c r="R887" s="83"/>
      <c r="S887" s="56"/>
    </row>
    <row r="888" spans="1:19" x14ac:dyDescent="0.25">
      <c r="A888" s="332"/>
      <c r="B888" s="147" t="s">
        <v>76</v>
      </c>
      <c r="C888" s="224"/>
      <c r="D888" s="224"/>
      <c r="E888" s="224"/>
      <c r="F888" s="224"/>
      <c r="G888" s="221" t="s">
        <v>62</v>
      </c>
      <c r="H888" s="221"/>
      <c r="I888" s="273" t="s">
        <v>62</v>
      </c>
      <c r="J888" s="273"/>
      <c r="K888" s="221"/>
      <c r="L888" s="221" t="s">
        <v>62</v>
      </c>
      <c r="M888" s="221"/>
      <c r="N888" s="221"/>
      <c r="O888" s="87" t="s">
        <v>62</v>
      </c>
      <c r="P888" s="87" t="s">
        <v>62</v>
      </c>
      <c r="Q888" s="87" t="s">
        <v>62</v>
      </c>
      <c r="R888" s="87" t="s">
        <v>62</v>
      </c>
      <c r="S888" s="56"/>
    </row>
    <row r="889" spans="1:19" ht="45" x14ac:dyDescent="0.25">
      <c r="A889" s="332"/>
      <c r="B889" s="148" t="s">
        <v>192</v>
      </c>
      <c r="C889" s="224"/>
      <c r="D889" s="224" t="s">
        <v>62</v>
      </c>
      <c r="E889" s="224"/>
      <c r="F889" s="224"/>
      <c r="G889" s="221">
        <f>G886</f>
        <v>1</v>
      </c>
      <c r="H889" s="221">
        <f>H886</f>
        <v>1</v>
      </c>
      <c r="I889" s="273">
        <f>I886</f>
        <v>1</v>
      </c>
      <c r="J889" s="273">
        <f>J886</f>
        <v>1</v>
      </c>
      <c r="K889" s="221">
        <f>K886</f>
        <v>1</v>
      </c>
      <c r="L889" s="221" t="s">
        <v>62</v>
      </c>
      <c r="M889" s="84">
        <v>46022</v>
      </c>
      <c r="N889" s="84">
        <v>46022</v>
      </c>
      <c r="O889" s="83"/>
      <c r="P889" s="87" t="s">
        <v>62</v>
      </c>
      <c r="Q889" s="83"/>
      <c r="R889" s="83"/>
      <c r="S889" s="56"/>
    </row>
    <row r="890" spans="1:19" x14ac:dyDescent="0.25">
      <c r="A890" s="332"/>
      <c r="B890" s="147" t="s">
        <v>193</v>
      </c>
      <c r="C890" s="224"/>
      <c r="D890" s="224"/>
      <c r="E890" s="224"/>
      <c r="F890" s="224"/>
      <c r="G890" s="221" t="s">
        <v>62</v>
      </c>
      <c r="H890" s="221"/>
      <c r="I890" s="273" t="s">
        <v>62</v>
      </c>
      <c r="J890" s="273"/>
      <c r="K890" s="221"/>
      <c r="L890" s="221" t="s">
        <v>62</v>
      </c>
      <c r="M890" s="221"/>
      <c r="N890" s="221"/>
      <c r="O890" s="87" t="s">
        <v>62</v>
      </c>
      <c r="P890" s="87" t="s">
        <v>62</v>
      </c>
      <c r="Q890" s="87" t="s">
        <v>62</v>
      </c>
      <c r="R890" s="87" t="s">
        <v>62</v>
      </c>
      <c r="S890" s="56"/>
    </row>
    <row r="891" spans="1:19" ht="45" x14ac:dyDescent="0.25">
      <c r="A891" s="332"/>
      <c r="B891" s="148" t="s">
        <v>330</v>
      </c>
      <c r="C891" s="224"/>
      <c r="D891" s="224" t="s">
        <v>62</v>
      </c>
      <c r="E891" s="224"/>
      <c r="F891" s="224"/>
      <c r="G891" s="221">
        <f>G889</f>
        <v>1</v>
      </c>
      <c r="H891" s="221">
        <f>H889</f>
        <v>1</v>
      </c>
      <c r="I891" s="273">
        <f>I889</f>
        <v>1</v>
      </c>
      <c r="J891" s="273">
        <f>J889</f>
        <v>1</v>
      </c>
      <c r="K891" s="221">
        <f>K889</f>
        <v>1</v>
      </c>
      <c r="L891" s="221" t="s">
        <v>62</v>
      </c>
      <c r="M891" s="84">
        <v>46022</v>
      </c>
      <c r="N891" s="84">
        <v>46022</v>
      </c>
      <c r="O891" s="83"/>
      <c r="P891" s="87" t="s">
        <v>62</v>
      </c>
      <c r="Q891" s="83"/>
      <c r="R891" s="83"/>
      <c r="S891" s="56"/>
    </row>
    <row r="892" spans="1:19" x14ac:dyDescent="0.25">
      <c r="A892" s="332"/>
      <c r="B892" s="147" t="s">
        <v>71</v>
      </c>
      <c r="C892" s="224"/>
      <c r="D892" s="224"/>
      <c r="E892" s="224"/>
      <c r="F892" s="224"/>
      <c r="G892" s="221" t="s">
        <v>62</v>
      </c>
      <c r="H892" s="221"/>
      <c r="I892" s="273" t="s">
        <v>62</v>
      </c>
      <c r="J892" s="273"/>
      <c r="K892" s="221"/>
      <c r="L892" s="221" t="s">
        <v>62</v>
      </c>
      <c r="M892" s="221"/>
      <c r="N892" s="221"/>
      <c r="O892" s="87" t="s">
        <v>62</v>
      </c>
      <c r="P892" s="87" t="s">
        <v>62</v>
      </c>
      <c r="Q892" s="87" t="s">
        <v>62</v>
      </c>
      <c r="R892" s="87" t="s">
        <v>62</v>
      </c>
      <c r="S892" s="56"/>
    </row>
    <row r="893" spans="1:19" x14ac:dyDescent="0.25">
      <c r="A893" s="333"/>
      <c r="B893" s="148" t="s">
        <v>72</v>
      </c>
      <c r="C893" s="224"/>
      <c r="D893" s="224" t="s">
        <v>62</v>
      </c>
      <c r="E893" s="224"/>
      <c r="F893" s="224"/>
      <c r="G893" s="221">
        <f>G891</f>
        <v>1</v>
      </c>
      <c r="H893" s="221">
        <f>H891</f>
        <v>1</v>
      </c>
      <c r="I893" s="273">
        <f>I891</f>
        <v>1</v>
      </c>
      <c r="J893" s="273">
        <f>J891</f>
        <v>1</v>
      </c>
      <c r="K893" s="221">
        <f>K891</f>
        <v>1</v>
      </c>
      <c r="L893" s="221" t="s">
        <v>62</v>
      </c>
      <c r="M893" s="84">
        <v>46022</v>
      </c>
      <c r="N893" s="84">
        <v>46022</v>
      </c>
      <c r="O893" s="83"/>
      <c r="P893" s="87" t="s">
        <v>62</v>
      </c>
      <c r="Q893" s="83"/>
      <c r="R893" s="83"/>
      <c r="S893" s="56"/>
    </row>
    <row r="894" spans="1:19" ht="58.5" x14ac:dyDescent="0.25">
      <c r="A894" s="331" t="s">
        <v>163</v>
      </c>
      <c r="B894" s="137" t="s">
        <v>331</v>
      </c>
      <c r="C894" s="142" t="s">
        <v>191</v>
      </c>
      <c r="D894" s="141" t="s">
        <v>333</v>
      </c>
      <c r="E894" s="141" t="s">
        <v>320</v>
      </c>
      <c r="F894" s="142">
        <v>642</v>
      </c>
      <c r="G894" s="80"/>
      <c r="H894" s="80"/>
      <c r="I894" s="80"/>
      <c r="J894" s="80"/>
      <c r="K894" s="80"/>
      <c r="L894" s="80"/>
      <c r="M894" s="80" t="s">
        <v>62</v>
      </c>
      <c r="N894" s="80" t="s">
        <v>62</v>
      </c>
      <c r="O894" s="83"/>
      <c r="P894" s="83"/>
      <c r="Q894" s="83"/>
      <c r="R894" s="83"/>
      <c r="S894" s="56"/>
    </row>
    <row r="895" spans="1:19" ht="15.75" x14ac:dyDescent="0.25">
      <c r="A895" s="332"/>
      <c r="B895" s="146" t="s">
        <v>70</v>
      </c>
      <c r="C895" s="224"/>
      <c r="D895" s="224" t="s">
        <v>62</v>
      </c>
      <c r="E895" s="224"/>
      <c r="F895" s="224"/>
      <c r="G895" s="221">
        <f>G894</f>
        <v>0</v>
      </c>
      <c r="H895" s="221">
        <f>H894</f>
        <v>0</v>
      </c>
      <c r="I895" s="273">
        <f>I894</f>
        <v>0</v>
      </c>
      <c r="J895" s="273">
        <f>J894</f>
        <v>0</v>
      </c>
      <c r="K895" s="221">
        <f>K894</f>
        <v>0</v>
      </c>
      <c r="L895" s="221" t="s">
        <v>62</v>
      </c>
      <c r="M895" s="84">
        <v>46022</v>
      </c>
      <c r="N895" s="84">
        <v>46022</v>
      </c>
      <c r="O895" s="83"/>
      <c r="P895" s="87" t="s">
        <v>62</v>
      </c>
      <c r="Q895" s="83"/>
      <c r="R895" s="83"/>
      <c r="S895" s="56"/>
    </row>
    <row r="896" spans="1:19" x14ac:dyDescent="0.25">
      <c r="A896" s="332"/>
      <c r="B896" s="147" t="s">
        <v>76</v>
      </c>
      <c r="C896" s="224"/>
      <c r="D896" s="224"/>
      <c r="E896" s="224"/>
      <c r="F896" s="224"/>
      <c r="G896" s="221" t="s">
        <v>62</v>
      </c>
      <c r="H896" s="221"/>
      <c r="I896" s="273" t="s">
        <v>62</v>
      </c>
      <c r="J896" s="273"/>
      <c r="K896" s="221"/>
      <c r="L896" s="221" t="s">
        <v>62</v>
      </c>
      <c r="M896" s="221"/>
      <c r="N896" s="221"/>
      <c r="O896" s="87" t="s">
        <v>62</v>
      </c>
      <c r="P896" s="87" t="s">
        <v>62</v>
      </c>
      <c r="Q896" s="87" t="s">
        <v>62</v>
      </c>
      <c r="R896" s="87" t="s">
        <v>62</v>
      </c>
      <c r="S896" s="56"/>
    </row>
    <row r="897" spans="1:19" ht="45" x14ac:dyDescent="0.25">
      <c r="A897" s="332"/>
      <c r="B897" s="148" t="s">
        <v>192</v>
      </c>
      <c r="C897" s="224"/>
      <c r="D897" s="224" t="s">
        <v>62</v>
      </c>
      <c r="E897" s="224"/>
      <c r="F897" s="224"/>
      <c r="G897" s="221">
        <f>G894</f>
        <v>0</v>
      </c>
      <c r="H897" s="221">
        <f>H894</f>
        <v>0</v>
      </c>
      <c r="I897" s="273">
        <f>I894</f>
        <v>0</v>
      </c>
      <c r="J897" s="273">
        <f>J894</f>
        <v>0</v>
      </c>
      <c r="K897" s="221">
        <f>K894</f>
        <v>0</v>
      </c>
      <c r="L897" s="221" t="s">
        <v>62</v>
      </c>
      <c r="M897" s="84">
        <v>46022</v>
      </c>
      <c r="N897" s="84">
        <v>46022</v>
      </c>
      <c r="O897" s="83"/>
      <c r="P897" s="87" t="s">
        <v>62</v>
      </c>
      <c r="Q897" s="83"/>
      <c r="R897" s="83"/>
      <c r="S897" s="56"/>
    </row>
    <row r="898" spans="1:19" x14ac:dyDescent="0.25">
      <c r="A898" s="332"/>
      <c r="B898" s="147" t="s">
        <v>193</v>
      </c>
      <c r="C898" s="224"/>
      <c r="D898" s="224"/>
      <c r="E898" s="224"/>
      <c r="F898" s="224"/>
      <c r="G898" s="221" t="s">
        <v>62</v>
      </c>
      <c r="H898" s="221"/>
      <c r="I898" s="273" t="s">
        <v>62</v>
      </c>
      <c r="J898" s="273"/>
      <c r="K898" s="221"/>
      <c r="L898" s="221" t="s">
        <v>62</v>
      </c>
      <c r="M898" s="221"/>
      <c r="N898" s="221"/>
      <c r="O898" s="87" t="s">
        <v>62</v>
      </c>
      <c r="P898" s="87" t="s">
        <v>62</v>
      </c>
      <c r="Q898" s="87" t="s">
        <v>62</v>
      </c>
      <c r="R898" s="87" t="s">
        <v>62</v>
      </c>
      <c r="S898" s="56"/>
    </row>
    <row r="899" spans="1:19" ht="45" x14ac:dyDescent="0.25">
      <c r="A899" s="332"/>
      <c r="B899" s="148" t="s">
        <v>330</v>
      </c>
      <c r="C899" s="224"/>
      <c r="D899" s="224" t="s">
        <v>62</v>
      </c>
      <c r="E899" s="224"/>
      <c r="F899" s="224"/>
      <c r="G899" s="221">
        <f>G897</f>
        <v>0</v>
      </c>
      <c r="H899" s="221">
        <f>H897</f>
        <v>0</v>
      </c>
      <c r="I899" s="273">
        <f>I897</f>
        <v>0</v>
      </c>
      <c r="J899" s="273">
        <f>J897</f>
        <v>0</v>
      </c>
      <c r="K899" s="221">
        <f>K897</f>
        <v>0</v>
      </c>
      <c r="L899" s="221" t="s">
        <v>62</v>
      </c>
      <c r="M899" s="84">
        <v>46022</v>
      </c>
      <c r="N899" s="84">
        <v>46022</v>
      </c>
      <c r="O899" s="83"/>
      <c r="P899" s="87" t="s">
        <v>62</v>
      </c>
      <c r="Q899" s="83"/>
      <c r="R899" s="83"/>
      <c r="S899" s="56"/>
    </row>
    <row r="900" spans="1:19" x14ac:dyDescent="0.25">
      <c r="A900" s="332"/>
      <c r="B900" s="147" t="s">
        <v>71</v>
      </c>
      <c r="C900" s="224"/>
      <c r="D900" s="224"/>
      <c r="E900" s="224"/>
      <c r="F900" s="224"/>
      <c r="G900" s="221" t="s">
        <v>62</v>
      </c>
      <c r="H900" s="221"/>
      <c r="I900" s="273" t="s">
        <v>62</v>
      </c>
      <c r="J900" s="273"/>
      <c r="K900" s="221"/>
      <c r="L900" s="221" t="s">
        <v>62</v>
      </c>
      <c r="M900" s="221"/>
      <c r="N900" s="221"/>
      <c r="O900" s="87" t="s">
        <v>62</v>
      </c>
      <c r="P900" s="87" t="s">
        <v>62</v>
      </c>
      <c r="Q900" s="87" t="s">
        <v>62</v>
      </c>
      <c r="R900" s="87" t="s">
        <v>62</v>
      </c>
      <c r="S900" s="56"/>
    </row>
    <row r="901" spans="1:19" x14ac:dyDescent="0.25">
      <c r="A901" s="333"/>
      <c r="B901" s="148" t="s">
        <v>72</v>
      </c>
      <c r="C901" s="224"/>
      <c r="D901" s="224" t="s">
        <v>62</v>
      </c>
      <c r="E901" s="224"/>
      <c r="F901" s="224"/>
      <c r="G901" s="221">
        <f>G899</f>
        <v>0</v>
      </c>
      <c r="H901" s="221">
        <f>H899</f>
        <v>0</v>
      </c>
      <c r="I901" s="273">
        <f>I899</f>
        <v>0</v>
      </c>
      <c r="J901" s="273">
        <f>J899</f>
        <v>0</v>
      </c>
      <c r="K901" s="221">
        <f>K899</f>
        <v>0</v>
      </c>
      <c r="L901" s="221" t="s">
        <v>62</v>
      </c>
      <c r="M901" s="84">
        <v>46022</v>
      </c>
      <c r="N901" s="84">
        <v>46022</v>
      </c>
      <c r="O901" s="83"/>
      <c r="P901" s="87" t="s">
        <v>62</v>
      </c>
      <c r="Q901" s="83"/>
      <c r="R901" s="83"/>
      <c r="S901" s="56"/>
    </row>
    <row r="902" spans="1:19" ht="58.5" x14ac:dyDescent="0.25">
      <c r="A902" s="331" t="s">
        <v>162</v>
      </c>
      <c r="B902" s="137" t="s">
        <v>331</v>
      </c>
      <c r="C902" s="142" t="s">
        <v>191</v>
      </c>
      <c r="D902" s="141" t="s">
        <v>333</v>
      </c>
      <c r="E902" s="141" t="s">
        <v>320</v>
      </c>
      <c r="F902" s="142">
        <v>642</v>
      </c>
      <c r="G902" s="80"/>
      <c r="H902" s="80"/>
      <c r="I902" s="80"/>
      <c r="J902" s="80"/>
      <c r="K902" s="80"/>
      <c r="L902" s="80"/>
      <c r="M902" s="80" t="s">
        <v>62</v>
      </c>
      <c r="N902" s="80" t="s">
        <v>62</v>
      </c>
      <c r="O902" s="83"/>
      <c r="P902" s="83"/>
      <c r="Q902" s="83"/>
      <c r="R902" s="83"/>
      <c r="S902" s="56"/>
    </row>
    <row r="903" spans="1:19" ht="15.75" x14ac:dyDescent="0.25">
      <c r="A903" s="332"/>
      <c r="B903" s="146" t="s">
        <v>70</v>
      </c>
      <c r="C903" s="224"/>
      <c r="D903" s="224" t="s">
        <v>62</v>
      </c>
      <c r="E903" s="224"/>
      <c r="F903" s="224"/>
      <c r="G903" s="221">
        <f>G902</f>
        <v>0</v>
      </c>
      <c r="H903" s="221">
        <f>H902</f>
        <v>0</v>
      </c>
      <c r="I903" s="273">
        <f>I902</f>
        <v>0</v>
      </c>
      <c r="J903" s="273">
        <f>J902</f>
        <v>0</v>
      </c>
      <c r="K903" s="221">
        <f>K902</f>
        <v>0</v>
      </c>
      <c r="L903" s="221" t="s">
        <v>62</v>
      </c>
      <c r="M903" s="84">
        <v>46022</v>
      </c>
      <c r="N903" s="84">
        <v>46022</v>
      </c>
      <c r="O903" s="83"/>
      <c r="P903" s="87" t="s">
        <v>62</v>
      </c>
      <c r="Q903" s="83"/>
      <c r="R903" s="83"/>
      <c r="S903" s="56"/>
    </row>
    <row r="904" spans="1:19" x14ac:dyDescent="0.25">
      <c r="A904" s="332"/>
      <c r="B904" s="147" t="s">
        <v>76</v>
      </c>
      <c r="C904" s="224"/>
      <c r="D904" s="224"/>
      <c r="E904" s="224"/>
      <c r="F904" s="224"/>
      <c r="G904" s="221" t="s">
        <v>62</v>
      </c>
      <c r="H904" s="221"/>
      <c r="I904" s="273" t="s">
        <v>62</v>
      </c>
      <c r="J904" s="273"/>
      <c r="K904" s="221"/>
      <c r="L904" s="221" t="s">
        <v>62</v>
      </c>
      <c r="M904" s="221"/>
      <c r="N904" s="221"/>
      <c r="O904" s="87" t="s">
        <v>62</v>
      </c>
      <c r="P904" s="87" t="s">
        <v>62</v>
      </c>
      <c r="Q904" s="87" t="s">
        <v>62</v>
      </c>
      <c r="R904" s="87" t="s">
        <v>62</v>
      </c>
      <c r="S904" s="56"/>
    </row>
    <row r="905" spans="1:19" ht="45" x14ac:dyDescent="0.25">
      <c r="A905" s="332"/>
      <c r="B905" s="148" t="s">
        <v>192</v>
      </c>
      <c r="C905" s="224"/>
      <c r="D905" s="224" t="s">
        <v>62</v>
      </c>
      <c r="E905" s="224"/>
      <c r="F905" s="224"/>
      <c r="G905" s="221">
        <f>G902</f>
        <v>0</v>
      </c>
      <c r="H905" s="221">
        <f>H902</f>
        <v>0</v>
      </c>
      <c r="I905" s="273">
        <f>I902</f>
        <v>0</v>
      </c>
      <c r="J905" s="273">
        <f>J902</f>
        <v>0</v>
      </c>
      <c r="K905" s="221">
        <f>K902</f>
        <v>0</v>
      </c>
      <c r="L905" s="221" t="s">
        <v>62</v>
      </c>
      <c r="M905" s="84">
        <v>46022</v>
      </c>
      <c r="N905" s="84">
        <v>46022</v>
      </c>
      <c r="O905" s="83"/>
      <c r="P905" s="87" t="s">
        <v>62</v>
      </c>
      <c r="Q905" s="83"/>
      <c r="R905" s="83"/>
      <c r="S905" s="56"/>
    </row>
    <row r="906" spans="1:19" x14ac:dyDescent="0.25">
      <c r="A906" s="332"/>
      <c r="B906" s="147" t="s">
        <v>193</v>
      </c>
      <c r="C906" s="224"/>
      <c r="D906" s="224"/>
      <c r="E906" s="224"/>
      <c r="F906" s="224"/>
      <c r="G906" s="221" t="s">
        <v>62</v>
      </c>
      <c r="H906" s="221"/>
      <c r="I906" s="273" t="s">
        <v>62</v>
      </c>
      <c r="J906" s="273"/>
      <c r="K906" s="221"/>
      <c r="L906" s="221" t="s">
        <v>62</v>
      </c>
      <c r="M906" s="221"/>
      <c r="N906" s="221"/>
      <c r="O906" s="87" t="s">
        <v>62</v>
      </c>
      <c r="P906" s="87" t="s">
        <v>62</v>
      </c>
      <c r="Q906" s="87" t="s">
        <v>62</v>
      </c>
      <c r="R906" s="87" t="s">
        <v>62</v>
      </c>
      <c r="S906" s="56"/>
    </row>
    <row r="907" spans="1:19" ht="45" x14ac:dyDescent="0.25">
      <c r="A907" s="332"/>
      <c r="B907" s="148" t="s">
        <v>330</v>
      </c>
      <c r="C907" s="224"/>
      <c r="D907" s="224" t="s">
        <v>62</v>
      </c>
      <c r="E907" s="224"/>
      <c r="F907" s="224"/>
      <c r="G907" s="221">
        <f>G905</f>
        <v>0</v>
      </c>
      <c r="H907" s="221">
        <f>H905</f>
        <v>0</v>
      </c>
      <c r="I907" s="273">
        <f>I905</f>
        <v>0</v>
      </c>
      <c r="J907" s="273">
        <f>J905</f>
        <v>0</v>
      </c>
      <c r="K907" s="221">
        <f>K905</f>
        <v>0</v>
      </c>
      <c r="L907" s="221" t="s">
        <v>62</v>
      </c>
      <c r="M907" s="84">
        <v>46022</v>
      </c>
      <c r="N907" s="84">
        <v>46022</v>
      </c>
      <c r="O907" s="83"/>
      <c r="P907" s="87" t="s">
        <v>62</v>
      </c>
      <c r="Q907" s="83"/>
      <c r="R907" s="83"/>
      <c r="S907" s="56"/>
    </row>
    <row r="908" spans="1:19" x14ac:dyDescent="0.25">
      <c r="A908" s="332"/>
      <c r="B908" s="147" t="s">
        <v>71</v>
      </c>
      <c r="C908" s="224"/>
      <c r="D908" s="224"/>
      <c r="E908" s="224"/>
      <c r="F908" s="224"/>
      <c r="G908" s="221" t="s">
        <v>62</v>
      </c>
      <c r="H908" s="221"/>
      <c r="I908" s="273" t="s">
        <v>62</v>
      </c>
      <c r="J908" s="273"/>
      <c r="K908" s="221"/>
      <c r="L908" s="221" t="s">
        <v>62</v>
      </c>
      <c r="M908" s="221"/>
      <c r="N908" s="221"/>
      <c r="O908" s="87" t="s">
        <v>62</v>
      </c>
      <c r="P908" s="87" t="s">
        <v>62</v>
      </c>
      <c r="Q908" s="87" t="s">
        <v>62</v>
      </c>
      <c r="R908" s="87" t="s">
        <v>62</v>
      </c>
      <c r="S908" s="56"/>
    </row>
    <row r="909" spans="1:19" x14ac:dyDescent="0.25">
      <c r="A909" s="333"/>
      <c r="B909" s="148" t="s">
        <v>72</v>
      </c>
      <c r="C909" s="224"/>
      <c r="D909" s="224" t="s">
        <v>62</v>
      </c>
      <c r="E909" s="224"/>
      <c r="F909" s="224"/>
      <c r="G909" s="221">
        <f>G907</f>
        <v>0</v>
      </c>
      <c r="H909" s="221">
        <f>H907</f>
        <v>0</v>
      </c>
      <c r="I909" s="273">
        <f>I907</f>
        <v>0</v>
      </c>
      <c r="J909" s="273">
        <f>J907</f>
        <v>0</v>
      </c>
      <c r="K909" s="221">
        <f>K907</f>
        <v>0</v>
      </c>
      <c r="L909" s="221" t="s">
        <v>62</v>
      </c>
      <c r="M909" s="84">
        <v>46022</v>
      </c>
      <c r="N909" s="84">
        <v>46022</v>
      </c>
      <c r="O909" s="83"/>
      <c r="P909" s="87" t="s">
        <v>62</v>
      </c>
      <c r="Q909" s="83"/>
      <c r="R909" s="83"/>
      <c r="S909" s="56"/>
    </row>
    <row r="910" spans="1:19" ht="58.5" x14ac:dyDescent="0.25">
      <c r="A910" s="331" t="s">
        <v>161</v>
      </c>
      <c r="B910" s="137" t="s">
        <v>331</v>
      </c>
      <c r="C910" s="142" t="s">
        <v>191</v>
      </c>
      <c r="D910" s="141" t="s">
        <v>333</v>
      </c>
      <c r="E910" s="141" t="s">
        <v>320</v>
      </c>
      <c r="F910" s="142">
        <v>642</v>
      </c>
      <c r="G910" s="80"/>
      <c r="H910" s="80"/>
      <c r="I910" s="80"/>
      <c r="J910" s="80"/>
      <c r="K910" s="80"/>
      <c r="L910" s="80"/>
      <c r="M910" s="80" t="s">
        <v>62</v>
      </c>
      <c r="N910" s="80" t="s">
        <v>62</v>
      </c>
      <c r="O910" s="83"/>
      <c r="P910" s="83"/>
      <c r="Q910" s="83"/>
      <c r="R910" s="83"/>
      <c r="S910" s="56"/>
    </row>
    <row r="911" spans="1:19" ht="15.75" x14ac:dyDescent="0.25">
      <c r="A911" s="332"/>
      <c r="B911" s="146" t="s">
        <v>70</v>
      </c>
      <c r="C911" s="224"/>
      <c r="D911" s="224" t="s">
        <v>62</v>
      </c>
      <c r="E911" s="224"/>
      <c r="F911" s="224"/>
      <c r="G911" s="221">
        <f>G910</f>
        <v>0</v>
      </c>
      <c r="H911" s="221">
        <f>H910</f>
        <v>0</v>
      </c>
      <c r="I911" s="273">
        <f>I910</f>
        <v>0</v>
      </c>
      <c r="J911" s="273">
        <f>J910</f>
        <v>0</v>
      </c>
      <c r="K911" s="221">
        <f>K910</f>
        <v>0</v>
      </c>
      <c r="L911" s="221" t="s">
        <v>62</v>
      </c>
      <c r="M911" s="84">
        <v>46022</v>
      </c>
      <c r="N911" s="84">
        <v>46022</v>
      </c>
      <c r="O911" s="83"/>
      <c r="P911" s="87" t="s">
        <v>62</v>
      </c>
      <c r="Q911" s="83"/>
      <c r="R911" s="83"/>
      <c r="S911" s="56"/>
    </row>
    <row r="912" spans="1:19" x14ac:dyDescent="0.25">
      <c r="A912" s="332"/>
      <c r="B912" s="147" t="s">
        <v>76</v>
      </c>
      <c r="C912" s="224"/>
      <c r="D912" s="224"/>
      <c r="E912" s="224"/>
      <c r="F912" s="224"/>
      <c r="G912" s="221" t="s">
        <v>62</v>
      </c>
      <c r="H912" s="221"/>
      <c r="I912" s="273" t="s">
        <v>62</v>
      </c>
      <c r="J912" s="273"/>
      <c r="K912" s="221"/>
      <c r="L912" s="221" t="s">
        <v>62</v>
      </c>
      <c r="M912" s="221"/>
      <c r="N912" s="221"/>
      <c r="O912" s="87" t="s">
        <v>62</v>
      </c>
      <c r="P912" s="87" t="s">
        <v>62</v>
      </c>
      <c r="Q912" s="87" t="s">
        <v>62</v>
      </c>
      <c r="R912" s="87" t="s">
        <v>62</v>
      </c>
      <c r="S912" s="56"/>
    </row>
    <row r="913" spans="1:19" ht="45" x14ac:dyDescent="0.25">
      <c r="A913" s="332"/>
      <c r="B913" s="148" t="s">
        <v>192</v>
      </c>
      <c r="C913" s="224"/>
      <c r="D913" s="224" t="s">
        <v>62</v>
      </c>
      <c r="E913" s="224"/>
      <c r="F913" s="224"/>
      <c r="G913" s="221">
        <f>G910</f>
        <v>0</v>
      </c>
      <c r="H913" s="221">
        <f>H910</f>
        <v>0</v>
      </c>
      <c r="I913" s="273">
        <f>I910</f>
        <v>0</v>
      </c>
      <c r="J913" s="273">
        <f>J910</f>
        <v>0</v>
      </c>
      <c r="K913" s="221">
        <f>K910</f>
        <v>0</v>
      </c>
      <c r="L913" s="221" t="s">
        <v>62</v>
      </c>
      <c r="M913" s="84">
        <v>46022</v>
      </c>
      <c r="N913" s="84">
        <v>46022</v>
      </c>
      <c r="O913" s="83"/>
      <c r="P913" s="87" t="s">
        <v>62</v>
      </c>
      <c r="Q913" s="83"/>
      <c r="R913" s="83"/>
      <c r="S913" s="56"/>
    </row>
    <row r="914" spans="1:19" x14ac:dyDescent="0.25">
      <c r="A914" s="332"/>
      <c r="B914" s="147" t="s">
        <v>193</v>
      </c>
      <c r="C914" s="224"/>
      <c r="D914" s="224"/>
      <c r="E914" s="224"/>
      <c r="F914" s="224"/>
      <c r="G914" s="221" t="s">
        <v>62</v>
      </c>
      <c r="H914" s="221"/>
      <c r="I914" s="273" t="s">
        <v>62</v>
      </c>
      <c r="J914" s="273"/>
      <c r="K914" s="221"/>
      <c r="L914" s="221" t="s">
        <v>62</v>
      </c>
      <c r="M914" s="221"/>
      <c r="N914" s="221"/>
      <c r="O914" s="87" t="s">
        <v>62</v>
      </c>
      <c r="P914" s="87" t="s">
        <v>62</v>
      </c>
      <c r="Q914" s="87" t="s">
        <v>62</v>
      </c>
      <c r="R914" s="87" t="s">
        <v>62</v>
      </c>
      <c r="S914" s="56"/>
    </row>
    <row r="915" spans="1:19" ht="45" x14ac:dyDescent="0.25">
      <c r="A915" s="332"/>
      <c r="B915" s="148" t="s">
        <v>330</v>
      </c>
      <c r="C915" s="224"/>
      <c r="D915" s="224" t="s">
        <v>62</v>
      </c>
      <c r="E915" s="224"/>
      <c r="F915" s="224"/>
      <c r="G915" s="221">
        <f>G913</f>
        <v>0</v>
      </c>
      <c r="H915" s="221">
        <f>H913</f>
        <v>0</v>
      </c>
      <c r="I915" s="273">
        <f>I913</f>
        <v>0</v>
      </c>
      <c r="J915" s="273">
        <f>J913</f>
        <v>0</v>
      </c>
      <c r="K915" s="221">
        <f>K913</f>
        <v>0</v>
      </c>
      <c r="L915" s="221" t="s">
        <v>62</v>
      </c>
      <c r="M915" s="84">
        <v>46022</v>
      </c>
      <c r="N915" s="84">
        <v>46022</v>
      </c>
      <c r="O915" s="83"/>
      <c r="P915" s="87" t="s">
        <v>62</v>
      </c>
      <c r="Q915" s="83"/>
      <c r="R915" s="83"/>
      <c r="S915" s="56"/>
    </row>
    <row r="916" spans="1:19" x14ac:dyDescent="0.25">
      <c r="A916" s="332"/>
      <c r="B916" s="147" t="s">
        <v>71</v>
      </c>
      <c r="C916" s="224"/>
      <c r="D916" s="224"/>
      <c r="E916" s="224"/>
      <c r="F916" s="224"/>
      <c r="G916" s="221" t="s">
        <v>62</v>
      </c>
      <c r="H916" s="221"/>
      <c r="I916" s="273" t="s">
        <v>62</v>
      </c>
      <c r="J916" s="273"/>
      <c r="K916" s="221"/>
      <c r="L916" s="221" t="s">
        <v>62</v>
      </c>
      <c r="M916" s="221"/>
      <c r="N916" s="221"/>
      <c r="O916" s="87" t="s">
        <v>62</v>
      </c>
      <c r="P916" s="87" t="s">
        <v>62</v>
      </c>
      <c r="Q916" s="87" t="s">
        <v>62</v>
      </c>
      <c r="R916" s="87" t="s">
        <v>62</v>
      </c>
      <c r="S916" s="56"/>
    </row>
    <row r="917" spans="1:19" x14ac:dyDescent="0.25">
      <c r="A917" s="333"/>
      <c r="B917" s="148" t="s">
        <v>72</v>
      </c>
      <c r="C917" s="224"/>
      <c r="D917" s="224" t="s">
        <v>62</v>
      </c>
      <c r="E917" s="224"/>
      <c r="F917" s="224"/>
      <c r="G917" s="221">
        <f>G915</f>
        <v>0</v>
      </c>
      <c r="H917" s="221">
        <f>H915</f>
        <v>0</v>
      </c>
      <c r="I917" s="273">
        <f>I915</f>
        <v>0</v>
      </c>
      <c r="J917" s="273">
        <f>J915</f>
        <v>0</v>
      </c>
      <c r="K917" s="221">
        <f>K915</f>
        <v>0</v>
      </c>
      <c r="L917" s="221" t="s">
        <v>62</v>
      </c>
      <c r="M917" s="84">
        <v>46022</v>
      </c>
      <c r="N917" s="84">
        <v>46022</v>
      </c>
      <c r="O917" s="83"/>
      <c r="P917" s="87" t="s">
        <v>62</v>
      </c>
      <c r="Q917" s="83"/>
      <c r="R917" s="83"/>
      <c r="S917" s="56"/>
    </row>
    <row r="918" spans="1:19" ht="58.5" x14ac:dyDescent="0.25">
      <c r="A918" s="331" t="s">
        <v>160</v>
      </c>
      <c r="B918" s="137" t="s">
        <v>331</v>
      </c>
      <c r="C918" s="142" t="s">
        <v>191</v>
      </c>
      <c r="D918" s="141" t="s">
        <v>333</v>
      </c>
      <c r="E918" s="141" t="s">
        <v>320</v>
      </c>
      <c r="F918" s="142">
        <v>642</v>
      </c>
      <c r="G918" s="80"/>
      <c r="H918" s="80"/>
      <c r="I918" s="80"/>
      <c r="J918" s="80"/>
      <c r="K918" s="80"/>
      <c r="L918" s="80"/>
      <c r="M918" s="80" t="s">
        <v>62</v>
      </c>
      <c r="N918" s="80" t="s">
        <v>62</v>
      </c>
      <c r="O918" s="83"/>
      <c r="P918" s="83"/>
      <c r="Q918" s="83"/>
      <c r="R918" s="83"/>
      <c r="S918" s="56"/>
    </row>
    <row r="919" spans="1:19" ht="15.75" x14ac:dyDescent="0.25">
      <c r="A919" s="332"/>
      <c r="B919" s="146" t="s">
        <v>70</v>
      </c>
      <c r="C919" s="224"/>
      <c r="D919" s="224" t="s">
        <v>62</v>
      </c>
      <c r="E919" s="224"/>
      <c r="F919" s="224"/>
      <c r="G919" s="221">
        <f>G918</f>
        <v>0</v>
      </c>
      <c r="H919" s="221">
        <f>H918</f>
        <v>0</v>
      </c>
      <c r="I919" s="273">
        <f>I918</f>
        <v>0</v>
      </c>
      <c r="J919" s="273">
        <f>J918</f>
        <v>0</v>
      </c>
      <c r="K919" s="221">
        <f>K918</f>
        <v>0</v>
      </c>
      <c r="L919" s="221" t="s">
        <v>62</v>
      </c>
      <c r="M919" s="84">
        <v>46022</v>
      </c>
      <c r="N919" s="84">
        <v>46022</v>
      </c>
      <c r="O919" s="83"/>
      <c r="P919" s="87" t="s">
        <v>62</v>
      </c>
      <c r="Q919" s="83"/>
      <c r="R919" s="83"/>
      <c r="S919" s="56"/>
    </row>
    <row r="920" spans="1:19" x14ac:dyDescent="0.25">
      <c r="A920" s="332"/>
      <c r="B920" s="147" t="s">
        <v>76</v>
      </c>
      <c r="C920" s="224"/>
      <c r="D920" s="224"/>
      <c r="E920" s="224"/>
      <c r="F920" s="224"/>
      <c r="G920" s="221" t="s">
        <v>62</v>
      </c>
      <c r="H920" s="221"/>
      <c r="I920" s="273" t="s">
        <v>62</v>
      </c>
      <c r="J920" s="273"/>
      <c r="K920" s="221"/>
      <c r="L920" s="221" t="s">
        <v>62</v>
      </c>
      <c r="M920" s="221"/>
      <c r="N920" s="221"/>
      <c r="O920" s="87" t="s">
        <v>62</v>
      </c>
      <c r="P920" s="87" t="s">
        <v>62</v>
      </c>
      <c r="Q920" s="87" t="s">
        <v>62</v>
      </c>
      <c r="R920" s="87" t="s">
        <v>62</v>
      </c>
      <c r="S920" s="56"/>
    </row>
    <row r="921" spans="1:19" ht="45" x14ac:dyDescent="0.25">
      <c r="A921" s="332"/>
      <c r="B921" s="148" t="s">
        <v>192</v>
      </c>
      <c r="C921" s="224"/>
      <c r="D921" s="224" t="s">
        <v>62</v>
      </c>
      <c r="E921" s="224"/>
      <c r="F921" s="224"/>
      <c r="G921" s="221">
        <f>G918</f>
        <v>0</v>
      </c>
      <c r="H921" s="221">
        <f>H918</f>
        <v>0</v>
      </c>
      <c r="I921" s="273">
        <f>I918</f>
        <v>0</v>
      </c>
      <c r="J921" s="273">
        <f>J918</f>
        <v>0</v>
      </c>
      <c r="K921" s="221">
        <f>K918</f>
        <v>0</v>
      </c>
      <c r="L921" s="221" t="s">
        <v>62</v>
      </c>
      <c r="M921" s="84">
        <v>46022</v>
      </c>
      <c r="N921" s="84">
        <v>46022</v>
      </c>
      <c r="O921" s="83"/>
      <c r="P921" s="87" t="s">
        <v>62</v>
      </c>
      <c r="Q921" s="83"/>
      <c r="R921" s="83"/>
      <c r="S921" s="56"/>
    </row>
    <row r="922" spans="1:19" x14ac:dyDescent="0.25">
      <c r="A922" s="332"/>
      <c r="B922" s="147" t="s">
        <v>193</v>
      </c>
      <c r="C922" s="224"/>
      <c r="D922" s="224"/>
      <c r="E922" s="224"/>
      <c r="F922" s="224"/>
      <c r="G922" s="221" t="s">
        <v>62</v>
      </c>
      <c r="H922" s="221"/>
      <c r="I922" s="273" t="s">
        <v>62</v>
      </c>
      <c r="J922" s="273"/>
      <c r="K922" s="221"/>
      <c r="L922" s="221" t="s">
        <v>62</v>
      </c>
      <c r="M922" s="221"/>
      <c r="N922" s="221"/>
      <c r="O922" s="87" t="s">
        <v>62</v>
      </c>
      <c r="P922" s="87" t="s">
        <v>62</v>
      </c>
      <c r="Q922" s="87" t="s">
        <v>62</v>
      </c>
      <c r="R922" s="87" t="s">
        <v>62</v>
      </c>
      <c r="S922" s="56"/>
    </row>
    <row r="923" spans="1:19" ht="45" x14ac:dyDescent="0.25">
      <c r="A923" s="332"/>
      <c r="B923" s="148" t="s">
        <v>330</v>
      </c>
      <c r="C923" s="224"/>
      <c r="D923" s="224" t="s">
        <v>62</v>
      </c>
      <c r="E923" s="224"/>
      <c r="F923" s="224"/>
      <c r="G923" s="221">
        <f>G921</f>
        <v>0</v>
      </c>
      <c r="H923" s="221">
        <f>H921</f>
        <v>0</v>
      </c>
      <c r="I923" s="273">
        <f>I921</f>
        <v>0</v>
      </c>
      <c r="J923" s="273">
        <f>J921</f>
        <v>0</v>
      </c>
      <c r="K923" s="221">
        <f>K921</f>
        <v>0</v>
      </c>
      <c r="L923" s="221" t="s">
        <v>62</v>
      </c>
      <c r="M923" s="84">
        <v>46022</v>
      </c>
      <c r="N923" s="84">
        <v>46022</v>
      </c>
      <c r="O923" s="83"/>
      <c r="P923" s="87" t="s">
        <v>62</v>
      </c>
      <c r="Q923" s="83"/>
      <c r="R923" s="83"/>
      <c r="S923" s="56"/>
    </row>
    <row r="924" spans="1:19" x14ac:dyDescent="0.25">
      <c r="A924" s="332"/>
      <c r="B924" s="147" t="s">
        <v>71</v>
      </c>
      <c r="C924" s="224"/>
      <c r="D924" s="224"/>
      <c r="E924" s="224"/>
      <c r="F924" s="224"/>
      <c r="G924" s="221" t="s">
        <v>62</v>
      </c>
      <c r="H924" s="221"/>
      <c r="I924" s="273" t="s">
        <v>62</v>
      </c>
      <c r="J924" s="273"/>
      <c r="K924" s="221"/>
      <c r="L924" s="221" t="s">
        <v>62</v>
      </c>
      <c r="M924" s="221"/>
      <c r="N924" s="221"/>
      <c r="O924" s="87" t="s">
        <v>62</v>
      </c>
      <c r="P924" s="87" t="s">
        <v>62</v>
      </c>
      <c r="Q924" s="87" t="s">
        <v>62</v>
      </c>
      <c r="R924" s="87" t="s">
        <v>62</v>
      </c>
      <c r="S924" s="56"/>
    </row>
    <row r="925" spans="1:19" x14ac:dyDescent="0.25">
      <c r="A925" s="333"/>
      <c r="B925" s="148" t="s">
        <v>72</v>
      </c>
      <c r="C925" s="224"/>
      <c r="D925" s="224" t="s">
        <v>62</v>
      </c>
      <c r="E925" s="224"/>
      <c r="F925" s="224"/>
      <c r="G925" s="221">
        <f>G923</f>
        <v>0</v>
      </c>
      <c r="H925" s="221">
        <f>H923</f>
        <v>0</v>
      </c>
      <c r="I925" s="273">
        <f>I923</f>
        <v>0</v>
      </c>
      <c r="J925" s="273">
        <f>J923</f>
        <v>0</v>
      </c>
      <c r="K925" s="221">
        <f>K923</f>
        <v>0</v>
      </c>
      <c r="L925" s="221" t="s">
        <v>62</v>
      </c>
      <c r="M925" s="84">
        <v>46022</v>
      </c>
      <c r="N925" s="84">
        <v>46022</v>
      </c>
      <c r="O925" s="83"/>
      <c r="P925" s="87" t="s">
        <v>62</v>
      </c>
      <c r="Q925" s="83"/>
      <c r="R925" s="83"/>
      <c r="S925" s="56"/>
    </row>
    <row r="926" spans="1:19" ht="58.5" x14ac:dyDescent="0.25">
      <c r="A926" s="331" t="s">
        <v>159</v>
      </c>
      <c r="B926" s="137" t="s">
        <v>331</v>
      </c>
      <c r="C926" s="142" t="s">
        <v>191</v>
      </c>
      <c r="D926" s="141" t="s">
        <v>333</v>
      </c>
      <c r="E926" s="141" t="s">
        <v>320</v>
      </c>
      <c r="F926" s="142">
        <v>642</v>
      </c>
      <c r="G926" s="80">
        <v>1</v>
      </c>
      <c r="H926" s="80">
        <v>1</v>
      </c>
      <c r="I926" s="80">
        <v>1</v>
      </c>
      <c r="J926" s="80">
        <v>1</v>
      </c>
      <c r="K926" s="80">
        <v>1</v>
      </c>
      <c r="L926" s="80"/>
      <c r="M926" s="80" t="s">
        <v>62</v>
      </c>
      <c r="N926" s="80" t="s">
        <v>62</v>
      </c>
      <c r="O926" s="83">
        <v>106500</v>
      </c>
      <c r="P926" s="83" t="s">
        <v>62</v>
      </c>
      <c r="Q926" s="83">
        <v>106500</v>
      </c>
      <c r="R926" s="83">
        <v>106500</v>
      </c>
      <c r="S926" s="56"/>
    </row>
    <row r="927" spans="1:19" ht="15.75" x14ac:dyDescent="0.25">
      <c r="A927" s="332"/>
      <c r="B927" s="146" t="s">
        <v>70</v>
      </c>
      <c r="C927" s="224"/>
      <c r="D927" s="224" t="s">
        <v>62</v>
      </c>
      <c r="E927" s="224"/>
      <c r="F927" s="224"/>
      <c r="G927" s="221">
        <f>G926</f>
        <v>1</v>
      </c>
      <c r="H927" s="221">
        <f>H926</f>
        <v>1</v>
      </c>
      <c r="I927" s="273">
        <f>I926</f>
        <v>1</v>
      </c>
      <c r="J927" s="273">
        <f>J926</f>
        <v>1</v>
      </c>
      <c r="K927" s="221">
        <f>K926</f>
        <v>1</v>
      </c>
      <c r="L927" s="221" t="s">
        <v>62</v>
      </c>
      <c r="M927" s="84">
        <v>46022</v>
      </c>
      <c r="N927" s="84">
        <v>46022</v>
      </c>
      <c r="O927" s="83"/>
      <c r="P927" s="87"/>
      <c r="Q927" s="83"/>
      <c r="R927" s="83"/>
      <c r="S927" s="56"/>
    </row>
    <row r="928" spans="1:19" x14ac:dyDescent="0.25">
      <c r="A928" s="332"/>
      <c r="B928" s="147" t="s">
        <v>76</v>
      </c>
      <c r="C928" s="224"/>
      <c r="D928" s="224"/>
      <c r="E928" s="224"/>
      <c r="F928" s="224"/>
      <c r="G928" s="221" t="s">
        <v>62</v>
      </c>
      <c r="H928" s="221"/>
      <c r="I928" s="273" t="s">
        <v>62</v>
      </c>
      <c r="J928" s="273"/>
      <c r="K928" s="221"/>
      <c r="L928" s="221" t="s">
        <v>62</v>
      </c>
      <c r="M928" s="221"/>
      <c r="N928" s="221"/>
      <c r="O928" s="87" t="s">
        <v>62</v>
      </c>
      <c r="P928" s="87" t="s">
        <v>62</v>
      </c>
      <c r="Q928" s="87" t="s">
        <v>62</v>
      </c>
      <c r="R928" s="87" t="s">
        <v>62</v>
      </c>
      <c r="S928" s="56"/>
    </row>
    <row r="929" spans="1:19" ht="45" x14ac:dyDescent="0.25">
      <c r="A929" s="332"/>
      <c r="B929" s="148" t="s">
        <v>192</v>
      </c>
      <c r="C929" s="224"/>
      <c r="D929" s="224" t="s">
        <v>62</v>
      </c>
      <c r="E929" s="224"/>
      <c r="F929" s="224"/>
      <c r="G929" s="221">
        <f>G926</f>
        <v>1</v>
      </c>
      <c r="H929" s="221">
        <f>H926</f>
        <v>1</v>
      </c>
      <c r="I929" s="273">
        <f>I926</f>
        <v>1</v>
      </c>
      <c r="J929" s="273">
        <f>J926</f>
        <v>1</v>
      </c>
      <c r="K929" s="221">
        <f>K926</f>
        <v>1</v>
      </c>
      <c r="L929" s="221" t="s">
        <v>62</v>
      </c>
      <c r="M929" s="84">
        <v>46022</v>
      </c>
      <c r="N929" s="84">
        <v>46022</v>
      </c>
      <c r="O929" s="83"/>
      <c r="P929" s="87" t="s">
        <v>62</v>
      </c>
      <c r="Q929" s="83"/>
      <c r="R929" s="83"/>
      <c r="S929" s="56"/>
    </row>
    <row r="930" spans="1:19" x14ac:dyDescent="0.25">
      <c r="A930" s="332"/>
      <c r="B930" s="147" t="s">
        <v>193</v>
      </c>
      <c r="C930" s="224"/>
      <c r="D930" s="224"/>
      <c r="E930" s="224"/>
      <c r="F930" s="224"/>
      <c r="G930" s="221" t="s">
        <v>62</v>
      </c>
      <c r="H930" s="221"/>
      <c r="I930" s="273" t="s">
        <v>62</v>
      </c>
      <c r="J930" s="273"/>
      <c r="K930" s="221"/>
      <c r="L930" s="221" t="s">
        <v>62</v>
      </c>
      <c r="M930" s="221"/>
      <c r="N930" s="221"/>
      <c r="O930" s="87" t="s">
        <v>62</v>
      </c>
      <c r="P930" s="87" t="s">
        <v>62</v>
      </c>
      <c r="Q930" s="87" t="s">
        <v>62</v>
      </c>
      <c r="R930" s="87" t="s">
        <v>62</v>
      </c>
      <c r="S930" s="56"/>
    </row>
    <row r="931" spans="1:19" ht="45" x14ac:dyDescent="0.25">
      <c r="A931" s="332"/>
      <c r="B931" s="148" t="s">
        <v>330</v>
      </c>
      <c r="C931" s="224"/>
      <c r="D931" s="224" t="s">
        <v>62</v>
      </c>
      <c r="E931" s="224"/>
      <c r="F931" s="224"/>
      <c r="G931" s="221">
        <f>G929</f>
        <v>1</v>
      </c>
      <c r="H931" s="221">
        <f>H929</f>
        <v>1</v>
      </c>
      <c r="I931" s="273">
        <f>I929</f>
        <v>1</v>
      </c>
      <c r="J931" s="273">
        <f>J929</f>
        <v>1</v>
      </c>
      <c r="K931" s="221">
        <f>K929</f>
        <v>1</v>
      </c>
      <c r="L931" s="221" t="s">
        <v>62</v>
      </c>
      <c r="M931" s="84">
        <v>46022</v>
      </c>
      <c r="N931" s="84">
        <v>46022</v>
      </c>
      <c r="O931" s="83"/>
      <c r="P931" s="87" t="s">
        <v>62</v>
      </c>
      <c r="Q931" s="83"/>
      <c r="R931" s="83"/>
      <c r="S931" s="56"/>
    </row>
    <row r="932" spans="1:19" x14ac:dyDescent="0.25">
      <c r="A932" s="332"/>
      <c r="B932" s="147" t="s">
        <v>71</v>
      </c>
      <c r="C932" s="224"/>
      <c r="D932" s="224"/>
      <c r="E932" s="224"/>
      <c r="F932" s="224"/>
      <c r="G932" s="221" t="s">
        <v>62</v>
      </c>
      <c r="H932" s="221"/>
      <c r="I932" s="273" t="s">
        <v>62</v>
      </c>
      <c r="J932" s="273"/>
      <c r="K932" s="221"/>
      <c r="L932" s="221" t="s">
        <v>62</v>
      </c>
      <c r="M932" s="221"/>
      <c r="N932" s="221"/>
      <c r="O932" s="87" t="s">
        <v>62</v>
      </c>
      <c r="P932" s="87" t="s">
        <v>62</v>
      </c>
      <c r="Q932" s="87" t="s">
        <v>62</v>
      </c>
      <c r="R932" s="87" t="s">
        <v>62</v>
      </c>
      <c r="S932" s="56"/>
    </row>
    <row r="933" spans="1:19" x14ac:dyDescent="0.25">
      <c r="A933" s="333"/>
      <c r="B933" s="148" t="s">
        <v>72</v>
      </c>
      <c r="C933" s="224"/>
      <c r="D933" s="224" t="s">
        <v>62</v>
      </c>
      <c r="E933" s="224"/>
      <c r="F933" s="224"/>
      <c r="G933" s="221">
        <f>G931</f>
        <v>1</v>
      </c>
      <c r="H933" s="221">
        <f>H931</f>
        <v>1</v>
      </c>
      <c r="I933" s="273">
        <f>I931</f>
        <v>1</v>
      </c>
      <c r="J933" s="273">
        <f>J931</f>
        <v>1</v>
      </c>
      <c r="K933" s="221">
        <f>K931</f>
        <v>1</v>
      </c>
      <c r="L933" s="221" t="s">
        <v>62</v>
      </c>
      <c r="M933" s="84">
        <v>46022</v>
      </c>
      <c r="N933" s="84">
        <v>46022</v>
      </c>
      <c r="O933" s="83"/>
      <c r="P933" s="87" t="s">
        <v>62</v>
      </c>
      <c r="Q933" s="83"/>
      <c r="R933" s="83"/>
      <c r="S933" s="56"/>
    </row>
    <row r="934" spans="1:19" ht="58.5" x14ac:dyDescent="0.25">
      <c r="A934" s="331" t="s">
        <v>158</v>
      </c>
      <c r="B934" s="137" t="s">
        <v>331</v>
      </c>
      <c r="C934" s="142" t="s">
        <v>191</v>
      </c>
      <c r="D934" s="141" t="s">
        <v>333</v>
      </c>
      <c r="E934" s="141" t="s">
        <v>320</v>
      </c>
      <c r="F934" s="142">
        <v>642</v>
      </c>
      <c r="G934" s="80"/>
      <c r="H934" s="80"/>
      <c r="I934" s="80"/>
      <c r="J934" s="80"/>
      <c r="K934" s="80"/>
      <c r="L934" s="80"/>
      <c r="M934" s="80" t="s">
        <v>62</v>
      </c>
      <c r="N934" s="80" t="s">
        <v>62</v>
      </c>
      <c r="O934" s="83"/>
      <c r="P934" s="83"/>
      <c r="Q934" s="83"/>
      <c r="R934" s="83"/>
      <c r="S934" s="56"/>
    </row>
    <row r="935" spans="1:19" ht="15.75" x14ac:dyDescent="0.25">
      <c r="A935" s="332"/>
      <c r="B935" s="146" t="s">
        <v>70</v>
      </c>
      <c r="C935" s="224"/>
      <c r="D935" s="224" t="s">
        <v>62</v>
      </c>
      <c r="E935" s="224"/>
      <c r="F935" s="224"/>
      <c r="G935" s="221">
        <f>G934</f>
        <v>0</v>
      </c>
      <c r="H935" s="221">
        <f>H934</f>
        <v>0</v>
      </c>
      <c r="I935" s="273">
        <f>I934</f>
        <v>0</v>
      </c>
      <c r="J935" s="273">
        <f>J934</f>
        <v>0</v>
      </c>
      <c r="K935" s="221">
        <f>K934</f>
        <v>0</v>
      </c>
      <c r="L935" s="221" t="s">
        <v>62</v>
      </c>
      <c r="M935" s="84">
        <v>46022</v>
      </c>
      <c r="N935" s="84">
        <v>46022</v>
      </c>
      <c r="O935" s="83"/>
      <c r="P935" s="87" t="s">
        <v>62</v>
      </c>
      <c r="Q935" s="83"/>
      <c r="R935" s="83"/>
      <c r="S935" s="56"/>
    </row>
    <row r="936" spans="1:19" x14ac:dyDescent="0.25">
      <c r="A936" s="332"/>
      <c r="B936" s="147" t="s">
        <v>76</v>
      </c>
      <c r="C936" s="224"/>
      <c r="D936" s="224"/>
      <c r="E936" s="224"/>
      <c r="F936" s="224"/>
      <c r="G936" s="221" t="s">
        <v>62</v>
      </c>
      <c r="H936" s="221"/>
      <c r="I936" s="273" t="s">
        <v>62</v>
      </c>
      <c r="J936" s="273"/>
      <c r="K936" s="221"/>
      <c r="L936" s="221" t="s">
        <v>62</v>
      </c>
      <c r="M936" s="221"/>
      <c r="N936" s="221"/>
      <c r="O936" s="87" t="s">
        <v>62</v>
      </c>
      <c r="P936" s="87" t="s">
        <v>62</v>
      </c>
      <c r="Q936" s="87" t="s">
        <v>62</v>
      </c>
      <c r="R936" s="87" t="s">
        <v>62</v>
      </c>
      <c r="S936" s="56"/>
    </row>
    <row r="937" spans="1:19" ht="45" x14ac:dyDescent="0.25">
      <c r="A937" s="332"/>
      <c r="B937" s="148" t="s">
        <v>192</v>
      </c>
      <c r="C937" s="224"/>
      <c r="D937" s="224" t="s">
        <v>62</v>
      </c>
      <c r="E937" s="224"/>
      <c r="F937" s="224"/>
      <c r="G937" s="221">
        <f>G934</f>
        <v>0</v>
      </c>
      <c r="H937" s="221">
        <f>H934</f>
        <v>0</v>
      </c>
      <c r="I937" s="273">
        <f>I934</f>
        <v>0</v>
      </c>
      <c r="J937" s="273">
        <f>J934</f>
        <v>0</v>
      </c>
      <c r="K937" s="221">
        <f>K934</f>
        <v>0</v>
      </c>
      <c r="L937" s="221" t="s">
        <v>62</v>
      </c>
      <c r="M937" s="84">
        <v>46022</v>
      </c>
      <c r="N937" s="84">
        <v>46022</v>
      </c>
      <c r="O937" s="83"/>
      <c r="P937" s="87" t="s">
        <v>62</v>
      </c>
      <c r="Q937" s="83"/>
      <c r="R937" s="83"/>
      <c r="S937" s="56"/>
    </row>
    <row r="938" spans="1:19" x14ac:dyDescent="0.25">
      <c r="A938" s="332"/>
      <c r="B938" s="147" t="s">
        <v>193</v>
      </c>
      <c r="C938" s="224"/>
      <c r="D938" s="224"/>
      <c r="E938" s="224"/>
      <c r="F938" s="224"/>
      <c r="G938" s="221" t="s">
        <v>62</v>
      </c>
      <c r="H938" s="221"/>
      <c r="I938" s="273" t="s">
        <v>62</v>
      </c>
      <c r="J938" s="273"/>
      <c r="K938" s="221"/>
      <c r="L938" s="221" t="s">
        <v>62</v>
      </c>
      <c r="M938" s="221"/>
      <c r="N938" s="221"/>
      <c r="O938" s="87" t="s">
        <v>62</v>
      </c>
      <c r="P938" s="87" t="s">
        <v>62</v>
      </c>
      <c r="Q938" s="87" t="s">
        <v>62</v>
      </c>
      <c r="R938" s="87" t="s">
        <v>62</v>
      </c>
      <c r="S938" s="56"/>
    </row>
    <row r="939" spans="1:19" ht="45" x14ac:dyDescent="0.25">
      <c r="A939" s="332"/>
      <c r="B939" s="148" t="s">
        <v>330</v>
      </c>
      <c r="C939" s="224"/>
      <c r="D939" s="224" t="s">
        <v>62</v>
      </c>
      <c r="E939" s="224"/>
      <c r="F939" s="224"/>
      <c r="G939" s="221">
        <f>G937</f>
        <v>0</v>
      </c>
      <c r="H939" s="221">
        <f>H937</f>
        <v>0</v>
      </c>
      <c r="I939" s="273">
        <f>I937</f>
        <v>0</v>
      </c>
      <c r="J939" s="273">
        <f>J937</f>
        <v>0</v>
      </c>
      <c r="K939" s="221">
        <f>K937</f>
        <v>0</v>
      </c>
      <c r="L939" s="221" t="s">
        <v>62</v>
      </c>
      <c r="M939" s="84">
        <v>46022</v>
      </c>
      <c r="N939" s="84">
        <v>46022</v>
      </c>
      <c r="O939" s="83"/>
      <c r="P939" s="87" t="s">
        <v>62</v>
      </c>
      <c r="Q939" s="83"/>
      <c r="R939" s="83"/>
      <c r="S939" s="56"/>
    </row>
    <row r="940" spans="1:19" x14ac:dyDescent="0.25">
      <c r="A940" s="332"/>
      <c r="B940" s="147" t="s">
        <v>71</v>
      </c>
      <c r="C940" s="224"/>
      <c r="D940" s="224"/>
      <c r="E940" s="224"/>
      <c r="F940" s="224"/>
      <c r="G940" s="221" t="s">
        <v>62</v>
      </c>
      <c r="H940" s="221"/>
      <c r="I940" s="273" t="s">
        <v>62</v>
      </c>
      <c r="J940" s="273"/>
      <c r="K940" s="221"/>
      <c r="L940" s="221" t="s">
        <v>62</v>
      </c>
      <c r="M940" s="221"/>
      <c r="N940" s="221"/>
      <c r="O940" s="87" t="s">
        <v>62</v>
      </c>
      <c r="P940" s="87" t="s">
        <v>62</v>
      </c>
      <c r="Q940" s="87" t="s">
        <v>62</v>
      </c>
      <c r="R940" s="87" t="s">
        <v>62</v>
      </c>
      <c r="S940" s="56"/>
    </row>
    <row r="941" spans="1:19" x14ac:dyDescent="0.25">
      <c r="A941" s="333"/>
      <c r="B941" s="148" t="s">
        <v>72</v>
      </c>
      <c r="C941" s="224"/>
      <c r="D941" s="224" t="s">
        <v>62</v>
      </c>
      <c r="E941" s="224"/>
      <c r="F941" s="224"/>
      <c r="G941" s="221">
        <f>G939</f>
        <v>0</v>
      </c>
      <c r="H941" s="221">
        <f>H939</f>
        <v>0</v>
      </c>
      <c r="I941" s="273">
        <f>I939</f>
        <v>0</v>
      </c>
      <c r="J941" s="273">
        <f>J939</f>
        <v>0</v>
      </c>
      <c r="K941" s="221">
        <f>K939</f>
        <v>0</v>
      </c>
      <c r="L941" s="221" t="s">
        <v>62</v>
      </c>
      <c r="M941" s="84">
        <v>46022</v>
      </c>
      <c r="N941" s="84">
        <v>46022</v>
      </c>
      <c r="O941" s="83"/>
      <c r="P941" s="87" t="s">
        <v>62</v>
      </c>
      <c r="Q941" s="83"/>
      <c r="R941" s="83"/>
      <c r="S941" s="56"/>
    </row>
    <row r="942" spans="1:19" ht="58.5" x14ac:dyDescent="0.25">
      <c r="A942" s="331" t="s">
        <v>157</v>
      </c>
      <c r="B942" s="137" t="s">
        <v>331</v>
      </c>
      <c r="C942" s="142" t="s">
        <v>191</v>
      </c>
      <c r="D942" s="141" t="s">
        <v>333</v>
      </c>
      <c r="E942" s="141" t="s">
        <v>320</v>
      </c>
      <c r="F942" s="142">
        <v>642</v>
      </c>
      <c r="G942" s="80"/>
      <c r="H942" s="80"/>
      <c r="I942" s="80"/>
      <c r="J942" s="80"/>
      <c r="K942" s="80"/>
      <c r="L942" s="80"/>
      <c r="M942" s="80" t="s">
        <v>62</v>
      </c>
      <c r="N942" s="80" t="s">
        <v>62</v>
      </c>
      <c r="O942" s="83"/>
      <c r="P942" s="83"/>
      <c r="Q942" s="83"/>
      <c r="R942" s="83"/>
      <c r="S942" s="56"/>
    </row>
    <row r="943" spans="1:19" ht="15.75" x14ac:dyDescent="0.25">
      <c r="A943" s="332"/>
      <c r="B943" s="146" t="s">
        <v>70</v>
      </c>
      <c r="C943" s="224"/>
      <c r="D943" s="224" t="s">
        <v>62</v>
      </c>
      <c r="E943" s="224"/>
      <c r="F943" s="224"/>
      <c r="G943" s="221">
        <f>G942</f>
        <v>0</v>
      </c>
      <c r="H943" s="221">
        <f>H942</f>
        <v>0</v>
      </c>
      <c r="I943" s="273">
        <f>I942</f>
        <v>0</v>
      </c>
      <c r="J943" s="273">
        <f>J942</f>
        <v>0</v>
      </c>
      <c r="K943" s="221">
        <f>K942</f>
        <v>0</v>
      </c>
      <c r="L943" s="221" t="s">
        <v>62</v>
      </c>
      <c r="M943" s="84">
        <v>46022</v>
      </c>
      <c r="N943" s="84">
        <v>46022</v>
      </c>
      <c r="O943" s="83"/>
      <c r="P943" s="87" t="s">
        <v>62</v>
      </c>
      <c r="Q943" s="83"/>
      <c r="R943" s="83"/>
      <c r="S943" s="56"/>
    </row>
    <row r="944" spans="1:19" x14ac:dyDescent="0.25">
      <c r="A944" s="332"/>
      <c r="B944" s="147" t="s">
        <v>76</v>
      </c>
      <c r="C944" s="224"/>
      <c r="D944" s="224"/>
      <c r="E944" s="224"/>
      <c r="F944" s="224"/>
      <c r="G944" s="221" t="s">
        <v>62</v>
      </c>
      <c r="H944" s="221"/>
      <c r="I944" s="273" t="s">
        <v>62</v>
      </c>
      <c r="J944" s="273"/>
      <c r="K944" s="221"/>
      <c r="L944" s="221" t="s">
        <v>62</v>
      </c>
      <c r="M944" s="221"/>
      <c r="N944" s="221"/>
      <c r="O944" s="87" t="s">
        <v>62</v>
      </c>
      <c r="P944" s="87" t="s">
        <v>62</v>
      </c>
      <c r="Q944" s="87" t="s">
        <v>62</v>
      </c>
      <c r="R944" s="87" t="s">
        <v>62</v>
      </c>
      <c r="S944" s="56"/>
    </row>
    <row r="945" spans="1:19" ht="45" x14ac:dyDescent="0.25">
      <c r="A945" s="332"/>
      <c r="B945" s="148" t="s">
        <v>192</v>
      </c>
      <c r="C945" s="224"/>
      <c r="D945" s="224" t="s">
        <v>62</v>
      </c>
      <c r="E945" s="224"/>
      <c r="F945" s="224"/>
      <c r="G945" s="221">
        <f>G942</f>
        <v>0</v>
      </c>
      <c r="H945" s="221">
        <f>H942</f>
        <v>0</v>
      </c>
      <c r="I945" s="273">
        <f>I942</f>
        <v>0</v>
      </c>
      <c r="J945" s="273">
        <f>J942</f>
        <v>0</v>
      </c>
      <c r="K945" s="221">
        <f>K942</f>
        <v>0</v>
      </c>
      <c r="L945" s="221" t="s">
        <v>62</v>
      </c>
      <c r="M945" s="84">
        <v>46022</v>
      </c>
      <c r="N945" s="84">
        <v>46022</v>
      </c>
      <c r="O945" s="83"/>
      <c r="P945" s="87" t="s">
        <v>62</v>
      </c>
      <c r="Q945" s="83"/>
      <c r="R945" s="83"/>
      <c r="S945" s="56"/>
    </row>
    <row r="946" spans="1:19" x14ac:dyDescent="0.25">
      <c r="A946" s="332"/>
      <c r="B946" s="147" t="s">
        <v>193</v>
      </c>
      <c r="C946" s="224"/>
      <c r="D946" s="224"/>
      <c r="E946" s="224"/>
      <c r="F946" s="224"/>
      <c r="G946" s="221" t="s">
        <v>62</v>
      </c>
      <c r="H946" s="221"/>
      <c r="I946" s="273" t="s">
        <v>62</v>
      </c>
      <c r="J946" s="273"/>
      <c r="K946" s="221"/>
      <c r="L946" s="221" t="s">
        <v>62</v>
      </c>
      <c r="M946" s="221"/>
      <c r="N946" s="221"/>
      <c r="O946" s="87" t="s">
        <v>62</v>
      </c>
      <c r="P946" s="87" t="s">
        <v>62</v>
      </c>
      <c r="Q946" s="87" t="s">
        <v>62</v>
      </c>
      <c r="R946" s="87" t="s">
        <v>62</v>
      </c>
      <c r="S946" s="56"/>
    </row>
    <row r="947" spans="1:19" ht="45" x14ac:dyDescent="0.25">
      <c r="A947" s="332"/>
      <c r="B947" s="148" t="s">
        <v>330</v>
      </c>
      <c r="C947" s="224"/>
      <c r="D947" s="224" t="s">
        <v>62</v>
      </c>
      <c r="E947" s="224"/>
      <c r="F947" s="224"/>
      <c r="G947" s="221">
        <f>G945</f>
        <v>0</v>
      </c>
      <c r="H947" s="221">
        <f>H945</f>
        <v>0</v>
      </c>
      <c r="I947" s="273">
        <f>I945</f>
        <v>0</v>
      </c>
      <c r="J947" s="273">
        <f>J945</f>
        <v>0</v>
      </c>
      <c r="K947" s="221">
        <f>K945</f>
        <v>0</v>
      </c>
      <c r="L947" s="221" t="s">
        <v>62</v>
      </c>
      <c r="M947" s="84">
        <v>46022</v>
      </c>
      <c r="N947" s="84">
        <v>46022</v>
      </c>
      <c r="O947" s="83"/>
      <c r="P947" s="87" t="s">
        <v>62</v>
      </c>
      <c r="Q947" s="83"/>
      <c r="R947" s="83"/>
      <c r="S947" s="56"/>
    </row>
    <row r="948" spans="1:19" x14ac:dyDescent="0.25">
      <c r="A948" s="332"/>
      <c r="B948" s="147" t="s">
        <v>71</v>
      </c>
      <c r="C948" s="224"/>
      <c r="D948" s="224"/>
      <c r="E948" s="224"/>
      <c r="F948" s="224"/>
      <c r="G948" s="221" t="s">
        <v>62</v>
      </c>
      <c r="H948" s="221"/>
      <c r="I948" s="273" t="s">
        <v>62</v>
      </c>
      <c r="J948" s="273"/>
      <c r="K948" s="221"/>
      <c r="L948" s="221" t="s">
        <v>62</v>
      </c>
      <c r="M948" s="221"/>
      <c r="N948" s="221"/>
      <c r="O948" s="87" t="s">
        <v>62</v>
      </c>
      <c r="P948" s="87" t="s">
        <v>62</v>
      </c>
      <c r="Q948" s="87" t="s">
        <v>62</v>
      </c>
      <c r="R948" s="87" t="s">
        <v>62</v>
      </c>
      <c r="S948" s="56"/>
    </row>
    <row r="949" spans="1:19" x14ac:dyDescent="0.25">
      <c r="A949" s="333"/>
      <c r="B949" s="148" t="s">
        <v>72</v>
      </c>
      <c r="C949" s="224"/>
      <c r="D949" s="224" t="s">
        <v>62</v>
      </c>
      <c r="E949" s="224"/>
      <c r="F949" s="224"/>
      <c r="G949" s="221">
        <f>G947</f>
        <v>0</v>
      </c>
      <c r="H949" s="221">
        <f>H947</f>
        <v>0</v>
      </c>
      <c r="I949" s="273">
        <f>I947</f>
        <v>0</v>
      </c>
      <c r="J949" s="273">
        <f>J947</f>
        <v>0</v>
      </c>
      <c r="K949" s="221">
        <f>K947</f>
        <v>0</v>
      </c>
      <c r="L949" s="221" t="s">
        <v>62</v>
      </c>
      <c r="M949" s="84">
        <v>46022</v>
      </c>
      <c r="N949" s="84">
        <v>46022</v>
      </c>
      <c r="O949" s="83"/>
      <c r="P949" s="87" t="s">
        <v>62</v>
      </c>
      <c r="Q949" s="83"/>
      <c r="R949" s="83"/>
      <c r="S949" s="56"/>
    </row>
    <row r="950" spans="1:19" ht="58.5" x14ac:dyDescent="0.25">
      <c r="A950" s="331" t="s">
        <v>156</v>
      </c>
      <c r="B950" s="137" t="s">
        <v>331</v>
      </c>
      <c r="C950" s="142" t="s">
        <v>191</v>
      </c>
      <c r="D950" s="141" t="s">
        <v>333</v>
      </c>
      <c r="E950" s="141" t="s">
        <v>320</v>
      </c>
      <c r="F950" s="142">
        <v>642</v>
      </c>
      <c r="G950" s="80">
        <v>1</v>
      </c>
      <c r="H950" s="80">
        <v>1</v>
      </c>
      <c r="I950" s="80"/>
      <c r="J950" s="80"/>
      <c r="K950" s="80">
        <v>1</v>
      </c>
      <c r="L950" s="80"/>
      <c r="M950" s="80" t="s">
        <v>62</v>
      </c>
      <c r="N950" s="80" t="s">
        <v>62</v>
      </c>
      <c r="O950" s="83">
        <v>26800</v>
      </c>
      <c r="P950" s="83" t="s">
        <v>62</v>
      </c>
      <c r="Q950" s="83"/>
      <c r="R950" s="83"/>
      <c r="S950" s="56"/>
    </row>
    <row r="951" spans="1:19" ht="15.75" x14ac:dyDescent="0.25">
      <c r="A951" s="332"/>
      <c r="B951" s="146" t="s">
        <v>70</v>
      </c>
      <c r="C951" s="224"/>
      <c r="D951" s="224" t="s">
        <v>62</v>
      </c>
      <c r="E951" s="224"/>
      <c r="F951" s="224"/>
      <c r="G951" s="221">
        <f>G950</f>
        <v>1</v>
      </c>
      <c r="H951" s="221">
        <f>H950</f>
        <v>1</v>
      </c>
      <c r="I951" s="273">
        <f>I950</f>
        <v>0</v>
      </c>
      <c r="J951" s="273">
        <f>J950</f>
        <v>0</v>
      </c>
      <c r="K951" s="221">
        <f>K950</f>
        <v>1</v>
      </c>
      <c r="L951" s="221" t="s">
        <v>62</v>
      </c>
      <c r="M951" s="84">
        <v>46022</v>
      </c>
      <c r="N951" s="84">
        <v>46022</v>
      </c>
      <c r="O951" s="83"/>
      <c r="P951" s="87"/>
      <c r="Q951" s="83"/>
      <c r="R951" s="83"/>
      <c r="S951" s="56"/>
    </row>
    <row r="952" spans="1:19" x14ac:dyDescent="0.25">
      <c r="A952" s="332"/>
      <c r="B952" s="147" t="s">
        <v>76</v>
      </c>
      <c r="C952" s="224"/>
      <c r="D952" s="224"/>
      <c r="E952" s="224"/>
      <c r="F952" s="224"/>
      <c r="G952" s="221" t="s">
        <v>62</v>
      </c>
      <c r="H952" s="221"/>
      <c r="I952" s="273" t="s">
        <v>62</v>
      </c>
      <c r="J952" s="273"/>
      <c r="K952" s="221"/>
      <c r="L952" s="221" t="s">
        <v>62</v>
      </c>
      <c r="M952" s="221"/>
      <c r="N952" s="221"/>
      <c r="O952" s="87" t="s">
        <v>62</v>
      </c>
      <c r="P952" s="87" t="s">
        <v>62</v>
      </c>
      <c r="Q952" s="87" t="s">
        <v>62</v>
      </c>
      <c r="R952" s="87" t="s">
        <v>62</v>
      </c>
      <c r="S952" s="56"/>
    </row>
    <row r="953" spans="1:19" ht="45" x14ac:dyDescent="0.25">
      <c r="A953" s="332"/>
      <c r="B953" s="148" t="s">
        <v>192</v>
      </c>
      <c r="C953" s="224"/>
      <c r="D953" s="224" t="s">
        <v>62</v>
      </c>
      <c r="E953" s="224"/>
      <c r="F953" s="224"/>
      <c r="G953" s="221">
        <f>G950</f>
        <v>1</v>
      </c>
      <c r="H953" s="221">
        <f>H950</f>
        <v>1</v>
      </c>
      <c r="I953" s="273">
        <f>I950</f>
        <v>0</v>
      </c>
      <c r="J953" s="273">
        <f>J950</f>
        <v>0</v>
      </c>
      <c r="K953" s="221">
        <f>K950</f>
        <v>1</v>
      </c>
      <c r="L953" s="221" t="s">
        <v>62</v>
      </c>
      <c r="M953" s="84">
        <v>46022</v>
      </c>
      <c r="N953" s="84">
        <v>46022</v>
      </c>
      <c r="O953" s="83"/>
      <c r="P953" s="87" t="s">
        <v>62</v>
      </c>
      <c r="Q953" s="83"/>
      <c r="R953" s="83"/>
      <c r="S953" s="56"/>
    </row>
    <row r="954" spans="1:19" x14ac:dyDescent="0.25">
      <c r="A954" s="332"/>
      <c r="B954" s="147" t="s">
        <v>193</v>
      </c>
      <c r="C954" s="224"/>
      <c r="D954" s="224"/>
      <c r="E954" s="224"/>
      <c r="F954" s="224"/>
      <c r="G954" s="221" t="s">
        <v>62</v>
      </c>
      <c r="H954" s="221"/>
      <c r="I954" s="273" t="s">
        <v>62</v>
      </c>
      <c r="J954" s="273"/>
      <c r="K954" s="221"/>
      <c r="L954" s="221" t="s">
        <v>62</v>
      </c>
      <c r="M954" s="221"/>
      <c r="N954" s="221"/>
      <c r="O954" s="87" t="s">
        <v>62</v>
      </c>
      <c r="P954" s="87" t="s">
        <v>62</v>
      </c>
      <c r="Q954" s="87" t="s">
        <v>62</v>
      </c>
      <c r="R954" s="87" t="s">
        <v>62</v>
      </c>
      <c r="S954" s="56"/>
    </row>
    <row r="955" spans="1:19" ht="45" x14ac:dyDescent="0.25">
      <c r="A955" s="332"/>
      <c r="B955" s="148" t="s">
        <v>330</v>
      </c>
      <c r="C955" s="224"/>
      <c r="D955" s="224" t="s">
        <v>62</v>
      </c>
      <c r="E955" s="224"/>
      <c r="F955" s="224"/>
      <c r="G955" s="221">
        <f>G953</f>
        <v>1</v>
      </c>
      <c r="H955" s="221">
        <f>H953</f>
        <v>1</v>
      </c>
      <c r="I955" s="273">
        <f>I953</f>
        <v>0</v>
      </c>
      <c r="J955" s="273">
        <f>J953</f>
        <v>0</v>
      </c>
      <c r="K955" s="221">
        <f>K953</f>
        <v>1</v>
      </c>
      <c r="L955" s="221" t="s">
        <v>62</v>
      </c>
      <c r="M955" s="84">
        <v>46022</v>
      </c>
      <c r="N955" s="84">
        <v>46022</v>
      </c>
      <c r="O955" s="83"/>
      <c r="P955" s="87" t="s">
        <v>62</v>
      </c>
      <c r="Q955" s="83"/>
      <c r="R955" s="83"/>
      <c r="S955" s="56"/>
    </row>
    <row r="956" spans="1:19" x14ac:dyDescent="0.25">
      <c r="A956" s="332"/>
      <c r="B956" s="147" t="s">
        <v>71</v>
      </c>
      <c r="C956" s="224"/>
      <c r="D956" s="224"/>
      <c r="E956" s="224"/>
      <c r="F956" s="224"/>
      <c r="G956" s="221" t="s">
        <v>62</v>
      </c>
      <c r="H956" s="221"/>
      <c r="I956" s="273" t="s">
        <v>62</v>
      </c>
      <c r="J956" s="273"/>
      <c r="K956" s="221"/>
      <c r="L956" s="221" t="s">
        <v>62</v>
      </c>
      <c r="M956" s="221"/>
      <c r="N956" s="221"/>
      <c r="O956" s="87" t="s">
        <v>62</v>
      </c>
      <c r="P956" s="87" t="s">
        <v>62</v>
      </c>
      <c r="Q956" s="87" t="s">
        <v>62</v>
      </c>
      <c r="R956" s="87" t="s">
        <v>62</v>
      </c>
      <c r="S956" s="56"/>
    </row>
    <row r="957" spans="1:19" x14ac:dyDescent="0.25">
      <c r="A957" s="333"/>
      <c r="B957" s="148" t="s">
        <v>72</v>
      </c>
      <c r="C957" s="224"/>
      <c r="D957" s="224" t="s">
        <v>62</v>
      </c>
      <c r="E957" s="224"/>
      <c r="F957" s="224"/>
      <c r="G957" s="221">
        <f>G955</f>
        <v>1</v>
      </c>
      <c r="H957" s="221">
        <f>H955</f>
        <v>1</v>
      </c>
      <c r="I957" s="273">
        <f>I955</f>
        <v>0</v>
      </c>
      <c r="J957" s="273">
        <f>J955</f>
        <v>0</v>
      </c>
      <c r="K957" s="221">
        <f>K955</f>
        <v>1</v>
      </c>
      <c r="L957" s="221" t="s">
        <v>62</v>
      </c>
      <c r="M957" s="84">
        <v>46022</v>
      </c>
      <c r="N957" s="84">
        <v>46022</v>
      </c>
      <c r="O957" s="83"/>
      <c r="P957" s="87" t="s">
        <v>62</v>
      </c>
      <c r="Q957" s="83"/>
      <c r="R957" s="83"/>
      <c r="S957" s="56"/>
    </row>
    <row r="958" spans="1:19" ht="58.5" x14ac:dyDescent="0.25">
      <c r="A958" s="331" t="s">
        <v>155</v>
      </c>
      <c r="B958" s="137" t="s">
        <v>331</v>
      </c>
      <c r="C958" s="142" t="s">
        <v>191</v>
      </c>
      <c r="D958" s="141" t="s">
        <v>333</v>
      </c>
      <c r="E958" s="141" t="s">
        <v>320</v>
      </c>
      <c r="F958" s="142">
        <v>642</v>
      </c>
      <c r="G958" s="80"/>
      <c r="H958" s="80"/>
      <c r="I958" s="80"/>
      <c r="J958" s="80"/>
      <c r="K958" s="80"/>
      <c r="L958" s="80"/>
      <c r="M958" s="80" t="s">
        <v>62</v>
      </c>
      <c r="N958" s="80" t="s">
        <v>62</v>
      </c>
      <c r="O958" s="83"/>
      <c r="P958" s="83"/>
      <c r="Q958" s="83"/>
      <c r="R958" s="83"/>
      <c r="S958" s="56"/>
    </row>
    <row r="959" spans="1:19" ht="15.75" x14ac:dyDescent="0.25">
      <c r="A959" s="332"/>
      <c r="B959" s="146" t="s">
        <v>70</v>
      </c>
      <c r="C959" s="224"/>
      <c r="D959" s="224" t="s">
        <v>62</v>
      </c>
      <c r="E959" s="224"/>
      <c r="F959" s="224"/>
      <c r="G959" s="221">
        <f>G958</f>
        <v>0</v>
      </c>
      <c r="H959" s="221">
        <f>H958</f>
        <v>0</v>
      </c>
      <c r="I959" s="273">
        <f>I958</f>
        <v>0</v>
      </c>
      <c r="J959" s="273">
        <f>J958</f>
        <v>0</v>
      </c>
      <c r="K959" s="221">
        <f>K958</f>
        <v>0</v>
      </c>
      <c r="L959" s="221" t="s">
        <v>62</v>
      </c>
      <c r="M959" s="84">
        <v>46022</v>
      </c>
      <c r="N959" s="84">
        <v>46022</v>
      </c>
      <c r="O959" s="83"/>
      <c r="P959" s="87" t="s">
        <v>62</v>
      </c>
      <c r="Q959" s="83"/>
      <c r="R959" s="83"/>
      <c r="S959" s="56"/>
    </row>
    <row r="960" spans="1:19" x14ac:dyDescent="0.25">
      <c r="A960" s="332"/>
      <c r="B960" s="147" t="s">
        <v>76</v>
      </c>
      <c r="C960" s="224"/>
      <c r="D960" s="224"/>
      <c r="E960" s="224"/>
      <c r="F960" s="224"/>
      <c r="G960" s="221" t="s">
        <v>62</v>
      </c>
      <c r="H960" s="221"/>
      <c r="I960" s="273" t="s">
        <v>62</v>
      </c>
      <c r="J960" s="273"/>
      <c r="K960" s="221"/>
      <c r="L960" s="221" t="s">
        <v>62</v>
      </c>
      <c r="M960" s="221"/>
      <c r="N960" s="221"/>
      <c r="O960" s="87" t="s">
        <v>62</v>
      </c>
      <c r="P960" s="87" t="s">
        <v>62</v>
      </c>
      <c r="Q960" s="87" t="s">
        <v>62</v>
      </c>
      <c r="R960" s="87" t="s">
        <v>62</v>
      </c>
      <c r="S960" s="56"/>
    </row>
    <row r="961" spans="1:19" ht="45" x14ac:dyDescent="0.25">
      <c r="A961" s="332"/>
      <c r="B961" s="148" t="s">
        <v>192</v>
      </c>
      <c r="C961" s="224"/>
      <c r="D961" s="224" t="s">
        <v>62</v>
      </c>
      <c r="E961" s="224"/>
      <c r="F961" s="224"/>
      <c r="G961" s="221">
        <f>G958</f>
        <v>0</v>
      </c>
      <c r="H961" s="221">
        <f>H958</f>
        <v>0</v>
      </c>
      <c r="I961" s="273">
        <f>I958</f>
        <v>0</v>
      </c>
      <c r="J961" s="273">
        <f>J958</f>
        <v>0</v>
      </c>
      <c r="K961" s="221">
        <f>K958</f>
        <v>0</v>
      </c>
      <c r="L961" s="221" t="s">
        <v>62</v>
      </c>
      <c r="M961" s="84">
        <v>46022</v>
      </c>
      <c r="N961" s="84">
        <v>46022</v>
      </c>
      <c r="O961" s="83"/>
      <c r="P961" s="87" t="s">
        <v>62</v>
      </c>
      <c r="Q961" s="83"/>
      <c r="R961" s="83"/>
      <c r="S961" s="56"/>
    </row>
    <row r="962" spans="1:19" x14ac:dyDescent="0.25">
      <c r="A962" s="332"/>
      <c r="B962" s="147" t="s">
        <v>193</v>
      </c>
      <c r="C962" s="224"/>
      <c r="D962" s="224"/>
      <c r="E962" s="224"/>
      <c r="F962" s="224"/>
      <c r="G962" s="221" t="s">
        <v>62</v>
      </c>
      <c r="H962" s="221"/>
      <c r="I962" s="273" t="s">
        <v>62</v>
      </c>
      <c r="J962" s="273"/>
      <c r="K962" s="221"/>
      <c r="L962" s="221" t="s">
        <v>62</v>
      </c>
      <c r="M962" s="221"/>
      <c r="N962" s="221"/>
      <c r="O962" s="87" t="s">
        <v>62</v>
      </c>
      <c r="P962" s="87" t="s">
        <v>62</v>
      </c>
      <c r="Q962" s="87" t="s">
        <v>62</v>
      </c>
      <c r="R962" s="87" t="s">
        <v>62</v>
      </c>
      <c r="S962" s="56"/>
    </row>
    <row r="963" spans="1:19" ht="45" x14ac:dyDescent="0.25">
      <c r="A963" s="332"/>
      <c r="B963" s="148" t="s">
        <v>330</v>
      </c>
      <c r="C963" s="224"/>
      <c r="D963" s="224" t="s">
        <v>62</v>
      </c>
      <c r="E963" s="224"/>
      <c r="F963" s="224"/>
      <c r="G963" s="221">
        <f>G961</f>
        <v>0</v>
      </c>
      <c r="H963" s="221">
        <f>H961</f>
        <v>0</v>
      </c>
      <c r="I963" s="273">
        <f>I961</f>
        <v>0</v>
      </c>
      <c r="J963" s="273">
        <f>J961</f>
        <v>0</v>
      </c>
      <c r="K963" s="221">
        <f>K961</f>
        <v>0</v>
      </c>
      <c r="L963" s="221" t="s">
        <v>62</v>
      </c>
      <c r="M963" s="84">
        <v>46022</v>
      </c>
      <c r="N963" s="84">
        <v>46022</v>
      </c>
      <c r="O963" s="83"/>
      <c r="P963" s="87" t="s">
        <v>62</v>
      </c>
      <c r="Q963" s="83"/>
      <c r="R963" s="83"/>
      <c r="S963" s="56"/>
    </row>
    <row r="964" spans="1:19" x14ac:dyDescent="0.25">
      <c r="A964" s="332"/>
      <c r="B964" s="147" t="s">
        <v>71</v>
      </c>
      <c r="C964" s="224"/>
      <c r="D964" s="224"/>
      <c r="E964" s="224"/>
      <c r="F964" s="224"/>
      <c r="G964" s="221" t="s">
        <v>62</v>
      </c>
      <c r="H964" s="221"/>
      <c r="I964" s="273" t="s">
        <v>62</v>
      </c>
      <c r="J964" s="273"/>
      <c r="K964" s="221"/>
      <c r="L964" s="221" t="s">
        <v>62</v>
      </c>
      <c r="M964" s="221"/>
      <c r="N964" s="221"/>
      <c r="O964" s="87" t="s">
        <v>62</v>
      </c>
      <c r="P964" s="87" t="s">
        <v>62</v>
      </c>
      <c r="Q964" s="87" t="s">
        <v>62</v>
      </c>
      <c r="R964" s="87" t="s">
        <v>62</v>
      </c>
      <c r="S964" s="56"/>
    </row>
    <row r="965" spans="1:19" x14ac:dyDescent="0.25">
      <c r="A965" s="333"/>
      <c r="B965" s="148" t="s">
        <v>72</v>
      </c>
      <c r="C965" s="224"/>
      <c r="D965" s="224" t="s">
        <v>62</v>
      </c>
      <c r="E965" s="224"/>
      <c r="F965" s="224"/>
      <c r="G965" s="221">
        <f>G963</f>
        <v>0</v>
      </c>
      <c r="H965" s="221">
        <f>H963</f>
        <v>0</v>
      </c>
      <c r="I965" s="273">
        <f>I963</f>
        <v>0</v>
      </c>
      <c r="J965" s="273">
        <f>J963</f>
        <v>0</v>
      </c>
      <c r="K965" s="221">
        <f>K963</f>
        <v>0</v>
      </c>
      <c r="L965" s="221" t="s">
        <v>62</v>
      </c>
      <c r="M965" s="84">
        <v>46022</v>
      </c>
      <c r="N965" s="84">
        <v>46022</v>
      </c>
      <c r="O965" s="83"/>
      <c r="P965" s="87" t="s">
        <v>62</v>
      </c>
      <c r="Q965" s="83"/>
      <c r="R965" s="83"/>
      <c r="S965" s="56"/>
    </row>
    <row r="966" spans="1:19" ht="58.5" x14ac:dyDescent="0.25">
      <c r="A966" s="331" t="s">
        <v>154</v>
      </c>
      <c r="B966" s="137" t="s">
        <v>331</v>
      </c>
      <c r="C966" s="142" t="s">
        <v>191</v>
      </c>
      <c r="D966" s="141" t="s">
        <v>333</v>
      </c>
      <c r="E966" s="141" t="s">
        <v>320</v>
      </c>
      <c r="F966" s="142">
        <v>642</v>
      </c>
      <c r="G966" s="80"/>
      <c r="H966" s="80"/>
      <c r="I966" s="80"/>
      <c r="J966" s="80"/>
      <c r="K966" s="80"/>
      <c r="L966" s="80"/>
      <c r="M966" s="80" t="s">
        <v>62</v>
      </c>
      <c r="N966" s="80" t="s">
        <v>62</v>
      </c>
      <c r="O966" s="83"/>
      <c r="P966" s="83"/>
      <c r="Q966" s="83"/>
      <c r="R966" s="83"/>
      <c r="S966" s="56"/>
    </row>
    <row r="967" spans="1:19" ht="15.75" x14ac:dyDescent="0.25">
      <c r="A967" s="332"/>
      <c r="B967" s="146" t="s">
        <v>70</v>
      </c>
      <c r="C967" s="224"/>
      <c r="D967" s="224" t="s">
        <v>62</v>
      </c>
      <c r="E967" s="224"/>
      <c r="F967" s="224"/>
      <c r="G967" s="221">
        <f>G966</f>
        <v>0</v>
      </c>
      <c r="H967" s="221">
        <f>H966</f>
        <v>0</v>
      </c>
      <c r="I967" s="273">
        <f>I966</f>
        <v>0</v>
      </c>
      <c r="J967" s="273">
        <f>J966</f>
        <v>0</v>
      </c>
      <c r="K967" s="221">
        <f>K966</f>
        <v>0</v>
      </c>
      <c r="L967" s="221" t="s">
        <v>62</v>
      </c>
      <c r="M967" s="84">
        <v>46022</v>
      </c>
      <c r="N967" s="84">
        <v>46022</v>
      </c>
      <c r="O967" s="83"/>
      <c r="P967" s="87" t="s">
        <v>62</v>
      </c>
      <c r="Q967" s="83"/>
      <c r="R967" s="83"/>
      <c r="S967" s="56"/>
    </row>
    <row r="968" spans="1:19" x14ac:dyDescent="0.25">
      <c r="A968" s="332"/>
      <c r="B968" s="147" t="s">
        <v>76</v>
      </c>
      <c r="C968" s="224"/>
      <c r="D968" s="224"/>
      <c r="E968" s="224"/>
      <c r="F968" s="224"/>
      <c r="G968" s="221" t="s">
        <v>62</v>
      </c>
      <c r="H968" s="221"/>
      <c r="I968" s="273" t="s">
        <v>62</v>
      </c>
      <c r="J968" s="273"/>
      <c r="K968" s="221"/>
      <c r="L968" s="221" t="s">
        <v>62</v>
      </c>
      <c r="M968" s="221"/>
      <c r="N968" s="221"/>
      <c r="O968" s="87" t="s">
        <v>62</v>
      </c>
      <c r="P968" s="87" t="s">
        <v>62</v>
      </c>
      <c r="Q968" s="87" t="s">
        <v>62</v>
      </c>
      <c r="R968" s="87" t="s">
        <v>62</v>
      </c>
      <c r="S968" s="56"/>
    </row>
    <row r="969" spans="1:19" ht="45" x14ac:dyDescent="0.25">
      <c r="A969" s="332"/>
      <c r="B969" s="148" t="s">
        <v>192</v>
      </c>
      <c r="C969" s="224"/>
      <c r="D969" s="224" t="s">
        <v>62</v>
      </c>
      <c r="E969" s="224"/>
      <c r="F969" s="224"/>
      <c r="G969" s="221">
        <f>G966</f>
        <v>0</v>
      </c>
      <c r="H969" s="221">
        <f>H966</f>
        <v>0</v>
      </c>
      <c r="I969" s="273">
        <f>I966</f>
        <v>0</v>
      </c>
      <c r="J969" s="273">
        <f>J966</f>
        <v>0</v>
      </c>
      <c r="K969" s="221">
        <f>K966</f>
        <v>0</v>
      </c>
      <c r="L969" s="221" t="s">
        <v>62</v>
      </c>
      <c r="M969" s="84">
        <v>46022</v>
      </c>
      <c r="N969" s="84">
        <v>46022</v>
      </c>
      <c r="O969" s="83"/>
      <c r="P969" s="87" t="s">
        <v>62</v>
      </c>
      <c r="Q969" s="83"/>
      <c r="R969" s="83"/>
      <c r="S969" s="56"/>
    </row>
    <row r="970" spans="1:19" x14ac:dyDescent="0.25">
      <c r="A970" s="332"/>
      <c r="B970" s="147" t="s">
        <v>193</v>
      </c>
      <c r="C970" s="224"/>
      <c r="D970" s="224"/>
      <c r="E970" s="224"/>
      <c r="F970" s="224"/>
      <c r="G970" s="221" t="s">
        <v>62</v>
      </c>
      <c r="H970" s="221"/>
      <c r="I970" s="273" t="s">
        <v>62</v>
      </c>
      <c r="J970" s="273"/>
      <c r="K970" s="221"/>
      <c r="L970" s="221" t="s">
        <v>62</v>
      </c>
      <c r="M970" s="221"/>
      <c r="N970" s="221"/>
      <c r="O970" s="87" t="s">
        <v>62</v>
      </c>
      <c r="P970" s="87" t="s">
        <v>62</v>
      </c>
      <c r="Q970" s="87" t="s">
        <v>62</v>
      </c>
      <c r="R970" s="87" t="s">
        <v>62</v>
      </c>
      <c r="S970" s="56"/>
    </row>
    <row r="971" spans="1:19" ht="45" x14ac:dyDescent="0.25">
      <c r="A971" s="332"/>
      <c r="B971" s="148" t="s">
        <v>330</v>
      </c>
      <c r="C971" s="224"/>
      <c r="D971" s="224" t="s">
        <v>62</v>
      </c>
      <c r="E971" s="224"/>
      <c r="F971" s="224"/>
      <c r="G971" s="221">
        <f>G969</f>
        <v>0</v>
      </c>
      <c r="H971" s="221">
        <f>H969</f>
        <v>0</v>
      </c>
      <c r="I971" s="273">
        <f>I969</f>
        <v>0</v>
      </c>
      <c r="J971" s="273">
        <f>J969</f>
        <v>0</v>
      </c>
      <c r="K971" s="221">
        <f>K969</f>
        <v>0</v>
      </c>
      <c r="L971" s="221" t="s">
        <v>62</v>
      </c>
      <c r="M971" s="84">
        <v>46022</v>
      </c>
      <c r="N971" s="84">
        <v>46022</v>
      </c>
      <c r="O971" s="83"/>
      <c r="P971" s="87" t="s">
        <v>62</v>
      </c>
      <c r="Q971" s="83"/>
      <c r="R971" s="83"/>
      <c r="S971" s="56"/>
    </row>
    <row r="972" spans="1:19" x14ac:dyDescent="0.25">
      <c r="A972" s="332"/>
      <c r="B972" s="147" t="s">
        <v>71</v>
      </c>
      <c r="C972" s="224"/>
      <c r="D972" s="224"/>
      <c r="E972" s="224"/>
      <c r="F972" s="224"/>
      <c r="G972" s="221" t="s">
        <v>62</v>
      </c>
      <c r="H972" s="221"/>
      <c r="I972" s="273" t="s">
        <v>62</v>
      </c>
      <c r="J972" s="273"/>
      <c r="K972" s="221"/>
      <c r="L972" s="221" t="s">
        <v>62</v>
      </c>
      <c r="M972" s="221"/>
      <c r="N972" s="221"/>
      <c r="O972" s="87" t="s">
        <v>62</v>
      </c>
      <c r="P972" s="87" t="s">
        <v>62</v>
      </c>
      <c r="Q972" s="87" t="s">
        <v>62</v>
      </c>
      <c r="R972" s="87" t="s">
        <v>62</v>
      </c>
      <c r="S972" s="56"/>
    </row>
    <row r="973" spans="1:19" x14ac:dyDescent="0.25">
      <c r="A973" s="333"/>
      <c r="B973" s="148" t="s">
        <v>72</v>
      </c>
      <c r="C973" s="224"/>
      <c r="D973" s="224" t="s">
        <v>62</v>
      </c>
      <c r="E973" s="224"/>
      <c r="F973" s="224"/>
      <c r="G973" s="221">
        <f>G971</f>
        <v>0</v>
      </c>
      <c r="H973" s="221">
        <f>H971</f>
        <v>0</v>
      </c>
      <c r="I973" s="273">
        <f>I971</f>
        <v>0</v>
      </c>
      <c r="J973" s="273">
        <f>J971</f>
        <v>0</v>
      </c>
      <c r="K973" s="221">
        <f>K971</f>
        <v>0</v>
      </c>
      <c r="L973" s="221" t="s">
        <v>62</v>
      </c>
      <c r="M973" s="84">
        <v>46022</v>
      </c>
      <c r="N973" s="84">
        <v>46022</v>
      </c>
      <c r="O973" s="83"/>
      <c r="P973" s="87" t="s">
        <v>62</v>
      </c>
      <c r="Q973" s="83"/>
      <c r="R973" s="83"/>
      <c r="S973" s="56"/>
    </row>
    <row r="974" spans="1:19" ht="58.5" x14ac:dyDescent="0.25">
      <c r="A974" s="331" t="s">
        <v>153</v>
      </c>
      <c r="B974" s="137" t="s">
        <v>331</v>
      </c>
      <c r="C974" s="142" t="s">
        <v>191</v>
      </c>
      <c r="D974" s="141" t="s">
        <v>333</v>
      </c>
      <c r="E974" s="141" t="s">
        <v>320</v>
      </c>
      <c r="F974" s="142">
        <v>642</v>
      </c>
      <c r="G974" s="80"/>
      <c r="H974" s="80"/>
      <c r="I974" s="80"/>
      <c r="J974" s="80"/>
      <c r="K974" s="80"/>
      <c r="L974" s="80"/>
      <c r="M974" s="80" t="s">
        <v>62</v>
      </c>
      <c r="N974" s="80" t="s">
        <v>62</v>
      </c>
      <c r="O974" s="83"/>
      <c r="P974" s="83"/>
      <c r="Q974" s="83"/>
      <c r="R974" s="83"/>
      <c r="S974" s="56"/>
    </row>
    <row r="975" spans="1:19" ht="15.75" x14ac:dyDescent="0.25">
      <c r="A975" s="332"/>
      <c r="B975" s="146" t="s">
        <v>70</v>
      </c>
      <c r="C975" s="224"/>
      <c r="D975" s="224" t="s">
        <v>62</v>
      </c>
      <c r="E975" s="224"/>
      <c r="F975" s="224"/>
      <c r="G975" s="221">
        <f>G974</f>
        <v>0</v>
      </c>
      <c r="H975" s="221">
        <f>H974</f>
        <v>0</v>
      </c>
      <c r="I975" s="273">
        <f>I974</f>
        <v>0</v>
      </c>
      <c r="J975" s="273">
        <f>J974</f>
        <v>0</v>
      </c>
      <c r="K975" s="221">
        <f>K974</f>
        <v>0</v>
      </c>
      <c r="L975" s="221" t="s">
        <v>62</v>
      </c>
      <c r="M975" s="84">
        <v>46022</v>
      </c>
      <c r="N975" s="84">
        <v>46022</v>
      </c>
      <c r="O975" s="83"/>
      <c r="P975" s="87" t="s">
        <v>62</v>
      </c>
      <c r="Q975" s="83"/>
      <c r="R975" s="83"/>
      <c r="S975" s="56"/>
    </row>
    <row r="976" spans="1:19" x14ac:dyDescent="0.25">
      <c r="A976" s="332"/>
      <c r="B976" s="147" t="s">
        <v>76</v>
      </c>
      <c r="C976" s="224"/>
      <c r="D976" s="224"/>
      <c r="E976" s="224"/>
      <c r="F976" s="224"/>
      <c r="G976" s="221" t="s">
        <v>62</v>
      </c>
      <c r="H976" s="221"/>
      <c r="I976" s="273" t="s">
        <v>62</v>
      </c>
      <c r="J976" s="273"/>
      <c r="K976" s="221"/>
      <c r="L976" s="221" t="s">
        <v>62</v>
      </c>
      <c r="M976" s="221"/>
      <c r="N976" s="221"/>
      <c r="O976" s="87" t="s">
        <v>62</v>
      </c>
      <c r="P976" s="87" t="s">
        <v>62</v>
      </c>
      <c r="Q976" s="87" t="s">
        <v>62</v>
      </c>
      <c r="R976" s="87" t="s">
        <v>62</v>
      </c>
      <c r="S976" s="56"/>
    </row>
    <row r="977" spans="1:19" ht="45" x14ac:dyDescent="0.25">
      <c r="A977" s="332"/>
      <c r="B977" s="148" t="s">
        <v>192</v>
      </c>
      <c r="C977" s="224"/>
      <c r="D977" s="224" t="s">
        <v>62</v>
      </c>
      <c r="E977" s="224"/>
      <c r="F977" s="224"/>
      <c r="G977" s="221">
        <f>G974</f>
        <v>0</v>
      </c>
      <c r="H977" s="221">
        <f>H974</f>
        <v>0</v>
      </c>
      <c r="I977" s="273">
        <f>I974</f>
        <v>0</v>
      </c>
      <c r="J977" s="273">
        <f>J974</f>
        <v>0</v>
      </c>
      <c r="K977" s="221">
        <f>K974</f>
        <v>0</v>
      </c>
      <c r="L977" s="221" t="s">
        <v>62</v>
      </c>
      <c r="M977" s="84">
        <v>46022</v>
      </c>
      <c r="N977" s="84">
        <v>46022</v>
      </c>
      <c r="O977" s="83"/>
      <c r="P977" s="87" t="s">
        <v>62</v>
      </c>
      <c r="Q977" s="83"/>
      <c r="R977" s="83"/>
      <c r="S977" s="56"/>
    </row>
    <row r="978" spans="1:19" x14ac:dyDescent="0.25">
      <c r="A978" s="332"/>
      <c r="B978" s="147" t="s">
        <v>193</v>
      </c>
      <c r="C978" s="224"/>
      <c r="D978" s="224"/>
      <c r="E978" s="224"/>
      <c r="F978" s="224"/>
      <c r="G978" s="221" t="s">
        <v>62</v>
      </c>
      <c r="H978" s="221"/>
      <c r="I978" s="273" t="s">
        <v>62</v>
      </c>
      <c r="J978" s="273"/>
      <c r="K978" s="221"/>
      <c r="L978" s="221" t="s">
        <v>62</v>
      </c>
      <c r="M978" s="221"/>
      <c r="N978" s="221"/>
      <c r="O978" s="87" t="s">
        <v>62</v>
      </c>
      <c r="P978" s="87" t="s">
        <v>62</v>
      </c>
      <c r="Q978" s="87" t="s">
        <v>62</v>
      </c>
      <c r="R978" s="87" t="s">
        <v>62</v>
      </c>
      <c r="S978" s="56"/>
    </row>
    <row r="979" spans="1:19" ht="45" x14ac:dyDescent="0.25">
      <c r="A979" s="332"/>
      <c r="B979" s="148" t="s">
        <v>330</v>
      </c>
      <c r="C979" s="224"/>
      <c r="D979" s="224" t="s">
        <v>62</v>
      </c>
      <c r="E979" s="224"/>
      <c r="F979" s="224"/>
      <c r="G979" s="221">
        <f>G977</f>
        <v>0</v>
      </c>
      <c r="H979" s="221">
        <f>H977</f>
        <v>0</v>
      </c>
      <c r="I979" s="273">
        <f>I977</f>
        <v>0</v>
      </c>
      <c r="J979" s="273">
        <f>J977</f>
        <v>0</v>
      </c>
      <c r="K979" s="221">
        <f>K977</f>
        <v>0</v>
      </c>
      <c r="L979" s="221" t="s">
        <v>62</v>
      </c>
      <c r="M979" s="84">
        <v>46022</v>
      </c>
      <c r="N979" s="84">
        <v>46022</v>
      </c>
      <c r="O979" s="83"/>
      <c r="P979" s="87" t="s">
        <v>62</v>
      </c>
      <c r="Q979" s="83"/>
      <c r="R979" s="83"/>
      <c r="S979" s="56"/>
    </row>
    <row r="980" spans="1:19" x14ac:dyDescent="0.25">
      <c r="A980" s="332"/>
      <c r="B980" s="147" t="s">
        <v>71</v>
      </c>
      <c r="C980" s="224"/>
      <c r="D980" s="224"/>
      <c r="E980" s="224"/>
      <c r="F980" s="224"/>
      <c r="G980" s="221" t="s">
        <v>62</v>
      </c>
      <c r="H980" s="221"/>
      <c r="I980" s="273" t="s">
        <v>62</v>
      </c>
      <c r="J980" s="273"/>
      <c r="K980" s="221"/>
      <c r="L980" s="221" t="s">
        <v>62</v>
      </c>
      <c r="M980" s="221"/>
      <c r="N980" s="221"/>
      <c r="O980" s="87" t="s">
        <v>62</v>
      </c>
      <c r="P980" s="87" t="s">
        <v>62</v>
      </c>
      <c r="Q980" s="87" t="s">
        <v>62</v>
      </c>
      <c r="R980" s="87" t="s">
        <v>62</v>
      </c>
      <c r="S980" s="56"/>
    </row>
    <row r="981" spans="1:19" x14ac:dyDescent="0.25">
      <c r="A981" s="333"/>
      <c r="B981" s="148" t="s">
        <v>72</v>
      </c>
      <c r="C981" s="224"/>
      <c r="D981" s="224" t="s">
        <v>62</v>
      </c>
      <c r="E981" s="224"/>
      <c r="F981" s="224"/>
      <c r="G981" s="221">
        <f>G979</f>
        <v>0</v>
      </c>
      <c r="H981" s="221">
        <f>H979</f>
        <v>0</v>
      </c>
      <c r="I981" s="273">
        <f>I979</f>
        <v>0</v>
      </c>
      <c r="J981" s="273">
        <f>J979</f>
        <v>0</v>
      </c>
      <c r="K981" s="221">
        <f>K979</f>
        <v>0</v>
      </c>
      <c r="L981" s="221" t="s">
        <v>62</v>
      </c>
      <c r="M981" s="84">
        <v>46022</v>
      </c>
      <c r="N981" s="84">
        <v>46022</v>
      </c>
      <c r="O981" s="83"/>
      <c r="P981" s="87" t="s">
        <v>62</v>
      </c>
      <c r="Q981" s="83"/>
      <c r="R981" s="83"/>
      <c r="S981" s="56"/>
    </row>
    <row r="982" spans="1:19" ht="58.5" x14ac:dyDescent="0.25">
      <c r="A982" s="331" t="s">
        <v>152</v>
      </c>
      <c r="B982" s="137" t="s">
        <v>331</v>
      </c>
      <c r="C982" s="142" t="s">
        <v>191</v>
      </c>
      <c r="D982" s="141" t="s">
        <v>333</v>
      </c>
      <c r="E982" s="141" t="s">
        <v>320</v>
      </c>
      <c r="F982" s="142">
        <v>642</v>
      </c>
      <c r="G982" s="80">
        <v>1</v>
      </c>
      <c r="H982" s="80">
        <v>1</v>
      </c>
      <c r="I982" s="80">
        <v>0</v>
      </c>
      <c r="J982" s="80">
        <v>0</v>
      </c>
      <c r="K982" s="80">
        <v>1</v>
      </c>
      <c r="L982" s="80"/>
      <c r="M982" s="80" t="s">
        <v>62</v>
      </c>
      <c r="N982" s="80" t="s">
        <v>62</v>
      </c>
      <c r="O982" s="83">
        <v>32213.599999999999</v>
      </c>
      <c r="P982" s="83" t="s">
        <v>62</v>
      </c>
      <c r="Q982" s="83"/>
      <c r="R982" s="83"/>
      <c r="S982" s="56"/>
    </row>
    <row r="983" spans="1:19" ht="15.75" x14ac:dyDescent="0.25">
      <c r="A983" s="332"/>
      <c r="B983" s="146" t="s">
        <v>70</v>
      </c>
      <c r="C983" s="224"/>
      <c r="D983" s="224" t="s">
        <v>62</v>
      </c>
      <c r="E983" s="224"/>
      <c r="F983" s="224"/>
      <c r="G983" s="221">
        <f t="shared" ref="G983:K983" si="416">G982</f>
        <v>1</v>
      </c>
      <c r="H983" s="221">
        <f t="shared" si="416"/>
        <v>1</v>
      </c>
      <c r="I983" s="273">
        <f t="shared" si="416"/>
        <v>0</v>
      </c>
      <c r="J983" s="273">
        <f t="shared" si="416"/>
        <v>0</v>
      </c>
      <c r="K983" s="221">
        <f t="shared" si="416"/>
        <v>1</v>
      </c>
      <c r="L983" s="221" t="s">
        <v>62</v>
      </c>
      <c r="M983" s="84">
        <v>46022</v>
      </c>
      <c r="N983" s="84">
        <v>46022</v>
      </c>
      <c r="O983" s="83"/>
      <c r="P983" s="87"/>
      <c r="Q983" s="83"/>
      <c r="R983" s="83"/>
      <c r="S983" s="56"/>
    </row>
    <row r="984" spans="1:19" x14ac:dyDescent="0.25">
      <c r="A984" s="332"/>
      <c r="B984" s="147" t="s">
        <v>76</v>
      </c>
      <c r="C984" s="224"/>
      <c r="D984" s="224"/>
      <c r="E984" s="224"/>
      <c r="F984" s="224"/>
      <c r="G984" s="221" t="s">
        <v>62</v>
      </c>
      <c r="H984" s="221"/>
      <c r="I984" s="273" t="s">
        <v>62</v>
      </c>
      <c r="J984" s="273"/>
      <c r="K984" s="221"/>
      <c r="L984" s="221" t="s">
        <v>62</v>
      </c>
      <c r="M984" s="221"/>
      <c r="N984" s="221"/>
      <c r="O984" s="87" t="s">
        <v>62</v>
      </c>
      <c r="P984" s="87" t="s">
        <v>62</v>
      </c>
      <c r="Q984" s="87" t="s">
        <v>62</v>
      </c>
      <c r="R984" s="87" t="s">
        <v>62</v>
      </c>
      <c r="S984" s="56"/>
    </row>
    <row r="985" spans="1:19" ht="45" x14ac:dyDescent="0.25">
      <c r="A985" s="332"/>
      <c r="B985" s="148" t="s">
        <v>192</v>
      </c>
      <c r="C985" s="224"/>
      <c r="D985" s="224" t="s">
        <v>62</v>
      </c>
      <c r="E985" s="224"/>
      <c r="F985" s="224"/>
      <c r="G985" s="221">
        <f t="shared" ref="G985:K985" si="417">G982</f>
        <v>1</v>
      </c>
      <c r="H985" s="221">
        <f t="shared" si="417"/>
        <v>1</v>
      </c>
      <c r="I985" s="273">
        <f t="shared" si="417"/>
        <v>0</v>
      </c>
      <c r="J985" s="273">
        <f t="shared" si="417"/>
        <v>0</v>
      </c>
      <c r="K985" s="221">
        <f t="shared" si="417"/>
        <v>1</v>
      </c>
      <c r="L985" s="221" t="s">
        <v>62</v>
      </c>
      <c r="M985" s="84">
        <v>46022</v>
      </c>
      <c r="N985" s="84">
        <v>46022</v>
      </c>
      <c r="O985" s="83"/>
      <c r="P985" s="87" t="s">
        <v>62</v>
      </c>
      <c r="Q985" s="83"/>
      <c r="R985" s="83"/>
      <c r="S985" s="56"/>
    </row>
    <row r="986" spans="1:19" x14ac:dyDescent="0.25">
      <c r="A986" s="332"/>
      <c r="B986" s="147" t="s">
        <v>193</v>
      </c>
      <c r="C986" s="224"/>
      <c r="D986" s="224"/>
      <c r="E986" s="224"/>
      <c r="F986" s="224"/>
      <c r="G986" s="221" t="s">
        <v>62</v>
      </c>
      <c r="H986" s="221"/>
      <c r="I986" s="273" t="s">
        <v>62</v>
      </c>
      <c r="J986" s="273"/>
      <c r="K986" s="221"/>
      <c r="L986" s="221" t="s">
        <v>62</v>
      </c>
      <c r="M986" s="221"/>
      <c r="N986" s="221"/>
      <c r="O986" s="87" t="s">
        <v>62</v>
      </c>
      <c r="P986" s="87" t="s">
        <v>62</v>
      </c>
      <c r="Q986" s="87" t="s">
        <v>62</v>
      </c>
      <c r="R986" s="87" t="s">
        <v>62</v>
      </c>
      <c r="S986" s="56"/>
    </row>
    <row r="987" spans="1:19" ht="45" x14ac:dyDescent="0.25">
      <c r="A987" s="332"/>
      <c r="B987" s="148" t="s">
        <v>330</v>
      </c>
      <c r="C987" s="224"/>
      <c r="D987" s="224" t="s">
        <v>62</v>
      </c>
      <c r="E987" s="224"/>
      <c r="F987" s="224"/>
      <c r="G987" s="221">
        <f t="shared" ref="G987:K987" si="418">G985</f>
        <v>1</v>
      </c>
      <c r="H987" s="221">
        <f t="shared" si="418"/>
        <v>1</v>
      </c>
      <c r="I987" s="273">
        <f t="shared" si="418"/>
        <v>0</v>
      </c>
      <c r="J987" s="273">
        <f t="shared" si="418"/>
        <v>0</v>
      </c>
      <c r="K987" s="221">
        <f t="shared" si="418"/>
        <v>1</v>
      </c>
      <c r="L987" s="221" t="s">
        <v>62</v>
      </c>
      <c r="M987" s="84">
        <v>46022</v>
      </c>
      <c r="N987" s="84">
        <v>46022</v>
      </c>
      <c r="O987" s="83"/>
      <c r="P987" s="87" t="s">
        <v>62</v>
      </c>
      <c r="Q987" s="83"/>
      <c r="R987" s="83"/>
      <c r="S987" s="56"/>
    </row>
    <row r="988" spans="1:19" x14ac:dyDescent="0.25">
      <c r="A988" s="332"/>
      <c r="B988" s="147" t="s">
        <v>71</v>
      </c>
      <c r="C988" s="224"/>
      <c r="D988" s="224"/>
      <c r="E988" s="224"/>
      <c r="F988" s="224"/>
      <c r="G988" s="221" t="s">
        <v>62</v>
      </c>
      <c r="H988" s="221"/>
      <c r="I988" s="273" t="s">
        <v>62</v>
      </c>
      <c r="J988" s="273"/>
      <c r="K988" s="221"/>
      <c r="L988" s="221" t="s">
        <v>62</v>
      </c>
      <c r="M988" s="221"/>
      <c r="N988" s="221"/>
      <c r="O988" s="87" t="s">
        <v>62</v>
      </c>
      <c r="P988" s="87" t="s">
        <v>62</v>
      </c>
      <c r="Q988" s="87" t="s">
        <v>62</v>
      </c>
      <c r="R988" s="87" t="s">
        <v>62</v>
      </c>
      <c r="S988" s="56"/>
    </row>
    <row r="989" spans="1:19" x14ac:dyDescent="0.25">
      <c r="A989" s="333"/>
      <c r="B989" s="148" t="s">
        <v>72</v>
      </c>
      <c r="C989" s="224"/>
      <c r="D989" s="224" t="s">
        <v>62</v>
      </c>
      <c r="E989" s="224"/>
      <c r="F989" s="224"/>
      <c r="G989" s="221">
        <f t="shared" ref="G989:K989" si="419">G987</f>
        <v>1</v>
      </c>
      <c r="H989" s="221">
        <f t="shared" si="419"/>
        <v>1</v>
      </c>
      <c r="I989" s="273">
        <f t="shared" si="419"/>
        <v>0</v>
      </c>
      <c r="J989" s="273">
        <f t="shared" si="419"/>
        <v>0</v>
      </c>
      <c r="K989" s="221">
        <f t="shared" si="419"/>
        <v>1</v>
      </c>
      <c r="L989" s="221" t="s">
        <v>62</v>
      </c>
      <c r="M989" s="84">
        <v>46022</v>
      </c>
      <c r="N989" s="84">
        <v>46022</v>
      </c>
      <c r="O989" s="83"/>
      <c r="P989" s="87" t="s">
        <v>62</v>
      </c>
      <c r="Q989" s="83"/>
      <c r="R989" s="83"/>
      <c r="S989" s="56"/>
    </row>
    <row r="990" spans="1:19" ht="58.5" x14ac:dyDescent="0.25">
      <c r="A990" s="331" t="s">
        <v>151</v>
      </c>
      <c r="B990" s="137" t="s">
        <v>331</v>
      </c>
      <c r="C990" s="142" t="s">
        <v>191</v>
      </c>
      <c r="D990" s="141" t="s">
        <v>333</v>
      </c>
      <c r="E990" s="141" t="s">
        <v>320</v>
      </c>
      <c r="F990" s="142">
        <v>642</v>
      </c>
      <c r="G990" s="80"/>
      <c r="H990" s="80"/>
      <c r="I990" s="80"/>
      <c r="J990" s="80"/>
      <c r="K990" s="80"/>
      <c r="L990" s="80"/>
      <c r="M990" s="80" t="s">
        <v>62</v>
      </c>
      <c r="N990" s="80" t="s">
        <v>62</v>
      </c>
      <c r="O990" s="83"/>
      <c r="P990" s="83"/>
      <c r="Q990" s="83"/>
      <c r="R990" s="83"/>
      <c r="S990" s="56"/>
    </row>
    <row r="991" spans="1:19" ht="15.75" x14ac:dyDescent="0.25">
      <c r="A991" s="332"/>
      <c r="B991" s="146" t="s">
        <v>70</v>
      </c>
      <c r="C991" s="224"/>
      <c r="D991" s="224" t="s">
        <v>62</v>
      </c>
      <c r="E991" s="224"/>
      <c r="F991" s="224"/>
      <c r="G991" s="221">
        <f>G990</f>
        <v>0</v>
      </c>
      <c r="H991" s="221">
        <f>H990</f>
        <v>0</v>
      </c>
      <c r="I991" s="273">
        <f>I990</f>
        <v>0</v>
      </c>
      <c r="J991" s="273">
        <f>J990</f>
        <v>0</v>
      </c>
      <c r="K991" s="221">
        <f>K990</f>
        <v>0</v>
      </c>
      <c r="L991" s="221" t="s">
        <v>62</v>
      </c>
      <c r="M991" s="84">
        <v>46022</v>
      </c>
      <c r="N991" s="84">
        <v>46022</v>
      </c>
      <c r="O991" s="83"/>
      <c r="P991" s="87" t="s">
        <v>62</v>
      </c>
      <c r="Q991" s="83"/>
      <c r="R991" s="83"/>
      <c r="S991" s="56"/>
    </row>
    <row r="992" spans="1:19" x14ac:dyDescent="0.25">
      <c r="A992" s="332"/>
      <c r="B992" s="147" t="s">
        <v>76</v>
      </c>
      <c r="C992" s="224"/>
      <c r="D992" s="224"/>
      <c r="E992" s="224"/>
      <c r="F992" s="224"/>
      <c r="G992" s="221" t="s">
        <v>62</v>
      </c>
      <c r="H992" s="221"/>
      <c r="I992" s="273" t="s">
        <v>62</v>
      </c>
      <c r="J992" s="273"/>
      <c r="K992" s="221"/>
      <c r="L992" s="221" t="s">
        <v>62</v>
      </c>
      <c r="M992" s="221"/>
      <c r="N992" s="221"/>
      <c r="O992" s="87" t="s">
        <v>62</v>
      </c>
      <c r="P992" s="87" t="s">
        <v>62</v>
      </c>
      <c r="Q992" s="87" t="s">
        <v>62</v>
      </c>
      <c r="R992" s="87" t="s">
        <v>62</v>
      </c>
      <c r="S992" s="56"/>
    </row>
    <row r="993" spans="1:19" ht="45" x14ac:dyDescent="0.25">
      <c r="A993" s="332"/>
      <c r="B993" s="148" t="s">
        <v>192</v>
      </c>
      <c r="C993" s="224"/>
      <c r="D993" s="224" t="s">
        <v>62</v>
      </c>
      <c r="E993" s="224"/>
      <c r="F993" s="224"/>
      <c r="G993" s="221">
        <f>G990</f>
        <v>0</v>
      </c>
      <c r="H993" s="221">
        <f>H990</f>
        <v>0</v>
      </c>
      <c r="I993" s="273">
        <f>I990</f>
        <v>0</v>
      </c>
      <c r="J993" s="273">
        <f>J990</f>
        <v>0</v>
      </c>
      <c r="K993" s="221">
        <f>K990</f>
        <v>0</v>
      </c>
      <c r="L993" s="221" t="s">
        <v>62</v>
      </c>
      <c r="M993" s="84">
        <v>46022</v>
      </c>
      <c r="N993" s="84">
        <v>46022</v>
      </c>
      <c r="O993" s="83"/>
      <c r="P993" s="87" t="s">
        <v>62</v>
      </c>
      <c r="Q993" s="83"/>
      <c r="R993" s="83"/>
      <c r="S993" s="56"/>
    </row>
    <row r="994" spans="1:19" x14ac:dyDescent="0.25">
      <c r="A994" s="332"/>
      <c r="B994" s="147" t="s">
        <v>193</v>
      </c>
      <c r="C994" s="224"/>
      <c r="D994" s="224"/>
      <c r="E994" s="224"/>
      <c r="F994" s="224"/>
      <c r="G994" s="221" t="s">
        <v>62</v>
      </c>
      <c r="H994" s="221"/>
      <c r="I994" s="273" t="s">
        <v>62</v>
      </c>
      <c r="J994" s="273"/>
      <c r="K994" s="221"/>
      <c r="L994" s="221" t="s">
        <v>62</v>
      </c>
      <c r="M994" s="221"/>
      <c r="N994" s="221"/>
      <c r="O994" s="87" t="s">
        <v>62</v>
      </c>
      <c r="P994" s="87" t="s">
        <v>62</v>
      </c>
      <c r="Q994" s="87" t="s">
        <v>62</v>
      </c>
      <c r="R994" s="87" t="s">
        <v>62</v>
      </c>
      <c r="S994" s="56"/>
    </row>
    <row r="995" spans="1:19" ht="45" x14ac:dyDescent="0.25">
      <c r="A995" s="332"/>
      <c r="B995" s="148" t="s">
        <v>330</v>
      </c>
      <c r="C995" s="224"/>
      <c r="D995" s="224" t="s">
        <v>62</v>
      </c>
      <c r="E995" s="224"/>
      <c r="F995" s="224"/>
      <c r="G995" s="221">
        <f>G993</f>
        <v>0</v>
      </c>
      <c r="H995" s="221">
        <f>H993</f>
        <v>0</v>
      </c>
      <c r="I995" s="273">
        <f>I993</f>
        <v>0</v>
      </c>
      <c r="J995" s="273">
        <f>J993</f>
        <v>0</v>
      </c>
      <c r="K995" s="221">
        <f>K993</f>
        <v>0</v>
      </c>
      <c r="L995" s="221" t="s">
        <v>62</v>
      </c>
      <c r="M995" s="84">
        <v>46022</v>
      </c>
      <c r="N995" s="84">
        <v>46022</v>
      </c>
      <c r="O995" s="83"/>
      <c r="P995" s="87" t="s">
        <v>62</v>
      </c>
      <c r="Q995" s="83"/>
      <c r="R995" s="83"/>
      <c r="S995" s="56"/>
    </row>
    <row r="996" spans="1:19" x14ac:dyDescent="0.25">
      <c r="A996" s="332"/>
      <c r="B996" s="147" t="s">
        <v>71</v>
      </c>
      <c r="C996" s="224"/>
      <c r="D996" s="224"/>
      <c r="E996" s="224"/>
      <c r="F996" s="224"/>
      <c r="G996" s="221" t="s">
        <v>62</v>
      </c>
      <c r="H996" s="221"/>
      <c r="I996" s="273" t="s">
        <v>62</v>
      </c>
      <c r="J996" s="273"/>
      <c r="K996" s="221"/>
      <c r="L996" s="221" t="s">
        <v>62</v>
      </c>
      <c r="M996" s="221"/>
      <c r="N996" s="221"/>
      <c r="O996" s="87" t="s">
        <v>62</v>
      </c>
      <c r="P996" s="87" t="s">
        <v>62</v>
      </c>
      <c r="Q996" s="87" t="s">
        <v>62</v>
      </c>
      <c r="R996" s="87" t="s">
        <v>62</v>
      </c>
      <c r="S996" s="56"/>
    </row>
    <row r="997" spans="1:19" x14ac:dyDescent="0.25">
      <c r="A997" s="333"/>
      <c r="B997" s="148" t="s">
        <v>72</v>
      </c>
      <c r="C997" s="224"/>
      <c r="D997" s="224" t="s">
        <v>62</v>
      </c>
      <c r="E997" s="224"/>
      <c r="F997" s="224"/>
      <c r="G997" s="221">
        <f>G995</f>
        <v>0</v>
      </c>
      <c r="H997" s="221">
        <f>H995</f>
        <v>0</v>
      </c>
      <c r="I997" s="273">
        <f>I995</f>
        <v>0</v>
      </c>
      <c r="J997" s="273">
        <f>J995</f>
        <v>0</v>
      </c>
      <c r="K997" s="221">
        <f>K995</f>
        <v>0</v>
      </c>
      <c r="L997" s="221" t="s">
        <v>62</v>
      </c>
      <c r="M997" s="84">
        <v>46022</v>
      </c>
      <c r="N997" s="84">
        <v>46022</v>
      </c>
      <c r="O997" s="83"/>
      <c r="P997" s="87" t="s">
        <v>62</v>
      </c>
      <c r="Q997" s="83"/>
      <c r="R997" s="83"/>
      <c r="S997" s="56"/>
    </row>
    <row r="998" spans="1:19" ht="58.5" x14ac:dyDescent="0.25">
      <c r="A998" s="331" t="s">
        <v>150</v>
      </c>
      <c r="B998" s="137" t="s">
        <v>331</v>
      </c>
      <c r="C998" s="142" t="s">
        <v>191</v>
      </c>
      <c r="D998" s="141" t="s">
        <v>333</v>
      </c>
      <c r="E998" s="141" t="s">
        <v>320</v>
      </c>
      <c r="F998" s="142">
        <v>642</v>
      </c>
      <c r="G998" s="80">
        <v>1</v>
      </c>
      <c r="H998" s="80">
        <v>1</v>
      </c>
      <c r="I998" s="80">
        <v>0</v>
      </c>
      <c r="J998" s="80">
        <v>0</v>
      </c>
      <c r="K998" s="80">
        <v>1</v>
      </c>
      <c r="L998" s="80"/>
      <c r="M998" s="80" t="s">
        <v>62</v>
      </c>
      <c r="N998" s="80" t="s">
        <v>62</v>
      </c>
      <c r="O998" s="83">
        <v>30853.5</v>
      </c>
      <c r="P998" s="83" t="s">
        <v>62</v>
      </c>
      <c r="Q998" s="83"/>
      <c r="R998" s="83"/>
      <c r="S998" s="56"/>
    </row>
    <row r="999" spans="1:19" ht="15.75" x14ac:dyDescent="0.25">
      <c r="A999" s="332"/>
      <c r="B999" s="146" t="s">
        <v>70</v>
      </c>
      <c r="C999" s="224"/>
      <c r="D999" s="224" t="s">
        <v>62</v>
      </c>
      <c r="E999" s="224"/>
      <c r="F999" s="224"/>
      <c r="G999" s="221">
        <f>G998</f>
        <v>1</v>
      </c>
      <c r="H999" s="221">
        <f>H998</f>
        <v>1</v>
      </c>
      <c r="I999" s="273">
        <f>I998</f>
        <v>0</v>
      </c>
      <c r="J999" s="273">
        <f>J998</f>
        <v>0</v>
      </c>
      <c r="K999" s="221">
        <f>K998</f>
        <v>1</v>
      </c>
      <c r="L999" s="221" t="s">
        <v>62</v>
      </c>
      <c r="M999" s="84">
        <v>46022</v>
      </c>
      <c r="N999" s="84">
        <v>46022</v>
      </c>
      <c r="O999" s="83"/>
      <c r="P999" s="87"/>
      <c r="Q999" s="83"/>
      <c r="R999" s="83"/>
      <c r="S999" s="56"/>
    </row>
    <row r="1000" spans="1:19" x14ac:dyDescent="0.25">
      <c r="A1000" s="332"/>
      <c r="B1000" s="147" t="s">
        <v>76</v>
      </c>
      <c r="C1000" s="224"/>
      <c r="D1000" s="224"/>
      <c r="E1000" s="224"/>
      <c r="F1000" s="224"/>
      <c r="G1000" s="221" t="s">
        <v>62</v>
      </c>
      <c r="H1000" s="221"/>
      <c r="I1000" s="273" t="s">
        <v>62</v>
      </c>
      <c r="J1000" s="273"/>
      <c r="K1000" s="221"/>
      <c r="L1000" s="221" t="s">
        <v>62</v>
      </c>
      <c r="M1000" s="221"/>
      <c r="N1000" s="221"/>
      <c r="O1000" s="87" t="s">
        <v>62</v>
      </c>
      <c r="P1000" s="87" t="s">
        <v>62</v>
      </c>
      <c r="Q1000" s="87" t="s">
        <v>62</v>
      </c>
      <c r="R1000" s="87" t="s">
        <v>62</v>
      </c>
      <c r="S1000" s="56"/>
    </row>
    <row r="1001" spans="1:19" ht="45" x14ac:dyDescent="0.25">
      <c r="A1001" s="332"/>
      <c r="B1001" s="148" t="s">
        <v>192</v>
      </c>
      <c r="C1001" s="224"/>
      <c r="D1001" s="224" t="s">
        <v>62</v>
      </c>
      <c r="E1001" s="224"/>
      <c r="F1001" s="224"/>
      <c r="G1001" s="221">
        <f>G998</f>
        <v>1</v>
      </c>
      <c r="H1001" s="221">
        <f>H998</f>
        <v>1</v>
      </c>
      <c r="I1001" s="273">
        <f>I998</f>
        <v>0</v>
      </c>
      <c r="J1001" s="273">
        <f>J998</f>
        <v>0</v>
      </c>
      <c r="K1001" s="221">
        <f>K998</f>
        <v>1</v>
      </c>
      <c r="L1001" s="221" t="s">
        <v>62</v>
      </c>
      <c r="M1001" s="84">
        <v>46022</v>
      </c>
      <c r="N1001" s="84">
        <v>46022</v>
      </c>
      <c r="O1001" s="83"/>
      <c r="P1001" s="87" t="s">
        <v>62</v>
      </c>
      <c r="Q1001" s="83"/>
      <c r="R1001" s="83"/>
      <c r="S1001" s="56"/>
    </row>
    <row r="1002" spans="1:19" x14ac:dyDescent="0.25">
      <c r="A1002" s="332"/>
      <c r="B1002" s="147" t="s">
        <v>193</v>
      </c>
      <c r="C1002" s="224"/>
      <c r="D1002" s="224"/>
      <c r="E1002" s="224"/>
      <c r="F1002" s="224"/>
      <c r="G1002" s="221" t="s">
        <v>62</v>
      </c>
      <c r="H1002" s="221"/>
      <c r="I1002" s="273" t="s">
        <v>62</v>
      </c>
      <c r="J1002" s="273"/>
      <c r="K1002" s="221"/>
      <c r="L1002" s="221" t="s">
        <v>62</v>
      </c>
      <c r="M1002" s="221"/>
      <c r="N1002" s="221"/>
      <c r="O1002" s="87" t="s">
        <v>62</v>
      </c>
      <c r="P1002" s="87" t="s">
        <v>62</v>
      </c>
      <c r="Q1002" s="87" t="s">
        <v>62</v>
      </c>
      <c r="R1002" s="87" t="s">
        <v>62</v>
      </c>
      <c r="S1002" s="56"/>
    </row>
    <row r="1003" spans="1:19" ht="45" x14ac:dyDescent="0.25">
      <c r="A1003" s="332"/>
      <c r="B1003" s="148" t="s">
        <v>330</v>
      </c>
      <c r="C1003" s="224"/>
      <c r="D1003" s="224" t="s">
        <v>62</v>
      </c>
      <c r="E1003" s="224"/>
      <c r="F1003" s="224"/>
      <c r="G1003" s="221">
        <f>G1001</f>
        <v>1</v>
      </c>
      <c r="H1003" s="221">
        <f>H1001</f>
        <v>1</v>
      </c>
      <c r="I1003" s="273">
        <f>I1001</f>
        <v>0</v>
      </c>
      <c r="J1003" s="273">
        <f>J1001</f>
        <v>0</v>
      </c>
      <c r="K1003" s="221">
        <f>K1001</f>
        <v>1</v>
      </c>
      <c r="L1003" s="221" t="s">
        <v>62</v>
      </c>
      <c r="M1003" s="84">
        <v>46022</v>
      </c>
      <c r="N1003" s="84">
        <v>46022</v>
      </c>
      <c r="O1003" s="83"/>
      <c r="P1003" s="87" t="s">
        <v>62</v>
      </c>
      <c r="Q1003" s="83"/>
      <c r="R1003" s="83"/>
      <c r="S1003" s="56"/>
    </row>
    <row r="1004" spans="1:19" x14ac:dyDescent="0.25">
      <c r="A1004" s="332"/>
      <c r="B1004" s="147" t="s">
        <v>71</v>
      </c>
      <c r="C1004" s="224"/>
      <c r="D1004" s="224"/>
      <c r="E1004" s="224"/>
      <c r="F1004" s="224"/>
      <c r="G1004" s="221" t="s">
        <v>62</v>
      </c>
      <c r="H1004" s="221"/>
      <c r="I1004" s="273" t="s">
        <v>62</v>
      </c>
      <c r="J1004" s="273"/>
      <c r="K1004" s="221"/>
      <c r="L1004" s="221" t="s">
        <v>62</v>
      </c>
      <c r="M1004" s="221"/>
      <c r="N1004" s="221"/>
      <c r="O1004" s="87" t="s">
        <v>62</v>
      </c>
      <c r="P1004" s="87" t="s">
        <v>62</v>
      </c>
      <c r="Q1004" s="87" t="s">
        <v>62</v>
      </c>
      <c r="R1004" s="87" t="s">
        <v>62</v>
      </c>
      <c r="S1004" s="56"/>
    </row>
    <row r="1005" spans="1:19" x14ac:dyDescent="0.25">
      <c r="A1005" s="333"/>
      <c r="B1005" s="148" t="s">
        <v>72</v>
      </c>
      <c r="C1005" s="224"/>
      <c r="D1005" s="224" t="s">
        <v>62</v>
      </c>
      <c r="E1005" s="224"/>
      <c r="F1005" s="224"/>
      <c r="G1005" s="221">
        <f>G1003</f>
        <v>1</v>
      </c>
      <c r="H1005" s="221">
        <f>H1003</f>
        <v>1</v>
      </c>
      <c r="I1005" s="273">
        <f>I1003</f>
        <v>0</v>
      </c>
      <c r="J1005" s="273">
        <f>J1003</f>
        <v>0</v>
      </c>
      <c r="K1005" s="221">
        <f>K1003</f>
        <v>1</v>
      </c>
      <c r="L1005" s="221" t="s">
        <v>62</v>
      </c>
      <c r="M1005" s="84">
        <v>46022</v>
      </c>
      <c r="N1005" s="84">
        <v>46022</v>
      </c>
      <c r="O1005" s="83"/>
      <c r="P1005" s="87" t="s">
        <v>62</v>
      </c>
      <c r="Q1005" s="83"/>
      <c r="R1005" s="83"/>
      <c r="S1005" s="56"/>
    </row>
    <row r="1006" spans="1:19" ht="58.5" x14ac:dyDescent="0.25">
      <c r="A1006" s="331" t="s">
        <v>149</v>
      </c>
      <c r="B1006" s="137" t="s">
        <v>331</v>
      </c>
      <c r="C1006" s="142" t="s">
        <v>191</v>
      </c>
      <c r="D1006" s="141" t="s">
        <v>333</v>
      </c>
      <c r="E1006" s="141" t="s">
        <v>320</v>
      </c>
      <c r="F1006" s="142">
        <v>642</v>
      </c>
      <c r="G1006" s="80"/>
      <c r="H1006" s="80"/>
      <c r="I1006" s="80"/>
      <c r="J1006" s="80"/>
      <c r="K1006" s="80"/>
      <c r="L1006" s="80"/>
      <c r="M1006" s="80" t="s">
        <v>62</v>
      </c>
      <c r="N1006" s="80" t="s">
        <v>62</v>
      </c>
      <c r="O1006" s="83"/>
      <c r="P1006" s="83"/>
      <c r="Q1006" s="83"/>
      <c r="R1006" s="83"/>
      <c r="S1006" s="56"/>
    </row>
    <row r="1007" spans="1:19" ht="15.75" x14ac:dyDescent="0.25">
      <c r="A1007" s="332"/>
      <c r="B1007" s="146" t="s">
        <v>70</v>
      </c>
      <c r="C1007" s="224"/>
      <c r="D1007" s="224" t="s">
        <v>62</v>
      </c>
      <c r="E1007" s="224"/>
      <c r="F1007" s="224"/>
      <c r="G1007" s="221">
        <f>G1006</f>
        <v>0</v>
      </c>
      <c r="H1007" s="221">
        <f>H1006</f>
        <v>0</v>
      </c>
      <c r="I1007" s="273">
        <f>I1006</f>
        <v>0</v>
      </c>
      <c r="J1007" s="273">
        <f>J1006</f>
        <v>0</v>
      </c>
      <c r="K1007" s="221">
        <f>K1006</f>
        <v>0</v>
      </c>
      <c r="L1007" s="221" t="s">
        <v>62</v>
      </c>
      <c r="M1007" s="84">
        <v>46022</v>
      </c>
      <c r="N1007" s="84">
        <v>46022</v>
      </c>
      <c r="O1007" s="83"/>
      <c r="P1007" s="87" t="s">
        <v>62</v>
      </c>
      <c r="Q1007" s="83"/>
      <c r="R1007" s="83"/>
      <c r="S1007" s="56"/>
    </row>
    <row r="1008" spans="1:19" x14ac:dyDescent="0.25">
      <c r="A1008" s="332"/>
      <c r="B1008" s="147" t="s">
        <v>76</v>
      </c>
      <c r="C1008" s="224"/>
      <c r="D1008" s="224"/>
      <c r="E1008" s="224"/>
      <c r="F1008" s="224"/>
      <c r="G1008" s="221" t="s">
        <v>62</v>
      </c>
      <c r="H1008" s="221"/>
      <c r="I1008" s="273" t="s">
        <v>62</v>
      </c>
      <c r="J1008" s="273"/>
      <c r="K1008" s="221"/>
      <c r="L1008" s="221" t="s">
        <v>62</v>
      </c>
      <c r="M1008" s="221"/>
      <c r="N1008" s="221"/>
      <c r="O1008" s="87" t="s">
        <v>62</v>
      </c>
      <c r="P1008" s="87" t="s">
        <v>62</v>
      </c>
      <c r="Q1008" s="87" t="s">
        <v>62</v>
      </c>
      <c r="R1008" s="87" t="s">
        <v>62</v>
      </c>
      <c r="S1008" s="56"/>
    </row>
    <row r="1009" spans="1:19" ht="45" x14ac:dyDescent="0.25">
      <c r="A1009" s="332"/>
      <c r="B1009" s="148" t="s">
        <v>192</v>
      </c>
      <c r="C1009" s="224"/>
      <c r="D1009" s="224" t="s">
        <v>62</v>
      </c>
      <c r="E1009" s="224"/>
      <c r="F1009" s="224"/>
      <c r="G1009" s="221">
        <f>G1006</f>
        <v>0</v>
      </c>
      <c r="H1009" s="221">
        <f>H1006</f>
        <v>0</v>
      </c>
      <c r="I1009" s="273">
        <f>I1006</f>
        <v>0</v>
      </c>
      <c r="J1009" s="273">
        <f>J1006</f>
        <v>0</v>
      </c>
      <c r="K1009" s="221">
        <f>K1006</f>
        <v>0</v>
      </c>
      <c r="L1009" s="221" t="s">
        <v>62</v>
      </c>
      <c r="M1009" s="84">
        <v>46022</v>
      </c>
      <c r="N1009" s="84">
        <v>46022</v>
      </c>
      <c r="O1009" s="83"/>
      <c r="P1009" s="87" t="s">
        <v>62</v>
      </c>
      <c r="Q1009" s="83"/>
      <c r="R1009" s="83"/>
      <c r="S1009" s="56"/>
    </row>
    <row r="1010" spans="1:19" x14ac:dyDescent="0.25">
      <c r="A1010" s="332"/>
      <c r="B1010" s="147" t="s">
        <v>193</v>
      </c>
      <c r="C1010" s="224"/>
      <c r="D1010" s="224"/>
      <c r="E1010" s="224"/>
      <c r="F1010" s="224"/>
      <c r="G1010" s="221" t="s">
        <v>62</v>
      </c>
      <c r="H1010" s="221"/>
      <c r="I1010" s="273" t="s">
        <v>62</v>
      </c>
      <c r="J1010" s="273"/>
      <c r="K1010" s="221"/>
      <c r="L1010" s="221" t="s">
        <v>62</v>
      </c>
      <c r="M1010" s="221"/>
      <c r="N1010" s="221"/>
      <c r="O1010" s="87" t="s">
        <v>62</v>
      </c>
      <c r="P1010" s="87" t="s">
        <v>62</v>
      </c>
      <c r="Q1010" s="87" t="s">
        <v>62</v>
      </c>
      <c r="R1010" s="87" t="s">
        <v>62</v>
      </c>
      <c r="S1010" s="56"/>
    </row>
    <row r="1011" spans="1:19" ht="45" x14ac:dyDescent="0.25">
      <c r="A1011" s="332"/>
      <c r="B1011" s="148" t="s">
        <v>330</v>
      </c>
      <c r="C1011" s="224"/>
      <c r="D1011" s="224" t="s">
        <v>62</v>
      </c>
      <c r="E1011" s="224"/>
      <c r="F1011" s="224"/>
      <c r="G1011" s="221">
        <f>G1009</f>
        <v>0</v>
      </c>
      <c r="H1011" s="221">
        <f>H1009</f>
        <v>0</v>
      </c>
      <c r="I1011" s="273">
        <f>I1009</f>
        <v>0</v>
      </c>
      <c r="J1011" s="273">
        <f>J1009</f>
        <v>0</v>
      </c>
      <c r="K1011" s="221">
        <f>K1009</f>
        <v>0</v>
      </c>
      <c r="L1011" s="221" t="s">
        <v>62</v>
      </c>
      <c r="M1011" s="84">
        <v>46022</v>
      </c>
      <c r="N1011" s="84">
        <v>46022</v>
      </c>
      <c r="O1011" s="83"/>
      <c r="P1011" s="87" t="s">
        <v>62</v>
      </c>
      <c r="Q1011" s="83"/>
      <c r="R1011" s="83"/>
      <c r="S1011" s="56"/>
    </row>
    <row r="1012" spans="1:19" x14ac:dyDescent="0.25">
      <c r="A1012" s="332"/>
      <c r="B1012" s="147" t="s">
        <v>71</v>
      </c>
      <c r="C1012" s="224"/>
      <c r="D1012" s="224"/>
      <c r="E1012" s="224"/>
      <c r="F1012" s="224"/>
      <c r="G1012" s="221" t="s">
        <v>62</v>
      </c>
      <c r="H1012" s="221"/>
      <c r="I1012" s="273" t="s">
        <v>62</v>
      </c>
      <c r="J1012" s="273"/>
      <c r="K1012" s="221"/>
      <c r="L1012" s="221" t="s">
        <v>62</v>
      </c>
      <c r="M1012" s="221"/>
      <c r="N1012" s="221"/>
      <c r="O1012" s="87" t="s">
        <v>62</v>
      </c>
      <c r="P1012" s="87" t="s">
        <v>62</v>
      </c>
      <c r="Q1012" s="87" t="s">
        <v>62</v>
      </c>
      <c r="R1012" s="87" t="s">
        <v>62</v>
      </c>
      <c r="S1012" s="56"/>
    </row>
    <row r="1013" spans="1:19" x14ac:dyDescent="0.25">
      <c r="A1013" s="333"/>
      <c r="B1013" s="148" t="s">
        <v>72</v>
      </c>
      <c r="C1013" s="224"/>
      <c r="D1013" s="224" t="s">
        <v>62</v>
      </c>
      <c r="E1013" s="224"/>
      <c r="F1013" s="224"/>
      <c r="G1013" s="221">
        <f>G1011</f>
        <v>0</v>
      </c>
      <c r="H1013" s="221">
        <f>H1011</f>
        <v>0</v>
      </c>
      <c r="I1013" s="273">
        <f>I1011</f>
        <v>0</v>
      </c>
      <c r="J1013" s="273">
        <f>J1011</f>
        <v>0</v>
      </c>
      <c r="K1013" s="221">
        <f>K1011</f>
        <v>0</v>
      </c>
      <c r="L1013" s="221" t="s">
        <v>62</v>
      </c>
      <c r="M1013" s="84">
        <v>46022</v>
      </c>
      <c r="N1013" s="84">
        <v>46022</v>
      </c>
      <c r="O1013" s="83"/>
      <c r="P1013" s="87" t="s">
        <v>62</v>
      </c>
      <c r="Q1013" s="83"/>
      <c r="R1013" s="83"/>
      <c r="S1013" s="56"/>
    </row>
    <row r="1014" spans="1:19" ht="58.5" x14ac:dyDescent="0.25">
      <c r="A1014" s="331" t="s">
        <v>148</v>
      </c>
      <c r="B1014" s="137" t="s">
        <v>331</v>
      </c>
      <c r="C1014" s="142" t="s">
        <v>191</v>
      </c>
      <c r="D1014" s="141" t="s">
        <v>333</v>
      </c>
      <c r="E1014" s="141" t="s">
        <v>320</v>
      </c>
      <c r="F1014" s="142">
        <v>642</v>
      </c>
      <c r="G1014" s="80">
        <v>1</v>
      </c>
      <c r="H1014" s="80">
        <v>1</v>
      </c>
      <c r="I1014" s="80"/>
      <c r="J1014" s="80"/>
      <c r="K1014" s="80">
        <v>1</v>
      </c>
      <c r="L1014" s="80"/>
      <c r="M1014" s="80" t="s">
        <v>62</v>
      </c>
      <c r="N1014" s="80" t="s">
        <v>62</v>
      </c>
      <c r="O1014" s="83">
        <v>15410</v>
      </c>
      <c r="P1014" s="83" t="s">
        <v>62</v>
      </c>
      <c r="Q1014" s="83"/>
      <c r="R1014" s="83"/>
      <c r="S1014" s="56"/>
    </row>
    <row r="1015" spans="1:19" ht="15.75" x14ac:dyDescent="0.25">
      <c r="A1015" s="332"/>
      <c r="B1015" s="146" t="s">
        <v>70</v>
      </c>
      <c r="C1015" s="224"/>
      <c r="D1015" s="224" t="s">
        <v>62</v>
      </c>
      <c r="E1015" s="224"/>
      <c r="F1015" s="224"/>
      <c r="G1015" s="221">
        <f>G1014</f>
        <v>1</v>
      </c>
      <c r="H1015" s="221">
        <f>H1014</f>
        <v>1</v>
      </c>
      <c r="I1015" s="273">
        <f>I1014</f>
        <v>0</v>
      </c>
      <c r="J1015" s="273">
        <f>J1014</f>
        <v>0</v>
      </c>
      <c r="K1015" s="221">
        <f>K1014</f>
        <v>1</v>
      </c>
      <c r="L1015" s="221" t="s">
        <v>62</v>
      </c>
      <c r="M1015" s="84">
        <v>46022</v>
      </c>
      <c r="N1015" s="84">
        <v>46022</v>
      </c>
      <c r="O1015" s="83"/>
      <c r="P1015" s="87"/>
      <c r="Q1015" s="83"/>
      <c r="R1015" s="83"/>
      <c r="S1015" s="56"/>
    </row>
    <row r="1016" spans="1:19" x14ac:dyDescent="0.25">
      <c r="A1016" s="332"/>
      <c r="B1016" s="147" t="s">
        <v>76</v>
      </c>
      <c r="C1016" s="224"/>
      <c r="D1016" s="224"/>
      <c r="E1016" s="224"/>
      <c r="F1016" s="224"/>
      <c r="G1016" s="221" t="s">
        <v>62</v>
      </c>
      <c r="H1016" s="221"/>
      <c r="I1016" s="273" t="s">
        <v>62</v>
      </c>
      <c r="J1016" s="273"/>
      <c r="K1016" s="221"/>
      <c r="L1016" s="221" t="s">
        <v>62</v>
      </c>
      <c r="M1016" s="221"/>
      <c r="N1016" s="221"/>
      <c r="O1016" s="87" t="s">
        <v>62</v>
      </c>
      <c r="P1016" s="87" t="s">
        <v>62</v>
      </c>
      <c r="Q1016" s="87" t="s">
        <v>62</v>
      </c>
      <c r="R1016" s="87" t="s">
        <v>62</v>
      </c>
      <c r="S1016" s="56"/>
    </row>
    <row r="1017" spans="1:19" ht="45" x14ac:dyDescent="0.25">
      <c r="A1017" s="332"/>
      <c r="B1017" s="148" t="s">
        <v>192</v>
      </c>
      <c r="C1017" s="224"/>
      <c r="D1017" s="224" t="s">
        <v>62</v>
      </c>
      <c r="E1017" s="224"/>
      <c r="F1017" s="224"/>
      <c r="G1017" s="221">
        <f>G1014</f>
        <v>1</v>
      </c>
      <c r="H1017" s="221">
        <f>H1014</f>
        <v>1</v>
      </c>
      <c r="I1017" s="273">
        <f>I1014</f>
        <v>0</v>
      </c>
      <c r="J1017" s="273">
        <f>J1014</f>
        <v>0</v>
      </c>
      <c r="K1017" s="221">
        <f>K1014</f>
        <v>1</v>
      </c>
      <c r="L1017" s="221" t="s">
        <v>62</v>
      </c>
      <c r="M1017" s="84">
        <v>46022</v>
      </c>
      <c r="N1017" s="84">
        <v>46022</v>
      </c>
      <c r="O1017" s="83"/>
      <c r="P1017" s="87" t="s">
        <v>62</v>
      </c>
      <c r="Q1017" s="83"/>
      <c r="R1017" s="83"/>
      <c r="S1017" s="56"/>
    </row>
    <row r="1018" spans="1:19" x14ac:dyDescent="0.25">
      <c r="A1018" s="332"/>
      <c r="B1018" s="147" t="s">
        <v>193</v>
      </c>
      <c r="C1018" s="224"/>
      <c r="D1018" s="224"/>
      <c r="E1018" s="224"/>
      <c r="F1018" s="224"/>
      <c r="G1018" s="221" t="s">
        <v>62</v>
      </c>
      <c r="H1018" s="221"/>
      <c r="I1018" s="273" t="s">
        <v>62</v>
      </c>
      <c r="J1018" s="273"/>
      <c r="K1018" s="221"/>
      <c r="L1018" s="221" t="s">
        <v>62</v>
      </c>
      <c r="M1018" s="221"/>
      <c r="N1018" s="221"/>
      <c r="O1018" s="87" t="s">
        <v>62</v>
      </c>
      <c r="P1018" s="87" t="s">
        <v>62</v>
      </c>
      <c r="Q1018" s="87" t="s">
        <v>62</v>
      </c>
      <c r="R1018" s="87" t="s">
        <v>62</v>
      </c>
      <c r="S1018" s="56"/>
    </row>
    <row r="1019" spans="1:19" ht="45" x14ac:dyDescent="0.25">
      <c r="A1019" s="332"/>
      <c r="B1019" s="148" t="s">
        <v>330</v>
      </c>
      <c r="C1019" s="224"/>
      <c r="D1019" s="224" t="s">
        <v>62</v>
      </c>
      <c r="E1019" s="224"/>
      <c r="F1019" s="224"/>
      <c r="G1019" s="221">
        <f>G1017</f>
        <v>1</v>
      </c>
      <c r="H1019" s="221">
        <f>H1017</f>
        <v>1</v>
      </c>
      <c r="I1019" s="273">
        <f>I1017</f>
        <v>0</v>
      </c>
      <c r="J1019" s="273">
        <f>J1017</f>
        <v>0</v>
      </c>
      <c r="K1019" s="221">
        <f>K1017</f>
        <v>1</v>
      </c>
      <c r="L1019" s="221" t="s">
        <v>62</v>
      </c>
      <c r="M1019" s="84">
        <v>46022</v>
      </c>
      <c r="N1019" s="84">
        <v>46022</v>
      </c>
      <c r="O1019" s="83"/>
      <c r="P1019" s="87" t="s">
        <v>62</v>
      </c>
      <c r="Q1019" s="83"/>
      <c r="R1019" s="83"/>
      <c r="S1019" s="56"/>
    </row>
    <row r="1020" spans="1:19" x14ac:dyDescent="0.25">
      <c r="A1020" s="332"/>
      <c r="B1020" s="147" t="s">
        <v>71</v>
      </c>
      <c r="C1020" s="224"/>
      <c r="D1020" s="224"/>
      <c r="E1020" s="224"/>
      <c r="F1020" s="224"/>
      <c r="G1020" s="221" t="s">
        <v>62</v>
      </c>
      <c r="H1020" s="221"/>
      <c r="I1020" s="273" t="s">
        <v>62</v>
      </c>
      <c r="J1020" s="273"/>
      <c r="K1020" s="221"/>
      <c r="L1020" s="221" t="s">
        <v>62</v>
      </c>
      <c r="M1020" s="221"/>
      <c r="N1020" s="221"/>
      <c r="O1020" s="87" t="s">
        <v>62</v>
      </c>
      <c r="P1020" s="87" t="s">
        <v>62</v>
      </c>
      <c r="Q1020" s="87" t="s">
        <v>62</v>
      </c>
      <c r="R1020" s="87" t="s">
        <v>62</v>
      </c>
      <c r="S1020" s="56"/>
    </row>
    <row r="1021" spans="1:19" x14ac:dyDescent="0.25">
      <c r="A1021" s="333"/>
      <c r="B1021" s="148" t="s">
        <v>72</v>
      </c>
      <c r="C1021" s="224"/>
      <c r="D1021" s="224" t="s">
        <v>62</v>
      </c>
      <c r="E1021" s="224"/>
      <c r="F1021" s="224"/>
      <c r="G1021" s="221">
        <f>G1019</f>
        <v>1</v>
      </c>
      <c r="H1021" s="221">
        <f>H1019</f>
        <v>1</v>
      </c>
      <c r="I1021" s="273">
        <f>I1019</f>
        <v>0</v>
      </c>
      <c r="J1021" s="273">
        <f>J1019</f>
        <v>0</v>
      </c>
      <c r="K1021" s="221">
        <f>K1019</f>
        <v>1</v>
      </c>
      <c r="L1021" s="221" t="s">
        <v>62</v>
      </c>
      <c r="M1021" s="84">
        <v>46022</v>
      </c>
      <c r="N1021" s="84">
        <v>46022</v>
      </c>
      <c r="O1021" s="83"/>
      <c r="P1021" s="87" t="s">
        <v>62</v>
      </c>
      <c r="Q1021" s="83"/>
      <c r="R1021" s="83"/>
      <c r="S1021" s="56"/>
    </row>
    <row r="1022" spans="1:19" ht="58.5" x14ac:dyDescent="0.25">
      <c r="A1022" s="331" t="s">
        <v>147</v>
      </c>
      <c r="B1022" s="137" t="s">
        <v>331</v>
      </c>
      <c r="C1022" s="142" t="s">
        <v>191</v>
      </c>
      <c r="D1022" s="141" t="s">
        <v>333</v>
      </c>
      <c r="E1022" s="141" t="s">
        <v>320</v>
      </c>
      <c r="F1022" s="142">
        <v>642</v>
      </c>
      <c r="G1022" s="80"/>
      <c r="H1022" s="80"/>
      <c r="I1022" s="80"/>
      <c r="J1022" s="80"/>
      <c r="K1022" s="80"/>
      <c r="L1022" s="80"/>
      <c r="M1022" s="80" t="s">
        <v>62</v>
      </c>
      <c r="N1022" s="80" t="s">
        <v>62</v>
      </c>
      <c r="O1022" s="83"/>
      <c r="P1022" s="83"/>
      <c r="Q1022" s="83"/>
      <c r="R1022" s="83"/>
      <c r="S1022" s="56"/>
    </row>
    <row r="1023" spans="1:19" ht="15.75" x14ac:dyDescent="0.25">
      <c r="A1023" s="332"/>
      <c r="B1023" s="146" t="s">
        <v>70</v>
      </c>
      <c r="C1023" s="224"/>
      <c r="D1023" s="224" t="s">
        <v>62</v>
      </c>
      <c r="E1023" s="224"/>
      <c r="F1023" s="224"/>
      <c r="G1023" s="221">
        <f>G1022</f>
        <v>0</v>
      </c>
      <c r="H1023" s="221">
        <f>H1022</f>
        <v>0</v>
      </c>
      <c r="I1023" s="273">
        <f>I1022</f>
        <v>0</v>
      </c>
      <c r="J1023" s="273">
        <f>J1022</f>
        <v>0</v>
      </c>
      <c r="K1023" s="221">
        <f>K1022</f>
        <v>0</v>
      </c>
      <c r="L1023" s="221" t="s">
        <v>62</v>
      </c>
      <c r="M1023" s="84">
        <v>46022</v>
      </c>
      <c r="N1023" s="84">
        <v>46022</v>
      </c>
      <c r="O1023" s="83"/>
      <c r="P1023" s="87" t="s">
        <v>62</v>
      </c>
      <c r="Q1023" s="83"/>
      <c r="R1023" s="83"/>
      <c r="S1023" s="56"/>
    </row>
    <row r="1024" spans="1:19" x14ac:dyDescent="0.25">
      <c r="A1024" s="332"/>
      <c r="B1024" s="147" t="s">
        <v>76</v>
      </c>
      <c r="C1024" s="224"/>
      <c r="D1024" s="224"/>
      <c r="E1024" s="224"/>
      <c r="F1024" s="224"/>
      <c r="G1024" s="221" t="s">
        <v>62</v>
      </c>
      <c r="H1024" s="221"/>
      <c r="I1024" s="273" t="s">
        <v>62</v>
      </c>
      <c r="J1024" s="273"/>
      <c r="K1024" s="221"/>
      <c r="L1024" s="221" t="s">
        <v>62</v>
      </c>
      <c r="M1024" s="221"/>
      <c r="N1024" s="221"/>
      <c r="O1024" s="87" t="s">
        <v>62</v>
      </c>
      <c r="P1024" s="87" t="s">
        <v>62</v>
      </c>
      <c r="Q1024" s="87" t="s">
        <v>62</v>
      </c>
      <c r="R1024" s="87" t="s">
        <v>62</v>
      </c>
      <c r="S1024" s="56"/>
    </row>
    <row r="1025" spans="1:19" ht="45" x14ac:dyDescent="0.25">
      <c r="A1025" s="332"/>
      <c r="B1025" s="148" t="s">
        <v>192</v>
      </c>
      <c r="C1025" s="224"/>
      <c r="D1025" s="224" t="s">
        <v>62</v>
      </c>
      <c r="E1025" s="224"/>
      <c r="F1025" s="224"/>
      <c r="G1025" s="221">
        <f>G1022</f>
        <v>0</v>
      </c>
      <c r="H1025" s="221">
        <f>H1022</f>
        <v>0</v>
      </c>
      <c r="I1025" s="273">
        <f>I1022</f>
        <v>0</v>
      </c>
      <c r="J1025" s="273">
        <f>J1022</f>
        <v>0</v>
      </c>
      <c r="K1025" s="221">
        <f>K1022</f>
        <v>0</v>
      </c>
      <c r="L1025" s="221" t="s">
        <v>62</v>
      </c>
      <c r="M1025" s="84">
        <v>46022</v>
      </c>
      <c r="N1025" s="84">
        <v>46022</v>
      </c>
      <c r="O1025" s="83"/>
      <c r="P1025" s="87" t="s">
        <v>62</v>
      </c>
      <c r="Q1025" s="83"/>
      <c r="R1025" s="83"/>
      <c r="S1025" s="56"/>
    </row>
    <row r="1026" spans="1:19" x14ac:dyDescent="0.25">
      <c r="A1026" s="332"/>
      <c r="B1026" s="147" t="s">
        <v>193</v>
      </c>
      <c r="C1026" s="224"/>
      <c r="D1026" s="224"/>
      <c r="E1026" s="224"/>
      <c r="F1026" s="224"/>
      <c r="G1026" s="221" t="s">
        <v>62</v>
      </c>
      <c r="H1026" s="221"/>
      <c r="I1026" s="273" t="s">
        <v>62</v>
      </c>
      <c r="J1026" s="273"/>
      <c r="K1026" s="221"/>
      <c r="L1026" s="221" t="s">
        <v>62</v>
      </c>
      <c r="M1026" s="221"/>
      <c r="N1026" s="221"/>
      <c r="O1026" s="87" t="s">
        <v>62</v>
      </c>
      <c r="P1026" s="87" t="s">
        <v>62</v>
      </c>
      <c r="Q1026" s="87" t="s">
        <v>62</v>
      </c>
      <c r="R1026" s="87" t="s">
        <v>62</v>
      </c>
      <c r="S1026" s="56"/>
    </row>
    <row r="1027" spans="1:19" ht="45" x14ac:dyDescent="0.25">
      <c r="A1027" s="332"/>
      <c r="B1027" s="148" t="s">
        <v>330</v>
      </c>
      <c r="C1027" s="224"/>
      <c r="D1027" s="224" t="s">
        <v>62</v>
      </c>
      <c r="E1027" s="224"/>
      <c r="F1027" s="224"/>
      <c r="G1027" s="221">
        <f>G1025</f>
        <v>0</v>
      </c>
      <c r="H1027" s="221">
        <f>H1025</f>
        <v>0</v>
      </c>
      <c r="I1027" s="273">
        <f>I1025</f>
        <v>0</v>
      </c>
      <c r="J1027" s="273">
        <f>J1025</f>
        <v>0</v>
      </c>
      <c r="K1027" s="221">
        <f>K1025</f>
        <v>0</v>
      </c>
      <c r="L1027" s="221" t="s">
        <v>62</v>
      </c>
      <c r="M1027" s="84">
        <v>46022</v>
      </c>
      <c r="N1027" s="84">
        <v>46022</v>
      </c>
      <c r="O1027" s="83"/>
      <c r="P1027" s="87" t="s">
        <v>62</v>
      </c>
      <c r="Q1027" s="83"/>
      <c r="R1027" s="83"/>
      <c r="S1027" s="56"/>
    </row>
    <row r="1028" spans="1:19" x14ac:dyDescent="0.25">
      <c r="A1028" s="332"/>
      <c r="B1028" s="147" t="s">
        <v>71</v>
      </c>
      <c r="C1028" s="224"/>
      <c r="D1028" s="224"/>
      <c r="E1028" s="224"/>
      <c r="F1028" s="224"/>
      <c r="G1028" s="221" t="s">
        <v>62</v>
      </c>
      <c r="H1028" s="221"/>
      <c r="I1028" s="273" t="s">
        <v>62</v>
      </c>
      <c r="J1028" s="273"/>
      <c r="K1028" s="221"/>
      <c r="L1028" s="221" t="s">
        <v>62</v>
      </c>
      <c r="M1028" s="221"/>
      <c r="N1028" s="221"/>
      <c r="O1028" s="87" t="s">
        <v>62</v>
      </c>
      <c r="P1028" s="87" t="s">
        <v>62</v>
      </c>
      <c r="Q1028" s="87" t="s">
        <v>62</v>
      </c>
      <c r="R1028" s="87" t="s">
        <v>62</v>
      </c>
      <c r="S1028" s="56"/>
    </row>
    <row r="1029" spans="1:19" x14ac:dyDescent="0.25">
      <c r="A1029" s="333"/>
      <c r="B1029" s="148" t="s">
        <v>72</v>
      </c>
      <c r="C1029" s="224"/>
      <c r="D1029" s="224" t="s">
        <v>62</v>
      </c>
      <c r="E1029" s="224"/>
      <c r="F1029" s="224"/>
      <c r="G1029" s="221">
        <f>G1027</f>
        <v>0</v>
      </c>
      <c r="H1029" s="221">
        <f>H1027</f>
        <v>0</v>
      </c>
      <c r="I1029" s="273">
        <f>I1027</f>
        <v>0</v>
      </c>
      <c r="J1029" s="273">
        <f>J1027</f>
        <v>0</v>
      </c>
      <c r="K1029" s="221">
        <f>K1027</f>
        <v>0</v>
      </c>
      <c r="L1029" s="221" t="s">
        <v>62</v>
      </c>
      <c r="M1029" s="84">
        <v>46022</v>
      </c>
      <c r="N1029" s="84">
        <v>46022</v>
      </c>
      <c r="O1029" s="83"/>
      <c r="P1029" s="87" t="s">
        <v>62</v>
      </c>
      <c r="Q1029" s="83"/>
      <c r="R1029" s="83"/>
      <c r="S1029" s="56"/>
    </row>
    <row r="1030" spans="1:19" ht="58.5" x14ac:dyDescent="0.25">
      <c r="A1030" s="331" t="s">
        <v>146</v>
      </c>
      <c r="B1030" s="137" t="s">
        <v>331</v>
      </c>
      <c r="C1030" s="142" t="s">
        <v>191</v>
      </c>
      <c r="D1030" s="141" t="s">
        <v>333</v>
      </c>
      <c r="E1030" s="141" t="s">
        <v>320</v>
      </c>
      <c r="F1030" s="142">
        <v>642</v>
      </c>
      <c r="G1030" s="80"/>
      <c r="H1030" s="80"/>
      <c r="I1030" s="80"/>
      <c r="J1030" s="80"/>
      <c r="K1030" s="80"/>
      <c r="L1030" s="80"/>
      <c r="M1030" s="80" t="s">
        <v>62</v>
      </c>
      <c r="N1030" s="80" t="s">
        <v>62</v>
      </c>
      <c r="O1030" s="83"/>
      <c r="P1030" s="83"/>
      <c r="Q1030" s="83"/>
      <c r="R1030" s="83"/>
      <c r="S1030" s="56"/>
    </row>
    <row r="1031" spans="1:19" ht="15.75" x14ac:dyDescent="0.25">
      <c r="A1031" s="332"/>
      <c r="B1031" s="146" t="s">
        <v>70</v>
      </c>
      <c r="C1031" s="224"/>
      <c r="D1031" s="224" t="s">
        <v>62</v>
      </c>
      <c r="E1031" s="224"/>
      <c r="F1031" s="224"/>
      <c r="G1031" s="221">
        <f>G1030</f>
        <v>0</v>
      </c>
      <c r="H1031" s="221">
        <f>H1030</f>
        <v>0</v>
      </c>
      <c r="I1031" s="273">
        <f>I1030</f>
        <v>0</v>
      </c>
      <c r="J1031" s="273">
        <f>J1030</f>
        <v>0</v>
      </c>
      <c r="K1031" s="221">
        <f>K1030</f>
        <v>0</v>
      </c>
      <c r="L1031" s="221" t="s">
        <v>62</v>
      </c>
      <c r="M1031" s="84">
        <v>46022</v>
      </c>
      <c r="N1031" s="84">
        <v>46022</v>
      </c>
      <c r="O1031" s="83"/>
      <c r="P1031" s="87" t="s">
        <v>62</v>
      </c>
      <c r="Q1031" s="83"/>
      <c r="R1031" s="83"/>
      <c r="S1031" s="56"/>
    </row>
    <row r="1032" spans="1:19" x14ac:dyDescent="0.25">
      <c r="A1032" s="332"/>
      <c r="B1032" s="147" t="s">
        <v>76</v>
      </c>
      <c r="C1032" s="224"/>
      <c r="D1032" s="224"/>
      <c r="E1032" s="224"/>
      <c r="F1032" s="224"/>
      <c r="G1032" s="221" t="s">
        <v>62</v>
      </c>
      <c r="H1032" s="221"/>
      <c r="I1032" s="273" t="s">
        <v>62</v>
      </c>
      <c r="J1032" s="273"/>
      <c r="K1032" s="221"/>
      <c r="L1032" s="221" t="s">
        <v>62</v>
      </c>
      <c r="M1032" s="221"/>
      <c r="N1032" s="221"/>
      <c r="O1032" s="87" t="s">
        <v>62</v>
      </c>
      <c r="P1032" s="87" t="s">
        <v>62</v>
      </c>
      <c r="Q1032" s="87" t="s">
        <v>62</v>
      </c>
      <c r="R1032" s="87" t="s">
        <v>62</v>
      </c>
      <c r="S1032" s="56"/>
    </row>
    <row r="1033" spans="1:19" ht="45" x14ac:dyDescent="0.25">
      <c r="A1033" s="332"/>
      <c r="B1033" s="148" t="s">
        <v>192</v>
      </c>
      <c r="C1033" s="224"/>
      <c r="D1033" s="224" t="s">
        <v>62</v>
      </c>
      <c r="E1033" s="224"/>
      <c r="F1033" s="224"/>
      <c r="G1033" s="221">
        <f>G1030</f>
        <v>0</v>
      </c>
      <c r="H1033" s="221">
        <f>H1030</f>
        <v>0</v>
      </c>
      <c r="I1033" s="273">
        <f>I1030</f>
        <v>0</v>
      </c>
      <c r="J1033" s="273">
        <f>J1030</f>
        <v>0</v>
      </c>
      <c r="K1033" s="221">
        <f>K1030</f>
        <v>0</v>
      </c>
      <c r="L1033" s="221" t="s">
        <v>62</v>
      </c>
      <c r="M1033" s="84">
        <v>46022</v>
      </c>
      <c r="N1033" s="84">
        <v>46022</v>
      </c>
      <c r="O1033" s="83"/>
      <c r="P1033" s="87" t="s">
        <v>62</v>
      </c>
      <c r="Q1033" s="83"/>
      <c r="R1033" s="83"/>
      <c r="S1033" s="56"/>
    </row>
    <row r="1034" spans="1:19" x14ac:dyDescent="0.25">
      <c r="A1034" s="332"/>
      <c r="B1034" s="147" t="s">
        <v>193</v>
      </c>
      <c r="C1034" s="224"/>
      <c r="D1034" s="224"/>
      <c r="E1034" s="224"/>
      <c r="F1034" s="224"/>
      <c r="G1034" s="221" t="s">
        <v>62</v>
      </c>
      <c r="H1034" s="221"/>
      <c r="I1034" s="273" t="s">
        <v>62</v>
      </c>
      <c r="J1034" s="273"/>
      <c r="K1034" s="221"/>
      <c r="L1034" s="221" t="s">
        <v>62</v>
      </c>
      <c r="M1034" s="221"/>
      <c r="N1034" s="221"/>
      <c r="O1034" s="87" t="s">
        <v>62</v>
      </c>
      <c r="P1034" s="87" t="s">
        <v>62</v>
      </c>
      <c r="Q1034" s="87" t="s">
        <v>62</v>
      </c>
      <c r="R1034" s="87" t="s">
        <v>62</v>
      </c>
      <c r="S1034" s="56"/>
    </row>
    <row r="1035" spans="1:19" ht="45" x14ac:dyDescent="0.25">
      <c r="A1035" s="332"/>
      <c r="B1035" s="148" t="s">
        <v>330</v>
      </c>
      <c r="C1035" s="224"/>
      <c r="D1035" s="224" t="s">
        <v>62</v>
      </c>
      <c r="E1035" s="224"/>
      <c r="F1035" s="224"/>
      <c r="G1035" s="221">
        <f>G1033</f>
        <v>0</v>
      </c>
      <c r="H1035" s="221">
        <f>H1033</f>
        <v>0</v>
      </c>
      <c r="I1035" s="273">
        <f>I1033</f>
        <v>0</v>
      </c>
      <c r="J1035" s="273">
        <f>J1033</f>
        <v>0</v>
      </c>
      <c r="K1035" s="221">
        <f>K1033</f>
        <v>0</v>
      </c>
      <c r="L1035" s="221" t="s">
        <v>62</v>
      </c>
      <c r="M1035" s="84">
        <v>46022</v>
      </c>
      <c r="N1035" s="84">
        <v>46022</v>
      </c>
      <c r="O1035" s="83"/>
      <c r="P1035" s="87" t="s">
        <v>62</v>
      </c>
      <c r="Q1035" s="83"/>
      <c r="R1035" s="83"/>
      <c r="S1035" s="56"/>
    </row>
    <row r="1036" spans="1:19" x14ac:dyDescent="0.25">
      <c r="A1036" s="332"/>
      <c r="B1036" s="147" t="s">
        <v>71</v>
      </c>
      <c r="C1036" s="224"/>
      <c r="D1036" s="224"/>
      <c r="E1036" s="224"/>
      <c r="F1036" s="224"/>
      <c r="G1036" s="221" t="s">
        <v>62</v>
      </c>
      <c r="H1036" s="221"/>
      <c r="I1036" s="273" t="s">
        <v>62</v>
      </c>
      <c r="J1036" s="273"/>
      <c r="K1036" s="221"/>
      <c r="L1036" s="221" t="s">
        <v>62</v>
      </c>
      <c r="M1036" s="221"/>
      <c r="N1036" s="221"/>
      <c r="O1036" s="87" t="s">
        <v>62</v>
      </c>
      <c r="P1036" s="87" t="s">
        <v>62</v>
      </c>
      <c r="Q1036" s="87" t="s">
        <v>62</v>
      </c>
      <c r="R1036" s="87" t="s">
        <v>62</v>
      </c>
      <c r="S1036" s="56"/>
    </row>
    <row r="1037" spans="1:19" x14ac:dyDescent="0.25">
      <c r="A1037" s="333"/>
      <c r="B1037" s="148" t="s">
        <v>72</v>
      </c>
      <c r="C1037" s="224"/>
      <c r="D1037" s="224" t="s">
        <v>62</v>
      </c>
      <c r="E1037" s="224"/>
      <c r="F1037" s="224"/>
      <c r="G1037" s="221">
        <f>G1035</f>
        <v>0</v>
      </c>
      <c r="H1037" s="221">
        <f>H1035</f>
        <v>0</v>
      </c>
      <c r="I1037" s="273">
        <f>I1035</f>
        <v>0</v>
      </c>
      <c r="J1037" s="273">
        <f>J1035</f>
        <v>0</v>
      </c>
      <c r="K1037" s="221">
        <f>K1035</f>
        <v>0</v>
      </c>
      <c r="L1037" s="221" t="s">
        <v>62</v>
      </c>
      <c r="M1037" s="84">
        <v>46022</v>
      </c>
      <c r="N1037" s="84">
        <v>46022</v>
      </c>
      <c r="O1037" s="83"/>
      <c r="P1037" s="87" t="s">
        <v>62</v>
      </c>
      <c r="Q1037" s="83"/>
      <c r="R1037" s="83"/>
      <c r="S1037" s="56"/>
    </row>
    <row r="1038" spans="1:19" ht="58.5" x14ac:dyDescent="0.25">
      <c r="A1038" s="331" t="s">
        <v>145</v>
      </c>
      <c r="B1038" s="137" t="s">
        <v>331</v>
      </c>
      <c r="C1038" s="142" t="s">
        <v>191</v>
      </c>
      <c r="D1038" s="141" t="s">
        <v>333</v>
      </c>
      <c r="E1038" s="141" t="s">
        <v>320</v>
      </c>
      <c r="F1038" s="142">
        <v>642</v>
      </c>
      <c r="G1038" s="80"/>
      <c r="H1038" s="80"/>
      <c r="I1038" s="80"/>
      <c r="J1038" s="80"/>
      <c r="K1038" s="80"/>
      <c r="L1038" s="80"/>
      <c r="M1038" s="80" t="s">
        <v>62</v>
      </c>
      <c r="N1038" s="80" t="s">
        <v>62</v>
      </c>
      <c r="O1038" s="83"/>
      <c r="P1038" s="83"/>
      <c r="Q1038" s="83"/>
      <c r="R1038" s="83"/>
      <c r="S1038" s="56"/>
    </row>
    <row r="1039" spans="1:19" ht="15.75" x14ac:dyDescent="0.25">
      <c r="A1039" s="332"/>
      <c r="B1039" s="146" t="s">
        <v>70</v>
      </c>
      <c r="C1039" s="224"/>
      <c r="D1039" s="224" t="s">
        <v>62</v>
      </c>
      <c r="E1039" s="224"/>
      <c r="F1039" s="224"/>
      <c r="G1039" s="221">
        <f>G1038</f>
        <v>0</v>
      </c>
      <c r="H1039" s="221">
        <f>H1038</f>
        <v>0</v>
      </c>
      <c r="I1039" s="273">
        <f>I1038</f>
        <v>0</v>
      </c>
      <c r="J1039" s="273">
        <f>J1038</f>
        <v>0</v>
      </c>
      <c r="K1039" s="221">
        <f>K1038</f>
        <v>0</v>
      </c>
      <c r="L1039" s="221" t="s">
        <v>62</v>
      </c>
      <c r="M1039" s="84">
        <v>46022</v>
      </c>
      <c r="N1039" s="84">
        <v>46022</v>
      </c>
      <c r="O1039" s="83"/>
      <c r="P1039" s="87" t="s">
        <v>62</v>
      </c>
      <c r="Q1039" s="83"/>
      <c r="R1039" s="83"/>
      <c r="S1039" s="56"/>
    </row>
    <row r="1040" spans="1:19" x14ac:dyDescent="0.25">
      <c r="A1040" s="332"/>
      <c r="B1040" s="147" t="s">
        <v>76</v>
      </c>
      <c r="C1040" s="224"/>
      <c r="D1040" s="224"/>
      <c r="E1040" s="224"/>
      <c r="F1040" s="224"/>
      <c r="G1040" s="221" t="s">
        <v>62</v>
      </c>
      <c r="H1040" s="221"/>
      <c r="I1040" s="273" t="s">
        <v>62</v>
      </c>
      <c r="J1040" s="273"/>
      <c r="K1040" s="221"/>
      <c r="L1040" s="221" t="s">
        <v>62</v>
      </c>
      <c r="M1040" s="221"/>
      <c r="N1040" s="221"/>
      <c r="O1040" s="87" t="s">
        <v>62</v>
      </c>
      <c r="P1040" s="87" t="s">
        <v>62</v>
      </c>
      <c r="Q1040" s="87" t="s">
        <v>62</v>
      </c>
      <c r="R1040" s="87" t="s">
        <v>62</v>
      </c>
      <c r="S1040" s="56"/>
    </row>
    <row r="1041" spans="1:19" ht="45" x14ac:dyDescent="0.25">
      <c r="A1041" s="332"/>
      <c r="B1041" s="148" t="s">
        <v>192</v>
      </c>
      <c r="C1041" s="224"/>
      <c r="D1041" s="224" t="s">
        <v>62</v>
      </c>
      <c r="E1041" s="224"/>
      <c r="F1041" s="224"/>
      <c r="G1041" s="221">
        <f>G1038</f>
        <v>0</v>
      </c>
      <c r="H1041" s="221">
        <f>H1038</f>
        <v>0</v>
      </c>
      <c r="I1041" s="273">
        <f>I1038</f>
        <v>0</v>
      </c>
      <c r="J1041" s="273">
        <f>J1038</f>
        <v>0</v>
      </c>
      <c r="K1041" s="221">
        <f>K1038</f>
        <v>0</v>
      </c>
      <c r="L1041" s="221" t="s">
        <v>62</v>
      </c>
      <c r="M1041" s="84">
        <v>46022</v>
      </c>
      <c r="N1041" s="84">
        <v>46022</v>
      </c>
      <c r="O1041" s="83"/>
      <c r="P1041" s="87" t="s">
        <v>62</v>
      </c>
      <c r="Q1041" s="83"/>
      <c r="R1041" s="83"/>
      <c r="S1041" s="56"/>
    </row>
    <row r="1042" spans="1:19" x14ac:dyDescent="0.25">
      <c r="A1042" s="332"/>
      <c r="B1042" s="147" t="s">
        <v>193</v>
      </c>
      <c r="C1042" s="224"/>
      <c r="D1042" s="224"/>
      <c r="E1042" s="224"/>
      <c r="F1042" s="224"/>
      <c r="G1042" s="221" t="s">
        <v>62</v>
      </c>
      <c r="H1042" s="221"/>
      <c r="I1042" s="273" t="s">
        <v>62</v>
      </c>
      <c r="J1042" s="273"/>
      <c r="K1042" s="221"/>
      <c r="L1042" s="221" t="s">
        <v>62</v>
      </c>
      <c r="M1042" s="221"/>
      <c r="N1042" s="221"/>
      <c r="O1042" s="87" t="s">
        <v>62</v>
      </c>
      <c r="P1042" s="87" t="s">
        <v>62</v>
      </c>
      <c r="Q1042" s="87" t="s">
        <v>62</v>
      </c>
      <c r="R1042" s="87" t="s">
        <v>62</v>
      </c>
      <c r="S1042" s="56"/>
    </row>
    <row r="1043" spans="1:19" ht="45" x14ac:dyDescent="0.25">
      <c r="A1043" s="332"/>
      <c r="B1043" s="148" t="s">
        <v>330</v>
      </c>
      <c r="C1043" s="224"/>
      <c r="D1043" s="224" t="s">
        <v>62</v>
      </c>
      <c r="E1043" s="224"/>
      <c r="F1043" s="224"/>
      <c r="G1043" s="221">
        <f>G1041</f>
        <v>0</v>
      </c>
      <c r="H1043" s="221">
        <f>H1041</f>
        <v>0</v>
      </c>
      <c r="I1043" s="273">
        <f>I1041</f>
        <v>0</v>
      </c>
      <c r="J1043" s="273">
        <f>J1041</f>
        <v>0</v>
      </c>
      <c r="K1043" s="221">
        <f>K1041</f>
        <v>0</v>
      </c>
      <c r="L1043" s="221" t="s">
        <v>62</v>
      </c>
      <c r="M1043" s="84">
        <v>46022</v>
      </c>
      <c r="N1043" s="84">
        <v>46022</v>
      </c>
      <c r="O1043" s="83"/>
      <c r="P1043" s="87" t="s">
        <v>62</v>
      </c>
      <c r="Q1043" s="83"/>
      <c r="R1043" s="83"/>
      <c r="S1043" s="56"/>
    </row>
    <row r="1044" spans="1:19" x14ac:dyDescent="0.25">
      <c r="A1044" s="332"/>
      <c r="B1044" s="147" t="s">
        <v>71</v>
      </c>
      <c r="C1044" s="224"/>
      <c r="D1044" s="224"/>
      <c r="E1044" s="224"/>
      <c r="F1044" s="224"/>
      <c r="G1044" s="221" t="s">
        <v>62</v>
      </c>
      <c r="H1044" s="221"/>
      <c r="I1044" s="273" t="s">
        <v>62</v>
      </c>
      <c r="J1044" s="273"/>
      <c r="K1044" s="221"/>
      <c r="L1044" s="221" t="s">
        <v>62</v>
      </c>
      <c r="M1044" s="221"/>
      <c r="N1044" s="221"/>
      <c r="O1044" s="87" t="s">
        <v>62</v>
      </c>
      <c r="P1044" s="87" t="s">
        <v>62</v>
      </c>
      <c r="Q1044" s="87" t="s">
        <v>62</v>
      </c>
      <c r="R1044" s="87" t="s">
        <v>62</v>
      </c>
      <c r="S1044" s="56"/>
    </row>
    <row r="1045" spans="1:19" x14ac:dyDescent="0.25">
      <c r="A1045" s="333"/>
      <c r="B1045" s="148" t="s">
        <v>72</v>
      </c>
      <c r="C1045" s="224"/>
      <c r="D1045" s="224" t="s">
        <v>62</v>
      </c>
      <c r="E1045" s="224"/>
      <c r="F1045" s="224"/>
      <c r="G1045" s="221">
        <f>G1043</f>
        <v>0</v>
      </c>
      <c r="H1045" s="221">
        <f>H1043</f>
        <v>0</v>
      </c>
      <c r="I1045" s="273">
        <f>I1043</f>
        <v>0</v>
      </c>
      <c r="J1045" s="273">
        <f>J1043</f>
        <v>0</v>
      </c>
      <c r="K1045" s="221">
        <f>K1043</f>
        <v>0</v>
      </c>
      <c r="L1045" s="221" t="s">
        <v>62</v>
      </c>
      <c r="M1045" s="84">
        <v>46022</v>
      </c>
      <c r="N1045" s="84">
        <v>46022</v>
      </c>
      <c r="O1045" s="83"/>
      <c r="P1045" s="87" t="s">
        <v>62</v>
      </c>
      <c r="Q1045" s="83"/>
      <c r="R1045" s="83"/>
      <c r="S1045" s="56"/>
    </row>
    <row r="1046" spans="1:19" ht="58.5" x14ac:dyDescent="0.25">
      <c r="A1046" s="331" t="s">
        <v>144</v>
      </c>
      <c r="B1046" s="137" t="s">
        <v>331</v>
      </c>
      <c r="C1046" s="142" t="s">
        <v>191</v>
      </c>
      <c r="D1046" s="141" t="s">
        <v>333</v>
      </c>
      <c r="E1046" s="141" t="s">
        <v>320</v>
      </c>
      <c r="F1046" s="142">
        <v>642</v>
      </c>
      <c r="G1046" s="80"/>
      <c r="H1046" s="80"/>
      <c r="I1046" s="80"/>
      <c r="J1046" s="80"/>
      <c r="K1046" s="80"/>
      <c r="L1046" s="80"/>
      <c r="M1046" s="80" t="s">
        <v>62</v>
      </c>
      <c r="N1046" s="80" t="s">
        <v>62</v>
      </c>
      <c r="O1046" s="83"/>
      <c r="P1046" s="83"/>
      <c r="Q1046" s="83"/>
      <c r="R1046" s="83"/>
      <c r="S1046" s="56"/>
    </row>
    <row r="1047" spans="1:19" ht="15.75" x14ac:dyDescent="0.25">
      <c r="A1047" s="332"/>
      <c r="B1047" s="146" t="s">
        <v>70</v>
      </c>
      <c r="C1047" s="224"/>
      <c r="D1047" s="224" t="s">
        <v>62</v>
      </c>
      <c r="E1047" s="224"/>
      <c r="F1047" s="224"/>
      <c r="G1047" s="221">
        <f>G1046</f>
        <v>0</v>
      </c>
      <c r="H1047" s="221">
        <f>H1046</f>
        <v>0</v>
      </c>
      <c r="I1047" s="273">
        <f>I1046</f>
        <v>0</v>
      </c>
      <c r="J1047" s="273">
        <f>J1046</f>
        <v>0</v>
      </c>
      <c r="K1047" s="221">
        <f>K1046</f>
        <v>0</v>
      </c>
      <c r="L1047" s="221" t="s">
        <v>62</v>
      </c>
      <c r="M1047" s="84">
        <v>46022</v>
      </c>
      <c r="N1047" s="84">
        <v>46022</v>
      </c>
      <c r="O1047" s="83"/>
      <c r="P1047" s="87" t="s">
        <v>62</v>
      </c>
      <c r="Q1047" s="83"/>
      <c r="R1047" s="83"/>
      <c r="S1047" s="56"/>
    </row>
    <row r="1048" spans="1:19" x14ac:dyDescent="0.25">
      <c r="A1048" s="332"/>
      <c r="B1048" s="147" t="s">
        <v>76</v>
      </c>
      <c r="C1048" s="224"/>
      <c r="D1048" s="224"/>
      <c r="E1048" s="224"/>
      <c r="F1048" s="224"/>
      <c r="G1048" s="221" t="s">
        <v>62</v>
      </c>
      <c r="H1048" s="221"/>
      <c r="I1048" s="273" t="s">
        <v>62</v>
      </c>
      <c r="J1048" s="273"/>
      <c r="K1048" s="221"/>
      <c r="L1048" s="221" t="s">
        <v>62</v>
      </c>
      <c r="M1048" s="221"/>
      <c r="N1048" s="221"/>
      <c r="O1048" s="87" t="s">
        <v>62</v>
      </c>
      <c r="P1048" s="87" t="s">
        <v>62</v>
      </c>
      <c r="Q1048" s="87" t="s">
        <v>62</v>
      </c>
      <c r="R1048" s="87" t="s">
        <v>62</v>
      </c>
      <c r="S1048" s="56"/>
    </row>
    <row r="1049" spans="1:19" ht="45" x14ac:dyDescent="0.25">
      <c r="A1049" s="332"/>
      <c r="B1049" s="148" t="s">
        <v>192</v>
      </c>
      <c r="C1049" s="224"/>
      <c r="D1049" s="224" t="s">
        <v>62</v>
      </c>
      <c r="E1049" s="224"/>
      <c r="F1049" s="224"/>
      <c r="G1049" s="221">
        <f>G1046</f>
        <v>0</v>
      </c>
      <c r="H1049" s="221">
        <f>H1046</f>
        <v>0</v>
      </c>
      <c r="I1049" s="273">
        <f>I1046</f>
        <v>0</v>
      </c>
      <c r="J1049" s="273">
        <f>J1046</f>
        <v>0</v>
      </c>
      <c r="K1049" s="221">
        <f>K1046</f>
        <v>0</v>
      </c>
      <c r="L1049" s="221" t="s">
        <v>62</v>
      </c>
      <c r="M1049" s="84">
        <v>46022</v>
      </c>
      <c r="N1049" s="84">
        <v>46022</v>
      </c>
      <c r="O1049" s="83"/>
      <c r="P1049" s="87" t="s">
        <v>62</v>
      </c>
      <c r="Q1049" s="83"/>
      <c r="R1049" s="83"/>
      <c r="S1049" s="56"/>
    </row>
    <row r="1050" spans="1:19" x14ac:dyDescent="0.25">
      <c r="A1050" s="332"/>
      <c r="B1050" s="147" t="s">
        <v>193</v>
      </c>
      <c r="C1050" s="224"/>
      <c r="D1050" s="224"/>
      <c r="E1050" s="224"/>
      <c r="F1050" s="224"/>
      <c r="G1050" s="221" t="s">
        <v>62</v>
      </c>
      <c r="H1050" s="221"/>
      <c r="I1050" s="273" t="s">
        <v>62</v>
      </c>
      <c r="J1050" s="273"/>
      <c r="K1050" s="221"/>
      <c r="L1050" s="221" t="s">
        <v>62</v>
      </c>
      <c r="M1050" s="221"/>
      <c r="N1050" s="221"/>
      <c r="O1050" s="87" t="s">
        <v>62</v>
      </c>
      <c r="P1050" s="87" t="s">
        <v>62</v>
      </c>
      <c r="Q1050" s="87" t="s">
        <v>62</v>
      </c>
      <c r="R1050" s="87" t="s">
        <v>62</v>
      </c>
      <c r="S1050" s="56"/>
    </row>
    <row r="1051" spans="1:19" ht="45" x14ac:dyDescent="0.25">
      <c r="A1051" s="332"/>
      <c r="B1051" s="148" t="s">
        <v>330</v>
      </c>
      <c r="C1051" s="224"/>
      <c r="D1051" s="224" t="s">
        <v>62</v>
      </c>
      <c r="E1051" s="224"/>
      <c r="F1051" s="224"/>
      <c r="G1051" s="221">
        <f>G1049</f>
        <v>0</v>
      </c>
      <c r="H1051" s="221">
        <f>H1049</f>
        <v>0</v>
      </c>
      <c r="I1051" s="273">
        <f>I1049</f>
        <v>0</v>
      </c>
      <c r="J1051" s="273">
        <f>J1049</f>
        <v>0</v>
      </c>
      <c r="K1051" s="221">
        <f>K1049</f>
        <v>0</v>
      </c>
      <c r="L1051" s="221" t="s">
        <v>62</v>
      </c>
      <c r="M1051" s="84">
        <v>46022</v>
      </c>
      <c r="N1051" s="84">
        <v>46022</v>
      </c>
      <c r="O1051" s="83"/>
      <c r="P1051" s="87" t="s">
        <v>62</v>
      </c>
      <c r="Q1051" s="83"/>
      <c r="R1051" s="83"/>
      <c r="S1051" s="56"/>
    </row>
    <row r="1052" spans="1:19" x14ac:dyDescent="0.25">
      <c r="A1052" s="332"/>
      <c r="B1052" s="147" t="s">
        <v>71</v>
      </c>
      <c r="C1052" s="224"/>
      <c r="D1052" s="224"/>
      <c r="E1052" s="224"/>
      <c r="F1052" s="224"/>
      <c r="G1052" s="221" t="s">
        <v>62</v>
      </c>
      <c r="H1052" s="221"/>
      <c r="I1052" s="273" t="s">
        <v>62</v>
      </c>
      <c r="J1052" s="273"/>
      <c r="K1052" s="221"/>
      <c r="L1052" s="221" t="s">
        <v>62</v>
      </c>
      <c r="M1052" s="221"/>
      <c r="N1052" s="221"/>
      <c r="O1052" s="87" t="s">
        <v>62</v>
      </c>
      <c r="P1052" s="87" t="s">
        <v>62</v>
      </c>
      <c r="Q1052" s="87" t="s">
        <v>62</v>
      </c>
      <c r="R1052" s="87" t="s">
        <v>62</v>
      </c>
      <c r="S1052" s="56"/>
    </row>
    <row r="1053" spans="1:19" x14ac:dyDescent="0.25">
      <c r="A1053" s="333"/>
      <c r="B1053" s="148" t="s">
        <v>72</v>
      </c>
      <c r="C1053" s="224"/>
      <c r="D1053" s="224" t="s">
        <v>62</v>
      </c>
      <c r="E1053" s="224"/>
      <c r="F1053" s="224"/>
      <c r="G1053" s="221">
        <f>G1051</f>
        <v>0</v>
      </c>
      <c r="H1053" s="221">
        <f>H1051</f>
        <v>0</v>
      </c>
      <c r="I1053" s="273">
        <f>I1051</f>
        <v>0</v>
      </c>
      <c r="J1053" s="273">
        <f>J1051</f>
        <v>0</v>
      </c>
      <c r="K1053" s="221">
        <f>K1051</f>
        <v>0</v>
      </c>
      <c r="L1053" s="221" t="s">
        <v>62</v>
      </c>
      <c r="M1053" s="84">
        <v>46022</v>
      </c>
      <c r="N1053" s="84">
        <v>46022</v>
      </c>
      <c r="O1053" s="83"/>
      <c r="P1053" s="87" t="s">
        <v>62</v>
      </c>
      <c r="Q1053" s="83"/>
      <c r="R1053" s="83"/>
      <c r="S1053" s="56"/>
    </row>
    <row r="1054" spans="1:19" ht="58.5" x14ac:dyDescent="0.25">
      <c r="A1054" s="331" t="s">
        <v>143</v>
      </c>
      <c r="B1054" s="137" t="s">
        <v>331</v>
      </c>
      <c r="C1054" s="142" t="s">
        <v>191</v>
      </c>
      <c r="D1054" s="141" t="s">
        <v>333</v>
      </c>
      <c r="E1054" s="141" t="s">
        <v>320</v>
      </c>
      <c r="F1054" s="142">
        <v>642</v>
      </c>
      <c r="G1054" s="80">
        <v>1</v>
      </c>
      <c r="H1054" s="80">
        <v>1</v>
      </c>
      <c r="I1054" s="80"/>
      <c r="J1054" s="80"/>
      <c r="K1054" s="80">
        <v>1</v>
      </c>
      <c r="L1054" s="80"/>
      <c r="M1054" s="80" t="s">
        <v>62</v>
      </c>
      <c r="N1054" s="80" t="s">
        <v>62</v>
      </c>
      <c r="O1054" s="83">
        <v>112560</v>
      </c>
      <c r="P1054" s="83" t="s">
        <v>62</v>
      </c>
      <c r="Q1054" s="83"/>
      <c r="R1054" s="83"/>
      <c r="S1054" s="56"/>
    </row>
    <row r="1055" spans="1:19" ht="15.75" x14ac:dyDescent="0.25">
      <c r="A1055" s="332"/>
      <c r="B1055" s="146" t="s">
        <v>70</v>
      </c>
      <c r="C1055" s="224"/>
      <c r="D1055" s="224" t="s">
        <v>62</v>
      </c>
      <c r="E1055" s="224"/>
      <c r="F1055" s="224"/>
      <c r="G1055" s="221">
        <f>G1054</f>
        <v>1</v>
      </c>
      <c r="H1055" s="221">
        <f>H1054</f>
        <v>1</v>
      </c>
      <c r="I1055" s="273">
        <f>I1054</f>
        <v>0</v>
      </c>
      <c r="J1055" s="273">
        <f>J1054</f>
        <v>0</v>
      </c>
      <c r="K1055" s="221">
        <f>K1054</f>
        <v>1</v>
      </c>
      <c r="L1055" s="221" t="s">
        <v>62</v>
      </c>
      <c r="M1055" s="84">
        <v>46022</v>
      </c>
      <c r="N1055" s="84">
        <v>46022</v>
      </c>
      <c r="O1055" s="83"/>
      <c r="P1055" s="87"/>
      <c r="Q1055" s="83"/>
      <c r="R1055" s="83"/>
      <c r="S1055" s="56"/>
    </row>
    <row r="1056" spans="1:19" x14ac:dyDescent="0.25">
      <c r="A1056" s="332"/>
      <c r="B1056" s="147" t="s">
        <v>76</v>
      </c>
      <c r="C1056" s="224"/>
      <c r="D1056" s="224"/>
      <c r="E1056" s="224"/>
      <c r="F1056" s="224"/>
      <c r="G1056" s="221" t="s">
        <v>62</v>
      </c>
      <c r="H1056" s="221"/>
      <c r="I1056" s="273" t="s">
        <v>62</v>
      </c>
      <c r="J1056" s="273"/>
      <c r="K1056" s="221"/>
      <c r="L1056" s="221" t="s">
        <v>62</v>
      </c>
      <c r="M1056" s="221"/>
      <c r="N1056" s="221"/>
      <c r="O1056" s="87" t="s">
        <v>62</v>
      </c>
      <c r="P1056" s="87" t="s">
        <v>62</v>
      </c>
      <c r="Q1056" s="87" t="s">
        <v>62</v>
      </c>
      <c r="R1056" s="87" t="s">
        <v>62</v>
      </c>
      <c r="S1056" s="56"/>
    </row>
    <row r="1057" spans="1:19" ht="45" x14ac:dyDescent="0.25">
      <c r="A1057" s="332"/>
      <c r="B1057" s="148" t="s">
        <v>192</v>
      </c>
      <c r="C1057" s="224"/>
      <c r="D1057" s="224" t="s">
        <v>62</v>
      </c>
      <c r="E1057" s="224"/>
      <c r="F1057" s="224"/>
      <c r="G1057" s="221">
        <f>G1054</f>
        <v>1</v>
      </c>
      <c r="H1057" s="221">
        <f>H1054</f>
        <v>1</v>
      </c>
      <c r="I1057" s="273">
        <f>I1054</f>
        <v>0</v>
      </c>
      <c r="J1057" s="273">
        <f>J1054</f>
        <v>0</v>
      </c>
      <c r="K1057" s="221">
        <f>K1054</f>
        <v>1</v>
      </c>
      <c r="L1057" s="221" t="s">
        <v>62</v>
      </c>
      <c r="M1057" s="84">
        <v>46022</v>
      </c>
      <c r="N1057" s="84">
        <v>46022</v>
      </c>
      <c r="O1057" s="83"/>
      <c r="P1057" s="87" t="s">
        <v>62</v>
      </c>
      <c r="Q1057" s="83"/>
      <c r="R1057" s="83"/>
      <c r="S1057" s="56"/>
    </row>
    <row r="1058" spans="1:19" x14ac:dyDescent="0.25">
      <c r="A1058" s="332"/>
      <c r="B1058" s="147" t="s">
        <v>193</v>
      </c>
      <c r="C1058" s="224"/>
      <c r="D1058" s="224"/>
      <c r="E1058" s="224"/>
      <c r="F1058" s="224"/>
      <c r="G1058" s="221" t="s">
        <v>62</v>
      </c>
      <c r="H1058" s="221"/>
      <c r="I1058" s="273" t="s">
        <v>62</v>
      </c>
      <c r="J1058" s="273"/>
      <c r="K1058" s="221"/>
      <c r="L1058" s="221" t="s">
        <v>62</v>
      </c>
      <c r="M1058" s="221"/>
      <c r="N1058" s="221"/>
      <c r="O1058" s="87" t="s">
        <v>62</v>
      </c>
      <c r="P1058" s="87" t="s">
        <v>62</v>
      </c>
      <c r="Q1058" s="87" t="s">
        <v>62</v>
      </c>
      <c r="R1058" s="87" t="s">
        <v>62</v>
      </c>
      <c r="S1058" s="56"/>
    </row>
    <row r="1059" spans="1:19" ht="45" x14ac:dyDescent="0.25">
      <c r="A1059" s="332"/>
      <c r="B1059" s="148" t="s">
        <v>330</v>
      </c>
      <c r="C1059" s="224"/>
      <c r="D1059" s="224" t="s">
        <v>62</v>
      </c>
      <c r="E1059" s="224"/>
      <c r="F1059" s="224"/>
      <c r="G1059" s="221">
        <f>G1057</f>
        <v>1</v>
      </c>
      <c r="H1059" s="221">
        <f>H1057</f>
        <v>1</v>
      </c>
      <c r="I1059" s="273">
        <f>I1057</f>
        <v>0</v>
      </c>
      <c r="J1059" s="273">
        <f>J1057</f>
        <v>0</v>
      </c>
      <c r="K1059" s="221">
        <f>K1057</f>
        <v>1</v>
      </c>
      <c r="L1059" s="221" t="s">
        <v>62</v>
      </c>
      <c r="M1059" s="84">
        <v>46022</v>
      </c>
      <c r="N1059" s="84">
        <v>46022</v>
      </c>
      <c r="O1059" s="83"/>
      <c r="P1059" s="87" t="s">
        <v>62</v>
      </c>
      <c r="Q1059" s="83"/>
      <c r="R1059" s="83"/>
      <c r="S1059" s="56"/>
    </row>
    <row r="1060" spans="1:19" x14ac:dyDescent="0.25">
      <c r="A1060" s="332"/>
      <c r="B1060" s="147" t="s">
        <v>71</v>
      </c>
      <c r="C1060" s="224"/>
      <c r="D1060" s="224"/>
      <c r="E1060" s="224"/>
      <c r="F1060" s="224"/>
      <c r="G1060" s="221" t="s">
        <v>62</v>
      </c>
      <c r="H1060" s="221"/>
      <c r="I1060" s="273" t="s">
        <v>62</v>
      </c>
      <c r="J1060" s="273"/>
      <c r="K1060" s="221"/>
      <c r="L1060" s="221" t="s">
        <v>62</v>
      </c>
      <c r="M1060" s="221"/>
      <c r="N1060" s="221"/>
      <c r="O1060" s="87" t="s">
        <v>62</v>
      </c>
      <c r="P1060" s="87" t="s">
        <v>62</v>
      </c>
      <c r="Q1060" s="87" t="s">
        <v>62</v>
      </c>
      <c r="R1060" s="87" t="s">
        <v>62</v>
      </c>
      <c r="S1060" s="56"/>
    </row>
    <row r="1061" spans="1:19" x14ac:dyDescent="0.25">
      <c r="A1061" s="333"/>
      <c r="B1061" s="148" t="s">
        <v>72</v>
      </c>
      <c r="C1061" s="224"/>
      <c r="D1061" s="224" t="s">
        <v>62</v>
      </c>
      <c r="E1061" s="224"/>
      <c r="F1061" s="224"/>
      <c r="G1061" s="221">
        <f>G1059</f>
        <v>1</v>
      </c>
      <c r="H1061" s="221">
        <f>H1059</f>
        <v>1</v>
      </c>
      <c r="I1061" s="273">
        <f>I1059</f>
        <v>0</v>
      </c>
      <c r="J1061" s="273">
        <f>J1059</f>
        <v>0</v>
      </c>
      <c r="K1061" s="221">
        <f>K1059</f>
        <v>1</v>
      </c>
      <c r="L1061" s="221" t="s">
        <v>62</v>
      </c>
      <c r="M1061" s="84">
        <v>46022</v>
      </c>
      <c r="N1061" s="84">
        <v>46022</v>
      </c>
      <c r="O1061" s="83"/>
      <c r="P1061" s="87" t="s">
        <v>62</v>
      </c>
      <c r="Q1061" s="83"/>
      <c r="R1061" s="83"/>
      <c r="S1061" s="56"/>
    </row>
    <row r="1062" spans="1:19" ht="58.5" x14ac:dyDescent="0.25">
      <c r="A1062" s="331" t="s">
        <v>142</v>
      </c>
      <c r="B1062" s="137" t="s">
        <v>331</v>
      </c>
      <c r="C1062" s="142" t="s">
        <v>191</v>
      </c>
      <c r="D1062" s="141" t="s">
        <v>333</v>
      </c>
      <c r="E1062" s="141" t="s">
        <v>320</v>
      </c>
      <c r="F1062" s="142">
        <v>642</v>
      </c>
      <c r="G1062" s="80"/>
      <c r="H1062" s="80"/>
      <c r="I1062" s="80"/>
      <c r="J1062" s="80"/>
      <c r="K1062" s="80"/>
      <c r="L1062" s="80"/>
      <c r="M1062" s="80" t="s">
        <v>62</v>
      </c>
      <c r="N1062" s="80" t="s">
        <v>62</v>
      </c>
      <c r="O1062" s="83"/>
      <c r="P1062" s="83"/>
      <c r="Q1062" s="83"/>
      <c r="R1062" s="83"/>
      <c r="S1062" s="56"/>
    </row>
    <row r="1063" spans="1:19" ht="15.75" x14ac:dyDescent="0.25">
      <c r="A1063" s="332"/>
      <c r="B1063" s="146" t="s">
        <v>70</v>
      </c>
      <c r="C1063" s="224"/>
      <c r="D1063" s="224" t="s">
        <v>62</v>
      </c>
      <c r="E1063" s="224"/>
      <c r="F1063" s="224"/>
      <c r="G1063" s="221">
        <f>G1062</f>
        <v>0</v>
      </c>
      <c r="H1063" s="221">
        <f>H1062</f>
        <v>0</v>
      </c>
      <c r="I1063" s="273">
        <f>I1062</f>
        <v>0</v>
      </c>
      <c r="J1063" s="273">
        <f>J1062</f>
        <v>0</v>
      </c>
      <c r="K1063" s="221">
        <f>K1062</f>
        <v>0</v>
      </c>
      <c r="L1063" s="221" t="s">
        <v>62</v>
      </c>
      <c r="M1063" s="84">
        <v>46022</v>
      </c>
      <c r="N1063" s="84">
        <v>46022</v>
      </c>
      <c r="O1063" s="83"/>
      <c r="P1063" s="87" t="s">
        <v>62</v>
      </c>
      <c r="Q1063" s="83"/>
      <c r="R1063" s="83"/>
      <c r="S1063" s="56"/>
    </row>
    <row r="1064" spans="1:19" x14ac:dyDescent="0.25">
      <c r="A1064" s="332"/>
      <c r="B1064" s="147" t="s">
        <v>76</v>
      </c>
      <c r="C1064" s="224"/>
      <c r="D1064" s="224"/>
      <c r="E1064" s="224"/>
      <c r="F1064" s="224"/>
      <c r="G1064" s="221" t="s">
        <v>62</v>
      </c>
      <c r="H1064" s="221"/>
      <c r="I1064" s="273" t="s">
        <v>62</v>
      </c>
      <c r="J1064" s="273"/>
      <c r="K1064" s="221"/>
      <c r="L1064" s="221" t="s">
        <v>62</v>
      </c>
      <c r="M1064" s="221"/>
      <c r="N1064" s="221"/>
      <c r="O1064" s="87" t="s">
        <v>62</v>
      </c>
      <c r="P1064" s="87" t="s">
        <v>62</v>
      </c>
      <c r="Q1064" s="87" t="s">
        <v>62</v>
      </c>
      <c r="R1064" s="87" t="s">
        <v>62</v>
      </c>
      <c r="S1064" s="56"/>
    </row>
    <row r="1065" spans="1:19" ht="45" x14ac:dyDescent="0.25">
      <c r="A1065" s="332"/>
      <c r="B1065" s="148" t="s">
        <v>192</v>
      </c>
      <c r="C1065" s="224"/>
      <c r="D1065" s="224" t="s">
        <v>62</v>
      </c>
      <c r="E1065" s="224"/>
      <c r="F1065" s="224"/>
      <c r="G1065" s="221">
        <f>G1062</f>
        <v>0</v>
      </c>
      <c r="H1065" s="221">
        <f>H1062</f>
        <v>0</v>
      </c>
      <c r="I1065" s="273">
        <f>I1062</f>
        <v>0</v>
      </c>
      <c r="J1065" s="273">
        <f>J1062</f>
        <v>0</v>
      </c>
      <c r="K1065" s="221">
        <f>K1062</f>
        <v>0</v>
      </c>
      <c r="L1065" s="221" t="s">
        <v>62</v>
      </c>
      <c r="M1065" s="84">
        <v>46022</v>
      </c>
      <c r="N1065" s="84">
        <v>46022</v>
      </c>
      <c r="O1065" s="83"/>
      <c r="P1065" s="87" t="s">
        <v>62</v>
      </c>
      <c r="Q1065" s="83"/>
      <c r="R1065" s="83"/>
      <c r="S1065" s="56"/>
    </row>
    <row r="1066" spans="1:19" x14ac:dyDescent="0.25">
      <c r="A1066" s="332"/>
      <c r="B1066" s="147" t="s">
        <v>193</v>
      </c>
      <c r="C1066" s="224"/>
      <c r="D1066" s="224"/>
      <c r="E1066" s="224"/>
      <c r="F1066" s="224"/>
      <c r="G1066" s="221" t="s">
        <v>62</v>
      </c>
      <c r="H1066" s="221"/>
      <c r="I1066" s="273" t="s">
        <v>62</v>
      </c>
      <c r="J1066" s="273"/>
      <c r="K1066" s="221"/>
      <c r="L1066" s="221" t="s">
        <v>62</v>
      </c>
      <c r="M1066" s="221"/>
      <c r="N1066" s="221"/>
      <c r="O1066" s="87" t="s">
        <v>62</v>
      </c>
      <c r="P1066" s="87" t="s">
        <v>62</v>
      </c>
      <c r="Q1066" s="87" t="s">
        <v>62</v>
      </c>
      <c r="R1066" s="87" t="s">
        <v>62</v>
      </c>
      <c r="S1066" s="56"/>
    </row>
    <row r="1067" spans="1:19" ht="45" x14ac:dyDescent="0.25">
      <c r="A1067" s="332"/>
      <c r="B1067" s="148" t="s">
        <v>330</v>
      </c>
      <c r="C1067" s="224"/>
      <c r="D1067" s="224" t="s">
        <v>62</v>
      </c>
      <c r="E1067" s="224"/>
      <c r="F1067" s="224"/>
      <c r="G1067" s="221">
        <f>G1065</f>
        <v>0</v>
      </c>
      <c r="H1067" s="221">
        <f>H1065</f>
        <v>0</v>
      </c>
      <c r="I1067" s="273">
        <f>I1065</f>
        <v>0</v>
      </c>
      <c r="J1067" s="273">
        <f>J1065</f>
        <v>0</v>
      </c>
      <c r="K1067" s="221">
        <f>K1065</f>
        <v>0</v>
      </c>
      <c r="L1067" s="221" t="s">
        <v>62</v>
      </c>
      <c r="M1067" s="84">
        <v>46022</v>
      </c>
      <c r="N1067" s="84">
        <v>46022</v>
      </c>
      <c r="O1067" s="83"/>
      <c r="P1067" s="87" t="s">
        <v>62</v>
      </c>
      <c r="Q1067" s="83"/>
      <c r="R1067" s="83"/>
      <c r="S1067" s="56"/>
    </row>
    <row r="1068" spans="1:19" x14ac:dyDescent="0.25">
      <c r="A1068" s="332"/>
      <c r="B1068" s="147" t="s">
        <v>71</v>
      </c>
      <c r="C1068" s="224"/>
      <c r="D1068" s="224"/>
      <c r="E1068" s="224"/>
      <c r="F1068" s="224"/>
      <c r="G1068" s="221" t="s">
        <v>62</v>
      </c>
      <c r="H1068" s="221"/>
      <c r="I1068" s="273" t="s">
        <v>62</v>
      </c>
      <c r="J1068" s="273"/>
      <c r="K1068" s="221"/>
      <c r="L1068" s="221" t="s">
        <v>62</v>
      </c>
      <c r="M1068" s="221"/>
      <c r="N1068" s="221"/>
      <c r="O1068" s="87" t="s">
        <v>62</v>
      </c>
      <c r="P1068" s="87" t="s">
        <v>62</v>
      </c>
      <c r="Q1068" s="87" t="s">
        <v>62</v>
      </c>
      <c r="R1068" s="87" t="s">
        <v>62</v>
      </c>
      <c r="S1068" s="56"/>
    </row>
    <row r="1069" spans="1:19" x14ac:dyDescent="0.25">
      <c r="A1069" s="333"/>
      <c r="B1069" s="148" t="s">
        <v>72</v>
      </c>
      <c r="C1069" s="224"/>
      <c r="D1069" s="224" t="s">
        <v>62</v>
      </c>
      <c r="E1069" s="224"/>
      <c r="F1069" s="224"/>
      <c r="G1069" s="221">
        <f>G1067</f>
        <v>0</v>
      </c>
      <c r="H1069" s="221">
        <f>H1067</f>
        <v>0</v>
      </c>
      <c r="I1069" s="273">
        <f>I1067</f>
        <v>0</v>
      </c>
      <c r="J1069" s="273">
        <f>J1067</f>
        <v>0</v>
      </c>
      <c r="K1069" s="221">
        <f>K1067</f>
        <v>0</v>
      </c>
      <c r="L1069" s="221" t="s">
        <v>62</v>
      </c>
      <c r="M1069" s="84">
        <v>46022</v>
      </c>
      <c r="N1069" s="84">
        <v>46022</v>
      </c>
      <c r="O1069" s="83"/>
      <c r="P1069" s="87" t="s">
        <v>62</v>
      </c>
      <c r="Q1069" s="83"/>
      <c r="R1069" s="83"/>
      <c r="S1069" s="56"/>
    </row>
    <row r="1070" spans="1:19" ht="58.5" x14ac:dyDescent="0.25">
      <c r="A1070" s="331" t="s">
        <v>141</v>
      </c>
      <c r="B1070" s="137" t="s">
        <v>331</v>
      </c>
      <c r="C1070" s="142" t="s">
        <v>191</v>
      </c>
      <c r="D1070" s="141" t="s">
        <v>333</v>
      </c>
      <c r="E1070" s="141" t="s">
        <v>320</v>
      </c>
      <c r="F1070" s="142">
        <v>642</v>
      </c>
      <c r="G1070" s="80">
        <v>1</v>
      </c>
      <c r="H1070" s="80">
        <v>1</v>
      </c>
      <c r="I1070" s="80"/>
      <c r="J1070" s="80"/>
      <c r="K1070" s="80">
        <v>1</v>
      </c>
      <c r="L1070" s="80"/>
      <c r="M1070" s="80" t="s">
        <v>62</v>
      </c>
      <c r="N1070" s="80" t="s">
        <v>62</v>
      </c>
      <c r="O1070" s="83">
        <v>58625</v>
      </c>
      <c r="P1070" s="83" t="s">
        <v>62</v>
      </c>
      <c r="Q1070" s="83"/>
      <c r="R1070" s="83"/>
      <c r="S1070" s="56"/>
    </row>
    <row r="1071" spans="1:19" ht="15.75" x14ac:dyDescent="0.25">
      <c r="A1071" s="332"/>
      <c r="B1071" s="146" t="s">
        <v>70</v>
      </c>
      <c r="C1071" s="224"/>
      <c r="D1071" s="224" t="s">
        <v>62</v>
      </c>
      <c r="E1071" s="224"/>
      <c r="F1071" s="224"/>
      <c r="G1071" s="221">
        <f>G1070</f>
        <v>1</v>
      </c>
      <c r="H1071" s="221">
        <f>H1070</f>
        <v>1</v>
      </c>
      <c r="I1071" s="273">
        <f>I1070</f>
        <v>0</v>
      </c>
      <c r="J1071" s="273">
        <f>J1070</f>
        <v>0</v>
      </c>
      <c r="K1071" s="221">
        <f>K1070</f>
        <v>1</v>
      </c>
      <c r="L1071" s="221" t="s">
        <v>62</v>
      </c>
      <c r="M1071" s="84">
        <v>46022</v>
      </c>
      <c r="N1071" s="84">
        <v>46022</v>
      </c>
      <c r="O1071" s="83"/>
      <c r="P1071" s="87"/>
      <c r="Q1071" s="83"/>
      <c r="R1071" s="83"/>
      <c r="S1071" s="56"/>
    </row>
    <row r="1072" spans="1:19" x14ac:dyDescent="0.25">
      <c r="A1072" s="332"/>
      <c r="B1072" s="147" t="s">
        <v>76</v>
      </c>
      <c r="C1072" s="224"/>
      <c r="D1072" s="224"/>
      <c r="E1072" s="224"/>
      <c r="F1072" s="224"/>
      <c r="G1072" s="221" t="s">
        <v>62</v>
      </c>
      <c r="H1072" s="221"/>
      <c r="I1072" s="273" t="s">
        <v>62</v>
      </c>
      <c r="J1072" s="273"/>
      <c r="K1072" s="221"/>
      <c r="L1072" s="221" t="s">
        <v>62</v>
      </c>
      <c r="M1072" s="221"/>
      <c r="N1072" s="221"/>
      <c r="O1072" s="87" t="s">
        <v>62</v>
      </c>
      <c r="P1072" s="87" t="s">
        <v>62</v>
      </c>
      <c r="Q1072" s="87" t="s">
        <v>62</v>
      </c>
      <c r="R1072" s="87" t="s">
        <v>62</v>
      </c>
      <c r="S1072" s="56"/>
    </row>
    <row r="1073" spans="1:19" ht="45" x14ac:dyDescent="0.25">
      <c r="A1073" s="332"/>
      <c r="B1073" s="148" t="s">
        <v>192</v>
      </c>
      <c r="C1073" s="224"/>
      <c r="D1073" s="224" t="s">
        <v>62</v>
      </c>
      <c r="E1073" s="224"/>
      <c r="F1073" s="224"/>
      <c r="G1073" s="221">
        <f>G1070</f>
        <v>1</v>
      </c>
      <c r="H1073" s="221">
        <f>H1070</f>
        <v>1</v>
      </c>
      <c r="I1073" s="273">
        <f>I1070</f>
        <v>0</v>
      </c>
      <c r="J1073" s="273">
        <f>J1070</f>
        <v>0</v>
      </c>
      <c r="K1073" s="221">
        <f>K1070</f>
        <v>1</v>
      </c>
      <c r="L1073" s="221" t="s">
        <v>62</v>
      </c>
      <c r="M1073" s="84">
        <v>46022</v>
      </c>
      <c r="N1073" s="84">
        <v>46022</v>
      </c>
      <c r="O1073" s="83"/>
      <c r="P1073" s="87" t="s">
        <v>62</v>
      </c>
      <c r="Q1073" s="83"/>
      <c r="R1073" s="83"/>
      <c r="S1073" s="56"/>
    </row>
    <row r="1074" spans="1:19" x14ac:dyDescent="0.25">
      <c r="A1074" s="332"/>
      <c r="B1074" s="147" t="s">
        <v>193</v>
      </c>
      <c r="C1074" s="224"/>
      <c r="D1074" s="224"/>
      <c r="E1074" s="224"/>
      <c r="F1074" s="224"/>
      <c r="G1074" s="221" t="s">
        <v>62</v>
      </c>
      <c r="H1074" s="221"/>
      <c r="I1074" s="273" t="s">
        <v>62</v>
      </c>
      <c r="J1074" s="273"/>
      <c r="K1074" s="221"/>
      <c r="L1074" s="221" t="s">
        <v>62</v>
      </c>
      <c r="M1074" s="221"/>
      <c r="N1074" s="221"/>
      <c r="O1074" s="87" t="s">
        <v>62</v>
      </c>
      <c r="P1074" s="87" t="s">
        <v>62</v>
      </c>
      <c r="Q1074" s="87" t="s">
        <v>62</v>
      </c>
      <c r="R1074" s="87" t="s">
        <v>62</v>
      </c>
      <c r="S1074" s="56"/>
    </row>
    <row r="1075" spans="1:19" ht="45" x14ac:dyDescent="0.25">
      <c r="A1075" s="332"/>
      <c r="B1075" s="148" t="s">
        <v>330</v>
      </c>
      <c r="C1075" s="224"/>
      <c r="D1075" s="224" t="s">
        <v>62</v>
      </c>
      <c r="E1075" s="224"/>
      <c r="F1075" s="224"/>
      <c r="G1075" s="221">
        <f>G1073</f>
        <v>1</v>
      </c>
      <c r="H1075" s="221">
        <f>H1073</f>
        <v>1</v>
      </c>
      <c r="I1075" s="273">
        <f>I1073</f>
        <v>0</v>
      </c>
      <c r="J1075" s="273">
        <f>J1073</f>
        <v>0</v>
      </c>
      <c r="K1075" s="221">
        <f>K1073</f>
        <v>1</v>
      </c>
      <c r="L1075" s="221" t="s">
        <v>62</v>
      </c>
      <c r="M1075" s="84">
        <v>46022</v>
      </c>
      <c r="N1075" s="84">
        <v>46022</v>
      </c>
      <c r="O1075" s="83"/>
      <c r="P1075" s="87" t="s">
        <v>62</v>
      </c>
      <c r="Q1075" s="83"/>
      <c r="R1075" s="83"/>
      <c r="S1075" s="56"/>
    </row>
    <row r="1076" spans="1:19" x14ac:dyDescent="0.25">
      <c r="A1076" s="332"/>
      <c r="B1076" s="147" t="s">
        <v>71</v>
      </c>
      <c r="C1076" s="224"/>
      <c r="D1076" s="224"/>
      <c r="E1076" s="224"/>
      <c r="F1076" s="224"/>
      <c r="G1076" s="221" t="s">
        <v>62</v>
      </c>
      <c r="H1076" s="221"/>
      <c r="I1076" s="273" t="s">
        <v>62</v>
      </c>
      <c r="J1076" s="273"/>
      <c r="K1076" s="221"/>
      <c r="L1076" s="221" t="s">
        <v>62</v>
      </c>
      <c r="M1076" s="221"/>
      <c r="N1076" s="221"/>
      <c r="O1076" s="87" t="s">
        <v>62</v>
      </c>
      <c r="P1076" s="87" t="s">
        <v>62</v>
      </c>
      <c r="Q1076" s="87" t="s">
        <v>62</v>
      </c>
      <c r="R1076" s="87" t="s">
        <v>62</v>
      </c>
      <c r="S1076" s="56"/>
    </row>
    <row r="1077" spans="1:19" x14ac:dyDescent="0.25">
      <c r="A1077" s="333"/>
      <c r="B1077" s="148" t="s">
        <v>72</v>
      </c>
      <c r="C1077" s="224"/>
      <c r="D1077" s="224" t="s">
        <v>62</v>
      </c>
      <c r="E1077" s="224"/>
      <c r="F1077" s="224"/>
      <c r="G1077" s="221">
        <f>G1075</f>
        <v>1</v>
      </c>
      <c r="H1077" s="221">
        <f>H1075</f>
        <v>1</v>
      </c>
      <c r="I1077" s="273">
        <f>I1075</f>
        <v>0</v>
      </c>
      <c r="J1077" s="273">
        <f>J1075</f>
        <v>0</v>
      </c>
      <c r="K1077" s="221">
        <f>K1075</f>
        <v>1</v>
      </c>
      <c r="L1077" s="221" t="s">
        <v>62</v>
      </c>
      <c r="M1077" s="84">
        <v>46022</v>
      </c>
      <c r="N1077" s="84">
        <v>46022</v>
      </c>
      <c r="O1077" s="83"/>
      <c r="P1077" s="87" t="s">
        <v>62</v>
      </c>
      <c r="Q1077" s="83"/>
      <c r="R1077" s="83"/>
      <c r="S1077" s="56"/>
    </row>
    <row r="1078" spans="1:19" ht="58.5" x14ac:dyDescent="0.25">
      <c r="A1078" s="331" t="s">
        <v>140</v>
      </c>
      <c r="B1078" s="137" t="s">
        <v>331</v>
      </c>
      <c r="C1078" s="142" t="s">
        <v>191</v>
      </c>
      <c r="D1078" s="141" t="s">
        <v>333</v>
      </c>
      <c r="E1078" s="141" t="s">
        <v>320</v>
      </c>
      <c r="F1078" s="142">
        <v>642</v>
      </c>
      <c r="G1078" s="80">
        <v>1</v>
      </c>
      <c r="H1078" s="80">
        <v>1</v>
      </c>
      <c r="I1078" s="80">
        <v>1</v>
      </c>
      <c r="J1078" s="80">
        <v>1</v>
      </c>
      <c r="K1078" s="80">
        <v>1</v>
      </c>
      <c r="L1078" s="80"/>
      <c r="M1078" s="80" t="s">
        <v>62</v>
      </c>
      <c r="N1078" s="80" t="s">
        <v>62</v>
      </c>
      <c r="O1078" s="83">
        <v>16180.5</v>
      </c>
      <c r="P1078" s="83" t="s">
        <v>62</v>
      </c>
      <c r="Q1078" s="83">
        <v>16180.5</v>
      </c>
      <c r="R1078" s="83">
        <v>16180.5</v>
      </c>
      <c r="S1078" s="56"/>
    </row>
    <row r="1079" spans="1:19" ht="15.75" x14ac:dyDescent="0.25">
      <c r="A1079" s="332"/>
      <c r="B1079" s="146" t="s">
        <v>70</v>
      </c>
      <c r="C1079" s="224"/>
      <c r="D1079" s="224" t="s">
        <v>62</v>
      </c>
      <c r="E1079" s="224"/>
      <c r="F1079" s="224"/>
      <c r="G1079" s="221">
        <f>G1078</f>
        <v>1</v>
      </c>
      <c r="H1079" s="221">
        <f>H1078</f>
        <v>1</v>
      </c>
      <c r="I1079" s="273">
        <f>I1078</f>
        <v>1</v>
      </c>
      <c r="J1079" s="273">
        <f>J1078</f>
        <v>1</v>
      </c>
      <c r="K1079" s="221">
        <f>K1078</f>
        <v>1</v>
      </c>
      <c r="L1079" s="221" t="s">
        <v>62</v>
      </c>
      <c r="M1079" s="84">
        <v>46022</v>
      </c>
      <c r="N1079" s="84">
        <v>46022</v>
      </c>
      <c r="O1079" s="83"/>
      <c r="P1079" s="87"/>
      <c r="Q1079" s="83"/>
      <c r="R1079" s="83"/>
      <c r="S1079" s="56"/>
    </row>
    <row r="1080" spans="1:19" x14ac:dyDescent="0.25">
      <c r="A1080" s="332"/>
      <c r="B1080" s="147" t="s">
        <v>76</v>
      </c>
      <c r="C1080" s="224"/>
      <c r="D1080" s="224"/>
      <c r="E1080" s="224"/>
      <c r="F1080" s="224"/>
      <c r="G1080" s="221" t="s">
        <v>62</v>
      </c>
      <c r="H1080" s="221"/>
      <c r="I1080" s="273" t="s">
        <v>62</v>
      </c>
      <c r="J1080" s="273"/>
      <c r="K1080" s="221"/>
      <c r="L1080" s="221" t="s">
        <v>62</v>
      </c>
      <c r="M1080" s="221"/>
      <c r="N1080" s="221"/>
      <c r="O1080" s="87" t="s">
        <v>62</v>
      </c>
      <c r="P1080" s="87" t="s">
        <v>62</v>
      </c>
      <c r="Q1080" s="87" t="s">
        <v>62</v>
      </c>
      <c r="R1080" s="87" t="s">
        <v>62</v>
      </c>
      <c r="S1080" s="56"/>
    </row>
    <row r="1081" spans="1:19" ht="45" x14ac:dyDescent="0.25">
      <c r="A1081" s="332"/>
      <c r="B1081" s="148" t="s">
        <v>192</v>
      </c>
      <c r="C1081" s="224"/>
      <c r="D1081" s="224" t="s">
        <v>62</v>
      </c>
      <c r="E1081" s="224"/>
      <c r="F1081" s="224"/>
      <c r="G1081" s="221">
        <f>G1078</f>
        <v>1</v>
      </c>
      <c r="H1081" s="221">
        <f>H1078</f>
        <v>1</v>
      </c>
      <c r="I1081" s="273">
        <f>I1078</f>
        <v>1</v>
      </c>
      <c r="J1081" s="273">
        <f>J1078</f>
        <v>1</v>
      </c>
      <c r="K1081" s="221">
        <f>K1078</f>
        <v>1</v>
      </c>
      <c r="L1081" s="221" t="s">
        <v>62</v>
      </c>
      <c r="M1081" s="84">
        <v>46022</v>
      </c>
      <c r="N1081" s="84">
        <v>46022</v>
      </c>
      <c r="O1081" s="83"/>
      <c r="P1081" s="87" t="s">
        <v>62</v>
      </c>
      <c r="Q1081" s="83"/>
      <c r="R1081" s="83"/>
      <c r="S1081" s="56"/>
    </row>
    <row r="1082" spans="1:19" x14ac:dyDescent="0.25">
      <c r="A1082" s="332"/>
      <c r="B1082" s="147" t="s">
        <v>193</v>
      </c>
      <c r="C1082" s="224"/>
      <c r="D1082" s="224"/>
      <c r="E1082" s="224"/>
      <c r="F1082" s="224"/>
      <c r="G1082" s="221" t="s">
        <v>62</v>
      </c>
      <c r="H1082" s="221"/>
      <c r="I1082" s="273" t="s">
        <v>62</v>
      </c>
      <c r="J1082" s="273"/>
      <c r="K1082" s="221"/>
      <c r="L1082" s="221" t="s">
        <v>62</v>
      </c>
      <c r="M1082" s="221"/>
      <c r="N1082" s="221"/>
      <c r="O1082" s="87" t="s">
        <v>62</v>
      </c>
      <c r="P1082" s="87" t="s">
        <v>62</v>
      </c>
      <c r="Q1082" s="87" t="s">
        <v>62</v>
      </c>
      <c r="R1082" s="87" t="s">
        <v>62</v>
      </c>
      <c r="S1082" s="56"/>
    </row>
    <row r="1083" spans="1:19" ht="45" x14ac:dyDescent="0.25">
      <c r="A1083" s="332"/>
      <c r="B1083" s="148" t="s">
        <v>330</v>
      </c>
      <c r="C1083" s="224"/>
      <c r="D1083" s="224" t="s">
        <v>62</v>
      </c>
      <c r="E1083" s="224"/>
      <c r="F1083" s="224"/>
      <c r="G1083" s="221">
        <f>G1081</f>
        <v>1</v>
      </c>
      <c r="H1083" s="221">
        <f>H1081</f>
        <v>1</v>
      </c>
      <c r="I1083" s="273">
        <f>I1081</f>
        <v>1</v>
      </c>
      <c r="J1083" s="273">
        <f>J1081</f>
        <v>1</v>
      </c>
      <c r="K1083" s="221">
        <f>K1081</f>
        <v>1</v>
      </c>
      <c r="L1083" s="221" t="s">
        <v>62</v>
      </c>
      <c r="M1083" s="84">
        <v>46022</v>
      </c>
      <c r="N1083" s="84">
        <v>46022</v>
      </c>
      <c r="O1083" s="83"/>
      <c r="P1083" s="87" t="s">
        <v>62</v>
      </c>
      <c r="Q1083" s="83"/>
      <c r="R1083" s="83"/>
      <c r="S1083" s="56"/>
    </row>
    <row r="1084" spans="1:19" x14ac:dyDescent="0.25">
      <c r="A1084" s="332"/>
      <c r="B1084" s="147" t="s">
        <v>71</v>
      </c>
      <c r="C1084" s="224"/>
      <c r="D1084" s="224"/>
      <c r="E1084" s="224"/>
      <c r="F1084" s="224"/>
      <c r="G1084" s="221" t="s">
        <v>62</v>
      </c>
      <c r="H1084" s="221"/>
      <c r="I1084" s="273" t="s">
        <v>62</v>
      </c>
      <c r="J1084" s="273"/>
      <c r="K1084" s="221"/>
      <c r="L1084" s="221" t="s">
        <v>62</v>
      </c>
      <c r="M1084" s="221"/>
      <c r="N1084" s="221"/>
      <c r="O1084" s="87" t="s">
        <v>62</v>
      </c>
      <c r="P1084" s="87" t="s">
        <v>62</v>
      </c>
      <c r="Q1084" s="87" t="s">
        <v>62</v>
      </c>
      <c r="R1084" s="87" t="s">
        <v>62</v>
      </c>
      <c r="S1084" s="56"/>
    </row>
    <row r="1085" spans="1:19" x14ac:dyDescent="0.25">
      <c r="A1085" s="333"/>
      <c r="B1085" s="148" t="s">
        <v>72</v>
      </c>
      <c r="C1085" s="224"/>
      <c r="D1085" s="224" t="s">
        <v>62</v>
      </c>
      <c r="E1085" s="224"/>
      <c r="F1085" s="224"/>
      <c r="G1085" s="221">
        <f>G1083</f>
        <v>1</v>
      </c>
      <c r="H1085" s="221">
        <f>H1083</f>
        <v>1</v>
      </c>
      <c r="I1085" s="273">
        <f>I1083</f>
        <v>1</v>
      </c>
      <c r="J1085" s="273">
        <f>J1083</f>
        <v>1</v>
      </c>
      <c r="K1085" s="221">
        <f>K1083</f>
        <v>1</v>
      </c>
      <c r="L1085" s="221" t="s">
        <v>62</v>
      </c>
      <c r="M1085" s="84">
        <v>46022</v>
      </c>
      <c r="N1085" s="84">
        <v>46022</v>
      </c>
      <c r="O1085" s="83"/>
      <c r="P1085" s="87" t="s">
        <v>62</v>
      </c>
      <c r="Q1085" s="83"/>
      <c r="R1085" s="83"/>
      <c r="S1085" s="56"/>
    </row>
    <row r="1086" spans="1:19" ht="58.5" x14ac:dyDescent="0.25">
      <c r="A1086" s="334" t="s">
        <v>139</v>
      </c>
      <c r="B1086" s="137" t="s">
        <v>331</v>
      </c>
      <c r="C1086" s="142" t="s">
        <v>191</v>
      </c>
      <c r="D1086" s="141" t="s">
        <v>333</v>
      </c>
      <c r="E1086" s="141" t="s">
        <v>320</v>
      </c>
      <c r="F1086" s="142">
        <v>642</v>
      </c>
      <c r="G1086" s="80">
        <v>1</v>
      </c>
      <c r="H1086" s="80">
        <v>1</v>
      </c>
      <c r="I1086" s="80">
        <v>1</v>
      </c>
      <c r="J1086" s="80">
        <v>1</v>
      </c>
      <c r="K1086" s="80">
        <v>1</v>
      </c>
      <c r="L1086" s="80"/>
      <c r="M1086" s="80" t="s">
        <v>62</v>
      </c>
      <c r="N1086" s="80" t="s">
        <v>62</v>
      </c>
      <c r="O1086" s="83">
        <v>93132</v>
      </c>
      <c r="P1086" s="83"/>
      <c r="Q1086" s="83">
        <v>93132</v>
      </c>
      <c r="R1086" s="83">
        <v>93132</v>
      </c>
      <c r="S1086" s="56"/>
    </row>
    <row r="1087" spans="1:19" ht="15.75" x14ac:dyDescent="0.25">
      <c r="A1087" s="332"/>
      <c r="B1087" s="146" t="s">
        <v>70</v>
      </c>
      <c r="C1087" s="224"/>
      <c r="D1087" s="224" t="s">
        <v>62</v>
      </c>
      <c r="E1087" s="224"/>
      <c r="F1087" s="224"/>
      <c r="G1087" s="221">
        <f>G1086</f>
        <v>1</v>
      </c>
      <c r="H1087" s="221">
        <f>H1086</f>
        <v>1</v>
      </c>
      <c r="I1087" s="273">
        <f>I1086</f>
        <v>1</v>
      </c>
      <c r="J1087" s="273">
        <f>J1086</f>
        <v>1</v>
      </c>
      <c r="K1087" s="221">
        <f>K1086</f>
        <v>1</v>
      </c>
      <c r="L1087" s="221" t="s">
        <v>62</v>
      </c>
      <c r="M1087" s="84">
        <v>46022</v>
      </c>
      <c r="N1087" s="84">
        <v>46022</v>
      </c>
      <c r="O1087" s="83"/>
      <c r="P1087" s="87"/>
      <c r="Q1087" s="83"/>
      <c r="R1087" s="83"/>
      <c r="S1087" s="56"/>
    </row>
    <row r="1088" spans="1:19" x14ac:dyDescent="0.25">
      <c r="A1088" s="332"/>
      <c r="B1088" s="147" t="s">
        <v>76</v>
      </c>
      <c r="C1088" s="224"/>
      <c r="D1088" s="224"/>
      <c r="E1088" s="224"/>
      <c r="F1088" s="224"/>
      <c r="G1088" s="221" t="s">
        <v>62</v>
      </c>
      <c r="H1088" s="221"/>
      <c r="I1088" s="273" t="s">
        <v>62</v>
      </c>
      <c r="J1088" s="273"/>
      <c r="K1088" s="221"/>
      <c r="L1088" s="221" t="s">
        <v>62</v>
      </c>
      <c r="M1088" s="221"/>
      <c r="N1088" s="221"/>
      <c r="O1088" s="87" t="s">
        <v>62</v>
      </c>
      <c r="P1088" s="87" t="s">
        <v>62</v>
      </c>
      <c r="Q1088" s="87" t="s">
        <v>62</v>
      </c>
      <c r="R1088" s="87" t="s">
        <v>62</v>
      </c>
      <c r="S1088" s="56"/>
    </row>
    <row r="1089" spans="1:19" ht="45" x14ac:dyDescent="0.25">
      <c r="A1089" s="332"/>
      <c r="B1089" s="148" t="s">
        <v>192</v>
      </c>
      <c r="C1089" s="224"/>
      <c r="D1089" s="224" t="s">
        <v>62</v>
      </c>
      <c r="E1089" s="224"/>
      <c r="F1089" s="224"/>
      <c r="G1089" s="221">
        <f>G1086</f>
        <v>1</v>
      </c>
      <c r="H1089" s="221">
        <f>H1086</f>
        <v>1</v>
      </c>
      <c r="I1089" s="273">
        <f>I1086</f>
        <v>1</v>
      </c>
      <c r="J1089" s="273">
        <f>J1086</f>
        <v>1</v>
      </c>
      <c r="K1089" s="221">
        <f>K1086</f>
        <v>1</v>
      </c>
      <c r="L1089" s="221" t="s">
        <v>62</v>
      </c>
      <c r="M1089" s="84">
        <v>46022</v>
      </c>
      <c r="N1089" s="84">
        <v>46022</v>
      </c>
      <c r="O1089" s="83"/>
      <c r="P1089" s="87" t="s">
        <v>62</v>
      </c>
      <c r="Q1089" s="83"/>
      <c r="R1089" s="83"/>
      <c r="S1089" s="56"/>
    </row>
    <row r="1090" spans="1:19" x14ac:dyDescent="0.25">
      <c r="A1090" s="332"/>
      <c r="B1090" s="147" t="s">
        <v>193</v>
      </c>
      <c r="C1090" s="224"/>
      <c r="D1090" s="224"/>
      <c r="E1090" s="224"/>
      <c r="F1090" s="224"/>
      <c r="G1090" s="221" t="s">
        <v>62</v>
      </c>
      <c r="H1090" s="221"/>
      <c r="I1090" s="273" t="s">
        <v>62</v>
      </c>
      <c r="J1090" s="273"/>
      <c r="K1090" s="221"/>
      <c r="L1090" s="221" t="s">
        <v>62</v>
      </c>
      <c r="M1090" s="221"/>
      <c r="N1090" s="221"/>
      <c r="O1090" s="87" t="s">
        <v>62</v>
      </c>
      <c r="P1090" s="87" t="s">
        <v>62</v>
      </c>
      <c r="Q1090" s="87" t="s">
        <v>62</v>
      </c>
      <c r="R1090" s="87" t="s">
        <v>62</v>
      </c>
      <c r="S1090" s="56"/>
    </row>
    <row r="1091" spans="1:19" ht="45" x14ac:dyDescent="0.25">
      <c r="A1091" s="332"/>
      <c r="B1091" s="148" t="s">
        <v>330</v>
      </c>
      <c r="C1091" s="224"/>
      <c r="D1091" s="224" t="s">
        <v>62</v>
      </c>
      <c r="E1091" s="224"/>
      <c r="F1091" s="224"/>
      <c r="G1091" s="221">
        <f>G1089</f>
        <v>1</v>
      </c>
      <c r="H1091" s="221">
        <f>H1089</f>
        <v>1</v>
      </c>
      <c r="I1091" s="273">
        <f>I1089</f>
        <v>1</v>
      </c>
      <c r="J1091" s="273">
        <f>J1089</f>
        <v>1</v>
      </c>
      <c r="K1091" s="221">
        <f>K1089</f>
        <v>1</v>
      </c>
      <c r="L1091" s="221" t="s">
        <v>62</v>
      </c>
      <c r="M1091" s="84">
        <v>46022</v>
      </c>
      <c r="N1091" s="84">
        <v>46022</v>
      </c>
      <c r="O1091" s="83"/>
      <c r="P1091" s="87" t="s">
        <v>62</v>
      </c>
      <c r="Q1091" s="83"/>
      <c r="R1091" s="83"/>
      <c r="S1091" s="56"/>
    </row>
    <row r="1092" spans="1:19" x14ac:dyDescent="0.25">
      <c r="A1092" s="332"/>
      <c r="B1092" s="147" t="s">
        <v>71</v>
      </c>
      <c r="C1092" s="224"/>
      <c r="D1092" s="224"/>
      <c r="E1092" s="224"/>
      <c r="F1092" s="224"/>
      <c r="G1092" s="221" t="s">
        <v>62</v>
      </c>
      <c r="H1092" s="221"/>
      <c r="I1092" s="273" t="s">
        <v>62</v>
      </c>
      <c r="J1092" s="273"/>
      <c r="K1092" s="221"/>
      <c r="L1092" s="221" t="s">
        <v>62</v>
      </c>
      <c r="M1092" s="221"/>
      <c r="N1092" s="221"/>
      <c r="O1092" s="87" t="s">
        <v>62</v>
      </c>
      <c r="P1092" s="87" t="s">
        <v>62</v>
      </c>
      <c r="Q1092" s="87" t="s">
        <v>62</v>
      </c>
      <c r="R1092" s="87" t="s">
        <v>62</v>
      </c>
      <c r="S1092" s="56"/>
    </row>
    <row r="1093" spans="1:19" x14ac:dyDescent="0.25">
      <c r="A1093" s="333"/>
      <c r="B1093" s="148" t="s">
        <v>72</v>
      </c>
      <c r="C1093" s="224"/>
      <c r="D1093" s="224" t="s">
        <v>62</v>
      </c>
      <c r="E1093" s="224"/>
      <c r="F1093" s="224"/>
      <c r="G1093" s="221">
        <f>G1091</f>
        <v>1</v>
      </c>
      <c r="H1093" s="221">
        <f>H1091</f>
        <v>1</v>
      </c>
      <c r="I1093" s="273">
        <f>I1091</f>
        <v>1</v>
      </c>
      <c r="J1093" s="273">
        <f>J1091</f>
        <v>1</v>
      </c>
      <c r="K1093" s="221">
        <f>K1091</f>
        <v>1</v>
      </c>
      <c r="L1093" s="221" t="s">
        <v>62</v>
      </c>
      <c r="M1093" s="84">
        <v>46022</v>
      </c>
      <c r="N1093" s="84">
        <v>46022</v>
      </c>
      <c r="O1093" s="83"/>
      <c r="P1093" s="87" t="s">
        <v>62</v>
      </c>
      <c r="Q1093" s="83"/>
      <c r="R1093" s="83"/>
      <c r="S1093" s="56"/>
    </row>
    <row r="1094" spans="1:19" ht="58.5" x14ac:dyDescent="0.25">
      <c r="A1094" s="334" t="s">
        <v>138</v>
      </c>
      <c r="B1094" s="137" t="s">
        <v>331</v>
      </c>
      <c r="C1094" s="142" t="s">
        <v>191</v>
      </c>
      <c r="D1094" s="141" t="s">
        <v>333</v>
      </c>
      <c r="E1094" s="141" t="s">
        <v>320</v>
      </c>
      <c r="F1094" s="142">
        <v>642</v>
      </c>
      <c r="G1094" s="80"/>
      <c r="H1094" s="80"/>
      <c r="I1094" s="80"/>
      <c r="J1094" s="80"/>
      <c r="K1094" s="80"/>
      <c r="L1094" s="80"/>
      <c r="M1094" s="80" t="s">
        <v>62</v>
      </c>
      <c r="N1094" s="80" t="s">
        <v>62</v>
      </c>
      <c r="O1094" s="83"/>
      <c r="P1094" s="83"/>
      <c r="Q1094" s="83"/>
      <c r="R1094" s="83"/>
      <c r="S1094" s="56"/>
    </row>
    <row r="1095" spans="1:19" ht="15.75" x14ac:dyDescent="0.25">
      <c r="A1095" s="332"/>
      <c r="B1095" s="146" t="s">
        <v>70</v>
      </c>
      <c r="C1095" s="224"/>
      <c r="D1095" s="224" t="s">
        <v>62</v>
      </c>
      <c r="E1095" s="224"/>
      <c r="F1095" s="224"/>
      <c r="G1095" s="221">
        <f>G1094</f>
        <v>0</v>
      </c>
      <c r="H1095" s="221">
        <f>H1094</f>
        <v>0</v>
      </c>
      <c r="I1095" s="273">
        <f>I1094</f>
        <v>0</v>
      </c>
      <c r="J1095" s="273">
        <f>J1094</f>
        <v>0</v>
      </c>
      <c r="K1095" s="221">
        <f>K1094</f>
        <v>0</v>
      </c>
      <c r="L1095" s="221" t="s">
        <v>62</v>
      </c>
      <c r="M1095" s="84">
        <v>46022</v>
      </c>
      <c r="N1095" s="84">
        <v>46022</v>
      </c>
      <c r="O1095" s="83"/>
      <c r="P1095" s="87" t="s">
        <v>62</v>
      </c>
      <c r="Q1095" s="83"/>
      <c r="R1095" s="83"/>
      <c r="S1095" s="56"/>
    </row>
    <row r="1096" spans="1:19" x14ac:dyDescent="0.25">
      <c r="A1096" s="332"/>
      <c r="B1096" s="147" t="s">
        <v>76</v>
      </c>
      <c r="C1096" s="224"/>
      <c r="D1096" s="224"/>
      <c r="E1096" s="224"/>
      <c r="F1096" s="224"/>
      <c r="G1096" s="221" t="s">
        <v>62</v>
      </c>
      <c r="H1096" s="221"/>
      <c r="I1096" s="273" t="s">
        <v>62</v>
      </c>
      <c r="J1096" s="273"/>
      <c r="K1096" s="221"/>
      <c r="L1096" s="221" t="s">
        <v>62</v>
      </c>
      <c r="M1096" s="221"/>
      <c r="N1096" s="221"/>
      <c r="O1096" s="87" t="s">
        <v>62</v>
      </c>
      <c r="P1096" s="87" t="s">
        <v>62</v>
      </c>
      <c r="Q1096" s="87" t="s">
        <v>62</v>
      </c>
      <c r="R1096" s="87" t="s">
        <v>62</v>
      </c>
      <c r="S1096" s="56"/>
    </row>
    <row r="1097" spans="1:19" ht="45" x14ac:dyDescent="0.25">
      <c r="A1097" s="332"/>
      <c r="B1097" s="148" t="s">
        <v>192</v>
      </c>
      <c r="C1097" s="224"/>
      <c r="D1097" s="224" t="s">
        <v>62</v>
      </c>
      <c r="E1097" s="224"/>
      <c r="F1097" s="224"/>
      <c r="G1097" s="221">
        <f>G1094</f>
        <v>0</v>
      </c>
      <c r="H1097" s="221">
        <f>H1094</f>
        <v>0</v>
      </c>
      <c r="I1097" s="273">
        <f>I1094</f>
        <v>0</v>
      </c>
      <c r="J1097" s="273">
        <f>J1094</f>
        <v>0</v>
      </c>
      <c r="K1097" s="221">
        <f>K1094</f>
        <v>0</v>
      </c>
      <c r="L1097" s="221" t="s">
        <v>62</v>
      </c>
      <c r="M1097" s="84">
        <v>46022</v>
      </c>
      <c r="N1097" s="84">
        <v>46022</v>
      </c>
      <c r="O1097" s="83"/>
      <c r="P1097" s="87" t="s">
        <v>62</v>
      </c>
      <c r="Q1097" s="83"/>
      <c r="R1097" s="83"/>
      <c r="S1097" s="56"/>
    </row>
    <row r="1098" spans="1:19" x14ac:dyDescent="0.25">
      <c r="A1098" s="332"/>
      <c r="B1098" s="147" t="s">
        <v>193</v>
      </c>
      <c r="C1098" s="224"/>
      <c r="D1098" s="224"/>
      <c r="E1098" s="224"/>
      <c r="F1098" s="224"/>
      <c r="G1098" s="221" t="s">
        <v>62</v>
      </c>
      <c r="H1098" s="221"/>
      <c r="I1098" s="273" t="s">
        <v>62</v>
      </c>
      <c r="J1098" s="273"/>
      <c r="K1098" s="221"/>
      <c r="L1098" s="221" t="s">
        <v>62</v>
      </c>
      <c r="M1098" s="221"/>
      <c r="N1098" s="221"/>
      <c r="O1098" s="87" t="s">
        <v>62</v>
      </c>
      <c r="P1098" s="87" t="s">
        <v>62</v>
      </c>
      <c r="Q1098" s="87" t="s">
        <v>62</v>
      </c>
      <c r="R1098" s="87" t="s">
        <v>62</v>
      </c>
      <c r="S1098" s="56"/>
    </row>
    <row r="1099" spans="1:19" ht="45" x14ac:dyDescent="0.25">
      <c r="A1099" s="332"/>
      <c r="B1099" s="148" t="s">
        <v>330</v>
      </c>
      <c r="C1099" s="224"/>
      <c r="D1099" s="224" t="s">
        <v>62</v>
      </c>
      <c r="E1099" s="224"/>
      <c r="F1099" s="224"/>
      <c r="G1099" s="221">
        <f>G1097</f>
        <v>0</v>
      </c>
      <c r="H1099" s="221">
        <f>H1097</f>
        <v>0</v>
      </c>
      <c r="I1099" s="273">
        <f>I1097</f>
        <v>0</v>
      </c>
      <c r="J1099" s="273">
        <f>J1097</f>
        <v>0</v>
      </c>
      <c r="K1099" s="221">
        <f>K1097</f>
        <v>0</v>
      </c>
      <c r="L1099" s="221" t="s">
        <v>62</v>
      </c>
      <c r="M1099" s="84">
        <v>46022</v>
      </c>
      <c r="N1099" s="84">
        <v>46022</v>
      </c>
      <c r="O1099" s="83"/>
      <c r="P1099" s="87" t="s">
        <v>62</v>
      </c>
      <c r="Q1099" s="83"/>
      <c r="R1099" s="83"/>
      <c r="S1099" s="56"/>
    </row>
    <row r="1100" spans="1:19" x14ac:dyDescent="0.25">
      <c r="A1100" s="332"/>
      <c r="B1100" s="147" t="s">
        <v>71</v>
      </c>
      <c r="C1100" s="224"/>
      <c r="D1100" s="224"/>
      <c r="E1100" s="224"/>
      <c r="F1100" s="224"/>
      <c r="G1100" s="221" t="s">
        <v>62</v>
      </c>
      <c r="H1100" s="221"/>
      <c r="I1100" s="273" t="s">
        <v>62</v>
      </c>
      <c r="J1100" s="273"/>
      <c r="K1100" s="221"/>
      <c r="L1100" s="221" t="s">
        <v>62</v>
      </c>
      <c r="M1100" s="221"/>
      <c r="N1100" s="221"/>
      <c r="O1100" s="87" t="s">
        <v>62</v>
      </c>
      <c r="P1100" s="87" t="s">
        <v>62</v>
      </c>
      <c r="Q1100" s="87" t="s">
        <v>62</v>
      </c>
      <c r="R1100" s="87" t="s">
        <v>62</v>
      </c>
      <c r="S1100" s="56"/>
    </row>
    <row r="1101" spans="1:19" x14ac:dyDescent="0.25">
      <c r="A1101" s="333"/>
      <c r="B1101" s="148" t="s">
        <v>72</v>
      </c>
      <c r="C1101" s="224"/>
      <c r="D1101" s="224" t="s">
        <v>62</v>
      </c>
      <c r="E1101" s="224"/>
      <c r="F1101" s="224"/>
      <c r="G1101" s="221">
        <f>G1099</f>
        <v>0</v>
      </c>
      <c r="H1101" s="221">
        <f>H1099</f>
        <v>0</v>
      </c>
      <c r="I1101" s="273">
        <f>I1099</f>
        <v>0</v>
      </c>
      <c r="J1101" s="273">
        <f>J1099</f>
        <v>0</v>
      </c>
      <c r="K1101" s="221">
        <f>K1099</f>
        <v>0</v>
      </c>
      <c r="L1101" s="221" t="s">
        <v>62</v>
      </c>
      <c r="M1101" s="84">
        <v>46022</v>
      </c>
      <c r="N1101" s="84">
        <v>46022</v>
      </c>
      <c r="O1101" s="83"/>
      <c r="P1101" s="87" t="s">
        <v>62</v>
      </c>
      <c r="Q1101" s="83"/>
      <c r="R1101" s="83"/>
      <c r="S1101" s="56"/>
    </row>
    <row r="1102" spans="1:19" ht="58.5" x14ac:dyDescent="0.25">
      <c r="A1102" s="331" t="s">
        <v>137</v>
      </c>
      <c r="B1102" s="137" t="s">
        <v>331</v>
      </c>
      <c r="C1102" s="142" t="s">
        <v>191</v>
      </c>
      <c r="D1102" s="141" t="s">
        <v>333</v>
      </c>
      <c r="E1102" s="141" t="s">
        <v>320</v>
      </c>
      <c r="F1102" s="142">
        <v>642</v>
      </c>
      <c r="G1102" s="80">
        <v>1</v>
      </c>
      <c r="H1102" s="80">
        <v>1</v>
      </c>
      <c r="I1102" s="80">
        <v>1</v>
      </c>
      <c r="J1102" s="80">
        <v>1</v>
      </c>
      <c r="K1102" s="80">
        <v>1</v>
      </c>
      <c r="L1102" s="80"/>
      <c r="M1102" s="80" t="s">
        <v>62</v>
      </c>
      <c r="N1102" s="80" t="s">
        <v>62</v>
      </c>
      <c r="O1102" s="83">
        <v>74192.45</v>
      </c>
      <c r="P1102" s="83" t="s">
        <v>62</v>
      </c>
      <c r="Q1102" s="83"/>
      <c r="R1102" s="83"/>
      <c r="S1102" s="56"/>
    </row>
    <row r="1103" spans="1:19" ht="15.75" x14ac:dyDescent="0.25">
      <c r="A1103" s="332"/>
      <c r="B1103" s="146" t="s">
        <v>70</v>
      </c>
      <c r="C1103" s="224"/>
      <c r="D1103" s="224" t="s">
        <v>62</v>
      </c>
      <c r="E1103" s="224"/>
      <c r="F1103" s="224"/>
      <c r="G1103" s="221">
        <f>G1102</f>
        <v>1</v>
      </c>
      <c r="H1103" s="221">
        <f>H1102</f>
        <v>1</v>
      </c>
      <c r="I1103" s="273">
        <f>I1102</f>
        <v>1</v>
      </c>
      <c r="J1103" s="273">
        <f>J1102</f>
        <v>1</v>
      </c>
      <c r="K1103" s="221">
        <f>K1102</f>
        <v>1</v>
      </c>
      <c r="L1103" s="221" t="s">
        <v>62</v>
      </c>
      <c r="M1103" s="84">
        <v>46022</v>
      </c>
      <c r="N1103" s="84">
        <v>46022</v>
      </c>
      <c r="O1103" s="83"/>
      <c r="P1103" s="87"/>
      <c r="Q1103" s="83"/>
      <c r="R1103" s="83"/>
      <c r="S1103" s="56"/>
    </row>
    <row r="1104" spans="1:19" x14ac:dyDescent="0.25">
      <c r="A1104" s="332"/>
      <c r="B1104" s="147" t="s">
        <v>76</v>
      </c>
      <c r="C1104" s="224"/>
      <c r="D1104" s="224"/>
      <c r="E1104" s="224"/>
      <c r="F1104" s="224"/>
      <c r="G1104" s="221" t="s">
        <v>62</v>
      </c>
      <c r="H1104" s="221"/>
      <c r="I1104" s="273" t="s">
        <v>62</v>
      </c>
      <c r="J1104" s="273"/>
      <c r="K1104" s="221"/>
      <c r="L1104" s="221" t="s">
        <v>62</v>
      </c>
      <c r="M1104" s="221"/>
      <c r="N1104" s="221"/>
      <c r="O1104" s="87" t="s">
        <v>62</v>
      </c>
      <c r="P1104" s="87" t="s">
        <v>62</v>
      </c>
      <c r="Q1104" s="87" t="s">
        <v>62</v>
      </c>
      <c r="R1104" s="87" t="s">
        <v>62</v>
      </c>
      <c r="S1104" s="56"/>
    </row>
    <row r="1105" spans="1:19" ht="45" x14ac:dyDescent="0.25">
      <c r="A1105" s="332"/>
      <c r="B1105" s="148" t="s">
        <v>192</v>
      </c>
      <c r="C1105" s="224"/>
      <c r="D1105" s="224" t="s">
        <v>62</v>
      </c>
      <c r="E1105" s="224"/>
      <c r="F1105" s="224"/>
      <c r="G1105" s="221">
        <f>G1102</f>
        <v>1</v>
      </c>
      <c r="H1105" s="221">
        <f>H1102</f>
        <v>1</v>
      </c>
      <c r="I1105" s="273">
        <f>I1102</f>
        <v>1</v>
      </c>
      <c r="J1105" s="273">
        <f>J1102</f>
        <v>1</v>
      </c>
      <c r="K1105" s="221">
        <f>K1102</f>
        <v>1</v>
      </c>
      <c r="L1105" s="221" t="s">
        <v>62</v>
      </c>
      <c r="M1105" s="84">
        <v>46022</v>
      </c>
      <c r="N1105" s="84">
        <v>46022</v>
      </c>
      <c r="O1105" s="83"/>
      <c r="P1105" s="87" t="s">
        <v>62</v>
      </c>
      <c r="Q1105" s="83"/>
      <c r="R1105" s="83"/>
      <c r="S1105" s="56"/>
    </row>
    <row r="1106" spans="1:19" x14ac:dyDescent="0.25">
      <c r="A1106" s="332"/>
      <c r="B1106" s="147" t="s">
        <v>193</v>
      </c>
      <c r="C1106" s="224"/>
      <c r="D1106" s="224"/>
      <c r="E1106" s="224"/>
      <c r="F1106" s="224"/>
      <c r="G1106" s="221" t="s">
        <v>62</v>
      </c>
      <c r="H1106" s="221"/>
      <c r="I1106" s="273" t="s">
        <v>62</v>
      </c>
      <c r="J1106" s="273"/>
      <c r="K1106" s="221"/>
      <c r="L1106" s="221" t="s">
        <v>62</v>
      </c>
      <c r="M1106" s="221"/>
      <c r="N1106" s="221"/>
      <c r="O1106" s="87" t="s">
        <v>62</v>
      </c>
      <c r="P1106" s="87" t="s">
        <v>62</v>
      </c>
      <c r="Q1106" s="87" t="s">
        <v>62</v>
      </c>
      <c r="R1106" s="87" t="s">
        <v>62</v>
      </c>
      <c r="S1106" s="56"/>
    </row>
    <row r="1107" spans="1:19" ht="45" x14ac:dyDescent="0.25">
      <c r="A1107" s="332"/>
      <c r="B1107" s="148" t="s">
        <v>330</v>
      </c>
      <c r="C1107" s="224"/>
      <c r="D1107" s="224" t="s">
        <v>62</v>
      </c>
      <c r="E1107" s="224"/>
      <c r="F1107" s="224"/>
      <c r="G1107" s="221">
        <f>G1105</f>
        <v>1</v>
      </c>
      <c r="H1107" s="221">
        <f>H1105</f>
        <v>1</v>
      </c>
      <c r="I1107" s="273">
        <f>I1105</f>
        <v>1</v>
      </c>
      <c r="J1107" s="273">
        <f>J1105</f>
        <v>1</v>
      </c>
      <c r="K1107" s="221">
        <f>K1105</f>
        <v>1</v>
      </c>
      <c r="L1107" s="221" t="s">
        <v>62</v>
      </c>
      <c r="M1107" s="84">
        <v>46022</v>
      </c>
      <c r="N1107" s="84">
        <v>46022</v>
      </c>
      <c r="O1107" s="83"/>
      <c r="P1107" s="87" t="s">
        <v>62</v>
      </c>
      <c r="Q1107" s="83"/>
      <c r="R1107" s="83"/>
      <c r="S1107" s="56"/>
    </row>
    <row r="1108" spans="1:19" x14ac:dyDescent="0.25">
      <c r="A1108" s="332"/>
      <c r="B1108" s="147" t="s">
        <v>71</v>
      </c>
      <c r="C1108" s="224"/>
      <c r="D1108" s="224"/>
      <c r="E1108" s="224"/>
      <c r="F1108" s="224"/>
      <c r="G1108" s="221" t="s">
        <v>62</v>
      </c>
      <c r="H1108" s="221"/>
      <c r="I1108" s="273" t="s">
        <v>62</v>
      </c>
      <c r="J1108" s="273"/>
      <c r="K1108" s="221"/>
      <c r="L1108" s="221" t="s">
        <v>62</v>
      </c>
      <c r="M1108" s="221"/>
      <c r="N1108" s="221"/>
      <c r="O1108" s="87" t="s">
        <v>62</v>
      </c>
      <c r="P1108" s="87" t="s">
        <v>62</v>
      </c>
      <c r="Q1108" s="87" t="s">
        <v>62</v>
      </c>
      <c r="R1108" s="87" t="s">
        <v>62</v>
      </c>
      <c r="S1108" s="56"/>
    </row>
    <row r="1109" spans="1:19" x14ac:dyDescent="0.25">
      <c r="A1109" s="333"/>
      <c r="B1109" s="148" t="s">
        <v>72</v>
      </c>
      <c r="C1109" s="224"/>
      <c r="D1109" s="224" t="s">
        <v>62</v>
      </c>
      <c r="E1109" s="224"/>
      <c r="F1109" s="224"/>
      <c r="G1109" s="221">
        <f>G1107</f>
        <v>1</v>
      </c>
      <c r="H1109" s="221">
        <f>H1107</f>
        <v>1</v>
      </c>
      <c r="I1109" s="273">
        <f>I1107</f>
        <v>1</v>
      </c>
      <c r="J1109" s="273">
        <f>J1107</f>
        <v>1</v>
      </c>
      <c r="K1109" s="221">
        <f>K1107</f>
        <v>1</v>
      </c>
      <c r="L1109" s="221" t="s">
        <v>62</v>
      </c>
      <c r="M1109" s="84">
        <v>46022</v>
      </c>
      <c r="N1109" s="84">
        <v>46022</v>
      </c>
      <c r="O1109" s="83"/>
      <c r="P1109" s="87" t="s">
        <v>62</v>
      </c>
      <c r="Q1109" s="83"/>
      <c r="R1109" s="83"/>
      <c r="S1109" s="56"/>
    </row>
    <row r="1110" spans="1:19" ht="58.5" x14ac:dyDescent="0.25">
      <c r="A1110" s="331" t="s">
        <v>136</v>
      </c>
      <c r="B1110" s="137" t="s">
        <v>331</v>
      </c>
      <c r="C1110" s="142" t="s">
        <v>191</v>
      </c>
      <c r="D1110" s="141" t="s">
        <v>333</v>
      </c>
      <c r="E1110" s="141" t="s">
        <v>320</v>
      </c>
      <c r="F1110" s="142">
        <v>642</v>
      </c>
      <c r="G1110" s="80">
        <v>1</v>
      </c>
      <c r="H1110" s="80">
        <v>1</v>
      </c>
      <c r="I1110" s="80">
        <v>1</v>
      </c>
      <c r="J1110" s="80">
        <v>1</v>
      </c>
      <c r="K1110" s="80">
        <v>1</v>
      </c>
      <c r="L1110" s="80"/>
      <c r="M1110" s="80" t="s">
        <v>62</v>
      </c>
      <c r="N1110" s="80" t="s">
        <v>62</v>
      </c>
      <c r="O1110" s="83">
        <v>84090</v>
      </c>
      <c r="P1110" s="83" t="s">
        <v>62</v>
      </c>
      <c r="Q1110" s="83">
        <v>84090</v>
      </c>
      <c r="R1110" s="83">
        <v>84090</v>
      </c>
      <c r="S1110" s="56"/>
    </row>
    <row r="1111" spans="1:19" ht="15.75" x14ac:dyDescent="0.25">
      <c r="A1111" s="332"/>
      <c r="B1111" s="146" t="s">
        <v>70</v>
      </c>
      <c r="C1111" s="224"/>
      <c r="D1111" s="224" t="s">
        <v>62</v>
      </c>
      <c r="E1111" s="224"/>
      <c r="F1111" s="224"/>
      <c r="G1111" s="221">
        <f>G1110</f>
        <v>1</v>
      </c>
      <c r="H1111" s="221">
        <f>H1110</f>
        <v>1</v>
      </c>
      <c r="I1111" s="273">
        <f>I1110</f>
        <v>1</v>
      </c>
      <c r="J1111" s="273">
        <f>J1110</f>
        <v>1</v>
      </c>
      <c r="K1111" s="221">
        <f>K1110</f>
        <v>1</v>
      </c>
      <c r="L1111" s="221" t="s">
        <v>62</v>
      </c>
      <c r="M1111" s="84">
        <v>46022</v>
      </c>
      <c r="N1111" s="84">
        <v>46022</v>
      </c>
      <c r="O1111" s="83"/>
      <c r="P1111" s="87"/>
      <c r="Q1111" s="83"/>
      <c r="R1111" s="83"/>
      <c r="S1111" s="56"/>
    </row>
    <row r="1112" spans="1:19" x14ac:dyDescent="0.25">
      <c r="A1112" s="332"/>
      <c r="B1112" s="147" t="s">
        <v>76</v>
      </c>
      <c r="C1112" s="224"/>
      <c r="D1112" s="224"/>
      <c r="E1112" s="224"/>
      <c r="F1112" s="224"/>
      <c r="G1112" s="221" t="s">
        <v>62</v>
      </c>
      <c r="H1112" s="221"/>
      <c r="I1112" s="273" t="s">
        <v>62</v>
      </c>
      <c r="J1112" s="273"/>
      <c r="K1112" s="221"/>
      <c r="L1112" s="221" t="s">
        <v>62</v>
      </c>
      <c r="M1112" s="221"/>
      <c r="N1112" s="221"/>
      <c r="O1112" s="87" t="s">
        <v>62</v>
      </c>
      <c r="P1112" s="87" t="s">
        <v>62</v>
      </c>
      <c r="Q1112" s="87" t="s">
        <v>62</v>
      </c>
      <c r="R1112" s="87" t="s">
        <v>62</v>
      </c>
      <c r="S1112" s="56"/>
    </row>
    <row r="1113" spans="1:19" ht="45" x14ac:dyDescent="0.25">
      <c r="A1113" s="332"/>
      <c r="B1113" s="148" t="s">
        <v>192</v>
      </c>
      <c r="C1113" s="224"/>
      <c r="D1113" s="224" t="s">
        <v>62</v>
      </c>
      <c r="E1113" s="224"/>
      <c r="F1113" s="224"/>
      <c r="G1113" s="221">
        <f>G1110</f>
        <v>1</v>
      </c>
      <c r="H1113" s="221">
        <f>H1110</f>
        <v>1</v>
      </c>
      <c r="I1113" s="273">
        <f>I1110</f>
        <v>1</v>
      </c>
      <c r="J1113" s="273">
        <f>J1110</f>
        <v>1</v>
      </c>
      <c r="K1113" s="221">
        <f>K1110</f>
        <v>1</v>
      </c>
      <c r="L1113" s="221" t="s">
        <v>62</v>
      </c>
      <c r="M1113" s="84">
        <v>46022</v>
      </c>
      <c r="N1113" s="84">
        <v>46022</v>
      </c>
      <c r="O1113" s="83"/>
      <c r="P1113" s="87" t="s">
        <v>62</v>
      </c>
      <c r="Q1113" s="83"/>
      <c r="R1113" s="83"/>
      <c r="S1113" s="56"/>
    </row>
    <row r="1114" spans="1:19" x14ac:dyDescent="0.25">
      <c r="A1114" s="332"/>
      <c r="B1114" s="147" t="s">
        <v>193</v>
      </c>
      <c r="C1114" s="224"/>
      <c r="D1114" s="224"/>
      <c r="E1114" s="224"/>
      <c r="F1114" s="224"/>
      <c r="G1114" s="221" t="s">
        <v>62</v>
      </c>
      <c r="H1114" s="221"/>
      <c r="I1114" s="273" t="s">
        <v>62</v>
      </c>
      <c r="J1114" s="273"/>
      <c r="K1114" s="221"/>
      <c r="L1114" s="221" t="s">
        <v>62</v>
      </c>
      <c r="M1114" s="221"/>
      <c r="N1114" s="221"/>
      <c r="O1114" s="87" t="s">
        <v>62</v>
      </c>
      <c r="P1114" s="87" t="s">
        <v>62</v>
      </c>
      <c r="Q1114" s="87" t="s">
        <v>62</v>
      </c>
      <c r="R1114" s="87" t="s">
        <v>62</v>
      </c>
      <c r="S1114" s="56"/>
    </row>
    <row r="1115" spans="1:19" ht="45" x14ac:dyDescent="0.25">
      <c r="A1115" s="332"/>
      <c r="B1115" s="148" t="s">
        <v>330</v>
      </c>
      <c r="C1115" s="224"/>
      <c r="D1115" s="224" t="s">
        <v>62</v>
      </c>
      <c r="E1115" s="224"/>
      <c r="F1115" s="224"/>
      <c r="G1115" s="221">
        <f>G1113</f>
        <v>1</v>
      </c>
      <c r="H1115" s="221">
        <f>H1113</f>
        <v>1</v>
      </c>
      <c r="I1115" s="273">
        <f>I1113</f>
        <v>1</v>
      </c>
      <c r="J1115" s="273">
        <f>J1113</f>
        <v>1</v>
      </c>
      <c r="K1115" s="221">
        <f>K1113</f>
        <v>1</v>
      </c>
      <c r="L1115" s="221" t="s">
        <v>62</v>
      </c>
      <c r="M1115" s="84">
        <v>46022</v>
      </c>
      <c r="N1115" s="84">
        <v>46022</v>
      </c>
      <c r="O1115" s="83"/>
      <c r="P1115" s="87" t="s">
        <v>62</v>
      </c>
      <c r="Q1115" s="83"/>
      <c r="R1115" s="83"/>
      <c r="S1115" s="56"/>
    </row>
    <row r="1116" spans="1:19" x14ac:dyDescent="0.25">
      <c r="A1116" s="332"/>
      <c r="B1116" s="147" t="s">
        <v>71</v>
      </c>
      <c r="C1116" s="224"/>
      <c r="D1116" s="224"/>
      <c r="E1116" s="224"/>
      <c r="F1116" s="224"/>
      <c r="G1116" s="221" t="s">
        <v>62</v>
      </c>
      <c r="H1116" s="221"/>
      <c r="I1116" s="273" t="s">
        <v>62</v>
      </c>
      <c r="J1116" s="273"/>
      <c r="K1116" s="221"/>
      <c r="L1116" s="221" t="s">
        <v>62</v>
      </c>
      <c r="M1116" s="221"/>
      <c r="N1116" s="221"/>
      <c r="O1116" s="87" t="s">
        <v>62</v>
      </c>
      <c r="P1116" s="87" t="s">
        <v>62</v>
      </c>
      <c r="Q1116" s="87" t="s">
        <v>62</v>
      </c>
      <c r="R1116" s="87" t="s">
        <v>62</v>
      </c>
      <c r="S1116" s="56"/>
    </row>
    <row r="1117" spans="1:19" x14ac:dyDescent="0.25">
      <c r="A1117" s="333"/>
      <c r="B1117" s="148" t="s">
        <v>72</v>
      </c>
      <c r="C1117" s="224"/>
      <c r="D1117" s="224" t="s">
        <v>62</v>
      </c>
      <c r="E1117" s="224"/>
      <c r="F1117" s="224"/>
      <c r="G1117" s="221">
        <f>G1115</f>
        <v>1</v>
      </c>
      <c r="H1117" s="221">
        <f>H1115</f>
        <v>1</v>
      </c>
      <c r="I1117" s="273">
        <f>I1115</f>
        <v>1</v>
      </c>
      <c r="J1117" s="273">
        <f>J1115</f>
        <v>1</v>
      </c>
      <c r="K1117" s="221">
        <f>K1115</f>
        <v>1</v>
      </c>
      <c r="L1117" s="221" t="s">
        <v>62</v>
      </c>
      <c r="M1117" s="84">
        <v>46022</v>
      </c>
      <c r="N1117" s="84">
        <v>46022</v>
      </c>
      <c r="O1117" s="83"/>
      <c r="P1117" s="87" t="s">
        <v>62</v>
      </c>
      <c r="Q1117" s="83"/>
      <c r="R1117" s="83"/>
      <c r="S1117" s="56"/>
    </row>
    <row r="1118" spans="1:19" ht="58.5" x14ac:dyDescent="0.25">
      <c r="A1118" s="331" t="s">
        <v>135</v>
      </c>
      <c r="B1118" s="137" t="s">
        <v>331</v>
      </c>
      <c r="C1118" s="142" t="s">
        <v>191</v>
      </c>
      <c r="D1118" s="141" t="s">
        <v>333</v>
      </c>
      <c r="E1118" s="141" t="s">
        <v>320</v>
      </c>
      <c r="F1118" s="142">
        <v>642</v>
      </c>
      <c r="G1118" s="80">
        <v>1</v>
      </c>
      <c r="H1118" s="80">
        <v>1</v>
      </c>
      <c r="I1118" s="80"/>
      <c r="J1118" s="80"/>
      <c r="K1118" s="80">
        <v>1</v>
      </c>
      <c r="L1118" s="80"/>
      <c r="M1118" s="80" t="s">
        <v>62</v>
      </c>
      <c r="N1118" s="80" t="s">
        <v>62</v>
      </c>
      <c r="O1118" s="83">
        <v>17734.900000000001</v>
      </c>
      <c r="P1118" s="83" t="s">
        <v>62</v>
      </c>
      <c r="Q1118" s="83"/>
      <c r="R1118" s="83"/>
      <c r="S1118" s="56"/>
    </row>
    <row r="1119" spans="1:19" ht="15.75" x14ac:dyDescent="0.25">
      <c r="A1119" s="332"/>
      <c r="B1119" s="146" t="s">
        <v>70</v>
      </c>
      <c r="C1119" s="224"/>
      <c r="D1119" s="224" t="s">
        <v>62</v>
      </c>
      <c r="E1119" s="224"/>
      <c r="F1119" s="224"/>
      <c r="G1119" s="221">
        <f>G1118</f>
        <v>1</v>
      </c>
      <c r="H1119" s="221">
        <f>H1118</f>
        <v>1</v>
      </c>
      <c r="I1119" s="273">
        <f>I1118</f>
        <v>0</v>
      </c>
      <c r="J1119" s="273">
        <f>J1118</f>
        <v>0</v>
      </c>
      <c r="K1119" s="221">
        <f>K1118</f>
        <v>1</v>
      </c>
      <c r="L1119" s="221" t="s">
        <v>62</v>
      </c>
      <c r="M1119" s="84">
        <v>46022</v>
      </c>
      <c r="N1119" s="84">
        <v>46022</v>
      </c>
      <c r="O1119" s="83"/>
      <c r="P1119" s="87"/>
      <c r="Q1119" s="83"/>
      <c r="R1119" s="83"/>
      <c r="S1119" s="56"/>
    </row>
    <row r="1120" spans="1:19" x14ac:dyDescent="0.25">
      <c r="A1120" s="332"/>
      <c r="B1120" s="147" t="s">
        <v>76</v>
      </c>
      <c r="C1120" s="224"/>
      <c r="D1120" s="224"/>
      <c r="E1120" s="224"/>
      <c r="F1120" s="224"/>
      <c r="G1120" s="221" t="s">
        <v>62</v>
      </c>
      <c r="H1120" s="221"/>
      <c r="I1120" s="273" t="s">
        <v>62</v>
      </c>
      <c r="J1120" s="273"/>
      <c r="K1120" s="221"/>
      <c r="L1120" s="221" t="s">
        <v>62</v>
      </c>
      <c r="M1120" s="221"/>
      <c r="N1120" s="221"/>
      <c r="O1120" s="87" t="s">
        <v>62</v>
      </c>
      <c r="P1120" s="87" t="s">
        <v>62</v>
      </c>
      <c r="Q1120" s="87" t="s">
        <v>62</v>
      </c>
      <c r="R1120" s="87" t="s">
        <v>62</v>
      </c>
      <c r="S1120" s="56"/>
    </row>
    <row r="1121" spans="1:19" ht="45" x14ac:dyDescent="0.25">
      <c r="A1121" s="332"/>
      <c r="B1121" s="148" t="s">
        <v>192</v>
      </c>
      <c r="C1121" s="224"/>
      <c r="D1121" s="224" t="s">
        <v>62</v>
      </c>
      <c r="E1121" s="224"/>
      <c r="F1121" s="224"/>
      <c r="G1121" s="221">
        <f>G1118</f>
        <v>1</v>
      </c>
      <c r="H1121" s="221">
        <f>H1118</f>
        <v>1</v>
      </c>
      <c r="I1121" s="273">
        <f>I1118</f>
        <v>0</v>
      </c>
      <c r="J1121" s="273">
        <f>J1118</f>
        <v>0</v>
      </c>
      <c r="K1121" s="221">
        <f>K1118</f>
        <v>1</v>
      </c>
      <c r="L1121" s="221" t="s">
        <v>62</v>
      </c>
      <c r="M1121" s="84">
        <v>46022</v>
      </c>
      <c r="N1121" s="84">
        <v>46022</v>
      </c>
      <c r="O1121" s="83"/>
      <c r="P1121" s="87" t="s">
        <v>62</v>
      </c>
      <c r="Q1121" s="83"/>
      <c r="R1121" s="83"/>
      <c r="S1121" s="56"/>
    </row>
    <row r="1122" spans="1:19" x14ac:dyDescent="0.25">
      <c r="A1122" s="332"/>
      <c r="B1122" s="147" t="s">
        <v>193</v>
      </c>
      <c r="C1122" s="224"/>
      <c r="D1122" s="224"/>
      <c r="E1122" s="224"/>
      <c r="F1122" s="224"/>
      <c r="G1122" s="221" t="s">
        <v>62</v>
      </c>
      <c r="H1122" s="221"/>
      <c r="I1122" s="273" t="s">
        <v>62</v>
      </c>
      <c r="J1122" s="273"/>
      <c r="K1122" s="221"/>
      <c r="L1122" s="221" t="s">
        <v>62</v>
      </c>
      <c r="M1122" s="221"/>
      <c r="N1122" s="221"/>
      <c r="O1122" s="87" t="s">
        <v>62</v>
      </c>
      <c r="P1122" s="87" t="s">
        <v>62</v>
      </c>
      <c r="Q1122" s="87" t="s">
        <v>62</v>
      </c>
      <c r="R1122" s="87" t="s">
        <v>62</v>
      </c>
      <c r="S1122" s="56"/>
    </row>
    <row r="1123" spans="1:19" ht="45" x14ac:dyDescent="0.25">
      <c r="A1123" s="332"/>
      <c r="B1123" s="148" t="s">
        <v>330</v>
      </c>
      <c r="C1123" s="224"/>
      <c r="D1123" s="224" t="s">
        <v>62</v>
      </c>
      <c r="E1123" s="224"/>
      <c r="F1123" s="224"/>
      <c r="G1123" s="221">
        <f>G1121</f>
        <v>1</v>
      </c>
      <c r="H1123" s="221">
        <f>H1121</f>
        <v>1</v>
      </c>
      <c r="I1123" s="273">
        <f>I1121</f>
        <v>0</v>
      </c>
      <c r="J1123" s="273">
        <f>J1121</f>
        <v>0</v>
      </c>
      <c r="K1123" s="221">
        <f>K1121</f>
        <v>1</v>
      </c>
      <c r="L1123" s="221" t="s">
        <v>62</v>
      </c>
      <c r="M1123" s="84">
        <v>46022</v>
      </c>
      <c r="N1123" s="84">
        <v>46022</v>
      </c>
      <c r="O1123" s="83"/>
      <c r="P1123" s="87" t="s">
        <v>62</v>
      </c>
      <c r="Q1123" s="83"/>
      <c r="R1123" s="83"/>
      <c r="S1123" s="56"/>
    </row>
    <row r="1124" spans="1:19" x14ac:dyDescent="0.25">
      <c r="A1124" s="332"/>
      <c r="B1124" s="147" t="s">
        <v>71</v>
      </c>
      <c r="C1124" s="224"/>
      <c r="D1124" s="224"/>
      <c r="E1124" s="224"/>
      <c r="F1124" s="224"/>
      <c r="G1124" s="221" t="s">
        <v>62</v>
      </c>
      <c r="H1124" s="221"/>
      <c r="I1124" s="273" t="s">
        <v>62</v>
      </c>
      <c r="J1124" s="273"/>
      <c r="K1124" s="221"/>
      <c r="L1124" s="221" t="s">
        <v>62</v>
      </c>
      <c r="M1124" s="221"/>
      <c r="N1124" s="221"/>
      <c r="O1124" s="87" t="s">
        <v>62</v>
      </c>
      <c r="P1124" s="87" t="s">
        <v>62</v>
      </c>
      <c r="Q1124" s="87" t="s">
        <v>62</v>
      </c>
      <c r="R1124" s="87" t="s">
        <v>62</v>
      </c>
      <c r="S1124" s="56"/>
    </row>
    <row r="1125" spans="1:19" x14ac:dyDescent="0.25">
      <c r="A1125" s="333"/>
      <c r="B1125" s="148" t="s">
        <v>72</v>
      </c>
      <c r="C1125" s="224"/>
      <c r="D1125" s="224" t="s">
        <v>62</v>
      </c>
      <c r="E1125" s="224"/>
      <c r="F1125" s="224"/>
      <c r="G1125" s="221">
        <f>G1123</f>
        <v>1</v>
      </c>
      <c r="H1125" s="221">
        <f>H1123</f>
        <v>1</v>
      </c>
      <c r="I1125" s="273">
        <f>I1123</f>
        <v>0</v>
      </c>
      <c r="J1125" s="273">
        <f>J1123</f>
        <v>0</v>
      </c>
      <c r="K1125" s="221">
        <f>K1123</f>
        <v>1</v>
      </c>
      <c r="L1125" s="221" t="s">
        <v>62</v>
      </c>
      <c r="M1125" s="84">
        <v>46022</v>
      </c>
      <c r="N1125" s="84">
        <v>46022</v>
      </c>
      <c r="O1125" s="83"/>
      <c r="P1125" s="87" t="s">
        <v>62</v>
      </c>
      <c r="Q1125" s="83"/>
      <c r="R1125" s="83"/>
      <c r="S1125" s="56"/>
    </row>
    <row r="1126" spans="1:19" ht="58.5" x14ac:dyDescent="0.25">
      <c r="A1126" s="331" t="s">
        <v>134</v>
      </c>
      <c r="B1126" s="137" t="s">
        <v>331</v>
      </c>
      <c r="C1126" s="142" t="s">
        <v>191</v>
      </c>
      <c r="D1126" s="141" t="s">
        <v>333</v>
      </c>
      <c r="E1126" s="141" t="s">
        <v>320</v>
      </c>
      <c r="F1126" s="142">
        <v>642</v>
      </c>
      <c r="G1126" s="80"/>
      <c r="H1126" s="80"/>
      <c r="I1126" s="80"/>
      <c r="J1126" s="80"/>
      <c r="K1126" s="80"/>
      <c r="L1126" s="80"/>
      <c r="M1126" s="80" t="s">
        <v>62</v>
      </c>
      <c r="N1126" s="80" t="s">
        <v>62</v>
      </c>
      <c r="O1126" s="83"/>
      <c r="P1126" s="83"/>
      <c r="Q1126" s="83"/>
      <c r="R1126" s="83"/>
      <c r="S1126" s="56"/>
    </row>
    <row r="1127" spans="1:19" ht="15.75" x14ac:dyDescent="0.25">
      <c r="A1127" s="332"/>
      <c r="B1127" s="146" t="s">
        <v>70</v>
      </c>
      <c r="C1127" s="224"/>
      <c r="D1127" s="224" t="s">
        <v>62</v>
      </c>
      <c r="E1127" s="224"/>
      <c r="F1127" s="224"/>
      <c r="G1127" s="221">
        <f>G1126</f>
        <v>0</v>
      </c>
      <c r="H1127" s="221">
        <f>H1126</f>
        <v>0</v>
      </c>
      <c r="I1127" s="273">
        <f>I1126</f>
        <v>0</v>
      </c>
      <c r="J1127" s="273">
        <f>J1126</f>
        <v>0</v>
      </c>
      <c r="K1127" s="221">
        <f>K1126</f>
        <v>0</v>
      </c>
      <c r="L1127" s="221" t="s">
        <v>62</v>
      </c>
      <c r="M1127" s="84">
        <v>46022</v>
      </c>
      <c r="N1127" s="84">
        <v>46022</v>
      </c>
      <c r="O1127" s="83"/>
      <c r="P1127" s="87" t="s">
        <v>62</v>
      </c>
      <c r="Q1127" s="83"/>
      <c r="R1127" s="83"/>
      <c r="S1127" s="56"/>
    </row>
    <row r="1128" spans="1:19" x14ac:dyDescent="0.25">
      <c r="A1128" s="332"/>
      <c r="B1128" s="147" t="s">
        <v>76</v>
      </c>
      <c r="C1128" s="224"/>
      <c r="D1128" s="224"/>
      <c r="E1128" s="224"/>
      <c r="F1128" s="224"/>
      <c r="G1128" s="221" t="s">
        <v>62</v>
      </c>
      <c r="H1128" s="221"/>
      <c r="I1128" s="273" t="s">
        <v>62</v>
      </c>
      <c r="J1128" s="273"/>
      <c r="K1128" s="221"/>
      <c r="L1128" s="221" t="s">
        <v>62</v>
      </c>
      <c r="M1128" s="221"/>
      <c r="N1128" s="221"/>
      <c r="O1128" s="87" t="s">
        <v>62</v>
      </c>
      <c r="P1128" s="87" t="s">
        <v>62</v>
      </c>
      <c r="Q1128" s="87" t="s">
        <v>62</v>
      </c>
      <c r="R1128" s="87" t="s">
        <v>62</v>
      </c>
      <c r="S1128" s="56"/>
    </row>
    <row r="1129" spans="1:19" ht="45" x14ac:dyDescent="0.25">
      <c r="A1129" s="332"/>
      <c r="B1129" s="148" t="s">
        <v>192</v>
      </c>
      <c r="C1129" s="224"/>
      <c r="D1129" s="224" t="s">
        <v>62</v>
      </c>
      <c r="E1129" s="224"/>
      <c r="F1129" s="224"/>
      <c r="G1129" s="221">
        <f>G1126</f>
        <v>0</v>
      </c>
      <c r="H1129" s="221">
        <f>H1126</f>
        <v>0</v>
      </c>
      <c r="I1129" s="273">
        <f>I1126</f>
        <v>0</v>
      </c>
      <c r="J1129" s="273">
        <f>J1126</f>
        <v>0</v>
      </c>
      <c r="K1129" s="221">
        <f>K1126</f>
        <v>0</v>
      </c>
      <c r="L1129" s="221" t="s">
        <v>62</v>
      </c>
      <c r="M1129" s="84">
        <v>46022</v>
      </c>
      <c r="N1129" s="84">
        <v>46022</v>
      </c>
      <c r="O1129" s="83"/>
      <c r="P1129" s="87" t="s">
        <v>62</v>
      </c>
      <c r="Q1129" s="83"/>
      <c r="R1129" s="83"/>
      <c r="S1129" s="56"/>
    </row>
    <row r="1130" spans="1:19" x14ac:dyDescent="0.25">
      <c r="A1130" s="332"/>
      <c r="B1130" s="147" t="s">
        <v>193</v>
      </c>
      <c r="C1130" s="224"/>
      <c r="D1130" s="224"/>
      <c r="E1130" s="224"/>
      <c r="F1130" s="224"/>
      <c r="G1130" s="221" t="s">
        <v>62</v>
      </c>
      <c r="H1130" s="221"/>
      <c r="I1130" s="273" t="s">
        <v>62</v>
      </c>
      <c r="J1130" s="273"/>
      <c r="K1130" s="221"/>
      <c r="L1130" s="221" t="s">
        <v>62</v>
      </c>
      <c r="M1130" s="221"/>
      <c r="N1130" s="221"/>
      <c r="O1130" s="87" t="s">
        <v>62</v>
      </c>
      <c r="P1130" s="87" t="s">
        <v>62</v>
      </c>
      <c r="Q1130" s="87" t="s">
        <v>62</v>
      </c>
      <c r="R1130" s="87" t="s">
        <v>62</v>
      </c>
      <c r="S1130" s="56"/>
    </row>
    <row r="1131" spans="1:19" ht="45" x14ac:dyDescent="0.25">
      <c r="A1131" s="332"/>
      <c r="B1131" s="148" t="s">
        <v>330</v>
      </c>
      <c r="C1131" s="224"/>
      <c r="D1131" s="224" t="s">
        <v>62</v>
      </c>
      <c r="E1131" s="224"/>
      <c r="F1131" s="224"/>
      <c r="G1131" s="221">
        <f>G1129</f>
        <v>0</v>
      </c>
      <c r="H1131" s="221">
        <f>H1129</f>
        <v>0</v>
      </c>
      <c r="I1131" s="273">
        <f>I1129</f>
        <v>0</v>
      </c>
      <c r="J1131" s="273">
        <f>J1129</f>
        <v>0</v>
      </c>
      <c r="K1131" s="221">
        <f>K1129</f>
        <v>0</v>
      </c>
      <c r="L1131" s="221" t="s">
        <v>62</v>
      </c>
      <c r="M1131" s="84">
        <v>46022</v>
      </c>
      <c r="N1131" s="84">
        <v>46022</v>
      </c>
      <c r="O1131" s="83"/>
      <c r="P1131" s="87" t="s">
        <v>62</v>
      </c>
      <c r="Q1131" s="83"/>
      <c r="R1131" s="83"/>
      <c r="S1131" s="56"/>
    </row>
    <row r="1132" spans="1:19" x14ac:dyDescent="0.25">
      <c r="A1132" s="332"/>
      <c r="B1132" s="147" t="s">
        <v>71</v>
      </c>
      <c r="C1132" s="224"/>
      <c r="D1132" s="224"/>
      <c r="E1132" s="224"/>
      <c r="F1132" s="224"/>
      <c r="G1132" s="221" t="s">
        <v>62</v>
      </c>
      <c r="H1132" s="221"/>
      <c r="I1132" s="273" t="s">
        <v>62</v>
      </c>
      <c r="J1132" s="273"/>
      <c r="K1132" s="221"/>
      <c r="L1132" s="221" t="s">
        <v>62</v>
      </c>
      <c r="M1132" s="221"/>
      <c r="N1132" s="221"/>
      <c r="O1132" s="87" t="s">
        <v>62</v>
      </c>
      <c r="P1132" s="87" t="s">
        <v>62</v>
      </c>
      <c r="Q1132" s="87" t="s">
        <v>62</v>
      </c>
      <c r="R1132" s="87" t="s">
        <v>62</v>
      </c>
      <c r="S1132" s="56"/>
    </row>
    <row r="1133" spans="1:19" x14ac:dyDescent="0.25">
      <c r="A1133" s="333"/>
      <c r="B1133" s="148" t="s">
        <v>72</v>
      </c>
      <c r="C1133" s="224"/>
      <c r="D1133" s="224" t="s">
        <v>62</v>
      </c>
      <c r="E1133" s="224"/>
      <c r="F1133" s="224"/>
      <c r="G1133" s="221">
        <f>G1131</f>
        <v>0</v>
      </c>
      <c r="H1133" s="221">
        <f>H1131</f>
        <v>0</v>
      </c>
      <c r="I1133" s="273">
        <f>I1131</f>
        <v>0</v>
      </c>
      <c r="J1133" s="273">
        <f>J1131</f>
        <v>0</v>
      </c>
      <c r="K1133" s="221">
        <f>K1131</f>
        <v>0</v>
      </c>
      <c r="L1133" s="221" t="s">
        <v>62</v>
      </c>
      <c r="M1133" s="84">
        <v>46022</v>
      </c>
      <c r="N1133" s="84">
        <v>46022</v>
      </c>
      <c r="O1133" s="83"/>
      <c r="P1133" s="87" t="s">
        <v>62</v>
      </c>
      <c r="Q1133" s="83"/>
      <c r="R1133" s="83"/>
      <c r="S1133" s="56"/>
    </row>
    <row r="1134" spans="1:19" ht="58.5" x14ac:dyDescent="0.25">
      <c r="A1134" s="331" t="s">
        <v>133</v>
      </c>
      <c r="B1134" s="137" t="s">
        <v>331</v>
      </c>
      <c r="C1134" s="142" t="s">
        <v>191</v>
      </c>
      <c r="D1134" s="141" t="s">
        <v>333</v>
      </c>
      <c r="E1134" s="141" t="s">
        <v>320</v>
      </c>
      <c r="F1134" s="142">
        <v>642</v>
      </c>
      <c r="G1134" s="80"/>
      <c r="H1134" s="80"/>
      <c r="I1134" s="80"/>
      <c r="J1134" s="80"/>
      <c r="K1134" s="80"/>
      <c r="L1134" s="80"/>
      <c r="M1134" s="80" t="s">
        <v>62</v>
      </c>
      <c r="N1134" s="80" t="s">
        <v>62</v>
      </c>
      <c r="O1134" s="83"/>
      <c r="P1134" s="83"/>
      <c r="Q1134" s="83"/>
      <c r="R1134" s="83"/>
      <c r="S1134" s="56"/>
    </row>
    <row r="1135" spans="1:19" ht="15.75" x14ac:dyDescent="0.25">
      <c r="A1135" s="332"/>
      <c r="B1135" s="146" t="s">
        <v>70</v>
      </c>
      <c r="C1135" s="224"/>
      <c r="D1135" s="224" t="s">
        <v>62</v>
      </c>
      <c r="E1135" s="224"/>
      <c r="F1135" s="224"/>
      <c r="G1135" s="221">
        <f>G1134</f>
        <v>0</v>
      </c>
      <c r="H1135" s="221">
        <f>H1134</f>
        <v>0</v>
      </c>
      <c r="I1135" s="273">
        <f>I1134</f>
        <v>0</v>
      </c>
      <c r="J1135" s="273">
        <f>J1134</f>
        <v>0</v>
      </c>
      <c r="K1135" s="221">
        <f>K1134</f>
        <v>0</v>
      </c>
      <c r="L1135" s="221" t="s">
        <v>62</v>
      </c>
      <c r="M1135" s="84">
        <v>46022</v>
      </c>
      <c r="N1135" s="84">
        <v>46022</v>
      </c>
      <c r="O1135" s="83"/>
      <c r="P1135" s="87" t="s">
        <v>62</v>
      </c>
      <c r="Q1135" s="83"/>
      <c r="R1135" s="83"/>
      <c r="S1135" s="56"/>
    </row>
    <row r="1136" spans="1:19" x14ac:dyDescent="0.25">
      <c r="A1136" s="332"/>
      <c r="B1136" s="147" t="s">
        <v>76</v>
      </c>
      <c r="C1136" s="224"/>
      <c r="D1136" s="224"/>
      <c r="E1136" s="224"/>
      <c r="F1136" s="224"/>
      <c r="G1136" s="221" t="s">
        <v>62</v>
      </c>
      <c r="H1136" s="221"/>
      <c r="I1136" s="273" t="s">
        <v>62</v>
      </c>
      <c r="J1136" s="273"/>
      <c r="K1136" s="221"/>
      <c r="L1136" s="221" t="s">
        <v>62</v>
      </c>
      <c r="M1136" s="221"/>
      <c r="N1136" s="221"/>
      <c r="O1136" s="87" t="s">
        <v>62</v>
      </c>
      <c r="P1136" s="87" t="s">
        <v>62</v>
      </c>
      <c r="Q1136" s="87" t="s">
        <v>62</v>
      </c>
      <c r="R1136" s="87" t="s">
        <v>62</v>
      </c>
      <c r="S1136" s="56"/>
    </row>
    <row r="1137" spans="1:19" ht="45" x14ac:dyDescent="0.25">
      <c r="A1137" s="332"/>
      <c r="B1137" s="148" t="s">
        <v>192</v>
      </c>
      <c r="C1137" s="224"/>
      <c r="D1137" s="224" t="s">
        <v>62</v>
      </c>
      <c r="E1137" s="224"/>
      <c r="F1137" s="224"/>
      <c r="G1137" s="221">
        <f>G1134</f>
        <v>0</v>
      </c>
      <c r="H1137" s="221">
        <f>H1134</f>
        <v>0</v>
      </c>
      <c r="I1137" s="273">
        <f>I1134</f>
        <v>0</v>
      </c>
      <c r="J1137" s="273">
        <f>J1134</f>
        <v>0</v>
      </c>
      <c r="K1137" s="221">
        <f>K1134</f>
        <v>0</v>
      </c>
      <c r="L1137" s="221" t="s">
        <v>62</v>
      </c>
      <c r="M1137" s="84">
        <v>46022</v>
      </c>
      <c r="N1137" s="84">
        <v>46022</v>
      </c>
      <c r="O1137" s="83"/>
      <c r="P1137" s="87" t="s">
        <v>62</v>
      </c>
      <c r="Q1137" s="83"/>
      <c r="R1137" s="83"/>
      <c r="S1137" s="56"/>
    </row>
    <row r="1138" spans="1:19" x14ac:dyDescent="0.25">
      <c r="A1138" s="332"/>
      <c r="B1138" s="147" t="s">
        <v>193</v>
      </c>
      <c r="C1138" s="224"/>
      <c r="D1138" s="224"/>
      <c r="E1138" s="224"/>
      <c r="F1138" s="224"/>
      <c r="G1138" s="221" t="s">
        <v>62</v>
      </c>
      <c r="H1138" s="221"/>
      <c r="I1138" s="273" t="s">
        <v>62</v>
      </c>
      <c r="J1138" s="273"/>
      <c r="K1138" s="221"/>
      <c r="L1138" s="221" t="s">
        <v>62</v>
      </c>
      <c r="M1138" s="221"/>
      <c r="N1138" s="221"/>
      <c r="O1138" s="87" t="s">
        <v>62</v>
      </c>
      <c r="P1138" s="87" t="s">
        <v>62</v>
      </c>
      <c r="Q1138" s="87" t="s">
        <v>62</v>
      </c>
      <c r="R1138" s="87" t="s">
        <v>62</v>
      </c>
      <c r="S1138" s="56"/>
    </row>
    <row r="1139" spans="1:19" ht="45" x14ac:dyDescent="0.25">
      <c r="A1139" s="332"/>
      <c r="B1139" s="148" t="s">
        <v>330</v>
      </c>
      <c r="C1139" s="224"/>
      <c r="D1139" s="224" t="s">
        <v>62</v>
      </c>
      <c r="E1139" s="224"/>
      <c r="F1139" s="224"/>
      <c r="G1139" s="221">
        <f>G1137</f>
        <v>0</v>
      </c>
      <c r="H1139" s="221">
        <f>H1137</f>
        <v>0</v>
      </c>
      <c r="I1139" s="273">
        <f>I1137</f>
        <v>0</v>
      </c>
      <c r="J1139" s="273">
        <f>J1137</f>
        <v>0</v>
      </c>
      <c r="K1139" s="221">
        <f>K1137</f>
        <v>0</v>
      </c>
      <c r="L1139" s="221" t="s">
        <v>62</v>
      </c>
      <c r="M1139" s="84">
        <v>46022</v>
      </c>
      <c r="N1139" s="84">
        <v>46022</v>
      </c>
      <c r="O1139" s="83"/>
      <c r="P1139" s="87" t="s">
        <v>62</v>
      </c>
      <c r="Q1139" s="83"/>
      <c r="R1139" s="83"/>
      <c r="S1139" s="56"/>
    </row>
    <row r="1140" spans="1:19" x14ac:dyDescent="0.25">
      <c r="A1140" s="332"/>
      <c r="B1140" s="147" t="s">
        <v>71</v>
      </c>
      <c r="C1140" s="224"/>
      <c r="D1140" s="224"/>
      <c r="E1140" s="224"/>
      <c r="F1140" s="224"/>
      <c r="G1140" s="221" t="s">
        <v>62</v>
      </c>
      <c r="H1140" s="221"/>
      <c r="I1140" s="273" t="s">
        <v>62</v>
      </c>
      <c r="J1140" s="273"/>
      <c r="K1140" s="221"/>
      <c r="L1140" s="221" t="s">
        <v>62</v>
      </c>
      <c r="M1140" s="221"/>
      <c r="N1140" s="221"/>
      <c r="O1140" s="87" t="s">
        <v>62</v>
      </c>
      <c r="P1140" s="87" t="s">
        <v>62</v>
      </c>
      <c r="Q1140" s="87" t="s">
        <v>62</v>
      </c>
      <c r="R1140" s="87" t="s">
        <v>62</v>
      </c>
      <c r="S1140" s="56"/>
    </row>
    <row r="1141" spans="1:19" x14ac:dyDescent="0.25">
      <c r="A1141" s="333"/>
      <c r="B1141" s="148" t="s">
        <v>72</v>
      </c>
      <c r="C1141" s="224"/>
      <c r="D1141" s="224" t="s">
        <v>62</v>
      </c>
      <c r="E1141" s="224"/>
      <c r="F1141" s="224"/>
      <c r="G1141" s="221">
        <f>G1139</f>
        <v>0</v>
      </c>
      <c r="H1141" s="221">
        <f>H1139</f>
        <v>0</v>
      </c>
      <c r="I1141" s="273">
        <f>I1139</f>
        <v>0</v>
      </c>
      <c r="J1141" s="273">
        <f>J1139</f>
        <v>0</v>
      </c>
      <c r="K1141" s="221">
        <f>K1139</f>
        <v>0</v>
      </c>
      <c r="L1141" s="221" t="s">
        <v>62</v>
      </c>
      <c r="M1141" s="84">
        <v>46022</v>
      </c>
      <c r="N1141" s="84">
        <v>46022</v>
      </c>
      <c r="O1141" s="83"/>
      <c r="P1141" s="87" t="s">
        <v>62</v>
      </c>
      <c r="Q1141" s="83"/>
      <c r="R1141" s="83"/>
      <c r="S1141" s="56"/>
    </row>
    <row r="1142" spans="1:19" ht="58.5" x14ac:dyDescent="0.25">
      <c r="A1142" s="331" t="s">
        <v>132</v>
      </c>
      <c r="B1142" s="137" t="s">
        <v>331</v>
      </c>
      <c r="C1142" s="142" t="s">
        <v>191</v>
      </c>
      <c r="D1142" s="141" t="s">
        <v>333</v>
      </c>
      <c r="E1142" s="141" t="s">
        <v>320</v>
      </c>
      <c r="F1142" s="142">
        <v>642</v>
      </c>
      <c r="G1142" s="80"/>
      <c r="H1142" s="80"/>
      <c r="I1142" s="80"/>
      <c r="J1142" s="80"/>
      <c r="K1142" s="80"/>
      <c r="L1142" s="80"/>
      <c r="M1142" s="80" t="s">
        <v>62</v>
      </c>
      <c r="N1142" s="80" t="s">
        <v>62</v>
      </c>
      <c r="O1142" s="83"/>
      <c r="P1142" s="83"/>
      <c r="Q1142" s="83"/>
      <c r="R1142" s="83"/>
      <c r="S1142" s="56"/>
    </row>
    <row r="1143" spans="1:19" ht="15.75" x14ac:dyDescent="0.25">
      <c r="A1143" s="332"/>
      <c r="B1143" s="146" t="s">
        <v>70</v>
      </c>
      <c r="C1143" s="224"/>
      <c r="D1143" s="224" t="s">
        <v>62</v>
      </c>
      <c r="E1143" s="224"/>
      <c r="F1143" s="224"/>
      <c r="G1143" s="221">
        <f>G1142</f>
        <v>0</v>
      </c>
      <c r="H1143" s="221">
        <f>H1142</f>
        <v>0</v>
      </c>
      <c r="I1143" s="273">
        <f>I1142</f>
        <v>0</v>
      </c>
      <c r="J1143" s="273">
        <f>J1142</f>
        <v>0</v>
      </c>
      <c r="K1143" s="221">
        <f>K1142</f>
        <v>0</v>
      </c>
      <c r="L1143" s="221" t="s">
        <v>62</v>
      </c>
      <c r="M1143" s="84">
        <v>46022</v>
      </c>
      <c r="N1143" s="84">
        <v>46022</v>
      </c>
      <c r="O1143" s="83"/>
      <c r="P1143" s="87" t="s">
        <v>62</v>
      </c>
      <c r="Q1143" s="83"/>
      <c r="R1143" s="83"/>
      <c r="S1143" s="56"/>
    </row>
    <row r="1144" spans="1:19" x14ac:dyDescent="0.25">
      <c r="A1144" s="332"/>
      <c r="B1144" s="147" t="s">
        <v>76</v>
      </c>
      <c r="C1144" s="224"/>
      <c r="D1144" s="224"/>
      <c r="E1144" s="224"/>
      <c r="F1144" s="224"/>
      <c r="G1144" s="221" t="s">
        <v>62</v>
      </c>
      <c r="H1144" s="221"/>
      <c r="I1144" s="273" t="s">
        <v>62</v>
      </c>
      <c r="J1144" s="273"/>
      <c r="K1144" s="221"/>
      <c r="L1144" s="221" t="s">
        <v>62</v>
      </c>
      <c r="M1144" s="221"/>
      <c r="N1144" s="221"/>
      <c r="O1144" s="87" t="s">
        <v>62</v>
      </c>
      <c r="P1144" s="87" t="s">
        <v>62</v>
      </c>
      <c r="Q1144" s="87" t="s">
        <v>62</v>
      </c>
      <c r="R1144" s="87" t="s">
        <v>62</v>
      </c>
      <c r="S1144" s="56"/>
    </row>
    <row r="1145" spans="1:19" ht="45" x14ac:dyDescent="0.25">
      <c r="A1145" s="332"/>
      <c r="B1145" s="148" t="s">
        <v>192</v>
      </c>
      <c r="C1145" s="224"/>
      <c r="D1145" s="224" t="s">
        <v>62</v>
      </c>
      <c r="E1145" s="224"/>
      <c r="F1145" s="224"/>
      <c r="G1145" s="221">
        <f>G1142</f>
        <v>0</v>
      </c>
      <c r="H1145" s="221">
        <f>H1142</f>
        <v>0</v>
      </c>
      <c r="I1145" s="273">
        <f>I1142</f>
        <v>0</v>
      </c>
      <c r="J1145" s="273">
        <f>J1142</f>
        <v>0</v>
      </c>
      <c r="K1145" s="221">
        <f>K1142</f>
        <v>0</v>
      </c>
      <c r="L1145" s="221" t="s">
        <v>62</v>
      </c>
      <c r="M1145" s="84">
        <v>46022</v>
      </c>
      <c r="N1145" s="84">
        <v>46022</v>
      </c>
      <c r="O1145" s="83"/>
      <c r="P1145" s="87" t="s">
        <v>62</v>
      </c>
      <c r="Q1145" s="83"/>
      <c r="R1145" s="83"/>
      <c r="S1145" s="56"/>
    </row>
    <row r="1146" spans="1:19" x14ac:dyDescent="0.25">
      <c r="A1146" s="332"/>
      <c r="B1146" s="147" t="s">
        <v>193</v>
      </c>
      <c r="C1146" s="224"/>
      <c r="D1146" s="224"/>
      <c r="E1146" s="224"/>
      <c r="F1146" s="224"/>
      <c r="G1146" s="221" t="s">
        <v>62</v>
      </c>
      <c r="H1146" s="221"/>
      <c r="I1146" s="273" t="s">
        <v>62</v>
      </c>
      <c r="J1146" s="273"/>
      <c r="K1146" s="221"/>
      <c r="L1146" s="221" t="s">
        <v>62</v>
      </c>
      <c r="M1146" s="221"/>
      <c r="N1146" s="221"/>
      <c r="O1146" s="87" t="s">
        <v>62</v>
      </c>
      <c r="P1146" s="87" t="s">
        <v>62</v>
      </c>
      <c r="Q1146" s="87" t="s">
        <v>62</v>
      </c>
      <c r="R1146" s="87" t="s">
        <v>62</v>
      </c>
      <c r="S1146" s="56"/>
    </row>
    <row r="1147" spans="1:19" ht="45" x14ac:dyDescent="0.25">
      <c r="A1147" s="332"/>
      <c r="B1147" s="148" t="s">
        <v>330</v>
      </c>
      <c r="C1147" s="224"/>
      <c r="D1147" s="224" t="s">
        <v>62</v>
      </c>
      <c r="E1147" s="224"/>
      <c r="F1147" s="224"/>
      <c r="G1147" s="221">
        <f>G1145</f>
        <v>0</v>
      </c>
      <c r="H1147" s="221">
        <f>H1145</f>
        <v>0</v>
      </c>
      <c r="I1147" s="273">
        <f>I1145</f>
        <v>0</v>
      </c>
      <c r="J1147" s="273">
        <f>J1145</f>
        <v>0</v>
      </c>
      <c r="K1147" s="221">
        <f>K1145</f>
        <v>0</v>
      </c>
      <c r="L1147" s="221" t="s">
        <v>62</v>
      </c>
      <c r="M1147" s="84">
        <v>46022</v>
      </c>
      <c r="N1147" s="84">
        <v>46022</v>
      </c>
      <c r="O1147" s="83"/>
      <c r="P1147" s="87" t="s">
        <v>62</v>
      </c>
      <c r="Q1147" s="83"/>
      <c r="R1147" s="83"/>
      <c r="S1147" s="56"/>
    </row>
    <row r="1148" spans="1:19" x14ac:dyDescent="0.25">
      <c r="A1148" s="332"/>
      <c r="B1148" s="147" t="s">
        <v>71</v>
      </c>
      <c r="C1148" s="224"/>
      <c r="D1148" s="224"/>
      <c r="E1148" s="224"/>
      <c r="F1148" s="224"/>
      <c r="G1148" s="221" t="s">
        <v>62</v>
      </c>
      <c r="H1148" s="221"/>
      <c r="I1148" s="273" t="s">
        <v>62</v>
      </c>
      <c r="J1148" s="273"/>
      <c r="K1148" s="221"/>
      <c r="L1148" s="221" t="s">
        <v>62</v>
      </c>
      <c r="M1148" s="221"/>
      <c r="N1148" s="221"/>
      <c r="O1148" s="87" t="s">
        <v>62</v>
      </c>
      <c r="P1148" s="87" t="s">
        <v>62</v>
      </c>
      <c r="Q1148" s="87" t="s">
        <v>62</v>
      </c>
      <c r="R1148" s="87" t="s">
        <v>62</v>
      </c>
      <c r="S1148" s="56"/>
    </row>
    <row r="1149" spans="1:19" x14ac:dyDescent="0.25">
      <c r="A1149" s="333"/>
      <c r="B1149" s="148" t="s">
        <v>72</v>
      </c>
      <c r="C1149" s="224"/>
      <c r="D1149" s="224" t="s">
        <v>62</v>
      </c>
      <c r="E1149" s="224"/>
      <c r="F1149" s="224"/>
      <c r="G1149" s="221">
        <f>G1147</f>
        <v>0</v>
      </c>
      <c r="H1149" s="221">
        <f>H1147</f>
        <v>0</v>
      </c>
      <c r="I1149" s="273">
        <f>I1147</f>
        <v>0</v>
      </c>
      <c r="J1149" s="273">
        <f>J1147</f>
        <v>0</v>
      </c>
      <c r="K1149" s="221">
        <f>K1147</f>
        <v>0</v>
      </c>
      <c r="L1149" s="221" t="s">
        <v>62</v>
      </c>
      <c r="M1149" s="84">
        <v>46022</v>
      </c>
      <c r="N1149" s="84">
        <v>46022</v>
      </c>
      <c r="O1149" s="83"/>
      <c r="P1149" s="87" t="s">
        <v>62</v>
      </c>
      <c r="Q1149" s="83"/>
      <c r="R1149" s="83"/>
      <c r="S1149" s="56"/>
    </row>
    <row r="1150" spans="1:19" ht="58.5" x14ac:dyDescent="0.25">
      <c r="A1150" s="331" t="s">
        <v>131</v>
      </c>
      <c r="B1150" s="137" t="s">
        <v>331</v>
      </c>
      <c r="C1150" s="142" t="s">
        <v>191</v>
      </c>
      <c r="D1150" s="141" t="s">
        <v>333</v>
      </c>
      <c r="E1150" s="141" t="s">
        <v>320</v>
      </c>
      <c r="F1150" s="142">
        <v>642</v>
      </c>
      <c r="G1150" s="80"/>
      <c r="H1150" s="80"/>
      <c r="I1150" s="80"/>
      <c r="J1150" s="80"/>
      <c r="K1150" s="80"/>
      <c r="L1150" s="80"/>
      <c r="M1150" s="80" t="s">
        <v>62</v>
      </c>
      <c r="N1150" s="80" t="s">
        <v>62</v>
      </c>
      <c r="O1150" s="83"/>
      <c r="P1150" s="83"/>
      <c r="Q1150" s="83"/>
      <c r="R1150" s="83"/>
      <c r="S1150" s="56"/>
    </row>
    <row r="1151" spans="1:19" ht="15.75" x14ac:dyDescent="0.25">
      <c r="A1151" s="332"/>
      <c r="B1151" s="146" t="s">
        <v>70</v>
      </c>
      <c r="C1151" s="224"/>
      <c r="D1151" s="224" t="s">
        <v>62</v>
      </c>
      <c r="E1151" s="224"/>
      <c r="F1151" s="224"/>
      <c r="G1151" s="221">
        <f>G1150</f>
        <v>0</v>
      </c>
      <c r="H1151" s="221">
        <f>H1150</f>
        <v>0</v>
      </c>
      <c r="I1151" s="273">
        <f>I1150</f>
        <v>0</v>
      </c>
      <c r="J1151" s="273">
        <f>J1150</f>
        <v>0</v>
      </c>
      <c r="K1151" s="221">
        <f>K1150</f>
        <v>0</v>
      </c>
      <c r="L1151" s="221" t="s">
        <v>62</v>
      </c>
      <c r="M1151" s="84">
        <v>46022</v>
      </c>
      <c r="N1151" s="84">
        <v>46022</v>
      </c>
      <c r="O1151" s="83"/>
      <c r="P1151" s="87" t="s">
        <v>62</v>
      </c>
      <c r="Q1151" s="83"/>
      <c r="R1151" s="83"/>
      <c r="S1151" s="56"/>
    </row>
    <row r="1152" spans="1:19" x14ac:dyDescent="0.25">
      <c r="A1152" s="332"/>
      <c r="B1152" s="147" t="s">
        <v>76</v>
      </c>
      <c r="C1152" s="224"/>
      <c r="D1152" s="224"/>
      <c r="E1152" s="224"/>
      <c r="F1152" s="224"/>
      <c r="G1152" s="221" t="s">
        <v>62</v>
      </c>
      <c r="H1152" s="221"/>
      <c r="I1152" s="273" t="s">
        <v>62</v>
      </c>
      <c r="J1152" s="273"/>
      <c r="K1152" s="221"/>
      <c r="L1152" s="221" t="s">
        <v>62</v>
      </c>
      <c r="M1152" s="221"/>
      <c r="N1152" s="221"/>
      <c r="O1152" s="87" t="s">
        <v>62</v>
      </c>
      <c r="P1152" s="87" t="s">
        <v>62</v>
      </c>
      <c r="Q1152" s="87" t="s">
        <v>62</v>
      </c>
      <c r="R1152" s="87" t="s">
        <v>62</v>
      </c>
      <c r="S1152" s="56"/>
    </row>
    <row r="1153" spans="1:19" ht="45" x14ac:dyDescent="0.25">
      <c r="A1153" s="332"/>
      <c r="B1153" s="148" t="s">
        <v>192</v>
      </c>
      <c r="C1153" s="224"/>
      <c r="D1153" s="224" t="s">
        <v>62</v>
      </c>
      <c r="E1153" s="224"/>
      <c r="F1153" s="224"/>
      <c r="G1153" s="221">
        <f>G1150</f>
        <v>0</v>
      </c>
      <c r="H1153" s="221">
        <f>H1150</f>
        <v>0</v>
      </c>
      <c r="I1153" s="273">
        <f>I1150</f>
        <v>0</v>
      </c>
      <c r="J1153" s="273">
        <f>J1150</f>
        <v>0</v>
      </c>
      <c r="K1153" s="221">
        <f>K1150</f>
        <v>0</v>
      </c>
      <c r="L1153" s="221" t="s">
        <v>62</v>
      </c>
      <c r="M1153" s="84">
        <v>46022</v>
      </c>
      <c r="N1153" s="84">
        <v>46022</v>
      </c>
      <c r="O1153" s="83"/>
      <c r="P1153" s="87" t="s">
        <v>62</v>
      </c>
      <c r="Q1153" s="83"/>
      <c r="R1153" s="83"/>
      <c r="S1153" s="56"/>
    </row>
    <row r="1154" spans="1:19" x14ac:dyDescent="0.25">
      <c r="A1154" s="332"/>
      <c r="B1154" s="147" t="s">
        <v>193</v>
      </c>
      <c r="C1154" s="224"/>
      <c r="D1154" s="224"/>
      <c r="E1154" s="224"/>
      <c r="F1154" s="224"/>
      <c r="G1154" s="221" t="s">
        <v>62</v>
      </c>
      <c r="H1154" s="221"/>
      <c r="I1154" s="273" t="s">
        <v>62</v>
      </c>
      <c r="J1154" s="273"/>
      <c r="K1154" s="221"/>
      <c r="L1154" s="221" t="s">
        <v>62</v>
      </c>
      <c r="M1154" s="221"/>
      <c r="N1154" s="221"/>
      <c r="O1154" s="87" t="s">
        <v>62</v>
      </c>
      <c r="P1154" s="87" t="s">
        <v>62</v>
      </c>
      <c r="Q1154" s="87" t="s">
        <v>62</v>
      </c>
      <c r="R1154" s="87" t="s">
        <v>62</v>
      </c>
      <c r="S1154" s="56"/>
    </row>
    <row r="1155" spans="1:19" ht="45" x14ac:dyDescent="0.25">
      <c r="A1155" s="332"/>
      <c r="B1155" s="148" t="s">
        <v>330</v>
      </c>
      <c r="C1155" s="224"/>
      <c r="D1155" s="224" t="s">
        <v>62</v>
      </c>
      <c r="E1155" s="224"/>
      <c r="F1155" s="224"/>
      <c r="G1155" s="221">
        <f>G1153</f>
        <v>0</v>
      </c>
      <c r="H1155" s="221">
        <f>H1153</f>
        <v>0</v>
      </c>
      <c r="I1155" s="273">
        <f>I1153</f>
        <v>0</v>
      </c>
      <c r="J1155" s="273">
        <f>J1153</f>
        <v>0</v>
      </c>
      <c r="K1155" s="221">
        <f>K1153</f>
        <v>0</v>
      </c>
      <c r="L1155" s="221" t="s">
        <v>62</v>
      </c>
      <c r="M1155" s="84">
        <v>46022</v>
      </c>
      <c r="N1155" s="84">
        <v>46022</v>
      </c>
      <c r="O1155" s="83"/>
      <c r="P1155" s="87" t="s">
        <v>62</v>
      </c>
      <c r="Q1155" s="83"/>
      <c r="R1155" s="83"/>
      <c r="S1155" s="56"/>
    </row>
    <row r="1156" spans="1:19" x14ac:dyDescent="0.25">
      <c r="A1156" s="332"/>
      <c r="B1156" s="147" t="s">
        <v>71</v>
      </c>
      <c r="C1156" s="224"/>
      <c r="D1156" s="224"/>
      <c r="E1156" s="224"/>
      <c r="F1156" s="224"/>
      <c r="G1156" s="221" t="s">
        <v>62</v>
      </c>
      <c r="H1156" s="221"/>
      <c r="I1156" s="273" t="s">
        <v>62</v>
      </c>
      <c r="J1156" s="273"/>
      <c r="K1156" s="221"/>
      <c r="L1156" s="221" t="s">
        <v>62</v>
      </c>
      <c r="M1156" s="221"/>
      <c r="N1156" s="221"/>
      <c r="O1156" s="87" t="s">
        <v>62</v>
      </c>
      <c r="P1156" s="87" t="s">
        <v>62</v>
      </c>
      <c r="Q1156" s="87" t="s">
        <v>62</v>
      </c>
      <c r="R1156" s="87" t="s">
        <v>62</v>
      </c>
      <c r="S1156" s="56"/>
    </row>
    <row r="1157" spans="1:19" x14ac:dyDescent="0.25">
      <c r="A1157" s="333"/>
      <c r="B1157" s="148" t="s">
        <v>72</v>
      </c>
      <c r="C1157" s="224"/>
      <c r="D1157" s="224" t="s">
        <v>62</v>
      </c>
      <c r="E1157" s="224"/>
      <c r="F1157" s="224"/>
      <c r="G1157" s="221">
        <f>G1155</f>
        <v>0</v>
      </c>
      <c r="H1157" s="221">
        <f>H1155</f>
        <v>0</v>
      </c>
      <c r="I1157" s="273">
        <f>I1155</f>
        <v>0</v>
      </c>
      <c r="J1157" s="273">
        <f>J1155</f>
        <v>0</v>
      </c>
      <c r="K1157" s="221">
        <f>K1155</f>
        <v>0</v>
      </c>
      <c r="L1157" s="221" t="s">
        <v>62</v>
      </c>
      <c r="M1157" s="84">
        <v>46022</v>
      </c>
      <c r="N1157" s="84">
        <v>46022</v>
      </c>
      <c r="O1157" s="83"/>
      <c r="P1157" s="87" t="s">
        <v>62</v>
      </c>
      <c r="Q1157" s="83"/>
      <c r="R1157" s="83"/>
      <c r="S1157" s="56"/>
    </row>
    <row r="1158" spans="1:19" ht="58.5" x14ac:dyDescent="0.25">
      <c r="A1158" s="331" t="s">
        <v>130</v>
      </c>
      <c r="B1158" s="137" t="s">
        <v>331</v>
      </c>
      <c r="C1158" s="142" t="s">
        <v>191</v>
      </c>
      <c r="D1158" s="141" t="s">
        <v>333</v>
      </c>
      <c r="E1158" s="141" t="s">
        <v>320</v>
      </c>
      <c r="F1158" s="142">
        <v>642</v>
      </c>
      <c r="G1158" s="80"/>
      <c r="H1158" s="80"/>
      <c r="I1158" s="80"/>
      <c r="J1158" s="80"/>
      <c r="K1158" s="80"/>
      <c r="L1158" s="80"/>
      <c r="M1158" s="80" t="s">
        <v>62</v>
      </c>
      <c r="N1158" s="80" t="s">
        <v>62</v>
      </c>
      <c r="O1158" s="83"/>
      <c r="P1158" s="83"/>
      <c r="Q1158" s="83"/>
      <c r="R1158" s="83"/>
      <c r="S1158" s="56"/>
    </row>
    <row r="1159" spans="1:19" ht="15.75" x14ac:dyDescent="0.25">
      <c r="A1159" s="332"/>
      <c r="B1159" s="146" t="s">
        <v>70</v>
      </c>
      <c r="C1159" s="224"/>
      <c r="D1159" s="224" t="s">
        <v>62</v>
      </c>
      <c r="E1159" s="224"/>
      <c r="F1159" s="224"/>
      <c r="G1159" s="221">
        <f>G1158</f>
        <v>0</v>
      </c>
      <c r="H1159" s="221">
        <f>H1158</f>
        <v>0</v>
      </c>
      <c r="I1159" s="273">
        <f>I1158</f>
        <v>0</v>
      </c>
      <c r="J1159" s="273">
        <f>J1158</f>
        <v>0</v>
      </c>
      <c r="K1159" s="221">
        <f>K1158</f>
        <v>0</v>
      </c>
      <c r="L1159" s="221" t="s">
        <v>62</v>
      </c>
      <c r="M1159" s="84">
        <v>46022</v>
      </c>
      <c r="N1159" s="84">
        <v>46022</v>
      </c>
      <c r="O1159" s="83"/>
      <c r="P1159" s="87" t="s">
        <v>62</v>
      </c>
      <c r="Q1159" s="83"/>
      <c r="R1159" s="83"/>
      <c r="S1159" s="56"/>
    </row>
    <row r="1160" spans="1:19" x14ac:dyDescent="0.25">
      <c r="A1160" s="332"/>
      <c r="B1160" s="147" t="s">
        <v>76</v>
      </c>
      <c r="C1160" s="224"/>
      <c r="D1160" s="224"/>
      <c r="E1160" s="224"/>
      <c r="F1160" s="224"/>
      <c r="G1160" s="221" t="s">
        <v>62</v>
      </c>
      <c r="H1160" s="221"/>
      <c r="I1160" s="273" t="s">
        <v>62</v>
      </c>
      <c r="J1160" s="273"/>
      <c r="K1160" s="221"/>
      <c r="L1160" s="221" t="s">
        <v>62</v>
      </c>
      <c r="M1160" s="221"/>
      <c r="N1160" s="221"/>
      <c r="O1160" s="87" t="s">
        <v>62</v>
      </c>
      <c r="P1160" s="87" t="s">
        <v>62</v>
      </c>
      <c r="Q1160" s="87" t="s">
        <v>62</v>
      </c>
      <c r="R1160" s="87" t="s">
        <v>62</v>
      </c>
      <c r="S1160" s="56"/>
    </row>
    <row r="1161" spans="1:19" ht="45" x14ac:dyDescent="0.25">
      <c r="A1161" s="332"/>
      <c r="B1161" s="148" t="s">
        <v>192</v>
      </c>
      <c r="C1161" s="224"/>
      <c r="D1161" s="224" t="s">
        <v>62</v>
      </c>
      <c r="E1161" s="224"/>
      <c r="F1161" s="224"/>
      <c r="G1161" s="221">
        <f>G1158</f>
        <v>0</v>
      </c>
      <c r="H1161" s="221">
        <f>H1158</f>
        <v>0</v>
      </c>
      <c r="I1161" s="273">
        <f>I1158</f>
        <v>0</v>
      </c>
      <c r="J1161" s="273">
        <f>J1158</f>
        <v>0</v>
      </c>
      <c r="K1161" s="221">
        <f>K1158</f>
        <v>0</v>
      </c>
      <c r="L1161" s="221" t="s">
        <v>62</v>
      </c>
      <c r="M1161" s="84">
        <v>46022</v>
      </c>
      <c r="N1161" s="84">
        <v>46022</v>
      </c>
      <c r="O1161" s="83"/>
      <c r="P1161" s="87" t="s">
        <v>62</v>
      </c>
      <c r="Q1161" s="83"/>
      <c r="R1161" s="83"/>
      <c r="S1161" s="56"/>
    </row>
    <row r="1162" spans="1:19" x14ac:dyDescent="0.25">
      <c r="A1162" s="332"/>
      <c r="B1162" s="147" t="s">
        <v>193</v>
      </c>
      <c r="C1162" s="224"/>
      <c r="D1162" s="224"/>
      <c r="E1162" s="224"/>
      <c r="F1162" s="224"/>
      <c r="G1162" s="221" t="s">
        <v>62</v>
      </c>
      <c r="H1162" s="221"/>
      <c r="I1162" s="273" t="s">
        <v>62</v>
      </c>
      <c r="J1162" s="273"/>
      <c r="K1162" s="221"/>
      <c r="L1162" s="221" t="s">
        <v>62</v>
      </c>
      <c r="M1162" s="221"/>
      <c r="N1162" s="221"/>
      <c r="O1162" s="87" t="s">
        <v>62</v>
      </c>
      <c r="P1162" s="87" t="s">
        <v>62</v>
      </c>
      <c r="Q1162" s="87" t="s">
        <v>62</v>
      </c>
      <c r="R1162" s="87" t="s">
        <v>62</v>
      </c>
      <c r="S1162" s="56"/>
    </row>
    <row r="1163" spans="1:19" ht="45" x14ac:dyDescent="0.25">
      <c r="A1163" s="332"/>
      <c r="B1163" s="148" t="s">
        <v>330</v>
      </c>
      <c r="C1163" s="224"/>
      <c r="D1163" s="224" t="s">
        <v>62</v>
      </c>
      <c r="E1163" s="224"/>
      <c r="F1163" s="224"/>
      <c r="G1163" s="221">
        <f>G1161</f>
        <v>0</v>
      </c>
      <c r="H1163" s="221">
        <f>H1161</f>
        <v>0</v>
      </c>
      <c r="I1163" s="273">
        <f>I1161</f>
        <v>0</v>
      </c>
      <c r="J1163" s="273">
        <f>J1161</f>
        <v>0</v>
      </c>
      <c r="K1163" s="221">
        <f>K1161</f>
        <v>0</v>
      </c>
      <c r="L1163" s="221" t="s">
        <v>62</v>
      </c>
      <c r="M1163" s="84">
        <v>46022</v>
      </c>
      <c r="N1163" s="84">
        <v>46022</v>
      </c>
      <c r="O1163" s="83"/>
      <c r="P1163" s="87" t="s">
        <v>62</v>
      </c>
      <c r="Q1163" s="83"/>
      <c r="R1163" s="83"/>
      <c r="S1163" s="56"/>
    </row>
    <row r="1164" spans="1:19" x14ac:dyDescent="0.25">
      <c r="A1164" s="332"/>
      <c r="B1164" s="147" t="s">
        <v>71</v>
      </c>
      <c r="C1164" s="224"/>
      <c r="D1164" s="224"/>
      <c r="E1164" s="224"/>
      <c r="F1164" s="224"/>
      <c r="G1164" s="221" t="s">
        <v>62</v>
      </c>
      <c r="H1164" s="221"/>
      <c r="I1164" s="273" t="s">
        <v>62</v>
      </c>
      <c r="J1164" s="273"/>
      <c r="K1164" s="221"/>
      <c r="L1164" s="221" t="s">
        <v>62</v>
      </c>
      <c r="M1164" s="221"/>
      <c r="N1164" s="221"/>
      <c r="O1164" s="87" t="s">
        <v>62</v>
      </c>
      <c r="P1164" s="87" t="s">
        <v>62</v>
      </c>
      <c r="Q1164" s="87" t="s">
        <v>62</v>
      </c>
      <c r="R1164" s="87" t="s">
        <v>62</v>
      </c>
      <c r="S1164" s="56"/>
    </row>
    <row r="1165" spans="1:19" x14ac:dyDescent="0.25">
      <c r="A1165" s="333"/>
      <c r="B1165" s="148" t="s">
        <v>72</v>
      </c>
      <c r="C1165" s="224"/>
      <c r="D1165" s="224" t="s">
        <v>62</v>
      </c>
      <c r="E1165" s="224"/>
      <c r="F1165" s="224"/>
      <c r="G1165" s="221">
        <f>G1163</f>
        <v>0</v>
      </c>
      <c r="H1165" s="221">
        <f>H1163</f>
        <v>0</v>
      </c>
      <c r="I1165" s="273">
        <f>I1163</f>
        <v>0</v>
      </c>
      <c r="J1165" s="273">
        <f>J1163</f>
        <v>0</v>
      </c>
      <c r="K1165" s="221">
        <f>K1163</f>
        <v>0</v>
      </c>
      <c r="L1165" s="221" t="s">
        <v>62</v>
      </c>
      <c r="M1165" s="84">
        <v>46022</v>
      </c>
      <c r="N1165" s="84">
        <v>46022</v>
      </c>
      <c r="O1165" s="83"/>
      <c r="P1165" s="87" t="s">
        <v>62</v>
      </c>
      <c r="Q1165" s="83"/>
      <c r="R1165" s="83"/>
      <c r="S1165" s="56"/>
    </row>
    <row r="1166" spans="1:19" ht="58.5" x14ac:dyDescent="0.25">
      <c r="A1166" s="331" t="s">
        <v>129</v>
      </c>
      <c r="B1166" s="137" t="s">
        <v>331</v>
      </c>
      <c r="C1166" s="142" t="s">
        <v>191</v>
      </c>
      <c r="D1166" s="141" t="s">
        <v>333</v>
      </c>
      <c r="E1166" s="141" t="s">
        <v>320</v>
      </c>
      <c r="F1166" s="142">
        <v>642</v>
      </c>
      <c r="G1166" s="80">
        <v>1</v>
      </c>
      <c r="H1166" s="80">
        <v>1</v>
      </c>
      <c r="I1166" s="80">
        <v>1</v>
      </c>
      <c r="J1166" s="80">
        <v>1</v>
      </c>
      <c r="K1166" s="80">
        <v>1</v>
      </c>
      <c r="L1166" s="80"/>
      <c r="M1166" s="80" t="s">
        <v>62</v>
      </c>
      <c r="N1166" s="80" t="s">
        <v>62</v>
      </c>
      <c r="O1166" s="83">
        <v>100500</v>
      </c>
      <c r="P1166" s="83" t="s">
        <v>62</v>
      </c>
      <c r="Q1166" s="83">
        <v>100500</v>
      </c>
      <c r="R1166" s="83">
        <v>100500</v>
      </c>
      <c r="S1166" s="56"/>
    </row>
    <row r="1167" spans="1:19" ht="15.75" x14ac:dyDescent="0.25">
      <c r="A1167" s="332"/>
      <c r="B1167" s="146" t="s">
        <v>70</v>
      </c>
      <c r="C1167" s="224"/>
      <c r="D1167" s="224" t="s">
        <v>62</v>
      </c>
      <c r="E1167" s="224"/>
      <c r="F1167" s="224"/>
      <c r="G1167" s="221">
        <f>G1166</f>
        <v>1</v>
      </c>
      <c r="H1167" s="221">
        <f>H1166</f>
        <v>1</v>
      </c>
      <c r="I1167" s="273">
        <f>I1166</f>
        <v>1</v>
      </c>
      <c r="J1167" s="273">
        <f>J1166</f>
        <v>1</v>
      </c>
      <c r="K1167" s="221">
        <f>K1166</f>
        <v>1</v>
      </c>
      <c r="L1167" s="221" t="s">
        <v>62</v>
      </c>
      <c r="M1167" s="84">
        <v>46022</v>
      </c>
      <c r="N1167" s="84">
        <v>46022</v>
      </c>
      <c r="O1167" s="83"/>
      <c r="P1167" s="87"/>
      <c r="Q1167" s="83"/>
      <c r="R1167" s="83"/>
      <c r="S1167" s="56"/>
    </row>
    <row r="1168" spans="1:19" x14ac:dyDescent="0.25">
      <c r="A1168" s="332"/>
      <c r="B1168" s="147" t="s">
        <v>76</v>
      </c>
      <c r="C1168" s="224"/>
      <c r="D1168" s="224"/>
      <c r="E1168" s="224"/>
      <c r="F1168" s="224"/>
      <c r="G1168" s="221" t="s">
        <v>62</v>
      </c>
      <c r="H1168" s="221"/>
      <c r="I1168" s="273" t="s">
        <v>62</v>
      </c>
      <c r="J1168" s="273"/>
      <c r="K1168" s="221"/>
      <c r="L1168" s="221" t="s">
        <v>62</v>
      </c>
      <c r="M1168" s="221"/>
      <c r="N1168" s="221"/>
      <c r="O1168" s="87" t="s">
        <v>62</v>
      </c>
      <c r="P1168" s="87" t="s">
        <v>62</v>
      </c>
      <c r="Q1168" s="87" t="s">
        <v>62</v>
      </c>
      <c r="R1168" s="87" t="s">
        <v>62</v>
      </c>
      <c r="S1168" s="56"/>
    </row>
    <row r="1169" spans="1:19" ht="45" x14ac:dyDescent="0.25">
      <c r="A1169" s="332"/>
      <c r="B1169" s="148" t="s">
        <v>192</v>
      </c>
      <c r="C1169" s="224"/>
      <c r="D1169" s="224" t="s">
        <v>62</v>
      </c>
      <c r="E1169" s="224"/>
      <c r="F1169" s="224"/>
      <c r="G1169" s="221">
        <f>G1166</f>
        <v>1</v>
      </c>
      <c r="H1169" s="221">
        <f>H1166</f>
        <v>1</v>
      </c>
      <c r="I1169" s="273">
        <f>I1166</f>
        <v>1</v>
      </c>
      <c r="J1169" s="273">
        <f>J1166</f>
        <v>1</v>
      </c>
      <c r="K1169" s="221">
        <f>K1166</f>
        <v>1</v>
      </c>
      <c r="L1169" s="221" t="s">
        <v>62</v>
      </c>
      <c r="M1169" s="84">
        <v>46022</v>
      </c>
      <c r="N1169" s="84">
        <v>46022</v>
      </c>
      <c r="O1169" s="83"/>
      <c r="P1169" s="87" t="s">
        <v>62</v>
      </c>
      <c r="Q1169" s="83"/>
      <c r="R1169" s="83"/>
      <c r="S1169" s="56"/>
    </row>
    <row r="1170" spans="1:19" x14ac:dyDescent="0.25">
      <c r="A1170" s="332"/>
      <c r="B1170" s="147" t="s">
        <v>193</v>
      </c>
      <c r="C1170" s="224"/>
      <c r="D1170" s="224"/>
      <c r="E1170" s="224"/>
      <c r="F1170" s="224"/>
      <c r="G1170" s="221" t="s">
        <v>62</v>
      </c>
      <c r="H1170" s="221"/>
      <c r="I1170" s="273" t="s">
        <v>62</v>
      </c>
      <c r="J1170" s="273"/>
      <c r="K1170" s="221"/>
      <c r="L1170" s="221" t="s">
        <v>62</v>
      </c>
      <c r="M1170" s="221"/>
      <c r="N1170" s="221"/>
      <c r="O1170" s="87" t="s">
        <v>62</v>
      </c>
      <c r="P1170" s="87" t="s">
        <v>62</v>
      </c>
      <c r="Q1170" s="87" t="s">
        <v>62</v>
      </c>
      <c r="R1170" s="87" t="s">
        <v>62</v>
      </c>
      <c r="S1170" s="56"/>
    </row>
    <row r="1171" spans="1:19" ht="45" x14ac:dyDescent="0.25">
      <c r="A1171" s="332"/>
      <c r="B1171" s="148" t="s">
        <v>330</v>
      </c>
      <c r="C1171" s="224"/>
      <c r="D1171" s="224" t="s">
        <v>62</v>
      </c>
      <c r="E1171" s="224"/>
      <c r="F1171" s="224"/>
      <c r="G1171" s="221">
        <f>G1169</f>
        <v>1</v>
      </c>
      <c r="H1171" s="221">
        <f>H1169</f>
        <v>1</v>
      </c>
      <c r="I1171" s="273">
        <f>I1169</f>
        <v>1</v>
      </c>
      <c r="J1171" s="273">
        <f>J1169</f>
        <v>1</v>
      </c>
      <c r="K1171" s="221">
        <f>K1169</f>
        <v>1</v>
      </c>
      <c r="L1171" s="221" t="s">
        <v>62</v>
      </c>
      <c r="M1171" s="84">
        <v>46022</v>
      </c>
      <c r="N1171" s="84">
        <v>46022</v>
      </c>
      <c r="O1171" s="83"/>
      <c r="P1171" s="87" t="s">
        <v>62</v>
      </c>
      <c r="Q1171" s="83"/>
      <c r="R1171" s="83"/>
      <c r="S1171" s="56"/>
    </row>
    <row r="1172" spans="1:19" x14ac:dyDescent="0.25">
      <c r="A1172" s="332"/>
      <c r="B1172" s="147" t="s">
        <v>71</v>
      </c>
      <c r="C1172" s="224"/>
      <c r="D1172" s="224"/>
      <c r="E1172" s="224"/>
      <c r="F1172" s="224"/>
      <c r="G1172" s="221" t="s">
        <v>62</v>
      </c>
      <c r="H1172" s="221"/>
      <c r="I1172" s="273" t="s">
        <v>62</v>
      </c>
      <c r="J1172" s="273"/>
      <c r="K1172" s="221"/>
      <c r="L1172" s="221" t="s">
        <v>62</v>
      </c>
      <c r="M1172" s="221"/>
      <c r="N1172" s="221"/>
      <c r="O1172" s="87" t="s">
        <v>62</v>
      </c>
      <c r="P1172" s="87" t="s">
        <v>62</v>
      </c>
      <c r="Q1172" s="87" t="s">
        <v>62</v>
      </c>
      <c r="R1172" s="87" t="s">
        <v>62</v>
      </c>
      <c r="S1172" s="56"/>
    </row>
    <row r="1173" spans="1:19" x14ac:dyDescent="0.25">
      <c r="A1173" s="333"/>
      <c r="B1173" s="148" t="s">
        <v>72</v>
      </c>
      <c r="C1173" s="224"/>
      <c r="D1173" s="224" t="s">
        <v>62</v>
      </c>
      <c r="E1173" s="224"/>
      <c r="F1173" s="224"/>
      <c r="G1173" s="221">
        <f>G1171</f>
        <v>1</v>
      </c>
      <c r="H1173" s="221">
        <f>H1171</f>
        <v>1</v>
      </c>
      <c r="I1173" s="273">
        <f>I1171</f>
        <v>1</v>
      </c>
      <c r="J1173" s="273">
        <f>J1171</f>
        <v>1</v>
      </c>
      <c r="K1173" s="221">
        <f>K1171</f>
        <v>1</v>
      </c>
      <c r="L1173" s="221" t="s">
        <v>62</v>
      </c>
      <c r="M1173" s="84">
        <v>46022</v>
      </c>
      <c r="N1173" s="84">
        <v>46022</v>
      </c>
      <c r="O1173" s="83"/>
      <c r="P1173" s="87" t="s">
        <v>62</v>
      </c>
      <c r="Q1173" s="83"/>
      <c r="R1173" s="83"/>
      <c r="S1173" s="56"/>
    </row>
    <row r="1174" spans="1:19" ht="58.5" x14ac:dyDescent="0.25">
      <c r="A1174" s="331" t="s">
        <v>128</v>
      </c>
      <c r="B1174" s="137" t="s">
        <v>331</v>
      </c>
      <c r="C1174" s="142" t="s">
        <v>191</v>
      </c>
      <c r="D1174" s="141" t="s">
        <v>333</v>
      </c>
      <c r="E1174" s="141" t="s">
        <v>320</v>
      </c>
      <c r="F1174" s="142">
        <v>642</v>
      </c>
      <c r="G1174" s="80"/>
      <c r="H1174" s="80"/>
      <c r="I1174" s="80"/>
      <c r="J1174" s="80"/>
      <c r="K1174" s="80"/>
      <c r="L1174" s="80"/>
      <c r="M1174" s="80" t="s">
        <v>62</v>
      </c>
      <c r="N1174" s="80" t="s">
        <v>62</v>
      </c>
      <c r="O1174" s="83"/>
      <c r="P1174" s="83"/>
      <c r="Q1174" s="83"/>
      <c r="R1174" s="83"/>
      <c r="S1174" s="56"/>
    </row>
    <row r="1175" spans="1:19" ht="15.75" x14ac:dyDescent="0.25">
      <c r="A1175" s="332"/>
      <c r="B1175" s="146" t="s">
        <v>70</v>
      </c>
      <c r="C1175" s="224"/>
      <c r="D1175" s="224" t="s">
        <v>62</v>
      </c>
      <c r="E1175" s="224"/>
      <c r="F1175" s="224"/>
      <c r="G1175" s="221">
        <f>G1174</f>
        <v>0</v>
      </c>
      <c r="H1175" s="221">
        <f>H1174</f>
        <v>0</v>
      </c>
      <c r="I1175" s="273">
        <f>I1174</f>
        <v>0</v>
      </c>
      <c r="J1175" s="273">
        <f>J1174</f>
        <v>0</v>
      </c>
      <c r="K1175" s="221">
        <f>K1174</f>
        <v>0</v>
      </c>
      <c r="L1175" s="221" t="s">
        <v>62</v>
      </c>
      <c r="M1175" s="84">
        <v>46022</v>
      </c>
      <c r="N1175" s="84">
        <v>46022</v>
      </c>
      <c r="O1175" s="83"/>
      <c r="P1175" s="87" t="s">
        <v>62</v>
      </c>
      <c r="Q1175" s="83"/>
      <c r="R1175" s="83"/>
      <c r="S1175" s="56"/>
    </row>
    <row r="1176" spans="1:19" x14ac:dyDescent="0.25">
      <c r="A1176" s="332"/>
      <c r="B1176" s="147" t="s">
        <v>76</v>
      </c>
      <c r="C1176" s="224"/>
      <c r="D1176" s="224"/>
      <c r="E1176" s="224"/>
      <c r="F1176" s="224"/>
      <c r="G1176" s="221" t="s">
        <v>62</v>
      </c>
      <c r="H1176" s="221"/>
      <c r="I1176" s="273" t="s">
        <v>62</v>
      </c>
      <c r="J1176" s="273"/>
      <c r="K1176" s="221"/>
      <c r="L1176" s="221" t="s">
        <v>62</v>
      </c>
      <c r="M1176" s="221"/>
      <c r="N1176" s="221"/>
      <c r="O1176" s="87" t="s">
        <v>62</v>
      </c>
      <c r="P1176" s="87" t="s">
        <v>62</v>
      </c>
      <c r="Q1176" s="87" t="s">
        <v>62</v>
      </c>
      <c r="R1176" s="87" t="s">
        <v>62</v>
      </c>
      <c r="S1176" s="56"/>
    </row>
    <row r="1177" spans="1:19" ht="45" x14ac:dyDescent="0.25">
      <c r="A1177" s="332"/>
      <c r="B1177" s="148" t="s">
        <v>192</v>
      </c>
      <c r="C1177" s="224"/>
      <c r="D1177" s="224" t="s">
        <v>62</v>
      </c>
      <c r="E1177" s="224"/>
      <c r="F1177" s="224"/>
      <c r="G1177" s="221">
        <f>G1174</f>
        <v>0</v>
      </c>
      <c r="H1177" s="221">
        <f>H1174</f>
        <v>0</v>
      </c>
      <c r="I1177" s="273">
        <f>I1174</f>
        <v>0</v>
      </c>
      <c r="J1177" s="273">
        <f>J1174</f>
        <v>0</v>
      </c>
      <c r="K1177" s="221">
        <f>K1174</f>
        <v>0</v>
      </c>
      <c r="L1177" s="221" t="s">
        <v>62</v>
      </c>
      <c r="M1177" s="84">
        <v>46022</v>
      </c>
      <c r="N1177" s="84">
        <v>46022</v>
      </c>
      <c r="O1177" s="83"/>
      <c r="P1177" s="87" t="s">
        <v>62</v>
      </c>
      <c r="Q1177" s="83"/>
      <c r="R1177" s="83"/>
      <c r="S1177" s="56"/>
    </row>
    <row r="1178" spans="1:19" x14ac:dyDescent="0.25">
      <c r="A1178" s="332"/>
      <c r="B1178" s="147" t="s">
        <v>193</v>
      </c>
      <c r="C1178" s="224"/>
      <c r="D1178" s="224"/>
      <c r="E1178" s="224"/>
      <c r="F1178" s="224"/>
      <c r="G1178" s="221" t="s">
        <v>62</v>
      </c>
      <c r="H1178" s="221"/>
      <c r="I1178" s="273" t="s">
        <v>62</v>
      </c>
      <c r="J1178" s="273"/>
      <c r="K1178" s="221"/>
      <c r="L1178" s="221" t="s">
        <v>62</v>
      </c>
      <c r="M1178" s="221"/>
      <c r="N1178" s="221"/>
      <c r="O1178" s="87" t="s">
        <v>62</v>
      </c>
      <c r="P1178" s="87" t="s">
        <v>62</v>
      </c>
      <c r="Q1178" s="87" t="s">
        <v>62</v>
      </c>
      <c r="R1178" s="87" t="s">
        <v>62</v>
      </c>
      <c r="S1178" s="56"/>
    </row>
    <row r="1179" spans="1:19" ht="45" x14ac:dyDescent="0.25">
      <c r="A1179" s="332"/>
      <c r="B1179" s="148" t="s">
        <v>330</v>
      </c>
      <c r="C1179" s="224"/>
      <c r="D1179" s="224" t="s">
        <v>62</v>
      </c>
      <c r="E1179" s="224"/>
      <c r="F1179" s="224"/>
      <c r="G1179" s="221">
        <f>G1177</f>
        <v>0</v>
      </c>
      <c r="H1179" s="221">
        <f>H1177</f>
        <v>0</v>
      </c>
      <c r="I1179" s="273">
        <f>I1177</f>
        <v>0</v>
      </c>
      <c r="J1179" s="273">
        <f>J1177</f>
        <v>0</v>
      </c>
      <c r="K1179" s="221">
        <f>K1177</f>
        <v>0</v>
      </c>
      <c r="L1179" s="221" t="s">
        <v>62</v>
      </c>
      <c r="M1179" s="84">
        <v>46022</v>
      </c>
      <c r="N1179" s="84">
        <v>46022</v>
      </c>
      <c r="O1179" s="83"/>
      <c r="P1179" s="87" t="s">
        <v>62</v>
      </c>
      <c r="Q1179" s="83"/>
      <c r="R1179" s="83"/>
      <c r="S1179" s="56"/>
    </row>
    <row r="1180" spans="1:19" x14ac:dyDescent="0.25">
      <c r="A1180" s="332"/>
      <c r="B1180" s="147" t="s">
        <v>71</v>
      </c>
      <c r="C1180" s="224"/>
      <c r="D1180" s="224"/>
      <c r="E1180" s="224"/>
      <c r="F1180" s="224"/>
      <c r="G1180" s="221" t="s">
        <v>62</v>
      </c>
      <c r="H1180" s="221"/>
      <c r="I1180" s="273" t="s">
        <v>62</v>
      </c>
      <c r="J1180" s="273"/>
      <c r="K1180" s="221"/>
      <c r="L1180" s="221" t="s">
        <v>62</v>
      </c>
      <c r="M1180" s="221"/>
      <c r="N1180" s="221"/>
      <c r="O1180" s="87" t="s">
        <v>62</v>
      </c>
      <c r="P1180" s="87" t="s">
        <v>62</v>
      </c>
      <c r="Q1180" s="87" t="s">
        <v>62</v>
      </c>
      <c r="R1180" s="87" t="s">
        <v>62</v>
      </c>
      <c r="S1180" s="56"/>
    </row>
    <row r="1181" spans="1:19" x14ac:dyDescent="0.25">
      <c r="A1181" s="333"/>
      <c r="B1181" s="148" t="s">
        <v>72</v>
      </c>
      <c r="C1181" s="224"/>
      <c r="D1181" s="224" t="s">
        <v>62</v>
      </c>
      <c r="E1181" s="224"/>
      <c r="F1181" s="224"/>
      <c r="G1181" s="221">
        <f>G1179</f>
        <v>0</v>
      </c>
      <c r="H1181" s="221">
        <f>H1179</f>
        <v>0</v>
      </c>
      <c r="I1181" s="273">
        <f>I1179</f>
        <v>0</v>
      </c>
      <c r="J1181" s="273">
        <f>J1179</f>
        <v>0</v>
      </c>
      <c r="K1181" s="221">
        <f>K1179</f>
        <v>0</v>
      </c>
      <c r="L1181" s="221" t="s">
        <v>62</v>
      </c>
      <c r="M1181" s="84">
        <v>46022</v>
      </c>
      <c r="N1181" s="84">
        <v>46022</v>
      </c>
      <c r="O1181" s="83"/>
      <c r="P1181" s="87" t="s">
        <v>62</v>
      </c>
      <c r="Q1181" s="83"/>
      <c r="R1181" s="83"/>
      <c r="S1181" s="56"/>
    </row>
    <row r="1182" spans="1:19" ht="58.5" x14ac:dyDescent="0.25">
      <c r="A1182" s="331" t="s">
        <v>334</v>
      </c>
      <c r="B1182" s="137" t="s">
        <v>331</v>
      </c>
      <c r="C1182" s="142" t="s">
        <v>191</v>
      </c>
      <c r="D1182" s="141" t="s">
        <v>333</v>
      </c>
      <c r="E1182" s="141" t="s">
        <v>320</v>
      </c>
      <c r="F1182" s="142">
        <v>642</v>
      </c>
      <c r="G1182" s="80"/>
      <c r="H1182" s="80"/>
      <c r="I1182" s="80"/>
      <c r="J1182" s="80"/>
      <c r="K1182" s="80"/>
      <c r="L1182" s="80"/>
      <c r="M1182" s="80" t="s">
        <v>62</v>
      </c>
      <c r="N1182" s="80" t="s">
        <v>62</v>
      </c>
      <c r="O1182" s="83"/>
      <c r="P1182" s="83"/>
      <c r="Q1182" s="83"/>
      <c r="R1182" s="83"/>
      <c r="S1182" s="56"/>
    </row>
    <row r="1183" spans="1:19" ht="15.75" x14ac:dyDescent="0.25">
      <c r="A1183" s="332"/>
      <c r="B1183" s="146" t="s">
        <v>70</v>
      </c>
      <c r="C1183" s="224"/>
      <c r="D1183" s="224" t="s">
        <v>62</v>
      </c>
      <c r="E1183" s="224"/>
      <c r="F1183" s="224"/>
      <c r="G1183" s="221">
        <f>G1182</f>
        <v>0</v>
      </c>
      <c r="H1183" s="221">
        <f>H1182</f>
        <v>0</v>
      </c>
      <c r="I1183" s="273">
        <f>I1182</f>
        <v>0</v>
      </c>
      <c r="J1183" s="273">
        <f>J1182</f>
        <v>0</v>
      </c>
      <c r="K1183" s="221">
        <f>K1182</f>
        <v>0</v>
      </c>
      <c r="L1183" s="221" t="s">
        <v>62</v>
      </c>
      <c r="M1183" s="84">
        <v>46022</v>
      </c>
      <c r="N1183" s="84">
        <v>46022</v>
      </c>
      <c r="O1183" s="83"/>
      <c r="P1183" s="87" t="s">
        <v>62</v>
      </c>
      <c r="Q1183" s="83"/>
      <c r="R1183" s="83"/>
      <c r="S1183" s="56"/>
    </row>
    <row r="1184" spans="1:19" x14ac:dyDescent="0.25">
      <c r="A1184" s="332"/>
      <c r="B1184" s="147" t="s">
        <v>76</v>
      </c>
      <c r="C1184" s="224"/>
      <c r="D1184" s="224"/>
      <c r="E1184" s="224"/>
      <c r="F1184" s="224"/>
      <c r="G1184" s="221" t="s">
        <v>62</v>
      </c>
      <c r="H1184" s="221"/>
      <c r="I1184" s="273" t="s">
        <v>62</v>
      </c>
      <c r="J1184" s="273"/>
      <c r="K1184" s="221"/>
      <c r="L1184" s="221" t="s">
        <v>62</v>
      </c>
      <c r="M1184" s="221"/>
      <c r="N1184" s="221"/>
      <c r="O1184" s="87" t="s">
        <v>62</v>
      </c>
      <c r="P1184" s="87" t="s">
        <v>62</v>
      </c>
      <c r="Q1184" s="87" t="s">
        <v>62</v>
      </c>
      <c r="R1184" s="87" t="s">
        <v>62</v>
      </c>
      <c r="S1184" s="56"/>
    </row>
    <row r="1185" spans="1:19" ht="45" x14ac:dyDescent="0.25">
      <c r="A1185" s="332"/>
      <c r="B1185" s="148" t="s">
        <v>192</v>
      </c>
      <c r="C1185" s="224"/>
      <c r="D1185" s="224" t="s">
        <v>62</v>
      </c>
      <c r="E1185" s="224"/>
      <c r="F1185" s="224"/>
      <c r="G1185" s="221">
        <f>G1182</f>
        <v>0</v>
      </c>
      <c r="H1185" s="221">
        <f>H1182</f>
        <v>0</v>
      </c>
      <c r="I1185" s="273">
        <f>I1182</f>
        <v>0</v>
      </c>
      <c r="J1185" s="273">
        <f>J1182</f>
        <v>0</v>
      </c>
      <c r="K1185" s="221">
        <f>K1182</f>
        <v>0</v>
      </c>
      <c r="L1185" s="221" t="s">
        <v>62</v>
      </c>
      <c r="M1185" s="84">
        <v>46022</v>
      </c>
      <c r="N1185" s="84">
        <v>46022</v>
      </c>
      <c r="O1185" s="83"/>
      <c r="P1185" s="87" t="s">
        <v>62</v>
      </c>
      <c r="Q1185" s="83"/>
      <c r="R1185" s="83"/>
      <c r="S1185" s="56"/>
    </row>
    <row r="1186" spans="1:19" x14ac:dyDescent="0.25">
      <c r="A1186" s="332"/>
      <c r="B1186" s="147" t="s">
        <v>193</v>
      </c>
      <c r="C1186" s="224"/>
      <c r="D1186" s="224"/>
      <c r="E1186" s="224"/>
      <c r="F1186" s="224"/>
      <c r="G1186" s="221" t="s">
        <v>62</v>
      </c>
      <c r="H1186" s="221"/>
      <c r="I1186" s="273" t="s">
        <v>62</v>
      </c>
      <c r="J1186" s="273"/>
      <c r="K1186" s="221"/>
      <c r="L1186" s="221" t="s">
        <v>62</v>
      </c>
      <c r="M1186" s="221"/>
      <c r="N1186" s="221"/>
      <c r="O1186" s="87" t="s">
        <v>62</v>
      </c>
      <c r="P1186" s="87" t="s">
        <v>62</v>
      </c>
      <c r="Q1186" s="87" t="s">
        <v>62</v>
      </c>
      <c r="R1186" s="87" t="s">
        <v>62</v>
      </c>
      <c r="S1186" s="56"/>
    </row>
    <row r="1187" spans="1:19" ht="45" x14ac:dyDescent="0.25">
      <c r="A1187" s="332"/>
      <c r="B1187" s="148" t="s">
        <v>330</v>
      </c>
      <c r="C1187" s="224"/>
      <c r="D1187" s="224" t="s">
        <v>62</v>
      </c>
      <c r="E1187" s="224"/>
      <c r="F1187" s="224"/>
      <c r="G1187" s="221">
        <f>G1185</f>
        <v>0</v>
      </c>
      <c r="H1187" s="221">
        <f>H1185</f>
        <v>0</v>
      </c>
      <c r="I1187" s="273">
        <f>I1185</f>
        <v>0</v>
      </c>
      <c r="J1187" s="273">
        <f>J1185</f>
        <v>0</v>
      </c>
      <c r="K1187" s="221">
        <f>K1185</f>
        <v>0</v>
      </c>
      <c r="L1187" s="221" t="s">
        <v>62</v>
      </c>
      <c r="M1187" s="84">
        <v>46022</v>
      </c>
      <c r="N1187" s="84">
        <v>46022</v>
      </c>
      <c r="O1187" s="83"/>
      <c r="P1187" s="87" t="s">
        <v>62</v>
      </c>
      <c r="Q1187" s="83"/>
      <c r="R1187" s="83"/>
      <c r="S1187" s="56"/>
    </row>
    <row r="1188" spans="1:19" x14ac:dyDescent="0.25">
      <c r="A1188" s="332"/>
      <c r="B1188" s="147" t="s">
        <v>71</v>
      </c>
      <c r="C1188" s="224"/>
      <c r="D1188" s="224"/>
      <c r="E1188" s="224"/>
      <c r="F1188" s="224"/>
      <c r="G1188" s="221" t="s">
        <v>62</v>
      </c>
      <c r="H1188" s="221"/>
      <c r="I1188" s="273" t="s">
        <v>62</v>
      </c>
      <c r="J1188" s="273"/>
      <c r="K1188" s="221"/>
      <c r="L1188" s="221" t="s">
        <v>62</v>
      </c>
      <c r="M1188" s="221"/>
      <c r="N1188" s="221"/>
      <c r="O1188" s="87" t="s">
        <v>62</v>
      </c>
      <c r="P1188" s="87" t="s">
        <v>62</v>
      </c>
      <c r="Q1188" s="87" t="s">
        <v>62</v>
      </c>
      <c r="R1188" s="87" t="s">
        <v>62</v>
      </c>
      <c r="S1188" s="56"/>
    </row>
    <row r="1189" spans="1:19" x14ac:dyDescent="0.25">
      <c r="A1189" s="333"/>
      <c r="B1189" s="148" t="s">
        <v>72</v>
      </c>
      <c r="C1189" s="224"/>
      <c r="D1189" s="224" t="s">
        <v>62</v>
      </c>
      <c r="E1189" s="224"/>
      <c r="F1189" s="224"/>
      <c r="G1189" s="221">
        <f>G1187</f>
        <v>0</v>
      </c>
      <c r="H1189" s="221">
        <f>H1187</f>
        <v>0</v>
      </c>
      <c r="I1189" s="273">
        <f>I1187</f>
        <v>0</v>
      </c>
      <c r="J1189" s="273">
        <f>J1187</f>
        <v>0</v>
      </c>
      <c r="K1189" s="221">
        <f>K1187</f>
        <v>0</v>
      </c>
      <c r="L1189" s="221" t="s">
        <v>62</v>
      </c>
      <c r="M1189" s="84">
        <v>46022</v>
      </c>
      <c r="N1189" s="84">
        <v>46022</v>
      </c>
      <c r="O1189" s="83"/>
      <c r="P1189" s="87" t="s">
        <v>62</v>
      </c>
      <c r="Q1189" s="83"/>
      <c r="R1189" s="83"/>
      <c r="S1189" s="56"/>
    </row>
    <row r="1190" spans="1:19" ht="58.5" x14ac:dyDescent="0.25">
      <c r="A1190" s="331" t="s">
        <v>335</v>
      </c>
      <c r="B1190" s="137" t="s">
        <v>331</v>
      </c>
      <c r="C1190" s="142" t="s">
        <v>191</v>
      </c>
      <c r="D1190" s="141" t="s">
        <v>333</v>
      </c>
      <c r="E1190" s="141" t="s">
        <v>320</v>
      </c>
      <c r="F1190" s="142">
        <v>642</v>
      </c>
      <c r="G1190" s="80"/>
      <c r="H1190" s="80"/>
      <c r="I1190" s="80"/>
      <c r="J1190" s="80"/>
      <c r="K1190" s="80"/>
      <c r="L1190" s="80"/>
      <c r="M1190" s="80" t="s">
        <v>62</v>
      </c>
      <c r="N1190" s="80" t="s">
        <v>62</v>
      </c>
      <c r="O1190" s="83"/>
      <c r="P1190" s="83"/>
      <c r="Q1190" s="83"/>
      <c r="R1190" s="83"/>
      <c r="S1190" s="56"/>
    </row>
    <row r="1191" spans="1:19" ht="15.75" x14ac:dyDescent="0.25">
      <c r="A1191" s="332"/>
      <c r="B1191" s="146" t="s">
        <v>70</v>
      </c>
      <c r="C1191" s="224"/>
      <c r="D1191" s="224" t="s">
        <v>62</v>
      </c>
      <c r="E1191" s="224"/>
      <c r="F1191" s="224"/>
      <c r="G1191" s="221">
        <f>G1190</f>
        <v>0</v>
      </c>
      <c r="H1191" s="221">
        <f>H1190</f>
        <v>0</v>
      </c>
      <c r="I1191" s="273">
        <f>I1190</f>
        <v>0</v>
      </c>
      <c r="J1191" s="273">
        <f>J1190</f>
        <v>0</v>
      </c>
      <c r="K1191" s="221">
        <f>K1190</f>
        <v>0</v>
      </c>
      <c r="L1191" s="221" t="s">
        <v>62</v>
      </c>
      <c r="M1191" s="84">
        <v>46022</v>
      </c>
      <c r="N1191" s="84">
        <v>46022</v>
      </c>
      <c r="O1191" s="83"/>
      <c r="P1191" s="87" t="s">
        <v>62</v>
      </c>
      <c r="Q1191" s="83"/>
      <c r="R1191" s="83"/>
      <c r="S1191" s="56"/>
    </row>
    <row r="1192" spans="1:19" x14ac:dyDescent="0.25">
      <c r="A1192" s="332"/>
      <c r="B1192" s="147" t="s">
        <v>76</v>
      </c>
      <c r="C1192" s="224"/>
      <c r="D1192" s="224"/>
      <c r="E1192" s="224"/>
      <c r="F1192" s="224"/>
      <c r="G1192" s="221" t="s">
        <v>62</v>
      </c>
      <c r="H1192" s="221"/>
      <c r="I1192" s="273" t="s">
        <v>62</v>
      </c>
      <c r="J1192" s="273"/>
      <c r="K1192" s="221"/>
      <c r="L1192" s="221" t="s">
        <v>62</v>
      </c>
      <c r="M1192" s="221"/>
      <c r="N1192" s="221"/>
      <c r="O1192" s="87" t="s">
        <v>62</v>
      </c>
      <c r="P1192" s="87" t="s">
        <v>62</v>
      </c>
      <c r="Q1192" s="87" t="s">
        <v>62</v>
      </c>
      <c r="R1192" s="87" t="s">
        <v>62</v>
      </c>
      <c r="S1192" s="56"/>
    </row>
    <row r="1193" spans="1:19" ht="45" x14ac:dyDescent="0.25">
      <c r="A1193" s="332"/>
      <c r="B1193" s="148" t="s">
        <v>192</v>
      </c>
      <c r="C1193" s="224"/>
      <c r="D1193" s="224" t="s">
        <v>62</v>
      </c>
      <c r="E1193" s="224"/>
      <c r="F1193" s="224"/>
      <c r="G1193" s="221">
        <f>G1190</f>
        <v>0</v>
      </c>
      <c r="H1193" s="221">
        <f>H1190</f>
        <v>0</v>
      </c>
      <c r="I1193" s="273">
        <f>I1190</f>
        <v>0</v>
      </c>
      <c r="J1193" s="273">
        <f>J1190</f>
        <v>0</v>
      </c>
      <c r="K1193" s="221">
        <f>K1190</f>
        <v>0</v>
      </c>
      <c r="L1193" s="221" t="s">
        <v>62</v>
      </c>
      <c r="M1193" s="84">
        <v>46022</v>
      </c>
      <c r="N1193" s="84">
        <v>46022</v>
      </c>
      <c r="O1193" s="83"/>
      <c r="P1193" s="87" t="s">
        <v>62</v>
      </c>
      <c r="Q1193" s="83"/>
      <c r="R1193" s="83"/>
      <c r="S1193" s="56"/>
    </row>
    <row r="1194" spans="1:19" x14ac:dyDescent="0.25">
      <c r="A1194" s="332"/>
      <c r="B1194" s="147" t="s">
        <v>193</v>
      </c>
      <c r="C1194" s="224"/>
      <c r="D1194" s="224"/>
      <c r="E1194" s="224"/>
      <c r="F1194" s="224"/>
      <c r="G1194" s="221" t="s">
        <v>62</v>
      </c>
      <c r="H1194" s="221"/>
      <c r="I1194" s="273" t="s">
        <v>62</v>
      </c>
      <c r="J1194" s="273"/>
      <c r="K1194" s="221"/>
      <c r="L1194" s="221" t="s">
        <v>62</v>
      </c>
      <c r="M1194" s="221"/>
      <c r="N1194" s="221"/>
      <c r="O1194" s="87" t="s">
        <v>62</v>
      </c>
      <c r="P1194" s="87" t="s">
        <v>62</v>
      </c>
      <c r="Q1194" s="87" t="s">
        <v>62</v>
      </c>
      <c r="R1194" s="87" t="s">
        <v>62</v>
      </c>
      <c r="S1194" s="56"/>
    </row>
    <row r="1195" spans="1:19" ht="45" x14ac:dyDescent="0.25">
      <c r="A1195" s="332"/>
      <c r="B1195" s="148" t="s">
        <v>330</v>
      </c>
      <c r="C1195" s="224"/>
      <c r="D1195" s="224" t="s">
        <v>62</v>
      </c>
      <c r="E1195" s="224"/>
      <c r="F1195" s="224"/>
      <c r="G1195" s="221">
        <f>G1193</f>
        <v>0</v>
      </c>
      <c r="H1195" s="221">
        <f>H1193</f>
        <v>0</v>
      </c>
      <c r="I1195" s="273">
        <f>I1193</f>
        <v>0</v>
      </c>
      <c r="J1195" s="273">
        <f>J1193</f>
        <v>0</v>
      </c>
      <c r="K1195" s="221">
        <f>K1193</f>
        <v>0</v>
      </c>
      <c r="L1195" s="221" t="s">
        <v>62</v>
      </c>
      <c r="M1195" s="84">
        <v>46022</v>
      </c>
      <c r="N1195" s="84">
        <v>46022</v>
      </c>
      <c r="O1195" s="83"/>
      <c r="P1195" s="87" t="s">
        <v>62</v>
      </c>
      <c r="Q1195" s="83"/>
      <c r="R1195" s="83"/>
      <c r="S1195" s="56"/>
    </row>
    <row r="1196" spans="1:19" x14ac:dyDescent="0.25">
      <c r="A1196" s="332"/>
      <c r="B1196" s="147" t="s">
        <v>71</v>
      </c>
      <c r="C1196" s="224"/>
      <c r="D1196" s="224"/>
      <c r="E1196" s="224"/>
      <c r="F1196" s="224"/>
      <c r="G1196" s="221" t="s">
        <v>62</v>
      </c>
      <c r="H1196" s="221"/>
      <c r="I1196" s="273" t="s">
        <v>62</v>
      </c>
      <c r="J1196" s="273"/>
      <c r="K1196" s="221"/>
      <c r="L1196" s="221" t="s">
        <v>62</v>
      </c>
      <c r="M1196" s="221"/>
      <c r="N1196" s="221"/>
      <c r="O1196" s="87" t="s">
        <v>62</v>
      </c>
      <c r="P1196" s="87" t="s">
        <v>62</v>
      </c>
      <c r="Q1196" s="87" t="s">
        <v>62</v>
      </c>
      <c r="R1196" s="87" t="s">
        <v>62</v>
      </c>
      <c r="S1196" s="56"/>
    </row>
    <row r="1197" spans="1:19" x14ac:dyDescent="0.25">
      <c r="A1197" s="333"/>
      <c r="B1197" s="148" t="s">
        <v>72</v>
      </c>
      <c r="C1197" s="224"/>
      <c r="D1197" s="224" t="s">
        <v>62</v>
      </c>
      <c r="E1197" s="224"/>
      <c r="F1197" s="224"/>
      <c r="G1197" s="221">
        <f>G1195</f>
        <v>0</v>
      </c>
      <c r="H1197" s="221">
        <f>H1195</f>
        <v>0</v>
      </c>
      <c r="I1197" s="273">
        <f>I1195</f>
        <v>0</v>
      </c>
      <c r="J1197" s="273">
        <f>J1195</f>
        <v>0</v>
      </c>
      <c r="K1197" s="221">
        <f>K1195</f>
        <v>0</v>
      </c>
      <c r="L1197" s="221" t="s">
        <v>62</v>
      </c>
      <c r="M1197" s="84">
        <v>46022</v>
      </c>
      <c r="N1197" s="84">
        <v>46022</v>
      </c>
      <c r="O1197" s="83"/>
      <c r="P1197" s="87" t="s">
        <v>62</v>
      </c>
      <c r="Q1197" s="83"/>
      <c r="R1197" s="83"/>
      <c r="S1197" s="56"/>
    </row>
    <row r="1198" spans="1:19" ht="58.5" x14ac:dyDescent="0.25">
      <c r="A1198" s="331" t="s">
        <v>336</v>
      </c>
      <c r="B1198" s="137" t="s">
        <v>331</v>
      </c>
      <c r="C1198" s="142" t="s">
        <v>191</v>
      </c>
      <c r="D1198" s="141" t="s">
        <v>333</v>
      </c>
      <c r="E1198" s="141" t="s">
        <v>320</v>
      </c>
      <c r="F1198" s="142">
        <v>642</v>
      </c>
      <c r="G1198" s="80"/>
      <c r="H1198" s="80"/>
      <c r="I1198" s="80"/>
      <c r="J1198" s="80"/>
      <c r="K1198" s="80"/>
      <c r="L1198" s="80"/>
      <c r="M1198" s="80" t="s">
        <v>62</v>
      </c>
      <c r="N1198" s="80" t="s">
        <v>62</v>
      </c>
      <c r="O1198" s="83"/>
      <c r="P1198" s="83"/>
      <c r="Q1198" s="83"/>
      <c r="R1198" s="83"/>
      <c r="S1198" s="56"/>
    </row>
    <row r="1199" spans="1:19" ht="15.75" x14ac:dyDescent="0.25">
      <c r="A1199" s="332"/>
      <c r="B1199" s="146" t="s">
        <v>70</v>
      </c>
      <c r="C1199" s="224"/>
      <c r="D1199" s="224" t="s">
        <v>62</v>
      </c>
      <c r="E1199" s="224"/>
      <c r="F1199" s="224"/>
      <c r="G1199" s="221">
        <f>G1198</f>
        <v>0</v>
      </c>
      <c r="H1199" s="221">
        <f>H1198</f>
        <v>0</v>
      </c>
      <c r="I1199" s="273">
        <f>I1198</f>
        <v>0</v>
      </c>
      <c r="J1199" s="273">
        <f>J1198</f>
        <v>0</v>
      </c>
      <c r="K1199" s="221">
        <f>K1198</f>
        <v>0</v>
      </c>
      <c r="L1199" s="221" t="s">
        <v>62</v>
      </c>
      <c r="M1199" s="84">
        <v>46022</v>
      </c>
      <c r="N1199" s="84">
        <v>46022</v>
      </c>
      <c r="O1199" s="83"/>
      <c r="P1199" s="87" t="s">
        <v>62</v>
      </c>
      <c r="Q1199" s="83"/>
      <c r="R1199" s="83"/>
      <c r="S1199" s="56"/>
    </row>
    <row r="1200" spans="1:19" x14ac:dyDescent="0.25">
      <c r="A1200" s="332"/>
      <c r="B1200" s="147" t="s">
        <v>76</v>
      </c>
      <c r="C1200" s="224"/>
      <c r="D1200" s="224"/>
      <c r="E1200" s="224"/>
      <c r="F1200" s="224"/>
      <c r="G1200" s="221" t="s">
        <v>62</v>
      </c>
      <c r="H1200" s="221"/>
      <c r="I1200" s="273" t="s">
        <v>62</v>
      </c>
      <c r="J1200" s="273"/>
      <c r="K1200" s="221"/>
      <c r="L1200" s="221" t="s">
        <v>62</v>
      </c>
      <c r="M1200" s="221"/>
      <c r="N1200" s="221"/>
      <c r="O1200" s="87" t="s">
        <v>62</v>
      </c>
      <c r="P1200" s="87" t="s">
        <v>62</v>
      </c>
      <c r="Q1200" s="87" t="s">
        <v>62</v>
      </c>
      <c r="R1200" s="87" t="s">
        <v>62</v>
      </c>
      <c r="S1200" s="56"/>
    </row>
    <row r="1201" spans="1:19" ht="45" x14ac:dyDescent="0.25">
      <c r="A1201" s="332"/>
      <c r="B1201" s="148" t="s">
        <v>192</v>
      </c>
      <c r="C1201" s="224"/>
      <c r="D1201" s="224" t="s">
        <v>62</v>
      </c>
      <c r="E1201" s="224"/>
      <c r="F1201" s="224"/>
      <c r="G1201" s="221">
        <f>G1198</f>
        <v>0</v>
      </c>
      <c r="H1201" s="221">
        <f>H1198</f>
        <v>0</v>
      </c>
      <c r="I1201" s="273">
        <f>I1198</f>
        <v>0</v>
      </c>
      <c r="J1201" s="273">
        <f>J1198</f>
        <v>0</v>
      </c>
      <c r="K1201" s="221">
        <f>K1198</f>
        <v>0</v>
      </c>
      <c r="L1201" s="221" t="s">
        <v>62</v>
      </c>
      <c r="M1201" s="84">
        <v>46022</v>
      </c>
      <c r="N1201" s="84">
        <v>46022</v>
      </c>
      <c r="O1201" s="83"/>
      <c r="P1201" s="87" t="s">
        <v>62</v>
      </c>
      <c r="Q1201" s="83"/>
      <c r="R1201" s="83"/>
      <c r="S1201" s="56"/>
    </row>
    <row r="1202" spans="1:19" x14ac:dyDescent="0.25">
      <c r="A1202" s="332"/>
      <c r="B1202" s="147" t="s">
        <v>193</v>
      </c>
      <c r="C1202" s="224"/>
      <c r="D1202" s="224"/>
      <c r="E1202" s="224"/>
      <c r="F1202" s="224"/>
      <c r="G1202" s="221" t="s">
        <v>62</v>
      </c>
      <c r="H1202" s="221"/>
      <c r="I1202" s="273" t="s">
        <v>62</v>
      </c>
      <c r="J1202" s="273"/>
      <c r="K1202" s="221"/>
      <c r="L1202" s="221" t="s">
        <v>62</v>
      </c>
      <c r="M1202" s="221"/>
      <c r="N1202" s="221"/>
      <c r="O1202" s="87" t="s">
        <v>62</v>
      </c>
      <c r="P1202" s="87" t="s">
        <v>62</v>
      </c>
      <c r="Q1202" s="87" t="s">
        <v>62</v>
      </c>
      <c r="R1202" s="87" t="s">
        <v>62</v>
      </c>
      <c r="S1202" s="56"/>
    </row>
    <row r="1203" spans="1:19" ht="45" x14ac:dyDescent="0.25">
      <c r="A1203" s="332"/>
      <c r="B1203" s="148" t="s">
        <v>330</v>
      </c>
      <c r="C1203" s="224"/>
      <c r="D1203" s="224" t="s">
        <v>62</v>
      </c>
      <c r="E1203" s="224"/>
      <c r="F1203" s="224"/>
      <c r="G1203" s="221">
        <f>G1201</f>
        <v>0</v>
      </c>
      <c r="H1203" s="221">
        <f>H1201</f>
        <v>0</v>
      </c>
      <c r="I1203" s="273">
        <f>I1201</f>
        <v>0</v>
      </c>
      <c r="J1203" s="273">
        <f>J1201</f>
        <v>0</v>
      </c>
      <c r="K1203" s="221">
        <f>K1201</f>
        <v>0</v>
      </c>
      <c r="L1203" s="221" t="s">
        <v>62</v>
      </c>
      <c r="M1203" s="84">
        <v>46022</v>
      </c>
      <c r="N1203" s="84">
        <v>46022</v>
      </c>
      <c r="O1203" s="83"/>
      <c r="P1203" s="87" t="s">
        <v>62</v>
      </c>
      <c r="Q1203" s="83"/>
      <c r="R1203" s="83"/>
      <c r="S1203" s="56"/>
    </row>
    <row r="1204" spans="1:19" x14ac:dyDescent="0.25">
      <c r="A1204" s="332"/>
      <c r="B1204" s="147" t="s">
        <v>71</v>
      </c>
      <c r="C1204" s="224"/>
      <c r="D1204" s="224"/>
      <c r="E1204" s="224"/>
      <c r="F1204" s="224"/>
      <c r="G1204" s="221" t="s">
        <v>62</v>
      </c>
      <c r="H1204" s="221"/>
      <c r="I1204" s="273" t="s">
        <v>62</v>
      </c>
      <c r="J1204" s="273"/>
      <c r="K1204" s="221"/>
      <c r="L1204" s="221" t="s">
        <v>62</v>
      </c>
      <c r="M1204" s="221"/>
      <c r="N1204" s="221"/>
      <c r="O1204" s="87" t="s">
        <v>62</v>
      </c>
      <c r="P1204" s="87" t="s">
        <v>62</v>
      </c>
      <c r="Q1204" s="87" t="s">
        <v>62</v>
      </c>
      <c r="R1204" s="87" t="s">
        <v>62</v>
      </c>
      <c r="S1204" s="56"/>
    </row>
    <row r="1205" spans="1:19" x14ac:dyDescent="0.25">
      <c r="A1205" s="333"/>
      <c r="B1205" s="148" t="s">
        <v>72</v>
      </c>
      <c r="C1205" s="224"/>
      <c r="D1205" s="224" t="s">
        <v>62</v>
      </c>
      <c r="E1205" s="224"/>
      <c r="F1205" s="224"/>
      <c r="G1205" s="221">
        <f>G1203</f>
        <v>0</v>
      </c>
      <c r="H1205" s="221">
        <f>H1203</f>
        <v>0</v>
      </c>
      <c r="I1205" s="273">
        <f>I1203</f>
        <v>0</v>
      </c>
      <c r="J1205" s="273">
        <f>J1203</f>
        <v>0</v>
      </c>
      <c r="K1205" s="221">
        <f>K1203</f>
        <v>0</v>
      </c>
      <c r="L1205" s="221" t="s">
        <v>62</v>
      </c>
      <c r="M1205" s="84">
        <v>46022</v>
      </c>
      <c r="N1205" s="84">
        <v>46022</v>
      </c>
      <c r="O1205" s="83"/>
      <c r="P1205" s="87" t="s">
        <v>62</v>
      </c>
      <c r="Q1205" s="83"/>
      <c r="R1205" s="83"/>
      <c r="S1205" s="56"/>
    </row>
    <row r="1206" spans="1:19" ht="58.5" x14ac:dyDescent="0.25">
      <c r="A1206" s="331" t="s">
        <v>337</v>
      </c>
      <c r="B1206" s="137" t="s">
        <v>331</v>
      </c>
      <c r="C1206" s="142" t="s">
        <v>191</v>
      </c>
      <c r="D1206" s="141" t="s">
        <v>333</v>
      </c>
      <c r="E1206" s="141" t="s">
        <v>320</v>
      </c>
      <c r="F1206" s="142">
        <v>642</v>
      </c>
      <c r="G1206" s="80"/>
      <c r="H1206" s="80"/>
      <c r="I1206" s="80"/>
      <c r="J1206" s="80"/>
      <c r="K1206" s="80"/>
      <c r="L1206" s="80"/>
      <c r="M1206" s="80" t="s">
        <v>62</v>
      </c>
      <c r="N1206" s="80" t="s">
        <v>62</v>
      </c>
      <c r="O1206" s="83"/>
      <c r="P1206" s="83"/>
      <c r="Q1206" s="83"/>
      <c r="R1206" s="83"/>
      <c r="S1206" s="56"/>
    </row>
    <row r="1207" spans="1:19" ht="15.75" x14ac:dyDescent="0.25">
      <c r="A1207" s="332"/>
      <c r="B1207" s="146" t="s">
        <v>70</v>
      </c>
      <c r="C1207" s="224"/>
      <c r="D1207" s="224" t="s">
        <v>62</v>
      </c>
      <c r="E1207" s="224"/>
      <c r="F1207" s="224"/>
      <c r="G1207" s="221">
        <f>G1206</f>
        <v>0</v>
      </c>
      <c r="H1207" s="221">
        <f>H1206</f>
        <v>0</v>
      </c>
      <c r="I1207" s="273">
        <f>I1206</f>
        <v>0</v>
      </c>
      <c r="J1207" s="273">
        <f>J1206</f>
        <v>0</v>
      </c>
      <c r="K1207" s="221">
        <f>K1206</f>
        <v>0</v>
      </c>
      <c r="L1207" s="221" t="s">
        <v>62</v>
      </c>
      <c r="M1207" s="84">
        <v>46022</v>
      </c>
      <c r="N1207" s="84">
        <v>46022</v>
      </c>
      <c r="O1207" s="83"/>
      <c r="P1207" s="87" t="s">
        <v>62</v>
      </c>
      <c r="Q1207" s="83"/>
      <c r="R1207" s="83"/>
      <c r="S1207" s="56"/>
    </row>
    <row r="1208" spans="1:19" x14ac:dyDescent="0.25">
      <c r="A1208" s="332"/>
      <c r="B1208" s="147" t="s">
        <v>76</v>
      </c>
      <c r="C1208" s="224"/>
      <c r="D1208" s="224"/>
      <c r="E1208" s="224"/>
      <c r="F1208" s="224"/>
      <c r="G1208" s="221" t="s">
        <v>62</v>
      </c>
      <c r="H1208" s="221"/>
      <c r="I1208" s="273" t="s">
        <v>62</v>
      </c>
      <c r="J1208" s="273"/>
      <c r="K1208" s="221"/>
      <c r="L1208" s="221" t="s">
        <v>62</v>
      </c>
      <c r="M1208" s="221"/>
      <c r="N1208" s="221"/>
      <c r="O1208" s="87" t="s">
        <v>62</v>
      </c>
      <c r="P1208" s="87" t="s">
        <v>62</v>
      </c>
      <c r="Q1208" s="87" t="s">
        <v>62</v>
      </c>
      <c r="R1208" s="87" t="s">
        <v>62</v>
      </c>
      <c r="S1208" s="56"/>
    </row>
    <row r="1209" spans="1:19" ht="45" x14ac:dyDescent="0.25">
      <c r="A1209" s="332"/>
      <c r="B1209" s="148" t="s">
        <v>192</v>
      </c>
      <c r="C1209" s="224"/>
      <c r="D1209" s="224" t="s">
        <v>62</v>
      </c>
      <c r="E1209" s="224"/>
      <c r="F1209" s="224"/>
      <c r="G1209" s="221">
        <f>G1206</f>
        <v>0</v>
      </c>
      <c r="H1209" s="221">
        <f>H1206</f>
        <v>0</v>
      </c>
      <c r="I1209" s="273">
        <f>I1206</f>
        <v>0</v>
      </c>
      <c r="J1209" s="273">
        <f>J1206</f>
        <v>0</v>
      </c>
      <c r="K1209" s="221">
        <f>K1206</f>
        <v>0</v>
      </c>
      <c r="L1209" s="221" t="s">
        <v>62</v>
      </c>
      <c r="M1209" s="84">
        <v>46022</v>
      </c>
      <c r="N1209" s="84">
        <v>46022</v>
      </c>
      <c r="O1209" s="83"/>
      <c r="P1209" s="87" t="s">
        <v>62</v>
      </c>
      <c r="Q1209" s="83"/>
      <c r="R1209" s="83"/>
      <c r="S1209" s="56"/>
    </row>
    <row r="1210" spans="1:19" x14ac:dyDescent="0.25">
      <c r="A1210" s="332"/>
      <c r="B1210" s="147" t="s">
        <v>193</v>
      </c>
      <c r="C1210" s="224"/>
      <c r="D1210" s="224"/>
      <c r="E1210" s="224"/>
      <c r="F1210" s="224"/>
      <c r="G1210" s="221" t="s">
        <v>62</v>
      </c>
      <c r="H1210" s="221"/>
      <c r="I1210" s="273" t="s">
        <v>62</v>
      </c>
      <c r="J1210" s="273"/>
      <c r="K1210" s="221"/>
      <c r="L1210" s="221" t="s">
        <v>62</v>
      </c>
      <c r="M1210" s="221"/>
      <c r="N1210" s="221"/>
      <c r="O1210" s="87" t="s">
        <v>62</v>
      </c>
      <c r="P1210" s="87" t="s">
        <v>62</v>
      </c>
      <c r="Q1210" s="87" t="s">
        <v>62</v>
      </c>
      <c r="R1210" s="87" t="s">
        <v>62</v>
      </c>
      <c r="S1210" s="56"/>
    </row>
    <row r="1211" spans="1:19" ht="45" x14ac:dyDescent="0.25">
      <c r="A1211" s="332"/>
      <c r="B1211" s="148" t="s">
        <v>330</v>
      </c>
      <c r="C1211" s="224"/>
      <c r="D1211" s="224" t="s">
        <v>62</v>
      </c>
      <c r="E1211" s="224"/>
      <c r="F1211" s="224"/>
      <c r="G1211" s="221">
        <f>G1209</f>
        <v>0</v>
      </c>
      <c r="H1211" s="221">
        <f>H1209</f>
        <v>0</v>
      </c>
      <c r="I1211" s="273">
        <f>I1209</f>
        <v>0</v>
      </c>
      <c r="J1211" s="273">
        <f>J1209</f>
        <v>0</v>
      </c>
      <c r="K1211" s="221">
        <f>K1209</f>
        <v>0</v>
      </c>
      <c r="L1211" s="221" t="s">
        <v>62</v>
      </c>
      <c r="M1211" s="84">
        <v>46022</v>
      </c>
      <c r="N1211" s="84">
        <v>46022</v>
      </c>
      <c r="O1211" s="83"/>
      <c r="P1211" s="87" t="s">
        <v>62</v>
      </c>
      <c r="Q1211" s="83"/>
      <c r="R1211" s="83"/>
      <c r="S1211" s="56"/>
    </row>
    <row r="1212" spans="1:19" x14ac:dyDescent="0.25">
      <c r="A1212" s="332"/>
      <c r="B1212" s="147" t="s">
        <v>71</v>
      </c>
      <c r="C1212" s="224"/>
      <c r="D1212" s="224"/>
      <c r="E1212" s="224"/>
      <c r="F1212" s="224"/>
      <c r="G1212" s="221" t="s">
        <v>62</v>
      </c>
      <c r="H1212" s="221"/>
      <c r="I1212" s="273" t="s">
        <v>62</v>
      </c>
      <c r="J1212" s="273"/>
      <c r="K1212" s="221"/>
      <c r="L1212" s="221" t="s">
        <v>62</v>
      </c>
      <c r="M1212" s="221"/>
      <c r="N1212" s="221"/>
      <c r="O1212" s="87" t="s">
        <v>62</v>
      </c>
      <c r="P1212" s="87" t="s">
        <v>62</v>
      </c>
      <c r="Q1212" s="87" t="s">
        <v>62</v>
      </c>
      <c r="R1212" s="87" t="s">
        <v>62</v>
      </c>
      <c r="S1212" s="56"/>
    </row>
    <row r="1213" spans="1:19" x14ac:dyDescent="0.25">
      <c r="A1213" s="333"/>
      <c r="B1213" s="148" t="s">
        <v>72</v>
      </c>
      <c r="C1213" s="224"/>
      <c r="D1213" s="224" t="s">
        <v>62</v>
      </c>
      <c r="E1213" s="224"/>
      <c r="F1213" s="224"/>
      <c r="G1213" s="221">
        <f>G1211</f>
        <v>0</v>
      </c>
      <c r="H1213" s="221">
        <f>H1211</f>
        <v>0</v>
      </c>
      <c r="I1213" s="273">
        <f>I1211</f>
        <v>0</v>
      </c>
      <c r="J1213" s="273">
        <f>J1211</f>
        <v>0</v>
      </c>
      <c r="K1213" s="221">
        <f>K1211</f>
        <v>0</v>
      </c>
      <c r="L1213" s="221" t="s">
        <v>62</v>
      </c>
      <c r="M1213" s="84">
        <v>46022</v>
      </c>
      <c r="N1213" s="84">
        <v>46022</v>
      </c>
      <c r="O1213" s="83"/>
      <c r="P1213" s="87" t="s">
        <v>62</v>
      </c>
      <c r="Q1213" s="83"/>
      <c r="R1213" s="83"/>
      <c r="S1213" s="56"/>
    </row>
    <row r="1214" spans="1:19" ht="58.5" x14ac:dyDescent="0.25">
      <c r="A1214" s="331" t="s">
        <v>338</v>
      </c>
      <c r="B1214" s="137" t="s">
        <v>331</v>
      </c>
      <c r="C1214" s="142" t="s">
        <v>191</v>
      </c>
      <c r="D1214" s="141" t="s">
        <v>333</v>
      </c>
      <c r="E1214" s="141" t="s">
        <v>320</v>
      </c>
      <c r="F1214" s="142">
        <v>642</v>
      </c>
      <c r="G1214" s="80">
        <v>1</v>
      </c>
      <c r="H1214" s="80">
        <v>1</v>
      </c>
      <c r="I1214" s="80">
        <v>1</v>
      </c>
      <c r="J1214" s="80">
        <v>1</v>
      </c>
      <c r="K1214" s="80">
        <v>1</v>
      </c>
      <c r="L1214" s="80"/>
      <c r="M1214" s="80" t="s">
        <v>62</v>
      </c>
      <c r="N1214" s="80" t="s">
        <v>62</v>
      </c>
      <c r="O1214" s="83">
        <v>36000</v>
      </c>
      <c r="P1214" s="83" t="s">
        <v>62</v>
      </c>
      <c r="Q1214" s="83">
        <v>36000</v>
      </c>
      <c r="R1214" s="83">
        <v>36000</v>
      </c>
      <c r="S1214" s="56"/>
    </row>
    <row r="1215" spans="1:19" ht="15.75" x14ac:dyDescent="0.25">
      <c r="A1215" s="332"/>
      <c r="B1215" s="146" t="s">
        <v>70</v>
      </c>
      <c r="C1215" s="224"/>
      <c r="D1215" s="224" t="s">
        <v>62</v>
      </c>
      <c r="E1215" s="224"/>
      <c r="F1215" s="224"/>
      <c r="G1215" s="221">
        <f>G1214</f>
        <v>1</v>
      </c>
      <c r="H1215" s="221">
        <f>H1214</f>
        <v>1</v>
      </c>
      <c r="I1215" s="273">
        <f>I1214</f>
        <v>1</v>
      </c>
      <c r="J1215" s="273">
        <f>J1214</f>
        <v>1</v>
      </c>
      <c r="K1215" s="221">
        <f>K1214</f>
        <v>1</v>
      </c>
      <c r="L1215" s="221" t="s">
        <v>62</v>
      </c>
      <c r="M1215" s="84">
        <v>46022</v>
      </c>
      <c r="N1215" s="84">
        <v>46022</v>
      </c>
      <c r="O1215" s="83"/>
      <c r="P1215" s="87"/>
      <c r="Q1215" s="83"/>
      <c r="R1215" s="83"/>
      <c r="S1215" s="56"/>
    </row>
    <row r="1216" spans="1:19" x14ac:dyDescent="0.25">
      <c r="A1216" s="332"/>
      <c r="B1216" s="147" t="s">
        <v>76</v>
      </c>
      <c r="C1216" s="224"/>
      <c r="D1216" s="224"/>
      <c r="E1216" s="224"/>
      <c r="F1216" s="224"/>
      <c r="G1216" s="221" t="s">
        <v>62</v>
      </c>
      <c r="H1216" s="221"/>
      <c r="I1216" s="273" t="s">
        <v>62</v>
      </c>
      <c r="J1216" s="273"/>
      <c r="K1216" s="221"/>
      <c r="L1216" s="221" t="s">
        <v>62</v>
      </c>
      <c r="M1216" s="221"/>
      <c r="N1216" s="221"/>
      <c r="O1216" s="87" t="s">
        <v>62</v>
      </c>
      <c r="P1216" s="87" t="s">
        <v>62</v>
      </c>
      <c r="Q1216" s="87" t="s">
        <v>62</v>
      </c>
      <c r="R1216" s="87" t="s">
        <v>62</v>
      </c>
      <c r="S1216" s="56"/>
    </row>
    <row r="1217" spans="1:19" ht="45" x14ac:dyDescent="0.25">
      <c r="A1217" s="332"/>
      <c r="B1217" s="148" t="s">
        <v>192</v>
      </c>
      <c r="C1217" s="224"/>
      <c r="D1217" s="224" t="s">
        <v>62</v>
      </c>
      <c r="E1217" s="224"/>
      <c r="F1217" s="224"/>
      <c r="G1217" s="221">
        <f>G1214</f>
        <v>1</v>
      </c>
      <c r="H1217" s="221">
        <f>H1214</f>
        <v>1</v>
      </c>
      <c r="I1217" s="273">
        <f>I1214</f>
        <v>1</v>
      </c>
      <c r="J1217" s="273">
        <f>J1214</f>
        <v>1</v>
      </c>
      <c r="K1217" s="221">
        <f>K1214</f>
        <v>1</v>
      </c>
      <c r="L1217" s="221" t="s">
        <v>62</v>
      </c>
      <c r="M1217" s="84">
        <v>46022</v>
      </c>
      <c r="N1217" s="84">
        <v>46022</v>
      </c>
      <c r="O1217" s="83"/>
      <c r="P1217" s="87" t="s">
        <v>62</v>
      </c>
      <c r="Q1217" s="83"/>
      <c r="R1217" s="83"/>
      <c r="S1217" s="56"/>
    </row>
    <row r="1218" spans="1:19" x14ac:dyDescent="0.25">
      <c r="A1218" s="332"/>
      <c r="B1218" s="147" t="s">
        <v>193</v>
      </c>
      <c r="C1218" s="224"/>
      <c r="D1218" s="224"/>
      <c r="E1218" s="224"/>
      <c r="F1218" s="224"/>
      <c r="G1218" s="221" t="s">
        <v>62</v>
      </c>
      <c r="H1218" s="221"/>
      <c r="I1218" s="273" t="s">
        <v>62</v>
      </c>
      <c r="J1218" s="273"/>
      <c r="K1218" s="221"/>
      <c r="L1218" s="221" t="s">
        <v>62</v>
      </c>
      <c r="M1218" s="221"/>
      <c r="N1218" s="221"/>
      <c r="O1218" s="87" t="s">
        <v>62</v>
      </c>
      <c r="P1218" s="87" t="s">
        <v>62</v>
      </c>
      <c r="Q1218" s="87" t="s">
        <v>62</v>
      </c>
      <c r="R1218" s="87" t="s">
        <v>62</v>
      </c>
      <c r="S1218" s="56"/>
    </row>
    <row r="1219" spans="1:19" ht="45" x14ac:dyDescent="0.25">
      <c r="A1219" s="332"/>
      <c r="B1219" s="148" t="s">
        <v>330</v>
      </c>
      <c r="C1219" s="224"/>
      <c r="D1219" s="224" t="s">
        <v>62</v>
      </c>
      <c r="E1219" s="224"/>
      <c r="F1219" s="224"/>
      <c r="G1219" s="221">
        <f>G1217</f>
        <v>1</v>
      </c>
      <c r="H1219" s="221">
        <f>H1217</f>
        <v>1</v>
      </c>
      <c r="I1219" s="273">
        <f>I1217</f>
        <v>1</v>
      </c>
      <c r="J1219" s="273">
        <f>J1217</f>
        <v>1</v>
      </c>
      <c r="K1219" s="221">
        <f>K1217</f>
        <v>1</v>
      </c>
      <c r="L1219" s="221" t="s">
        <v>62</v>
      </c>
      <c r="M1219" s="84">
        <v>46022</v>
      </c>
      <c r="N1219" s="84">
        <v>46022</v>
      </c>
      <c r="O1219" s="83"/>
      <c r="P1219" s="87" t="s">
        <v>62</v>
      </c>
      <c r="Q1219" s="83"/>
      <c r="R1219" s="83"/>
      <c r="S1219" s="56"/>
    </row>
    <row r="1220" spans="1:19" x14ac:dyDescent="0.25">
      <c r="A1220" s="332"/>
      <c r="B1220" s="147" t="s">
        <v>71</v>
      </c>
      <c r="C1220" s="224"/>
      <c r="D1220" s="224"/>
      <c r="E1220" s="224"/>
      <c r="F1220" s="224"/>
      <c r="G1220" s="221" t="s">
        <v>62</v>
      </c>
      <c r="H1220" s="221"/>
      <c r="I1220" s="273" t="s">
        <v>62</v>
      </c>
      <c r="J1220" s="273"/>
      <c r="K1220" s="221"/>
      <c r="L1220" s="221" t="s">
        <v>62</v>
      </c>
      <c r="M1220" s="221"/>
      <c r="N1220" s="221"/>
      <c r="O1220" s="87" t="s">
        <v>62</v>
      </c>
      <c r="P1220" s="87" t="s">
        <v>62</v>
      </c>
      <c r="Q1220" s="87" t="s">
        <v>62</v>
      </c>
      <c r="R1220" s="87" t="s">
        <v>62</v>
      </c>
      <c r="S1220" s="56"/>
    </row>
    <row r="1221" spans="1:19" x14ac:dyDescent="0.25">
      <c r="A1221" s="333"/>
      <c r="B1221" s="148" t="s">
        <v>72</v>
      </c>
      <c r="C1221" s="224"/>
      <c r="D1221" s="224" t="s">
        <v>62</v>
      </c>
      <c r="E1221" s="224"/>
      <c r="F1221" s="224"/>
      <c r="G1221" s="221">
        <f>G1219</f>
        <v>1</v>
      </c>
      <c r="H1221" s="221">
        <f>H1219</f>
        <v>1</v>
      </c>
      <c r="I1221" s="273">
        <f>I1219</f>
        <v>1</v>
      </c>
      <c r="J1221" s="273">
        <f>J1219</f>
        <v>1</v>
      </c>
      <c r="K1221" s="221">
        <f>K1219</f>
        <v>1</v>
      </c>
      <c r="L1221" s="221" t="s">
        <v>62</v>
      </c>
      <c r="M1221" s="84">
        <v>46022</v>
      </c>
      <c r="N1221" s="84">
        <v>46022</v>
      </c>
      <c r="O1221" s="83"/>
      <c r="P1221" s="87" t="s">
        <v>62</v>
      </c>
      <c r="Q1221" s="83"/>
      <c r="R1221" s="83"/>
      <c r="S1221" s="56"/>
    </row>
    <row r="1222" spans="1:19" s="56" customFormat="1" ht="74.45" customHeight="1" x14ac:dyDescent="0.25">
      <c r="A1222" s="331" t="s">
        <v>200</v>
      </c>
      <c r="B1222" s="137" t="s">
        <v>331</v>
      </c>
      <c r="C1222" s="142" t="s">
        <v>191</v>
      </c>
      <c r="D1222" s="141" t="s">
        <v>333</v>
      </c>
      <c r="E1222" s="141" t="s">
        <v>320</v>
      </c>
      <c r="F1222" s="142">
        <v>642</v>
      </c>
      <c r="G1222" s="142">
        <v>1</v>
      </c>
      <c r="H1222" s="142">
        <v>1</v>
      </c>
      <c r="I1222" s="142">
        <v>0</v>
      </c>
      <c r="J1222" s="142">
        <v>0</v>
      </c>
      <c r="K1222" s="142">
        <v>1</v>
      </c>
      <c r="L1222" s="142"/>
      <c r="M1222" s="224" t="s">
        <v>62</v>
      </c>
      <c r="N1222" s="224" t="s">
        <v>62</v>
      </c>
      <c r="O1222" s="156">
        <f>186834.86-30200</f>
        <v>156634.85999999999</v>
      </c>
      <c r="P1222" s="156"/>
      <c r="Q1222" s="156">
        <v>0</v>
      </c>
      <c r="R1222" s="156">
        <v>0</v>
      </c>
    </row>
    <row r="1223" spans="1:19" ht="15.75" x14ac:dyDescent="0.25">
      <c r="A1223" s="332"/>
      <c r="B1223" s="146" t="s">
        <v>70</v>
      </c>
      <c r="C1223" s="224"/>
      <c r="D1223" s="224" t="s">
        <v>62</v>
      </c>
      <c r="E1223" s="224"/>
      <c r="F1223" s="224"/>
      <c r="G1223" s="224"/>
      <c r="H1223" s="224"/>
      <c r="I1223" s="274"/>
      <c r="J1223" s="274"/>
      <c r="K1223" s="224"/>
      <c r="L1223" s="224" t="s">
        <v>62</v>
      </c>
      <c r="M1223" s="150">
        <v>46022</v>
      </c>
      <c r="N1223" s="150">
        <v>46022</v>
      </c>
      <c r="O1223" s="156"/>
      <c r="P1223" s="223" t="s">
        <v>62</v>
      </c>
      <c r="Q1223" s="156"/>
      <c r="R1223" s="156"/>
      <c r="S1223" s="56"/>
    </row>
    <row r="1224" spans="1:19" x14ac:dyDescent="0.25">
      <c r="A1224" s="332"/>
      <c r="B1224" s="147" t="s">
        <v>76</v>
      </c>
      <c r="C1224" s="224"/>
      <c r="D1224" s="224"/>
      <c r="E1224" s="224"/>
      <c r="F1224" s="224"/>
      <c r="G1224" s="224" t="s">
        <v>62</v>
      </c>
      <c r="H1224" s="224"/>
      <c r="I1224" s="274" t="s">
        <v>62</v>
      </c>
      <c r="J1224" s="274"/>
      <c r="K1224" s="224"/>
      <c r="L1224" s="224" t="s">
        <v>62</v>
      </c>
      <c r="M1224" s="224"/>
      <c r="N1224" s="224"/>
      <c r="O1224" s="223" t="s">
        <v>62</v>
      </c>
      <c r="P1224" s="223" t="s">
        <v>62</v>
      </c>
      <c r="Q1224" s="223" t="s">
        <v>62</v>
      </c>
      <c r="R1224" s="223" t="s">
        <v>62</v>
      </c>
      <c r="S1224" s="56"/>
    </row>
    <row r="1225" spans="1:19" ht="65.45" customHeight="1" x14ac:dyDescent="0.25">
      <c r="A1225" s="332"/>
      <c r="B1225" s="148" t="s">
        <v>192</v>
      </c>
      <c r="C1225" s="224"/>
      <c r="D1225" s="224" t="s">
        <v>62</v>
      </c>
      <c r="E1225" s="224"/>
      <c r="F1225" s="224"/>
      <c r="G1225" s="224">
        <f>G1222</f>
        <v>1</v>
      </c>
      <c r="H1225" s="252">
        <f t="shared" ref="H1225:K1225" si="420">H1222</f>
        <v>1</v>
      </c>
      <c r="I1225" s="274">
        <f t="shared" si="420"/>
        <v>0</v>
      </c>
      <c r="J1225" s="274">
        <f t="shared" si="420"/>
        <v>0</v>
      </c>
      <c r="K1225" s="252">
        <f t="shared" si="420"/>
        <v>1</v>
      </c>
      <c r="L1225" s="224" t="s">
        <v>62</v>
      </c>
      <c r="M1225" s="150">
        <v>46022</v>
      </c>
      <c r="N1225" s="150">
        <v>46022</v>
      </c>
      <c r="O1225" s="156"/>
      <c r="P1225" s="223" t="s">
        <v>62</v>
      </c>
      <c r="Q1225" s="156"/>
      <c r="R1225" s="156"/>
      <c r="S1225" s="56"/>
    </row>
    <row r="1226" spans="1:19" ht="15" customHeight="1" x14ac:dyDescent="0.25">
      <c r="A1226" s="332"/>
      <c r="B1226" s="147" t="s">
        <v>193</v>
      </c>
      <c r="C1226" s="224"/>
      <c r="D1226" s="224"/>
      <c r="E1226" s="224"/>
      <c r="F1226" s="224"/>
      <c r="G1226" s="224" t="s">
        <v>62</v>
      </c>
      <c r="H1226" s="224"/>
      <c r="I1226" s="274" t="s">
        <v>62</v>
      </c>
      <c r="J1226" s="274"/>
      <c r="K1226" s="224"/>
      <c r="L1226" s="224" t="s">
        <v>62</v>
      </c>
      <c r="M1226" s="224"/>
      <c r="N1226" s="224"/>
      <c r="O1226" s="223" t="s">
        <v>62</v>
      </c>
      <c r="P1226" s="223" t="s">
        <v>62</v>
      </c>
      <c r="Q1226" s="223" t="s">
        <v>62</v>
      </c>
      <c r="R1226" s="223" t="s">
        <v>62</v>
      </c>
      <c r="S1226" s="56"/>
    </row>
    <row r="1227" spans="1:19" ht="38.65" customHeight="1" x14ac:dyDescent="0.25">
      <c r="A1227" s="332"/>
      <c r="B1227" s="148" t="s">
        <v>330</v>
      </c>
      <c r="C1227" s="224"/>
      <c r="D1227" s="224" t="s">
        <v>62</v>
      </c>
      <c r="E1227" s="224"/>
      <c r="F1227" s="224"/>
      <c r="G1227" s="224">
        <f>G1222</f>
        <v>1</v>
      </c>
      <c r="H1227" s="252">
        <f t="shared" ref="H1227:K1227" si="421">H1222</f>
        <v>1</v>
      </c>
      <c r="I1227" s="274">
        <f t="shared" si="421"/>
        <v>0</v>
      </c>
      <c r="J1227" s="274">
        <f t="shared" si="421"/>
        <v>0</v>
      </c>
      <c r="K1227" s="252">
        <f t="shared" si="421"/>
        <v>1</v>
      </c>
      <c r="L1227" s="224" t="s">
        <v>62</v>
      </c>
      <c r="M1227" s="150">
        <v>46022</v>
      </c>
      <c r="N1227" s="150">
        <v>46022</v>
      </c>
      <c r="O1227" s="156"/>
      <c r="P1227" s="223" t="s">
        <v>62</v>
      </c>
      <c r="Q1227" s="156"/>
      <c r="R1227" s="156"/>
      <c r="S1227" s="56"/>
    </row>
    <row r="1228" spans="1:19" ht="21" customHeight="1" x14ac:dyDescent="0.25">
      <c r="A1228" s="332"/>
      <c r="B1228" s="147" t="s">
        <v>71</v>
      </c>
      <c r="C1228" s="224"/>
      <c r="D1228" s="224"/>
      <c r="E1228" s="224"/>
      <c r="F1228" s="224"/>
      <c r="G1228" s="224" t="s">
        <v>62</v>
      </c>
      <c r="H1228" s="224"/>
      <c r="I1228" s="274" t="s">
        <v>62</v>
      </c>
      <c r="J1228" s="274"/>
      <c r="K1228" s="224"/>
      <c r="L1228" s="224" t="s">
        <v>62</v>
      </c>
      <c r="M1228" s="224"/>
      <c r="N1228" s="224"/>
      <c r="O1228" s="223" t="s">
        <v>62</v>
      </c>
      <c r="P1228" s="223" t="s">
        <v>62</v>
      </c>
      <c r="Q1228" s="223" t="s">
        <v>62</v>
      </c>
      <c r="R1228" s="223" t="s">
        <v>62</v>
      </c>
      <c r="S1228" s="56"/>
    </row>
    <row r="1229" spans="1:19" ht="21" customHeight="1" x14ac:dyDescent="0.25">
      <c r="A1229" s="333"/>
      <c r="B1229" s="148" t="s">
        <v>72</v>
      </c>
      <c r="C1229" s="224"/>
      <c r="D1229" s="224" t="s">
        <v>62</v>
      </c>
      <c r="E1229" s="224"/>
      <c r="F1229" s="224"/>
      <c r="G1229" s="224">
        <f>G1222</f>
        <v>1</v>
      </c>
      <c r="H1229" s="252">
        <f t="shared" ref="H1229:K1229" si="422">H1222</f>
        <v>1</v>
      </c>
      <c r="I1229" s="274">
        <f t="shared" si="422"/>
        <v>0</v>
      </c>
      <c r="J1229" s="274">
        <f t="shared" si="422"/>
        <v>0</v>
      </c>
      <c r="K1229" s="252">
        <f t="shared" si="422"/>
        <v>1</v>
      </c>
      <c r="L1229" s="224" t="s">
        <v>62</v>
      </c>
      <c r="M1229" s="150">
        <v>46022</v>
      </c>
      <c r="N1229" s="150">
        <v>46022</v>
      </c>
      <c r="O1229" s="156"/>
      <c r="P1229" s="223" t="s">
        <v>62</v>
      </c>
      <c r="Q1229" s="156"/>
      <c r="R1229" s="156"/>
      <c r="S1229" s="56"/>
    </row>
    <row r="1230" spans="1:19" s="56" customFormat="1" ht="74.45" customHeight="1" x14ac:dyDescent="0.25">
      <c r="A1230" s="331" t="s">
        <v>201</v>
      </c>
      <c r="B1230" s="137" t="s">
        <v>331</v>
      </c>
      <c r="C1230" s="142" t="s">
        <v>191</v>
      </c>
      <c r="D1230" s="141" t="s">
        <v>333</v>
      </c>
      <c r="E1230" s="141" t="s">
        <v>320</v>
      </c>
      <c r="F1230" s="142">
        <v>642</v>
      </c>
      <c r="G1230" s="142">
        <v>1</v>
      </c>
      <c r="H1230" s="142">
        <v>1</v>
      </c>
      <c r="I1230" s="142">
        <v>0</v>
      </c>
      <c r="J1230" s="142">
        <v>0</v>
      </c>
      <c r="K1230" s="142">
        <v>1</v>
      </c>
      <c r="L1230" s="142"/>
      <c r="M1230" s="224" t="s">
        <v>62</v>
      </c>
      <c r="N1230" s="224" t="s">
        <v>62</v>
      </c>
      <c r="O1230" s="156">
        <f>118027.2-10000</f>
        <v>108027.2</v>
      </c>
      <c r="P1230" s="156"/>
      <c r="Q1230" s="156">
        <v>0</v>
      </c>
      <c r="R1230" s="156">
        <v>0</v>
      </c>
    </row>
    <row r="1231" spans="1:19" ht="15.75" x14ac:dyDescent="0.25">
      <c r="A1231" s="332"/>
      <c r="B1231" s="146" t="s">
        <v>70</v>
      </c>
      <c r="C1231" s="224"/>
      <c r="D1231" s="224" t="s">
        <v>62</v>
      </c>
      <c r="E1231" s="224"/>
      <c r="F1231" s="224"/>
      <c r="G1231" s="224"/>
      <c r="H1231" s="224"/>
      <c r="I1231" s="274"/>
      <c r="J1231" s="274"/>
      <c r="K1231" s="224"/>
      <c r="L1231" s="224" t="s">
        <v>62</v>
      </c>
      <c r="M1231" s="150">
        <v>46022</v>
      </c>
      <c r="N1231" s="150">
        <v>46022</v>
      </c>
      <c r="O1231" s="156"/>
      <c r="P1231" s="223" t="s">
        <v>62</v>
      </c>
      <c r="Q1231" s="156"/>
      <c r="R1231" s="156"/>
      <c r="S1231" s="56"/>
    </row>
    <row r="1232" spans="1:19" x14ac:dyDescent="0.25">
      <c r="A1232" s="332"/>
      <c r="B1232" s="147" t="s">
        <v>76</v>
      </c>
      <c r="C1232" s="224"/>
      <c r="D1232" s="224"/>
      <c r="E1232" s="224"/>
      <c r="F1232" s="224"/>
      <c r="G1232" s="224" t="s">
        <v>62</v>
      </c>
      <c r="H1232" s="224"/>
      <c r="I1232" s="274" t="s">
        <v>62</v>
      </c>
      <c r="J1232" s="274"/>
      <c r="K1232" s="224"/>
      <c r="L1232" s="224" t="s">
        <v>62</v>
      </c>
      <c r="M1232" s="224"/>
      <c r="N1232" s="224"/>
      <c r="O1232" s="223" t="s">
        <v>62</v>
      </c>
      <c r="P1232" s="223" t="s">
        <v>62</v>
      </c>
      <c r="Q1232" s="223" t="s">
        <v>62</v>
      </c>
      <c r="R1232" s="223" t="s">
        <v>62</v>
      </c>
      <c r="S1232" s="56"/>
    </row>
    <row r="1233" spans="1:19" ht="65.45" customHeight="1" x14ac:dyDescent="0.25">
      <c r="A1233" s="332"/>
      <c r="B1233" s="148" t="s">
        <v>192</v>
      </c>
      <c r="C1233" s="224"/>
      <c r="D1233" s="224" t="s">
        <v>62</v>
      </c>
      <c r="E1233" s="224"/>
      <c r="F1233" s="224"/>
      <c r="G1233" s="224">
        <f>G1230</f>
        <v>1</v>
      </c>
      <c r="H1233" s="252">
        <f t="shared" ref="H1233:K1233" si="423">H1230</f>
        <v>1</v>
      </c>
      <c r="I1233" s="274">
        <f t="shared" si="423"/>
        <v>0</v>
      </c>
      <c r="J1233" s="274">
        <f t="shared" si="423"/>
        <v>0</v>
      </c>
      <c r="K1233" s="252">
        <f t="shared" si="423"/>
        <v>1</v>
      </c>
      <c r="L1233" s="224" t="s">
        <v>62</v>
      </c>
      <c r="M1233" s="150">
        <v>46022</v>
      </c>
      <c r="N1233" s="150">
        <v>46022</v>
      </c>
      <c r="O1233" s="156"/>
      <c r="P1233" s="223" t="s">
        <v>62</v>
      </c>
      <c r="Q1233" s="156"/>
      <c r="R1233" s="156"/>
      <c r="S1233" s="56"/>
    </row>
    <row r="1234" spans="1:19" ht="15" customHeight="1" x14ac:dyDescent="0.25">
      <c r="A1234" s="332"/>
      <c r="B1234" s="147" t="s">
        <v>193</v>
      </c>
      <c r="C1234" s="224"/>
      <c r="D1234" s="224"/>
      <c r="E1234" s="224"/>
      <c r="F1234" s="224"/>
      <c r="G1234" s="224" t="s">
        <v>62</v>
      </c>
      <c r="H1234" s="224"/>
      <c r="I1234" s="274" t="s">
        <v>62</v>
      </c>
      <c r="J1234" s="274"/>
      <c r="K1234" s="224"/>
      <c r="L1234" s="224" t="s">
        <v>62</v>
      </c>
      <c r="M1234" s="224"/>
      <c r="N1234" s="224"/>
      <c r="O1234" s="223" t="s">
        <v>62</v>
      </c>
      <c r="P1234" s="223" t="s">
        <v>62</v>
      </c>
      <c r="Q1234" s="223" t="s">
        <v>62</v>
      </c>
      <c r="R1234" s="223" t="s">
        <v>62</v>
      </c>
      <c r="S1234" s="56"/>
    </row>
    <row r="1235" spans="1:19" ht="38.65" customHeight="1" x14ac:dyDescent="0.25">
      <c r="A1235" s="332"/>
      <c r="B1235" s="148" t="s">
        <v>330</v>
      </c>
      <c r="C1235" s="224"/>
      <c r="D1235" s="224" t="s">
        <v>62</v>
      </c>
      <c r="E1235" s="224"/>
      <c r="F1235" s="224"/>
      <c r="G1235" s="224">
        <f>G1233</f>
        <v>1</v>
      </c>
      <c r="H1235" s="252">
        <f t="shared" ref="H1235:K1235" si="424">H1233</f>
        <v>1</v>
      </c>
      <c r="I1235" s="274">
        <f t="shared" si="424"/>
        <v>0</v>
      </c>
      <c r="J1235" s="274">
        <f t="shared" si="424"/>
        <v>0</v>
      </c>
      <c r="K1235" s="252">
        <f t="shared" si="424"/>
        <v>1</v>
      </c>
      <c r="L1235" s="224" t="s">
        <v>62</v>
      </c>
      <c r="M1235" s="150">
        <v>46022</v>
      </c>
      <c r="N1235" s="150">
        <v>46022</v>
      </c>
      <c r="O1235" s="156"/>
      <c r="P1235" s="223" t="s">
        <v>62</v>
      </c>
      <c r="Q1235" s="156"/>
      <c r="R1235" s="156"/>
      <c r="S1235" s="56"/>
    </row>
    <row r="1236" spans="1:19" ht="21" customHeight="1" x14ac:dyDescent="0.25">
      <c r="A1236" s="332"/>
      <c r="B1236" s="147" t="s">
        <v>71</v>
      </c>
      <c r="C1236" s="224"/>
      <c r="D1236" s="224"/>
      <c r="E1236" s="224"/>
      <c r="F1236" s="224"/>
      <c r="G1236" s="224" t="s">
        <v>62</v>
      </c>
      <c r="H1236" s="224"/>
      <c r="I1236" s="274" t="s">
        <v>62</v>
      </c>
      <c r="J1236" s="274"/>
      <c r="K1236" s="224"/>
      <c r="L1236" s="224" t="s">
        <v>62</v>
      </c>
      <c r="M1236" s="224"/>
      <c r="N1236" s="224"/>
      <c r="O1236" s="223" t="s">
        <v>62</v>
      </c>
      <c r="P1236" s="223" t="s">
        <v>62</v>
      </c>
      <c r="Q1236" s="223" t="s">
        <v>62</v>
      </c>
      <c r="R1236" s="223" t="s">
        <v>62</v>
      </c>
      <c r="S1236" s="56"/>
    </row>
    <row r="1237" spans="1:19" ht="21" customHeight="1" x14ac:dyDescent="0.25">
      <c r="A1237" s="333"/>
      <c r="B1237" s="148" t="s">
        <v>72</v>
      </c>
      <c r="C1237" s="224"/>
      <c r="D1237" s="224" t="s">
        <v>62</v>
      </c>
      <c r="E1237" s="224"/>
      <c r="F1237" s="224"/>
      <c r="G1237" s="224">
        <f>G1230</f>
        <v>1</v>
      </c>
      <c r="H1237" s="252">
        <f t="shared" ref="H1237:K1237" si="425">H1230</f>
        <v>1</v>
      </c>
      <c r="I1237" s="274">
        <f t="shared" si="425"/>
        <v>0</v>
      </c>
      <c r="J1237" s="274">
        <f t="shared" si="425"/>
        <v>0</v>
      </c>
      <c r="K1237" s="252">
        <f t="shared" si="425"/>
        <v>1</v>
      </c>
      <c r="L1237" s="224" t="s">
        <v>62</v>
      </c>
      <c r="M1237" s="150">
        <v>46022</v>
      </c>
      <c r="N1237" s="150">
        <v>46022</v>
      </c>
      <c r="O1237" s="156"/>
      <c r="P1237" s="223" t="s">
        <v>62</v>
      </c>
      <c r="Q1237" s="156"/>
      <c r="R1237" s="156"/>
      <c r="S1237" s="56"/>
    </row>
    <row r="1238" spans="1:19" s="109" customFormat="1" ht="18" customHeight="1" x14ac:dyDescent="0.25">
      <c r="A1238" s="106" t="s">
        <v>122</v>
      </c>
      <c r="B1238" s="151"/>
      <c r="C1238" s="107"/>
      <c r="D1238" s="107"/>
      <c r="E1238" s="107"/>
      <c r="F1238" s="107"/>
      <c r="G1238" s="107">
        <f>G6+G14+G22+G30+G38+G46+G54+G62+G70+G78+G86+G94+G102+G110+G118+G126+G134+G142+G150+G158+G166+G174+G182+G190+G198+G206+G214+G222+G230+G238+G246+G254+G262+G270+G278+G286+G294+G302+G310+G318+G326+G334+G342+G350+G358+G366+G374+G382+G390+G398+G406+G414+G422+G430+G438+G446+G454+G462+G470+G478+G486+G494+G502+G510++G518+G526+G534+G542+G550+G558+G566+G574+G582+G590+G598+G606+G614+G622+G630+G638+G646+G654+G662+G670+G678+G686+G694+G702+G710+G718+G726+G734+G742+G750+G758+G766+G774+G782+G790+G798+G806+G814+G822+G830+G838+G846+G854+G862+G870+G878+G886+G894+G902+G910+G918+G926+G934+G942+G950+G958+G966+G974+G982+G990+G998+G1006+G1014+G1022+G1030+G1038+G1046+G1054+G1062+G1070+G1078+G1086+G1094+G1102+G1110+G1118+G1126+G1134+G1142+G1150+G1158+G1166+G1174+G1182+G1190+G1198+G1206+G1214+G1222+G1230</f>
        <v>44</v>
      </c>
      <c r="H1238" s="107">
        <f t="shared" ref="H1238:K1238" si="426">H6+H14+H22+H30+H38+H46+H54+H62+H70+H78+H86+H94+H102+H110+H118+H126+H134+H142+H150+H158+H166+H174+H182+H190+H198+H206+H214+H222+H230+H238+H246+H254+H262+H270+H278+H286+H294+H302+H310+H318+H326+H334+H342+H350+H358+H366+H374+H382+H390+H398+H406+H414+H422+H430+H438+H446+H454+H462+H470+H478+H486+H494+H502+H510++H518+H526+H534+H542+H550+H558+H566+H574+H582+H590+H598+H606+H614+H622+H630+H638+H646+H654+H662+H670+H678+H686+H694+H702+H710+H718+H726+H734+H742+H750+H758+H766+H774+H782+H790+H798+H806+H814+H822+H830+H838+H846+H854+H862+H870+H878+H886+H894+H902+H910+H918+H926+H934+H942+H950+H958+H966+H974+H982+H990+H998+H1006+H1014+H1022+H1030+H1038+H1046+H1054+H1062+H1070+H1078+H1086+H1094+H1102+H1110+H1118+H1126+H1134+H1142+H1150+H1158+H1166+H1174+H1182+H1190+H1198+H1206+H1214+H1222+H1230</f>
        <v>44</v>
      </c>
      <c r="I1238" s="107">
        <f t="shared" si="426"/>
        <v>20</v>
      </c>
      <c r="J1238" s="107">
        <f t="shared" si="426"/>
        <v>20</v>
      </c>
      <c r="K1238" s="107">
        <f t="shared" si="426"/>
        <v>44</v>
      </c>
      <c r="L1238" s="107"/>
      <c r="M1238" s="152"/>
      <c r="N1238" s="152"/>
      <c r="O1238" s="159">
        <f>SUM(O6:O1237)</f>
        <v>2002825.6699999997</v>
      </c>
      <c r="P1238" s="159"/>
      <c r="Q1238" s="159">
        <f t="shared" ref="Q1238:R1238" si="427">SUM(Q6:Q1237)</f>
        <v>1012910.05</v>
      </c>
      <c r="R1238" s="159">
        <f t="shared" si="427"/>
        <v>1012910.05</v>
      </c>
      <c r="S1238" s="56"/>
    </row>
    <row r="1242" spans="1:19" x14ac:dyDescent="0.25">
      <c r="S1242" s="138"/>
    </row>
  </sheetData>
  <mergeCells count="176">
    <mergeCell ref="A1230:A1237"/>
    <mergeCell ref="Q2:R2"/>
    <mergeCell ref="O2:P2"/>
    <mergeCell ref="M2:N2"/>
    <mergeCell ref="G2:L2"/>
    <mergeCell ref="E2:F2"/>
    <mergeCell ref="R3:R4"/>
    <mergeCell ref="Q3:Q4"/>
    <mergeCell ref="P3:P4"/>
    <mergeCell ref="O3:O4"/>
    <mergeCell ref="N3:N4"/>
    <mergeCell ref="M3:M4"/>
    <mergeCell ref="L3:L4"/>
    <mergeCell ref="K3:K4"/>
    <mergeCell ref="I3:J3"/>
    <mergeCell ref="G3:H3"/>
    <mergeCell ref="F3:F4"/>
    <mergeCell ref="E3:E4"/>
    <mergeCell ref="D2:D4"/>
    <mergeCell ref="A1222:A1229"/>
    <mergeCell ref="A2:A4"/>
    <mergeCell ref="B2:B4"/>
    <mergeCell ref="C2:C4"/>
    <mergeCell ref="A6:A13"/>
    <mergeCell ref="A14:A21"/>
    <mergeCell ref="A22:A29"/>
    <mergeCell ref="A30:A37"/>
    <mergeCell ref="A38:A45"/>
    <mergeCell ref="A46:A53"/>
    <mergeCell ref="A54:A61"/>
    <mergeCell ref="A62:A69"/>
    <mergeCell ref="A70:A77"/>
    <mergeCell ref="A118:A125"/>
    <mergeCell ref="A126:A133"/>
    <mergeCell ref="A134:A141"/>
    <mergeCell ref="A142:A149"/>
    <mergeCell ref="A150:A157"/>
    <mergeCell ref="A78:A85"/>
    <mergeCell ref="A86:A93"/>
    <mergeCell ref="A94:A101"/>
    <mergeCell ref="A102:A109"/>
    <mergeCell ref="A110:A117"/>
    <mergeCell ref="A198:A205"/>
    <mergeCell ref="A206:A213"/>
    <mergeCell ref="A214:A221"/>
    <mergeCell ref="A222:A229"/>
    <mergeCell ref="A230:A237"/>
    <mergeCell ref="A158:A165"/>
    <mergeCell ref="A166:A173"/>
    <mergeCell ref="A174:A181"/>
    <mergeCell ref="A182:A189"/>
    <mergeCell ref="A190:A197"/>
    <mergeCell ref="A278:A285"/>
    <mergeCell ref="A286:A293"/>
    <mergeCell ref="A294:A301"/>
    <mergeCell ref="A302:A309"/>
    <mergeCell ref="A310:A317"/>
    <mergeCell ref="A238:A245"/>
    <mergeCell ref="A246:A253"/>
    <mergeCell ref="A254:A261"/>
    <mergeCell ref="A262:A269"/>
    <mergeCell ref="A270:A277"/>
    <mergeCell ref="A358:A365"/>
    <mergeCell ref="A366:A373"/>
    <mergeCell ref="A374:A381"/>
    <mergeCell ref="A382:A389"/>
    <mergeCell ref="A390:A397"/>
    <mergeCell ref="A318:A325"/>
    <mergeCell ref="A326:A333"/>
    <mergeCell ref="A334:A341"/>
    <mergeCell ref="A342:A349"/>
    <mergeCell ref="A350:A357"/>
    <mergeCell ref="A438:A445"/>
    <mergeCell ref="A446:A453"/>
    <mergeCell ref="A454:A461"/>
    <mergeCell ref="A462:A469"/>
    <mergeCell ref="A470:A477"/>
    <mergeCell ref="A398:A405"/>
    <mergeCell ref="A406:A413"/>
    <mergeCell ref="A414:A421"/>
    <mergeCell ref="A422:A429"/>
    <mergeCell ref="A430:A437"/>
    <mergeCell ref="A518:A525"/>
    <mergeCell ref="A526:A533"/>
    <mergeCell ref="A534:A541"/>
    <mergeCell ref="A542:A549"/>
    <mergeCell ref="A550:A557"/>
    <mergeCell ref="A478:A485"/>
    <mergeCell ref="A486:A493"/>
    <mergeCell ref="A494:A501"/>
    <mergeCell ref="A502:A509"/>
    <mergeCell ref="A510:A517"/>
    <mergeCell ref="A598:A605"/>
    <mergeCell ref="A606:A613"/>
    <mergeCell ref="A614:A621"/>
    <mergeCell ref="A622:A629"/>
    <mergeCell ref="A630:A637"/>
    <mergeCell ref="A558:A565"/>
    <mergeCell ref="A566:A573"/>
    <mergeCell ref="A574:A581"/>
    <mergeCell ref="A582:A589"/>
    <mergeCell ref="A590:A597"/>
    <mergeCell ref="A678:A685"/>
    <mergeCell ref="A686:A693"/>
    <mergeCell ref="A694:A701"/>
    <mergeCell ref="A702:A709"/>
    <mergeCell ref="A710:A717"/>
    <mergeCell ref="A638:A645"/>
    <mergeCell ref="A646:A653"/>
    <mergeCell ref="A654:A661"/>
    <mergeCell ref="A662:A669"/>
    <mergeCell ref="A670:A677"/>
    <mergeCell ref="A758:A765"/>
    <mergeCell ref="A766:A773"/>
    <mergeCell ref="A774:A781"/>
    <mergeCell ref="A782:A789"/>
    <mergeCell ref="A790:A797"/>
    <mergeCell ref="A718:A725"/>
    <mergeCell ref="A726:A733"/>
    <mergeCell ref="A734:A741"/>
    <mergeCell ref="A742:A749"/>
    <mergeCell ref="A750:A757"/>
    <mergeCell ref="A838:A845"/>
    <mergeCell ref="A846:A853"/>
    <mergeCell ref="A854:A861"/>
    <mergeCell ref="A862:A869"/>
    <mergeCell ref="A870:A877"/>
    <mergeCell ref="A798:A805"/>
    <mergeCell ref="A806:A813"/>
    <mergeCell ref="A814:A821"/>
    <mergeCell ref="A822:A829"/>
    <mergeCell ref="A830:A837"/>
    <mergeCell ref="A918:A925"/>
    <mergeCell ref="A926:A933"/>
    <mergeCell ref="A934:A941"/>
    <mergeCell ref="A942:A949"/>
    <mergeCell ref="A950:A957"/>
    <mergeCell ref="A878:A885"/>
    <mergeCell ref="A886:A893"/>
    <mergeCell ref="A894:A901"/>
    <mergeCell ref="A902:A909"/>
    <mergeCell ref="A910:A917"/>
    <mergeCell ref="A998:A1005"/>
    <mergeCell ref="A1006:A1013"/>
    <mergeCell ref="A1014:A1021"/>
    <mergeCell ref="A1022:A1029"/>
    <mergeCell ref="A1030:A1037"/>
    <mergeCell ref="A958:A965"/>
    <mergeCell ref="A966:A973"/>
    <mergeCell ref="A974:A981"/>
    <mergeCell ref="A982:A989"/>
    <mergeCell ref="A990:A997"/>
    <mergeCell ref="A1:R1"/>
    <mergeCell ref="A1198:A1205"/>
    <mergeCell ref="A1206:A1213"/>
    <mergeCell ref="A1214:A1221"/>
    <mergeCell ref="A1158:A1165"/>
    <mergeCell ref="A1166:A1173"/>
    <mergeCell ref="A1174:A1181"/>
    <mergeCell ref="A1182:A1189"/>
    <mergeCell ref="A1190:A1197"/>
    <mergeCell ref="A1118:A1125"/>
    <mergeCell ref="A1126:A1133"/>
    <mergeCell ref="A1134:A1141"/>
    <mergeCell ref="A1142:A1149"/>
    <mergeCell ref="A1150:A1157"/>
    <mergeCell ref="A1078:A1085"/>
    <mergeCell ref="A1086:A1093"/>
    <mergeCell ref="A1094:A1101"/>
    <mergeCell ref="A1102:A1109"/>
    <mergeCell ref="A1110:A1117"/>
    <mergeCell ref="A1038:A1045"/>
    <mergeCell ref="A1046:A1053"/>
    <mergeCell ref="A1054:A1061"/>
    <mergeCell ref="A1062:A1069"/>
    <mergeCell ref="A1070:A1077"/>
  </mergeCells>
  <hyperlinks>
    <hyperlink ref="C2" location="sub_4555" display="#sub_4555"/>
    <hyperlink ref="F3" r:id="rId1" display="http://internet.garant.ru/document/redirect/179222/0"/>
  </hyperlinks>
  <pageMargins left="0.23622046411037401" right="0.23622046411037401" top="0.74803149700164795" bottom="0.74803149700164795" header="0.31496062874794001" footer="0.31496062874794001"/>
  <pageSetup paperSize="9" scale="7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334"/>
  <sheetViews>
    <sheetView topLeftCell="A359" zoomScale="90" zoomScaleNormal="90" workbookViewId="0">
      <selection activeCell="I369" sqref="I1:J1048576"/>
    </sheetView>
  </sheetViews>
  <sheetFormatPr defaultColWidth="9.140625" defaultRowHeight="15" x14ac:dyDescent="0.25"/>
  <cols>
    <col min="1" max="1" width="12.85546875" style="101" customWidth="1"/>
    <col min="2" max="2" width="33.140625" style="134" customWidth="1"/>
    <col min="3" max="3" width="11.140625" style="85" customWidth="1"/>
    <col min="4" max="4" width="16" style="85" customWidth="1"/>
    <col min="5" max="5" width="7.28515625" style="85" customWidth="1"/>
    <col min="6" max="6" width="7.5703125" style="85" customWidth="1"/>
    <col min="7" max="8" width="8.42578125" style="85" customWidth="1"/>
    <col min="9" max="9" width="8.140625" style="85" customWidth="1"/>
    <col min="10" max="11" width="9.140625" style="85" bestFit="1" customWidth="1"/>
    <col min="12" max="12" width="7.5703125" style="85" customWidth="1"/>
    <col min="13" max="13" width="13.5703125" style="85" customWidth="1"/>
    <col min="14" max="14" width="11" style="85" customWidth="1"/>
    <col min="15" max="15" width="14.85546875" style="138" customWidth="1"/>
    <col min="16" max="16" width="9.140625" style="138" customWidth="1"/>
    <col min="17" max="17" width="13.7109375" style="138" customWidth="1"/>
    <col min="18" max="18" width="14.7109375" style="138" customWidth="1"/>
    <col min="19" max="19" width="9.140625" style="85" bestFit="1" customWidth="1"/>
    <col min="20" max="16384" width="9.140625" style="85"/>
  </cols>
  <sheetData>
    <row r="1" spans="1:19" ht="25.5" customHeight="1" x14ac:dyDescent="0.2">
      <c r="A1" s="319" t="s">
        <v>425</v>
      </c>
      <c r="B1" s="319"/>
      <c r="C1" s="319"/>
      <c r="D1" s="319"/>
      <c r="E1" s="319"/>
      <c r="F1" s="319"/>
      <c r="G1" s="319"/>
      <c r="H1" s="319"/>
      <c r="I1" s="319"/>
      <c r="J1" s="319"/>
      <c r="K1" s="319"/>
      <c r="L1" s="319"/>
      <c r="M1" s="319"/>
      <c r="N1" s="319"/>
      <c r="O1" s="319"/>
      <c r="P1" s="319"/>
      <c r="Q1" s="319"/>
      <c r="R1" s="348"/>
    </row>
    <row r="2" spans="1:19" ht="77.45" customHeight="1" x14ac:dyDescent="0.2">
      <c r="A2" s="337" t="s">
        <v>172</v>
      </c>
      <c r="B2" s="343" t="s">
        <v>328</v>
      </c>
      <c r="C2" s="346" t="s">
        <v>339</v>
      </c>
      <c r="D2" s="337" t="s">
        <v>174</v>
      </c>
      <c r="E2" s="337" t="s">
        <v>340</v>
      </c>
      <c r="F2" s="338"/>
      <c r="G2" s="337" t="s">
        <v>341</v>
      </c>
      <c r="H2" s="339"/>
      <c r="I2" s="339"/>
      <c r="J2" s="339"/>
      <c r="K2" s="339"/>
      <c r="L2" s="338"/>
      <c r="M2" s="337" t="s">
        <v>124</v>
      </c>
      <c r="N2" s="338"/>
      <c r="O2" s="335" t="s">
        <v>342</v>
      </c>
      <c r="P2" s="336"/>
      <c r="Q2" s="335" t="s">
        <v>343</v>
      </c>
      <c r="R2" s="336"/>
    </row>
    <row r="3" spans="1:19" ht="15" customHeight="1" x14ac:dyDescent="0.2">
      <c r="A3" s="342"/>
      <c r="B3" s="344"/>
      <c r="C3" s="347"/>
      <c r="D3" s="342"/>
      <c r="E3" s="337" t="s">
        <v>179</v>
      </c>
      <c r="F3" s="337" t="s">
        <v>180</v>
      </c>
      <c r="G3" s="337" t="s">
        <v>181</v>
      </c>
      <c r="H3" s="338"/>
      <c r="I3" s="337" t="s">
        <v>182</v>
      </c>
      <c r="J3" s="338"/>
      <c r="K3" s="337" t="s">
        <v>183</v>
      </c>
      <c r="L3" s="337" t="s">
        <v>184</v>
      </c>
      <c r="M3" s="337" t="s">
        <v>125</v>
      </c>
      <c r="N3" s="337" t="s">
        <v>126</v>
      </c>
      <c r="O3" s="335" t="s">
        <v>185</v>
      </c>
      <c r="P3" s="335" t="s">
        <v>186</v>
      </c>
      <c r="Q3" s="335" t="s">
        <v>187</v>
      </c>
      <c r="R3" s="335" t="s">
        <v>188</v>
      </c>
    </row>
    <row r="4" spans="1:19" ht="90" customHeight="1" x14ac:dyDescent="0.2">
      <c r="A4" s="341"/>
      <c r="B4" s="345"/>
      <c r="C4" s="347"/>
      <c r="D4" s="341"/>
      <c r="E4" s="341"/>
      <c r="F4" s="341"/>
      <c r="G4" s="209" t="s">
        <v>189</v>
      </c>
      <c r="H4" s="209" t="s">
        <v>190</v>
      </c>
      <c r="I4" s="274" t="str">
        <f>G4</f>
        <v>с даты заключения соглашения о предоставлении субсидии</v>
      </c>
      <c r="J4" s="274" t="s">
        <v>190</v>
      </c>
      <c r="K4" s="341"/>
      <c r="L4" s="341"/>
      <c r="M4" s="341"/>
      <c r="N4" s="341"/>
      <c r="O4" s="340"/>
      <c r="P4" s="340"/>
      <c r="Q4" s="340"/>
      <c r="R4" s="340"/>
    </row>
    <row r="5" spans="1:19" x14ac:dyDescent="0.2">
      <c r="A5" s="154">
        <v>1</v>
      </c>
      <c r="B5" s="210">
        <v>2</v>
      </c>
      <c r="C5" s="209">
        <v>3</v>
      </c>
      <c r="D5" s="209">
        <v>4</v>
      </c>
      <c r="E5" s="209">
        <v>5</v>
      </c>
      <c r="F5" s="209">
        <v>6</v>
      </c>
      <c r="G5" s="209">
        <v>7</v>
      </c>
      <c r="H5" s="209">
        <v>8</v>
      </c>
      <c r="I5" s="274">
        <v>9</v>
      </c>
      <c r="J5" s="274">
        <v>10</v>
      </c>
      <c r="K5" s="209">
        <v>11</v>
      </c>
      <c r="L5" s="209">
        <v>12</v>
      </c>
      <c r="M5" s="209">
        <v>13</v>
      </c>
      <c r="N5" s="209">
        <v>14</v>
      </c>
      <c r="O5" s="209">
        <v>15</v>
      </c>
      <c r="P5" s="209">
        <v>16</v>
      </c>
      <c r="Q5" s="209">
        <v>17</v>
      </c>
      <c r="R5" s="209">
        <v>18</v>
      </c>
    </row>
    <row r="6" spans="1:19" s="56" customFormat="1" ht="55.5" customHeight="1" x14ac:dyDescent="0.25">
      <c r="A6" s="331" t="s">
        <v>69</v>
      </c>
      <c r="B6" s="137" t="s">
        <v>326</v>
      </c>
      <c r="C6" s="142" t="s">
        <v>191</v>
      </c>
      <c r="D6" s="141" t="s">
        <v>333</v>
      </c>
      <c r="E6" s="141" t="s">
        <v>320</v>
      </c>
      <c r="F6" s="142">
        <v>642</v>
      </c>
      <c r="G6" s="142">
        <v>0</v>
      </c>
      <c r="H6" s="142">
        <f>G6</f>
        <v>0</v>
      </c>
      <c r="I6" s="142">
        <v>0</v>
      </c>
      <c r="J6" s="142">
        <f>I6</f>
        <v>0</v>
      </c>
      <c r="K6" s="142">
        <f>G6</f>
        <v>0</v>
      </c>
      <c r="L6" s="142"/>
      <c r="M6" s="209" t="s">
        <v>62</v>
      </c>
      <c r="N6" s="209" t="s">
        <v>62</v>
      </c>
      <c r="O6" s="156">
        <v>0</v>
      </c>
      <c r="P6" s="156"/>
      <c r="Q6" s="156">
        <v>0</v>
      </c>
      <c r="R6" s="156">
        <v>0</v>
      </c>
      <c r="S6" s="109"/>
    </row>
    <row r="7" spans="1:19" ht="31.5" x14ac:dyDescent="0.2">
      <c r="A7" s="332"/>
      <c r="B7" s="146" t="s">
        <v>70</v>
      </c>
      <c r="C7" s="209"/>
      <c r="D7" s="209" t="s">
        <v>62</v>
      </c>
      <c r="E7" s="209"/>
      <c r="F7" s="209"/>
      <c r="G7" s="209">
        <f>G6</f>
        <v>0</v>
      </c>
      <c r="H7" s="209">
        <f t="shared" ref="H7:I7" si="0">H6</f>
        <v>0</v>
      </c>
      <c r="I7" s="274">
        <f t="shared" si="0"/>
        <v>0</v>
      </c>
      <c r="J7" s="142">
        <f t="shared" ref="J7:J70" si="1">I7</f>
        <v>0</v>
      </c>
      <c r="K7" s="209">
        <f t="shared" ref="K7:K70" si="2">G7</f>
        <v>0</v>
      </c>
      <c r="L7" s="209" t="s">
        <v>62</v>
      </c>
      <c r="M7" s="150">
        <v>46022</v>
      </c>
      <c r="N7" s="150">
        <v>46022</v>
      </c>
      <c r="O7" s="156"/>
      <c r="P7" s="208" t="s">
        <v>62</v>
      </c>
      <c r="Q7" s="156"/>
      <c r="R7" s="156"/>
      <c r="S7" s="109"/>
    </row>
    <row r="8" spans="1:19" ht="14.25" x14ac:dyDescent="0.2">
      <c r="A8" s="332"/>
      <c r="B8" s="147" t="s">
        <v>76</v>
      </c>
      <c r="C8" s="209"/>
      <c r="D8" s="209"/>
      <c r="E8" s="209"/>
      <c r="F8" s="209"/>
      <c r="G8" s="209" t="s">
        <v>62</v>
      </c>
      <c r="H8" s="209"/>
      <c r="I8" s="274" t="s">
        <v>62</v>
      </c>
      <c r="J8" s="142" t="str">
        <f t="shared" si="1"/>
        <v>X</v>
      </c>
      <c r="K8" s="209" t="str">
        <f t="shared" si="2"/>
        <v>X</v>
      </c>
      <c r="L8" s="209" t="s">
        <v>62</v>
      </c>
      <c r="M8" s="209"/>
      <c r="N8" s="209"/>
      <c r="O8" s="208" t="s">
        <v>62</v>
      </c>
      <c r="P8" s="208" t="s">
        <v>62</v>
      </c>
      <c r="Q8" s="208" t="s">
        <v>62</v>
      </c>
      <c r="R8" s="208" t="s">
        <v>62</v>
      </c>
      <c r="S8" s="109"/>
    </row>
    <row r="9" spans="1:19" ht="65.45" customHeight="1" x14ac:dyDescent="0.2">
      <c r="A9" s="332"/>
      <c r="B9" s="148" t="s">
        <v>192</v>
      </c>
      <c r="C9" s="209"/>
      <c r="D9" s="209" t="s">
        <v>62</v>
      </c>
      <c r="E9" s="209"/>
      <c r="F9" s="209"/>
      <c r="G9" s="209">
        <f>G6</f>
        <v>0</v>
      </c>
      <c r="H9" s="209">
        <f t="shared" ref="H9:I9" si="3">H6</f>
        <v>0</v>
      </c>
      <c r="I9" s="274">
        <f t="shared" si="3"/>
        <v>0</v>
      </c>
      <c r="J9" s="142">
        <f t="shared" si="1"/>
        <v>0</v>
      </c>
      <c r="K9" s="209">
        <f t="shared" si="2"/>
        <v>0</v>
      </c>
      <c r="L9" s="209" t="s">
        <v>62</v>
      </c>
      <c r="M9" s="150">
        <v>46022</v>
      </c>
      <c r="N9" s="150">
        <v>46022</v>
      </c>
      <c r="O9" s="156"/>
      <c r="P9" s="208" t="s">
        <v>62</v>
      </c>
      <c r="Q9" s="156"/>
      <c r="R9" s="156"/>
      <c r="S9" s="109"/>
    </row>
    <row r="10" spans="1:19" ht="15" customHeight="1" x14ac:dyDescent="0.2">
      <c r="A10" s="332"/>
      <c r="B10" s="147" t="s">
        <v>193</v>
      </c>
      <c r="C10" s="209"/>
      <c r="D10" s="209"/>
      <c r="E10" s="209"/>
      <c r="F10" s="209"/>
      <c r="G10" s="209" t="s">
        <v>62</v>
      </c>
      <c r="H10" s="209"/>
      <c r="I10" s="274" t="s">
        <v>62</v>
      </c>
      <c r="J10" s="142" t="str">
        <f t="shared" si="1"/>
        <v>X</v>
      </c>
      <c r="K10" s="209" t="str">
        <f t="shared" si="2"/>
        <v>X</v>
      </c>
      <c r="L10" s="209" t="s">
        <v>62</v>
      </c>
      <c r="M10" s="209"/>
      <c r="N10" s="209"/>
      <c r="O10" s="208" t="s">
        <v>62</v>
      </c>
      <c r="P10" s="208" t="s">
        <v>62</v>
      </c>
      <c r="Q10" s="208" t="s">
        <v>62</v>
      </c>
      <c r="R10" s="208" t="s">
        <v>62</v>
      </c>
      <c r="S10" s="109"/>
    </row>
    <row r="11" spans="1:19" ht="38.65" customHeight="1" x14ac:dyDescent="0.2">
      <c r="A11" s="332"/>
      <c r="B11" s="148" t="s">
        <v>330</v>
      </c>
      <c r="C11" s="209"/>
      <c r="D11" s="209" t="s">
        <v>62</v>
      </c>
      <c r="E11" s="209"/>
      <c r="F11" s="209"/>
      <c r="G11" s="209">
        <f>G7</f>
        <v>0</v>
      </c>
      <c r="H11" s="209">
        <f t="shared" ref="H11:I11" si="4">H7</f>
        <v>0</v>
      </c>
      <c r="I11" s="274">
        <f t="shared" si="4"/>
        <v>0</v>
      </c>
      <c r="J11" s="142">
        <f t="shared" si="1"/>
        <v>0</v>
      </c>
      <c r="K11" s="209">
        <f t="shared" si="2"/>
        <v>0</v>
      </c>
      <c r="L11" s="209" t="s">
        <v>62</v>
      </c>
      <c r="M11" s="150">
        <v>46022</v>
      </c>
      <c r="N11" s="150">
        <v>46022</v>
      </c>
      <c r="O11" s="156"/>
      <c r="P11" s="208" t="s">
        <v>62</v>
      </c>
      <c r="Q11" s="156"/>
      <c r="R11" s="156"/>
      <c r="S11" s="109"/>
    </row>
    <row r="12" spans="1:19" ht="21" customHeight="1" x14ac:dyDescent="0.2">
      <c r="A12" s="332"/>
      <c r="B12" s="147" t="s">
        <v>71</v>
      </c>
      <c r="C12" s="209"/>
      <c r="D12" s="209"/>
      <c r="E12" s="209"/>
      <c r="F12" s="209"/>
      <c r="G12" s="209" t="s">
        <v>62</v>
      </c>
      <c r="H12" s="209"/>
      <c r="I12" s="274" t="s">
        <v>62</v>
      </c>
      <c r="J12" s="142" t="str">
        <f t="shared" si="1"/>
        <v>X</v>
      </c>
      <c r="K12" s="209" t="str">
        <f t="shared" si="2"/>
        <v>X</v>
      </c>
      <c r="L12" s="209" t="s">
        <v>62</v>
      </c>
      <c r="M12" s="209"/>
      <c r="N12" s="209"/>
      <c r="O12" s="208" t="s">
        <v>62</v>
      </c>
      <c r="P12" s="208" t="s">
        <v>62</v>
      </c>
      <c r="Q12" s="208" t="s">
        <v>62</v>
      </c>
      <c r="R12" s="208" t="s">
        <v>62</v>
      </c>
      <c r="S12" s="109"/>
    </row>
    <row r="13" spans="1:19" ht="21" customHeight="1" x14ac:dyDescent="0.2">
      <c r="A13" s="333"/>
      <c r="B13" s="148" t="s">
        <v>72</v>
      </c>
      <c r="C13" s="209"/>
      <c r="D13" s="209" t="s">
        <v>62</v>
      </c>
      <c r="E13" s="209"/>
      <c r="F13" s="209"/>
      <c r="G13" s="209">
        <f>G11</f>
        <v>0</v>
      </c>
      <c r="H13" s="209">
        <f t="shared" ref="H13:I13" si="5">H11</f>
        <v>0</v>
      </c>
      <c r="I13" s="274">
        <f t="shared" si="5"/>
        <v>0</v>
      </c>
      <c r="J13" s="142">
        <f t="shared" si="1"/>
        <v>0</v>
      </c>
      <c r="K13" s="209">
        <f t="shared" si="2"/>
        <v>0</v>
      </c>
      <c r="L13" s="209" t="s">
        <v>62</v>
      </c>
      <c r="M13" s="150">
        <v>46022</v>
      </c>
      <c r="N13" s="150">
        <v>46022</v>
      </c>
      <c r="O13" s="156"/>
      <c r="P13" s="208" t="s">
        <v>62</v>
      </c>
      <c r="Q13" s="156"/>
      <c r="R13" s="156"/>
      <c r="S13" s="109"/>
    </row>
    <row r="14" spans="1:19" ht="58.5" x14ac:dyDescent="0.2">
      <c r="A14" s="331" t="s">
        <v>321</v>
      </c>
      <c r="B14" s="137" t="str">
        <f>B6</f>
        <v>Результат предоставления субсидии 2 (код субсидии № 7028):</v>
      </c>
      <c r="C14" s="142" t="s">
        <v>191</v>
      </c>
      <c r="D14" s="141" t="s">
        <v>333</v>
      </c>
      <c r="E14" s="141" t="s">
        <v>320</v>
      </c>
      <c r="F14" s="142">
        <v>642</v>
      </c>
      <c r="G14" s="142">
        <v>2</v>
      </c>
      <c r="H14" s="142">
        <f>G14</f>
        <v>2</v>
      </c>
      <c r="I14" s="142">
        <v>0</v>
      </c>
      <c r="J14" s="142">
        <f t="shared" si="1"/>
        <v>0</v>
      </c>
      <c r="K14" s="142">
        <f t="shared" si="2"/>
        <v>2</v>
      </c>
      <c r="L14" s="142"/>
      <c r="M14" s="209" t="s">
        <v>62</v>
      </c>
      <c r="N14" s="209" t="s">
        <v>62</v>
      </c>
      <c r="O14" s="156">
        <v>5528.16</v>
      </c>
      <c r="P14" s="156"/>
      <c r="Q14" s="156">
        <v>0</v>
      </c>
      <c r="R14" s="156">
        <v>0</v>
      </c>
      <c r="S14" s="109"/>
    </row>
    <row r="15" spans="1:19" ht="31.5" x14ac:dyDescent="0.2">
      <c r="A15" s="332"/>
      <c r="B15" s="146" t="s">
        <v>70</v>
      </c>
      <c r="C15" s="209"/>
      <c r="D15" s="209" t="s">
        <v>62</v>
      </c>
      <c r="E15" s="209"/>
      <c r="F15" s="209"/>
      <c r="G15" s="209">
        <f>G14</f>
        <v>2</v>
      </c>
      <c r="H15" s="209">
        <f t="shared" ref="H15:I15" si="6">H14</f>
        <v>2</v>
      </c>
      <c r="I15" s="274">
        <f t="shared" si="6"/>
        <v>0</v>
      </c>
      <c r="J15" s="142">
        <f t="shared" si="1"/>
        <v>0</v>
      </c>
      <c r="K15" s="209">
        <f t="shared" si="2"/>
        <v>2</v>
      </c>
      <c r="L15" s="209" t="s">
        <v>62</v>
      </c>
      <c r="M15" s="150">
        <v>46022</v>
      </c>
      <c r="N15" s="150">
        <v>46022</v>
      </c>
      <c r="O15" s="156"/>
      <c r="P15" s="208" t="s">
        <v>62</v>
      </c>
      <c r="Q15" s="156"/>
      <c r="R15" s="156"/>
      <c r="S15" s="109"/>
    </row>
    <row r="16" spans="1:19" ht="14.25" x14ac:dyDescent="0.2">
      <c r="A16" s="332"/>
      <c r="B16" s="147" t="s">
        <v>76</v>
      </c>
      <c r="C16" s="209"/>
      <c r="D16" s="209"/>
      <c r="E16" s="209"/>
      <c r="F16" s="209"/>
      <c r="G16" s="209" t="s">
        <v>62</v>
      </c>
      <c r="H16" s="209"/>
      <c r="I16" s="274" t="s">
        <v>62</v>
      </c>
      <c r="J16" s="142" t="str">
        <f t="shared" si="1"/>
        <v>X</v>
      </c>
      <c r="K16" s="209" t="str">
        <f t="shared" si="2"/>
        <v>X</v>
      </c>
      <c r="L16" s="209" t="s">
        <v>62</v>
      </c>
      <c r="M16" s="209"/>
      <c r="N16" s="209"/>
      <c r="O16" s="208" t="s">
        <v>62</v>
      </c>
      <c r="P16" s="208" t="s">
        <v>62</v>
      </c>
      <c r="Q16" s="208" t="s">
        <v>62</v>
      </c>
      <c r="R16" s="208" t="s">
        <v>62</v>
      </c>
      <c r="S16" s="109"/>
    </row>
    <row r="17" spans="1:19" ht="45" x14ac:dyDescent="0.2">
      <c r="A17" s="332"/>
      <c r="B17" s="148" t="s">
        <v>192</v>
      </c>
      <c r="C17" s="209"/>
      <c r="D17" s="209" t="s">
        <v>62</v>
      </c>
      <c r="E17" s="209"/>
      <c r="F17" s="209"/>
      <c r="G17" s="209">
        <f>G14</f>
        <v>2</v>
      </c>
      <c r="H17" s="209">
        <f t="shared" ref="H17:I17" si="7">H14</f>
        <v>2</v>
      </c>
      <c r="I17" s="274">
        <f t="shared" si="7"/>
        <v>0</v>
      </c>
      <c r="J17" s="142">
        <f t="shared" si="1"/>
        <v>0</v>
      </c>
      <c r="K17" s="209">
        <f t="shared" si="2"/>
        <v>2</v>
      </c>
      <c r="L17" s="209" t="s">
        <v>62</v>
      </c>
      <c r="M17" s="150">
        <v>46022</v>
      </c>
      <c r="N17" s="150">
        <v>46022</v>
      </c>
      <c r="O17" s="156"/>
      <c r="P17" s="208" t="s">
        <v>62</v>
      </c>
      <c r="Q17" s="156"/>
      <c r="R17" s="156"/>
      <c r="S17" s="109"/>
    </row>
    <row r="18" spans="1:19" ht="14.25" x14ac:dyDescent="0.2">
      <c r="A18" s="332"/>
      <c r="B18" s="147" t="s">
        <v>193</v>
      </c>
      <c r="C18" s="209"/>
      <c r="D18" s="209"/>
      <c r="E18" s="209"/>
      <c r="F18" s="209"/>
      <c r="G18" s="209" t="s">
        <v>62</v>
      </c>
      <c r="H18" s="209"/>
      <c r="I18" s="274" t="s">
        <v>62</v>
      </c>
      <c r="J18" s="142" t="str">
        <f t="shared" si="1"/>
        <v>X</v>
      </c>
      <c r="K18" s="209" t="str">
        <f t="shared" si="2"/>
        <v>X</v>
      </c>
      <c r="L18" s="209" t="s">
        <v>62</v>
      </c>
      <c r="M18" s="209"/>
      <c r="N18" s="209"/>
      <c r="O18" s="208" t="s">
        <v>62</v>
      </c>
      <c r="P18" s="208" t="s">
        <v>62</v>
      </c>
      <c r="Q18" s="208" t="s">
        <v>62</v>
      </c>
      <c r="R18" s="208" t="s">
        <v>62</v>
      </c>
      <c r="S18" s="109"/>
    </row>
    <row r="19" spans="1:19" ht="45" x14ac:dyDescent="0.2">
      <c r="A19" s="332"/>
      <c r="B19" s="148" t="s">
        <v>330</v>
      </c>
      <c r="C19" s="209"/>
      <c r="D19" s="209" t="s">
        <v>62</v>
      </c>
      <c r="E19" s="209"/>
      <c r="F19" s="209"/>
      <c r="G19" s="209">
        <f>G15</f>
        <v>2</v>
      </c>
      <c r="H19" s="209">
        <f t="shared" ref="H19:I19" si="8">H15</f>
        <v>2</v>
      </c>
      <c r="I19" s="274">
        <f t="shared" si="8"/>
        <v>0</v>
      </c>
      <c r="J19" s="142">
        <f t="shared" si="1"/>
        <v>0</v>
      </c>
      <c r="K19" s="209">
        <f t="shared" si="2"/>
        <v>2</v>
      </c>
      <c r="L19" s="209" t="s">
        <v>62</v>
      </c>
      <c r="M19" s="150">
        <v>46022</v>
      </c>
      <c r="N19" s="150">
        <v>46022</v>
      </c>
      <c r="O19" s="156"/>
      <c r="P19" s="208" t="s">
        <v>62</v>
      </c>
      <c r="Q19" s="156"/>
      <c r="R19" s="156"/>
      <c r="S19" s="109"/>
    </row>
    <row r="20" spans="1:19" ht="14.25" x14ac:dyDescent="0.2">
      <c r="A20" s="332"/>
      <c r="B20" s="147" t="s">
        <v>71</v>
      </c>
      <c r="C20" s="209"/>
      <c r="D20" s="209"/>
      <c r="E20" s="209"/>
      <c r="F20" s="209"/>
      <c r="G20" s="209" t="s">
        <v>62</v>
      </c>
      <c r="H20" s="209"/>
      <c r="I20" s="274" t="s">
        <v>62</v>
      </c>
      <c r="J20" s="142" t="str">
        <f t="shared" si="1"/>
        <v>X</v>
      </c>
      <c r="K20" s="209" t="str">
        <f t="shared" si="2"/>
        <v>X</v>
      </c>
      <c r="L20" s="209" t="s">
        <v>62</v>
      </c>
      <c r="M20" s="209"/>
      <c r="N20" s="209"/>
      <c r="O20" s="208" t="s">
        <v>62</v>
      </c>
      <c r="P20" s="208" t="s">
        <v>62</v>
      </c>
      <c r="Q20" s="208" t="s">
        <v>62</v>
      </c>
      <c r="R20" s="208" t="s">
        <v>62</v>
      </c>
      <c r="S20" s="109"/>
    </row>
    <row r="21" spans="1:19" x14ac:dyDescent="0.2">
      <c r="A21" s="333"/>
      <c r="B21" s="148" t="s">
        <v>72</v>
      </c>
      <c r="C21" s="209"/>
      <c r="D21" s="209" t="s">
        <v>62</v>
      </c>
      <c r="E21" s="209"/>
      <c r="F21" s="209"/>
      <c r="G21" s="209">
        <f>G19</f>
        <v>2</v>
      </c>
      <c r="H21" s="209">
        <f t="shared" ref="H21:I21" si="9">H19</f>
        <v>2</v>
      </c>
      <c r="I21" s="274">
        <f t="shared" si="9"/>
        <v>0</v>
      </c>
      <c r="J21" s="142">
        <f t="shared" si="1"/>
        <v>0</v>
      </c>
      <c r="K21" s="209">
        <f t="shared" si="2"/>
        <v>2</v>
      </c>
      <c r="L21" s="209" t="s">
        <v>62</v>
      </c>
      <c r="M21" s="150">
        <v>46022</v>
      </c>
      <c r="N21" s="150">
        <v>46022</v>
      </c>
      <c r="O21" s="156"/>
      <c r="P21" s="208" t="s">
        <v>62</v>
      </c>
      <c r="Q21" s="156"/>
      <c r="R21" s="156"/>
      <c r="S21" s="109"/>
    </row>
    <row r="22" spans="1:19" ht="58.5" x14ac:dyDescent="0.2">
      <c r="A22" s="331" t="s">
        <v>322</v>
      </c>
      <c r="B22" s="137" t="str">
        <f>B14</f>
        <v>Результат предоставления субсидии 2 (код субсидии № 7028):</v>
      </c>
      <c r="C22" s="142" t="s">
        <v>191</v>
      </c>
      <c r="D22" s="141" t="s">
        <v>333</v>
      </c>
      <c r="E22" s="141" t="s">
        <v>320</v>
      </c>
      <c r="F22" s="142">
        <v>642</v>
      </c>
      <c r="G22" s="142"/>
      <c r="H22" s="142">
        <f>G22</f>
        <v>0</v>
      </c>
      <c r="I22" s="142">
        <v>0</v>
      </c>
      <c r="J22" s="142">
        <f t="shared" si="1"/>
        <v>0</v>
      </c>
      <c r="K22" s="142">
        <f t="shared" si="2"/>
        <v>0</v>
      </c>
      <c r="L22" s="142"/>
      <c r="M22" s="209" t="s">
        <v>62</v>
      </c>
      <c r="N22" s="209" t="s">
        <v>62</v>
      </c>
      <c r="O22" s="156"/>
      <c r="P22" s="156"/>
      <c r="Q22" s="156"/>
      <c r="R22" s="156"/>
      <c r="S22" s="109"/>
    </row>
    <row r="23" spans="1:19" ht="31.5" x14ac:dyDescent="0.2">
      <c r="A23" s="332"/>
      <c r="B23" s="146" t="s">
        <v>70</v>
      </c>
      <c r="C23" s="209"/>
      <c r="D23" s="209" t="s">
        <v>62</v>
      </c>
      <c r="E23" s="209"/>
      <c r="F23" s="209"/>
      <c r="G23" s="209">
        <f>G22</f>
        <v>0</v>
      </c>
      <c r="H23" s="209">
        <f t="shared" ref="H23:I23" si="10">H22</f>
        <v>0</v>
      </c>
      <c r="I23" s="274">
        <f t="shared" si="10"/>
        <v>0</v>
      </c>
      <c r="J23" s="142">
        <f t="shared" si="1"/>
        <v>0</v>
      </c>
      <c r="K23" s="209">
        <f t="shared" si="2"/>
        <v>0</v>
      </c>
      <c r="L23" s="209" t="s">
        <v>62</v>
      </c>
      <c r="M23" s="150">
        <v>46022</v>
      </c>
      <c r="N23" s="150">
        <v>46022</v>
      </c>
      <c r="O23" s="156"/>
      <c r="P23" s="208" t="s">
        <v>62</v>
      </c>
      <c r="Q23" s="156"/>
      <c r="R23" s="156"/>
      <c r="S23" s="109"/>
    </row>
    <row r="24" spans="1:19" ht="14.25" x14ac:dyDescent="0.2">
      <c r="A24" s="332"/>
      <c r="B24" s="147" t="s">
        <v>76</v>
      </c>
      <c r="C24" s="209"/>
      <c r="D24" s="209"/>
      <c r="E24" s="209"/>
      <c r="F24" s="209"/>
      <c r="G24" s="209" t="s">
        <v>62</v>
      </c>
      <c r="H24" s="209"/>
      <c r="I24" s="274" t="s">
        <v>62</v>
      </c>
      <c r="J24" s="142" t="str">
        <f t="shared" si="1"/>
        <v>X</v>
      </c>
      <c r="K24" s="209" t="str">
        <f t="shared" si="2"/>
        <v>X</v>
      </c>
      <c r="L24" s="209" t="s">
        <v>62</v>
      </c>
      <c r="M24" s="209"/>
      <c r="N24" s="209"/>
      <c r="O24" s="208" t="s">
        <v>62</v>
      </c>
      <c r="P24" s="208" t="s">
        <v>62</v>
      </c>
      <c r="Q24" s="208" t="s">
        <v>62</v>
      </c>
      <c r="R24" s="208" t="s">
        <v>62</v>
      </c>
      <c r="S24" s="109"/>
    </row>
    <row r="25" spans="1:19" ht="45" x14ac:dyDescent="0.2">
      <c r="A25" s="332"/>
      <c r="B25" s="148" t="s">
        <v>192</v>
      </c>
      <c r="C25" s="209"/>
      <c r="D25" s="209" t="s">
        <v>62</v>
      </c>
      <c r="E25" s="209"/>
      <c r="F25" s="209"/>
      <c r="G25" s="209">
        <f>G22</f>
        <v>0</v>
      </c>
      <c r="H25" s="209">
        <f t="shared" ref="H25:I25" si="11">H22</f>
        <v>0</v>
      </c>
      <c r="I25" s="274">
        <f t="shared" si="11"/>
        <v>0</v>
      </c>
      <c r="J25" s="142">
        <f t="shared" si="1"/>
        <v>0</v>
      </c>
      <c r="K25" s="209">
        <f t="shared" si="2"/>
        <v>0</v>
      </c>
      <c r="L25" s="209" t="s">
        <v>62</v>
      </c>
      <c r="M25" s="150">
        <v>46022</v>
      </c>
      <c r="N25" s="150">
        <v>46022</v>
      </c>
      <c r="O25" s="156"/>
      <c r="P25" s="208" t="s">
        <v>62</v>
      </c>
      <c r="Q25" s="156"/>
      <c r="R25" s="156"/>
      <c r="S25" s="109"/>
    </row>
    <row r="26" spans="1:19" ht="14.25" x14ac:dyDescent="0.2">
      <c r="A26" s="332"/>
      <c r="B26" s="147" t="s">
        <v>193</v>
      </c>
      <c r="C26" s="209"/>
      <c r="D26" s="209"/>
      <c r="E26" s="209"/>
      <c r="F26" s="209"/>
      <c r="G26" s="209" t="s">
        <v>62</v>
      </c>
      <c r="H26" s="209"/>
      <c r="I26" s="274" t="s">
        <v>62</v>
      </c>
      <c r="J26" s="142" t="str">
        <f t="shared" si="1"/>
        <v>X</v>
      </c>
      <c r="K26" s="209" t="str">
        <f t="shared" si="2"/>
        <v>X</v>
      </c>
      <c r="L26" s="209" t="s">
        <v>62</v>
      </c>
      <c r="M26" s="209"/>
      <c r="N26" s="209"/>
      <c r="O26" s="208" t="s">
        <v>62</v>
      </c>
      <c r="P26" s="208" t="s">
        <v>62</v>
      </c>
      <c r="Q26" s="208" t="s">
        <v>62</v>
      </c>
      <c r="R26" s="208" t="s">
        <v>62</v>
      </c>
      <c r="S26" s="109"/>
    </row>
    <row r="27" spans="1:19" ht="45" x14ac:dyDescent="0.2">
      <c r="A27" s="332"/>
      <c r="B27" s="148" t="s">
        <v>330</v>
      </c>
      <c r="C27" s="209"/>
      <c r="D27" s="209" t="s">
        <v>62</v>
      </c>
      <c r="E27" s="209"/>
      <c r="F27" s="209"/>
      <c r="G27" s="209">
        <f>G23</f>
        <v>0</v>
      </c>
      <c r="H27" s="209">
        <f t="shared" ref="H27:I27" si="12">H23</f>
        <v>0</v>
      </c>
      <c r="I27" s="274">
        <f t="shared" si="12"/>
        <v>0</v>
      </c>
      <c r="J27" s="142">
        <f t="shared" si="1"/>
        <v>0</v>
      </c>
      <c r="K27" s="209">
        <f t="shared" si="2"/>
        <v>0</v>
      </c>
      <c r="L27" s="209" t="s">
        <v>62</v>
      </c>
      <c r="M27" s="150">
        <v>46022</v>
      </c>
      <c r="N27" s="150">
        <v>46022</v>
      </c>
      <c r="O27" s="156"/>
      <c r="P27" s="208" t="s">
        <v>62</v>
      </c>
      <c r="Q27" s="156"/>
      <c r="R27" s="156"/>
      <c r="S27" s="109"/>
    </row>
    <row r="28" spans="1:19" ht="14.25" x14ac:dyDescent="0.2">
      <c r="A28" s="332"/>
      <c r="B28" s="147" t="s">
        <v>71</v>
      </c>
      <c r="C28" s="209"/>
      <c r="D28" s="209"/>
      <c r="E28" s="209"/>
      <c r="F28" s="209"/>
      <c r="G28" s="209" t="s">
        <v>62</v>
      </c>
      <c r="H28" s="209"/>
      <c r="I28" s="274" t="s">
        <v>62</v>
      </c>
      <c r="J28" s="142" t="str">
        <f t="shared" si="1"/>
        <v>X</v>
      </c>
      <c r="K28" s="209" t="str">
        <f t="shared" si="2"/>
        <v>X</v>
      </c>
      <c r="L28" s="209" t="s">
        <v>62</v>
      </c>
      <c r="M28" s="209"/>
      <c r="N28" s="209"/>
      <c r="O28" s="208" t="s">
        <v>62</v>
      </c>
      <c r="P28" s="208" t="s">
        <v>62</v>
      </c>
      <c r="Q28" s="208" t="s">
        <v>62</v>
      </c>
      <c r="R28" s="208" t="s">
        <v>62</v>
      </c>
      <c r="S28" s="109"/>
    </row>
    <row r="29" spans="1:19" x14ac:dyDescent="0.2">
      <c r="A29" s="333"/>
      <c r="B29" s="148" t="s">
        <v>72</v>
      </c>
      <c r="C29" s="209"/>
      <c r="D29" s="209" t="s">
        <v>62</v>
      </c>
      <c r="E29" s="209"/>
      <c r="F29" s="209"/>
      <c r="G29" s="209">
        <f>G27</f>
        <v>0</v>
      </c>
      <c r="H29" s="209">
        <f t="shared" ref="H29:I29" si="13">H27</f>
        <v>0</v>
      </c>
      <c r="I29" s="274">
        <f t="shared" si="13"/>
        <v>0</v>
      </c>
      <c r="J29" s="142">
        <f t="shared" si="1"/>
        <v>0</v>
      </c>
      <c r="K29" s="209">
        <f t="shared" si="2"/>
        <v>0</v>
      </c>
      <c r="L29" s="209" t="s">
        <v>62</v>
      </c>
      <c r="M29" s="150">
        <v>46022</v>
      </c>
      <c r="N29" s="150">
        <v>46022</v>
      </c>
      <c r="O29" s="156"/>
      <c r="P29" s="208" t="s">
        <v>62</v>
      </c>
      <c r="Q29" s="156"/>
      <c r="R29" s="156"/>
      <c r="S29" s="109"/>
    </row>
    <row r="30" spans="1:19" ht="58.5" x14ac:dyDescent="0.2">
      <c r="A30" s="331" t="s">
        <v>323</v>
      </c>
      <c r="B30" s="137" t="str">
        <f>B22</f>
        <v>Результат предоставления субсидии 2 (код субсидии № 7028):</v>
      </c>
      <c r="C30" s="142" t="s">
        <v>191</v>
      </c>
      <c r="D30" s="141" t="s">
        <v>333</v>
      </c>
      <c r="E30" s="141" t="s">
        <v>320</v>
      </c>
      <c r="F30" s="142">
        <v>642</v>
      </c>
      <c r="G30" s="204">
        <v>11</v>
      </c>
      <c r="H30" s="204">
        <f>G30</f>
        <v>11</v>
      </c>
      <c r="I30" s="80">
        <v>0</v>
      </c>
      <c r="J30" s="142">
        <f t="shared" si="1"/>
        <v>0</v>
      </c>
      <c r="K30" s="204">
        <f t="shared" si="2"/>
        <v>11</v>
      </c>
      <c r="L30" s="204"/>
      <c r="M30" s="218" t="s">
        <v>62</v>
      </c>
      <c r="N30" s="218" t="s">
        <v>62</v>
      </c>
      <c r="O30" s="215">
        <v>19516.05</v>
      </c>
      <c r="P30" s="215"/>
      <c r="Q30" s="215">
        <v>0</v>
      </c>
      <c r="R30" s="215">
        <v>0</v>
      </c>
      <c r="S30" s="109"/>
    </row>
    <row r="31" spans="1:19" ht="31.5" x14ac:dyDescent="0.2">
      <c r="A31" s="332"/>
      <c r="B31" s="146" t="s">
        <v>70</v>
      </c>
      <c r="C31" s="209"/>
      <c r="D31" s="209" t="s">
        <v>62</v>
      </c>
      <c r="E31" s="209"/>
      <c r="F31" s="209"/>
      <c r="G31" s="209">
        <f>G30</f>
        <v>11</v>
      </c>
      <c r="H31" s="209">
        <f t="shared" ref="H31:I31" si="14">H30</f>
        <v>11</v>
      </c>
      <c r="I31" s="274">
        <f t="shared" si="14"/>
        <v>0</v>
      </c>
      <c r="J31" s="142">
        <f t="shared" si="1"/>
        <v>0</v>
      </c>
      <c r="K31" s="209">
        <f t="shared" si="2"/>
        <v>11</v>
      </c>
      <c r="L31" s="209" t="s">
        <v>62</v>
      </c>
      <c r="M31" s="150">
        <v>46022</v>
      </c>
      <c r="N31" s="150">
        <v>46022</v>
      </c>
      <c r="O31" s="156"/>
      <c r="P31" s="208" t="s">
        <v>62</v>
      </c>
      <c r="Q31" s="156"/>
      <c r="R31" s="156"/>
      <c r="S31" s="109"/>
    </row>
    <row r="32" spans="1:19" ht="14.25" x14ac:dyDescent="0.2">
      <c r="A32" s="332"/>
      <c r="B32" s="147" t="s">
        <v>76</v>
      </c>
      <c r="C32" s="209"/>
      <c r="D32" s="209"/>
      <c r="E32" s="209"/>
      <c r="F32" s="209"/>
      <c r="G32" s="209" t="s">
        <v>62</v>
      </c>
      <c r="H32" s="209"/>
      <c r="I32" s="274" t="s">
        <v>62</v>
      </c>
      <c r="J32" s="142" t="str">
        <f t="shared" si="1"/>
        <v>X</v>
      </c>
      <c r="K32" s="209" t="str">
        <f t="shared" si="2"/>
        <v>X</v>
      </c>
      <c r="L32" s="209" t="s">
        <v>62</v>
      </c>
      <c r="M32" s="209"/>
      <c r="N32" s="209"/>
      <c r="O32" s="208" t="s">
        <v>62</v>
      </c>
      <c r="P32" s="208" t="s">
        <v>62</v>
      </c>
      <c r="Q32" s="208" t="s">
        <v>62</v>
      </c>
      <c r="R32" s="208" t="s">
        <v>62</v>
      </c>
      <c r="S32" s="109"/>
    </row>
    <row r="33" spans="1:19" ht="45" x14ac:dyDescent="0.2">
      <c r="A33" s="332"/>
      <c r="B33" s="148" t="s">
        <v>192</v>
      </c>
      <c r="C33" s="209"/>
      <c r="D33" s="209" t="s">
        <v>62</v>
      </c>
      <c r="E33" s="209"/>
      <c r="F33" s="209"/>
      <c r="G33" s="209">
        <f>G30</f>
        <v>11</v>
      </c>
      <c r="H33" s="209">
        <f t="shared" ref="H33:I33" si="15">H30</f>
        <v>11</v>
      </c>
      <c r="I33" s="274">
        <f t="shared" si="15"/>
        <v>0</v>
      </c>
      <c r="J33" s="142">
        <f t="shared" si="1"/>
        <v>0</v>
      </c>
      <c r="K33" s="209">
        <f t="shared" si="2"/>
        <v>11</v>
      </c>
      <c r="L33" s="209" t="s">
        <v>62</v>
      </c>
      <c r="M33" s="150">
        <v>46022</v>
      </c>
      <c r="N33" s="150">
        <v>46022</v>
      </c>
      <c r="O33" s="156"/>
      <c r="P33" s="208" t="s">
        <v>62</v>
      </c>
      <c r="Q33" s="156"/>
      <c r="R33" s="156"/>
      <c r="S33" s="109"/>
    </row>
    <row r="34" spans="1:19" ht="14.25" x14ac:dyDescent="0.2">
      <c r="A34" s="332"/>
      <c r="B34" s="147" t="s">
        <v>193</v>
      </c>
      <c r="C34" s="209"/>
      <c r="D34" s="209"/>
      <c r="E34" s="209"/>
      <c r="F34" s="209"/>
      <c r="G34" s="209" t="s">
        <v>62</v>
      </c>
      <c r="H34" s="209"/>
      <c r="I34" s="274" t="s">
        <v>62</v>
      </c>
      <c r="J34" s="142" t="str">
        <f t="shared" si="1"/>
        <v>X</v>
      </c>
      <c r="K34" s="209" t="str">
        <f t="shared" si="2"/>
        <v>X</v>
      </c>
      <c r="L34" s="209" t="s">
        <v>62</v>
      </c>
      <c r="M34" s="209"/>
      <c r="N34" s="209"/>
      <c r="O34" s="208" t="s">
        <v>62</v>
      </c>
      <c r="P34" s="208" t="s">
        <v>62</v>
      </c>
      <c r="Q34" s="208" t="s">
        <v>62</v>
      </c>
      <c r="R34" s="208" t="s">
        <v>62</v>
      </c>
      <c r="S34" s="109"/>
    </row>
    <row r="35" spans="1:19" ht="45" x14ac:dyDescent="0.2">
      <c r="A35" s="332"/>
      <c r="B35" s="148" t="s">
        <v>330</v>
      </c>
      <c r="C35" s="209"/>
      <c r="D35" s="209" t="s">
        <v>62</v>
      </c>
      <c r="E35" s="209"/>
      <c r="F35" s="209"/>
      <c r="G35" s="209">
        <f>G31</f>
        <v>11</v>
      </c>
      <c r="H35" s="209">
        <f t="shared" ref="H35:I35" si="16">H31</f>
        <v>11</v>
      </c>
      <c r="I35" s="274">
        <f t="shared" si="16"/>
        <v>0</v>
      </c>
      <c r="J35" s="142">
        <f t="shared" si="1"/>
        <v>0</v>
      </c>
      <c r="K35" s="209">
        <f t="shared" si="2"/>
        <v>11</v>
      </c>
      <c r="L35" s="209" t="s">
        <v>62</v>
      </c>
      <c r="M35" s="150">
        <v>46022</v>
      </c>
      <c r="N35" s="150">
        <v>46022</v>
      </c>
      <c r="O35" s="156"/>
      <c r="P35" s="208" t="s">
        <v>62</v>
      </c>
      <c r="Q35" s="156"/>
      <c r="R35" s="156"/>
      <c r="S35" s="109"/>
    </row>
    <row r="36" spans="1:19" ht="14.25" x14ac:dyDescent="0.2">
      <c r="A36" s="332"/>
      <c r="B36" s="147" t="s">
        <v>71</v>
      </c>
      <c r="C36" s="209"/>
      <c r="D36" s="209"/>
      <c r="E36" s="209"/>
      <c r="F36" s="209"/>
      <c r="G36" s="209" t="s">
        <v>62</v>
      </c>
      <c r="H36" s="209"/>
      <c r="I36" s="274" t="s">
        <v>62</v>
      </c>
      <c r="J36" s="142" t="str">
        <f t="shared" si="1"/>
        <v>X</v>
      </c>
      <c r="K36" s="209" t="str">
        <f t="shared" si="2"/>
        <v>X</v>
      </c>
      <c r="L36" s="209" t="s">
        <v>62</v>
      </c>
      <c r="M36" s="209"/>
      <c r="N36" s="209"/>
      <c r="O36" s="208" t="s">
        <v>62</v>
      </c>
      <c r="P36" s="208" t="s">
        <v>62</v>
      </c>
      <c r="Q36" s="208" t="s">
        <v>62</v>
      </c>
      <c r="R36" s="208" t="s">
        <v>62</v>
      </c>
      <c r="S36" s="109"/>
    </row>
    <row r="37" spans="1:19" x14ac:dyDescent="0.2">
      <c r="A37" s="333"/>
      <c r="B37" s="148" t="s">
        <v>72</v>
      </c>
      <c r="C37" s="209"/>
      <c r="D37" s="209" t="s">
        <v>62</v>
      </c>
      <c r="E37" s="209"/>
      <c r="F37" s="209"/>
      <c r="G37" s="209">
        <f>G35</f>
        <v>11</v>
      </c>
      <c r="H37" s="209">
        <f t="shared" ref="H37:I37" si="17">H35</f>
        <v>11</v>
      </c>
      <c r="I37" s="274">
        <f t="shared" si="17"/>
        <v>0</v>
      </c>
      <c r="J37" s="142">
        <f t="shared" si="1"/>
        <v>0</v>
      </c>
      <c r="K37" s="209">
        <f t="shared" si="2"/>
        <v>11</v>
      </c>
      <c r="L37" s="209" t="s">
        <v>62</v>
      </c>
      <c r="M37" s="150">
        <v>46022</v>
      </c>
      <c r="N37" s="150">
        <v>46022</v>
      </c>
      <c r="O37" s="156"/>
      <c r="P37" s="208" t="s">
        <v>62</v>
      </c>
      <c r="Q37" s="156"/>
      <c r="R37" s="156"/>
      <c r="S37" s="109"/>
    </row>
    <row r="38" spans="1:19" ht="58.5" x14ac:dyDescent="0.2">
      <c r="A38" s="331" t="s">
        <v>324</v>
      </c>
      <c r="B38" s="137" t="str">
        <f>B30</f>
        <v>Результат предоставления субсидии 2 (код субсидии № 7028):</v>
      </c>
      <c r="C38" s="142" t="s">
        <v>191</v>
      </c>
      <c r="D38" s="141" t="s">
        <v>333</v>
      </c>
      <c r="E38" s="141" t="s">
        <v>320</v>
      </c>
      <c r="F38" s="142">
        <v>642</v>
      </c>
      <c r="G38" s="142">
        <v>2</v>
      </c>
      <c r="H38" s="142">
        <f>G38</f>
        <v>2</v>
      </c>
      <c r="I38" s="142">
        <v>0</v>
      </c>
      <c r="J38" s="142">
        <f t="shared" si="1"/>
        <v>0</v>
      </c>
      <c r="K38" s="142">
        <f t="shared" si="2"/>
        <v>2</v>
      </c>
      <c r="L38" s="142"/>
      <c r="M38" s="209" t="s">
        <v>62</v>
      </c>
      <c r="N38" s="209" t="s">
        <v>62</v>
      </c>
      <c r="O38" s="156">
        <v>3036.3</v>
      </c>
      <c r="P38" s="156"/>
      <c r="Q38" s="156">
        <v>0</v>
      </c>
      <c r="R38" s="156">
        <v>0</v>
      </c>
      <c r="S38" s="109"/>
    </row>
    <row r="39" spans="1:19" ht="31.5" x14ac:dyDescent="0.2">
      <c r="A39" s="332"/>
      <c r="B39" s="146" t="s">
        <v>70</v>
      </c>
      <c r="C39" s="209"/>
      <c r="D39" s="209" t="s">
        <v>62</v>
      </c>
      <c r="E39" s="209"/>
      <c r="F39" s="209"/>
      <c r="G39" s="209">
        <f>G38</f>
        <v>2</v>
      </c>
      <c r="H39" s="209">
        <f t="shared" ref="H39:I39" si="18">H38</f>
        <v>2</v>
      </c>
      <c r="I39" s="274">
        <f t="shared" si="18"/>
        <v>0</v>
      </c>
      <c r="J39" s="142">
        <f t="shared" si="1"/>
        <v>0</v>
      </c>
      <c r="K39" s="209">
        <f t="shared" si="2"/>
        <v>2</v>
      </c>
      <c r="L39" s="209" t="s">
        <v>62</v>
      </c>
      <c r="M39" s="150">
        <v>46022</v>
      </c>
      <c r="N39" s="150">
        <v>46022</v>
      </c>
      <c r="O39" s="156"/>
      <c r="P39" s="208" t="s">
        <v>62</v>
      </c>
      <c r="Q39" s="156"/>
      <c r="R39" s="156"/>
      <c r="S39" s="109"/>
    </row>
    <row r="40" spans="1:19" ht="14.25" x14ac:dyDescent="0.2">
      <c r="A40" s="332"/>
      <c r="B40" s="147" t="s">
        <v>76</v>
      </c>
      <c r="C40" s="209"/>
      <c r="D40" s="209"/>
      <c r="E40" s="209"/>
      <c r="F40" s="209"/>
      <c r="G40" s="209" t="s">
        <v>62</v>
      </c>
      <c r="H40" s="209"/>
      <c r="I40" s="274" t="s">
        <v>62</v>
      </c>
      <c r="J40" s="142" t="str">
        <f t="shared" si="1"/>
        <v>X</v>
      </c>
      <c r="K40" s="209" t="str">
        <f t="shared" si="2"/>
        <v>X</v>
      </c>
      <c r="L40" s="209" t="s">
        <v>62</v>
      </c>
      <c r="M40" s="209"/>
      <c r="N40" s="209"/>
      <c r="O40" s="208" t="s">
        <v>62</v>
      </c>
      <c r="P40" s="208" t="s">
        <v>62</v>
      </c>
      <c r="Q40" s="208" t="s">
        <v>62</v>
      </c>
      <c r="R40" s="208" t="s">
        <v>62</v>
      </c>
      <c r="S40" s="109"/>
    </row>
    <row r="41" spans="1:19" ht="45" x14ac:dyDescent="0.2">
      <c r="A41" s="332"/>
      <c r="B41" s="148" t="s">
        <v>192</v>
      </c>
      <c r="C41" s="209"/>
      <c r="D41" s="209" t="s">
        <v>62</v>
      </c>
      <c r="E41" s="209"/>
      <c r="F41" s="209"/>
      <c r="G41" s="209">
        <f>G38</f>
        <v>2</v>
      </c>
      <c r="H41" s="209">
        <f t="shared" ref="H41:I41" si="19">H38</f>
        <v>2</v>
      </c>
      <c r="I41" s="274">
        <f t="shared" si="19"/>
        <v>0</v>
      </c>
      <c r="J41" s="142">
        <f t="shared" si="1"/>
        <v>0</v>
      </c>
      <c r="K41" s="209">
        <f t="shared" si="2"/>
        <v>2</v>
      </c>
      <c r="L41" s="209" t="s">
        <v>62</v>
      </c>
      <c r="M41" s="150">
        <v>46022</v>
      </c>
      <c r="N41" s="150">
        <v>46022</v>
      </c>
      <c r="O41" s="156"/>
      <c r="P41" s="208" t="s">
        <v>62</v>
      </c>
      <c r="Q41" s="156"/>
      <c r="R41" s="156"/>
      <c r="S41" s="109"/>
    </row>
    <row r="42" spans="1:19" ht="14.25" x14ac:dyDescent="0.2">
      <c r="A42" s="332"/>
      <c r="B42" s="147" t="s">
        <v>193</v>
      </c>
      <c r="C42" s="209"/>
      <c r="D42" s="209"/>
      <c r="E42" s="209"/>
      <c r="F42" s="209"/>
      <c r="G42" s="209" t="s">
        <v>62</v>
      </c>
      <c r="H42" s="209"/>
      <c r="I42" s="274" t="s">
        <v>62</v>
      </c>
      <c r="J42" s="142" t="str">
        <f t="shared" si="1"/>
        <v>X</v>
      </c>
      <c r="K42" s="209" t="str">
        <f t="shared" si="2"/>
        <v>X</v>
      </c>
      <c r="L42" s="209" t="s">
        <v>62</v>
      </c>
      <c r="M42" s="209"/>
      <c r="N42" s="209"/>
      <c r="O42" s="208" t="s">
        <v>62</v>
      </c>
      <c r="P42" s="208" t="s">
        <v>62</v>
      </c>
      <c r="Q42" s="208" t="s">
        <v>62</v>
      </c>
      <c r="R42" s="208" t="s">
        <v>62</v>
      </c>
      <c r="S42" s="109"/>
    </row>
    <row r="43" spans="1:19" ht="45" x14ac:dyDescent="0.2">
      <c r="A43" s="332"/>
      <c r="B43" s="148" t="s">
        <v>330</v>
      </c>
      <c r="C43" s="209"/>
      <c r="D43" s="209" t="s">
        <v>62</v>
      </c>
      <c r="E43" s="209"/>
      <c r="F43" s="209"/>
      <c r="G43" s="209">
        <f>G39</f>
        <v>2</v>
      </c>
      <c r="H43" s="209">
        <f t="shared" ref="H43:I43" si="20">H39</f>
        <v>2</v>
      </c>
      <c r="I43" s="274">
        <f t="shared" si="20"/>
        <v>0</v>
      </c>
      <c r="J43" s="142">
        <f t="shared" si="1"/>
        <v>0</v>
      </c>
      <c r="K43" s="209">
        <f t="shared" si="2"/>
        <v>2</v>
      </c>
      <c r="L43" s="209" t="s">
        <v>62</v>
      </c>
      <c r="M43" s="150">
        <v>46022</v>
      </c>
      <c r="N43" s="150">
        <v>46022</v>
      </c>
      <c r="O43" s="156"/>
      <c r="P43" s="208" t="s">
        <v>62</v>
      </c>
      <c r="Q43" s="156"/>
      <c r="R43" s="156"/>
      <c r="S43" s="109"/>
    </row>
    <row r="44" spans="1:19" ht="14.25" x14ac:dyDescent="0.2">
      <c r="A44" s="332"/>
      <c r="B44" s="147" t="s">
        <v>71</v>
      </c>
      <c r="C44" s="209"/>
      <c r="D44" s="209"/>
      <c r="E44" s="209"/>
      <c r="F44" s="209"/>
      <c r="G44" s="209" t="s">
        <v>62</v>
      </c>
      <c r="H44" s="209"/>
      <c r="I44" s="274" t="s">
        <v>62</v>
      </c>
      <c r="J44" s="142" t="str">
        <f t="shared" si="1"/>
        <v>X</v>
      </c>
      <c r="K44" s="209" t="str">
        <f t="shared" si="2"/>
        <v>X</v>
      </c>
      <c r="L44" s="209" t="s">
        <v>62</v>
      </c>
      <c r="M44" s="209"/>
      <c r="N44" s="209"/>
      <c r="O44" s="208" t="s">
        <v>62</v>
      </c>
      <c r="P44" s="208" t="s">
        <v>62</v>
      </c>
      <c r="Q44" s="208" t="s">
        <v>62</v>
      </c>
      <c r="R44" s="208" t="s">
        <v>62</v>
      </c>
      <c r="S44" s="109"/>
    </row>
    <row r="45" spans="1:19" x14ac:dyDescent="0.2">
      <c r="A45" s="333"/>
      <c r="B45" s="148" t="s">
        <v>72</v>
      </c>
      <c r="C45" s="209"/>
      <c r="D45" s="209" t="s">
        <v>62</v>
      </c>
      <c r="E45" s="209"/>
      <c r="F45" s="209"/>
      <c r="G45" s="209">
        <f>G43</f>
        <v>2</v>
      </c>
      <c r="H45" s="209">
        <f t="shared" ref="H45:I45" si="21">H43</f>
        <v>2</v>
      </c>
      <c r="I45" s="274">
        <f t="shared" si="21"/>
        <v>0</v>
      </c>
      <c r="J45" s="142">
        <f t="shared" si="1"/>
        <v>0</v>
      </c>
      <c r="K45" s="209">
        <f t="shared" si="2"/>
        <v>2</v>
      </c>
      <c r="L45" s="209" t="s">
        <v>62</v>
      </c>
      <c r="M45" s="150">
        <v>46022</v>
      </c>
      <c r="N45" s="150">
        <v>46022</v>
      </c>
      <c r="O45" s="156"/>
      <c r="P45" s="208" t="s">
        <v>62</v>
      </c>
      <c r="Q45" s="156"/>
      <c r="R45" s="156"/>
      <c r="S45" s="109"/>
    </row>
    <row r="46" spans="1:19" ht="58.5" x14ac:dyDescent="0.2">
      <c r="A46" s="331" t="s">
        <v>217</v>
      </c>
      <c r="B46" s="137" t="str">
        <f>B38</f>
        <v>Результат предоставления субсидии 2 (код субсидии № 7028):</v>
      </c>
      <c r="C46" s="142" t="s">
        <v>191</v>
      </c>
      <c r="D46" s="141" t="s">
        <v>333</v>
      </c>
      <c r="E46" s="141" t="s">
        <v>320</v>
      </c>
      <c r="F46" s="142">
        <v>642</v>
      </c>
      <c r="G46" s="204">
        <v>1</v>
      </c>
      <c r="H46" s="204">
        <v>1</v>
      </c>
      <c r="I46" s="80">
        <v>0</v>
      </c>
      <c r="J46" s="142">
        <f t="shared" si="1"/>
        <v>0</v>
      </c>
      <c r="K46" s="204">
        <f t="shared" si="2"/>
        <v>1</v>
      </c>
      <c r="L46" s="204"/>
      <c r="M46" s="218" t="s">
        <v>62</v>
      </c>
      <c r="N46" s="218" t="s">
        <v>62</v>
      </c>
      <c r="O46" s="215">
        <v>143000.5</v>
      </c>
      <c r="P46" s="215"/>
      <c r="Q46" s="215">
        <v>0</v>
      </c>
      <c r="R46" s="215">
        <v>0</v>
      </c>
      <c r="S46" s="109"/>
    </row>
    <row r="47" spans="1:19" ht="31.5" x14ac:dyDescent="0.2">
      <c r="A47" s="332"/>
      <c r="B47" s="146" t="s">
        <v>70</v>
      </c>
      <c r="C47" s="209"/>
      <c r="D47" s="209" t="s">
        <v>62</v>
      </c>
      <c r="E47" s="209"/>
      <c r="F47" s="209"/>
      <c r="G47" s="209">
        <f>G46</f>
        <v>1</v>
      </c>
      <c r="H47" s="209">
        <f t="shared" ref="H47:I47" si="22">H46</f>
        <v>1</v>
      </c>
      <c r="I47" s="274">
        <f t="shared" si="22"/>
        <v>0</v>
      </c>
      <c r="J47" s="142">
        <f t="shared" si="1"/>
        <v>0</v>
      </c>
      <c r="K47" s="209">
        <f t="shared" si="2"/>
        <v>1</v>
      </c>
      <c r="L47" s="209" t="s">
        <v>62</v>
      </c>
      <c r="M47" s="150">
        <v>46022</v>
      </c>
      <c r="N47" s="150">
        <v>46022</v>
      </c>
      <c r="O47" s="156"/>
      <c r="P47" s="208" t="s">
        <v>62</v>
      </c>
      <c r="Q47" s="156"/>
      <c r="R47" s="156"/>
      <c r="S47" s="109"/>
    </row>
    <row r="48" spans="1:19" ht="14.25" x14ac:dyDescent="0.2">
      <c r="A48" s="332"/>
      <c r="B48" s="147" t="s">
        <v>76</v>
      </c>
      <c r="C48" s="209"/>
      <c r="D48" s="209"/>
      <c r="E48" s="209"/>
      <c r="F48" s="209"/>
      <c r="G48" s="209" t="s">
        <v>62</v>
      </c>
      <c r="H48" s="209"/>
      <c r="I48" s="274" t="s">
        <v>62</v>
      </c>
      <c r="J48" s="142" t="str">
        <f t="shared" si="1"/>
        <v>X</v>
      </c>
      <c r="K48" s="209" t="str">
        <f t="shared" si="2"/>
        <v>X</v>
      </c>
      <c r="L48" s="209" t="s">
        <v>62</v>
      </c>
      <c r="M48" s="209"/>
      <c r="N48" s="209"/>
      <c r="O48" s="208" t="s">
        <v>62</v>
      </c>
      <c r="P48" s="208" t="s">
        <v>62</v>
      </c>
      <c r="Q48" s="208" t="s">
        <v>62</v>
      </c>
      <c r="R48" s="208" t="s">
        <v>62</v>
      </c>
      <c r="S48" s="109"/>
    </row>
    <row r="49" spans="1:19" ht="45" x14ac:dyDescent="0.2">
      <c r="A49" s="332"/>
      <c r="B49" s="148" t="s">
        <v>192</v>
      </c>
      <c r="C49" s="209"/>
      <c r="D49" s="209" t="s">
        <v>62</v>
      </c>
      <c r="E49" s="209"/>
      <c r="F49" s="209"/>
      <c r="G49" s="209">
        <f>G46</f>
        <v>1</v>
      </c>
      <c r="H49" s="209"/>
      <c r="I49" s="274">
        <f t="shared" ref="I49" si="23">I46</f>
        <v>0</v>
      </c>
      <c r="J49" s="142">
        <f t="shared" si="1"/>
        <v>0</v>
      </c>
      <c r="K49" s="209">
        <f t="shared" si="2"/>
        <v>1</v>
      </c>
      <c r="L49" s="209" t="s">
        <v>62</v>
      </c>
      <c r="M49" s="150">
        <v>46022</v>
      </c>
      <c r="N49" s="150">
        <v>46022</v>
      </c>
      <c r="O49" s="156"/>
      <c r="P49" s="208" t="s">
        <v>62</v>
      </c>
      <c r="Q49" s="156"/>
      <c r="R49" s="156"/>
      <c r="S49" s="109"/>
    </row>
    <row r="50" spans="1:19" ht="14.25" x14ac:dyDescent="0.2">
      <c r="A50" s="332"/>
      <c r="B50" s="147" t="s">
        <v>193</v>
      </c>
      <c r="C50" s="209"/>
      <c r="D50" s="209"/>
      <c r="E50" s="209"/>
      <c r="F50" s="209"/>
      <c r="G50" s="209" t="s">
        <v>62</v>
      </c>
      <c r="H50" s="209"/>
      <c r="I50" s="274" t="s">
        <v>62</v>
      </c>
      <c r="J50" s="142" t="str">
        <f t="shared" si="1"/>
        <v>X</v>
      </c>
      <c r="K50" s="209" t="str">
        <f t="shared" si="2"/>
        <v>X</v>
      </c>
      <c r="L50" s="209" t="s">
        <v>62</v>
      </c>
      <c r="M50" s="209"/>
      <c r="N50" s="209"/>
      <c r="O50" s="208" t="s">
        <v>62</v>
      </c>
      <c r="P50" s="208" t="s">
        <v>62</v>
      </c>
      <c r="Q50" s="208" t="s">
        <v>62</v>
      </c>
      <c r="R50" s="208" t="s">
        <v>62</v>
      </c>
      <c r="S50" s="109"/>
    </row>
    <row r="51" spans="1:19" ht="45" x14ac:dyDescent="0.2">
      <c r="A51" s="332"/>
      <c r="B51" s="148" t="s">
        <v>330</v>
      </c>
      <c r="C51" s="209"/>
      <c r="D51" s="209" t="s">
        <v>62</v>
      </c>
      <c r="E51" s="209"/>
      <c r="F51" s="209"/>
      <c r="G51" s="209">
        <f>G47</f>
        <v>1</v>
      </c>
      <c r="H51" s="209">
        <f t="shared" ref="H51:I51" si="24">H47</f>
        <v>1</v>
      </c>
      <c r="I51" s="274">
        <f t="shared" si="24"/>
        <v>0</v>
      </c>
      <c r="J51" s="142">
        <f t="shared" si="1"/>
        <v>0</v>
      </c>
      <c r="K51" s="209">
        <f t="shared" si="2"/>
        <v>1</v>
      </c>
      <c r="L51" s="209" t="s">
        <v>62</v>
      </c>
      <c r="M51" s="150">
        <v>46022</v>
      </c>
      <c r="N51" s="150">
        <v>46022</v>
      </c>
      <c r="O51" s="156"/>
      <c r="P51" s="208" t="s">
        <v>62</v>
      </c>
      <c r="Q51" s="156"/>
      <c r="R51" s="156"/>
      <c r="S51" s="109"/>
    </row>
    <row r="52" spans="1:19" ht="14.25" x14ac:dyDescent="0.2">
      <c r="A52" s="332"/>
      <c r="B52" s="147" t="s">
        <v>71</v>
      </c>
      <c r="C52" s="209"/>
      <c r="D52" s="209"/>
      <c r="E52" s="209"/>
      <c r="F52" s="209"/>
      <c r="G52" s="209" t="s">
        <v>62</v>
      </c>
      <c r="H52" s="209"/>
      <c r="I52" s="274" t="s">
        <v>62</v>
      </c>
      <c r="J52" s="142" t="str">
        <f t="shared" si="1"/>
        <v>X</v>
      </c>
      <c r="K52" s="209" t="str">
        <f t="shared" si="2"/>
        <v>X</v>
      </c>
      <c r="L52" s="209" t="s">
        <v>62</v>
      </c>
      <c r="M52" s="209"/>
      <c r="N52" s="209"/>
      <c r="O52" s="208" t="s">
        <v>62</v>
      </c>
      <c r="P52" s="208" t="s">
        <v>62</v>
      </c>
      <c r="Q52" s="208" t="s">
        <v>62</v>
      </c>
      <c r="R52" s="208" t="s">
        <v>62</v>
      </c>
      <c r="S52" s="109"/>
    </row>
    <row r="53" spans="1:19" x14ac:dyDescent="0.2">
      <c r="A53" s="333"/>
      <c r="B53" s="148" t="s">
        <v>72</v>
      </c>
      <c r="C53" s="209"/>
      <c r="D53" s="209" t="s">
        <v>62</v>
      </c>
      <c r="E53" s="209"/>
      <c r="F53" s="209"/>
      <c r="G53" s="209">
        <f>G51</f>
        <v>1</v>
      </c>
      <c r="H53" s="209">
        <f t="shared" ref="H53:I53" si="25">H51</f>
        <v>1</v>
      </c>
      <c r="I53" s="274">
        <f t="shared" si="25"/>
        <v>0</v>
      </c>
      <c r="J53" s="142">
        <f t="shared" si="1"/>
        <v>0</v>
      </c>
      <c r="K53" s="209">
        <f t="shared" si="2"/>
        <v>1</v>
      </c>
      <c r="L53" s="209" t="s">
        <v>62</v>
      </c>
      <c r="M53" s="150">
        <v>46022</v>
      </c>
      <c r="N53" s="150">
        <v>46022</v>
      </c>
      <c r="O53" s="156"/>
      <c r="P53" s="208" t="s">
        <v>62</v>
      </c>
      <c r="Q53" s="156"/>
      <c r="R53" s="156"/>
      <c r="S53" s="109"/>
    </row>
    <row r="54" spans="1:19" ht="58.5" x14ac:dyDescent="0.2">
      <c r="A54" s="331" t="s">
        <v>218</v>
      </c>
      <c r="B54" s="137" t="str">
        <f>B46</f>
        <v>Результат предоставления субсидии 2 (код субсидии № 7028):</v>
      </c>
      <c r="C54" s="142" t="s">
        <v>191</v>
      </c>
      <c r="D54" s="141" t="s">
        <v>333</v>
      </c>
      <c r="E54" s="141" t="s">
        <v>320</v>
      </c>
      <c r="F54" s="142">
        <v>642</v>
      </c>
      <c r="G54" s="142">
        <v>1</v>
      </c>
      <c r="H54" s="142">
        <v>1</v>
      </c>
      <c r="I54" s="142">
        <v>0</v>
      </c>
      <c r="J54" s="142">
        <f t="shared" si="1"/>
        <v>0</v>
      </c>
      <c r="K54" s="142">
        <f t="shared" si="2"/>
        <v>1</v>
      </c>
      <c r="L54" s="142"/>
      <c r="M54" s="209" t="s">
        <v>62</v>
      </c>
      <c r="N54" s="209" t="s">
        <v>62</v>
      </c>
      <c r="O54" s="156">
        <v>0</v>
      </c>
      <c r="P54" s="156"/>
      <c r="Q54" s="156">
        <v>0</v>
      </c>
      <c r="R54" s="156">
        <v>0</v>
      </c>
      <c r="S54" s="109"/>
    </row>
    <row r="55" spans="1:19" ht="31.5" x14ac:dyDescent="0.2">
      <c r="A55" s="332"/>
      <c r="B55" s="146" t="s">
        <v>70</v>
      </c>
      <c r="C55" s="209"/>
      <c r="D55" s="209" t="s">
        <v>62</v>
      </c>
      <c r="E55" s="209"/>
      <c r="F55" s="209"/>
      <c r="G55" s="209">
        <f>G54</f>
        <v>1</v>
      </c>
      <c r="H55" s="209">
        <f t="shared" ref="H55:I55" si="26">H54</f>
        <v>1</v>
      </c>
      <c r="I55" s="274">
        <f t="shared" si="26"/>
        <v>0</v>
      </c>
      <c r="J55" s="142">
        <f t="shared" si="1"/>
        <v>0</v>
      </c>
      <c r="K55" s="209">
        <f t="shared" si="2"/>
        <v>1</v>
      </c>
      <c r="L55" s="209" t="s">
        <v>62</v>
      </c>
      <c r="M55" s="150">
        <v>46022</v>
      </c>
      <c r="N55" s="150">
        <v>46022</v>
      </c>
      <c r="O55" s="156"/>
      <c r="P55" s="208" t="s">
        <v>62</v>
      </c>
      <c r="Q55" s="156"/>
      <c r="R55" s="156"/>
      <c r="S55" s="109"/>
    </row>
    <row r="56" spans="1:19" ht="14.25" x14ac:dyDescent="0.2">
      <c r="A56" s="332"/>
      <c r="B56" s="147" t="s">
        <v>76</v>
      </c>
      <c r="C56" s="209"/>
      <c r="D56" s="209"/>
      <c r="E56" s="209"/>
      <c r="F56" s="209"/>
      <c r="G56" s="209" t="s">
        <v>62</v>
      </c>
      <c r="H56" s="209"/>
      <c r="I56" s="274" t="s">
        <v>62</v>
      </c>
      <c r="J56" s="142" t="str">
        <f t="shared" si="1"/>
        <v>X</v>
      </c>
      <c r="K56" s="209" t="str">
        <f t="shared" si="2"/>
        <v>X</v>
      </c>
      <c r="L56" s="209" t="s">
        <v>62</v>
      </c>
      <c r="M56" s="209"/>
      <c r="N56" s="209"/>
      <c r="O56" s="208" t="s">
        <v>62</v>
      </c>
      <c r="P56" s="208" t="s">
        <v>62</v>
      </c>
      <c r="Q56" s="208" t="s">
        <v>62</v>
      </c>
      <c r="R56" s="208" t="s">
        <v>62</v>
      </c>
      <c r="S56" s="109"/>
    </row>
    <row r="57" spans="1:19" ht="45" x14ac:dyDescent="0.2">
      <c r="A57" s="332"/>
      <c r="B57" s="148" t="s">
        <v>192</v>
      </c>
      <c r="C57" s="209"/>
      <c r="D57" s="209" t="s">
        <v>62</v>
      </c>
      <c r="E57" s="209"/>
      <c r="F57" s="209"/>
      <c r="G57" s="209">
        <f>G54</f>
        <v>1</v>
      </c>
      <c r="H57" s="209">
        <f t="shared" ref="H57:I57" si="27">H54</f>
        <v>1</v>
      </c>
      <c r="I57" s="274">
        <f t="shared" si="27"/>
        <v>0</v>
      </c>
      <c r="J57" s="142">
        <f t="shared" si="1"/>
        <v>0</v>
      </c>
      <c r="K57" s="209">
        <f t="shared" si="2"/>
        <v>1</v>
      </c>
      <c r="L57" s="209" t="s">
        <v>62</v>
      </c>
      <c r="M57" s="150">
        <v>46022</v>
      </c>
      <c r="N57" s="150">
        <v>46022</v>
      </c>
      <c r="O57" s="156"/>
      <c r="P57" s="208" t="s">
        <v>62</v>
      </c>
      <c r="Q57" s="156"/>
      <c r="R57" s="156"/>
      <c r="S57" s="109"/>
    </row>
    <row r="58" spans="1:19" ht="14.25" x14ac:dyDescent="0.2">
      <c r="A58" s="332"/>
      <c r="B58" s="147" t="s">
        <v>193</v>
      </c>
      <c r="C58" s="209"/>
      <c r="D58" s="209"/>
      <c r="E58" s="209"/>
      <c r="F58" s="209"/>
      <c r="G58" s="209" t="s">
        <v>62</v>
      </c>
      <c r="H58" s="209"/>
      <c r="I58" s="274" t="s">
        <v>62</v>
      </c>
      <c r="J58" s="142" t="str">
        <f t="shared" si="1"/>
        <v>X</v>
      </c>
      <c r="K58" s="209" t="str">
        <f t="shared" si="2"/>
        <v>X</v>
      </c>
      <c r="L58" s="209" t="s">
        <v>62</v>
      </c>
      <c r="M58" s="209"/>
      <c r="N58" s="209"/>
      <c r="O58" s="208" t="s">
        <v>62</v>
      </c>
      <c r="P58" s="208" t="s">
        <v>62</v>
      </c>
      <c r="Q58" s="208" t="s">
        <v>62</v>
      </c>
      <c r="R58" s="208" t="s">
        <v>62</v>
      </c>
      <c r="S58" s="109"/>
    </row>
    <row r="59" spans="1:19" ht="45" x14ac:dyDescent="0.2">
      <c r="A59" s="332"/>
      <c r="B59" s="148" t="s">
        <v>330</v>
      </c>
      <c r="C59" s="209"/>
      <c r="D59" s="209" t="s">
        <v>62</v>
      </c>
      <c r="E59" s="209"/>
      <c r="F59" s="209"/>
      <c r="G59" s="209">
        <f>G55</f>
        <v>1</v>
      </c>
      <c r="H59" s="209">
        <f t="shared" ref="H59:I59" si="28">H55</f>
        <v>1</v>
      </c>
      <c r="I59" s="274">
        <f t="shared" si="28"/>
        <v>0</v>
      </c>
      <c r="J59" s="142">
        <f t="shared" si="1"/>
        <v>0</v>
      </c>
      <c r="K59" s="209">
        <f t="shared" si="2"/>
        <v>1</v>
      </c>
      <c r="L59" s="209" t="s">
        <v>62</v>
      </c>
      <c r="M59" s="150">
        <v>46022</v>
      </c>
      <c r="N59" s="150">
        <v>46022</v>
      </c>
      <c r="O59" s="156"/>
      <c r="P59" s="208" t="s">
        <v>62</v>
      </c>
      <c r="Q59" s="156"/>
      <c r="R59" s="156"/>
      <c r="S59" s="109"/>
    </row>
    <row r="60" spans="1:19" ht="14.25" x14ac:dyDescent="0.2">
      <c r="A60" s="332"/>
      <c r="B60" s="147" t="s">
        <v>71</v>
      </c>
      <c r="C60" s="209"/>
      <c r="D60" s="209"/>
      <c r="E60" s="209"/>
      <c r="F60" s="209"/>
      <c r="G60" s="209" t="s">
        <v>62</v>
      </c>
      <c r="H60" s="209"/>
      <c r="I60" s="274" t="s">
        <v>62</v>
      </c>
      <c r="J60" s="142" t="str">
        <f t="shared" si="1"/>
        <v>X</v>
      </c>
      <c r="K60" s="209" t="str">
        <f t="shared" si="2"/>
        <v>X</v>
      </c>
      <c r="L60" s="209" t="s">
        <v>62</v>
      </c>
      <c r="M60" s="209"/>
      <c r="N60" s="209"/>
      <c r="O60" s="208" t="s">
        <v>62</v>
      </c>
      <c r="P60" s="208" t="s">
        <v>62</v>
      </c>
      <c r="Q60" s="208" t="s">
        <v>62</v>
      </c>
      <c r="R60" s="208" t="s">
        <v>62</v>
      </c>
      <c r="S60" s="109"/>
    </row>
    <row r="61" spans="1:19" x14ac:dyDescent="0.2">
      <c r="A61" s="333"/>
      <c r="B61" s="148" t="s">
        <v>72</v>
      </c>
      <c r="C61" s="209"/>
      <c r="D61" s="209" t="s">
        <v>62</v>
      </c>
      <c r="E61" s="209"/>
      <c r="F61" s="209"/>
      <c r="G61" s="209">
        <f>G59</f>
        <v>1</v>
      </c>
      <c r="H61" s="209">
        <f t="shared" ref="H61:I61" si="29">H59</f>
        <v>1</v>
      </c>
      <c r="I61" s="274">
        <f t="shared" si="29"/>
        <v>0</v>
      </c>
      <c r="J61" s="142">
        <f t="shared" si="1"/>
        <v>0</v>
      </c>
      <c r="K61" s="209">
        <f t="shared" si="2"/>
        <v>1</v>
      </c>
      <c r="L61" s="209" t="s">
        <v>62</v>
      </c>
      <c r="M61" s="150">
        <v>46022</v>
      </c>
      <c r="N61" s="150">
        <v>46022</v>
      </c>
      <c r="O61" s="156"/>
      <c r="P61" s="208" t="s">
        <v>62</v>
      </c>
      <c r="Q61" s="156"/>
      <c r="R61" s="156"/>
      <c r="S61" s="109"/>
    </row>
    <row r="62" spans="1:19" ht="58.5" x14ac:dyDescent="0.2">
      <c r="A62" s="331" t="s">
        <v>219</v>
      </c>
      <c r="B62" s="137" t="str">
        <f>B54</f>
        <v>Результат предоставления субсидии 2 (код субсидии № 7028):</v>
      </c>
      <c r="C62" s="142" t="s">
        <v>191</v>
      </c>
      <c r="D62" s="141" t="s">
        <v>333</v>
      </c>
      <c r="E62" s="141" t="s">
        <v>320</v>
      </c>
      <c r="F62" s="142">
        <v>642</v>
      </c>
      <c r="G62" s="142">
        <v>5</v>
      </c>
      <c r="H62" s="142">
        <f>G62</f>
        <v>5</v>
      </c>
      <c r="I62" s="142">
        <v>0</v>
      </c>
      <c r="J62" s="142">
        <f t="shared" si="1"/>
        <v>0</v>
      </c>
      <c r="K62" s="142">
        <f t="shared" si="2"/>
        <v>5</v>
      </c>
      <c r="L62" s="142"/>
      <c r="M62" s="209" t="s">
        <v>62</v>
      </c>
      <c r="N62" s="209" t="s">
        <v>62</v>
      </c>
      <c r="O62" s="156">
        <v>42670.559999999998</v>
      </c>
      <c r="P62" s="156"/>
      <c r="Q62" s="156">
        <v>0</v>
      </c>
      <c r="R62" s="156">
        <v>0</v>
      </c>
      <c r="S62" s="109"/>
    </row>
    <row r="63" spans="1:19" ht="31.5" x14ac:dyDescent="0.2">
      <c r="A63" s="332"/>
      <c r="B63" s="146" t="s">
        <v>70</v>
      </c>
      <c r="C63" s="209"/>
      <c r="D63" s="209" t="s">
        <v>62</v>
      </c>
      <c r="E63" s="209"/>
      <c r="F63" s="209"/>
      <c r="G63" s="209">
        <f>G62</f>
        <v>5</v>
      </c>
      <c r="H63" s="209">
        <f t="shared" ref="H63:I63" si="30">H62</f>
        <v>5</v>
      </c>
      <c r="I63" s="274">
        <f t="shared" si="30"/>
        <v>0</v>
      </c>
      <c r="J63" s="142">
        <f t="shared" si="1"/>
        <v>0</v>
      </c>
      <c r="K63" s="209">
        <f t="shared" si="2"/>
        <v>5</v>
      </c>
      <c r="L63" s="209" t="s">
        <v>62</v>
      </c>
      <c r="M63" s="150">
        <v>46022</v>
      </c>
      <c r="N63" s="150">
        <v>46022</v>
      </c>
      <c r="O63" s="156"/>
      <c r="P63" s="208" t="s">
        <v>62</v>
      </c>
      <c r="Q63" s="156"/>
      <c r="R63" s="156"/>
      <c r="S63" s="109"/>
    </row>
    <row r="64" spans="1:19" ht="14.25" x14ac:dyDescent="0.2">
      <c r="A64" s="332"/>
      <c r="B64" s="147" t="s">
        <v>76</v>
      </c>
      <c r="C64" s="209"/>
      <c r="D64" s="209"/>
      <c r="E64" s="209"/>
      <c r="F64" s="209"/>
      <c r="G64" s="209" t="s">
        <v>62</v>
      </c>
      <c r="H64" s="209"/>
      <c r="I64" s="274" t="s">
        <v>62</v>
      </c>
      <c r="J64" s="142" t="str">
        <f t="shared" si="1"/>
        <v>X</v>
      </c>
      <c r="K64" s="209" t="str">
        <f t="shared" si="2"/>
        <v>X</v>
      </c>
      <c r="L64" s="209" t="s">
        <v>62</v>
      </c>
      <c r="M64" s="209"/>
      <c r="N64" s="209"/>
      <c r="O64" s="208" t="s">
        <v>62</v>
      </c>
      <c r="P64" s="208" t="s">
        <v>62</v>
      </c>
      <c r="Q64" s="208" t="s">
        <v>62</v>
      </c>
      <c r="R64" s="208" t="s">
        <v>62</v>
      </c>
      <c r="S64" s="109"/>
    </row>
    <row r="65" spans="1:19" ht="45" x14ac:dyDescent="0.2">
      <c r="A65" s="332"/>
      <c r="B65" s="148" t="s">
        <v>192</v>
      </c>
      <c r="C65" s="209"/>
      <c r="D65" s="209" t="s">
        <v>62</v>
      </c>
      <c r="E65" s="209"/>
      <c r="F65" s="209"/>
      <c r="G65" s="209">
        <f>G62</f>
        <v>5</v>
      </c>
      <c r="H65" s="209">
        <f t="shared" ref="H65:I65" si="31">H62</f>
        <v>5</v>
      </c>
      <c r="I65" s="274">
        <f t="shared" si="31"/>
        <v>0</v>
      </c>
      <c r="J65" s="142">
        <f t="shared" si="1"/>
        <v>0</v>
      </c>
      <c r="K65" s="209">
        <f t="shared" si="2"/>
        <v>5</v>
      </c>
      <c r="L65" s="209" t="s">
        <v>62</v>
      </c>
      <c r="M65" s="150">
        <v>46022</v>
      </c>
      <c r="N65" s="150">
        <v>46022</v>
      </c>
      <c r="O65" s="156"/>
      <c r="P65" s="208" t="s">
        <v>62</v>
      </c>
      <c r="Q65" s="156"/>
      <c r="R65" s="156"/>
      <c r="S65" s="109"/>
    </row>
    <row r="66" spans="1:19" ht="14.25" x14ac:dyDescent="0.2">
      <c r="A66" s="332"/>
      <c r="B66" s="147" t="s">
        <v>193</v>
      </c>
      <c r="C66" s="209"/>
      <c r="D66" s="209"/>
      <c r="E66" s="209"/>
      <c r="F66" s="209"/>
      <c r="G66" s="209" t="s">
        <v>62</v>
      </c>
      <c r="H66" s="209"/>
      <c r="I66" s="274" t="s">
        <v>62</v>
      </c>
      <c r="J66" s="142" t="str">
        <f t="shared" si="1"/>
        <v>X</v>
      </c>
      <c r="K66" s="209" t="str">
        <f t="shared" si="2"/>
        <v>X</v>
      </c>
      <c r="L66" s="209" t="s">
        <v>62</v>
      </c>
      <c r="M66" s="209"/>
      <c r="N66" s="209"/>
      <c r="O66" s="208" t="s">
        <v>62</v>
      </c>
      <c r="P66" s="208" t="s">
        <v>62</v>
      </c>
      <c r="Q66" s="208" t="s">
        <v>62</v>
      </c>
      <c r="R66" s="208" t="s">
        <v>62</v>
      </c>
      <c r="S66" s="109"/>
    </row>
    <row r="67" spans="1:19" ht="45" x14ac:dyDescent="0.2">
      <c r="A67" s="332"/>
      <c r="B67" s="148" t="s">
        <v>330</v>
      </c>
      <c r="C67" s="209"/>
      <c r="D67" s="209" t="s">
        <v>62</v>
      </c>
      <c r="E67" s="209"/>
      <c r="F67" s="209"/>
      <c r="G67" s="209">
        <f>G63</f>
        <v>5</v>
      </c>
      <c r="H67" s="209">
        <f t="shared" ref="H67:I67" si="32">H63</f>
        <v>5</v>
      </c>
      <c r="I67" s="274">
        <f t="shared" si="32"/>
        <v>0</v>
      </c>
      <c r="J67" s="142">
        <f t="shared" si="1"/>
        <v>0</v>
      </c>
      <c r="K67" s="209">
        <f t="shared" si="2"/>
        <v>5</v>
      </c>
      <c r="L67" s="209" t="s">
        <v>62</v>
      </c>
      <c r="M67" s="150">
        <v>46022</v>
      </c>
      <c r="N67" s="150">
        <v>46022</v>
      </c>
      <c r="O67" s="156"/>
      <c r="P67" s="208" t="s">
        <v>62</v>
      </c>
      <c r="Q67" s="156"/>
      <c r="R67" s="156"/>
      <c r="S67" s="109"/>
    </row>
    <row r="68" spans="1:19" ht="14.25" x14ac:dyDescent="0.2">
      <c r="A68" s="332"/>
      <c r="B68" s="147" t="s">
        <v>71</v>
      </c>
      <c r="C68" s="209"/>
      <c r="D68" s="209"/>
      <c r="E68" s="209"/>
      <c r="F68" s="209"/>
      <c r="G68" s="209" t="s">
        <v>62</v>
      </c>
      <c r="H68" s="209"/>
      <c r="I68" s="274" t="s">
        <v>62</v>
      </c>
      <c r="J68" s="142" t="str">
        <f t="shared" si="1"/>
        <v>X</v>
      </c>
      <c r="K68" s="209" t="str">
        <f t="shared" si="2"/>
        <v>X</v>
      </c>
      <c r="L68" s="209" t="s">
        <v>62</v>
      </c>
      <c r="M68" s="209"/>
      <c r="N68" s="209"/>
      <c r="O68" s="208" t="s">
        <v>62</v>
      </c>
      <c r="P68" s="208" t="s">
        <v>62</v>
      </c>
      <c r="Q68" s="208" t="s">
        <v>62</v>
      </c>
      <c r="R68" s="208" t="s">
        <v>62</v>
      </c>
      <c r="S68" s="109"/>
    </row>
    <row r="69" spans="1:19" x14ac:dyDescent="0.2">
      <c r="A69" s="333"/>
      <c r="B69" s="148" t="s">
        <v>72</v>
      </c>
      <c r="C69" s="209"/>
      <c r="D69" s="209" t="s">
        <v>62</v>
      </c>
      <c r="E69" s="209"/>
      <c r="F69" s="209"/>
      <c r="G69" s="209">
        <f>G67</f>
        <v>5</v>
      </c>
      <c r="H69" s="209">
        <f t="shared" ref="H69:I69" si="33">H67</f>
        <v>5</v>
      </c>
      <c r="I69" s="274">
        <f t="shared" si="33"/>
        <v>0</v>
      </c>
      <c r="J69" s="142">
        <f t="shared" si="1"/>
        <v>0</v>
      </c>
      <c r="K69" s="209">
        <f t="shared" si="2"/>
        <v>5</v>
      </c>
      <c r="L69" s="209" t="s">
        <v>62</v>
      </c>
      <c r="M69" s="150">
        <v>46022</v>
      </c>
      <c r="N69" s="150">
        <v>46022</v>
      </c>
      <c r="O69" s="156"/>
      <c r="P69" s="208" t="s">
        <v>62</v>
      </c>
      <c r="Q69" s="156"/>
      <c r="R69" s="156"/>
      <c r="S69" s="109"/>
    </row>
    <row r="70" spans="1:19" ht="58.5" x14ac:dyDescent="0.2">
      <c r="A70" s="331" t="s">
        <v>220</v>
      </c>
      <c r="B70" s="137" t="str">
        <f>B62</f>
        <v>Результат предоставления субсидии 2 (код субсидии № 7028):</v>
      </c>
      <c r="C70" s="142" t="s">
        <v>191</v>
      </c>
      <c r="D70" s="141" t="s">
        <v>333</v>
      </c>
      <c r="E70" s="141" t="s">
        <v>320</v>
      </c>
      <c r="F70" s="142">
        <v>642</v>
      </c>
      <c r="G70" s="142">
        <v>6</v>
      </c>
      <c r="H70" s="142">
        <f>G70</f>
        <v>6</v>
      </c>
      <c r="I70" s="142">
        <v>0</v>
      </c>
      <c r="J70" s="142">
        <f t="shared" si="1"/>
        <v>0</v>
      </c>
      <c r="K70" s="142">
        <f t="shared" si="2"/>
        <v>6</v>
      </c>
      <c r="L70" s="142"/>
      <c r="M70" s="209" t="s">
        <v>62</v>
      </c>
      <c r="N70" s="209" t="s">
        <v>62</v>
      </c>
      <c r="O70" s="156">
        <v>1382.04</v>
      </c>
      <c r="P70" s="156"/>
      <c r="Q70" s="156">
        <v>0</v>
      </c>
      <c r="R70" s="156">
        <v>0</v>
      </c>
      <c r="S70" s="109"/>
    </row>
    <row r="71" spans="1:19" ht="31.5" x14ac:dyDescent="0.2">
      <c r="A71" s="332"/>
      <c r="B71" s="146" t="s">
        <v>70</v>
      </c>
      <c r="C71" s="209"/>
      <c r="D71" s="209" t="s">
        <v>62</v>
      </c>
      <c r="E71" s="209"/>
      <c r="F71" s="209"/>
      <c r="G71" s="209">
        <f>G70</f>
        <v>6</v>
      </c>
      <c r="H71" s="209">
        <f t="shared" ref="H71:I71" si="34">H70</f>
        <v>6</v>
      </c>
      <c r="I71" s="274">
        <f t="shared" si="34"/>
        <v>0</v>
      </c>
      <c r="J71" s="142">
        <f t="shared" ref="J71:J134" si="35">I71</f>
        <v>0</v>
      </c>
      <c r="K71" s="209">
        <f t="shared" ref="K71:K134" si="36">G71</f>
        <v>6</v>
      </c>
      <c r="L71" s="209" t="s">
        <v>62</v>
      </c>
      <c r="M71" s="150">
        <v>46022</v>
      </c>
      <c r="N71" s="150">
        <v>46022</v>
      </c>
      <c r="O71" s="156"/>
      <c r="P71" s="208" t="s">
        <v>62</v>
      </c>
      <c r="Q71" s="156"/>
      <c r="R71" s="156"/>
      <c r="S71" s="109"/>
    </row>
    <row r="72" spans="1:19" ht="14.25" x14ac:dyDescent="0.2">
      <c r="A72" s="332"/>
      <c r="B72" s="147" t="s">
        <v>76</v>
      </c>
      <c r="C72" s="209"/>
      <c r="D72" s="209"/>
      <c r="E72" s="209"/>
      <c r="F72" s="209"/>
      <c r="G72" s="209" t="s">
        <v>62</v>
      </c>
      <c r="H72" s="209"/>
      <c r="I72" s="274" t="s">
        <v>62</v>
      </c>
      <c r="J72" s="142" t="str">
        <f t="shared" si="35"/>
        <v>X</v>
      </c>
      <c r="K72" s="209" t="str">
        <f t="shared" si="36"/>
        <v>X</v>
      </c>
      <c r="L72" s="209" t="s">
        <v>62</v>
      </c>
      <c r="M72" s="209"/>
      <c r="N72" s="209"/>
      <c r="O72" s="208" t="s">
        <v>62</v>
      </c>
      <c r="P72" s="208" t="s">
        <v>62</v>
      </c>
      <c r="Q72" s="208" t="s">
        <v>62</v>
      </c>
      <c r="R72" s="208" t="s">
        <v>62</v>
      </c>
      <c r="S72" s="109"/>
    </row>
    <row r="73" spans="1:19" ht="45" x14ac:dyDescent="0.2">
      <c r="A73" s="332"/>
      <c r="B73" s="148" t="s">
        <v>192</v>
      </c>
      <c r="C73" s="209"/>
      <c r="D73" s="209" t="s">
        <v>62</v>
      </c>
      <c r="E73" s="209"/>
      <c r="F73" s="209"/>
      <c r="G73" s="209">
        <f>G70</f>
        <v>6</v>
      </c>
      <c r="H73" s="209">
        <f t="shared" ref="H73:I73" si="37">H70</f>
        <v>6</v>
      </c>
      <c r="I73" s="274">
        <f t="shared" si="37"/>
        <v>0</v>
      </c>
      <c r="J73" s="142">
        <f t="shared" si="35"/>
        <v>0</v>
      </c>
      <c r="K73" s="209">
        <f t="shared" si="36"/>
        <v>6</v>
      </c>
      <c r="L73" s="209" t="s">
        <v>62</v>
      </c>
      <c r="M73" s="150">
        <v>46022</v>
      </c>
      <c r="N73" s="150">
        <v>46022</v>
      </c>
      <c r="O73" s="156"/>
      <c r="P73" s="208" t="s">
        <v>62</v>
      </c>
      <c r="Q73" s="156"/>
      <c r="R73" s="156"/>
      <c r="S73" s="109"/>
    </row>
    <row r="74" spans="1:19" ht="14.25" x14ac:dyDescent="0.2">
      <c r="A74" s="332"/>
      <c r="B74" s="147" t="s">
        <v>193</v>
      </c>
      <c r="C74" s="209"/>
      <c r="D74" s="209"/>
      <c r="E74" s="209"/>
      <c r="F74" s="209"/>
      <c r="G74" s="209" t="s">
        <v>62</v>
      </c>
      <c r="H74" s="209"/>
      <c r="I74" s="274" t="s">
        <v>62</v>
      </c>
      <c r="J74" s="142" t="str">
        <f t="shared" si="35"/>
        <v>X</v>
      </c>
      <c r="K74" s="209" t="str">
        <f t="shared" si="36"/>
        <v>X</v>
      </c>
      <c r="L74" s="209" t="s">
        <v>62</v>
      </c>
      <c r="M74" s="209"/>
      <c r="N74" s="209"/>
      <c r="O74" s="208" t="s">
        <v>62</v>
      </c>
      <c r="P74" s="208" t="s">
        <v>62</v>
      </c>
      <c r="Q74" s="208" t="s">
        <v>62</v>
      </c>
      <c r="R74" s="208" t="s">
        <v>62</v>
      </c>
      <c r="S74" s="109"/>
    </row>
    <row r="75" spans="1:19" ht="45" x14ac:dyDescent="0.2">
      <c r="A75" s="332"/>
      <c r="B75" s="148" t="s">
        <v>330</v>
      </c>
      <c r="C75" s="209"/>
      <c r="D75" s="209" t="s">
        <v>62</v>
      </c>
      <c r="E75" s="209"/>
      <c r="F75" s="209"/>
      <c r="G75" s="209">
        <f>G71</f>
        <v>6</v>
      </c>
      <c r="H75" s="209">
        <f t="shared" ref="H75:I75" si="38">H71</f>
        <v>6</v>
      </c>
      <c r="I75" s="274">
        <f t="shared" si="38"/>
        <v>0</v>
      </c>
      <c r="J75" s="142">
        <f t="shared" si="35"/>
        <v>0</v>
      </c>
      <c r="K75" s="209">
        <f t="shared" si="36"/>
        <v>6</v>
      </c>
      <c r="L75" s="209" t="s">
        <v>62</v>
      </c>
      <c r="M75" s="150">
        <v>46022</v>
      </c>
      <c r="N75" s="150">
        <v>46022</v>
      </c>
      <c r="O75" s="156"/>
      <c r="P75" s="208" t="s">
        <v>62</v>
      </c>
      <c r="Q75" s="156"/>
      <c r="R75" s="156"/>
      <c r="S75" s="109"/>
    </row>
    <row r="76" spans="1:19" ht="14.25" x14ac:dyDescent="0.2">
      <c r="A76" s="332"/>
      <c r="B76" s="147" t="s">
        <v>71</v>
      </c>
      <c r="C76" s="209"/>
      <c r="D76" s="209"/>
      <c r="E76" s="209"/>
      <c r="F76" s="209"/>
      <c r="G76" s="209" t="s">
        <v>62</v>
      </c>
      <c r="H76" s="209"/>
      <c r="I76" s="274" t="s">
        <v>62</v>
      </c>
      <c r="J76" s="142" t="str">
        <f t="shared" si="35"/>
        <v>X</v>
      </c>
      <c r="K76" s="209" t="str">
        <f t="shared" si="36"/>
        <v>X</v>
      </c>
      <c r="L76" s="209" t="s">
        <v>62</v>
      </c>
      <c r="M76" s="209"/>
      <c r="N76" s="209"/>
      <c r="O76" s="208" t="s">
        <v>62</v>
      </c>
      <c r="P76" s="208" t="s">
        <v>62</v>
      </c>
      <c r="Q76" s="208" t="s">
        <v>62</v>
      </c>
      <c r="R76" s="208" t="s">
        <v>62</v>
      </c>
      <c r="S76" s="109"/>
    </row>
    <row r="77" spans="1:19" x14ac:dyDescent="0.2">
      <c r="A77" s="333"/>
      <c r="B77" s="148" t="s">
        <v>72</v>
      </c>
      <c r="C77" s="209"/>
      <c r="D77" s="209" t="s">
        <v>62</v>
      </c>
      <c r="E77" s="209"/>
      <c r="F77" s="209"/>
      <c r="G77" s="209">
        <f>G75</f>
        <v>6</v>
      </c>
      <c r="H77" s="209">
        <f t="shared" ref="H77:I77" si="39">H75</f>
        <v>6</v>
      </c>
      <c r="I77" s="274">
        <f t="shared" si="39"/>
        <v>0</v>
      </c>
      <c r="J77" s="142">
        <f t="shared" si="35"/>
        <v>0</v>
      </c>
      <c r="K77" s="209">
        <f t="shared" si="36"/>
        <v>6</v>
      </c>
      <c r="L77" s="209" t="s">
        <v>62</v>
      </c>
      <c r="M77" s="150">
        <v>46022</v>
      </c>
      <c r="N77" s="150">
        <v>46022</v>
      </c>
      <c r="O77" s="156"/>
      <c r="P77" s="208" t="s">
        <v>62</v>
      </c>
      <c r="Q77" s="156"/>
      <c r="R77" s="156"/>
      <c r="S77" s="109"/>
    </row>
    <row r="78" spans="1:19" ht="58.5" x14ac:dyDescent="0.2">
      <c r="A78" s="331" t="s">
        <v>221</v>
      </c>
      <c r="B78" s="137" t="str">
        <f>B70</f>
        <v>Результат предоставления субсидии 2 (код субсидии № 7028):</v>
      </c>
      <c r="C78" s="142" t="s">
        <v>191</v>
      </c>
      <c r="D78" s="141" t="s">
        <v>333</v>
      </c>
      <c r="E78" s="141" t="s">
        <v>320</v>
      </c>
      <c r="F78" s="142">
        <v>642</v>
      </c>
      <c r="G78" s="142">
        <v>3</v>
      </c>
      <c r="H78" s="142">
        <f>G78</f>
        <v>3</v>
      </c>
      <c r="I78" s="142">
        <v>0</v>
      </c>
      <c r="J78" s="142">
        <f t="shared" si="35"/>
        <v>0</v>
      </c>
      <c r="K78" s="142">
        <f t="shared" si="36"/>
        <v>3</v>
      </c>
      <c r="L78" s="142"/>
      <c r="M78" s="209" t="s">
        <v>62</v>
      </c>
      <c r="N78" s="209" t="s">
        <v>62</v>
      </c>
      <c r="O78" s="156">
        <v>15165.78</v>
      </c>
      <c r="P78" s="156"/>
      <c r="Q78" s="156">
        <v>0</v>
      </c>
      <c r="R78" s="156">
        <v>0</v>
      </c>
      <c r="S78" s="109"/>
    </row>
    <row r="79" spans="1:19" ht="31.5" x14ac:dyDescent="0.2">
      <c r="A79" s="332"/>
      <c r="B79" s="146" t="s">
        <v>70</v>
      </c>
      <c r="C79" s="209"/>
      <c r="D79" s="209" t="s">
        <v>62</v>
      </c>
      <c r="E79" s="209"/>
      <c r="F79" s="209"/>
      <c r="G79" s="209">
        <f>G78</f>
        <v>3</v>
      </c>
      <c r="H79" s="209">
        <f t="shared" ref="H79:I79" si="40">H78</f>
        <v>3</v>
      </c>
      <c r="I79" s="274">
        <f t="shared" si="40"/>
        <v>0</v>
      </c>
      <c r="J79" s="142">
        <f t="shared" si="35"/>
        <v>0</v>
      </c>
      <c r="K79" s="209">
        <f t="shared" si="36"/>
        <v>3</v>
      </c>
      <c r="L79" s="209" t="s">
        <v>62</v>
      </c>
      <c r="M79" s="150">
        <v>46022</v>
      </c>
      <c r="N79" s="150">
        <v>46022</v>
      </c>
      <c r="O79" s="156"/>
      <c r="P79" s="208" t="s">
        <v>62</v>
      </c>
      <c r="Q79" s="156"/>
      <c r="R79" s="156"/>
      <c r="S79" s="109"/>
    </row>
    <row r="80" spans="1:19" ht="14.25" x14ac:dyDescent="0.2">
      <c r="A80" s="332"/>
      <c r="B80" s="147" t="s">
        <v>76</v>
      </c>
      <c r="C80" s="209"/>
      <c r="D80" s="209"/>
      <c r="E80" s="209"/>
      <c r="F80" s="209"/>
      <c r="G80" s="209" t="s">
        <v>62</v>
      </c>
      <c r="H80" s="209"/>
      <c r="I80" s="274" t="s">
        <v>62</v>
      </c>
      <c r="J80" s="142" t="str">
        <f t="shared" si="35"/>
        <v>X</v>
      </c>
      <c r="K80" s="209" t="str">
        <f t="shared" si="36"/>
        <v>X</v>
      </c>
      <c r="L80" s="209" t="s">
        <v>62</v>
      </c>
      <c r="M80" s="209"/>
      <c r="N80" s="209"/>
      <c r="O80" s="208" t="s">
        <v>62</v>
      </c>
      <c r="P80" s="208" t="s">
        <v>62</v>
      </c>
      <c r="Q80" s="208" t="s">
        <v>62</v>
      </c>
      <c r="R80" s="208" t="s">
        <v>62</v>
      </c>
      <c r="S80" s="109"/>
    </row>
    <row r="81" spans="1:19" ht="45" x14ac:dyDescent="0.2">
      <c r="A81" s="332"/>
      <c r="B81" s="148" t="s">
        <v>192</v>
      </c>
      <c r="C81" s="209"/>
      <c r="D81" s="209" t="s">
        <v>62</v>
      </c>
      <c r="E81" s="209"/>
      <c r="F81" s="209"/>
      <c r="G81" s="209">
        <f>G78</f>
        <v>3</v>
      </c>
      <c r="H81" s="209">
        <f t="shared" ref="H81:I81" si="41">H78</f>
        <v>3</v>
      </c>
      <c r="I81" s="274">
        <f t="shared" si="41"/>
        <v>0</v>
      </c>
      <c r="J81" s="142">
        <f t="shared" si="35"/>
        <v>0</v>
      </c>
      <c r="K81" s="209">
        <f t="shared" si="36"/>
        <v>3</v>
      </c>
      <c r="L81" s="209" t="s">
        <v>62</v>
      </c>
      <c r="M81" s="150">
        <v>46022</v>
      </c>
      <c r="N81" s="150">
        <v>46022</v>
      </c>
      <c r="O81" s="156"/>
      <c r="P81" s="208" t="s">
        <v>62</v>
      </c>
      <c r="Q81" s="156"/>
      <c r="R81" s="156"/>
      <c r="S81" s="109"/>
    </row>
    <row r="82" spans="1:19" ht="14.25" x14ac:dyDescent="0.2">
      <c r="A82" s="332"/>
      <c r="B82" s="147" t="s">
        <v>193</v>
      </c>
      <c r="C82" s="209"/>
      <c r="D82" s="209"/>
      <c r="E82" s="209"/>
      <c r="F82" s="209"/>
      <c r="G82" s="209" t="s">
        <v>62</v>
      </c>
      <c r="H82" s="209"/>
      <c r="I82" s="274" t="s">
        <v>62</v>
      </c>
      <c r="J82" s="142" t="str">
        <f t="shared" si="35"/>
        <v>X</v>
      </c>
      <c r="K82" s="209" t="str">
        <f t="shared" si="36"/>
        <v>X</v>
      </c>
      <c r="L82" s="209" t="s">
        <v>62</v>
      </c>
      <c r="M82" s="209"/>
      <c r="N82" s="209"/>
      <c r="O82" s="208" t="s">
        <v>62</v>
      </c>
      <c r="P82" s="208" t="s">
        <v>62</v>
      </c>
      <c r="Q82" s="208" t="s">
        <v>62</v>
      </c>
      <c r="R82" s="208" t="s">
        <v>62</v>
      </c>
      <c r="S82" s="109"/>
    </row>
    <row r="83" spans="1:19" ht="45" x14ac:dyDescent="0.2">
      <c r="A83" s="332"/>
      <c r="B83" s="148" t="s">
        <v>330</v>
      </c>
      <c r="C83" s="209"/>
      <c r="D83" s="209" t="s">
        <v>62</v>
      </c>
      <c r="E83" s="209"/>
      <c r="F83" s="209"/>
      <c r="G83" s="209">
        <f>G79</f>
        <v>3</v>
      </c>
      <c r="H83" s="209">
        <f t="shared" ref="H83:I83" si="42">H79</f>
        <v>3</v>
      </c>
      <c r="I83" s="274">
        <f t="shared" si="42"/>
        <v>0</v>
      </c>
      <c r="J83" s="142">
        <f t="shared" si="35"/>
        <v>0</v>
      </c>
      <c r="K83" s="209">
        <f t="shared" si="36"/>
        <v>3</v>
      </c>
      <c r="L83" s="209" t="s">
        <v>62</v>
      </c>
      <c r="M83" s="150">
        <v>46022</v>
      </c>
      <c r="N83" s="150">
        <v>46022</v>
      </c>
      <c r="O83" s="156"/>
      <c r="P83" s="208" t="s">
        <v>62</v>
      </c>
      <c r="Q83" s="156"/>
      <c r="R83" s="156"/>
      <c r="S83" s="109"/>
    </row>
    <row r="84" spans="1:19" ht="14.25" x14ac:dyDescent="0.2">
      <c r="A84" s="332"/>
      <c r="B84" s="147" t="s">
        <v>71</v>
      </c>
      <c r="C84" s="209"/>
      <c r="D84" s="209"/>
      <c r="E84" s="209"/>
      <c r="F84" s="209"/>
      <c r="G84" s="209" t="s">
        <v>62</v>
      </c>
      <c r="H84" s="209"/>
      <c r="I84" s="274" t="s">
        <v>62</v>
      </c>
      <c r="J84" s="142" t="str">
        <f t="shared" si="35"/>
        <v>X</v>
      </c>
      <c r="K84" s="209" t="str">
        <f t="shared" si="36"/>
        <v>X</v>
      </c>
      <c r="L84" s="209" t="s">
        <v>62</v>
      </c>
      <c r="M84" s="209"/>
      <c r="N84" s="209"/>
      <c r="O84" s="208" t="s">
        <v>62</v>
      </c>
      <c r="P84" s="208" t="s">
        <v>62</v>
      </c>
      <c r="Q84" s="208" t="s">
        <v>62</v>
      </c>
      <c r="R84" s="208" t="s">
        <v>62</v>
      </c>
      <c r="S84" s="109"/>
    </row>
    <row r="85" spans="1:19" x14ac:dyDescent="0.2">
      <c r="A85" s="333"/>
      <c r="B85" s="148" t="s">
        <v>72</v>
      </c>
      <c r="C85" s="209"/>
      <c r="D85" s="209" t="s">
        <v>62</v>
      </c>
      <c r="E85" s="209"/>
      <c r="F85" s="209"/>
      <c r="G85" s="209">
        <f>G83</f>
        <v>3</v>
      </c>
      <c r="H85" s="209">
        <f t="shared" ref="H85:I85" si="43">H83</f>
        <v>3</v>
      </c>
      <c r="I85" s="274">
        <f t="shared" si="43"/>
        <v>0</v>
      </c>
      <c r="J85" s="142">
        <f t="shared" si="35"/>
        <v>0</v>
      </c>
      <c r="K85" s="209">
        <f t="shared" si="36"/>
        <v>3</v>
      </c>
      <c r="L85" s="209" t="s">
        <v>62</v>
      </c>
      <c r="M85" s="150">
        <v>46022</v>
      </c>
      <c r="N85" s="150">
        <v>46022</v>
      </c>
      <c r="O85" s="156"/>
      <c r="P85" s="208" t="s">
        <v>62</v>
      </c>
      <c r="Q85" s="156"/>
      <c r="R85" s="156"/>
      <c r="S85" s="109"/>
    </row>
    <row r="86" spans="1:19" ht="58.5" x14ac:dyDescent="0.2">
      <c r="A86" s="331" t="s">
        <v>222</v>
      </c>
      <c r="B86" s="137" t="str">
        <f>B78</f>
        <v>Результат предоставления субсидии 2 (код субсидии № 7028):</v>
      </c>
      <c r="C86" s="142" t="s">
        <v>191</v>
      </c>
      <c r="D86" s="141" t="s">
        <v>333</v>
      </c>
      <c r="E86" s="141" t="s">
        <v>320</v>
      </c>
      <c r="F86" s="142">
        <v>642</v>
      </c>
      <c r="G86" s="142">
        <v>20</v>
      </c>
      <c r="H86" s="142">
        <f>G86</f>
        <v>20</v>
      </c>
      <c r="I86" s="142">
        <v>0</v>
      </c>
      <c r="J86" s="142">
        <f t="shared" si="35"/>
        <v>0</v>
      </c>
      <c r="K86" s="142">
        <f t="shared" si="36"/>
        <v>20</v>
      </c>
      <c r="L86" s="142"/>
      <c r="M86" s="209" t="s">
        <v>62</v>
      </c>
      <c r="N86" s="209" t="s">
        <v>62</v>
      </c>
      <c r="O86" s="156">
        <v>138581</v>
      </c>
      <c r="P86" s="156"/>
      <c r="Q86" s="156">
        <v>127493.18</v>
      </c>
      <c r="R86" s="156">
        <v>0</v>
      </c>
      <c r="S86" s="109"/>
    </row>
    <row r="87" spans="1:19" ht="31.5" x14ac:dyDescent="0.2">
      <c r="A87" s="332"/>
      <c r="B87" s="146" t="s">
        <v>70</v>
      </c>
      <c r="C87" s="209"/>
      <c r="D87" s="209" t="s">
        <v>62</v>
      </c>
      <c r="E87" s="209"/>
      <c r="F87" s="209"/>
      <c r="G87" s="209">
        <f>G86</f>
        <v>20</v>
      </c>
      <c r="H87" s="209">
        <f t="shared" ref="H87:I87" si="44">H86</f>
        <v>20</v>
      </c>
      <c r="I87" s="274">
        <f t="shared" si="44"/>
        <v>0</v>
      </c>
      <c r="J87" s="142">
        <f t="shared" si="35"/>
        <v>0</v>
      </c>
      <c r="K87" s="209">
        <f t="shared" si="36"/>
        <v>20</v>
      </c>
      <c r="L87" s="209" t="s">
        <v>62</v>
      </c>
      <c r="M87" s="150">
        <v>46022</v>
      </c>
      <c r="N87" s="150">
        <v>46022</v>
      </c>
      <c r="O87" s="156"/>
      <c r="P87" s="208" t="s">
        <v>62</v>
      </c>
      <c r="Q87" s="156"/>
      <c r="R87" s="156"/>
      <c r="S87" s="109"/>
    </row>
    <row r="88" spans="1:19" ht="14.25" x14ac:dyDescent="0.2">
      <c r="A88" s="332"/>
      <c r="B88" s="147" t="s">
        <v>76</v>
      </c>
      <c r="C88" s="209"/>
      <c r="D88" s="209"/>
      <c r="E88" s="209"/>
      <c r="F88" s="209"/>
      <c r="G88" s="209" t="s">
        <v>62</v>
      </c>
      <c r="H88" s="209"/>
      <c r="I88" s="274" t="s">
        <v>62</v>
      </c>
      <c r="J88" s="142" t="str">
        <f t="shared" si="35"/>
        <v>X</v>
      </c>
      <c r="K88" s="209" t="str">
        <f t="shared" si="36"/>
        <v>X</v>
      </c>
      <c r="L88" s="209" t="s">
        <v>62</v>
      </c>
      <c r="M88" s="209"/>
      <c r="N88" s="209"/>
      <c r="O88" s="208" t="s">
        <v>62</v>
      </c>
      <c r="P88" s="208" t="s">
        <v>62</v>
      </c>
      <c r="Q88" s="208" t="s">
        <v>62</v>
      </c>
      <c r="R88" s="208" t="s">
        <v>62</v>
      </c>
      <c r="S88" s="109"/>
    </row>
    <row r="89" spans="1:19" ht="45" x14ac:dyDescent="0.2">
      <c r="A89" s="332"/>
      <c r="B89" s="148" t="s">
        <v>192</v>
      </c>
      <c r="C89" s="209"/>
      <c r="D89" s="209" t="s">
        <v>62</v>
      </c>
      <c r="E89" s="209"/>
      <c r="F89" s="209"/>
      <c r="G89" s="209">
        <f>G86</f>
        <v>20</v>
      </c>
      <c r="H89" s="209">
        <f t="shared" ref="H89:I89" si="45">H86</f>
        <v>20</v>
      </c>
      <c r="I89" s="274">
        <f t="shared" si="45"/>
        <v>0</v>
      </c>
      <c r="J89" s="142">
        <f t="shared" si="35"/>
        <v>0</v>
      </c>
      <c r="K89" s="209">
        <f t="shared" si="36"/>
        <v>20</v>
      </c>
      <c r="L89" s="209" t="s">
        <v>62</v>
      </c>
      <c r="M89" s="150">
        <v>46022</v>
      </c>
      <c r="N89" s="150">
        <v>46022</v>
      </c>
      <c r="O89" s="156"/>
      <c r="P89" s="208" t="s">
        <v>62</v>
      </c>
      <c r="Q89" s="156"/>
      <c r="R89" s="156"/>
      <c r="S89" s="109"/>
    </row>
    <row r="90" spans="1:19" ht="14.25" x14ac:dyDescent="0.2">
      <c r="A90" s="332"/>
      <c r="B90" s="147" t="s">
        <v>193</v>
      </c>
      <c r="C90" s="209"/>
      <c r="D90" s="209"/>
      <c r="E90" s="209"/>
      <c r="F90" s="209"/>
      <c r="G90" s="209" t="s">
        <v>62</v>
      </c>
      <c r="H90" s="209"/>
      <c r="I90" s="274" t="s">
        <v>62</v>
      </c>
      <c r="J90" s="142" t="str">
        <f t="shared" si="35"/>
        <v>X</v>
      </c>
      <c r="K90" s="209" t="str">
        <f t="shared" si="36"/>
        <v>X</v>
      </c>
      <c r="L90" s="209" t="s">
        <v>62</v>
      </c>
      <c r="M90" s="209"/>
      <c r="N90" s="209"/>
      <c r="O90" s="208" t="s">
        <v>62</v>
      </c>
      <c r="P90" s="208" t="s">
        <v>62</v>
      </c>
      <c r="Q90" s="208" t="s">
        <v>62</v>
      </c>
      <c r="R90" s="208" t="s">
        <v>62</v>
      </c>
      <c r="S90" s="109"/>
    </row>
    <row r="91" spans="1:19" ht="45" x14ac:dyDescent="0.2">
      <c r="A91" s="332"/>
      <c r="B91" s="148" t="s">
        <v>330</v>
      </c>
      <c r="C91" s="209"/>
      <c r="D91" s="209" t="s">
        <v>62</v>
      </c>
      <c r="E91" s="209"/>
      <c r="F91" s="209"/>
      <c r="G91" s="209">
        <f>G87</f>
        <v>20</v>
      </c>
      <c r="H91" s="209">
        <f t="shared" ref="H91:I91" si="46">H87</f>
        <v>20</v>
      </c>
      <c r="I91" s="274">
        <f t="shared" si="46"/>
        <v>0</v>
      </c>
      <c r="J91" s="142">
        <f t="shared" si="35"/>
        <v>0</v>
      </c>
      <c r="K91" s="209">
        <f t="shared" si="36"/>
        <v>20</v>
      </c>
      <c r="L91" s="209" t="s">
        <v>62</v>
      </c>
      <c r="M91" s="150">
        <v>46022</v>
      </c>
      <c r="N91" s="150">
        <v>46022</v>
      </c>
      <c r="O91" s="156"/>
      <c r="P91" s="208" t="s">
        <v>62</v>
      </c>
      <c r="Q91" s="156"/>
      <c r="R91" s="156"/>
      <c r="S91" s="109"/>
    </row>
    <row r="92" spans="1:19" ht="14.25" x14ac:dyDescent="0.2">
      <c r="A92" s="332"/>
      <c r="B92" s="147" t="s">
        <v>71</v>
      </c>
      <c r="C92" s="209"/>
      <c r="D92" s="209"/>
      <c r="E92" s="209"/>
      <c r="F92" s="209"/>
      <c r="G92" s="209" t="s">
        <v>62</v>
      </c>
      <c r="H92" s="209"/>
      <c r="I92" s="274" t="s">
        <v>62</v>
      </c>
      <c r="J92" s="142" t="str">
        <f t="shared" si="35"/>
        <v>X</v>
      </c>
      <c r="K92" s="209" t="str">
        <f t="shared" si="36"/>
        <v>X</v>
      </c>
      <c r="L92" s="209" t="s">
        <v>62</v>
      </c>
      <c r="M92" s="209"/>
      <c r="N92" s="209"/>
      <c r="O92" s="208" t="s">
        <v>62</v>
      </c>
      <c r="P92" s="208" t="s">
        <v>62</v>
      </c>
      <c r="Q92" s="208" t="s">
        <v>62</v>
      </c>
      <c r="R92" s="208" t="s">
        <v>62</v>
      </c>
      <c r="S92" s="109"/>
    </row>
    <row r="93" spans="1:19" x14ac:dyDescent="0.2">
      <c r="A93" s="333"/>
      <c r="B93" s="148" t="s">
        <v>72</v>
      </c>
      <c r="C93" s="209"/>
      <c r="D93" s="209" t="s">
        <v>62</v>
      </c>
      <c r="E93" s="209"/>
      <c r="F93" s="209"/>
      <c r="G93" s="209">
        <f>G91</f>
        <v>20</v>
      </c>
      <c r="H93" s="209">
        <f t="shared" ref="H93:I93" si="47">H91</f>
        <v>20</v>
      </c>
      <c r="I93" s="274">
        <f t="shared" si="47"/>
        <v>0</v>
      </c>
      <c r="J93" s="142">
        <f t="shared" si="35"/>
        <v>0</v>
      </c>
      <c r="K93" s="209">
        <f t="shared" si="36"/>
        <v>20</v>
      </c>
      <c r="L93" s="209" t="s">
        <v>62</v>
      </c>
      <c r="M93" s="150">
        <v>46022</v>
      </c>
      <c r="N93" s="150">
        <v>46022</v>
      </c>
      <c r="O93" s="156"/>
      <c r="P93" s="208" t="s">
        <v>62</v>
      </c>
      <c r="Q93" s="156"/>
      <c r="R93" s="156"/>
      <c r="S93" s="109"/>
    </row>
    <row r="94" spans="1:19" ht="58.5" x14ac:dyDescent="0.2">
      <c r="A94" s="331" t="s">
        <v>223</v>
      </c>
      <c r="B94" s="137" t="str">
        <f>B86</f>
        <v>Результат предоставления субсидии 2 (код субсидии № 7028):</v>
      </c>
      <c r="C94" s="142" t="s">
        <v>191</v>
      </c>
      <c r="D94" s="141" t="s">
        <v>333</v>
      </c>
      <c r="E94" s="141" t="s">
        <v>320</v>
      </c>
      <c r="F94" s="142">
        <v>642</v>
      </c>
      <c r="G94" s="142"/>
      <c r="H94" s="142">
        <f>G94</f>
        <v>0</v>
      </c>
      <c r="I94" s="142">
        <v>0</v>
      </c>
      <c r="J94" s="142">
        <f t="shared" si="35"/>
        <v>0</v>
      </c>
      <c r="K94" s="142">
        <f t="shared" si="36"/>
        <v>0</v>
      </c>
      <c r="L94" s="142"/>
      <c r="M94" s="209" t="s">
        <v>62</v>
      </c>
      <c r="N94" s="209" t="s">
        <v>62</v>
      </c>
      <c r="O94" s="156"/>
      <c r="P94" s="156"/>
      <c r="Q94" s="156"/>
      <c r="R94" s="156"/>
      <c r="S94" s="109"/>
    </row>
    <row r="95" spans="1:19" ht="31.5" x14ac:dyDescent="0.2">
      <c r="A95" s="332"/>
      <c r="B95" s="146" t="s">
        <v>70</v>
      </c>
      <c r="C95" s="209"/>
      <c r="D95" s="209" t="s">
        <v>62</v>
      </c>
      <c r="E95" s="209"/>
      <c r="F95" s="209"/>
      <c r="G95" s="209">
        <f>G94</f>
        <v>0</v>
      </c>
      <c r="H95" s="209">
        <f t="shared" ref="H95:I95" si="48">H94</f>
        <v>0</v>
      </c>
      <c r="I95" s="274">
        <f t="shared" si="48"/>
        <v>0</v>
      </c>
      <c r="J95" s="142">
        <f t="shared" si="35"/>
        <v>0</v>
      </c>
      <c r="K95" s="209">
        <f t="shared" si="36"/>
        <v>0</v>
      </c>
      <c r="L95" s="209" t="s">
        <v>62</v>
      </c>
      <c r="M95" s="150">
        <v>46022</v>
      </c>
      <c r="N95" s="150">
        <v>46022</v>
      </c>
      <c r="O95" s="156"/>
      <c r="P95" s="208" t="s">
        <v>62</v>
      </c>
      <c r="Q95" s="156"/>
      <c r="R95" s="156"/>
      <c r="S95" s="109"/>
    </row>
    <row r="96" spans="1:19" ht="14.25" x14ac:dyDescent="0.2">
      <c r="A96" s="332"/>
      <c r="B96" s="147" t="s">
        <v>76</v>
      </c>
      <c r="C96" s="209"/>
      <c r="D96" s="209"/>
      <c r="E96" s="209"/>
      <c r="F96" s="209"/>
      <c r="G96" s="209" t="s">
        <v>62</v>
      </c>
      <c r="H96" s="209"/>
      <c r="I96" s="274" t="s">
        <v>62</v>
      </c>
      <c r="J96" s="142" t="str">
        <f t="shared" si="35"/>
        <v>X</v>
      </c>
      <c r="K96" s="209" t="str">
        <f t="shared" si="36"/>
        <v>X</v>
      </c>
      <c r="L96" s="209" t="s">
        <v>62</v>
      </c>
      <c r="M96" s="209"/>
      <c r="N96" s="209"/>
      <c r="O96" s="208" t="s">
        <v>62</v>
      </c>
      <c r="P96" s="208" t="s">
        <v>62</v>
      </c>
      <c r="Q96" s="208" t="s">
        <v>62</v>
      </c>
      <c r="R96" s="208" t="s">
        <v>62</v>
      </c>
      <c r="S96" s="109"/>
    </row>
    <row r="97" spans="1:19" ht="45" x14ac:dyDescent="0.2">
      <c r="A97" s="332"/>
      <c r="B97" s="148" t="s">
        <v>192</v>
      </c>
      <c r="C97" s="209"/>
      <c r="D97" s="209" t="s">
        <v>62</v>
      </c>
      <c r="E97" s="209"/>
      <c r="F97" s="209"/>
      <c r="G97" s="209">
        <f>G94</f>
        <v>0</v>
      </c>
      <c r="H97" s="209">
        <f t="shared" ref="H97:I97" si="49">H94</f>
        <v>0</v>
      </c>
      <c r="I97" s="274">
        <f t="shared" si="49"/>
        <v>0</v>
      </c>
      <c r="J97" s="142">
        <f t="shared" si="35"/>
        <v>0</v>
      </c>
      <c r="K97" s="209">
        <f t="shared" si="36"/>
        <v>0</v>
      </c>
      <c r="L97" s="209" t="s">
        <v>62</v>
      </c>
      <c r="M97" s="150">
        <v>46022</v>
      </c>
      <c r="N97" s="150">
        <v>46022</v>
      </c>
      <c r="O97" s="156"/>
      <c r="P97" s="208" t="s">
        <v>62</v>
      </c>
      <c r="Q97" s="156"/>
      <c r="R97" s="156"/>
      <c r="S97" s="109"/>
    </row>
    <row r="98" spans="1:19" ht="14.25" x14ac:dyDescent="0.2">
      <c r="A98" s="332"/>
      <c r="B98" s="147" t="s">
        <v>193</v>
      </c>
      <c r="C98" s="209"/>
      <c r="D98" s="209"/>
      <c r="E98" s="209"/>
      <c r="F98" s="209"/>
      <c r="G98" s="209" t="s">
        <v>62</v>
      </c>
      <c r="H98" s="209"/>
      <c r="I98" s="274" t="s">
        <v>62</v>
      </c>
      <c r="J98" s="142" t="str">
        <f t="shared" si="35"/>
        <v>X</v>
      </c>
      <c r="K98" s="209" t="str">
        <f t="shared" si="36"/>
        <v>X</v>
      </c>
      <c r="L98" s="209" t="s">
        <v>62</v>
      </c>
      <c r="M98" s="209"/>
      <c r="N98" s="209"/>
      <c r="O98" s="208" t="s">
        <v>62</v>
      </c>
      <c r="P98" s="208" t="s">
        <v>62</v>
      </c>
      <c r="Q98" s="208" t="s">
        <v>62</v>
      </c>
      <c r="R98" s="208" t="s">
        <v>62</v>
      </c>
      <c r="S98" s="109"/>
    </row>
    <row r="99" spans="1:19" ht="45" x14ac:dyDescent="0.2">
      <c r="A99" s="332"/>
      <c r="B99" s="148" t="s">
        <v>330</v>
      </c>
      <c r="C99" s="209"/>
      <c r="D99" s="209" t="s">
        <v>62</v>
      </c>
      <c r="E99" s="209"/>
      <c r="F99" s="209"/>
      <c r="G99" s="209">
        <f>G95</f>
        <v>0</v>
      </c>
      <c r="H99" s="209">
        <f t="shared" ref="H99:I99" si="50">H95</f>
        <v>0</v>
      </c>
      <c r="I99" s="274">
        <f t="shared" si="50"/>
        <v>0</v>
      </c>
      <c r="J99" s="142">
        <f t="shared" si="35"/>
        <v>0</v>
      </c>
      <c r="K99" s="209">
        <f t="shared" si="36"/>
        <v>0</v>
      </c>
      <c r="L99" s="209" t="s">
        <v>62</v>
      </c>
      <c r="M99" s="150">
        <v>46022</v>
      </c>
      <c r="N99" s="150">
        <v>46022</v>
      </c>
      <c r="O99" s="156"/>
      <c r="P99" s="208" t="s">
        <v>62</v>
      </c>
      <c r="Q99" s="156"/>
      <c r="R99" s="156"/>
      <c r="S99" s="109"/>
    </row>
    <row r="100" spans="1:19" ht="14.25" x14ac:dyDescent="0.2">
      <c r="A100" s="332"/>
      <c r="B100" s="147" t="s">
        <v>71</v>
      </c>
      <c r="C100" s="209"/>
      <c r="D100" s="209"/>
      <c r="E100" s="209"/>
      <c r="F100" s="209"/>
      <c r="G100" s="209" t="s">
        <v>62</v>
      </c>
      <c r="H100" s="209"/>
      <c r="I100" s="274" t="s">
        <v>62</v>
      </c>
      <c r="J100" s="142" t="str">
        <f t="shared" si="35"/>
        <v>X</v>
      </c>
      <c r="K100" s="209" t="str">
        <f t="shared" si="36"/>
        <v>X</v>
      </c>
      <c r="L100" s="209" t="s">
        <v>62</v>
      </c>
      <c r="M100" s="209"/>
      <c r="N100" s="209"/>
      <c r="O100" s="208" t="s">
        <v>62</v>
      </c>
      <c r="P100" s="208" t="s">
        <v>62</v>
      </c>
      <c r="Q100" s="208" t="s">
        <v>62</v>
      </c>
      <c r="R100" s="208" t="s">
        <v>62</v>
      </c>
      <c r="S100" s="109"/>
    </row>
    <row r="101" spans="1:19" x14ac:dyDescent="0.2">
      <c r="A101" s="333"/>
      <c r="B101" s="148" t="s">
        <v>72</v>
      </c>
      <c r="C101" s="209"/>
      <c r="D101" s="209" t="s">
        <v>62</v>
      </c>
      <c r="E101" s="209"/>
      <c r="F101" s="209"/>
      <c r="G101" s="209">
        <f>G99</f>
        <v>0</v>
      </c>
      <c r="H101" s="209">
        <f t="shared" ref="H101:I101" si="51">H99</f>
        <v>0</v>
      </c>
      <c r="I101" s="274">
        <f t="shared" si="51"/>
        <v>0</v>
      </c>
      <c r="J101" s="142">
        <f t="shared" si="35"/>
        <v>0</v>
      </c>
      <c r="K101" s="209">
        <f t="shared" si="36"/>
        <v>0</v>
      </c>
      <c r="L101" s="209" t="s">
        <v>62</v>
      </c>
      <c r="M101" s="150">
        <v>46022</v>
      </c>
      <c r="N101" s="150">
        <v>46022</v>
      </c>
      <c r="O101" s="156"/>
      <c r="P101" s="208" t="s">
        <v>62</v>
      </c>
      <c r="Q101" s="156"/>
      <c r="R101" s="156"/>
      <c r="S101" s="109"/>
    </row>
    <row r="102" spans="1:19" ht="58.5" x14ac:dyDescent="0.2">
      <c r="A102" s="331" t="s">
        <v>224</v>
      </c>
      <c r="B102" s="137" t="str">
        <f>B94</f>
        <v>Результат предоставления субсидии 2 (код субсидии № 7028):</v>
      </c>
      <c r="C102" s="142" t="s">
        <v>191</v>
      </c>
      <c r="D102" s="141" t="s">
        <v>333</v>
      </c>
      <c r="E102" s="141" t="s">
        <v>320</v>
      </c>
      <c r="F102" s="142">
        <v>642</v>
      </c>
      <c r="G102" s="142">
        <v>2</v>
      </c>
      <c r="H102" s="142">
        <f>G102</f>
        <v>2</v>
      </c>
      <c r="I102" s="142">
        <v>0</v>
      </c>
      <c r="J102" s="142">
        <f t="shared" si="35"/>
        <v>0</v>
      </c>
      <c r="K102" s="142">
        <f t="shared" si="36"/>
        <v>2</v>
      </c>
      <c r="L102" s="142"/>
      <c r="M102" s="209" t="s">
        <v>62</v>
      </c>
      <c r="N102" s="209" t="s">
        <v>62</v>
      </c>
      <c r="O102" s="156">
        <v>29525.4</v>
      </c>
      <c r="P102" s="156"/>
      <c r="Q102" s="156">
        <v>0</v>
      </c>
      <c r="R102" s="156">
        <v>0</v>
      </c>
      <c r="S102" s="109"/>
    </row>
    <row r="103" spans="1:19" ht="31.5" x14ac:dyDescent="0.2">
      <c r="A103" s="332"/>
      <c r="B103" s="146" t="s">
        <v>70</v>
      </c>
      <c r="C103" s="209"/>
      <c r="D103" s="209" t="s">
        <v>62</v>
      </c>
      <c r="E103" s="209"/>
      <c r="F103" s="209"/>
      <c r="G103" s="209">
        <f>G102</f>
        <v>2</v>
      </c>
      <c r="H103" s="209">
        <f t="shared" ref="H103:I103" si="52">H102</f>
        <v>2</v>
      </c>
      <c r="I103" s="274">
        <f t="shared" si="52"/>
        <v>0</v>
      </c>
      <c r="J103" s="142">
        <f t="shared" si="35"/>
        <v>0</v>
      </c>
      <c r="K103" s="209">
        <f t="shared" si="36"/>
        <v>2</v>
      </c>
      <c r="L103" s="209" t="s">
        <v>62</v>
      </c>
      <c r="M103" s="150">
        <v>46022</v>
      </c>
      <c r="N103" s="150">
        <v>46022</v>
      </c>
      <c r="O103" s="156"/>
      <c r="P103" s="208" t="s">
        <v>62</v>
      </c>
      <c r="Q103" s="156"/>
      <c r="R103" s="156"/>
      <c r="S103" s="109"/>
    </row>
    <row r="104" spans="1:19" ht="14.25" x14ac:dyDescent="0.2">
      <c r="A104" s="332"/>
      <c r="B104" s="147" t="s">
        <v>76</v>
      </c>
      <c r="C104" s="209"/>
      <c r="D104" s="209"/>
      <c r="E104" s="209"/>
      <c r="F104" s="209"/>
      <c r="G104" s="209" t="s">
        <v>62</v>
      </c>
      <c r="H104" s="209"/>
      <c r="I104" s="274" t="s">
        <v>62</v>
      </c>
      <c r="J104" s="142" t="str">
        <f t="shared" si="35"/>
        <v>X</v>
      </c>
      <c r="K104" s="209" t="str">
        <f t="shared" si="36"/>
        <v>X</v>
      </c>
      <c r="L104" s="209" t="s">
        <v>62</v>
      </c>
      <c r="M104" s="209"/>
      <c r="N104" s="209"/>
      <c r="O104" s="208" t="s">
        <v>62</v>
      </c>
      <c r="P104" s="208" t="s">
        <v>62</v>
      </c>
      <c r="Q104" s="208" t="s">
        <v>62</v>
      </c>
      <c r="R104" s="208" t="s">
        <v>62</v>
      </c>
      <c r="S104" s="109"/>
    </row>
    <row r="105" spans="1:19" ht="45" x14ac:dyDescent="0.2">
      <c r="A105" s="332"/>
      <c r="B105" s="148" t="s">
        <v>192</v>
      </c>
      <c r="C105" s="209"/>
      <c r="D105" s="209" t="s">
        <v>62</v>
      </c>
      <c r="E105" s="209"/>
      <c r="F105" s="209"/>
      <c r="G105" s="209">
        <f>G102</f>
        <v>2</v>
      </c>
      <c r="H105" s="209">
        <f t="shared" ref="H105:I105" si="53">H102</f>
        <v>2</v>
      </c>
      <c r="I105" s="274">
        <f t="shared" si="53"/>
        <v>0</v>
      </c>
      <c r="J105" s="142">
        <f t="shared" si="35"/>
        <v>0</v>
      </c>
      <c r="K105" s="209">
        <f t="shared" si="36"/>
        <v>2</v>
      </c>
      <c r="L105" s="209" t="s">
        <v>62</v>
      </c>
      <c r="M105" s="150">
        <v>46022</v>
      </c>
      <c r="N105" s="150">
        <v>46022</v>
      </c>
      <c r="O105" s="156"/>
      <c r="P105" s="208" t="s">
        <v>62</v>
      </c>
      <c r="Q105" s="156"/>
      <c r="R105" s="156"/>
      <c r="S105" s="109"/>
    </row>
    <row r="106" spans="1:19" ht="14.25" x14ac:dyDescent="0.2">
      <c r="A106" s="332"/>
      <c r="B106" s="147" t="s">
        <v>193</v>
      </c>
      <c r="C106" s="209"/>
      <c r="D106" s="209"/>
      <c r="E106" s="209"/>
      <c r="F106" s="209"/>
      <c r="G106" s="209" t="s">
        <v>62</v>
      </c>
      <c r="H106" s="209"/>
      <c r="I106" s="274" t="s">
        <v>62</v>
      </c>
      <c r="J106" s="142" t="str">
        <f t="shared" si="35"/>
        <v>X</v>
      </c>
      <c r="K106" s="209" t="str">
        <f t="shared" si="36"/>
        <v>X</v>
      </c>
      <c r="L106" s="209" t="s">
        <v>62</v>
      </c>
      <c r="M106" s="209"/>
      <c r="N106" s="209"/>
      <c r="O106" s="208" t="s">
        <v>62</v>
      </c>
      <c r="P106" s="208" t="s">
        <v>62</v>
      </c>
      <c r="Q106" s="208" t="s">
        <v>62</v>
      </c>
      <c r="R106" s="208" t="s">
        <v>62</v>
      </c>
      <c r="S106" s="109"/>
    </row>
    <row r="107" spans="1:19" ht="45" x14ac:dyDescent="0.2">
      <c r="A107" s="332"/>
      <c r="B107" s="148" t="s">
        <v>330</v>
      </c>
      <c r="C107" s="209"/>
      <c r="D107" s="209" t="s">
        <v>62</v>
      </c>
      <c r="E107" s="209"/>
      <c r="F107" s="209"/>
      <c r="G107" s="209">
        <f>G103</f>
        <v>2</v>
      </c>
      <c r="H107" s="209">
        <f t="shared" ref="H107:I107" si="54">H103</f>
        <v>2</v>
      </c>
      <c r="I107" s="274">
        <f t="shared" si="54"/>
        <v>0</v>
      </c>
      <c r="J107" s="142">
        <f t="shared" si="35"/>
        <v>0</v>
      </c>
      <c r="K107" s="209">
        <f t="shared" si="36"/>
        <v>2</v>
      </c>
      <c r="L107" s="209" t="s">
        <v>62</v>
      </c>
      <c r="M107" s="150">
        <v>46022</v>
      </c>
      <c r="N107" s="150">
        <v>46022</v>
      </c>
      <c r="O107" s="156"/>
      <c r="P107" s="208" t="s">
        <v>62</v>
      </c>
      <c r="Q107" s="156"/>
      <c r="R107" s="156"/>
      <c r="S107" s="109"/>
    </row>
    <row r="108" spans="1:19" ht="14.25" x14ac:dyDescent="0.2">
      <c r="A108" s="332"/>
      <c r="B108" s="147" t="s">
        <v>71</v>
      </c>
      <c r="C108" s="209"/>
      <c r="D108" s="209"/>
      <c r="E108" s="209"/>
      <c r="F108" s="209"/>
      <c r="G108" s="209" t="s">
        <v>62</v>
      </c>
      <c r="H108" s="209"/>
      <c r="I108" s="274" t="s">
        <v>62</v>
      </c>
      <c r="J108" s="142" t="str">
        <f t="shared" si="35"/>
        <v>X</v>
      </c>
      <c r="K108" s="209" t="str">
        <f t="shared" si="36"/>
        <v>X</v>
      </c>
      <c r="L108" s="209" t="s">
        <v>62</v>
      </c>
      <c r="M108" s="209"/>
      <c r="N108" s="209"/>
      <c r="O108" s="208" t="s">
        <v>62</v>
      </c>
      <c r="P108" s="208" t="s">
        <v>62</v>
      </c>
      <c r="Q108" s="208" t="s">
        <v>62</v>
      </c>
      <c r="R108" s="208" t="s">
        <v>62</v>
      </c>
      <c r="S108" s="109"/>
    </row>
    <row r="109" spans="1:19" x14ac:dyDescent="0.2">
      <c r="A109" s="333"/>
      <c r="B109" s="148" t="s">
        <v>72</v>
      </c>
      <c r="C109" s="209"/>
      <c r="D109" s="209" t="s">
        <v>62</v>
      </c>
      <c r="E109" s="209"/>
      <c r="F109" s="209"/>
      <c r="G109" s="209">
        <f>G107</f>
        <v>2</v>
      </c>
      <c r="H109" s="209">
        <f t="shared" ref="H109:I109" si="55">H107</f>
        <v>2</v>
      </c>
      <c r="I109" s="274">
        <f t="shared" si="55"/>
        <v>0</v>
      </c>
      <c r="J109" s="142">
        <f t="shared" si="35"/>
        <v>0</v>
      </c>
      <c r="K109" s="209">
        <f t="shared" si="36"/>
        <v>2</v>
      </c>
      <c r="L109" s="209" t="s">
        <v>62</v>
      </c>
      <c r="M109" s="150">
        <v>46022</v>
      </c>
      <c r="N109" s="150">
        <v>46022</v>
      </c>
      <c r="O109" s="156"/>
      <c r="P109" s="208" t="s">
        <v>62</v>
      </c>
      <c r="Q109" s="156"/>
      <c r="R109" s="156"/>
      <c r="S109" s="109"/>
    </row>
    <row r="110" spans="1:19" ht="58.5" x14ac:dyDescent="0.2">
      <c r="A110" s="331" t="s">
        <v>225</v>
      </c>
      <c r="B110" s="137" t="str">
        <f>B102</f>
        <v>Результат предоставления субсидии 2 (код субсидии № 7028):</v>
      </c>
      <c r="C110" s="142" t="s">
        <v>191</v>
      </c>
      <c r="D110" s="141" t="s">
        <v>333</v>
      </c>
      <c r="E110" s="141" t="s">
        <v>320</v>
      </c>
      <c r="F110" s="142">
        <v>642</v>
      </c>
      <c r="G110" s="142">
        <v>12</v>
      </c>
      <c r="H110" s="142">
        <f>G110</f>
        <v>12</v>
      </c>
      <c r="I110" s="142">
        <v>0</v>
      </c>
      <c r="J110" s="142">
        <f t="shared" si="35"/>
        <v>0</v>
      </c>
      <c r="K110" s="142">
        <f t="shared" si="36"/>
        <v>12</v>
      </c>
      <c r="L110" s="142"/>
      <c r="M110" s="209" t="s">
        <v>62</v>
      </c>
      <c r="N110" s="209" t="s">
        <v>62</v>
      </c>
      <c r="O110" s="156">
        <v>14618.22</v>
      </c>
      <c r="P110" s="156"/>
      <c r="Q110" s="156">
        <v>0</v>
      </c>
      <c r="R110" s="156">
        <v>0</v>
      </c>
      <c r="S110" s="109"/>
    </row>
    <row r="111" spans="1:19" ht="31.5" x14ac:dyDescent="0.2">
      <c r="A111" s="332"/>
      <c r="B111" s="146" t="s">
        <v>70</v>
      </c>
      <c r="C111" s="209"/>
      <c r="D111" s="209" t="s">
        <v>62</v>
      </c>
      <c r="E111" s="209"/>
      <c r="F111" s="209"/>
      <c r="G111" s="209">
        <f>G110</f>
        <v>12</v>
      </c>
      <c r="H111" s="209">
        <f t="shared" ref="H111:I111" si="56">H110</f>
        <v>12</v>
      </c>
      <c r="I111" s="274">
        <f t="shared" si="56"/>
        <v>0</v>
      </c>
      <c r="J111" s="142">
        <f t="shared" si="35"/>
        <v>0</v>
      </c>
      <c r="K111" s="209">
        <f t="shared" si="36"/>
        <v>12</v>
      </c>
      <c r="L111" s="209" t="s">
        <v>62</v>
      </c>
      <c r="M111" s="150">
        <v>46022</v>
      </c>
      <c r="N111" s="150">
        <v>46022</v>
      </c>
      <c r="O111" s="156"/>
      <c r="P111" s="208" t="s">
        <v>62</v>
      </c>
      <c r="Q111" s="156"/>
      <c r="R111" s="156"/>
      <c r="S111" s="109"/>
    </row>
    <row r="112" spans="1:19" ht="14.25" x14ac:dyDescent="0.2">
      <c r="A112" s="332"/>
      <c r="B112" s="147" t="s">
        <v>76</v>
      </c>
      <c r="C112" s="209"/>
      <c r="D112" s="209"/>
      <c r="E112" s="209"/>
      <c r="F112" s="209"/>
      <c r="G112" s="209" t="s">
        <v>62</v>
      </c>
      <c r="H112" s="209"/>
      <c r="I112" s="274" t="s">
        <v>62</v>
      </c>
      <c r="J112" s="142" t="str">
        <f t="shared" si="35"/>
        <v>X</v>
      </c>
      <c r="K112" s="209" t="str">
        <f t="shared" si="36"/>
        <v>X</v>
      </c>
      <c r="L112" s="209" t="s">
        <v>62</v>
      </c>
      <c r="M112" s="209"/>
      <c r="N112" s="209"/>
      <c r="O112" s="208" t="s">
        <v>62</v>
      </c>
      <c r="P112" s="208" t="s">
        <v>62</v>
      </c>
      <c r="Q112" s="208" t="s">
        <v>62</v>
      </c>
      <c r="R112" s="208" t="s">
        <v>62</v>
      </c>
      <c r="S112" s="109"/>
    </row>
    <row r="113" spans="1:19" ht="45" x14ac:dyDescent="0.2">
      <c r="A113" s="332"/>
      <c r="B113" s="148" t="s">
        <v>192</v>
      </c>
      <c r="C113" s="209"/>
      <c r="D113" s="209" t="s">
        <v>62</v>
      </c>
      <c r="E113" s="209"/>
      <c r="F113" s="209"/>
      <c r="G113" s="209">
        <f>G110</f>
        <v>12</v>
      </c>
      <c r="H113" s="209">
        <f t="shared" ref="H113:I113" si="57">H110</f>
        <v>12</v>
      </c>
      <c r="I113" s="274">
        <f t="shared" si="57"/>
        <v>0</v>
      </c>
      <c r="J113" s="142">
        <f t="shared" si="35"/>
        <v>0</v>
      </c>
      <c r="K113" s="209">
        <f t="shared" si="36"/>
        <v>12</v>
      </c>
      <c r="L113" s="209" t="s">
        <v>62</v>
      </c>
      <c r="M113" s="150">
        <v>46022</v>
      </c>
      <c r="N113" s="150">
        <v>46022</v>
      </c>
      <c r="O113" s="156"/>
      <c r="P113" s="208" t="s">
        <v>62</v>
      </c>
      <c r="Q113" s="156"/>
      <c r="R113" s="156"/>
      <c r="S113" s="109"/>
    </row>
    <row r="114" spans="1:19" ht="14.25" x14ac:dyDescent="0.2">
      <c r="A114" s="332"/>
      <c r="B114" s="147" t="s">
        <v>193</v>
      </c>
      <c r="C114" s="209"/>
      <c r="D114" s="209"/>
      <c r="E114" s="209"/>
      <c r="F114" s="209"/>
      <c r="G114" s="209" t="s">
        <v>62</v>
      </c>
      <c r="H114" s="209"/>
      <c r="I114" s="274" t="s">
        <v>62</v>
      </c>
      <c r="J114" s="142" t="str">
        <f t="shared" si="35"/>
        <v>X</v>
      </c>
      <c r="K114" s="209" t="str">
        <f t="shared" si="36"/>
        <v>X</v>
      </c>
      <c r="L114" s="209" t="s">
        <v>62</v>
      </c>
      <c r="M114" s="209"/>
      <c r="N114" s="209"/>
      <c r="O114" s="208" t="s">
        <v>62</v>
      </c>
      <c r="P114" s="208" t="s">
        <v>62</v>
      </c>
      <c r="Q114" s="208" t="s">
        <v>62</v>
      </c>
      <c r="R114" s="208" t="s">
        <v>62</v>
      </c>
      <c r="S114" s="109"/>
    </row>
    <row r="115" spans="1:19" ht="45" x14ac:dyDescent="0.2">
      <c r="A115" s="332"/>
      <c r="B115" s="148" t="s">
        <v>330</v>
      </c>
      <c r="C115" s="209"/>
      <c r="D115" s="209" t="s">
        <v>62</v>
      </c>
      <c r="E115" s="209"/>
      <c r="F115" s="209"/>
      <c r="G115" s="209">
        <f>G111</f>
        <v>12</v>
      </c>
      <c r="H115" s="209">
        <f t="shared" ref="H115:I115" si="58">H111</f>
        <v>12</v>
      </c>
      <c r="I115" s="274">
        <f t="shared" si="58"/>
        <v>0</v>
      </c>
      <c r="J115" s="142">
        <f t="shared" si="35"/>
        <v>0</v>
      </c>
      <c r="K115" s="209">
        <f t="shared" si="36"/>
        <v>12</v>
      </c>
      <c r="L115" s="209" t="s">
        <v>62</v>
      </c>
      <c r="M115" s="150">
        <v>46022</v>
      </c>
      <c r="N115" s="150">
        <v>46022</v>
      </c>
      <c r="O115" s="156"/>
      <c r="P115" s="208" t="s">
        <v>62</v>
      </c>
      <c r="Q115" s="156"/>
      <c r="R115" s="156"/>
      <c r="S115" s="109"/>
    </row>
    <row r="116" spans="1:19" ht="14.25" x14ac:dyDescent="0.2">
      <c r="A116" s="332"/>
      <c r="B116" s="147" t="s">
        <v>71</v>
      </c>
      <c r="C116" s="209"/>
      <c r="D116" s="209"/>
      <c r="E116" s="209"/>
      <c r="F116" s="209"/>
      <c r="G116" s="209" t="s">
        <v>62</v>
      </c>
      <c r="H116" s="209"/>
      <c r="I116" s="274" t="s">
        <v>62</v>
      </c>
      <c r="J116" s="142" t="str">
        <f t="shared" si="35"/>
        <v>X</v>
      </c>
      <c r="K116" s="209" t="str">
        <f t="shared" si="36"/>
        <v>X</v>
      </c>
      <c r="L116" s="209" t="s">
        <v>62</v>
      </c>
      <c r="M116" s="209"/>
      <c r="N116" s="209"/>
      <c r="O116" s="208" t="s">
        <v>62</v>
      </c>
      <c r="P116" s="208" t="s">
        <v>62</v>
      </c>
      <c r="Q116" s="208" t="s">
        <v>62</v>
      </c>
      <c r="R116" s="208" t="s">
        <v>62</v>
      </c>
      <c r="S116" s="109"/>
    </row>
    <row r="117" spans="1:19" x14ac:dyDescent="0.2">
      <c r="A117" s="333"/>
      <c r="B117" s="148" t="s">
        <v>72</v>
      </c>
      <c r="C117" s="209"/>
      <c r="D117" s="209" t="s">
        <v>62</v>
      </c>
      <c r="E117" s="209"/>
      <c r="F117" s="209"/>
      <c r="G117" s="209">
        <f>G115</f>
        <v>12</v>
      </c>
      <c r="H117" s="209">
        <f t="shared" ref="H117:I117" si="59">H115</f>
        <v>12</v>
      </c>
      <c r="I117" s="274">
        <f t="shared" si="59"/>
        <v>0</v>
      </c>
      <c r="J117" s="142">
        <f t="shared" si="35"/>
        <v>0</v>
      </c>
      <c r="K117" s="209">
        <f t="shared" si="36"/>
        <v>12</v>
      </c>
      <c r="L117" s="209" t="s">
        <v>62</v>
      </c>
      <c r="M117" s="150">
        <v>46022</v>
      </c>
      <c r="N117" s="150">
        <v>46022</v>
      </c>
      <c r="O117" s="156"/>
      <c r="P117" s="208" t="s">
        <v>62</v>
      </c>
      <c r="Q117" s="156"/>
      <c r="R117" s="156"/>
      <c r="S117" s="109"/>
    </row>
    <row r="118" spans="1:19" ht="58.5" x14ac:dyDescent="0.2">
      <c r="A118" s="331" t="s">
        <v>226</v>
      </c>
      <c r="B118" s="137" t="str">
        <f>B110</f>
        <v>Результат предоставления субсидии 2 (код субсидии № 7028):</v>
      </c>
      <c r="C118" s="142" t="s">
        <v>191</v>
      </c>
      <c r="D118" s="141" t="s">
        <v>333</v>
      </c>
      <c r="E118" s="141" t="s">
        <v>320</v>
      </c>
      <c r="F118" s="142">
        <v>642</v>
      </c>
      <c r="G118" s="142">
        <v>31</v>
      </c>
      <c r="H118" s="142">
        <f>G118</f>
        <v>31</v>
      </c>
      <c r="I118" s="142">
        <v>0</v>
      </c>
      <c r="J118" s="142">
        <f t="shared" si="35"/>
        <v>0</v>
      </c>
      <c r="K118" s="142">
        <f t="shared" si="36"/>
        <v>31</v>
      </c>
      <c r="L118" s="142"/>
      <c r="M118" s="209" t="s">
        <v>62</v>
      </c>
      <c r="N118" s="209" t="s">
        <v>62</v>
      </c>
      <c r="O118" s="156">
        <v>36971.68</v>
      </c>
      <c r="P118" s="156"/>
      <c r="Q118" s="156">
        <v>0</v>
      </c>
      <c r="R118" s="156">
        <v>0</v>
      </c>
      <c r="S118" s="109"/>
    </row>
    <row r="119" spans="1:19" ht="31.5" x14ac:dyDescent="0.2">
      <c r="A119" s="332"/>
      <c r="B119" s="146" t="s">
        <v>70</v>
      </c>
      <c r="C119" s="209"/>
      <c r="D119" s="209" t="s">
        <v>62</v>
      </c>
      <c r="E119" s="209"/>
      <c r="F119" s="209"/>
      <c r="G119" s="209">
        <f>G118</f>
        <v>31</v>
      </c>
      <c r="H119" s="209">
        <f t="shared" ref="H119:I119" si="60">H118</f>
        <v>31</v>
      </c>
      <c r="I119" s="274">
        <f t="shared" si="60"/>
        <v>0</v>
      </c>
      <c r="J119" s="142">
        <f t="shared" si="35"/>
        <v>0</v>
      </c>
      <c r="K119" s="209">
        <f t="shared" si="36"/>
        <v>31</v>
      </c>
      <c r="L119" s="209" t="s">
        <v>62</v>
      </c>
      <c r="M119" s="150">
        <v>46022</v>
      </c>
      <c r="N119" s="150">
        <v>46022</v>
      </c>
      <c r="O119" s="156"/>
      <c r="P119" s="208" t="s">
        <v>62</v>
      </c>
      <c r="Q119" s="156"/>
      <c r="R119" s="156"/>
      <c r="S119" s="109"/>
    </row>
    <row r="120" spans="1:19" ht="14.25" x14ac:dyDescent="0.2">
      <c r="A120" s="332"/>
      <c r="B120" s="147" t="s">
        <v>76</v>
      </c>
      <c r="C120" s="209"/>
      <c r="D120" s="209"/>
      <c r="E120" s="209"/>
      <c r="F120" s="209"/>
      <c r="G120" s="209" t="s">
        <v>62</v>
      </c>
      <c r="H120" s="209"/>
      <c r="I120" s="274" t="s">
        <v>62</v>
      </c>
      <c r="J120" s="142" t="str">
        <f t="shared" si="35"/>
        <v>X</v>
      </c>
      <c r="K120" s="209" t="str">
        <f t="shared" si="36"/>
        <v>X</v>
      </c>
      <c r="L120" s="209" t="s">
        <v>62</v>
      </c>
      <c r="M120" s="209"/>
      <c r="N120" s="209"/>
      <c r="O120" s="208" t="s">
        <v>62</v>
      </c>
      <c r="P120" s="208" t="s">
        <v>62</v>
      </c>
      <c r="Q120" s="208" t="s">
        <v>62</v>
      </c>
      <c r="R120" s="208" t="s">
        <v>62</v>
      </c>
      <c r="S120" s="109"/>
    </row>
    <row r="121" spans="1:19" ht="45" x14ac:dyDescent="0.2">
      <c r="A121" s="332"/>
      <c r="B121" s="148" t="s">
        <v>192</v>
      </c>
      <c r="C121" s="209"/>
      <c r="D121" s="209" t="s">
        <v>62</v>
      </c>
      <c r="E121" s="209"/>
      <c r="F121" s="209"/>
      <c r="G121" s="209">
        <f>G118</f>
        <v>31</v>
      </c>
      <c r="H121" s="209">
        <f t="shared" ref="H121:I121" si="61">H118</f>
        <v>31</v>
      </c>
      <c r="I121" s="274">
        <f t="shared" si="61"/>
        <v>0</v>
      </c>
      <c r="J121" s="142">
        <f t="shared" si="35"/>
        <v>0</v>
      </c>
      <c r="K121" s="209">
        <f t="shared" si="36"/>
        <v>31</v>
      </c>
      <c r="L121" s="209" t="s">
        <v>62</v>
      </c>
      <c r="M121" s="150">
        <v>46022</v>
      </c>
      <c r="N121" s="150">
        <v>46022</v>
      </c>
      <c r="O121" s="156"/>
      <c r="P121" s="208" t="s">
        <v>62</v>
      </c>
      <c r="Q121" s="156"/>
      <c r="R121" s="156"/>
      <c r="S121" s="109"/>
    </row>
    <row r="122" spans="1:19" ht="14.25" x14ac:dyDescent="0.2">
      <c r="A122" s="332"/>
      <c r="B122" s="147" t="s">
        <v>193</v>
      </c>
      <c r="C122" s="209"/>
      <c r="D122" s="209"/>
      <c r="E122" s="209"/>
      <c r="F122" s="209"/>
      <c r="G122" s="209" t="s">
        <v>62</v>
      </c>
      <c r="H122" s="209"/>
      <c r="I122" s="274" t="s">
        <v>62</v>
      </c>
      <c r="J122" s="142" t="str">
        <f t="shared" si="35"/>
        <v>X</v>
      </c>
      <c r="K122" s="209" t="str">
        <f t="shared" si="36"/>
        <v>X</v>
      </c>
      <c r="L122" s="209" t="s">
        <v>62</v>
      </c>
      <c r="M122" s="209"/>
      <c r="N122" s="209"/>
      <c r="O122" s="208" t="s">
        <v>62</v>
      </c>
      <c r="P122" s="208" t="s">
        <v>62</v>
      </c>
      <c r="Q122" s="208" t="s">
        <v>62</v>
      </c>
      <c r="R122" s="208" t="s">
        <v>62</v>
      </c>
      <c r="S122" s="109"/>
    </row>
    <row r="123" spans="1:19" ht="45" x14ac:dyDescent="0.2">
      <c r="A123" s="332"/>
      <c r="B123" s="148" t="s">
        <v>330</v>
      </c>
      <c r="C123" s="209"/>
      <c r="D123" s="209" t="s">
        <v>62</v>
      </c>
      <c r="E123" s="209"/>
      <c r="F123" s="209"/>
      <c r="G123" s="209">
        <f>G119</f>
        <v>31</v>
      </c>
      <c r="H123" s="209">
        <f t="shared" ref="H123:I123" si="62">H119</f>
        <v>31</v>
      </c>
      <c r="I123" s="274">
        <f t="shared" si="62"/>
        <v>0</v>
      </c>
      <c r="J123" s="142">
        <f t="shared" si="35"/>
        <v>0</v>
      </c>
      <c r="K123" s="209">
        <f t="shared" si="36"/>
        <v>31</v>
      </c>
      <c r="L123" s="209" t="s">
        <v>62</v>
      </c>
      <c r="M123" s="150">
        <v>46022</v>
      </c>
      <c r="N123" s="150">
        <v>46022</v>
      </c>
      <c r="O123" s="156"/>
      <c r="P123" s="208" t="s">
        <v>62</v>
      </c>
      <c r="Q123" s="156"/>
      <c r="R123" s="156"/>
      <c r="S123" s="109"/>
    </row>
    <row r="124" spans="1:19" ht="14.25" x14ac:dyDescent="0.2">
      <c r="A124" s="332"/>
      <c r="B124" s="147" t="s">
        <v>71</v>
      </c>
      <c r="C124" s="209"/>
      <c r="D124" s="209"/>
      <c r="E124" s="209"/>
      <c r="F124" s="209"/>
      <c r="G124" s="209" t="s">
        <v>62</v>
      </c>
      <c r="H124" s="209"/>
      <c r="I124" s="274" t="s">
        <v>62</v>
      </c>
      <c r="J124" s="142" t="str">
        <f t="shared" si="35"/>
        <v>X</v>
      </c>
      <c r="K124" s="209" t="str">
        <f t="shared" si="36"/>
        <v>X</v>
      </c>
      <c r="L124" s="209" t="s">
        <v>62</v>
      </c>
      <c r="M124" s="209"/>
      <c r="N124" s="209"/>
      <c r="O124" s="208" t="s">
        <v>62</v>
      </c>
      <c r="P124" s="208" t="s">
        <v>62</v>
      </c>
      <c r="Q124" s="208" t="s">
        <v>62</v>
      </c>
      <c r="R124" s="208" t="s">
        <v>62</v>
      </c>
      <c r="S124" s="109"/>
    </row>
    <row r="125" spans="1:19" x14ac:dyDescent="0.2">
      <c r="A125" s="333"/>
      <c r="B125" s="148" t="s">
        <v>72</v>
      </c>
      <c r="C125" s="209"/>
      <c r="D125" s="209" t="s">
        <v>62</v>
      </c>
      <c r="E125" s="209"/>
      <c r="F125" s="209"/>
      <c r="G125" s="209">
        <f>G123</f>
        <v>31</v>
      </c>
      <c r="H125" s="209">
        <f t="shared" ref="H125:I125" si="63">H123</f>
        <v>31</v>
      </c>
      <c r="I125" s="274">
        <f t="shared" si="63"/>
        <v>0</v>
      </c>
      <c r="J125" s="142">
        <f t="shared" si="35"/>
        <v>0</v>
      </c>
      <c r="K125" s="209">
        <f t="shared" si="36"/>
        <v>31</v>
      </c>
      <c r="L125" s="209" t="s">
        <v>62</v>
      </c>
      <c r="M125" s="150">
        <v>46022</v>
      </c>
      <c r="N125" s="150">
        <v>46022</v>
      </c>
      <c r="O125" s="156"/>
      <c r="P125" s="208" t="s">
        <v>62</v>
      </c>
      <c r="Q125" s="156"/>
      <c r="R125" s="156"/>
      <c r="S125" s="109"/>
    </row>
    <row r="126" spans="1:19" ht="58.5" x14ac:dyDescent="0.2">
      <c r="A126" s="331" t="s">
        <v>227</v>
      </c>
      <c r="B126" s="137" t="str">
        <f>B118</f>
        <v>Результат предоставления субсидии 2 (код субсидии № 7028):</v>
      </c>
      <c r="C126" s="142" t="s">
        <v>191</v>
      </c>
      <c r="D126" s="141" t="s">
        <v>333</v>
      </c>
      <c r="E126" s="141" t="s">
        <v>320</v>
      </c>
      <c r="F126" s="142">
        <v>642</v>
      </c>
      <c r="G126" s="204">
        <v>3</v>
      </c>
      <c r="H126" s="204">
        <f>G126</f>
        <v>3</v>
      </c>
      <c r="I126" s="80">
        <v>0</v>
      </c>
      <c r="J126" s="142">
        <f t="shared" si="35"/>
        <v>0</v>
      </c>
      <c r="K126" s="204">
        <f t="shared" si="36"/>
        <v>3</v>
      </c>
      <c r="L126" s="204"/>
      <c r="M126" s="218" t="s">
        <v>62</v>
      </c>
      <c r="N126" s="218" t="s">
        <v>62</v>
      </c>
      <c r="O126" s="215">
        <v>40456.080000000002</v>
      </c>
      <c r="P126" s="215"/>
      <c r="Q126" s="215">
        <v>0</v>
      </c>
      <c r="R126" s="215">
        <v>0</v>
      </c>
      <c r="S126" s="109"/>
    </row>
    <row r="127" spans="1:19" ht="31.5" x14ac:dyDescent="0.2">
      <c r="A127" s="332"/>
      <c r="B127" s="146" t="s">
        <v>70</v>
      </c>
      <c r="C127" s="209"/>
      <c r="D127" s="209" t="s">
        <v>62</v>
      </c>
      <c r="E127" s="209"/>
      <c r="F127" s="209"/>
      <c r="G127" s="209">
        <f>G126</f>
        <v>3</v>
      </c>
      <c r="H127" s="209">
        <f t="shared" ref="H127:I127" si="64">H126</f>
        <v>3</v>
      </c>
      <c r="I127" s="274">
        <f t="shared" si="64"/>
        <v>0</v>
      </c>
      <c r="J127" s="142">
        <f t="shared" si="35"/>
        <v>0</v>
      </c>
      <c r="K127" s="209">
        <f t="shared" si="36"/>
        <v>3</v>
      </c>
      <c r="L127" s="209" t="s">
        <v>62</v>
      </c>
      <c r="M127" s="150">
        <v>46022</v>
      </c>
      <c r="N127" s="150">
        <v>46022</v>
      </c>
      <c r="O127" s="156"/>
      <c r="P127" s="208" t="s">
        <v>62</v>
      </c>
      <c r="Q127" s="156"/>
      <c r="R127" s="156"/>
      <c r="S127" s="109"/>
    </row>
    <row r="128" spans="1:19" ht="14.25" x14ac:dyDescent="0.2">
      <c r="A128" s="332"/>
      <c r="B128" s="147" t="s">
        <v>76</v>
      </c>
      <c r="C128" s="209"/>
      <c r="D128" s="209"/>
      <c r="E128" s="209"/>
      <c r="F128" s="209"/>
      <c r="G128" s="209" t="s">
        <v>62</v>
      </c>
      <c r="H128" s="209"/>
      <c r="I128" s="274" t="s">
        <v>62</v>
      </c>
      <c r="J128" s="142" t="str">
        <f t="shared" si="35"/>
        <v>X</v>
      </c>
      <c r="K128" s="209" t="str">
        <f t="shared" si="36"/>
        <v>X</v>
      </c>
      <c r="L128" s="209" t="s">
        <v>62</v>
      </c>
      <c r="M128" s="209"/>
      <c r="N128" s="209"/>
      <c r="O128" s="208" t="s">
        <v>62</v>
      </c>
      <c r="P128" s="208" t="s">
        <v>62</v>
      </c>
      <c r="Q128" s="208" t="s">
        <v>62</v>
      </c>
      <c r="R128" s="208" t="s">
        <v>62</v>
      </c>
      <c r="S128" s="109"/>
    </row>
    <row r="129" spans="1:19" ht="45" x14ac:dyDescent="0.2">
      <c r="A129" s="332"/>
      <c r="B129" s="148" t="s">
        <v>192</v>
      </c>
      <c r="C129" s="209"/>
      <c r="D129" s="209" t="s">
        <v>62</v>
      </c>
      <c r="E129" s="209"/>
      <c r="F129" s="209"/>
      <c r="G129" s="209">
        <f>G126</f>
        <v>3</v>
      </c>
      <c r="H129" s="209">
        <f t="shared" ref="H129:I129" si="65">H126</f>
        <v>3</v>
      </c>
      <c r="I129" s="274">
        <f t="shared" si="65"/>
        <v>0</v>
      </c>
      <c r="J129" s="142">
        <f t="shared" si="35"/>
        <v>0</v>
      </c>
      <c r="K129" s="209">
        <f t="shared" si="36"/>
        <v>3</v>
      </c>
      <c r="L129" s="209" t="s">
        <v>62</v>
      </c>
      <c r="M129" s="150">
        <v>46022</v>
      </c>
      <c r="N129" s="150">
        <v>46022</v>
      </c>
      <c r="O129" s="156"/>
      <c r="P129" s="208" t="s">
        <v>62</v>
      </c>
      <c r="Q129" s="156"/>
      <c r="R129" s="156"/>
      <c r="S129" s="109"/>
    </row>
    <row r="130" spans="1:19" ht="14.25" x14ac:dyDescent="0.2">
      <c r="A130" s="332"/>
      <c r="B130" s="147" t="s">
        <v>193</v>
      </c>
      <c r="C130" s="209"/>
      <c r="D130" s="209"/>
      <c r="E130" s="209"/>
      <c r="F130" s="209"/>
      <c r="G130" s="209" t="s">
        <v>62</v>
      </c>
      <c r="H130" s="209"/>
      <c r="I130" s="274" t="s">
        <v>62</v>
      </c>
      <c r="J130" s="142" t="str">
        <f t="shared" si="35"/>
        <v>X</v>
      </c>
      <c r="K130" s="209" t="str">
        <f t="shared" si="36"/>
        <v>X</v>
      </c>
      <c r="L130" s="209" t="s">
        <v>62</v>
      </c>
      <c r="M130" s="209"/>
      <c r="N130" s="209"/>
      <c r="O130" s="208" t="s">
        <v>62</v>
      </c>
      <c r="P130" s="208" t="s">
        <v>62</v>
      </c>
      <c r="Q130" s="208" t="s">
        <v>62</v>
      </c>
      <c r="R130" s="208" t="s">
        <v>62</v>
      </c>
      <c r="S130" s="109"/>
    </row>
    <row r="131" spans="1:19" ht="45" x14ac:dyDescent="0.2">
      <c r="A131" s="332"/>
      <c r="B131" s="148" t="s">
        <v>330</v>
      </c>
      <c r="C131" s="209"/>
      <c r="D131" s="209" t="s">
        <v>62</v>
      </c>
      <c r="E131" s="209"/>
      <c r="F131" s="209"/>
      <c r="G131" s="209">
        <f>G127</f>
        <v>3</v>
      </c>
      <c r="H131" s="209">
        <f t="shared" ref="H131:I131" si="66">H127</f>
        <v>3</v>
      </c>
      <c r="I131" s="274">
        <f t="shared" si="66"/>
        <v>0</v>
      </c>
      <c r="J131" s="142">
        <f t="shared" si="35"/>
        <v>0</v>
      </c>
      <c r="K131" s="209">
        <f t="shared" si="36"/>
        <v>3</v>
      </c>
      <c r="L131" s="209" t="s">
        <v>62</v>
      </c>
      <c r="M131" s="150">
        <v>46022</v>
      </c>
      <c r="N131" s="150">
        <v>46022</v>
      </c>
      <c r="O131" s="156"/>
      <c r="P131" s="208" t="s">
        <v>62</v>
      </c>
      <c r="Q131" s="156"/>
      <c r="R131" s="156"/>
      <c r="S131" s="109"/>
    </row>
    <row r="132" spans="1:19" ht="14.25" x14ac:dyDescent="0.2">
      <c r="A132" s="332"/>
      <c r="B132" s="147" t="s">
        <v>71</v>
      </c>
      <c r="C132" s="209"/>
      <c r="D132" s="209"/>
      <c r="E132" s="209"/>
      <c r="F132" s="209"/>
      <c r="G132" s="209" t="s">
        <v>62</v>
      </c>
      <c r="H132" s="209"/>
      <c r="I132" s="274" t="s">
        <v>62</v>
      </c>
      <c r="J132" s="142" t="str">
        <f t="shared" si="35"/>
        <v>X</v>
      </c>
      <c r="K132" s="209" t="str">
        <f t="shared" si="36"/>
        <v>X</v>
      </c>
      <c r="L132" s="209" t="s">
        <v>62</v>
      </c>
      <c r="M132" s="209"/>
      <c r="N132" s="209"/>
      <c r="O132" s="208" t="s">
        <v>62</v>
      </c>
      <c r="P132" s="208" t="s">
        <v>62</v>
      </c>
      <c r="Q132" s="208" t="s">
        <v>62</v>
      </c>
      <c r="R132" s="208" t="s">
        <v>62</v>
      </c>
      <c r="S132" s="109"/>
    </row>
    <row r="133" spans="1:19" x14ac:dyDescent="0.2">
      <c r="A133" s="333"/>
      <c r="B133" s="148" t="s">
        <v>72</v>
      </c>
      <c r="C133" s="209"/>
      <c r="D133" s="209" t="s">
        <v>62</v>
      </c>
      <c r="E133" s="209"/>
      <c r="F133" s="209"/>
      <c r="G133" s="209">
        <f>G131</f>
        <v>3</v>
      </c>
      <c r="H133" s="209">
        <f t="shared" ref="H133:I133" si="67">H131</f>
        <v>3</v>
      </c>
      <c r="I133" s="274">
        <f t="shared" si="67"/>
        <v>0</v>
      </c>
      <c r="J133" s="142">
        <f t="shared" si="35"/>
        <v>0</v>
      </c>
      <c r="K133" s="209">
        <f t="shared" si="36"/>
        <v>3</v>
      </c>
      <c r="L133" s="209" t="s">
        <v>62</v>
      </c>
      <c r="M133" s="150">
        <v>46022</v>
      </c>
      <c r="N133" s="150">
        <v>46022</v>
      </c>
      <c r="O133" s="156"/>
      <c r="P133" s="208" t="s">
        <v>62</v>
      </c>
      <c r="Q133" s="156"/>
      <c r="R133" s="156"/>
      <c r="S133" s="109"/>
    </row>
    <row r="134" spans="1:19" ht="58.5" x14ac:dyDescent="0.2">
      <c r="A134" s="331" t="s">
        <v>228</v>
      </c>
      <c r="B134" s="137" t="str">
        <f>B126</f>
        <v>Результат предоставления субсидии 2 (код субсидии № 7028):</v>
      </c>
      <c r="C134" s="142" t="s">
        <v>191</v>
      </c>
      <c r="D134" s="141" t="s">
        <v>333</v>
      </c>
      <c r="E134" s="141" t="s">
        <v>320</v>
      </c>
      <c r="F134" s="142">
        <v>642</v>
      </c>
      <c r="G134" s="142">
        <v>1</v>
      </c>
      <c r="H134" s="142">
        <f>G134</f>
        <v>1</v>
      </c>
      <c r="I134" s="142">
        <v>0</v>
      </c>
      <c r="J134" s="142">
        <f t="shared" si="35"/>
        <v>0</v>
      </c>
      <c r="K134" s="142">
        <f t="shared" si="36"/>
        <v>1</v>
      </c>
      <c r="L134" s="142"/>
      <c r="M134" s="209" t="s">
        <v>62</v>
      </c>
      <c r="N134" s="209" t="s">
        <v>62</v>
      </c>
      <c r="O134" s="156">
        <v>1320.28</v>
      </c>
      <c r="P134" s="156"/>
      <c r="Q134" s="156">
        <v>0</v>
      </c>
      <c r="R134" s="156">
        <v>0</v>
      </c>
      <c r="S134" s="109"/>
    </row>
    <row r="135" spans="1:19" ht="31.5" x14ac:dyDescent="0.2">
      <c r="A135" s="332"/>
      <c r="B135" s="146" t="s">
        <v>70</v>
      </c>
      <c r="C135" s="209"/>
      <c r="D135" s="209" t="s">
        <v>62</v>
      </c>
      <c r="E135" s="209"/>
      <c r="F135" s="209"/>
      <c r="G135" s="209">
        <f>G134</f>
        <v>1</v>
      </c>
      <c r="H135" s="209">
        <f t="shared" ref="H135:I135" si="68">H134</f>
        <v>1</v>
      </c>
      <c r="I135" s="274">
        <f t="shared" si="68"/>
        <v>0</v>
      </c>
      <c r="J135" s="142">
        <f t="shared" ref="J135:J198" si="69">I135</f>
        <v>0</v>
      </c>
      <c r="K135" s="209">
        <f t="shared" ref="K135:K198" si="70">G135</f>
        <v>1</v>
      </c>
      <c r="L135" s="209" t="s">
        <v>62</v>
      </c>
      <c r="M135" s="150">
        <v>46022</v>
      </c>
      <c r="N135" s="150">
        <v>46022</v>
      </c>
      <c r="O135" s="156"/>
      <c r="P135" s="208" t="s">
        <v>62</v>
      </c>
      <c r="Q135" s="156"/>
      <c r="R135" s="156"/>
      <c r="S135" s="109"/>
    </row>
    <row r="136" spans="1:19" ht="14.25" x14ac:dyDescent="0.2">
      <c r="A136" s="332"/>
      <c r="B136" s="147" t="s">
        <v>76</v>
      </c>
      <c r="C136" s="209"/>
      <c r="D136" s="209"/>
      <c r="E136" s="209"/>
      <c r="F136" s="209"/>
      <c r="G136" s="209" t="s">
        <v>62</v>
      </c>
      <c r="H136" s="209"/>
      <c r="I136" s="274" t="s">
        <v>62</v>
      </c>
      <c r="J136" s="142" t="str">
        <f t="shared" si="69"/>
        <v>X</v>
      </c>
      <c r="K136" s="209" t="str">
        <f t="shared" si="70"/>
        <v>X</v>
      </c>
      <c r="L136" s="209" t="s">
        <v>62</v>
      </c>
      <c r="M136" s="209"/>
      <c r="N136" s="209"/>
      <c r="O136" s="208" t="s">
        <v>62</v>
      </c>
      <c r="P136" s="208" t="s">
        <v>62</v>
      </c>
      <c r="Q136" s="208" t="s">
        <v>62</v>
      </c>
      <c r="R136" s="208" t="s">
        <v>62</v>
      </c>
      <c r="S136" s="109"/>
    </row>
    <row r="137" spans="1:19" ht="45" x14ac:dyDescent="0.2">
      <c r="A137" s="332"/>
      <c r="B137" s="148" t="s">
        <v>192</v>
      </c>
      <c r="C137" s="209"/>
      <c r="D137" s="209" t="s">
        <v>62</v>
      </c>
      <c r="E137" s="209"/>
      <c r="F137" s="209"/>
      <c r="G137" s="209">
        <f>G134</f>
        <v>1</v>
      </c>
      <c r="H137" s="209">
        <f t="shared" ref="H137:I137" si="71">H134</f>
        <v>1</v>
      </c>
      <c r="I137" s="274">
        <f t="shared" si="71"/>
        <v>0</v>
      </c>
      <c r="J137" s="142">
        <f t="shared" si="69"/>
        <v>0</v>
      </c>
      <c r="K137" s="209">
        <f t="shared" si="70"/>
        <v>1</v>
      </c>
      <c r="L137" s="209" t="s">
        <v>62</v>
      </c>
      <c r="M137" s="150">
        <v>46022</v>
      </c>
      <c r="N137" s="150">
        <v>46022</v>
      </c>
      <c r="O137" s="156"/>
      <c r="P137" s="208" t="s">
        <v>62</v>
      </c>
      <c r="Q137" s="156"/>
      <c r="R137" s="156"/>
      <c r="S137" s="109"/>
    </row>
    <row r="138" spans="1:19" ht="14.25" x14ac:dyDescent="0.2">
      <c r="A138" s="332"/>
      <c r="B138" s="147" t="s">
        <v>193</v>
      </c>
      <c r="C138" s="209"/>
      <c r="D138" s="209"/>
      <c r="E138" s="209"/>
      <c r="F138" s="209"/>
      <c r="G138" s="209" t="s">
        <v>62</v>
      </c>
      <c r="H138" s="209"/>
      <c r="I138" s="274" t="s">
        <v>62</v>
      </c>
      <c r="J138" s="142" t="str">
        <f t="shared" si="69"/>
        <v>X</v>
      </c>
      <c r="K138" s="209" t="str">
        <f t="shared" si="70"/>
        <v>X</v>
      </c>
      <c r="L138" s="209" t="s">
        <v>62</v>
      </c>
      <c r="M138" s="209"/>
      <c r="N138" s="209"/>
      <c r="O138" s="208" t="s">
        <v>62</v>
      </c>
      <c r="P138" s="208" t="s">
        <v>62</v>
      </c>
      <c r="Q138" s="208" t="s">
        <v>62</v>
      </c>
      <c r="R138" s="208" t="s">
        <v>62</v>
      </c>
      <c r="S138" s="109"/>
    </row>
    <row r="139" spans="1:19" ht="45" x14ac:dyDescent="0.2">
      <c r="A139" s="332"/>
      <c r="B139" s="148" t="s">
        <v>330</v>
      </c>
      <c r="C139" s="209"/>
      <c r="D139" s="209" t="s">
        <v>62</v>
      </c>
      <c r="E139" s="209"/>
      <c r="F139" s="209"/>
      <c r="G139" s="209">
        <f>G135</f>
        <v>1</v>
      </c>
      <c r="H139" s="209">
        <f t="shared" ref="H139:I139" si="72">H135</f>
        <v>1</v>
      </c>
      <c r="I139" s="274">
        <f t="shared" si="72"/>
        <v>0</v>
      </c>
      <c r="J139" s="142">
        <f t="shared" si="69"/>
        <v>0</v>
      </c>
      <c r="K139" s="209">
        <f t="shared" si="70"/>
        <v>1</v>
      </c>
      <c r="L139" s="209" t="s">
        <v>62</v>
      </c>
      <c r="M139" s="150">
        <v>46022</v>
      </c>
      <c r="N139" s="150">
        <v>46022</v>
      </c>
      <c r="O139" s="156"/>
      <c r="P139" s="208" t="s">
        <v>62</v>
      </c>
      <c r="Q139" s="156"/>
      <c r="R139" s="156"/>
      <c r="S139" s="109"/>
    </row>
    <row r="140" spans="1:19" ht="14.25" x14ac:dyDescent="0.2">
      <c r="A140" s="332"/>
      <c r="B140" s="147" t="s">
        <v>71</v>
      </c>
      <c r="C140" s="209"/>
      <c r="D140" s="209"/>
      <c r="E140" s="209"/>
      <c r="F140" s="209"/>
      <c r="G140" s="209" t="s">
        <v>62</v>
      </c>
      <c r="H140" s="209"/>
      <c r="I140" s="274" t="s">
        <v>62</v>
      </c>
      <c r="J140" s="142" t="str">
        <f t="shared" si="69"/>
        <v>X</v>
      </c>
      <c r="K140" s="209" t="str">
        <f t="shared" si="70"/>
        <v>X</v>
      </c>
      <c r="L140" s="209" t="s">
        <v>62</v>
      </c>
      <c r="M140" s="209"/>
      <c r="N140" s="209"/>
      <c r="O140" s="208" t="s">
        <v>62</v>
      </c>
      <c r="P140" s="208" t="s">
        <v>62</v>
      </c>
      <c r="Q140" s="208" t="s">
        <v>62</v>
      </c>
      <c r="R140" s="208" t="s">
        <v>62</v>
      </c>
      <c r="S140" s="109"/>
    </row>
    <row r="141" spans="1:19" x14ac:dyDescent="0.2">
      <c r="A141" s="333"/>
      <c r="B141" s="148" t="s">
        <v>72</v>
      </c>
      <c r="C141" s="209"/>
      <c r="D141" s="209" t="s">
        <v>62</v>
      </c>
      <c r="E141" s="209"/>
      <c r="F141" s="209"/>
      <c r="G141" s="209">
        <f>G139</f>
        <v>1</v>
      </c>
      <c r="H141" s="209">
        <f t="shared" ref="H141:I141" si="73">H139</f>
        <v>1</v>
      </c>
      <c r="I141" s="274">
        <f t="shared" si="73"/>
        <v>0</v>
      </c>
      <c r="J141" s="142">
        <f t="shared" si="69"/>
        <v>0</v>
      </c>
      <c r="K141" s="209">
        <f t="shared" si="70"/>
        <v>1</v>
      </c>
      <c r="L141" s="209" t="s">
        <v>62</v>
      </c>
      <c r="M141" s="150">
        <v>46022</v>
      </c>
      <c r="N141" s="150">
        <v>46022</v>
      </c>
      <c r="O141" s="156"/>
      <c r="P141" s="208" t="s">
        <v>62</v>
      </c>
      <c r="Q141" s="156"/>
      <c r="R141" s="156"/>
      <c r="S141" s="109"/>
    </row>
    <row r="142" spans="1:19" ht="58.5" x14ac:dyDescent="0.2">
      <c r="A142" s="331" t="s">
        <v>229</v>
      </c>
      <c r="B142" s="137" t="str">
        <f>B134</f>
        <v>Результат предоставления субсидии 2 (код субсидии № 7028):</v>
      </c>
      <c r="C142" s="142" t="s">
        <v>191</v>
      </c>
      <c r="D142" s="141" t="s">
        <v>333</v>
      </c>
      <c r="E142" s="141" t="s">
        <v>320</v>
      </c>
      <c r="F142" s="142">
        <v>642</v>
      </c>
      <c r="G142" s="204">
        <v>12</v>
      </c>
      <c r="H142" s="204">
        <v>12</v>
      </c>
      <c r="I142" s="80">
        <v>0</v>
      </c>
      <c r="J142" s="142">
        <f t="shared" si="69"/>
        <v>0</v>
      </c>
      <c r="K142" s="204">
        <f t="shared" si="70"/>
        <v>12</v>
      </c>
      <c r="L142" s="204"/>
      <c r="M142" s="218" t="s">
        <v>62</v>
      </c>
      <c r="N142" s="218" t="s">
        <v>62</v>
      </c>
      <c r="O142" s="215">
        <v>133823.5</v>
      </c>
      <c r="P142" s="215"/>
      <c r="Q142" s="215">
        <v>128400</v>
      </c>
      <c r="R142" s="215">
        <v>0</v>
      </c>
      <c r="S142" s="109"/>
    </row>
    <row r="143" spans="1:19" ht="31.5" x14ac:dyDescent="0.2">
      <c r="A143" s="332"/>
      <c r="B143" s="146" t="s">
        <v>70</v>
      </c>
      <c r="C143" s="209"/>
      <c r="D143" s="209" t="s">
        <v>62</v>
      </c>
      <c r="E143" s="209"/>
      <c r="F143" s="209"/>
      <c r="G143" s="209">
        <f>G142</f>
        <v>12</v>
      </c>
      <c r="H143" s="209">
        <f t="shared" ref="H143:I143" si="74">H142</f>
        <v>12</v>
      </c>
      <c r="I143" s="274">
        <f t="shared" si="74"/>
        <v>0</v>
      </c>
      <c r="J143" s="142">
        <f t="shared" si="69"/>
        <v>0</v>
      </c>
      <c r="K143" s="209">
        <f t="shared" si="70"/>
        <v>12</v>
      </c>
      <c r="L143" s="209" t="s">
        <v>62</v>
      </c>
      <c r="M143" s="150">
        <v>46022</v>
      </c>
      <c r="N143" s="150">
        <v>46022</v>
      </c>
      <c r="O143" s="156"/>
      <c r="P143" s="208" t="s">
        <v>62</v>
      </c>
      <c r="Q143" s="156"/>
      <c r="R143" s="156"/>
      <c r="S143" s="109"/>
    </row>
    <row r="144" spans="1:19" ht="14.25" x14ac:dyDescent="0.2">
      <c r="A144" s="332"/>
      <c r="B144" s="147" t="s">
        <v>76</v>
      </c>
      <c r="C144" s="209"/>
      <c r="D144" s="209"/>
      <c r="E144" s="209"/>
      <c r="F144" s="209"/>
      <c r="G144" s="209" t="s">
        <v>62</v>
      </c>
      <c r="H144" s="209"/>
      <c r="I144" s="274" t="s">
        <v>62</v>
      </c>
      <c r="J144" s="142" t="str">
        <f t="shared" si="69"/>
        <v>X</v>
      </c>
      <c r="K144" s="209" t="str">
        <f t="shared" si="70"/>
        <v>X</v>
      </c>
      <c r="L144" s="209" t="s">
        <v>62</v>
      </c>
      <c r="M144" s="209"/>
      <c r="N144" s="209"/>
      <c r="O144" s="208" t="s">
        <v>62</v>
      </c>
      <c r="P144" s="208" t="s">
        <v>62</v>
      </c>
      <c r="Q144" s="208" t="s">
        <v>62</v>
      </c>
      <c r="R144" s="208" t="s">
        <v>62</v>
      </c>
      <c r="S144" s="109"/>
    </row>
    <row r="145" spans="1:19" ht="45" x14ac:dyDescent="0.2">
      <c r="A145" s="332"/>
      <c r="B145" s="148" t="s">
        <v>192</v>
      </c>
      <c r="C145" s="209"/>
      <c r="D145" s="209" t="s">
        <v>62</v>
      </c>
      <c r="E145" s="209"/>
      <c r="F145" s="209"/>
      <c r="G145" s="209">
        <f>G142</f>
        <v>12</v>
      </c>
      <c r="H145" s="209">
        <f t="shared" ref="H145:I145" si="75">H142</f>
        <v>12</v>
      </c>
      <c r="I145" s="274">
        <f t="shared" si="75"/>
        <v>0</v>
      </c>
      <c r="J145" s="142">
        <f t="shared" si="69"/>
        <v>0</v>
      </c>
      <c r="K145" s="209">
        <f t="shared" si="70"/>
        <v>12</v>
      </c>
      <c r="L145" s="209" t="s">
        <v>62</v>
      </c>
      <c r="M145" s="150">
        <v>46022</v>
      </c>
      <c r="N145" s="150">
        <v>46022</v>
      </c>
      <c r="O145" s="156"/>
      <c r="P145" s="208" t="s">
        <v>62</v>
      </c>
      <c r="Q145" s="156"/>
      <c r="R145" s="156"/>
      <c r="S145" s="109"/>
    </row>
    <row r="146" spans="1:19" ht="14.25" x14ac:dyDescent="0.2">
      <c r="A146" s="332"/>
      <c r="B146" s="147" t="s">
        <v>193</v>
      </c>
      <c r="C146" s="209"/>
      <c r="D146" s="209"/>
      <c r="E146" s="209"/>
      <c r="F146" s="209"/>
      <c r="G146" s="209" t="s">
        <v>62</v>
      </c>
      <c r="H146" s="209"/>
      <c r="I146" s="274" t="s">
        <v>62</v>
      </c>
      <c r="J146" s="142" t="str">
        <f t="shared" si="69"/>
        <v>X</v>
      </c>
      <c r="K146" s="209" t="str">
        <f t="shared" si="70"/>
        <v>X</v>
      </c>
      <c r="L146" s="209" t="s">
        <v>62</v>
      </c>
      <c r="M146" s="209"/>
      <c r="N146" s="209"/>
      <c r="O146" s="208" t="s">
        <v>62</v>
      </c>
      <c r="P146" s="208" t="s">
        <v>62</v>
      </c>
      <c r="Q146" s="208" t="s">
        <v>62</v>
      </c>
      <c r="R146" s="208" t="s">
        <v>62</v>
      </c>
      <c r="S146" s="109"/>
    </row>
    <row r="147" spans="1:19" ht="45" x14ac:dyDescent="0.2">
      <c r="A147" s="332"/>
      <c r="B147" s="148" t="s">
        <v>330</v>
      </c>
      <c r="C147" s="209"/>
      <c r="D147" s="209" t="s">
        <v>62</v>
      </c>
      <c r="E147" s="209"/>
      <c r="F147" s="209"/>
      <c r="G147" s="209">
        <f>G143</f>
        <v>12</v>
      </c>
      <c r="H147" s="209">
        <f t="shared" ref="H147:I147" si="76">H143</f>
        <v>12</v>
      </c>
      <c r="I147" s="274">
        <f t="shared" si="76"/>
        <v>0</v>
      </c>
      <c r="J147" s="142">
        <f t="shared" si="69"/>
        <v>0</v>
      </c>
      <c r="K147" s="209">
        <f t="shared" si="70"/>
        <v>12</v>
      </c>
      <c r="L147" s="209" t="s">
        <v>62</v>
      </c>
      <c r="M147" s="150">
        <v>46022</v>
      </c>
      <c r="N147" s="150">
        <v>46022</v>
      </c>
      <c r="O147" s="156"/>
      <c r="P147" s="208" t="s">
        <v>62</v>
      </c>
      <c r="Q147" s="156"/>
      <c r="R147" s="156"/>
      <c r="S147" s="109"/>
    </row>
    <row r="148" spans="1:19" ht="14.25" x14ac:dyDescent="0.2">
      <c r="A148" s="332"/>
      <c r="B148" s="147" t="s">
        <v>71</v>
      </c>
      <c r="C148" s="209"/>
      <c r="D148" s="209"/>
      <c r="E148" s="209"/>
      <c r="F148" s="209"/>
      <c r="G148" s="209" t="s">
        <v>62</v>
      </c>
      <c r="H148" s="209"/>
      <c r="I148" s="274" t="s">
        <v>62</v>
      </c>
      <c r="J148" s="142" t="str">
        <f t="shared" si="69"/>
        <v>X</v>
      </c>
      <c r="K148" s="209" t="str">
        <f t="shared" si="70"/>
        <v>X</v>
      </c>
      <c r="L148" s="209" t="s">
        <v>62</v>
      </c>
      <c r="M148" s="209"/>
      <c r="N148" s="209"/>
      <c r="O148" s="208" t="s">
        <v>62</v>
      </c>
      <c r="P148" s="208" t="s">
        <v>62</v>
      </c>
      <c r="Q148" s="208" t="s">
        <v>62</v>
      </c>
      <c r="R148" s="208" t="s">
        <v>62</v>
      </c>
      <c r="S148" s="109"/>
    </row>
    <row r="149" spans="1:19" x14ac:dyDescent="0.2">
      <c r="A149" s="333"/>
      <c r="B149" s="148" t="s">
        <v>72</v>
      </c>
      <c r="C149" s="209"/>
      <c r="D149" s="209" t="s">
        <v>62</v>
      </c>
      <c r="E149" s="209"/>
      <c r="F149" s="209"/>
      <c r="G149" s="209">
        <f>G147</f>
        <v>12</v>
      </c>
      <c r="H149" s="209">
        <f t="shared" ref="H149:I149" si="77">H147</f>
        <v>12</v>
      </c>
      <c r="I149" s="274">
        <f t="shared" si="77"/>
        <v>0</v>
      </c>
      <c r="J149" s="142">
        <f t="shared" si="69"/>
        <v>0</v>
      </c>
      <c r="K149" s="209">
        <f t="shared" si="70"/>
        <v>12</v>
      </c>
      <c r="L149" s="209" t="s">
        <v>62</v>
      </c>
      <c r="M149" s="150">
        <v>46022</v>
      </c>
      <c r="N149" s="150">
        <v>46022</v>
      </c>
      <c r="O149" s="156"/>
      <c r="P149" s="208" t="s">
        <v>62</v>
      </c>
      <c r="Q149" s="156"/>
      <c r="R149" s="156"/>
      <c r="S149" s="109"/>
    </row>
    <row r="150" spans="1:19" ht="58.5" x14ac:dyDescent="0.2">
      <c r="A150" s="331" t="s">
        <v>230</v>
      </c>
      <c r="B150" s="137" t="str">
        <f>B142</f>
        <v>Результат предоставления субсидии 2 (код субсидии № 7028):</v>
      </c>
      <c r="C150" s="142" t="s">
        <v>191</v>
      </c>
      <c r="D150" s="141" t="s">
        <v>333</v>
      </c>
      <c r="E150" s="141" t="s">
        <v>320</v>
      </c>
      <c r="F150" s="142">
        <v>642</v>
      </c>
      <c r="G150" s="142"/>
      <c r="H150" s="142">
        <f>G150</f>
        <v>0</v>
      </c>
      <c r="I150" s="142">
        <v>0</v>
      </c>
      <c r="J150" s="142">
        <f t="shared" si="69"/>
        <v>0</v>
      </c>
      <c r="K150" s="142">
        <f t="shared" si="70"/>
        <v>0</v>
      </c>
      <c r="L150" s="142"/>
      <c r="M150" s="209" t="s">
        <v>62</v>
      </c>
      <c r="N150" s="209" t="s">
        <v>62</v>
      </c>
      <c r="O150" s="156"/>
      <c r="P150" s="156"/>
      <c r="Q150" s="156"/>
      <c r="R150" s="156"/>
      <c r="S150" s="109"/>
    </row>
    <row r="151" spans="1:19" ht="31.5" x14ac:dyDescent="0.2">
      <c r="A151" s="332"/>
      <c r="B151" s="146" t="s">
        <v>70</v>
      </c>
      <c r="C151" s="209"/>
      <c r="D151" s="209" t="s">
        <v>62</v>
      </c>
      <c r="E151" s="209"/>
      <c r="F151" s="209"/>
      <c r="G151" s="209">
        <f>G150</f>
        <v>0</v>
      </c>
      <c r="H151" s="209">
        <f t="shared" ref="H151:I151" si="78">H150</f>
        <v>0</v>
      </c>
      <c r="I151" s="274">
        <f t="shared" si="78"/>
        <v>0</v>
      </c>
      <c r="J151" s="142">
        <f t="shared" si="69"/>
        <v>0</v>
      </c>
      <c r="K151" s="209">
        <f t="shared" si="70"/>
        <v>0</v>
      </c>
      <c r="L151" s="209" t="s">
        <v>62</v>
      </c>
      <c r="M151" s="150">
        <v>46022</v>
      </c>
      <c r="N151" s="150">
        <v>46022</v>
      </c>
      <c r="O151" s="156"/>
      <c r="P151" s="208" t="s">
        <v>62</v>
      </c>
      <c r="Q151" s="156"/>
      <c r="R151" s="156"/>
      <c r="S151" s="109"/>
    </row>
    <row r="152" spans="1:19" ht="14.25" x14ac:dyDescent="0.2">
      <c r="A152" s="332"/>
      <c r="B152" s="147" t="s">
        <v>76</v>
      </c>
      <c r="C152" s="209"/>
      <c r="D152" s="209"/>
      <c r="E152" s="209"/>
      <c r="F152" s="209"/>
      <c r="G152" s="209" t="s">
        <v>62</v>
      </c>
      <c r="H152" s="209"/>
      <c r="I152" s="274" t="s">
        <v>62</v>
      </c>
      <c r="J152" s="142" t="str">
        <f t="shared" si="69"/>
        <v>X</v>
      </c>
      <c r="K152" s="209" t="str">
        <f t="shared" si="70"/>
        <v>X</v>
      </c>
      <c r="L152" s="209" t="s">
        <v>62</v>
      </c>
      <c r="M152" s="209"/>
      <c r="N152" s="209"/>
      <c r="O152" s="208" t="s">
        <v>62</v>
      </c>
      <c r="P152" s="208" t="s">
        <v>62</v>
      </c>
      <c r="Q152" s="208" t="s">
        <v>62</v>
      </c>
      <c r="R152" s="208" t="s">
        <v>62</v>
      </c>
      <c r="S152" s="109"/>
    </row>
    <row r="153" spans="1:19" ht="45" x14ac:dyDescent="0.2">
      <c r="A153" s="332"/>
      <c r="B153" s="148" t="s">
        <v>192</v>
      </c>
      <c r="C153" s="209"/>
      <c r="D153" s="209" t="s">
        <v>62</v>
      </c>
      <c r="E153" s="209"/>
      <c r="F153" s="209"/>
      <c r="G153" s="209">
        <f>G150</f>
        <v>0</v>
      </c>
      <c r="H153" s="209">
        <f t="shared" ref="H153:I153" si="79">H150</f>
        <v>0</v>
      </c>
      <c r="I153" s="274">
        <f t="shared" si="79"/>
        <v>0</v>
      </c>
      <c r="J153" s="142">
        <f t="shared" si="69"/>
        <v>0</v>
      </c>
      <c r="K153" s="209">
        <f t="shared" si="70"/>
        <v>0</v>
      </c>
      <c r="L153" s="209" t="s">
        <v>62</v>
      </c>
      <c r="M153" s="150">
        <v>46022</v>
      </c>
      <c r="N153" s="150">
        <v>46022</v>
      </c>
      <c r="O153" s="156"/>
      <c r="P153" s="208" t="s">
        <v>62</v>
      </c>
      <c r="Q153" s="156"/>
      <c r="R153" s="156"/>
      <c r="S153" s="109"/>
    </row>
    <row r="154" spans="1:19" ht="14.25" x14ac:dyDescent="0.2">
      <c r="A154" s="332"/>
      <c r="B154" s="147" t="s">
        <v>193</v>
      </c>
      <c r="C154" s="209"/>
      <c r="D154" s="209"/>
      <c r="E154" s="209"/>
      <c r="F154" s="209"/>
      <c r="G154" s="209" t="s">
        <v>62</v>
      </c>
      <c r="H154" s="209"/>
      <c r="I154" s="274" t="s">
        <v>62</v>
      </c>
      <c r="J154" s="142" t="str">
        <f t="shared" si="69"/>
        <v>X</v>
      </c>
      <c r="K154" s="209" t="str">
        <f t="shared" si="70"/>
        <v>X</v>
      </c>
      <c r="L154" s="209" t="s">
        <v>62</v>
      </c>
      <c r="M154" s="209"/>
      <c r="N154" s="209"/>
      <c r="O154" s="208" t="s">
        <v>62</v>
      </c>
      <c r="P154" s="208" t="s">
        <v>62</v>
      </c>
      <c r="Q154" s="208" t="s">
        <v>62</v>
      </c>
      <c r="R154" s="208" t="s">
        <v>62</v>
      </c>
      <c r="S154" s="109"/>
    </row>
    <row r="155" spans="1:19" ht="45" x14ac:dyDescent="0.2">
      <c r="A155" s="332"/>
      <c r="B155" s="148" t="s">
        <v>330</v>
      </c>
      <c r="C155" s="209"/>
      <c r="D155" s="209" t="s">
        <v>62</v>
      </c>
      <c r="E155" s="209"/>
      <c r="F155" s="209"/>
      <c r="G155" s="209">
        <f>G151</f>
        <v>0</v>
      </c>
      <c r="H155" s="209">
        <f t="shared" ref="H155:I155" si="80">H151</f>
        <v>0</v>
      </c>
      <c r="I155" s="274">
        <f t="shared" si="80"/>
        <v>0</v>
      </c>
      <c r="J155" s="142">
        <f t="shared" si="69"/>
        <v>0</v>
      </c>
      <c r="K155" s="209">
        <f t="shared" si="70"/>
        <v>0</v>
      </c>
      <c r="L155" s="209" t="s">
        <v>62</v>
      </c>
      <c r="M155" s="150">
        <v>46022</v>
      </c>
      <c r="N155" s="150">
        <v>46022</v>
      </c>
      <c r="O155" s="156"/>
      <c r="P155" s="208" t="s">
        <v>62</v>
      </c>
      <c r="Q155" s="156"/>
      <c r="R155" s="156"/>
      <c r="S155" s="109"/>
    </row>
    <row r="156" spans="1:19" ht="14.25" x14ac:dyDescent="0.2">
      <c r="A156" s="332"/>
      <c r="B156" s="147" t="s">
        <v>71</v>
      </c>
      <c r="C156" s="209"/>
      <c r="D156" s="209"/>
      <c r="E156" s="209"/>
      <c r="F156" s="209"/>
      <c r="G156" s="209" t="s">
        <v>62</v>
      </c>
      <c r="H156" s="209"/>
      <c r="I156" s="274" t="s">
        <v>62</v>
      </c>
      <c r="J156" s="142" t="str">
        <f t="shared" si="69"/>
        <v>X</v>
      </c>
      <c r="K156" s="209" t="str">
        <f t="shared" si="70"/>
        <v>X</v>
      </c>
      <c r="L156" s="209" t="s">
        <v>62</v>
      </c>
      <c r="M156" s="209"/>
      <c r="N156" s="209"/>
      <c r="O156" s="208" t="s">
        <v>62</v>
      </c>
      <c r="P156" s="208" t="s">
        <v>62</v>
      </c>
      <c r="Q156" s="208" t="s">
        <v>62</v>
      </c>
      <c r="R156" s="208" t="s">
        <v>62</v>
      </c>
      <c r="S156" s="109"/>
    </row>
    <row r="157" spans="1:19" x14ac:dyDescent="0.2">
      <c r="A157" s="333"/>
      <c r="B157" s="148" t="s">
        <v>72</v>
      </c>
      <c r="C157" s="209"/>
      <c r="D157" s="209" t="s">
        <v>62</v>
      </c>
      <c r="E157" s="209"/>
      <c r="F157" s="209"/>
      <c r="G157" s="209">
        <f>G155</f>
        <v>0</v>
      </c>
      <c r="H157" s="209">
        <f t="shared" ref="H157:I157" si="81">H155</f>
        <v>0</v>
      </c>
      <c r="I157" s="274">
        <f t="shared" si="81"/>
        <v>0</v>
      </c>
      <c r="J157" s="142">
        <f t="shared" si="69"/>
        <v>0</v>
      </c>
      <c r="K157" s="209">
        <f t="shared" si="70"/>
        <v>0</v>
      </c>
      <c r="L157" s="209" t="s">
        <v>62</v>
      </c>
      <c r="M157" s="150">
        <v>46022</v>
      </c>
      <c r="N157" s="150">
        <v>46022</v>
      </c>
      <c r="O157" s="156"/>
      <c r="P157" s="208" t="s">
        <v>62</v>
      </c>
      <c r="Q157" s="156"/>
      <c r="R157" s="156"/>
      <c r="S157" s="109"/>
    </row>
    <row r="158" spans="1:19" ht="58.5" x14ac:dyDescent="0.2">
      <c r="A158" s="331" t="s">
        <v>231</v>
      </c>
      <c r="B158" s="137" t="str">
        <f>B150</f>
        <v>Результат предоставления субсидии 2 (код субсидии № 7028):</v>
      </c>
      <c r="C158" s="142" t="s">
        <v>191</v>
      </c>
      <c r="D158" s="141" t="s">
        <v>333</v>
      </c>
      <c r="E158" s="141" t="s">
        <v>320</v>
      </c>
      <c r="F158" s="142">
        <v>642</v>
      </c>
      <c r="G158" s="142"/>
      <c r="H158" s="142">
        <f>G158</f>
        <v>0</v>
      </c>
      <c r="I158" s="142">
        <v>0</v>
      </c>
      <c r="J158" s="142">
        <f t="shared" si="69"/>
        <v>0</v>
      </c>
      <c r="K158" s="142">
        <f t="shared" si="70"/>
        <v>0</v>
      </c>
      <c r="L158" s="142"/>
      <c r="M158" s="209" t="s">
        <v>62</v>
      </c>
      <c r="N158" s="209" t="s">
        <v>62</v>
      </c>
      <c r="O158" s="156">
        <v>0</v>
      </c>
      <c r="P158" s="156"/>
      <c r="Q158" s="156">
        <v>0</v>
      </c>
      <c r="R158" s="156">
        <v>0</v>
      </c>
      <c r="S158" s="109"/>
    </row>
    <row r="159" spans="1:19" ht="31.5" x14ac:dyDescent="0.2">
      <c r="A159" s="332"/>
      <c r="B159" s="146" t="s">
        <v>70</v>
      </c>
      <c r="C159" s="209"/>
      <c r="D159" s="209" t="s">
        <v>62</v>
      </c>
      <c r="E159" s="209"/>
      <c r="F159" s="209"/>
      <c r="G159" s="209">
        <f>G158</f>
        <v>0</v>
      </c>
      <c r="H159" s="209">
        <f t="shared" ref="H159:I159" si="82">H158</f>
        <v>0</v>
      </c>
      <c r="I159" s="274">
        <f t="shared" si="82"/>
        <v>0</v>
      </c>
      <c r="J159" s="142">
        <f t="shared" si="69"/>
        <v>0</v>
      </c>
      <c r="K159" s="209">
        <f t="shared" si="70"/>
        <v>0</v>
      </c>
      <c r="L159" s="209" t="s">
        <v>62</v>
      </c>
      <c r="M159" s="150">
        <v>46022</v>
      </c>
      <c r="N159" s="150">
        <v>46022</v>
      </c>
      <c r="O159" s="156"/>
      <c r="P159" s="208" t="s">
        <v>62</v>
      </c>
      <c r="Q159" s="156"/>
      <c r="R159" s="156"/>
      <c r="S159" s="109"/>
    </row>
    <row r="160" spans="1:19" ht="14.25" x14ac:dyDescent="0.2">
      <c r="A160" s="332"/>
      <c r="B160" s="147" t="s">
        <v>76</v>
      </c>
      <c r="C160" s="209"/>
      <c r="D160" s="209"/>
      <c r="E160" s="209"/>
      <c r="F160" s="209"/>
      <c r="G160" s="209" t="s">
        <v>62</v>
      </c>
      <c r="H160" s="209"/>
      <c r="I160" s="274" t="s">
        <v>62</v>
      </c>
      <c r="J160" s="142" t="str">
        <f t="shared" si="69"/>
        <v>X</v>
      </c>
      <c r="K160" s="209" t="str">
        <f t="shared" si="70"/>
        <v>X</v>
      </c>
      <c r="L160" s="209" t="s">
        <v>62</v>
      </c>
      <c r="M160" s="209"/>
      <c r="N160" s="209"/>
      <c r="O160" s="208" t="s">
        <v>62</v>
      </c>
      <c r="P160" s="208" t="s">
        <v>62</v>
      </c>
      <c r="Q160" s="208" t="s">
        <v>62</v>
      </c>
      <c r="R160" s="208" t="s">
        <v>62</v>
      </c>
      <c r="S160" s="109"/>
    </row>
    <row r="161" spans="1:19" ht="45" x14ac:dyDescent="0.2">
      <c r="A161" s="332"/>
      <c r="B161" s="148" t="s">
        <v>192</v>
      </c>
      <c r="C161" s="209"/>
      <c r="D161" s="209" t="s">
        <v>62</v>
      </c>
      <c r="E161" s="209"/>
      <c r="F161" s="209"/>
      <c r="G161" s="209">
        <f>G158</f>
        <v>0</v>
      </c>
      <c r="H161" s="209">
        <f t="shared" ref="H161:I161" si="83">H158</f>
        <v>0</v>
      </c>
      <c r="I161" s="274">
        <f t="shared" si="83"/>
        <v>0</v>
      </c>
      <c r="J161" s="142">
        <f t="shared" si="69"/>
        <v>0</v>
      </c>
      <c r="K161" s="209">
        <f t="shared" si="70"/>
        <v>0</v>
      </c>
      <c r="L161" s="209" t="s">
        <v>62</v>
      </c>
      <c r="M161" s="150">
        <v>46022</v>
      </c>
      <c r="N161" s="150">
        <v>46022</v>
      </c>
      <c r="O161" s="156"/>
      <c r="P161" s="208" t="s">
        <v>62</v>
      </c>
      <c r="Q161" s="156"/>
      <c r="R161" s="156"/>
      <c r="S161" s="109"/>
    </row>
    <row r="162" spans="1:19" ht="14.25" x14ac:dyDescent="0.2">
      <c r="A162" s="332"/>
      <c r="B162" s="147" t="s">
        <v>193</v>
      </c>
      <c r="C162" s="209"/>
      <c r="D162" s="209"/>
      <c r="E162" s="209"/>
      <c r="F162" s="209"/>
      <c r="G162" s="209" t="s">
        <v>62</v>
      </c>
      <c r="H162" s="209"/>
      <c r="I162" s="274" t="s">
        <v>62</v>
      </c>
      <c r="J162" s="142" t="str">
        <f t="shared" si="69"/>
        <v>X</v>
      </c>
      <c r="K162" s="209" t="str">
        <f t="shared" si="70"/>
        <v>X</v>
      </c>
      <c r="L162" s="209" t="s">
        <v>62</v>
      </c>
      <c r="M162" s="209"/>
      <c r="N162" s="209"/>
      <c r="O162" s="208" t="s">
        <v>62</v>
      </c>
      <c r="P162" s="208" t="s">
        <v>62</v>
      </c>
      <c r="Q162" s="208" t="s">
        <v>62</v>
      </c>
      <c r="R162" s="208" t="s">
        <v>62</v>
      </c>
      <c r="S162" s="109"/>
    </row>
    <row r="163" spans="1:19" ht="45" x14ac:dyDescent="0.2">
      <c r="A163" s="332"/>
      <c r="B163" s="148" t="s">
        <v>330</v>
      </c>
      <c r="C163" s="209"/>
      <c r="D163" s="209" t="s">
        <v>62</v>
      </c>
      <c r="E163" s="209"/>
      <c r="F163" s="209"/>
      <c r="G163" s="209">
        <f>G159</f>
        <v>0</v>
      </c>
      <c r="H163" s="209">
        <f t="shared" ref="H163:I163" si="84">H159</f>
        <v>0</v>
      </c>
      <c r="I163" s="274">
        <f t="shared" si="84"/>
        <v>0</v>
      </c>
      <c r="J163" s="142">
        <f t="shared" si="69"/>
        <v>0</v>
      </c>
      <c r="K163" s="209">
        <f t="shared" si="70"/>
        <v>0</v>
      </c>
      <c r="L163" s="209" t="s">
        <v>62</v>
      </c>
      <c r="M163" s="150">
        <v>46022</v>
      </c>
      <c r="N163" s="150">
        <v>46022</v>
      </c>
      <c r="O163" s="156"/>
      <c r="P163" s="208" t="s">
        <v>62</v>
      </c>
      <c r="Q163" s="156"/>
      <c r="R163" s="156"/>
      <c r="S163" s="109"/>
    </row>
    <row r="164" spans="1:19" ht="90" customHeight="1" x14ac:dyDescent="0.2">
      <c r="A164" s="332"/>
      <c r="B164" s="147" t="s">
        <v>71</v>
      </c>
      <c r="C164" s="209"/>
      <c r="D164" s="209"/>
      <c r="E164" s="209"/>
      <c r="F164" s="209"/>
      <c r="G164" s="209" t="s">
        <v>62</v>
      </c>
      <c r="H164" s="209"/>
      <c r="I164" s="274" t="s">
        <v>62</v>
      </c>
      <c r="J164" s="142" t="str">
        <f t="shared" si="69"/>
        <v>X</v>
      </c>
      <c r="K164" s="209" t="str">
        <f t="shared" si="70"/>
        <v>X</v>
      </c>
      <c r="L164" s="209" t="s">
        <v>62</v>
      </c>
      <c r="M164" s="209"/>
      <c r="N164" s="209"/>
      <c r="O164" s="208" t="s">
        <v>62</v>
      </c>
      <c r="P164" s="208" t="s">
        <v>62</v>
      </c>
      <c r="Q164" s="208" t="s">
        <v>62</v>
      </c>
      <c r="R164" s="208" t="s">
        <v>62</v>
      </c>
      <c r="S164" s="109"/>
    </row>
    <row r="165" spans="1:19" ht="54.75" customHeight="1" x14ac:dyDescent="0.2">
      <c r="A165" s="333"/>
      <c r="B165" s="148" t="s">
        <v>72</v>
      </c>
      <c r="C165" s="209"/>
      <c r="D165" s="209" t="s">
        <v>62</v>
      </c>
      <c r="E165" s="209"/>
      <c r="F165" s="209"/>
      <c r="G165" s="209">
        <f>G163</f>
        <v>0</v>
      </c>
      <c r="H165" s="209">
        <f t="shared" ref="H165:I165" si="85">H163</f>
        <v>0</v>
      </c>
      <c r="I165" s="274">
        <f t="shared" si="85"/>
        <v>0</v>
      </c>
      <c r="J165" s="142">
        <f t="shared" si="69"/>
        <v>0</v>
      </c>
      <c r="K165" s="209">
        <f t="shared" si="70"/>
        <v>0</v>
      </c>
      <c r="L165" s="209" t="s">
        <v>62</v>
      </c>
      <c r="M165" s="150">
        <v>46022</v>
      </c>
      <c r="N165" s="150">
        <v>46022</v>
      </c>
      <c r="O165" s="156"/>
      <c r="P165" s="208" t="s">
        <v>62</v>
      </c>
      <c r="Q165" s="156"/>
      <c r="R165" s="156"/>
      <c r="S165" s="109"/>
    </row>
    <row r="166" spans="1:19" ht="57.75" customHeight="1" x14ac:dyDescent="0.2">
      <c r="A166" s="331" t="s">
        <v>232</v>
      </c>
      <c r="B166" s="137" t="str">
        <f>B158</f>
        <v>Результат предоставления субсидии 2 (код субсидии № 7028):</v>
      </c>
      <c r="C166" s="142" t="s">
        <v>191</v>
      </c>
      <c r="D166" s="141" t="s">
        <v>333</v>
      </c>
      <c r="E166" s="141" t="s">
        <v>320</v>
      </c>
      <c r="F166" s="142">
        <v>642</v>
      </c>
      <c r="G166" s="142">
        <v>39</v>
      </c>
      <c r="H166" s="142">
        <v>38</v>
      </c>
      <c r="I166" s="142">
        <v>1</v>
      </c>
      <c r="J166" s="142">
        <f t="shared" si="69"/>
        <v>1</v>
      </c>
      <c r="K166" s="142">
        <f t="shared" si="70"/>
        <v>39</v>
      </c>
      <c r="L166" s="142"/>
      <c r="M166" s="209" t="s">
        <v>62</v>
      </c>
      <c r="N166" s="209" t="s">
        <v>62</v>
      </c>
      <c r="O166" s="156">
        <v>277174.83</v>
      </c>
      <c r="P166" s="156"/>
      <c r="Q166" s="156">
        <v>125867.5</v>
      </c>
      <c r="R166" s="156">
        <v>125867.5</v>
      </c>
      <c r="S166" s="109"/>
    </row>
    <row r="167" spans="1:19" ht="31.5" x14ac:dyDescent="0.2">
      <c r="A167" s="332"/>
      <c r="B167" s="146" t="s">
        <v>70</v>
      </c>
      <c r="C167" s="209"/>
      <c r="D167" s="209" t="s">
        <v>62</v>
      </c>
      <c r="E167" s="209"/>
      <c r="F167" s="209"/>
      <c r="G167" s="209">
        <v>39</v>
      </c>
      <c r="H167" s="209">
        <v>38</v>
      </c>
      <c r="I167" s="274">
        <v>1</v>
      </c>
      <c r="J167" s="142">
        <f t="shared" si="69"/>
        <v>1</v>
      </c>
      <c r="K167" s="209">
        <f t="shared" si="70"/>
        <v>39</v>
      </c>
      <c r="L167" s="209" t="s">
        <v>62</v>
      </c>
      <c r="M167" s="150">
        <v>46022</v>
      </c>
      <c r="N167" s="150">
        <v>46022</v>
      </c>
      <c r="O167" s="156"/>
      <c r="P167" s="208" t="s">
        <v>62</v>
      </c>
      <c r="Q167" s="156"/>
      <c r="R167" s="156"/>
      <c r="S167" s="109"/>
    </row>
    <row r="168" spans="1:19" ht="14.25" x14ac:dyDescent="0.2">
      <c r="A168" s="332"/>
      <c r="B168" s="147" t="s">
        <v>76</v>
      </c>
      <c r="C168" s="209"/>
      <c r="D168" s="209"/>
      <c r="E168" s="209"/>
      <c r="F168" s="209"/>
      <c r="G168" s="209" t="s">
        <v>62</v>
      </c>
      <c r="H168" s="209"/>
      <c r="I168" s="274" t="s">
        <v>62</v>
      </c>
      <c r="J168" s="142" t="str">
        <f t="shared" si="69"/>
        <v>X</v>
      </c>
      <c r="K168" s="209" t="str">
        <f t="shared" si="70"/>
        <v>X</v>
      </c>
      <c r="L168" s="209" t="s">
        <v>62</v>
      </c>
      <c r="M168" s="209"/>
      <c r="N168" s="209"/>
      <c r="O168" s="208" t="s">
        <v>62</v>
      </c>
      <c r="P168" s="208" t="s">
        <v>62</v>
      </c>
      <c r="Q168" s="208" t="s">
        <v>62</v>
      </c>
      <c r="R168" s="208" t="s">
        <v>62</v>
      </c>
      <c r="S168" s="109"/>
    </row>
    <row r="169" spans="1:19" ht="45" x14ac:dyDescent="0.2">
      <c r="A169" s="332"/>
      <c r="B169" s="148" t="s">
        <v>192</v>
      </c>
      <c r="C169" s="209"/>
      <c r="D169" s="209" t="s">
        <v>62</v>
      </c>
      <c r="E169" s="209"/>
      <c r="F169" s="209"/>
      <c r="G169" s="209">
        <v>39</v>
      </c>
      <c r="H169" s="209">
        <v>38</v>
      </c>
      <c r="I169" s="274">
        <v>1</v>
      </c>
      <c r="J169" s="142">
        <f t="shared" si="69"/>
        <v>1</v>
      </c>
      <c r="K169" s="209">
        <f t="shared" si="70"/>
        <v>39</v>
      </c>
      <c r="L169" s="209" t="s">
        <v>62</v>
      </c>
      <c r="M169" s="150">
        <v>46022</v>
      </c>
      <c r="N169" s="150">
        <v>46022</v>
      </c>
      <c r="O169" s="156"/>
      <c r="P169" s="208" t="s">
        <v>62</v>
      </c>
      <c r="Q169" s="156"/>
      <c r="R169" s="156"/>
      <c r="S169" s="109"/>
    </row>
    <row r="170" spans="1:19" ht="14.25" x14ac:dyDescent="0.2">
      <c r="A170" s="332"/>
      <c r="B170" s="147" t="s">
        <v>193</v>
      </c>
      <c r="C170" s="209"/>
      <c r="D170" s="209"/>
      <c r="E170" s="209"/>
      <c r="F170" s="209"/>
      <c r="G170" s="209" t="s">
        <v>62</v>
      </c>
      <c r="H170" s="209"/>
      <c r="I170" s="274" t="s">
        <v>62</v>
      </c>
      <c r="J170" s="142" t="str">
        <f t="shared" si="69"/>
        <v>X</v>
      </c>
      <c r="K170" s="209" t="str">
        <f t="shared" si="70"/>
        <v>X</v>
      </c>
      <c r="L170" s="209" t="s">
        <v>62</v>
      </c>
      <c r="M170" s="209"/>
      <c r="N170" s="209"/>
      <c r="O170" s="208" t="s">
        <v>62</v>
      </c>
      <c r="P170" s="208" t="s">
        <v>62</v>
      </c>
      <c r="Q170" s="208" t="s">
        <v>62</v>
      </c>
      <c r="R170" s="208" t="s">
        <v>62</v>
      </c>
      <c r="S170" s="109"/>
    </row>
    <row r="171" spans="1:19" ht="45" x14ac:dyDescent="0.2">
      <c r="A171" s="332"/>
      <c r="B171" s="148" t="s">
        <v>330</v>
      </c>
      <c r="C171" s="209"/>
      <c r="D171" s="209" t="s">
        <v>62</v>
      </c>
      <c r="E171" s="209"/>
      <c r="F171" s="209"/>
      <c r="G171" s="209">
        <v>39</v>
      </c>
      <c r="H171" s="209">
        <v>38</v>
      </c>
      <c r="I171" s="274">
        <v>1</v>
      </c>
      <c r="J171" s="142">
        <f t="shared" si="69"/>
        <v>1</v>
      </c>
      <c r="K171" s="209">
        <f t="shared" si="70"/>
        <v>39</v>
      </c>
      <c r="L171" s="209" t="s">
        <v>62</v>
      </c>
      <c r="M171" s="150">
        <v>46022</v>
      </c>
      <c r="N171" s="150">
        <v>46022</v>
      </c>
      <c r="O171" s="156"/>
      <c r="P171" s="208" t="s">
        <v>62</v>
      </c>
      <c r="Q171" s="156"/>
      <c r="R171" s="156"/>
      <c r="S171" s="109"/>
    </row>
    <row r="172" spans="1:19" ht="14.25" x14ac:dyDescent="0.2">
      <c r="A172" s="332"/>
      <c r="B172" s="147" t="s">
        <v>71</v>
      </c>
      <c r="C172" s="209"/>
      <c r="D172" s="209"/>
      <c r="E172" s="209"/>
      <c r="F172" s="209"/>
      <c r="G172" s="209" t="s">
        <v>62</v>
      </c>
      <c r="H172" s="209"/>
      <c r="I172" s="274" t="s">
        <v>62</v>
      </c>
      <c r="J172" s="142" t="str">
        <f t="shared" si="69"/>
        <v>X</v>
      </c>
      <c r="K172" s="209" t="str">
        <f t="shared" si="70"/>
        <v>X</v>
      </c>
      <c r="L172" s="209" t="s">
        <v>62</v>
      </c>
      <c r="M172" s="209"/>
      <c r="N172" s="209"/>
      <c r="O172" s="208" t="s">
        <v>62</v>
      </c>
      <c r="P172" s="208" t="s">
        <v>62</v>
      </c>
      <c r="Q172" s="208" t="s">
        <v>62</v>
      </c>
      <c r="R172" s="208" t="s">
        <v>62</v>
      </c>
      <c r="S172" s="109"/>
    </row>
    <row r="173" spans="1:19" x14ac:dyDescent="0.2">
      <c r="A173" s="333"/>
      <c r="B173" s="148" t="s">
        <v>72</v>
      </c>
      <c r="C173" s="209"/>
      <c r="D173" s="209" t="s">
        <v>62</v>
      </c>
      <c r="E173" s="209"/>
      <c r="F173" s="209"/>
      <c r="G173" s="209">
        <f>G171</f>
        <v>39</v>
      </c>
      <c r="H173" s="209">
        <f t="shared" ref="H173:I173" si="86">H171</f>
        <v>38</v>
      </c>
      <c r="I173" s="274">
        <f t="shared" si="86"/>
        <v>1</v>
      </c>
      <c r="J173" s="142">
        <f t="shared" si="69"/>
        <v>1</v>
      </c>
      <c r="K173" s="209">
        <f t="shared" si="70"/>
        <v>39</v>
      </c>
      <c r="L173" s="209" t="s">
        <v>62</v>
      </c>
      <c r="M173" s="150">
        <v>46022</v>
      </c>
      <c r="N173" s="150">
        <v>46022</v>
      </c>
      <c r="O173" s="156"/>
      <c r="P173" s="208" t="s">
        <v>62</v>
      </c>
      <c r="Q173" s="156"/>
      <c r="R173" s="156"/>
      <c r="S173" s="109"/>
    </row>
    <row r="174" spans="1:19" ht="58.5" x14ac:dyDescent="0.2">
      <c r="A174" s="331" t="s">
        <v>233</v>
      </c>
      <c r="B174" s="137" t="str">
        <f>B166</f>
        <v>Результат предоставления субсидии 2 (код субсидии № 7028):</v>
      </c>
      <c r="C174" s="142" t="s">
        <v>191</v>
      </c>
      <c r="D174" s="141" t="s">
        <v>333</v>
      </c>
      <c r="E174" s="141" t="s">
        <v>320</v>
      </c>
      <c r="F174" s="142">
        <v>642</v>
      </c>
      <c r="G174" s="142">
        <v>3</v>
      </c>
      <c r="H174" s="142">
        <f>G174</f>
        <v>3</v>
      </c>
      <c r="I174" s="142">
        <v>0</v>
      </c>
      <c r="J174" s="142">
        <f t="shared" si="69"/>
        <v>0</v>
      </c>
      <c r="K174" s="142">
        <f t="shared" si="70"/>
        <v>3</v>
      </c>
      <c r="L174" s="142"/>
      <c r="M174" s="209" t="s">
        <v>62</v>
      </c>
      <c r="N174" s="209" t="s">
        <v>62</v>
      </c>
      <c r="O174" s="156">
        <v>12946.24</v>
      </c>
      <c r="P174" s="156"/>
      <c r="Q174" s="156">
        <v>0</v>
      </c>
      <c r="R174" s="156">
        <v>0</v>
      </c>
      <c r="S174" s="109"/>
    </row>
    <row r="175" spans="1:19" ht="31.5" x14ac:dyDescent="0.2">
      <c r="A175" s="332"/>
      <c r="B175" s="146" t="s">
        <v>70</v>
      </c>
      <c r="C175" s="209"/>
      <c r="D175" s="209" t="s">
        <v>62</v>
      </c>
      <c r="E175" s="209"/>
      <c r="F175" s="209"/>
      <c r="G175" s="209">
        <f>G174</f>
        <v>3</v>
      </c>
      <c r="H175" s="209">
        <f t="shared" ref="H175:I175" si="87">H174</f>
        <v>3</v>
      </c>
      <c r="I175" s="274">
        <f t="shared" si="87"/>
        <v>0</v>
      </c>
      <c r="J175" s="142">
        <f t="shared" si="69"/>
        <v>0</v>
      </c>
      <c r="K175" s="209">
        <f t="shared" si="70"/>
        <v>3</v>
      </c>
      <c r="L175" s="209" t="s">
        <v>62</v>
      </c>
      <c r="M175" s="150">
        <v>46022</v>
      </c>
      <c r="N175" s="150">
        <v>46022</v>
      </c>
      <c r="O175" s="156"/>
      <c r="P175" s="208" t="s">
        <v>62</v>
      </c>
      <c r="Q175" s="156"/>
      <c r="R175" s="156"/>
      <c r="S175" s="109"/>
    </row>
    <row r="176" spans="1:19" ht="14.25" x14ac:dyDescent="0.2">
      <c r="A176" s="332"/>
      <c r="B176" s="147" t="s">
        <v>76</v>
      </c>
      <c r="C176" s="209"/>
      <c r="D176" s="209"/>
      <c r="E176" s="209"/>
      <c r="F176" s="209"/>
      <c r="G176" s="209" t="s">
        <v>62</v>
      </c>
      <c r="H176" s="209"/>
      <c r="I176" s="274" t="s">
        <v>62</v>
      </c>
      <c r="J176" s="142" t="str">
        <f t="shared" si="69"/>
        <v>X</v>
      </c>
      <c r="K176" s="209" t="str">
        <f t="shared" si="70"/>
        <v>X</v>
      </c>
      <c r="L176" s="209" t="s">
        <v>62</v>
      </c>
      <c r="M176" s="209"/>
      <c r="N176" s="209"/>
      <c r="O176" s="208" t="s">
        <v>62</v>
      </c>
      <c r="P176" s="208" t="s">
        <v>62</v>
      </c>
      <c r="Q176" s="208" t="s">
        <v>62</v>
      </c>
      <c r="R176" s="208" t="s">
        <v>62</v>
      </c>
      <c r="S176" s="109"/>
    </row>
    <row r="177" spans="1:19" ht="45" x14ac:dyDescent="0.2">
      <c r="A177" s="332"/>
      <c r="B177" s="148" t="s">
        <v>192</v>
      </c>
      <c r="C177" s="209"/>
      <c r="D177" s="209" t="s">
        <v>62</v>
      </c>
      <c r="E177" s="209"/>
      <c r="F177" s="209"/>
      <c r="G177" s="209">
        <f>G174</f>
        <v>3</v>
      </c>
      <c r="H177" s="209">
        <f t="shared" ref="H177:I177" si="88">H174</f>
        <v>3</v>
      </c>
      <c r="I177" s="274">
        <f t="shared" si="88"/>
        <v>0</v>
      </c>
      <c r="J177" s="142">
        <f t="shared" si="69"/>
        <v>0</v>
      </c>
      <c r="K177" s="209">
        <f t="shared" si="70"/>
        <v>3</v>
      </c>
      <c r="L177" s="209" t="s">
        <v>62</v>
      </c>
      <c r="M177" s="150">
        <v>46022</v>
      </c>
      <c r="N177" s="150">
        <v>46022</v>
      </c>
      <c r="O177" s="156"/>
      <c r="P177" s="208" t="s">
        <v>62</v>
      </c>
      <c r="Q177" s="156"/>
      <c r="R177" s="156"/>
      <c r="S177" s="109"/>
    </row>
    <row r="178" spans="1:19" ht="14.25" x14ac:dyDescent="0.2">
      <c r="A178" s="332"/>
      <c r="B178" s="147" t="s">
        <v>193</v>
      </c>
      <c r="C178" s="209"/>
      <c r="D178" s="209"/>
      <c r="E178" s="209"/>
      <c r="F178" s="209"/>
      <c r="G178" s="209" t="s">
        <v>62</v>
      </c>
      <c r="H178" s="209"/>
      <c r="I178" s="274" t="s">
        <v>62</v>
      </c>
      <c r="J178" s="142" t="str">
        <f t="shared" si="69"/>
        <v>X</v>
      </c>
      <c r="K178" s="209" t="str">
        <f t="shared" si="70"/>
        <v>X</v>
      </c>
      <c r="L178" s="209" t="s">
        <v>62</v>
      </c>
      <c r="M178" s="209"/>
      <c r="N178" s="209"/>
      <c r="O178" s="208" t="s">
        <v>62</v>
      </c>
      <c r="P178" s="208" t="s">
        <v>62</v>
      </c>
      <c r="Q178" s="208" t="s">
        <v>62</v>
      </c>
      <c r="R178" s="208" t="s">
        <v>62</v>
      </c>
      <c r="S178" s="109"/>
    </row>
    <row r="179" spans="1:19" ht="45" x14ac:dyDescent="0.2">
      <c r="A179" s="332"/>
      <c r="B179" s="148" t="s">
        <v>330</v>
      </c>
      <c r="C179" s="209"/>
      <c r="D179" s="209" t="s">
        <v>62</v>
      </c>
      <c r="E179" s="209"/>
      <c r="F179" s="209"/>
      <c r="G179" s="209">
        <f>G175</f>
        <v>3</v>
      </c>
      <c r="H179" s="209">
        <f t="shared" ref="H179:I179" si="89">H175</f>
        <v>3</v>
      </c>
      <c r="I179" s="274">
        <f t="shared" si="89"/>
        <v>0</v>
      </c>
      <c r="J179" s="142">
        <f t="shared" si="69"/>
        <v>0</v>
      </c>
      <c r="K179" s="209">
        <f t="shared" si="70"/>
        <v>3</v>
      </c>
      <c r="L179" s="209" t="s">
        <v>62</v>
      </c>
      <c r="M179" s="150">
        <v>46022</v>
      </c>
      <c r="N179" s="150">
        <v>46022</v>
      </c>
      <c r="O179" s="156"/>
      <c r="P179" s="208" t="s">
        <v>62</v>
      </c>
      <c r="Q179" s="156"/>
      <c r="R179" s="156"/>
      <c r="S179" s="109"/>
    </row>
    <row r="180" spans="1:19" ht="14.25" x14ac:dyDescent="0.2">
      <c r="A180" s="332"/>
      <c r="B180" s="147" t="s">
        <v>71</v>
      </c>
      <c r="C180" s="209"/>
      <c r="D180" s="209"/>
      <c r="E180" s="209"/>
      <c r="F180" s="209"/>
      <c r="G180" s="209" t="s">
        <v>62</v>
      </c>
      <c r="H180" s="209"/>
      <c r="I180" s="274" t="s">
        <v>62</v>
      </c>
      <c r="J180" s="142" t="str">
        <f t="shared" si="69"/>
        <v>X</v>
      </c>
      <c r="K180" s="209" t="str">
        <f t="shared" si="70"/>
        <v>X</v>
      </c>
      <c r="L180" s="209" t="s">
        <v>62</v>
      </c>
      <c r="M180" s="209"/>
      <c r="N180" s="209"/>
      <c r="O180" s="208" t="s">
        <v>62</v>
      </c>
      <c r="P180" s="208" t="s">
        <v>62</v>
      </c>
      <c r="Q180" s="208" t="s">
        <v>62</v>
      </c>
      <c r="R180" s="208" t="s">
        <v>62</v>
      </c>
      <c r="S180" s="109"/>
    </row>
    <row r="181" spans="1:19" x14ac:dyDescent="0.2">
      <c r="A181" s="333"/>
      <c r="B181" s="148" t="s">
        <v>72</v>
      </c>
      <c r="C181" s="209"/>
      <c r="D181" s="209" t="s">
        <v>62</v>
      </c>
      <c r="E181" s="209"/>
      <c r="F181" s="209"/>
      <c r="G181" s="209">
        <f>G179</f>
        <v>3</v>
      </c>
      <c r="H181" s="209">
        <f t="shared" ref="H181:I181" si="90">H179</f>
        <v>3</v>
      </c>
      <c r="I181" s="274">
        <f t="shared" si="90"/>
        <v>0</v>
      </c>
      <c r="J181" s="142">
        <f t="shared" si="69"/>
        <v>0</v>
      </c>
      <c r="K181" s="209">
        <f t="shared" si="70"/>
        <v>3</v>
      </c>
      <c r="L181" s="209" t="s">
        <v>62</v>
      </c>
      <c r="M181" s="150">
        <v>46022</v>
      </c>
      <c r="N181" s="150">
        <v>46022</v>
      </c>
      <c r="O181" s="156"/>
      <c r="P181" s="208" t="s">
        <v>62</v>
      </c>
      <c r="Q181" s="156"/>
      <c r="R181" s="156"/>
      <c r="S181" s="109"/>
    </row>
    <row r="182" spans="1:19" ht="58.5" x14ac:dyDescent="0.2">
      <c r="A182" s="331" t="s">
        <v>234</v>
      </c>
      <c r="B182" s="137" t="str">
        <f>B174</f>
        <v>Результат предоставления субсидии 2 (код субсидии № 7028):</v>
      </c>
      <c r="C182" s="142" t="s">
        <v>191</v>
      </c>
      <c r="D182" s="141" t="s">
        <v>333</v>
      </c>
      <c r="E182" s="141" t="s">
        <v>320</v>
      </c>
      <c r="F182" s="142">
        <v>642</v>
      </c>
      <c r="G182" s="142">
        <v>22</v>
      </c>
      <c r="H182" s="142">
        <f>G182</f>
        <v>22</v>
      </c>
      <c r="I182" s="142">
        <v>0</v>
      </c>
      <c r="J182" s="142">
        <f t="shared" si="69"/>
        <v>0</v>
      </c>
      <c r="K182" s="142">
        <f t="shared" si="70"/>
        <v>22</v>
      </c>
      <c r="L182" s="142"/>
      <c r="M182" s="209" t="s">
        <v>62</v>
      </c>
      <c r="N182" s="209" t="s">
        <v>62</v>
      </c>
      <c r="O182" s="156">
        <v>19167.52</v>
      </c>
      <c r="P182" s="156"/>
      <c r="Q182" s="156">
        <v>0</v>
      </c>
      <c r="R182" s="156">
        <v>0</v>
      </c>
      <c r="S182" s="109"/>
    </row>
    <row r="183" spans="1:19" ht="31.5" x14ac:dyDescent="0.2">
      <c r="A183" s="332"/>
      <c r="B183" s="146" t="s">
        <v>70</v>
      </c>
      <c r="C183" s="209"/>
      <c r="D183" s="209" t="s">
        <v>62</v>
      </c>
      <c r="E183" s="209"/>
      <c r="F183" s="209"/>
      <c r="G183" s="209">
        <f>G182</f>
        <v>22</v>
      </c>
      <c r="H183" s="209">
        <f t="shared" ref="H183:I183" si="91">H182</f>
        <v>22</v>
      </c>
      <c r="I183" s="274">
        <f t="shared" si="91"/>
        <v>0</v>
      </c>
      <c r="J183" s="142">
        <f t="shared" si="69"/>
        <v>0</v>
      </c>
      <c r="K183" s="209">
        <f t="shared" si="70"/>
        <v>22</v>
      </c>
      <c r="L183" s="209" t="s">
        <v>62</v>
      </c>
      <c r="M183" s="150">
        <v>46022</v>
      </c>
      <c r="N183" s="150">
        <v>46022</v>
      </c>
      <c r="O183" s="156"/>
      <c r="P183" s="208" t="s">
        <v>62</v>
      </c>
      <c r="Q183" s="156"/>
      <c r="R183" s="156"/>
      <c r="S183" s="109"/>
    </row>
    <row r="184" spans="1:19" ht="14.25" x14ac:dyDescent="0.2">
      <c r="A184" s="332"/>
      <c r="B184" s="147" t="s">
        <v>76</v>
      </c>
      <c r="C184" s="209"/>
      <c r="D184" s="209"/>
      <c r="E184" s="209"/>
      <c r="F184" s="209"/>
      <c r="G184" s="209" t="s">
        <v>62</v>
      </c>
      <c r="H184" s="209"/>
      <c r="I184" s="274" t="s">
        <v>62</v>
      </c>
      <c r="J184" s="142" t="str">
        <f t="shared" si="69"/>
        <v>X</v>
      </c>
      <c r="K184" s="209" t="str">
        <f t="shared" si="70"/>
        <v>X</v>
      </c>
      <c r="L184" s="209" t="s">
        <v>62</v>
      </c>
      <c r="M184" s="209"/>
      <c r="N184" s="209"/>
      <c r="O184" s="208" t="s">
        <v>62</v>
      </c>
      <c r="P184" s="208" t="s">
        <v>62</v>
      </c>
      <c r="Q184" s="208" t="s">
        <v>62</v>
      </c>
      <c r="R184" s="208" t="s">
        <v>62</v>
      </c>
      <c r="S184" s="109"/>
    </row>
    <row r="185" spans="1:19" ht="45" x14ac:dyDescent="0.2">
      <c r="A185" s="332"/>
      <c r="B185" s="148" t="s">
        <v>192</v>
      </c>
      <c r="C185" s="209"/>
      <c r="D185" s="209" t="s">
        <v>62</v>
      </c>
      <c r="E185" s="209"/>
      <c r="F185" s="209"/>
      <c r="G185" s="209">
        <f>G182</f>
        <v>22</v>
      </c>
      <c r="H185" s="209">
        <f t="shared" ref="H185:I185" si="92">H182</f>
        <v>22</v>
      </c>
      <c r="I185" s="274">
        <f t="shared" si="92"/>
        <v>0</v>
      </c>
      <c r="J185" s="142">
        <f t="shared" si="69"/>
        <v>0</v>
      </c>
      <c r="K185" s="209">
        <f t="shared" si="70"/>
        <v>22</v>
      </c>
      <c r="L185" s="209" t="s">
        <v>62</v>
      </c>
      <c r="M185" s="150">
        <v>46022</v>
      </c>
      <c r="N185" s="150">
        <v>46022</v>
      </c>
      <c r="O185" s="156"/>
      <c r="P185" s="208" t="s">
        <v>62</v>
      </c>
      <c r="Q185" s="156"/>
      <c r="R185" s="156"/>
      <c r="S185" s="109"/>
    </row>
    <row r="186" spans="1:19" ht="14.25" x14ac:dyDescent="0.2">
      <c r="A186" s="332"/>
      <c r="B186" s="147" t="s">
        <v>193</v>
      </c>
      <c r="C186" s="209"/>
      <c r="D186" s="209"/>
      <c r="E186" s="209"/>
      <c r="F186" s="209"/>
      <c r="G186" s="209" t="s">
        <v>62</v>
      </c>
      <c r="H186" s="209"/>
      <c r="I186" s="274" t="s">
        <v>62</v>
      </c>
      <c r="J186" s="142" t="str">
        <f t="shared" si="69"/>
        <v>X</v>
      </c>
      <c r="K186" s="209" t="str">
        <f t="shared" si="70"/>
        <v>X</v>
      </c>
      <c r="L186" s="209" t="s">
        <v>62</v>
      </c>
      <c r="M186" s="209"/>
      <c r="N186" s="209"/>
      <c r="O186" s="208" t="s">
        <v>62</v>
      </c>
      <c r="P186" s="208" t="s">
        <v>62</v>
      </c>
      <c r="Q186" s="208" t="s">
        <v>62</v>
      </c>
      <c r="R186" s="208" t="s">
        <v>62</v>
      </c>
      <c r="S186" s="109"/>
    </row>
    <row r="187" spans="1:19" ht="45" x14ac:dyDescent="0.2">
      <c r="A187" s="332"/>
      <c r="B187" s="148" t="s">
        <v>330</v>
      </c>
      <c r="C187" s="209"/>
      <c r="D187" s="209" t="s">
        <v>62</v>
      </c>
      <c r="E187" s="209"/>
      <c r="F187" s="209"/>
      <c r="G187" s="209">
        <f>G183</f>
        <v>22</v>
      </c>
      <c r="H187" s="209">
        <f t="shared" ref="H187:I187" si="93">H183</f>
        <v>22</v>
      </c>
      <c r="I187" s="274">
        <f t="shared" si="93"/>
        <v>0</v>
      </c>
      <c r="J187" s="142">
        <f t="shared" si="69"/>
        <v>0</v>
      </c>
      <c r="K187" s="209">
        <f t="shared" si="70"/>
        <v>22</v>
      </c>
      <c r="L187" s="209" t="s">
        <v>62</v>
      </c>
      <c r="M187" s="150">
        <v>46022</v>
      </c>
      <c r="N187" s="150">
        <v>46022</v>
      </c>
      <c r="O187" s="156"/>
      <c r="P187" s="208" t="s">
        <v>62</v>
      </c>
      <c r="Q187" s="156"/>
      <c r="R187" s="156"/>
      <c r="S187" s="109"/>
    </row>
    <row r="188" spans="1:19" ht="14.25" x14ac:dyDescent="0.2">
      <c r="A188" s="332"/>
      <c r="B188" s="147" t="s">
        <v>71</v>
      </c>
      <c r="C188" s="209"/>
      <c r="D188" s="209"/>
      <c r="E188" s="209"/>
      <c r="F188" s="209"/>
      <c r="G188" s="209" t="s">
        <v>62</v>
      </c>
      <c r="H188" s="209"/>
      <c r="I188" s="274" t="s">
        <v>62</v>
      </c>
      <c r="J188" s="142" t="str">
        <f t="shared" si="69"/>
        <v>X</v>
      </c>
      <c r="K188" s="209" t="str">
        <f t="shared" si="70"/>
        <v>X</v>
      </c>
      <c r="L188" s="209" t="s">
        <v>62</v>
      </c>
      <c r="M188" s="209"/>
      <c r="N188" s="209"/>
      <c r="O188" s="208" t="s">
        <v>62</v>
      </c>
      <c r="P188" s="208" t="s">
        <v>62</v>
      </c>
      <c r="Q188" s="208" t="s">
        <v>62</v>
      </c>
      <c r="R188" s="208" t="s">
        <v>62</v>
      </c>
      <c r="S188" s="109"/>
    </row>
    <row r="189" spans="1:19" x14ac:dyDescent="0.2">
      <c r="A189" s="333"/>
      <c r="B189" s="148" t="s">
        <v>72</v>
      </c>
      <c r="C189" s="209"/>
      <c r="D189" s="209" t="s">
        <v>62</v>
      </c>
      <c r="E189" s="209"/>
      <c r="F189" s="209"/>
      <c r="G189" s="209">
        <f>G187</f>
        <v>22</v>
      </c>
      <c r="H189" s="209">
        <f t="shared" ref="H189:I189" si="94">H187</f>
        <v>22</v>
      </c>
      <c r="I189" s="274">
        <f t="shared" si="94"/>
        <v>0</v>
      </c>
      <c r="J189" s="142">
        <f t="shared" si="69"/>
        <v>0</v>
      </c>
      <c r="K189" s="209">
        <f t="shared" si="70"/>
        <v>22</v>
      </c>
      <c r="L189" s="209" t="s">
        <v>62</v>
      </c>
      <c r="M189" s="150">
        <v>46022</v>
      </c>
      <c r="N189" s="150">
        <v>46022</v>
      </c>
      <c r="O189" s="156"/>
      <c r="P189" s="208" t="s">
        <v>62</v>
      </c>
      <c r="Q189" s="156"/>
      <c r="R189" s="156"/>
      <c r="S189" s="109"/>
    </row>
    <row r="190" spans="1:19" ht="58.5" x14ac:dyDescent="0.2">
      <c r="A190" s="331" t="s">
        <v>235</v>
      </c>
      <c r="B190" s="137" t="str">
        <f>B182</f>
        <v>Результат предоставления субсидии 2 (код субсидии № 7028):</v>
      </c>
      <c r="C190" s="142" t="s">
        <v>191</v>
      </c>
      <c r="D190" s="141" t="s">
        <v>333</v>
      </c>
      <c r="E190" s="141" t="s">
        <v>320</v>
      </c>
      <c r="F190" s="142">
        <v>642</v>
      </c>
      <c r="G190" s="142">
        <v>5</v>
      </c>
      <c r="H190" s="142">
        <f>G190</f>
        <v>5</v>
      </c>
      <c r="I190" s="142">
        <v>0</v>
      </c>
      <c r="J190" s="142">
        <f t="shared" si="69"/>
        <v>0</v>
      </c>
      <c r="K190" s="142">
        <f t="shared" si="70"/>
        <v>5</v>
      </c>
      <c r="L190" s="142"/>
      <c r="M190" s="209" t="s">
        <v>62</v>
      </c>
      <c r="N190" s="209" t="s">
        <v>62</v>
      </c>
      <c r="O190" s="156">
        <v>27041.96</v>
      </c>
      <c r="P190" s="156"/>
      <c r="Q190" s="156">
        <v>0</v>
      </c>
      <c r="R190" s="156">
        <v>0</v>
      </c>
      <c r="S190" s="109"/>
    </row>
    <row r="191" spans="1:19" ht="31.5" x14ac:dyDescent="0.2">
      <c r="A191" s="332"/>
      <c r="B191" s="146" t="s">
        <v>70</v>
      </c>
      <c r="C191" s="209"/>
      <c r="D191" s="209" t="s">
        <v>62</v>
      </c>
      <c r="E191" s="209"/>
      <c r="F191" s="209"/>
      <c r="G191" s="209">
        <f>G190</f>
        <v>5</v>
      </c>
      <c r="H191" s="209">
        <f t="shared" ref="H191:I191" si="95">H190</f>
        <v>5</v>
      </c>
      <c r="I191" s="274">
        <f t="shared" si="95"/>
        <v>0</v>
      </c>
      <c r="J191" s="142">
        <f t="shared" si="69"/>
        <v>0</v>
      </c>
      <c r="K191" s="209">
        <f t="shared" si="70"/>
        <v>5</v>
      </c>
      <c r="L191" s="209" t="s">
        <v>62</v>
      </c>
      <c r="M191" s="150">
        <v>46022</v>
      </c>
      <c r="N191" s="150">
        <v>46022</v>
      </c>
      <c r="O191" s="156"/>
      <c r="P191" s="208" t="s">
        <v>62</v>
      </c>
      <c r="Q191" s="156"/>
      <c r="R191" s="156"/>
      <c r="S191" s="109"/>
    </row>
    <row r="192" spans="1:19" ht="14.25" x14ac:dyDescent="0.2">
      <c r="A192" s="332"/>
      <c r="B192" s="147" t="s">
        <v>76</v>
      </c>
      <c r="C192" s="209"/>
      <c r="D192" s="209"/>
      <c r="E192" s="209"/>
      <c r="F192" s="209"/>
      <c r="G192" s="209" t="s">
        <v>62</v>
      </c>
      <c r="H192" s="209"/>
      <c r="I192" s="274" t="s">
        <v>62</v>
      </c>
      <c r="J192" s="142" t="str">
        <f t="shared" si="69"/>
        <v>X</v>
      </c>
      <c r="K192" s="209" t="str">
        <f t="shared" si="70"/>
        <v>X</v>
      </c>
      <c r="L192" s="209" t="s">
        <v>62</v>
      </c>
      <c r="M192" s="209"/>
      <c r="N192" s="209"/>
      <c r="O192" s="208" t="s">
        <v>62</v>
      </c>
      <c r="P192" s="208" t="s">
        <v>62</v>
      </c>
      <c r="Q192" s="208" t="s">
        <v>62</v>
      </c>
      <c r="R192" s="208" t="s">
        <v>62</v>
      </c>
      <c r="S192" s="109"/>
    </row>
    <row r="193" spans="1:19" ht="45" x14ac:dyDescent="0.2">
      <c r="A193" s="332"/>
      <c r="B193" s="148" t="s">
        <v>192</v>
      </c>
      <c r="C193" s="209"/>
      <c r="D193" s="209" t="s">
        <v>62</v>
      </c>
      <c r="E193" s="209"/>
      <c r="F193" s="209"/>
      <c r="G193" s="209">
        <f>G190</f>
        <v>5</v>
      </c>
      <c r="H193" s="209">
        <f t="shared" ref="H193:I193" si="96">H190</f>
        <v>5</v>
      </c>
      <c r="I193" s="274">
        <f t="shared" si="96"/>
        <v>0</v>
      </c>
      <c r="J193" s="142">
        <f t="shared" si="69"/>
        <v>0</v>
      </c>
      <c r="K193" s="209">
        <f t="shared" si="70"/>
        <v>5</v>
      </c>
      <c r="L193" s="209" t="s">
        <v>62</v>
      </c>
      <c r="M193" s="150">
        <v>46022</v>
      </c>
      <c r="N193" s="150">
        <v>46022</v>
      </c>
      <c r="O193" s="156"/>
      <c r="P193" s="208" t="s">
        <v>62</v>
      </c>
      <c r="Q193" s="156"/>
      <c r="R193" s="156"/>
      <c r="S193" s="109"/>
    </row>
    <row r="194" spans="1:19" ht="14.25" x14ac:dyDescent="0.2">
      <c r="A194" s="332"/>
      <c r="B194" s="147" t="s">
        <v>193</v>
      </c>
      <c r="C194" s="209"/>
      <c r="D194" s="209"/>
      <c r="E194" s="209"/>
      <c r="F194" s="209"/>
      <c r="G194" s="209" t="s">
        <v>62</v>
      </c>
      <c r="H194" s="209"/>
      <c r="I194" s="274" t="s">
        <v>62</v>
      </c>
      <c r="J194" s="142" t="str">
        <f t="shared" si="69"/>
        <v>X</v>
      </c>
      <c r="K194" s="209" t="str">
        <f t="shared" si="70"/>
        <v>X</v>
      </c>
      <c r="L194" s="209" t="s">
        <v>62</v>
      </c>
      <c r="M194" s="209"/>
      <c r="N194" s="209"/>
      <c r="O194" s="208" t="s">
        <v>62</v>
      </c>
      <c r="P194" s="208" t="s">
        <v>62</v>
      </c>
      <c r="Q194" s="208" t="s">
        <v>62</v>
      </c>
      <c r="R194" s="208" t="s">
        <v>62</v>
      </c>
      <c r="S194" s="109"/>
    </row>
    <row r="195" spans="1:19" ht="45" x14ac:dyDescent="0.2">
      <c r="A195" s="332"/>
      <c r="B195" s="148" t="s">
        <v>330</v>
      </c>
      <c r="C195" s="209"/>
      <c r="D195" s="209" t="s">
        <v>62</v>
      </c>
      <c r="E195" s="209"/>
      <c r="F195" s="209"/>
      <c r="G195" s="209">
        <f>G191</f>
        <v>5</v>
      </c>
      <c r="H195" s="209">
        <f t="shared" ref="H195:I195" si="97">H191</f>
        <v>5</v>
      </c>
      <c r="I195" s="274">
        <f t="shared" si="97"/>
        <v>0</v>
      </c>
      <c r="J195" s="142">
        <f t="shared" si="69"/>
        <v>0</v>
      </c>
      <c r="K195" s="209">
        <f t="shared" si="70"/>
        <v>5</v>
      </c>
      <c r="L195" s="209" t="s">
        <v>62</v>
      </c>
      <c r="M195" s="150">
        <v>46022</v>
      </c>
      <c r="N195" s="150">
        <v>46022</v>
      </c>
      <c r="O195" s="156"/>
      <c r="P195" s="208" t="s">
        <v>62</v>
      </c>
      <c r="Q195" s="156"/>
      <c r="R195" s="156"/>
      <c r="S195" s="109"/>
    </row>
    <row r="196" spans="1:19" ht="14.25" x14ac:dyDescent="0.2">
      <c r="A196" s="332"/>
      <c r="B196" s="147" t="s">
        <v>71</v>
      </c>
      <c r="C196" s="209"/>
      <c r="D196" s="209"/>
      <c r="E196" s="209"/>
      <c r="F196" s="209"/>
      <c r="G196" s="209" t="s">
        <v>62</v>
      </c>
      <c r="H196" s="209"/>
      <c r="I196" s="274" t="s">
        <v>62</v>
      </c>
      <c r="J196" s="142" t="str">
        <f t="shared" si="69"/>
        <v>X</v>
      </c>
      <c r="K196" s="209" t="str">
        <f t="shared" si="70"/>
        <v>X</v>
      </c>
      <c r="L196" s="209" t="s">
        <v>62</v>
      </c>
      <c r="M196" s="209"/>
      <c r="N196" s="209"/>
      <c r="O196" s="208" t="s">
        <v>62</v>
      </c>
      <c r="P196" s="208" t="s">
        <v>62</v>
      </c>
      <c r="Q196" s="208" t="s">
        <v>62</v>
      </c>
      <c r="R196" s="208" t="s">
        <v>62</v>
      </c>
      <c r="S196" s="109"/>
    </row>
    <row r="197" spans="1:19" x14ac:dyDescent="0.2">
      <c r="A197" s="333"/>
      <c r="B197" s="148" t="s">
        <v>72</v>
      </c>
      <c r="C197" s="209"/>
      <c r="D197" s="209" t="s">
        <v>62</v>
      </c>
      <c r="E197" s="209"/>
      <c r="F197" s="209"/>
      <c r="G197" s="209">
        <f>G195</f>
        <v>5</v>
      </c>
      <c r="H197" s="209">
        <f t="shared" ref="H197:I197" si="98">H195</f>
        <v>5</v>
      </c>
      <c r="I197" s="274">
        <f t="shared" si="98"/>
        <v>0</v>
      </c>
      <c r="J197" s="142">
        <f t="shared" si="69"/>
        <v>0</v>
      </c>
      <c r="K197" s="209">
        <f t="shared" si="70"/>
        <v>5</v>
      </c>
      <c r="L197" s="209" t="s">
        <v>62</v>
      </c>
      <c r="M197" s="150">
        <v>46022</v>
      </c>
      <c r="N197" s="150">
        <v>46022</v>
      </c>
      <c r="O197" s="156"/>
      <c r="P197" s="208" t="s">
        <v>62</v>
      </c>
      <c r="Q197" s="156"/>
      <c r="R197" s="156"/>
      <c r="S197" s="109"/>
    </row>
    <row r="198" spans="1:19" ht="58.5" x14ac:dyDescent="0.2">
      <c r="A198" s="331" t="s">
        <v>236</v>
      </c>
      <c r="B198" s="137" t="str">
        <f>B190</f>
        <v>Результат предоставления субсидии 2 (код субсидии № 7028):</v>
      </c>
      <c r="C198" s="142" t="s">
        <v>191</v>
      </c>
      <c r="D198" s="141" t="s">
        <v>333</v>
      </c>
      <c r="E198" s="141" t="s">
        <v>320</v>
      </c>
      <c r="F198" s="142">
        <v>642</v>
      </c>
      <c r="G198" s="142">
        <v>12</v>
      </c>
      <c r="H198" s="142">
        <f>G198</f>
        <v>12</v>
      </c>
      <c r="I198" s="142">
        <v>0</v>
      </c>
      <c r="J198" s="142">
        <f t="shared" si="69"/>
        <v>0</v>
      </c>
      <c r="K198" s="142">
        <f t="shared" si="70"/>
        <v>12</v>
      </c>
      <c r="L198" s="142"/>
      <c r="M198" s="209" t="s">
        <v>62</v>
      </c>
      <c r="N198" s="209" t="s">
        <v>62</v>
      </c>
      <c r="O198" s="156">
        <v>148487.64000000001</v>
      </c>
      <c r="P198" s="156"/>
      <c r="Q198" s="156">
        <v>0</v>
      </c>
      <c r="R198" s="156">
        <v>0</v>
      </c>
      <c r="S198" s="109"/>
    </row>
    <row r="199" spans="1:19" ht="31.5" x14ac:dyDescent="0.2">
      <c r="A199" s="332"/>
      <c r="B199" s="146" t="s">
        <v>70</v>
      </c>
      <c r="C199" s="209"/>
      <c r="D199" s="209" t="s">
        <v>62</v>
      </c>
      <c r="E199" s="209"/>
      <c r="F199" s="209"/>
      <c r="G199" s="209">
        <f>G198</f>
        <v>12</v>
      </c>
      <c r="H199" s="209">
        <f t="shared" ref="H199:I199" si="99">H198</f>
        <v>12</v>
      </c>
      <c r="I199" s="274">
        <f t="shared" si="99"/>
        <v>0</v>
      </c>
      <c r="J199" s="142">
        <f t="shared" ref="J199:J262" si="100">I199</f>
        <v>0</v>
      </c>
      <c r="K199" s="209">
        <f t="shared" ref="K199:K262" si="101">G199</f>
        <v>12</v>
      </c>
      <c r="L199" s="209" t="s">
        <v>62</v>
      </c>
      <c r="M199" s="150">
        <v>46022</v>
      </c>
      <c r="N199" s="150">
        <v>46022</v>
      </c>
      <c r="O199" s="156"/>
      <c r="P199" s="208" t="s">
        <v>62</v>
      </c>
      <c r="Q199" s="156"/>
      <c r="R199" s="156"/>
      <c r="S199" s="109"/>
    </row>
    <row r="200" spans="1:19" ht="14.25" x14ac:dyDescent="0.2">
      <c r="A200" s="332"/>
      <c r="B200" s="147" t="s">
        <v>76</v>
      </c>
      <c r="C200" s="209"/>
      <c r="D200" s="209"/>
      <c r="E200" s="209"/>
      <c r="F200" s="209"/>
      <c r="G200" s="209" t="s">
        <v>62</v>
      </c>
      <c r="H200" s="209"/>
      <c r="I200" s="274" t="s">
        <v>62</v>
      </c>
      <c r="J200" s="142" t="str">
        <f t="shared" si="100"/>
        <v>X</v>
      </c>
      <c r="K200" s="209" t="str">
        <f t="shared" si="101"/>
        <v>X</v>
      </c>
      <c r="L200" s="209" t="s">
        <v>62</v>
      </c>
      <c r="M200" s="209"/>
      <c r="N200" s="209"/>
      <c r="O200" s="208" t="s">
        <v>62</v>
      </c>
      <c r="P200" s="208" t="s">
        <v>62</v>
      </c>
      <c r="Q200" s="208" t="s">
        <v>62</v>
      </c>
      <c r="R200" s="208" t="s">
        <v>62</v>
      </c>
      <c r="S200" s="109"/>
    </row>
    <row r="201" spans="1:19" ht="45" x14ac:dyDescent="0.2">
      <c r="A201" s="332"/>
      <c r="B201" s="148" t="s">
        <v>192</v>
      </c>
      <c r="C201" s="209"/>
      <c r="D201" s="209" t="s">
        <v>62</v>
      </c>
      <c r="E201" s="209"/>
      <c r="F201" s="209"/>
      <c r="G201" s="209">
        <f>G198</f>
        <v>12</v>
      </c>
      <c r="H201" s="209">
        <f t="shared" ref="H201:I201" si="102">H198</f>
        <v>12</v>
      </c>
      <c r="I201" s="274">
        <f t="shared" si="102"/>
        <v>0</v>
      </c>
      <c r="J201" s="142">
        <f t="shared" si="100"/>
        <v>0</v>
      </c>
      <c r="K201" s="209">
        <f t="shared" si="101"/>
        <v>12</v>
      </c>
      <c r="L201" s="209" t="s">
        <v>62</v>
      </c>
      <c r="M201" s="150">
        <v>46022</v>
      </c>
      <c r="N201" s="150">
        <v>46022</v>
      </c>
      <c r="O201" s="156"/>
      <c r="P201" s="208" t="s">
        <v>62</v>
      </c>
      <c r="Q201" s="156"/>
      <c r="R201" s="156"/>
      <c r="S201" s="109"/>
    </row>
    <row r="202" spans="1:19" ht="14.25" x14ac:dyDescent="0.2">
      <c r="A202" s="332"/>
      <c r="B202" s="147" t="s">
        <v>193</v>
      </c>
      <c r="C202" s="209"/>
      <c r="D202" s="209"/>
      <c r="E202" s="209"/>
      <c r="F202" s="209"/>
      <c r="G202" s="209" t="s">
        <v>62</v>
      </c>
      <c r="H202" s="209"/>
      <c r="I202" s="274" t="s">
        <v>62</v>
      </c>
      <c r="J202" s="142" t="str">
        <f t="shared" si="100"/>
        <v>X</v>
      </c>
      <c r="K202" s="209" t="str">
        <f t="shared" si="101"/>
        <v>X</v>
      </c>
      <c r="L202" s="209" t="s">
        <v>62</v>
      </c>
      <c r="M202" s="209"/>
      <c r="N202" s="209"/>
      <c r="O202" s="208" t="s">
        <v>62</v>
      </c>
      <c r="P202" s="208" t="s">
        <v>62</v>
      </c>
      <c r="Q202" s="208" t="s">
        <v>62</v>
      </c>
      <c r="R202" s="208" t="s">
        <v>62</v>
      </c>
      <c r="S202" s="109"/>
    </row>
    <row r="203" spans="1:19" ht="45" x14ac:dyDescent="0.2">
      <c r="A203" s="332"/>
      <c r="B203" s="148" t="s">
        <v>330</v>
      </c>
      <c r="C203" s="209"/>
      <c r="D203" s="209" t="s">
        <v>62</v>
      </c>
      <c r="E203" s="209"/>
      <c r="F203" s="209"/>
      <c r="G203" s="209">
        <f>G199</f>
        <v>12</v>
      </c>
      <c r="H203" s="209">
        <f t="shared" ref="H203:I203" si="103">H199</f>
        <v>12</v>
      </c>
      <c r="I203" s="274">
        <f t="shared" si="103"/>
        <v>0</v>
      </c>
      <c r="J203" s="142">
        <f t="shared" si="100"/>
        <v>0</v>
      </c>
      <c r="K203" s="209">
        <f t="shared" si="101"/>
        <v>12</v>
      </c>
      <c r="L203" s="209" t="s">
        <v>62</v>
      </c>
      <c r="M203" s="150">
        <v>46022</v>
      </c>
      <c r="N203" s="150">
        <v>46022</v>
      </c>
      <c r="O203" s="156"/>
      <c r="P203" s="208" t="s">
        <v>62</v>
      </c>
      <c r="Q203" s="156"/>
      <c r="R203" s="156"/>
      <c r="S203" s="109"/>
    </row>
    <row r="204" spans="1:19" ht="14.25" x14ac:dyDescent="0.2">
      <c r="A204" s="332"/>
      <c r="B204" s="147" t="s">
        <v>71</v>
      </c>
      <c r="C204" s="209"/>
      <c r="D204" s="209"/>
      <c r="E204" s="209"/>
      <c r="F204" s="209"/>
      <c r="G204" s="209" t="s">
        <v>62</v>
      </c>
      <c r="H204" s="209"/>
      <c r="I204" s="274" t="s">
        <v>62</v>
      </c>
      <c r="J204" s="142" t="str">
        <f t="shared" si="100"/>
        <v>X</v>
      </c>
      <c r="K204" s="209" t="str">
        <f t="shared" si="101"/>
        <v>X</v>
      </c>
      <c r="L204" s="209" t="s">
        <v>62</v>
      </c>
      <c r="M204" s="209"/>
      <c r="N204" s="209"/>
      <c r="O204" s="208" t="s">
        <v>62</v>
      </c>
      <c r="P204" s="208" t="s">
        <v>62</v>
      </c>
      <c r="Q204" s="208" t="s">
        <v>62</v>
      </c>
      <c r="R204" s="208" t="s">
        <v>62</v>
      </c>
      <c r="S204" s="109"/>
    </row>
    <row r="205" spans="1:19" x14ac:dyDescent="0.2">
      <c r="A205" s="333"/>
      <c r="B205" s="148" t="s">
        <v>72</v>
      </c>
      <c r="C205" s="209"/>
      <c r="D205" s="209" t="s">
        <v>62</v>
      </c>
      <c r="E205" s="209"/>
      <c r="F205" s="209"/>
      <c r="G205" s="209">
        <f>G203</f>
        <v>12</v>
      </c>
      <c r="H205" s="209">
        <f t="shared" ref="H205:I205" si="104">H203</f>
        <v>12</v>
      </c>
      <c r="I205" s="274">
        <f t="shared" si="104"/>
        <v>0</v>
      </c>
      <c r="J205" s="142">
        <f t="shared" si="100"/>
        <v>0</v>
      </c>
      <c r="K205" s="209">
        <f t="shared" si="101"/>
        <v>12</v>
      </c>
      <c r="L205" s="209" t="s">
        <v>62</v>
      </c>
      <c r="M205" s="150">
        <v>46022</v>
      </c>
      <c r="N205" s="150">
        <v>46022</v>
      </c>
      <c r="O205" s="156"/>
      <c r="P205" s="208" t="s">
        <v>62</v>
      </c>
      <c r="Q205" s="156"/>
      <c r="R205" s="156"/>
      <c r="S205" s="109"/>
    </row>
    <row r="206" spans="1:19" ht="58.5" x14ac:dyDescent="0.2">
      <c r="A206" s="331" t="s">
        <v>237</v>
      </c>
      <c r="B206" s="137" t="str">
        <f>B198</f>
        <v>Результат предоставления субсидии 2 (код субсидии № 7028):</v>
      </c>
      <c r="C206" s="142" t="s">
        <v>191</v>
      </c>
      <c r="D206" s="141" t="s">
        <v>333</v>
      </c>
      <c r="E206" s="141" t="s">
        <v>320</v>
      </c>
      <c r="F206" s="142">
        <v>642</v>
      </c>
      <c r="G206" s="142">
        <v>1</v>
      </c>
      <c r="H206" s="142">
        <f>G206</f>
        <v>1</v>
      </c>
      <c r="I206" s="142">
        <v>0</v>
      </c>
      <c r="J206" s="142">
        <f t="shared" si="100"/>
        <v>0</v>
      </c>
      <c r="K206" s="142">
        <f t="shared" si="101"/>
        <v>1</v>
      </c>
      <c r="L206" s="142"/>
      <c r="M206" s="209" t="s">
        <v>62</v>
      </c>
      <c r="N206" s="209" t="s">
        <v>62</v>
      </c>
      <c r="O206" s="156">
        <v>261.75</v>
      </c>
      <c r="P206" s="156"/>
      <c r="Q206" s="156">
        <v>0</v>
      </c>
      <c r="R206" s="156">
        <v>0</v>
      </c>
      <c r="S206" s="109"/>
    </row>
    <row r="207" spans="1:19" ht="31.5" x14ac:dyDescent="0.2">
      <c r="A207" s="332"/>
      <c r="B207" s="146" t="s">
        <v>70</v>
      </c>
      <c r="C207" s="209"/>
      <c r="D207" s="209" t="s">
        <v>62</v>
      </c>
      <c r="E207" s="209"/>
      <c r="F207" s="209"/>
      <c r="G207" s="209">
        <f>G206</f>
        <v>1</v>
      </c>
      <c r="H207" s="209">
        <f t="shared" ref="H207:I207" si="105">H206</f>
        <v>1</v>
      </c>
      <c r="I207" s="274">
        <f t="shared" si="105"/>
        <v>0</v>
      </c>
      <c r="J207" s="142">
        <f t="shared" si="100"/>
        <v>0</v>
      </c>
      <c r="K207" s="209">
        <f t="shared" si="101"/>
        <v>1</v>
      </c>
      <c r="L207" s="209" t="s">
        <v>62</v>
      </c>
      <c r="M207" s="150">
        <v>46022</v>
      </c>
      <c r="N207" s="150">
        <v>46022</v>
      </c>
      <c r="O207" s="156"/>
      <c r="P207" s="208" t="s">
        <v>62</v>
      </c>
      <c r="Q207" s="156"/>
      <c r="R207" s="156"/>
      <c r="S207" s="109"/>
    </row>
    <row r="208" spans="1:19" ht="14.25" x14ac:dyDescent="0.2">
      <c r="A208" s="332"/>
      <c r="B208" s="147" t="s">
        <v>76</v>
      </c>
      <c r="C208" s="209"/>
      <c r="D208" s="209"/>
      <c r="E208" s="209"/>
      <c r="F208" s="209"/>
      <c r="G208" s="209" t="s">
        <v>62</v>
      </c>
      <c r="H208" s="209"/>
      <c r="I208" s="274" t="s">
        <v>62</v>
      </c>
      <c r="J208" s="142" t="str">
        <f t="shared" si="100"/>
        <v>X</v>
      </c>
      <c r="K208" s="209" t="str">
        <f t="shared" si="101"/>
        <v>X</v>
      </c>
      <c r="L208" s="209" t="s">
        <v>62</v>
      </c>
      <c r="M208" s="209"/>
      <c r="N208" s="209"/>
      <c r="O208" s="208" t="s">
        <v>62</v>
      </c>
      <c r="P208" s="208" t="s">
        <v>62</v>
      </c>
      <c r="Q208" s="208" t="s">
        <v>62</v>
      </c>
      <c r="R208" s="208" t="s">
        <v>62</v>
      </c>
      <c r="S208" s="109"/>
    </row>
    <row r="209" spans="1:19" ht="45" x14ac:dyDescent="0.2">
      <c r="A209" s="332"/>
      <c r="B209" s="148" t="s">
        <v>192</v>
      </c>
      <c r="C209" s="209"/>
      <c r="D209" s="209" t="s">
        <v>62</v>
      </c>
      <c r="E209" s="209"/>
      <c r="F209" s="209"/>
      <c r="G209" s="209">
        <f>G206</f>
        <v>1</v>
      </c>
      <c r="H209" s="209">
        <f t="shared" ref="H209:I209" si="106">H206</f>
        <v>1</v>
      </c>
      <c r="I209" s="274">
        <f t="shared" si="106"/>
        <v>0</v>
      </c>
      <c r="J209" s="142">
        <f t="shared" si="100"/>
        <v>0</v>
      </c>
      <c r="K209" s="209">
        <f t="shared" si="101"/>
        <v>1</v>
      </c>
      <c r="L209" s="209" t="s">
        <v>62</v>
      </c>
      <c r="M209" s="150">
        <v>46022</v>
      </c>
      <c r="N209" s="150">
        <v>46022</v>
      </c>
      <c r="O209" s="156"/>
      <c r="P209" s="208" t="s">
        <v>62</v>
      </c>
      <c r="Q209" s="156"/>
      <c r="R209" s="156"/>
      <c r="S209" s="109"/>
    </row>
    <row r="210" spans="1:19" ht="14.25" x14ac:dyDescent="0.2">
      <c r="A210" s="332"/>
      <c r="B210" s="147" t="s">
        <v>193</v>
      </c>
      <c r="C210" s="209"/>
      <c r="D210" s="209"/>
      <c r="E210" s="209"/>
      <c r="F210" s="209"/>
      <c r="G210" s="209" t="s">
        <v>62</v>
      </c>
      <c r="H210" s="209"/>
      <c r="I210" s="274" t="s">
        <v>62</v>
      </c>
      <c r="J210" s="142" t="str">
        <f t="shared" si="100"/>
        <v>X</v>
      </c>
      <c r="K210" s="209" t="str">
        <f t="shared" si="101"/>
        <v>X</v>
      </c>
      <c r="L210" s="209" t="s">
        <v>62</v>
      </c>
      <c r="M210" s="209"/>
      <c r="N210" s="209"/>
      <c r="O210" s="208" t="s">
        <v>62</v>
      </c>
      <c r="P210" s="208" t="s">
        <v>62</v>
      </c>
      <c r="Q210" s="208" t="s">
        <v>62</v>
      </c>
      <c r="R210" s="208" t="s">
        <v>62</v>
      </c>
      <c r="S210" s="109"/>
    </row>
    <row r="211" spans="1:19" ht="45" x14ac:dyDescent="0.2">
      <c r="A211" s="332"/>
      <c r="B211" s="148" t="s">
        <v>330</v>
      </c>
      <c r="C211" s="209"/>
      <c r="D211" s="209" t="s">
        <v>62</v>
      </c>
      <c r="E211" s="209"/>
      <c r="F211" s="209"/>
      <c r="G211" s="209">
        <f>G207</f>
        <v>1</v>
      </c>
      <c r="H211" s="209">
        <f t="shared" ref="H211:I211" si="107">H207</f>
        <v>1</v>
      </c>
      <c r="I211" s="274">
        <f t="shared" si="107"/>
        <v>0</v>
      </c>
      <c r="J211" s="142">
        <f t="shared" si="100"/>
        <v>0</v>
      </c>
      <c r="K211" s="209">
        <f t="shared" si="101"/>
        <v>1</v>
      </c>
      <c r="L211" s="209" t="s">
        <v>62</v>
      </c>
      <c r="M211" s="150">
        <v>46022</v>
      </c>
      <c r="N211" s="150">
        <v>46022</v>
      </c>
      <c r="O211" s="156"/>
      <c r="P211" s="208" t="s">
        <v>62</v>
      </c>
      <c r="Q211" s="156"/>
      <c r="R211" s="156"/>
      <c r="S211" s="109"/>
    </row>
    <row r="212" spans="1:19" ht="14.25" x14ac:dyDescent="0.2">
      <c r="A212" s="332"/>
      <c r="B212" s="147" t="s">
        <v>71</v>
      </c>
      <c r="C212" s="209"/>
      <c r="D212" s="209"/>
      <c r="E212" s="209"/>
      <c r="F212" s="209"/>
      <c r="G212" s="209" t="s">
        <v>62</v>
      </c>
      <c r="H212" s="209"/>
      <c r="I212" s="274" t="s">
        <v>62</v>
      </c>
      <c r="J212" s="142" t="str">
        <f t="shared" si="100"/>
        <v>X</v>
      </c>
      <c r="K212" s="209" t="str">
        <f t="shared" si="101"/>
        <v>X</v>
      </c>
      <c r="L212" s="209" t="s">
        <v>62</v>
      </c>
      <c r="M212" s="209"/>
      <c r="N212" s="209"/>
      <c r="O212" s="208" t="s">
        <v>62</v>
      </c>
      <c r="P212" s="208" t="s">
        <v>62</v>
      </c>
      <c r="Q212" s="208" t="s">
        <v>62</v>
      </c>
      <c r="R212" s="208" t="s">
        <v>62</v>
      </c>
      <c r="S212" s="109"/>
    </row>
    <row r="213" spans="1:19" x14ac:dyDescent="0.2">
      <c r="A213" s="333"/>
      <c r="B213" s="148" t="s">
        <v>72</v>
      </c>
      <c r="C213" s="209"/>
      <c r="D213" s="209" t="s">
        <v>62</v>
      </c>
      <c r="E213" s="209"/>
      <c r="F213" s="209"/>
      <c r="G213" s="209">
        <f>G211</f>
        <v>1</v>
      </c>
      <c r="H213" s="209">
        <f t="shared" ref="H213:I213" si="108">H211</f>
        <v>1</v>
      </c>
      <c r="I213" s="274">
        <f t="shared" si="108"/>
        <v>0</v>
      </c>
      <c r="J213" s="142">
        <f t="shared" si="100"/>
        <v>0</v>
      </c>
      <c r="K213" s="209">
        <f t="shared" si="101"/>
        <v>1</v>
      </c>
      <c r="L213" s="209" t="s">
        <v>62</v>
      </c>
      <c r="M213" s="150">
        <v>46022</v>
      </c>
      <c r="N213" s="150">
        <v>46022</v>
      </c>
      <c r="O213" s="156"/>
      <c r="P213" s="208" t="s">
        <v>62</v>
      </c>
      <c r="Q213" s="156"/>
      <c r="R213" s="156"/>
      <c r="S213" s="109"/>
    </row>
    <row r="214" spans="1:19" ht="58.5" x14ac:dyDescent="0.2">
      <c r="A214" s="331" t="s">
        <v>238</v>
      </c>
      <c r="B214" s="137" t="str">
        <f>B206</f>
        <v>Результат предоставления субсидии 2 (код субсидии № 7028):</v>
      </c>
      <c r="C214" s="142" t="s">
        <v>191</v>
      </c>
      <c r="D214" s="141" t="s">
        <v>333</v>
      </c>
      <c r="E214" s="141" t="s">
        <v>320</v>
      </c>
      <c r="F214" s="142">
        <v>642</v>
      </c>
      <c r="G214" s="142"/>
      <c r="H214" s="142">
        <f>G214</f>
        <v>0</v>
      </c>
      <c r="I214" s="142">
        <v>0</v>
      </c>
      <c r="J214" s="142">
        <f t="shared" si="100"/>
        <v>0</v>
      </c>
      <c r="K214" s="142">
        <f t="shared" si="101"/>
        <v>0</v>
      </c>
      <c r="L214" s="142"/>
      <c r="M214" s="209" t="s">
        <v>62</v>
      </c>
      <c r="N214" s="209" t="s">
        <v>62</v>
      </c>
      <c r="O214" s="156"/>
      <c r="P214" s="156"/>
      <c r="Q214" s="156"/>
      <c r="R214" s="156"/>
      <c r="S214" s="109"/>
    </row>
    <row r="215" spans="1:19" ht="31.5" x14ac:dyDescent="0.2">
      <c r="A215" s="332"/>
      <c r="B215" s="146" t="s">
        <v>70</v>
      </c>
      <c r="C215" s="209"/>
      <c r="D215" s="209" t="s">
        <v>62</v>
      </c>
      <c r="E215" s="209"/>
      <c r="F215" s="209"/>
      <c r="G215" s="209">
        <f>G214</f>
        <v>0</v>
      </c>
      <c r="H215" s="209">
        <f t="shared" ref="H215:I215" si="109">H214</f>
        <v>0</v>
      </c>
      <c r="I215" s="274">
        <f t="shared" si="109"/>
        <v>0</v>
      </c>
      <c r="J215" s="142">
        <f t="shared" si="100"/>
        <v>0</v>
      </c>
      <c r="K215" s="209">
        <f t="shared" si="101"/>
        <v>0</v>
      </c>
      <c r="L215" s="209" t="s">
        <v>62</v>
      </c>
      <c r="M215" s="150">
        <v>46022</v>
      </c>
      <c r="N215" s="150">
        <v>46022</v>
      </c>
      <c r="O215" s="156"/>
      <c r="P215" s="208" t="s">
        <v>62</v>
      </c>
      <c r="Q215" s="156"/>
      <c r="R215" s="156"/>
      <c r="S215" s="109"/>
    </row>
    <row r="216" spans="1:19" ht="14.25" x14ac:dyDescent="0.2">
      <c r="A216" s="332"/>
      <c r="B216" s="147" t="s">
        <v>76</v>
      </c>
      <c r="C216" s="209"/>
      <c r="D216" s="209"/>
      <c r="E216" s="209"/>
      <c r="F216" s="209"/>
      <c r="G216" s="209" t="s">
        <v>62</v>
      </c>
      <c r="H216" s="209"/>
      <c r="I216" s="274" t="s">
        <v>62</v>
      </c>
      <c r="J216" s="142" t="str">
        <f t="shared" si="100"/>
        <v>X</v>
      </c>
      <c r="K216" s="209" t="str">
        <f t="shared" si="101"/>
        <v>X</v>
      </c>
      <c r="L216" s="209" t="s">
        <v>62</v>
      </c>
      <c r="M216" s="209"/>
      <c r="N216" s="209"/>
      <c r="O216" s="208" t="s">
        <v>62</v>
      </c>
      <c r="P216" s="208" t="s">
        <v>62</v>
      </c>
      <c r="Q216" s="208" t="s">
        <v>62</v>
      </c>
      <c r="R216" s="208" t="s">
        <v>62</v>
      </c>
      <c r="S216" s="109"/>
    </row>
    <row r="217" spans="1:19" ht="45" x14ac:dyDescent="0.2">
      <c r="A217" s="332"/>
      <c r="B217" s="148" t="s">
        <v>192</v>
      </c>
      <c r="C217" s="209"/>
      <c r="D217" s="209" t="s">
        <v>62</v>
      </c>
      <c r="E217" s="209"/>
      <c r="F217" s="209"/>
      <c r="G217" s="209">
        <f>G214</f>
        <v>0</v>
      </c>
      <c r="H217" s="209">
        <f t="shared" ref="H217:I217" si="110">H214</f>
        <v>0</v>
      </c>
      <c r="I217" s="274">
        <f t="shared" si="110"/>
        <v>0</v>
      </c>
      <c r="J217" s="142">
        <f t="shared" si="100"/>
        <v>0</v>
      </c>
      <c r="K217" s="209">
        <f t="shared" si="101"/>
        <v>0</v>
      </c>
      <c r="L217" s="209" t="s">
        <v>62</v>
      </c>
      <c r="M217" s="150">
        <v>46022</v>
      </c>
      <c r="N217" s="150">
        <v>46022</v>
      </c>
      <c r="O217" s="156"/>
      <c r="P217" s="208" t="s">
        <v>62</v>
      </c>
      <c r="Q217" s="156"/>
      <c r="R217" s="156"/>
      <c r="S217" s="109"/>
    </row>
    <row r="218" spans="1:19" ht="14.25" x14ac:dyDescent="0.2">
      <c r="A218" s="332"/>
      <c r="B218" s="147" t="s">
        <v>193</v>
      </c>
      <c r="C218" s="209"/>
      <c r="D218" s="209"/>
      <c r="E218" s="209"/>
      <c r="F218" s="209"/>
      <c r="G218" s="209" t="s">
        <v>62</v>
      </c>
      <c r="H218" s="209"/>
      <c r="I218" s="274" t="s">
        <v>62</v>
      </c>
      <c r="J218" s="142" t="str">
        <f t="shared" si="100"/>
        <v>X</v>
      </c>
      <c r="K218" s="209" t="str">
        <f t="shared" si="101"/>
        <v>X</v>
      </c>
      <c r="L218" s="209" t="s">
        <v>62</v>
      </c>
      <c r="M218" s="209"/>
      <c r="N218" s="209"/>
      <c r="O218" s="208" t="s">
        <v>62</v>
      </c>
      <c r="P218" s="208" t="s">
        <v>62</v>
      </c>
      <c r="Q218" s="208" t="s">
        <v>62</v>
      </c>
      <c r="R218" s="208" t="s">
        <v>62</v>
      </c>
      <c r="S218" s="109"/>
    </row>
    <row r="219" spans="1:19" ht="45" x14ac:dyDescent="0.2">
      <c r="A219" s="332"/>
      <c r="B219" s="148" t="s">
        <v>330</v>
      </c>
      <c r="C219" s="209"/>
      <c r="D219" s="209" t="s">
        <v>62</v>
      </c>
      <c r="E219" s="209"/>
      <c r="F219" s="209"/>
      <c r="G219" s="209">
        <f>G215</f>
        <v>0</v>
      </c>
      <c r="H219" s="209">
        <f t="shared" ref="H219:I219" si="111">H215</f>
        <v>0</v>
      </c>
      <c r="I219" s="274">
        <f t="shared" si="111"/>
        <v>0</v>
      </c>
      <c r="J219" s="142">
        <f t="shared" si="100"/>
        <v>0</v>
      </c>
      <c r="K219" s="209">
        <f t="shared" si="101"/>
        <v>0</v>
      </c>
      <c r="L219" s="209" t="s">
        <v>62</v>
      </c>
      <c r="M219" s="150">
        <v>46022</v>
      </c>
      <c r="N219" s="150">
        <v>46022</v>
      </c>
      <c r="O219" s="156"/>
      <c r="P219" s="208" t="s">
        <v>62</v>
      </c>
      <c r="Q219" s="156"/>
      <c r="R219" s="156"/>
      <c r="S219" s="109"/>
    </row>
    <row r="220" spans="1:19" ht="14.25" x14ac:dyDescent="0.2">
      <c r="A220" s="332"/>
      <c r="B220" s="147" t="s">
        <v>71</v>
      </c>
      <c r="C220" s="209"/>
      <c r="D220" s="209"/>
      <c r="E220" s="209"/>
      <c r="F220" s="209"/>
      <c r="G220" s="209" t="s">
        <v>62</v>
      </c>
      <c r="H220" s="209"/>
      <c r="I220" s="274" t="s">
        <v>62</v>
      </c>
      <c r="J220" s="142" t="str">
        <f t="shared" si="100"/>
        <v>X</v>
      </c>
      <c r="K220" s="209" t="str">
        <f t="shared" si="101"/>
        <v>X</v>
      </c>
      <c r="L220" s="209" t="s">
        <v>62</v>
      </c>
      <c r="M220" s="209"/>
      <c r="N220" s="209"/>
      <c r="O220" s="208" t="s">
        <v>62</v>
      </c>
      <c r="P220" s="208" t="s">
        <v>62</v>
      </c>
      <c r="Q220" s="208" t="s">
        <v>62</v>
      </c>
      <c r="R220" s="208" t="s">
        <v>62</v>
      </c>
      <c r="S220" s="109"/>
    </row>
    <row r="221" spans="1:19" x14ac:dyDescent="0.2">
      <c r="A221" s="333"/>
      <c r="B221" s="148" t="s">
        <v>72</v>
      </c>
      <c r="C221" s="209"/>
      <c r="D221" s="209" t="s">
        <v>62</v>
      </c>
      <c r="E221" s="209"/>
      <c r="F221" s="209"/>
      <c r="G221" s="209">
        <f>G219</f>
        <v>0</v>
      </c>
      <c r="H221" s="209">
        <f t="shared" ref="H221:I221" si="112">H219</f>
        <v>0</v>
      </c>
      <c r="I221" s="274">
        <f t="shared" si="112"/>
        <v>0</v>
      </c>
      <c r="J221" s="142">
        <f t="shared" si="100"/>
        <v>0</v>
      </c>
      <c r="K221" s="209">
        <f t="shared" si="101"/>
        <v>0</v>
      </c>
      <c r="L221" s="209" t="s">
        <v>62</v>
      </c>
      <c r="M221" s="150">
        <v>46022</v>
      </c>
      <c r="N221" s="150">
        <v>46022</v>
      </c>
      <c r="O221" s="156"/>
      <c r="P221" s="208" t="s">
        <v>62</v>
      </c>
      <c r="Q221" s="156"/>
      <c r="R221" s="156"/>
      <c r="S221" s="109"/>
    </row>
    <row r="222" spans="1:19" ht="58.5" x14ac:dyDescent="0.2">
      <c r="A222" s="331" t="s">
        <v>239</v>
      </c>
      <c r="B222" s="137" t="str">
        <f>B214</f>
        <v>Результат предоставления субсидии 2 (код субсидии № 7028):</v>
      </c>
      <c r="C222" s="142" t="s">
        <v>191</v>
      </c>
      <c r="D222" s="141" t="s">
        <v>333</v>
      </c>
      <c r="E222" s="141" t="s">
        <v>320</v>
      </c>
      <c r="F222" s="142">
        <v>642</v>
      </c>
      <c r="G222" s="204">
        <v>2</v>
      </c>
      <c r="H222" s="204">
        <f>G222</f>
        <v>2</v>
      </c>
      <c r="I222" s="80">
        <v>0</v>
      </c>
      <c r="J222" s="142">
        <f t="shared" si="100"/>
        <v>0</v>
      </c>
      <c r="K222" s="204">
        <f t="shared" si="101"/>
        <v>2</v>
      </c>
      <c r="L222" s="204"/>
      <c r="M222" s="218" t="s">
        <v>62</v>
      </c>
      <c r="N222" s="218" t="s">
        <v>62</v>
      </c>
      <c r="O222" s="215">
        <v>130940.1</v>
      </c>
      <c r="P222" s="215"/>
      <c r="Q222" s="215">
        <v>112140</v>
      </c>
      <c r="R222" s="215">
        <v>0</v>
      </c>
      <c r="S222" s="109"/>
    </row>
    <row r="223" spans="1:19" ht="31.5" x14ac:dyDescent="0.2">
      <c r="A223" s="332"/>
      <c r="B223" s="146" t="s">
        <v>70</v>
      </c>
      <c r="C223" s="209"/>
      <c r="D223" s="209" t="s">
        <v>62</v>
      </c>
      <c r="E223" s="209"/>
      <c r="F223" s="209"/>
      <c r="G223" s="209">
        <f>G222</f>
        <v>2</v>
      </c>
      <c r="H223" s="209">
        <f t="shared" ref="H223:I223" si="113">H222</f>
        <v>2</v>
      </c>
      <c r="I223" s="274">
        <f t="shared" si="113"/>
        <v>0</v>
      </c>
      <c r="J223" s="142">
        <f t="shared" si="100"/>
        <v>0</v>
      </c>
      <c r="K223" s="209">
        <f t="shared" si="101"/>
        <v>2</v>
      </c>
      <c r="L223" s="209" t="s">
        <v>62</v>
      </c>
      <c r="M223" s="150">
        <v>46022</v>
      </c>
      <c r="N223" s="150">
        <v>46022</v>
      </c>
      <c r="O223" s="156"/>
      <c r="P223" s="208" t="s">
        <v>62</v>
      </c>
      <c r="Q223" s="156"/>
      <c r="R223" s="156"/>
      <c r="S223" s="109"/>
    </row>
    <row r="224" spans="1:19" ht="14.25" x14ac:dyDescent="0.2">
      <c r="A224" s="332"/>
      <c r="B224" s="147" t="s">
        <v>76</v>
      </c>
      <c r="C224" s="209"/>
      <c r="D224" s="209"/>
      <c r="E224" s="209"/>
      <c r="F224" s="209"/>
      <c r="G224" s="209" t="s">
        <v>62</v>
      </c>
      <c r="H224" s="209"/>
      <c r="I224" s="274" t="s">
        <v>62</v>
      </c>
      <c r="J224" s="142" t="str">
        <f t="shared" si="100"/>
        <v>X</v>
      </c>
      <c r="K224" s="209" t="str">
        <f t="shared" si="101"/>
        <v>X</v>
      </c>
      <c r="L224" s="209" t="s">
        <v>62</v>
      </c>
      <c r="M224" s="209"/>
      <c r="N224" s="209"/>
      <c r="O224" s="208" t="s">
        <v>62</v>
      </c>
      <c r="P224" s="208" t="s">
        <v>62</v>
      </c>
      <c r="Q224" s="208" t="s">
        <v>62</v>
      </c>
      <c r="R224" s="208" t="s">
        <v>62</v>
      </c>
      <c r="S224" s="109"/>
    </row>
    <row r="225" spans="1:19" ht="45" x14ac:dyDescent="0.2">
      <c r="A225" s="332"/>
      <c r="B225" s="148" t="s">
        <v>192</v>
      </c>
      <c r="C225" s="209"/>
      <c r="D225" s="209" t="s">
        <v>62</v>
      </c>
      <c r="E225" s="209"/>
      <c r="F225" s="209"/>
      <c r="G225" s="209">
        <f>G222</f>
        <v>2</v>
      </c>
      <c r="H225" s="209">
        <f t="shared" ref="H225:I225" si="114">H222</f>
        <v>2</v>
      </c>
      <c r="I225" s="274">
        <f t="shared" si="114"/>
        <v>0</v>
      </c>
      <c r="J225" s="142">
        <f t="shared" si="100"/>
        <v>0</v>
      </c>
      <c r="K225" s="209">
        <f t="shared" si="101"/>
        <v>2</v>
      </c>
      <c r="L225" s="209" t="s">
        <v>62</v>
      </c>
      <c r="M225" s="150">
        <v>46022</v>
      </c>
      <c r="N225" s="150">
        <v>46022</v>
      </c>
      <c r="O225" s="156"/>
      <c r="P225" s="208" t="s">
        <v>62</v>
      </c>
      <c r="Q225" s="156"/>
      <c r="R225" s="156"/>
      <c r="S225" s="109"/>
    </row>
    <row r="226" spans="1:19" ht="14.25" x14ac:dyDescent="0.2">
      <c r="A226" s="332"/>
      <c r="B226" s="147" t="s">
        <v>193</v>
      </c>
      <c r="C226" s="209"/>
      <c r="D226" s="209"/>
      <c r="E226" s="209"/>
      <c r="F226" s="209"/>
      <c r="G226" s="209" t="s">
        <v>62</v>
      </c>
      <c r="H226" s="209"/>
      <c r="I226" s="274" t="s">
        <v>62</v>
      </c>
      <c r="J226" s="142" t="str">
        <f t="shared" si="100"/>
        <v>X</v>
      </c>
      <c r="K226" s="209" t="str">
        <f t="shared" si="101"/>
        <v>X</v>
      </c>
      <c r="L226" s="209" t="s">
        <v>62</v>
      </c>
      <c r="M226" s="209"/>
      <c r="N226" s="209"/>
      <c r="O226" s="208" t="s">
        <v>62</v>
      </c>
      <c r="P226" s="208" t="s">
        <v>62</v>
      </c>
      <c r="Q226" s="208" t="s">
        <v>62</v>
      </c>
      <c r="R226" s="208" t="s">
        <v>62</v>
      </c>
      <c r="S226" s="109"/>
    </row>
    <row r="227" spans="1:19" ht="45" x14ac:dyDescent="0.2">
      <c r="A227" s="332"/>
      <c r="B227" s="148" t="s">
        <v>330</v>
      </c>
      <c r="C227" s="209"/>
      <c r="D227" s="209" t="s">
        <v>62</v>
      </c>
      <c r="E227" s="209"/>
      <c r="F227" s="209"/>
      <c r="G227" s="209">
        <f>G223</f>
        <v>2</v>
      </c>
      <c r="H227" s="209">
        <f t="shared" ref="H227:I227" si="115">H223</f>
        <v>2</v>
      </c>
      <c r="I227" s="274">
        <f t="shared" si="115"/>
        <v>0</v>
      </c>
      <c r="J227" s="142">
        <f t="shared" si="100"/>
        <v>0</v>
      </c>
      <c r="K227" s="209">
        <f t="shared" si="101"/>
        <v>2</v>
      </c>
      <c r="L227" s="209" t="s">
        <v>62</v>
      </c>
      <c r="M227" s="150">
        <v>46022</v>
      </c>
      <c r="N227" s="150">
        <v>46022</v>
      </c>
      <c r="O227" s="156"/>
      <c r="P227" s="208" t="s">
        <v>62</v>
      </c>
      <c r="Q227" s="156"/>
      <c r="R227" s="156"/>
      <c r="S227" s="109"/>
    </row>
    <row r="228" spans="1:19" ht="14.25" x14ac:dyDescent="0.2">
      <c r="A228" s="332"/>
      <c r="B228" s="147" t="s">
        <v>71</v>
      </c>
      <c r="C228" s="209"/>
      <c r="D228" s="209"/>
      <c r="E228" s="209"/>
      <c r="F228" s="209"/>
      <c r="G228" s="209" t="s">
        <v>62</v>
      </c>
      <c r="H228" s="209"/>
      <c r="I228" s="274" t="s">
        <v>62</v>
      </c>
      <c r="J228" s="142" t="str">
        <f t="shared" si="100"/>
        <v>X</v>
      </c>
      <c r="K228" s="209" t="str">
        <f t="shared" si="101"/>
        <v>X</v>
      </c>
      <c r="L228" s="209" t="s">
        <v>62</v>
      </c>
      <c r="M228" s="209"/>
      <c r="N228" s="209"/>
      <c r="O228" s="208" t="s">
        <v>62</v>
      </c>
      <c r="P228" s="208" t="s">
        <v>62</v>
      </c>
      <c r="Q228" s="208" t="s">
        <v>62</v>
      </c>
      <c r="R228" s="208" t="s">
        <v>62</v>
      </c>
      <c r="S228" s="109"/>
    </row>
    <row r="229" spans="1:19" x14ac:dyDescent="0.2">
      <c r="A229" s="333"/>
      <c r="B229" s="148" t="s">
        <v>72</v>
      </c>
      <c r="C229" s="209"/>
      <c r="D229" s="209" t="s">
        <v>62</v>
      </c>
      <c r="E229" s="209"/>
      <c r="F229" s="209"/>
      <c r="G229" s="209">
        <f>G227</f>
        <v>2</v>
      </c>
      <c r="H229" s="209">
        <f t="shared" ref="H229:I229" si="116">H227</f>
        <v>2</v>
      </c>
      <c r="I229" s="274">
        <f t="shared" si="116"/>
        <v>0</v>
      </c>
      <c r="J229" s="142">
        <f t="shared" si="100"/>
        <v>0</v>
      </c>
      <c r="K229" s="209">
        <f t="shared" si="101"/>
        <v>2</v>
      </c>
      <c r="L229" s="209" t="s">
        <v>62</v>
      </c>
      <c r="M229" s="150">
        <v>46022</v>
      </c>
      <c r="N229" s="150">
        <v>46022</v>
      </c>
      <c r="O229" s="156"/>
      <c r="P229" s="208" t="s">
        <v>62</v>
      </c>
      <c r="Q229" s="156"/>
      <c r="R229" s="156"/>
      <c r="S229" s="109"/>
    </row>
    <row r="230" spans="1:19" ht="58.5" x14ac:dyDescent="0.2">
      <c r="A230" s="331" t="s">
        <v>240</v>
      </c>
      <c r="B230" s="137" t="str">
        <f>B222</f>
        <v>Результат предоставления субсидии 2 (код субсидии № 7028):</v>
      </c>
      <c r="C230" s="142" t="s">
        <v>191</v>
      </c>
      <c r="D230" s="141" t="s">
        <v>333</v>
      </c>
      <c r="E230" s="141" t="s">
        <v>320</v>
      </c>
      <c r="F230" s="142">
        <v>642</v>
      </c>
      <c r="G230" s="142">
        <v>9</v>
      </c>
      <c r="H230" s="142">
        <f>G230</f>
        <v>9</v>
      </c>
      <c r="I230" s="142">
        <v>0</v>
      </c>
      <c r="J230" s="142">
        <f t="shared" si="100"/>
        <v>0</v>
      </c>
      <c r="K230" s="142">
        <f t="shared" si="101"/>
        <v>9</v>
      </c>
      <c r="L230" s="142"/>
      <c r="M230" s="209" t="s">
        <v>62</v>
      </c>
      <c r="N230" s="209" t="s">
        <v>62</v>
      </c>
      <c r="O230" s="156">
        <v>81823.05</v>
      </c>
      <c r="P230" s="156"/>
      <c r="Q230" s="156">
        <v>0</v>
      </c>
      <c r="R230" s="156">
        <v>0</v>
      </c>
      <c r="S230" s="109"/>
    </row>
    <row r="231" spans="1:19" ht="31.5" x14ac:dyDescent="0.2">
      <c r="A231" s="332"/>
      <c r="B231" s="146" t="s">
        <v>70</v>
      </c>
      <c r="C231" s="209"/>
      <c r="D231" s="209" t="s">
        <v>62</v>
      </c>
      <c r="E231" s="209"/>
      <c r="F231" s="209"/>
      <c r="G231" s="209">
        <f>G230</f>
        <v>9</v>
      </c>
      <c r="H231" s="209">
        <f t="shared" ref="H231:I231" si="117">H230</f>
        <v>9</v>
      </c>
      <c r="I231" s="274">
        <f t="shared" si="117"/>
        <v>0</v>
      </c>
      <c r="J231" s="142">
        <f t="shared" si="100"/>
        <v>0</v>
      </c>
      <c r="K231" s="209">
        <f t="shared" si="101"/>
        <v>9</v>
      </c>
      <c r="L231" s="209" t="s">
        <v>62</v>
      </c>
      <c r="M231" s="150">
        <v>46022</v>
      </c>
      <c r="N231" s="150">
        <v>46022</v>
      </c>
      <c r="O231" s="156"/>
      <c r="P231" s="208" t="s">
        <v>62</v>
      </c>
      <c r="Q231" s="156"/>
      <c r="R231" s="156"/>
      <c r="S231" s="109"/>
    </row>
    <row r="232" spans="1:19" ht="14.25" x14ac:dyDescent="0.2">
      <c r="A232" s="332"/>
      <c r="B232" s="147" t="s">
        <v>76</v>
      </c>
      <c r="C232" s="209"/>
      <c r="D232" s="209"/>
      <c r="E232" s="209"/>
      <c r="F232" s="209"/>
      <c r="G232" s="209" t="s">
        <v>62</v>
      </c>
      <c r="H232" s="209"/>
      <c r="I232" s="274" t="s">
        <v>62</v>
      </c>
      <c r="J232" s="142" t="str">
        <f t="shared" si="100"/>
        <v>X</v>
      </c>
      <c r="K232" s="209" t="str">
        <f t="shared" si="101"/>
        <v>X</v>
      </c>
      <c r="L232" s="209" t="s">
        <v>62</v>
      </c>
      <c r="M232" s="209"/>
      <c r="N232" s="209"/>
      <c r="O232" s="208" t="s">
        <v>62</v>
      </c>
      <c r="P232" s="208" t="s">
        <v>62</v>
      </c>
      <c r="Q232" s="208" t="s">
        <v>62</v>
      </c>
      <c r="R232" s="208" t="s">
        <v>62</v>
      </c>
      <c r="S232" s="109"/>
    </row>
    <row r="233" spans="1:19" ht="45" x14ac:dyDescent="0.2">
      <c r="A233" s="332"/>
      <c r="B233" s="148" t="s">
        <v>192</v>
      </c>
      <c r="C233" s="209"/>
      <c r="D233" s="209" t="s">
        <v>62</v>
      </c>
      <c r="E233" s="209"/>
      <c r="F233" s="209"/>
      <c r="G233" s="209">
        <f>G230</f>
        <v>9</v>
      </c>
      <c r="H233" s="209">
        <f t="shared" ref="H233:I233" si="118">H230</f>
        <v>9</v>
      </c>
      <c r="I233" s="274">
        <f t="shared" si="118"/>
        <v>0</v>
      </c>
      <c r="J233" s="142">
        <f t="shared" si="100"/>
        <v>0</v>
      </c>
      <c r="K233" s="209">
        <f t="shared" si="101"/>
        <v>9</v>
      </c>
      <c r="L233" s="209" t="s">
        <v>62</v>
      </c>
      <c r="M233" s="150">
        <v>46022</v>
      </c>
      <c r="N233" s="150">
        <v>46022</v>
      </c>
      <c r="O233" s="156"/>
      <c r="P233" s="208" t="s">
        <v>62</v>
      </c>
      <c r="Q233" s="156"/>
      <c r="R233" s="156"/>
      <c r="S233" s="109"/>
    </row>
    <row r="234" spans="1:19" ht="14.25" x14ac:dyDescent="0.2">
      <c r="A234" s="332"/>
      <c r="B234" s="147" t="s">
        <v>193</v>
      </c>
      <c r="C234" s="209"/>
      <c r="D234" s="209"/>
      <c r="E234" s="209"/>
      <c r="F234" s="209"/>
      <c r="G234" s="209" t="s">
        <v>62</v>
      </c>
      <c r="H234" s="209"/>
      <c r="I234" s="274" t="s">
        <v>62</v>
      </c>
      <c r="J234" s="142" t="str">
        <f t="shared" si="100"/>
        <v>X</v>
      </c>
      <c r="K234" s="209" t="str">
        <f t="shared" si="101"/>
        <v>X</v>
      </c>
      <c r="L234" s="209" t="s">
        <v>62</v>
      </c>
      <c r="M234" s="209"/>
      <c r="N234" s="209"/>
      <c r="O234" s="208" t="s">
        <v>62</v>
      </c>
      <c r="P234" s="208" t="s">
        <v>62</v>
      </c>
      <c r="Q234" s="208" t="s">
        <v>62</v>
      </c>
      <c r="R234" s="208" t="s">
        <v>62</v>
      </c>
      <c r="S234" s="109"/>
    </row>
    <row r="235" spans="1:19" ht="45" x14ac:dyDescent="0.2">
      <c r="A235" s="332"/>
      <c r="B235" s="148" t="s">
        <v>330</v>
      </c>
      <c r="C235" s="209"/>
      <c r="D235" s="209" t="s">
        <v>62</v>
      </c>
      <c r="E235" s="209"/>
      <c r="F235" s="209"/>
      <c r="G235" s="209">
        <f>G231</f>
        <v>9</v>
      </c>
      <c r="H235" s="209">
        <f t="shared" ref="H235:I235" si="119">H231</f>
        <v>9</v>
      </c>
      <c r="I235" s="274">
        <f t="shared" si="119"/>
        <v>0</v>
      </c>
      <c r="J235" s="142">
        <f t="shared" si="100"/>
        <v>0</v>
      </c>
      <c r="K235" s="209">
        <f t="shared" si="101"/>
        <v>9</v>
      </c>
      <c r="L235" s="209" t="s">
        <v>62</v>
      </c>
      <c r="M235" s="150">
        <v>46022</v>
      </c>
      <c r="N235" s="150">
        <v>46022</v>
      </c>
      <c r="O235" s="156"/>
      <c r="P235" s="208" t="s">
        <v>62</v>
      </c>
      <c r="Q235" s="156"/>
      <c r="R235" s="156"/>
      <c r="S235" s="109"/>
    </row>
    <row r="236" spans="1:19" ht="14.25" x14ac:dyDescent="0.2">
      <c r="A236" s="332"/>
      <c r="B236" s="147" t="s">
        <v>71</v>
      </c>
      <c r="C236" s="209"/>
      <c r="D236" s="209"/>
      <c r="E236" s="209"/>
      <c r="F236" s="209"/>
      <c r="G236" s="209" t="s">
        <v>62</v>
      </c>
      <c r="H236" s="209"/>
      <c r="I236" s="274" t="s">
        <v>62</v>
      </c>
      <c r="J236" s="142" t="str">
        <f t="shared" si="100"/>
        <v>X</v>
      </c>
      <c r="K236" s="209" t="str">
        <f t="shared" si="101"/>
        <v>X</v>
      </c>
      <c r="L236" s="209" t="s">
        <v>62</v>
      </c>
      <c r="M236" s="209"/>
      <c r="N236" s="209"/>
      <c r="O236" s="208" t="s">
        <v>62</v>
      </c>
      <c r="P236" s="208" t="s">
        <v>62</v>
      </c>
      <c r="Q236" s="208" t="s">
        <v>62</v>
      </c>
      <c r="R236" s="208" t="s">
        <v>62</v>
      </c>
      <c r="S236" s="109"/>
    </row>
    <row r="237" spans="1:19" x14ac:dyDescent="0.2">
      <c r="A237" s="333"/>
      <c r="B237" s="148" t="s">
        <v>72</v>
      </c>
      <c r="C237" s="209"/>
      <c r="D237" s="209" t="s">
        <v>62</v>
      </c>
      <c r="E237" s="209"/>
      <c r="F237" s="209"/>
      <c r="G237" s="209">
        <f>G235</f>
        <v>9</v>
      </c>
      <c r="H237" s="209">
        <f t="shared" ref="H237:I237" si="120">H235</f>
        <v>9</v>
      </c>
      <c r="I237" s="274">
        <f t="shared" si="120"/>
        <v>0</v>
      </c>
      <c r="J237" s="142">
        <f t="shared" si="100"/>
        <v>0</v>
      </c>
      <c r="K237" s="209">
        <f t="shared" si="101"/>
        <v>9</v>
      </c>
      <c r="L237" s="209" t="s">
        <v>62</v>
      </c>
      <c r="M237" s="150">
        <v>46022</v>
      </c>
      <c r="N237" s="150">
        <v>46022</v>
      </c>
      <c r="O237" s="156"/>
      <c r="P237" s="208" t="s">
        <v>62</v>
      </c>
      <c r="Q237" s="156"/>
      <c r="R237" s="156"/>
      <c r="S237" s="109"/>
    </row>
    <row r="238" spans="1:19" ht="58.5" x14ac:dyDescent="0.2">
      <c r="A238" s="331" t="s">
        <v>241</v>
      </c>
      <c r="B238" s="137" t="str">
        <f>B230</f>
        <v>Результат предоставления субсидии 2 (код субсидии № 7028):</v>
      </c>
      <c r="C238" s="142" t="s">
        <v>191</v>
      </c>
      <c r="D238" s="141" t="s">
        <v>333</v>
      </c>
      <c r="E238" s="141" t="s">
        <v>320</v>
      </c>
      <c r="F238" s="142">
        <v>642</v>
      </c>
      <c r="G238" s="204">
        <v>3</v>
      </c>
      <c r="H238" s="204">
        <v>1</v>
      </c>
      <c r="I238" s="80">
        <v>0</v>
      </c>
      <c r="J238" s="142">
        <f t="shared" si="100"/>
        <v>0</v>
      </c>
      <c r="K238" s="204">
        <f t="shared" si="101"/>
        <v>3</v>
      </c>
      <c r="L238" s="204"/>
      <c r="M238" s="218" t="s">
        <v>62</v>
      </c>
      <c r="N238" s="218" t="s">
        <v>62</v>
      </c>
      <c r="O238" s="215">
        <v>340048.61</v>
      </c>
      <c r="P238" s="215"/>
      <c r="Q238" s="215">
        <v>278000</v>
      </c>
      <c r="R238" s="215">
        <v>0</v>
      </c>
      <c r="S238" s="109"/>
    </row>
    <row r="239" spans="1:19" ht="31.5" x14ac:dyDescent="0.2">
      <c r="A239" s="332"/>
      <c r="B239" s="146" t="s">
        <v>70</v>
      </c>
      <c r="C239" s="209"/>
      <c r="D239" s="209" t="s">
        <v>62</v>
      </c>
      <c r="E239" s="209"/>
      <c r="F239" s="209"/>
      <c r="G239" s="209">
        <f>G238</f>
        <v>3</v>
      </c>
      <c r="H239" s="209">
        <f t="shared" ref="H239:I239" si="121">H238</f>
        <v>1</v>
      </c>
      <c r="I239" s="274">
        <f t="shared" si="121"/>
        <v>0</v>
      </c>
      <c r="J239" s="142">
        <f t="shared" si="100"/>
        <v>0</v>
      </c>
      <c r="K239" s="209">
        <f t="shared" si="101"/>
        <v>3</v>
      </c>
      <c r="L239" s="209" t="s">
        <v>62</v>
      </c>
      <c r="M239" s="150">
        <v>46022</v>
      </c>
      <c r="N239" s="150">
        <v>46022</v>
      </c>
      <c r="O239" s="156"/>
      <c r="P239" s="208" t="s">
        <v>62</v>
      </c>
      <c r="Q239" s="156"/>
      <c r="R239" s="156"/>
      <c r="S239" s="109"/>
    </row>
    <row r="240" spans="1:19" ht="14.25" x14ac:dyDescent="0.2">
      <c r="A240" s="332"/>
      <c r="B240" s="147" t="s">
        <v>76</v>
      </c>
      <c r="C240" s="209"/>
      <c r="D240" s="209"/>
      <c r="E240" s="209"/>
      <c r="F240" s="209"/>
      <c r="G240" s="209" t="s">
        <v>62</v>
      </c>
      <c r="H240" s="209"/>
      <c r="I240" s="274" t="s">
        <v>62</v>
      </c>
      <c r="J240" s="142" t="str">
        <f t="shared" si="100"/>
        <v>X</v>
      </c>
      <c r="K240" s="209" t="str">
        <f t="shared" si="101"/>
        <v>X</v>
      </c>
      <c r="L240" s="209" t="s">
        <v>62</v>
      </c>
      <c r="M240" s="209"/>
      <c r="N240" s="209"/>
      <c r="O240" s="208" t="s">
        <v>62</v>
      </c>
      <c r="P240" s="208" t="s">
        <v>62</v>
      </c>
      <c r="Q240" s="208" t="s">
        <v>62</v>
      </c>
      <c r="R240" s="208" t="s">
        <v>62</v>
      </c>
      <c r="S240" s="109"/>
    </row>
    <row r="241" spans="1:19" ht="45" x14ac:dyDescent="0.2">
      <c r="A241" s="332"/>
      <c r="B241" s="148" t="s">
        <v>192</v>
      </c>
      <c r="C241" s="209"/>
      <c r="D241" s="209" t="s">
        <v>62</v>
      </c>
      <c r="E241" s="209"/>
      <c r="F241" s="209"/>
      <c r="G241" s="209">
        <f>G238</f>
        <v>3</v>
      </c>
      <c r="H241" s="209">
        <f t="shared" ref="H241:I241" si="122">H238</f>
        <v>1</v>
      </c>
      <c r="I241" s="274">
        <f t="shared" si="122"/>
        <v>0</v>
      </c>
      <c r="J241" s="142">
        <f t="shared" si="100"/>
        <v>0</v>
      </c>
      <c r="K241" s="209">
        <f t="shared" si="101"/>
        <v>3</v>
      </c>
      <c r="L241" s="209" t="s">
        <v>62</v>
      </c>
      <c r="M241" s="150">
        <v>46022</v>
      </c>
      <c r="N241" s="150">
        <v>46022</v>
      </c>
      <c r="O241" s="156"/>
      <c r="P241" s="208" t="s">
        <v>62</v>
      </c>
      <c r="Q241" s="156"/>
      <c r="R241" s="156"/>
      <c r="S241" s="109"/>
    </row>
    <row r="242" spans="1:19" ht="14.25" x14ac:dyDescent="0.2">
      <c r="A242" s="332"/>
      <c r="B242" s="147" t="s">
        <v>193</v>
      </c>
      <c r="C242" s="209"/>
      <c r="D242" s="209"/>
      <c r="E242" s="209"/>
      <c r="F242" s="209"/>
      <c r="G242" s="209" t="s">
        <v>62</v>
      </c>
      <c r="H242" s="209"/>
      <c r="I242" s="274" t="s">
        <v>62</v>
      </c>
      <c r="J242" s="142" t="str">
        <f t="shared" si="100"/>
        <v>X</v>
      </c>
      <c r="K242" s="209" t="str">
        <f t="shared" si="101"/>
        <v>X</v>
      </c>
      <c r="L242" s="209" t="s">
        <v>62</v>
      </c>
      <c r="M242" s="209"/>
      <c r="N242" s="209"/>
      <c r="O242" s="208" t="s">
        <v>62</v>
      </c>
      <c r="P242" s="208" t="s">
        <v>62</v>
      </c>
      <c r="Q242" s="208" t="s">
        <v>62</v>
      </c>
      <c r="R242" s="208" t="s">
        <v>62</v>
      </c>
      <c r="S242" s="109"/>
    </row>
    <row r="243" spans="1:19" ht="45" x14ac:dyDescent="0.2">
      <c r="A243" s="332"/>
      <c r="B243" s="148" t="s">
        <v>330</v>
      </c>
      <c r="C243" s="209"/>
      <c r="D243" s="209" t="s">
        <v>62</v>
      </c>
      <c r="E243" s="209"/>
      <c r="F243" s="209"/>
      <c r="G243" s="209">
        <f>G239</f>
        <v>3</v>
      </c>
      <c r="H243" s="209">
        <f t="shared" ref="H243:I243" si="123">H239</f>
        <v>1</v>
      </c>
      <c r="I243" s="274">
        <f t="shared" si="123"/>
        <v>0</v>
      </c>
      <c r="J243" s="142">
        <f t="shared" si="100"/>
        <v>0</v>
      </c>
      <c r="K243" s="209">
        <f t="shared" si="101"/>
        <v>3</v>
      </c>
      <c r="L243" s="209" t="s">
        <v>62</v>
      </c>
      <c r="M243" s="150">
        <v>46022</v>
      </c>
      <c r="N243" s="150">
        <v>46022</v>
      </c>
      <c r="O243" s="156"/>
      <c r="P243" s="208" t="s">
        <v>62</v>
      </c>
      <c r="Q243" s="156"/>
      <c r="R243" s="156"/>
      <c r="S243" s="109"/>
    </row>
    <row r="244" spans="1:19" ht="14.25" x14ac:dyDescent="0.2">
      <c r="A244" s="332"/>
      <c r="B244" s="147" t="s">
        <v>71</v>
      </c>
      <c r="C244" s="209"/>
      <c r="D244" s="209"/>
      <c r="E244" s="209"/>
      <c r="F244" s="209"/>
      <c r="G244" s="209" t="s">
        <v>62</v>
      </c>
      <c r="H244" s="209"/>
      <c r="I244" s="274" t="s">
        <v>62</v>
      </c>
      <c r="J244" s="142" t="str">
        <f t="shared" si="100"/>
        <v>X</v>
      </c>
      <c r="K244" s="209" t="str">
        <f t="shared" si="101"/>
        <v>X</v>
      </c>
      <c r="L244" s="209" t="s">
        <v>62</v>
      </c>
      <c r="M244" s="209"/>
      <c r="N244" s="209"/>
      <c r="O244" s="208" t="s">
        <v>62</v>
      </c>
      <c r="P244" s="208" t="s">
        <v>62</v>
      </c>
      <c r="Q244" s="208" t="s">
        <v>62</v>
      </c>
      <c r="R244" s="208" t="s">
        <v>62</v>
      </c>
      <c r="S244" s="109"/>
    </row>
    <row r="245" spans="1:19" x14ac:dyDescent="0.2">
      <c r="A245" s="333"/>
      <c r="B245" s="148" t="s">
        <v>72</v>
      </c>
      <c r="C245" s="209"/>
      <c r="D245" s="209" t="s">
        <v>62</v>
      </c>
      <c r="E245" s="209"/>
      <c r="F245" s="209"/>
      <c r="G245" s="209">
        <f>G243</f>
        <v>3</v>
      </c>
      <c r="H245" s="209">
        <f t="shared" ref="H245:I245" si="124">H243</f>
        <v>1</v>
      </c>
      <c r="I245" s="274">
        <f t="shared" si="124"/>
        <v>0</v>
      </c>
      <c r="J245" s="142">
        <f t="shared" si="100"/>
        <v>0</v>
      </c>
      <c r="K245" s="209">
        <f t="shared" si="101"/>
        <v>3</v>
      </c>
      <c r="L245" s="209" t="s">
        <v>62</v>
      </c>
      <c r="M245" s="150">
        <v>46022</v>
      </c>
      <c r="N245" s="150">
        <v>46022</v>
      </c>
      <c r="O245" s="156"/>
      <c r="P245" s="208" t="s">
        <v>62</v>
      </c>
      <c r="Q245" s="156"/>
      <c r="R245" s="156"/>
      <c r="S245" s="109"/>
    </row>
    <row r="246" spans="1:19" ht="58.5" x14ac:dyDescent="0.2">
      <c r="A246" s="331" t="s">
        <v>242</v>
      </c>
      <c r="B246" s="137" t="str">
        <f>B238</f>
        <v>Результат предоставления субсидии 2 (код субсидии № 7028):</v>
      </c>
      <c r="C246" s="142" t="s">
        <v>191</v>
      </c>
      <c r="D246" s="141" t="s">
        <v>333</v>
      </c>
      <c r="E246" s="141" t="s">
        <v>320</v>
      </c>
      <c r="F246" s="142">
        <v>642</v>
      </c>
      <c r="G246" s="142">
        <v>16</v>
      </c>
      <c r="H246" s="142">
        <f>G246</f>
        <v>16</v>
      </c>
      <c r="I246" s="142">
        <v>0</v>
      </c>
      <c r="J246" s="142">
        <f t="shared" si="100"/>
        <v>0</v>
      </c>
      <c r="K246" s="142">
        <f t="shared" si="101"/>
        <v>16</v>
      </c>
      <c r="L246" s="142"/>
      <c r="M246" s="209" t="s">
        <v>62</v>
      </c>
      <c r="N246" s="209" t="s">
        <v>62</v>
      </c>
      <c r="O246" s="156">
        <v>226978.09</v>
      </c>
      <c r="P246" s="156"/>
      <c r="Q246" s="156">
        <v>0</v>
      </c>
      <c r="R246" s="156">
        <v>0</v>
      </c>
      <c r="S246" s="109"/>
    </row>
    <row r="247" spans="1:19" ht="31.5" x14ac:dyDescent="0.2">
      <c r="A247" s="332"/>
      <c r="B247" s="146" t="s">
        <v>70</v>
      </c>
      <c r="C247" s="209"/>
      <c r="D247" s="209" t="s">
        <v>62</v>
      </c>
      <c r="E247" s="209"/>
      <c r="F247" s="209"/>
      <c r="G247" s="209">
        <f>G246</f>
        <v>16</v>
      </c>
      <c r="H247" s="209">
        <f t="shared" ref="H247:I247" si="125">H246</f>
        <v>16</v>
      </c>
      <c r="I247" s="274">
        <f t="shared" si="125"/>
        <v>0</v>
      </c>
      <c r="J247" s="142">
        <f t="shared" si="100"/>
        <v>0</v>
      </c>
      <c r="K247" s="209">
        <f t="shared" si="101"/>
        <v>16</v>
      </c>
      <c r="L247" s="209" t="s">
        <v>62</v>
      </c>
      <c r="M247" s="150">
        <v>46022</v>
      </c>
      <c r="N247" s="150">
        <v>46022</v>
      </c>
      <c r="O247" s="156"/>
      <c r="P247" s="208" t="s">
        <v>62</v>
      </c>
      <c r="Q247" s="156"/>
      <c r="R247" s="156"/>
      <c r="S247" s="109"/>
    </row>
    <row r="248" spans="1:19" ht="14.25" x14ac:dyDescent="0.2">
      <c r="A248" s="332"/>
      <c r="B248" s="147" t="s">
        <v>76</v>
      </c>
      <c r="C248" s="209"/>
      <c r="D248" s="209"/>
      <c r="E248" s="209"/>
      <c r="F248" s="209"/>
      <c r="G248" s="209" t="s">
        <v>62</v>
      </c>
      <c r="H248" s="209"/>
      <c r="I248" s="274" t="s">
        <v>62</v>
      </c>
      <c r="J248" s="142" t="str">
        <f t="shared" si="100"/>
        <v>X</v>
      </c>
      <c r="K248" s="209" t="str">
        <f t="shared" si="101"/>
        <v>X</v>
      </c>
      <c r="L248" s="209" t="s">
        <v>62</v>
      </c>
      <c r="M248" s="209"/>
      <c r="N248" s="209"/>
      <c r="O248" s="208" t="s">
        <v>62</v>
      </c>
      <c r="P248" s="208" t="s">
        <v>62</v>
      </c>
      <c r="Q248" s="208" t="s">
        <v>62</v>
      </c>
      <c r="R248" s="208" t="s">
        <v>62</v>
      </c>
      <c r="S248" s="109"/>
    </row>
    <row r="249" spans="1:19" ht="45" x14ac:dyDescent="0.2">
      <c r="A249" s="332"/>
      <c r="B249" s="148" t="s">
        <v>192</v>
      </c>
      <c r="C249" s="209"/>
      <c r="D249" s="209" t="s">
        <v>62</v>
      </c>
      <c r="E249" s="209"/>
      <c r="F249" s="209"/>
      <c r="G249" s="209">
        <f>G246</f>
        <v>16</v>
      </c>
      <c r="H249" s="209">
        <f t="shared" ref="H249:I249" si="126">H246</f>
        <v>16</v>
      </c>
      <c r="I249" s="274">
        <f t="shared" si="126"/>
        <v>0</v>
      </c>
      <c r="J249" s="142">
        <f t="shared" si="100"/>
        <v>0</v>
      </c>
      <c r="K249" s="209">
        <f t="shared" si="101"/>
        <v>16</v>
      </c>
      <c r="L249" s="209" t="s">
        <v>62</v>
      </c>
      <c r="M249" s="150">
        <v>46022</v>
      </c>
      <c r="N249" s="150">
        <v>46022</v>
      </c>
      <c r="O249" s="156"/>
      <c r="P249" s="208" t="s">
        <v>62</v>
      </c>
      <c r="Q249" s="156"/>
      <c r="R249" s="156"/>
      <c r="S249" s="109"/>
    </row>
    <row r="250" spans="1:19" ht="14.25" x14ac:dyDescent="0.2">
      <c r="A250" s="332"/>
      <c r="B250" s="147" t="s">
        <v>193</v>
      </c>
      <c r="C250" s="209"/>
      <c r="D250" s="209"/>
      <c r="E250" s="209"/>
      <c r="F250" s="209"/>
      <c r="G250" s="209" t="s">
        <v>62</v>
      </c>
      <c r="H250" s="209"/>
      <c r="I250" s="274" t="s">
        <v>62</v>
      </c>
      <c r="J250" s="142" t="str">
        <f t="shared" si="100"/>
        <v>X</v>
      </c>
      <c r="K250" s="209" t="str">
        <f t="shared" si="101"/>
        <v>X</v>
      </c>
      <c r="L250" s="209" t="s">
        <v>62</v>
      </c>
      <c r="M250" s="209"/>
      <c r="N250" s="209"/>
      <c r="O250" s="208" t="s">
        <v>62</v>
      </c>
      <c r="P250" s="208" t="s">
        <v>62</v>
      </c>
      <c r="Q250" s="208" t="s">
        <v>62</v>
      </c>
      <c r="R250" s="208" t="s">
        <v>62</v>
      </c>
      <c r="S250" s="109"/>
    </row>
    <row r="251" spans="1:19" ht="45" x14ac:dyDescent="0.2">
      <c r="A251" s="332"/>
      <c r="B251" s="148" t="s">
        <v>330</v>
      </c>
      <c r="C251" s="209"/>
      <c r="D251" s="209" t="s">
        <v>62</v>
      </c>
      <c r="E251" s="209"/>
      <c r="F251" s="209"/>
      <c r="G251" s="209">
        <f>G247</f>
        <v>16</v>
      </c>
      <c r="H251" s="209">
        <f t="shared" ref="H251:I251" si="127">H247</f>
        <v>16</v>
      </c>
      <c r="I251" s="274">
        <f t="shared" si="127"/>
        <v>0</v>
      </c>
      <c r="J251" s="142">
        <f t="shared" si="100"/>
        <v>0</v>
      </c>
      <c r="K251" s="209">
        <f t="shared" si="101"/>
        <v>16</v>
      </c>
      <c r="L251" s="209" t="s">
        <v>62</v>
      </c>
      <c r="M251" s="150">
        <v>46022</v>
      </c>
      <c r="N251" s="150">
        <v>46022</v>
      </c>
      <c r="O251" s="156"/>
      <c r="P251" s="208" t="s">
        <v>62</v>
      </c>
      <c r="Q251" s="156"/>
      <c r="R251" s="156"/>
      <c r="S251" s="109"/>
    </row>
    <row r="252" spans="1:19" ht="14.25" x14ac:dyDescent="0.2">
      <c r="A252" s="332"/>
      <c r="B252" s="147" t="s">
        <v>71</v>
      </c>
      <c r="C252" s="209"/>
      <c r="D252" s="209"/>
      <c r="E252" s="209"/>
      <c r="F252" s="209"/>
      <c r="G252" s="209" t="s">
        <v>62</v>
      </c>
      <c r="H252" s="209"/>
      <c r="I252" s="274" t="s">
        <v>62</v>
      </c>
      <c r="J252" s="142" t="str">
        <f t="shared" si="100"/>
        <v>X</v>
      </c>
      <c r="K252" s="209" t="str">
        <f t="shared" si="101"/>
        <v>X</v>
      </c>
      <c r="L252" s="209" t="s">
        <v>62</v>
      </c>
      <c r="M252" s="209"/>
      <c r="N252" s="209"/>
      <c r="O252" s="208" t="s">
        <v>62</v>
      </c>
      <c r="P252" s="208" t="s">
        <v>62</v>
      </c>
      <c r="Q252" s="208" t="s">
        <v>62</v>
      </c>
      <c r="R252" s="208" t="s">
        <v>62</v>
      </c>
      <c r="S252" s="109"/>
    </row>
    <row r="253" spans="1:19" x14ac:dyDescent="0.2">
      <c r="A253" s="333"/>
      <c r="B253" s="148" t="s">
        <v>72</v>
      </c>
      <c r="C253" s="209"/>
      <c r="D253" s="209" t="s">
        <v>62</v>
      </c>
      <c r="E253" s="209"/>
      <c r="F253" s="209"/>
      <c r="G253" s="209">
        <f>G251</f>
        <v>16</v>
      </c>
      <c r="H253" s="209">
        <f t="shared" ref="H253:I253" si="128">H251</f>
        <v>16</v>
      </c>
      <c r="I253" s="274">
        <f t="shared" si="128"/>
        <v>0</v>
      </c>
      <c r="J253" s="142">
        <f t="shared" si="100"/>
        <v>0</v>
      </c>
      <c r="K253" s="209">
        <f t="shared" si="101"/>
        <v>16</v>
      </c>
      <c r="L253" s="209" t="s">
        <v>62</v>
      </c>
      <c r="M253" s="150">
        <v>46022</v>
      </c>
      <c r="N253" s="150">
        <v>46022</v>
      </c>
      <c r="O253" s="156"/>
      <c r="P253" s="208" t="s">
        <v>62</v>
      </c>
      <c r="Q253" s="156"/>
      <c r="R253" s="156"/>
      <c r="S253" s="109"/>
    </row>
    <row r="254" spans="1:19" ht="58.5" x14ac:dyDescent="0.2">
      <c r="A254" s="331" t="s">
        <v>243</v>
      </c>
      <c r="B254" s="137" t="str">
        <f>B246</f>
        <v>Результат предоставления субсидии 2 (код субсидии № 7028):</v>
      </c>
      <c r="C254" s="142" t="s">
        <v>191</v>
      </c>
      <c r="D254" s="141" t="s">
        <v>333</v>
      </c>
      <c r="E254" s="141" t="s">
        <v>320</v>
      </c>
      <c r="F254" s="142">
        <v>642</v>
      </c>
      <c r="G254" s="142"/>
      <c r="H254" s="142">
        <f>G254</f>
        <v>0</v>
      </c>
      <c r="I254" s="142">
        <v>0</v>
      </c>
      <c r="J254" s="142">
        <f t="shared" si="100"/>
        <v>0</v>
      </c>
      <c r="K254" s="142">
        <f t="shared" si="101"/>
        <v>0</v>
      </c>
      <c r="L254" s="142"/>
      <c r="M254" s="209" t="s">
        <v>62</v>
      </c>
      <c r="N254" s="209" t="s">
        <v>62</v>
      </c>
      <c r="O254" s="156"/>
      <c r="P254" s="156"/>
      <c r="Q254" s="156"/>
      <c r="R254" s="156"/>
      <c r="S254" s="109"/>
    </row>
    <row r="255" spans="1:19" ht="31.5" x14ac:dyDescent="0.2">
      <c r="A255" s="332"/>
      <c r="B255" s="146" t="s">
        <v>70</v>
      </c>
      <c r="C255" s="209"/>
      <c r="D255" s="209" t="s">
        <v>62</v>
      </c>
      <c r="E255" s="209"/>
      <c r="F255" s="209"/>
      <c r="G255" s="209">
        <f>G254</f>
        <v>0</v>
      </c>
      <c r="H255" s="209">
        <f t="shared" ref="H255:I255" si="129">H254</f>
        <v>0</v>
      </c>
      <c r="I255" s="274">
        <f t="shared" si="129"/>
        <v>0</v>
      </c>
      <c r="J255" s="142">
        <f t="shared" si="100"/>
        <v>0</v>
      </c>
      <c r="K255" s="209">
        <f t="shared" si="101"/>
        <v>0</v>
      </c>
      <c r="L255" s="209" t="s">
        <v>62</v>
      </c>
      <c r="M255" s="150">
        <v>46022</v>
      </c>
      <c r="N255" s="150">
        <v>46022</v>
      </c>
      <c r="O255" s="156"/>
      <c r="P255" s="208" t="s">
        <v>62</v>
      </c>
      <c r="Q255" s="156"/>
      <c r="R255" s="156"/>
      <c r="S255" s="109"/>
    </row>
    <row r="256" spans="1:19" ht="14.25" x14ac:dyDescent="0.2">
      <c r="A256" s="332"/>
      <c r="B256" s="147" t="s">
        <v>76</v>
      </c>
      <c r="C256" s="209"/>
      <c r="D256" s="209"/>
      <c r="E256" s="209"/>
      <c r="F256" s="209"/>
      <c r="G256" s="209" t="s">
        <v>62</v>
      </c>
      <c r="H256" s="209"/>
      <c r="I256" s="274" t="s">
        <v>62</v>
      </c>
      <c r="J256" s="142" t="str">
        <f t="shared" si="100"/>
        <v>X</v>
      </c>
      <c r="K256" s="209" t="str">
        <f t="shared" si="101"/>
        <v>X</v>
      </c>
      <c r="L256" s="209" t="s">
        <v>62</v>
      </c>
      <c r="M256" s="209"/>
      <c r="N256" s="209"/>
      <c r="O256" s="208" t="s">
        <v>62</v>
      </c>
      <c r="P256" s="208" t="s">
        <v>62</v>
      </c>
      <c r="Q256" s="208" t="s">
        <v>62</v>
      </c>
      <c r="R256" s="208" t="s">
        <v>62</v>
      </c>
      <c r="S256" s="109"/>
    </row>
    <row r="257" spans="1:19" ht="45" x14ac:dyDescent="0.2">
      <c r="A257" s="332"/>
      <c r="B257" s="148" t="s">
        <v>192</v>
      </c>
      <c r="C257" s="209"/>
      <c r="D257" s="209" t="s">
        <v>62</v>
      </c>
      <c r="E257" s="209"/>
      <c r="F257" s="209"/>
      <c r="G257" s="209">
        <f>G254</f>
        <v>0</v>
      </c>
      <c r="H257" s="209">
        <f t="shared" ref="H257:I257" si="130">H254</f>
        <v>0</v>
      </c>
      <c r="I257" s="274">
        <f t="shared" si="130"/>
        <v>0</v>
      </c>
      <c r="J257" s="142">
        <f t="shared" si="100"/>
        <v>0</v>
      </c>
      <c r="K257" s="209">
        <f t="shared" si="101"/>
        <v>0</v>
      </c>
      <c r="L257" s="209" t="s">
        <v>62</v>
      </c>
      <c r="M257" s="150">
        <v>46022</v>
      </c>
      <c r="N257" s="150">
        <v>46022</v>
      </c>
      <c r="O257" s="156"/>
      <c r="P257" s="208" t="s">
        <v>62</v>
      </c>
      <c r="Q257" s="156"/>
      <c r="R257" s="156"/>
      <c r="S257" s="109"/>
    </row>
    <row r="258" spans="1:19" ht="14.25" x14ac:dyDescent="0.2">
      <c r="A258" s="332"/>
      <c r="B258" s="147" t="s">
        <v>193</v>
      </c>
      <c r="C258" s="209"/>
      <c r="D258" s="209"/>
      <c r="E258" s="209"/>
      <c r="F258" s="209"/>
      <c r="G258" s="209" t="s">
        <v>62</v>
      </c>
      <c r="H258" s="209"/>
      <c r="I258" s="274" t="s">
        <v>62</v>
      </c>
      <c r="J258" s="142" t="str">
        <f t="shared" si="100"/>
        <v>X</v>
      </c>
      <c r="K258" s="209" t="str">
        <f t="shared" si="101"/>
        <v>X</v>
      </c>
      <c r="L258" s="209" t="s">
        <v>62</v>
      </c>
      <c r="M258" s="209"/>
      <c r="N258" s="209"/>
      <c r="O258" s="208" t="s">
        <v>62</v>
      </c>
      <c r="P258" s="208" t="s">
        <v>62</v>
      </c>
      <c r="Q258" s="208" t="s">
        <v>62</v>
      </c>
      <c r="R258" s="208" t="s">
        <v>62</v>
      </c>
      <c r="S258" s="109"/>
    </row>
    <row r="259" spans="1:19" ht="45" x14ac:dyDescent="0.2">
      <c r="A259" s="332"/>
      <c r="B259" s="148" t="s">
        <v>330</v>
      </c>
      <c r="C259" s="209"/>
      <c r="D259" s="209" t="s">
        <v>62</v>
      </c>
      <c r="E259" s="209"/>
      <c r="F259" s="209"/>
      <c r="G259" s="209">
        <f>G255</f>
        <v>0</v>
      </c>
      <c r="H259" s="209">
        <f t="shared" ref="H259:I259" si="131">H255</f>
        <v>0</v>
      </c>
      <c r="I259" s="274">
        <f t="shared" si="131"/>
        <v>0</v>
      </c>
      <c r="J259" s="142">
        <f t="shared" si="100"/>
        <v>0</v>
      </c>
      <c r="K259" s="209">
        <f t="shared" si="101"/>
        <v>0</v>
      </c>
      <c r="L259" s="209" t="s">
        <v>62</v>
      </c>
      <c r="M259" s="150">
        <v>46022</v>
      </c>
      <c r="N259" s="150">
        <v>46022</v>
      </c>
      <c r="O259" s="156"/>
      <c r="P259" s="208" t="s">
        <v>62</v>
      </c>
      <c r="Q259" s="156"/>
      <c r="R259" s="156"/>
      <c r="S259" s="109"/>
    </row>
    <row r="260" spans="1:19" ht="14.25" x14ac:dyDescent="0.2">
      <c r="A260" s="332"/>
      <c r="B260" s="147" t="s">
        <v>71</v>
      </c>
      <c r="C260" s="209"/>
      <c r="D260" s="209"/>
      <c r="E260" s="209"/>
      <c r="F260" s="209"/>
      <c r="G260" s="209" t="s">
        <v>62</v>
      </c>
      <c r="H260" s="209"/>
      <c r="I260" s="274" t="s">
        <v>62</v>
      </c>
      <c r="J260" s="142" t="str">
        <f t="shared" si="100"/>
        <v>X</v>
      </c>
      <c r="K260" s="209" t="str">
        <f t="shared" si="101"/>
        <v>X</v>
      </c>
      <c r="L260" s="209" t="s">
        <v>62</v>
      </c>
      <c r="M260" s="209"/>
      <c r="N260" s="209"/>
      <c r="O260" s="208" t="s">
        <v>62</v>
      </c>
      <c r="P260" s="208" t="s">
        <v>62</v>
      </c>
      <c r="Q260" s="208" t="s">
        <v>62</v>
      </c>
      <c r="R260" s="208" t="s">
        <v>62</v>
      </c>
      <c r="S260" s="109"/>
    </row>
    <row r="261" spans="1:19" ht="12" customHeight="1" x14ac:dyDescent="0.2">
      <c r="A261" s="333"/>
      <c r="B261" s="148" t="s">
        <v>72</v>
      </c>
      <c r="C261" s="209"/>
      <c r="D261" s="209" t="s">
        <v>62</v>
      </c>
      <c r="E261" s="209"/>
      <c r="F261" s="209"/>
      <c r="G261" s="209">
        <f>G259</f>
        <v>0</v>
      </c>
      <c r="H261" s="209">
        <f t="shared" ref="H261:I261" si="132">H259</f>
        <v>0</v>
      </c>
      <c r="I261" s="274">
        <f t="shared" si="132"/>
        <v>0</v>
      </c>
      <c r="J261" s="142">
        <f t="shared" si="100"/>
        <v>0</v>
      </c>
      <c r="K261" s="209">
        <f t="shared" si="101"/>
        <v>0</v>
      </c>
      <c r="L261" s="209" t="s">
        <v>62</v>
      </c>
      <c r="M261" s="150">
        <v>46022</v>
      </c>
      <c r="N261" s="150">
        <v>46022</v>
      </c>
      <c r="O261" s="156"/>
      <c r="P261" s="208" t="s">
        <v>62</v>
      </c>
      <c r="Q261" s="156"/>
      <c r="R261" s="156"/>
      <c r="S261" s="109"/>
    </row>
    <row r="262" spans="1:19" ht="58.5" x14ac:dyDescent="0.2">
      <c r="A262" s="331" t="s">
        <v>244</v>
      </c>
      <c r="B262" s="137" t="str">
        <f>B254</f>
        <v>Результат предоставления субсидии 2 (код субсидии № 7028):</v>
      </c>
      <c r="C262" s="142" t="s">
        <v>191</v>
      </c>
      <c r="D262" s="141" t="s">
        <v>333</v>
      </c>
      <c r="E262" s="141" t="s">
        <v>320</v>
      </c>
      <c r="F262" s="142">
        <v>642</v>
      </c>
      <c r="G262" s="142">
        <v>5</v>
      </c>
      <c r="H262" s="142">
        <f>G262</f>
        <v>5</v>
      </c>
      <c r="I262" s="142">
        <v>2</v>
      </c>
      <c r="J262" s="142">
        <f t="shared" si="100"/>
        <v>2</v>
      </c>
      <c r="K262" s="142">
        <f t="shared" si="101"/>
        <v>5</v>
      </c>
      <c r="L262" s="142"/>
      <c r="M262" s="209" t="s">
        <v>62</v>
      </c>
      <c r="N262" s="209" t="s">
        <v>62</v>
      </c>
      <c r="O262" s="156">
        <v>238685.44</v>
      </c>
      <c r="P262" s="156"/>
      <c r="Q262" s="156">
        <v>8726</v>
      </c>
      <c r="R262" s="156">
        <v>8726</v>
      </c>
      <c r="S262" s="109"/>
    </row>
    <row r="263" spans="1:19" ht="31.5" x14ac:dyDescent="0.2">
      <c r="A263" s="332"/>
      <c r="B263" s="146" t="s">
        <v>70</v>
      </c>
      <c r="C263" s="209"/>
      <c r="D263" s="209" t="s">
        <v>62</v>
      </c>
      <c r="E263" s="209"/>
      <c r="F263" s="209"/>
      <c r="G263" s="209">
        <f>G262</f>
        <v>5</v>
      </c>
      <c r="H263" s="209">
        <f t="shared" ref="H263:I263" si="133">H262</f>
        <v>5</v>
      </c>
      <c r="I263" s="274">
        <f t="shared" si="133"/>
        <v>2</v>
      </c>
      <c r="J263" s="142">
        <f t="shared" ref="J263:J326" si="134">I263</f>
        <v>2</v>
      </c>
      <c r="K263" s="209">
        <f t="shared" ref="K263:K326" si="135">G263</f>
        <v>5</v>
      </c>
      <c r="L263" s="209" t="s">
        <v>62</v>
      </c>
      <c r="M263" s="150">
        <v>46022</v>
      </c>
      <c r="N263" s="150">
        <v>46022</v>
      </c>
      <c r="O263" s="156"/>
      <c r="P263" s="208" t="s">
        <v>62</v>
      </c>
      <c r="Q263" s="156"/>
      <c r="R263" s="156"/>
      <c r="S263" s="109"/>
    </row>
    <row r="264" spans="1:19" ht="14.25" x14ac:dyDescent="0.2">
      <c r="A264" s="332"/>
      <c r="B264" s="147" t="s">
        <v>76</v>
      </c>
      <c r="C264" s="209"/>
      <c r="D264" s="209"/>
      <c r="E264" s="209"/>
      <c r="F264" s="209"/>
      <c r="G264" s="209" t="s">
        <v>62</v>
      </c>
      <c r="H264" s="209"/>
      <c r="I264" s="274" t="s">
        <v>62</v>
      </c>
      <c r="J264" s="142" t="str">
        <f t="shared" si="134"/>
        <v>X</v>
      </c>
      <c r="K264" s="209" t="str">
        <f t="shared" si="135"/>
        <v>X</v>
      </c>
      <c r="L264" s="209" t="s">
        <v>62</v>
      </c>
      <c r="M264" s="209"/>
      <c r="N264" s="209"/>
      <c r="O264" s="208" t="s">
        <v>62</v>
      </c>
      <c r="P264" s="208" t="s">
        <v>62</v>
      </c>
      <c r="Q264" s="208" t="s">
        <v>62</v>
      </c>
      <c r="R264" s="208" t="s">
        <v>62</v>
      </c>
      <c r="S264" s="109"/>
    </row>
    <row r="265" spans="1:19" ht="45" x14ac:dyDescent="0.2">
      <c r="A265" s="332"/>
      <c r="B265" s="148" t="s">
        <v>192</v>
      </c>
      <c r="C265" s="209"/>
      <c r="D265" s="209" t="s">
        <v>62</v>
      </c>
      <c r="E265" s="209"/>
      <c r="F265" s="209"/>
      <c r="G265" s="209">
        <f>G262</f>
        <v>5</v>
      </c>
      <c r="H265" s="209">
        <f t="shared" ref="H265:I265" si="136">H262</f>
        <v>5</v>
      </c>
      <c r="I265" s="274">
        <f t="shared" si="136"/>
        <v>2</v>
      </c>
      <c r="J265" s="142">
        <f t="shared" si="134"/>
        <v>2</v>
      </c>
      <c r="K265" s="209">
        <f t="shared" si="135"/>
        <v>5</v>
      </c>
      <c r="L265" s="209" t="s">
        <v>62</v>
      </c>
      <c r="M265" s="150">
        <v>46022</v>
      </c>
      <c r="N265" s="150">
        <v>46022</v>
      </c>
      <c r="O265" s="156"/>
      <c r="P265" s="208" t="s">
        <v>62</v>
      </c>
      <c r="Q265" s="156"/>
      <c r="R265" s="156"/>
      <c r="S265" s="109"/>
    </row>
    <row r="266" spans="1:19" ht="14.25" x14ac:dyDescent="0.2">
      <c r="A266" s="332"/>
      <c r="B266" s="147" t="s">
        <v>193</v>
      </c>
      <c r="C266" s="209"/>
      <c r="D266" s="209"/>
      <c r="E266" s="209"/>
      <c r="F266" s="209"/>
      <c r="G266" s="209" t="s">
        <v>62</v>
      </c>
      <c r="H266" s="209"/>
      <c r="I266" s="274" t="s">
        <v>62</v>
      </c>
      <c r="J266" s="142" t="str">
        <f t="shared" si="134"/>
        <v>X</v>
      </c>
      <c r="K266" s="209" t="str">
        <f t="shared" si="135"/>
        <v>X</v>
      </c>
      <c r="L266" s="209" t="s">
        <v>62</v>
      </c>
      <c r="M266" s="209"/>
      <c r="N266" s="209"/>
      <c r="O266" s="208" t="s">
        <v>62</v>
      </c>
      <c r="P266" s="208" t="s">
        <v>62</v>
      </c>
      <c r="Q266" s="208" t="s">
        <v>62</v>
      </c>
      <c r="R266" s="208" t="s">
        <v>62</v>
      </c>
      <c r="S266" s="109"/>
    </row>
    <row r="267" spans="1:19" ht="45" x14ac:dyDescent="0.2">
      <c r="A267" s="332"/>
      <c r="B267" s="148" t="s">
        <v>330</v>
      </c>
      <c r="C267" s="209"/>
      <c r="D267" s="209" t="s">
        <v>62</v>
      </c>
      <c r="E267" s="209"/>
      <c r="F267" s="209"/>
      <c r="G267" s="209">
        <f>G263</f>
        <v>5</v>
      </c>
      <c r="H267" s="209">
        <f t="shared" ref="H267:I267" si="137">H263</f>
        <v>5</v>
      </c>
      <c r="I267" s="274">
        <f t="shared" si="137"/>
        <v>2</v>
      </c>
      <c r="J267" s="142">
        <f t="shared" si="134"/>
        <v>2</v>
      </c>
      <c r="K267" s="209">
        <f t="shared" si="135"/>
        <v>5</v>
      </c>
      <c r="L267" s="209" t="s">
        <v>62</v>
      </c>
      <c r="M267" s="150">
        <v>46022</v>
      </c>
      <c r="N267" s="150">
        <v>46022</v>
      </c>
      <c r="O267" s="156"/>
      <c r="P267" s="208" t="s">
        <v>62</v>
      </c>
      <c r="Q267" s="156"/>
      <c r="R267" s="156"/>
      <c r="S267" s="109"/>
    </row>
    <row r="268" spans="1:19" ht="14.25" x14ac:dyDescent="0.2">
      <c r="A268" s="332"/>
      <c r="B268" s="147" t="s">
        <v>71</v>
      </c>
      <c r="C268" s="209"/>
      <c r="D268" s="209"/>
      <c r="E268" s="209"/>
      <c r="F268" s="209"/>
      <c r="G268" s="209" t="s">
        <v>62</v>
      </c>
      <c r="H268" s="209"/>
      <c r="I268" s="274" t="s">
        <v>62</v>
      </c>
      <c r="J268" s="142" t="str">
        <f t="shared" si="134"/>
        <v>X</v>
      </c>
      <c r="K268" s="209" t="str">
        <f t="shared" si="135"/>
        <v>X</v>
      </c>
      <c r="L268" s="209" t="s">
        <v>62</v>
      </c>
      <c r="M268" s="209"/>
      <c r="N268" s="209"/>
      <c r="O268" s="208" t="s">
        <v>62</v>
      </c>
      <c r="P268" s="208" t="s">
        <v>62</v>
      </c>
      <c r="Q268" s="208" t="s">
        <v>62</v>
      </c>
      <c r="R268" s="208" t="s">
        <v>62</v>
      </c>
      <c r="S268" s="109"/>
    </row>
    <row r="269" spans="1:19" x14ac:dyDescent="0.2">
      <c r="A269" s="333"/>
      <c r="B269" s="148" t="s">
        <v>72</v>
      </c>
      <c r="C269" s="209"/>
      <c r="D269" s="209" t="s">
        <v>62</v>
      </c>
      <c r="E269" s="209"/>
      <c r="F269" s="209"/>
      <c r="G269" s="209">
        <f>G267</f>
        <v>5</v>
      </c>
      <c r="H269" s="209">
        <f t="shared" ref="H269:I269" si="138">H267</f>
        <v>5</v>
      </c>
      <c r="I269" s="274">
        <f t="shared" si="138"/>
        <v>2</v>
      </c>
      <c r="J269" s="142">
        <f t="shared" si="134"/>
        <v>2</v>
      </c>
      <c r="K269" s="209">
        <f t="shared" si="135"/>
        <v>5</v>
      </c>
      <c r="L269" s="209" t="s">
        <v>62</v>
      </c>
      <c r="M269" s="150">
        <v>46022</v>
      </c>
      <c r="N269" s="150">
        <v>46022</v>
      </c>
      <c r="O269" s="156"/>
      <c r="P269" s="208" t="s">
        <v>62</v>
      </c>
      <c r="Q269" s="156"/>
      <c r="R269" s="156"/>
      <c r="S269" s="109"/>
    </row>
    <row r="270" spans="1:19" ht="58.5" x14ac:dyDescent="0.2">
      <c r="A270" s="331" t="s">
        <v>245</v>
      </c>
      <c r="B270" s="137" t="str">
        <f>B262</f>
        <v>Результат предоставления субсидии 2 (код субсидии № 7028):</v>
      </c>
      <c r="C270" s="142" t="s">
        <v>191</v>
      </c>
      <c r="D270" s="141" t="s">
        <v>333</v>
      </c>
      <c r="E270" s="141" t="s">
        <v>320</v>
      </c>
      <c r="F270" s="142">
        <v>642</v>
      </c>
      <c r="G270" s="142">
        <v>3</v>
      </c>
      <c r="H270" s="142">
        <f>G270</f>
        <v>3</v>
      </c>
      <c r="I270" s="142">
        <v>0</v>
      </c>
      <c r="J270" s="142">
        <f t="shared" si="134"/>
        <v>0</v>
      </c>
      <c r="K270" s="142">
        <f t="shared" si="135"/>
        <v>3</v>
      </c>
      <c r="L270" s="142"/>
      <c r="M270" s="209" t="s">
        <v>62</v>
      </c>
      <c r="N270" s="209" t="s">
        <v>62</v>
      </c>
      <c r="O270" s="156">
        <v>83465.66</v>
      </c>
      <c r="P270" s="156"/>
      <c r="Q270" s="156">
        <v>0</v>
      </c>
      <c r="R270" s="156">
        <v>0</v>
      </c>
      <c r="S270" s="109"/>
    </row>
    <row r="271" spans="1:19" ht="31.5" x14ac:dyDescent="0.2">
      <c r="A271" s="332"/>
      <c r="B271" s="146" t="s">
        <v>70</v>
      </c>
      <c r="C271" s="209"/>
      <c r="D271" s="209" t="s">
        <v>62</v>
      </c>
      <c r="E271" s="209"/>
      <c r="F271" s="209"/>
      <c r="G271" s="209">
        <f>G270</f>
        <v>3</v>
      </c>
      <c r="H271" s="209">
        <f t="shared" ref="H271:I271" si="139">H270</f>
        <v>3</v>
      </c>
      <c r="I271" s="274">
        <f t="shared" si="139"/>
        <v>0</v>
      </c>
      <c r="J271" s="142">
        <f t="shared" si="134"/>
        <v>0</v>
      </c>
      <c r="K271" s="209">
        <f t="shared" si="135"/>
        <v>3</v>
      </c>
      <c r="L271" s="209" t="s">
        <v>62</v>
      </c>
      <c r="M271" s="150">
        <v>46022</v>
      </c>
      <c r="N271" s="150">
        <v>46022</v>
      </c>
      <c r="O271" s="156"/>
      <c r="P271" s="208" t="s">
        <v>62</v>
      </c>
      <c r="Q271" s="156"/>
      <c r="R271" s="156"/>
      <c r="S271" s="109"/>
    </row>
    <row r="272" spans="1:19" ht="14.25" x14ac:dyDescent="0.2">
      <c r="A272" s="332"/>
      <c r="B272" s="147" t="s">
        <v>76</v>
      </c>
      <c r="C272" s="209"/>
      <c r="D272" s="209"/>
      <c r="E272" s="209"/>
      <c r="F272" s="209"/>
      <c r="G272" s="209" t="s">
        <v>62</v>
      </c>
      <c r="H272" s="209"/>
      <c r="I272" s="274" t="s">
        <v>62</v>
      </c>
      <c r="J272" s="142" t="str">
        <f t="shared" si="134"/>
        <v>X</v>
      </c>
      <c r="K272" s="209" t="str">
        <f t="shared" si="135"/>
        <v>X</v>
      </c>
      <c r="L272" s="209" t="s">
        <v>62</v>
      </c>
      <c r="M272" s="209"/>
      <c r="N272" s="209"/>
      <c r="O272" s="208" t="s">
        <v>62</v>
      </c>
      <c r="P272" s="208" t="s">
        <v>62</v>
      </c>
      <c r="Q272" s="208" t="s">
        <v>62</v>
      </c>
      <c r="R272" s="208" t="s">
        <v>62</v>
      </c>
      <c r="S272" s="109"/>
    </row>
    <row r="273" spans="1:19" ht="45" x14ac:dyDescent="0.2">
      <c r="A273" s="332"/>
      <c r="B273" s="148" t="s">
        <v>192</v>
      </c>
      <c r="C273" s="209"/>
      <c r="D273" s="209" t="s">
        <v>62</v>
      </c>
      <c r="E273" s="209"/>
      <c r="F273" s="209"/>
      <c r="G273" s="209">
        <f>G270</f>
        <v>3</v>
      </c>
      <c r="H273" s="209">
        <f t="shared" ref="H273:I273" si="140">H270</f>
        <v>3</v>
      </c>
      <c r="I273" s="274">
        <f t="shared" si="140"/>
        <v>0</v>
      </c>
      <c r="J273" s="142">
        <f t="shared" si="134"/>
        <v>0</v>
      </c>
      <c r="K273" s="209">
        <f t="shared" si="135"/>
        <v>3</v>
      </c>
      <c r="L273" s="209" t="s">
        <v>62</v>
      </c>
      <c r="M273" s="150">
        <v>46022</v>
      </c>
      <c r="N273" s="150">
        <v>46022</v>
      </c>
      <c r="O273" s="156"/>
      <c r="P273" s="208" t="s">
        <v>62</v>
      </c>
      <c r="Q273" s="156"/>
      <c r="R273" s="156"/>
      <c r="S273" s="109"/>
    </row>
    <row r="274" spans="1:19" ht="14.25" x14ac:dyDescent="0.2">
      <c r="A274" s="332"/>
      <c r="B274" s="147" t="s">
        <v>193</v>
      </c>
      <c r="C274" s="209"/>
      <c r="D274" s="209"/>
      <c r="E274" s="209"/>
      <c r="F274" s="209"/>
      <c r="G274" s="209" t="s">
        <v>62</v>
      </c>
      <c r="H274" s="209"/>
      <c r="I274" s="274" t="s">
        <v>62</v>
      </c>
      <c r="J274" s="142" t="str">
        <f t="shared" si="134"/>
        <v>X</v>
      </c>
      <c r="K274" s="209" t="str">
        <f t="shared" si="135"/>
        <v>X</v>
      </c>
      <c r="L274" s="209" t="s">
        <v>62</v>
      </c>
      <c r="M274" s="209"/>
      <c r="N274" s="209"/>
      <c r="O274" s="208" t="s">
        <v>62</v>
      </c>
      <c r="P274" s="208" t="s">
        <v>62</v>
      </c>
      <c r="Q274" s="208" t="s">
        <v>62</v>
      </c>
      <c r="R274" s="208" t="s">
        <v>62</v>
      </c>
      <c r="S274" s="109"/>
    </row>
    <row r="275" spans="1:19" ht="45" x14ac:dyDescent="0.2">
      <c r="A275" s="332"/>
      <c r="B275" s="148" t="s">
        <v>330</v>
      </c>
      <c r="C275" s="209"/>
      <c r="D275" s="209" t="s">
        <v>62</v>
      </c>
      <c r="E275" s="209"/>
      <c r="F275" s="209"/>
      <c r="G275" s="209">
        <f>G271</f>
        <v>3</v>
      </c>
      <c r="H275" s="209">
        <f t="shared" ref="H275:I275" si="141">H271</f>
        <v>3</v>
      </c>
      <c r="I275" s="274">
        <f t="shared" si="141"/>
        <v>0</v>
      </c>
      <c r="J275" s="142">
        <f t="shared" si="134"/>
        <v>0</v>
      </c>
      <c r="K275" s="209">
        <f t="shared" si="135"/>
        <v>3</v>
      </c>
      <c r="L275" s="209" t="s">
        <v>62</v>
      </c>
      <c r="M275" s="150">
        <v>46022</v>
      </c>
      <c r="N275" s="150">
        <v>46022</v>
      </c>
      <c r="O275" s="156"/>
      <c r="P275" s="208" t="s">
        <v>62</v>
      </c>
      <c r="Q275" s="156"/>
      <c r="R275" s="156"/>
      <c r="S275" s="109"/>
    </row>
    <row r="276" spans="1:19" ht="14.25" x14ac:dyDescent="0.2">
      <c r="A276" s="332"/>
      <c r="B276" s="147" t="s">
        <v>71</v>
      </c>
      <c r="C276" s="209"/>
      <c r="D276" s="209"/>
      <c r="E276" s="209"/>
      <c r="F276" s="209"/>
      <c r="G276" s="209" t="s">
        <v>62</v>
      </c>
      <c r="H276" s="209"/>
      <c r="I276" s="274" t="s">
        <v>62</v>
      </c>
      <c r="J276" s="142" t="str">
        <f t="shared" si="134"/>
        <v>X</v>
      </c>
      <c r="K276" s="209" t="str">
        <f t="shared" si="135"/>
        <v>X</v>
      </c>
      <c r="L276" s="209" t="s">
        <v>62</v>
      </c>
      <c r="M276" s="209"/>
      <c r="N276" s="209"/>
      <c r="O276" s="208" t="s">
        <v>62</v>
      </c>
      <c r="P276" s="208" t="s">
        <v>62</v>
      </c>
      <c r="Q276" s="208" t="s">
        <v>62</v>
      </c>
      <c r="R276" s="208" t="s">
        <v>62</v>
      </c>
      <c r="S276" s="109"/>
    </row>
    <row r="277" spans="1:19" x14ac:dyDescent="0.2">
      <c r="A277" s="333"/>
      <c r="B277" s="148" t="s">
        <v>72</v>
      </c>
      <c r="C277" s="209"/>
      <c r="D277" s="209" t="s">
        <v>62</v>
      </c>
      <c r="E277" s="209"/>
      <c r="F277" s="209"/>
      <c r="G277" s="209">
        <f>G275</f>
        <v>3</v>
      </c>
      <c r="H277" s="209">
        <f t="shared" ref="H277:I277" si="142">H275</f>
        <v>3</v>
      </c>
      <c r="I277" s="274">
        <f t="shared" si="142"/>
        <v>0</v>
      </c>
      <c r="J277" s="142">
        <f t="shared" si="134"/>
        <v>0</v>
      </c>
      <c r="K277" s="209">
        <f t="shared" si="135"/>
        <v>3</v>
      </c>
      <c r="L277" s="209" t="s">
        <v>62</v>
      </c>
      <c r="M277" s="150">
        <v>46022</v>
      </c>
      <c r="N277" s="150">
        <v>46022</v>
      </c>
      <c r="O277" s="156"/>
      <c r="P277" s="208" t="s">
        <v>62</v>
      </c>
      <c r="Q277" s="156"/>
      <c r="R277" s="156"/>
      <c r="S277" s="109"/>
    </row>
    <row r="278" spans="1:19" ht="58.5" x14ac:dyDescent="0.2">
      <c r="A278" s="331" t="s">
        <v>246</v>
      </c>
      <c r="B278" s="137" t="str">
        <f>B270</f>
        <v>Результат предоставления субсидии 2 (код субсидии № 7028):</v>
      </c>
      <c r="C278" s="142" t="s">
        <v>191</v>
      </c>
      <c r="D278" s="141" t="s">
        <v>333</v>
      </c>
      <c r="E278" s="141" t="s">
        <v>320</v>
      </c>
      <c r="F278" s="142">
        <v>642</v>
      </c>
      <c r="G278" s="142">
        <v>111</v>
      </c>
      <c r="H278" s="142">
        <f>G278</f>
        <v>111</v>
      </c>
      <c r="I278" s="142">
        <v>0</v>
      </c>
      <c r="J278" s="142">
        <f t="shared" si="134"/>
        <v>0</v>
      </c>
      <c r="K278" s="142">
        <f t="shared" si="135"/>
        <v>111</v>
      </c>
      <c r="L278" s="142"/>
      <c r="M278" s="209" t="s">
        <v>62</v>
      </c>
      <c r="N278" s="209" t="s">
        <v>62</v>
      </c>
      <c r="O278" s="156">
        <v>43942.68</v>
      </c>
      <c r="P278" s="156"/>
      <c r="Q278" s="156">
        <v>0</v>
      </c>
      <c r="R278" s="156">
        <v>0</v>
      </c>
      <c r="S278" s="109"/>
    </row>
    <row r="279" spans="1:19" ht="31.5" x14ac:dyDescent="0.2">
      <c r="A279" s="332"/>
      <c r="B279" s="146" t="s">
        <v>70</v>
      </c>
      <c r="C279" s="209"/>
      <c r="D279" s="209" t="s">
        <v>62</v>
      </c>
      <c r="E279" s="209"/>
      <c r="F279" s="209"/>
      <c r="G279" s="209">
        <f>G278</f>
        <v>111</v>
      </c>
      <c r="H279" s="209">
        <f t="shared" ref="H279:I279" si="143">H278</f>
        <v>111</v>
      </c>
      <c r="I279" s="274">
        <f t="shared" si="143"/>
        <v>0</v>
      </c>
      <c r="J279" s="142">
        <f t="shared" si="134"/>
        <v>0</v>
      </c>
      <c r="K279" s="209">
        <f t="shared" si="135"/>
        <v>111</v>
      </c>
      <c r="L279" s="209" t="s">
        <v>62</v>
      </c>
      <c r="M279" s="150">
        <v>46022</v>
      </c>
      <c r="N279" s="150">
        <v>46022</v>
      </c>
      <c r="O279" s="156"/>
      <c r="P279" s="208" t="s">
        <v>62</v>
      </c>
      <c r="Q279" s="156"/>
      <c r="R279" s="156"/>
      <c r="S279" s="109"/>
    </row>
    <row r="280" spans="1:19" ht="14.25" x14ac:dyDescent="0.2">
      <c r="A280" s="332"/>
      <c r="B280" s="147" t="s">
        <v>76</v>
      </c>
      <c r="C280" s="209"/>
      <c r="D280" s="209"/>
      <c r="E280" s="209"/>
      <c r="F280" s="209"/>
      <c r="G280" s="209" t="s">
        <v>62</v>
      </c>
      <c r="H280" s="209"/>
      <c r="I280" s="274" t="s">
        <v>62</v>
      </c>
      <c r="J280" s="142" t="str">
        <f t="shared" si="134"/>
        <v>X</v>
      </c>
      <c r="K280" s="209" t="str">
        <f t="shared" si="135"/>
        <v>X</v>
      </c>
      <c r="L280" s="209" t="s">
        <v>62</v>
      </c>
      <c r="M280" s="209"/>
      <c r="N280" s="209"/>
      <c r="O280" s="208" t="s">
        <v>62</v>
      </c>
      <c r="P280" s="208" t="s">
        <v>62</v>
      </c>
      <c r="Q280" s="208" t="s">
        <v>62</v>
      </c>
      <c r="R280" s="208" t="s">
        <v>62</v>
      </c>
      <c r="S280" s="109"/>
    </row>
    <row r="281" spans="1:19" ht="45" x14ac:dyDescent="0.2">
      <c r="A281" s="332"/>
      <c r="B281" s="148" t="s">
        <v>192</v>
      </c>
      <c r="C281" s="209"/>
      <c r="D281" s="209" t="s">
        <v>62</v>
      </c>
      <c r="E281" s="209"/>
      <c r="F281" s="209"/>
      <c r="G281" s="209">
        <f>G278</f>
        <v>111</v>
      </c>
      <c r="H281" s="209">
        <f t="shared" ref="H281:I281" si="144">H278</f>
        <v>111</v>
      </c>
      <c r="I281" s="274">
        <f t="shared" si="144"/>
        <v>0</v>
      </c>
      <c r="J281" s="142">
        <f t="shared" si="134"/>
        <v>0</v>
      </c>
      <c r="K281" s="209">
        <f t="shared" si="135"/>
        <v>111</v>
      </c>
      <c r="L281" s="209" t="s">
        <v>62</v>
      </c>
      <c r="M281" s="150">
        <v>46022</v>
      </c>
      <c r="N281" s="150">
        <v>46022</v>
      </c>
      <c r="O281" s="156"/>
      <c r="P281" s="208" t="s">
        <v>62</v>
      </c>
      <c r="Q281" s="156"/>
      <c r="R281" s="156"/>
      <c r="S281" s="109"/>
    </row>
    <row r="282" spans="1:19" ht="14.25" x14ac:dyDescent="0.2">
      <c r="A282" s="332"/>
      <c r="B282" s="147" t="s">
        <v>193</v>
      </c>
      <c r="C282" s="209"/>
      <c r="D282" s="209"/>
      <c r="E282" s="209"/>
      <c r="F282" s="209"/>
      <c r="G282" s="209" t="s">
        <v>62</v>
      </c>
      <c r="H282" s="209"/>
      <c r="I282" s="274" t="s">
        <v>62</v>
      </c>
      <c r="J282" s="142" t="str">
        <f t="shared" si="134"/>
        <v>X</v>
      </c>
      <c r="K282" s="209" t="str">
        <f t="shared" si="135"/>
        <v>X</v>
      </c>
      <c r="L282" s="209" t="s">
        <v>62</v>
      </c>
      <c r="M282" s="209"/>
      <c r="N282" s="209"/>
      <c r="O282" s="208" t="s">
        <v>62</v>
      </c>
      <c r="P282" s="208" t="s">
        <v>62</v>
      </c>
      <c r="Q282" s="208" t="s">
        <v>62</v>
      </c>
      <c r="R282" s="208" t="s">
        <v>62</v>
      </c>
      <c r="S282" s="109"/>
    </row>
    <row r="283" spans="1:19" ht="45" x14ac:dyDescent="0.2">
      <c r="A283" s="332"/>
      <c r="B283" s="148" t="s">
        <v>330</v>
      </c>
      <c r="C283" s="209"/>
      <c r="D283" s="209" t="s">
        <v>62</v>
      </c>
      <c r="E283" s="209"/>
      <c r="F283" s="209"/>
      <c r="G283" s="209">
        <f>G279</f>
        <v>111</v>
      </c>
      <c r="H283" s="209">
        <f t="shared" ref="H283:I283" si="145">H279</f>
        <v>111</v>
      </c>
      <c r="I283" s="274">
        <f t="shared" si="145"/>
        <v>0</v>
      </c>
      <c r="J283" s="142">
        <f t="shared" si="134"/>
        <v>0</v>
      </c>
      <c r="K283" s="209">
        <f t="shared" si="135"/>
        <v>111</v>
      </c>
      <c r="L283" s="209" t="s">
        <v>62</v>
      </c>
      <c r="M283" s="150">
        <v>46022</v>
      </c>
      <c r="N283" s="150">
        <v>46022</v>
      </c>
      <c r="O283" s="156"/>
      <c r="P283" s="208" t="s">
        <v>62</v>
      </c>
      <c r="Q283" s="156"/>
      <c r="R283" s="156"/>
      <c r="S283" s="109"/>
    </row>
    <row r="284" spans="1:19" ht="14.25" x14ac:dyDescent="0.2">
      <c r="A284" s="332"/>
      <c r="B284" s="147" t="s">
        <v>71</v>
      </c>
      <c r="C284" s="209"/>
      <c r="D284" s="209"/>
      <c r="E284" s="209"/>
      <c r="F284" s="209"/>
      <c r="G284" s="209" t="s">
        <v>62</v>
      </c>
      <c r="H284" s="209"/>
      <c r="I284" s="274" t="s">
        <v>62</v>
      </c>
      <c r="J284" s="142" t="str">
        <f t="shared" si="134"/>
        <v>X</v>
      </c>
      <c r="K284" s="209" t="str">
        <f t="shared" si="135"/>
        <v>X</v>
      </c>
      <c r="L284" s="209" t="s">
        <v>62</v>
      </c>
      <c r="M284" s="209"/>
      <c r="N284" s="209"/>
      <c r="O284" s="208" t="s">
        <v>62</v>
      </c>
      <c r="P284" s="208" t="s">
        <v>62</v>
      </c>
      <c r="Q284" s="208" t="s">
        <v>62</v>
      </c>
      <c r="R284" s="208" t="s">
        <v>62</v>
      </c>
      <c r="S284" s="109"/>
    </row>
    <row r="285" spans="1:19" x14ac:dyDescent="0.2">
      <c r="A285" s="333"/>
      <c r="B285" s="148" t="s">
        <v>72</v>
      </c>
      <c r="C285" s="209"/>
      <c r="D285" s="209" t="s">
        <v>62</v>
      </c>
      <c r="E285" s="209"/>
      <c r="F285" s="209"/>
      <c r="G285" s="209">
        <f>G283</f>
        <v>111</v>
      </c>
      <c r="H285" s="209">
        <f t="shared" ref="H285:I285" si="146">H283</f>
        <v>111</v>
      </c>
      <c r="I285" s="274">
        <f t="shared" si="146"/>
        <v>0</v>
      </c>
      <c r="J285" s="142">
        <f t="shared" si="134"/>
        <v>0</v>
      </c>
      <c r="K285" s="209">
        <f t="shared" si="135"/>
        <v>111</v>
      </c>
      <c r="L285" s="209" t="s">
        <v>62</v>
      </c>
      <c r="M285" s="150">
        <v>46022</v>
      </c>
      <c r="N285" s="150">
        <v>46022</v>
      </c>
      <c r="O285" s="156"/>
      <c r="P285" s="208" t="s">
        <v>62</v>
      </c>
      <c r="Q285" s="156"/>
      <c r="R285" s="156"/>
      <c r="S285" s="109"/>
    </row>
    <row r="286" spans="1:19" ht="58.5" x14ac:dyDescent="0.2">
      <c r="A286" s="331" t="s">
        <v>247</v>
      </c>
      <c r="B286" s="137" t="str">
        <f>B278</f>
        <v>Результат предоставления субсидии 2 (код субсидии № 7028):</v>
      </c>
      <c r="C286" s="142" t="s">
        <v>191</v>
      </c>
      <c r="D286" s="141" t="s">
        <v>333</v>
      </c>
      <c r="E286" s="141" t="s">
        <v>320</v>
      </c>
      <c r="F286" s="142">
        <v>642</v>
      </c>
      <c r="G286" s="142">
        <v>24</v>
      </c>
      <c r="H286" s="142">
        <f>G286</f>
        <v>24</v>
      </c>
      <c r="I286" s="142">
        <v>0</v>
      </c>
      <c r="J286" s="142">
        <f t="shared" si="134"/>
        <v>0</v>
      </c>
      <c r="K286" s="142">
        <f t="shared" si="135"/>
        <v>24</v>
      </c>
      <c r="L286" s="142"/>
      <c r="M286" s="209" t="s">
        <v>62</v>
      </c>
      <c r="N286" s="209" t="s">
        <v>62</v>
      </c>
      <c r="O286" s="156">
        <v>271148.77</v>
      </c>
      <c r="P286" s="156"/>
      <c r="Q286" s="156">
        <v>0</v>
      </c>
      <c r="R286" s="156">
        <v>0</v>
      </c>
      <c r="S286" s="109"/>
    </row>
    <row r="287" spans="1:19" ht="31.5" x14ac:dyDescent="0.2">
      <c r="A287" s="332"/>
      <c r="B287" s="146" t="s">
        <v>70</v>
      </c>
      <c r="C287" s="209"/>
      <c r="D287" s="209" t="s">
        <v>62</v>
      </c>
      <c r="E287" s="209"/>
      <c r="F287" s="209"/>
      <c r="G287" s="209">
        <f>G286</f>
        <v>24</v>
      </c>
      <c r="H287" s="209">
        <f t="shared" ref="H287:I287" si="147">H286</f>
        <v>24</v>
      </c>
      <c r="I287" s="274">
        <f t="shared" si="147"/>
        <v>0</v>
      </c>
      <c r="J287" s="142">
        <f t="shared" si="134"/>
        <v>0</v>
      </c>
      <c r="K287" s="209">
        <f t="shared" si="135"/>
        <v>24</v>
      </c>
      <c r="L287" s="209" t="s">
        <v>62</v>
      </c>
      <c r="M287" s="150">
        <v>46022</v>
      </c>
      <c r="N287" s="150">
        <v>46022</v>
      </c>
      <c r="O287" s="156"/>
      <c r="P287" s="208" t="s">
        <v>62</v>
      </c>
      <c r="Q287" s="156"/>
      <c r="R287" s="156"/>
      <c r="S287" s="109"/>
    </row>
    <row r="288" spans="1:19" ht="14.25" x14ac:dyDescent="0.2">
      <c r="A288" s="332"/>
      <c r="B288" s="147" t="s">
        <v>76</v>
      </c>
      <c r="C288" s="209"/>
      <c r="D288" s="209"/>
      <c r="E288" s="209"/>
      <c r="F288" s="209"/>
      <c r="G288" s="209" t="s">
        <v>62</v>
      </c>
      <c r="H288" s="209"/>
      <c r="I288" s="274" t="s">
        <v>62</v>
      </c>
      <c r="J288" s="142" t="str">
        <f t="shared" si="134"/>
        <v>X</v>
      </c>
      <c r="K288" s="209" t="str">
        <f t="shared" si="135"/>
        <v>X</v>
      </c>
      <c r="L288" s="209" t="s">
        <v>62</v>
      </c>
      <c r="M288" s="209"/>
      <c r="N288" s="209"/>
      <c r="O288" s="208" t="s">
        <v>62</v>
      </c>
      <c r="P288" s="208" t="s">
        <v>62</v>
      </c>
      <c r="Q288" s="208" t="s">
        <v>62</v>
      </c>
      <c r="R288" s="208" t="s">
        <v>62</v>
      </c>
      <c r="S288" s="109"/>
    </row>
    <row r="289" spans="1:19" ht="45" x14ac:dyDescent="0.2">
      <c r="A289" s="332"/>
      <c r="B289" s="148" t="s">
        <v>192</v>
      </c>
      <c r="C289" s="209"/>
      <c r="D289" s="209" t="s">
        <v>62</v>
      </c>
      <c r="E289" s="209"/>
      <c r="F289" s="209"/>
      <c r="G289" s="209">
        <f>G286</f>
        <v>24</v>
      </c>
      <c r="H289" s="209">
        <f t="shared" ref="H289:I289" si="148">H286</f>
        <v>24</v>
      </c>
      <c r="I289" s="274">
        <f t="shared" si="148"/>
        <v>0</v>
      </c>
      <c r="J289" s="142">
        <f t="shared" si="134"/>
        <v>0</v>
      </c>
      <c r="K289" s="209">
        <f t="shared" si="135"/>
        <v>24</v>
      </c>
      <c r="L289" s="209" t="s">
        <v>62</v>
      </c>
      <c r="M289" s="150">
        <v>46022</v>
      </c>
      <c r="N289" s="150">
        <v>46022</v>
      </c>
      <c r="O289" s="156"/>
      <c r="P289" s="208" t="s">
        <v>62</v>
      </c>
      <c r="Q289" s="156"/>
      <c r="R289" s="156"/>
      <c r="S289" s="109"/>
    </row>
    <row r="290" spans="1:19" ht="14.25" x14ac:dyDescent="0.2">
      <c r="A290" s="332"/>
      <c r="B290" s="147" t="s">
        <v>193</v>
      </c>
      <c r="C290" s="209"/>
      <c r="D290" s="209"/>
      <c r="E290" s="209"/>
      <c r="F290" s="209"/>
      <c r="G290" s="209" t="s">
        <v>62</v>
      </c>
      <c r="H290" s="209"/>
      <c r="I290" s="274" t="s">
        <v>62</v>
      </c>
      <c r="J290" s="142" t="str">
        <f t="shared" si="134"/>
        <v>X</v>
      </c>
      <c r="K290" s="209" t="str">
        <f t="shared" si="135"/>
        <v>X</v>
      </c>
      <c r="L290" s="209" t="s">
        <v>62</v>
      </c>
      <c r="M290" s="209"/>
      <c r="N290" s="209"/>
      <c r="O290" s="208" t="s">
        <v>62</v>
      </c>
      <c r="P290" s="208" t="s">
        <v>62</v>
      </c>
      <c r="Q290" s="208" t="s">
        <v>62</v>
      </c>
      <c r="R290" s="208" t="s">
        <v>62</v>
      </c>
      <c r="S290" s="109"/>
    </row>
    <row r="291" spans="1:19" ht="45" x14ac:dyDescent="0.2">
      <c r="A291" s="332"/>
      <c r="B291" s="148" t="s">
        <v>330</v>
      </c>
      <c r="C291" s="209"/>
      <c r="D291" s="209" t="s">
        <v>62</v>
      </c>
      <c r="E291" s="209"/>
      <c r="F291" s="209"/>
      <c r="G291" s="209">
        <f>G287</f>
        <v>24</v>
      </c>
      <c r="H291" s="209">
        <f t="shared" ref="H291:I291" si="149">H287</f>
        <v>24</v>
      </c>
      <c r="I291" s="274">
        <f t="shared" si="149"/>
        <v>0</v>
      </c>
      <c r="J291" s="142">
        <f t="shared" si="134"/>
        <v>0</v>
      </c>
      <c r="K291" s="209">
        <f t="shared" si="135"/>
        <v>24</v>
      </c>
      <c r="L291" s="209" t="s">
        <v>62</v>
      </c>
      <c r="M291" s="150">
        <v>46022</v>
      </c>
      <c r="N291" s="150">
        <v>46022</v>
      </c>
      <c r="O291" s="156"/>
      <c r="P291" s="208" t="s">
        <v>62</v>
      </c>
      <c r="Q291" s="156"/>
      <c r="R291" s="156"/>
      <c r="S291" s="109"/>
    </row>
    <row r="292" spans="1:19" ht="14.25" x14ac:dyDescent="0.2">
      <c r="A292" s="332"/>
      <c r="B292" s="147" t="s">
        <v>71</v>
      </c>
      <c r="C292" s="209"/>
      <c r="D292" s="209"/>
      <c r="E292" s="209"/>
      <c r="F292" s="209"/>
      <c r="G292" s="209" t="s">
        <v>62</v>
      </c>
      <c r="H292" s="209"/>
      <c r="I292" s="274" t="s">
        <v>62</v>
      </c>
      <c r="J292" s="142" t="str">
        <f t="shared" si="134"/>
        <v>X</v>
      </c>
      <c r="K292" s="209" t="str">
        <f t="shared" si="135"/>
        <v>X</v>
      </c>
      <c r="L292" s="209" t="s">
        <v>62</v>
      </c>
      <c r="M292" s="209"/>
      <c r="N292" s="209"/>
      <c r="O292" s="208" t="s">
        <v>62</v>
      </c>
      <c r="P292" s="208" t="s">
        <v>62</v>
      </c>
      <c r="Q292" s="208" t="s">
        <v>62</v>
      </c>
      <c r="R292" s="208" t="s">
        <v>62</v>
      </c>
      <c r="S292" s="109"/>
    </row>
    <row r="293" spans="1:19" x14ac:dyDescent="0.2">
      <c r="A293" s="333"/>
      <c r="B293" s="148" t="s">
        <v>72</v>
      </c>
      <c r="C293" s="209"/>
      <c r="D293" s="209" t="s">
        <v>62</v>
      </c>
      <c r="E293" s="209"/>
      <c r="F293" s="209"/>
      <c r="G293" s="209">
        <f>G291</f>
        <v>24</v>
      </c>
      <c r="H293" s="209">
        <f t="shared" ref="H293:I293" si="150">H291</f>
        <v>24</v>
      </c>
      <c r="I293" s="274">
        <f t="shared" si="150"/>
        <v>0</v>
      </c>
      <c r="J293" s="142">
        <f t="shared" si="134"/>
        <v>0</v>
      </c>
      <c r="K293" s="209">
        <f t="shared" si="135"/>
        <v>24</v>
      </c>
      <c r="L293" s="209" t="s">
        <v>62</v>
      </c>
      <c r="M293" s="150">
        <v>46022</v>
      </c>
      <c r="N293" s="150">
        <v>46022</v>
      </c>
      <c r="O293" s="156"/>
      <c r="P293" s="208" t="s">
        <v>62</v>
      </c>
      <c r="Q293" s="156"/>
      <c r="R293" s="156"/>
      <c r="S293" s="109"/>
    </row>
    <row r="294" spans="1:19" ht="58.5" x14ac:dyDescent="0.2">
      <c r="A294" s="331" t="s">
        <v>248</v>
      </c>
      <c r="B294" s="137" t="str">
        <f>B286</f>
        <v>Результат предоставления субсидии 2 (код субсидии № 7028):</v>
      </c>
      <c r="C294" s="142" t="s">
        <v>191</v>
      </c>
      <c r="D294" s="141" t="s">
        <v>333</v>
      </c>
      <c r="E294" s="141" t="s">
        <v>320</v>
      </c>
      <c r="F294" s="142">
        <v>642</v>
      </c>
      <c r="G294" s="204">
        <v>28</v>
      </c>
      <c r="H294" s="204">
        <v>27</v>
      </c>
      <c r="I294" s="80">
        <v>0</v>
      </c>
      <c r="J294" s="142">
        <f t="shared" si="134"/>
        <v>0</v>
      </c>
      <c r="K294" s="204">
        <f t="shared" si="135"/>
        <v>28</v>
      </c>
      <c r="L294" s="204"/>
      <c r="M294" s="218" t="s">
        <v>62</v>
      </c>
      <c r="N294" s="218" t="s">
        <v>62</v>
      </c>
      <c r="O294" s="215">
        <v>182321.37</v>
      </c>
      <c r="P294" s="215"/>
      <c r="Q294" s="215">
        <v>126000</v>
      </c>
      <c r="R294" s="215">
        <v>0</v>
      </c>
      <c r="S294" s="109"/>
    </row>
    <row r="295" spans="1:19" ht="31.5" x14ac:dyDescent="0.2">
      <c r="A295" s="332"/>
      <c r="B295" s="146" t="s">
        <v>70</v>
      </c>
      <c r="C295" s="209"/>
      <c r="D295" s="209" t="s">
        <v>62</v>
      </c>
      <c r="E295" s="209"/>
      <c r="F295" s="209"/>
      <c r="G295" s="209">
        <f>G294</f>
        <v>28</v>
      </c>
      <c r="H295" s="209">
        <f t="shared" ref="H295:I295" si="151">H294</f>
        <v>27</v>
      </c>
      <c r="I295" s="274">
        <f t="shared" si="151"/>
        <v>0</v>
      </c>
      <c r="J295" s="142">
        <f t="shared" si="134"/>
        <v>0</v>
      </c>
      <c r="K295" s="209">
        <f t="shared" si="135"/>
        <v>28</v>
      </c>
      <c r="L295" s="209" t="s">
        <v>62</v>
      </c>
      <c r="M295" s="150">
        <v>46022</v>
      </c>
      <c r="N295" s="150">
        <v>46022</v>
      </c>
      <c r="O295" s="156"/>
      <c r="P295" s="208" t="s">
        <v>62</v>
      </c>
      <c r="Q295" s="156"/>
      <c r="R295" s="156"/>
      <c r="S295" s="109"/>
    </row>
    <row r="296" spans="1:19" ht="14.25" x14ac:dyDescent="0.2">
      <c r="A296" s="332"/>
      <c r="B296" s="147" t="s">
        <v>76</v>
      </c>
      <c r="C296" s="209"/>
      <c r="D296" s="209"/>
      <c r="E296" s="209"/>
      <c r="F296" s="209"/>
      <c r="G296" s="209" t="s">
        <v>62</v>
      </c>
      <c r="H296" s="209"/>
      <c r="I296" s="274" t="s">
        <v>62</v>
      </c>
      <c r="J296" s="142" t="str">
        <f t="shared" si="134"/>
        <v>X</v>
      </c>
      <c r="K296" s="209" t="str">
        <f t="shared" si="135"/>
        <v>X</v>
      </c>
      <c r="L296" s="209" t="s">
        <v>62</v>
      </c>
      <c r="M296" s="209"/>
      <c r="N296" s="209"/>
      <c r="O296" s="208" t="s">
        <v>62</v>
      </c>
      <c r="P296" s="208" t="s">
        <v>62</v>
      </c>
      <c r="Q296" s="208" t="s">
        <v>62</v>
      </c>
      <c r="R296" s="208" t="s">
        <v>62</v>
      </c>
      <c r="S296" s="109"/>
    </row>
    <row r="297" spans="1:19" ht="45" x14ac:dyDescent="0.2">
      <c r="A297" s="332"/>
      <c r="B297" s="148" t="s">
        <v>192</v>
      </c>
      <c r="C297" s="209"/>
      <c r="D297" s="209" t="s">
        <v>62</v>
      </c>
      <c r="E297" s="209"/>
      <c r="F297" s="209"/>
      <c r="G297" s="209">
        <f>G294</f>
        <v>28</v>
      </c>
      <c r="H297" s="209">
        <f t="shared" ref="H297:I297" si="152">H294</f>
        <v>27</v>
      </c>
      <c r="I297" s="274">
        <f t="shared" si="152"/>
        <v>0</v>
      </c>
      <c r="J297" s="142">
        <f t="shared" si="134"/>
        <v>0</v>
      </c>
      <c r="K297" s="209">
        <f t="shared" si="135"/>
        <v>28</v>
      </c>
      <c r="L297" s="209" t="s">
        <v>62</v>
      </c>
      <c r="M297" s="150">
        <v>46022</v>
      </c>
      <c r="N297" s="150">
        <v>46022</v>
      </c>
      <c r="O297" s="156"/>
      <c r="P297" s="208" t="s">
        <v>62</v>
      </c>
      <c r="Q297" s="156"/>
      <c r="R297" s="156"/>
      <c r="S297" s="109"/>
    </row>
    <row r="298" spans="1:19" ht="14.25" x14ac:dyDescent="0.2">
      <c r="A298" s="332"/>
      <c r="B298" s="147" t="s">
        <v>193</v>
      </c>
      <c r="C298" s="209"/>
      <c r="D298" s="209"/>
      <c r="E298" s="209"/>
      <c r="F298" s="209"/>
      <c r="G298" s="209" t="s">
        <v>62</v>
      </c>
      <c r="H298" s="209"/>
      <c r="I298" s="274" t="s">
        <v>62</v>
      </c>
      <c r="J298" s="142" t="str">
        <f t="shared" si="134"/>
        <v>X</v>
      </c>
      <c r="K298" s="209" t="str">
        <f t="shared" si="135"/>
        <v>X</v>
      </c>
      <c r="L298" s="209" t="s">
        <v>62</v>
      </c>
      <c r="M298" s="209"/>
      <c r="N298" s="209"/>
      <c r="O298" s="208" t="s">
        <v>62</v>
      </c>
      <c r="P298" s="208" t="s">
        <v>62</v>
      </c>
      <c r="Q298" s="208" t="s">
        <v>62</v>
      </c>
      <c r="R298" s="208" t="s">
        <v>62</v>
      </c>
      <c r="S298" s="109"/>
    </row>
    <row r="299" spans="1:19" ht="45" x14ac:dyDescent="0.2">
      <c r="A299" s="332"/>
      <c r="B299" s="148" t="s">
        <v>330</v>
      </c>
      <c r="C299" s="209"/>
      <c r="D299" s="209" t="s">
        <v>62</v>
      </c>
      <c r="E299" s="209"/>
      <c r="F299" s="209"/>
      <c r="G299" s="209">
        <f>G295</f>
        <v>28</v>
      </c>
      <c r="H299" s="209">
        <f t="shared" ref="H299:I299" si="153">H295</f>
        <v>27</v>
      </c>
      <c r="I299" s="274">
        <f t="shared" si="153"/>
        <v>0</v>
      </c>
      <c r="J299" s="142">
        <f t="shared" si="134"/>
        <v>0</v>
      </c>
      <c r="K299" s="209">
        <f t="shared" si="135"/>
        <v>28</v>
      </c>
      <c r="L299" s="209" t="s">
        <v>62</v>
      </c>
      <c r="M299" s="150">
        <v>46022</v>
      </c>
      <c r="N299" s="150">
        <v>46022</v>
      </c>
      <c r="O299" s="156"/>
      <c r="P299" s="208" t="s">
        <v>62</v>
      </c>
      <c r="Q299" s="156"/>
      <c r="R299" s="156"/>
      <c r="S299" s="109"/>
    </row>
    <row r="300" spans="1:19" ht="14.25" x14ac:dyDescent="0.2">
      <c r="A300" s="332"/>
      <c r="B300" s="147" t="s">
        <v>71</v>
      </c>
      <c r="C300" s="209"/>
      <c r="D300" s="209"/>
      <c r="E300" s="209"/>
      <c r="F300" s="209"/>
      <c r="G300" s="209" t="s">
        <v>62</v>
      </c>
      <c r="H300" s="209"/>
      <c r="I300" s="274" t="s">
        <v>62</v>
      </c>
      <c r="J300" s="142" t="str">
        <f t="shared" si="134"/>
        <v>X</v>
      </c>
      <c r="K300" s="209" t="str">
        <f t="shared" si="135"/>
        <v>X</v>
      </c>
      <c r="L300" s="209" t="s">
        <v>62</v>
      </c>
      <c r="M300" s="209"/>
      <c r="N300" s="209"/>
      <c r="O300" s="208" t="s">
        <v>62</v>
      </c>
      <c r="P300" s="208" t="s">
        <v>62</v>
      </c>
      <c r="Q300" s="208" t="s">
        <v>62</v>
      </c>
      <c r="R300" s="208" t="s">
        <v>62</v>
      </c>
      <c r="S300" s="109"/>
    </row>
    <row r="301" spans="1:19" x14ac:dyDescent="0.2">
      <c r="A301" s="333"/>
      <c r="B301" s="148" t="s">
        <v>72</v>
      </c>
      <c r="C301" s="209"/>
      <c r="D301" s="209" t="s">
        <v>62</v>
      </c>
      <c r="E301" s="209"/>
      <c r="F301" s="209"/>
      <c r="G301" s="209">
        <f>G299</f>
        <v>28</v>
      </c>
      <c r="H301" s="209">
        <f t="shared" ref="H301:I301" si="154">H299</f>
        <v>27</v>
      </c>
      <c r="I301" s="274">
        <f t="shared" si="154"/>
        <v>0</v>
      </c>
      <c r="J301" s="142">
        <f t="shared" si="134"/>
        <v>0</v>
      </c>
      <c r="K301" s="209">
        <f t="shared" si="135"/>
        <v>28</v>
      </c>
      <c r="L301" s="209" t="s">
        <v>62</v>
      </c>
      <c r="M301" s="150">
        <v>46022</v>
      </c>
      <c r="N301" s="150">
        <v>46022</v>
      </c>
      <c r="O301" s="156"/>
      <c r="P301" s="208" t="s">
        <v>62</v>
      </c>
      <c r="Q301" s="156"/>
      <c r="R301" s="156"/>
      <c r="S301" s="109"/>
    </row>
    <row r="302" spans="1:19" ht="58.5" x14ac:dyDescent="0.2">
      <c r="A302" s="331" t="s">
        <v>249</v>
      </c>
      <c r="B302" s="137" t="str">
        <f>B294</f>
        <v>Результат предоставления субсидии 2 (код субсидии № 7028):</v>
      </c>
      <c r="C302" s="142" t="s">
        <v>191</v>
      </c>
      <c r="D302" s="141" t="s">
        <v>333</v>
      </c>
      <c r="E302" s="141" t="s">
        <v>320</v>
      </c>
      <c r="F302" s="142">
        <v>642</v>
      </c>
      <c r="G302" s="142">
        <v>5</v>
      </c>
      <c r="H302" s="142">
        <f>G302</f>
        <v>5</v>
      </c>
      <c r="I302" s="142">
        <v>0</v>
      </c>
      <c r="J302" s="142">
        <f t="shared" si="134"/>
        <v>0</v>
      </c>
      <c r="K302" s="142">
        <f t="shared" si="135"/>
        <v>5</v>
      </c>
      <c r="L302" s="142"/>
      <c r="M302" s="209" t="s">
        <v>62</v>
      </c>
      <c r="N302" s="209" t="s">
        <v>62</v>
      </c>
      <c r="O302" s="156">
        <v>218133.03</v>
      </c>
      <c r="P302" s="156"/>
      <c r="Q302" s="156">
        <v>0</v>
      </c>
      <c r="R302" s="156">
        <v>0</v>
      </c>
      <c r="S302" s="109"/>
    </row>
    <row r="303" spans="1:19" ht="31.5" x14ac:dyDescent="0.2">
      <c r="A303" s="332"/>
      <c r="B303" s="146" t="s">
        <v>70</v>
      </c>
      <c r="C303" s="209"/>
      <c r="D303" s="209" t="s">
        <v>62</v>
      </c>
      <c r="E303" s="209"/>
      <c r="F303" s="209"/>
      <c r="G303" s="209">
        <f>G302</f>
        <v>5</v>
      </c>
      <c r="H303" s="209">
        <f t="shared" ref="H303:I303" si="155">H302</f>
        <v>5</v>
      </c>
      <c r="I303" s="274">
        <f t="shared" si="155"/>
        <v>0</v>
      </c>
      <c r="J303" s="142">
        <f t="shared" si="134"/>
        <v>0</v>
      </c>
      <c r="K303" s="209">
        <f t="shared" si="135"/>
        <v>5</v>
      </c>
      <c r="L303" s="209" t="s">
        <v>62</v>
      </c>
      <c r="M303" s="150">
        <v>46022</v>
      </c>
      <c r="N303" s="150">
        <v>46022</v>
      </c>
      <c r="O303" s="156"/>
      <c r="P303" s="208" t="s">
        <v>62</v>
      </c>
      <c r="Q303" s="156"/>
      <c r="R303" s="156"/>
      <c r="S303" s="109"/>
    </row>
    <row r="304" spans="1:19" ht="14.25" x14ac:dyDescent="0.2">
      <c r="A304" s="332"/>
      <c r="B304" s="147" t="s">
        <v>76</v>
      </c>
      <c r="C304" s="209"/>
      <c r="D304" s="209"/>
      <c r="E304" s="209"/>
      <c r="F304" s="209"/>
      <c r="G304" s="209" t="s">
        <v>62</v>
      </c>
      <c r="H304" s="209"/>
      <c r="I304" s="274" t="s">
        <v>62</v>
      </c>
      <c r="J304" s="142" t="str">
        <f t="shared" si="134"/>
        <v>X</v>
      </c>
      <c r="K304" s="209" t="str">
        <f t="shared" si="135"/>
        <v>X</v>
      </c>
      <c r="L304" s="209" t="s">
        <v>62</v>
      </c>
      <c r="M304" s="209"/>
      <c r="N304" s="209"/>
      <c r="O304" s="208" t="s">
        <v>62</v>
      </c>
      <c r="P304" s="208" t="s">
        <v>62</v>
      </c>
      <c r="Q304" s="208" t="s">
        <v>62</v>
      </c>
      <c r="R304" s="208" t="s">
        <v>62</v>
      </c>
      <c r="S304" s="109"/>
    </row>
    <row r="305" spans="1:19" ht="45" x14ac:dyDescent="0.2">
      <c r="A305" s="332"/>
      <c r="B305" s="148" t="s">
        <v>192</v>
      </c>
      <c r="C305" s="209"/>
      <c r="D305" s="209" t="s">
        <v>62</v>
      </c>
      <c r="E305" s="209"/>
      <c r="F305" s="209"/>
      <c r="G305" s="209">
        <f>G302</f>
        <v>5</v>
      </c>
      <c r="H305" s="209">
        <f t="shared" ref="H305:I305" si="156">H302</f>
        <v>5</v>
      </c>
      <c r="I305" s="274">
        <f t="shared" si="156"/>
        <v>0</v>
      </c>
      <c r="J305" s="142">
        <f t="shared" si="134"/>
        <v>0</v>
      </c>
      <c r="K305" s="209">
        <f t="shared" si="135"/>
        <v>5</v>
      </c>
      <c r="L305" s="209" t="s">
        <v>62</v>
      </c>
      <c r="M305" s="150">
        <v>46022</v>
      </c>
      <c r="N305" s="150">
        <v>46022</v>
      </c>
      <c r="O305" s="156"/>
      <c r="P305" s="208" t="s">
        <v>62</v>
      </c>
      <c r="Q305" s="156"/>
      <c r="R305" s="156"/>
      <c r="S305" s="109"/>
    </row>
    <row r="306" spans="1:19" ht="14.25" x14ac:dyDescent="0.2">
      <c r="A306" s="332"/>
      <c r="B306" s="147" t="s">
        <v>193</v>
      </c>
      <c r="C306" s="209"/>
      <c r="D306" s="209"/>
      <c r="E306" s="209"/>
      <c r="F306" s="209"/>
      <c r="G306" s="209" t="s">
        <v>62</v>
      </c>
      <c r="H306" s="209"/>
      <c r="I306" s="274" t="s">
        <v>62</v>
      </c>
      <c r="J306" s="142" t="str">
        <f t="shared" si="134"/>
        <v>X</v>
      </c>
      <c r="K306" s="209" t="str">
        <f t="shared" si="135"/>
        <v>X</v>
      </c>
      <c r="L306" s="209" t="s">
        <v>62</v>
      </c>
      <c r="M306" s="209"/>
      <c r="N306" s="209"/>
      <c r="O306" s="208" t="s">
        <v>62</v>
      </c>
      <c r="P306" s="208" t="s">
        <v>62</v>
      </c>
      <c r="Q306" s="208" t="s">
        <v>62</v>
      </c>
      <c r="R306" s="208" t="s">
        <v>62</v>
      </c>
      <c r="S306" s="109"/>
    </row>
    <row r="307" spans="1:19" ht="45" x14ac:dyDescent="0.2">
      <c r="A307" s="332"/>
      <c r="B307" s="148" t="s">
        <v>330</v>
      </c>
      <c r="C307" s="209"/>
      <c r="D307" s="209" t="s">
        <v>62</v>
      </c>
      <c r="E307" s="209"/>
      <c r="F307" s="209"/>
      <c r="G307" s="209">
        <f>G303</f>
        <v>5</v>
      </c>
      <c r="H307" s="209">
        <f t="shared" ref="H307:I307" si="157">H303</f>
        <v>5</v>
      </c>
      <c r="I307" s="274">
        <f t="shared" si="157"/>
        <v>0</v>
      </c>
      <c r="J307" s="142">
        <f t="shared" si="134"/>
        <v>0</v>
      </c>
      <c r="K307" s="209">
        <f t="shared" si="135"/>
        <v>5</v>
      </c>
      <c r="L307" s="209" t="s">
        <v>62</v>
      </c>
      <c r="M307" s="150">
        <v>46022</v>
      </c>
      <c r="N307" s="150">
        <v>46022</v>
      </c>
      <c r="O307" s="156"/>
      <c r="P307" s="208" t="s">
        <v>62</v>
      </c>
      <c r="Q307" s="156"/>
      <c r="R307" s="156"/>
      <c r="S307" s="109"/>
    </row>
    <row r="308" spans="1:19" ht="14.25" x14ac:dyDescent="0.2">
      <c r="A308" s="332"/>
      <c r="B308" s="147" t="s">
        <v>71</v>
      </c>
      <c r="C308" s="209"/>
      <c r="D308" s="209"/>
      <c r="E308" s="209"/>
      <c r="F308" s="209"/>
      <c r="G308" s="209" t="s">
        <v>62</v>
      </c>
      <c r="H308" s="209"/>
      <c r="I308" s="274" t="s">
        <v>62</v>
      </c>
      <c r="J308" s="142" t="str">
        <f t="shared" si="134"/>
        <v>X</v>
      </c>
      <c r="K308" s="209" t="str">
        <f t="shared" si="135"/>
        <v>X</v>
      </c>
      <c r="L308" s="209" t="s">
        <v>62</v>
      </c>
      <c r="M308" s="209"/>
      <c r="N308" s="209"/>
      <c r="O308" s="208" t="s">
        <v>62</v>
      </c>
      <c r="P308" s="208" t="s">
        <v>62</v>
      </c>
      <c r="Q308" s="208" t="s">
        <v>62</v>
      </c>
      <c r="R308" s="208" t="s">
        <v>62</v>
      </c>
      <c r="S308" s="109"/>
    </row>
    <row r="309" spans="1:19" x14ac:dyDescent="0.2">
      <c r="A309" s="333"/>
      <c r="B309" s="148" t="s">
        <v>72</v>
      </c>
      <c r="C309" s="209"/>
      <c r="D309" s="209" t="s">
        <v>62</v>
      </c>
      <c r="E309" s="209"/>
      <c r="F309" s="209"/>
      <c r="G309" s="209">
        <f>G307</f>
        <v>5</v>
      </c>
      <c r="H309" s="209">
        <f t="shared" ref="H309:I309" si="158">H307</f>
        <v>5</v>
      </c>
      <c r="I309" s="274">
        <f t="shared" si="158"/>
        <v>0</v>
      </c>
      <c r="J309" s="142">
        <f t="shared" si="134"/>
        <v>0</v>
      </c>
      <c r="K309" s="209">
        <f t="shared" si="135"/>
        <v>5</v>
      </c>
      <c r="L309" s="209" t="s">
        <v>62</v>
      </c>
      <c r="M309" s="150">
        <v>46022</v>
      </c>
      <c r="N309" s="150">
        <v>46022</v>
      </c>
      <c r="O309" s="156"/>
      <c r="P309" s="208" t="s">
        <v>62</v>
      </c>
      <c r="Q309" s="156"/>
      <c r="R309" s="156"/>
      <c r="S309" s="109"/>
    </row>
    <row r="310" spans="1:19" ht="58.5" x14ac:dyDescent="0.2">
      <c r="A310" s="331" t="s">
        <v>250</v>
      </c>
      <c r="B310" s="137" t="str">
        <f>B302</f>
        <v>Результат предоставления субсидии 2 (код субсидии № 7028):</v>
      </c>
      <c r="C310" s="142" t="s">
        <v>191</v>
      </c>
      <c r="D310" s="141" t="s">
        <v>333</v>
      </c>
      <c r="E310" s="141" t="s">
        <v>320</v>
      </c>
      <c r="F310" s="142">
        <v>642</v>
      </c>
      <c r="G310" s="80">
        <v>35</v>
      </c>
      <c r="H310" s="80">
        <f>G310</f>
        <v>35</v>
      </c>
      <c r="I310" s="80">
        <v>22</v>
      </c>
      <c r="J310" s="142">
        <f t="shared" si="134"/>
        <v>22</v>
      </c>
      <c r="K310" s="80">
        <f t="shared" si="135"/>
        <v>35</v>
      </c>
      <c r="L310" s="80"/>
      <c r="M310" s="206" t="s">
        <v>62</v>
      </c>
      <c r="N310" s="206" t="s">
        <v>62</v>
      </c>
      <c r="O310" s="83">
        <v>233616.93</v>
      </c>
      <c r="P310" s="83"/>
      <c r="Q310" s="83">
        <v>8731</v>
      </c>
      <c r="R310" s="78">
        <v>8731</v>
      </c>
      <c r="S310" s="109"/>
    </row>
    <row r="311" spans="1:19" ht="31.5" x14ac:dyDescent="0.2">
      <c r="A311" s="332"/>
      <c r="B311" s="146" t="s">
        <v>70</v>
      </c>
      <c r="C311" s="209"/>
      <c r="D311" s="209" t="s">
        <v>62</v>
      </c>
      <c r="E311" s="209"/>
      <c r="F311" s="209"/>
      <c r="G311" s="209">
        <f>G310</f>
        <v>35</v>
      </c>
      <c r="H311" s="209">
        <f t="shared" ref="H311:I311" si="159">H310</f>
        <v>35</v>
      </c>
      <c r="I311" s="274">
        <f t="shared" si="159"/>
        <v>22</v>
      </c>
      <c r="J311" s="142">
        <f t="shared" si="134"/>
        <v>22</v>
      </c>
      <c r="K311" s="209">
        <f t="shared" si="135"/>
        <v>35</v>
      </c>
      <c r="L311" s="209" t="s">
        <v>62</v>
      </c>
      <c r="M311" s="150">
        <v>46022</v>
      </c>
      <c r="N311" s="150">
        <v>46022</v>
      </c>
      <c r="O311" s="156"/>
      <c r="P311" s="208" t="s">
        <v>62</v>
      </c>
      <c r="Q311" s="156"/>
      <c r="R311" s="156"/>
      <c r="S311" s="109"/>
    </row>
    <row r="312" spans="1:19" ht="14.25" x14ac:dyDescent="0.2">
      <c r="A312" s="332"/>
      <c r="B312" s="147" t="s">
        <v>76</v>
      </c>
      <c r="C312" s="209"/>
      <c r="D312" s="209"/>
      <c r="E312" s="209"/>
      <c r="F312" s="209"/>
      <c r="G312" s="209" t="s">
        <v>62</v>
      </c>
      <c r="H312" s="209"/>
      <c r="I312" s="274" t="s">
        <v>62</v>
      </c>
      <c r="J312" s="142" t="str">
        <f t="shared" si="134"/>
        <v>X</v>
      </c>
      <c r="K312" s="209" t="str">
        <f t="shared" si="135"/>
        <v>X</v>
      </c>
      <c r="L312" s="209" t="s">
        <v>62</v>
      </c>
      <c r="M312" s="209"/>
      <c r="N312" s="209"/>
      <c r="O312" s="208" t="s">
        <v>62</v>
      </c>
      <c r="P312" s="208" t="s">
        <v>62</v>
      </c>
      <c r="Q312" s="208" t="s">
        <v>62</v>
      </c>
      <c r="R312" s="208" t="s">
        <v>62</v>
      </c>
      <c r="S312" s="109"/>
    </row>
    <row r="313" spans="1:19" ht="45" x14ac:dyDescent="0.2">
      <c r="A313" s="332"/>
      <c r="B313" s="148" t="s">
        <v>192</v>
      </c>
      <c r="C313" s="209"/>
      <c r="D313" s="209" t="s">
        <v>62</v>
      </c>
      <c r="E313" s="209"/>
      <c r="F313" s="209"/>
      <c r="G313" s="209">
        <f>G310</f>
        <v>35</v>
      </c>
      <c r="H313" s="209">
        <f t="shared" ref="H313:I313" si="160">H310</f>
        <v>35</v>
      </c>
      <c r="I313" s="274">
        <f t="shared" si="160"/>
        <v>22</v>
      </c>
      <c r="J313" s="142">
        <f t="shared" si="134"/>
        <v>22</v>
      </c>
      <c r="K313" s="209">
        <f t="shared" si="135"/>
        <v>35</v>
      </c>
      <c r="L313" s="209" t="s">
        <v>62</v>
      </c>
      <c r="M313" s="150">
        <v>46022</v>
      </c>
      <c r="N313" s="150">
        <v>46022</v>
      </c>
      <c r="O313" s="156"/>
      <c r="P313" s="208" t="s">
        <v>62</v>
      </c>
      <c r="Q313" s="156"/>
      <c r="R313" s="156"/>
      <c r="S313" s="109"/>
    </row>
    <row r="314" spans="1:19" ht="14.25" x14ac:dyDescent="0.2">
      <c r="A314" s="332"/>
      <c r="B314" s="147" t="s">
        <v>193</v>
      </c>
      <c r="C314" s="209"/>
      <c r="D314" s="209"/>
      <c r="E314" s="209"/>
      <c r="F314" s="209"/>
      <c r="G314" s="209" t="s">
        <v>62</v>
      </c>
      <c r="H314" s="209"/>
      <c r="I314" s="274" t="s">
        <v>62</v>
      </c>
      <c r="J314" s="142" t="str">
        <f t="shared" si="134"/>
        <v>X</v>
      </c>
      <c r="K314" s="209" t="str">
        <f t="shared" si="135"/>
        <v>X</v>
      </c>
      <c r="L314" s="209" t="s">
        <v>62</v>
      </c>
      <c r="M314" s="209"/>
      <c r="N314" s="209"/>
      <c r="O314" s="208" t="s">
        <v>62</v>
      </c>
      <c r="P314" s="208" t="s">
        <v>62</v>
      </c>
      <c r="Q314" s="208" t="s">
        <v>62</v>
      </c>
      <c r="R314" s="208" t="s">
        <v>62</v>
      </c>
      <c r="S314" s="109"/>
    </row>
    <row r="315" spans="1:19" ht="45" x14ac:dyDescent="0.2">
      <c r="A315" s="332"/>
      <c r="B315" s="148" t="s">
        <v>330</v>
      </c>
      <c r="C315" s="209"/>
      <c r="D315" s="209" t="s">
        <v>62</v>
      </c>
      <c r="E315" s="209"/>
      <c r="F315" s="209"/>
      <c r="G315" s="209">
        <f>G311</f>
        <v>35</v>
      </c>
      <c r="H315" s="209">
        <f t="shared" ref="H315:I315" si="161">H311</f>
        <v>35</v>
      </c>
      <c r="I315" s="274">
        <f t="shared" si="161"/>
        <v>22</v>
      </c>
      <c r="J315" s="142">
        <f t="shared" si="134"/>
        <v>22</v>
      </c>
      <c r="K315" s="209">
        <f t="shared" si="135"/>
        <v>35</v>
      </c>
      <c r="L315" s="209" t="s">
        <v>62</v>
      </c>
      <c r="M315" s="150">
        <v>46022</v>
      </c>
      <c r="N315" s="150">
        <v>46022</v>
      </c>
      <c r="O315" s="156"/>
      <c r="P315" s="208" t="s">
        <v>62</v>
      </c>
      <c r="Q315" s="156"/>
      <c r="R315" s="156"/>
      <c r="S315" s="109"/>
    </row>
    <row r="316" spans="1:19" ht="14.25" x14ac:dyDescent="0.2">
      <c r="A316" s="332"/>
      <c r="B316" s="147" t="s">
        <v>71</v>
      </c>
      <c r="C316" s="209"/>
      <c r="D316" s="209"/>
      <c r="E316" s="209"/>
      <c r="F316" s="209"/>
      <c r="G316" s="209" t="s">
        <v>62</v>
      </c>
      <c r="H316" s="209"/>
      <c r="I316" s="274" t="s">
        <v>62</v>
      </c>
      <c r="J316" s="142" t="str">
        <f t="shared" si="134"/>
        <v>X</v>
      </c>
      <c r="K316" s="209" t="str">
        <f t="shared" si="135"/>
        <v>X</v>
      </c>
      <c r="L316" s="209" t="s">
        <v>62</v>
      </c>
      <c r="M316" s="209"/>
      <c r="N316" s="209"/>
      <c r="O316" s="208" t="s">
        <v>62</v>
      </c>
      <c r="P316" s="208" t="s">
        <v>62</v>
      </c>
      <c r="Q316" s="208" t="s">
        <v>62</v>
      </c>
      <c r="R316" s="208" t="s">
        <v>62</v>
      </c>
      <c r="S316" s="109"/>
    </row>
    <row r="317" spans="1:19" x14ac:dyDescent="0.2">
      <c r="A317" s="333"/>
      <c r="B317" s="148" t="s">
        <v>72</v>
      </c>
      <c r="C317" s="209"/>
      <c r="D317" s="209" t="s">
        <v>62</v>
      </c>
      <c r="E317" s="209"/>
      <c r="F317" s="209"/>
      <c r="G317" s="209">
        <f>G315</f>
        <v>35</v>
      </c>
      <c r="H317" s="209">
        <f t="shared" ref="H317:I317" si="162">H315</f>
        <v>35</v>
      </c>
      <c r="I317" s="274">
        <f t="shared" si="162"/>
        <v>22</v>
      </c>
      <c r="J317" s="142">
        <f t="shared" si="134"/>
        <v>22</v>
      </c>
      <c r="K317" s="209">
        <f t="shared" si="135"/>
        <v>35</v>
      </c>
      <c r="L317" s="209" t="s">
        <v>62</v>
      </c>
      <c r="M317" s="150">
        <v>46022</v>
      </c>
      <c r="N317" s="150">
        <v>46022</v>
      </c>
      <c r="O317" s="156"/>
      <c r="P317" s="208" t="s">
        <v>62</v>
      </c>
      <c r="Q317" s="156"/>
      <c r="R317" s="156"/>
      <c r="S317" s="109"/>
    </row>
    <row r="318" spans="1:19" ht="58.5" x14ac:dyDescent="0.2">
      <c r="A318" s="331" t="s">
        <v>251</v>
      </c>
      <c r="B318" s="137" t="str">
        <f>B310</f>
        <v>Результат предоставления субсидии 2 (код субсидии № 7028):</v>
      </c>
      <c r="C318" s="142" t="s">
        <v>191</v>
      </c>
      <c r="D318" s="141" t="s">
        <v>333</v>
      </c>
      <c r="E318" s="141" t="s">
        <v>320</v>
      </c>
      <c r="F318" s="142">
        <v>642</v>
      </c>
      <c r="G318" s="142">
        <v>22</v>
      </c>
      <c r="H318" s="142">
        <f>G318</f>
        <v>22</v>
      </c>
      <c r="I318" s="142">
        <v>0</v>
      </c>
      <c r="J318" s="142">
        <f t="shared" si="134"/>
        <v>0</v>
      </c>
      <c r="K318" s="142">
        <f t="shared" si="135"/>
        <v>22</v>
      </c>
      <c r="L318" s="142"/>
      <c r="M318" s="209" t="s">
        <v>62</v>
      </c>
      <c r="N318" s="209" t="s">
        <v>62</v>
      </c>
      <c r="O318" s="83">
        <v>45484.480000000003</v>
      </c>
      <c r="P318" s="156"/>
      <c r="Q318" s="156">
        <v>0</v>
      </c>
      <c r="R318" s="156">
        <v>0</v>
      </c>
      <c r="S318" s="109"/>
    </row>
    <row r="319" spans="1:19" ht="31.5" x14ac:dyDescent="0.2">
      <c r="A319" s="332"/>
      <c r="B319" s="146" t="s">
        <v>70</v>
      </c>
      <c r="C319" s="209"/>
      <c r="D319" s="209" t="s">
        <v>62</v>
      </c>
      <c r="E319" s="209"/>
      <c r="F319" s="209"/>
      <c r="G319" s="209">
        <f>G318</f>
        <v>22</v>
      </c>
      <c r="H319" s="209">
        <f t="shared" ref="H319:I319" si="163">H318</f>
        <v>22</v>
      </c>
      <c r="I319" s="274">
        <f t="shared" si="163"/>
        <v>0</v>
      </c>
      <c r="J319" s="142">
        <f t="shared" si="134"/>
        <v>0</v>
      </c>
      <c r="K319" s="209">
        <f t="shared" si="135"/>
        <v>22</v>
      </c>
      <c r="L319" s="209" t="s">
        <v>62</v>
      </c>
      <c r="M319" s="150">
        <v>46022</v>
      </c>
      <c r="N319" s="150">
        <v>46022</v>
      </c>
      <c r="O319" s="156"/>
      <c r="P319" s="208" t="s">
        <v>62</v>
      </c>
      <c r="Q319" s="156"/>
      <c r="R319" s="156"/>
      <c r="S319" s="109"/>
    </row>
    <row r="320" spans="1:19" ht="14.25" x14ac:dyDescent="0.2">
      <c r="A320" s="332"/>
      <c r="B320" s="147" t="s">
        <v>76</v>
      </c>
      <c r="C320" s="209"/>
      <c r="D320" s="209"/>
      <c r="E320" s="209"/>
      <c r="F320" s="209"/>
      <c r="G320" s="209" t="s">
        <v>62</v>
      </c>
      <c r="H320" s="209"/>
      <c r="I320" s="274" t="s">
        <v>62</v>
      </c>
      <c r="J320" s="142" t="str">
        <f t="shared" si="134"/>
        <v>X</v>
      </c>
      <c r="K320" s="209" t="str">
        <f t="shared" si="135"/>
        <v>X</v>
      </c>
      <c r="L320" s="209" t="s">
        <v>62</v>
      </c>
      <c r="M320" s="209"/>
      <c r="N320" s="209"/>
      <c r="O320" s="208" t="s">
        <v>62</v>
      </c>
      <c r="P320" s="208" t="s">
        <v>62</v>
      </c>
      <c r="Q320" s="208" t="s">
        <v>62</v>
      </c>
      <c r="R320" s="208" t="s">
        <v>62</v>
      </c>
      <c r="S320" s="109"/>
    </row>
    <row r="321" spans="1:19" ht="45" x14ac:dyDescent="0.2">
      <c r="A321" s="332"/>
      <c r="B321" s="148" t="s">
        <v>192</v>
      </c>
      <c r="C321" s="209"/>
      <c r="D321" s="209" t="s">
        <v>62</v>
      </c>
      <c r="E321" s="209"/>
      <c r="F321" s="209"/>
      <c r="G321" s="209">
        <f>G318</f>
        <v>22</v>
      </c>
      <c r="H321" s="209">
        <f t="shared" ref="H321:I321" si="164">H318</f>
        <v>22</v>
      </c>
      <c r="I321" s="274">
        <f t="shared" si="164"/>
        <v>0</v>
      </c>
      <c r="J321" s="142">
        <f t="shared" si="134"/>
        <v>0</v>
      </c>
      <c r="K321" s="209">
        <f t="shared" si="135"/>
        <v>22</v>
      </c>
      <c r="L321" s="209" t="s">
        <v>62</v>
      </c>
      <c r="M321" s="150">
        <v>46022</v>
      </c>
      <c r="N321" s="150">
        <v>46022</v>
      </c>
      <c r="O321" s="156"/>
      <c r="P321" s="208" t="s">
        <v>62</v>
      </c>
      <c r="Q321" s="156"/>
      <c r="R321" s="156"/>
      <c r="S321" s="109"/>
    </row>
    <row r="322" spans="1:19" ht="14.25" x14ac:dyDescent="0.2">
      <c r="A322" s="332"/>
      <c r="B322" s="147" t="s">
        <v>193</v>
      </c>
      <c r="C322" s="209"/>
      <c r="D322" s="209"/>
      <c r="E322" s="209"/>
      <c r="F322" s="209"/>
      <c r="G322" s="209" t="s">
        <v>62</v>
      </c>
      <c r="H322" s="209"/>
      <c r="I322" s="274" t="s">
        <v>62</v>
      </c>
      <c r="J322" s="142" t="str">
        <f t="shared" si="134"/>
        <v>X</v>
      </c>
      <c r="K322" s="209" t="str">
        <f t="shared" si="135"/>
        <v>X</v>
      </c>
      <c r="L322" s="209" t="s">
        <v>62</v>
      </c>
      <c r="M322" s="209"/>
      <c r="N322" s="209"/>
      <c r="O322" s="208" t="s">
        <v>62</v>
      </c>
      <c r="P322" s="208" t="s">
        <v>62</v>
      </c>
      <c r="Q322" s="208" t="s">
        <v>62</v>
      </c>
      <c r="R322" s="208" t="s">
        <v>62</v>
      </c>
      <c r="S322" s="109"/>
    </row>
    <row r="323" spans="1:19" ht="45" x14ac:dyDescent="0.2">
      <c r="A323" s="332"/>
      <c r="B323" s="148" t="s">
        <v>330</v>
      </c>
      <c r="C323" s="209"/>
      <c r="D323" s="209" t="s">
        <v>62</v>
      </c>
      <c r="E323" s="209"/>
      <c r="F323" s="209"/>
      <c r="G323" s="209">
        <f>G319</f>
        <v>22</v>
      </c>
      <c r="H323" s="209">
        <f t="shared" ref="H323:I323" si="165">H319</f>
        <v>22</v>
      </c>
      <c r="I323" s="274">
        <f t="shared" si="165"/>
        <v>0</v>
      </c>
      <c r="J323" s="142">
        <f t="shared" si="134"/>
        <v>0</v>
      </c>
      <c r="K323" s="209">
        <f t="shared" si="135"/>
        <v>22</v>
      </c>
      <c r="L323" s="209" t="s">
        <v>62</v>
      </c>
      <c r="M323" s="150">
        <v>46022</v>
      </c>
      <c r="N323" s="150">
        <v>46022</v>
      </c>
      <c r="O323" s="156"/>
      <c r="P323" s="208" t="s">
        <v>62</v>
      </c>
      <c r="Q323" s="156"/>
      <c r="R323" s="156"/>
      <c r="S323" s="109"/>
    </row>
    <row r="324" spans="1:19" ht="14.25" x14ac:dyDescent="0.2">
      <c r="A324" s="332"/>
      <c r="B324" s="147" t="s">
        <v>71</v>
      </c>
      <c r="C324" s="209"/>
      <c r="D324" s="209"/>
      <c r="E324" s="209"/>
      <c r="F324" s="209"/>
      <c r="G324" s="209" t="s">
        <v>62</v>
      </c>
      <c r="H324" s="209"/>
      <c r="I324" s="274" t="s">
        <v>62</v>
      </c>
      <c r="J324" s="142" t="str">
        <f t="shared" si="134"/>
        <v>X</v>
      </c>
      <c r="K324" s="209" t="str">
        <f t="shared" si="135"/>
        <v>X</v>
      </c>
      <c r="L324" s="209" t="s">
        <v>62</v>
      </c>
      <c r="M324" s="209"/>
      <c r="N324" s="209"/>
      <c r="O324" s="208" t="s">
        <v>62</v>
      </c>
      <c r="P324" s="208" t="s">
        <v>62</v>
      </c>
      <c r="Q324" s="208" t="s">
        <v>62</v>
      </c>
      <c r="R324" s="208" t="s">
        <v>62</v>
      </c>
      <c r="S324" s="109"/>
    </row>
    <row r="325" spans="1:19" x14ac:dyDescent="0.2">
      <c r="A325" s="333"/>
      <c r="B325" s="148" t="s">
        <v>72</v>
      </c>
      <c r="C325" s="209"/>
      <c r="D325" s="209" t="s">
        <v>62</v>
      </c>
      <c r="E325" s="209"/>
      <c r="F325" s="209"/>
      <c r="G325" s="209">
        <f>G323</f>
        <v>22</v>
      </c>
      <c r="H325" s="209">
        <f t="shared" ref="H325:I325" si="166">H323</f>
        <v>22</v>
      </c>
      <c r="I325" s="274">
        <f t="shared" si="166"/>
        <v>0</v>
      </c>
      <c r="J325" s="142">
        <f t="shared" si="134"/>
        <v>0</v>
      </c>
      <c r="K325" s="209">
        <f t="shared" si="135"/>
        <v>22</v>
      </c>
      <c r="L325" s="209" t="s">
        <v>62</v>
      </c>
      <c r="M325" s="150">
        <v>46022</v>
      </c>
      <c r="N325" s="150">
        <v>46022</v>
      </c>
      <c r="O325" s="156"/>
      <c r="P325" s="208" t="s">
        <v>62</v>
      </c>
      <c r="Q325" s="156"/>
      <c r="R325" s="156"/>
      <c r="S325" s="109"/>
    </row>
    <row r="326" spans="1:19" ht="58.5" x14ac:dyDescent="0.2">
      <c r="A326" s="331" t="s">
        <v>252</v>
      </c>
      <c r="B326" s="137" t="str">
        <f>B318</f>
        <v>Результат предоставления субсидии 2 (код субсидии № 7028):</v>
      </c>
      <c r="C326" s="142" t="s">
        <v>191</v>
      </c>
      <c r="D326" s="141" t="s">
        <v>333</v>
      </c>
      <c r="E326" s="141" t="s">
        <v>320</v>
      </c>
      <c r="F326" s="142">
        <v>642</v>
      </c>
      <c r="G326" s="142">
        <v>3</v>
      </c>
      <c r="H326" s="142">
        <f>G326</f>
        <v>3</v>
      </c>
      <c r="I326" s="142">
        <v>0</v>
      </c>
      <c r="J326" s="142">
        <f t="shared" si="134"/>
        <v>0</v>
      </c>
      <c r="K326" s="142">
        <f t="shared" si="135"/>
        <v>3</v>
      </c>
      <c r="L326" s="142"/>
      <c r="M326" s="209" t="s">
        <v>62</v>
      </c>
      <c r="N326" s="209" t="s">
        <v>62</v>
      </c>
      <c r="O326" s="156">
        <v>3668.7</v>
      </c>
      <c r="P326" s="156"/>
      <c r="Q326" s="156">
        <v>0</v>
      </c>
      <c r="R326" s="156">
        <v>0</v>
      </c>
      <c r="S326" s="109"/>
    </row>
    <row r="327" spans="1:19" ht="31.5" x14ac:dyDescent="0.2">
      <c r="A327" s="332"/>
      <c r="B327" s="146" t="s">
        <v>70</v>
      </c>
      <c r="C327" s="209"/>
      <c r="D327" s="209" t="s">
        <v>62</v>
      </c>
      <c r="E327" s="209"/>
      <c r="F327" s="209"/>
      <c r="G327" s="209">
        <f>G326</f>
        <v>3</v>
      </c>
      <c r="H327" s="209">
        <f t="shared" ref="H327:I327" si="167">H326</f>
        <v>3</v>
      </c>
      <c r="I327" s="274">
        <f t="shared" si="167"/>
        <v>0</v>
      </c>
      <c r="J327" s="142">
        <f t="shared" ref="J327:J390" si="168">I327</f>
        <v>0</v>
      </c>
      <c r="K327" s="209">
        <f t="shared" ref="K327:K390" si="169">G327</f>
        <v>3</v>
      </c>
      <c r="L327" s="209" t="s">
        <v>62</v>
      </c>
      <c r="M327" s="150">
        <v>46022</v>
      </c>
      <c r="N327" s="150">
        <v>46022</v>
      </c>
      <c r="O327" s="156"/>
      <c r="P327" s="208" t="s">
        <v>62</v>
      </c>
      <c r="Q327" s="156"/>
      <c r="R327" s="156"/>
      <c r="S327" s="109"/>
    </row>
    <row r="328" spans="1:19" ht="14.25" x14ac:dyDescent="0.2">
      <c r="A328" s="332"/>
      <c r="B328" s="147" t="s">
        <v>76</v>
      </c>
      <c r="C328" s="209"/>
      <c r="D328" s="209"/>
      <c r="E328" s="209"/>
      <c r="F328" s="209"/>
      <c r="G328" s="209" t="s">
        <v>62</v>
      </c>
      <c r="H328" s="209"/>
      <c r="I328" s="274" t="s">
        <v>62</v>
      </c>
      <c r="J328" s="142" t="str">
        <f t="shared" si="168"/>
        <v>X</v>
      </c>
      <c r="K328" s="209" t="str">
        <f t="shared" si="169"/>
        <v>X</v>
      </c>
      <c r="L328" s="209" t="s">
        <v>62</v>
      </c>
      <c r="M328" s="209"/>
      <c r="N328" s="209"/>
      <c r="O328" s="208" t="s">
        <v>62</v>
      </c>
      <c r="P328" s="208" t="s">
        <v>62</v>
      </c>
      <c r="Q328" s="208" t="s">
        <v>62</v>
      </c>
      <c r="R328" s="208" t="s">
        <v>62</v>
      </c>
      <c r="S328" s="109"/>
    </row>
    <row r="329" spans="1:19" ht="45" x14ac:dyDescent="0.2">
      <c r="A329" s="332"/>
      <c r="B329" s="148" t="s">
        <v>192</v>
      </c>
      <c r="C329" s="209"/>
      <c r="D329" s="209" t="s">
        <v>62</v>
      </c>
      <c r="E329" s="209"/>
      <c r="F329" s="209"/>
      <c r="G329" s="209">
        <f>G326</f>
        <v>3</v>
      </c>
      <c r="H329" s="209">
        <f t="shared" ref="H329:I329" si="170">H326</f>
        <v>3</v>
      </c>
      <c r="I329" s="274">
        <f t="shared" si="170"/>
        <v>0</v>
      </c>
      <c r="J329" s="142">
        <f t="shared" si="168"/>
        <v>0</v>
      </c>
      <c r="K329" s="209">
        <f t="shared" si="169"/>
        <v>3</v>
      </c>
      <c r="L329" s="209" t="s">
        <v>62</v>
      </c>
      <c r="M329" s="150">
        <v>46022</v>
      </c>
      <c r="N329" s="150">
        <v>46022</v>
      </c>
      <c r="O329" s="156"/>
      <c r="P329" s="208" t="s">
        <v>62</v>
      </c>
      <c r="Q329" s="156"/>
      <c r="R329" s="156"/>
      <c r="S329" s="109"/>
    </row>
    <row r="330" spans="1:19" ht="14.25" x14ac:dyDescent="0.2">
      <c r="A330" s="332"/>
      <c r="B330" s="147" t="s">
        <v>193</v>
      </c>
      <c r="C330" s="209"/>
      <c r="D330" s="209"/>
      <c r="E330" s="209"/>
      <c r="F330" s="209"/>
      <c r="G330" s="209" t="s">
        <v>62</v>
      </c>
      <c r="H330" s="209"/>
      <c r="I330" s="274" t="s">
        <v>62</v>
      </c>
      <c r="J330" s="142" t="str">
        <f t="shared" si="168"/>
        <v>X</v>
      </c>
      <c r="K330" s="209" t="str">
        <f t="shared" si="169"/>
        <v>X</v>
      </c>
      <c r="L330" s="209" t="s">
        <v>62</v>
      </c>
      <c r="M330" s="209"/>
      <c r="N330" s="209"/>
      <c r="O330" s="208" t="s">
        <v>62</v>
      </c>
      <c r="P330" s="208" t="s">
        <v>62</v>
      </c>
      <c r="Q330" s="208" t="s">
        <v>62</v>
      </c>
      <c r="R330" s="208" t="s">
        <v>62</v>
      </c>
      <c r="S330" s="109"/>
    </row>
    <row r="331" spans="1:19" ht="45" x14ac:dyDescent="0.2">
      <c r="A331" s="332"/>
      <c r="B331" s="148" t="s">
        <v>330</v>
      </c>
      <c r="C331" s="209"/>
      <c r="D331" s="209" t="s">
        <v>62</v>
      </c>
      <c r="E331" s="209"/>
      <c r="F331" s="209"/>
      <c r="G331" s="209">
        <f>G327</f>
        <v>3</v>
      </c>
      <c r="H331" s="209">
        <f t="shared" ref="H331:I331" si="171">H327</f>
        <v>3</v>
      </c>
      <c r="I331" s="274">
        <f t="shared" si="171"/>
        <v>0</v>
      </c>
      <c r="J331" s="142">
        <f t="shared" si="168"/>
        <v>0</v>
      </c>
      <c r="K331" s="209">
        <f t="shared" si="169"/>
        <v>3</v>
      </c>
      <c r="L331" s="209" t="s">
        <v>62</v>
      </c>
      <c r="M331" s="150">
        <v>46022</v>
      </c>
      <c r="N331" s="150">
        <v>46022</v>
      </c>
      <c r="O331" s="156"/>
      <c r="P331" s="208" t="s">
        <v>62</v>
      </c>
      <c r="Q331" s="156"/>
      <c r="R331" s="156"/>
      <c r="S331" s="109"/>
    </row>
    <row r="332" spans="1:19" ht="14.25" x14ac:dyDescent="0.2">
      <c r="A332" s="332"/>
      <c r="B332" s="147" t="s">
        <v>71</v>
      </c>
      <c r="C332" s="209"/>
      <c r="D332" s="209"/>
      <c r="E332" s="209"/>
      <c r="F332" s="209"/>
      <c r="G332" s="209" t="s">
        <v>62</v>
      </c>
      <c r="H332" s="209"/>
      <c r="I332" s="274" t="s">
        <v>62</v>
      </c>
      <c r="J332" s="142" t="str">
        <f t="shared" si="168"/>
        <v>X</v>
      </c>
      <c r="K332" s="209" t="str">
        <f t="shared" si="169"/>
        <v>X</v>
      </c>
      <c r="L332" s="209" t="s">
        <v>62</v>
      </c>
      <c r="M332" s="209"/>
      <c r="N332" s="209"/>
      <c r="O332" s="208" t="s">
        <v>62</v>
      </c>
      <c r="P332" s="208" t="s">
        <v>62</v>
      </c>
      <c r="Q332" s="208" t="s">
        <v>62</v>
      </c>
      <c r="R332" s="208" t="s">
        <v>62</v>
      </c>
      <c r="S332" s="109"/>
    </row>
    <row r="333" spans="1:19" x14ac:dyDescent="0.2">
      <c r="A333" s="333"/>
      <c r="B333" s="148" t="s">
        <v>72</v>
      </c>
      <c r="C333" s="209"/>
      <c r="D333" s="209" t="s">
        <v>62</v>
      </c>
      <c r="E333" s="209"/>
      <c r="F333" s="209"/>
      <c r="G333" s="209">
        <f>G331</f>
        <v>3</v>
      </c>
      <c r="H333" s="209">
        <f t="shared" ref="H333:I333" si="172">H331</f>
        <v>3</v>
      </c>
      <c r="I333" s="274">
        <f t="shared" si="172"/>
        <v>0</v>
      </c>
      <c r="J333" s="142">
        <f t="shared" si="168"/>
        <v>0</v>
      </c>
      <c r="K333" s="209">
        <f t="shared" si="169"/>
        <v>3</v>
      </c>
      <c r="L333" s="209" t="s">
        <v>62</v>
      </c>
      <c r="M333" s="150">
        <v>46022</v>
      </c>
      <c r="N333" s="150">
        <v>46022</v>
      </c>
      <c r="O333" s="156"/>
      <c r="P333" s="208" t="s">
        <v>62</v>
      </c>
      <c r="Q333" s="156"/>
      <c r="R333" s="156"/>
      <c r="S333" s="109"/>
    </row>
    <row r="334" spans="1:19" ht="58.5" x14ac:dyDescent="0.2">
      <c r="A334" s="331" t="s">
        <v>253</v>
      </c>
      <c r="B334" s="137" t="str">
        <f>B326</f>
        <v>Результат предоставления субсидии 2 (код субсидии № 7028):</v>
      </c>
      <c r="C334" s="142" t="s">
        <v>191</v>
      </c>
      <c r="D334" s="141" t="s">
        <v>333</v>
      </c>
      <c r="E334" s="141" t="s">
        <v>320</v>
      </c>
      <c r="F334" s="142">
        <v>642</v>
      </c>
      <c r="G334" s="142"/>
      <c r="H334" s="142">
        <f>G334</f>
        <v>0</v>
      </c>
      <c r="I334" s="142">
        <v>0</v>
      </c>
      <c r="J334" s="142">
        <f t="shared" si="168"/>
        <v>0</v>
      </c>
      <c r="K334" s="142">
        <f t="shared" si="169"/>
        <v>0</v>
      </c>
      <c r="L334" s="142"/>
      <c r="M334" s="209" t="s">
        <v>62</v>
      </c>
      <c r="N334" s="209" t="s">
        <v>62</v>
      </c>
      <c r="O334" s="156"/>
      <c r="P334" s="156"/>
      <c r="Q334" s="156"/>
      <c r="R334" s="156"/>
      <c r="S334" s="109"/>
    </row>
    <row r="335" spans="1:19" ht="31.5" x14ac:dyDescent="0.2">
      <c r="A335" s="332"/>
      <c r="B335" s="146" t="s">
        <v>70</v>
      </c>
      <c r="C335" s="209"/>
      <c r="D335" s="209" t="s">
        <v>62</v>
      </c>
      <c r="E335" s="209"/>
      <c r="F335" s="209"/>
      <c r="G335" s="209">
        <f>G334</f>
        <v>0</v>
      </c>
      <c r="H335" s="209">
        <f t="shared" ref="H335:I335" si="173">H334</f>
        <v>0</v>
      </c>
      <c r="I335" s="274">
        <f t="shared" si="173"/>
        <v>0</v>
      </c>
      <c r="J335" s="142">
        <f t="shared" si="168"/>
        <v>0</v>
      </c>
      <c r="K335" s="209">
        <f t="shared" si="169"/>
        <v>0</v>
      </c>
      <c r="L335" s="209" t="s">
        <v>62</v>
      </c>
      <c r="M335" s="150">
        <v>46022</v>
      </c>
      <c r="N335" s="150">
        <v>46022</v>
      </c>
      <c r="O335" s="156"/>
      <c r="P335" s="208" t="s">
        <v>62</v>
      </c>
      <c r="Q335" s="156"/>
      <c r="R335" s="156"/>
      <c r="S335" s="109"/>
    </row>
    <row r="336" spans="1:19" ht="14.25" x14ac:dyDescent="0.2">
      <c r="A336" s="332"/>
      <c r="B336" s="147" t="s">
        <v>76</v>
      </c>
      <c r="C336" s="209"/>
      <c r="D336" s="209"/>
      <c r="E336" s="209"/>
      <c r="F336" s="209"/>
      <c r="G336" s="209" t="s">
        <v>62</v>
      </c>
      <c r="H336" s="209"/>
      <c r="I336" s="274" t="s">
        <v>62</v>
      </c>
      <c r="J336" s="142" t="str">
        <f t="shared" si="168"/>
        <v>X</v>
      </c>
      <c r="K336" s="209" t="str">
        <f t="shared" si="169"/>
        <v>X</v>
      </c>
      <c r="L336" s="209" t="s">
        <v>62</v>
      </c>
      <c r="M336" s="209"/>
      <c r="N336" s="209"/>
      <c r="O336" s="208" t="s">
        <v>62</v>
      </c>
      <c r="P336" s="208" t="s">
        <v>62</v>
      </c>
      <c r="Q336" s="208" t="s">
        <v>62</v>
      </c>
      <c r="R336" s="208" t="s">
        <v>62</v>
      </c>
      <c r="S336" s="109"/>
    </row>
    <row r="337" spans="1:19" ht="45" x14ac:dyDescent="0.2">
      <c r="A337" s="332"/>
      <c r="B337" s="148" t="s">
        <v>192</v>
      </c>
      <c r="C337" s="209"/>
      <c r="D337" s="209" t="s">
        <v>62</v>
      </c>
      <c r="E337" s="209"/>
      <c r="F337" s="209"/>
      <c r="G337" s="209">
        <f>G334</f>
        <v>0</v>
      </c>
      <c r="H337" s="209">
        <f t="shared" ref="H337:I337" si="174">H334</f>
        <v>0</v>
      </c>
      <c r="I337" s="274">
        <f t="shared" si="174"/>
        <v>0</v>
      </c>
      <c r="J337" s="142">
        <f t="shared" si="168"/>
        <v>0</v>
      </c>
      <c r="K337" s="209">
        <f t="shared" si="169"/>
        <v>0</v>
      </c>
      <c r="L337" s="209" t="s">
        <v>62</v>
      </c>
      <c r="M337" s="150">
        <v>46022</v>
      </c>
      <c r="N337" s="150">
        <v>46022</v>
      </c>
      <c r="O337" s="156"/>
      <c r="P337" s="208" t="s">
        <v>62</v>
      </c>
      <c r="Q337" s="156"/>
      <c r="R337" s="156"/>
      <c r="S337" s="109"/>
    </row>
    <row r="338" spans="1:19" ht="14.25" x14ac:dyDescent="0.2">
      <c r="A338" s="332"/>
      <c r="B338" s="147" t="s">
        <v>193</v>
      </c>
      <c r="C338" s="209"/>
      <c r="D338" s="209"/>
      <c r="E338" s="209"/>
      <c r="F338" s="209"/>
      <c r="G338" s="209" t="s">
        <v>62</v>
      </c>
      <c r="H338" s="209"/>
      <c r="I338" s="274" t="s">
        <v>62</v>
      </c>
      <c r="J338" s="142" t="str">
        <f t="shared" si="168"/>
        <v>X</v>
      </c>
      <c r="K338" s="209" t="str">
        <f t="shared" si="169"/>
        <v>X</v>
      </c>
      <c r="L338" s="209" t="s">
        <v>62</v>
      </c>
      <c r="M338" s="209"/>
      <c r="N338" s="209"/>
      <c r="O338" s="208" t="s">
        <v>62</v>
      </c>
      <c r="P338" s="208" t="s">
        <v>62</v>
      </c>
      <c r="Q338" s="208" t="s">
        <v>62</v>
      </c>
      <c r="R338" s="208" t="s">
        <v>62</v>
      </c>
      <c r="S338" s="109"/>
    </row>
    <row r="339" spans="1:19" ht="45" x14ac:dyDescent="0.2">
      <c r="A339" s="332"/>
      <c r="B339" s="148" t="s">
        <v>330</v>
      </c>
      <c r="C339" s="209"/>
      <c r="D339" s="209" t="s">
        <v>62</v>
      </c>
      <c r="E339" s="209"/>
      <c r="F339" s="209"/>
      <c r="G339" s="209">
        <f>G335</f>
        <v>0</v>
      </c>
      <c r="H339" s="209">
        <f t="shared" ref="H339:I339" si="175">H335</f>
        <v>0</v>
      </c>
      <c r="I339" s="274">
        <f t="shared" si="175"/>
        <v>0</v>
      </c>
      <c r="J339" s="142">
        <f t="shared" si="168"/>
        <v>0</v>
      </c>
      <c r="K339" s="209">
        <f t="shared" si="169"/>
        <v>0</v>
      </c>
      <c r="L339" s="209" t="s">
        <v>62</v>
      </c>
      <c r="M339" s="150">
        <v>46022</v>
      </c>
      <c r="N339" s="150">
        <v>46022</v>
      </c>
      <c r="O339" s="156"/>
      <c r="P339" s="208" t="s">
        <v>62</v>
      </c>
      <c r="Q339" s="156"/>
      <c r="R339" s="156"/>
      <c r="S339" s="109"/>
    </row>
    <row r="340" spans="1:19" ht="14.25" x14ac:dyDescent="0.2">
      <c r="A340" s="332"/>
      <c r="B340" s="147" t="s">
        <v>71</v>
      </c>
      <c r="C340" s="209"/>
      <c r="D340" s="209"/>
      <c r="E340" s="209"/>
      <c r="F340" s="209"/>
      <c r="G340" s="209" t="s">
        <v>62</v>
      </c>
      <c r="H340" s="209"/>
      <c r="I340" s="274" t="s">
        <v>62</v>
      </c>
      <c r="J340" s="142" t="str">
        <f t="shared" si="168"/>
        <v>X</v>
      </c>
      <c r="K340" s="209" t="str">
        <f t="shared" si="169"/>
        <v>X</v>
      </c>
      <c r="L340" s="209" t="s">
        <v>62</v>
      </c>
      <c r="M340" s="209"/>
      <c r="N340" s="209"/>
      <c r="O340" s="208" t="s">
        <v>62</v>
      </c>
      <c r="P340" s="208" t="s">
        <v>62</v>
      </c>
      <c r="Q340" s="208" t="s">
        <v>62</v>
      </c>
      <c r="R340" s="208" t="s">
        <v>62</v>
      </c>
      <c r="S340" s="109"/>
    </row>
    <row r="341" spans="1:19" x14ac:dyDescent="0.2">
      <c r="A341" s="333"/>
      <c r="B341" s="148" t="s">
        <v>72</v>
      </c>
      <c r="C341" s="209"/>
      <c r="D341" s="209" t="s">
        <v>62</v>
      </c>
      <c r="E341" s="209"/>
      <c r="F341" s="209"/>
      <c r="G341" s="209">
        <f>G339</f>
        <v>0</v>
      </c>
      <c r="H341" s="209">
        <f t="shared" ref="H341:I341" si="176">H339</f>
        <v>0</v>
      </c>
      <c r="I341" s="274">
        <f t="shared" si="176"/>
        <v>0</v>
      </c>
      <c r="J341" s="142">
        <f t="shared" si="168"/>
        <v>0</v>
      </c>
      <c r="K341" s="209">
        <f t="shared" si="169"/>
        <v>0</v>
      </c>
      <c r="L341" s="209" t="s">
        <v>62</v>
      </c>
      <c r="M341" s="150">
        <v>46022</v>
      </c>
      <c r="N341" s="150">
        <v>46022</v>
      </c>
      <c r="O341" s="156"/>
      <c r="P341" s="208" t="s">
        <v>62</v>
      </c>
      <c r="Q341" s="156"/>
      <c r="R341" s="156"/>
      <c r="S341" s="109"/>
    </row>
    <row r="342" spans="1:19" ht="58.5" x14ac:dyDescent="0.2">
      <c r="A342" s="331" t="s">
        <v>254</v>
      </c>
      <c r="B342" s="137" t="str">
        <f>B334</f>
        <v>Результат предоставления субсидии 2 (код субсидии № 7028):</v>
      </c>
      <c r="C342" s="142" t="s">
        <v>191</v>
      </c>
      <c r="D342" s="141" t="s">
        <v>333</v>
      </c>
      <c r="E342" s="141" t="s">
        <v>320</v>
      </c>
      <c r="F342" s="142">
        <v>642</v>
      </c>
      <c r="G342" s="142">
        <v>85</v>
      </c>
      <c r="H342" s="142">
        <f>G342</f>
        <v>85</v>
      </c>
      <c r="I342" s="142">
        <v>0</v>
      </c>
      <c r="J342" s="142">
        <f t="shared" si="168"/>
        <v>0</v>
      </c>
      <c r="K342" s="142">
        <f t="shared" si="169"/>
        <v>85</v>
      </c>
      <c r="L342" s="142"/>
      <c r="M342" s="209" t="s">
        <v>62</v>
      </c>
      <c r="N342" s="209" t="s">
        <v>62</v>
      </c>
      <c r="O342" s="83">
        <v>441672.84</v>
      </c>
      <c r="P342" s="156"/>
      <c r="Q342" s="156">
        <v>0</v>
      </c>
      <c r="R342" s="156">
        <v>0</v>
      </c>
      <c r="S342" s="109"/>
    </row>
    <row r="343" spans="1:19" ht="31.5" x14ac:dyDescent="0.2">
      <c r="A343" s="332"/>
      <c r="B343" s="146" t="s">
        <v>70</v>
      </c>
      <c r="C343" s="209"/>
      <c r="D343" s="209" t="s">
        <v>62</v>
      </c>
      <c r="E343" s="209"/>
      <c r="F343" s="209"/>
      <c r="G343" s="209">
        <f>G342</f>
        <v>85</v>
      </c>
      <c r="H343" s="209">
        <f t="shared" ref="H343:I343" si="177">H342</f>
        <v>85</v>
      </c>
      <c r="I343" s="274">
        <f t="shared" si="177"/>
        <v>0</v>
      </c>
      <c r="J343" s="142">
        <f t="shared" si="168"/>
        <v>0</v>
      </c>
      <c r="K343" s="209">
        <f t="shared" si="169"/>
        <v>85</v>
      </c>
      <c r="L343" s="209" t="s">
        <v>62</v>
      </c>
      <c r="M343" s="150">
        <v>46022</v>
      </c>
      <c r="N343" s="150">
        <v>46022</v>
      </c>
      <c r="O343" s="156"/>
      <c r="P343" s="208" t="s">
        <v>62</v>
      </c>
      <c r="Q343" s="156"/>
      <c r="R343" s="156"/>
      <c r="S343" s="109"/>
    </row>
    <row r="344" spans="1:19" ht="14.25" x14ac:dyDescent="0.2">
      <c r="A344" s="332"/>
      <c r="B344" s="147" t="s">
        <v>76</v>
      </c>
      <c r="C344" s="209"/>
      <c r="D344" s="209"/>
      <c r="E344" s="209"/>
      <c r="F344" s="209"/>
      <c r="G344" s="209" t="s">
        <v>62</v>
      </c>
      <c r="H344" s="209"/>
      <c r="I344" s="274" t="s">
        <v>62</v>
      </c>
      <c r="J344" s="142" t="str">
        <f t="shared" si="168"/>
        <v>X</v>
      </c>
      <c r="K344" s="209" t="str">
        <f t="shared" si="169"/>
        <v>X</v>
      </c>
      <c r="L344" s="209" t="s">
        <v>62</v>
      </c>
      <c r="M344" s="209"/>
      <c r="N344" s="209"/>
      <c r="O344" s="208" t="s">
        <v>62</v>
      </c>
      <c r="P344" s="208" t="s">
        <v>62</v>
      </c>
      <c r="Q344" s="208" t="s">
        <v>62</v>
      </c>
      <c r="R344" s="208" t="s">
        <v>62</v>
      </c>
      <c r="S344" s="109"/>
    </row>
    <row r="345" spans="1:19" ht="45" x14ac:dyDescent="0.2">
      <c r="A345" s="332"/>
      <c r="B345" s="148" t="s">
        <v>192</v>
      </c>
      <c r="C345" s="209"/>
      <c r="D345" s="209" t="s">
        <v>62</v>
      </c>
      <c r="E345" s="209"/>
      <c r="F345" s="209"/>
      <c r="G345" s="209">
        <f>G342</f>
        <v>85</v>
      </c>
      <c r="H345" s="209">
        <f t="shared" ref="H345:I345" si="178">H342</f>
        <v>85</v>
      </c>
      <c r="I345" s="274">
        <f t="shared" si="178"/>
        <v>0</v>
      </c>
      <c r="J345" s="142">
        <f t="shared" si="168"/>
        <v>0</v>
      </c>
      <c r="K345" s="209">
        <f t="shared" si="169"/>
        <v>85</v>
      </c>
      <c r="L345" s="209" t="s">
        <v>62</v>
      </c>
      <c r="M345" s="150">
        <v>46022</v>
      </c>
      <c r="N345" s="150">
        <v>46022</v>
      </c>
      <c r="O345" s="156"/>
      <c r="P345" s="208" t="s">
        <v>62</v>
      </c>
      <c r="Q345" s="156"/>
      <c r="R345" s="156"/>
      <c r="S345" s="109"/>
    </row>
    <row r="346" spans="1:19" ht="14.25" x14ac:dyDescent="0.2">
      <c r="A346" s="332"/>
      <c r="B346" s="147" t="s">
        <v>193</v>
      </c>
      <c r="C346" s="209"/>
      <c r="D346" s="209"/>
      <c r="E346" s="209"/>
      <c r="F346" s="209"/>
      <c r="G346" s="209" t="s">
        <v>62</v>
      </c>
      <c r="H346" s="209"/>
      <c r="I346" s="274" t="s">
        <v>62</v>
      </c>
      <c r="J346" s="142" t="str">
        <f t="shared" si="168"/>
        <v>X</v>
      </c>
      <c r="K346" s="209" t="str">
        <f t="shared" si="169"/>
        <v>X</v>
      </c>
      <c r="L346" s="209" t="s">
        <v>62</v>
      </c>
      <c r="M346" s="209"/>
      <c r="N346" s="209"/>
      <c r="O346" s="208" t="s">
        <v>62</v>
      </c>
      <c r="P346" s="208" t="s">
        <v>62</v>
      </c>
      <c r="Q346" s="208" t="s">
        <v>62</v>
      </c>
      <c r="R346" s="208" t="s">
        <v>62</v>
      </c>
      <c r="S346" s="109"/>
    </row>
    <row r="347" spans="1:19" ht="45" x14ac:dyDescent="0.2">
      <c r="A347" s="332"/>
      <c r="B347" s="148" t="s">
        <v>330</v>
      </c>
      <c r="C347" s="209"/>
      <c r="D347" s="209" t="s">
        <v>62</v>
      </c>
      <c r="E347" s="209"/>
      <c r="F347" s="209"/>
      <c r="G347" s="209">
        <f>G343</f>
        <v>85</v>
      </c>
      <c r="H347" s="209">
        <f t="shared" ref="H347:I347" si="179">H343</f>
        <v>85</v>
      </c>
      <c r="I347" s="274">
        <f t="shared" si="179"/>
        <v>0</v>
      </c>
      <c r="J347" s="142">
        <f t="shared" si="168"/>
        <v>0</v>
      </c>
      <c r="K347" s="209">
        <f t="shared" si="169"/>
        <v>85</v>
      </c>
      <c r="L347" s="209" t="s">
        <v>62</v>
      </c>
      <c r="M347" s="150">
        <v>46022</v>
      </c>
      <c r="N347" s="150">
        <v>46022</v>
      </c>
      <c r="O347" s="156"/>
      <c r="P347" s="208" t="s">
        <v>62</v>
      </c>
      <c r="Q347" s="156"/>
      <c r="R347" s="156"/>
      <c r="S347" s="109"/>
    </row>
    <row r="348" spans="1:19" ht="14.25" x14ac:dyDescent="0.2">
      <c r="A348" s="332"/>
      <c r="B348" s="147" t="s">
        <v>71</v>
      </c>
      <c r="C348" s="209"/>
      <c r="D348" s="209"/>
      <c r="E348" s="209"/>
      <c r="F348" s="209"/>
      <c r="G348" s="209" t="s">
        <v>62</v>
      </c>
      <c r="H348" s="209"/>
      <c r="I348" s="274" t="s">
        <v>62</v>
      </c>
      <c r="J348" s="142" t="str">
        <f t="shared" si="168"/>
        <v>X</v>
      </c>
      <c r="K348" s="209" t="str">
        <f t="shared" si="169"/>
        <v>X</v>
      </c>
      <c r="L348" s="209" t="s">
        <v>62</v>
      </c>
      <c r="M348" s="209"/>
      <c r="N348" s="209"/>
      <c r="O348" s="208" t="s">
        <v>62</v>
      </c>
      <c r="P348" s="208" t="s">
        <v>62</v>
      </c>
      <c r="Q348" s="208" t="s">
        <v>62</v>
      </c>
      <c r="R348" s="208" t="s">
        <v>62</v>
      </c>
      <c r="S348" s="109"/>
    </row>
    <row r="349" spans="1:19" x14ac:dyDescent="0.2">
      <c r="A349" s="333"/>
      <c r="B349" s="148" t="s">
        <v>72</v>
      </c>
      <c r="C349" s="209"/>
      <c r="D349" s="209" t="s">
        <v>62</v>
      </c>
      <c r="E349" s="209"/>
      <c r="F349" s="209"/>
      <c r="G349" s="209">
        <f>G347</f>
        <v>85</v>
      </c>
      <c r="H349" s="209">
        <f t="shared" ref="H349:I349" si="180">H347</f>
        <v>85</v>
      </c>
      <c r="I349" s="274">
        <f t="shared" si="180"/>
        <v>0</v>
      </c>
      <c r="J349" s="142">
        <f t="shared" si="168"/>
        <v>0</v>
      </c>
      <c r="K349" s="209">
        <f t="shared" si="169"/>
        <v>85</v>
      </c>
      <c r="L349" s="209" t="s">
        <v>62</v>
      </c>
      <c r="M349" s="150">
        <v>46022</v>
      </c>
      <c r="N349" s="150">
        <v>46022</v>
      </c>
      <c r="O349" s="156"/>
      <c r="P349" s="208" t="s">
        <v>62</v>
      </c>
      <c r="Q349" s="156"/>
      <c r="R349" s="156"/>
      <c r="S349" s="109"/>
    </row>
    <row r="350" spans="1:19" ht="58.5" x14ac:dyDescent="0.2">
      <c r="A350" s="331" t="s">
        <v>255</v>
      </c>
      <c r="B350" s="137" t="str">
        <f>B342</f>
        <v>Результат предоставления субсидии 2 (код субсидии № 7028):</v>
      </c>
      <c r="C350" s="142" t="s">
        <v>191</v>
      </c>
      <c r="D350" s="141" t="s">
        <v>333</v>
      </c>
      <c r="E350" s="141" t="s">
        <v>320</v>
      </c>
      <c r="F350" s="142">
        <v>642</v>
      </c>
      <c r="G350" s="204">
        <v>3</v>
      </c>
      <c r="H350" s="204">
        <f>G350</f>
        <v>3</v>
      </c>
      <c r="I350" s="80">
        <v>0</v>
      </c>
      <c r="J350" s="142">
        <f t="shared" si="168"/>
        <v>0</v>
      </c>
      <c r="K350" s="204">
        <f t="shared" si="169"/>
        <v>3</v>
      </c>
      <c r="L350" s="204"/>
      <c r="M350" s="218" t="s">
        <v>62</v>
      </c>
      <c r="N350" s="218" t="s">
        <v>62</v>
      </c>
      <c r="O350" s="215">
        <v>32015.16</v>
      </c>
      <c r="P350" s="215"/>
      <c r="Q350" s="215">
        <v>12800</v>
      </c>
      <c r="R350" s="215">
        <v>0</v>
      </c>
      <c r="S350" s="109"/>
    </row>
    <row r="351" spans="1:19" ht="31.5" x14ac:dyDescent="0.2">
      <c r="A351" s="332"/>
      <c r="B351" s="146" t="s">
        <v>70</v>
      </c>
      <c r="C351" s="209"/>
      <c r="D351" s="209" t="s">
        <v>62</v>
      </c>
      <c r="E351" s="209"/>
      <c r="F351" s="209"/>
      <c r="G351" s="209">
        <f>G350</f>
        <v>3</v>
      </c>
      <c r="H351" s="209">
        <f t="shared" ref="H351:I351" si="181">H350</f>
        <v>3</v>
      </c>
      <c r="I351" s="274">
        <f t="shared" si="181"/>
        <v>0</v>
      </c>
      <c r="J351" s="142">
        <f t="shared" si="168"/>
        <v>0</v>
      </c>
      <c r="K351" s="209">
        <f t="shared" si="169"/>
        <v>3</v>
      </c>
      <c r="L351" s="209" t="s">
        <v>62</v>
      </c>
      <c r="M351" s="150">
        <v>46022</v>
      </c>
      <c r="N351" s="150">
        <v>46022</v>
      </c>
      <c r="O351" s="156"/>
      <c r="P351" s="208" t="s">
        <v>62</v>
      </c>
      <c r="Q351" s="156"/>
      <c r="R351" s="156"/>
      <c r="S351" s="109"/>
    </row>
    <row r="352" spans="1:19" ht="14.25" x14ac:dyDescent="0.2">
      <c r="A352" s="332"/>
      <c r="B352" s="147" t="s">
        <v>76</v>
      </c>
      <c r="C352" s="209"/>
      <c r="D352" s="209"/>
      <c r="E352" s="209"/>
      <c r="F352" s="209"/>
      <c r="G352" s="209" t="s">
        <v>62</v>
      </c>
      <c r="H352" s="209"/>
      <c r="I352" s="274" t="s">
        <v>62</v>
      </c>
      <c r="J352" s="142" t="str">
        <f t="shared" si="168"/>
        <v>X</v>
      </c>
      <c r="K352" s="209" t="str">
        <f t="shared" si="169"/>
        <v>X</v>
      </c>
      <c r="L352" s="209" t="s">
        <v>62</v>
      </c>
      <c r="M352" s="209"/>
      <c r="N352" s="209"/>
      <c r="O352" s="208" t="s">
        <v>62</v>
      </c>
      <c r="P352" s="208" t="s">
        <v>62</v>
      </c>
      <c r="Q352" s="208" t="s">
        <v>62</v>
      </c>
      <c r="R352" s="208" t="s">
        <v>62</v>
      </c>
      <c r="S352" s="109"/>
    </row>
    <row r="353" spans="1:19" ht="45" x14ac:dyDescent="0.2">
      <c r="A353" s="332"/>
      <c r="B353" s="148" t="s">
        <v>192</v>
      </c>
      <c r="C353" s="209"/>
      <c r="D353" s="209" t="s">
        <v>62</v>
      </c>
      <c r="E353" s="209"/>
      <c r="F353" s="209"/>
      <c r="G353" s="209">
        <f>G350</f>
        <v>3</v>
      </c>
      <c r="H353" s="209">
        <f t="shared" ref="H353:I353" si="182">H350</f>
        <v>3</v>
      </c>
      <c r="I353" s="274">
        <f t="shared" si="182"/>
        <v>0</v>
      </c>
      <c r="J353" s="142">
        <f t="shared" si="168"/>
        <v>0</v>
      </c>
      <c r="K353" s="209">
        <f t="shared" si="169"/>
        <v>3</v>
      </c>
      <c r="L353" s="209" t="s">
        <v>62</v>
      </c>
      <c r="M353" s="150">
        <v>46022</v>
      </c>
      <c r="N353" s="150">
        <v>46022</v>
      </c>
      <c r="O353" s="156"/>
      <c r="P353" s="208" t="s">
        <v>62</v>
      </c>
      <c r="Q353" s="156"/>
      <c r="R353" s="156"/>
      <c r="S353" s="109"/>
    </row>
    <row r="354" spans="1:19" ht="14.25" x14ac:dyDescent="0.2">
      <c r="A354" s="332"/>
      <c r="B354" s="147" t="s">
        <v>193</v>
      </c>
      <c r="C354" s="209"/>
      <c r="D354" s="209"/>
      <c r="E354" s="209"/>
      <c r="F354" s="209"/>
      <c r="G354" s="209" t="s">
        <v>62</v>
      </c>
      <c r="H354" s="209"/>
      <c r="I354" s="274" t="s">
        <v>62</v>
      </c>
      <c r="J354" s="142" t="str">
        <f t="shared" si="168"/>
        <v>X</v>
      </c>
      <c r="K354" s="209" t="str">
        <f t="shared" si="169"/>
        <v>X</v>
      </c>
      <c r="L354" s="209" t="s">
        <v>62</v>
      </c>
      <c r="M354" s="209"/>
      <c r="N354" s="209"/>
      <c r="O354" s="208" t="s">
        <v>62</v>
      </c>
      <c r="P354" s="208" t="s">
        <v>62</v>
      </c>
      <c r="Q354" s="208" t="s">
        <v>62</v>
      </c>
      <c r="R354" s="208" t="s">
        <v>62</v>
      </c>
      <c r="S354" s="109"/>
    </row>
    <row r="355" spans="1:19" ht="45" x14ac:dyDescent="0.2">
      <c r="A355" s="332"/>
      <c r="B355" s="148" t="s">
        <v>330</v>
      </c>
      <c r="C355" s="209"/>
      <c r="D355" s="209" t="s">
        <v>62</v>
      </c>
      <c r="E355" s="209"/>
      <c r="F355" s="209"/>
      <c r="G355" s="209">
        <f>G351</f>
        <v>3</v>
      </c>
      <c r="H355" s="209">
        <f t="shared" ref="H355:I355" si="183">H351</f>
        <v>3</v>
      </c>
      <c r="I355" s="274">
        <f t="shared" si="183"/>
        <v>0</v>
      </c>
      <c r="J355" s="142">
        <f t="shared" si="168"/>
        <v>0</v>
      </c>
      <c r="K355" s="209">
        <f t="shared" si="169"/>
        <v>3</v>
      </c>
      <c r="L355" s="209" t="s">
        <v>62</v>
      </c>
      <c r="M355" s="150">
        <v>46022</v>
      </c>
      <c r="N355" s="150">
        <v>46022</v>
      </c>
      <c r="O355" s="156"/>
      <c r="P355" s="208" t="s">
        <v>62</v>
      </c>
      <c r="Q355" s="156"/>
      <c r="R355" s="156"/>
      <c r="S355" s="109"/>
    </row>
    <row r="356" spans="1:19" ht="14.25" x14ac:dyDescent="0.2">
      <c r="A356" s="332"/>
      <c r="B356" s="147" t="s">
        <v>71</v>
      </c>
      <c r="C356" s="209"/>
      <c r="D356" s="209"/>
      <c r="E356" s="209"/>
      <c r="F356" s="209"/>
      <c r="G356" s="209" t="s">
        <v>62</v>
      </c>
      <c r="H356" s="209"/>
      <c r="I356" s="274" t="s">
        <v>62</v>
      </c>
      <c r="J356" s="142" t="str">
        <f t="shared" si="168"/>
        <v>X</v>
      </c>
      <c r="K356" s="209" t="str">
        <f t="shared" si="169"/>
        <v>X</v>
      </c>
      <c r="L356" s="209" t="s">
        <v>62</v>
      </c>
      <c r="M356" s="209"/>
      <c r="N356" s="209"/>
      <c r="O356" s="208" t="s">
        <v>62</v>
      </c>
      <c r="P356" s="208" t="s">
        <v>62</v>
      </c>
      <c r="Q356" s="208" t="s">
        <v>62</v>
      </c>
      <c r="R356" s="208" t="s">
        <v>62</v>
      </c>
      <c r="S356" s="109"/>
    </row>
    <row r="357" spans="1:19" x14ac:dyDescent="0.2">
      <c r="A357" s="333"/>
      <c r="B357" s="148" t="s">
        <v>72</v>
      </c>
      <c r="C357" s="209"/>
      <c r="D357" s="209" t="s">
        <v>62</v>
      </c>
      <c r="E357" s="209"/>
      <c r="F357" s="209"/>
      <c r="G357" s="209">
        <f>G355</f>
        <v>3</v>
      </c>
      <c r="H357" s="209">
        <f t="shared" ref="H357:I357" si="184">H355</f>
        <v>3</v>
      </c>
      <c r="I357" s="274">
        <f t="shared" si="184"/>
        <v>0</v>
      </c>
      <c r="J357" s="142">
        <f t="shared" si="168"/>
        <v>0</v>
      </c>
      <c r="K357" s="209">
        <f t="shared" si="169"/>
        <v>3</v>
      </c>
      <c r="L357" s="209" t="s">
        <v>62</v>
      </c>
      <c r="M357" s="150">
        <v>46022</v>
      </c>
      <c r="N357" s="150">
        <v>46022</v>
      </c>
      <c r="O357" s="156"/>
      <c r="P357" s="208" t="s">
        <v>62</v>
      </c>
      <c r="Q357" s="156"/>
      <c r="R357" s="156"/>
      <c r="S357" s="109"/>
    </row>
    <row r="358" spans="1:19" ht="58.5" x14ac:dyDescent="0.2">
      <c r="A358" s="331" t="s">
        <v>256</v>
      </c>
      <c r="B358" s="137" t="str">
        <f>B350</f>
        <v>Результат предоставления субсидии 2 (код субсидии № 7028):</v>
      </c>
      <c r="C358" s="142" t="s">
        <v>191</v>
      </c>
      <c r="D358" s="141" t="s">
        <v>333</v>
      </c>
      <c r="E358" s="141" t="s">
        <v>320</v>
      </c>
      <c r="F358" s="142">
        <v>642</v>
      </c>
      <c r="G358" s="142">
        <v>2</v>
      </c>
      <c r="H358" s="142">
        <f>G358</f>
        <v>2</v>
      </c>
      <c r="I358" s="142">
        <v>0</v>
      </c>
      <c r="J358" s="142">
        <f t="shared" si="168"/>
        <v>0</v>
      </c>
      <c r="K358" s="142">
        <f t="shared" si="169"/>
        <v>2</v>
      </c>
      <c r="L358" s="142"/>
      <c r="M358" s="209" t="s">
        <v>62</v>
      </c>
      <c r="N358" s="209" t="s">
        <v>62</v>
      </c>
      <c r="O358" s="156">
        <v>31510.48</v>
      </c>
      <c r="P358" s="156"/>
      <c r="Q358" s="156">
        <v>0</v>
      </c>
      <c r="R358" s="156">
        <v>0</v>
      </c>
      <c r="S358" s="109"/>
    </row>
    <row r="359" spans="1:19" ht="31.5" x14ac:dyDescent="0.2">
      <c r="A359" s="332"/>
      <c r="B359" s="146" t="s">
        <v>70</v>
      </c>
      <c r="C359" s="209"/>
      <c r="D359" s="209" t="s">
        <v>62</v>
      </c>
      <c r="E359" s="209"/>
      <c r="F359" s="209"/>
      <c r="G359" s="209">
        <f>G358</f>
        <v>2</v>
      </c>
      <c r="H359" s="209">
        <f t="shared" ref="H359:I359" si="185">H358</f>
        <v>2</v>
      </c>
      <c r="I359" s="274">
        <f t="shared" si="185"/>
        <v>0</v>
      </c>
      <c r="J359" s="142">
        <f t="shared" si="168"/>
        <v>0</v>
      </c>
      <c r="K359" s="209">
        <f t="shared" si="169"/>
        <v>2</v>
      </c>
      <c r="L359" s="209" t="s">
        <v>62</v>
      </c>
      <c r="M359" s="150">
        <v>46022</v>
      </c>
      <c r="N359" s="150">
        <v>46022</v>
      </c>
      <c r="O359" s="156"/>
      <c r="P359" s="208" t="s">
        <v>62</v>
      </c>
      <c r="Q359" s="156"/>
      <c r="R359" s="156"/>
      <c r="S359" s="109"/>
    </row>
    <row r="360" spans="1:19" ht="14.25" x14ac:dyDescent="0.2">
      <c r="A360" s="332"/>
      <c r="B360" s="147" t="s">
        <v>76</v>
      </c>
      <c r="C360" s="209"/>
      <c r="D360" s="209"/>
      <c r="E360" s="209"/>
      <c r="F360" s="209"/>
      <c r="G360" s="209" t="s">
        <v>62</v>
      </c>
      <c r="H360" s="209"/>
      <c r="I360" s="274" t="s">
        <v>62</v>
      </c>
      <c r="J360" s="142" t="str">
        <f t="shared" si="168"/>
        <v>X</v>
      </c>
      <c r="K360" s="209" t="str">
        <f t="shared" si="169"/>
        <v>X</v>
      </c>
      <c r="L360" s="209" t="s">
        <v>62</v>
      </c>
      <c r="M360" s="209"/>
      <c r="N360" s="209"/>
      <c r="O360" s="208" t="s">
        <v>62</v>
      </c>
      <c r="P360" s="208" t="s">
        <v>62</v>
      </c>
      <c r="Q360" s="208" t="s">
        <v>62</v>
      </c>
      <c r="R360" s="208" t="s">
        <v>62</v>
      </c>
      <c r="S360" s="109"/>
    </row>
    <row r="361" spans="1:19" ht="45" x14ac:dyDescent="0.2">
      <c r="A361" s="332"/>
      <c r="B361" s="148" t="s">
        <v>192</v>
      </c>
      <c r="C361" s="209"/>
      <c r="D361" s="209" t="s">
        <v>62</v>
      </c>
      <c r="E361" s="209"/>
      <c r="F361" s="209"/>
      <c r="G361" s="209">
        <f>G358</f>
        <v>2</v>
      </c>
      <c r="H361" s="209">
        <f t="shared" ref="H361:I361" si="186">H358</f>
        <v>2</v>
      </c>
      <c r="I361" s="274">
        <f t="shared" si="186"/>
        <v>0</v>
      </c>
      <c r="J361" s="142">
        <f t="shared" si="168"/>
        <v>0</v>
      </c>
      <c r="K361" s="209">
        <f t="shared" si="169"/>
        <v>2</v>
      </c>
      <c r="L361" s="209" t="s">
        <v>62</v>
      </c>
      <c r="M361" s="150">
        <v>46022</v>
      </c>
      <c r="N361" s="150">
        <v>46022</v>
      </c>
      <c r="O361" s="156"/>
      <c r="P361" s="208" t="s">
        <v>62</v>
      </c>
      <c r="Q361" s="156"/>
      <c r="R361" s="156"/>
      <c r="S361" s="109"/>
    </row>
    <row r="362" spans="1:19" ht="14.25" x14ac:dyDescent="0.2">
      <c r="A362" s="332"/>
      <c r="B362" s="147" t="s">
        <v>193</v>
      </c>
      <c r="C362" s="209"/>
      <c r="D362" s="209"/>
      <c r="E362" s="209"/>
      <c r="F362" s="209"/>
      <c r="G362" s="209" t="s">
        <v>62</v>
      </c>
      <c r="H362" s="209"/>
      <c r="I362" s="274" t="s">
        <v>62</v>
      </c>
      <c r="J362" s="142" t="str">
        <f t="shared" si="168"/>
        <v>X</v>
      </c>
      <c r="K362" s="209" t="str">
        <f t="shared" si="169"/>
        <v>X</v>
      </c>
      <c r="L362" s="209" t="s">
        <v>62</v>
      </c>
      <c r="M362" s="209"/>
      <c r="N362" s="209"/>
      <c r="O362" s="208" t="s">
        <v>62</v>
      </c>
      <c r="P362" s="208" t="s">
        <v>62</v>
      </c>
      <c r="Q362" s="208" t="s">
        <v>62</v>
      </c>
      <c r="R362" s="208" t="s">
        <v>62</v>
      </c>
      <c r="S362" s="109"/>
    </row>
    <row r="363" spans="1:19" ht="45" x14ac:dyDescent="0.2">
      <c r="A363" s="332"/>
      <c r="B363" s="148" t="s">
        <v>330</v>
      </c>
      <c r="C363" s="209"/>
      <c r="D363" s="209" t="s">
        <v>62</v>
      </c>
      <c r="E363" s="209"/>
      <c r="F363" s="209"/>
      <c r="G363" s="209">
        <f>G359</f>
        <v>2</v>
      </c>
      <c r="H363" s="209">
        <f t="shared" ref="H363:I363" si="187">H359</f>
        <v>2</v>
      </c>
      <c r="I363" s="274">
        <f t="shared" si="187"/>
        <v>0</v>
      </c>
      <c r="J363" s="142">
        <f t="shared" si="168"/>
        <v>0</v>
      </c>
      <c r="K363" s="209">
        <f t="shared" si="169"/>
        <v>2</v>
      </c>
      <c r="L363" s="209" t="s">
        <v>62</v>
      </c>
      <c r="M363" s="150">
        <v>46022</v>
      </c>
      <c r="N363" s="150">
        <v>46022</v>
      </c>
      <c r="O363" s="156"/>
      <c r="P363" s="208" t="s">
        <v>62</v>
      </c>
      <c r="Q363" s="156"/>
      <c r="R363" s="156"/>
      <c r="S363" s="109"/>
    </row>
    <row r="364" spans="1:19" ht="14.25" x14ac:dyDescent="0.2">
      <c r="A364" s="332"/>
      <c r="B364" s="147" t="s">
        <v>71</v>
      </c>
      <c r="C364" s="209"/>
      <c r="D364" s="209"/>
      <c r="E364" s="209"/>
      <c r="F364" s="209"/>
      <c r="G364" s="209" t="s">
        <v>62</v>
      </c>
      <c r="H364" s="209"/>
      <c r="I364" s="274" t="s">
        <v>62</v>
      </c>
      <c r="J364" s="142" t="str">
        <f t="shared" si="168"/>
        <v>X</v>
      </c>
      <c r="K364" s="209" t="str">
        <f t="shared" si="169"/>
        <v>X</v>
      </c>
      <c r="L364" s="209" t="s">
        <v>62</v>
      </c>
      <c r="M364" s="209"/>
      <c r="N364" s="209"/>
      <c r="O364" s="208" t="s">
        <v>62</v>
      </c>
      <c r="P364" s="208" t="s">
        <v>62</v>
      </c>
      <c r="Q364" s="208" t="s">
        <v>62</v>
      </c>
      <c r="R364" s="208" t="s">
        <v>62</v>
      </c>
      <c r="S364" s="109"/>
    </row>
    <row r="365" spans="1:19" x14ac:dyDescent="0.2">
      <c r="A365" s="333"/>
      <c r="B365" s="148" t="s">
        <v>72</v>
      </c>
      <c r="C365" s="209"/>
      <c r="D365" s="209" t="s">
        <v>62</v>
      </c>
      <c r="E365" s="209"/>
      <c r="F365" s="209"/>
      <c r="G365" s="209">
        <f>G363</f>
        <v>2</v>
      </c>
      <c r="H365" s="209">
        <f t="shared" ref="H365:I365" si="188">H363</f>
        <v>2</v>
      </c>
      <c r="I365" s="274">
        <f t="shared" si="188"/>
        <v>0</v>
      </c>
      <c r="J365" s="142">
        <f t="shared" si="168"/>
        <v>0</v>
      </c>
      <c r="K365" s="209">
        <f t="shared" si="169"/>
        <v>2</v>
      </c>
      <c r="L365" s="209" t="s">
        <v>62</v>
      </c>
      <c r="M365" s="150">
        <v>46022</v>
      </c>
      <c r="N365" s="150">
        <v>46022</v>
      </c>
      <c r="O365" s="156"/>
      <c r="P365" s="208" t="s">
        <v>62</v>
      </c>
      <c r="Q365" s="156"/>
      <c r="R365" s="156"/>
      <c r="S365" s="109"/>
    </row>
    <row r="366" spans="1:19" ht="58.5" x14ac:dyDescent="0.2">
      <c r="A366" s="331" t="s">
        <v>257</v>
      </c>
      <c r="B366" s="137" t="str">
        <f>B358</f>
        <v>Результат предоставления субсидии 2 (код субсидии № 7028):</v>
      </c>
      <c r="C366" s="142" t="s">
        <v>191</v>
      </c>
      <c r="D366" s="141" t="s">
        <v>333</v>
      </c>
      <c r="E366" s="141" t="s">
        <v>320</v>
      </c>
      <c r="F366" s="142">
        <v>642</v>
      </c>
      <c r="G366" s="142">
        <v>1</v>
      </c>
      <c r="H366" s="142">
        <f>G366</f>
        <v>1</v>
      </c>
      <c r="I366" s="142">
        <v>0</v>
      </c>
      <c r="J366" s="142">
        <f t="shared" si="168"/>
        <v>0</v>
      </c>
      <c r="K366" s="142">
        <f t="shared" si="169"/>
        <v>1</v>
      </c>
      <c r="L366" s="142"/>
      <c r="M366" s="209" t="s">
        <v>62</v>
      </c>
      <c r="N366" s="209" t="s">
        <v>62</v>
      </c>
      <c r="O366" s="156">
        <v>34167.800000000003</v>
      </c>
      <c r="P366" s="156"/>
      <c r="Q366" s="156">
        <v>0</v>
      </c>
      <c r="R366" s="156">
        <v>0</v>
      </c>
      <c r="S366" s="109"/>
    </row>
    <row r="367" spans="1:19" ht="31.5" x14ac:dyDescent="0.2">
      <c r="A367" s="332"/>
      <c r="B367" s="146" t="s">
        <v>70</v>
      </c>
      <c r="C367" s="209"/>
      <c r="D367" s="209" t="s">
        <v>62</v>
      </c>
      <c r="E367" s="209"/>
      <c r="F367" s="209"/>
      <c r="G367" s="209">
        <f>G366</f>
        <v>1</v>
      </c>
      <c r="H367" s="209">
        <f t="shared" ref="H367:I367" si="189">H366</f>
        <v>1</v>
      </c>
      <c r="I367" s="274">
        <f t="shared" si="189"/>
        <v>0</v>
      </c>
      <c r="J367" s="142">
        <f t="shared" si="168"/>
        <v>0</v>
      </c>
      <c r="K367" s="209">
        <f t="shared" si="169"/>
        <v>1</v>
      </c>
      <c r="L367" s="209" t="s">
        <v>62</v>
      </c>
      <c r="M367" s="150">
        <v>46022</v>
      </c>
      <c r="N367" s="150">
        <v>46022</v>
      </c>
      <c r="O367" s="156"/>
      <c r="P367" s="208" t="s">
        <v>62</v>
      </c>
      <c r="Q367" s="156"/>
      <c r="R367" s="156"/>
      <c r="S367" s="109"/>
    </row>
    <row r="368" spans="1:19" ht="14.25" x14ac:dyDescent="0.2">
      <c r="A368" s="332"/>
      <c r="B368" s="147" t="s">
        <v>76</v>
      </c>
      <c r="C368" s="209"/>
      <c r="D368" s="209"/>
      <c r="E368" s="209"/>
      <c r="F368" s="209"/>
      <c r="G368" s="209" t="s">
        <v>62</v>
      </c>
      <c r="H368" s="209"/>
      <c r="I368" s="274" t="s">
        <v>62</v>
      </c>
      <c r="J368" s="142" t="str">
        <f t="shared" si="168"/>
        <v>X</v>
      </c>
      <c r="K368" s="209" t="str">
        <f t="shared" si="169"/>
        <v>X</v>
      </c>
      <c r="L368" s="209" t="s">
        <v>62</v>
      </c>
      <c r="M368" s="209"/>
      <c r="N368" s="209"/>
      <c r="O368" s="208" t="s">
        <v>62</v>
      </c>
      <c r="P368" s="208" t="s">
        <v>62</v>
      </c>
      <c r="Q368" s="208" t="s">
        <v>62</v>
      </c>
      <c r="R368" s="208" t="s">
        <v>62</v>
      </c>
      <c r="S368" s="109"/>
    </row>
    <row r="369" spans="1:19" ht="45" x14ac:dyDescent="0.2">
      <c r="A369" s="332"/>
      <c r="B369" s="148" t="s">
        <v>192</v>
      </c>
      <c r="C369" s="209"/>
      <c r="D369" s="209" t="s">
        <v>62</v>
      </c>
      <c r="E369" s="209"/>
      <c r="F369" s="209"/>
      <c r="G369" s="209">
        <f>G366</f>
        <v>1</v>
      </c>
      <c r="H369" s="209">
        <f t="shared" ref="H369:I369" si="190">H366</f>
        <v>1</v>
      </c>
      <c r="I369" s="274">
        <f t="shared" si="190"/>
        <v>0</v>
      </c>
      <c r="J369" s="142">
        <f t="shared" si="168"/>
        <v>0</v>
      </c>
      <c r="K369" s="209">
        <f t="shared" si="169"/>
        <v>1</v>
      </c>
      <c r="L369" s="209" t="s">
        <v>62</v>
      </c>
      <c r="M369" s="150">
        <v>46022</v>
      </c>
      <c r="N369" s="150">
        <v>46022</v>
      </c>
      <c r="O369" s="156"/>
      <c r="P369" s="208" t="s">
        <v>62</v>
      </c>
      <c r="Q369" s="156"/>
      <c r="R369" s="156"/>
      <c r="S369" s="109"/>
    </row>
    <row r="370" spans="1:19" ht="14.25" x14ac:dyDescent="0.2">
      <c r="A370" s="332"/>
      <c r="B370" s="147" t="s">
        <v>193</v>
      </c>
      <c r="C370" s="209"/>
      <c r="D370" s="209"/>
      <c r="E370" s="209"/>
      <c r="F370" s="209"/>
      <c r="G370" s="209" t="s">
        <v>62</v>
      </c>
      <c r="H370" s="209"/>
      <c r="I370" s="274" t="s">
        <v>62</v>
      </c>
      <c r="J370" s="142" t="str">
        <f t="shared" si="168"/>
        <v>X</v>
      </c>
      <c r="K370" s="209" t="str">
        <f t="shared" si="169"/>
        <v>X</v>
      </c>
      <c r="L370" s="209" t="s">
        <v>62</v>
      </c>
      <c r="M370" s="209"/>
      <c r="N370" s="209"/>
      <c r="O370" s="208" t="s">
        <v>62</v>
      </c>
      <c r="P370" s="208" t="s">
        <v>62</v>
      </c>
      <c r="Q370" s="208" t="s">
        <v>62</v>
      </c>
      <c r="R370" s="208" t="s">
        <v>62</v>
      </c>
      <c r="S370" s="109"/>
    </row>
    <row r="371" spans="1:19" ht="45" x14ac:dyDescent="0.2">
      <c r="A371" s="332"/>
      <c r="B371" s="148" t="s">
        <v>330</v>
      </c>
      <c r="C371" s="209"/>
      <c r="D371" s="209" t="s">
        <v>62</v>
      </c>
      <c r="E371" s="209"/>
      <c r="F371" s="209"/>
      <c r="G371" s="209">
        <f>G367</f>
        <v>1</v>
      </c>
      <c r="H371" s="209">
        <f t="shared" ref="H371:I371" si="191">H367</f>
        <v>1</v>
      </c>
      <c r="I371" s="274">
        <f t="shared" si="191"/>
        <v>0</v>
      </c>
      <c r="J371" s="142">
        <f t="shared" si="168"/>
        <v>0</v>
      </c>
      <c r="K371" s="209">
        <f t="shared" si="169"/>
        <v>1</v>
      </c>
      <c r="L371" s="209" t="s">
        <v>62</v>
      </c>
      <c r="M371" s="150">
        <v>46022</v>
      </c>
      <c r="N371" s="150">
        <v>46022</v>
      </c>
      <c r="O371" s="156"/>
      <c r="P371" s="208" t="s">
        <v>62</v>
      </c>
      <c r="Q371" s="156"/>
      <c r="R371" s="156"/>
      <c r="S371" s="109"/>
    </row>
    <row r="372" spans="1:19" ht="14.25" x14ac:dyDescent="0.2">
      <c r="A372" s="332"/>
      <c r="B372" s="147" t="s">
        <v>71</v>
      </c>
      <c r="C372" s="209"/>
      <c r="D372" s="209"/>
      <c r="E372" s="209"/>
      <c r="F372" s="209"/>
      <c r="G372" s="209" t="s">
        <v>62</v>
      </c>
      <c r="H372" s="209"/>
      <c r="I372" s="274" t="s">
        <v>62</v>
      </c>
      <c r="J372" s="142" t="str">
        <f t="shared" si="168"/>
        <v>X</v>
      </c>
      <c r="K372" s="209" t="str">
        <f t="shared" si="169"/>
        <v>X</v>
      </c>
      <c r="L372" s="209" t="s">
        <v>62</v>
      </c>
      <c r="M372" s="209"/>
      <c r="N372" s="209"/>
      <c r="O372" s="208" t="s">
        <v>62</v>
      </c>
      <c r="P372" s="208" t="s">
        <v>62</v>
      </c>
      <c r="Q372" s="208" t="s">
        <v>62</v>
      </c>
      <c r="R372" s="208" t="s">
        <v>62</v>
      </c>
      <c r="S372" s="109"/>
    </row>
    <row r="373" spans="1:19" x14ac:dyDescent="0.2">
      <c r="A373" s="333"/>
      <c r="B373" s="148" t="s">
        <v>72</v>
      </c>
      <c r="C373" s="209"/>
      <c r="D373" s="209" t="s">
        <v>62</v>
      </c>
      <c r="E373" s="209"/>
      <c r="F373" s="209"/>
      <c r="G373" s="209">
        <f>G371</f>
        <v>1</v>
      </c>
      <c r="H373" s="209">
        <f t="shared" ref="H373:I373" si="192">H371</f>
        <v>1</v>
      </c>
      <c r="I373" s="274">
        <f t="shared" si="192"/>
        <v>0</v>
      </c>
      <c r="J373" s="142">
        <f t="shared" si="168"/>
        <v>0</v>
      </c>
      <c r="K373" s="209">
        <f t="shared" si="169"/>
        <v>1</v>
      </c>
      <c r="L373" s="209" t="s">
        <v>62</v>
      </c>
      <c r="M373" s="150">
        <v>46022</v>
      </c>
      <c r="N373" s="150">
        <v>46022</v>
      </c>
      <c r="O373" s="156"/>
      <c r="P373" s="208" t="s">
        <v>62</v>
      </c>
      <c r="Q373" s="156"/>
      <c r="R373" s="156"/>
      <c r="S373" s="109"/>
    </row>
    <row r="374" spans="1:19" ht="58.5" x14ac:dyDescent="0.2">
      <c r="A374" s="331" t="s">
        <v>258</v>
      </c>
      <c r="B374" s="137" t="str">
        <f>B366</f>
        <v>Результат предоставления субсидии 2 (код субсидии № 7028):</v>
      </c>
      <c r="C374" s="142" t="s">
        <v>191</v>
      </c>
      <c r="D374" s="141" t="s">
        <v>333</v>
      </c>
      <c r="E374" s="141" t="s">
        <v>320</v>
      </c>
      <c r="F374" s="142">
        <v>642</v>
      </c>
      <c r="G374" s="142">
        <v>2</v>
      </c>
      <c r="H374" s="142">
        <f>G374</f>
        <v>2</v>
      </c>
      <c r="I374" s="142">
        <v>0</v>
      </c>
      <c r="J374" s="142">
        <f t="shared" si="168"/>
        <v>0</v>
      </c>
      <c r="K374" s="142">
        <f t="shared" si="169"/>
        <v>2</v>
      </c>
      <c r="L374" s="142"/>
      <c r="M374" s="209" t="s">
        <v>62</v>
      </c>
      <c r="N374" s="209" t="s">
        <v>62</v>
      </c>
      <c r="O374" s="156">
        <v>722.43</v>
      </c>
      <c r="P374" s="156"/>
      <c r="Q374" s="156">
        <v>0</v>
      </c>
      <c r="R374" s="156">
        <v>0</v>
      </c>
      <c r="S374" s="109"/>
    </row>
    <row r="375" spans="1:19" ht="31.5" x14ac:dyDescent="0.2">
      <c r="A375" s="332"/>
      <c r="B375" s="146" t="s">
        <v>70</v>
      </c>
      <c r="C375" s="209"/>
      <c r="D375" s="209" t="s">
        <v>62</v>
      </c>
      <c r="E375" s="209"/>
      <c r="F375" s="209"/>
      <c r="G375" s="209">
        <f>G374</f>
        <v>2</v>
      </c>
      <c r="H375" s="209">
        <f t="shared" ref="H375:I375" si="193">H374</f>
        <v>2</v>
      </c>
      <c r="I375" s="274">
        <f t="shared" si="193"/>
        <v>0</v>
      </c>
      <c r="J375" s="142">
        <f t="shared" si="168"/>
        <v>0</v>
      </c>
      <c r="K375" s="209">
        <f t="shared" si="169"/>
        <v>2</v>
      </c>
      <c r="L375" s="209" t="s">
        <v>62</v>
      </c>
      <c r="M375" s="150">
        <v>46022</v>
      </c>
      <c r="N375" s="150">
        <v>46022</v>
      </c>
      <c r="O375" s="156"/>
      <c r="P375" s="208" t="s">
        <v>62</v>
      </c>
      <c r="Q375" s="156"/>
      <c r="R375" s="156"/>
      <c r="S375" s="109"/>
    </row>
    <row r="376" spans="1:19" ht="14.25" x14ac:dyDescent="0.2">
      <c r="A376" s="332"/>
      <c r="B376" s="147" t="s">
        <v>76</v>
      </c>
      <c r="C376" s="209"/>
      <c r="D376" s="209"/>
      <c r="E376" s="209"/>
      <c r="F376" s="209"/>
      <c r="G376" s="209" t="s">
        <v>62</v>
      </c>
      <c r="H376" s="209"/>
      <c r="I376" s="274" t="s">
        <v>62</v>
      </c>
      <c r="J376" s="142" t="str">
        <f t="shared" si="168"/>
        <v>X</v>
      </c>
      <c r="K376" s="209" t="str">
        <f t="shared" si="169"/>
        <v>X</v>
      </c>
      <c r="L376" s="209" t="s">
        <v>62</v>
      </c>
      <c r="M376" s="209"/>
      <c r="N376" s="209"/>
      <c r="O376" s="208" t="s">
        <v>62</v>
      </c>
      <c r="P376" s="208" t="s">
        <v>62</v>
      </c>
      <c r="Q376" s="208" t="s">
        <v>62</v>
      </c>
      <c r="R376" s="208" t="s">
        <v>62</v>
      </c>
      <c r="S376" s="109"/>
    </row>
    <row r="377" spans="1:19" ht="45" x14ac:dyDescent="0.2">
      <c r="A377" s="332"/>
      <c r="B377" s="148" t="s">
        <v>192</v>
      </c>
      <c r="C377" s="209"/>
      <c r="D377" s="209" t="s">
        <v>62</v>
      </c>
      <c r="E377" s="209"/>
      <c r="F377" s="209"/>
      <c r="G377" s="209">
        <f>G374</f>
        <v>2</v>
      </c>
      <c r="H377" s="209">
        <f t="shared" ref="H377:I377" si="194">H374</f>
        <v>2</v>
      </c>
      <c r="I377" s="274">
        <f t="shared" si="194"/>
        <v>0</v>
      </c>
      <c r="J377" s="142">
        <f t="shared" si="168"/>
        <v>0</v>
      </c>
      <c r="K377" s="209">
        <f t="shared" si="169"/>
        <v>2</v>
      </c>
      <c r="L377" s="209" t="s">
        <v>62</v>
      </c>
      <c r="M377" s="150">
        <v>46022</v>
      </c>
      <c r="N377" s="150">
        <v>46022</v>
      </c>
      <c r="O377" s="156"/>
      <c r="P377" s="208" t="s">
        <v>62</v>
      </c>
      <c r="Q377" s="156"/>
      <c r="R377" s="156"/>
      <c r="S377" s="109"/>
    </row>
    <row r="378" spans="1:19" ht="14.25" x14ac:dyDescent="0.2">
      <c r="A378" s="332"/>
      <c r="B378" s="147" t="s">
        <v>193</v>
      </c>
      <c r="C378" s="209"/>
      <c r="D378" s="209"/>
      <c r="E378" s="209"/>
      <c r="F378" s="209"/>
      <c r="G378" s="209" t="s">
        <v>62</v>
      </c>
      <c r="H378" s="209"/>
      <c r="I378" s="274" t="s">
        <v>62</v>
      </c>
      <c r="J378" s="142" t="str">
        <f t="shared" si="168"/>
        <v>X</v>
      </c>
      <c r="K378" s="209" t="str">
        <f t="shared" si="169"/>
        <v>X</v>
      </c>
      <c r="L378" s="209" t="s">
        <v>62</v>
      </c>
      <c r="M378" s="209"/>
      <c r="N378" s="209"/>
      <c r="O378" s="208" t="s">
        <v>62</v>
      </c>
      <c r="P378" s="208" t="s">
        <v>62</v>
      </c>
      <c r="Q378" s="208" t="s">
        <v>62</v>
      </c>
      <c r="R378" s="208" t="s">
        <v>62</v>
      </c>
      <c r="S378" s="109"/>
    </row>
    <row r="379" spans="1:19" ht="45" x14ac:dyDescent="0.2">
      <c r="A379" s="332"/>
      <c r="B379" s="148" t="s">
        <v>330</v>
      </c>
      <c r="C379" s="209"/>
      <c r="D379" s="209" t="s">
        <v>62</v>
      </c>
      <c r="E379" s="209"/>
      <c r="F379" s="209"/>
      <c r="G379" s="209">
        <f>G375</f>
        <v>2</v>
      </c>
      <c r="H379" s="209">
        <f t="shared" ref="H379:I379" si="195">H375</f>
        <v>2</v>
      </c>
      <c r="I379" s="274">
        <f t="shared" si="195"/>
        <v>0</v>
      </c>
      <c r="J379" s="142">
        <f t="shared" si="168"/>
        <v>0</v>
      </c>
      <c r="K379" s="209">
        <f t="shared" si="169"/>
        <v>2</v>
      </c>
      <c r="L379" s="209" t="s">
        <v>62</v>
      </c>
      <c r="M379" s="150">
        <v>46022</v>
      </c>
      <c r="N379" s="150">
        <v>46022</v>
      </c>
      <c r="O379" s="156"/>
      <c r="P379" s="208" t="s">
        <v>62</v>
      </c>
      <c r="Q379" s="156"/>
      <c r="R379" s="156"/>
      <c r="S379" s="109"/>
    </row>
    <row r="380" spans="1:19" ht="14.25" x14ac:dyDescent="0.2">
      <c r="A380" s="332"/>
      <c r="B380" s="147" t="s">
        <v>71</v>
      </c>
      <c r="C380" s="209"/>
      <c r="D380" s="209"/>
      <c r="E380" s="209"/>
      <c r="F380" s="209"/>
      <c r="G380" s="209" t="s">
        <v>62</v>
      </c>
      <c r="H380" s="209"/>
      <c r="I380" s="274" t="s">
        <v>62</v>
      </c>
      <c r="J380" s="142" t="str">
        <f t="shared" si="168"/>
        <v>X</v>
      </c>
      <c r="K380" s="209" t="str">
        <f t="shared" si="169"/>
        <v>X</v>
      </c>
      <c r="L380" s="209" t="s">
        <v>62</v>
      </c>
      <c r="M380" s="209"/>
      <c r="N380" s="209"/>
      <c r="O380" s="208" t="s">
        <v>62</v>
      </c>
      <c r="P380" s="208" t="s">
        <v>62</v>
      </c>
      <c r="Q380" s="208" t="s">
        <v>62</v>
      </c>
      <c r="R380" s="208" t="s">
        <v>62</v>
      </c>
      <c r="S380" s="109"/>
    </row>
    <row r="381" spans="1:19" x14ac:dyDescent="0.2">
      <c r="A381" s="333"/>
      <c r="B381" s="148" t="s">
        <v>72</v>
      </c>
      <c r="C381" s="209"/>
      <c r="D381" s="209" t="s">
        <v>62</v>
      </c>
      <c r="E381" s="209"/>
      <c r="F381" s="209"/>
      <c r="G381" s="209">
        <f>G379</f>
        <v>2</v>
      </c>
      <c r="H381" s="209">
        <f t="shared" ref="H381:I381" si="196">H379</f>
        <v>2</v>
      </c>
      <c r="I381" s="274">
        <f t="shared" si="196"/>
        <v>0</v>
      </c>
      <c r="J381" s="142">
        <f t="shared" si="168"/>
        <v>0</v>
      </c>
      <c r="K381" s="209">
        <f t="shared" si="169"/>
        <v>2</v>
      </c>
      <c r="L381" s="209" t="s">
        <v>62</v>
      </c>
      <c r="M381" s="150">
        <v>46022</v>
      </c>
      <c r="N381" s="150">
        <v>46022</v>
      </c>
      <c r="O381" s="156"/>
      <c r="P381" s="208" t="s">
        <v>62</v>
      </c>
      <c r="Q381" s="156"/>
      <c r="R381" s="156"/>
      <c r="S381" s="109"/>
    </row>
    <row r="382" spans="1:19" ht="58.5" x14ac:dyDescent="0.2">
      <c r="A382" s="331" t="s">
        <v>259</v>
      </c>
      <c r="B382" s="137" t="str">
        <f>B374</f>
        <v>Результат предоставления субсидии 2 (код субсидии № 7028):</v>
      </c>
      <c r="C382" s="142" t="s">
        <v>191</v>
      </c>
      <c r="D382" s="141" t="s">
        <v>333</v>
      </c>
      <c r="E382" s="141" t="s">
        <v>320</v>
      </c>
      <c r="F382" s="142">
        <v>642</v>
      </c>
      <c r="G382" s="142">
        <v>9</v>
      </c>
      <c r="H382" s="142">
        <f>G382</f>
        <v>9</v>
      </c>
      <c r="I382" s="142">
        <v>0</v>
      </c>
      <c r="J382" s="142">
        <f t="shared" si="168"/>
        <v>0</v>
      </c>
      <c r="K382" s="142">
        <f t="shared" si="169"/>
        <v>9</v>
      </c>
      <c r="L382" s="142"/>
      <c r="M382" s="209" t="s">
        <v>62</v>
      </c>
      <c r="N382" s="209" t="s">
        <v>62</v>
      </c>
      <c r="O382" s="156">
        <v>23802.48</v>
      </c>
      <c r="P382" s="156"/>
      <c r="Q382" s="156">
        <v>0</v>
      </c>
      <c r="R382" s="156">
        <v>0</v>
      </c>
      <c r="S382" s="109"/>
    </row>
    <row r="383" spans="1:19" ht="31.5" x14ac:dyDescent="0.2">
      <c r="A383" s="332"/>
      <c r="B383" s="146" t="s">
        <v>70</v>
      </c>
      <c r="C383" s="209"/>
      <c r="D383" s="209" t="s">
        <v>62</v>
      </c>
      <c r="E383" s="209"/>
      <c r="F383" s="209"/>
      <c r="G383" s="209">
        <f>G382</f>
        <v>9</v>
      </c>
      <c r="H383" s="209">
        <f t="shared" ref="H383:I383" si="197">H382</f>
        <v>9</v>
      </c>
      <c r="I383" s="274">
        <f t="shared" si="197"/>
        <v>0</v>
      </c>
      <c r="J383" s="142">
        <f t="shared" si="168"/>
        <v>0</v>
      </c>
      <c r="K383" s="209">
        <f t="shared" si="169"/>
        <v>9</v>
      </c>
      <c r="L383" s="209" t="s">
        <v>62</v>
      </c>
      <c r="M383" s="150">
        <v>46022</v>
      </c>
      <c r="N383" s="150">
        <v>46022</v>
      </c>
      <c r="O383" s="156"/>
      <c r="P383" s="208" t="s">
        <v>62</v>
      </c>
      <c r="Q383" s="156"/>
      <c r="R383" s="156"/>
      <c r="S383" s="109"/>
    </row>
    <row r="384" spans="1:19" ht="14.25" x14ac:dyDescent="0.2">
      <c r="A384" s="332"/>
      <c r="B384" s="147" t="s">
        <v>76</v>
      </c>
      <c r="C384" s="209"/>
      <c r="D384" s="209"/>
      <c r="E384" s="209"/>
      <c r="F384" s="209"/>
      <c r="G384" s="209" t="s">
        <v>62</v>
      </c>
      <c r="H384" s="209"/>
      <c r="I384" s="274" t="s">
        <v>62</v>
      </c>
      <c r="J384" s="142" t="str">
        <f t="shared" si="168"/>
        <v>X</v>
      </c>
      <c r="K384" s="209" t="str">
        <f t="shared" si="169"/>
        <v>X</v>
      </c>
      <c r="L384" s="209" t="s">
        <v>62</v>
      </c>
      <c r="M384" s="209"/>
      <c r="N384" s="209"/>
      <c r="O384" s="208" t="s">
        <v>62</v>
      </c>
      <c r="P384" s="208" t="s">
        <v>62</v>
      </c>
      <c r="Q384" s="208" t="s">
        <v>62</v>
      </c>
      <c r="R384" s="208" t="s">
        <v>62</v>
      </c>
      <c r="S384" s="109"/>
    </row>
    <row r="385" spans="1:19" ht="45" x14ac:dyDescent="0.2">
      <c r="A385" s="332"/>
      <c r="B385" s="148" t="s">
        <v>192</v>
      </c>
      <c r="C385" s="209"/>
      <c r="D385" s="209" t="s">
        <v>62</v>
      </c>
      <c r="E385" s="209"/>
      <c r="F385" s="209"/>
      <c r="G385" s="209">
        <f>G382</f>
        <v>9</v>
      </c>
      <c r="H385" s="209">
        <f t="shared" ref="H385:I385" si="198">H382</f>
        <v>9</v>
      </c>
      <c r="I385" s="274">
        <f t="shared" si="198"/>
        <v>0</v>
      </c>
      <c r="J385" s="142">
        <f t="shared" si="168"/>
        <v>0</v>
      </c>
      <c r="K385" s="209">
        <f t="shared" si="169"/>
        <v>9</v>
      </c>
      <c r="L385" s="209" t="s">
        <v>62</v>
      </c>
      <c r="M385" s="150">
        <v>46022</v>
      </c>
      <c r="N385" s="150">
        <v>46022</v>
      </c>
      <c r="O385" s="156"/>
      <c r="P385" s="208" t="s">
        <v>62</v>
      </c>
      <c r="Q385" s="156"/>
      <c r="R385" s="156"/>
      <c r="S385" s="109"/>
    </row>
    <row r="386" spans="1:19" ht="14.25" x14ac:dyDescent="0.2">
      <c r="A386" s="332"/>
      <c r="B386" s="147" t="s">
        <v>193</v>
      </c>
      <c r="C386" s="209"/>
      <c r="D386" s="209"/>
      <c r="E386" s="209"/>
      <c r="F386" s="209"/>
      <c r="G386" s="209" t="s">
        <v>62</v>
      </c>
      <c r="H386" s="209"/>
      <c r="I386" s="274" t="s">
        <v>62</v>
      </c>
      <c r="J386" s="142" t="str">
        <f t="shared" si="168"/>
        <v>X</v>
      </c>
      <c r="K386" s="209" t="str">
        <f t="shared" si="169"/>
        <v>X</v>
      </c>
      <c r="L386" s="209" t="s">
        <v>62</v>
      </c>
      <c r="M386" s="209"/>
      <c r="N386" s="209"/>
      <c r="O386" s="208" t="s">
        <v>62</v>
      </c>
      <c r="P386" s="208" t="s">
        <v>62</v>
      </c>
      <c r="Q386" s="208" t="s">
        <v>62</v>
      </c>
      <c r="R386" s="208" t="s">
        <v>62</v>
      </c>
      <c r="S386" s="109"/>
    </row>
    <row r="387" spans="1:19" ht="45" x14ac:dyDescent="0.2">
      <c r="A387" s="332"/>
      <c r="B387" s="148" t="s">
        <v>330</v>
      </c>
      <c r="C387" s="209"/>
      <c r="D387" s="209" t="s">
        <v>62</v>
      </c>
      <c r="E387" s="209"/>
      <c r="F387" s="209"/>
      <c r="G387" s="209">
        <f>G383</f>
        <v>9</v>
      </c>
      <c r="H387" s="209">
        <f t="shared" ref="H387:I387" si="199">H383</f>
        <v>9</v>
      </c>
      <c r="I387" s="274">
        <f t="shared" si="199"/>
        <v>0</v>
      </c>
      <c r="J387" s="142">
        <f t="shared" si="168"/>
        <v>0</v>
      </c>
      <c r="K387" s="209">
        <f t="shared" si="169"/>
        <v>9</v>
      </c>
      <c r="L387" s="209" t="s">
        <v>62</v>
      </c>
      <c r="M387" s="150">
        <v>46022</v>
      </c>
      <c r="N387" s="150">
        <v>46022</v>
      </c>
      <c r="O387" s="156"/>
      <c r="P387" s="208" t="s">
        <v>62</v>
      </c>
      <c r="Q387" s="156"/>
      <c r="R387" s="156"/>
      <c r="S387" s="109"/>
    </row>
    <row r="388" spans="1:19" ht="14.25" x14ac:dyDescent="0.2">
      <c r="A388" s="332"/>
      <c r="B388" s="147" t="s">
        <v>71</v>
      </c>
      <c r="C388" s="209"/>
      <c r="D388" s="209"/>
      <c r="E388" s="209"/>
      <c r="F388" s="209"/>
      <c r="G388" s="209" t="s">
        <v>62</v>
      </c>
      <c r="H388" s="209"/>
      <c r="I388" s="274" t="s">
        <v>62</v>
      </c>
      <c r="J388" s="142" t="str">
        <f t="shared" si="168"/>
        <v>X</v>
      </c>
      <c r="K388" s="209" t="str">
        <f t="shared" si="169"/>
        <v>X</v>
      </c>
      <c r="L388" s="209" t="s">
        <v>62</v>
      </c>
      <c r="M388" s="209"/>
      <c r="N388" s="209"/>
      <c r="O388" s="208" t="s">
        <v>62</v>
      </c>
      <c r="P388" s="208" t="s">
        <v>62</v>
      </c>
      <c r="Q388" s="208" t="s">
        <v>62</v>
      </c>
      <c r="R388" s="208" t="s">
        <v>62</v>
      </c>
      <c r="S388" s="109"/>
    </row>
    <row r="389" spans="1:19" x14ac:dyDescent="0.2">
      <c r="A389" s="333"/>
      <c r="B389" s="148" t="s">
        <v>72</v>
      </c>
      <c r="C389" s="209"/>
      <c r="D389" s="209" t="s">
        <v>62</v>
      </c>
      <c r="E389" s="209"/>
      <c r="F389" s="209"/>
      <c r="G389" s="209">
        <f>G387</f>
        <v>9</v>
      </c>
      <c r="H389" s="209">
        <f t="shared" ref="H389:I389" si="200">H387</f>
        <v>9</v>
      </c>
      <c r="I389" s="274">
        <f t="shared" si="200"/>
        <v>0</v>
      </c>
      <c r="J389" s="142">
        <f t="shared" si="168"/>
        <v>0</v>
      </c>
      <c r="K389" s="209">
        <f t="shared" si="169"/>
        <v>9</v>
      </c>
      <c r="L389" s="209" t="s">
        <v>62</v>
      </c>
      <c r="M389" s="150">
        <v>46022</v>
      </c>
      <c r="N389" s="150">
        <v>46022</v>
      </c>
      <c r="O389" s="156"/>
      <c r="P389" s="208" t="s">
        <v>62</v>
      </c>
      <c r="Q389" s="156"/>
      <c r="R389" s="156"/>
      <c r="S389" s="109"/>
    </row>
    <row r="390" spans="1:19" ht="58.5" x14ac:dyDescent="0.2">
      <c r="A390" s="331" t="s">
        <v>260</v>
      </c>
      <c r="B390" s="137" t="str">
        <f>B382</f>
        <v>Результат предоставления субсидии 2 (код субсидии № 7028):</v>
      </c>
      <c r="C390" s="142" t="s">
        <v>191</v>
      </c>
      <c r="D390" s="141" t="s">
        <v>333</v>
      </c>
      <c r="E390" s="141" t="s">
        <v>320</v>
      </c>
      <c r="F390" s="142">
        <v>642</v>
      </c>
      <c r="G390" s="142">
        <v>2</v>
      </c>
      <c r="H390" s="142">
        <f>G390</f>
        <v>2</v>
      </c>
      <c r="I390" s="142">
        <v>0</v>
      </c>
      <c r="J390" s="142">
        <f t="shared" si="168"/>
        <v>0</v>
      </c>
      <c r="K390" s="142">
        <f t="shared" si="169"/>
        <v>2</v>
      </c>
      <c r="L390" s="142"/>
      <c r="M390" s="209" t="s">
        <v>62</v>
      </c>
      <c r="N390" s="209" t="s">
        <v>62</v>
      </c>
      <c r="O390" s="156">
        <v>4334.58</v>
      </c>
      <c r="P390" s="156"/>
      <c r="Q390" s="156">
        <v>0</v>
      </c>
      <c r="R390" s="156">
        <v>0</v>
      </c>
      <c r="S390" s="109"/>
    </row>
    <row r="391" spans="1:19" ht="31.5" x14ac:dyDescent="0.2">
      <c r="A391" s="332"/>
      <c r="B391" s="146" t="s">
        <v>70</v>
      </c>
      <c r="C391" s="209"/>
      <c r="D391" s="209" t="s">
        <v>62</v>
      </c>
      <c r="E391" s="209"/>
      <c r="F391" s="209"/>
      <c r="G391" s="209">
        <f>G390</f>
        <v>2</v>
      </c>
      <c r="H391" s="209">
        <f t="shared" ref="H391:I391" si="201">H390</f>
        <v>2</v>
      </c>
      <c r="I391" s="274">
        <f t="shared" si="201"/>
        <v>0</v>
      </c>
      <c r="J391" s="142">
        <f t="shared" ref="J391:J454" si="202">I391</f>
        <v>0</v>
      </c>
      <c r="K391" s="209">
        <f t="shared" ref="K391:K454" si="203">G391</f>
        <v>2</v>
      </c>
      <c r="L391" s="209" t="s">
        <v>62</v>
      </c>
      <c r="M391" s="150">
        <v>46022</v>
      </c>
      <c r="N391" s="150">
        <v>46022</v>
      </c>
      <c r="O391" s="156"/>
      <c r="P391" s="208" t="s">
        <v>62</v>
      </c>
      <c r="Q391" s="156"/>
      <c r="R391" s="156"/>
      <c r="S391" s="109"/>
    </row>
    <row r="392" spans="1:19" ht="14.25" x14ac:dyDescent="0.2">
      <c r="A392" s="332"/>
      <c r="B392" s="147" t="s">
        <v>76</v>
      </c>
      <c r="C392" s="209"/>
      <c r="D392" s="209"/>
      <c r="E392" s="209"/>
      <c r="F392" s="209"/>
      <c r="G392" s="209" t="s">
        <v>62</v>
      </c>
      <c r="H392" s="209"/>
      <c r="I392" s="274" t="s">
        <v>62</v>
      </c>
      <c r="J392" s="142" t="str">
        <f t="shared" si="202"/>
        <v>X</v>
      </c>
      <c r="K392" s="209" t="str">
        <f t="shared" si="203"/>
        <v>X</v>
      </c>
      <c r="L392" s="209" t="s">
        <v>62</v>
      </c>
      <c r="M392" s="209"/>
      <c r="N392" s="209"/>
      <c r="O392" s="208" t="s">
        <v>62</v>
      </c>
      <c r="P392" s="208" t="s">
        <v>62</v>
      </c>
      <c r="Q392" s="208" t="s">
        <v>62</v>
      </c>
      <c r="R392" s="208" t="s">
        <v>62</v>
      </c>
      <c r="S392" s="109"/>
    </row>
    <row r="393" spans="1:19" ht="45" x14ac:dyDescent="0.2">
      <c r="A393" s="332"/>
      <c r="B393" s="148" t="s">
        <v>192</v>
      </c>
      <c r="C393" s="209"/>
      <c r="D393" s="209" t="s">
        <v>62</v>
      </c>
      <c r="E393" s="209"/>
      <c r="F393" s="209"/>
      <c r="G393" s="209">
        <f>G390</f>
        <v>2</v>
      </c>
      <c r="H393" s="209">
        <f t="shared" ref="H393:I393" si="204">H390</f>
        <v>2</v>
      </c>
      <c r="I393" s="274">
        <f t="shared" si="204"/>
        <v>0</v>
      </c>
      <c r="J393" s="142">
        <f t="shared" si="202"/>
        <v>0</v>
      </c>
      <c r="K393" s="209">
        <f t="shared" si="203"/>
        <v>2</v>
      </c>
      <c r="L393" s="209" t="s">
        <v>62</v>
      </c>
      <c r="M393" s="150">
        <v>46022</v>
      </c>
      <c r="N393" s="150">
        <v>46022</v>
      </c>
      <c r="O393" s="156"/>
      <c r="P393" s="208" t="s">
        <v>62</v>
      </c>
      <c r="Q393" s="156"/>
      <c r="R393" s="156"/>
      <c r="S393" s="109"/>
    </row>
    <row r="394" spans="1:19" ht="14.25" x14ac:dyDescent="0.2">
      <c r="A394" s="332"/>
      <c r="B394" s="147" t="s">
        <v>193</v>
      </c>
      <c r="C394" s="209"/>
      <c r="D394" s="209"/>
      <c r="E394" s="209"/>
      <c r="F394" s="209"/>
      <c r="G394" s="209" t="s">
        <v>62</v>
      </c>
      <c r="H394" s="209"/>
      <c r="I394" s="274" t="s">
        <v>62</v>
      </c>
      <c r="J394" s="142" t="str">
        <f t="shared" si="202"/>
        <v>X</v>
      </c>
      <c r="K394" s="209" t="str">
        <f t="shared" si="203"/>
        <v>X</v>
      </c>
      <c r="L394" s="209" t="s">
        <v>62</v>
      </c>
      <c r="M394" s="209"/>
      <c r="N394" s="209"/>
      <c r="O394" s="208" t="s">
        <v>62</v>
      </c>
      <c r="P394" s="208" t="s">
        <v>62</v>
      </c>
      <c r="Q394" s="208" t="s">
        <v>62</v>
      </c>
      <c r="R394" s="208" t="s">
        <v>62</v>
      </c>
      <c r="S394" s="109"/>
    </row>
    <row r="395" spans="1:19" ht="45" x14ac:dyDescent="0.2">
      <c r="A395" s="332"/>
      <c r="B395" s="148" t="s">
        <v>330</v>
      </c>
      <c r="C395" s="209"/>
      <c r="D395" s="209" t="s">
        <v>62</v>
      </c>
      <c r="E395" s="209"/>
      <c r="F395" s="209"/>
      <c r="G395" s="209">
        <f>G391</f>
        <v>2</v>
      </c>
      <c r="H395" s="209">
        <f t="shared" ref="H395:I395" si="205">H391</f>
        <v>2</v>
      </c>
      <c r="I395" s="274">
        <f t="shared" si="205"/>
        <v>0</v>
      </c>
      <c r="J395" s="142">
        <f t="shared" si="202"/>
        <v>0</v>
      </c>
      <c r="K395" s="209">
        <f t="shared" si="203"/>
        <v>2</v>
      </c>
      <c r="L395" s="209" t="s">
        <v>62</v>
      </c>
      <c r="M395" s="150">
        <v>46022</v>
      </c>
      <c r="N395" s="150">
        <v>46022</v>
      </c>
      <c r="O395" s="156"/>
      <c r="P395" s="208" t="s">
        <v>62</v>
      </c>
      <c r="Q395" s="156"/>
      <c r="R395" s="156"/>
      <c r="S395" s="109"/>
    </row>
    <row r="396" spans="1:19" ht="14.25" x14ac:dyDescent="0.2">
      <c r="A396" s="332"/>
      <c r="B396" s="147" t="s">
        <v>71</v>
      </c>
      <c r="C396" s="209"/>
      <c r="D396" s="209"/>
      <c r="E396" s="209"/>
      <c r="F396" s="209"/>
      <c r="G396" s="209" t="s">
        <v>62</v>
      </c>
      <c r="H396" s="209"/>
      <c r="I396" s="274" t="s">
        <v>62</v>
      </c>
      <c r="J396" s="142" t="str">
        <f t="shared" si="202"/>
        <v>X</v>
      </c>
      <c r="K396" s="209" t="str">
        <f t="shared" si="203"/>
        <v>X</v>
      </c>
      <c r="L396" s="209" t="s">
        <v>62</v>
      </c>
      <c r="M396" s="209"/>
      <c r="N396" s="209"/>
      <c r="O396" s="208" t="s">
        <v>62</v>
      </c>
      <c r="P396" s="208" t="s">
        <v>62</v>
      </c>
      <c r="Q396" s="208" t="s">
        <v>62</v>
      </c>
      <c r="R396" s="208" t="s">
        <v>62</v>
      </c>
      <c r="S396" s="109"/>
    </row>
    <row r="397" spans="1:19" x14ac:dyDescent="0.2">
      <c r="A397" s="333"/>
      <c r="B397" s="148" t="s">
        <v>72</v>
      </c>
      <c r="C397" s="209"/>
      <c r="D397" s="209" t="s">
        <v>62</v>
      </c>
      <c r="E397" s="209"/>
      <c r="F397" s="209"/>
      <c r="G397" s="209">
        <f>G395</f>
        <v>2</v>
      </c>
      <c r="H397" s="209">
        <f t="shared" ref="H397:I397" si="206">H395</f>
        <v>2</v>
      </c>
      <c r="I397" s="274">
        <f t="shared" si="206"/>
        <v>0</v>
      </c>
      <c r="J397" s="142">
        <f t="shared" si="202"/>
        <v>0</v>
      </c>
      <c r="K397" s="209">
        <f t="shared" si="203"/>
        <v>2</v>
      </c>
      <c r="L397" s="209" t="s">
        <v>62</v>
      </c>
      <c r="M397" s="150">
        <v>46022</v>
      </c>
      <c r="N397" s="150">
        <v>46022</v>
      </c>
      <c r="O397" s="156"/>
      <c r="P397" s="208" t="s">
        <v>62</v>
      </c>
      <c r="Q397" s="156"/>
      <c r="R397" s="156"/>
      <c r="S397" s="109"/>
    </row>
    <row r="398" spans="1:19" ht="58.5" x14ac:dyDescent="0.2">
      <c r="A398" s="331" t="s">
        <v>261</v>
      </c>
      <c r="B398" s="137" t="str">
        <f>B390</f>
        <v>Результат предоставления субсидии 2 (код субсидии № 7028):</v>
      </c>
      <c r="C398" s="142" t="s">
        <v>191</v>
      </c>
      <c r="D398" s="141" t="s">
        <v>333</v>
      </c>
      <c r="E398" s="141" t="s">
        <v>320</v>
      </c>
      <c r="F398" s="142">
        <v>642</v>
      </c>
      <c r="G398" s="142">
        <v>4</v>
      </c>
      <c r="H398" s="142">
        <f>G398</f>
        <v>4</v>
      </c>
      <c r="I398" s="142">
        <v>0</v>
      </c>
      <c r="J398" s="142">
        <f t="shared" si="202"/>
        <v>0</v>
      </c>
      <c r="K398" s="142">
        <f t="shared" si="203"/>
        <v>4</v>
      </c>
      <c r="L398" s="142"/>
      <c r="M398" s="209" t="s">
        <v>62</v>
      </c>
      <c r="N398" s="209" t="s">
        <v>62</v>
      </c>
      <c r="O398" s="156">
        <v>245861.26</v>
      </c>
      <c r="P398" s="156"/>
      <c r="Q398" s="156">
        <v>0</v>
      </c>
      <c r="R398" s="156">
        <v>0</v>
      </c>
      <c r="S398" s="109"/>
    </row>
    <row r="399" spans="1:19" ht="31.5" x14ac:dyDescent="0.2">
      <c r="A399" s="332"/>
      <c r="B399" s="146" t="s">
        <v>70</v>
      </c>
      <c r="C399" s="209"/>
      <c r="D399" s="209" t="s">
        <v>62</v>
      </c>
      <c r="E399" s="209"/>
      <c r="F399" s="209"/>
      <c r="G399" s="209">
        <f>G398</f>
        <v>4</v>
      </c>
      <c r="H399" s="209">
        <f t="shared" ref="H399:I399" si="207">H398</f>
        <v>4</v>
      </c>
      <c r="I399" s="274">
        <f t="shared" si="207"/>
        <v>0</v>
      </c>
      <c r="J399" s="142">
        <f t="shared" si="202"/>
        <v>0</v>
      </c>
      <c r="K399" s="209">
        <f t="shared" si="203"/>
        <v>4</v>
      </c>
      <c r="L399" s="209" t="s">
        <v>62</v>
      </c>
      <c r="M399" s="150">
        <v>46022</v>
      </c>
      <c r="N399" s="150">
        <v>46022</v>
      </c>
      <c r="O399" s="156"/>
      <c r="P399" s="208" t="s">
        <v>62</v>
      </c>
      <c r="Q399" s="156"/>
      <c r="R399" s="156"/>
      <c r="S399" s="109"/>
    </row>
    <row r="400" spans="1:19" ht="14.25" x14ac:dyDescent="0.2">
      <c r="A400" s="332"/>
      <c r="B400" s="147" t="s">
        <v>76</v>
      </c>
      <c r="C400" s="209"/>
      <c r="D400" s="209"/>
      <c r="E400" s="209"/>
      <c r="F400" s="209"/>
      <c r="G400" s="209" t="s">
        <v>62</v>
      </c>
      <c r="H400" s="209"/>
      <c r="I400" s="274" t="s">
        <v>62</v>
      </c>
      <c r="J400" s="142" t="str">
        <f t="shared" si="202"/>
        <v>X</v>
      </c>
      <c r="K400" s="209" t="str">
        <f t="shared" si="203"/>
        <v>X</v>
      </c>
      <c r="L400" s="209" t="s">
        <v>62</v>
      </c>
      <c r="M400" s="209"/>
      <c r="N400" s="209"/>
      <c r="O400" s="208" t="s">
        <v>62</v>
      </c>
      <c r="P400" s="208" t="s">
        <v>62</v>
      </c>
      <c r="Q400" s="208" t="s">
        <v>62</v>
      </c>
      <c r="R400" s="208" t="s">
        <v>62</v>
      </c>
      <c r="S400" s="109"/>
    </row>
    <row r="401" spans="1:19" ht="45" x14ac:dyDescent="0.2">
      <c r="A401" s="332"/>
      <c r="B401" s="148" t="s">
        <v>192</v>
      </c>
      <c r="C401" s="209"/>
      <c r="D401" s="209" t="s">
        <v>62</v>
      </c>
      <c r="E401" s="209"/>
      <c r="F401" s="209"/>
      <c r="G401" s="209">
        <f>G398</f>
        <v>4</v>
      </c>
      <c r="H401" s="209">
        <f t="shared" ref="H401:I401" si="208">H398</f>
        <v>4</v>
      </c>
      <c r="I401" s="274">
        <f t="shared" si="208"/>
        <v>0</v>
      </c>
      <c r="J401" s="142">
        <f t="shared" si="202"/>
        <v>0</v>
      </c>
      <c r="K401" s="209">
        <f t="shared" si="203"/>
        <v>4</v>
      </c>
      <c r="L401" s="209" t="s">
        <v>62</v>
      </c>
      <c r="M401" s="150">
        <v>46022</v>
      </c>
      <c r="N401" s="150">
        <v>46022</v>
      </c>
      <c r="O401" s="156"/>
      <c r="P401" s="208" t="s">
        <v>62</v>
      </c>
      <c r="Q401" s="156"/>
      <c r="R401" s="156"/>
      <c r="S401" s="109"/>
    </row>
    <row r="402" spans="1:19" ht="14.25" x14ac:dyDescent="0.2">
      <c r="A402" s="332"/>
      <c r="B402" s="147" t="s">
        <v>193</v>
      </c>
      <c r="C402" s="209"/>
      <c r="D402" s="209"/>
      <c r="E402" s="209"/>
      <c r="F402" s="209"/>
      <c r="G402" s="209" t="s">
        <v>62</v>
      </c>
      <c r="H402" s="209"/>
      <c r="I402" s="274" t="s">
        <v>62</v>
      </c>
      <c r="J402" s="142" t="str">
        <f t="shared" si="202"/>
        <v>X</v>
      </c>
      <c r="K402" s="209" t="str">
        <f t="shared" si="203"/>
        <v>X</v>
      </c>
      <c r="L402" s="209" t="s">
        <v>62</v>
      </c>
      <c r="M402" s="209"/>
      <c r="N402" s="209"/>
      <c r="O402" s="208" t="s">
        <v>62</v>
      </c>
      <c r="P402" s="208" t="s">
        <v>62</v>
      </c>
      <c r="Q402" s="208" t="s">
        <v>62</v>
      </c>
      <c r="R402" s="208" t="s">
        <v>62</v>
      </c>
      <c r="S402" s="109"/>
    </row>
    <row r="403" spans="1:19" ht="45" x14ac:dyDescent="0.2">
      <c r="A403" s="332"/>
      <c r="B403" s="148" t="s">
        <v>330</v>
      </c>
      <c r="C403" s="209"/>
      <c r="D403" s="209" t="s">
        <v>62</v>
      </c>
      <c r="E403" s="209"/>
      <c r="F403" s="209"/>
      <c r="G403" s="209">
        <f>G399</f>
        <v>4</v>
      </c>
      <c r="H403" s="209">
        <f t="shared" ref="H403:I403" si="209">H399</f>
        <v>4</v>
      </c>
      <c r="I403" s="274">
        <f t="shared" si="209"/>
        <v>0</v>
      </c>
      <c r="J403" s="142">
        <f t="shared" si="202"/>
        <v>0</v>
      </c>
      <c r="K403" s="209">
        <f t="shared" si="203"/>
        <v>4</v>
      </c>
      <c r="L403" s="209" t="s">
        <v>62</v>
      </c>
      <c r="M403" s="150">
        <v>46022</v>
      </c>
      <c r="N403" s="150">
        <v>46022</v>
      </c>
      <c r="O403" s="156"/>
      <c r="P403" s="208" t="s">
        <v>62</v>
      </c>
      <c r="Q403" s="156"/>
      <c r="R403" s="156"/>
      <c r="S403" s="109"/>
    </row>
    <row r="404" spans="1:19" ht="14.25" x14ac:dyDescent="0.2">
      <c r="A404" s="332"/>
      <c r="B404" s="147" t="s">
        <v>71</v>
      </c>
      <c r="C404" s="209"/>
      <c r="D404" s="209"/>
      <c r="E404" s="209"/>
      <c r="F404" s="209"/>
      <c r="G404" s="209" t="s">
        <v>62</v>
      </c>
      <c r="H404" s="209"/>
      <c r="I404" s="274" t="s">
        <v>62</v>
      </c>
      <c r="J404" s="142" t="str">
        <f t="shared" si="202"/>
        <v>X</v>
      </c>
      <c r="K404" s="209" t="str">
        <f t="shared" si="203"/>
        <v>X</v>
      </c>
      <c r="L404" s="209" t="s">
        <v>62</v>
      </c>
      <c r="M404" s="209"/>
      <c r="N404" s="209"/>
      <c r="O404" s="208" t="s">
        <v>62</v>
      </c>
      <c r="P404" s="208" t="s">
        <v>62</v>
      </c>
      <c r="Q404" s="208" t="s">
        <v>62</v>
      </c>
      <c r="R404" s="208" t="s">
        <v>62</v>
      </c>
      <c r="S404" s="109"/>
    </row>
    <row r="405" spans="1:19" x14ac:dyDescent="0.2">
      <c r="A405" s="333"/>
      <c r="B405" s="148" t="s">
        <v>72</v>
      </c>
      <c r="C405" s="209"/>
      <c r="D405" s="209" t="s">
        <v>62</v>
      </c>
      <c r="E405" s="209"/>
      <c r="F405" s="209"/>
      <c r="G405" s="209">
        <f>G403</f>
        <v>4</v>
      </c>
      <c r="H405" s="209">
        <f t="shared" ref="H405:I405" si="210">H403</f>
        <v>4</v>
      </c>
      <c r="I405" s="274">
        <f t="shared" si="210"/>
        <v>0</v>
      </c>
      <c r="J405" s="142">
        <f t="shared" si="202"/>
        <v>0</v>
      </c>
      <c r="K405" s="209">
        <f t="shared" si="203"/>
        <v>4</v>
      </c>
      <c r="L405" s="209" t="s">
        <v>62</v>
      </c>
      <c r="M405" s="150">
        <v>46022</v>
      </c>
      <c r="N405" s="150">
        <v>46022</v>
      </c>
      <c r="O405" s="156"/>
      <c r="P405" s="208" t="s">
        <v>62</v>
      </c>
      <c r="Q405" s="156"/>
      <c r="R405" s="156"/>
      <c r="S405" s="109"/>
    </row>
    <row r="406" spans="1:19" ht="58.5" x14ac:dyDescent="0.2">
      <c r="A406" s="331" t="s">
        <v>262</v>
      </c>
      <c r="B406" s="137" t="str">
        <f>B398</f>
        <v>Результат предоставления субсидии 2 (код субсидии № 7028):</v>
      </c>
      <c r="C406" s="142" t="s">
        <v>191</v>
      </c>
      <c r="D406" s="141" t="s">
        <v>333</v>
      </c>
      <c r="E406" s="141" t="s">
        <v>320</v>
      </c>
      <c r="F406" s="142">
        <v>642</v>
      </c>
      <c r="G406" s="142">
        <v>22</v>
      </c>
      <c r="H406" s="142">
        <f>G406</f>
        <v>22</v>
      </c>
      <c r="I406" s="142">
        <v>0</v>
      </c>
      <c r="J406" s="142">
        <f t="shared" si="202"/>
        <v>0</v>
      </c>
      <c r="K406" s="142">
        <f t="shared" si="203"/>
        <v>22</v>
      </c>
      <c r="L406" s="142"/>
      <c r="M406" s="209" t="s">
        <v>62</v>
      </c>
      <c r="N406" s="209" t="s">
        <v>62</v>
      </c>
      <c r="O406" s="156">
        <v>154788.48000000001</v>
      </c>
      <c r="P406" s="156"/>
      <c r="Q406" s="156">
        <v>0</v>
      </c>
      <c r="R406" s="156">
        <v>0</v>
      </c>
      <c r="S406" s="109"/>
    </row>
    <row r="407" spans="1:19" ht="31.5" x14ac:dyDescent="0.2">
      <c r="A407" s="332"/>
      <c r="B407" s="146" t="s">
        <v>70</v>
      </c>
      <c r="C407" s="209"/>
      <c r="D407" s="209" t="s">
        <v>62</v>
      </c>
      <c r="E407" s="209"/>
      <c r="F407" s="209"/>
      <c r="G407" s="209">
        <f>G406</f>
        <v>22</v>
      </c>
      <c r="H407" s="209">
        <f t="shared" ref="H407:I407" si="211">H406</f>
        <v>22</v>
      </c>
      <c r="I407" s="274">
        <f t="shared" si="211"/>
        <v>0</v>
      </c>
      <c r="J407" s="142">
        <f t="shared" si="202"/>
        <v>0</v>
      </c>
      <c r="K407" s="209">
        <f t="shared" si="203"/>
        <v>22</v>
      </c>
      <c r="L407" s="209" t="s">
        <v>62</v>
      </c>
      <c r="M407" s="150">
        <v>46022</v>
      </c>
      <c r="N407" s="150">
        <v>46022</v>
      </c>
      <c r="O407" s="156"/>
      <c r="P407" s="208" t="s">
        <v>62</v>
      </c>
      <c r="Q407" s="156"/>
      <c r="R407" s="156"/>
      <c r="S407" s="109"/>
    </row>
    <row r="408" spans="1:19" ht="14.25" x14ac:dyDescent="0.2">
      <c r="A408" s="332"/>
      <c r="B408" s="147" t="s">
        <v>76</v>
      </c>
      <c r="C408" s="209"/>
      <c r="D408" s="209"/>
      <c r="E408" s="209"/>
      <c r="F408" s="209"/>
      <c r="G408" s="209" t="s">
        <v>62</v>
      </c>
      <c r="H408" s="209"/>
      <c r="I408" s="274" t="s">
        <v>62</v>
      </c>
      <c r="J408" s="142" t="str">
        <f t="shared" si="202"/>
        <v>X</v>
      </c>
      <c r="K408" s="209" t="str">
        <f t="shared" si="203"/>
        <v>X</v>
      </c>
      <c r="L408" s="209" t="s">
        <v>62</v>
      </c>
      <c r="M408" s="209"/>
      <c r="N408" s="209"/>
      <c r="O408" s="208" t="s">
        <v>62</v>
      </c>
      <c r="P408" s="208" t="s">
        <v>62</v>
      </c>
      <c r="Q408" s="208" t="s">
        <v>62</v>
      </c>
      <c r="R408" s="208" t="s">
        <v>62</v>
      </c>
      <c r="S408" s="109"/>
    </row>
    <row r="409" spans="1:19" ht="45" x14ac:dyDescent="0.2">
      <c r="A409" s="332"/>
      <c r="B409" s="148" t="s">
        <v>192</v>
      </c>
      <c r="C409" s="209"/>
      <c r="D409" s="209" t="s">
        <v>62</v>
      </c>
      <c r="E409" s="209"/>
      <c r="F409" s="209"/>
      <c r="G409" s="209">
        <f>G406</f>
        <v>22</v>
      </c>
      <c r="H409" s="209">
        <f t="shared" ref="H409:I409" si="212">H406</f>
        <v>22</v>
      </c>
      <c r="I409" s="274">
        <f t="shared" si="212"/>
        <v>0</v>
      </c>
      <c r="J409" s="142">
        <f t="shared" si="202"/>
        <v>0</v>
      </c>
      <c r="K409" s="209">
        <f t="shared" si="203"/>
        <v>22</v>
      </c>
      <c r="L409" s="209" t="s">
        <v>62</v>
      </c>
      <c r="M409" s="150">
        <v>46022</v>
      </c>
      <c r="N409" s="150">
        <v>46022</v>
      </c>
      <c r="O409" s="156"/>
      <c r="P409" s="208" t="s">
        <v>62</v>
      </c>
      <c r="Q409" s="156"/>
      <c r="R409" s="156"/>
      <c r="S409" s="109"/>
    </row>
    <row r="410" spans="1:19" ht="14.25" x14ac:dyDescent="0.2">
      <c r="A410" s="332"/>
      <c r="B410" s="147" t="s">
        <v>193</v>
      </c>
      <c r="C410" s="209"/>
      <c r="D410" s="209"/>
      <c r="E410" s="209"/>
      <c r="F410" s="209"/>
      <c r="G410" s="209" t="s">
        <v>62</v>
      </c>
      <c r="H410" s="209"/>
      <c r="I410" s="274" t="s">
        <v>62</v>
      </c>
      <c r="J410" s="142" t="str">
        <f t="shared" si="202"/>
        <v>X</v>
      </c>
      <c r="K410" s="209" t="str">
        <f t="shared" si="203"/>
        <v>X</v>
      </c>
      <c r="L410" s="209" t="s">
        <v>62</v>
      </c>
      <c r="M410" s="209"/>
      <c r="N410" s="209"/>
      <c r="O410" s="208" t="s">
        <v>62</v>
      </c>
      <c r="P410" s="208" t="s">
        <v>62</v>
      </c>
      <c r="Q410" s="208" t="s">
        <v>62</v>
      </c>
      <c r="R410" s="208" t="s">
        <v>62</v>
      </c>
      <c r="S410" s="109"/>
    </row>
    <row r="411" spans="1:19" ht="45" x14ac:dyDescent="0.2">
      <c r="A411" s="332"/>
      <c r="B411" s="148" t="s">
        <v>330</v>
      </c>
      <c r="C411" s="209"/>
      <c r="D411" s="209" t="s">
        <v>62</v>
      </c>
      <c r="E411" s="209"/>
      <c r="F411" s="209"/>
      <c r="G411" s="209">
        <f>G407</f>
        <v>22</v>
      </c>
      <c r="H411" s="209">
        <f t="shared" ref="H411:I411" si="213">H407</f>
        <v>22</v>
      </c>
      <c r="I411" s="274">
        <f t="shared" si="213"/>
        <v>0</v>
      </c>
      <c r="J411" s="142">
        <f t="shared" si="202"/>
        <v>0</v>
      </c>
      <c r="K411" s="209">
        <f t="shared" si="203"/>
        <v>22</v>
      </c>
      <c r="L411" s="209" t="s">
        <v>62</v>
      </c>
      <c r="M411" s="150">
        <v>46022</v>
      </c>
      <c r="N411" s="150">
        <v>46022</v>
      </c>
      <c r="O411" s="156"/>
      <c r="P411" s="208" t="s">
        <v>62</v>
      </c>
      <c r="Q411" s="156"/>
      <c r="R411" s="156"/>
      <c r="S411" s="109"/>
    </row>
    <row r="412" spans="1:19" ht="14.25" x14ac:dyDescent="0.2">
      <c r="A412" s="332"/>
      <c r="B412" s="147" t="s">
        <v>71</v>
      </c>
      <c r="C412" s="209"/>
      <c r="D412" s="209"/>
      <c r="E412" s="209"/>
      <c r="F412" s="209"/>
      <c r="G412" s="209" t="s">
        <v>62</v>
      </c>
      <c r="H412" s="209"/>
      <c r="I412" s="274" t="s">
        <v>62</v>
      </c>
      <c r="J412" s="142" t="str">
        <f t="shared" si="202"/>
        <v>X</v>
      </c>
      <c r="K412" s="209" t="str">
        <f t="shared" si="203"/>
        <v>X</v>
      </c>
      <c r="L412" s="209" t="s">
        <v>62</v>
      </c>
      <c r="M412" s="209"/>
      <c r="N412" s="209"/>
      <c r="O412" s="208" t="s">
        <v>62</v>
      </c>
      <c r="P412" s="208" t="s">
        <v>62</v>
      </c>
      <c r="Q412" s="208" t="s">
        <v>62</v>
      </c>
      <c r="R412" s="208" t="s">
        <v>62</v>
      </c>
      <c r="S412" s="109"/>
    </row>
    <row r="413" spans="1:19" x14ac:dyDescent="0.2">
      <c r="A413" s="333"/>
      <c r="B413" s="148" t="s">
        <v>72</v>
      </c>
      <c r="C413" s="209"/>
      <c r="D413" s="209" t="s">
        <v>62</v>
      </c>
      <c r="E413" s="209"/>
      <c r="F413" s="209"/>
      <c r="G413" s="209">
        <f>G411</f>
        <v>22</v>
      </c>
      <c r="H413" s="209">
        <f t="shared" ref="H413:I413" si="214">H411</f>
        <v>22</v>
      </c>
      <c r="I413" s="274">
        <f t="shared" si="214"/>
        <v>0</v>
      </c>
      <c r="J413" s="142">
        <f t="shared" si="202"/>
        <v>0</v>
      </c>
      <c r="K413" s="209">
        <f t="shared" si="203"/>
        <v>22</v>
      </c>
      <c r="L413" s="209" t="s">
        <v>62</v>
      </c>
      <c r="M413" s="150">
        <v>46022</v>
      </c>
      <c r="N413" s="150">
        <v>46022</v>
      </c>
      <c r="O413" s="156"/>
      <c r="P413" s="208" t="s">
        <v>62</v>
      </c>
      <c r="Q413" s="156"/>
      <c r="R413" s="156"/>
      <c r="S413" s="109"/>
    </row>
    <row r="414" spans="1:19" ht="58.5" x14ac:dyDescent="0.2">
      <c r="A414" s="331" t="s">
        <v>263</v>
      </c>
      <c r="B414" s="137" t="str">
        <f>B406</f>
        <v>Результат предоставления субсидии 2 (код субсидии № 7028):</v>
      </c>
      <c r="C414" s="142" t="s">
        <v>191</v>
      </c>
      <c r="D414" s="141" t="s">
        <v>333</v>
      </c>
      <c r="E414" s="141" t="s">
        <v>320</v>
      </c>
      <c r="F414" s="142">
        <v>642</v>
      </c>
      <c r="G414" s="142"/>
      <c r="H414" s="142">
        <f>G414</f>
        <v>0</v>
      </c>
      <c r="I414" s="142">
        <v>0</v>
      </c>
      <c r="J414" s="142">
        <f t="shared" si="202"/>
        <v>0</v>
      </c>
      <c r="K414" s="142">
        <f t="shared" si="203"/>
        <v>0</v>
      </c>
      <c r="L414" s="142"/>
      <c r="M414" s="209" t="s">
        <v>62</v>
      </c>
      <c r="N414" s="209" t="s">
        <v>62</v>
      </c>
      <c r="O414" s="156"/>
      <c r="P414" s="156"/>
      <c r="Q414" s="156"/>
      <c r="R414" s="156"/>
      <c r="S414" s="109"/>
    </row>
    <row r="415" spans="1:19" ht="31.5" x14ac:dyDescent="0.2">
      <c r="A415" s="332"/>
      <c r="B415" s="146" t="s">
        <v>70</v>
      </c>
      <c r="C415" s="209"/>
      <c r="D415" s="209" t="s">
        <v>62</v>
      </c>
      <c r="E415" s="209"/>
      <c r="F415" s="209"/>
      <c r="G415" s="209">
        <f>G414</f>
        <v>0</v>
      </c>
      <c r="H415" s="209">
        <f t="shared" ref="H415:I415" si="215">H414</f>
        <v>0</v>
      </c>
      <c r="I415" s="274">
        <f t="shared" si="215"/>
        <v>0</v>
      </c>
      <c r="J415" s="142">
        <f t="shared" si="202"/>
        <v>0</v>
      </c>
      <c r="K415" s="209">
        <f t="shared" si="203"/>
        <v>0</v>
      </c>
      <c r="L415" s="209" t="s">
        <v>62</v>
      </c>
      <c r="M415" s="150">
        <v>46022</v>
      </c>
      <c r="N415" s="150">
        <v>46022</v>
      </c>
      <c r="O415" s="156"/>
      <c r="P415" s="208" t="s">
        <v>62</v>
      </c>
      <c r="Q415" s="156"/>
      <c r="R415" s="156"/>
      <c r="S415" s="109"/>
    </row>
    <row r="416" spans="1:19" ht="14.25" x14ac:dyDescent="0.2">
      <c r="A416" s="332"/>
      <c r="B416" s="147" t="s">
        <v>76</v>
      </c>
      <c r="C416" s="209"/>
      <c r="D416" s="209"/>
      <c r="E416" s="209"/>
      <c r="F416" s="209"/>
      <c r="G416" s="209" t="s">
        <v>62</v>
      </c>
      <c r="H416" s="209"/>
      <c r="I416" s="274" t="s">
        <v>62</v>
      </c>
      <c r="J416" s="142" t="str">
        <f t="shared" si="202"/>
        <v>X</v>
      </c>
      <c r="K416" s="209" t="str">
        <f t="shared" si="203"/>
        <v>X</v>
      </c>
      <c r="L416" s="209" t="s">
        <v>62</v>
      </c>
      <c r="M416" s="209"/>
      <c r="N416" s="209"/>
      <c r="O416" s="208" t="s">
        <v>62</v>
      </c>
      <c r="P416" s="208" t="s">
        <v>62</v>
      </c>
      <c r="Q416" s="208" t="s">
        <v>62</v>
      </c>
      <c r="R416" s="208" t="s">
        <v>62</v>
      </c>
      <c r="S416" s="109"/>
    </row>
    <row r="417" spans="1:19" ht="45" x14ac:dyDescent="0.2">
      <c r="A417" s="332"/>
      <c r="B417" s="148" t="s">
        <v>192</v>
      </c>
      <c r="C417" s="209"/>
      <c r="D417" s="209" t="s">
        <v>62</v>
      </c>
      <c r="E417" s="209"/>
      <c r="F417" s="209"/>
      <c r="G417" s="209">
        <f>G414</f>
        <v>0</v>
      </c>
      <c r="H417" s="209">
        <f t="shared" ref="H417:I417" si="216">H414</f>
        <v>0</v>
      </c>
      <c r="I417" s="274">
        <f t="shared" si="216"/>
        <v>0</v>
      </c>
      <c r="J417" s="142">
        <f t="shared" si="202"/>
        <v>0</v>
      </c>
      <c r="K417" s="209">
        <f t="shared" si="203"/>
        <v>0</v>
      </c>
      <c r="L417" s="209" t="s">
        <v>62</v>
      </c>
      <c r="M417" s="150">
        <v>46022</v>
      </c>
      <c r="N417" s="150">
        <v>46022</v>
      </c>
      <c r="O417" s="156"/>
      <c r="P417" s="208" t="s">
        <v>62</v>
      </c>
      <c r="Q417" s="156"/>
      <c r="R417" s="156"/>
      <c r="S417" s="109"/>
    </row>
    <row r="418" spans="1:19" ht="14.25" x14ac:dyDescent="0.2">
      <c r="A418" s="332"/>
      <c r="B418" s="147" t="s">
        <v>193</v>
      </c>
      <c r="C418" s="209"/>
      <c r="D418" s="209"/>
      <c r="E418" s="209"/>
      <c r="F418" s="209"/>
      <c r="G418" s="209" t="s">
        <v>62</v>
      </c>
      <c r="H418" s="209"/>
      <c r="I418" s="274" t="s">
        <v>62</v>
      </c>
      <c r="J418" s="142" t="str">
        <f t="shared" si="202"/>
        <v>X</v>
      </c>
      <c r="K418" s="209" t="str">
        <f t="shared" si="203"/>
        <v>X</v>
      </c>
      <c r="L418" s="209" t="s">
        <v>62</v>
      </c>
      <c r="M418" s="209"/>
      <c r="N418" s="209"/>
      <c r="O418" s="208" t="s">
        <v>62</v>
      </c>
      <c r="P418" s="208" t="s">
        <v>62</v>
      </c>
      <c r="Q418" s="208" t="s">
        <v>62</v>
      </c>
      <c r="R418" s="208" t="s">
        <v>62</v>
      </c>
      <c r="S418" s="109"/>
    </row>
    <row r="419" spans="1:19" ht="45" x14ac:dyDescent="0.2">
      <c r="A419" s="332"/>
      <c r="B419" s="148" t="s">
        <v>330</v>
      </c>
      <c r="C419" s="209"/>
      <c r="D419" s="209" t="s">
        <v>62</v>
      </c>
      <c r="E419" s="209"/>
      <c r="F419" s="209"/>
      <c r="G419" s="209">
        <f>G415</f>
        <v>0</v>
      </c>
      <c r="H419" s="209">
        <f t="shared" ref="H419:I419" si="217">H415</f>
        <v>0</v>
      </c>
      <c r="I419" s="274">
        <f t="shared" si="217"/>
        <v>0</v>
      </c>
      <c r="J419" s="142">
        <f t="shared" si="202"/>
        <v>0</v>
      </c>
      <c r="K419" s="209">
        <f t="shared" si="203"/>
        <v>0</v>
      </c>
      <c r="L419" s="209" t="s">
        <v>62</v>
      </c>
      <c r="M419" s="150">
        <v>46022</v>
      </c>
      <c r="N419" s="150">
        <v>46022</v>
      </c>
      <c r="O419" s="156"/>
      <c r="P419" s="208" t="s">
        <v>62</v>
      </c>
      <c r="Q419" s="156"/>
      <c r="R419" s="156"/>
      <c r="S419" s="109"/>
    </row>
    <row r="420" spans="1:19" ht="14.25" x14ac:dyDescent="0.2">
      <c r="A420" s="332"/>
      <c r="B420" s="147" t="s">
        <v>71</v>
      </c>
      <c r="C420" s="209"/>
      <c r="D420" s="209"/>
      <c r="E420" s="209"/>
      <c r="F420" s="209"/>
      <c r="G420" s="209" t="s">
        <v>62</v>
      </c>
      <c r="H420" s="209"/>
      <c r="I420" s="274" t="s">
        <v>62</v>
      </c>
      <c r="J420" s="142" t="str">
        <f t="shared" si="202"/>
        <v>X</v>
      </c>
      <c r="K420" s="209" t="str">
        <f t="shared" si="203"/>
        <v>X</v>
      </c>
      <c r="L420" s="209" t="s">
        <v>62</v>
      </c>
      <c r="M420" s="209"/>
      <c r="N420" s="209"/>
      <c r="O420" s="208" t="s">
        <v>62</v>
      </c>
      <c r="P420" s="208" t="s">
        <v>62</v>
      </c>
      <c r="Q420" s="208" t="s">
        <v>62</v>
      </c>
      <c r="R420" s="208" t="s">
        <v>62</v>
      </c>
      <c r="S420" s="109"/>
    </row>
    <row r="421" spans="1:19" x14ac:dyDescent="0.2">
      <c r="A421" s="333"/>
      <c r="B421" s="148" t="s">
        <v>72</v>
      </c>
      <c r="C421" s="209"/>
      <c r="D421" s="209" t="s">
        <v>62</v>
      </c>
      <c r="E421" s="209"/>
      <c r="F421" s="209"/>
      <c r="G421" s="209">
        <f>G419</f>
        <v>0</v>
      </c>
      <c r="H421" s="209">
        <f t="shared" ref="H421:I421" si="218">H419</f>
        <v>0</v>
      </c>
      <c r="I421" s="274">
        <f t="shared" si="218"/>
        <v>0</v>
      </c>
      <c r="J421" s="142">
        <f t="shared" si="202"/>
        <v>0</v>
      </c>
      <c r="K421" s="209">
        <f t="shared" si="203"/>
        <v>0</v>
      </c>
      <c r="L421" s="209" t="s">
        <v>62</v>
      </c>
      <c r="M421" s="150">
        <v>46022</v>
      </c>
      <c r="N421" s="150">
        <v>46022</v>
      </c>
      <c r="O421" s="156"/>
      <c r="P421" s="208" t="s">
        <v>62</v>
      </c>
      <c r="Q421" s="156"/>
      <c r="R421" s="156"/>
      <c r="S421" s="109"/>
    </row>
    <row r="422" spans="1:19" ht="58.5" x14ac:dyDescent="0.2">
      <c r="A422" s="331" t="s">
        <v>264</v>
      </c>
      <c r="B422" s="137" t="str">
        <f>B414</f>
        <v>Результат предоставления субсидии 2 (код субсидии № 7028):</v>
      </c>
      <c r="C422" s="142" t="s">
        <v>191</v>
      </c>
      <c r="D422" s="141" t="s">
        <v>333</v>
      </c>
      <c r="E422" s="141" t="s">
        <v>320</v>
      </c>
      <c r="F422" s="142">
        <v>642</v>
      </c>
      <c r="G422" s="142">
        <v>628</v>
      </c>
      <c r="H422" s="142">
        <v>628</v>
      </c>
      <c r="I422" s="142">
        <v>34</v>
      </c>
      <c r="J422" s="142">
        <f t="shared" si="202"/>
        <v>34</v>
      </c>
      <c r="K422" s="142">
        <f t="shared" si="203"/>
        <v>628</v>
      </c>
      <c r="L422" s="142"/>
      <c r="M422" s="209" t="s">
        <v>62</v>
      </c>
      <c r="N422" s="209" t="s">
        <v>62</v>
      </c>
      <c r="O422" s="156">
        <v>169385.3</v>
      </c>
      <c r="P422" s="156"/>
      <c r="Q422" s="156">
        <v>14323</v>
      </c>
      <c r="R422" s="156">
        <v>14323</v>
      </c>
      <c r="S422" s="109"/>
    </row>
    <row r="423" spans="1:19" ht="31.5" x14ac:dyDescent="0.2">
      <c r="A423" s="332"/>
      <c r="B423" s="146" t="s">
        <v>70</v>
      </c>
      <c r="C423" s="209"/>
      <c r="D423" s="209" t="s">
        <v>62</v>
      </c>
      <c r="E423" s="209"/>
      <c r="F423" s="209"/>
      <c r="G423" s="209">
        <f>G422</f>
        <v>628</v>
      </c>
      <c r="H423" s="209">
        <f t="shared" ref="H423:I423" si="219">H422</f>
        <v>628</v>
      </c>
      <c r="I423" s="274">
        <f t="shared" si="219"/>
        <v>34</v>
      </c>
      <c r="J423" s="142">
        <f t="shared" si="202"/>
        <v>34</v>
      </c>
      <c r="K423" s="209">
        <f t="shared" si="203"/>
        <v>628</v>
      </c>
      <c r="L423" s="209" t="s">
        <v>62</v>
      </c>
      <c r="M423" s="150">
        <v>46022</v>
      </c>
      <c r="N423" s="150">
        <v>46022</v>
      </c>
      <c r="O423" s="156"/>
      <c r="P423" s="208" t="s">
        <v>62</v>
      </c>
      <c r="Q423" s="156"/>
      <c r="R423" s="156"/>
      <c r="S423" s="109"/>
    </row>
    <row r="424" spans="1:19" ht="14.25" x14ac:dyDescent="0.2">
      <c r="A424" s="332"/>
      <c r="B424" s="147" t="s">
        <v>76</v>
      </c>
      <c r="C424" s="209"/>
      <c r="D424" s="209"/>
      <c r="E424" s="209"/>
      <c r="F424" s="209"/>
      <c r="G424" s="209" t="s">
        <v>62</v>
      </c>
      <c r="H424" s="209"/>
      <c r="I424" s="274" t="s">
        <v>62</v>
      </c>
      <c r="J424" s="142" t="str">
        <f t="shared" si="202"/>
        <v>X</v>
      </c>
      <c r="K424" s="209" t="str">
        <f t="shared" si="203"/>
        <v>X</v>
      </c>
      <c r="L424" s="209" t="s">
        <v>62</v>
      </c>
      <c r="M424" s="209"/>
      <c r="N424" s="209"/>
      <c r="O424" s="208" t="s">
        <v>62</v>
      </c>
      <c r="P424" s="208" t="s">
        <v>62</v>
      </c>
      <c r="Q424" s="208" t="s">
        <v>62</v>
      </c>
      <c r="R424" s="208" t="s">
        <v>62</v>
      </c>
      <c r="S424" s="109"/>
    </row>
    <row r="425" spans="1:19" ht="45" x14ac:dyDescent="0.2">
      <c r="A425" s="332"/>
      <c r="B425" s="148" t="s">
        <v>192</v>
      </c>
      <c r="C425" s="209"/>
      <c r="D425" s="209" t="s">
        <v>62</v>
      </c>
      <c r="E425" s="209"/>
      <c r="F425" s="209"/>
      <c r="G425" s="209">
        <f>G422</f>
        <v>628</v>
      </c>
      <c r="H425" s="209">
        <f t="shared" ref="H425:I425" si="220">H422</f>
        <v>628</v>
      </c>
      <c r="I425" s="274">
        <f t="shared" si="220"/>
        <v>34</v>
      </c>
      <c r="J425" s="142">
        <f t="shared" si="202"/>
        <v>34</v>
      </c>
      <c r="K425" s="209">
        <f t="shared" si="203"/>
        <v>628</v>
      </c>
      <c r="L425" s="209" t="s">
        <v>62</v>
      </c>
      <c r="M425" s="150">
        <v>46022</v>
      </c>
      <c r="N425" s="150">
        <v>46022</v>
      </c>
      <c r="O425" s="156"/>
      <c r="P425" s="208" t="s">
        <v>62</v>
      </c>
      <c r="Q425" s="156"/>
      <c r="R425" s="156"/>
      <c r="S425" s="109"/>
    </row>
    <row r="426" spans="1:19" ht="14.25" x14ac:dyDescent="0.2">
      <c r="A426" s="332"/>
      <c r="B426" s="147" t="s">
        <v>193</v>
      </c>
      <c r="C426" s="209"/>
      <c r="D426" s="209"/>
      <c r="E426" s="209"/>
      <c r="F426" s="209"/>
      <c r="G426" s="209" t="s">
        <v>62</v>
      </c>
      <c r="H426" s="209"/>
      <c r="I426" s="274" t="s">
        <v>62</v>
      </c>
      <c r="J426" s="142" t="str">
        <f t="shared" si="202"/>
        <v>X</v>
      </c>
      <c r="K426" s="209" t="str">
        <f t="shared" si="203"/>
        <v>X</v>
      </c>
      <c r="L426" s="209" t="s">
        <v>62</v>
      </c>
      <c r="M426" s="209"/>
      <c r="N426" s="209"/>
      <c r="O426" s="208" t="s">
        <v>62</v>
      </c>
      <c r="P426" s="208" t="s">
        <v>62</v>
      </c>
      <c r="Q426" s="208" t="s">
        <v>62</v>
      </c>
      <c r="R426" s="208" t="s">
        <v>62</v>
      </c>
      <c r="S426" s="109"/>
    </row>
    <row r="427" spans="1:19" ht="45" x14ac:dyDescent="0.2">
      <c r="A427" s="332"/>
      <c r="B427" s="148" t="s">
        <v>330</v>
      </c>
      <c r="C427" s="209"/>
      <c r="D427" s="209" t="s">
        <v>62</v>
      </c>
      <c r="E427" s="209"/>
      <c r="F427" s="209"/>
      <c r="G427" s="209">
        <f>G423</f>
        <v>628</v>
      </c>
      <c r="H427" s="209">
        <f t="shared" ref="H427:I427" si="221">H423</f>
        <v>628</v>
      </c>
      <c r="I427" s="274">
        <f t="shared" si="221"/>
        <v>34</v>
      </c>
      <c r="J427" s="142">
        <f t="shared" si="202"/>
        <v>34</v>
      </c>
      <c r="K427" s="209">
        <f t="shared" si="203"/>
        <v>628</v>
      </c>
      <c r="L427" s="209" t="s">
        <v>62</v>
      </c>
      <c r="M427" s="150">
        <v>46022</v>
      </c>
      <c r="N427" s="150">
        <v>46022</v>
      </c>
      <c r="O427" s="156"/>
      <c r="P427" s="208" t="s">
        <v>62</v>
      </c>
      <c r="Q427" s="156"/>
      <c r="R427" s="156"/>
      <c r="S427" s="109"/>
    </row>
    <row r="428" spans="1:19" ht="14.25" x14ac:dyDescent="0.2">
      <c r="A428" s="332"/>
      <c r="B428" s="147" t="s">
        <v>71</v>
      </c>
      <c r="C428" s="209"/>
      <c r="D428" s="209"/>
      <c r="E428" s="209"/>
      <c r="F428" s="209"/>
      <c r="G428" s="209" t="s">
        <v>62</v>
      </c>
      <c r="H428" s="209"/>
      <c r="I428" s="274" t="s">
        <v>62</v>
      </c>
      <c r="J428" s="142" t="str">
        <f t="shared" si="202"/>
        <v>X</v>
      </c>
      <c r="K428" s="209" t="str">
        <f t="shared" si="203"/>
        <v>X</v>
      </c>
      <c r="L428" s="209" t="s">
        <v>62</v>
      </c>
      <c r="M428" s="209"/>
      <c r="N428" s="209"/>
      <c r="O428" s="208" t="s">
        <v>62</v>
      </c>
      <c r="P428" s="208" t="s">
        <v>62</v>
      </c>
      <c r="Q428" s="208" t="s">
        <v>62</v>
      </c>
      <c r="R428" s="208" t="s">
        <v>62</v>
      </c>
      <c r="S428" s="109"/>
    </row>
    <row r="429" spans="1:19" x14ac:dyDescent="0.2">
      <c r="A429" s="333"/>
      <c r="B429" s="148" t="s">
        <v>72</v>
      </c>
      <c r="C429" s="209"/>
      <c r="D429" s="209" t="s">
        <v>62</v>
      </c>
      <c r="E429" s="209"/>
      <c r="F429" s="209"/>
      <c r="G429" s="209">
        <f>G427</f>
        <v>628</v>
      </c>
      <c r="H429" s="209">
        <f t="shared" ref="H429:I429" si="222">H427</f>
        <v>628</v>
      </c>
      <c r="I429" s="274">
        <f t="shared" si="222"/>
        <v>34</v>
      </c>
      <c r="J429" s="142">
        <f t="shared" si="202"/>
        <v>34</v>
      </c>
      <c r="K429" s="209">
        <f t="shared" si="203"/>
        <v>628</v>
      </c>
      <c r="L429" s="209" t="s">
        <v>62</v>
      </c>
      <c r="M429" s="150">
        <v>46022</v>
      </c>
      <c r="N429" s="150">
        <v>46022</v>
      </c>
      <c r="O429" s="156"/>
      <c r="P429" s="208" t="s">
        <v>62</v>
      </c>
      <c r="Q429" s="156"/>
      <c r="R429" s="156"/>
      <c r="S429" s="109"/>
    </row>
    <row r="430" spans="1:19" ht="58.5" x14ac:dyDescent="0.2">
      <c r="A430" s="331" t="s">
        <v>265</v>
      </c>
      <c r="B430" s="137" t="str">
        <f>B422</f>
        <v>Результат предоставления субсидии 2 (код субсидии № 7028):</v>
      </c>
      <c r="C430" s="142" t="s">
        <v>191</v>
      </c>
      <c r="D430" s="141" t="s">
        <v>333</v>
      </c>
      <c r="E430" s="141" t="s">
        <v>320</v>
      </c>
      <c r="F430" s="142">
        <v>642</v>
      </c>
      <c r="G430" s="142">
        <v>10</v>
      </c>
      <c r="H430" s="142">
        <f>G430</f>
        <v>10</v>
      </c>
      <c r="I430" s="142">
        <v>0</v>
      </c>
      <c r="J430" s="142">
        <f t="shared" si="202"/>
        <v>0</v>
      </c>
      <c r="K430" s="142">
        <f t="shared" si="203"/>
        <v>10</v>
      </c>
      <c r="L430" s="142"/>
      <c r="M430" s="209" t="s">
        <v>62</v>
      </c>
      <c r="N430" s="209" t="s">
        <v>62</v>
      </c>
      <c r="O430" s="156">
        <v>4900</v>
      </c>
      <c r="P430" s="156"/>
      <c r="Q430" s="156">
        <v>0</v>
      </c>
      <c r="R430" s="156">
        <v>0</v>
      </c>
      <c r="S430" s="109"/>
    </row>
    <row r="431" spans="1:19" ht="31.5" x14ac:dyDescent="0.2">
      <c r="A431" s="332"/>
      <c r="B431" s="146" t="s">
        <v>70</v>
      </c>
      <c r="C431" s="209"/>
      <c r="D431" s="209" t="s">
        <v>62</v>
      </c>
      <c r="E431" s="209"/>
      <c r="F431" s="209"/>
      <c r="G431" s="209">
        <f>G430</f>
        <v>10</v>
      </c>
      <c r="H431" s="209">
        <f t="shared" ref="H431:I431" si="223">H430</f>
        <v>10</v>
      </c>
      <c r="I431" s="274">
        <f t="shared" si="223"/>
        <v>0</v>
      </c>
      <c r="J431" s="142">
        <f t="shared" si="202"/>
        <v>0</v>
      </c>
      <c r="K431" s="209">
        <f t="shared" si="203"/>
        <v>10</v>
      </c>
      <c r="L431" s="209" t="s">
        <v>62</v>
      </c>
      <c r="M431" s="150">
        <v>46022</v>
      </c>
      <c r="N431" s="150">
        <v>46022</v>
      </c>
      <c r="O431" s="156"/>
      <c r="P431" s="208" t="s">
        <v>62</v>
      </c>
      <c r="Q431" s="156"/>
      <c r="R431" s="156"/>
      <c r="S431" s="109"/>
    </row>
    <row r="432" spans="1:19" ht="14.25" x14ac:dyDescent="0.2">
      <c r="A432" s="332"/>
      <c r="B432" s="147" t="s">
        <v>76</v>
      </c>
      <c r="C432" s="209"/>
      <c r="D432" s="209"/>
      <c r="E432" s="209"/>
      <c r="F432" s="209"/>
      <c r="G432" s="209" t="s">
        <v>62</v>
      </c>
      <c r="H432" s="209"/>
      <c r="I432" s="274" t="s">
        <v>62</v>
      </c>
      <c r="J432" s="142" t="str">
        <f t="shared" si="202"/>
        <v>X</v>
      </c>
      <c r="K432" s="209" t="str">
        <f t="shared" si="203"/>
        <v>X</v>
      </c>
      <c r="L432" s="209" t="s">
        <v>62</v>
      </c>
      <c r="M432" s="209"/>
      <c r="N432" s="209"/>
      <c r="O432" s="208" t="s">
        <v>62</v>
      </c>
      <c r="P432" s="208" t="s">
        <v>62</v>
      </c>
      <c r="Q432" s="208" t="s">
        <v>62</v>
      </c>
      <c r="R432" s="208" t="s">
        <v>62</v>
      </c>
      <c r="S432" s="109"/>
    </row>
    <row r="433" spans="1:19" ht="45" x14ac:dyDescent="0.2">
      <c r="A433" s="332"/>
      <c r="B433" s="148" t="s">
        <v>192</v>
      </c>
      <c r="C433" s="209"/>
      <c r="D433" s="209" t="s">
        <v>62</v>
      </c>
      <c r="E433" s="209"/>
      <c r="F433" s="209"/>
      <c r="G433" s="209">
        <f>G430</f>
        <v>10</v>
      </c>
      <c r="H433" s="209">
        <f t="shared" ref="H433:I433" si="224">H430</f>
        <v>10</v>
      </c>
      <c r="I433" s="274">
        <f t="shared" si="224"/>
        <v>0</v>
      </c>
      <c r="J433" s="142">
        <f t="shared" si="202"/>
        <v>0</v>
      </c>
      <c r="K433" s="209">
        <f t="shared" si="203"/>
        <v>10</v>
      </c>
      <c r="L433" s="209" t="s">
        <v>62</v>
      </c>
      <c r="M433" s="150">
        <v>46022</v>
      </c>
      <c r="N433" s="150">
        <v>46022</v>
      </c>
      <c r="O433" s="156"/>
      <c r="P433" s="208" t="s">
        <v>62</v>
      </c>
      <c r="Q433" s="156"/>
      <c r="R433" s="156"/>
      <c r="S433" s="109"/>
    </row>
    <row r="434" spans="1:19" ht="14.25" x14ac:dyDescent="0.2">
      <c r="A434" s="332"/>
      <c r="B434" s="147" t="s">
        <v>193</v>
      </c>
      <c r="C434" s="209"/>
      <c r="D434" s="209"/>
      <c r="E434" s="209"/>
      <c r="F434" s="209"/>
      <c r="G434" s="209" t="s">
        <v>62</v>
      </c>
      <c r="H434" s="209"/>
      <c r="I434" s="274" t="s">
        <v>62</v>
      </c>
      <c r="J434" s="142" t="str">
        <f t="shared" si="202"/>
        <v>X</v>
      </c>
      <c r="K434" s="209" t="str">
        <f t="shared" si="203"/>
        <v>X</v>
      </c>
      <c r="L434" s="209" t="s">
        <v>62</v>
      </c>
      <c r="M434" s="209"/>
      <c r="N434" s="209"/>
      <c r="O434" s="208" t="s">
        <v>62</v>
      </c>
      <c r="P434" s="208" t="s">
        <v>62</v>
      </c>
      <c r="Q434" s="208" t="s">
        <v>62</v>
      </c>
      <c r="R434" s="208" t="s">
        <v>62</v>
      </c>
      <c r="S434" s="109"/>
    </row>
    <row r="435" spans="1:19" ht="45" x14ac:dyDescent="0.2">
      <c r="A435" s="332"/>
      <c r="B435" s="148" t="s">
        <v>330</v>
      </c>
      <c r="C435" s="209"/>
      <c r="D435" s="209" t="s">
        <v>62</v>
      </c>
      <c r="E435" s="209"/>
      <c r="F435" s="209"/>
      <c r="G435" s="209">
        <f>G431</f>
        <v>10</v>
      </c>
      <c r="H435" s="209">
        <f t="shared" ref="H435:I435" si="225">H431</f>
        <v>10</v>
      </c>
      <c r="I435" s="274">
        <f t="shared" si="225"/>
        <v>0</v>
      </c>
      <c r="J435" s="142">
        <f t="shared" si="202"/>
        <v>0</v>
      </c>
      <c r="K435" s="209">
        <f t="shared" si="203"/>
        <v>10</v>
      </c>
      <c r="L435" s="209" t="s">
        <v>62</v>
      </c>
      <c r="M435" s="150">
        <v>46022</v>
      </c>
      <c r="N435" s="150">
        <v>46022</v>
      </c>
      <c r="O435" s="156"/>
      <c r="P435" s="208" t="s">
        <v>62</v>
      </c>
      <c r="Q435" s="156"/>
      <c r="R435" s="156"/>
      <c r="S435" s="109"/>
    </row>
    <row r="436" spans="1:19" ht="14.25" x14ac:dyDescent="0.2">
      <c r="A436" s="332"/>
      <c r="B436" s="147" t="s">
        <v>71</v>
      </c>
      <c r="C436" s="209"/>
      <c r="D436" s="209"/>
      <c r="E436" s="209"/>
      <c r="F436" s="209"/>
      <c r="G436" s="209" t="s">
        <v>62</v>
      </c>
      <c r="H436" s="209"/>
      <c r="I436" s="274" t="s">
        <v>62</v>
      </c>
      <c r="J436" s="142" t="str">
        <f t="shared" si="202"/>
        <v>X</v>
      </c>
      <c r="K436" s="209" t="str">
        <f t="shared" si="203"/>
        <v>X</v>
      </c>
      <c r="L436" s="209" t="s">
        <v>62</v>
      </c>
      <c r="M436" s="209"/>
      <c r="N436" s="209"/>
      <c r="O436" s="208" t="s">
        <v>62</v>
      </c>
      <c r="P436" s="208" t="s">
        <v>62</v>
      </c>
      <c r="Q436" s="208" t="s">
        <v>62</v>
      </c>
      <c r="R436" s="208" t="s">
        <v>62</v>
      </c>
      <c r="S436" s="109"/>
    </row>
    <row r="437" spans="1:19" x14ac:dyDescent="0.2">
      <c r="A437" s="333"/>
      <c r="B437" s="148" t="s">
        <v>72</v>
      </c>
      <c r="C437" s="209"/>
      <c r="D437" s="209" t="s">
        <v>62</v>
      </c>
      <c r="E437" s="209"/>
      <c r="F437" s="209"/>
      <c r="G437" s="209">
        <f>G435</f>
        <v>10</v>
      </c>
      <c r="H437" s="209">
        <f t="shared" ref="H437:I437" si="226">H435</f>
        <v>10</v>
      </c>
      <c r="I437" s="274">
        <f t="shared" si="226"/>
        <v>0</v>
      </c>
      <c r="J437" s="142">
        <f t="shared" si="202"/>
        <v>0</v>
      </c>
      <c r="K437" s="209">
        <f t="shared" si="203"/>
        <v>10</v>
      </c>
      <c r="L437" s="209" t="s">
        <v>62</v>
      </c>
      <c r="M437" s="150">
        <v>46022</v>
      </c>
      <c r="N437" s="150">
        <v>46022</v>
      </c>
      <c r="O437" s="156"/>
      <c r="P437" s="208" t="s">
        <v>62</v>
      </c>
      <c r="Q437" s="156"/>
      <c r="R437" s="156"/>
      <c r="S437" s="109"/>
    </row>
    <row r="438" spans="1:19" ht="58.5" x14ac:dyDescent="0.2">
      <c r="A438" s="331" t="s">
        <v>266</v>
      </c>
      <c r="B438" s="137" t="str">
        <f>B430</f>
        <v>Результат предоставления субсидии 2 (код субсидии № 7028):</v>
      </c>
      <c r="C438" s="142" t="s">
        <v>191</v>
      </c>
      <c r="D438" s="141" t="s">
        <v>333</v>
      </c>
      <c r="E438" s="141" t="s">
        <v>320</v>
      </c>
      <c r="F438" s="142">
        <v>642</v>
      </c>
      <c r="G438" s="142">
        <v>9</v>
      </c>
      <c r="H438" s="142">
        <f>G438</f>
        <v>9</v>
      </c>
      <c r="I438" s="142">
        <v>0</v>
      </c>
      <c r="J438" s="142">
        <f t="shared" si="202"/>
        <v>0</v>
      </c>
      <c r="K438" s="142">
        <f t="shared" si="203"/>
        <v>9</v>
      </c>
      <c r="L438" s="142"/>
      <c r="M438" s="209" t="s">
        <v>62</v>
      </c>
      <c r="N438" s="209" t="s">
        <v>62</v>
      </c>
      <c r="O438" s="156">
        <v>100866.92</v>
      </c>
      <c r="P438" s="156"/>
      <c r="Q438" s="156">
        <v>0</v>
      </c>
      <c r="R438" s="156">
        <v>0</v>
      </c>
      <c r="S438" s="109"/>
    </row>
    <row r="439" spans="1:19" ht="31.5" x14ac:dyDescent="0.2">
      <c r="A439" s="332"/>
      <c r="B439" s="146" t="s">
        <v>70</v>
      </c>
      <c r="C439" s="209"/>
      <c r="D439" s="209" t="s">
        <v>62</v>
      </c>
      <c r="E439" s="209"/>
      <c r="F439" s="209"/>
      <c r="G439" s="209">
        <f>G438</f>
        <v>9</v>
      </c>
      <c r="H439" s="209">
        <f t="shared" ref="H439:I439" si="227">H438</f>
        <v>9</v>
      </c>
      <c r="I439" s="274">
        <f t="shared" si="227"/>
        <v>0</v>
      </c>
      <c r="J439" s="142">
        <f t="shared" si="202"/>
        <v>0</v>
      </c>
      <c r="K439" s="209">
        <f t="shared" si="203"/>
        <v>9</v>
      </c>
      <c r="L439" s="209" t="s">
        <v>62</v>
      </c>
      <c r="M439" s="150">
        <v>46022</v>
      </c>
      <c r="N439" s="150">
        <v>46022</v>
      </c>
      <c r="O439" s="156"/>
      <c r="P439" s="208" t="s">
        <v>62</v>
      </c>
      <c r="Q439" s="156"/>
      <c r="R439" s="156"/>
      <c r="S439" s="109"/>
    </row>
    <row r="440" spans="1:19" ht="14.25" x14ac:dyDescent="0.2">
      <c r="A440" s="332"/>
      <c r="B440" s="147" t="s">
        <v>76</v>
      </c>
      <c r="C440" s="209"/>
      <c r="D440" s="209"/>
      <c r="E440" s="209"/>
      <c r="F440" s="209"/>
      <c r="G440" s="209" t="s">
        <v>62</v>
      </c>
      <c r="H440" s="209"/>
      <c r="I440" s="274" t="s">
        <v>62</v>
      </c>
      <c r="J440" s="142" t="str">
        <f t="shared" si="202"/>
        <v>X</v>
      </c>
      <c r="K440" s="209" t="str">
        <f t="shared" si="203"/>
        <v>X</v>
      </c>
      <c r="L440" s="209" t="s">
        <v>62</v>
      </c>
      <c r="M440" s="209"/>
      <c r="N440" s="209"/>
      <c r="O440" s="208" t="s">
        <v>62</v>
      </c>
      <c r="P440" s="208" t="s">
        <v>62</v>
      </c>
      <c r="Q440" s="208" t="s">
        <v>62</v>
      </c>
      <c r="R440" s="208" t="s">
        <v>62</v>
      </c>
      <c r="S440" s="109"/>
    </row>
    <row r="441" spans="1:19" ht="45" x14ac:dyDescent="0.2">
      <c r="A441" s="332"/>
      <c r="B441" s="148" t="s">
        <v>192</v>
      </c>
      <c r="C441" s="209"/>
      <c r="D441" s="209" t="s">
        <v>62</v>
      </c>
      <c r="E441" s="209"/>
      <c r="F441" s="209"/>
      <c r="G441" s="209">
        <f>G438</f>
        <v>9</v>
      </c>
      <c r="H441" s="209">
        <f t="shared" ref="H441:I441" si="228">H438</f>
        <v>9</v>
      </c>
      <c r="I441" s="274">
        <f t="shared" si="228"/>
        <v>0</v>
      </c>
      <c r="J441" s="142">
        <f t="shared" si="202"/>
        <v>0</v>
      </c>
      <c r="K441" s="209">
        <f t="shared" si="203"/>
        <v>9</v>
      </c>
      <c r="L441" s="209" t="s">
        <v>62</v>
      </c>
      <c r="M441" s="150">
        <v>46022</v>
      </c>
      <c r="N441" s="150">
        <v>46022</v>
      </c>
      <c r="O441" s="156"/>
      <c r="P441" s="208" t="s">
        <v>62</v>
      </c>
      <c r="Q441" s="156"/>
      <c r="R441" s="156"/>
      <c r="S441" s="109"/>
    </row>
    <row r="442" spans="1:19" ht="14.25" x14ac:dyDescent="0.2">
      <c r="A442" s="332"/>
      <c r="B442" s="147" t="s">
        <v>193</v>
      </c>
      <c r="C442" s="209"/>
      <c r="D442" s="209"/>
      <c r="E442" s="209"/>
      <c r="F442" s="209"/>
      <c r="G442" s="209" t="s">
        <v>62</v>
      </c>
      <c r="H442" s="209"/>
      <c r="I442" s="274" t="s">
        <v>62</v>
      </c>
      <c r="J442" s="142" t="str">
        <f t="shared" si="202"/>
        <v>X</v>
      </c>
      <c r="K442" s="209" t="str">
        <f t="shared" si="203"/>
        <v>X</v>
      </c>
      <c r="L442" s="209" t="s">
        <v>62</v>
      </c>
      <c r="M442" s="209"/>
      <c r="N442" s="209"/>
      <c r="O442" s="208" t="s">
        <v>62</v>
      </c>
      <c r="P442" s="208" t="s">
        <v>62</v>
      </c>
      <c r="Q442" s="208" t="s">
        <v>62</v>
      </c>
      <c r="R442" s="208" t="s">
        <v>62</v>
      </c>
      <c r="S442" s="109"/>
    </row>
    <row r="443" spans="1:19" ht="45" x14ac:dyDescent="0.2">
      <c r="A443" s="332"/>
      <c r="B443" s="148" t="s">
        <v>330</v>
      </c>
      <c r="C443" s="209"/>
      <c r="D443" s="209" t="s">
        <v>62</v>
      </c>
      <c r="E443" s="209"/>
      <c r="F443" s="209"/>
      <c r="G443" s="209">
        <f>G439</f>
        <v>9</v>
      </c>
      <c r="H443" s="209">
        <f t="shared" ref="H443:I443" si="229">H439</f>
        <v>9</v>
      </c>
      <c r="I443" s="274">
        <f t="shared" si="229"/>
        <v>0</v>
      </c>
      <c r="J443" s="142">
        <f t="shared" si="202"/>
        <v>0</v>
      </c>
      <c r="K443" s="209">
        <f t="shared" si="203"/>
        <v>9</v>
      </c>
      <c r="L443" s="209" t="s">
        <v>62</v>
      </c>
      <c r="M443" s="150">
        <v>46022</v>
      </c>
      <c r="N443" s="150">
        <v>46022</v>
      </c>
      <c r="O443" s="156"/>
      <c r="P443" s="208" t="s">
        <v>62</v>
      </c>
      <c r="Q443" s="156"/>
      <c r="R443" s="156"/>
      <c r="S443" s="109"/>
    </row>
    <row r="444" spans="1:19" ht="14.25" x14ac:dyDescent="0.2">
      <c r="A444" s="332"/>
      <c r="B444" s="147" t="s">
        <v>71</v>
      </c>
      <c r="C444" s="209"/>
      <c r="D444" s="209"/>
      <c r="E444" s="209"/>
      <c r="F444" s="209"/>
      <c r="G444" s="209" t="s">
        <v>62</v>
      </c>
      <c r="H444" s="209"/>
      <c r="I444" s="274" t="s">
        <v>62</v>
      </c>
      <c r="J444" s="142" t="str">
        <f t="shared" si="202"/>
        <v>X</v>
      </c>
      <c r="K444" s="209" t="str">
        <f t="shared" si="203"/>
        <v>X</v>
      </c>
      <c r="L444" s="209" t="s">
        <v>62</v>
      </c>
      <c r="M444" s="209"/>
      <c r="N444" s="209"/>
      <c r="O444" s="208" t="s">
        <v>62</v>
      </c>
      <c r="P444" s="208" t="s">
        <v>62</v>
      </c>
      <c r="Q444" s="208" t="s">
        <v>62</v>
      </c>
      <c r="R444" s="208" t="s">
        <v>62</v>
      </c>
      <c r="S444" s="109"/>
    </row>
    <row r="445" spans="1:19" x14ac:dyDescent="0.2">
      <c r="A445" s="333"/>
      <c r="B445" s="148" t="s">
        <v>72</v>
      </c>
      <c r="C445" s="209"/>
      <c r="D445" s="209" t="s">
        <v>62</v>
      </c>
      <c r="E445" s="209"/>
      <c r="F445" s="209"/>
      <c r="G445" s="209">
        <f>G443</f>
        <v>9</v>
      </c>
      <c r="H445" s="209">
        <f t="shared" ref="H445:I445" si="230">H443</f>
        <v>9</v>
      </c>
      <c r="I445" s="274">
        <f t="shared" si="230"/>
        <v>0</v>
      </c>
      <c r="J445" s="142">
        <f t="shared" si="202"/>
        <v>0</v>
      </c>
      <c r="K445" s="209">
        <f t="shared" si="203"/>
        <v>9</v>
      </c>
      <c r="L445" s="209" t="s">
        <v>62</v>
      </c>
      <c r="M445" s="150">
        <v>46022</v>
      </c>
      <c r="N445" s="150">
        <v>46022</v>
      </c>
      <c r="O445" s="156"/>
      <c r="P445" s="208" t="s">
        <v>62</v>
      </c>
      <c r="Q445" s="156"/>
      <c r="R445" s="156"/>
      <c r="S445" s="109"/>
    </row>
    <row r="446" spans="1:19" ht="58.5" x14ac:dyDescent="0.2">
      <c r="A446" s="331" t="s">
        <v>267</v>
      </c>
      <c r="B446" s="137" t="str">
        <f>B438</f>
        <v>Результат предоставления субсидии 2 (код субсидии № 7028):</v>
      </c>
      <c r="C446" s="142" t="s">
        <v>191</v>
      </c>
      <c r="D446" s="141" t="s">
        <v>333</v>
      </c>
      <c r="E446" s="141" t="s">
        <v>320</v>
      </c>
      <c r="F446" s="142">
        <v>642</v>
      </c>
      <c r="G446" s="142">
        <v>3</v>
      </c>
      <c r="H446" s="142">
        <f>G446</f>
        <v>3</v>
      </c>
      <c r="I446" s="142">
        <v>0</v>
      </c>
      <c r="J446" s="142">
        <f t="shared" si="202"/>
        <v>0</v>
      </c>
      <c r="K446" s="142">
        <f t="shared" si="203"/>
        <v>3</v>
      </c>
      <c r="L446" s="142"/>
      <c r="M446" s="209" t="s">
        <v>62</v>
      </c>
      <c r="N446" s="209" t="s">
        <v>62</v>
      </c>
      <c r="O446" s="156">
        <v>7322</v>
      </c>
      <c r="P446" s="156"/>
      <c r="Q446" s="156">
        <v>6342</v>
      </c>
      <c r="R446" s="156">
        <v>0</v>
      </c>
      <c r="S446" s="109"/>
    </row>
    <row r="447" spans="1:19" ht="31.5" x14ac:dyDescent="0.2">
      <c r="A447" s="332"/>
      <c r="B447" s="146" t="s">
        <v>70</v>
      </c>
      <c r="C447" s="209"/>
      <c r="D447" s="209" t="s">
        <v>62</v>
      </c>
      <c r="E447" s="209"/>
      <c r="F447" s="209"/>
      <c r="G447" s="209">
        <f>G446</f>
        <v>3</v>
      </c>
      <c r="H447" s="209">
        <f t="shared" ref="H447:I447" si="231">H446</f>
        <v>3</v>
      </c>
      <c r="I447" s="274">
        <f t="shared" si="231"/>
        <v>0</v>
      </c>
      <c r="J447" s="142">
        <f t="shared" si="202"/>
        <v>0</v>
      </c>
      <c r="K447" s="209">
        <f t="shared" si="203"/>
        <v>3</v>
      </c>
      <c r="L447" s="209" t="s">
        <v>62</v>
      </c>
      <c r="M447" s="150">
        <v>46022</v>
      </c>
      <c r="N447" s="150">
        <v>46022</v>
      </c>
      <c r="O447" s="156"/>
      <c r="P447" s="208" t="s">
        <v>62</v>
      </c>
      <c r="Q447" s="156"/>
      <c r="R447" s="156"/>
      <c r="S447" s="109"/>
    </row>
    <row r="448" spans="1:19" ht="14.25" x14ac:dyDescent="0.2">
      <c r="A448" s="332"/>
      <c r="B448" s="147" t="s">
        <v>76</v>
      </c>
      <c r="C448" s="209"/>
      <c r="D448" s="209"/>
      <c r="E448" s="209"/>
      <c r="F448" s="209"/>
      <c r="G448" s="209" t="s">
        <v>62</v>
      </c>
      <c r="H448" s="209"/>
      <c r="I448" s="274" t="s">
        <v>62</v>
      </c>
      <c r="J448" s="142" t="str">
        <f t="shared" si="202"/>
        <v>X</v>
      </c>
      <c r="K448" s="209" t="str">
        <f t="shared" si="203"/>
        <v>X</v>
      </c>
      <c r="L448" s="209" t="s">
        <v>62</v>
      </c>
      <c r="M448" s="209"/>
      <c r="N448" s="209"/>
      <c r="O448" s="208" t="s">
        <v>62</v>
      </c>
      <c r="P448" s="208" t="s">
        <v>62</v>
      </c>
      <c r="Q448" s="208" t="s">
        <v>62</v>
      </c>
      <c r="R448" s="208" t="s">
        <v>62</v>
      </c>
      <c r="S448" s="109"/>
    </row>
    <row r="449" spans="1:19" ht="45" x14ac:dyDescent="0.2">
      <c r="A449" s="332"/>
      <c r="B449" s="148" t="s">
        <v>192</v>
      </c>
      <c r="C449" s="209"/>
      <c r="D449" s="209" t="s">
        <v>62</v>
      </c>
      <c r="E449" s="209"/>
      <c r="F449" s="209"/>
      <c r="G449" s="209">
        <f>G446</f>
        <v>3</v>
      </c>
      <c r="H449" s="209">
        <f t="shared" ref="H449:I449" si="232">H446</f>
        <v>3</v>
      </c>
      <c r="I449" s="274">
        <f t="shared" si="232"/>
        <v>0</v>
      </c>
      <c r="J449" s="142">
        <f t="shared" si="202"/>
        <v>0</v>
      </c>
      <c r="K449" s="209">
        <f t="shared" si="203"/>
        <v>3</v>
      </c>
      <c r="L449" s="209" t="s">
        <v>62</v>
      </c>
      <c r="M449" s="150">
        <v>46022</v>
      </c>
      <c r="N449" s="150">
        <v>46022</v>
      </c>
      <c r="O449" s="156"/>
      <c r="P449" s="208" t="s">
        <v>62</v>
      </c>
      <c r="Q449" s="156"/>
      <c r="R449" s="156"/>
      <c r="S449" s="109"/>
    </row>
    <row r="450" spans="1:19" ht="14.25" x14ac:dyDescent="0.2">
      <c r="A450" s="332"/>
      <c r="B450" s="147" t="s">
        <v>193</v>
      </c>
      <c r="C450" s="209"/>
      <c r="D450" s="209"/>
      <c r="E450" s="209"/>
      <c r="F450" s="209"/>
      <c r="G450" s="209" t="s">
        <v>62</v>
      </c>
      <c r="H450" s="209"/>
      <c r="I450" s="274" t="s">
        <v>62</v>
      </c>
      <c r="J450" s="142" t="str">
        <f t="shared" si="202"/>
        <v>X</v>
      </c>
      <c r="K450" s="209" t="str">
        <f t="shared" si="203"/>
        <v>X</v>
      </c>
      <c r="L450" s="209" t="s">
        <v>62</v>
      </c>
      <c r="M450" s="209"/>
      <c r="N450" s="209"/>
      <c r="O450" s="208" t="s">
        <v>62</v>
      </c>
      <c r="P450" s="208" t="s">
        <v>62</v>
      </c>
      <c r="Q450" s="208" t="s">
        <v>62</v>
      </c>
      <c r="R450" s="208" t="s">
        <v>62</v>
      </c>
      <c r="S450" s="109"/>
    </row>
    <row r="451" spans="1:19" ht="45" x14ac:dyDescent="0.2">
      <c r="A451" s="332"/>
      <c r="B451" s="148" t="s">
        <v>330</v>
      </c>
      <c r="C451" s="209"/>
      <c r="D451" s="209" t="s">
        <v>62</v>
      </c>
      <c r="E451" s="209"/>
      <c r="F451" s="209"/>
      <c r="G451" s="209">
        <f>G447</f>
        <v>3</v>
      </c>
      <c r="H451" s="209">
        <f t="shared" ref="H451:I451" si="233">H447</f>
        <v>3</v>
      </c>
      <c r="I451" s="274">
        <f t="shared" si="233"/>
        <v>0</v>
      </c>
      <c r="J451" s="142">
        <f t="shared" si="202"/>
        <v>0</v>
      </c>
      <c r="K451" s="209">
        <f t="shared" si="203"/>
        <v>3</v>
      </c>
      <c r="L451" s="209" t="s">
        <v>62</v>
      </c>
      <c r="M451" s="150">
        <v>46022</v>
      </c>
      <c r="N451" s="150">
        <v>46022</v>
      </c>
      <c r="O451" s="156"/>
      <c r="P451" s="208" t="s">
        <v>62</v>
      </c>
      <c r="Q451" s="156"/>
      <c r="R451" s="156"/>
      <c r="S451" s="109"/>
    </row>
    <row r="452" spans="1:19" ht="14.25" x14ac:dyDescent="0.2">
      <c r="A452" s="332"/>
      <c r="B452" s="147" t="s">
        <v>71</v>
      </c>
      <c r="C452" s="209"/>
      <c r="D452" s="209"/>
      <c r="E452" s="209"/>
      <c r="F452" s="209"/>
      <c r="G452" s="209" t="s">
        <v>62</v>
      </c>
      <c r="H452" s="209"/>
      <c r="I452" s="274" t="s">
        <v>62</v>
      </c>
      <c r="J452" s="142" t="str">
        <f t="shared" si="202"/>
        <v>X</v>
      </c>
      <c r="K452" s="209" t="str">
        <f t="shared" si="203"/>
        <v>X</v>
      </c>
      <c r="L452" s="209" t="s">
        <v>62</v>
      </c>
      <c r="M452" s="209"/>
      <c r="N452" s="209"/>
      <c r="O452" s="208" t="s">
        <v>62</v>
      </c>
      <c r="P452" s="208" t="s">
        <v>62</v>
      </c>
      <c r="Q452" s="208" t="s">
        <v>62</v>
      </c>
      <c r="R452" s="208" t="s">
        <v>62</v>
      </c>
      <c r="S452" s="109"/>
    </row>
    <row r="453" spans="1:19" x14ac:dyDescent="0.2">
      <c r="A453" s="333"/>
      <c r="B453" s="148" t="s">
        <v>72</v>
      </c>
      <c r="C453" s="209"/>
      <c r="D453" s="209" t="s">
        <v>62</v>
      </c>
      <c r="E453" s="209"/>
      <c r="F453" s="209"/>
      <c r="G453" s="209">
        <f>G451</f>
        <v>3</v>
      </c>
      <c r="H453" s="209">
        <f t="shared" ref="H453:I453" si="234">H451</f>
        <v>3</v>
      </c>
      <c r="I453" s="274">
        <f t="shared" si="234"/>
        <v>0</v>
      </c>
      <c r="J453" s="142">
        <f t="shared" si="202"/>
        <v>0</v>
      </c>
      <c r="K453" s="209">
        <f t="shared" si="203"/>
        <v>3</v>
      </c>
      <c r="L453" s="209" t="s">
        <v>62</v>
      </c>
      <c r="M453" s="150">
        <v>46022</v>
      </c>
      <c r="N453" s="150">
        <v>46022</v>
      </c>
      <c r="O453" s="156"/>
      <c r="P453" s="208" t="s">
        <v>62</v>
      </c>
      <c r="Q453" s="156"/>
      <c r="R453" s="156"/>
      <c r="S453" s="109"/>
    </row>
    <row r="454" spans="1:19" ht="58.5" x14ac:dyDescent="0.2">
      <c r="A454" s="331" t="s">
        <v>268</v>
      </c>
      <c r="B454" s="137" t="str">
        <f>B446</f>
        <v>Результат предоставления субсидии 2 (код субсидии № 7028):</v>
      </c>
      <c r="C454" s="142" t="s">
        <v>191</v>
      </c>
      <c r="D454" s="141" t="s">
        <v>333</v>
      </c>
      <c r="E454" s="141" t="s">
        <v>320</v>
      </c>
      <c r="F454" s="142">
        <v>642</v>
      </c>
      <c r="G454" s="142">
        <v>11</v>
      </c>
      <c r="H454" s="142">
        <f>G454</f>
        <v>11</v>
      </c>
      <c r="I454" s="142">
        <v>0</v>
      </c>
      <c r="J454" s="142">
        <f t="shared" si="202"/>
        <v>0</v>
      </c>
      <c r="K454" s="142">
        <f t="shared" si="203"/>
        <v>11</v>
      </c>
      <c r="L454" s="142"/>
      <c r="M454" s="209" t="s">
        <v>62</v>
      </c>
      <c r="N454" s="209" t="s">
        <v>62</v>
      </c>
      <c r="O454" s="156">
        <v>60587.44</v>
      </c>
      <c r="P454" s="156"/>
      <c r="Q454" s="156">
        <v>14448.6</v>
      </c>
      <c r="R454" s="156">
        <v>0</v>
      </c>
      <c r="S454" s="109"/>
    </row>
    <row r="455" spans="1:19" ht="31.5" x14ac:dyDescent="0.2">
      <c r="A455" s="332"/>
      <c r="B455" s="146" t="s">
        <v>70</v>
      </c>
      <c r="C455" s="209"/>
      <c r="D455" s="209" t="s">
        <v>62</v>
      </c>
      <c r="E455" s="209"/>
      <c r="F455" s="209"/>
      <c r="G455" s="209">
        <f>G454</f>
        <v>11</v>
      </c>
      <c r="H455" s="209">
        <f t="shared" ref="H455:I455" si="235">H454</f>
        <v>11</v>
      </c>
      <c r="I455" s="274">
        <f t="shared" si="235"/>
        <v>0</v>
      </c>
      <c r="J455" s="142">
        <f t="shared" ref="J455:J518" si="236">I455</f>
        <v>0</v>
      </c>
      <c r="K455" s="209">
        <f t="shared" ref="K455:K518" si="237">G455</f>
        <v>11</v>
      </c>
      <c r="L455" s="209" t="s">
        <v>62</v>
      </c>
      <c r="M455" s="150">
        <v>46022</v>
      </c>
      <c r="N455" s="150">
        <v>46022</v>
      </c>
      <c r="O455" s="156"/>
      <c r="P455" s="208" t="s">
        <v>62</v>
      </c>
      <c r="Q455" s="156"/>
      <c r="R455" s="156"/>
      <c r="S455" s="109"/>
    </row>
    <row r="456" spans="1:19" ht="14.25" x14ac:dyDescent="0.2">
      <c r="A456" s="332"/>
      <c r="B456" s="147" t="s">
        <v>76</v>
      </c>
      <c r="C456" s="209"/>
      <c r="D456" s="209"/>
      <c r="E456" s="209"/>
      <c r="F456" s="209"/>
      <c r="G456" s="209" t="s">
        <v>62</v>
      </c>
      <c r="H456" s="209"/>
      <c r="I456" s="274" t="s">
        <v>62</v>
      </c>
      <c r="J456" s="142" t="str">
        <f t="shared" si="236"/>
        <v>X</v>
      </c>
      <c r="K456" s="209" t="str">
        <f t="shared" si="237"/>
        <v>X</v>
      </c>
      <c r="L456" s="209" t="s">
        <v>62</v>
      </c>
      <c r="M456" s="209"/>
      <c r="N456" s="209"/>
      <c r="O456" s="208" t="s">
        <v>62</v>
      </c>
      <c r="P456" s="208" t="s">
        <v>62</v>
      </c>
      <c r="Q456" s="208" t="s">
        <v>62</v>
      </c>
      <c r="R456" s="208" t="s">
        <v>62</v>
      </c>
      <c r="S456" s="109"/>
    </row>
    <row r="457" spans="1:19" ht="45" x14ac:dyDescent="0.2">
      <c r="A457" s="332"/>
      <c r="B457" s="148" t="s">
        <v>192</v>
      </c>
      <c r="C457" s="209"/>
      <c r="D457" s="209" t="s">
        <v>62</v>
      </c>
      <c r="E457" s="209"/>
      <c r="F457" s="209"/>
      <c r="G457" s="209">
        <f>G454</f>
        <v>11</v>
      </c>
      <c r="H457" s="209">
        <f t="shared" ref="H457:I457" si="238">H454</f>
        <v>11</v>
      </c>
      <c r="I457" s="274">
        <f t="shared" si="238"/>
        <v>0</v>
      </c>
      <c r="J457" s="142">
        <f t="shared" si="236"/>
        <v>0</v>
      </c>
      <c r="K457" s="209">
        <f t="shared" si="237"/>
        <v>11</v>
      </c>
      <c r="L457" s="209" t="s">
        <v>62</v>
      </c>
      <c r="M457" s="150">
        <v>46022</v>
      </c>
      <c r="N457" s="150">
        <v>46022</v>
      </c>
      <c r="O457" s="156"/>
      <c r="P457" s="208" t="s">
        <v>62</v>
      </c>
      <c r="Q457" s="156"/>
      <c r="R457" s="156"/>
      <c r="S457" s="109"/>
    </row>
    <row r="458" spans="1:19" ht="14.25" x14ac:dyDescent="0.2">
      <c r="A458" s="332"/>
      <c r="B458" s="147" t="s">
        <v>193</v>
      </c>
      <c r="C458" s="209"/>
      <c r="D458" s="209"/>
      <c r="E458" s="209"/>
      <c r="F458" s="209"/>
      <c r="G458" s="209" t="s">
        <v>62</v>
      </c>
      <c r="H458" s="209"/>
      <c r="I458" s="274" t="s">
        <v>62</v>
      </c>
      <c r="J458" s="142" t="str">
        <f t="shared" si="236"/>
        <v>X</v>
      </c>
      <c r="K458" s="209" t="str">
        <f t="shared" si="237"/>
        <v>X</v>
      </c>
      <c r="L458" s="209" t="s">
        <v>62</v>
      </c>
      <c r="M458" s="209"/>
      <c r="N458" s="209"/>
      <c r="O458" s="208" t="s">
        <v>62</v>
      </c>
      <c r="P458" s="208" t="s">
        <v>62</v>
      </c>
      <c r="Q458" s="208" t="s">
        <v>62</v>
      </c>
      <c r="R458" s="208" t="s">
        <v>62</v>
      </c>
      <c r="S458" s="109"/>
    </row>
    <row r="459" spans="1:19" ht="45" x14ac:dyDescent="0.2">
      <c r="A459" s="332"/>
      <c r="B459" s="148" t="s">
        <v>330</v>
      </c>
      <c r="C459" s="209"/>
      <c r="D459" s="209" t="s">
        <v>62</v>
      </c>
      <c r="E459" s="209"/>
      <c r="F459" s="209"/>
      <c r="G459" s="209">
        <f>G455</f>
        <v>11</v>
      </c>
      <c r="H459" s="209">
        <f t="shared" ref="H459:I459" si="239">H455</f>
        <v>11</v>
      </c>
      <c r="I459" s="274">
        <f t="shared" si="239"/>
        <v>0</v>
      </c>
      <c r="J459" s="142">
        <f t="shared" si="236"/>
        <v>0</v>
      </c>
      <c r="K459" s="209">
        <f t="shared" si="237"/>
        <v>11</v>
      </c>
      <c r="L459" s="209" t="s">
        <v>62</v>
      </c>
      <c r="M459" s="150">
        <v>46022</v>
      </c>
      <c r="N459" s="150">
        <v>46022</v>
      </c>
      <c r="O459" s="156"/>
      <c r="P459" s="208" t="s">
        <v>62</v>
      </c>
      <c r="Q459" s="156"/>
      <c r="R459" s="156"/>
      <c r="S459" s="109"/>
    </row>
    <row r="460" spans="1:19" ht="14.25" x14ac:dyDescent="0.2">
      <c r="A460" s="332"/>
      <c r="B460" s="147" t="s">
        <v>71</v>
      </c>
      <c r="C460" s="209"/>
      <c r="D460" s="209"/>
      <c r="E460" s="209"/>
      <c r="F460" s="209"/>
      <c r="G460" s="209" t="s">
        <v>62</v>
      </c>
      <c r="H460" s="209"/>
      <c r="I460" s="274" t="s">
        <v>62</v>
      </c>
      <c r="J460" s="142" t="str">
        <f t="shared" si="236"/>
        <v>X</v>
      </c>
      <c r="K460" s="209" t="str">
        <f t="shared" si="237"/>
        <v>X</v>
      </c>
      <c r="L460" s="209" t="s">
        <v>62</v>
      </c>
      <c r="M460" s="209"/>
      <c r="N460" s="209"/>
      <c r="O460" s="208" t="s">
        <v>62</v>
      </c>
      <c r="P460" s="208" t="s">
        <v>62</v>
      </c>
      <c r="Q460" s="208" t="s">
        <v>62</v>
      </c>
      <c r="R460" s="208" t="s">
        <v>62</v>
      </c>
      <c r="S460" s="109"/>
    </row>
    <row r="461" spans="1:19" x14ac:dyDescent="0.2">
      <c r="A461" s="333"/>
      <c r="B461" s="148" t="s">
        <v>72</v>
      </c>
      <c r="C461" s="209"/>
      <c r="D461" s="209" t="s">
        <v>62</v>
      </c>
      <c r="E461" s="209"/>
      <c r="F461" s="209"/>
      <c r="G461" s="209">
        <f>G459</f>
        <v>11</v>
      </c>
      <c r="H461" s="209">
        <f t="shared" ref="H461:I461" si="240">H459</f>
        <v>11</v>
      </c>
      <c r="I461" s="274">
        <f t="shared" si="240"/>
        <v>0</v>
      </c>
      <c r="J461" s="142">
        <f t="shared" si="236"/>
        <v>0</v>
      </c>
      <c r="K461" s="209">
        <f t="shared" si="237"/>
        <v>11</v>
      </c>
      <c r="L461" s="209" t="s">
        <v>62</v>
      </c>
      <c r="M461" s="150">
        <v>46022</v>
      </c>
      <c r="N461" s="150">
        <v>46022</v>
      </c>
      <c r="O461" s="156"/>
      <c r="P461" s="208" t="s">
        <v>62</v>
      </c>
      <c r="Q461" s="156"/>
      <c r="R461" s="156"/>
      <c r="S461" s="109"/>
    </row>
    <row r="462" spans="1:19" ht="58.5" x14ac:dyDescent="0.2">
      <c r="A462" s="331" t="s">
        <v>269</v>
      </c>
      <c r="B462" s="137" t="str">
        <f>B454</f>
        <v>Результат предоставления субсидии 2 (код субсидии № 7028):</v>
      </c>
      <c r="C462" s="142" t="s">
        <v>191</v>
      </c>
      <c r="D462" s="141" t="s">
        <v>333</v>
      </c>
      <c r="E462" s="141" t="s">
        <v>320</v>
      </c>
      <c r="F462" s="142">
        <v>642</v>
      </c>
      <c r="G462" s="142">
        <v>12</v>
      </c>
      <c r="H462" s="142">
        <f>G462</f>
        <v>12</v>
      </c>
      <c r="I462" s="142">
        <v>0</v>
      </c>
      <c r="J462" s="142">
        <f t="shared" si="236"/>
        <v>0</v>
      </c>
      <c r="K462" s="142">
        <f t="shared" si="237"/>
        <v>12</v>
      </c>
      <c r="L462" s="142"/>
      <c r="M462" s="209" t="s">
        <v>62</v>
      </c>
      <c r="N462" s="209" t="s">
        <v>62</v>
      </c>
      <c r="O462" s="156">
        <v>8512.15</v>
      </c>
      <c r="P462" s="156"/>
      <c r="Q462" s="156">
        <v>0</v>
      </c>
      <c r="R462" s="156">
        <v>0</v>
      </c>
      <c r="S462" s="109"/>
    </row>
    <row r="463" spans="1:19" ht="31.5" x14ac:dyDescent="0.2">
      <c r="A463" s="332"/>
      <c r="B463" s="146" t="s">
        <v>70</v>
      </c>
      <c r="C463" s="209"/>
      <c r="D463" s="209" t="s">
        <v>62</v>
      </c>
      <c r="E463" s="209"/>
      <c r="F463" s="209"/>
      <c r="G463" s="209">
        <f>G462</f>
        <v>12</v>
      </c>
      <c r="H463" s="209">
        <f t="shared" ref="H463:I463" si="241">H462</f>
        <v>12</v>
      </c>
      <c r="I463" s="274">
        <f t="shared" si="241"/>
        <v>0</v>
      </c>
      <c r="J463" s="142">
        <f t="shared" si="236"/>
        <v>0</v>
      </c>
      <c r="K463" s="209">
        <f t="shared" si="237"/>
        <v>12</v>
      </c>
      <c r="L463" s="209" t="s">
        <v>62</v>
      </c>
      <c r="M463" s="150">
        <v>46022</v>
      </c>
      <c r="N463" s="150">
        <v>46022</v>
      </c>
      <c r="O463" s="156"/>
      <c r="P463" s="208" t="s">
        <v>62</v>
      </c>
      <c r="Q463" s="156"/>
      <c r="R463" s="156"/>
      <c r="S463" s="109"/>
    </row>
    <row r="464" spans="1:19" ht="14.25" x14ac:dyDescent="0.2">
      <c r="A464" s="332"/>
      <c r="B464" s="147" t="s">
        <v>76</v>
      </c>
      <c r="C464" s="209"/>
      <c r="D464" s="209"/>
      <c r="E464" s="209"/>
      <c r="F464" s="209"/>
      <c r="G464" s="209" t="s">
        <v>62</v>
      </c>
      <c r="H464" s="209"/>
      <c r="I464" s="274" t="s">
        <v>62</v>
      </c>
      <c r="J464" s="142" t="str">
        <f t="shared" si="236"/>
        <v>X</v>
      </c>
      <c r="K464" s="209" t="str">
        <f t="shared" si="237"/>
        <v>X</v>
      </c>
      <c r="L464" s="209" t="s">
        <v>62</v>
      </c>
      <c r="M464" s="209"/>
      <c r="N464" s="209"/>
      <c r="O464" s="208" t="s">
        <v>62</v>
      </c>
      <c r="P464" s="208" t="s">
        <v>62</v>
      </c>
      <c r="Q464" s="208" t="s">
        <v>62</v>
      </c>
      <c r="R464" s="208" t="s">
        <v>62</v>
      </c>
      <c r="S464" s="109"/>
    </row>
    <row r="465" spans="1:19" ht="45" x14ac:dyDescent="0.2">
      <c r="A465" s="332"/>
      <c r="B465" s="148" t="s">
        <v>192</v>
      </c>
      <c r="C465" s="209"/>
      <c r="D465" s="209" t="s">
        <v>62</v>
      </c>
      <c r="E465" s="209"/>
      <c r="F465" s="209"/>
      <c r="G465" s="209">
        <f>G462</f>
        <v>12</v>
      </c>
      <c r="H465" s="209">
        <f t="shared" ref="H465:I465" si="242">H462</f>
        <v>12</v>
      </c>
      <c r="I465" s="274">
        <f t="shared" si="242"/>
        <v>0</v>
      </c>
      <c r="J465" s="142">
        <f t="shared" si="236"/>
        <v>0</v>
      </c>
      <c r="K465" s="209">
        <f t="shared" si="237"/>
        <v>12</v>
      </c>
      <c r="L465" s="209" t="s">
        <v>62</v>
      </c>
      <c r="M465" s="150">
        <v>46022</v>
      </c>
      <c r="N465" s="150">
        <v>46022</v>
      </c>
      <c r="O465" s="156"/>
      <c r="P465" s="208" t="s">
        <v>62</v>
      </c>
      <c r="Q465" s="156"/>
      <c r="R465" s="156"/>
      <c r="S465" s="109"/>
    </row>
    <row r="466" spans="1:19" ht="14.25" x14ac:dyDescent="0.2">
      <c r="A466" s="332"/>
      <c r="B466" s="147" t="s">
        <v>193</v>
      </c>
      <c r="C466" s="209"/>
      <c r="D466" s="209"/>
      <c r="E466" s="209"/>
      <c r="F466" s="209"/>
      <c r="G466" s="209" t="s">
        <v>62</v>
      </c>
      <c r="H466" s="209"/>
      <c r="I466" s="274" t="s">
        <v>62</v>
      </c>
      <c r="J466" s="142" t="str">
        <f t="shared" si="236"/>
        <v>X</v>
      </c>
      <c r="K466" s="209" t="str">
        <f t="shared" si="237"/>
        <v>X</v>
      </c>
      <c r="L466" s="209" t="s">
        <v>62</v>
      </c>
      <c r="M466" s="209"/>
      <c r="N466" s="209"/>
      <c r="O466" s="208" t="s">
        <v>62</v>
      </c>
      <c r="P466" s="208" t="s">
        <v>62</v>
      </c>
      <c r="Q466" s="208" t="s">
        <v>62</v>
      </c>
      <c r="R466" s="208" t="s">
        <v>62</v>
      </c>
      <c r="S466" s="109"/>
    </row>
    <row r="467" spans="1:19" ht="45" x14ac:dyDescent="0.2">
      <c r="A467" s="332"/>
      <c r="B467" s="148" t="s">
        <v>330</v>
      </c>
      <c r="C467" s="209"/>
      <c r="D467" s="209" t="s">
        <v>62</v>
      </c>
      <c r="E467" s="209"/>
      <c r="F467" s="209"/>
      <c r="G467" s="209">
        <f>G463</f>
        <v>12</v>
      </c>
      <c r="H467" s="209">
        <f t="shared" ref="H467:I467" si="243">H463</f>
        <v>12</v>
      </c>
      <c r="I467" s="274">
        <f t="shared" si="243"/>
        <v>0</v>
      </c>
      <c r="J467" s="142">
        <f t="shared" si="236"/>
        <v>0</v>
      </c>
      <c r="K467" s="209">
        <f t="shared" si="237"/>
        <v>12</v>
      </c>
      <c r="L467" s="209" t="s">
        <v>62</v>
      </c>
      <c r="M467" s="150">
        <v>46022</v>
      </c>
      <c r="N467" s="150">
        <v>46022</v>
      </c>
      <c r="O467" s="156"/>
      <c r="P467" s="208" t="s">
        <v>62</v>
      </c>
      <c r="Q467" s="156"/>
      <c r="R467" s="156"/>
      <c r="S467" s="109"/>
    </row>
    <row r="468" spans="1:19" ht="14.25" x14ac:dyDescent="0.2">
      <c r="A468" s="332"/>
      <c r="B468" s="147" t="s">
        <v>71</v>
      </c>
      <c r="C468" s="209"/>
      <c r="D468" s="209"/>
      <c r="E468" s="209"/>
      <c r="F468" s="209"/>
      <c r="G468" s="209" t="s">
        <v>62</v>
      </c>
      <c r="H468" s="209"/>
      <c r="I468" s="274" t="s">
        <v>62</v>
      </c>
      <c r="J468" s="142" t="str">
        <f t="shared" si="236"/>
        <v>X</v>
      </c>
      <c r="K468" s="209" t="str">
        <f t="shared" si="237"/>
        <v>X</v>
      </c>
      <c r="L468" s="209" t="s">
        <v>62</v>
      </c>
      <c r="M468" s="209"/>
      <c r="N468" s="209"/>
      <c r="O468" s="208" t="s">
        <v>62</v>
      </c>
      <c r="P468" s="208" t="s">
        <v>62</v>
      </c>
      <c r="Q468" s="208" t="s">
        <v>62</v>
      </c>
      <c r="R468" s="208" t="s">
        <v>62</v>
      </c>
      <c r="S468" s="109"/>
    </row>
    <row r="469" spans="1:19" x14ac:dyDescent="0.2">
      <c r="A469" s="333"/>
      <c r="B469" s="148" t="s">
        <v>72</v>
      </c>
      <c r="C469" s="209"/>
      <c r="D469" s="209" t="s">
        <v>62</v>
      </c>
      <c r="E469" s="209"/>
      <c r="F469" s="209"/>
      <c r="G469" s="209">
        <f>G467</f>
        <v>12</v>
      </c>
      <c r="H469" s="209">
        <f t="shared" ref="H469:I469" si="244">H467</f>
        <v>12</v>
      </c>
      <c r="I469" s="274">
        <f t="shared" si="244"/>
        <v>0</v>
      </c>
      <c r="J469" s="142">
        <f t="shared" si="236"/>
        <v>0</v>
      </c>
      <c r="K469" s="209">
        <f t="shared" si="237"/>
        <v>12</v>
      </c>
      <c r="L469" s="209" t="s">
        <v>62</v>
      </c>
      <c r="M469" s="150">
        <v>46022</v>
      </c>
      <c r="N469" s="150">
        <v>46022</v>
      </c>
      <c r="O469" s="156"/>
      <c r="P469" s="208" t="s">
        <v>62</v>
      </c>
      <c r="Q469" s="156"/>
      <c r="R469" s="156"/>
      <c r="S469" s="109"/>
    </row>
    <row r="470" spans="1:19" ht="58.5" x14ac:dyDescent="0.2">
      <c r="A470" s="331" t="s">
        <v>270</v>
      </c>
      <c r="B470" s="137" t="str">
        <f>B462</f>
        <v>Результат предоставления субсидии 2 (код субсидии № 7028):</v>
      </c>
      <c r="C470" s="142" t="s">
        <v>191</v>
      </c>
      <c r="D470" s="141" t="s">
        <v>333</v>
      </c>
      <c r="E470" s="141" t="s">
        <v>320</v>
      </c>
      <c r="F470" s="142">
        <v>642</v>
      </c>
      <c r="G470" s="142">
        <v>1</v>
      </c>
      <c r="H470" s="142">
        <f>G470</f>
        <v>1</v>
      </c>
      <c r="I470" s="142">
        <v>0</v>
      </c>
      <c r="J470" s="142">
        <f t="shared" si="236"/>
        <v>0</v>
      </c>
      <c r="K470" s="142">
        <f t="shared" si="237"/>
        <v>1</v>
      </c>
      <c r="L470" s="142"/>
      <c r="M470" s="209" t="s">
        <v>62</v>
      </c>
      <c r="N470" s="209" t="s">
        <v>62</v>
      </c>
      <c r="O470" s="156">
        <v>14448.6</v>
      </c>
      <c r="P470" s="156"/>
      <c r="Q470" s="156">
        <v>0</v>
      </c>
      <c r="R470" s="156">
        <v>0</v>
      </c>
      <c r="S470" s="109"/>
    </row>
    <row r="471" spans="1:19" ht="31.5" x14ac:dyDescent="0.2">
      <c r="A471" s="332"/>
      <c r="B471" s="146" t="s">
        <v>70</v>
      </c>
      <c r="C471" s="209"/>
      <c r="D471" s="209" t="s">
        <v>62</v>
      </c>
      <c r="E471" s="209"/>
      <c r="F471" s="209"/>
      <c r="G471" s="209">
        <f>G470</f>
        <v>1</v>
      </c>
      <c r="H471" s="209">
        <f t="shared" ref="H471:I471" si="245">H470</f>
        <v>1</v>
      </c>
      <c r="I471" s="274">
        <f t="shared" si="245"/>
        <v>0</v>
      </c>
      <c r="J471" s="142">
        <f t="shared" si="236"/>
        <v>0</v>
      </c>
      <c r="K471" s="209">
        <f t="shared" si="237"/>
        <v>1</v>
      </c>
      <c r="L471" s="209" t="s">
        <v>62</v>
      </c>
      <c r="M471" s="150">
        <v>46022</v>
      </c>
      <c r="N471" s="150">
        <v>46022</v>
      </c>
      <c r="O471" s="156"/>
      <c r="P471" s="208" t="s">
        <v>62</v>
      </c>
      <c r="Q471" s="156"/>
      <c r="R471" s="156"/>
      <c r="S471" s="109"/>
    </row>
    <row r="472" spans="1:19" ht="14.25" x14ac:dyDescent="0.2">
      <c r="A472" s="332"/>
      <c r="B472" s="147" t="s">
        <v>76</v>
      </c>
      <c r="C472" s="209"/>
      <c r="D472" s="209"/>
      <c r="E472" s="209"/>
      <c r="F472" s="209"/>
      <c r="G472" s="209" t="s">
        <v>62</v>
      </c>
      <c r="H472" s="209"/>
      <c r="I472" s="274" t="s">
        <v>62</v>
      </c>
      <c r="J472" s="142" t="str">
        <f t="shared" si="236"/>
        <v>X</v>
      </c>
      <c r="K472" s="209" t="str">
        <f t="shared" si="237"/>
        <v>X</v>
      </c>
      <c r="L472" s="209" t="s">
        <v>62</v>
      </c>
      <c r="M472" s="209"/>
      <c r="N472" s="209"/>
      <c r="O472" s="208" t="s">
        <v>62</v>
      </c>
      <c r="P472" s="208" t="s">
        <v>62</v>
      </c>
      <c r="Q472" s="208" t="s">
        <v>62</v>
      </c>
      <c r="R472" s="208" t="s">
        <v>62</v>
      </c>
      <c r="S472" s="109"/>
    </row>
    <row r="473" spans="1:19" ht="45" x14ac:dyDescent="0.2">
      <c r="A473" s="332"/>
      <c r="B473" s="148" t="s">
        <v>192</v>
      </c>
      <c r="C473" s="209"/>
      <c r="D473" s="209" t="s">
        <v>62</v>
      </c>
      <c r="E473" s="209"/>
      <c r="F473" s="209"/>
      <c r="G473" s="209">
        <f>G470</f>
        <v>1</v>
      </c>
      <c r="H473" s="209">
        <f t="shared" ref="H473:I473" si="246">H470</f>
        <v>1</v>
      </c>
      <c r="I473" s="274">
        <f t="shared" si="246"/>
        <v>0</v>
      </c>
      <c r="J473" s="142">
        <f t="shared" si="236"/>
        <v>0</v>
      </c>
      <c r="K473" s="209">
        <f t="shared" si="237"/>
        <v>1</v>
      </c>
      <c r="L473" s="209" t="s">
        <v>62</v>
      </c>
      <c r="M473" s="150">
        <v>46022</v>
      </c>
      <c r="N473" s="150">
        <v>46022</v>
      </c>
      <c r="O473" s="156"/>
      <c r="P473" s="208" t="s">
        <v>62</v>
      </c>
      <c r="Q473" s="156"/>
      <c r="R473" s="156"/>
      <c r="S473" s="109"/>
    </row>
    <row r="474" spans="1:19" ht="14.25" x14ac:dyDescent="0.2">
      <c r="A474" s="332"/>
      <c r="B474" s="147" t="s">
        <v>193</v>
      </c>
      <c r="C474" s="209"/>
      <c r="D474" s="209"/>
      <c r="E474" s="209"/>
      <c r="F474" s="209"/>
      <c r="G474" s="209" t="s">
        <v>62</v>
      </c>
      <c r="H474" s="209"/>
      <c r="I474" s="274" t="s">
        <v>62</v>
      </c>
      <c r="J474" s="142" t="str">
        <f t="shared" si="236"/>
        <v>X</v>
      </c>
      <c r="K474" s="209" t="str">
        <f t="shared" si="237"/>
        <v>X</v>
      </c>
      <c r="L474" s="209" t="s">
        <v>62</v>
      </c>
      <c r="M474" s="209"/>
      <c r="N474" s="209"/>
      <c r="O474" s="208" t="s">
        <v>62</v>
      </c>
      <c r="P474" s="208" t="s">
        <v>62</v>
      </c>
      <c r="Q474" s="208" t="s">
        <v>62</v>
      </c>
      <c r="R474" s="208" t="s">
        <v>62</v>
      </c>
      <c r="S474" s="109"/>
    </row>
    <row r="475" spans="1:19" ht="45" x14ac:dyDescent="0.2">
      <c r="A475" s="332"/>
      <c r="B475" s="148" t="s">
        <v>330</v>
      </c>
      <c r="C475" s="209"/>
      <c r="D475" s="209" t="s">
        <v>62</v>
      </c>
      <c r="E475" s="209"/>
      <c r="F475" s="209"/>
      <c r="G475" s="209">
        <f>G471</f>
        <v>1</v>
      </c>
      <c r="H475" s="209">
        <f t="shared" ref="H475:I475" si="247">H471</f>
        <v>1</v>
      </c>
      <c r="I475" s="274">
        <f t="shared" si="247"/>
        <v>0</v>
      </c>
      <c r="J475" s="142">
        <f t="shared" si="236"/>
        <v>0</v>
      </c>
      <c r="K475" s="209">
        <f t="shared" si="237"/>
        <v>1</v>
      </c>
      <c r="L475" s="209" t="s">
        <v>62</v>
      </c>
      <c r="M475" s="150">
        <v>46022</v>
      </c>
      <c r="N475" s="150">
        <v>46022</v>
      </c>
      <c r="O475" s="156"/>
      <c r="P475" s="208" t="s">
        <v>62</v>
      </c>
      <c r="Q475" s="156"/>
      <c r="R475" s="156"/>
      <c r="S475" s="109"/>
    </row>
    <row r="476" spans="1:19" ht="14.25" x14ac:dyDescent="0.2">
      <c r="A476" s="332"/>
      <c r="B476" s="147" t="s">
        <v>71</v>
      </c>
      <c r="C476" s="209"/>
      <c r="D476" s="209"/>
      <c r="E476" s="209"/>
      <c r="F476" s="209"/>
      <c r="G476" s="209" t="s">
        <v>62</v>
      </c>
      <c r="H476" s="209"/>
      <c r="I476" s="274" t="s">
        <v>62</v>
      </c>
      <c r="J476" s="142" t="str">
        <f t="shared" si="236"/>
        <v>X</v>
      </c>
      <c r="K476" s="209" t="str">
        <f t="shared" si="237"/>
        <v>X</v>
      </c>
      <c r="L476" s="209" t="s">
        <v>62</v>
      </c>
      <c r="M476" s="209"/>
      <c r="N476" s="209"/>
      <c r="O476" s="208" t="s">
        <v>62</v>
      </c>
      <c r="P476" s="208" t="s">
        <v>62</v>
      </c>
      <c r="Q476" s="208" t="s">
        <v>62</v>
      </c>
      <c r="R476" s="208" t="s">
        <v>62</v>
      </c>
      <c r="S476" s="109"/>
    </row>
    <row r="477" spans="1:19" x14ac:dyDescent="0.2">
      <c r="A477" s="333"/>
      <c r="B477" s="148" t="s">
        <v>72</v>
      </c>
      <c r="C477" s="209"/>
      <c r="D477" s="209" t="s">
        <v>62</v>
      </c>
      <c r="E477" s="209"/>
      <c r="F477" s="209"/>
      <c r="G477" s="209">
        <f>G475</f>
        <v>1</v>
      </c>
      <c r="H477" s="209">
        <f t="shared" ref="H477:I477" si="248">H475</f>
        <v>1</v>
      </c>
      <c r="I477" s="274">
        <f t="shared" si="248"/>
        <v>0</v>
      </c>
      <c r="J477" s="142">
        <f t="shared" si="236"/>
        <v>0</v>
      </c>
      <c r="K477" s="209">
        <f t="shared" si="237"/>
        <v>1</v>
      </c>
      <c r="L477" s="209" t="s">
        <v>62</v>
      </c>
      <c r="M477" s="150">
        <v>46022</v>
      </c>
      <c r="N477" s="150">
        <v>46022</v>
      </c>
      <c r="O477" s="156"/>
      <c r="P477" s="208" t="s">
        <v>62</v>
      </c>
      <c r="Q477" s="156"/>
      <c r="R477" s="156"/>
      <c r="S477" s="109"/>
    </row>
    <row r="478" spans="1:19" ht="58.5" x14ac:dyDescent="0.2">
      <c r="A478" s="331" t="s">
        <v>271</v>
      </c>
      <c r="B478" s="137" t="str">
        <f>B470</f>
        <v>Результат предоставления субсидии 2 (код субсидии № 7028):</v>
      </c>
      <c r="C478" s="142" t="s">
        <v>191</v>
      </c>
      <c r="D478" s="141" t="s">
        <v>333</v>
      </c>
      <c r="E478" s="141" t="s">
        <v>320</v>
      </c>
      <c r="F478" s="142">
        <v>642</v>
      </c>
      <c r="G478" s="142">
        <v>12</v>
      </c>
      <c r="H478" s="142">
        <f>G478</f>
        <v>12</v>
      </c>
      <c r="I478" s="142">
        <v>0</v>
      </c>
      <c r="J478" s="142">
        <f t="shared" si="236"/>
        <v>0</v>
      </c>
      <c r="K478" s="142">
        <f t="shared" si="237"/>
        <v>12</v>
      </c>
      <c r="L478" s="142"/>
      <c r="M478" s="209" t="s">
        <v>62</v>
      </c>
      <c r="N478" s="209" t="s">
        <v>62</v>
      </c>
      <c r="O478" s="156">
        <v>2889.72</v>
      </c>
      <c r="P478" s="156"/>
      <c r="Q478" s="156">
        <v>0</v>
      </c>
      <c r="R478" s="156">
        <v>0</v>
      </c>
      <c r="S478" s="109"/>
    </row>
    <row r="479" spans="1:19" ht="31.5" x14ac:dyDescent="0.2">
      <c r="A479" s="332"/>
      <c r="B479" s="146" t="s">
        <v>70</v>
      </c>
      <c r="C479" s="209"/>
      <c r="D479" s="209" t="s">
        <v>62</v>
      </c>
      <c r="E479" s="209"/>
      <c r="F479" s="209"/>
      <c r="G479" s="209">
        <f>G478</f>
        <v>12</v>
      </c>
      <c r="H479" s="209">
        <f t="shared" ref="H479:I479" si="249">H478</f>
        <v>12</v>
      </c>
      <c r="I479" s="274">
        <f t="shared" si="249"/>
        <v>0</v>
      </c>
      <c r="J479" s="142">
        <f t="shared" si="236"/>
        <v>0</v>
      </c>
      <c r="K479" s="209">
        <f t="shared" si="237"/>
        <v>12</v>
      </c>
      <c r="L479" s="209" t="s">
        <v>62</v>
      </c>
      <c r="M479" s="150">
        <v>46022</v>
      </c>
      <c r="N479" s="150">
        <v>46022</v>
      </c>
      <c r="O479" s="156"/>
      <c r="P479" s="208" t="s">
        <v>62</v>
      </c>
      <c r="Q479" s="156"/>
      <c r="R479" s="156"/>
      <c r="S479" s="109"/>
    </row>
    <row r="480" spans="1:19" ht="14.25" x14ac:dyDescent="0.2">
      <c r="A480" s="332"/>
      <c r="B480" s="147" t="s">
        <v>76</v>
      </c>
      <c r="C480" s="209"/>
      <c r="D480" s="209"/>
      <c r="E480" s="209"/>
      <c r="F480" s="209"/>
      <c r="G480" s="209" t="s">
        <v>62</v>
      </c>
      <c r="H480" s="209"/>
      <c r="I480" s="274" t="s">
        <v>62</v>
      </c>
      <c r="J480" s="142" t="str">
        <f t="shared" si="236"/>
        <v>X</v>
      </c>
      <c r="K480" s="209" t="str">
        <f t="shared" si="237"/>
        <v>X</v>
      </c>
      <c r="L480" s="209" t="s">
        <v>62</v>
      </c>
      <c r="M480" s="209"/>
      <c r="N480" s="209"/>
      <c r="O480" s="208" t="s">
        <v>62</v>
      </c>
      <c r="P480" s="208" t="s">
        <v>62</v>
      </c>
      <c r="Q480" s="208" t="s">
        <v>62</v>
      </c>
      <c r="R480" s="208" t="s">
        <v>62</v>
      </c>
      <c r="S480" s="109"/>
    </row>
    <row r="481" spans="1:19" ht="45" x14ac:dyDescent="0.2">
      <c r="A481" s="332"/>
      <c r="B481" s="148" t="s">
        <v>192</v>
      </c>
      <c r="C481" s="209"/>
      <c r="D481" s="209" t="s">
        <v>62</v>
      </c>
      <c r="E481" s="209"/>
      <c r="F481" s="209"/>
      <c r="G481" s="209">
        <f>G478</f>
        <v>12</v>
      </c>
      <c r="H481" s="209">
        <f t="shared" ref="H481:I481" si="250">H478</f>
        <v>12</v>
      </c>
      <c r="I481" s="274">
        <f t="shared" si="250"/>
        <v>0</v>
      </c>
      <c r="J481" s="142">
        <f t="shared" si="236"/>
        <v>0</v>
      </c>
      <c r="K481" s="209">
        <f t="shared" si="237"/>
        <v>12</v>
      </c>
      <c r="L481" s="209" t="s">
        <v>62</v>
      </c>
      <c r="M481" s="150">
        <v>46022</v>
      </c>
      <c r="N481" s="150">
        <v>46022</v>
      </c>
      <c r="O481" s="156"/>
      <c r="P481" s="208" t="s">
        <v>62</v>
      </c>
      <c r="Q481" s="156"/>
      <c r="R481" s="156"/>
      <c r="S481" s="109"/>
    </row>
    <row r="482" spans="1:19" ht="14.25" x14ac:dyDescent="0.2">
      <c r="A482" s="332"/>
      <c r="B482" s="147" t="s">
        <v>193</v>
      </c>
      <c r="C482" s="209"/>
      <c r="D482" s="209"/>
      <c r="E482" s="209"/>
      <c r="F482" s="209"/>
      <c r="G482" s="209" t="s">
        <v>62</v>
      </c>
      <c r="H482" s="209"/>
      <c r="I482" s="274" t="s">
        <v>62</v>
      </c>
      <c r="J482" s="142" t="str">
        <f t="shared" si="236"/>
        <v>X</v>
      </c>
      <c r="K482" s="209" t="str">
        <f t="shared" si="237"/>
        <v>X</v>
      </c>
      <c r="L482" s="209" t="s">
        <v>62</v>
      </c>
      <c r="M482" s="209"/>
      <c r="N482" s="209"/>
      <c r="O482" s="208" t="s">
        <v>62</v>
      </c>
      <c r="P482" s="208" t="s">
        <v>62</v>
      </c>
      <c r="Q482" s="208" t="s">
        <v>62</v>
      </c>
      <c r="R482" s="208" t="s">
        <v>62</v>
      </c>
      <c r="S482" s="109"/>
    </row>
    <row r="483" spans="1:19" ht="45" x14ac:dyDescent="0.2">
      <c r="A483" s="332"/>
      <c r="B483" s="148" t="s">
        <v>330</v>
      </c>
      <c r="C483" s="209"/>
      <c r="D483" s="209" t="s">
        <v>62</v>
      </c>
      <c r="E483" s="209"/>
      <c r="F483" s="209"/>
      <c r="G483" s="209">
        <f>G479</f>
        <v>12</v>
      </c>
      <c r="H483" s="209">
        <f t="shared" ref="H483:I483" si="251">H479</f>
        <v>12</v>
      </c>
      <c r="I483" s="274">
        <f t="shared" si="251"/>
        <v>0</v>
      </c>
      <c r="J483" s="142">
        <f t="shared" si="236"/>
        <v>0</v>
      </c>
      <c r="K483" s="209">
        <f t="shared" si="237"/>
        <v>12</v>
      </c>
      <c r="L483" s="209" t="s">
        <v>62</v>
      </c>
      <c r="M483" s="150">
        <v>46022</v>
      </c>
      <c r="N483" s="150">
        <v>46022</v>
      </c>
      <c r="O483" s="156"/>
      <c r="P483" s="208" t="s">
        <v>62</v>
      </c>
      <c r="Q483" s="156"/>
      <c r="R483" s="156"/>
      <c r="S483" s="109"/>
    </row>
    <row r="484" spans="1:19" ht="14.25" x14ac:dyDescent="0.2">
      <c r="A484" s="332"/>
      <c r="B484" s="147" t="s">
        <v>71</v>
      </c>
      <c r="C484" s="209"/>
      <c r="D484" s="209"/>
      <c r="E484" s="209"/>
      <c r="F484" s="209"/>
      <c r="G484" s="209" t="s">
        <v>62</v>
      </c>
      <c r="H484" s="209"/>
      <c r="I484" s="274" t="s">
        <v>62</v>
      </c>
      <c r="J484" s="142" t="str">
        <f t="shared" si="236"/>
        <v>X</v>
      </c>
      <c r="K484" s="209" t="str">
        <f t="shared" si="237"/>
        <v>X</v>
      </c>
      <c r="L484" s="209" t="s">
        <v>62</v>
      </c>
      <c r="M484" s="209"/>
      <c r="N484" s="209"/>
      <c r="O484" s="208" t="s">
        <v>62</v>
      </c>
      <c r="P484" s="208" t="s">
        <v>62</v>
      </c>
      <c r="Q484" s="208" t="s">
        <v>62</v>
      </c>
      <c r="R484" s="208" t="s">
        <v>62</v>
      </c>
      <c r="S484" s="109"/>
    </row>
    <row r="485" spans="1:19" x14ac:dyDescent="0.2">
      <c r="A485" s="333"/>
      <c r="B485" s="148" t="s">
        <v>72</v>
      </c>
      <c r="C485" s="209"/>
      <c r="D485" s="209" t="s">
        <v>62</v>
      </c>
      <c r="E485" s="209"/>
      <c r="F485" s="209"/>
      <c r="G485" s="209">
        <f>G483</f>
        <v>12</v>
      </c>
      <c r="H485" s="209">
        <f t="shared" ref="H485:I485" si="252">H483</f>
        <v>12</v>
      </c>
      <c r="I485" s="274">
        <f t="shared" si="252"/>
        <v>0</v>
      </c>
      <c r="J485" s="142">
        <f t="shared" si="236"/>
        <v>0</v>
      </c>
      <c r="K485" s="209">
        <f t="shared" si="237"/>
        <v>12</v>
      </c>
      <c r="L485" s="209" t="s">
        <v>62</v>
      </c>
      <c r="M485" s="150">
        <v>46022</v>
      </c>
      <c r="N485" s="150">
        <v>46022</v>
      </c>
      <c r="O485" s="156"/>
      <c r="P485" s="208" t="s">
        <v>62</v>
      </c>
      <c r="Q485" s="156"/>
      <c r="R485" s="156"/>
      <c r="S485" s="109"/>
    </row>
    <row r="486" spans="1:19" ht="58.5" x14ac:dyDescent="0.2">
      <c r="A486" s="331" t="s">
        <v>121</v>
      </c>
      <c r="B486" s="137" t="str">
        <f>B478</f>
        <v>Результат предоставления субсидии 2 (код субсидии № 7028):</v>
      </c>
      <c r="C486" s="142" t="s">
        <v>191</v>
      </c>
      <c r="D486" s="141" t="s">
        <v>333</v>
      </c>
      <c r="E486" s="141" t="s">
        <v>320</v>
      </c>
      <c r="F486" s="142">
        <v>642</v>
      </c>
      <c r="G486" s="142"/>
      <c r="H486" s="142">
        <f>G486</f>
        <v>0</v>
      </c>
      <c r="I486" s="142">
        <v>0</v>
      </c>
      <c r="J486" s="142">
        <f t="shared" si="236"/>
        <v>0</v>
      </c>
      <c r="K486" s="142">
        <f t="shared" si="237"/>
        <v>0</v>
      </c>
      <c r="L486" s="142"/>
      <c r="M486" s="209" t="s">
        <v>62</v>
      </c>
      <c r="N486" s="209" t="s">
        <v>62</v>
      </c>
      <c r="O486" s="156"/>
      <c r="P486" s="156"/>
      <c r="Q486" s="156"/>
      <c r="R486" s="156"/>
      <c r="S486" s="109"/>
    </row>
    <row r="487" spans="1:19" ht="31.5" x14ac:dyDescent="0.2">
      <c r="A487" s="332"/>
      <c r="B487" s="146" t="s">
        <v>70</v>
      </c>
      <c r="C487" s="209"/>
      <c r="D487" s="209" t="s">
        <v>62</v>
      </c>
      <c r="E487" s="209"/>
      <c r="F487" s="209"/>
      <c r="G487" s="209">
        <f>G486</f>
        <v>0</v>
      </c>
      <c r="H487" s="209">
        <f t="shared" ref="H487:I487" si="253">H486</f>
        <v>0</v>
      </c>
      <c r="I487" s="274">
        <f t="shared" si="253"/>
        <v>0</v>
      </c>
      <c r="J487" s="142">
        <f t="shared" si="236"/>
        <v>0</v>
      </c>
      <c r="K487" s="209">
        <f t="shared" si="237"/>
        <v>0</v>
      </c>
      <c r="L487" s="209" t="s">
        <v>62</v>
      </c>
      <c r="M487" s="150">
        <v>46022</v>
      </c>
      <c r="N487" s="150">
        <v>46022</v>
      </c>
      <c r="O487" s="156"/>
      <c r="P487" s="208" t="s">
        <v>62</v>
      </c>
      <c r="Q487" s="156"/>
      <c r="R487" s="156"/>
      <c r="S487" s="109"/>
    </row>
    <row r="488" spans="1:19" ht="14.25" x14ac:dyDescent="0.2">
      <c r="A488" s="332"/>
      <c r="B488" s="147" t="s">
        <v>76</v>
      </c>
      <c r="C488" s="209"/>
      <c r="D488" s="209"/>
      <c r="E488" s="209"/>
      <c r="F488" s="209"/>
      <c r="G488" s="209" t="s">
        <v>62</v>
      </c>
      <c r="H488" s="209"/>
      <c r="I488" s="274" t="s">
        <v>62</v>
      </c>
      <c r="J488" s="142" t="str">
        <f t="shared" si="236"/>
        <v>X</v>
      </c>
      <c r="K488" s="209" t="str">
        <f t="shared" si="237"/>
        <v>X</v>
      </c>
      <c r="L488" s="209" t="s">
        <v>62</v>
      </c>
      <c r="M488" s="209"/>
      <c r="N488" s="209"/>
      <c r="O488" s="208" t="s">
        <v>62</v>
      </c>
      <c r="P488" s="208" t="s">
        <v>62</v>
      </c>
      <c r="Q488" s="208" t="s">
        <v>62</v>
      </c>
      <c r="R488" s="208" t="s">
        <v>62</v>
      </c>
      <c r="S488" s="109"/>
    </row>
    <row r="489" spans="1:19" ht="45" x14ac:dyDescent="0.2">
      <c r="A489" s="332"/>
      <c r="B489" s="148" t="s">
        <v>192</v>
      </c>
      <c r="C489" s="209"/>
      <c r="D489" s="209" t="s">
        <v>62</v>
      </c>
      <c r="E489" s="209"/>
      <c r="F489" s="209"/>
      <c r="G489" s="209">
        <f>G486</f>
        <v>0</v>
      </c>
      <c r="H489" s="209">
        <f t="shared" ref="H489:I489" si="254">H486</f>
        <v>0</v>
      </c>
      <c r="I489" s="274">
        <f t="shared" si="254"/>
        <v>0</v>
      </c>
      <c r="J489" s="142">
        <f t="shared" si="236"/>
        <v>0</v>
      </c>
      <c r="K489" s="209">
        <f t="shared" si="237"/>
        <v>0</v>
      </c>
      <c r="L489" s="209" t="s">
        <v>62</v>
      </c>
      <c r="M489" s="150">
        <v>46022</v>
      </c>
      <c r="N489" s="150">
        <v>46022</v>
      </c>
      <c r="O489" s="156"/>
      <c r="P489" s="208" t="s">
        <v>62</v>
      </c>
      <c r="Q489" s="156"/>
      <c r="R489" s="156"/>
      <c r="S489" s="109"/>
    </row>
    <row r="490" spans="1:19" ht="14.25" x14ac:dyDescent="0.2">
      <c r="A490" s="332"/>
      <c r="B490" s="147" t="s">
        <v>193</v>
      </c>
      <c r="C490" s="209"/>
      <c r="D490" s="209"/>
      <c r="E490" s="209"/>
      <c r="F490" s="209"/>
      <c r="G490" s="209" t="s">
        <v>62</v>
      </c>
      <c r="H490" s="209"/>
      <c r="I490" s="274" t="s">
        <v>62</v>
      </c>
      <c r="J490" s="142" t="str">
        <f t="shared" si="236"/>
        <v>X</v>
      </c>
      <c r="K490" s="209" t="str">
        <f t="shared" si="237"/>
        <v>X</v>
      </c>
      <c r="L490" s="209" t="s">
        <v>62</v>
      </c>
      <c r="M490" s="209"/>
      <c r="N490" s="209"/>
      <c r="O490" s="208" t="s">
        <v>62</v>
      </c>
      <c r="P490" s="208" t="s">
        <v>62</v>
      </c>
      <c r="Q490" s="208" t="s">
        <v>62</v>
      </c>
      <c r="R490" s="208" t="s">
        <v>62</v>
      </c>
      <c r="S490" s="109"/>
    </row>
    <row r="491" spans="1:19" ht="45" x14ac:dyDescent="0.2">
      <c r="A491" s="332"/>
      <c r="B491" s="148" t="s">
        <v>330</v>
      </c>
      <c r="C491" s="209"/>
      <c r="D491" s="209" t="s">
        <v>62</v>
      </c>
      <c r="E491" s="209"/>
      <c r="F491" s="209"/>
      <c r="G491" s="209">
        <f>G487</f>
        <v>0</v>
      </c>
      <c r="H491" s="209">
        <f t="shared" ref="H491:I491" si="255">H487</f>
        <v>0</v>
      </c>
      <c r="I491" s="274">
        <f t="shared" si="255"/>
        <v>0</v>
      </c>
      <c r="J491" s="142">
        <f t="shared" si="236"/>
        <v>0</v>
      </c>
      <c r="K491" s="209">
        <f t="shared" si="237"/>
        <v>0</v>
      </c>
      <c r="L491" s="209" t="s">
        <v>62</v>
      </c>
      <c r="M491" s="150">
        <v>46022</v>
      </c>
      <c r="N491" s="150">
        <v>46022</v>
      </c>
      <c r="O491" s="156"/>
      <c r="P491" s="208" t="s">
        <v>62</v>
      </c>
      <c r="Q491" s="156"/>
      <c r="R491" s="156"/>
      <c r="S491" s="109"/>
    </row>
    <row r="492" spans="1:19" ht="14.25" x14ac:dyDescent="0.2">
      <c r="A492" s="332"/>
      <c r="B492" s="147" t="s">
        <v>71</v>
      </c>
      <c r="C492" s="209"/>
      <c r="D492" s="209"/>
      <c r="E492" s="209"/>
      <c r="F492" s="209"/>
      <c r="G492" s="209" t="s">
        <v>62</v>
      </c>
      <c r="H492" s="209"/>
      <c r="I492" s="274" t="s">
        <v>62</v>
      </c>
      <c r="J492" s="142" t="str">
        <f t="shared" si="236"/>
        <v>X</v>
      </c>
      <c r="K492" s="209" t="str">
        <f t="shared" si="237"/>
        <v>X</v>
      </c>
      <c r="L492" s="209" t="s">
        <v>62</v>
      </c>
      <c r="M492" s="209"/>
      <c r="N492" s="209"/>
      <c r="O492" s="208" t="s">
        <v>62</v>
      </c>
      <c r="P492" s="208" t="s">
        <v>62</v>
      </c>
      <c r="Q492" s="208" t="s">
        <v>62</v>
      </c>
      <c r="R492" s="208" t="s">
        <v>62</v>
      </c>
      <c r="S492" s="109"/>
    </row>
    <row r="493" spans="1:19" x14ac:dyDescent="0.2">
      <c r="A493" s="333"/>
      <c r="B493" s="148" t="s">
        <v>72</v>
      </c>
      <c r="C493" s="209"/>
      <c r="D493" s="209" t="s">
        <v>62</v>
      </c>
      <c r="E493" s="209"/>
      <c r="F493" s="209"/>
      <c r="G493" s="209">
        <f>G491</f>
        <v>0</v>
      </c>
      <c r="H493" s="209">
        <f t="shared" ref="H493:I493" si="256">H491</f>
        <v>0</v>
      </c>
      <c r="I493" s="274">
        <f t="shared" si="256"/>
        <v>0</v>
      </c>
      <c r="J493" s="142">
        <f t="shared" si="236"/>
        <v>0</v>
      </c>
      <c r="K493" s="209">
        <f t="shared" si="237"/>
        <v>0</v>
      </c>
      <c r="L493" s="209" t="s">
        <v>62</v>
      </c>
      <c r="M493" s="150">
        <v>46022</v>
      </c>
      <c r="N493" s="150">
        <v>46022</v>
      </c>
      <c r="O493" s="156"/>
      <c r="P493" s="208" t="s">
        <v>62</v>
      </c>
      <c r="Q493" s="156"/>
      <c r="R493" s="156"/>
      <c r="S493" s="109"/>
    </row>
    <row r="494" spans="1:19" ht="58.5" x14ac:dyDescent="0.2">
      <c r="A494" s="331" t="s">
        <v>272</v>
      </c>
      <c r="B494" s="137" t="str">
        <f>B486</f>
        <v>Результат предоставления субсидии 2 (код субсидии № 7028):</v>
      </c>
      <c r="C494" s="142" t="s">
        <v>191</v>
      </c>
      <c r="D494" s="141" t="s">
        <v>333</v>
      </c>
      <c r="E494" s="141" t="s">
        <v>320</v>
      </c>
      <c r="F494" s="142">
        <v>642</v>
      </c>
      <c r="G494" s="142">
        <v>6</v>
      </c>
      <c r="H494" s="142">
        <f>G494</f>
        <v>6</v>
      </c>
      <c r="I494" s="142">
        <v>0</v>
      </c>
      <c r="J494" s="142">
        <f t="shared" si="236"/>
        <v>0</v>
      </c>
      <c r="K494" s="142">
        <f t="shared" si="237"/>
        <v>6</v>
      </c>
      <c r="L494" s="142"/>
      <c r="M494" s="209" t="s">
        <v>62</v>
      </c>
      <c r="N494" s="209" t="s">
        <v>62</v>
      </c>
      <c r="O494" s="156">
        <v>34275.629999999997</v>
      </c>
      <c r="P494" s="156"/>
      <c r="Q494" s="156">
        <v>0</v>
      </c>
      <c r="R494" s="156">
        <v>0</v>
      </c>
      <c r="S494" s="109"/>
    </row>
    <row r="495" spans="1:19" ht="31.5" x14ac:dyDescent="0.2">
      <c r="A495" s="332"/>
      <c r="B495" s="146" t="s">
        <v>70</v>
      </c>
      <c r="C495" s="209"/>
      <c r="D495" s="209" t="s">
        <v>62</v>
      </c>
      <c r="E495" s="209"/>
      <c r="F495" s="209"/>
      <c r="G495" s="209">
        <f>G494</f>
        <v>6</v>
      </c>
      <c r="H495" s="209">
        <f t="shared" ref="H495:I495" si="257">H494</f>
        <v>6</v>
      </c>
      <c r="I495" s="274">
        <f t="shared" si="257"/>
        <v>0</v>
      </c>
      <c r="J495" s="142">
        <f t="shared" si="236"/>
        <v>0</v>
      </c>
      <c r="K495" s="209">
        <f t="shared" si="237"/>
        <v>6</v>
      </c>
      <c r="L495" s="209" t="s">
        <v>62</v>
      </c>
      <c r="M495" s="150">
        <v>46022</v>
      </c>
      <c r="N495" s="150">
        <v>46022</v>
      </c>
      <c r="O495" s="156"/>
      <c r="P495" s="208" t="s">
        <v>62</v>
      </c>
      <c r="Q495" s="156"/>
      <c r="R495" s="156"/>
      <c r="S495" s="109"/>
    </row>
    <row r="496" spans="1:19" ht="14.25" x14ac:dyDescent="0.2">
      <c r="A496" s="332"/>
      <c r="B496" s="147" t="s">
        <v>76</v>
      </c>
      <c r="C496" s="209"/>
      <c r="D496" s="209"/>
      <c r="E496" s="209"/>
      <c r="F496" s="209"/>
      <c r="G496" s="209" t="s">
        <v>62</v>
      </c>
      <c r="H496" s="209"/>
      <c r="I496" s="274" t="s">
        <v>62</v>
      </c>
      <c r="J496" s="142" t="str">
        <f t="shared" si="236"/>
        <v>X</v>
      </c>
      <c r="K496" s="209" t="str">
        <f t="shared" si="237"/>
        <v>X</v>
      </c>
      <c r="L496" s="209" t="s">
        <v>62</v>
      </c>
      <c r="M496" s="209"/>
      <c r="N496" s="209"/>
      <c r="O496" s="208" t="s">
        <v>62</v>
      </c>
      <c r="P496" s="208" t="s">
        <v>62</v>
      </c>
      <c r="Q496" s="208" t="s">
        <v>62</v>
      </c>
      <c r="R496" s="208" t="s">
        <v>62</v>
      </c>
      <c r="S496" s="109"/>
    </row>
    <row r="497" spans="1:19" ht="45" x14ac:dyDescent="0.2">
      <c r="A497" s="332"/>
      <c r="B497" s="148" t="s">
        <v>192</v>
      </c>
      <c r="C497" s="209"/>
      <c r="D497" s="209" t="s">
        <v>62</v>
      </c>
      <c r="E497" s="209"/>
      <c r="F497" s="209"/>
      <c r="G497" s="209">
        <f>G494</f>
        <v>6</v>
      </c>
      <c r="H497" s="209">
        <f t="shared" ref="H497:I497" si="258">H494</f>
        <v>6</v>
      </c>
      <c r="I497" s="274">
        <f t="shared" si="258"/>
        <v>0</v>
      </c>
      <c r="J497" s="142">
        <f t="shared" si="236"/>
        <v>0</v>
      </c>
      <c r="K497" s="209">
        <f t="shared" si="237"/>
        <v>6</v>
      </c>
      <c r="L497" s="209" t="s">
        <v>62</v>
      </c>
      <c r="M497" s="150">
        <v>46022</v>
      </c>
      <c r="N497" s="150">
        <v>46022</v>
      </c>
      <c r="O497" s="156"/>
      <c r="P497" s="208" t="s">
        <v>62</v>
      </c>
      <c r="Q497" s="156"/>
      <c r="R497" s="156"/>
      <c r="S497" s="109"/>
    </row>
    <row r="498" spans="1:19" ht="14.25" x14ac:dyDescent="0.2">
      <c r="A498" s="332"/>
      <c r="B498" s="147" t="s">
        <v>193</v>
      </c>
      <c r="C498" s="209"/>
      <c r="D498" s="209"/>
      <c r="E498" s="209"/>
      <c r="F498" s="209"/>
      <c r="G498" s="209" t="s">
        <v>62</v>
      </c>
      <c r="H498" s="209"/>
      <c r="I498" s="274" t="s">
        <v>62</v>
      </c>
      <c r="J498" s="142" t="str">
        <f t="shared" si="236"/>
        <v>X</v>
      </c>
      <c r="K498" s="209" t="str">
        <f t="shared" si="237"/>
        <v>X</v>
      </c>
      <c r="L498" s="209" t="s">
        <v>62</v>
      </c>
      <c r="M498" s="209"/>
      <c r="N498" s="209"/>
      <c r="O498" s="208" t="s">
        <v>62</v>
      </c>
      <c r="P498" s="208" t="s">
        <v>62</v>
      </c>
      <c r="Q498" s="208" t="s">
        <v>62</v>
      </c>
      <c r="R498" s="208" t="s">
        <v>62</v>
      </c>
      <c r="S498" s="109"/>
    </row>
    <row r="499" spans="1:19" ht="45" x14ac:dyDescent="0.2">
      <c r="A499" s="332"/>
      <c r="B499" s="148" t="s">
        <v>330</v>
      </c>
      <c r="C499" s="209"/>
      <c r="D499" s="209" t="s">
        <v>62</v>
      </c>
      <c r="E499" s="209"/>
      <c r="F499" s="209"/>
      <c r="G499" s="209">
        <f>G495</f>
        <v>6</v>
      </c>
      <c r="H499" s="209">
        <f t="shared" ref="H499:I499" si="259">H495</f>
        <v>6</v>
      </c>
      <c r="I499" s="274">
        <f t="shared" si="259"/>
        <v>0</v>
      </c>
      <c r="J499" s="142">
        <f t="shared" si="236"/>
        <v>0</v>
      </c>
      <c r="K499" s="209">
        <f t="shared" si="237"/>
        <v>6</v>
      </c>
      <c r="L499" s="209" t="s">
        <v>62</v>
      </c>
      <c r="M499" s="150">
        <v>46022</v>
      </c>
      <c r="N499" s="150">
        <v>46022</v>
      </c>
      <c r="O499" s="156"/>
      <c r="P499" s="208" t="s">
        <v>62</v>
      </c>
      <c r="Q499" s="156"/>
      <c r="R499" s="156"/>
      <c r="S499" s="109"/>
    </row>
    <row r="500" spans="1:19" ht="14.25" x14ac:dyDescent="0.2">
      <c r="A500" s="332"/>
      <c r="B500" s="147" t="s">
        <v>71</v>
      </c>
      <c r="C500" s="209"/>
      <c r="D500" s="209"/>
      <c r="E500" s="209"/>
      <c r="F500" s="209"/>
      <c r="G500" s="209" t="s">
        <v>62</v>
      </c>
      <c r="H500" s="209"/>
      <c r="I500" s="274" t="s">
        <v>62</v>
      </c>
      <c r="J500" s="142" t="str">
        <f t="shared" si="236"/>
        <v>X</v>
      </c>
      <c r="K500" s="209" t="str">
        <f t="shared" si="237"/>
        <v>X</v>
      </c>
      <c r="L500" s="209" t="s">
        <v>62</v>
      </c>
      <c r="M500" s="209"/>
      <c r="N500" s="209"/>
      <c r="O500" s="208" t="s">
        <v>62</v>
      </c>
      <c r="P500" s="208" t="s">
        <v>62</v>
      </c>
      <c r="Q500" s="208" t="s">
        <v>62</v>
      </c>
      <c r="R500" s="208" t="s">
        <v>62</v>
      </c>
      <c r="S500" s="109"/>
    </row>
    <row r="501" spans="1:19" x14ac:dyDescent="0.2">
      <c r="A501" s="333"/>
      <c r="B501" s="148" t="s">
        <v>72</v>
      </c>
      <c r="C501" s="209"/>
      <c r="D501" s="209" t="s">
        <v>62</v>
      </c>
      <c r="E501" s="209"/>
      <c r="F501" s="209"/>
      <c r="G501" s="209">
        <f>G499</f>
        <v>6</v>
      </c>
      <c r="H501" s="209">
        <f t="shared" ref="H501:I501" si="260">H499</f>
        <v>6</v>
      </c>
      <c r="I501" s="274">
        <f t="shared" si="260"/>
        <v>0</v>
      </c>
      <c r="J501" s="142">
        <f t="shared" si="236"/>
        <v>0</v>
      </c>
      <c r="K501" s="209">
        <f t="shared" si="237"/>
        <v>6</v>
      </c>
      <c r="L501" s="209" t="s">
        <v>62</v>
      </c>
      <c r="M501" s="150">
        <v>46022</v>
      </c>
      <c r="N501" s="150">
        <v>46022</v>
      </c>
      <c r="O501" s="156"/>
      <c r="P501" s="208" t="s">
        <v>62</v>
      </c>
      <c r="Q501" s="156"/>
      <c r="R501" s="156"/>
      <c r="S501" s="109"/>
    </row>
    <row r="502" spans="1:19" ht="58.5" x14ac:dyDescent="0.2">
      <c r="A502" s="331" t="s">
        <v>273</v>
      </c>
      <c r="B502" s="137" t="str">
        <f>B494</f>
        <v>Результат предоставления субсидии 2 (код субсидии № 7028):</v>
      </c>
      <c r="C502" s="142" t="s">
        <v>191</v>
      </c>
      <c r="D502" s="141" t="s">
        <v>333</v>
      </c>
      <c r="E502" s="141" t="s">
        <v>320</v>
      </c>
      <c r="F502" s="142">
        <v>642</v>
      </c>
      <c r="G502" s="142"/>
      <c r="H502" s="142">
        <f>G502</f>
        <v>0</v>
      </c>
      <c r="I502" s="142">
        <v>0</v>
      </c>
      <c r="J502" s="142">
        <f t="shared" si="236"/>
        <v>0</v>
      </c>
      <c r="K502" s="142">
        <f t="shared" si="237"/>
        <v>0</v>
      </c>
      <c r="L502" s="142"/>
      <c r="M502" s="209" t="s">
        <v>62</v>
      </c>
      <c r="N502" s="209" t="s">
        <v>62</v>
      </c>
      <c r="O502" s="156"/>
      <c r="P502" s="156"/>
      <c r="Q502" s="156"/>
      <c r="R502" s="156"/>
      <c r="S502" s="109"/>
    </row>
    <row r="503" spans="1:19" ht="31.5" x14ac:dyDescent="0.2">
      <c r="A503" s="332"/>
      <c r="B503" s="146" t="s">
        <v>70</v>
      </c>
      <c r="C503" s="209"/>
      <c r="D503" s="209" t="s">
        <v>62</v>
      </c>
      <c r="E503" s="209"/>
      <c r="F503" s="209"/>
      <c r="G503" s="209">
        <f>G502</f>
        <v>0</v>
      </c>
      <c r="H503" s="209">
        <f t="shared" ref="H503:I503" si="261">H502</f>
        <v>0</v>
      </c>
      <c r="I503" s="274">
        <f t="shared" si="261"/>
        <v>0</v>
      </c>
      <c r="J503" s="142">
        <f t="shared" si="236"/>
        <v>0</v>
      </c>
      <c r="K503" s="209">
        <f t="shared" si="237"/>
        <v>0</v>
      </c>
      <c r="L503" s="209" t="s">
        <v>62</v>
      </c>
      <c r="M503" s="150">
        <v>46022</v>
      </c>
      <c r="N503" s="150">
        <v>46022</v>
      </c>
      <c r="O503" s="156"/>
      <c r="P503" s="208" t="s">
        <v>62</v>
      </c>
      <c r="Q503" s="156"/>
      <c r="R503" s="156"/>
      <c r="S503" s="109"/>
    </row>
    <row r="504" spans="1:19" ht="14.25" x14ac:dyDescent="0.2">
      <c r="A504" s="332"/>
      <c r="B504" s="147" t="s">
        <v>76</v>
      </c>
      <c r="C504" s="209"/>
      <c r="D504" s="209"/>
      <c r="E504" s="209"/>
      <c r="F504" s="209"/>
      <c r="G504" s="209" t="s">
        <v>62</v>
      </c>
      <c r="H504" s="209"/>
      <c r="I504" s="274" t="s">
        <v>62</v>
      </c>
      <c r="J504" s="142" t="str">
        <f t="shared" si="236"/>
        <v>X</v>
      </c>
      <c r="K504" s="209" t="str">
        <f t="shared" si="237"/>
        <v>X</v>
      </c>
      <c r="L504" s="209" t="s">
        <v>62</v>
      </c>
      <c r="M504" s="209"/>
      <c r="N504" s="209"/>
      <c r="O504" s="208" t="s">
        <v>62</v>
      </c>
      <c r="P504" s="208" t="s">
        <v>62</v>
      </c>
      <c r="Q504" s="208" t="s">
        <v>62</v>
      </c>
      <c r="R504" s="208" t="s">
        <v>62</v>
      </c>
      <c r="S504" s="109"/>
    </row>
    <row r="505" spans="1:19" ht="45" x14ac:dyDescent="0.2">
      <c r="A505" s="332"/>
      <c r="B505" s="148" t="s">
        <v>192</v>
      </c>
      <c r="C505" s="209"/>
      <c r="D505" s="209" t="s">
        <v>62</v>
      </c>
      <c r="E505" s="209"/>
      <c r="F505" s="209"/>
      <c r="G505" s="209">
        <f>G502</f>
        <v>0</v>
      </c>
      <c r="H505" s="209">
        <f t="shared" ref="H505:I505" si="262">H502</f>
        <v>0</v>
      </c>
      <c r="I505" s="274">
        <f t="shared" si="262"/>
        <v>0</v>
      </c>
      <c r="J505" s="142">
        <f t="shared" si="236"/>
        <v>0</v>
      </c>
      <c r="K505" s="209">
        <f t="shared" si="237"/>
        <v>0</v>
      </c>
      <c r="L505" s="209" t="s">
        <v>62</v>
      </c>
      <c r="M505" s="150">
        <v>46022</v>
      </c>
      <c r="N505" s="150">
        <v>46022</v>
      </c>
      <c r="O505" s="156"/>
      <c r="P505" s="208" t="s">
        <v>62</v>
      </c>
      <c r="Q505" s="156"/>
      <c r="R505" s="156"/>
      <c r="S505" s="109"/>
    </row>
    <row r="506" spans="1:19" ht="14.25" x14ac:dyDescent="0.2">
      <c r="A506" s="332"/>
      <c r="B506" s="147" t="s">
        <v>193</v>
      </c>
      <c r="C506" s="209"/>
      <c r="D506" s="209"/>
      <c r="E506" s="209"/>
      <c r="F506" s="209"/>
      <c r="G506" s="209" t="s">
        <v>62</v>
      </c>
      <c r="H506" s="209"/>
      <c r="I506" s="274" t="s">
        <v>62</v>
      </c>
      <c r="J506" s="142" t="str">
        <f t="shared" si="236"/>
        <v>X</v>
      </c>
      <c r="K506" s="209" t="str">
        <f t="shared" si="237"/>
        <v>X</v>
      </c>
      <c r="L506" s="209" t="s">
        <v>62</v>
      </c>
      <c r="M506" s="209"/>
      <c r="N506" s="209"/>
      <c r="O506" s="208" t="s">
        <v>62</v>
      </c>
      <c r="P506" s="208" t="s">
        <v>62</v>
      </c>
      <c r="Q506" s="208" t="s">
        <v>62</v>
      </c>
      <c r="R506" s="208" t="s">
        <v>62</v>
      </c>
      <c r="S506" s="109"/>
    </row>
    <row r="507" spans="1:19" ht="45" x14ac:dyDescent="0.2">
      <c r="A507" s="332"/>
      <c r="B507" s="148" t="s">
        <v>330</v>
      </c>
      <c r="C507" s="209"/>
      <c r="D507" s="209" t="s">
        <v>62</v>
      </c>
      <c r="E507" s="209"/>
      <c r="F507" s="209"/>
      <c r="G507" s="209">
        <f>G503</f>
        <v>0</v>
      </c>
      <c r="H507" s="209">
        <f t="shared" ref="H507:I507" si="263">H503</f>
        <v>0</v>
      </c>
      <c r="I507" s="274">
        <f t="shared" si="263"/>
        <v>0</v>
      </c>
      <c r="J507" s="142">
        <f t="shared" si="236"/>
        <v>0</v>
      </c>
      <c r="K507" s="209">
        <f t="shared" si="237"/>
        <v>0</v>
      </c>
      <c r="L507" s="209" t="s">
        <v>62</v>
      </c>
      <c r="M507" s="150">
        <v>46022</v>
      </c>
      <c r="N507" s="150">
        <v>46022</v>
      </c>
      <c r="O507" s="156"/>
      <c r="P507" s="208" t="s">
        <v>62</v>
      </c>
      <c r="Q507" s="156"/>
      <c r="R507" s="156"/>
      <c r="S507" s="109"/>
    </row>
    <row r="508" spans="1:19" ht="14.25" x14ac:dyDescent="0.2">
      <c r="A508" s="332"/>
      <c r="B508" s="147" t="s">
        <v>71</v>
      </c>
      <c r="C508" s="209"/>
      <c r="D508" s="209"/>
      <c r="E508" s="209"/>
      <c r="F508" s="209"/>
      <c r="G508" s="209" t="s">
        <v>62</v>
      </c>
      <c r="H508" s="209"/>
      <c r="I508" s="274" t="s">
        <v>62</v>
      </c>
      <c r="J508" s="142" t="str">
        <f t="shared" si="236"/>
        <v>X</v>
      </c>
      <c r="K508" s="209" t="str">
        <f t="shared" si="237"/>
        <v>X</v>
      </c>
      <c r="L508" s="209" t="s">
        <v>62</v>
      </c>
      <c r="M508" s="209"/>
      <c r="N508" s="209"/>
      <c r="O508" s="208" t="s">
        <v>62</v>
      </c>
      <c r="P508" s="208" t="s">
        <v>62</v>
      </c>
      <c r="Q508" s="208" t="s">
        <v>62</v>
      </c>
      <c r="R508" s="208" t="s">
        <v>62</v>
      </c>
      <c r="S508" s="109"/>
    </row>
    <row r="509" spans="1:19" x14ac:dyDescent="0.2">
      <c r="A509" s="333"/>
      <c r="B509" s="148" t="s">
        <v>72</v>
      </c>
      <c r="C509" s="209"/>
      <c r="D509" s="209" t="s">
        <v>62</v>
      </c>
      <c r="E509" s="209"/>
      <c r="F509" s="209"/>
      <c r="G509" s="209">
        <f>G507</f>
        <v>0</v>
      </c>
      <c r="H509" s="209">
        <f t="shared" ref="H509:I509" si="264">H507</f>
        <v>0</v>
      </c>
      <c r="I509" s="274">
        <f t="shared" si="264"/>
        <v>0</v>
      </c>
      <c r="J509" s="142">
        <f t="shared" si="236"/>
        <v>0</v>
      </c>
      <c r="K509" s="209">
        <f t="shared" si="237"/>
        <v>0</v>
      </c>
      <c r="L509" s="209" t="s">
        <v>62</v>
      </c>
      <c r="M509" s="150">
        <v>46022</v>
      </c>
      <c r="N509" s="150">
        <v>46022</v>
      </c>
      <c r="O509" s="156"/>
      <c r="P509" s="208" t="s">
        <v>62</v>
      </c>
      <c r="Q509" s="156"/>
      <c r="R509" s="156"/>
      <c r="S509" s="109"/>
    </row>
    <row r="510" spans="1:19" ht="58.5" x14ac:dyDescent="0.2">
      <c r="A510" s="331" t="s">
        <v>274</v>
      </c>
      <c r="B510" s="137" t="str">
        <f>B502</f>
        <v>Результат предоставления субсидии 2 (код субсидии № 7028):</v>
      </c>
      <c r="C510" s="142" t="s">
        <v>191</v>
      </c>
      <c r="D510" s="141" t="s">
        <v>333</v>
      </c>
      <c r="E510" s="141" t="s">
        <v>320</v>
      </c>
      <c r="F510" s="142">
        <v>642</v>
      </c>
      <c r="G510" s="142">
        <v>10</v>
      </c>
      <c r="H510" s="142">
        <f>G510</f>
        <v>10</v>
      </c>
      <c r="I510" s="142">
        <v>0</v>
      </c>
      <c r="J510" s="142">
        <f t="shared" si="236"/>
        <v>0</v>
      </c>
      <c r="K510" s="142">
        <f t="shared" si="237"/>
        <v>10</v>
      </c>
      <c r="L510" s="142"/>
      <c r="M510" s="209" t="s">
        <v>62</v>
      </c>
      <c r="N510" s="209" t="s">
        <v>62</v>
      </c>
      <c r="O510" s="156">
        <v>8077.61</v>
      </c>
      <c r="P510" s="156"/>
      <c r="Q510" s="156">
        <v>0</v>
      </c>
      <c r="R510" s="156">
        <v>0</v>
      </c>
      <c r="S510" s="109"/>
    </row>
    <row r="511" spans="1:19" ht="31.5" x14ac:dyDescent="0.2">
      <c r="A511" s="332"/>
      <c r="B511" s="146" t="s">
        <v>70</v>
      </c>
      <c r="C511" s="209"/>
      <c r="D511" s="209" t="s">
        <v>62</v>
      </c>
      <c r="E511" s="209"/>
      <c r="F511" s="209"/>
      <c r="G511" s="209">
        <f>G510</f>
        <v>10</v>
      </c>
      <c r="H511" s="209">
        <f t="shared" ref="H511:I511" si="265">H510</f>
        <v>10</v>
      </c>
      <c r="I511" s="274">
        <f t="shared" si="265"/>
        <v>0</v>
      </c>
      <c r="J511" s="142">
        <f t="shared" si="236"/>
        <v>0</v>
      </c>
      <c r="K511" s="209">
        <f t="shared" si="237"/>
        <v>10</v>
      </c>
      <c r="L511" s="209" t="s">
        <v>62</v>
      </c>
      <c r="M511" s="150">
        <v>46022</v>
      </c>
      <c r="N511" s="150">
        <v>46022</v>
      </c>
      <c r="O511" s="156"/>
      <c r="P511" s="208" t="s">
        <v>62</v>
      </c>
      <c r="Q511" s="156"/>
      <c r="R511" s="156"/>
      <c r="S511" s="109"/>
    </row>
    <row r="512" spans="1:19" ht="14.25" x14ac:dyDescent="0.2">
      <c r="A512" s="332"/>
      <c r="B512" s="147" t="s">
        <v>76</v>
      </c>
      <c r="C512" s="209"/>
      <c r="D512" s="209"/>
      <c r="E512" s="209"/>
      <c r="F512" s="209"/>
      <c r="G512" s="209" t="s">
        <v>62</v>
      </c>
      <c r="H512" s="209"/>
      <c r="I512" s="274" t="s">
        <v>62</v>
      </c>
      <c r="J512" s="142" t="str">
        <f t="shared" si="236"/>
        <v>X</v>
      </c>
      <c r="K512" s="209" t="str">
        <f t="shared" si="237"/>
        <v>X</v>
      </c>
      <c r="L512" s="209" t="s">
        <v>62</v>
      </c>
      <c r="M512" s="209"/>
      <c r="N512" s="209"/>
      <c r="O512" s="208" t="s">
        <v>62</v>
      </c>
      <c r="P512" s="208" t="s">
        <v>62</v>
      </c>
      <c r="Q512" s="208" t="s">
        <v>62</v>
      </c>
      <c r="R512" s="208" t="s">
        <v>62</v>
      </c>
      <c r="S512" s="109"/>
    </row>
    <row r="513" spans="1:19" ht="45" x14ac:dyDescent="0.2">
      <c r="A513" s="332"/>
      <c r="B513" s="148" t="s">
        <v>192</v>
      </c>
      <c r="C513" s="209"/>
      <c r="D513" s="209" t="s">
        <v>62</v>
      </c>
      <c r="E513" s="209"/>
      <c r="F513" s="209"/>
      <c r="G513" s="209">
        <f>G510</f>
        <v>10</v>
      </c>
      <c r="H513" s="209">
        <f t="shared" ref="H513:I513" si="266">H510</f>
        <v>10</v>
      </c>
      <c r="I513" s="274">
        <f t="shared" si="266"/>
        <v>0</v>
      </c>
      <c r="J513" s="142">
        <f t="shared" si="236"/>
        <v>0</v>
      </c>
      <c r="K513" s="209">
        <f t="shared" si="237"/>
        <v>10</v>
      </c>
      <c r="L513" s="209" t="s">
        <v>62</v>
      </c>
      <c r="M513" s="150">
        <v>46022</v>
      </c>
      <c r="N513" s="150">
        <v>46022</v>
      </c>
      <c r="O513" s="156"/>
      <c r="P513" s="208" t="s">
        <v>62</v>
      </c>
      <c r="Q513" s="156"/>
      <c r="R513" s="156"/>
      <c r="S513" s="109"/>
    </row>
    <row r="514" spans="1:19" ht="14.25" x14ac:dyDescent="0.2">
      <c r="A514" s="332"/>
      <c r="B514" s="147" t="s">
        <v>193</v>
      </c>
      <c r="C514" s="209"/>
      <c r="D514" s="209"/>
      <c r="E514" s="209"/>
      <c r="F514" s="209"/>
      <c r="G514" s="209" t="s">
        <v>62</v>
      </c>
      <c r="H514" s="209"/>
      <c r="I514" s="274" t="s">
        <v>62</v>
      </c>
      <c r="J514" s="142" t="str">
        <f t="shared" si="236"/>
        <v>X</v>
      </c>
      <c r="K514" s="209" t="str">
        <f t="shared" si="237"/>
        <v>X</v>
      </c>
      <c r="L514" s="209" t="s">
        <v>62</v>
      </c>
      <c r="M514" s="209"/>
      <c r="N514" s="209"/>
      <c r="O514" s="208" t="s">
        <v>62</v>
      </c>
      <c r="P514" s="208" t="s">
        <v>62</v>
      </c>
      <c r="Q514" s="208" t="s">
        <v>62</v>
      </c>
      <c r="R514" s="208" t="s">
        <v>62</v>
      </c>
      <c r="S514" s="109"/>
    </row>
    <row r="515" spans="1:19" ht="45" x14ac:dyDescent="0.2">
      <c r="A515" s="332"/>
      <c r="B515" s="148" t="s">
        <v>330</v>
      </c>
      <c r="C515" s="209"/>
      <c r="D515" s="209" t="s">
        <v>62</v>
      </c>
      <c r="E515" s="209"/>
      <c r="F515" s="209"/>
      <c r="G515" s="209">
        <f>G511</f>
        <v>10</v>
      </c>
      <c r="H515" s="209">
        <f t="shared" ref="H515:I515" si="267">H511</f>
        <v>10</v>
      </c>
      <c r="I515" s="274">
        <f t="shared" si="267"/>
        <v>0</v>
      </c>
      <c r="J515" s="142">
        <f t="shared" si="236"/>
        <v>0</v>
      </c>
      <c r="K515" s="209">
        <f t="shared" si="237"/>
        <v>10</v>
      </c>
      <c r="L515" s="209" t="s">
        <v>62</v>
      </c>
      <c r="M515" s="150">
        <v>46022</v>
      </c>
      <c r="N515" s="150">
        <v>46022</v>
      </c>
      <c r="O515" s="156"/>
      <c r="P515" s="208" t="s">
        <v>62</v>
      </c>
      <c r="Q515" s="156"/>
      <c r="R515" s="156"/>
      <c r="S515" s="109"/>
    </row>
    <row r="516" spans="1:19" ht="14.25" x14ac:dyDescent="0.2">
      <c r="A516" s="332"/>
      <c r="B516" s="147" t="s">
        <v>71</v>
      </c>
      <c r="C516" s="209"/>
      <c r="D516" s="209"/>
      <c r="E516" s="209"/>
      <c r="F516" s="209"/>
      <c r="G516" s="209" t="s">
        <v>62</v>
      </c>
      <c r="H516" s="209"/>
      <c r="I516" s="274" t="s">
        <v>62</v>
      </c>
      <c r="J516" s="142" t="str">
        <f t="shared" si="236"/>
        <v>X</v>
      </c>
      <c r="K516" s="209" t="str">
        <f t="shared" si="237"/>
        <v>X</v>
      </c>
      <c r="L516" s="209" t="s">
        <v>62</v>
      </c>
      <c r="M516" s="209"/>
      <c r="N516" s="209"/>
      <c r="O516" s="208" t="s">
        <v>62</v>
      </c>
      <c r="P516" s="208" t="s">
        <v>62</v>
      </c>
      <c r="Q516" s="208" t="s">
        <v>62</v>
      </c>
      <c r="R516" s="208" t="s">
        <v>62</v>
      </c>
      <c r="S516" s="109"/>
    </row>
    <row r="517" spans="1:19" x14ac:dyDescent="0.2">
      <c r="A517" s="333"/>
      <c r="B517" s="148" t="s">
        <v>72</v>
      </c>
      <c r="C517" s="209"/>
      <c r="D517" s="209" t="s">
        <v>62</v>
      </c>
      <c r="E517" s="209"/>
      <c r="F517" s="209"/>
      <c r="G517" s="209">
        <f>G515</f>
        <v>10</v>
      </c>
      <c r="H517" s="209">
        <f t="shared" ref="H517:I517" si="268">H515</f>
        <v>10</v>
      </c>
      <c r="I517" s="274">
        <f t="shared" si="268"/>
        <v>0</v>
      </c>
      <c r="J517" s="142">
        <f t="shared" si="236"/>
        <v>0</v>
      </c>
      <c r="K517" s="209">
        <f t="shared" si="237"/>
        <v>10</v>
      </c>
      <c r="L517" s="209" t="s">
        <v>62</v>
      </c>
      <c r="M517" s="150">
        <v>46022</v>
      </c>
      <c r="N517" s="150">
        <v>46022</v>
      </c>
      <c r="O517" s="156"/>
      <c r="P517" s="208" t="s">
        <v>62</v>
      </c>
      <c r="Q517" s="156"/>
      <c r="R517" s="156"/>
      <c r="S517" s="109"/>
    </row>
    <row r="518" spans="1:19" ht="58.5" x14ac:dyDescent="0.2">
      <c r="A518" s="331" t="s">
        <v>275</v>
      </c>
      <c r="B518" s="137" t="str">
        <f>B510</f>
        <v>Результат предоставления субсидии 2 (код субсидии № 7028):</v>
      </c>
      <c r="C518" s="142" t="s">
        <v>191</v>
      </c>
      <c r="D518" s="141" t="s">
        <v>333</v>
      </c>
      <c r="E518" s="141" t="s">
        <v>320</v>
      </c>
      <c r="F518" s="142">
        <v>642</v>
      </c>
      <c r="G518" s="142">
        <v>3</v>
      </c>
      <c r="H518" s="142">
        <f>G518</f>
        <v>3</v>
      </c>
      <c r="I518" s="142">
        <v>0</v>
      </c>
      <c r="J518" s="142">
        <f t="shared" si="236"/>
        <v>0</v>
      </c>
      <c r="K518" s="142">
        <f t="shared" si="237"/>
        <v>3</v>
      </c>
      <c r="L518" s="142"/>
      <c r="M518" s="209" t="s">
        <v>62</v>
      </c>
      <c r="N518" s="209" t="s">
        <v>62</v>
      </c>
      <c r="O518" s="156">
        <v>12174.58</v>
      </c>
      <c r="P518" s="156"/>
      <c r="Q518" s="156">
        <v>0</v>
      </c>
      <c r="R518" s="156">
        <v>0</v>
      </c>
      <c r="S518" s="109"/>
    </row>
    <row r="519" spans="1:19" ht="31.5" x14ac:dyDescent="0.2">
      <c r="A519" s="332"/>
      <c r="B519" s="146" t="s">
        <v>70</v>
      </c>
      <c r="C519" s="209"/>
      <c r="D519" s="209" t="s">
        <v>62</v>
      </c>
      <c r="E519" s="209"/>
      <c r="F519" s="209"/>
      <c r="G519" s="209">
        <f>G518</f>
        <v>3</v>
      </c>
      <c r="H519" s="209">
        <f t="shared" ref="H519:I519" si="269">H518</f>
        <v>3</v>
      </c>
      <c r="I519" s="274">
        <f t="shared" si="269"/>
        <v>0</v>
      </c>
      <c r="J519" s="142">
        <f t="shared" ref="J519:J582" si="270">I519</f>
        <v>0</v>
      </c>
      <c r="K519" s="209">
        <f t="shared" ref="K519:K582" si="271">G519</f>
        <v>3</v>
      </c>
      <c r="L519" s="209" t="s">
        <v>62</v>
      </c>
      <c r="M519" s="150">
        <v>46022</v>
      </c>
      <c r="N519" s="150">
        <v>46022</v>
      </c>
      <c r="O519" s="156"/>
      <c r="P519" s="208" t="s">
        <v>62</v>
      </c>
      <c r="Q519" s="156"/>
      <c r="R519" s="156"/>
      <c r="S519" s="109"/>
    </row>
    <row r="520" spans="1:19" ht="14.25" x14ac:dyDescent="0.2">
      <c r="A520" s="332"/>
      <c r="B520" s="147" t="s">
        <v>76</v>
      </c>
      <c r="C520" s="209"/>
      <c r="D520" s="209"/>
      <c r="E520" s="209"/>
      <c r="F520" s="209"/>
      <c r="G520" s="209" t="s">
        <v>62</v>
      </c>
      <c r="H520" s="209"/>
      <c r="I520" s="274" t="s">
        <v>62</v>
      </c>
      <c r="J520" s="142" t="str">
        <f t="shared" si="270"/>
        <v>X</v>
      </c>
      <c r="K520" s="209" t="str">
        <f t="shared" si="271"/>
        <v>X</v>
      </c>
      <c r="L520" s="209" t="s">
        <v>62</v>
      </c>
      <c r="M520" s="209"/>
      <c r="N520" s="209"/>
      <c r="O520" s="208" t="s">
        <v>62</v>
      </c>
      <c r="P520" s="208" t="s">
        <v>62</v>
      </c>
      <c r="Q520" s="208" t="s">
        <v>62</v>
      </c>
      <c r="R520" s="208" t="s">
        <v>62</v>
      </c>
      <c r="S520" s="109"/>
    </row>
    <row r="521" spans="1:19" ht="45" x14ac:dyDescent="0.2">
      <c r="A521" s="332"/>
      <c r="B521" s="148" t="s">
        <v>192</v>
      </c>
      <c r="C521" s="209"/>
      <c r="D521" s="209" t="s">
        <v>62</v>
      </c>
      <c r="E521" s="209"/>
      <c r="F521" s="209"/>
      <c r="G521" s="209">
        <f>G518</f>
        <v>3</v>
      </c>
      <c r="H521" s="209">
        <f t="shared" ref="H521:I521" si="272">H518</f>
        <v>3</v>
      </c>
      <c r="I521" s="274">
        <f t="shared" si="272"/>
        <v>0</v>
      </c>
      <c r="J521" s="142">
        <f t="shared" si="270"/>
        <v>0</v>
      </c>
      <c r="K521" s="209">
        <f t="shared" si="271"/>
        <v>3</v>
      </c>
      <c r="L521" s="209" t="s">
        <v>62</v>
      </c>
      <c r="M521" s="150">
        <v>46022</v>
      </c>
      <c r="N521" s="150">
        <v>46022</v>
      </c>
      <c r="O521" s="156"/>
      <c r="P521" s="208" t="s">
        <v>62</v>
      </c>
      <c r="Q521" s="156"/>
      <c r="R521" s="156"/>
      <c r="S521" s="109"/>
    </row>
    <row r="522" spans="1:19" ht="14.25" x14ac:dyDescent="0.2">
      <c r="A522" s="332"/>
      <c r="B522" s="147" t="s">
        <v>193</v>
      </c>
      <c r="C522" s="209"/>
      <c r="D522" s="209"/>
      <c r="E522" s="209"/>
      <c r="F522" s="209"/>
      <c r="G522" s="209" t="s">
        <v>62</v>
      </c>
      <c r="H522" s="209"/>
      <c r="I522" s="274" t="s">
        <v>62</v>
      </c>
      <c r="J522" s="142" t="str">
        <f t="shared" si="270"/>
        <v>X</v>
      </c>
      <c r="K522" s="209" t="str">
        <f t="shared" si="271"/>
        <v>X</v>
      </c>
      <c r="L522" s="209" t="s">
        <v>62</v>
      </c>
      <c r="M522" s="209"/>
      <c r="N522" s="209"/>
      <c r="O522" s="208" t="s">
        <v>62</v>
      </c>
      <c r="P522" s="208" t="s">
        <v>62</v>
      </c>
      <c r="Q522" s="208" t="s">
        <v>62</v>
      </c>
      <c r="R522" s="208" t="s">
        <v>62</v>
      </c>
      <c r="S522" s="109"/>
    </row>
    <row r="523" spans="1:19" ht="45" x14ac:dyDescent="0.2">
      <c r="A523" s="332"/>
      <c r="B523" s="148" t="s">
        <v>330</v>
      </c>
      <c r="C523" s="209"/>
      <c r="D523" s="209" t="s">
        <v>62</v>
      </c>
      <c r="E523" s="209"/>
      <c r="F523" s="209"/>
      <c r="G523" s="209">
        <f>G519</f>
        <v>3</v>
      </c>
      <c r="H523" s="209">
        <f t="shared" ref="H523:I523" si="273">H519</f>
        <v>3</v>
      </c>
      <c r="I523" s="274">
        <f t="shared" si="273"/>
        <v>0</v>
      </c>
      <c r="J523" s="142">
        <f t="shared" si="270"/>
        <v>0</v>
      </c>
      <c r="K523" s="209">
        <f t="shared" si="271"/>
        <v>3</v>
      </c>
      <c r="L523" s="209" t="s">
        <v>62</v>
      </c>
      <c r="M523" s="150">
        <v>46022</v>
      </c>
      <c r="N523" s="150">
        <v>46022</v>
      </c>
      <c r="O523" s="156"/>
      <c r="P523" s="208" t="s">
        <v>62</v>
      </c>
      <c r="Q523" s="156"/>
      <c r="R523" s="156"/>
      <c r="S523" s="109"/>
    </row>
    <row r="524" spans="1:19" ht="14.25" x14ac:dyDescent="0.2">
      <c r="A524" s="332"/>
      <c r="B524" s="147" t="s">
        <v>71</v>
      </c>
      <c r="C524" s="209"/>
      <c r="D524" s="209"/>
      <c r="E524" s="209"/>
      <c r="F524" s="209"/>
      <c r="G524" s="209" t="s">
        <v>62</v>
      </c>
      <c r="H524" s="209"/>
      <c r="I524" s="274" t="s">
        <v>62</v>
      </c>
      <c r="J524" s="142" t="str">
        <f t="shared" si="270"/>
        <v>X</v>
      </c>
      <c r="K524" s="209" t="str">
        <f t="shared" si="271"/>
        <v>X</v>
      </c>
      <c r="L524" s="209" t="s">
        <v>62</v>
      </c>
      <c r="M524" s="209"/>
      <c r="N524" s="209"/>
      <c r="O524" s="208" t="s">
        <v>62</v>
      </c>
      <c r="P524" s="208" t="s">
        <v>62</v>
      </c>
      <c r="Q524" s="208" t="s">
        <v>62</v>
      </c>
      <c r="R524" s="208" t="s">
        <v>62</v>
      </c>
      <c r="S524" s="109"/>
    </row>
    <row r="525" spans="1:19" x14ac:dyDescent="0.2">
      <c r="A525" s="333"/>
      <c r="B525" s="148" t="s">
        <v>72</v>
      </c>
      <c r="C525" s="209"/>
      <c r="D525" s="209" t="s">
        <v>62</v>
      </c>
      <c r="E525" s="209"/>
      <c r="F525" s="209"/>
      <c r="G525" s="209">
        <f>G523</f>
        <v>3</v>
      </c>
      <c r="H525" s="209">
        <f t="shared" ref="H525:I525" si="274">H523</f>
        <v>3</v>
      </c>
      <c r="I525" s="274">
        <f t="shared" si="274"/>
        <v>0</v>
      </c>
      <c r="J525" s="142">
        <f t="shared" si="270"/>
        <v>0</v>
      </c>
      <c r="K525" s="209">
        <f t="shared" si="271"/>
        <v>3</v>
      </c>
      <c r="L525" s="209" t="s">
        <v>62</v>
      </c>
      <c r="M525" s="150">
        <v>46022</v>
      </c>
      <c r="N525" s="150">
        <v>46022</v>
      </c>
      <c r="O525" s="156"/>
      <c r="P525" s="208" t="s">
        <v>62</v>
      </c>
      <c r="Q525" s="156"/>
      <c r="R525" s="156"/>
      <c r="S525" s="109"/>
    </row>
    <row r="526" spans="1:19" ht="58.5" x14ac:dyDescent="0.2">
      <c r="A526" s="331" t="s">
        <v>276</v>
      </c>
      <c r="B526" s="137" t="str">
        <f>B518</f>
        <v>Результат предоставления субсидии 2 (код субсидии № 7028):</v>
      </c>
      <c r="C526" s="142" t="s">
        <v>191</v>
      </c>
      <c r="D526" s="141" t="s">
        <v>333</v>
      </c>
      <c r="E526" s="141" t="s">
        <v>320</v>
      </c>
      <c r="F526" s="142">
        <v>642</v>
      </c>
      <c r="G526" s="142">
        <v>23</v>
      </c>
      <c r="H526" s="142">
        <v>24</v>
      </c>
      <c r="I526" s="142">
        <v>0</v>
      </c>
      <c r="J526" s="142">
        <f t="shared" si="270"/>
        <v>0</v>
      </c>
      <c r="K526" s="142">
        <f t="shared" si="271"/>
        <v>23</v>
      </c>
      <c r="L526" s="142"/>
      <c r="M526" s="209" t="s">
        <v>62</v>
      </c>
      <c r="N526" s="209" t="s">
        <v>62</v>
      </c>
      <c r="O526" s="156">
        <v>7532.15</v>
      </c>
      <c r="P526" s="156"/>
      <c r="Q526" s="156">
        <v>0</v>
      </c>
      <c r="R526" s="156">
        <v>0</v>
      </c>
      <c r="S526" s="109"/>
    </row>
    <row r="527" spans="1:19" ht="31.5" x14ac:dyDescent="0.2">
      <c r="A527" s="332"/>
      <c r="B527" s="146" t="s">
        <v>70</v>
      </c>
      <c r="C527" s="209"/>
      <c r="D527" s="209" t="s">
        <v>62</v>
      </c>
      <c r="E527" s="209"/>
      <c r="F527" s="209"/>
      <c r="G527" s="209">
        <f>G526</f>
        <v>23</v>
      </c>
      <c r="H527" s="209">
        <f t="shared" ref="H527:I527" si="275">H526</f>
        <v>24</v>
      </c>
      <c r="I527" s="274">
        <f t="shared" si="275"/>
        <v>0</v>
      </c>
      <c r="J527" s="142">
        <f t="shared" si="270"/>
        <v>0</v>
      </c>
      <c r="K527" s="209">
        <f t="shared" si="271"/>
        <v>23</v>
      </c>
      <c r="L527" s="209" t="s">
        <v>62</v>
      </c>
      <c r="M527" s="150">
        <v>46022</v>
      </c>
      <c r="N527" s="150">
        <v>46022</v>
      </c>
      <c r="O527" s="156"/>
      <c r="P527" s="208" t="s">
        <v>62</v>
      </c>
      <c r="Q527" s="156"/>
      <c r="R527" s="156"/>
      <c r="S527" s="109"/>
    </row>
    <row r="528" spans="1:19" ht="14.25" x14ac:dyDescent="0.2">
      <c r="A528" s="332"/>
      <c r="B528" s="147" t="s">
        <v>76</v>
      </c>
      <c r="C528" s="209"/>
      <c r="D528" s="209"/>
      <c r="E528" s="209"/>
      <c r="F528" s="209"/>
      <c r="G528" s="209" t="s">
        <v>62</v>
      </c>
      <c r="H528" s="209"/>
      <c r="I528" s="274" t="s">
        <v>62</v>
      </c>
      <c r="J528" s="142" t="str">
        <f t="shared" si="270"/>
        <v>X</v>
      </c>
      <c r="K528" s="209" t="str">
        <f t="shared" si="271"/>
        <v>X</v>
      </c>
      <c r="L528" s="209" t="s">
        <v>62</v>
      </c>
      <c r="M528" s="209"/>
      <c r="N528" s="209"/>
      <c r="O528" s="208" t="s">
        <v>62</v>
      </c>
      <c r="P528" s="208" t="s">
        <v>62</v>
      </c>
      <c r="Q528" s="208" t="s">
        <v>62</v>
      </c>
      <c r="R528" s="208" t="s">
        <v>62</v>
      </c>
      <c r="S528" s="109"/>
    </row>
    <row r="529" spans="1:19" ht="45" x14ac:dyDescent="0.2">
      <c r="A529" s="332"/>
      <c r="B529" s="148" t="s">
        <v>192</v>
      </c>
      <c r="C529" s="209"/>
      <c r="D529" s="209" t="s">
        <v>62</v>
      </c>
      <c r="E529" s="209"/>
      <c r="F529" s="209"/>
      <c r="G529" s="209">
        <f>G526</f>
        <v>23</v>
      </c>
      <c r="H529" s="209">
        <f t="shared" ref="H529:I529" si="276">H526</f>
        <v>24</v>
      </c>
      <c r="I529" s="274">
        <f t="shared" si="276"/>
        <v>0</v>
      </c>
      <c r="J529" s="142">
        <f t="shared" si="270"/>
        <v>0</v>
      </c>
      <c r="K529" s="209">
        <f t="shared" si="271"/>
        <v>23</v>
      </c>
      <c r="L529" s="209" t="s">
        <v>62</v>
      </c>
      <c r="M529" s="150">
        <v>46022</v>
      </c>
      <c r="N529" s="150">
        <v>46022</v>
      </c>
      <c r="O529" s="156"/>
      <c r="P529" s="208" t="s">
        <v>62</v>
      </c>
      <c r="Q529" s="156"/>
      <c r="R529" s="156"/>
      <c r="S529" s="109"/>
    </row>
    <row r="530" spans="1:19" ht="14.25" x14ac:dyDescent="0.2">
      <c r="A530" s="332"/>
      <c r="B530" s="147" t="s">
        <v>193</v>
      </c>
      <c r="C530" s="209"/>
      <c r="D530" s="209"/>
      <c r="E530" s="209"/>
      <c r="F530" s="209"/>
      <c r="G530" s="209" t="s">
        <v>62</v>
      </c>
      <c r="H530" s="209"/>
      <c r="I530" s="274" t="s">
        <v>62</v>
      </c>
      <c r="J530" s="142" t="str">
        <f t="shared" si="270"/>
        <v>X</v>
      </c>
      <c r="K530" s="209" t="str">
        <f t="shared" si="271"/>
        <v>X</v>
      </c>
      <c r="L530" s="209" t="s">
        <v>62</v>
      </c>
      <c r="M530" s="209"/>
      <c r="N530" s="209"/>
      <c r="O530" s="208" t="s">
        <v>62</v>
      </c>
      <c r="P530" s="208" t="s">
        <v>62</v>
      </c>
      <c r="Q530" s="208" t="s">
        <v>62</v>
      </c>
      <c r="R530" s="208" t="s">
        <v>62</v>
      </c>
      <c r="S530" s="109"/>
    </row>
    <row r="531" spans="1:19" ht="45" x14ac:dyDescent="0.2">
      <c r="A531" s="332"/>
      <c r="B531" s="148" t="s">
        <v>330</v>
      </c>
      <c r="C531" s="209"/>
      <c r="D531" s="209" t="s">
        <v>62</v>
      </c>
      <c r="E531" s="209"/>
      <c r="F531" s="209"/>
      <c r="G531" s="209">
        <f>G527</f>
        <v>23</v>
      </c>
      <c r="H531" s="209">
        <f t="shared" ref="H531:I531" si="277">H527</f>
        <v>24</v>
      </c>
      <c r="I531" s="274">
        <f t="shared" si="277"/>
        <v>0</v>
      </c>
      <c r="J531" s="142">
        <f t="shared" si="270"/>
        <v>0</v>
      </c>
      <c r="K531" s="209">
        <f t="shared" si="271"/>
        <v>23</v>
      </c>
      <c r="L531" s="209" t="s">
        <v>62</v>
      </c>
      <c r="M531" s="150">
        <v>46022</v>
      </c>
      <c r="N531" s="150">
        <v>46022</v>
      </c>
      <c r="O531" s="156"/>
      <c r="P531" s="208" t="s">
        <v>62</v>
      </c>
      <c r="Q531" s="156"/>
      <c r="R531" s="156"/>
      <c r="S531" s="109"/>
    </row>
    <row r="532" spans="1:19" ht="14.25" x14ac:dyDescent="0.2">
      <c r="A532" s="332"/>
      <c r="B532" s="147" t="s">
        <v>71</v>
      </c>
      <c r="C532" s="209"/>
      <c r="D532" s="209"/>
      <c r="E532" s="209"/>
      <c r="F532" s="209"/>
      <c r="G532" s="209" t="s">
        <v>62</v>
      </c>
      <c r="H532" s="209"/>
      <c r="I532" s="274" t="s">
        <v>62</v>
      </c>
      <c r="J532" s="142" t="str">
        <f t="shared" si="270"/>
        <v>X</v>
      </c>
      <c r="K532" s="209" t="str">
        <f t="shared" si="271"/>
        <v>X</v>
      </c>
      <c r="L532" s="209" t="s">
        <v>62</v>
      </c>
      <c r="M532" s="209"/>
      <c r="N532" s="209"/>
      <c r="O532" s="208" t="s">
        <v>62</v>
      </c>
      <c r="P532" s="208" t="s">
        <v>62</v>
      </c>
      <c r="Q532" s="208" t="s">
        <v>62</v>
      </c>
      <c r="R532" s="208" t="s">
        <v>62</v>
      </c>
      <c r="S532" s="109"/>
    </row>
    <row r="533" spans="1:19" x14ac:dyDescent="0.2">
      <c r="A533" s="333"/>
      <c r="B533" s="148" t="s">
        <v>72</v>
      </c>
      <c r="C533" s="209"/>
      <c r="D533" s="209" t="s">
        <v>62</v>
      </c>
      <c r="E533" s="209"/>
      <c r="F533" s="209"/>
      <c r="G533" s="209">
        <f>G531</f>
        <v>23</v>
      </c>
      <c r="H533" s="209">
        <f t="shared" ref="H533:I533" si="278">H531</f>
        <v>24</v>
      </c>
      <c r="I533" s="274">
        <f t="shared" si="278"/>
        <v>0</v>
      </c>
      <c r="J533" s="142">
        <f t="shared" si="270"/>
        <v>0</v>
      </c>
      <c r="K533" s="209">
        <f t="shared" si="271"/>
        <v>23</v>
      </c>
      <c r="L533" s="209" t="s">
        <v>62</v>
      </c>
      <c r="M533" s="150">
        <v>46022</v>
      </c>
      <c r="N533" s="150">
        <v>46022</v>
      </c>
      <c r="O533" s="156"/>
      <c r="P533" s="208" t="s">
        <v>62</v>
      </c>
      <c r="Q533" s="156"/>
      <c r="R533" s="156"/>
      <c r="S533" s="109"/>
    </row>
    <row r="534" spans="1:19" ht="58.5" x14ac:dyDescent="0.2">
      <c r="A534" s="331" t="s">
        <v>277</v>
      </c>
      <c r="B534" s="137" t="str">
        <f>B526</f>
        <v>Результат предоставления субсидии 2 (код субсидии № 7028):</v>
      </c>
      <c r="C534" s="142" t="s">
        <v>191</v>
      </c>
      <c r="D534" s="141" t="s">
        <v>333</v>
      </c>
      <c r="E534" s="141" t="s">
        <v>320</v>
      </c>
      <c r="F534" s="142">
        <v>642</v>
      </c>
      <c r="G534" s="142">
        <v>45</v>
      </c>
      <c r="H534" s="142">
        <f>G534</f>
        <v>45</v>
      </c>
      <c r="I534" s="142">
        <v>0</v>
      </c>
      <c r="J534" s="142">
        <f t="shared" si="270"/>
        <v>0</v>
      </c>
      <c r="K534" s="142">
        <f t="shared" si="271"/>
        <v>45</v>
      </c>
      <c r="L534" s="142"/>
      <c r="M534" s="209" t="s">
        <v>62</v>
      </c>
      <c r="N534" s="209" t="s">
        <v>62</v>
      </c>
      <c r="O534" s="156">
        <v>18473.36</v>
      </c>
      <c r="P534" s="156"/>
      <c r="Q534" s="156">
        <v>0</v>
      </c>
      <c r="R534" s="156">
        <v>0</v>
      </c>
      <c r="S534" s="109"/>
    </row>
    <row r="535" spans="1:19" ht="31.5" x14ac:dyDescent="0.2">
      <c r="A535" s="332"/>
      <c r="B535" s="146" t="s">
        <v>70</v>
      </c>
      <c r="C535" s="209"/>
      <c r="D535" s="209" t="s">
        <v>62</v>
      </c>
      <c r="E535" s="209"/>
      <c r="F535" s="209"/>
      <c r="G535" s="209">
        <f>G534</f>
        <v>45</v>
      </c>
      <c r="H535" s="209">
        <f t="shared" ref="H535:I535" si="279">H534</f>
        <v>45</v>
      </c>
      <c r="I535" s="274">
        <f t="shared" si="279"/>
        <v>0</v>
      </c>
      <c r="J535" s="142">
        <f t="shared" si="270"/>
        <v>0</v>
      </c>
      <c r="K535" s="209">
        <f t="shared" si="271"/>
        <v>45</v>
      </c>
      <c r="L535" s="209" t="s">
        <v>62</v>
      </c>
      <c r="M535" s="150">
        <v>46022</v>
      </c>
      <c r="N535" s="150">
        <v>46022</v>
      </c>
      <c r="O535" s="156"/>
      <c r="P535" s="208" t="s">
        <v>62</v>
      </c>
      <c r="Q535" s="156"/>
      <c r="R535" s="156"/>
      <c r="S535" s="109"/>
    </row>
    <row r="536" spans="1:19" ht="14.25" x14ac:dyDescent="0.2">
      <c r="A536" s="332"/>
      <c r="B536" s="147" t="s">
        <v>76</v>
      </c>
      <c r="C536" s="209"/>
      <c r="D536" s="209"/>
      <c r="E536" s="209"/>
      <c r="F536" s="209"/>
      <c r="G536" s="209" t="s">
        <v>62</v>
      </c>
      <c r="H536" s="209"/>
      <c r="I536" s="274" t="s">
        <v>62</v>
      </c>
      <c r="J536" s="142" t="str">
        <f t="shared" si="270"/>
        <v>X</v>
      </c>
      <c r="K536" s="209" t="str">
        <f t="shared" si="271"/>
        <v>X</v>
      </c>
      <c r="L536" s="209" t="s">
        <v>62</v>
      </c>
      <c r="M536" s="209"/>
      <c r="N536" s="209"/>
      <c r="O536" s="208" t="s">
        <v>62</v>
      </c>
      <c r="P536" s="208" t="s">
        <v>62</v>
      </c>
      <c r="Q536" s="208" t="s">
        <v>62</v>
      </c>
      <c r="R536" s="208" t="s">
        <v>62</v>
      </c>
      <c r="S536" s="109"/>
    </row>
    <row r="537" spans="1:19" ht="45" x14ac:dyDescent="0.2">
      <c r="A537" s="332"/>
      <c r="B537" s="148" t="s">
        <v>192</v>
      </c>
      <c r="C537" s="209"/>
      <c r="D537" s="209" t="s">
        <v>62</v>
      </c>
      <c r="E537" s="209"/>
      <c r="F537" s="209"/>
      <c r="G537" s="209">
        <f>G534</f>
        <v>45</v>
      </c>
      <c r="H537" s="209">
        <f t="shared" ref="H537:I537" si="280">H534</f>
        <v>45</v>
      </c>
      <c r="I537" s="274">
        <f t="shared" si="280"/>
        <v>0</v>
      </c>
      <c r="J537" s="142">
        <f t="shared" si="270"/>
        <v>0</v>
      </c>
      <c r="K537" s="209">
        <f t="shared" si="271"/>
        <v>45</v>
      </c>
      <c r="L537" s="209" t="s">
        <v>62</v>
      </c>
      <c r="M537" s="150">
        <v>46022</v>
      </c>
      <c r="N537" s="150">
        <v>46022</v>
      </c>
      <c r="O537" s="156"/>
      <c r="P537" s="208" t="s">
        <v>62</v>
      </c>
      <c r="Q537" s="156"/>
      <c r="R537" s="156"/>
      <c r="S537" s="109"/>
    </row>
    <row r="538" spans="1:19" ht="14.25" x14ac:dyDescent="0.2">
      <c r="A538" s="332"/>
      <c r="B538" s="147" t="s">
        <v>193</v>
      </c>
      <c r="C538" s="209"/>
      <c r="D538" s="209"/>
      <c r="E538" s="209"/>
      <c r="F538" s="209"/>
      <c r="G538" s="209" t="s">
        <v>62</v>
      </c>
      <c r="H538" s="209"/>
      <c r="I538" s="274" t="s">
        <v>62</v>
      </c>
      <c r="J538" s="142" t="str">
        <f t="shared" si="270"/>
        <v>X</v>
      </c>
      <c r="K538" s="209" t="str">
        <f t="shared" si="271"/>
        <v>X</v>
      </c>
      <c r="L538" s="209" t="s">
        <v>62</v>
      </c>
      <c r="M538" s="209"/>
      <c r="N538" s="209"/>
      <c r="O538" s="208" t="s">
        <v>62</v>
      </c>
      <c r="P538" s="208" t="s">
        <v>62</v>
      </c>
      <c r="Q538" s="208" t="s">
        <v>62</v>
      </c>
      <c r="R538" s="208" t="s">
        <v>62</v>
      </c>
      <c r="S538" s="109"/>
    </row>
    <row r="539" spans="1:19" ht="45" x14ac:dyDescent="0.2">
      <c r="A539" s="332"/>
      <c r="B539" s="148" t="s">
        <v>330</v>
      </c>
      <c r="C539" s="209"/>
      <c r="D539" s="209" t="s">
        <v>62</v>
      </c>
      <c r="E539" s="209"/>
      <c r="F539" s="209"/>
      <c r="G539" s="209">
        <f>G535</f>
        <v>45</v>
      </c>
      <c r="H539" s="209">
        <f t="shared" ref="H539:I539" si="281">H535</f>
        <v>45</v>
      </c>
      <c r="I539" s="274">
        <f t="shared" si="281"/>
        <v>0</v>
      </c>
      <c r="J539" s="142">
        <f t="shared" si="270"/>
        <v>0</v>
      </c>
      <c r="K539" s="209">
        <f t="shared" si="271"/>
        <v>45</v>
      </c>
      <c r="L539" s="209" t="s">
        <v>62</v>
      </c>
      <c r="M539" s="150">
        <v>46022</v>
      </c>
      <c r="N539" s="150">
        <v>46022</v>
      </c>
      <c r="O539" s="156"/>
      <c r="P539" s="208" t="s">
        <v>62</v>
      </c>
      <c r="Q539" s="156"/>
      <c r="R539" s="156"/>
      <c r="S539" s="109"/>
    </row>
    <row r="540" spans="1:19" ht="14.25" x14ac:dyDescent="0.2">
      <c r="A540" s="332"/>
      <c r="B540" s="147" t="s">
        <v>71</v>
      </c>
      <c r="C540" s="209"/>
      <c r="D540" s="209"/>
      <c r="E540" s="209"/>
      <c r="F540" s="209"/>
      <c r="G540" s="209" t="s">
        <v>62</v>
      </c>
      <c r="H540" s="209"/>
      <c r="I540" s="274" t="s">
        <v>62</v>
      </c>
      <c r="J540" s="142" t="str">
        <f t="shared" si="270"/>
        <v>X</v>
      </c>
      <c r="K540" s="209" t="str">
        <f t="shared" si="271"/>
        <v>X</v>
      </c>
      <c r="L540" s="209" t="s">
        <v>62</v>
      </c>
      <c r="M540" s="209"/>
      <c r="N540" s="209"/>
      <c r="O540" s="208" t="s">
        <v>62</v>
      </c>
      <c r="P540" s="208" t="s">
        <v>62</v>
      </c>
      <c r="Q540" s="208" t="s">
        <v>62</v>
      </c>
      <c r="R540" s="208" t="s">
        <v>62</v>
      </c>
      <c r="S540" s="109"/>
    </row>
    <row r="541" spans="1:19" x14ac:dyDescent="0.2">
      <c r="A541" s="333"/>
      <c r="B541" s="148" t="s">
        <v>72</v>
      </c>
      <c r="C541" s="209"/>
      <c r="D541" s="209" t="s">
        <v>62</v>
      </c>
      <c r="E541" s="209"/>
      <c r="F541" s="209"/>
      <c r="G541" s="209">
        <f>G539</f>
        <v>45</v>
      </c>
      <c r="H541" s="209">
        <f t="shared" ref="H541:I541" si="282">H539</f>
        <v>45</v>
      </c>
      <c r="I541" s="274">
        <f t="shared" si="282"/>
        <v>0</v>
      </c>
      <c r="J541" s="142">
        <f t="shared" si="270"/>
        <v>0</v>
      </c>
      <c r="K541" s="209">
        <f t="shared" si="271"/>
        <v>45</v>
      </c>
      <c r="L541" s="209" t="s">
        <v>62</v>
      </c>
      <c r="M541" s="150">
        <v>46022</v>
      </c>
      <c r="N541" s="150">
        <v>46022</v>
      </c>
      <c r="O541" s="156"/>
      <c r="P541" s="208" t="s">
        <v>62</v>
      </c>
      <c r="Q541" s="156"/>
      <c r="R541" s="156"/>
      <c r="S541" s="109"/>
    </row>
    <row r="542" spans="1:19" ht="58.5" x14ac:dyDescent="0.2">
      <c r="A542" s="331" t="s">
        <v>278</v>
      </c>
      <c r="B542" s="137" t="str">
        <f>B534</f>
        <v>Результат предоставления субсидии 2 (код субсидии № 7028):</v>
      </c>
      <c r="C542" s="142" t="s">
        <v>191</v>
      </c>
      <c r="D542" s="141" t="s">
        <v>333</v>
      </c>
      <c r="E542" s="141" t="s">
        <v>320</v>
      </c>
      <c r="F542" s="142">
        <v>642</v>
      </c>
      <c r="G542" s="142">
        <v>13</v>
      </c>
      <c r="H542" s="142">
        <f>G542</f>
        <v>13</v>
      </c>
      <c r="I542" s="142">
        <v>0</v>
      </c>
      <c r="J542" s="142">
        <f t="shared" si="270"/>
        <v>0</v>
      </c>
      <c r="K542" s="142">
        <f t="shared" si="271"/>
        <v>13</v>
      </c>
      <c r="L542" s="142"/>
      <c r="M542" s="209" t="s">
        <v>62</v>
      </c>
      <c r="N542" s="209" t="s">
        <v>62</v>
      </c>
      <c r="O542" s="156">
        <v>170506.21</v>
      </c>
      <c r="P542" s="156"/>
      <c r="Q542" s="156">
        <v>0</v>
      </c>
      <c r="R542" s="156">
        <v>0</v>
      </c>
      <c r="S542" s="109"/>
    </row>
    <row r="543" spans="1:19" ht="31.5" x14ac:dyDescent="0.2">
      <c r="A543" s="332"/>
      <c r="B543" s="146" t="s">
        <v>70</v>
      </c>
      <c r="C543" s="209"/>
      <c r="D543" s="209" t="s">
        <v>62</v>
      </c>
      <c r="E543" s="209"/>
      <c r="F543" s="209"/>
      <c r="G543" s="209">
        <f>G542</f>
        <v>13</v>
      </c>
      <c r="H543" s="209">
        <f t="shared" ref="H543:I543" si="283">H542</f>
        <v>13</v>
      </c>
      <c r="I543" s="274">
        <f t="shared" si="283"/>
        <v>0</v>
      </c>
      <c r="J543" s="142">
        <f t="shared" si="270"/>
        <v>0</v>
      </c>
      <c r="K543" s="209">
        <f t="shared" si="271"/>
        <v>13</v>
      </c>
      <c r="L543" s="209" t="s">
        <v>62</v>
      </c>
      <c r="M543" s="150">
        <v>46022</v>
      </c>
      <c r="N543" s="150">
        <v>46022</v>
      </c>
      <c r="O543" s="156"/>
      <c r="P543" s="208" t="s">
        <v>62</v>
      </c>
      <c r="Q543" s="156"/>
      <c r="R543" s="156"/>
      <c r="S543" s="109"/>
    </row>
    <row r="544" spans="1:19" ht="14.25" x14ac:dyDescent="0.2">
      <c r="A544" s="332"/>
      <c r="B544" s="147" t="s">
        <v>76</v>
      </c>
      <c r="C544" s="209"/>
      <c r="D544" s="209"/>
      <c r="E544" s="209"/>
      <c r="F544" s="209"/>
      <c r="G544" s="209" t="s">
        <v>62</v>
      </c>
      <c r="H544" s="209"/>
      <c r="I544" s="274" t="s">
        <v>62</v>
      </c>
      <c r="J544" s="142" t="str">
        <f t="shared" si="270"/>
        <v>X</v>
      </c>
      <c r="K544" s="209" t="str">
        <f t="shared" si="271"/>
        <v>X</v>
      </c>
      <c r="L544" s="209" t="s">
        <v>62</v>
      </c>
      <c r="M544" s="209"/>
      <c r="N544" s="209"/>
      <c r="O544" s="208" t="s">
        <v>62</v>
      </c>
      <c r="P544" s="208" t="s">
        <v>62</v>
      </c>
      <c r="Q544" s="208" t="s">
        <v>62</v>
      </c>
      <c r="R544" s="208" t="s">
        <v>62</v>
      </c>
      <c r="S544" s="109"/>
    </row>
    <row r="545" spans="1:19" ht="45" x14ac:dyDescent="0.2">
      <c r="A545" s="332"/>
      <c r="B545" s="148" t="s">
        <v>192</v>
      </c>
      <c r="C545" s="209"/>
      <c r="D545" s="209" t="s">
        <v>62</v>
      </c>
      <c r="E545" s="209"/>
      <c r="F545" s="209"/>
      <c r="G545" s="209">
        <f>G542</f>
        <v>13</v>
      </c>
      <c r="H545" s="209">
        <f t="shared" ref="H545:I545" si="284">H542</f>
        <v>13</v>
      </c>
      <c r="I545" s="274">
        <f t="shared" si="284"/>
        <v>0</v>
      </c>
      <c r="J545" s="142">
        <f t="shared" si="270"/>
        <v>0</v>
      </c>
      <c r="K545" s="209">
        <f t="shared" si="271"/>
        <v>13</v>
      </c>
      <c r="L545" s="209" t="s">
        <v>62</v>
      </c>
      <c r="M545" s="150">
        <v>46022</v>
      </c>
      <c r="N545" s="150">
        <v>46022</v>
      </c>
      <c r="O545" s="156"/>
      <c r="P545" s="208" t="s">
        <v>62</v>
      </c>
      <c r="Q545" s="156"/>
      <c r="R545" s="156"/>
      <c r="S545" s="109"/>
    </row>
    <row r="546" spans="1:19" ht="14.25" x14ac:dyDescent="0.2">
      <c r="A546" s="332"/>
      <c r="B546" s="147" t="s">
        <v>193</v>
      </c>
      <c r="C546" s="209"/>
      <c r="D546" s="209"/>
      <c r="E546" s="209"/>
      <c r="F546" s="209"/>
      <c r="G546" s="209" t="s">
        <v>62</v>
      </c>
      <c r="H546" s="209"/>
      <c r="I546" s="274" t="s">
        <v>62</v>
      </c>
      <c r="J546" s="142" t="str">
        <f t="shared" si="270"/>
        <v>X</v>
      </c>
      <c r="K546" s="209" t="str">
        <f t="shared" si="271"/>
        <v>X</v>
      </c>
      <c r="L546" s="209" t="s">
        <v>62</v>
      </c>
      <c r="M546" s="209"/>
      <c r="N546" s="209"/>
      <c r="O546" s="208" t="s">
        <v>62</v>
      </c>
      <c r="P546" s="208" t="s">
        <v>62</v>
      </c>
      <c r="Q546" s="208" t="s">
        <v>62</v>
      </c>
      <c r="R546" s="208" t="s">
        <v>62</v>
      </c>
      <c r="S546" s="109"/>
    </row>
    <row r="547" spans="1:19" ht="45" x14ac:dyDescent="0.2">
      <c r="A547" s="332"/>
      <c r="B547" s="148" t="s">
        <v>330</v>
      </c>
      <c r="C547" s="209"/>
      <c r="D547" s="209" t="s">
        <v>62</v>
      </c>
      <c r="E547" s="209"/>
      <c r="F547" s="209"/>
      <c r="G547" s="209">
        <f>G543</f>
        <v>13</v>
      </c>
      <c r="H547" s="209">
        <f t="shared" ref="H547:I547" si="285">H543</f>
        <v>13</v>
      </c>
      <c r="I547" s="274">
        <f t="shared" si="285"/>
        <v>0</v>
      </c>
      <c r="J547" s="142">
        <f t="shared" si="270"/>
        <v>0</v>
      </c>
      <c r="K547" s="209">
        <f t="shared" si="271"/>
        <v>13</v>
      </c>
      <c r="L547" s="209" t="s">
        <v>62</v>
      </c>
      <c r="M547" s="150">
        <v>46022</v>
      </c>
      <c r="N547" s="150">
        <v>46022</v>
      </c>
      <c r="O547" s="156"/>
      <c r="P547" s="208" t="s">
        <v>62</v>
      </c>
      <c r="Q547" s="156"/>
      <c r="R547" s="156"/>
      <c r="S547" s="109"/>
    </row>
    <row r="548" spans="1:19" ht="14.25" x14ac:dyDescent="0.2">
      <c r="A548" s="332"/>
      <c r="B548" s="147" t="s">
        <v>71</v>
      </c>
      <c r="C548" s="209"/>
      <c r="D548" s="209"/>
      <c r="E548" s="209"/>
      <c r="F548" s="209"/>
      <c r="G548" s="209" t="s">
        <v>62</v>
      </c>
      <c r="H548" s="209"/>
      <c r="I548" s="274" t="s">
        <v>62</v>
      </c>
      <c r="J548" s="142" t="str">
        <f t="shared" si="270"/>
        <v>X</v>
      </c>
      <c r="K548" s="209" t="str">
        <f t="shared" si="271"/>
        <v>X</v>
      </c>
      <c r="L548" s="209" t="s">
        <v>62</v>
      </c>
      <c r="M548" s="209"/>
      <c r="N548" s="209"/>
      <c r="O548" s="208" t="s">
        <v>62</v>
      </c>
      <c r="P548" s="208" t="s">
        <v>62</v>
      </c>
      <c r="Q548" s="208" t="s">
        <v>62</v>
      </c>
      <c r="R548" s="208" t="s">
        <v>62</v>
      </c>
      <c r="S548" s="109"/>
    </row>
    <row r="549" spans="1:19" x14ac:dyDescent="0.2">
      <c r="A549" s="333"/>
      <c r="B549" s="148" t="s">
        <v>72</v>
      </c>
      <c r="C549" s="209"/>
      <c r="D549" s="209" t="s">
        <v>62</v>
      </c>
      <c r="E549" s="209"/>
      <c r="F549" s="209"/>
      <c r="G549" s="209">
        <f>G547</f>
        <v>13</v>
      </c>
      <c r="H549" s="209">
        <f t="shared" ref="H549:I549" si="286">H547</f>
        <v>13</v>
      </c>
      <c r="I549" s="274">
        <f t="shared" si="286"/>
        <v>0</v>
      </c>
      <c r="J549" s="142">
        <f t="shared" si="270"/>
        <v>0</v>
      </c>
      <c r="K549" s="209">
        <f t="shared" si="271"/>
        <v>13</v>
      </c>
      <c r="L549" s="209" t="s">
        <v>62</v>
      </c>
      <c r="M549" s="150">
        <v>46022</v>
      </c>
      <c r="N549" s="150">
        <v>46022</v>
      </c>
      <c r="O549" s="156"/>
      <c r="P549" s="208" t="s">
        <v>62</v>
      </c>
      <c r="Q549" s="156"/>
      <c r="R549" s="156"/>
      <c r="S549" s="109"/>
    </row>
    <row r="550" spans="1:19" ht="58.5" x14ac:dyDescent="0.2">
      <c r="A550" s="331" t="s">
        <v>279</v>
      </c>
      <c r="B550" s="137" t="str">
        <f>B542</f>
        <v>Результат предоставления субсидии 2 (код субсидии № 7028):</v>
      </c>
      <c r="C550" s="142" t="s">
        <v>191</v>
      </c>
      <c r="D550" s="141" t="s">
        <v>333</v>
      </c>
      <c r="E550" s="141" t="s">
        <v>320</v>
      </c>
      <c r="F550" s="142">
        <v>642</v>
      </c>
      <c r="G550" s="142">
        <v>24</v>
      </c>
      <c r="H550" s="142">
        <f>G550</f>
        <v>24</v>
      </c>
      <c r="I550" s="142">
        <v>0</v>
      </c>
      <c r="J550" s="142">
        <f t="shared" si="270"/>
        <v>0</v>
      </c>
      <c r="K550" s="142">
        <f t="shared" si="271"/>
        <v>24</v>
      </c>
      <c r="L550" s="142"/>
      <c r="M550" s="209" t="s">
        <v>62</v>
      </c>
      <c r="N550" s="209" t="s">
        <v>62</v>
      </c>
      <c r="O550" s="156">
        <v>5779.44</v>
      </c>
      <c r="P550" s="156"/>
      <c r="Q550" s="156">
        <v>0</v>
      </c>
      <c r="R550" s="156">
        <v>0</v>
      </c>
      <c r="S550" s="109"/>
    </row>
    <row r="551" spans="1:19" ht="31.5" x14ac:dyDescent="0.2">
      <c r="A551" s="332"/>
      <c r="B551" s="146" t="s">
        <v>70</v>
      </c>
      <c r="C551" s="209"/>
      <c r="D551" s="209" t="s">
        <v>62</v>
      </c>
      <c r="E551" s="209"/>
      <c r="F551" s="209"/>
      <c r="G551" s="209">
        <f>G550</f>
        <v>24</v>
      </c>
      <c r="H551" s="209">
        <f t="shared" ref="H551:I551" si="287">H550</f>
        <v>24</v>
      </c>
      <c r="I551" s="274">
        <f t="shared" si="287"/>
        <v>0</v>
      </c>
      <c r="J551" s="142">
        <f t="shared" si="270"/>
        <v>0</v>
      </c>
      <c r="K551" s="209">
        <f t="shared" si="271"/>
        <v>24</v>
      </c>
      <c r="L551" s="209" t="s">
        <v>62</v>
      </c>
      <c r="M551" s="150">
        <v>46022</v>
      </c>
      <c r="N551" s="150">
        <v>46022</v>
      </c>
      <c r="O551" s="156"/>
      <c r="P551" s="208" t="s">
        <v>62</v>
      </c>
      <c r="Q551" s="156"/>
      <c r="R551" s="156"/>
      <c r="S551" s="109"/>
    </row>
    <row r="552" spans="1:19" ht="14.25" x14ac:dyDescent="0.2">
      <c r="A552" s="332"/>
      <c r="B552" s="147" t="s">
        <v>76</v>
      </c>
      <c r="C552" s="209"/>
      <c r="D552" s="209"/>
      <c r="E552" s="209"/>
      <c r="F552" s="209"/>
      <c r="G552" s="209" t="s">
        <v>62</v>
      </c>
      <c r="H552" s="209"/>
      <c r="I552" s="274" t="s">
        <v>62</v>
      </c>
      <c r="J552" s="142" t="str">
        <f t="shared" si="270"/>
        <v>X</v>
      </c>
      <c r="K552" s="209" t="str">
        <f t="shared" si="271"/>
        <v>X</v>
      </c>
      <c r="L552" s="209" t="s">
        <v>62</v>
      </c>
      <c r="M552" s="209"/>
      <c r="N552" s="209"/>
      <c r="O552" s="208" t="s">
        <v>62</v>
      </c>
      <c r="P552" s="208" t="s">
        <v>62</v>
      </c>
      <c r="Q552" s="208" t="s">
        <v>62</v>
      </c>
      <c r="R552" s="208" t="s">
        <v>62</v>
      </c>
      <c r="S552" s="109"/>
    </row>
    <row r="553" spans="1:19" ht="45" x14ac:dyDescent="0.2">
      <c r="A553" s="332"/>
      <c r="B553" s="148" t="s">
        <v>192</v>
      </c>
      <c r="C553" s="209"/>
      <c r="D553" s="209" t="s">
        <v>62</v>
      </c>
      <c r="E553" s="209"/>
      <c r="F553" s="209"/>
      <c r="G553" s="209">
        <f>G550</f>
        <v>24</v>
      </c>
      <c r="H553" s="209">
        <f t="shared" ref="H553:I553" si="288">H550</f>
        <v>24</v>
      </c>
      <c r="I553" s="274">
        <f t="shared" si="288"/>
        <v>0</v>
      </c>
      <c r="J553" s="142">
        <f t="shared" si="270"/>
        <v>0</v>
      </c>
      <c r="K553" s="209">
        <f t="shared" si="271"/>
        <v>24</v>
      </c>
      <c r="L553" s="209" t="s">
        <v>62</v>
      </c>
      <c r="M553" s="150">
        <v>46022</v>
      </c>
      <c r="N553" s="150">
        <v>46022</v>
      </c>
      <c r="O553" s="156"/>
      <c r="P553" s="208" t="s">
        <v>62</v>
      </c>
      <c r="Q553" s="156"/>
      <c r="R553" s="156"/>
      <c r="S553" s="109"/>
    </row>
    <row r="554" spans="1:19" ht="14.25" x14ac:dyDescent="0.2">
      <c r="A554" s="332"/>
      <c r="B554" s="147" t="s">
        <v>193</v>
      </c>
      <c r="C554" s="209"/>
      <c r="D554" s="209"/>
      <c r="E554" s="209"/>
      <c r="F554" s="209"/>
      <c r="G554" s="209" t="s">
        <v>62</v>
      </c>
      <c r="H554" s="209"/>
      <c r="I554" s="274" t="s">
        <v>62</v>
      </c>
      <c r="J554" s="142" t="str">
        <f t="shared" si="270"/>
        <v>X</v>
      </c>
      <c r="K554" s="209" t="str">
        <f t="shared" si="271"/>
        <v>X</v>
      </c>
      <c r="L554" s="209" t="s">
        <v>62</v>
      </c>
      <c r="M554" s="209"/>
      <c r="N554" s="209"/>
      <c r="O554" s="208" t="s">
        <v>62</v>
      </c>
      <c r="P554" s="208" t="s">
        <v>62</v>
      </c>
      <c r="Q554" s="208" t="s">
        <v>62</v>
      </c>
      <c r="R554" s="208" t="s">
        <v>62</v>
      </c>
      <c r="S554" s="109"/>
    </row>
    <row r="555" spans="1:19" ht="45" x14ac:dyDescent="0.2">
      <c r="A555" s="332"/>
      <c r="B555" s="148" t="s">
        <v>330</v>
      </c>
      <c r="C555" s="209"/>
      <c r="D555" s="209" t="s">
        <v>62</v>
      </c>
      <c r="E555" s="209"/>
      <c r="F555" s="209"/>
      <c r="G555" s="209">
        <f>G551</f>
        <v>24</v>
      </c>
      <c r="H555" s="209">
        <f t="shared" ref="H555:I555" si="289">H551</f>
        <v>24</v>
      </c>
      <c r="I555" s="274">
        <f t="shared" si="289"/>
        <v>0</v>
      </c>
      <c r="J555" s="142">
        <f t="shared" si="270"/>
        <v>0</v>
      </c>
      <c r="K555" s="209">
        <f t="shared" si="271"/>
        <v>24</v>
      </c>
      <c r="L555" s="209" t="s">
        <v>62</v>
      </c>
      <c r="M555" s="150">
        <v>46022</v>
      </c>
      <c r="N555" s="150">
        <v>46022</v>
      </c>
      <c r="O555" s="156"/>
      <c r="P555" s="208" t="s">
        <v>62</v>
      </c>
      <c r="Q555" s="156"/>
      <c r="R555" s="156"/>
      <c r="S555" s="109"/>
    </row>
    <row r="556" spans="1:19" ht="14.25" x14ac:dyDescent="0.2">
      <c r="A556" s="332"/>
      <c r="B556" s="147" t="s">
        <v>71</v>
      </c>
      <c r="C556" s="209"/>
      <c r="D556" s="209"/>
      <c r="E556" s="209"/>
      <c r="F556" s="209"/>
      <c r="G556" s="209" t="s">
        <v>62</v>
      </c>
      <c r="H556" s="209"/>
      <c r="I556" s="274" t="s">
        <v>62</v>
      </c>
      <c r="J556" s="142" t="str">
        <f t="shared" si="270"/>
        <v>X</v>
      </c>
      <c r="K556" s="209" t="str">
        <f t="shared" si="271"/>
        <v>X</v>
      </c>
      <c r="L556" s="209" t="s">
        <v>62</v>
      </c>
      <c r="M556" s="209"/>
      <c r="N556" s="209"/>
      <c r="O556" s="208" t="s">
        <v>62</v>
      </c>
      <c r="P556" s="208" t="s">
        <v>62</v>
      </c>
      <c r="Q556" s="208" t="s">
        <v>62</v>
      </c>
      <c r="R556" s="208" t="s">
        <v>62</v>
      </c>
      <c r="S556" s="109"/>
    </row>
    <row r="557" spans="1:19" x14ac:dyDescent="0.2">
      <c r="A557" s="333"/>
      <c r="B557" s="148" t="s">
        <v>72</v>
      </c>
      <c r="C557" s="209"/>
      <c r="D557" s="209" t="s">
        <v>62</v>
      </c>
      <c r="E557" s="209"/>
      <c r="F557" s="209"/>
      <c r="G557" s="209">
        <f>G555</f>
        <v>24</v>
      </c>
      <c r="H557" s="209">
        <f t="shared" ref="H557:I557" si="290">H555</f>
        <v>24</v>
      </c>
      <c r="I557" s="274">
        <f t="shared" si="290"/>
        <v>0</v>
      </c>
      <c r="J557" s="142">
        <f t="shared" si="270"/>
        <v>0</v>
      </c>
      <c r="K557" s="209">
        <f t="shared" si="271"/>
        <v>24</v>
      </c>
      <c r="L557" s="209" t="s">
        <v>62</v>
      </c>
      <c r="M557" s="150">
        <v>46022</v>
      </c>
      <c r="N557" s="150">
        <v>46022</v>
      </c>
      <c r="O557" s="156"/>
      <c r="P557" s="208" t="s">
        <v>62</v>
      </c>
      <c r="Q557" s="156"/>
      <c r="R557" s="156"/>
      <c r="S557" s="109"/>
    </row>
    <row r="558" spans="1:19" ht="58.5" x14ac:dyDescent="0.2">
      <c r="A558" s="331" t="s">
        <v>280</v>
      </c>
      <c r="B558" s="137" t="str">
        <f>B550</f>
        <v>Результат предоставления субсидии 2 (код субсидии № 7028):</v>
      </c>
      <c r="C558" s="142" t="s">
        <v>191</v>
      </c>
      <c r="D558" s="141" t="s">
        <v>333</v>
      </c>
      <c r="E558" s="141" t="s">
        <v>320</v>
      </c>
      <c r="F558" s="142">
        <v>642</v>
      </c>
      <c r="G558" s="142">
        <v>3</v>
      </c>
      <c r="H558" s="142">
        <f>G558</f>
        <v>3</v>
      </c>
      <c r="I558" s="142">
        <v>0</v>
      </c>
      <c r="J558" s="142">
        <f t="shared" si="270"/>
        <v>0</v>
      </c>
      <c r="K558" s="142">
        <f t="shared" si="271"/>
        <v>3</v>
      </c>
      <c r="L558" s="142"/>
      <c r="M558" s="209" t="s">
        <v>62</v>
      </c>
      <c r="N558" s="209" t="s">
        <v>62</v>
      </c>
      <c r="O558" s="156">
        <v>722.43</v>
      </c>
      <c r="P558" s="156"/>
      <c r="Q558" s="156"/>
      <c r="R558" s="156">
        <v>0</v>
      </c>
      <c r="S558" s="109"/>
    </row>
    <row r="559" spans="1:19" ht="31.5" x14ac:dyDescent="0.2">
      <c r="A559" s="332"/>
      <c r="B559" s="146" t="s">
        <v>70</v>
      </c>
      <c r="C559" s="209"/>
      <c r="D559" s="209" t="s">
        <v>62</v>
      </c>
      <c r="E559" s="209"/>
      <c r="F559" s="209"/>
      <c r="G559" s="209">
        <f>G558</f>
        <v>3</v>
      </c>
      <c r="H559" s="209">
        <f t="shared" ref="H559:I559" si="291">H558</f>
        <v>3</v>
      </c>
      <c r="I559" s="274">
        <f t="shared" si="291"/>
        <v>0</v>
      </c>
      <c r="J559" s="142">
        <f t="shared" si="270"/>
        <v>0</v>
      </c>
      <c r="K559" s="209">
        <f t="shared" si="271"/>
        <v>3</v>
      </c>
      <c r="L559" s="209" t="s">
        <v>62</v>
      </c>
      <c r="M559" s="150">
        <v>46022</v>
      </c>
      <c r="N559" s="150">
        <v>46022</v>
      </c>
      <c r="O559" s="156"/>
      <c r="P559" s="208" t="s">
        <v>62</v>
      </c>
      <c r="Q559" s="156"/>
      <c r="R559" s="156"/>
      <c r="S559" s="109"/>
    </row>
    <row r="560" spans="1:19" ht="14.25" x14ac:dyDescent="0.2">
      <c r="A560" s="332"/>
      <c r="B560" s="147" t="s">
        <v>76</v>
      </c>
      <c r="C560" s="209"/>
      <c r="D560" s="209"/>
      <c r="E560" s="209"/>
      <c r="F560" s="209"/>
      <c r="G560" s="209" t="s">
        <v>62</v>
      </c>
      <c r="H560" s="209"/>
      <c r="I560" s="274" t="s">
        <v>62</v>
      </c>
      <c r="J560" s="142" t="str">
        <f t="shared" si="270"/>
        <v>X</v>
      </c>
      <c r="K560" s="209" t="str">
        <f t="shared" si="271"/>
        <v>X</v>
      </c>
      <c r="L560" s="209" t="s">
        <v>62</v>
      </c>
      <c r="M560" s="209"/>
      <c r="N560" s="209"/>
      <c r="O560" s="208" t="s">
        <v>62</v>
      </c>
      <c r="P560" s="208" t="s">
        <v>62</v>
      </c>
      <c r="Q560" s="208" t="s">
        <v>62</v>
      </c>
      <c r="R560" s="208" t="s">
        <v>62</v>
      </c>
      <c r="S560" s="109"/>
    </row>
    <row r="561" spans="1:19" ht="45" x14ac:dyDescent="0.2">
      <c r="A561" s="332"/>
      <c r="B561" s="148" t="s">
        <v>192</v>
      </c>
      <c r="C561" s="209"/>
      <c r="D561" s="209" t="s">
        <v>62</v>
      </c>
      <c r="E561" s="209"/>
      <c r="F561" s="209"/>
      <c r="G561" s="209">
        <f>G558</f>
        <v>3</v>
      </c>
      <c r="H561" s="209">
        <f t="shared" ref="H561:I561" si="292">H558</f>
        <v>3</v>
      </c>
      <c r="I561" s="274">
        <f t="shared" si="292"/>
        <v>0</v>
      </c>
      <c r="J561" s="142">
        <f t="shared" si="270"/>
        <v>0</v>
      </c>
      <c r="K561" s="209">
        <f t="shared" si="271"/>
        <v>3</v>
      </c>
      <c r="L561" s="209" t="s">
        <v>62</v>
      </c>
      <c r="M561" s="150">
        <v>46022</v>
      </c>
      <c r="N561" s="150">
        <v>46022</v>
      </c>
      <c r="O561" s="156"/>
      <c r="P561" s="208" t="s">
        <v>62</v>
      </c>
      <c r="Q561" s="156"/>
      <c r="R561" s="156"/>
      <c r="S561" s="109"/>
    </row>
    <row r="562" spans="1:19" ht="14.25" x14ac:dyDescent="0.2">
      <c r="A562" s="332"/>
      <c r="B562" s="147" t="s">
        <v>193</v>
      </c>
      <c r="C562" s="209"/>
      <c r="D562" s="209"/>
      <c r="E562" s="209"/>
      <c r="F562" s="209"/>
      <c r="G562" s="209" t="s">
        <v>62</v>
      </c>
      <c r="H562" s="209"/>
      <c r="I562" s="274" t="s">
        <v>62</v>
      </c>
      <c r="J562" s="142" t="str">
        <f t="shared" si="270"/>
        <v>X</v>
      </c>
      <c r="K562" s="209" t="str">
        <f t="shared" si="271"/>
        <v>X</v>
      </c>
      <c r="L562" s="209" t="s">
        <v>62</v>
      </c>
      <c r="M562" s="209"/>
      <c r="N562" s="209"/>
      <c r="O562" s="208" t="s">
        <v>62</v>
      </c>
      <c r="P562" s="208" t="s">
        <v>62</v>
      </c>
      <c r="Q562" s="208" t="s">
        <v>62</v>
      </c>
      <c r="R562" s="208" t="s">
        <v>62</v>
      </c>
      <c r="S562" s="109"/>
    </row>
    <row r="563" spans="1:19" ht="45" x14ac:dyDescent="0.2">
      <c r="A563" s="332"/>
      <c r="B563" s="148" t="s">
        <v>330</v>
      </c>
      <c r="C563" s="209"/>
      <c r="D563" s="209" t="s">
        <v>62</v>
      </c>
      <c r="E563" s="209"/>
      <c r="F563" s="209"/>
      <c r="G563" s="209">
        <f>G559</f>
        <v>3</v>
      </c>
      <c r="H563" s="209">
        <f t="shared" ref="H563:I563" si="293">H559</f>
        <v>3</v>
      </c>
      <c r="I563" s="274">
        <f t="shared" si="293"/>
        <v>0</v>
      </c>
      <c r="J563" s="142">
        <f t="shared" si="270"/>
        <v>0</v>
      </c>
      <c r="K563" s="209">
        <f t="shared" si="271"/>
        <v>3</v>
      </c>
      <c r="L563" s="209" t="s">
        <v>62</v>
      </c>
      <c r="M563" s="150">
        <v>46022</v>
      </c>
      <c r="N563" s="150">
        <v>46022</v>
      </c>
      <c r="O563" s="156"/>
      <c r="P563" s="208" t="s">
        <v>62</v>
      </c>
      <c r="Q563" s="156"/>
      <c r="R563" s="156"/>
      <c r="S563" s="109"/>
    </row>
    <row r="564" spans="1:19" ht="14.25" x14ac:dyDescent="0.2">
      <c r="A564" s="332"/>
      <c r="B564" s="147" t="s">
        <v>71</v>
      </c>
      <c r="C564" s="209"/>
      <c r="D564" s="209"/>
      <c r="E564" s="209"/>
      <c r="F564" s="209"/>
      <c r="G564" s="209" t="s">
        <v>62</v>
      </c>
      <c r="H564" s="209"/>
      <c r="I564" s="274" t="s">
        <v>62</v>
      </c>
      <c r="J564" s="142" t="str">
        <f t="shared" si="270"/>
        <v>X</v>
      </c>
      <c r="K564" s="209" t="str">
        <f t="shared" si="271"/>
        <v>X</v>
      </c>
      <c r="L564" s="209" t="s">
        <v>62</v>
      </c>
      <c r="M564" s="209"/>
      <c r="N564" s="209"/>
      <c r="O564" s="208" t="s">
        <v>62</v>
      </c>
      <c r="P564" s="208" t="s">
        <v>62</v>
      </c>
      <c r="Q564" s="208" t="s">
        <v>62</v>
      </c>
      <c r="R564" s="208" t="s">
        <v>62</v>
      </c>
      <c r="S564" s="109"/>
    </row>
    <row r="565" spans="1:19" x14ac:dyDescent="0.2">
      <c r="A565" s="333"/>
      <c r="B565" s="148" t="s">
        <v>72</v>
      </c>
      <c r="C565" s="209"/>
      <c r="D565" s="209" t="s">
        <v>62</v>
      </c>
      <c r="E565" s="209"/>
      <c r="F565" s="209"/>
      <c r="G565" s="209">
        <f>G563</f>
        <v>3</v>
      </c>
      <c r="H565" s="209">
        <f t="shared" ref="H565:I565" si="294">H563</f>
        <v>3</v>
      </c>
      <c r="I565" s="274">
        <f t="shared" si="294"/>
        <v>0</v>
      </c>
      <c r="J565" s="142">
        <f t="shared" si="270"/>
        <v>0</v>
      </c>
      <c r="K565" s="209">
        <f t="shared" si="271"/>
        <v>3</v>
      </c>
      <c r="L565" s="209" t="s">
        <v>62</v>
      </c>
      <c r="M565" s="150">
        <v>46022</v>
      </c>
      <c r="N565" s="150">
        <v>46022</v>
      </c>
      <c r="O565" s="156"/>
      <c r="P565" s="208" t="s">
        <v>62</v>
      </c>
      <c r="Q565" s="156"/>
      <c r="R565" s="156"/>
      <c r="S565" s="109"/>
    </row>
    <row r="566" spans="1:19" ht="58.5" x14ac:dyDescent="0.2">
      <c r="A566" s="331" t="s">
        <v>281</v>
      </c>
      <c r="B566" s="137" t="str">
        <f>B558</f>
        <v>Результат предоставления субсидии 2 (код субсидии № 7028):</v>
      </c>
      <c r="C566" s="142" t="s">
        <v>191</v>
      </c>
      <c r="D566" s="141" t="s">
        <v>333</v>
      </c>
      <c r="E566" s="141" t="s">
        <v>320</v>
      </c>
      <c r="F566" s="142">
        <v>642</v>
      </c>
      <c r="G566" s="142"/>
      <c r="H566" s="142">
        <f>G566</f>
        <v>0</v>
      </c>
      <c r="I566" s="142">
        <v>0</v>
      </c>
      <c r="J566" s="142">
        <f t="shared" si="270"/>
        <v>0</v>
      </c>
      <c r="K566" s="142">
        <f t="shared" si="271"/>
        <v>0</v>
      </c>
      <c r="L566" s="142"/>
      <c r="M566" s="209" t="s">
        <v>62</v>
      </c>
      <c r="N566" s="209" t="s">
        <v>62</v>
      </c>
      <c r="O566" s="156"/>
      <c r="P566" s="156"/>
      <c r="Q566" s="156"/>
      <c r="R566" s="156"/>
      <c r="S566" s="109"/>
    </row>
    <row r="567" spans="1:19" ht="31.5" x14ac:dyDescent="0.2">
      <c r="A567" s="332"/>
      <c r="B567" s="146" t="s">
        <v>70</v>
      </c>
      <c r="C567" s="209"/>
      <c r="D567" s="209" t="s">
        <v>62</v>
      </c>
      <c r="E567" s="209"/>
      <c r="F567" s="209"/>
      <c r="G567" s="209">
        <f>G566</f>
        <v>0</v>
      </c>
      <c r="H567" s="209">
        <f t="shared" ref="H567:I567" si="295">H566</f>
        <v>0</v>
      </c>
      <c r="I567" s="274">
        <f t="shared" si="295"/>
        <v>0</v>
      </c>
      <c r="J567" s="142">
        <f t="shared" si="270"/>
        <v>0</v>
      </c>
      <c r="K567" s="209">
        <f t="shared" si="271"/>
        <v>0</v>
      </c>
      <c r="L567" s="209" t="s">
        <v>62</v>
      </c>
      <c r="M567" s="150">
        <v>46022</v>
      </c>
      <c r="N567" s="150">
        <v>46022</v>
      </c>
      <c r="O567" s="156"/>
      <c r="P567" s="208" t="s">
        <v>62</v>
      </c>
      <c r="Q567" s="156"/>
      <c r="R567" s="156"/>
      <c r="S567" s="109"/>
    </row>
    <row r="568" spans="1:19" ht="14.25" x14ac:dyDescent="0.2">
      <c r="A568" s="332"/>
      <c r="B568" s="147" t="s">
        <v>76</v>
      </c>
      <c r="C568" s="209"/>
      <c r="D568" s="209"/>
      <c r="E568" s="209"/>
      <c r="F568" s="209"/>
      <c r="G568" s="209" t="s">
        <v>62</v>
      </c>
      <c r="H568" s="209"/>
      <c r="I568" s="274" t="s">
        <v>62</v>
      </c>
      <c r="J568" s="142" t="str">
        <f t="shared" si="270"/>
        <v>X</v>
      </c>
      <c r="K568" s="209" t="str">
        <f t="shared" si="271"/>
        <v>X</v>
      </c>
      <c r="L568" s="209" t="s">
        <v>62</v>
      </c>
      <c r="M568" s="209"/>
      <c r="N568" s="209"/>
      <c r="O568" s="208" t="s">
        <v>62</v>
      </c>
      <c r="P568" s="208" t="s">
        <v>62</v>
      </c>
      <c r="Q568" s="208" t="s">
        <v>62</v>
      </c>
      <c r="R568" s="208" t="s">
        <v>62</v>
      </c>
      <c r="S568" s="109"/>
    </row>
    <row r="569" spans="1:19" ht="45" x14ac:dyDescent="0.2">
      <c r="A569" s="332"/>
      <c r="B569" s="148" t="s">
        <v>192</v>
      </c>
      <c r="C569" s="209"/>
      <c r="D569" s="209" t="s">
        <v>62</v>
      </c>
      <c r="E569" s="209"/>
      <c r="F569" s="209"/>
      <c r="G569" s="209">
        <f>G566</f>
        <v>0</v>
      </c>
      <c r="H569" s="209">
        <f t="shared" ref="H569:I569" si="296">H566</f>
        <v>0</v>
      </c>
      <c r="I569" s="274">
        <f t="shared" si="296"/>
        <v>0</v>
      </c>
      <c r="J569" s="142">
        <f t="shared" si="270"/>
        <v>0</v>
      </c>
      <c r="K569" s="209">
        <f t="shared" si="271"/>
        <v>0</v>
      </c>
      <c r="L569" s="209" t="s">
        <v>62</v>
      </c>
      <c r="M569" s="150">
        <v>46022</v>
      </c>
      <c r="N569" s="150">
        <v>46022</v>
      </c>
      <c r="O569" s="156"/>
      <c r="P569" s="208" t="s">
        <v>62</v>
      </c>
      <c r="Q569" s="156"/>
      <c r="R569" s="156"/>
      <c r="S569" s="109"/>
    </row>
    <row r="570" spans="1:19" ht="14.25" x14ac:dyDescent="0.2">
      <c r="A570" s="332"/>
      <c r="B570" s="147" t="s">
        <v>193</v>
      </c>
      <c r="C570" s="209"/>
      <c r="D570" s="209"/>
      <c r="E570" s="209"/>
      <c r="F570" s="209"/>
      <c r="G570" s="209" t="s">
        <v>62</v>
      </c>
      <c r="H570" s="209"/>
      <c r="I570" s="274" t="s">
        <v>62</v>
      </c>
      <c r="J570" s="142" t="str">
        <f t="shared" si="270"/>
        <v>X</v>
      </c>
      <c r="K570" s="209" t="str">
        <f t="shared" si="271"/>
        <v>X</v>
      </c>
      <c r="L570" s="209" t="s">
        <v>62</v>
      </c>
      <c r="M570" s="209"/>
      <c r="N570" s="209"/>
      <c r="O570" s="208" t="s">
        <v>62</v>
      </c>
      <c r="P570" s="208" t="s">
        <v>62</v>
      </c>
      <c r="Q570" s="208" t="s">
        <v>62</v>
      </c>
      <c r="R570" s="208" t="s">
        <v>62</v>
      </c>
      <c r="S570" s="109"/>
    </row>
    <row r="571" spans="1:19" ht="45" x14ac:dyDescent="0.2">
      <c r="A571" s="332"/>
      <c r="B571" s="148" t="s">
        <v>330</v>
      </c>
      <c r="C571" s="209"/>
      <c r="D571" s="209" t="s">
        <v>62</v>
      </c>
      <c r="E571" s="209"/>
      <c r="F571" s="209"/>
      <c r="G571" s="209">
        <f>G567</f>
        <v>0</v>
      </c>
      <c r="H571" s="209">
        <f t="shared" ref="H571:I571" si="297">H567</f>
        <v>0</v>
      </c>
      <c r="I571" s="274">
        <f t="shared" si="297"/>
        <v>0</v>
      </c>
      <c r="J571" s="142">
        <f t="shared" si="270"/>
        <v>0</v>
      </c>
      <c r="K571" s="209">
        <f t="shared" si="271"/>
        <v>0</v>
      </c>
      <c r="L571" s="209" t="s">
        <v>62</v>
      </c>
      <c r="M571" s="150">
        <v>46022</v>
      </c>
      <c r="N571" s="150">
        <v>46022</v>
      </c>
      <c r="O571" s="156"/>
      <c r="P571" s="208" t="s">
        <v>62</v>
      </c>
      <c r="Q571" s="156"/>
      <c r="R571" s="156"/>
      <c r="S571" s="109"/>
    </row>
    <row r="572" spans="1:19" ht="14.25" x14ac:dyDescent="0.2">
      <c r="A572" s="332"/>
      <c r="B572" s="147" t="s">
        <v>71</v>
      </c>
      <c r="C572" s="209"/>
      <c r="D572" s="209"/>
      <c r="E572" s="209"/>
      <c r="F572" s="209"/>
      <c r="G572" s="209" t="s">
        <v>62</v>
      </c>
      <c r="H572" s="209"/>
      <c r="I572" s="274" t="s">
        <v>62</v>
      </c>
      <c r="J572" s="142" t="str">
        <f t="shared" si="270"/>
        <v>X</v>
      </c>
      <c r="K572" s="209" t="str">
        <f t="shared" si="271"/>
        <v>X</v>
      </c>
      <c r="L572" s="209" t="s">
        <v>62</v>
      </c>
      <c r="M572" s="209"/>
      <c r="N572" s="209"/>
      <c r="O572" s="208" t="s">
        <v>62</v>
      </c>
      <c r="P572" s="208" t="s">
        <v>62</v>
      </c>
      <c r="Q572" s="208" t="s">
        <v>62</v>
      </c>
      <c r="R572" s="208" t="s">
        <v>62</v>
      </c>
      <c r="S572" s="109"/>
    </row>
    <row r="573" spans="1:19" x14ac:dyDescent="0.2">
      <c r="A573" s="333"/>
      <c r="B573" s="148" t="s">
        <v>72</v>
      </c>
      <c r="C573" s="209"/>
      <c r="D573" s="209" t="s">
        <v>62</v>
      </c>
      <c r="E573" s="209"/>
      <c r="F573" s="209"/>
      <c r="G573" s="209">
        <f>G571</f>
        <v>0</v>
      </c>
      <c r="H573" s="209">
        <f t="shared" ref="H573:I573" si="298">H571</f>
        <v>0</v>
      </c>
      <c r="I573" s="274">
        <f t="shared" si="298"/>
        <v>0</v>
      </c>
      <c r="J573" s="142">
        <f t="shared" si="270"/>
        <v>0</v>
      </c>
      <c r="K573" s="209">
        <f t="shared" si="271"/>
        <v>0</v>
      </c>
      <c r="L573" s="209" t="s">
        <v>62</v>
      </c>
      <c r="M573" s="150">
        <v>46022</v>
      </c>
      <c r="N573" s="150">
        <v>46022</v>
      </c>
      <c r="O573" s="156"/>
      <c r="P573" s="208" t="s">
        <v>62</v>
      </c>
      <c r="Q573" s="156"/>
      <c r="R573" s="156"/>
      <c r="S573" s="109"/>
    </row>
    <row r="574" spans="1:19" ht="58.5" x14ac:dyDescent="0.2">
      <c r="A574" s="331" t="s">
        <v>282</v>
      </c>
      <c r="B574" s="137" t="str">
        <f>B566</f>
        <v>Результат предоставления субсидии 2 (код субсидии № 7028):</v>
      </c>
      <c r="C574" s="142" t="s">
        <v>191</v>
      </c>
      <c r="D574" s="141" t="s">
        <v>333</v>
      </c>
      <c r="E574" s="141" t="s">
        <v>320</v>
      </c>
      <c r="F574" s="142">
        <v>642</v>
      </c>
      <c r="G574" s="142">
        <v>2</v>
      </c>
      <c r="H574" s="142">
        <f>G574</f>
        <v>2</v>
      </c>
      <c r="I574" s="142">
        <v>0</v>
      </c>
      <c r="J574" s="142">
        <f t="shared" si="270"/>
        <v>0</v>
      </c>
      <c r="K574" s="142">
        <f t="shared" si="271"/>
        <v>2</v>
      </c>
      <c r="L574" s="142"/>
      <c r="M574" s="209" t="s">
        <v>62</v>
      </c>
      <c r="N574" s="209" t="s">
        <v>62</v>
      </c>
      <c r="O574" s="156">
        <v>14448.6</v>
      </c>
      <c r="P574" s="156"/>
      <c r="Q574" s="156">
        <v>0</v>
      </c>
      <c r="R574" s="156">
        <v>0</v>
      </c>
      <c r="S574" s="109"/>
    </row>
    <row r="575" spans="1:19" ht="31.5" x14ac:dyDescent="0.2">
      <c r="A575" s="332"/>
      <c r="B575" s="146" t="s">
        <v>70</v>
      </c>
      <c r="C575" s="209"/>
      <c r="D575" s="209" t="s">
        <v>62</v>
      </c>
      <c r="E575" s="209"/>
      <c r="F575" s="209"/>
      <c r="G575" s="209">
        <f>G574</f>
        <v>2</v>
      </c>
      <c r="H575" s="209">
        <f t="shared" ref="H575:I575" si="299">H574</f>
        <v>2</v>
      </c>
      <c r="I575" s="274">
        <f t="shared" si="299"/>
        <v>0</v>
      </c>
      <c r="J575" s="142">
        <f t="shared" si="270"/>
        <v>0</v>
      </c>
      <c r="K575" s="209">
        <f t="shared" si="271"/>
        <v>2</v>
      </c>
      <c r="L575" s="209" t="s">
        <v>62</v>
      </c>
      <c r="M575" s="150">
        <v>46022</v>
      </c>
      <c r="N575" s="150">
        <v>46022</v>
      </c>
      <c r="O575" s="156"/>
      <c r="P575" s="208" t="s">
        <v>62</v>
      </c>
      <c r="Q575" s="156"/>
      <c r="R575" s="156"/>
      <c r="S575" s="109"/>
    </row>
    <row r="576" spans="1:19" ht="14.25" x14ac:dyDescent="0.2">
      <c r="A576" s="332"/>
      <c r="B576" s="147" t="s">
        <v>76</v>
      </c>
      <c r="C576" s="209"/>
      <c r="D576" s="209"/>
      <c r="E576" s="209"/>
      <c r="F576" s="209"/>
      <c r="G576" s="209" t="s">
        <v>62</v>
      </c>
      <c r="H576" s="209"/>
      <c r="I576" s="274" t="s">
        <v>62</v>
      </c>
      <c r="J576" s="142" t="str">
        <f t="shared" si="270"/>
        <v>X</v>
      </c>
      <c r="K576" s="209" t="str">
        <f t="shared" si="271"/>
        <v>X</v>
      </c>
      <c r="L576" s="209" t="s">
        <v>62</v>
      </c>
      <c r="M576" s="209"/>
      <c r="N576" s="209"/>
      <c r="O576" s="208" t="s">
        <v>62</v>
      </c>
      <c r="P576" s="208" t="s">
        <v>62</v>
      </c>
      <c r="Q576" s="208" t="s">
        <v>62</v>
      </c>
      <c r="R576" s="208" t="s">
        <v>62</v>
      </c>
      <c r="S576" s="109"/>
    </row>
    <row r="577" spans="1:19" ht="45" x14ac:dyDescent="0.2">
      <c r="A577" s="332"/>
      <c r="B577" s="148" t="s">
        <v>192</v>
      </c>
      <c r="C577" s="209"/>
      <c r="D577" s="209" t="s">
        <v>62</v>
      </c>
      <c r="E577" s="209"/>
      <c r="F577" s="209"/>
      <c r="G577" s="209">
        <f>G574</f>
        <v>2</v>
      </c>
      <c r="H577" s="209">
        <f t="shared" ref="H577:I577" si="300">H574</f>
        <v>2</v>
      </c>
      <c r="I577" s="274">
        <f t="shared" si="300"/>
        <v>0</v>
      </c>
      <c r="J577" s="142">
        <f t="shared" si="270"/>
        <v>0</v>
      </c>
      <c r="K577" s="209">
        <f t="shared" si="271"/>
        <v>2</v>
      </c>
      <c r="L577" s="209" t="s">
        <v>62</v>
      </c>
      <c r="M577" s="150">
        <v>46022</v>
      </c>
      <c r="N577" s="150">
        <v>46022</v>
      </c>
      <c r="O577" s="156"/>
      <c r="P577" s="208" t="s">
        <v>62</v>
      </c>
      <c r="Q577" s="156"/>
      <c r="R577" s="156"/>
      <c r="S577" s="109"/>
    </row>
    <row r="578" spans="1:19" ht="14.25" x14ac:dyDescent="0.2">
      <c r="A578" s="332"/>
      <c r="B578" s="147" t="s">
        <v>193</v>
      </c>
      <c r="C578" s="209"/>
      <c r="D578" s="209"/>
      <c r="E578" s="209"/>
      <c r="F578" s="209"/>
      <c r="G578" s="209" t="s">
        <v>62</v>
      </c>
      <c r="H578" s="209"/>
      <c r="I578" s="274" t="s">
        <v>62</v>
      </c>
      <c r="J578" s="142" t="str">
        <f t="shared" si="270"/>
        <v>X</v>
      </c>
      <c r="K578" s="209" t="str">
        <f t="shared" si="271"/>
        <v>X</v>
      </c>
      <c r="L578" s="209" t="s">
        <v>62</v>
      </c>
      <c r="M578" s="209"/>
      <c r="N578" s="209"/>
      <c r="O578" s="208" t="s">
        <v>62</v>
      </c>
      <c r="P578" s="208" t="s">
        <v>62</v>
      </c>
      <c r="Q578" s="208" t="s">
        <v>62</v>
      </c>
      <c r="R578" s="208" t="s">
        <v>62</v>
      </c>
      <c r="S578" s="109"/>
    </row>
    <row r="579" spans="1:19" ht="45" x14ac:dyDescent="0.2">
      <c r="A579" s="332"/>
      <c r="B579" s="148" t="s">
        <v>330</v>
      </c>
      <c r="C579" s="209"/>
      <c r="D579" s="209" t="s">
        <v>62</v>
      </c>
      <c r="E579" s="209"/>
      <c r="F579" s="209"/>
      <c r="G579" s="209">
        <f>G575</f>
        <v>2</v>
      </c>
      <c r="H579" s="209">
        <f t="shared" ref="H579:I579" si="301">H575</f>
        <v>2</v>
      </c>
      <c r="I579" s="274">
        <f t="shared" si="301"/>
        <v>0</v>
      </c>
      <c r="J579" s="142">
        <f t="shared" si="270"/>
        <v>0</v>
      </c>
      <c r="K579" s="209">
        <f t="shared" si="271"/>
        <v>2</v>
      </c>
      <c r="L579" s="209" t="s">
        <v>62</v>
      </c>
      <c r="M579" s="150">
        <v>46022</v>
      </c>
      <c r="N579" s="150">
        <v>46022</v>
      </c>
      <c r="O579" s="156"/>
      <c r="P579" s="208" t="s">
        <v>62</v>
      </c>
      <c r="Q579" s="156"/>
      <c r="R579" s="156"/>
      <c r="S579" s="109"/>
    </row>
    <row r="580" spans="1:19" ht="14.25" x14ac:dyDescent="0.2">
      <c r="A580" s="332"/>
      <c r="B580" s="147" t="s">
        <v>71</v>
      </c>
      <c r="C580" s="209"/>
      <c r="D580" s="209"/>
      <c r="E580" s="209"/>
      <c r="F580" s="209"/>
      <c r="G580" s="209" t="s">
        <v>62</v>
      </c>
      <c r="H580" s="209"/>
      <c r="I580" s="274" t="s">
        <v>62</v>
      </c>
      <c r="J580" s="142" t="str">
        <f t="shared" si="270"/>
        <v>X</v>
      </c>
      <c r="K580" s="209" t="str">
        <f t="shared" si="271"/>
        <v>X</v>
      </c>
      <c r="L580" s="209" t="s">
        <v>62</v>
      </c>
      <c r="M580" s="209"/>
      <c r="N580" s="209"/>
      <c r="O580" s="208" t="s">
        <v>62</v>
      </c>
      <c r="P580" s="208" t="s">
        <v>62</v>
      </c>
      <c r="Q580" s="208" t="s">
        <v>62</v>
      </c>
      <c r="R580" s="208" t="s">
        <v>62</v>
      </c>
      <c r="S580" s="109"/>
    </row>
    <row r="581" spans="1:19" x14ac:dyDescent="0.2">
      <c r="A581" s="333"/>
      <c r="B581" s="148" t="s">
        <v>72</v>
      </c>
      <c r="C581" s="209"/>
      <c r="D581" s="209" t="s">
        <v>62</v>
      </c>
      <c r="E581" s="209"/>
      <c r="F581" s="209"/>
      <c r="G581" s="209">
        <f>G579</f>
        <v>2</v>
      </c>
      <c r="H581" s="209">
        <f t="shared" ref="H581:I581" si="302">H579</f>
        <v>2</v>
      </c>
      <c r="I581" s="274">
        <f t="shared" si="302"/>
        <v>0</v>
      </c>
      <c r="J581" s="142">
        <f t="shared" si="270"/>
        <v>0</v>
      </c>
      <c r="K581" s="209">
        <f t="shared" si="271"/>
        <v>2</v>
      </c>
      <c r="L581" s="209" t="s">
        <v>62</v>
      </c>
      <c r="M581" s="150">
        <v>46022</v>
      </c>
      <c r="N581" s="150">
        <v>46022</v>
      </c>
      <c r="O581" s="156"/>
      <c r="P581" s="208" t="s">
        <v>62</v>
      </c>
      <c r="Q581" s="156"/>
      <c r="R581" s="156"/>
      <c r="S581" s="109"/>
    </row>
    <row r="582" spans="1:19" ht="58.5" x14ac:dyDescent="0.2">
      <c r="A582" s="331" t="s">
        <v>283</v>
      </c>
      <c r="B582" s="137" t="str">
        <f>B574</f>
        <v>Результат предоставления субсидии 2 (код субсидии № 7028):</v>
      </c>
      <c r="C582" s="142" t="s">
        <v>191</v>
      </c>
      <c r="D582" s="141" t="s">
        <v>333</v>
      </c>
      <c r="E582" s="141" t="s">
        <v>320</v>
      </c>
      <c r="F582" s="142">
        <v>642</v>
      </c>
      <c r="G582" s="204">
        <v>11</v>
      </c>
      <c r="H582" s="204">
        <f>G582</f>
        <v>11</v>
      </c>
      <c r="I582" s="80">
        <v>9</v>
      </c>
      <c r="J582" s="142">
        <f t="shared" si="270"/>
        <v>9</v>
      </c>
      <c r="K582" s="204">
        <f t="shared" si="271"/>
        <v>11</v>
      </c>
      <c r="L582" s="204"/>
      <c r="M582" s="218" t="s">
        <v>62</v>
      </c>
      <c r="N582" s="218" t="s">
        <v>62</v>
      </c>
      <c r="O582" s="215">
        <v>13421.06</v>
      </c>
      <c r="P582" s="215"/>
      <c r="Q582" s="215">
        <v>11522.32</v>
      </c>
      <c r="R582" s="245">
        <v>11522.32</v>
      </c>
      <c r="S582" s="109"/>
    </row>
    <row r="583" spans="1:19" ht="31.5" x14ac:dyDescent="0.2">
      <c r="A583" s="332"/>
      <c r="B583" s="146" t="s">
        <v>70</v>
      </c>
      <c r="C583" s="209"/>
      <c r="D583" s="209" t="s">
        <v>62</v>
      </c>
      <c r="E583" s="209"/>
      <c r="F583" s="209"/>
      <c r="G583" s="209">
        <f>G582</f>
        <v>11</v>
      </c>
      <c r="H583" s="209">
        <f t="shared" ref="H583:I583" si="303">H582</f>
        <v>11</v>
      </c>
      <c r="I583" s="274">
        <f t="shared" si="303"/>
        <v>9</v>
      </c>
      <c r="J583" s="142">
        <f t="shared" ref="J583:J646" si="304">I583</f>
        <v>9</v>
      </c>
      <c r="K583" s="209">
        <f t="shared" ref="K583:K646" si="305">G583</f>
        <v>11</v>
      </c>
      <c r="L583" s="209" t="s">
        <v>62</v>
      </c>
      <c r="M583" s="150">
        <v>46022</v>
      </c>
      <c r="N583" s="150">
        <v>46022</v>
      </c>
      <c r="O583" s="156"/>
      <c r="P583" s="208" t="s">
        <v>62</v>
      </c>
      <c r="Q583" s="156"/>
      <c r="R583" s="156"/>
      <c r="S583" s="109"/>
    </row>
    <row r="584" spans="1:19" ht="14.25" x14ac:dyDescent="0.2">
      <c r="A584" s="332"/>
      <c r="B584" s="147" t="s">
        <v>76</v>
      </c>
      <c r="C584" s="209"/>
      <c r="D584" s="209"/>
      <c r="E584" s="209"/>
      <c r="F584" s="209"/>
      <c r="G584" s="209" t="s">
        <v>62</v>
      </c>
      <c r="H584" s="209"/>
      <c r="I584" s="274" t="s">
        <v>62</v>
      </c>
      <c r="J584" s="142" t="str">
        <f t="shared" si="304"/>
        <v>X</v>
      </c>
      <c r="K584" s="209" t="str">
        <f t="shared" si="305"/>
        <v>X</v>
      </c>
      <c r="L584" s="209" t="s">
        <v>62</v>
      </c>
      <c r="M584" s="209"/>
      <c r="N584" s="209"/>
      <c r="O584" s="208" t="s">
        <v>62</v>
      </c>
      <c r="P584" s="208" t="s">
        <v>62</v>
      </c>
      <c r="Q584" s="208" t="s">
        <v>62</v>
      </c>
      <c r="R584" s="208" t="s">
        <v>62</v>
      </c>
      <c r="S584" s="109"/>
    </row>
    <row r="585" spans="1:19" ht="45" x14ac:dyDescent="0.2">
      <c r="A585" s="332"/>
      <c r="B585" s="148" t="s">
        <v>192</v>
      </c>
      <c r="C585" s="209"/>
      <c r="D585" s="209" t="s">
        <v>62</v>
      </c>
      <c r="E585" s="209"/>
      <c r="F585" s="209"/>
      <c r="G585" s="209">
        <f>G582</f>
        <v>11</v>
      </c>
      <c r="H585" s="209">
        <f t="shared" ref="H585:I585" si="306">H582</f>
        <v>11</v>
      </c>
      <c r="I585" s="274">
        <f t="shared" si="306"/>
        <v>9</v>
      </c>
      <c r="J585" s="142">
        <f t="shared" si="304"/>
        <v>9</v>
      </c>
      <c r="K585" s="209">
        <f t="shared" si="305"/>
        <v>11</v>
      </c>
      <c r="L585" s="209" t="s">
        <v>62</v>
      </c>
      <c r="M585" s="150">
        <v>46022</v>
      </c>
      <c r="N585" s="150">
        <v>46022</v>
      </c>
      <c r="O585" s="156"/>
      <c r="P585" s="208" t="s">
        <v>62</v>
      </c>
      <c r="Q585" s="156"/>
      <c r="R585" s="156"/>
      <c r="S585" s="109"/>
    </row>
    <row r="586" spans="1:19" ht="14.25" x14ac:dyDescent="0.2">
      <c r="A586" s="332"/>
      <c r="B586" s="147" t="s">
        <v>193</v>
      </c>
      <c r="C586" s="209"/>
      <c r="D586" s="209"/>
      <c r="E586" s="209"/>
      <c r="F586" s="209"/>
      <c r="G586" s="209" t="s">
        <v>62</v>
      </c>
      <c r="H586" s="209"/>
      <c r="I586" s="274" t="s">
        <v>62</v>
      </c>
      <c r="J586" s="142" t="str">
        <f t="shared" si="304"/>
        <v>X</v>
      </c>
      <c r="K586" s="209" t="str">
        <f t="shared" si="305"/>
        <v>X</v>
      </c>
      <c r="L586" s="209" t="s">
        <v>62</v>
      </c>
      <c r="M586" s="209"/>
      <c r="N586" s="209"/>
      <c r="O586" s="208" t="s">
        <v>62</v>
      </c>
      <c r="P586" s="208" t="s">
        <v>62</v>
      </c>
      <c r="Q586" s="208" t="s">
        <v>62</v>
      </c>
      <c r="R586" s="208" t="s">
        <v>62</v>
      </c>
      <c r="S586" s="109"/>
    </row>
    <row r="587" spans="1:19" ht="45" x14ac:dyDescent="0.2">
      <c r="A587" s="332"/>
      <c r="B587" s="148" t="s">
        <v>330</v>
      </c>
      <c r="C587" s="209"/>
      <c r="D587" s="209" t="s">
        <v>62</v>
      </c>
      <c r="E587" s="209"/>
      <c r="F587" s="209"/>
      <c r="G587" s="209">
        <f>G583</f>
        <v>11</v>
      </c>
      <c r="H587" s="209">
        <f t="shared" ref="H587:I587" si="307">H583</f>
        <v>11</v>
      </c>
      <c r="I587" s="274">
        <f t="shared" si="307"/>
        <v>9</v>
      </c>
      <c r="J587" s="142">
        <f t="shared" si="304"/>
        <v>9</v>
      </c>
      <c r="K587" s="209">
        <f t="shared" si="305"/>
        <v>11</v>
      </c>
      <c r="L587" s="209" t="s">
        <v>62</v>
      </c>
      <c r="M587" s="150">
        <v>46022</v>
      </c>
      <c r="N587" s="150">
        <v>46022</v>
      </c>
      <c r="O587" s="156"/>
      <c r="P587" s="208" t="s">
        <v>62</v>
      </c>
      <c r="Q587" s="156"/>
      <c r="R587" s="156"/>
      <c r="S587" s="109"/>
    </row>
    <row r="588" spans="1:19" ht="14.25" x14ac:dyDescent="0.2">
      <c r="A588" s="332"/>
      <c r="B588" s="147" t="s">
        <v>71</v>
      </c>
      <c r="C588" s="209"/>
      <c r="D588" s="209"/>
      <c r="E588" s="209"/>
      <c r="F588" s="209"/>
      <c r="G588" s="209" t="s">
        <v>62</v>
      </c>
      <c r="H588" s="209"/>
      <c r="I588" s="274" t="s">
        <v>62</v>
      </c>
      <c r="J588" s="142" t="str">
        <f t="shared" si="304"/>
        <v>X</v>
      </c>
      <c r="K588" s="209" t="str">
        <f t="shared" si="305"/>
        <v>X</v>
      </c>
      <c r="L588" s="209" t="s">
        <v>62</v>
      </c>
      <c r="M588" s="209"/>
      <c r="N588" s="209"/>
      <c r="O588" s="208" t="s">
        <v>62</v>
      </c>
      <c r="P588" s="208" t="s">
        <v>62</v>
      </c>
      <c r="Q588" s="208" t="s">
        <v>62</v>
      </c>
      <c r="R588" s="208" t="s">
        <v>62</v>
      </c>
      <c r="S588" s="109"/>
    </row>
    <row r="589" spans="1:19" x14ac:dyDescent="0.2">
      <c r="A589" s="333"/>
      <c r="B589" s="148" t="s">
        <v>72</v>
      </c>
      <c r="C589" s="209"/>
      <c r="D589" s="209" t="s">
        <v>62</v>
      </c>
      <c r="E589" s="209"/>
      <c r="F589" s="209"/>
      <c r="G589" s="209">
        <f>G587</f>
        <v>11</v>
      </c>
      <c r="H589" s="209">
        <f t="shared" ref="H589:I589" si="308">H587</f>
        <v>11</v>
      </c>
      <c r="I589" s="274">
        <f t="shared" si="308"/>
        <v>9</v>
      </c>
      <c r="J589" s="142">
        <f t="shared" si="304"/>
        <v>9</v>
      </c>
      <c r="K589" s="209">
        <f t="shared" si="305"/>
        <v>11</v>
      </c>
      <c r="L589" s="209" t="s">
        <v>62</v>
      </c>
      <c r="M589" s="150">
        <v>46022</v>
      </c>
      <c r="N589" s="150">
        <v>46022</v>
      </c>
      <c r="O589" s="156"/>
      <c r="P589" s="208" t="s">
        <v>62</v>
      </c>
      <c r="Q589" s="156"/>
      <c r="R589" s="156"/>
      <c r="S589" s="109"/>
    </row>
    <row r="590" spans="1:19" ht="58.5" x14ac:dyDescent="0.2">
      <c r="A590" s="331" t="s">
        <v>284</v>
      </c>
      <c r="B590" s="137" t="str">
        <f>B582</f>
        <v>Результат предоставления субсидии 2 (код субсидии № 7028):</v>
      </c>
      <c r="C590" s="142" t="s">
        <v>191</v>
      </c>
      <c r="D590" s="141" t="s">
        <v>333</v>
      </c>
      <c r="E590" s="141" t="s">
        <v>320</v>
      </c>
      <c r="F590" s="142">
        <v>642</v>
      </c>
      <c r="G590" s="142">
        <v>1</v>
      </c>
      <c r="H590" s="142">
        <v>0</v>
      </c>
      <c r="I590" s="142">
        <v>0</v>
      </c>
      <c r="J590" s="142">
        <f t="shared" si="304"/>
        <v>0</v>
      </c>
      <c r="K590" s="142">
        <f t="shared" si="305"/>
        <v>1</v>
      </c>
      <c r="L590" s="142"/>
      <c r="M590" s="209" t="s">
        <v>62</v>
      </c>
      <c r="N590" s="209" t="s">
        <v>62</v>
      </c>
      <c r="O590" s="156">
        <v>50000</v>
      </c>
      <c r="P590" s="156"/>
      <c r="Q590" s="156">
        <v>0</v>
      </c>
      <c r="R590" s="156">
        <v>0</v>
      </c>
      <c r="S590" s="109"/>
    </row>
    <row r="591" spans="1:19" ht="31.5" x14ac:dyDescent="0.2">
      <c r="A591" s="332"/>
      <c r="B591" s="146" t="s">
        <v>70</v>
      </c>
      <c r="C591" s="209"/>
      <c r="D591" s="209" t="s">
        <v>62</v>
      </c>
      <c r="E591" s="209"/>
      <c r="F591" s="209"/>
      <c r="G591" s="209">
        <v>1</v>
      </c>
      <c r="H591" s="209">
        <v>0</v>
      </c>
      <c r="I591" s="274">
        <v>0</v>
      </c>
      <c r="J591" s="142">
        <f t="shared" si="304"/>
        <v>0</v>
      </c>
      <c r="K591" s="209">
        <f t="shared" si="305"/>
        <v>1</v>
      </c>
      <c r="L591" s="209" t="s">
        <v>62</v>
      </c>
      <c r="M591" s="150">
        <v>46022</v>
      </c>
      <c r="N591" s="150">
        <v>46022</v>
      </c>
      <c r="O591" s="156"/>
      <c r="P591" s="208" t="s">
        <v>62</v>
      </c>
      <c r="Q591" s="156"/>
      <c r="R591" s="156"/>
      <c r="S591" s="109"/>
    </row>
    <row r="592" spans="1:19" ht="14.25" x14ac:dyDescent="0.2">
      <c r="A592" s="332"/>
      <c r="B592" s="147" t="s">
        <v>76</v>
      </c>
      <c r="C592" s="209"/>
      <c r="D592" s="209"/>
      <c r="E592" s="209"/>
      <c r="F592" s="209"/>
      <c r="G592" s="209" t="s">
        <v>62</v>
      </c>
      <c r="H592" s="209"/>
      <c r="I592" s="274" t="s">
        <v>62</v>
      </c>
      <c r="J592" s="142" t="str">
        <f t="shared" si="304"/>
        <v>X</v>
      </c>
      <c r="K592" s="209" t="str">
        <f t="shared" si="305"/>
        <v>X</v>
      </c>
      <c r="L592" s="209" t="s">
        <v>62</v>
      </c>
      <c r="M592" s="209"/>
      <c r="N592" s="209"/>
      <c r="O592" s="208" t="s">
        <v>62</v>
      </c>
      <c r="P592" s="208" t="s">
        <v>62</v>
      </c>
      <c r="Q592" s="208" t="s">
        <v>62</v>
      </c>
      <c r="R592" s="208" t="s">
        <v>62</v>
      </c>
      <c r="S592" s="109"/>
    </row>
    <row r="593" spans="1:19" ht="45" x14ac:dyDescent="0.2">
      <c r="A593" s="332"/>
      <c r="B593" s="148" t="s">
        <v>192</v>
      </c>
      <c r="C593" s="209"/>
      <c r="D593" s="209" t="s">
        <v>62</v>
      </c>
      <c r="E593" s="209"/>
      <c r="F593" s="209"/>
      <c r="G593" s="209">
        <v>1</v>
      </c>
      <c r="H593" s="209">
        <v>0</v>
      </c>
      <c r="I593" s="274">
        <v>0</v>
      </c>
      <c r="J593" s="142">
        <f t="shared" si="304"/>
        <v>0</v>
      </c>
      <c r="K593" s="209">
        <f t="shared" si="305"/>
        <v>1</v>
      </c>
      <c r="L593" s="209" t="s">
        <v>62</v>
      </c>
      <c r="M593" s="150">
        <v>46022</v>
      </c>
      <c r="N593" s="150">
        <v>46022</v>
      </c>
      <c r="O593" s="156"/>
      <c r="P593" s="208" t="s">
        <v>62</v>
      </c>
      <c r="Q593" s="156"/>
      <c r="R593" s="156"/>
      <c r="S593" s="109"/>
    </row>
    <row r="594" spans="1:19" ht="14.25" x14ac:dyDescent="0.2">
      <c r="A594" s="332"/>
      <c r="B594" s="147" t="s">
        <v>193</v>
      </c>
      <c r="C594" s="209"/>
      <c r="D594" s="209"/>
      <c r="E594" s="209"/>
      <c r="F594" s="209"/>
      <c r="G594" s="209" t="s">
        <v>62</v>
      </c>
      <c r="H594" s="209"/>
      <c r="I594" s="274" t="s">
        <v>62</v>
      </c>
      <c r="J594" s="142" t="str">
        <f t="shared" si="304"/>
        <v>X</v>
      </c>
      <c r="K594" s="209" t="str">
        <f t="shared" si="305"/>
        <v>X</v>
      </c>
      <c r="L594" s="209" t="s">
        <v>62</v>
      </c>
      <c r="M594" s="209"/>
      <c r="N594" s="209"/>
      <c r="O594" s="208" t="s">
        <v>62</v>
      </c>
      <c r="P594" s="208" t="s">
        <v>62</v>
      </c>
      <c r="Q594" s="208" t="s">
        <v>62</v>
      </c>
      <c r="R594" s="208" t="s">
        <v>62</v>
      </c>
      <c r="S594" s="109"/>
    </row>
    <row r="595" spans="1:19" ht="45" x14ac:dyDescent="0.2">
      <c r="A595" s="332"/>
      <c r="B595" s="148" t="s">
        <v>330</v>
      </c>
      <c r="C595" s="209"/>
      <c r="D595" s="209" t="s">
        <v>62</v>
      </c>
      <c r="E595" s="209"/>
      <c r="F595" s="209"/>
      <c r="G595" s="209">
        <v>1</v>
      </c>
      <c r="H595" s="209">
        <v>0</v>
      </c>
      <c r="I595" s="274">
        <v>0</v>
      </c>
      <c r="J595" s="142">
        <f t="shared" si="304"/>
        <v>0</v>
      </c>
      <c r="K595" s="209">
        <f t="shared" si="305"/>
        <v>1</v>
      </c>
      <c r="L595" s="209" t="s">
        <v>62</v>
      </c>
      <c r="M595" s="150">
        <v>46022</v>
      </c>
      <c r="N595" s="150">
        <v>46022</v>
      </c>
      <c r="O595" s="156"/>
      <c r="P595" s="208" t="s">
        <v>62</v>
      </c>
      <c r="Q595" s="156"/>
      <c r="R595" s="156"/>
      <c r="S595" s="109"/>
    </row>
    <row r="596" spans="1:19" ht="14.25" x14ac:dyDescent="0.2">
      <c r="A596" s="332"/>
      <c r="B596" s="147" t="s">
        <v>71</v>
      </c>
      <c r="C596" s="209"/>
      <c r="D596" s="209"/>
      <c r="E596" s="209"/>
      <c r="F596" s="209"/>
      <c r="G596" s="209" t="s">
        <v>62</v>
      </c>
      <c r="H596" s="209"/>
      <c r="I596" s="274" t="s">
        <v>62</v>
      </c>
      <c r="J596" s="142" t="str">
        <f t="shared" si="304"/>
        <v>X</v>
      </c>
      <c r="K596" s="209" t="str">
        <f t="shared" si="305"/>
        <v>X</v>
      </c>
      <c r="L596" s="209" t="s">
        <v>62</v>
      </c>
      <c r="M596" s="209"/>
      <c r="N596" s="209"/>
      <c r="O596" s="208" t="s">
        <v>62</v>
      </c>
      <c r="P596" s="208" t="s">
        <v>62</v>
      </c>
      <c r="Q596" s="208" t="s">
        <v>62</v>
      </c>
      <c r="R596" s="208" t="s">
        <v>62</v>
      </c>
      <c r="S596" s="109"/>
    </row>
    <row r="597" spans="1:19" x14ac:dyDescent="0.2">
      <c r="A597" s="333"/>
      <c r="B597" s="148" t="s">
        <v>72</v>
      </c>
      <c r="C597" s="209"/>
      <c r="D597" s="209" t="s">
        <v>62</v>
      </c>
      <c r="E597" s="209"/>
      <c r="F597" s="209"/>
      <c r="G597" s="209">
        <f>G595</f>
        <v>1</v>
      </c>
      <c r="H597" s="209">
        <f t="shared" ref="H597:I597" si="309">H595</f>
        <v>0</v>
      </c>
      <c r="I597" s="274">
        <f t="shared" si="309"/>
        <v>0</v>
      </c>
      <c r="J597" s="142">
        <f t="shared" si="304"/>
        <v>0</v>
      </c>
      <c r="K597" s="209">
        <f t="shared" si="305"/>
        <v>1</v>
      </c>
      <c r="L597" s="209" t="s">
        <v>62</v>
      </c>
      <c r="M597" s="150">
        <v>46022</v>
      </c>
      <c r="N597" s="150">
        <v>46022</v>
      </c>
      <c r="O597" s="156"/>
      <c r="P597" s="208" t="s">
        <v>62</v>
      </c>
      <c r="Q597" s="156"/>
      <c r="R597" s="156"/>
      <c r="S597" s="109"/>
    </row>
    <row r="598" spans="1:19" ht="58.5" x14ac:dyDescent="0.2">
      <c r="A598" s="331" t="s">
        <v>285</v>
      </c>
      <c r="B598" s="137" t="str">
        <f>B590</f>
        <v>Результат предоставления субсидии 2 (код субсидии № 7028):</v>
      </c>
      <c r="C598" s="142" t="s">
        <v>191</v>
      </c>
      <c r="D598" s="141" t="s">
        <v>333</v>
      </c>
      <c r="E598" s="141" t="s">
        <v>320</v>
      </c>
      <c r="F598" s="142">
        <v>642</v>
      </c>
      <c r="G598" s="142">
        <v>4</v>
      </c>
      <c r="H598" s="142">
        <f>G598</f>
        <v>4</v>
      </c>
      <c r="I598" s="142">
        <v>0</v>
      </c>
      <c r="J598" s="142">
        <f t="shared" si="304"/>
        <v>0</v>
      </c>
      <c r="K598" s="142">
        <f t="shared" si="305"/>
        <v>4</v>
      </c>
      <c r="L598" s="142"/>
      <c r="M598" s="209" t="s">
        <v>62</v>
      </c>
      <c r="N598" s="209" t="s">
        <v>62</v>
      </c>
      <c r="O598" s="156">
        <v>139035.32</v>
      </c>
      <c r="P598" s="156"/>
      <c r="Q598" s="156">
        <v>0</v>
      </c>
      <c r="R598" s="156">
        <v>0</v>
      </c>
      <c r="S598" s="109"/>
    </row>
    <row r="599" spans="1:19" ht="31.5" x14ac:dyDescent="0.2">
      <c r="A599" s="332"/>
      <c r="B599" s="146" t="s">
        <v>70</v>
      </c>
      <c r="C599" s="209"/>
      <c r="D599" s="209" t="s">
        <v>62</v>
      </c>
      <c r="E599" s="209"/>
      <c r="F599" s="209"/>
      <c r="G599" s="209">
        <f>G598</f>
        <v>4</v>
      </c>
      <c r="H599" s="209">
        <f t="shared" ref="H599:I599" si="310">H598</f>
        <v>4</v>
      </c>
      <c r="I599" s="274">
        <f t="shared" si="310"/>
        <v>0</v>
      </c>
      <c r="J599" s="142">
        <f t="shared" si="304"/>
        <v>0</v>
      </c>
      <c r="K599" s="209">
        <f t="shared" si="305"/>
        <v>4</v>
      </c>
      <c r="L599" s="209" t="s">
        <v>62</v>
      </c>
      <c r="M599" s="150">
        <v>46022</v>
      </c>
      <c r="N599" s="150">
        <v>46022</v>
      </c>
      <c r="O599" s="156"/>
      <c r="P599" s="208" t="s">
        <v>62</v>
      </c>
      <c r="Q599" s="156"/>
      <c r="R599" s="156"/>
      <c r="S599" s="109"/>
    </row>
    <row r="600" spans="1:19" ht="14.25" x14ac:dyDescent="0.2">
      <c r="A600" s="332"/>
      <c r="B600" s="147" t="s">
        <v>76</v>
      </c>
      <c r="C600" s="209"/>
      <c r="D600" s="209"/>
      <c r="E600" s="209"/>
      <c r="F600" s="209"/>
      <c r="G600" s="209" t="s">
        <v>62</v>
      </c>
      <c r="H600" s="209"/>
      <c r="I600" s="274" t="s">
        <v>62</v>
      </c>
      <c r="J600" s="142" t="str">
        <f t="shared" si="304"/>
        <v>X</v>
      </c>
      <c r="K600" s="209" t="str">
        <f t="shared" si="305"/>
        <v>X</v>
      </c>
      <c r="L600" s="209" t="s">
        <v>62</v>
      </c>
      <c r="M600" s="209"/>
      <c r="N600" s="209"/>
      <c r="O600" s="208" t="s">
        <v>62</v>
      </c>
      <c r="P600" s="208" t="s">
        <v>62</v>
      </c>
      <c r="Q600" s="208" t="s">
        <v>62</v>
      </c>
      <c r="R600" s="208" t="s">
        <v>62</v>
      </c>
      <c r="S600" s="109"/>
    </row>
    <row r="601" spans="1:19" ht="45" x14ac:dyDescent="0.2">
      <c r="A601" s="332"/>
      <c r="B601" s="148" t="s">
        <v>192</v>
      </c>
      <c r="C601" s="209"/>
      <c r="D601" s="209" t="s">
        <v>62</v>
      </c>
      <c r="E601" s="209"/>
      <c r="F601" s="209"/>
      <c r="G601" s="209">
        <f>G598</f>
        <v>4</v>
      </c>
      <c r="H601" s="209">
        <f t="shared" ref="H601:I601" si="311">H598</f>
        <v>4</v>
      </c>
      <c r="I601" s="274">
        <f t="shared" si="311"/>
        <v>0</v>
      </c>
      <c r="J601" s="142">
        <f t="shared" si="304"/>
        <v>0</v>
      </c>
      <c r="K601" s="209">
        <f t="shared" si="305"/>
        <v>4</v>
      </c>
      <c r="L601" s="209" t="s">
        <v>62</v>
      </c>
      <c r="M601" s="150">
        <v>46022</v>
      </c>
      <c r="N601" s="150">
        <v>46022</v>
      </c>
      <c r="O601" s="156"/>
      <c r="P601" s="208" t="s">
        <v>62</v>
      </c>
      <c r="Q601" s="156"/>
      <c r="R601" s="156"/>
      <c r="S601" s="109"/>
    </row>
    <row r="602" spans="1:19" ht="14.25" x14ac:dyDescent="0.2">
      <c r="A602" s="332"/>
      <c r="B602" s="147" t="s">
        <v>193</v>
      </c>
      <c r="C602" s="209"/>
      <c r="D602" s="209"/>
      <c r="E602" s="209"/>
      <c r="F602" s="209"/>
      <c r="G602" s="209" t="s">
        <v>62</v>
      </c>
      <c r="H602" s="209"/>
      <c r="I602" s="274" t="s">
        <v>62</v>
      </c>
      <c r="J602" s="142" t="str">
        <f t="shared" si="304"/>
        <v>X</v>
      </c>
      <c r="K602" s="209" t="str">
        <f t="shared" si="305"/>
        <v>X</v>
      </c>
      <c r="L602" s="209" t="s">
        <v>62</v>
      </c>
      <c r="M602" s="209"/>
      <c r="N602" s="209"/>
      <c r="O602" s="208" t="s">
        <v>62</v>
      </c>
      <c r="P602" s="208" t="s">
        <v>62</v>
      </c>
      <c r="Q602" s="208" t="s">
        <v>62</v>
      </c>
      <c r="R602" s="208" t="s">
        <v>62</v>
      </c>
      <c r="S602" s="109"/>
    </row>
    <row r="603" spans="1:19" ht="45" x14ac:dyDescent="0.2">
      <c r="A603" s="332"/>
      <c r="B603" s="148" t="s">
        <v>330</v>
      </c>
      <c r="C603" s="209"/>
      <c r="D603" s="209" t="s">
        <v>62</v>
      </c>
      <c r="E603" s="209"/>
      <c r="F603" s="209"/>
      <c r="G603" s="209">
        <f>G599</f>
        <v>4</v>
      </c>
      <c r="H603" s="209">
        <f t="shared" ref="H603:I603" si="312">H599</f>
        <v>4</v>
      </c>
      <c r="I603" s="274">
        <f t="shared" si="312"/>
        <v>0</v>
      </c>
      <c r="J603" s="142">
        <f t="shared" si="304"/>
        <v>0</v>
      </c>
      <c r="K603" s="209">
        <f t="shared" si="305"/>
        <v>4</v>
      </c>
      <c r="L603" s="209" t="s">
        <v>62</v>
      </c>
      <c r="M603" s="150">
        <v>46022</v>
      </c>
      <c r="N603" s="150">
        <v>46022</v>
      </c>
      <c r="O603" s="156"/>
      <c r="P603" s="208" t="s">
        <v>62</v>
      </c>
      <c r="Q603" s="156"/>
      <c r="R603" s="156"/>
      <c r="S603" s="109"/>
    </row>
    <row r="604" spans="1:19" ht="14.25" x14ac:dyDescent="0.2">
      <c r="A604" s="332"/>
      <c r="B604" s="147" t="s">
        <v>71</v>
      </c>
      <c r="C604" s="209"/>
      <c r="D604" s="209"/>
      <c r="E604" s="209"/>
      <c r="F604" s="209"/>
      <c r="G604" s="209" t="s">
        <v>62</v>
      </c>
      <c r="H604" s="209"/>
      <c r="I604" s="274" t="s">
        <v>62</v>
      </c>
      <c r="J604" s="142" t="str">
        <f t="shared" si="304"/>
        <v>X</v>
      </c>
      <c r="K604" s="209" t="str">
        <f t="shared" si="305"/>
        <v>X</v>
      </c>
      <c r="L604" s="209" t="s">
        <v>62</v>
      </c>
      <c r="M604" s="209"/>
      <c r="N604" s="209"/>
      <c r="O604" s="208" t="s">
        <v>62</v>
      </c>
      <c r="P604" s="208" t="s">
        <v>62</v>
      </c>
      <c r="Q604" s="208" t="s">
        <v>62</v>
      </c>
      <c r="R604" s="208" t="s">
        <v>62</v>
      </c>
      <c r="S604" s="109"/>
    </row>
    <row r="605" spans="1:19" x14ac:dyDescent="0.2">
      <c r="A605" s="333"/>
      <c r="B605" s="148" t="s">
        <v>72</v>
      </c>
      <c r="C605" s="209"/>
      <c r="D605" s="209" t="s">
        <v>62</v>
      </c>
      <c r="E605" s="209"/>
      <c r="F605" s="209"/>
      <c r="G605" s="209">
        <f>G603</f>
        <v>4</v>
      </c>
      <c r="H605" s="209">
        <f t="shared" ref="H605:I605" si="313">H603</f>
        <v>4</v>
      </c>
      <c r="I605" s="274">
        <f t="shared" si="313"/>
        <v>0</v>
      </c>
      <c r="J605" s="142">
        <f t="shared" si="304"/>
        <v>0</v>
      </c>
      <c r="K605" s="209">
        <f t="shared" si="305"/>
        <v>4</v>
      </c>
      <c r="L605" s="209" t="s">
        <v>62</v>
      </c>
      <c r="M605" s="150">
        <v>46022</v>
      </c>
      <c r="N605" s="150">
        <v>46022</v>
      </c>
      <c r="O605" s="156"/>
      <c r="P605" s="208" t="s">
        <v>62</v>
      </c>
      <c r="Q605" s="156"/>
      <c r="R605" s="156"/>
      <c r="S605" s="109"/>
    </row>
    <row r="606" spans="1:19" ht="58.5" x14ac:dyDescent="0.2">
      <c r="A606" s="331" t="s">
        <v>286</v>
      </c>
      <c r="B606" s="137" t="str">
        <f>B598</f>
        <v>Результат предоставления субсидии 2 (код субсидии № 7028):</v>
      </c>
      <c r="C606" s="142" t="s">
        <v>191</v>
      </c>
      <c r="D606" s="141" t="s">
        <v>333</v>
      </c>
      <c r="E606" s="141" t="s">
        <v>320</v>
      </c>
      <c r="F606" s="142">
        <v>642</v>
      </c>
      <c r="G606" s="142">
        <v>1</v>
      </c>
      <c r="H606" s="142">
        <f>G606</f>
        <v>1</v>
      </c>
      <c r="I606" s="142">
        <v>0</v>
      </c>
      <c r="J606" s="142">
        <f t="shared" si="304"/>
        <v>0</v>
      </c>
      <c r="K606" s="142">
        <f t="shared" si="305"/>
        <v>1</v>
      </c>
      <c r="L606" s="142"/>
      <c r="M606" s="209" t="s">
        <v>62</v>
      </c>
      <c r="N606" s="209" t="s">
        <v>62</v>
      </c>
      <c r="O606" s="156">
        <v>4570.2</v>
      </c>
      <c r="P606" s="156"/>
      <c r="Q606" s="156">
        <v>0</v>
      </c>
      <c r="R606" s="156">
        <v>0</v>
      </c>
      <c r="S606" s="109"/>
    </row>
    <row r="607" spans="1:19" ht="31.5" x14ac:dyDescent="0.2">
      <c r="A607" s="332"/>
      <c r="B607" s="146" t="s">
        <v>70</v>
      </c>
      <c r="C607" s="209"/>
      <c r="D607" s="209" t="s">
        <v>62</v>
      </c>
      <c r="E607" s="209"/>
      <c r="F607" s="209"/>
      <c r="G607" s="209">
        <f>G606</f>
        <v>1</v>
      </c>
      <c r="H607" s="209">
        <f t="shared" ref="H607:I607" si="314">H606</f>
        <v>1</v>
      </c>
      <c r="I607" s="274">
        <f t="shared" si="314"/>
        <v>0</v>
      </c>
      <c r="J607" s="142">
        <f t="shared" si="304"/>
        <v>0</v>
      </c>
      <c r="K607" s="209">
        <f t="shared" si="305"/>
        <v>1</v>
      </c>
      <c r="L607" s="209" t="s">
        <v>62</v>
      </c>
      <c r="M607" s="150">
        <v>46022</v>
      </c>
      <c r="N607" s="150">
        <v>46022</v>
      </c>
      <c r="O607" s="156"/>
      <c r="P607" s="208" t="s">
        <v>62</v>
      </c>
      <c r="Q607" s="156"/>
      <c r="R607" s="156"/>
      <c r="S607" s="109"/>
    </row>
    <row r="608" spans="1:19" ht="14.25" x14ac:dyDescent="0.2">
      <c r="A608" s="332"/>
      <c r="B608" s="147" t="s">
        <v>76</v>
      </c>
      <c r="C608" s="209"/>
      <c r="D608" s="209"/>
      <c r="E608" s="209"/>
      <c r="F608" s="209"/>
      <c r="G608" s="209" t="s">
        <v>62</v>
      </c>
      <c r="H608" s="209"/>
      <c r="I608" s="274" t="s">
        <v>62</v>
      </c>
      <c r="J608" s="142" t="str">
        <f t="shared" si="304"/>
        <v>X</v>
      </c>
      <c r="K608" s="209" t="str">
        <f t="shared" si="305"/>
        <v>X</v>
      </c>
      <c r="L608" s="209" t="s">
        <v>62</v>
      </c>
      <c r="M608" s="209"/>
      <c r="N608" s="209"/>
      <c r="O608" s="208" t="s">
        <v>62</v>
      </c>
      <c r="P608" s="208" t="s">
        <v>62</v>
      </c>
      <c r="Q608" s="208" t="s">
        <v>62</v>
      </c>
      <c r="R608" s="208" t="s">
        <v>62</v>
      </c>
      <c r="S608" s="109"/>
    </row>
    <row r="609" spans="1:19" ht="45" x14ac:dyDescent="0.2">
      <c r="A609" s="332"/>
      <c r="B609" s="148" t="s">
        <v>192</v>
      </c>
      <c r="C609" s="209"/>
      <c r="D609" s="209" t="s">
        <v>62</v>
      </c>
      <c r="E609" s="209"/>
      <c r="F609" s="209"/>
      <c r="G609" s="209">
        <f>G606</f>
        <v>1</v>
      </c>
      <c r="H609" s="209">
        <f t="shared" ref="H609:I609" si="315">H606</f>
        <v>1</v>
      </c>
      <c r="I609" s="274">
        <f t="shared" si="315"/>
        <v>0</v>
      </c>
      <c r="J609" s="142">
        <f t="shared" si="304"/>
        <v>0</v>
      </c>
      <c r="K609" s="209">
        <f t="shared" si="305"/>
        <v>1</v>
      </c>
      <c r="L609" s="209" t="s">
        <v>62</v>
      </c>
      <c r="M609" s="150">
        <v>46022</v>
      </c>
      <c r="N609" s="150">
        <v>46022</v>
      </c>
      <c r="O609" s="156"/>
      <c r="P609" s="208" t="s">
        <v>62</v>
      </c>
      <c r="Q609" s="156"/>
      <c r="R609" s="156"/>
      <c r="S609" s="109"/>
    </row>
    <row r="610" spans="1:19" ht="14.25" x14ac:dyDescent="0.2">
      <c r="A610" s="332"/>
      <c r="B610" s="147" t="s">
        <v>193</v>
      </c>
      <c r="C610" s="209"/>
      <c r="D610" s="209"/>
      <c r="E610" s="209"/>
      <c r="F610" s="209"/>
      <c r="G610" s="209" t="s">
        <v>62</v>
      </c>
      <c r="H610" s="209"/>
      <c r="I610" s="274" t="s">
        <v>62</v>
      </c>
      <c r="J610" s="142" t="str">
        <f t="shared" si="304"/>
        <v>X</v>
      </c>
      <c r="K610" s="209" t="str">
        <f t="shared" si="305"/>
        <v>X</v>
      </c>
      <c r="L610" s="209" t="s">
        <v>62</v>
      </c>
      <c r="M610" s="209"/>
      <c r="N610" s="209"/>
      <c r="O610" s="208" t="s">
        <v>62</v>
      </c>
      <c r="P610" s="208" t="s">
        <v>62</v>
      </c>
      <c r="Q610" s="208" t="s">
        <v>62</v>
      </c>
      <c r="R610" s="208" t="s">
        <v>62</v>
      </c>
      <c r="S610" s="109"/>
    </row>
    <row r="611" spans="1:19" ht="45" x14ac:dyDescent="0.2">
      <c r="A611" s="332"/>
      <c r="B611" s="148" t="s">
        <v>330</v>
      </c>
      <c r="C611" s="209"/>
      <c r="D611" s="209" t="s">
        <v>62</v>
      </c>
      <c r="E611" s="209"/>
      <c r="F611" s="209"/>
      <c r="G611" s="209">
        <f>G607</f>
        <v>1</v>
      </c>
      <c r="H611" s="209">
        <f t="shared" ref="H611:I611" si="316">H607</f>
        <v>1</v>
      </c>
      <c r="I611" s="274">
        <f t="shared" si="316"/>
        <v>0</v>
      </c>
      <c r="J611" s="142">
        <f t="shared" si="304"/>
        <v>0</v>
      </c>
      <c r="K611" s="209">
        <f t="shared" si="305"/>
        <v>1</v>
      </c>
      <c r="L611" s="209" t="s">
        <v>62</v>
      </c>
      <c r="M611" s="150">
        <v>46022</v>
      </c>
      <c r="N611" s="150">
        <v>46022</v>
      </c>
      <c r="O611" s="156"/>
      <c r="P611" s="208" t="s">
        <v>62</v>
      </c>
      <c r="Q611" s="156"/>
      <c r="R611" s="156"/>
      <c r="S611" s="109"/>
    </row>
    <row r="612" spans="1:19" ht="14.25" x14ac:dyDescent="0.2">
      <c r="A612" s="332"/>
      <c r="B612" s="147" t="s">
        <v>71</v>
      </c>
      <c r="C612" s="209"/>
      <c r="D612" s="209"/>
      <c r="E612" s="209"/>
      <c r="F612" s="209"/>
      <c r="G612" s="209" t="s">
        <v>62</v>
      </c>
      <c r="H612" s="209"/>
      <c r="I612" s="274" t="s">
        <v>62</v>
      </c>
      <c r="J612" s="142" t="str">
        <f t="shared" si="304"/>
        <v>X</v>
      </c>
      <c r="K612" s="209" t="str">
        <f t="shared" si="305"/>
        <v>X</v>
      </c>
      <c r="L612" s="209" t="s">
        <v>62</v>
      </c>
      <c r="M612" s="209"/>
      <c r="N612" s="209"/>
      <c r="O612" s="208" t="s">
        <v>62</v>
      </c>
      <c r="P612" s="208" t="s">
        <v>62</v>
      </c>
      <c r="Q612" s="208" t="s">
        <v>62</v>
      </c>
      <c r="R612" s="208" t="s">
        <v>62</v>
      </c>
      <c r="S612" s="109"/>
    </row>
    <row r="613" spans="1:19" x14ac:dyDescent="0.2">
      <c r="A613" s="333"/>
      <c r="B613" s="148" t="s">
        <v>72</v>
      </c>
      <c r="C613" s="209"/>
      <c r="D613" s="209" t="s">
        <v>62</v>
      </c>
      <c r="E613" s="209"/>
      <c r="F613" s="209"/>
      <c r="G613" s="209">
        <f>G611</f>
        <v>1</v>
      </c>
      <c r="H613" s="209">
        <f t="shared" ref="H613:I613" si="317">H611</f>
        <v>1</v>
      </c>
      <c r="I613" s="274">
        <f t="shared" si="317"/>
        <v>0</v>
      </c>
      <c r="J613" s="142">
        <f t="shared" si="304"/>
        <v>0</v>
      </c>
      <c r="K613" s="209">
        <f t="shared" si="305"/>
        <v>1</v>
      </c>
      <c r="L613" s="209" t="s">
        <v>62</v>
      </c>
      <c r="M613" s="150">
        <v>46022</v>
      </c>
      <c r="N613" s="150">
        <v>46022</v>
      </c>
      <c r="O613" s="156"/>
      <c r="P613" s="208" t="s">
        <v>62</v>
      </c>
      <c r="Q613" s="156"/>
      <c r="R613" s="156"/>
      <c r="S613" s="109"/>
    </row>
    <row r="614" spans="1:19" ht="58.5" x14ac:dyDescent="0.2">
      <c r="A614" s="331" t="s">
        <v>287</v>
      </c>
      <c r="B614" s="137" t="str">
        <f>B606</f>
        <v>Результат предоставления субсидии 2 (код субсидии № 7028):</v>
      </c>
      <c r="C614" s="142" t="s">
        <v>191</v>
      </c>
      <c r="D614" s="141" t="s">
        <v>333</v>
      </c>
      <c r="E614" s="141" t="s">
        <v>320</v>
      </c>
      <c r="F614" s="142">
        <v>642</v>
      </c>
      <c r="G614" s="142">
        <v>14</v>
      </c>
      <c r="H614" s="142">
        <f>G614</f>
        <v>14</v>
      </c>
      <c r="I614" s="142">
        <v>0</v>
      </c>
      <c r="J614" s="142">
        <f t="shared" si="304"/>
        <v>0</v>
      </c>
      <c r="K614" s="142">
        <f t="shared" si="305"/>
        <v>14</v>
      </c>
      <c r="L614" s="142"/>
      <c r="M614" s="209" t="s">
        <v>62</v>
      </c>
      <c r="N614" s="209" t="s">
        <v>62</v>
      </c>
      <c r="O614" s="156">
        <v>80712.179999999993</v>
      </c>
      <c r="P614" s="156"/>
      <c r="Q614" s="156">
        <v>0</v>
      </c>
      <c r="R614" s="156">
        <v>0</v>
      </c>
      <c r="S614" s="109"/>
    </row>
    <row r="615" spans="1:19" ht="31.5" x14ac:dyDescent="0.2">
      <c r="A615" s="332"/>
      <c r="B615" s="146" t="s">
        <v>70</v>
      </c>
      <c r="C615" s="209"/>
      <c r="D615" s="209" t="s">
        <v>62</v>
      </c>
      <c r="E615" s="209"/>
      <c r="F615" s="209"/>
      <c r="G615" s="209">
        <f>G614</f>
        <v>14</v>
      </c>
      <c r="H615" s="209">
        <f t="shared" ref="H615:I615" si="318">H614</f>
        <v>14</v>
      </c>
      <c r="I615" s="274">
        <f t="shared" si="318"/>
        <v>0</v>
      </c>
      <c r="J615" s="142">
        <f t="shared" si="304"/>
        <v>0</v>
      </c>
      <c r="K615" s="209">
        <f t="shared" si="305"/>
        <v>14</v>
      </c>
      <c r="L615" s="209" t="s">
        <v>62</v>
      </c>
      <c r="M615" s="150">
        <v>46022</v>
      </c>
      <c r="N615" s="150">
        <v>46022</v>
      </c>
      <c r="O615" s="156"/>
      <c r="P615" s="208" t="s">
        <v>62</v>
      </c>
      <c r="Q615" s="156"/>
      <c r="R615" s="156"/>
      <c r="S615" s="109"/>
    </row>
    <row r="616" spans="1:19" ht="14.25" x14ac:dyDescent="0.2">
      <c r="A616" s="332"/>
      <c r="B616" s="147" t="s">
        <v>76</v>
      </c>
      <c r="C616" s="209"/>
      <c r="D616" s="209"/>
      <c r="E616" s="209"/>
      <c r="F616" s="209"/>
      <c r="G616" s="209" t="s">
        <v>62</v>
      </c>
      <c r="H616" s="209"/>
      <c r="I616" s="274" t="s">
        <v>62</v>
      </c>
      <c r="J616" s="142" t="str">
        <f t="shared" si="304"/>
        <v>X</v>
      </c>
      <c r="K616" s="209" t="str">
        <f t="shared" si="305"/>
        <v>X</v>
      </c>
      <c r="L616" s="209" t="s">
        <v>62</v>
      </c>
      <c r="M616" s="209"/>
      <c r="N616" s="209"/>
      <c r="O616" s="208" t="s">
        <v>62</v>
      </c>
      <c r="P616" s="208" t="s">
        <v>62</v>
      </c>
      <c r="Q616" s="208" t="s">
        <v>62</v>
      </c>
      <c r="R616" s="208" t="s">
        <v>62</v>
      </c>
      <c r="S616" s="109"/>
    </row>
    <row r="617" spans="1:19" ht="45" x14ac:dyDescent="0.2">
      <c r="A617" s="332"/>
      <c r="B617" s="148" t="s">
        <v>192</v>
      </c>
      <c r="C617" s="209"/>
      <c r="D617" s="209" t="s">
        <v>62</v>
      </c>
      <c r="E617" s="209"/>
      <c r="F617" s="209"/>
      <c r="G617" s="209">
        <f>G614</f>
        <v>14</v>
      </c>
      <c r="H617" s="209">
        <f t="shared" ref="H617:I617" si="319">H614</f>
        <v>14</v>
      </c>
      <c r="I617" s="274">
        <f t="shared" si="319"/>
        <v>0</v>
      </c>
      <c r="J617" s="142">
        <f t="shared" si="304"/>
        <v>0</v>
      </c>
      <c r="K617" s="209">
        <f t="shared" si="305"/>
        <v>14</v>
      </c>
      <c r="L617" s="209" t="s">
        <v>62</v>
      </c>
      <c r="M617" s="150">
        <v>46022</v>
      </c>
      <c r="N617" s="150">
        <v>46022</v>
      </c>
      <c r="O617" s="156"/>
      <c r="P617" s="208" t="s">
        <v>62</v>
      </c>
      <c r="Q617" s="156"/>
      <c r="R617" s="156"/>
      <c r="S617" s="109"/>
    </row>
    <row r="618" spans="1:19" ht="14.25" x14ac:dyDescent="0.2">
      <c r="A618" s="332"/>
      <c r="B618" s="147" t="s">
        <v>193</v>
      </c>
      <c r="C618" s="209"/>
      <c r="D618" s="209"/>
      <c r="E618" s="209"/>
      <c r="F618" s="209"/>
      <c r="G618" s="209" t="s">
        <v>62</v>
      </c>
      <c r="H618" s="209"/>
      <c r="I618" s="274" t="s">
        <v>62</v>
      </c>
      <c r="J618" s="142" t="str">
        <f t="shared" si="304"/>
        <v>X</v>
      </c>
      <c r="K618" s="209" t="str">
        <f t="shared" si="305"/>
        <v>X</v>
      </c>
      <c r="L618" s="209" t="s">
        <v>62</v>
      </c>
      <c r="M618" s="209"/>
      <c r="N618" s="209"/>
      <c r="O618" s="208" t="s">
        <v>62</v>
      </c>
      <c r="P618" s="208" t="s">
        <v>62</v>
      </c>
      <c r="Q618" s="208" t="s">
        <v>62</v>
      </c>
      <c r="R618" s="208" t="s">
        <v>62</v>
      </c>
      <c r="S618" s="109"/>
    </row>
    <row r="619" spans="1:19" ht="45" x14ac:dyDescent="0.2">
      <c r="A619" s="332"/>
      <c r="B619" s="148" t="s">
        <v>330</v>
      </c>
      <c r="C619" s="209"/>
      <c r="D619" s="209" t="s">
        <v>62</v>
      </c>
      <c r="E619" s="209"/>
      <c r="F619" s="209"/>
      <c r="G619" s="209">
        <f>G615</f>
        <v>14</v>
      </c>
      <c r="H619" s="209">
        <f t="shared" ref="H619:I619" si="320">H615</f>
        <v>14</v>
      </c>
      <c r="I619" s="274">
        <f t="shared" si="320"/>
        <v>0</v>
      </c>
      <c r="J619" s="142">
        <f t="shared" si="304"/>
        <v>0</v>
      </c>
      <c r="K619" s="209">
        <f t="shared" si="305"/>
        <v>14</v>
      </c>
      <c r="L619" s="209" t="s">
        <v>62</v>
      </c>
      <c r="M619" s="150">
        <v>46022</v>
      </c>
      <c r="N619" s="150">
        <v>46022</v>
      </c>
      <c r="O619" s="156"/>
      <c r="P619" s="208" t="s">
        <v>62</v>
      </c>
      <c r="Q619" s="156"/>
      <c r="R619" s="156"/>
      <c r="S619" s="109"/>
    </row>
    <row r="620" spans="1:19" ht="14.25" x14ac:dyDescent="0.2">
      <c r="A620" s="332"/>
      <c r="B620" s="147" t="s">
        <v>71</v>
      </c>
      <c r="C620" s="209"/>
      <c r="D620" s="209"/>
      <c r="E620" s="209"/>
      <c r="F620" s="209"/>
      <c r="G620" s="209" t="s">
        <v>62</v>
      </c>
      <c r="H620" s="209"/>
      <c r="I620" s="274" t="s">
        <v>62</v>
      </c>
      <c r="J620" s="142" t="str">
        <f t="shared" si="304"/>
        <v>X</v>
      </c>
      <c r="K620" s="209" t="str">
        <f t="shared" si="305"/>
        <v>X</v>
      </c>
      <c r="L620" s="209" t="s">
        <v>62</v>
      </c>
      <c r="M620" s="209"/>
      <c r="N620" s="209"/>
      <c r="O620" s="208" t="s">
        <v>62</v>
      </c>
      <c r="P620" s="208" t="s">
        <v>62</v>
      </c>
      <c r="Q620" s="208" t="s">
        <v>62</v>
      </c>
      <c r="R620" s="208" t="s">
        <v>62</v>
      </c>
      <c r="S620" s="109"/>
    </row>
    <row r="621" spans="1:19" x14ac:dyDescent="0.2">
      <c r="A621" s="333"/>
      <c r="B621" s="148" t="s">
        <v>72</v>
      </c>
      <c r="C621" s="209"/>
      <c r="D621" s="209" t="s">
        <v>62</v>
      </c>
      <c r="E621" s="209"/>
      <c r="F621" s="209"/>
      <c r="G621" s="209">
        <f>G619</f>
        <v>14</v>
      </c>
      <c r="H621" s="209">
        <f t="shared" ref="H621:I621" si="321">H619</f>
        <v>14</v>
      </c>
      <c r="I621" s="274">
        <f t="shared" si="321"/>
        <v>0</v>
      </c>
      <c r="J621" s="142">
        <f t="shared" si="304"/>
        <v>0</v>
      </c>
      <c r="K621" s="209">
        <f t="shared" si="305"/>
        <v>14</v>
      </c>
      <c r="L621" s="209" t="s">
        <v>62</v>
      </c>
      <c r="M621" s="150">
        <v>46022</v>
      </c>
      <c r="N621" s="150">
        <v>46022</v>
      </c>
      <c r="O621" s="156"/>
      <c r="P621" s="208" t="s">
        <v>62</v>
      </c>
      <c r="Q621" s="156"/>
      <c r="R621" s="156"/>
      <c r="S621" s="109"/>
    </row>
    <row r="622" spans="1:19" ht="58.5" x14ac:dyDescent="0.2">
      <c r="A622" s="331" t="s">
        <v>288</v>
      </c>
      <c r="B622" s="137" t="str">
        <f>B614</f>
        <v>Результат предоставления субсидии 2 (код субсидии № 7028):</v>
      </c>
      <c r="C622" s="142" t="s">
        <v>191</v>
      </c>
      <c r="D622" s="141" t="s">
        <v>333</v>
      </c>
      <c r="E622" s="141" t="s">
        <v>320</v>
      </c>
      <c r="F622" s="142">
        <v>642</v>
      </c>
      <c r="G622" s="142">
        <v>24</v>
      </c>
      <c r="H622" s="142">
        <v>24</v>
      </c>
      <c r="I622" s="142">
        <v>0</v>
      </c>
      <c r="J622" s="142">
        <f t="shared" si="304"/>
        <v>0</v>
      </c>
      <c r="K622" s="142">
        <f t="shared" si="305"/>
        <v>24</v>
      </c>
      <c r="L622" s="142"/>
      <c r="M622" s="209" t="s">
        <v>62</v>
      </c>
      <c r="N622" s="209" t="s">
        <v>62</v>
      </c>
      <c r="O622" s="156">
        <v>6784.58</v>
      </c>
      <c r="P622" s="156"/>
      <c r="Q622" s="156">
        <v>0</v>
      </c>
      <c r="R622" s="156">
        <v>0</v>
      </c>
      <c r="S622" s="109"/>
    </row>
    <row r="623" spans="1:19" ht="31.5" x14ac:dyDescent="0.2">
      <c r="A623" s="332"/>
      <c r="B623" s="146" t="s">
        <v>70</v>
      </c>
      <c r="C623" s="209"/>
      <c r="D623" s="209" t="s">
        <v>62</v>
      </c>
      <c r="E623" s="209"/>
      <c r="F623" s="209"/>
      <c r="G623" s="209">
        <f>G622</f>
        <v>24</v>
      </c>
      <c r="H623" s="209">
        <f t="shared" ref="H623:I623" si="322">H622</f>
        <v>24</v>
      </c>
      <c r="I623" s="274">
        <f t="shared" si="322"/>
        <v>0</v>
      </c>
      <c r="J623" s="142">
        <f t="shared" si="304"/>
        <v>0</v>
      </c>
      <c r="K623" s="209">
        <f t="shared" si="305"/>
        <v>24</v>
      </c>
      <c r="L623" s="209" t="s">
        <v>62</v>
      </c>
      <c r="M623" s="150">
        <v>46022</v>
      </c>
      <c r="N623" s="150">
        <v>46022</v>
      </c>
      <c r="O623" s="156"/>
      <c r="P623" s="208" t="s">
        <v>62</v>
      </c>
      <c r="Q623" s="156"/>
      <c r="R623" s="156"/>
      <c r="S623" s="109"/>
    </row>
    <row r="624" spans="1:19" ht="14.25" x14ac:dyDescent="0.2">
      <c r="A624" s="332"/>
      <c r="B624" s="147" t="s">
        <v>76</v>
      </c>
      <c r="C624" s="209"/>
      <c r="D624" s="209"/>
      <c r="E624" s="209"/>
      <c r="F624" s="209"/>
      <c r="G624" s="209" t="s">
        <v>62</v>
      </c>
      <c r="H624" s="209"/>
      <c r="I624" s="274" t="s">
        <v>62</v>
      </c>
      <c r="J624" s="142" t="str">
        <f t="shared" si="304"/>
        <v>X</v>
      </c>
      <c r="K624" s="209" t="str">
        <f t="shared" si="305"/>
        <v>X</v>
      </c>
      <c r="L624" s="209" t="s">
        <v>62</v>
      </c>
      <c r="M624" s="209"/>
      <c r="N624" s="209"/>
      <c r="O624" s="208" t="s">
        <v>62</v>
      </c>
      <c r="P624" s="208" t="s">
        <v>62</v>
      </c>
      <c r="Q624" s="208" t="s">
        <v>62</v>
      </c>
      <c r="R624" s="208" t="s">
        <v>62</v>
      </c>
      <c r="S624" s="109"/>
    </row>
    <row r="625" spans="1:19" ht="45" x14ac:dyDescent="0.2">
      <c r="A625" s="332"/>
      <c r="B625" s="148" t="s">
        <v>192</v>
      </c>
      <c r="C625" s="209"/>
      <c r="D625" s="209" t="s">
        <v>62</v>
      </c>
      <c r="E625" s="209"/>
      <c r="F625" s="209"/>
      <c r="G625" s="209">
        <f>G622</f>
        <v>24</v>
      </c>
      <c r="H625" s="209">
        <f t="shared" ref="H625:I625" si="323">H622</f>
        <v>24</v>
      </c>
      <c r="I625" s="274">
        <f t="shared" si="323"/>
        <v>0</v>
      </c>
      <c r="J625" s="142">
        <f t="shared" si="304"/>
        <v>0</v>
      </c>
      <c r="K625" s="209">
        <f t="shared" si="305"/>
        <v>24</v>
      </c>
      <c r="L625" s="209" t="s">
        <v>62</v>
      </c>
      <c r="M625" s="150">
        <v>46022</v>
      </c>
      <c r="N625" s="150">
        <v>46022</v>
      </c>
      <c r="O625" s="156"/>
      <c r="P625" s="208" t="s">
        <v>62</v>
      </c>
      <c r="Q625" s="156"/>
      <c r="R625" s="156"/>
      <c r="S625" s="109"/>
    </row>
    <row r="626" spans="1:19" ht="14.25" x14ac:dyDescent="0.2">
      <c r="A626" s="332"/>
      <c r="B626" s="147" t="s">
        <v>193</v>
      </c>
      <c r="C626" s="209"/>
      <c r="D626" s="209"/>
      <c r="E626" s="209"/>
      <c r="F626" s="209"/>
      <c r="G626" s="209" t="s">
        <v>62</v>
      </c>
      <c r="H626" s="209"/>
      <c r="I626" s="274" t="s">
        <v>62</v>
      </c>
      <c r="J626" s="142" t="str">
        <f t="shared" si="304"/>
        <v>X</v>
      </c>
      <c r="K626" s="209" t="str">
        <f t="shared" si="305"/>
        <v>X</v>
      </c>
      <c r="L626" s="209" t="s">
        <v>62</v>
      </c>
      <c r="M626" s="209"/>
      <c r="N626" s="209"/>
      <c r="O626" s="208" t="s">
        <v>62</v>
      </c>
      <c r="P626" s="208" t="s">
        <v>62</v>
      </c>
      <c r="Q626" s="208" t="s">
        <v>62</v>
      </c>
      <c r="R626" s="208" t="s">
        <v>62</v>
      </c>
      <c r="S626" s="109"/>
    </row>
    <row r="627" spans="1:19" ht="45" x14ac:dyDescent="0.2">
      <c r="A627" s="332"/>
      <c r="B627" s="148" t="s">
        <v>330</v>
      </c>
      <c r="C627" s="209"/>
      <c r="D627" s="209" t="s">
        <v>62</v>
      </c>
      <c r="E627" s="209"/>
      <c r="F627" s="209"/>
      <c r="G627" s="209">
        <f>G623</f>
        <v>24</v>
      </c>
      <c r="H627" s="209">
        <f t="shared" ref="H627:I627" si="324">H623</f>
        <v>24</v>
      </c>
      <c r="I627" s="274">
        <f t="shared" si="324"/>
        <v>0</v>
      </c>
      <c r="J627" s="142">
        <f t="shared" si="304"/>
        <v>0</v>
      </c>
      <c r="K627" s="209">
        <f t="shared" si="305"/>
        <v>24</v>
      </c>
      <c r="L627" s="209" t="s">
        <v>62</v>
      </c>
      <c r="M627" s="150">
        <v>46022</v>
      </c>
      <c r="N627" s="150">
        <v>46022</v>
      </c>
      <c r="O627" s="156"/>
      <c r="P627" s="208" t="s">
        <v>62</v>
      </c>
      <c r="Q627" s="156"/>
      <c r="R627" s="156"/>
      <c r="S627" s="109"/>
    </row>
    <row r="628" spans="1:19" ht="14.25" x14ac:dyDescent="0.2">
      <c r="A628" s="332"/>
      <c r="B628" s="147" t="s">
        <v>71</v>
      </c>
      <c r="C628" s="209"/>
      <c r="D628" s="209"/>
      <c r="E628" s="209"/>
      <c r="F628" s="209"/>
      <c r="G628" s="209" t="s">
        <v>62</v>
      </c>
      <c r="H628" s="209"/>
      <c r="I628" s="274" t="s">
        <v>62</v>
      </c>
      <c r="J628" s="142" t="str">
        <f t="shared" si="304"/>
        <v>X</v>
      </c>
      <c r="K628" s="209" t="str">
        <f t="shared" si="305"/>
        <v>X</v>
      </c>
      <c r="L628" s="209" t="s">
        <v>62</v>
      </c>
      <c r="M628" s="209"/>
      <c r="N628" s="209"/>
      <c r="O628" s="208" t="s">
        <v>62</v>
      </c>
      <c r="P628" s="208" t="s">
        <v>62</v>
      </c>
      <c r="Q628" s="208" t="s">
        <v>62</v>
      </c>
      <c r="R628" s="208" t="s">
        <v>62</v>
      </c>
      <c r="S628" s="109"/>
    </row>
    <row r="629" spans="1:19" x14ac:dyDescent="0.2">
      <c r="A629" s="333"/>
      <c r="B629" s="148" t="s">
        <v>72</v>
      </c>
      <c r="C629" s="209"/>
      <c r="D629" s="209" t="s">
        <v>62</v>
      </c>
      <c r="E629" s="209"/>
      <c r="F629" s="209"/>
      <c r="G629" s="209">
        <f>G627</f>
        <v>24</v>
      </c>
      <c r="H629" s="209">
        <f t="shared" ref="H629:I629" si="325">H627</f>
        <v>24</v>
      </c>
      <c r="I629" s="274">
        <f t="shared" si="325"/>
        <v>0</v>
      </c>
      <c r="J629" s="142">
        <f t="shared" si="304"/>
        <v>0</v>
      </c>
      <c r="K629" s="209">
        <f t="shared" si="305"/>
        <v>24</v>
      </c>
      <c r="L629" s="209" t="s">
        <v>62</v>
      </c>
      <c r="M629" s="150">
        <v>46022</v>
      </c>
      <c r="N629" s="150">
        <v>46022</v>
      </c>
      <c r="O629" s="156"/>
      <c r="P629" s="208" t="s">
        <v>62</v>
      </c>
      <c r="Q629" s="156"/>
      <c r="R629" s="156"/>
      <c r="S629" s="109"/>
    </row>
    <row r="630" spans="1:19" ht="58.5" x14ac:dyDescent="0.2">
      <c r="A630" s="331" t="s">
        <v>289</v>
      </c>
      <c r="B630" s="137" t="str">
        <f>B622</f>
        <v>Результат предоставления субсидии 2 (код субсидии № 7028):</v>
      </c>
      <c r="C630" s="142" t="s">
        <v>191</v>
      </c>
      <c r="D630" s="141" t="s">
        <v>333</v>
      </c>
      <c r="E630" s="141" t="s">
        <v>320</v>
      </c>
      <c r="F630" s="142">
        <v>642</v>
      </c>
      <c r="G630" s="142">
        <v>0</v>
      </c>
      <c r="H630" s="142">
        <f>G630</f>
        <v>0</v>
      </c>
      <c r="I630" s="142">
        <v>0</v>
      </c>
      <c r="J630" s="142">
        <f t="shared" si="304"/>
        <v>0</v>
      </c>
      <c r="K630" s="142">
        <f t="shared" si="305"/>
        <v>0</v>
      </c>
      <c r="L630" s="142"/>
      <c r="M630" s="209" t="s">
        <v>62</v>
      </c>
      <c r="N630" s="209" t="s">
        <v>62</v>
      </c>
      <c r="O630" s="156">
        <v>0</v>
      </c>
      <c r="P630" s="156"/>
      <c r="Q630" s="156">
        <v>0</v>
      </c>
      <c r="R630" s="156">
        <v>0</v>
      </c>
      <c r="S630" s="109"/>
    </row>
    <row r="631" spans="1:19" ht="31.5" x14ac:dyDescent="0.2">
      <c r="A631" s="332"/>
      <c r="B631" s="146" t="s">
        <v>70</v>
      </c>
      <c r="C631" s="209"/>
      <c r="D631" s="209" t="s">
        <v>62</v>
      </c>
      <c r="E631" s="209"/>
      <c r="F631" s="209"/>
      <c r="G631" s="209">
        <f>G630</f>
        <v>0</v>
      </c>
      <c r="H631" s="209">
        <f t="shared" ref="H631:I631" si="326">H630</f>
        <v>0</v>
      </c>
      <c r="I631" s="274">
        <f t="shared" si="326"/>
        <v>0</v>
      </c>
      <c r="J631" s="142">
        <f t="shared" si="304"/>
        <v>0</v>
      </c>
      <c r="K631" s="209">
        <f t="shared" si="305"/>
        <v>0</v>
      </c>
      <c r="L631" s="209" t="s">
        <v>62</v>
      </c>
      <c r="M631" s="150">
        <v>46022</v>
      </c>
      <c r="N631" s="150">
        <v>46022</v>
      </c>
      <c r="O631" s="156"/>
      <c r="P631" s="208" t="s">
        <v>62</v>
      </c>
      <c r="Q631" s="156"/>
      <c r="R631" s="156"/>
      <c r="S631" s="109"/>
    </row>
    <row r="632" spans="1:19" ht="14.25" x14ac:dyDescent="0.2">
      <c r="A632" s="332"/>
      <c r="B632" s="147" t="s">
        <v>76</v>
      </c>
      <c r="C632" s="209"/>
      <c r="D632" s="209"/>
      <c r="E632" s="209"/>
      <c r="F632" s="209"/>
      <c r="G632" s="209" t="s">
        <v>62</v>
      </c>
      <c r="H632" s="209"/>
      <c r="I632" s="274" t="s">
        <v>62</v>
      </c>
      <c r="J632" s="142" t="str">
        <f t="shared" si="304"/>
        <v>X</v>
      </c>
      <c r="K632" s="209" t="str">
        <f t="shared" si="305"/>
        <v>X</v>
      </c>
      <c r="L632" s="209" t="s">
        <v>62</v>
      </c>
      <c r="M632" s="209"/>
      <c r="N632" s="209"/>
      <c r="O632" s="208" t="s">
        <v>62</v>
      </c>
      <c r="P632" s="208" t="s">
        <v>62</v>
      </c>
      <c r="Q632" s="208" t="s">
        <v>62</v>
      </c>
      <c r="R632" s="208" t="s">
        <v>62</v>
      </c>
      <c r="S632" s="109"/>
    </row>
    <row r="633" spans="1:19" ht="45" x14ac:dyDescent="0.2">
      <c r="A633" s="332"/>
      <c r="B633" s="148" t="s">
        <v>192</v>
      </c>
      <c r="C633" s="209"/>
      <c r="D633" s="209" t="s">
        <v>62</v>
      </c>
      <c r="E633" s="209"/>
      <c r="F633" s="209"/>
      <c r="G633" s="209">
        <f>G630</f>
        <v>0</v>
      </c>
      <c r="H633" s="209">
        <f t="shared" ref="H633:I633" si="327">H630</f>
        <v>0</v>
      </c>
      <c r="I633" s="274">
        <f t="shared" si="327"/>
        <v>0</v>
      </c>
      <c r="J633" s="142">
        <f t="shared" si="304"/>
        <v>0</v>
      </c>
      <c r="K633" s="209">
        <f t="shared" si="305"/>
        <v>0</v>
      </c>
      <c r="L633" s="209" t="s">
        <v>62</v>
      </c>
      <c r="M633" s="150">
        <v>46022</v>
      </c>
      <c r="N633" s="150">
        <v>46022</v>
      </c>
      <c r="O633" s="156"/>
      <c r="P633" s="208" t="s">
        <v>62</v>
      </c>
      <c r="Q633" s="156"/>
      <c r="R633" s="156"/>
      <c r="S633" s="109"/>
    </row>
    <row r="634" spans="1:19" ht="14.25" x14ac:dyDescent="0.2">
      <c r="A634" s="332"/>
      <c r="B634" s="147" t="s">
        <v>193</v>
      </c>
      <c r="C634" s="209"/>
      <c r="D634" s="209"/>
      <c r="E634" s="209"/>
      <c r="F634" s="209"/>
      <c r="G634" s="209" t="s">
        <v>62</v>
      </c>
      <c r="H634" s="209"/>
      <c r="I634" s="274" t="s">
        <v>62</v>
      </c>
      <c r="J634" s="142" t="str">
        <f t="shared" si="304"/>
        <v>X</v>
      </c>
      <c r="K634" s="209" t="str">
        <f t="shared" si="305"/>
        <v>X</v>
      </c>
      <c r="L634" s="209" t="s">
        <v>62</v>
      </c>
      <c r="M634" s="209"/>
      <c r="N634" s="209"/>
      <c r="O634" s="208" t="s">
        <v>62</v>
      </c>
      <c r="P634" s="208" t="s">
        <v>62</v>
      </c>
      <c r="Q634" s="208" t="s">
        <v>62</v>
      </c>
      <c r="R634" s="208" t="s">
        <v>62</v>
      </c>
      <c r="S634" s="109"/>
    </row>
    <row r="635" spans="1:19" ht="45" x14ac:dyDescent="0.2">
      <c r="A635" s="332"/>
      <c r="B635" s="148" t="s">
        <v>330</v>
      </c>
      <c r="C635" s="209"/>
      <c r="D635" s="209" t="s">
        <v>62</v>
      </c>
      <c r="E635" s="209"/>
      <c r="F635" s="209"/>
      <c r="G635" s="209">
        <f>G631</f>
        <v>0</v>
      </c>
      <c r="H635" s="209">
        <f t="shared" ref="H635:I635" si="328">H631</f>
        <v>0</v>
      </c>
      <c r="I635" s="274">
        <f t="shared" si="328"/>
        <v>0</v>
      </c>
      <c r="J635" s="142">
        <f t="shared" si="304"/>
        <v>0</v>
      </c>
      <c r="K635" s="209">
        <f t="shared" si="305"/>
        <v>0</v>
      </c>
      <c r="L635" s="209" t="s">
        <v>62</v>
      </c>
      <c r="M635" s="150">
        <v>46022</v>
      </c>
      <c r="N635" s="150">
        <v>46022</v>
      </c>
      <c r="O635" s="156"/>
      <c r="P635" s="208" t="s">
        <v>62</v>
      </c>
      <c r="Q635" s="156"/>
      <c r="R635" s="156"/>
      <c r="S635" s="109"/>
    </row>
    <row r="636" spans="1:19" ht="14.25" x14ac:dyDescent="0.2">
      <c r="A636" s="332"/>
      <c r="B636" s="147" t="s">
        <v>71</v>
      </c>
      <c r="C636" s="209"/>
      <c r="D636" s="209"/>
      <c r="E636" s="209"/>
      <c r="F636" s="209"/>
      <c r="G636" s="209" t="s">
        <v>62</v>
      </c>
      <c r="H636" s="209"/>
      <c r="I636" s="274" t="s">
        <v>62</v>
      </c>
      <c r="J636" s="142" t="str">
        <f t="shared" si="304"/>
        <v>X</v>
      </c>
      <c r="K636" s="209" t="str">
        <f t="shared" si="305"/>
        <v>X</v>
      </c>
      <c r="L636" s="209" t="s">
        <v>62</v>
      </c>
      <c r="M636" s="209"/>
      <c r="N636" s="209"/>
      <c r="O636" s="208" t="s">
        <v>62</v>
      </c>
      <c r="P636" s="208" t="s">
        <v>62</v>
      </c>
      <c r="Q636" s="208" t="s">
        <v>62</v>
      </c>
      <c r="R636" s="208" t="s">
        <v>62</v>
      </c>
      <c r="S636" s="109"/>
    </row>
    <row r="637" spans="1:19" x14ac:dyDescent="0.2">
      <c r="A637" s="333"/>
      <c r="B637" s="148" t="s">
        <v>72</v>
      </c>
      <c r="C637" s="209"/>
      <c r="D637" s="209" t="s">
        <v>62</v>
      </c>
      <c r="E637" s="209"/>
      <c r="F637" s="209"/>
      <c r="G637" s="209">
        <f>G635</f>
        <v>0</v>
      </c>
      <c r="H637" s="209">
        <f t="shared" ref="H637:I637" si="329">H635</f>
        <v>0</v>
      </c>
      <c r="I637" s="274">
        <f t="shared" si="329"/>
        <v>0</v>
      </c>
      <c r="J637" s="142">
        <f t="shared" si="304"/>
        <v>0</v>
      </c>
      <c r="K637" s="209">
        <f t="shared" si="305"/>
        <v>0</v>
      </c>
      <c r="L637" s="209" t="s">
        <v>62</v>
      </c>
      <c r="M637" s="150">
        <v>46022</v>
      </c>
      <c r="N637" s="150">
        <v>46022</v>
      </c>
      <c r="O637" s="156"/>
      <c r="P637" s="208" t="s">
        <v>62</v>
      </c>
      <c r="Q637" s="156"/>
      <c r="R637" s="156"/>
      <c r="S637" s="109"/>
    </row>
    <row r="638" spans="1:19" ht="58.5" x14ac:dyDescent="0.2">
      <c r="A638" s="331" t="s">
        <v>290</v>
      </c>
      <c r="B638" s="137" t="str">
        <f>B630</f>
        <v>Результат предоставления субсидии 2 (код субсидии № 7028):</v>
      </c>
      <c r="C638" s="142" t="s">
        <v>191</v>
      </c>
      <c r="D638" s="141" t="s">
        <v>333</v>
      </c>
      <c r="E638" s="141" t="s">
        <v>320</v>
      </c>
      <c r="F638" s="142">
        <v>642</v>
      </c>
      <c r="G638" s="142"/>
      <c r="H638" s="142">
        <f>G638</f>
        <v>0</v>
      </c>
      <c r="I638" s="142">
        <v>0</v>
      </c>
      <c r="J638" s="142">
        <f t="shared" si="304"/>
        <v>0</v>
      </c>
      <c r="K638" s="142">
        <f t="shared" si="305"/>
        <v>0</v>
      </c>
      <c r="L638" s="142"/>
      <c r="M638" s="209" t="s">
        <v>62</v>
      </c>
      <c r="N638" s="209" t="s">
        <v>62</v>
      </c>
      <c r="O638" s="156"/>
      <c r="P638" s="156"/>
      <c r="Q638" s="156"/>
      <c r="R638" s="156"/>
      <c r="S638" s="109"/>
    </row>
    <row r="639" spans="1:19" ht="31.5" x14ac:dyDescent="0.2">
      <c r="A639" s="332"/>
      <c r="B639" s="146" t="s">
        <v>70</v>
      </c>
      <c r="C639" s="209"/>
      <c r="D639" s="209" t="s">
        <v>62</v>
      </c>
      <c r="E639" s="209"/>
      <c r="F639" s="209"/>
      <c r="G639" s="209">
        <f>G638</f>
        <v>0</v>
      </c>
      <c r="H639" s="209">
        <f t="shared" ref="H639:I639" si="330">H638</f>
        <v>0</v>
      </c>
      <c r="I639" s="274">
        <f t="shared" si="330"/>
        <v>0</v>
      </c>
      <c r="J639" s="142">
        <f t="shared" si="304"/>
        <v>0</v>
      </c>
      <c r="K639" s="209">
        <f t="shared" si="305"/>
        <v>0</v>
      </c>
      <c r="L639" s="209" t="s">
        <v>62</v>
      </c>
      <c r="M639" s="150">
        <v>46022</v>
      </c>
      <c r="N639" s="150">
        <v>46022</v>
      </c>
      <c r="O639" s="156"/>
      <c r="P639" s="208" t="s">
        <v>62</v>
      </c>
      <c r="Q639" s="156"/>
      <c r="R639" s="156"/>
      <c r="S639" s="109"/>
    </row>
    <row r="640" spans="1:19" ht="14.25" x14ac:dyDescent="0.2">
      <c r="A640" s="332"/>
      <c r="B640" s="147" t="s">
        <v>76</v>
      </c>
      <c r="C640" s="209"/>
      <c r="D640" s="209"/>
      <c r="E640" s="209"/>
      <c r="F640" s="209"/>
      <c r="G640" s="209" t="s">
        <v>62</v>
      </c>
      <c r="H640" s="209"/>
      <c r="I640" s="274" t="s">
        <v>62</v>
      </c>
      <c r="J640" s="142" t="str">
        <f t="shared" si="304"/>
        <v>X</v>
      </c>
      <c r="K640" s="209" t="str">
        <f t="shared" si="305"/>
        <v>X</v>
      </c>
      <c r="L640" s="209" t="s">
        <v>62</v>
      </c>
      <c r="M640" s="209"/>
      <c r="N640" s="209"/>
      <c r="O640" s="208" t="s">
        <v>62</v>
      </c>
      <c r="P640" s="208" t="s">
        <v>62</v>
      </c>
      <c r="Q640" s="208" t="s">
        <v>62</v>
      </c>
      <c r="R640" s="208" t="s">
        <v>62</v>
      </c>
      <c r="S640" s="109"/>
    </row>
    <row r="641" spans="1:19" ht="45" x14ac:dyDescent="0.2">
      <c r="A641" s="332"/>
      <c r="B641" s="148" t="s">
        <v>192</v>
      </c>
      <c r="C641" s="209"/>
      <c r="D641" s="209" t="s">
        <v>62</v>
      </c>
      <c r="E641" s="209"/>
      <c r="F641" s="209"/>
      <c r="G641" s="209">
        <f>G638</f>
        <v>0</v>
      </c>
      <c r="H641" s="209">
        <f t="shared" ref="H641:I641" si="331">H638</f>
        <v>0</v>
      </c>
      <c r="I641" s="274">
        <f t="shared" si="331"/>
        <v>0</v>
      </c>
      <c r="J641" s="142">
        <f t="shared" si="304"/>
        <v>0</v>
      </c>
      <c r="K641" s="209">
        <f t="shared" si="305"/>
        <v>0</v>
      </c>
      <c r="L641" s="209" t="s">
        <v>62</v>
      </c>
      <c r="M641" s="150">
        <v>46022</v>
      </c>
      <c r="N641" s="150">
        <v>46022</v>
      </c>
      <c r="O641" s="156"/>
      <c r="P641" s="208" t="s">
        <v>62</v>
      </c>
      <c r="Q641" s="156"/>
      <c r="R641" s="156"/>
      <c r="S641" s="109"/>
    </row>
    <row r="642" spans="1:19" ht="14.25" x14ac:dyDescent="0.2">
      <c r="A642" s="332"/>
      <c r="B642" s="147" t="s">
        <v>193</v>
      </c>
      <c r="C642" s="209"/>
      <c r="D642" s="209"/>
      <c r="E642" s="209"/>
      <c r="F642" s="209"/>
      <c r="G642" s="209" t="s">
        <v>62</v>
      </c>
      <c r="H642" s="209"/>
      <c r="I642" s="274" t="s">
        <v>62</v>
      </c>
      <c r="J642" s="142" t="str">
        <f t="shared" si="304"/>
        <v>X</v>
      </c>
      <c r="K642" s="209" t="str">
        <f t="shared" si="305"/>
        <v>X</v>
      </c>
      <c r="L642" s="209" t="s">
        <v>62</v>
      </c>
      <c r="M642" s="209"/>
      <c r="N642" s="209"/>
      <c r="O642" s="208" t="s">
        <v>62</v>
      </c>
      <c r="P642" s="208" t="s">
        <v>62</v>
      </c>
      <c r="Q642" s="208" t="s">
        <v>62</v>
      </c>
      <c r="R642" s="208" t="s">
        <v>62</v>
      </c>
      <c r="S642" s="109"/>
    </row>
    <row r="643" spans="1:19" ht="45" x14ac:dyDescent="0.2">
      <c r="A643" s="332"/>
      <c r="B643" s="148" t="s">
        <v>330</v>
      </c>
      <c r="C643" s="209"/>
      <c r="D643" s="209" t="s">
        <v>62</v>
      </c>
      <c r="E643" s="209"/>
      <c r="F643" s="209"/>
      <c r="G643" s="209">
        <f>G639</f>
        <v>0</v>
      </c>
      <c r="H643" s="209">
        <f t="shared" ref="H643:I643" si="332">H639</f>
        <v>0</v>
      </c>
      <c r="I643" s="274">
        <f t="shared" si="332"/>
        <v>0</v>
      </c>
      <c r="J643" s="142">
        <f t="shared" si="304"/>
        <v>0</v>
      </c>
      <c r="K643" s="209">
        <f t="shared" si="305"/>
        <v>0</v>
      </c>
      <c r="L643" s="209" t="s">
        <v>62</v>
      </c>
      <c r="M643" s="150">
        <v>46022</v>
      </c>
      <c r="N643" s="150">
        <v>46022</v>
      </c>
      <c r="O643" s="156"/>
      <c r="P643" s="208" t="s">
        <v>62</v>
      </c>
      <c r="Q643" s="156"/>
      <c r="R643" s="156"/>
      <c r="S643" s="109"/>
    </row>
    <row r="644" spans="1:19" ht="14.25" x14ac:dyDescent="0.2">
      <c r="A644" s="332"/>
      <c r="B644" s="147" t="s">
        <v>71</v>
      </c>
      <c r="C644" s="209"/>
      <c r="D644" s="209"/>
      <c r="E644" s="209"/>
      <c r="F644" s="209"/>
      <c r="G644" s="209" t="s">
        <v>62</v>
      </c>
      <c r="H644" s="209"/>
      <c r="I644" s="274" t="s">
        <v>62</v>
      </c>
      <c r="J644" s="142" t="str">
        <f t="shared" si="304"/>
        <v>X</v>
      </c>
      <c r="K644" s="209" t="str">
        <f t="shared" si="305"/>
        <v>X</v>
      </c>
      <c r="L644" s="209" t="s">
        <v>62</v>
      </c>
      <c r="M644" s="209"/>
      <c r="N644" s="209"/>
      <c r="O644" s="208" t="s">
        <v>62</v>
      </c>
      <c r="P644" s="208" t="s">
        <v>62</v>
      </c>
      <c r="Q644" s="208" t="s">
        <v>62</v>
      </c>
      <c r="R644" s="208" t="s">
        <v>62</v>
      </c>
      <c r="S644" s="109"/>
    </row>
    <row r="645" spans="1:19" x14ac:dyDescent="0.2">
      <c r="A645" s="333"/>
      <c r="B645" s="148" t="s">
        <v>72</v>
      </c>
      <c r="C645" s="209"/>
      <c r="D645" s="209" t="s">
        <v>62</v>
      </c>
      <c r="E645" s="209"/>
      <c r="F645" s="209"/>
      <c r="G645" s="209">
        <f>G643</f>
        <v>0</v>
      </c>
      <c r="H645" s="209">
        <f t="shared" ref="H645:I645" si="333">H643</f>
        <v>0</v>
      </c>
      <c r="I645" s="274">
        <f t="shared" si="333"/>
        <v>0</v>
      </c>
      <c r="J645" s="142">
        <f t="shared" si="304"/>
        <v>0</v>
      </c>
      <c r="K645" s="209">
        <f t="shared" si="305"/>
        <v>0</v>
      </c>
      <c r="L645" s="209" t="s">
        <v>62</v>
      </c>
      <c r="M645" s="150">
        <v>46022</v>
      </c>
      <c r="N645" s="150">
        <v>46022</v>
      </c>
      <c r="O645" s="156"/>
      <c r="P645" s="208" t="s">
        <v>62</v>
      </c>
      <c r="Q645" s="156"/>
      <c r="R645" s="156"/>
      <c r="S645" s="109"/>
    </row>
    <row r="646" spans="1:19" ht="58.5" x14ac:dyDescent="0.2">
      <c r="A646" s="331" t="s">
        <v>291</v>
      </c>
      <c r="B646" s="137" t="str">
        <f>B638</f>
        <v>Результат предоставления субсидии 2 (код субсидии № 7028):</v>
      </c>
      <c r="C646" s="142" t="s">
        <v>191</v>
      </c>
      <c r="D646" s="141" t="s">
        <v>333</v>
      </c>
      <c r="E646" s="141" t="s">
        <v>320</v>
      </c>
      <c r="F646" s="142">
        <v>642</v>
      </c>
      <c r="G646" s="204">
        <v>16</v>
      </c>
      <c r="H646" s="204">
        <f>G646</f>
        <v>16</v>
      </c>
      <c r="I646" s="80">
        <v>0</v>
      </c>
      <c r="J646" s="142">
        <f t="shared" si="304"/>
        <v>0</v>
      </c>
      <c r="K646" s="204">
        <f t="shared" si="305"/>
        <v>16</v>
      </c>
      <c r="L646" s="204"/>
      <c r="M646" s="218" t="s">
        <v>62</v>
      </c>
      <c r="N646" s="218" t="s">
        <v>62</v>
      </c>
      <c r="O646" s="215">
        <v>132493.68</v>
      </c>
      <c r="P646" s="215"/>
      <c r="Q646" s="215">
        <v>0</v>
      </c>
      <c r="R646" s="215">
        <v>0</v>
      </c>
      <c r="S646" s="109"/>
    </row>
    <row r="647" spans="1:19" ht="31.5" x14ac:dyDescent="0.2">
      <c r="A647" s="332"/>
      <c r="B647" s="146" t="s">
        <v>70</v>
      </c>
      <c r="C647" s="209"/>
      <c r="D647" s="209" t="s">
        <v>62</v>
      </c>
      <c r="E647" s="209"/>
      <c r="F647" s="209"/>
      <c r="G647" s="209">
        <f>G646</f>
        <v>16</v>
      </c>
      <c r="H647" s="209">
        <f t="shared" ref="H647:I647" si="334">H646</f>
        <v>16</v>
      </c>
      <c r="I647" s="274">
        <f t="shared" si="334"/>
        <v>0</v>
      </c>
      <c r="J647" s="142">
        <f t="shared" ref="J647:J710" si="335">I647</f>
        <v>0</v>
      </c>
      <c r="K647" s="209">
        <f t="shared" ref="K647:K710" si="336">G647</f>
        <v>16</v>
      </c>
      <c r="L647" s="209" t="s">
        <v>62</v>
      </c>
      <c r="M647" s="150">
        <v>46022</v>
      </c>
      <c r="N647" s="150">
        <v>46022</v>
      </c>
      <c r="O647" s="156"/>
      <c r="P647" s="208" t="s">
        <v>62</v>
      </c>
      <c r="Q647" s="156"/>
      <c r="R647" s="156"/>
      <c r="S647" s="109"/>
    </row>
    <row r="648" spans="1:19" ht="14.25" x14ac:dyDescent="0.2">
      <c r="A648" s="332"/>
      <c r="B648" s="147" t="s">
        <v>76</v>
      </c>
      <c r="C648" s="209"/>
      <c r="D648" s="209"/>
      <c r="E648" s="209"/>
      <c r="F648" s="209"/>
      <c r="G648" s="209" t="s">
        <v>62</v>
      </c>
      <c r="H648" s="209"/>
      <c r="I648" s="274" t="s">
        <v>62</v>
      </c>
      <c r="J648" s="142" t="str">
        <f t="shared" si="335"/>
        <v>X</v>
      </c>
      <c r="K648" s="209" t="str">
        <f t="shared" si="336"/>
        <v>X</v>
      </c>
      <c r="L648" s="209" t="s">
        <v>62</v>
      </c>
      <c r="M648" s="209"/>
      <c r="N648" s="209"/>
      <c r="O648" s="208" t="s">
        <v>62</v>
      </c>
      <c r="P648" s="208" t="s">
        <v>62</v>
      </c>
      <c r="Q648" s="208" t="s">
        <v>62</v>
      </c>
      <c r="R648" s="208" t="s">
        <v>62</v>
      </c>
      <c r="S648" s="109"/>
    </row>
    <row r="649" spans="1:19" ht="45" x14ac:dyDescent="0.2">
      <c r="A649" s="332"/>
      <c r="B649" s="148" t="s">
        <v>192</v>
      </c>
      <c r="C649" s="209"/>
      <c r="D649" s="209" t="s">
        <v>62</v>
      </c>
      <c r="E649" s="209"/>
      <c r="F649" s="209"/>
      <c r="G649" s="209">
        <f>G646</f>
        <v>16</v>
      </c>
      <c r="H649" s="209">
        <f t="shared" ref="H649:I649" si="337">H646</f>
        <v>16</v>
      </c>
      <c r="I649" s="274">
        <f t="shared" si="337"/>
        <v>0</v>
      </c>
      <c r="J649" s="142">
        <f t="shared" si="335"/>
        <v>0</v>
      </c>
      <c r="K649" s="209">
        <f t="shared" si="336"/>
        <v>16</v>
      </c>
      <c r="L649" s="209" t="s">
        <v>62</v>
      </c>
      <c r="M649" s="150">
        <v>46022</v>
      </c>
      <c r="N649" s="150">
        <v>46022</v>
      </c>
      <c r="O649" s="156"/>
      <c r="P649" s="208" t="s">
        <v>62</v>
      </c>
      <c r="Q649" s="156"/>
      <c r="R649" s="156"/>
      <c r="S649" s="109"/>
    </row>
    <row r="650" spans="1:19" ht="14.25" x14ac:dyDescent="0.2">
      <c r="A650" s="332"/>
      <c r="B650" s="147" t="s">
        <v>193</v>
      </c>
      <c r="C650" s="209"/>
      <c r="D650" s="209"/>
      <c r="E650" s="209"/>
      <c r="F650" s="209"/>
      <c r="G650" s="209" t="s">
        <v>62</v>
      </c>
      <c r="H650" s="209"/>
      <c r="I650" s="274" t="s">
        <v>62</v>
      </c>
      <c r="J650" s="142" t="str">
        <f t="shared" si="335"/>
        <v>X</v>
      </c>
      <c r="K650" s="209" t="str">
        <f t="shared" si="336"/>
        <v>X</v>
      </c>
      <c r="L650" s="209" t="s">
        <v>62</v>
      </c>
      <c r="M650" s="209"/>
      <c r="N650" s="209"/>
      <c r="O650" s="208" t="s">
        <v>62</v>
      </c>
      <c r="P650" s="208" t="s">
        <v>62</v>
      </c>
      <c r="Q650" s="208" t="s">
        <v>62</v>
      </c>
      <c r="R650" s="208" t="s">
        <v>62</v>
      </c>
      <c r="S650" s="109"/>
    </row>
    <row r="651" spans="1:19" ht="45" x14ac:dyDescent="0.2">
      <c r="A651" s="332"/>
      <c r="B651" s="148" t="s">
        <v>330</v>
      </c>
      <c r="C651" s="209"/>
      <c r="D651" s="209" t="s">
        <v>62</v>
      </c>
      <c r="E651" s="209"/>
      <c r="F651" s="209"/>
      <c r="G651" s="209">
        <f>G647</f>
        <v>16</v>
      </c>
      <c r="H651" s="209">
        <f t="shared" ref="H651:I651" si="338">H647</f>
        <v>16</v>
      </c>
      <c r="I651" s="274">
        <f t="shared" si="338"/>
        <v>0</v>
      </c>
      <c r="J651" s="142">
        <f t="shared" si="335"/>
        <v>0</v>
      </c>
      <c r="K651" s="209">
        <f t="shared" si="336"/>
        <v>16</v>
      </c>
      <c r="L651" s="209" t="s">
        <v>62</v>
      </c>
      <c r="M651" s="150">
        <v>46022</v>
      </c>
      <c r="N651" s="150">
        <v>46022</v>
      </c>
      <c r="O651" s="156"/>
      <c r="P651" s="208" t="s">
        <v>62</v>
      </c>
      <c r="Q651" s="156"/>
      <c r="R651" s="156"/>
      <c r="S651" s="109"/>
    </row>
    <row r="652" spans="1:19" ht="14.25" x14ac:dyDescent="0.2">
      <c r="A652" s="332"/>
      <c r="B652" s="147" t="s">
        <v>71</v>
      </c>
      <c r="C652" s="209"/>
      <c r="D652" s="209"/>
      <c r="E652" s="209"/>
      <c r="F652" s="209"/>
      <c r="G652" s="209" t="s">
        <v>62</v>
      </c>
      <c r="H652" s="209"/>
      <c r="I652" s="274" t="s">
        <v>62</v>
      </c>
      <c r="J652" s="142" t="str">
        <f t="shared" si="335"/>
        <v>X</v>
      </c>
      <c r="K652" s="209" t="str">
        <f t="shared" si="336"/>
        <v>X</v>
      </c>
      <c r="L652" s="209" t="s">
        <v>62</v>
      </c>
      <c r="M652" s="209"/>
      <c r="N652" s="209"/>
      <c r="O652" s="208" t="s">
        <v>62</v>
      </c>
      <c r="P652" s="208" t="s">
        <v>62</v>
      </c>
      <c r="Q652" s="208" t="s">
        <v>62</v>
      </c>
      <c r="R652" s="208" t="s">
        <v>62</v>
      </c>
      <c r="S652" s="109"/>
    </row>
    <row r="653" spans="1:19" x14ac:dyDescent="0.2">
      <c r="A653" s="333"/>
      <c r="B653" s="148" t="s">
        <v>72</v>
      </c>
      <c r="C653" s="209"/>
      <c r="D653" s="209" t="s">
        <v>62</v>
      </c>
      <c r="E653" s="209"/>
      <c r="F653" s="209"/>
      <c r="G653" s="209">
        <f>G651</f>
        <v>16</v>
      </c>
      <c r="H653" s="209">
        <f t="shared" ref="H653:I653" si="339">H651</f>
        <v>16</v>
      </c>
      <c r="I653" s="274">
        <f t="shared" si="339"/>
        <v>0</v>
      </c>
      <c r="J653" s="142">
        <f t="shared" si="335"/>
        <v>0</v>
      </c>
      <c r="K653" s="209">
        <f t="shared" si="336"/>
        <v>16</v>
      </c>
      <c r="L653" s="209" t="s">
        <v>62</v>
      </c>
      <c r="M653" s="150">
        <v>46022</v>
      </c>
      <c r="N653" s="150">
        <v>46022</v>
      </c>
      <c r="O653" s="156"/>
      <c r="P653" s="208" t="s">
        <v>62</v>
      </c>
      <c r="Q653" s="156"/>
      <c r="R653" s="156"/>
      <c r="S653" s="109"/>
    </row>
    <row r="654" spans="1:19" ht="58.5" x14ac:dyDescent="0.2">
      <c r="A654" s="331" t="s">
        <v>292</v>
      </c>
      <c r="B654" s="137" t="str">
        <f>B646</f>
        <v>Результат предоставления субсидии 2 (код субсидии № 7028):</v>
      </c>
      <c r="C654" s="142" t="s">
        <v>191</v>
      </c>
      <c r="D654" s="141" t="s">
        <v>333</v>
      </c>
      <c r="E654" s="141" t="s">
        <v>320</v>
      </c>
      <c r="F654" s="142">
        <v>642</v>
      </c>
      <c r="G654" s="142">
        <v>35</v>
      </c>
      <c r="H654" s="142">
        <f>G654</f>
        <v>35</v>
      </c>
      <c r="I654" s="142">
        <v>0</v>
      </c>
      <c r="J654" s="142">
        <f t="shared" si="335"/>
        <v>0</v>
      </c>
      <c r="K654" s="142">
        <f t="shared" si="336"/>
        <v>35</v>
      </c>
      <c r="L654" s="142"/>
      <c r="M654" s="209" t="s">
        <v>62</v>
      </c>
      <c r="N654" s="209" t="s">
        <v>62</v>
      </c>
      <c r="O654" s="156">
        <v>48185.22</v>
      </c>
      <c r="P654" s="156"/>
      <c r="Q654" s="156">
        <v>0</v>
      </c>
      <c r="R654" s="156">
        <v>0</v>
      </c>
      <c r="S654" s="109"/>
    </row>
    <row r="655" spans="1:19" ht="31.5" x14ac:dyDescent="0.2">
      <c r="A655" s="332"/>
      <c r="B655" s="146" t="s">
        <v>70</v>
      </c>
      <c r="C655" s="209"/>
      <c r="D655" s="209" t="s">
        <v>62</v>
      </c>
      <c r="E655" s="209"/>
      <c r="F655" s="209"/>
      <c r="G655" s="209">
        <f>G654</f>
        <v>35</v>
      </c>
      <c r="H655" s="209">
        <f t="shared" ref="H655:I655" si="340">H654</f>
        <v>35</v>
      </c>
      <c r="I655" s="274">
        <f t="shared" si="340"/>
        <v>0</v>
      </c>
      <c r="J655" s="142">
        <f t="shared" si="335"/>
        <v>0</v>
      </c>
      <c r="K655" s="209">
        <f t="shared" si="336"/>
        <v>35</v>
      </c>
      <c r="L655" s="209" t="s">
        <v>62</v>
      </c>
      <c r="M655" s="150">
        <v>46022</v>
      </c>
      <c r="N655" s="150">
        <v>46022</v>
      </c>
      <c r="O655" s="156"/>
      <c r="P655" s="208" t="s">
        <v>62</v>
      </c>
      <c r="Q655" s="156"/>
      <c r="R655" s="156"/>
      <c r="S655" s="109"/>
    </row>
    <row r="656" spans="1:19" ht="14.25" x14ac:dyDescent="0.2">
      <c r="A656" s="332"/>
      <c r="B656" s="147" t="s">
        <v>76</v>
      </c>
      <c r="C656" s="209"/>
      <c r="D656" s="209"/>
      <c r="E656" s="209"/>
      <c r="F656" s="209"/>
      <c r="G656" s="209" t="s">
        <v>62</v>
      </c>
      <c r="H656" s="209"/>
      <c r="I656" s="274" t="s">
        <v>62</v>
      </c>
      <c r="J656" s="142" t="str">
        <f t="shared" si="335"/>
        <v>X</v>
      </c>
      <c r="K656" s="209" t="str">
        <f t="shared" si="336"/>
        <v>X</v>
      </c>
      <c r="L656" s="209" t="s">
        <v>62</v>
      </c>
      <c r="M656" s="209"/>
      <c r="N656" s="209"/>
      <c r="O656" s="208" t="s">
        <v>62</v>
      </c>
      <c r="P656" s="208" t="s">
        <v>62</v>
      </c>
      <c r="Q656" s="208" t="s">
        <v>62</v>
      </c>
      <c r="R656" s="208" t="s">
        <v>62</v>
      </c>
      <c r="S656" s="109"/>
    </row>
    <row r="657" spans="1:19" ht="45" x14ac:dyDescent="0.2">
      <c r="A657" s="332"/>
      <c r="B657" s="148" t="s">
        <v>192</v>
      </c>
      <c r="C657" s="209"/>
      <c r="D657" s="209" t="s">
        <v>62</v>
      </c>
      <c r="E657" s="209"/>
      <c r="F657" s="209"/>
      <c r="G657" s="209">
        <f>G654</f>
        <v>35</v>
      </c>
      <c r="H657" s="209">
        <f t="shared" ref="H657:I657" si="341">H654</f>
        <v>35</v>
      </c>
      <c r="I657" s="274">
        <f t="shared" si="341"/>
        <v>0</v>
      </c>
      <c r="J657" s="142">
        <f t="shared" si="335"/>
        <v>0</v>
      </c>
      <c r="K657" s="209">
        <f t="shared" si="336"/>
        <v>35</v>
      </c>
      <c r="L657" s="209" t="s">
        <v>62</v>
      </c>
      <c r="M657" s="150">
        <v>46022</v>
      </c>
      <c r="N657" s="150">
        <v>46022</v>
      </c>
      <c r="O657" s="156"/>
      <c r="P657" s="208" t="s">
        <v>62</v>
      </c>
      <c r="Q657" s="156"/>
      <c r="R657" s="156"/>
      <c r="S657" s="109"/>
    </row>
    <row r="658" spans="1:19" ht="14.25" x14ac:dyDescent="0.2">
      <c r="A658" s="332"/>
      <c r="B658" s="147" t="s">
        <v>193</v>
      </c>
      <c r="C658" s="209"/>
      <c r="D658" s="209"/>
      <c r="E658" s="209"/>
      <c r="F658" s="209"/>
      <c r="G658" s="209" t="s">
        <v>62</v>
      </c>
      <c r="H658" s="209"/>
      <c r="I658" s="274" t="s">
        <v>62</v>
      </c>
      <c r="J658" s="142" t="str">
        <f t="shared" si="335"/>
        <v>X</v>
      </c>
      <c r="K658" s="209" t="str">
        <f t="shared" si="336"/>
        <v>X</v>
      </c>
      <c r="L658" s="209" t="s">
        <v>62</v>
      </c>
      <c r="M658" s="209"/>
      <c r="N658" s="209"/>
      <c r="O658" s="208" t="s">
        <v>62</v>
      </c>
      <c r="P658" s="208" t="s">
        <v>62</v>
      </c>
      <c r="Q658" s="208" t="s">
        <v>62</v>
      </c>
      <c r="R658" s="208" t="s">
        <v>62</v>
      </c>
      <c r="S658" s="109"/>
    </row>
    <row r="659" spans="1:19" ht="45" x14ac:dyDescent="0.2">
      <c r="A659" s="332"/>
      <c r="B659" s="148" t="s">
        <v>330</v>
      </c>
      <c r="C659" s="209"/>
      <c r="D659" s="209" t="s">
        <v>62</v>
      </c>
      <c r="E659" s="209"/>
      <c r="F659" s="209"/>
      <c r="G659" s="209">
        <f>G655</f>
        <v>35</v>
      </c>
      <c r="H659" s="209">
        <f t="shared" ref="H659:I659" si="342">H655</f>
        <v>35</v>
      </c>
      <c r="I659" s="274">
        <f t="shared" si="342"/>
        <v>0</v>
      </c>
      <c r="J659" s="142">
        <f t="shared" si="335"/>
        <v>0</v>
      </c>
      <c r="K659" s="209">
        <f t="shared" si="336"/>
        <v>35</v>
      </c>
      <c r="L659" s="209" t="s">
        <v>62</v>
      </c>
      <c r="M659" s="150">
        <v>46022</v>
      </c>
      <c r="N659" s="150">
        <v>46022</v>
      </c>
      <c r="O659" s="156"/>
      <c r="P659" s="208" t="s">
        <v>62</v>
      </c>
      <c r="Q659" s="156"/>
      <c r="R659" s="156"/>
      <c r="S659" s="109"/>
    </row>
    <row r="660" spans="1:19" ht="14.25" x14ac:dyDescent="0.2">
      <c r="A660" s="332"/>
      <c r="B660" s="147" t="s">
        <v>71</v>
      </c>
      <c r="C660" s="209"/>
      <c r="D660" s="209"/>
      <c r="E660" s="209"/>
      <c r="F660" s="209"/>
      <c r="G660" s="209" t="s">
        <v>62</v>
      </c>
      <c r="H660" s="209"/>
      <c r="I660" s="274" t="s">
        <v>62</v>
      </c>
      <c r="J660" s="142" t="str">
        <f t="shared" si="335"/>
        <v>X</v>
      </c>
      <c r="K660" s="209" t="str">
        <f t="shared" si="336"/>
        <v>X</v>
      </c>
      <c r="L660" s="209" t="s">
        <v>62</v>
      </c>
      <c r="M660" s="209"/>
      <c r="N660" s="209"/>
      <c r="O660" s="208" t="s">
        <v>62</v>
      </c>
      <c r="P660" s="208" t="s">
        <v>62</v>
      </c>
      <c r="Q660" s="208" t="s">
        <v>62</v>
      </c>
      <c r="R660" s="208" t="s">
        <v>62</v>
      </c>
      <c r="S660" s="109"/>
    </row>
    <row r="661" spans="1:19" x14ac:dyDescent="0.2">
      <c r="A661" s="333"/>
      <c r="B661" s="148" t="s">
        <v>72</v>
      </c>
      <c r="C661" s="209"/>
      <c r="D661" s="209" t="s">
        <v>62</v>
      </c>
      <c r="E661" s="209"/>
      <c r="F661" s="209"/>
      <c r="G661" s="209">
        <f>G659</f>
        <v>35</v>
      </c>
      <c r="H661" s="209">
        <f t="shared" ref="H661:I661" si="343">H659</f>
        <v>35</v>
      </c>
      <c r="I661" s="274">
        <f t="shared" si="343"/>
        <v>0</v>
      </c>
      <c r="J661" s="142">
        <f t="shared" si="335"/>
        <v>0</v>
      </c>
      <c r="K661" s="209">
        <f t="shared" si="336"/>
        <v>35</v>
      </c>
      <c r="L661" s="209" t="s">
        <v>62</v>
      </c>
      <c r="M661" s="150">
        <v>46022</v>
      </c>
      <c r="N661" s="150">
        <v>46022</v>
      </c>
      <c r="O661" s="156"/>
      <c r="P661" s="208" t="s">
        <v>62</v>
      </c>
      <c r="Q661" s="156"/>
      <c r="R661" s="156"/>
      <c r="S661" s="109"/>
    </row>
    <row r="662" spans="1:19" ht="58.5" x14ac:dyDescent="0.2">
      <c r="A662" s="331" t="s">
        <v>293</v>
      </c>
      <c r="B662" s="137" t="str">
        <f>B654</f>
        <v>Результат предоставления субсидии 2 (код субсидии № 7028):</v>
      </c>
      <c r="C662" s="142" t="s">
        <v>191</v>
      </c>
      <c r="D662" s="141" t="s">
        <v>333</v>
      </c>
      <c r="E662" s="141" t="s">
        <v>320</v>
      </c>
      <c r="F662" s="142">
        <v>642</v>
      </c>
      <c r="G662" s="142">
        <v>3</v>
      </c>
      <c r="H662" s="142">
        <f>G662</f>
        <v>3</v>
      </c>
      <c r="I662" s="142">
        <v>0</v>
      </c>
      <c r="J662" s="142">
        <f t="shared" si="335"/>
        <v>0</v>
      </c>
      <c r="K662" s="142">
        <f t="shared" si="336"/>
        <v>3</v>
      </c>
      <c r="L662" s="142"/>
      <c r="M662" s="209" t="s">
        <v>62</v>
      </c>
      <c r="N662" s="209" t="s">
        <v>62</v>
      </c>
      <c r="O662" s="156">
        <v>158886.44</v>
      </c>
      <c r="P662" s="156"/>
      <c r="Q662" s="156">
        <v>128781</v>
      </c>
      <c r="R662" s="156">
        <v>0</v>
      </c>
      <c r="S662" s="109"/>
    </row>
    <row r="663" spans="1:19" ht="31.5" x14ac:dyDescent="0.2">
      <c r="A663" s="332"/>
      <c r="B663" s="146" t="s">
        <v>70</v>
      </c>
      <c r="C663" s="209"/>
      <c r="D663" s="209" t="s">
        <v>62</v>
      </c>
      <c r="E663" s="209"/>
      <c r="F663" s="209"/>
      <c r="G663" s="209">
        <f>G662</f>
        <v>3</v>
      </c>
      <c r="H663" s="209">
        <f t="shared" ref="H663:I663" si="344">H662</f>
        <v>3</v>
      </c>
      <c r="I663" s="274">
        <f t="shared" si="344"/>
        <v>0</v>
      </c>
      <c r="J663" s="142">
        <f t="shared" si="335"/>
        <v>0</v>
      </c>
      <c r="K663" s="209">
        <f t="shared" si="336"/>
        <v>3</v>
      </c>
      <c r="L663" s="209" t="s">
        <v>62</v>
      </c>
      <c r="M663" s="150">
        <v>46022</v>
      </c>
      <c r="N663" s="150">
        <v>46022</v>
      </c>
      <c r="O663" s="156"/>
      <c r="P663" s="208" t="s">
        <v>62</v>
      </c>
      <c r="Q663" s="156"/>
      <c r="R663" s="156"/>
      <c r="S663" s="109"/>
    </row>
    <row r="664" spans="1:19" ht="14.25" x14ac:dyDescent="0.2">
      <c r="A664" s="332"/>
      <c r="B664" s="147" t="s">
        <v>76</v>
      </c>
      <c r="C664" s="209"/>
      <c r="D664" s="209"/>
      <c r="E664" s="209"/>
      <c r="F664" s="209"/>
      <c r="G664" s="209" t="s">
        <v>62</v>
      </c>
      <c r="H664" s="209"/>
      <c r="I664" s="274" t="s">
        <v>62</v>
      </c>
      <c r="J664" s="142" t="str">
        <f t="shared" si="335"/>
        <v>X</v>
      </c>
      <c r="K664" s="209" t="str">
        <f t="shared" si="336"/>
        <v>X</v>
      </c>
      <c r="L664" s="209" t="s">
        <v>62</v>
      </c>
      <c r="M664" s="209"/>
      <c r="N664" s="209"/>
      <c r="O664" s="208" t="s">
        <v>62</v>
      </c>
      <c r="P664" s="208" t="s">
        <v>62</v>
      </c>
      <c r="Q664" s="208" t="s">
        <v>62</v>
      </c>
      <c r="R664" s="208" t="s">
        <v>62</v>
      </c>
      <c r="S664" s="109"/>
    </row>
    <row r="665" spans="1:19" ht="45" x14ac:dyDescent="0.2">
      <c r="A665" s="332"/>
      <c r="B665" s="148" t="s">
        <v>192</v>
      </c>
      <c r="C665" s="209"/>
      <c r="D665" s="209" t="s">
        <v>62</v>
      </c>
      <c r="E665" s="209"/>
      <c r="F665" s="209"/>
      <c r="G665" s="209">
        <f>G662</f>
        <v>3</v>
      </c>
      <c r="H665" s="209">
        <f t="shared" ref="H665:I665" si="345">H662</f>
        <v>3</v>
      </c>
      <c r="I665" s="274">
        <f t="shared" si="345"/>
        <v>0</v>
      </c>
      <c r="J665" s="142">
        <f t="shared" si="335"/>
        <v>0</v>
      </c>
      <c r="K665" s="209">
        <f t="shared" si="336"/>
        <v>3</v>
      </c>
      <c r="L665" s="209" t="s">
        <v>62</v>
      </c>
      <c r="M665" s="150">
        <v>46022</v>
      </c>
      <c r="N665" s="150">
        <v>46022</v>
      </c>
      <c r="O665" s="156"/>
      <c r="P665" s="208" t="s">
        <v>62</v>
      </c>
      <c r="Q665" s="156"/>
      <c r="R665" s="156"/>
      <c r="S665" s="109"/>
    </row>
    <row r="666" spans="1:19" ht="14.25" x14ac:dyDescent="0.2">
      <c r="A666" s="332"/>
      <c r="B666" s="147" t="s">
        <v>193</v>
      </c>
      <c r="C666" s="209"/>
      <c r="D666" s="209"/>
      <c r="E666" s="209"/>
      <c r="F666" s="209"/>
      <c r="G666" s="209" t="s">
        <v>62</v>
      </c>
      <c r="H666" s="209"/>
      <c r="I666" s="274" t="s">
        <v>62</v>
      </c>
      <c r="J666" s="142" t="str">
        <f t="shared" si="335"/>
        <v>X</v>
      </c>
      <c r="K666" s="209" t="str">
        <f t="shared" si="336"/>
        <v>X</v>
      </c>
      <c r="L666" s="209" t="s">
        <v>62</v>
      </c>
      <c r="M666" s="209"/>
      <c r="N666" s="209"/>
      <c r="O666" s="208" t="s">
        <v>62</v>
      </c>
      <c r="P666" s="208" t="s">
        <v>62</v>
      </c>
      <c r="Q666" s="208" t="s">
        <v>62</v>
      </c>
      <c r="R666" s="208" t="s">
        <v>62</v>
      </c>
      <c r="S666" s="109"/>
    </row>
    <row r="667" spans="1:19" ht="45" x14ac:dyDescent="0.2">
      <c r="A667" s="332"/>
      <c r="B667" s="148" t="s">
        <v>330</v>
      </c>
      <c r="C667" s="209"/>
      <c r="D667" s="209" t="s">
        <v>62</v>
      </c>
      <c r="E667" s="209"/>
      <c r="F667" s="209"/>
      <c r="G667" s="209">
        <f>G663</f>
        <v>3</v>
      </c>
      <c r="H667" s="209">
        <f t="shared" ref="H667:I667" si="346">H663</f>
        <v>3</v>
      </c>
      <c r="I667" s="274">
        <f t="shared" si="346"/>
        <v>0</v>
      </c>
      <c r="J667" s="142">
        <f t="shared" si="335"/>
        <v>0</v>
      </c>
      <c r="K667" s="209">
        <f t="shared" si="336"/>
        <v>3</v>
      </c>
      <c r="L667" s="209" t="s">
        <v>62</v>
      </c>
      <c r="M667" s="150">
        <v>46022</v>
      </c>
      <c r="N667" s="150">
        <v>46022</v>
      </c>
      <c r="O667" s="156"/>
      <c r="P667" s="208" t="s">
        <v>62</v>
      </c>
      <c r="Q667" s="156"/>
      <c r="R667" s="156"/>
      <c r="S667" s="109"/>
    </row>
    <row r="668" spans="1:19" ht="14.25" x14ac:dyDescent="0.2">
      <c r="A668" s="332"/>
      <c r="B668" s="147" t="s">
        <v>71</v>
      </c>
      <c r="C668" s="209"/>
      <c r="D668" s="209"/>
      <c r="E668" s="209"/>
      <c r="F668" s="209"/>
      <c r="G668" s="209" t="s">
        <v>62</v>
      </c>
      <c r="H668" s="209"/>
      <c r="I668" s="274" t="s">
        <v>62</v>
      </c>
      <c r="J668" s="142" t="str">
        <f t="shared" si="335"/>
        <v>X</v>
      </c>
      <c r="K668" s="209" t="str">
        <f t="shared" si="336"/>
        <v>X</v>
      </c>
      <c r="L668" s="209" t="s">
        <v>62</v>
      </c>
      <c r="M668" s="209"/>
      <c r="N668" s="209"/>
      <c r="O668" s="208" t="s">
        <v>62</v>
      </c>
      <c r="P668" s="208" t="s">
        <v>62</v>
      </c>
      <c r="Q668" s="208" t="s">
        <v>62</v>
      </c>
      <c r="R668" s="208" t="s">
        <v>62</v>
      </c>
      <c r="S668" s="109"/>
    </row>
    <row r="669" spans="1:19" x14ac:dyDescent="0.2">
      <c r="A669" s="333"/>
      <c r="B669" s="148" t="s">
        <v>72</v>
      </c>
      <c r="C669" s="209"/>
      <c r="D669" s="209" t="s">
        <v>62</v>
      </c>
      <c r="E669" s="209"/>
      <c r="F669" s="209"/>
      <c r="G669" s="209">
        <f>G667</f>
        <v>3</v>
      </c>
      <c r="H669" s="209">
        <f t="shared" ref="H669:I669" si="347">H667</f>
        <v>3</v>
      </c>
      <c r="I669" s="274">
        <f t="shared" si="347"/>
        <v>0</v>
      </c>
      <c r="J669" s="142">
        <f t="shared" si="335"/>
        <v>0</v>
      </c>
      <c r="K669" s="209">
        <f t="shared" si="336"/>
        <v>3</v>
      </c>
      <c r="L669" s="209" t="s">
        <v>62</v>
      </c>
      <c r="M669" s="150">
        <v>46022</v>
      </c>
      <c r="N669" s="150">
        <v>46022</v>
      </c>
      <c r="O669" s="156"/>
      <c r="P669" s="208" t="s">
        <v>62</v>
      </c>
      <c r="Q669" s="156"/>
      <c r="R669" s="156"/>
      <c r="S669" s="109"/>
    </row>
    <row r="670" spans="1:19" ht="58.5" x14ac:dyDescent="0.2">
      <c r="A670" s="331" t="s">
        <v>294</v>
      </c>
      <c r="B670" s="137" t="str">
        <f>B662</f>
        <v>Результат предоставления субсидии 2 (код субсидии № 7028):</v>
      </c>
      <c r="C670" s="142" t="s">
        <v>191</v>
      </c>
      <c r="D670" s="141" t="s">
        <v>333</v>
      </c>
      <c r="E670" s="141" t="s">
        <v>320</v>
      </c>
      <c r="F670" s="142">
        <v>642</v>
      </c>
      <c r="G670" s="142">
        <v>24</v>
      </c>
      <c r="H670" s="142">
        <f>G670</f>
        <v>24</v>
      </c>
      <c r="I670" s="142">
        <v>0</v>
      </c>
      <c r="J670" s="142">
        <f t="shared" si="335"/>
        <v>0</v>
      </c>
      <c r="K670" s="142">
        <f t="shared" si="336"/>
        <v>24</v>
      </c>
      <c r="L670" s="142"/>
      <c r="M670" s="209" t="s">
        <v>62</v>
      </c>
      <c r="N670" s="209" t="s">
        <v>62</v>
      </c>
      <c r="O670" s="156">
        <v>85765.63</v>
      </c>
      <c r="P670" s="156"/>
      <c r="Q670" s="156">
        <v>8720.25</v>
      </c>
      <c r="R670" s="156">
        <v>0</v>
      </c>
      <c r="S670" s="109"/>
    </row>
    <row r="671" spans="1:19" ht="31.5" x14ac:dyDescent="0.2">
      <c r="A671" s="332"/>
      <c r="B671" s="146" t="s">
        <v>70</v>
      </c>
      <c r="C671" s="209"/>
      <c r="D671" s="209" t="s">
        <v>62</v>
      </c>
      <c r="E671" s="209"/>
      <c r="F671" s="209"/>
      <c r="G671" s="209">
        <f>G670</f>
        <v>24</v>
      </c>
      <c r="H671" s="209">
        <f t="shared" ref="H671:I671" si="348">H670</f>
        <v>24</v>
      </c>
      <c r="I671" s="274">
        <f t="shared" si="348"/>
        <v>0</v>
      </c>
      <c r="J671" s="142">
        <f t="shared" si="335"/>
        <v>0</v>
      </c>
      <c r="K671" s="209">
        <f t="shared" si="336"/>
        <v>24</v>
      </c>
      <c r="L671" s="209" t="s">
        <v>62</v>
      </c>
      <c r="M671" s="150">
        <v>46022</v>
      </c>
      <c r="N671" s="150">
        <v>46022</v>
      </c>
      <c r="O671" s="156"/>
      <c r="P671" s="208" t="s">
        <v>62</v>
      </c>
      <c r="Q671" s="156"/>
      <c r="R671" s="156"/>
      <c r="S671" s="109"/>
    </row>
    <row r="672" spans="1:19" ht="14.25" x14ac:dyDescent="0.2">
      <c r="A672" s="332"/>
      <c r="B672" s="147" t="s">
        <v>76</v>
      </c>
      <c r="C672" s="209"/>
      <c r="D672" s="209"/>
      <c r="E672" s="209"/>
      <c r="F672" s="209"/>
      <c r="G672" s="209" t="s">
        <v>62</v>
      </c>
      <c r="H672" s="209"/>
      <c r="I672" s="274" t="s">
        <v>62</v>
      </c>
      <c r="J672" s="142" t="str">
        <f t="shared" si="335"/>
        <v>X</v>
      </c>
      <c r="K672" s="209" t="str">
        <f t="shared" si="336"/>
        <v>X</v>
      </c>
      <c r="L672" s="209" t="s">
        <v>62</v>
      </c>
      <c r="M672" s="209"/>
      <c r="N672" s="209"/>
      <c r="O672" s="208" t="s">
        <v>62</v>
      </c>
      <c r="P672" s="208" t="s">
        <v>62</v>
      </c>
      <c r="Q672" s="208" t="s">
        <v>62</v>
      </c>
      <c r="R672" s="208" t="s">
        <v>62</v>
      </c>
      <c r="S672" s="109"/>
    </row>
    <row r="673" spans="1:19" ht="45" x14ac:dyDescent="0.2">
      <c r="A673" s="332"/>
      <c r="B673" s="148" t="s">
        <v>192</v>
      </c>
      <c r="C673" s="209"/>
      <c r="D673" s="209" t="s">
        <v>62</v>
      </c>
      <c r="E673" s="209"/>
      <c r="F673" s="209"/>
      <c r="G673" s="209">
        <f>G670</f>
        <v>24</v>
      </c>
      <c r="H673" s="209">
        <f t="shared" ref="H673:I673" si="349">H670</f>
        <v>24</v>
      </c>
      <c r="I673" s="274">
        <f t="shared" si="349"/>
        <v>0</v>
      </c>
      <c r="J673" s="142">
        <f t="shared" si="335"/>
        <v>0</v>
      </c>
      <c r="K673" s="209">
        <f t="shared" si="336"/>
        <v>24</v>
      </c>
      <c r="L673" s="209" t="s">
        <v>62</v>
      </c>
      <c r="M673" s="150">
        <v>46022</v>
      </c>
      <c r="N673" s="150">
        <v>46022</v>
      </c>
      <c r="O673" s="156"/>
      <c r="P673" s="208" t="s">
        <v>62</v>
      </c>
      <c r="Q673" s="156"/>
      <c r="R673" s="156"/>
      <c r="S673" s="109"/>
    </row>
    <row r="674" spans="1:19" ht="14.25" x14ac:dyDescent="0.2">
      <c r="A674" s="332"/>
      <c r="B674" s="147" t="s">
        <v>193</v>
      </c>
      <c r="C674" s="209"/>
      <c r="D674" s="209"/>
      <c r="E674" s="209"/>
      <c r="F674" s="209"/>
      <c r="G674" s="209" t="s">
        <v>62</v>
      </c>
      <c r="H674" s="209"/>
      <c r="I674" s="274" t="s">
        <v>62</v>
      </c>
      <c r="J674" s="142" t="str">
        <f t="shared" si="335"/>
        <v>X</v>
      </c>
      <c r="K674" s="209" t="str">
        <f t="shared" si="336"/>
        <v>X</v>
      </c>
      <c r="L674" s="209" t="s">
        <v>62</v>
      </c>
      <c r="M674" s="209"/>
      <c r="N674" s="209"/>
      <c r="O674" s="208" t="s">
        <v>62</v>
      </c>
      <c r="P674" s="208" t="s">
        <v>62</v>
      </c>
      <c r="Q674" s="208" t="s">
        <v>62</v>
      </c>
      <c r="R674" s="208" t="s">
        <v>62</v>
      </c>
      <c r="S674" s="109"/>
    </row>
    <row r="675" spans="1:19" ht="45" x14ac:dyDescent="0.2">
      <c r="A675" s="332"/>
      <c r="B675" s="148" t="s">
        <v>330</v>
      </c>
      <c r="C675" s="209"/>
      <c r="D675" s="209" t="s">
        <v>62</v>
      </c>
      <c r="E675" s="209"/>
      <c r="F675" s="209"/>
      <c r="G675" s="209">
        <f>G671</f>
        <v>24</v>
      </c>
      <c r="H675" s="209">
        <f t="shared" ref="H675:I675" si="350">H671</f>
        <v>24</v>
      </c>
      <c r="I675" s="274">
        <f t="shared" si="350"/>
        <v>0</v>
      </c>
      <c r="J675" s="142">
        <f t="shared" si="335"/>
        <v>0</v>
      </c>
      <c r="K675" s="209">
        <f t="shared" si="336"/>
        <v>24</v>
      </c>
      <c r="L675" s="209" t="s">
        <v>62</v>
      </c>
      <c r="M675" s="150">
        <v>46022</v>
      </c>
      <c r="N675" s="150">
        <v>46022</v>
      </c>
      <c r="O675" s="156"/>
      <c r="P675" s="208" t="s">
        <v>62</v>
      </c>
      <c r="Q675" s="156"/>
      <c r="R675" s="156"/>
      <c r="S675" s="109"/>
    </row>
    <row r="676" spans="1:19" ht="14.25" x14ac:dyDescent="0.2">
      <c r="A676" s="332"/>
      <c r="B676" s="147" t="s">
        <v>71</v>
      </c>
      <c r="C676" s="209"/>
      <c r="D676" s="209"/>
      <c r="E676" s="209"/>
      <c r="F676" s="209"/>
      <c r="G676" s="209" t="s">
        <v>62</v>
      </c>
      <c r="H676" s="209"/>
      <c r="I676" s="274" t="s">
        <v>62</v>
      </c>
      <c r="J676" s="142" t="str">
        <f t="shared" si="335"/>
        <v>X</v>
      </c>
      <c r="K676" s="209" t="str">
        <f t="shared" si="336"/>
        <v>X</v>
      </c>
      <c r="L676" s="209" t="s">
        <v>62</v>
      </c>
      <c r="M676" s="209"/>
      <c r="N676" s="209"/>
      <c r="O676" s="208" t="s">
        <v>62</v>
      </c>
      <c r="P676" s="208" t="s">
        <v>62</v>
      </c>
      <c r="Q676" s="208" t="s">
        <v>62</v>
      </c>
      <c r="R676" s="208" t="s">
        <v>62</v>
      </c>
      <c r="S676" s="109"/>
    </row>
    <row r="677" spans="1:19" x14ac:dyDescent="0.2">
      <c r="A677" s="333"/>
      <c r="B677" s="148" t="s">
        <v>72</v>
      </c>
      <c r="C677" s="209"/>
      <c r="D677" s="209" t="s">
        <v>62</v>
      </c>
      <c r="E677" s="209"/>
      <c r="F677" s="209"/>
      <c r="G677" s="209">
        <f>G675</f>
        <v>24</v>
      </c>
      <c r="H677" s="209">
        <f t="shared" ref="H677:I677" si="351">H675</f>
        <v>24</v>
      </c>
      <c r="I677" s="274">
        <f t="shared" si="351"/>
        <v>0</v>
      </c>
      <c r="J677" s="142">
        <f t="shared" si="335"/>
        <v>0</v>
      </c>
      <c r="K677" s="209">
        <f t="shared" si="336"/>
        <v>24</v>
      </c>
      <c r="L677" s="209" t="s">
        <v>62</v>
      </c>
      <c r="M677" s="150">
        <v>46022</v>
      </c>
      <c r="N677" s="150">
        <v>46022</v>
      </c>
      <c r="O677" s="156"/>
      <c r="P677" s="208" t="s">
        <v>62</v>
      </c>
      <c r="Q677" s="156"/>
      <c r="R677" s="156"/>
      <c r="S677" s="109"/>
    </row>
    <row r="678" spans="1:19" ht="58.5" x14ac:dyDescent="0.2">
      <c r="A678" s="331" t="s">
        <v>295</v>
      </c>
      <c r="B678" s="137" t="str">
        <f>B670</f>
        <v>Результат предоставления субсидии 2 (код субсидии № 7028):</v>
      </c>
      <c r="C678" s="142" t="s">
        <v>191</v>
      </c>
      <c r="D678" s="141" t="s">
        <v>333</v>
      </c>
      <c r="E678" s="141" t="s">
        <v>320</v>
      </c>
      <c r="F678" s="142">
        <v>642</v>
      </c>
      <c r="G678" s="142">
        <v>6</v>
      </c>
      <c r="H678" s="142">
        <f>G678</f>
        <v>6</v>
      </c>
      <c r="I678" s="142">
        <v>0</v>
      </c>
      <c r="J678" s="142">
        <f t="shared" si="335"/>
        <v>0</v>
      </c>
      <c r="K678" s="142">
        <f t="shared" si="336"/>
        <v>6</v>
      </c>
      <c r="L678" s="142"/>
      <c r="M678" s="209" t="s">
        <v>62</v>
      </c>
      <c r="N678" s="209" t="s">
        <v>62</v>
      </c>
      <c r="O678" s="156">
        <v>39476.080000000002</v>
      </c>
      <c r="P678" s="156"/>
      <c r="Q678" s="156">
        <v>0</v>
      </c>
      <c r="R678" s="156">
        <v>0</v>
      </c>
      <c r="S678" s="109"/>
    </row>
    <row r="679" spans="1:19" ht="31.5" x14ac:dyDescent="0.2">
      <c r="A679" s="332"/>
      <c r="B679" s="146" t="s">
        <v>70</v>
      </c>
      <c r="C679" s="209"/>
      <c r="D679" s="209" t="s">
        <v>62</v>
      </c>
      <c r="E679" s="209"/>
      <c r="F679" s="209"/>
      <c r="G679" s="209">
        <f>G678</f>
        <v>6</v>
      </c>
      <c r="H679" s="209">
        <f t="shared" ref="H679:I679" si="352">H678</f>
        <v>6</v>
      </c>
      <c r="I679" s="274">
        <f t="shared" si="352"/>
        <v>0</v>
      </c>
      <c r="J679" s="142">
        <f t="shared" si="335"/>
        <v>0</v>
      </c>
      <c r="K679" s="209">
        <f t="shared" si="336"/>
        <v>6</v>
      </c>
      <c r="L679" s="209" t="s">
        <v>62</v>
      </c>
      <c r="M679" s="150">
        <v>46022</v>
      </c>
      <c r="N679" s="150">
        <v>46022</v>
      </c>
      <c r="O679" s="156"/>
      <c r="P679" s="208" t="s">
        <v>62</v>
      </c>
      <c r="Q679" s="156"/>
      <c r="R679" s="156"/>
      <c r="S679" s="109"/>
    </row>
    <row r="680" spans="1:19" ht="14.25" x14ac:dyDescent="0.2">
      <c r="A680" s="332"/>
      <c r="B680" s="147" t="s">
        <v>76</v>
      </c>
      <c r="C680" s="209"/>
      <c r="D680" s="209"/>
      <c r="E680" s="209"/>
      <c r="F680" s="209"/>
      <c r="G680" s="209" t="s">
        <v>62</v>
      </c>
      <c r="H680" s="209"/>
      <c r="I680" s="274" t="s">
        <v>62</v>
      </c>
      <c r="J680" s="142" t="str">
        <f t="shared" si="335"/>
        <v>X</v>
      </c>
      <c r="K680" s="209" t="str">
        <f t="shared" si="336"/>
        <v>X</v>
      </c>
      <c r="L680" s="209" t="s">
        <v>62</v>
      </c>
      <c r="M680" s="209"/>
      <c r="N680" s="209"/>
      <c r="O680" s="208" t="s">
        <v>62</v>
      </c>
      <c r="P680" s="208" t="s">
        <v>62</v>
      </c>
      <c r="Q680" s="208" t="s">
        <v>62</v>
      </c>
      <c r="R680" s="208" t="s">
        <v>62</v>
      </c>
      <c r="S680" s="109"/>
    </row>
    <row r="681" spans="1:19" ht="45" x14ac:dyDescent="0.2">
      <c r="A681" s="332"/>
      <c r="B681" s="148" t="s">
        <v>192</v>
      </c>
      <c r="C681" s="209"/>
      <c r="D681" s="209" t="s">
        <v>62</v>
      </c>
      <c r="E681" s="209"/>
      <c r="F681" s="209"/>
      <c r="G681" s="209">
        <f>G678</f>
        <v>6</v>
      </c>
      <c r="H681" s="209">
        <f t="shared" ref="H681:I681" si="353">H678</f>
        <v>6</v>
      </c>
      <c r="I681" s="274">
        <f t="shared" si="353"/>
        <v>0</v>
      </c>
      <c r="J681" s="142">
        <f t="shared" si="335"/>
        <v>0</v>
      </c>
      <c r="K681" s="209">
        <f t="shared" si="336"/>
        <v>6</v>
      </c>
      <c r="L681" s="209" t="s">
        <v>62</v>
      </c>
      <c r="M681" s="150">
        <v>46022</v>
      </c>
      <c r="N681" s="150">
        <v>46022</v>
      </c>
      <c r="O681" s="156"/>
      <c r="P681" s="208" t="s">
        <v>62</v>
      </c>
      <c r="Q681" s="156"/>
      <c r="R681" s="156"/>
      <c r="S681" s="109"/>
    </row>
    <row r="682" spans="1:19" ht="14.25" x14ac:dyDescent="0.2">
      <c r="A682" s="332"/>
      <c r="B682" s="147" t="s">
        <v>193</v>
      </c>
      <c r="C682" s="209"/>
      <c r="D682" s="209"/>
      <c r="E682" s="209"/>
      <c r="F682" s="209"/>
      <c r="G682" s="209" t="s">
        <v>62</v>
      </c>
      <c r="H682" s="209"/>
      <c r="I682" s="274" t="s">
        <v>62</v>
      </c>
      <c r="J682" s="142" t="str">
        <f t="shared" si="335"/>
        <v>X</v>
      </c>
      <c r="K682" s="209" t="str">
        <f t="shared" si="336"/>
        <v>X</v>
      </c>
      <c r="L682" s="209" t="s">
        <v>62</v>
      </c>
      <c r="M682" s="209"/>
      <c r="N682" s="209"/>
      <c r="O682" s="208" t="s">
        <v>62</v>
      </c>
      <c r="P682" s="208" t="s">
        <v>62</v>
      </c>
      <c r="Q682" s="208" t="s">
        <v>62</v>
      </c>
      <c r="R682" s="208" t="s">
        <v>62</v>
      </c>
      <c r="S682" s="109"/>
    </row>
    <row r="683" spans="1:19" ht="45" x14ac:dyDescent="0.2">
      <c r="A683" s="332"/>
      <c r="B683" s="148" t="s">
        <v>330</v>
      </c>
      <c r="C683" s="209"/>
      <c r="D683" s="209" t="s">
        <v>62</v>
      </c>
      <c r="E683" s="209"/>
      <c r="F683" s="209"/>
      <c r="G683" s="209">
        <f>G679</f>
        <v>6</v>
      </c>
      <c r="H683" s="209">
        <f t="shared" ref="H683:I683" si="354">H679</f>
        <v>6</v>
      </c>
      <c r="I683" s="274">
        <f t="shared" si="354"/>
        <v>0</v>
      </c>
      <c r="J683" s="142">
        <f t="shared" si="335"/>
        <v>0</v>
      </c>
      <c r="K683" s="209">
        <f t="shared" si="336"/>
        <v>6</v>
      </c>
      <c r="L683" s="209" t="s">
        <v>62</v>
      </c>
      <c r="M683" s="150">
        <v>46022</v>
      </c>
      <c r="N683" s="150">
        <v>46022</v>
      </c>
      <c r="O683" s="156"/>
      <c r="P683" s="208" t="s">
        <v>62</v>
      </c>
      <c r="Q683" s="156"/>
      <c r="R683" s="156"/>
      <c r="S683" s="109"/>
    </row>
    <row r="684" spans="1:19" ht="14.25" x14ac:dyDescent="0.2">
      <c r="A684" s="332"/>
      <c r="B684" s="147" t="s">
        <v>71</v>
      </c>
      <c r="C684" s="209"/>
      <c r="D684" s="209"/>
      <c r="E684" s="209"/>
      <c r="F684" s="209"/>
      <c r="G684" s="209" t="s">
        <v>62</v>
      </c>
      <c r="H684" s="209"/>
      <c r="I684" s="274" t="s">
        <v>62</v>
      </c>
      <c r="J684" s="142" t="str">
        <f t="shared" si="335"/>
        <v>X</v>
      </c>
      <c r="K684" s="209" t="str">
        <f t="shared" si="336"/>
        <v>X</v>
      </c>
      <c r="L684" s="209" t="s">
        <v>62</v>
      </c>
      <c r="M684" s="209"/>
      <c r="N684" s="209"/>
      <c r="O684" s="208" t="s">
        <v>62</v>
      </c>
      <c r="P684" s="208" t="s">
        <v>62</v>
      </c>
      <c r="Q684" s="208" t="s">
        <v>62</v>
      </c>
      <c r="R684" s="208" t="s">
        <v>62</v>
      </c>
      <c r="S684" s="109"/>
    </row>
    <row r="685" spans="1:19" x14ac:dyDescent="0.2">
      <c r="A685" s="333"/>
      <c r="B685" s="148" t="s">
        <v>72</v>
      </c>
      <c r="C685" s="209"/>
      <c r="D685" s="209" t="s">
        <v>62</v>
      </c>
      <c r="E685" s="209"/>
      <c r="F685" s="209"/>
      <c r="G685" s="209">
        <f>G683</f>
        <v>6</v>
      </c>
      <c r="H685" s="209">
        <f t="shared" ref="H685:I685" si="355">H683</f>
        <v>6</v>
      </c>
      <c r="I685" s="274">
        <f t="shared" si="355"/>
        <v>0</v>
      </c>
      <c r="J685" s="142">
        <f t="shared" si="335"/>
        <v>0</v>
      </c>
      <c r="K685" s="209">
        <f t="shared" si="336"/>
        <v>6</v>
      </c>
      <c r="L685" s="209" t="s">
        <v>62</v>
      </c>
      <c r="M685" s="150">
        <v>46022</v>
      </c>
      <c r="N685" s="150">
        <v>46022</v>
      </c>
      <c r="O685" s="156"/>
      <c r="P685" s="208" t="s">
        <v>62</v>
      </c>
      <c r="Q685" s="156"/>
      <c r="R685" s="156"/>
      <c r="S685" s="109"/>
    </row>
    <row r="686" spans="1:19" ht="58.5" x14ac:dyDescent="0.2">
      <c r="A686" s="331" t="s">
        <v>296</v>
      </c>
      <c r="B686" s="137" t="str">
        <f>B678</f>
        <v>Результат предоставления субсидии 2 (код субсидии № 7028):</v>
      </c>
      <c r="C686" s="142" t="s">
        <v>191</v>
      </c>
      <c r="D686" s="141" t="s">
        <v>333</v>
      </c>
      <c r="E686" s="141" t="s">
        <v>320</v>
      </c>
      <c r="F686" s="142">
        <v>642</v>
      </c>
      <c r="G686" s="142">
        <v>14</v>
      </c>
      <c r="H686" s="142">
        <v>15</v>
      </c>
      <c r="I686" s="142">
        <v>0</v>
      </c>
      <c r="J686" s="142">
        <f t="shared" si="335"/>
        <v>0</v>
      </c>
      <c r="K686" s="142">
        <f t="shared" si="336"/>
        <v>14</v>
      </c>
      <c r="L686" s="142"/>
      <c r="M686" s="209" t="s">
        <v>62</v>
      </c>
      <c r="N686" s="209" t="s">
        <v>62</v>
      </c>
      <c r="O686" s="156">
        <v>8935.14</v>
      </c>
      <c r="P686" s="156"/>
      <c r="Q686" s="156">
        <v>0</v>
      </c>
      <c r="R686" s="156">
        <v>0</v>
      </c>
      <c r="S686" s="109"/>
    </row>
    <row r="687" spans="1:19" ht="31.5" x14ac:dyDescent="0.2">
      <c r="A687" s="332"/>
      <c r="B687" s="146" t="s">
        <v>70</v>
      </c>
      <c r="C687" s="209"/>
      <c r="D687" s="209" t="s">
        <v>62</v>
      </c>
      <c r="E687" s="209"/>
      <c r="F687" s="209"/>
      <c r="G687" s="209">
        <f>G686</f>
        <v>14</v>
      </c>
      <c r="H687" s="209">
        <f t="shared" ref="H687:I687" si="356">H686</f>
        <v>15</v>
      </c>
      <c r="I687" s="274">
        <f t="shared" si="356"/>
        <v>0</v>
      </c>
      <c r="J687" s="142">
        <f t="shared" si="335"/>
        <v>0</v>
      </c>
      <c r="K687" s="209">
        <f t="shared" si="336"/>
        <v>14</v>
      </c>
      <c r="L687" s="209" t="s">
        <v>62</v>
      </c>
      <c r="M687" s="150">
        <v>46022</v>
      </c>
      <c r="N687" s="150">
        <v>46022</v>
      </c>
      <c r="O687" s="156"/>
      <c r="P687" s="208" t="s">
        <v>62</v>
      </c>
      <c r="Q687" s="156"/>
      <c r="R687" s="156"/>
      <c r="S687" s="109"/>
    </row>
    <row r="688" spans="1:19" ht="14.25" x14ac:dyDescent="0.2">
      <c r="A688" s="332"/>
      <c r="B688" s="147" t="s">
        <v>76</v>
      </c>
      <c r="C688" s="209"/>
      <c r="D688" s="209"/>
      <c r="E688" s="209"/>
      <c r="F688" s="209"/>
      <c r="G688" s="209" t="s">
        <v>62</v>
      </c>
      <c r="H688" s="209"/>
      <c r="I688" s="274" t="s">
        <v>62</v>
      </c>
      <c r="J688" s="142" t="str">
        <f t="shared" si="335"/>
        <v>X</v>
      </c>
      <c r="K688" s="209" t="str">
        <f t="shared" si="336"/>
        <v>X</v>
      </c>
      <c r="L688" s="209" t="s">
        <v>62</v>
      </c>
      <c r="M688" s="209"/>
      <c r="N688" s="209"/>
      <c r="O688" s="208" t="s">
        <v>62</v>
      </c>
      <c r="P688" s="208" t="s">
        <v>62</v>
      </c>
      <c r="Q688" s="208" t="s">
        <v>62</v>
      </c>
      <c r="R688" s="208" t="s">
        <v>62</v>
      </c>
      <c r="S688" s="109"/>
    </row>
    <row r="689" spans="1:19" ht="45" x14ac:dyDescent="0.2">
      <c r="A689" s="332"/>
      <c r="B689" s="148" t="s">
        <v>192</v>
      </c>
      <c r="C689" s="209"/>
      <c r="D689" s="209" t="s">
        <v>62</v>
      </c>
      <c r="E689" s="209"/>
      <c r="F689" s="209"/>
      <c r="G689" s="209">
        <f>G686</f>
        <v>14</v>
      </c>
      <c r="H689" s="209">
        <f t="shared" ref="H689:I689" si="357">H686</f>
        <v>15</v>
      </c>
      <c r="I689" s="274">
        <f t="shared" si="357"/>
        <v>0</v>
      </c>
      <c r="J689" s="142">
        <f t="shared" si="335"/>
        <v>0</v>
      </c>
      <c r="K689" s="209">
        <f t="shared" si="336"/>
        <v>14</v>
      </c>
      <c r="L689" s="209" t="s">
        <v>62</v>
      </c>
      <c r="M689" s="150">
        <v>46022</v>
      </c>
      <c r="N689" s="150">
        <v>46022</v>
      </c>
      <c r="O689" s="156"/>
      <c r="P689" s="208" t="s">
        <v>62</v>
      </c>
      <c r="Q689" s="156"/>
      <c r="R689" s="156"/>
      <c r="S689" s="109"/>
    </row>
    <row r="690" spans="1:19" ht="14.25" x14ac:dyDescent="0.2">
      <c r="A690" s="332"/>
      <c r="B690" s="147" t="s">
        <v>193</v>
      </c>
      <c r="C690" s="209"/>
      <c r="D690" s="209"/>
      <c r="E690" s="209"/>
      <c r="F690" s="209"/>
      <c r="G690" s="209" t="s">
        <v>62</v>
      </c>
      <c r="H690" s="209"/>
      <c r="I690" s="274" t="s">
        <v>62</v>
      </c>
      <c r="J690" s="142" t="str">
        <f t="shared" si="335"/>
        <v>X</v>
      </c>
      <c r="K690" s="209" t="str">
        <f t="shared" si="336"/>
        <v>X</v>
      </c>
      <c r="L690" s="209" t="s">
        <v>62</v>
      </c>
      <c r="M690" s="209"/>
      <c r="N690" s="209"/>
      <c r="O690" s="208" t="s">
        <v>62</v>
      </c>
      <c r="P690" s="208" t="s">
        <v>62</v>
      </c>
      <c r="Q690" s="208" t="s">
        <v>62</v>
      </c>
      <c r="R690" s="208" t="s">
        <v>62</v>
      </c>
      <c r="S690" s="109"/>
    </row>
    <row r="691" spans="1:19" ht="45" x14ac:dyDescent="0.2">
      <c r="A691" s="332"/>
      <c r="B691" s="148" t="s">
        <v>330</v>
      </c>
      <c r="C691" s="209"/>
      <c r="D691" s="209" t="s">
        <v>62</v>
      </c>
      <c r="E691" s="209"/>
      <c r="F691" s="209"/>
      <c r="G691" s="209">
        <v>15</v>
      </c>
      <c r="H691" s="209">
        <f t="shared" ref="H691:I691" si="358">H687</f>
        <v>15</v>
      </c>
      <c r="I691" s="274">
        <f t="shared" si="358"/>
        <v>0</v>
      </c>
      <c r="J691" s="142">
        <f t="shared" si="335"/>
        <v>0</v>
      </c>
      <c r="K691" s="209">
        <f t="shared" si="336"/>
        <v>15</v>
      </c>
      <c r="L691" s="209" t="s">
        <v>62</v>
      </c>
      <c r="M691" s="150">
        <v>46022</v>
      </c>
      <c r="N691" s="150">
        <v>46022</v>
      </c>
      <c r="O691" s="156"/>
      <c r="P691" s="208" t="s">
        <v>62</v>
      </c>
      <c r="Q691" s="156"/>
      <c r="R691" s="156"/>
      <c r="S691" s="109"/>
    </row>
    <row r="692" spans="1:19" ht="14.25" x14ac:dyDescent="0.2">
      <c r="A692" s="332"/>
      <c r="B692" s="147" t="s">
        <v>71</v>
      </c>
      <c r="C692" s="209"/>
      <c r="D692" s="209"/>
      <c r="E692" s="209"/>
      <c r="F692" s="209"/>
      <c r="G692" s="209" t="s">
        <v>62</v>
      </c>
      <c r="H692" s="209"/>
      <c r="I692" s="274" t="s">
        <v>62</v>
      </c>
      <c r="J692" s="142" t="str">
        <f t="shared" si="335"/>
        <v>X</v>
      </c>
      <c r="K692" s="209" t="str">
        <f t="shared" si="336"/>
        <v>X</v>
      </c>
      <c r="L692" s="209" t="s">
        <v>62</v>
      </c>
      <c r="M692" s="209"/>
      <c r="N692" s="209"/>
      <c r="O692" s="208" t="s">
        <v>62</v>
      </c>
      <c r="P692" s="208" t="s">
        <v>62</v>
      </c>
      <c r="Q692" s="208" t="s">
        <v>62</v>
      </c>
      <c r="R692" s="208" t="s">
        <v>62</v>
      </c>
      <c r="S692" s="109"/>
    </row>
    <row r="693" spans="1:19" x14ac:dyDescent="0.2">
      <c r="A693" s="333"/>
      <c r="B693" s="148" t="s">
        <v>72</v>
      </c>
      <c r="C693" s="209"/>
      <c r="D693" s="209" t="s">
        <v>62</v>
      </c>
      <c r="E693" s="209"/>
      <c r="F693" s="209"/>
      <c r="G693" s="209">
        <f>G691</f>
        <v>15</v>
      </c>
      <c r="H693" s="209">
        <f t="shared" ref="H693:I693" si="359">H691</f>
        <v>15</v>
      </c>
      <c r="I693" s="274">
        <f t="shared" si="359"/>
        <v>0</v>
      </c>
      <c r="J693" s="142">
        <f t="shared" si="335"/>
        <v>0</v>
      </c>
      <c r="K693" s="209">
        <f t="shared" si="336"/>
        <v>15</v>
      </c>
      <c r="L693" s="209" t="s">
        <v>62</v>
      </c>
      <c r="M693" s="150">
        <v>46022</v>
      </c>
      <c r="N693" s="150">
        <v>46022</v>
      </c>
      <c r="O693" s="156"/>
      <c r="P693" s="208" t="s">
        <v>62</v>
      </c>
      <c r="Q693" s="156"/>
      <c r="R693" s="156"/>
      <c r="S693" s="109"/>
    </row>
    <row r="694" spans="1:19" ht="58.5" x14ac:dyDescent="0.2">
      <c r="A694" s="331" t="s">
        <v>297</v>
      </c>
      <c r="B694" s="137" t="str">
        <f>B686</f>
        <v>Результат предоставления субсидии 2 (код субсидии № 7028):</v>
      </c>
      <c r="C694" s="142" t="s">
        <v>191</v>
      </c>
      <c r="D694" s="141" t="s">
        <v>333</v>
      </c>
      <c r="E694" s="141" t="s">
        <v>320</v>
      </c>
      <c r="F694" s="142">
        <v>642</v>
      </c>
      <c r="G694" s="142">
        <v>2</v>
      </c>
      <c r="H694" s="142">
        <v>3</v>
      </c>
      <c r="I694" s="142">
        <v>0</v>
      </c>
      <c r="J694" s="142">
        <f t="shared" si="335"/>
        <v>0</v>
      </c>
      <c r="K694" s="142">
        <f t="shared" si="336"/>
        <v>2</v>
      </c>
      <c r="L694" s="142"/>
      <c r="M694" s="209" t="s">
        <v>62</v>
      </c>
      <c r="N694" s="209" t="s">
        <v>62</v>
      </c>
      <c r="O694" s="156">
        <v>3117.96</v>
      </c>
      <c r="P694" s="156"/>
      <c r="Q694" s="156">
        <v>0</v>
      </c>
      <c r="R694" s="156">
        <v>0</v>
      </c>
      <c r="S694" s="109"/>
    </row>
    <row r="695" spans="1:19" ht="31.5" x14ac:dyDescent="0.2">
      <c r="A695" s="332"/>
      <c r="B695" s="146" t="s">
        <v>70</v>
      </c>
      <c r="C695" s="209"/>
      <c r="D695" s="209" t="s">
        <v>62</v>
      </c>
      <c r="E695" s="209"/>
      <c r="F695" s="209"/>
      <c r="G695" s="209">
        <v>2</v>
      </c>
      <c r="H695" s="209">
        <v>3</v>
      </c>
      <c r="I695" s="274">
        <v>0</v>
      </c>
      <c r="J695" s="142">
        <f t="shared" si="335"/>
        <v>0</v>
      </c>
      <c r="K695" s="209">
        <f t="shared" si="336"/>
        <v>2</v>
      </c>
      <c r="L695" s="209" t="s">
        <v>62</v>
      </c>
      <c r="M695" s="150">
        <v>46022</v>
      </c>
      <c r="N695" s="150">
        <v>46022</v>
      </c>
      <c r="O695" s="156"/>
      <c r="P695" s="208" t="s">
        <v>62</v>
      </c>
      <c r="Q695" s="156"/>
      <c r="R695" s="156"/>
      <c r="S695" s="109"/>
    </row>
    <row r="696" spans="1:19" ht="14.25" x14ac:dyDescent="0.2">
      <c r="A696" s="332"/>
      <c r="B696" s="147" t="s">
        <v>76</v>
      </c>
      <c r="C696" s="209"/>
      <c r="D696" s="209"/>
      <c r="E696" s="209"/>
      <c r="F696" s="209"/>
      <c r="G696" s="209" t="s">
        <v>62</v>
      </c>
      <c r="H696" s="209"/>
      <c r="I696" s="274" t="s">
        <v>62</v>
      </c>
      <c r="J696" s="142" t="str">
        <f t="shared" si="335"/>
        <v>X</v>
      </c>
      <c r="K696" s="209" t="str">
        <f t="shared" si="336"/>
        <v>X</v>
      </c>
      <c r="L696" s="209" t="s">
        <v>62</v>
      </c>
      <c r="M696" s="209"/>
      <c r="N696" s="209"/>
      <c r="O696" s="208" t="s">
        <v>62</v>
      </c>
      <c r="P696" s="208" t="s">
        <v>62</v>
      </c>
      <c r="Q696" s="208" t="s">
        <v>62</v>
      </c>
      <c r="R696" s="208" t="s">
        <v>62</v>
      </c>
      <c r="S696" s="109"/>
    </row>
    <row r="697" spans="1:19" ht="45" x14ac:dyDescent="0.2">
      <c r="A697" s="332"/>
      <c r="B697" s="148" t="s">
        <v>192</v>
      </c>
      <c r="C697" s="209"/>
      <c r="D697" s="209" t="s">
        <v>62</v>
      </c>
      <c r="E697" s="209"/>
      <c r="F697" s="209"/>
      <c r="G697" s="209">
        <v>2</v>
      </c>
      <c r="H697" s="209">
        <v>3</v>
      </c>
      <c r="I697" s="274">
        <v>0</v>
      </c>
      <c r="J697" s="142">
        <f t="shared" si="335"/>
        <v>0</v>
      </c>
      <c r="K697" s="209">
        <f t="shared" si="336"/>
        <v>2</v>
      </c>
      <c r="L697" s="209" t="s">
        <v>62</v>
      </c>
      <c r="M697" s="150">
        <v>46022</v>
      </c>
      <c r="N697" s="150">
        <v>46022</v>
      </c>
      <c r="O697" s="156"/>
      <c r="P697" s="208" t="s">
        <v>62</v>
      </c>
      <c r="Q697" s="156"/>
      <c r="R697" s="156"/>
      <c r="S697" s="109"/>
    </row>
    <row r="698" spans="1:19" ht="14.25" x14ac:dyDescent="0.2">
      <c r="A698" s="332"/>
      <c r="B698" s="147" t="s">
        <v>193</v>
      </c>
      <c r="C698" s="209"/>
      <c r="D698" s="209"/>
      <c r="E698" s="209"/>
      <c r="F698" s="209"/>
      <c r="G698" s="209" t="s">
        <v>62</v>
      </c>
      <c r="H698" s="209"/>
      <c r="I698" s="274" t="s">
        <v>62</v>
      </c>
      <c r="J698" s="142" t="str">
        <f t="shared" si="335"/>
        <v>X</v>
      </c>
      <c r="K698" s="209" t="str">
        <f t="shared" si="336"/>
        <v>X</v>
      </c>
      <c r="L698" s="209" t="s">
        <v>62</v>
      </c>
      <c r="M698" s="209"/>
      <c r="N698" s="209"/>
      <c r="O698" s="208" t="s">
        <v>62</v>
      </c>
      <c r="P698" s="208" t="s">
        <v>62</v>
      </c>
      <c r="Q698" s="208" t="s">
        <v>62</v>
      </c>
      <c r="R698" s="208" t="s">
        <v>62</v>
      </c>
      <c r="S698" s="109"/>
    </row>
    <row r="699" spans="1:19" ht="45" x14ac:dyDescent="0.2">
      <c r="A699" s="332"/>
      <c r="B699" s="148" t="s">
        <v>330</v>
      </c>
      <c r="C699" s="209"/>
      <c r="D699" s="209" t="s">
        <v>62</v>
      </c>
      <c r="E699" s="209"/>
      <c r="F699" s="209"/>
      <c r="G699" s="209">
        <v>2</v>
      </c>
      <c r="H699" s="209">
        <v>3</v>
      </c>
      <c r="I699" s="274">
        <v>0</v>
      </c>
      <c r="J699" s="142">
        <f t="shared" si="335"/>
        <v>0</v>
      </c>
      <c r="K699" s="209">
        <f t="shared" si="336"/>
        <v>2</v>
      </c>
      <c r="L699" s="209" t="s">
        <v>62</v>
      </c>
      <c r="M699" s="150">
        <v>46022</v>
      </c>
      <c r="N699" s="150">
        <v>46022</v>
      </c>
      <c r="O699" s="156"/>
      <c r="P699" s="208" t="s">
        <v>62</v>
      </c>
      <c r="Q699" s="156"/>
      <c r="R699" s="156"/>
      <c r="S699" s="109"/>
    </row>
    <row r="700" spans="1:19" ht="14.25" x14ac:dyDescent="0.2">
      <c r="A700" s="332"/>
      <c r="B700" s="147" t="s">
        <v>71</v>
      </c>
      <c r="C700" s="209"/>
      <c r="D700" s="209"/>
      <c r="E700" s="209"/>
      <c r="F700" s="209"/>
      <c r="G700" s="209" t="s">
        <v>62</v>
      </c>
      <c r="H700" s="209"/>
      <c r="I700" s="274" t="s">
        <v>62</v>
      </c>
      <c r="J700" s="142" t="str">
        <f t="shared" si="335"/>
        <v>X</v>
      </c>
      <c r="K700" s="209" t="str">
        <f t="shared" si="336"/>
        <v>X</v>
      </c>
      <c r="L700" s="209" t="s">
        <v>62</v>
      </c>
      <c r="M700" s="209"/>
      <c r="N700" s="209"/>
      <c r="O700" s="208" t="s">
        <v>62</v>
      </c>
      <c r="P700" s="208" t="s">
        <v>62</v>
      </c>
      <c r="Q700" s="208" t="s">
        <v>62</v>
      </c>
      <c r="R700" s="208" t="s">
        <v>62</v>
      </c>
      <c r="S700" s="109"/>
    </row>
    <row r="701" spans="1:19" x14ac:dyDescent="0.2">
      <c r="A701" s="333"/>
      <c r="B701" s="148" t="s">
        <v>72</v>
      </c>
      <c r="C701" s="209"/>
      <c r="D701" s="209" t="s">
        <v>62</v>
      </c>
      <c r="E701" s="209"/>
      <c r="F701" s="209"/>
      <c r="G701" s="209">
        <f>G699</f>
        <v>2</v>
      </c>
      <c r="H701" s="209">
        <f t="shared" ref="H701:I701" si="360">H699</f>
        <v>3</v>
      </c>
      <c r="I701" s="274">
        <f t="shared" si="360"/>
        <v>0</v>
      </c>
      <c r="J701" s="142">
        <f t="shared" si="335"/>
        <v>0</v>
      </c>
      <c r="K701" s="209">
        <f t="shared" si="336"/>
        <v>2</v>
      </c>
      <c r="L701" s="209" t="s">
        <v>62</v>
      </c>
      <c r="M701" s="150">
        <v>46022</v>
      </c>
      <c r="N701" s="150">
        <v>46022</v>
      </c>
      <c r="O701" s="156"/>
      <c r="P701" s="208" t="s">
        <v>62</v>
      </c>
      <c r="Q701" s="156"/>
      <c r="R701" s="156"/>
      <c r="S701" s="109"/>
    </row>
    <row r="702" spans="1:19" ht="58.5" x14ac:dyDescent="0.2">
      <c r="A702" s="331" t="s">
        <v>298</v>
      </c>
      <c r="B702" s="137" t="str">
        <f>B694</f>
        <v>Результат предоставления субсидии 2 (код субсидии № 7028):</v>
      </c>
      <c r="C702" s="142" t="s">
        <v>191</v>
      </c>
      <c r="D702" s="141" t="s">
        <v>333</v>
      </c>
      <c r="E702" s="141" t="s">
        <v>320</v>
      </c>
      <c r="F702" s="142">
        <v>642</v>
      </c>
      <c r="G702" s="142">
        <v>3</v>
      </c>
      <c r="H702" s="142">
        <f>G702</f>
        <v>3</v>
      </c>
      <c r="I702" s="142">
        <v>0</v>
      </c>
      <c r="J702" s="142">
        <f t="shared" si="335"/>
        <v>0</v>
      </c>
      <c r="K702" s="142">
        <f t="shared" si="336"/>
        <v>3</v>
      </c>
      <c r="L702" s="142"/>
      <c r="M702" s="209" t="s">
        <v>62</v>
      </c>
      <c r="N702" s="209" t="s">
        <v>62</v>
      </c>
      <c r="O702" s="156">
        <v>33671.519999999997</v>
      </c>
      <c r="P702" s="156"/>
      <c r="Q702" s="156">
        <v>0</v>
      </c>
      <c r="R702" s="156">
        <v>0</v>
      </c>
      <c r="S702" s="109"/>
    </row>
    <row r="703" spans="1:19" ht="31.5" x14ac:dyDescent="0.2">
      <c r="A703" s="332"/>
      <c r="B703" s="146" t="s">
        <v>70</v>
      </c>
      <c r="C703" s="209"/>
      <c r="D703" s="209" t="s">
        <v>62</v>
      </c>
      <c r="E703" s="209"/>
      <c r="F703" s="209"/>
      <c r="G703" s="209">
        <f>G702</f>
        <v>3</v>
      </c>
      <c r="H703" s="209">
        <f t="shared" ref="H703:I703" si="361">H702</f>
        <v>3</v>
      </c>
      <c r="I703" s="274">
        <f t="shared" si="361"/>
        <v>0</v>
      </c>
      <c r="J703" s="142">
        <f t="shared" si="335"/>
        <v>0</v>
      </c>
      <c r="K703" s="209">
        <f t="shared" si="336"/>
        <v>3</v>
      </c>
      <c r="L703" s="209" t="s">
        <v>62</v>
      </c>
      <c r="M703" s="150">
        <v>46022</v>
      </c>
      <c r="N703" s="150">
        <v>46022</v>
      </c>
      <c r="O703" s="156"/>
      <c r="P703" s="208" t="s">
        <v>62</v>
      </c>
      <c r="Q703" s="156"/>
      <c r="R703" s="156"/>
      <c r="S703" s="109"/>
    </row>
    <row r="704" spans="1:19" ht="14.25" x14ac:dyDescent="0.2">
      <c r="A704" s="332"/>
      <c r="B704" s="147" t="s">
        <v>76</v>
      </c>
      <c r="C704" s="209"/>
      <c r="D704" s="209"/>
      <c r="E704" s="209"/>
      <c r="F704" s="209"/>
      <c r="G704" s="209" t="s">
        <v>62</v>
      </c>
      <c r="H704" s="209"/>
      <c r="I704" s="274" t="s">
        <v>62</v>
      </c>
      <c r="J704" s="142" t="str">
        <f t="shared" si="335"/>
        <v>X</v>
      </c>
      <c r="K704" s="209" t="str">
        <f t="shared" si="336"/>
        <v>X</v>
      </c>
      <c r="L704" s="209" t="s">
        <v>62</v>
      </c>
      <c r="M704" s="209"/>
      <c r="N704" s="209"/>
      <c r="O704" s="208" t="s">
        <v>62</v>
      </c>
      <c r="P704" s="208" t="s">
        <v>62</v>
      </c>
      <c r="Q704" s="208" t="s">
        <v>62</v>
      </c>
      <c r="R704" s="208" t="s">
        <v>62</v>
      </c>
      <c r="S704" s="109"/>
    </row>
    <row r="705" spans="1:19" ht="45" x14ac:dyDescent="0.2">
      <c r="A705" s="332"/>
      <c r="B705" s="148" t="s">
        <v>192</v>
      </c>
      <c r="C705" s="209"/>
      <c r="D705" s="209" t="s">
        <v>62</v>
      </c>
      <c r="E705" s="209"/>
      <c r="F705" s="209"/>
      <c r="G705" s="209">
        <f>G702</f>
        <v>3</v>
      </c>
      <c r="H705" s="209">
        <f t="shared" ref="H705:I705" si="362">H702</f>
        <v>3</v>
      </c>
      <c r="I705" s="274">
        <f t="shared" si="362"/>
        <v>0</v>
      </c>
      <c r="J705" s="142">
        <f t="shared" si="335"/>
        <v>0</v>
      </c>
      <c r="K705" s="209">
        <f t="shared" si="336"/>
        <v>3</v>
      </c>
      <c r="L705" s="209" t="s">
        <v>62</v>
      </c>
      <c r="M705" s="150">
        <v>46022</v>
      </c>
      <c r="N705" s="150">
        <v>46022</v>
      </c>
      <c r="O705" s="156"/>
      <c r="P705" s="208" t="s">
        <v>62</v>
      </c>
      <c r="Q705" s="156"/>
      <c r="R705" s="156"/>
      <c r="S705" s="109"/>
    </row>
    <row r="706" spans="1:19" ht="14.25" x14ac:dyDescent="0.2">
      <c r="A706" s="332"/>
      <c r="B706" s="147" t="s">
        <v>193</v>
      </c>
      <c r="C706" s="209"/>
      <c r="D706" s="209"/>
      <c r="E706" s="209"/>
      <c r="F706" s="209"/>
      <c r="G706" s="209" t="s">
        <v>62</v>
      </c>
      <c r="H706" s="209"/>
      <c r="I706" s="274" t="s">
        <v>62</v>
      </c>
      <c r="J706" s="142" t="str">
        <f t="shared" si="335"/>
        <v>X</v>
      </c>
      <c r="K706" s="209" t="str">
        <f t="shared" si="336"/>
        <v>X</v>
      </c>
      <c r="L706" s="209" t="s">
        <v>62</v>
      </c>
      <c r="M706" s="209"/>
      <c r="N706" s="209"/>
      <c r="O706" s="208" t="s">
        <v>62</v>
      </c>
      <c r="P706" s="208" t="s">
        <v>62</v>
      </c>
      <c r="Q706" s="208" t="s">
        <v>62</v>
      </c>
      <c r="R706" s="208" t="s">
        <v>62</v>
      </c>
      <c r="S706" s="109"/>
    </row>
    <row r="707" spans="1:19" ht="45" x14ac:dyDescent="0.2">
      <c r="A707" s="332"/>
      <c r="B707" s="148" t="s">
        <v>330</v>
      </c>
      <c r="C707" s="209"/>
      <c r="D707" s="209" t="s">
        <v>62</v>
      </c>
      <c r="E707" s="209"/>
      <c r="F707" s="209"/>
      <c r="G707" s="209">
        <f>G703</f>
        <v>3</v>
      </c>
      <c r="H707" s="209">
        <f t="shared" ref="H707:I707" si="363">H703</f>
        <v>3</v>
      </c>
      <c r="I707" s="274">
        <f t="shared" si="363"/>
        <v>0</v>
      </c>
      <c r="J707" s="142">
        <f t="shared" si="335"/>
        <v>0</v>
      </c>
      <c r="K707" s="209">
        <f t="shared" si="336"/>
        <v>3</v>
      </c>
      <c r="L707" s="209" t="s">
        <v>62</v>
      </c>
      <c r="M707" s="150">
        <v>46022</v>
      </c>
      <c r="N707" s="150">
        <v>46022</v>
      </c>
      <c r="O707" s="156"/>
      <c r="P707" s="208" t="s">
        <v>62</v>
      </c>
      <c r="Q707" s="156"/>
      <c r="R707" s="156"/>
      <c r="S707" s="109"/>
    </row>
    <row r="708" spans="1:19" ht="14.25" x14ac:dyDescent="0.2">
      <c r="A708" s="332"/>
      <c r="B708" s="147" t="s">
        <v>71</v>
      </c>
      <c r="C708" s="209"/>
      <c r="D708" s="209"/>
      <c r="E708" s="209"/>
      <c r="F708" s="209"/>
      <c r="G708" s="209" t="s">
        <v>62</v>
      </c>
      <c r="H708" s="209"/>
      <c r="I708" s="274" t="s">
        <v>62</v>
      </c>
      <c r="J708" s="142" t="str">
        <f t="shared" si="335"/>
        <v>X</v>
      </c>
      <c r="K708" s="209" t="str">
        <f t="shared" si="336"/>
        <v>X</v>
      </c>
      <c r="L708" s="209" t="s">
        <v>62</v>
      </c>
      <c r="M708" s="209"/>
      <c r="N708" s="209"/>
      <c r="O708" s="208" t="s">
        <v>62</v>
      </c>
      <c r="P708" s="208" t="s">
        <v>62</v>
      </c>
      <c r="Q708" s="208" t="s">
        <v>62</v>
      </c>
      <c r="R708" s="208" t="s">
        <v>62</v>
      </c>
      <c r="S708" s="109"/>
    </row>
    <row r="709" spans="1:19" x14ac:dyDescent="0.2">
      <c r="A709" s="333"/>
      <c r="B709" s="148" t="s">
        <v>72</v>
      </c>
      <c r="C709" s="209"/>
      <c r="D709" s="209" t="s">
        <v>62</v>
      </c>
      <c r="E709" s="209"/>
      <c r="F709" s="209"/>
      <c r="G709" s="209">
        <f>G707</f>
        <v>3</v>
      </c>
      <c r="H709" s="209">
        <f t="shared" ref="H709:I709" si="364">H707</f>
        <v>3</v>
      </c>
      <c r="I709" s="274">
        <f t="shared" si="364"/>
        <v>0</v>
      </c>
      <c r="J709" s="142">
        <f t="shared" si="335"/>
        <v>0</v>
      </c>
      <c r="K709" s="209">
        <f t="shared" si="336"/>
        <v>3</v>
      </c>
      <c r="L709" s="209" t="s">
        <v>62</v>
      </c>
      <c r="M709" s="150">
        <v>46022</v>
      </c>
      <c r="N709" s="150">
        <v>46022</v>
      </c>
      <c r="O709" s="156"/>
      <c r="P709" s="208" t="s">
        <v>62</v>
      </c>
      <c r="Q709" s="156"/>
      <c r="R709" s="156"/>
      <c r="S709" s="109"/>
    </row>
    <row r="710" spans="1:19" ht="58.5" x14ac:dyDescent="0.2">
      <c r="A710" s="331" t="s">
        <v>299</v>
      </c>
      <c r="B710" s="137" t="str">
        <f>B702</f>
        <v>Результат предоставления субсидии 2 (код субсидии № 7028):</v>
      </c>
      <c r="C710" s="142" t="s">
        <v>191</v>
      </c>
      <c r="D710" s="141" t="s">
        <v>333</v>
      </c>
      <c r="E710" s="141" t="s">
        <v>320</v>
      </c>
      <c r="F710" s="142">
        <v>642</v>
      </c>
      <c r="G710" s="142">
        <v>18</v>
      </c>
      <c r="H710" s="142">
        <f>G710</f>
        <v>18</v>
      </c>
      <c r="I710" s="142">
        <v>0</v>
      </c>
      <c r="J710" s="142">
        <f t="shared" si="335"/>
        <v>0</v>
      </c>
      <c r="K710" s="142">
        <f t="shared" si="336"/>
        <v>18</v>
      </c>
      <c r="L710" s="142"/>
      <c r="M710" s="209" t="s">
        <v>62</v>
      </c>
      <c r="N710" s="209" t="s">
        <v>62</v>
      </c>
      <c r="O710" s="156">
        <v>4334.58</v>
      </c>
      <c r="P710" s="156"/>
      <c r="Q710" s="156">
        <v>0</v>
      </c>
      <c r="R710" s="156">
        <v>0</v>
      </c>
      <c r="S710" s="109"/>
    </row>
    <row r="711" spans="1:19" ht="31.5" x14ac:dyDescent="0.2">
      <c r="A711" s="332"/>
      <c r="B711" s="146" t="s">
        <v>70</v>
      </c>
      <c r="C711" s="209"/>
      <c r="D711" s="209" t="s">
        <v>62</v>
      </c>
      <c r="E711" s="209"/>
      <c r="F711" s="209"/>
      <c r="G711" s="209">
        <f>G710</f>
        <v>18</v>
      </c>
      <c r="H711" s="209">
        <f t="shared" ref="H711:I711" si="365">H710</f>
        <v>18</v>
      </c>
      <c r="I711" s="274">
        <f t="shared" si="365"/>
        <v>0</v>
      </c>
      <c r="J711" s="142">
        <f t="shared" ref="J711:J774" si="366">I711</f>
        <v>0</v>
      </c>
      <c r="K711" s="209">
        <f t="shared" ref="K711:K774" si="367">G711</f>
        <v>18</v>
      </c>
      <c r="L711" s="209" t="s">
        <v>62</v>
      </c>
      <c r="M711" s="150">
        <v>46022</v>
      </c>
      <c r="N711" s="150">
        <v>46022</v>
      </c>
      <c r="O711" s="156"/>
      <c r="P711" s="208" t="s">
        <v>62</v>
      </c>
      <c r="Q711" s="156"/>
      <c r="R711" s="156"/>
      <c r="S711" s="109"/>
    </row>
    <row r="712" spans="1:19" ht="14.25" x14ac:dyDescent="0.2">
      <c r="A712" s="332"/>
      <c r="B712" s="147" t="s">
        <v>76</v>
      </c>
      <c r="C712" s="209"/>
      <c r="D712" s="209"/>
      <c r="E712" s="209"/>
      <c r="F712" s="209"/>
      <c r="G712" s="209" t="s">
        <v>62</v>
      </c>
      <c r="H712" s="209"/>
      <c r="I712" s="274" t="s">
        <v>62</v>
      </c>
      <c r="J712" s="142" t="str">
        <f t="shared" si="366"/>
        <v>X</v>
      </c>
      <c r="K712" s="209" t="str">
        <f t="shared" si="367"/>
        <v>X</v>
      </c>
      <c r="L712" s="209" t="s">
        <v>62</v>
      </c>
      <c r="M712" s="209"/>
      <c r="N712" s="209"/>
      <c r="O712" s="208" t="s">
        <v>62</v>
      </c>
      <c r="P712" s="208" t="s">
        <v>62</v>
      </c>
      <c r="Q712" s="208" t="s">
        <v>62</v>
      </c>
      <c r="R712" s="208" t="s">
        <v>62</v>
      </c>
      <c r="S712" s="109"/>
    </row>
    <row r="713" spans="1:19" ht="45" x14ac:dyDescent="0.2">
      <c r="A713" s="332"/>
      <c r="B713" s="148" t="s">
        <v>192</v>
      </c>
      <c r="C713" s="209"/>
      <c r="D713" s="209" t="s">
        <v>62</v>
      </c>
      <c r="E713" s="209"/>
      <c r="F713" s="209"/>
      <c r="G713" s="209">
        <f>G710</f>
        <v>18</v>
      </c>
      <c r="H713" s="209">
        <f t="shared" ref="H713:I713" si="368">H710</f>
        <v>18</v>
      </c>
      <c r="I713" s="274">
        <f t="shared" si="368"/>
        <v>0</v>
      </c>
      <c r="J713" s="142">
        <f t="shared" si="366"/>
        <v>0</v>
      </c>
      <c r="K713" s="209">
        <f t="shared" si="367"/>
        <v>18</v>
      </c>
      <c r="L713" s="209" t="s">
        <v>62</v>
      </c>
      <c r="M713" s="150">
        <v>46022</v>
      </c>
      <c r="N713" s="150">
        <v>46022</v>
      </c>
      <c r="O713" s="156"/>
      <c r="P713" s="208" t="s">
        <v>62</v>
      </c>
      <c r="Q713" s="156"/>
      <c r="R713" s="156"/>
      <c r="S713" s="109"/>
    </row>
    <row r="714" spans="1:19" ht="14.25" x14ac:dyDescent="0.2">
      <c r="A714" s="332"/>
      <c r="B714" s="147" t="s">
        <v>193</v>
      </c>
      <c r="C714" s="209"/>
      <c r="D714" s="209"/>
      <c r="E714" s="209"/>
      <c r="F714" s="209"/>
      <c r="G714" s="209" t="s">
        <v>62</v>
      </c>
      <c r="H714" s="209"/>
      <c r="I714" s="274" t="s">
        <v>62</v>
      </c>
      <c r="J714" s="142" t="str">
        <f t="shared" si="366"/>
        <v>X</v>
      </c>
      <c r="K714" s="209" t="str">
        <f t="shared" si="367"/>
        <v>X</v>
      </c>
      <c r="L714" s="209" t="s">
        <v>62</v>
      </c>
      <c r="M714" s="209"/>
      <c r="N714" s="209"/>
      <c r="O714" s="208" t="s">
        <v>62</v>
      </c>
      <c r="P714" s="208" t="s">
        <v>62</v>
      </c>
      <c r="Q714" s="208" t="s">
        <v>62</v>
      </c>
      <c r="R714" s="208" t="s">
        <v>62</v>
      </c>
      <c r="S714" s="109"/>
    </row>
    <row r="715" spans="1:19" ht="45" x14ac:dyDescent="0.2">
      <c r="A715" s="332"/>
      <c r="B715" s="148" t="s">
        <v>330</v>
      </c>
      <c r="C715" s="209"/>
      <c r="D715" s="209" t="s">
        <v>62</v>
      </c>
      <c r="E715" s="209"/>
      <c r="F715" s="209"/>
      <c r="G715" s="209">
        <f>G711</f>
        <v>18</v>
      </c>
      <c r="H715" s="209">
        <f t="shared" ref="H715:I715" si="369">H711</f>
        <v>18</v>
      </c>
      <c r="I715" s="274">
        <f t="shared" si="369"/>
        <v>0</v>
      </c>
      <c r="J715" s="142">
        <f t="shared" si="366"/>
        <v>0</v>
      </c>
      <c r="K715" s="209">
        <f t="shared" si="367"/>
        <v>18</v>
      </c>
      <c r="L715" s="209" t="s">
        <v>62</v>
      </c>
      <c r="M715" s="150">
        <v>46022</v>
      </c>
      <c r="N715" s="150">
        <v>46022</v>
      </c>
      <c r="O715" s="156"/>
      <c r="P715" s="208" t="s">
        <v>62</v>
      </c>
      <c r="Q715" s="156"/>
      <c r="R715" s="156"/>
      <c r="S715" s="109"/>
    </row>
    <row r="716" spans="1:19" ht="14.25" x14ac:dyDescent="0.2">
      <c r="A716" s="332"/>
      <c r="B716" s="147" t="s">
        <v>71</v>
      </c>
      <c r="C716" s="209"/>
      <c r="D716" s="209"/>
      <c r="E716" s="209"/>
      <c r="F716" s="209"/>
      <c r="G716" s="209" t="s">
        <v>62</v>
      </c>
      <c r="H716" s="209"/>
      <c r="I716" s="274" t="s">
        <v>62</v>
      </c>
      <c r="J716" s="142" t="str">
        <f t="shared" si="366"/>
        <v>X</v>
      </c>
      <c r="K716" s="209" t="str">
        <f t="shared" si="367"/>
        <v>X</v>
      </c>
      <c r="L716" s="209" t="s">
        <v>62</v>
      </c>
      <c r="M716" s="209"/>
      <c r="N716" s="209"/>
      <c r="O716" s="208" t="s">
        <v>62</v>
      </c>
      <c r="P716" s="208" t="s">
        <v>62</v>
      </c>
      <c r="Q716" s="208" t="s">
        <v>62</v>
      </c>
      <c r="R716" s="208" t="s">
        <v>62</v>
      </c>
      <c r="S716" s="109"/>
    </row>
    <row r="717" spans="1:19" x14ac:dyDescent="0.2">
      <c r="A717" s="333"/>
      <c r="B717" s="148" t="s">
        <v>72</v>
      </c>
      <c r="C717" s="209"/>
      <c r="D717" s="209" t="s">
        <v>62</v>
      </c>
      <c r="E717" s="209"/>
      <c r="F717" s="209"/>
      <c r="G717" s="209">
        <f>G715</f>
        <v>18</v>
      </c>
      <c r="H717" s="209">
        <f t="shared" ref="H717:I717" si="370">H715</f>
        <v>18</v>
      </c>
      <c r="I717" s="274">
        <f t="shared" si="370"/>
        <v>0</v>
      </c>
      <c r="J717" s="142">
        <f t="shared" si="366"/>
        <v>0</v>
      </c>
      <c r="K717" s="209">
        <f t="shared" si="367"/>
        <v>18</v>
      </c>
      <c r="L717" s="209" t="s">
        <v>62</v>
      </c>
      <c r="M717" s="150">
        <v>46022</v>
      </c>
      <c r="N717" s="150">
        <v>46022</v>
      </c>
      <c r="O717" s="156"/>
      <c r="P717" s="208" t="s">
        <v>62</v>
      </c>
      <c r="Q717" s="156"/>
      <c r="R717" s="156"/>
      <c r="S717" s="109"/>
    </row>
    <row r="718" spans="1:19" ht="58.5" x14ac:dyDescent="0.2">
      <c r="A718" s="331" t="s">
        <v>300</v>
      </c>
      <c r="B718" s="137" t="str">
        <f>B710</f>
        <v>Результат предоставления субсидии 2 (код субсидии № 7028):</v>
      </c>
      <c r="C718" s="142" t="s">
        <v>191</v>
      </c>
      <c r="D718" s="141" t="s">
        <v>333</v>
      </c>
      <c r="E718" s="141" t="s">
        <v>320</v>
      </c>
      <c r="F718" s="142">
        <v>642</v>
      </c>
      <c r="G718" s="142">
        <v>18</v>
      </c>
      <c r="H718" s="142">
        <f>G718</f>
        <v>18</v>
      </c>
      <c r="I718" s="142">
        <v>0</v>
      </c>
      <c r="J718" s="142">
        <f t="shared" si="366"/>
        <v>0</v>
      </c>
      <c r="K718" s="142">
        <f t="shared" si="367"/>
        <v>18</v>
      </c>
      <c r="L718" s="142"/>
      <c r="M718" s="209" t="s">
        <v>62</v>
      </c>
      <c r="N718" s="209" t="s">
        <v>62</v>
      </c>
      <c r="O718" s="156">
        <v>4334.58</v>
      </c>
      <c r="P718" s="156"/>
      <c r="Q718" s="156">
        <v>0</v>
      </c>
      <c r="R718" s="156">
        <v>0</v>
      </c>
      <c r="S718" s="109"/>
    </row>
    <row r="719" spans="1:19" ht="31.5" x14ac:dyDescent="0.2">
      <c r="A719" s="332"/>
      <c r="B719" s="146" t="s">
        <v>70</v>
      </c>
      <c r="C719" s="209"/>
      <c r="D719" s="209" t="s">
        <v>62</v>
      </c>
      <c r="E719" s="209"/>
      <c r="F719" s="209"/>
      <c r="G719" s="209">
        <f>G718</f>
        <v>18</v>
      </c>
      <c r="H719" s="209">
        <f t="shared" ref="H719:I719" si="371">H718</f>
        <v>18</v>
      </c>
      <c r="I719" s="274">
        <f t="shared" si="371"/>
        <v>0</v>
      </c>
      <c r="J719" s="142">
        <f t="shared" si="366"/>
        <v>0</v>
      </c>
      <c r="K719" s="209">
        <f t="shared" si="367"/>
        <v>18</v>
      </c>
      <c r="L719" s="209" t="s">
        <v>62</v>
      </c>
      <c r="M719" s="150">
        <v>46022</v>
      </c>
      <c r="N719" s="150">
        <v>46022</v>
      </c>
      <c r="O719" s="156"/>
      <c r="P719" s="208" t="s">
        <v>62</v>
      </c>
      <c r="Q719" s="156"/>
      <c r="R719" s="156"/>
      <c r="S719" s="109"/>
    </row>
    <row r="720" spans="1:19" ht="14.25" x14ac:dyDescent="0.2">
      <c r="A720" s="332"/>
      <c r="B720" s="147" t="s">
        <v>76</v>
      </c>
      <c r="C720" s="209"/>
      <c r="D720" s="209"/>
      <c r="E720" s="209"/>
      <c r="F720" s="209"/>
      <c r="G720" s="209" t="s">
        <v>62</v>
      </c>
      <c r="H720" s="209"/>
      <c r="I720" s="274" t="s">
        <v>62</v>
      </c>
      <c r="J720" s="142" t="str">
        <f t="shared" si="366"/>
        <v>X</v>
      </c>
      <c r="K720" s="209" t="str">
        <f t="shared" si="367"/>
        <v>X</v>
      </c>
      <c r="L720" s="209" t="s">
        <v>62</v>
      </c>
      <c r="M720" s="209"/>
      <c r="N720" s="209"/>
      <c r="O720" s="208" t="s">
        <v>62</v>
      </c>
      <c r="P720" s="208" t="s">
        <v>62</v>
      </c>
      <c r="Q720" s="208" t="s">
        <v>62</v>
      </c>
      <c r="R720" s="208" t="s">
        <v>62</v>
      </c>
      <c r="S720" s="109"/>
    </row>
    <row r="721" spans="1:19" ht="45" x14ac:dyDescent="0.2">
      <c r="A721" s="332"/>
      <c r="B721" s="148" t="s">
        <v>192</v>
      </c>
      <c r="C721" s="209"/>
      <c r="D721" s="209" t="s">
        <v>62</v>
      </c>
      <c r="E721" s="209"/>
      <c r="F721" s="209"/>
      <c r="G721" s="209">
        <f>G718</f>
        <v>18</v>
      </c>
      <c r="H721" s="209">
        <f t="shared" ref="H721:I721" si="372">H718</f>
        <v>18</v>
      </c>
      <c r="I721" s="274">
        <f t="shared" si="372"/>
        <v>0</v>
      </c>
      <c r="J721" s="142">
        <f t="shared" si="366"/>
        <v>0</v>
      </c>
      <c r="K721" s="209">
        <f t="shared" si="367"/>
        <v>18</v>
      </c>
      <c r="L721" s="209" t="s">
        <v>62</v>
      </c>
      <c r="M721" s="150">
        <v>46022</v>
      </c>
      <c r="N721" s="150">
        <v>46022</v>
      </c>
      <c r="O721" s="156"/>
      <c r="P721" s="208" t="s">
        <v>62</v>
      </c>
      <c r="Q721" s="156"/>
      <c r="R721" s="156"/>
      <c r="S721" s="109"/>
    </row>
    <row r="722" spans="1:19" ht="14.25" x14ac:dyDescent="0.2">
      <c r="A722" s="332"/>
      <c r="B722" s="147" t="s">
        <v>193</v>
      </c>
      <c r="C722" s="209"/>
      <c r="D722" s="209"/>
      <c r="E722" s="209"/>
      <c r="F722" s="209"/>
      <c r="G722" s="209" t="s">
        <v>62</v>
      </c>
      <c r="H722" s="209"/>
      <c r="I722" s="274" t="s">
        <v>62</v>
      </c>
      <c r="J722" s="142" t="str">
        <f t="shared" si="366"/>
        <v>X</v>
      </c>
      <c r="K722" s="209" t="str">
        <f t="shared" si="367"/>
        <v>X</v>
      </c>
      <c r="L722" s="209" t="s">
        <v>62</v>
      </c>
      <c r="M722" s="209"/>
      <c r="N722" s="209"/>
      <c r="O722" s="208" t="s">
        <v>62</v>
      </c>
      <c r="P722" s="208" t="s">
        <v>62</v>
      </c>
      <c r="Q722" s="208" t="s">
        <v>62</v>
      </c>
      <c r="R722" s="208" t="s">
        <v>62</v>
      </c>
      <c r="S722" s="109"/>
    </row>
    <row r="723" spans="1:19" ht="45" x14ac:dyDescent="0.2">
      <c r="A723" s="332"/>
      <c r="B723" s="148" t="s">
        <v>330</v>
      </c>
      <c r="C723" s="209"/>
      <c r="D723" s="209" t="s">
        <v>62</v>
      </c>
      <c r="E723" s="209"/>
      <c r="F723" s="209"/>
      <c r="G723" s="209">
        <f>G719</f>
        <v>18</v>
      </c>
      <c r="H723" s="209">
        <f t="shared" ref="H723:I723" si="373">H719</f>
        <v>18</v>
      </c>
      <c r="I723" s="274">
        <f t="shared" si="373"/>
        <v>0</v>
      </c>
      <c r="J723" s="142">
        <f t="shared" si="366"/>
        <v>0</v>
      </c>
      <c r="K723" s="209">
        <f t="shared" si="367"/>
        <v>18</v>
      </c>
      <c r="L723" s="209" t="s">
        <v>62</v>
      </c>
      <c r="M723" s="150">
        <v>46022</v>
      </c>
      <c r="N723" s="150">
        <v>46022</v>
      </c>
      <c r="O723" s="156"/>
      <c r="P723" s="208" t="s">
        <v>62</v>
      </c>
      <c r="Q723" s="156"/>
      <c r="R723" s="156"/>
      <c r="S723" s="109"/>
    </row>
    <row r="724" spans="1:19" ht="14.25" x14ac:dyDescent="0.2">
      <c r="A724" s="332"/>
      <c r="B724" s="147" t="s">
        <v>71</v>
      </c>
      <c r="C724" s="209"/>
      <c r="D724" s="209"/>
      <c r="E724" s="209"/>
      <c r="F724" s="209"/>
      <c r="G724" s="209" t="s">
        <v>62</v>
      </c>
      <c r="H724" s="209"/>
      <c r="I724" s="274" t="s">
        <v>62</v>
      </c>
      <c r="J724" s="142" t="str">
        <f t="shared" si="366"/>
        <v>X</v>
      </c>
      <c r="K724" s="209" t="str">
        <f t="shared" si="367"/>
        <v>X</v>
      </c>
      <c r="L724" s="209" t="s">
        <v>62</v>
      </c>
      <c r="M724" s="209"/>
      <c r="N724" s="209"/>
      <c r="O724" s="208" t="s">
        <v>62</v>
      </c>
      <c r="P724" s="208" t="s">
        <v>62</v>
      </c>
      <c r="Q724" s="208" t="s">
        <v>62</v>
      </c>
      <c r="R724" s="208" t="s">
        <v>62</v>
      </c>
      <c r="S724" s="109"/>
    </row>
    <row r="725" spans="1:19" x14ac:dyDescent="0.2">
      <c r="A725" s="333"/>
      <c r="B725" s="148" t="s">
        <v>72</v>
      </c>
      <c r="C725" s="209"/>
      <c r="D725" s="209" t="s">
        <v>62</v>
      </c>
      <c r="E725" s="209"/>
      <c r="F725" s="209"/>
      <c r="G725" s="209">
        <f>G723</f>
        <v>18</v>
      </c>
      <c r="H725" s="209">
        <f t="shared" ref="H725:I725" si="374">H723</f>
        <v>18</v>
      </c>
      <c r="I725" s="274">
        <f t="shared" si="374"/>
        <v>0</v>
      </c>
      <c r="J725" s="142">
        <f t="shared" si="366"/>
        <v>0</v>
      </c>
      <c r="K725" s="209">
        <f t="shared" si="367"/>
        <v>18</v>
      </c>
      <c r="L725" s="209" t="s">
        <v>62</v>
      </c>
      <c r="M725" s="150">
        <v>46022</v>
      </c>
      <c r="N725" s="150">
        <v>46022</v>
      </c>
      <c r="O725" s="156"/>
      <c r="P725" s="208" t="s">
        <v>62</v>
      </c>
      <c r="Q725" s="156"/>
      <c r="R725" s="156"/>
      <c r="S725" s="109"/>
    </row>
    <row r="726" spans="1:19" ht="58.5" x14ac:dyDescent="0.2">
      <c r="A726" s="331" t="s">
        <v>301</v>
      </c>
      <c r="B726" s="137" t="str">
        <f>B718</f>
        <v>Результат предоставления субсидии 2 (код субсидии № 7028):</v>
      </c>
      <c r="C726" s="142" t="s">
        <v>191</v>
      </c>
      <c r="D726" s="141" t="s">
        <v>333</v>
      </c>
      <c r="E726" s="141" t="s">
        <v>320</v>
      </c>
      <c r="F726" s="142">
        <v>642</v>
      </c>
      <c r="G726" s="142">
        <v>25</v>
      </c>
      <c r="H726" s="142">
        <f>G726</f>
        <v>25</v>
      </c>
      <c r="I726" s="142">
        <v>0</v>
      </c>
      <c r="J726" s="142">
        <f t="shared" si="366"/>
        <v>0</v>
      </c>
      <c r="K726" s="142">
        <f t="shared" si="367"/>
        <v>25</v>
      </c>
      <c r="L726" s="142"/>
      <c r="M726" s="209" t="s">
        <v>62</v>
      </c>
      <c r="N726" s="209" t="s">
        <v>62</v>
      </c>
      <c r="O726" s="156">
        <v>54904.68</v>
      </c>
      <c r="P726" s="156"/>
      <c r="Q726" s="156">
        <v>0</v>
      </c>
      <c r="R726" s="156">
        <v>0</v>
      </c>
      <c r="S726" s="109"/>
    </row>
    <row r="727" spans="1:19" ht="31.5" x14ac:dyDescent="0.2">
      <c r="A727" s="332"/>
      <c r="B727" s="146" t="s">
        <v>70</v>
      </c>
      <c r="C727" s="209"/>
      <c r="D727" s="209" t="s">
        <v>62</v>
      </c>
      <c r="E727" s="209"/>
      <c r="F727" s="209"/>
      <c r="G727" s="209">
        <f>G726</f>
        <v>25</v>
      </c>
      <c r="H727" s="209">
        <f t="shared" ref="H727:I727" si="375">H726</f>
        <v>25</v>
      </c>
      <c r="I727" s="274">
        <f t="shared" si="375"/>
        <v>0</v>
      </c>
      <c r="J727" s="142">
        <f t="shared" si="366"/>
        <v>0</v>
      </c>
      <c r="K727" s="209">
        <f t="shared" si="367"/>
        <v>25</v>
      </c>
      <c r="L727" s="209" t="s">
        <v>62</v>
      </c>
      <c r="M727" s="150">
        <v>46022</v>
      </c>
      <c r="N727" s="150">
        <v>46022</v>
      </c>
      <c r="O727" s="156"/>
      <c r="P727" s="208" t="s">
        <v>62</v>
      </c>
      <c r="Q727" s="156"/>
      <c r="R727" s="156"/>
      <c r="S727" s="109"/>
    </row>
    <row r="728" spans="1:19" ht="14.25" x14ac:dyDescent="0.2">
      <c r="A728" s="332"/>
      <c r="B728" s="147" t="s">
        <v>76</v>
      </c>
      <c r="C728" s="209"/>
      <c r="D728" s="209"/>
      <c r="E728" s="209"/>
      <c r="F728" s="209"/>
      <c r="G728" s="209" t="s">
        <v>62</v>
      </c>
      <c r="H728" s="209"/>
      <c r="I728" s="274" t="s">
        <v>62</v>
      </c>
      <c r="J728" s="142" t="str">
        <f t="shared" si="366"/>
        <v>X</v>
      </c>
      <c r="K728" s="209" t="str">
        <f t="shared" si="367"/>
        <v>X</v>
      </c>
      <c r="L728" s="209" t="s">
        <v>62</v>
      </c>
      <c r="M728" s="209"/>
      <c r="N728" s="209"/>
      <c r="O728" s="208" t="s">
        <v>62</v>
      </c>
      <c r="P728" s="208" t="s">
        <v>62</v>
      </c>
      <c r="Q728" s="208" t="s">
        <v>62</v>
      </c>
      <c r="R728" s="208" t="s">
        <v>62</v>
      </c>
      <c r="S728" s="109"/>
    </row>
    <row r="729" spans="1:19" ht="45" x14ac:dyDescent="0.2">
      <c r="A729" s="332"/>
      <c r="B729" s="148" t="s">
        <v>192</v>
      </c>
      <c r="C729" s="209"/>
      <c r="D729" s="209" t="s">
        <v>62</v>
      </c>
      <c r="E729" s="209"/>
      <c r="F729" s="209"/>
      <c r="G729" s="209">
        <f>G726</f>
        <v>25</v>
      </c>
      <c r="H729" s="209">
        <f t="shared" ref="H729:I729" si="376">H726</f>
        <v>25</v>
      </c>
      <c r="I729" s="274">
        <f t="shared" si="376"/>
        <v>0</v>
      </c>
      <c r="J729" s="142">
        <f t="shared" si="366"/>
        <v>0</v>
      </c>
      <c r="K729" s="209">
        <f t="shared" si="367"/>
        <v>25</v>
      </c>
      <c r="L729" s="209" t="s">
        <v>62</v>
      </c>
      <c r="M729" s="150">
        <v>46022</v>
      </c>
      <c r="N729" s="150">
        <v>46022</v>
      </c>
      <c r="O729" s="156"/>
      <c r="P729" s="208" t="s">
        <v>62</v>
      </c>
      <c r="Q729" s="156"/>
      <c r="R729" s="156"/>
      <c r="S729" s="109"/>
    </row>
    <row r="730" spans="1:19" ht="14.25" x14ac:dyDescent="0.2">
      <c r="A730" s="332"/>
      <c r="B730" s="147" t="s">
        <v>193</v>
      </c>
      <c r="C730" s="209"/>
      <c r="D730" s="209"/>
      <c r="E730" s="209"/>
      <c r="F730" s="209"/>
      <c r="G730" s="209" t="s">
        <v>62</v>
      </c>
      <c r="H730" s="209"/>
      <c r="I730" s="274" t="s">
        <v>62</v>
      </c>
      <c r="J730" s="142" t="str">
        <f t="shared" si="366"/>
        <v>X</v>
      </c>
      <c r="K730" s="209" t="str">
        <f t="shared" si="367"/>
        <v>X</v>
      </c>
      <c r="L730" s="209" t="s">
        <v>62</v>
      </c>
      <c r="M730" s="209"/>
      <c r="N730" s="209"/>
      <c r="O730" s="208" t="s">
        <v>62</v>
      </c>
      <c r="P730" s="208" t="s">
        <v>62</v>
      </c>
      <c r="Q730" s="208" t="s">
        <v>62</v>
      </c>
      <c r="R730" s="208" t="s">
        <v>62</v>
      </c>
      <c r="S730" s="109"/>
    </row>
    <row r="731" spans="1:19" ht="45" x14ac:dyDescent="0.2">
      <c r="A731" s="332"/>
      <c r="B731" s="148" t="s">
        <v>330</v>
      </c>
      <c r="C731" s="209"/>
      <c r="D731" s="209" t="s">
        <v>62</v>
      </c>
      <c r="E731" s="209"/>
      <c r="F731" s="209"/>
      <c r="G731" s="209">
        <f>G727</f>
        <v>25</v>
      </c>
      <c r="H731" s="209">
        <f t="shared" ref="H731:I731" si="377">H727</f>
        <v>25</v>
      </c>
      <c r="I731" s="274">
        <f t="shared" si="377"/>
        <v>0</v>
      </c>
      <c r="J731" s="142">
        <f t="shared" si="366"/>
        <v>0</v>
      </c>
      <c r="K731" s="209">
        <f t="shared" si="367"/>
        <v>25</v>
      </c>
      <c r="L731" s="209" t="s">
        <v>62</v>
      </c>
      <c r="M731" s="150">
        <v>46022</v>
      </c>
      <c r="N731" s="150">
        <v>46022</v>
      </c>
      <c r="O731" s="156"/>
      <c r="P731" s="208" t="s">
        <v>62</v>
      </c>
      <c r="Q731" s="156"/>
      <c r="R731" s="156"/>
      <c r="S731" s="109"/>
    </row>
    <row r="732" spans="1:19" ht="14.25" x14ac:dyDescent="0.2">
      <c r="A732" s="332"/>
      <c r="B732" s="147" t="s">
        <v>71</v>
      </c>
      <c r="C732" s="209"/>
      <c r="D732" s="209"/>
      <c r="E732" s="209"/>
      <c r="F732" s="209"/>
      <c r="G732" s="209" t="s">
        <v>62</v>
      </c>
      <c r="H732" s="209"/>
      <c r="I732" s="274" t="s">
        <v>62</v>
      </c>
      <c r="J732" s="142" t="str">
        <f t="shared" si="366"/>
        <v>X</v>
      </c>
      <c r="K732" s="209" t="str">
        <f t="shared" si="367"/>
        <v>X</v>
      </c>
      <c r="L732" s="209" t="s">
        <v>62</v>
      </c>
      <c r="M732" s="209"/>
      <c r="N732" s="209"/>
      <c r="O732" s="208" t="s">
        <v>62</v>
      </c>
      <c r="P732" s="208" t="s">
        <v>62</v>
      </c>
      <c r="Q732" s="208" t="s">
        <v>62</v>
      </c>
      <c r="R732" s="208" t="s">
        <v>62</v>
      </c>
      <c r="S732" s="109"/>
    </row>
    <row r="733" spans="1:19" x14ac:dyDescent="0.2">
      <c r="A733" s="333"/>
      <c r="B733" s="148" t="s">
        <v>72</v>
      </c>
      <c r="C733" s="209"/>
      <c r="D733" s="209" t="s">
        <v>62</v>
      </c>
      <c r="E733" s="209"/>
      <c r="F733" s="209"/>
      <c r="G733" s="209">
        <f>G731</f>
        <v>25</v>
      </c>
      <c r="H733" s="209">
        <f t="shared" ref="H733:I733" si="378">H731</f>
        <v>25</v>
      </c>
      <c r="I733" s="274">
        <f t="shared" si="378"/>
        <v>0</v>
      </c>
      <c r="J733" s="142">
        <f t="shared" si="366"/>
        <v>0</v>
      </c>
      <c r="K733" s="209">
        <f t="shared" si="367"/>
        <v>25</v>
      </c>
      <c r="L733" s="209" t="s">
        <v>62</v>
      </c>
      <c r="M733" s="150">
        <v>46022</v>
      </c>
      <c r="N733" s="150">
        <v>46022</v>
      </c>
      <c r="O733" s="156"/>
      <c r="P733" s="208" t="s">
        <v>62</v>
      </c>
      <c r="Q733" s="156"/>
      <c r="R733" s="156"/>
      <c r="S733" s="109"/>
    </row>
    <row r="734" spans="1:19" ht="58.5" x14ac:dyDescent="0.2">
      <c r="A734" s="331" t="s">
        <v>302</v>
      </c>
      <c r="B734" s="137" t="str">
        <f>B726</f>
        <v>Результат предоставления субсидии 2 (код субсидии № 7028):</v>
      </c>
      <c r="C734" s="142" t="s">
        <v>191</v>
      </c>
      <c r="D734" s="141" t="s">
        <v>333</v>
      </c>
      <c r="E734" s="141" t="s">
        <v>320</v>
      </c>
      <c r="F734" s="142">
        <v>642</v>
      </c>
      <c r="G734" s="142">
        <v>25</v>
      </c>
      <c r="H734" s="142">
        <f>G734</f>
        <v>25</v>
      </c>
      <c r="I734" s="142">
        <v>0</v>
      </c>
      <c r="J734" s="142">
        <f t="shared" si="366"/>
        <v>0</v>
      </c>
      <c r="K734" s="142">
        <f t="shared" si="367"/>
        <v>25</v>
      </c>
      <c r="L734" s="142"/>
      <c r="M734" s="209" t="s">
        <v>62</v>
      </c>
      <c r="N734" s="209" t="s">
        <v>62</v>
      </c>
      <c r="O734" s="156">
        <v>44206.45</v>
      </c>
      <c r="P734" s="156"/>
      <c r="Q734" s="156">
        <v>0</v>
      </c>
      <c r="R734" s="156">
        <v>0</v>
      </c>
      <c r="S734" s="109"/>
    </row>
    <row r="735" spans="1:19" ht="31.5" x14ac:dyDescent="0.2">
      <c r="A735" s="332"/>
      <c r="B735" s="146" t="s">
        <v>70</v>
      </c>
      <c r="C735" s="209"/>
      <c r="D735" s="209" t="s">
        <v>62</v>
      </c>
      <c r="E735" s="209"/>
      <c r="F735" s="209"/>
      <c r="G735" s="209">
        <f>G734</f>
        <v>25</v>
      </c>
      <c r="H735" s="209">
        <f t="shared" ref="H735:I735" si="379">H734</f>
        <v>25</v>
      </c>
      <c r="I735" s="274">
        <f t="shared" si="379"/>
        <v>0</v>
      </c>
      <c r="J735" s="142">
        <f t="shared" si="366"/>
        <v>0</v>
      </c>
      <c r="K735" s="209">
        <f t="shared" si="367"/>
        <v>25</v>
      </c>
      <c r="L735" s="209" t="s">
        <v>62</v>
      </c>
      <c r="M735" s="150">
        <v>46022</v>
      </c>
      <c r="N735" s="150">
        <v>46022</v>
      </c>
      <c r="O735" s="156"/>
      <c r="P735" s="208" t="s">
        <v>62</v>
      </c>
      <c r="Q735" s="156"/>
      <c r="R735" s="156"/>
      <c r="S735" s="109"/>
    </row>
    <row r="736" spans="1:19" ht="14.25" x14ac:dyDescent="0.2">
      <c r="A736" s="332"/>
      <c r="B736" s="147" t="s">
        <v>76</v>
      </c>
      <c r="C736" s="209"/>
      <c r="D736" s="209"/>
      <c r="E736" s="209"/>
      <c r="F736" s="209"/>
      <c r="G736" s="209" t="s">
        <v>62</v>
      </c>
      <c r="H736" s="209"/>
      <c r="I736" s="274" t="s">
        <v>62</v>
      </c>
      <c r="J736" s="142" t="str">
        <f t="shared" si="366"/>
        <v>X</v>
      </c>
      <c r="K736" s="209" t="str">
        <f t="shared" si="367"/>
        <v>X</v>
      </c>
      <c r="L736" s="209" t="s">
        <v>62</v>
      </c>
      <c r="M736" s="209"/>
      <c r="N736" s="209"/>
      <c r="O736" s="208" t="s">
        <v>62</v>
      </c>
      <c r="P736" s="208" t="s">
        <v>62</v>
      </c>
      <c r="Q736" s="208" t="s">
        <v>62</v>
      </c>
      <c r="R736" s="208" t="s">
        <v>62</v>
      </c>
      <c r="S736" s="109"/>
    </row>
    <row r="737" spans="1:19" ht="45" x14ac:dyDescent="0.2">
      <c r="A737" s="332"/>
      <c r="B737" s="148" t="s">
        <v>192</v>
      </c>
      <c r="C737" s="209"/>
      <c r="D737" s="209" t="s">
        <v>62</v>
      </c>
      <c r="E737" s="209"/>
      <c r="F737" s="209"/>
      <c r="G737" s="209">
        <f>G734</f>
        <v>25</v>
      </c>
      <c r="H737" s="209">
        <f t="shared" ref="H737:I737" si="380">H734</f>
        <v>25</v>
      </c>
      <c r="I737" s="274">
        <f t="shared" si="380"/>
        <v>0</v>
      </c>
      <c r="J737" s="142">
        <f t="shared" si="366"/>
        <v>0</v>
      </c>
      <c r="K737" s="209">
        <f t="shared" si="367"/>
        <v>25</v>
      </c>
      <c r="L737" s="209" t="s">
        <v>62</v>
      </c>
      <c r="M737" s="150">
        <v>46022</v>
      </c>
      <c r="N737" s="150">
        <v>46022</v>
      </c>
      <c r="O737" s="156"/>
      <c r="P737" s="208" t="s">
        <v>62</v>
      </c>
      <c r="Q737" s="156"/>
      <c r="R737" s="156"/>
      <c r="S737" s="109"/>
    </row>
    <row r="738" spans="1:19" ht="14.25" x14ac:dyDescent="0.2">
      <c r="A738" s="332"/>
      <c r="B738" s="147" t="s">
        <v>193</v>
      </c>
      <c r="C738" s="209"/>
      <c r="D738" s="209"/>
      <c r="E738" s="209"/>
      <c r="F738" s="209"/>
      <c r="G738" s="209" t="s">
        <v>62</v>
      </c>
      <c r="H738" s="209"/>
      <c r="I738" s="274" t="s">
        <v>62</v>
      </c>
      <c r="J738" s="142" t="str">
        <f t="shared" si="366"/>
        <v>X</v>
      </c>
      <c r="K738" s="209" t="str">
        <f t="shared" si="367"/>
        <v>X</v>
      </c>
      <c r="L738" s="209" t="s">
        <v>62</v>
      </c>
      <c r="M738" s="209"/>
      <c r="N738" s="209"/>
      <c r="O738" s="208" t="s">
        <v>62</v>
      </c>
      <c r="P738" s="208" t="s">
        <v>62</v>
      </c>
      <c r="Q738" s="208" t="s">
        <v>62</v>
      </c>
      <c r="R738" s="208" t="s">
        <v>62</v>
      </c>
      <c r="S738" s="109"/>
    </row>
    <row r="739" spans="1:19" ht="45" x14ac:dyDescent="0.2">
      <c r="A739" s="332"/>
      <c r="B739" s="148" t="s">
        <v>330</v>
      </c>
      <c r="C739" s="209"/>
      <c r="D739" s="209" t="s">
        <v>62</v>
      </c>
      <c r="E739" s="209"/>
      <c r="F739" s="209"/>
      <c r="G739" s="209">
        <f>G735</f>
        <v>25</v>
      </c>
      <c r="H739" s="209">
        <f t="shared" ref="H739:I739" si="381">H735</f>
        <v>25</v>
      </c>
      <c r="I739" s="274">
        <f t="shared" si="381"/>
        <v>0</v>
      </c>
      <c r="J739" s="142">
        <f t="shared" si="366"/>
        <v>0</v>
      </c>
      <c r="K739" s="209">
        <f t="shared" si="367"/>
        <v>25</v>
      </c>
      <c r="L739" s="209" t="s">
        <v>62</v>
      </c>
      <c r="M739" s="150">
        <v>46022</v>
      </c>
      <c r="N739" s="150">
        <v>46022</v>
      </c>
      <c r="O739" s="156"/>
      <c r="P739" s="208" t="s">
        <v>62</v>
      </c>
      <c r="Q739" s="156"/>
      <c r="R739" s="156"/>
      <c r="S739" s="109"/>
    </row>
    <row r="740" spans="1:19" ht="14.25" x14ac:dyDescent="0.2">
      <c r="A740" s="332"/>
      <c r="B740" s="147" t="s">
        <v>71</v>
      </c>
      <c r="C740" s="209"/>
      <c r="D740" s="209"/>
      <c r="E740" s="209"/>
      <c r="F740" s="209"/>
      <c r="G740" s="209" t="s">
        <v>62</v>
      </c>
      <c r="H740" s="209"/>
      <c r="I740" s="274" t="s">
        <v>62</v>
      </c>
      <c r="J740" s="142" t="str">
        <f t="shared" si="366"/>
        <v>X</v>
      </c>
      <c r="K740" s="209" t="str">
        <f t="shared" si="367"/>
        <v>X</v>
      </c>
      <c r="L740" s="209" t="s">
        <v>62</v>
      </c>
      <c r="M740" s="209"/>
      <c r="N740" s="209"/>
      <c r="O740" s="208" t="s">
        <v>62</v>
      </c>
      <c r="P740" s="208" t="s">
        <v>62</v>
      </c>
      <c r="Q740" s="208" t="s">
        <v>62</v>
      </c>
      <c r="R740" s="208" t="s">
        <v>62</v>
      </c>
      <c r="S740" s="109"/>
    </row>
    <row r="741" spans="1:19" x14ac:dyDescent="0.2">
      <c r="A741" s="333"/>
      <c r="B741" s="148" t="s">
        <v>72</v>
      </c>
      <c r="C741" s="209"/>
      <c r="D741" s="209" t="s">
        <v>62</v>
      </c>
      <c r="E741" s="209"/>
      <c r="F741" s="209"/>
      <c r="G741" s="209">
        <f>G739</f>
        <v>25</v>
      </c>
      <c r="H741" s="209">
        <f t="shared" ref="H741:I741" si="382">H739</f>
        <v>25</v>
      </c>
      <c r="I741" s="274">
        <f t="shared" si="382"/>
        <v>0</v>
      </c>
      <c r="J741" s="142">
        <f t="shared" si="366"/>
        <v>0</v>
      </c>
      <c r="K741" s="209">
        <f t="shared" si="367"/>
        <v>25</v>
      </c>
      <c r="L741" s="209" t="s">
        <v>62</v>
      </c>
      <c r="M741" s="150">
        <v>46022</v>
      </c>
      <c r="N741" s="150">
        <v>46022</v>
      </c>
      <c r="O741" s="156"/>
      <c r="P741" s="208" t="s">
        <v>62</v>
      </c>
      <c r="Q741" s="156"/>
      <c r="R741" s="156"/>
      <c r="S741" s="109"/>
    </row>
    <row r="742" spans="1:19" ht="58.5" x14ac:dyDescent="0.2">
      <c r="A742" s="331" t="s">
        <v>303</v>
      </c>
      <c r="B742" s="137" t="str">
        <f>B734</f>
        <v>Результат предоставления субсидии 2 (код субсидии № 7028):</v>
      </c>
      <c r="C742" s="142" t="s">
        <v>191</v>
      </c>
      <c r="D742" s="141" t="s">
        <v>333</v>
      </c>
      <c r="E742" s="141" t="s">
        <v>320</v>
      </c>
      <c r="F742" s="142">
        <v>642</v>
      </c>
      <c r="G742" s="142">
        <v>30</v>
      </c>
      <c r="H742" s="142">
        <f>G742</f>
        <v>30</v>
      </c>
      <c r="I742" s="142">
        <v>0</v>
      </c>
      <c r="J742" s="142">
        <f t="shared" si="366"/>
        <v>0</v>
      </c>
      <c r="K742" s="142">
        <f t="shared" si="367"/>
        <v>30</v>
      </c>
      <c r="L742" s="142"/>
      <c r="M742" s="209" t="s">
        <v>62</v>
      </c>
      <c r="N742" s="209" t="s">
        <v>62</v>
      </c>
      <c r="O742" s="156">
        <v>27371.84</v>
      </c>
      <c r="P742" s="156"/>
      <c r="Q742" s="156">
        <v>0</v>
      </c>
      <c r="R742" s="156">
        <v>0</v>
      </c>
      <c r="S742" s="109"/>
    </row>
    <row r="743" spans="1:19" ht="31.5" x14ac:dyDescent="0.2">
      <c r="A743" s="332"/>
      <c r="B743" s="146" t="s">
        <v>70</v>
      </c>
      <c r="C743" s="209"/>
      <c r="D743" s="209" t="s">
        <v>62</v>
      </c>
      <c r="E743" s="209"/>
      <c r="F743" s="209"/>
      <c r="G743" s="209">
        <f>G742</f>
        <v>30</v>
      </c>
      <c r="H743" s="209">
        <f t="shared" ref="H743:I743" si="383">H742</f>
        <v>30</v>
      </c>
      <c r="I743" s="274">
        <f t="shared" si="383"/>
        <v>0</v>
      </c>
      <c r="J743" s="142">
        <f t="shared" si="366"/>
        <v>0</v>
      </c>
      <c r="K743" s="209">
        <f t="shared" si="367"/>
        <v>30</v>
      </c>
      <c r="L743" s="209" t="s">
        <v>62</v>
      </c>
      <c r="M743" s="150">
        <v>46022</v>
      </c>
      <c r="N743" s="150">
        <v>46022</v>
      </c>
      <c r="O743" s="156"/>
      <c r="P743" s="208" t="s">
        <v>62</v>
      </c>
      <c r="Q743" s="156"/>
      <c r="R743" s="156"/>
      <c r="S743" s="109"/>
    </row>
    <row r="744" spans="1:19" ht="14.25" x14ac:dyDescent="0.2">
      <c r="A744" s="332"/>
      <c r="B744" s="147" t="s">
        <v>76</v>
      </c>
      <c r="C744" s="209"/>
      <c r="D744" s="209"/>
      <c r="E744" s="209"/>
      <c r="F744" s="209"/>
      <c r="G744" s="209" t="s">
        <v>62</v>
      </c>
      <c r="H744" s="209"/>
      <c r="I744" s="274" t="s">
        <v>62</v>
      </c>
      <c r="J744" s="142" t="str">
        <f t="shared" si="366"/>
        <v>X</v>
      </c>
      <c r="K744" s="209" t="str">
        <f t="shared" si="367"/>
        <v>X</v>
      </c>
      <c r="L744" s="209" t="s">
        <v>62</v>
      </c>
      <c r="M744" s="209"/>
      <c r="N744" s="209"/>
      <c r="O744" s="208" t="s">
        <v>62</v>
      </c>
      <c r="P744" s="208" t="s">
        <v>62</v>
      </c>
      <c r="Q744" s="208" t="s">
        <v>62</v>
      </c>
      <c r="R744" s="208" t="s">
        <v>62</v>
      </c>
      <c r="S744" s="109"/>
    </row>
    <row r="745" spans="1:19" ht="45" x14ac:dyDescent="0.2">
      <c r="A745" s="332"/>
      <c r="B745" s="148" t="s">
        <v>192</v>
      </c>
      <c r="C745" s="209"/>
      <c r="D745" s="209" t="s">
        <v>62</v>
      </c>
      <c r="E745" s="209"/>
      <c r="F745" s="209"/>
      <c r="G745" s="209">
        <f>G742</f>
        <v>30</v>
      </c>
      <c r="H745" s="209">
        <f t="shared" ref="H745:I745" si="384">H742</f>
        <v>30</v>
      </c>
      <c r="I745" s="274">
        <f t="shared" si="384"/>
        <v>0</v>
      </c>
      <c r="J745" s="142">
        <f t="shared" si="366"/>
        <v>0</v>
      </c>
      <c r="K745" s="209">
        <f t="shared" si="367"/>
        <v>30</v>
      </c>
      <c r="L745" s="209" t="s">
        <v>62</v>
      </c>
      <c r="M745" s="150">
        <v>46022</v>
      </c>
      <c r="N745" s="150">
        <v>46022</v>
      </c>
      <c r="O745" s="156"/>
      <c r="P745" s="208" t="s">
        <v>62</v>
      </c>
      <c r="Q745" s="156"/>
      <c r="R745" s="156"/>
      <c r="S745" s="109"/>
    </row>
    <row r="746" spans="1:19" ht="14.25" x14ac:dyDescent="0.2">
      <c r="A746" s="332"/>
      <c r="B746" s="147" t="s">
        <v>193</v>
      </c>
      <c r="C746" s="209"/>
      <c r="D746" s="209"/>
      <c r="E746" s="209"/>
      <c r="F746" s="209"/>
      <c r="G746" s="209" t="s">
        <v>62</v>
      </c>
      <c r="H746" s="209"/>
      <c r="I746" s="274" t="s">
        <v>62</v>
      </c>
      <c r="J746" s="142" t="str">
        <f t="shared" si="366"/>
        <v>X</v>
      </c>
      <c r="K746" s="209" t="str">
        <f t="shared" si="367"/>
        <v>X</v>
      </c>
      <c r="L746" s="209" t="s">
        <v>62</v>
      </c>
      <c r="M746" s="209"/>
      <c r="N746" s="209"/>
      <c r="O746" s="208" t="s">
        <v>62</v>
      </c>
      <c r="P746" s="208" t="s">
        <v>62</v>
      </c>
      <c r="Q746" s="208" t="s">
        <v>62</v>
      </c>
      <c r="R746" s="208" t="s">
        <v>62</v>
      </c>
      <c r="S746" s="109"/>
    </row>
    <row r="747" spans="1:19" ht="45" x14ac:dyDescent="0.2">
      <c r="A747" s="332"/>
      <c r="B747" s="148" t="s">
        <v>330</v>
      </c>
      <c r="C747" s="209"/>
      <c r="D747" s="209" t="s">
        <v>62</v>
      </c>
      <c r="E747" s="209"/>
      <c r="F747" s="209"/>
      <c r="G747" s="209">
        <f>G743</f>
        <v>30</v>
      </c>
      <c r="H747" s="209">
        <f t="shared" ref="H747:I747" si="385">H743</f>
        <v>30</v>
      </c>
      <c r="I747" s="274">
        <f t="shared" si="385"/>
        <v>0</v>
      </c>
      <c r="J747" s="142">
        <f t="shared" si="366"/>
        <v>0</v>
      </c>
      <c r="K747" s="209">
        <f t="shared" si="367"/>
        <v>30</v>
      </c>
      <c r="L747" s="209" t="s">
        <v>62</v>
      </c>
      <c r="M747" s="150">
        <v>46022</v>
      </c>
      <c r="N747" s="150">
        <v>46022</v>
      </c>
      <c r="O747" s="156"/>
      <c r="P747" s="208" t="s">
        <v>62</v>
      </c>
      <c r="Q747" s="156"/>
      <c r="R747" s="156"/>
      <c r="S747" s="109"/>
    </row>
    <row r="748" spans="1:19" ht="14.25" x14ac:dyDescent="0.2">
      <c r="A748" s="332"/>
      <c r="B748" s="147" t="s">
        <v>71</v>
      </c>
      <c r="C748" s="209"/>
      <c r="D748" s="209"/>
      <c r="E748" s="209"/>
      <c r="F748" s="209"/>
      <c r="G748" s="209" t="s">
        <v>62</v>
      </c>
      <c r="H748" s="209"/>
      <c r="I748" s="274" t="s">
        <v>62</v>
      </c>
      <c r="J748" s="142" t="str">
        <f t="shared" si="366"/>
        <v>X</v>
      </c>
      <c r="K748" s="209" t="str">
        <f t="shared" si="367"/>
        <v>X</v>
      </c>
      <c r="L748" s="209" t="s">
        <v>62</v>
      </c>
      <c r="M748" s="209"/>
      <c r="N748" s="209"/>
      <c r="O748" s="208" t="s">
        <v>62</v>
      </c>
      <c r="P748" s="208" t="s">
        <v>62</v>
      </c>
      <c r="Q748" s="208" t="s">
        <v>62</v>
      </c>
      <c r="R748" s="208" t="s">
        <v>62</v>
      </c>
      <c r="S748" s="109"/>
    </row>
    <row r="749" spans="1:19" x14ac:dyDescent="0.2">
      <c r="A749" s="333"/>
      <c r="B749" s="148" t="s">
        <v>72</v>
      </c>
      <c r="C749" s="209"/>
      <c r="D749" s="209" t="s">
        <v>62</v>
      </c>
      <c r="E749" s="209"/>
      <c r="F749" s="209"/>
      <c r="G749" s="209">
        <f>G747</f>
        <v>30</v>
      </c>
      <c r="H749" s="209">
        <f t="shared" ref="H749:I749" si="386">H747</f>
        <v>30</v>
      </c>
      <c r="I749" s="274">
        <f t="shared" si="386"/>
        <v>0</v>
      </c>
      <c r="J749" s="142">
        <f t="shared" si="366"/>
        <v>0</v>
      </c>
      <c r="K749" s="209">
        <f t="shared" si="367"/>
        <v>30</v>
      </c>
      <c r="L749" s="209" t="s">
        <v>62</v>
      </c>
      <c r="M749" s="150">
        <v>46022</v>
      </c>
      <c r="N749" s="150">
        <v>46022</v>
      </c>
      <c r="O749" s="156"/>
      <c r="P749" s="208" t="s">
        <v>62</v>
      </c>
      <c r="Q749" s="156"/>
      <c r="R749" s="156"/>
      <c r="S749" s="109"/>
    </row>
    <row r="750" spans="1:19" ht="58.5" x14ac:dyDescent="0.2">
      <c r="A750" s="331" t="s">
        <v>304</v>
      </c>
      <c r="B750" s="137" t="str">
        <f>B742</f>
        <v>Результат предоставления субсидии 2 (код субсидии № 7028):</v>
      </c>
      <c r="C750" s="142" t="s">
        <v>191</v>
      </c>
      <c r="D750" s="141" t="s">
        <v>333</v>
      </c>
      <c r="E750" s="141" t="s">
        <v>320</v>
      </c>
      <c r="F750" s="142">
        <v>642</v>
      </c>
      <c r="G750" s="142">
        <v>33</v>
      </c>
      <c r="H750" s="142">
        <f>G750</f>
        <v>33</v>
      </c>
      <c r="I750" s="142">
        <v>0</v>
      </c>
      <c r="J750" s="142">
        <f t="shared" si="366"/>
        <v>0</v>
      </c>
      <c r="K750" s="142">
        <f t="shared" si="367"/>
        <v>33</v>
      </c>
      <c r="L750" s="142"/>
      <c r="M750" s="209" t="s">
        <v>62</v>
      </c>
      <c r="N750" s="209" t="s">
        <v>62</v>
      </c>
      <c r="O750" s="156">
        <v>63749.78</v>
      </c>
      <c r="P750" s="156"/>
      <c r="Q750" s="156">
        <v>0</v>
      </c>
      <c r="R750" s="156">
        <v>0</v>
      </c>
      <c r="S750" s="109"/>
    </row>
    <row r="751" spans="1:19" ht="31.5" x14ac:dyDescent="0.2">
      <c r="A751" s="332"/>
      <c r="B751" s="146" t="s">
        <v>70</v>
      </c>
      <c r="C751" s="209"/>
      <c r="D751" s="209" t="s">
        <v>62</v>
      </c>
      <c r="E751" s="209"/>
      <c r="F751" s="209"/>
      <c r="G751" s="209">
        <f>G750</f>
        <v>33</v>
      </c>
      <c r="H751" s="209">
        <f t="shared" ref="H751:I751" si="387">H750</f>
        <v>33</v>
      </c>
      <c r="I751" s="274">
        <f t="shared" si="387"/>
        <v>0</v>
      </c>
      <c r="J751" s="142">
        <f t="shared" si="366"/>
        <v>0</v>
      </c>
      <c r="K751" s="209">
        <f t="shared" si="367"/>
        <v>33</v>
      </c>
      <c r="L751" s="209" t="s">
        <v>62</v>
      </c>
      <c r="M751" s="150">
        <v>46022</v>
      </c>
      <c r="N751" s="150">
        <v>46022</v>
      </c>
      <c r="O751" s="156"/>
      <c r="P751" s="208" t="s">
        <v>62</v>
      </c>
      <c r="Q751" s="156"/>
      <c r="R751" s="156"/>
      <c r="S751" s="109"/>
    </row>
    <row r="752" spans="1:19" ht="14.25" x14ac:dyDescent="0.2">
      <c r="A752" s="332"/>
      <c r="B752" s="147" t="s">
        <v>76</v>
      </c>
      <c r="C752" s="209"/>
      <c r="D752" s="209"/>
      <c r="E752" s="209"/>
      <c r="F752" s="209"/>
      <c r="G752" s="209" t="s">
        <v>62</v>
      </c>
      <c r="H752" s="209"/>
      <c r="I752" s="274" t="s">
        <v>62</v>
      </c>
      <c r="J752" s="142" t="str">
        <f t="shared" si="366"/>
        <v>X</v>
      </c>
      <c r="K752" s="209" t="str">
        <f t="shared" si="367"/>
        <v>X</v>
      </c>
      <c r="L752" s="209" t="s">
        <v>62</v>
      </c>
      <c r="M752" s="209"/>
      <c r="N752" s="209"/>
      <c r="O752" s="208" t="s">
        <v>62</v>
      </c>
      <c r="P752" s="208" t="s">
        <v>62</v>
      </c>
      <c r="Q752" s="208" t="s">
        <v>62</v>
      </c>
      <c r="R752" s="208" t="s">
        <v>62</v>
      </c>
      <c r="S752" s="109"/>
    </row>
    <row r="753" spans="1:19" ht="45" x14ac:dyDescent="0.2">
      <c r="A753" s="332"/>
      <c r="B753" s="148" t="s">
        <v>192</v>
      </c>
      <c r="C753" s="209"/>
      <c r="D753" s="209" t="s">
        <v>62</v>
      </c>
      <c r="E753" s="209"/>
      <c r="F753" s="209"/>
      <c r="G753" s="209">
        <f>G750</f>
        <v>33</v>
      </c>
      <c r="H753" s="209">
        <f t="shared" ref="H753:I753" si="388">H750</f>
        <v>33</v>
      </c>
      <c r="I753" s="274">
        <f t="shared" si="388"/>
        <v>0</v>
      </c>
      <c r="J753" s="142">
        <f t="shared" si="366"/>
        <v>0</v>
      </c>
      <c r="K753" s="209">
        <f t="shared" si="367"/>
        <v>33</v>
      </c>
      <c r="L753" s="209" t="s">
        <v>62</v>
      </c>
      <c r="M753" s="150">
        <v>46022</v>
      </c>
      <c r="N753" s="150">
        <v>46022</v>
      </c>
      <c r="O753" s="156"/>
      <c r="P753" s="208" t="s">
        <v>62</v>
      </c>
      <c r="Q753" s="156"/>
      <c r="R753" s="156"/>
      <c r="S753" s="109"/>
    </row>
    <row r="754" spans="1:19" ht="14.25" x14ac:dyDescent="0.2">
      <c r="A754" s="332"/>
      <c r="B754" s="147" t="s">
        <v>193</v>
      </c>
      <c r="C754" s="209"/>
      <c r="D754" s="209"/>
      <c r="E754" s="209"/>
      <c r="F754" s="209"/>
      <c r="G754" s="209" t="s">
        <v>62</v>
      </c>
      <c r="H754" s="209"/>
      <c r="I754" s="274" t="s">
        <v>62</v>
      </c>
      <c r="J754" s="142" t="str">
        <f t="shared" si="366"/>
        <v>X</v>
      </c>
      <c r="K754" s="209" t="str">
        <f t="shared" si="367"/>
        <v>X</v>
      </c>
      <c r="L754" s="209" t="s">
        <v>62</v>
      </c>
      <c r="M754" s="209"/>
      <c r="N754" s="209"/>
      <c r="O754" s="208" t="s">
        <v>62</v>
      </c>
      <c r="P754" s="208" t="s">
        <v>62</v>
      </c>
      <c r="Q754" s="208" t="s">
        <v>62</v>
      </c>
      <c r="R754" s="208" t="s">
        <v>62</v>
      </c>
      <c r="S754" s="109"/>
    </row>
    <row r="755" spans="1:19" ht="45" x14ac:dyDescent="0.2">
      <c r="A755" s="332"/>
      <c r="B755" s="148" t="s">
        <v>330</v>
      </c>
      <c r="C755" s="209"/>
      <c r="D755" s="209" t="s">
        <v>62</v>
      </c>
      <c r="E755" s="209"/>
      <c r="F755" s="209"/>
      <c r="G755" s="209">
        <f>G751</f>
        <v>33</v>
      </c>
      <c r="H755" s="209">
        <f t="shared" ref="H755:I755" si="389">H751</f>
        <v>33</v>
      </c>
      <c r="I755" s="274">
        <f t="shared" si="389"/>
        <v>0</v>
      </c>
      <c r="J755" s="142">
        <f t="shared" si="366"/>
        <v>0</v>
      </c>
      <c r="K755" s="209">
        <f t="shared" si="367"/>
        <v>33</v>
      </c>
      <c r="L755" s="209" t="s">
        <v>62</v>
      </c>
      <c r="M755" s="150">
        <v>46022</v>
      </c>
      <c r="N755" s="150">
        <v>46022</v>
      </c>
      <c r="O755" s="156"/>
      <c r="P755" s="208" t="s">
        <v>62</v>
      </c>
      <c r="Q755" s="156"/>
      <c r="R755" s="156"/>
      <c r="S755" s="109"/>
    </row>
    <row r="756" spans="1:19" ht="14.25" x14ac:dyDescent="0.2">
      <c r="A756" s="332"/>
      <c r="B756" s="147" t="s">
        <v>71</v>
      </c>
      <c r="C756" s="209"/>
      <c r="D756" s="209"/>
      <c r="E756" s="209"/>
      <c r="F756" s="209"/>
      <c r="G756" s="209" t="s">
        <v>62</v>
      </c>
      <c r="H756" s="209"/>
      <c r="I756" s="274" t="s">
        <v>62</v>
      </c>
      <c r="J756" s="142" t="str">
        <f t="shared" si="366"/>
        <v>X</v>
      </c>
      <c r="K756" s="209" t="str">
        <f t="shared" si="367"/>
        <v>X</v>
      </c>
      <c r="L756" s="209" t="s">
        <v>62</v>
      </c>
      <c r="M756" s="209"/>
      <c r="N756" s="209"/>
      <c r="O756" s="208" t="s">
        <v>62</v>
      </c>
      <c r="P756" s="208" t="s">
        <v>62</v>
      </c>
      <c r="Q756" s="208" t="s">
        <v>62</v>
      </c>
      <c r="R756" s="208" t="s">
        <v>62</v>
      </c>
      <c r="S756" s="109"/>
    </row>
    <row r="757" spans="1:19" x14ac:dyDescent="0.2">
      <c r="A757" s="333"/>
      <c r="B757" s="148" t="s">
        <v>72</v>
      </c>
      <c r="C757" s="209"/>
      <c r="D757" s="209" t="s">
        <v>62</v>
      </c>
      <c r="E757" s="209"/>
      <c r="F757" s="209"/>
      <c r="G757" s="209">
        <f>G755</f>
        <v>33</v>
      </c>
      <c r="H757" s="209">
        <f t="shared" ref="H757:I757" si="390">H755</f>
        <v>33</v>
      </c>
      <c r="I757" s="274">
        <f t="shared" si="390"/>
        <v>0</v>
      </c>
      <c r="J757" s="142">
        <f t="shared" si="366"/>
        <v>0</v>
      </c>
      <c r="K757" s="209">
        <f t="shared" si="367"/>
        <v>33</v>
      </c>
      <c r="L757" s="209" t="s">
        <v>62</v>
      </c>
      <c r="M757" s="150">
        <v>46022</v>
      </c>
      <c r="N757" s="150">
        <v>46022</v>
      </c>
      <c r="O757" s="156"/>
      <c r="P757" s="208" t="s">
        <v>62</v>
      </c>
      <c r="Q757" s="156"/>
      <c r="R757" s="156"/>
      <c r="S757" s="109"/>
    </row>
    <row r="758" spans="1:19" ht="58.5" x14ac:dyDescent="0.2">
      <c r="A758" s="331" t="s">
        <v>305</v>
      </c>
      <c r="B758" s="137" t="str">
        <f>B750</f>
        <v>Результат предоставления субсидии 2 (код субсидии № 7028):</v>
      </c>
      <c r="C758" s="142" t="s">
        <v>191</v>
      </c>
      <c r="D758" s="141" t="s">
        <v>333</v>
      </c>
      <c r="E758" s="141" t="s">
        <v>320</v>
      </c>
      <c r="F758" s="142">
        <v>642</v>
      </c>
      <c r="G758" s="142">
        <v>4</v>
      </c>
      <c r="H758" s="142">
        <f>G758</f>
        <v>4</v>
      </c>
      <c r="I758" s="142">
        <v>1</v>
      </c>
      <c r="J758" s="142">
        <f t="shared" si="366"/>
        <v>1</v>
      </c>
      <c r="K758" s="142">
        <f t="shared" si="367"/>
        <v>4</v>
      </c>
      <c r="L758" s="142"/>
      <c r="M758" s="209" t="s">
        <v>62</v>
      </c>
      <c r="N758" s="209" t="s">
        <v>62</v>
      </c>
      <c r="O758" s="156">
        <v>21647.81</v>
      </c>
      <c r="P758" s="156"/>
      <c r="Q758" s="156">
        <v>4900</v>
      </c>
      <c r="R758" s="156">
        <v>4900</v>
      </c>
      <c r="S758" s="109"/>
    </row>
    <row r="759" spans="1:19" ht="31.5" x14ac:dyDescent="0.2">
      <c r="A759" s="332"/>
      <c r="B759" s="146" t="s">
        <v>70</v>
      </c>
      <c r="C759" s="209"/>
      <c r="D759" s="209" t="s">
        <v>62</v>
      </c>
      <c r="E759" s="209"/>
      <c r="F759" s="209"/>
      <c r="G759" s="209">
        <f>G758</f>
        <v>4</v>
      </c>
      <c r="H759" s="209">
        <f t="shared" ref="H759:I759" si="391">H758</f>
        <v>4</v>
      </c>
      <c r="I759" s="274">
        <f t="shared" si="391"/>
        <v>1</v>
      </c>
      <c r="J759" s="142">
        <f t="shared" si="366"/>
        <v>1</v>
      </c>
      <c r="K759" s="209">
        <f t="shared" si="367"/>
        <v>4</v>
      </c>
      <c r="L759" s="209" t="s">
        <v>62</v>
      </c>
      <c r="M759" s="150">
        <v>46022</v>
      </c>
      <c r="N759" s="150">
        <v>46022</v>
      </c>
      <c r="O759" s="156"/>
      <c r="P759" s="208" t="s">
        <v>62</v>
      </c>
      <c r="Q759" s="156"/>
      <c r="R759" s="156"/>
      <c r="S759" s="109"/>
    </row>
    <row r="760" spans="1:19" ht="14.25" x14ac:dyDescent="0.2">
      <c r="A760" s="332"/>
      <c r="B760" s="147" t="s">
        <v>76</v>
      </c>
      <c r="C760" s="209"/>
      <c r="D760" s="209"/>
      <c r="E760" s="209"/>
      <c r="F760" s="209"/>
      <c r="G760" s="209" t="s">
        <v>62</v>
      </c>
      <c r="H760" s="209"/>
      <c r="I760" s="274" t="s">
        <v>62</v>
      </c>
      <c r="J760" s="142" t="str">
        <f t="shared" si="366"/>
        <v>X</v>
      </c>
      <c r="K760" s="209" t="str">
        <f t="shared" si="367"/>
        <v>X</v>
      </c>
      <c r="L760" s="209" t="s">
        <v>62</v>
      </c>
      <c r="M760" s="209"/>
      <c r="N760" s="209"/>
      <c r="O760" s="208" t="s">
        <v>62</v>
      </c>
      <c r="P760" s="208" t="s">
        <v>62</v>
      </c>
      <c r="Q760" s="208" t="s">
        <v>62</v>
      </c>
      <c r="R760" s="208" t="s">
        <v>62</v>
      </c>
      <c r="S760" s="109"/>
    </row>
    <row r="761" spans="1:19" ht="45" x14ac:dyDescent="0.2">
      <c r="A761" s="332"/>
      <c r="B761" s="148" t="s">
        <v>192</v>
      </c>
      <c r="C761" s="209"/>
      <c r="D761" s="209" t="s">
        <v>62</v>
      </c>
      <c r="E761" s="209"/>
      <c r="F761" s="209"/>
      <c r="G761" s="209">
        <f>G758</f>
        <v>4</v>
      </c>
      <c r="H761" s="209">
        <f t="shared" ref="H761:I761" si="392">H758</f>
        <v>4</v>
      </c>
      <c r="I761" s="274">
        <f t="shared" si="392"/>
        <v>1</v>
      </c>
      <c r="J761" s="142">
        <f t="shared" si="366"/>
        <v>1</v>
      </c>
      <c r="K761" s="209">
        <f t="shared" si="367"/>
        <v>4</v>
      </c>
      <c r="L761" s="209" t="s">
        <v>62</v>
      </c>
      <c r="M761" s="150">
        <v>46022</v>
      </c>
      <c r="N761" s="150">
        <v>46022</v>
      </c>
      <c r="O761" s="156"/>
      <c r="P761" s="208" t="s">
        <v>62</v>
      </c>
      <c r="Q761" s="156"/>
      <c r="R761" s="156"/>
      <c r="S761" s="109"/>
    </row>
    <row r="762" spans="1:19" ht="14.25" x14ac:dyDescent="0.2">
      <c r="A762" s="332"/>
      <c r="B762" s="147" t="s">
        <v>193</v>
      </c>
      <c r="C762" s="209"/>
      <c r="D762" s="209"/>
      <c r="E762" s="209"/>
      <c r="F762" s="209"/>
      <c r="G762" s="209" t="s">
        <v>62</v>
      </c>
      <c r="H762" s="209"/>
      <c r="I762" s="274" t="s">
        <v>62</v>
      </c>
      <c r="J762" s="142" t="str">
        <f t="shared" si="366"/>
        <v>X</v>
      </c>
      <c r="K762" s="209" t="str">
        <f t="shared" si="367"/>
        <v>X</v>
      </c>
      <c r="L762" s="209" t="s">
        <v>62</v>
      </c>
      <c r="M762" s="209"/>
      <c r="N762" s="209"/>
      <c r="O762" s="208" t="s">
        <v>62</v>
      </c>
      <c r="P762" s="208" t="s">
        <v>62</v>
      </c>
      <c r="Q762" s="208" t="s">
        <v>62</v>
      </c>
      <c r="R762" s="208" t="s">
        <v>62</v>
      </c>
      <c r="S762" s="109"/>
    </row>
    <row r="763" spans="1:19" ht="45" x14ac:dyDescent="0.2">
      <c r="A763" s="332"/>
      <c r="B763" s="148" t="s">
        <v>330</v>
      </c>
      <c r="C763" s="209"/>
      <c r="D763" s="209" t="s">
        <v>62</v>
      </c>
      <c r="E763" s="209"/>
      <c r="F763" s="209"/>
      <c r="G763" s="209">
        <f>G759</f>
        <v>4</v>
      </c>
      <c r="H763" s="209">
        <f t="shared" ref="H763:I763" si="393">H759</f>
        <v>4</v>
      </c>
      <c r="I763" s="274">
        <f t="shared" si="393"/>
        <v>1</v>
      </c>
      <c r="J763" s="142">
        <f t="shared" si="366"/>
        <v>1</v>
      </c>
      <c r="K763" s="209">
        <f t="shared" si="367"/>
        <v>4</v>
      </c>
      <c r="L763" s="209" t="s">
        <v>62</v>
      </c>
      <c r="M763" s="150">
        <v>46022</v>
      </c>
      <c r="N763" s="150">
        <v>46022</v>
      </c>
      <c r="O763" s="156"/>
      <c r="P763" s="208" t="s">
        <v>62</v>
      </c>
      <c r="Q763" s="156"/>
      <c r="R763" s="156"/>
      <c r="S763" s="109"/>
    </row>
    <row r="764" spans="1:19" ht="14.25" x14ac:dyDescent="0.2">
      <c r="A764" s="332"/>
      <c r="B764" s="147" t="s">
        <v>71</v>
      </c>
      <c r="C764" s="209"/>
      <c r="D764" s="209"/>
      <c r="E764" s="209"/>
      <c r="F764" s="209"/>
      <c r="G764" s="209" t="s">
        <v>62</v>
      </c>
      <c r="H764" s="209"/>
      <c r="I764" s="274" t="s">
        <v>62</v>
      </c>
      <c r="J764" s="142" t="str">
        <f t="shared" si="366"/>
        <v>X</v>
      </c>
      <c r="K764" s="209" t="str">
        <f t="shared" si="367"/>
        <v>X</v>
      </c>
      <c r="L764" s="209" t="s">
        <v>62</v>
      </c>
      <c r="M764" s="209"/>
      <c r="N764" s="209"/>
      <c r="O764" s="208" t="s">
        <v>62</v>
      </c>
      <c r="P764" s="208" t="s">
        <v>62</v>
      </c>
      <c r="Q764" s="208" t="s">
        <v>62</v>
      </c>
      <c r="R764" s="208" t="s">
        <v>62</v>
      </c>
      <c r="S764" s="109"/>
    </row>
    <row r="765" spans="1:19" x14ac:dyDescent="0.2">
      <c r="A765" s="333"/>
      <c r="B765" s="148" t="s">
        <v>72</v>
      </c>
      <c r="C765" s="209"/>
      <c r="D765" s="209" t="s">
        <v>62</v>
      </c>
      <c r="E765" s="209"/>
      <c r="F765" s="209"/>
      <c r="G765" s="209">
        <f>G763</f>
        <v>4</v>
      </c>
      <c r="H765" s="209">
        <f t="shared" ref="H765:I765" si="394">H763</f>
        <v>4</v>
      </c>
      <c r="I765" s="274">
        <f t="shared" si="394"/>
        <v>1</v>
      </c>
      <c r="J765" s="142">
        <f t="shared" si="366"/>
        <v>1</v>
      </c>
      <c r="K765" s="209">
        <f t="shared" si="367"/>
        <v>4</v>
      </c>
      <c r="L765" s="209" t="s">
        <v>62</v>
      </c>
      <c r="M765" s="150">
        <v>46022</v>
      </c>
      <c r="N765" s="150">
        <v>46022</v>
      </c>
      <c r="O765" s="156"/>
      <c r="P765" s="208" t="s">
        <v>62</v>
      </c>
      <c r="Q765" s="156"/>
      <c r="R765" s="156"/>
      <c r="S765" s="109"/>
    </row>
    <row r="766" spans="1:19" ht="58.5" x14ac:dyDescent="0.2">
      <c r="A766" s="331" t="s">
        <v>306</v>
      </c>
      <c r="B766" s="137" t="str">
        <f>B758</f>
        <v>Результат предоставления субсидии 2 (код субсидии № 7028):</v>
      </c>
      <c r="C766" s="142" t="s">
        <v>191</v>
      </c>
      <c r="D766" s="141" t="s">
        <v>333</v>
      </c>
      <c r="E766" s="141" t="s">
        <v>320</v>
      </c>
      <c r="F766" s="142">
        <v>642</v>
      </c>
      <c r="G766" s="142">
        <v>3</v>
      </c>
      <c r="H766" s="142">
        <f>G766</f>
        <v>3</v>
      </c>
      <c r="I766" s="142">
        <v>0</v>
      </c>
      <c r="J766" s="142">
        <f t="shared" si="366"/>
        <v>0</v>
      </c>
      <c r="K766" s="142">
        <f t="shared" si="367"/>
        <v>3</v>
      </c>
      <c r="L766" s="142"/>
      <c r="M766" s="209" t="s">
        <v>62</v>
      </c>
      <c r="N766" s="209" t="s">
        <v>62</v>
      </c>
      <c r="O766" s="156">
        <v>7356.22</v>
      </c>
      <c r="P766" s="156"/>
      <c r="Q766" s="156">
        <v>0</v>
      </c>
      <c r="R766" s="156">
        <v>0</v>
      </c>
      <c r="S766" s="109"/>
    </row>
    <row r="767" spans="1:19" ht="31.5" x14ac:dyDescent="0.2">
      <c r="A767" s="332"/>
      <c r="B767" s="146" t="s">
        <v>70</v>
      </c>
      <c r="C767" s="209"/>
      <c r="D767" s="209" t="s">
        <v>62</v>
      </c>
      <c r="E767" s="209"/>
      <c r="F767" s="209"/>
      <c r="G767" s="209">
        <f>G766</f>
        <v>3</v>
      </c>
      <c r="H767" s="209">
        <f t="shared" ref="H767:I767" si="395">H766</f>
        <v>3</v>
      </c>
      <c r="I767" s="274">
        <f t="shared" si="395"/>
        <v>0</v>
      </c>
      <c r="J767" s="142">
        <f t="shared" si="366"/>
        <v>0</v>
      </c>
      <c r="K767" s="209">
        <f t="shared" si="367"/>
        <v>3</v>
      </c>
      <c r="L767" s="209" t="s">
        <v>62</v>
      </c>
      <c r="M767" s="150">
        <v>46022</v>
      </c>
      <c r="N767" s="150">
        <v>46022</v>
      </c>
      <c r="O767" s="156"/>
      <c r="P767" s="208" t="s">
        <v>62</v>
      </c>
      <c r="Q767" s="156"/>
      <c r="R767" s="156"/>
      <c r="S767" s="109"/>
    </row>
    <row r="768" spans="1:19" ht="14.25" x14ac:dyDescent="0.2">
      <c r="A768" s="332"/>
      <c r="B768" s="147" t="s">
        <v>76</v>
      </c>
      <c r="C768" s="209"/>
      <c r="D768" s="209"/>
      <c r="E768" s="209"/>
      <c r="F768" s="209"/>
      <c r="G768" s="209" t="s">
        <v>62</v>
      </c>
      <c r="H768" s="209"/>
      <c r="I768" s="274" t="s">
        <v>62</v>
      </c>
      <c r="J768" s="142" t="str">
        <f t="shared" si="366"/>
        <v>X</v>
      </c>
      <c r="K768" s="209" t="str">
        <f t="shared" si="367"/>
        <v>X</v>
      </c>
      <c r="L768" s="209" t="s">
        <v>62</v>
      </c>
      <c r="M768" s="209"/>
      <c r="N768" s="209"/>
      <c r="O768" s="208" t="s">
        <v>62</v>
      </c>
      <c r="P768" s="208" t="s">
        <v>62</v>
      </c>
      <c r="Q768" s="208" t="s">
        <v>62</v>
      </c>
      <c r="R768" s="208" t="s">
        <v>62</v>
      </c>
      <c r="S768" s="109"/>
    </row>
    <row r="769" spans="1:19" ht="45" x14ac:dyDescent="0.2">
      <c r="A769" s="332"/>
      <c r="B769" s="148" t="s">
        <v>192</v>
      </c>
      <c r="C769" s="209"/>
      <c r="D769" s="209" t="s">
        <v>62</v>
      </c>
      <c r="E769" s="209"/>
      <c r="F769" s="209"/>
      <c r="G769" s="209">
        <f>G766</f>
        <v>3</v>
      </c>
      <c r="H769" s="209">
        <f t="shared" ref="H769:I769" si="396">H766</f>
        <v>3</v>
      </c>
      <c r="I769" s="274">
        <f t="shared" si="396"/>
        <v>0</v>
      </c>
      <c r="J769" s="142">
        <f t="shared" si="366"/>
        <v>0</v>
      </c>
      <c r="K769" s="209">
        <f t="shared" si="367"/>
        <v>3</v>
      </c>
      <c r="L769" s="209" t="s">
        <v>62</v>
      </c>
      <c r="M769" s="150">
        <v>46022</v>
      </c>
      <c r="N769" s="150">
        <v>46022</v>
      </c>
      <c r="O769" s="156"/>
      <c r="P769" s="208" t="s">
        <v>62</v>
      </c>
      <c r="Q769" s="156"/>
      <c r="R769" s="156"/>
      <c r="S769" s="109"/>
    </row>
    <row r="770" spans="1:19" ht="14.25" x14ac:dyDescent="0.2">
      <c r="A770" s="332"/>
      <c r="B770" s="147" t="s">
        <v>193</v>
      </c>
      <c r="C770" s="209"/>
      <c r="D770" s="209"/>
      <c r="E770" s="209"/>
      <c r="F770" s="209"/>
      <c r="G770" s="209" t="s">
        <v>62</v>
      </c>
      <c r="H770" s="209"/>
      <c r="I770" s="274" t="s">
        <v>62</v>
      </c>
      <c r="J770" s="142" t="str">
        <f t="shared" si="366"/>
        <v>X</v>
      </c>
      <c r="K770" s="209" t="str">
        <f t="shared" si="367"/>
        <v>X</v>
      </c>
      <c r="L770" s="209" t="s">
        <v>62</v>
      </c>
      <c r="M770" s="209"/>
      <c r="N770" s="209"/>
      <c r="O770" s="208" t="s">
        <v>62</v>
      </c>
      <c r="P770" s="208" t="s">
        <v>62</v>
      </c>
      <c r="Q770" s="208" t="s">
        <v>62</v>
      </c>
      <c r="R770" s="208" t="s">
        <v>62</v>
      </c>
      <c r="S770" s="109"/>
    </row>
    <row r="771" spans="1:19" ht="45" x14ac:dyDescent="0.2">
      <c r="A771" s="332"/>
      <c r="B771" s="148" t="s">
        <v>330</v>
      </c>
      <c r="C771" s="209"/>
      <c r="D771" s="209" t="s">
        <v>62</v>
      </c>
      <c r="E771" s="209"/>
      <c r="F771" s="209"/>
      <c r="G771" s="209">
        <f>G767</f>
        <v>3</v>
      </c>
      <c r="H771" s="209">
        <f t="shared" ref="H771:I771" si="397">H767</f>
        <v>3</v>
      </c>
      <c r="I771" s="274">
        <f t="shared" si="397"/>
        <v>0</v>
      </c>
      <c r="J771" s="142">
        <f t="shared" si="366"/>
        <v>0</v>
      </c>
      <c r="K771" s="209">
        <f t="shared" si="367"/>
        <v>3</v>
      </c>
      <c r="L771" s="209" t="s">
        <v>62</v>
      </c>
      <c r="M771" s="150">
        <v>46022</v>
      </c>
      <c r="N771" s="150">
        <v>46022</v>
      </c>
      <c r="O771" s="156"/>
      <c r="P771" s="208" t="s">
        <v>62</v>
      </c>
      <c r="Q771" s="156"/>
      <c r="R771" s="156"/>
      <c r="S771" s="109"/>
    </row>
    <row r="772" spans="1:19" ht="14.25" x14ac:dyDescent="0.2">
      <c r="A772" s="332"/>
      <c r="B772" s="147" t="s">
        <v>71</v>
      </c>
      <c r="C772" s="209"/>
      <c r="D772" s="209"/>
      <c r="E772" s="209"/>
      <c r="F772" s="209"/>
      <c r="G772" s="209" t="s">
        <v>62</v>
      </c>
      <c r="H772" s="209"/>
      <c r="I772" s="274" t="s">
        <v>62</v>
      </c>
      <c r="J772" s="142" t="str">
        <f t="shared" si="366"/>
        <v>X</v>
      </c>
      <c r="K772" s="209" t="str">
        <f t="shared" si="367"/>
        <v>X</v>
      </c>
      <c r="L772" s="209" t="s">
        <v>62</v>
      </c>
      <c r="M772" s="209"/>
      <c r="N772" s="209"/>
      <c r="O772" s="208" t="s">
        <v>62</v>
      </c>
      <c r="P772" s="208" t="s">
        <v>62</v>
      </c>
      <c r="Q772" s="208" t="s">
        <v>62</v>
      </c>
      <c r="R772" s="208" t="s">
        <v>62</v>
      </c>
      <c r="S772" s="109"/>
    </row>
    <row r="773" spans="1:19" x14ac:dyDescent="0.2">
      <c r="A773" s="333"/>
      <c r="B773" s="148" t="s">
        <v>72</v>
      </c>
      <c r="C773" s="209"/>
      <c r="D773" s="209" t="s">
        <v>62</v>
      </c>
      <c r="E773" s="209"/>
      <c r="F773" s="209"/>
      <c r="G773" s="209">
        <f>G771</f>
        <v>3</v>
      </c>
      <c r="H773" s="209">
        <f t="shared" ref="H773:I773" si="398">H771</f>
        <v>3</v>
      </c>
      <c r="I773" s="274">
        <f t="shared" si="398"/>
        <v>0</v>
      </c>
      <c r="J773" s="142">
        <f t="shared" si="366"/>
        <v>0</v>
      </c>
      <c r="K773" s="209">
        <f t="shared" si="367"/>
        <v>3</v>
      </c>
      <c r="L773" s="209" t="s">
        <v>62</v>
      </c>
      <c r="M773" s="150">
        <v>46022</v>
      </c>
      <c r="N773" s="150">
        <v>46022</v>
      </c>
      <c r="O773" s="156"/>
      <c r="P773" s="208" t="s">
        <v>62</v>
      </c>
      <c r="Q773" s="156"/>
      <c r="R773" s="156"/>
      <c r="S773" s="109"/>
    </row>
    <row r="774" spans="1:19" ht="58.5" x14ac:dyDescent="0.2">
      <c r="A774" s="331" t="s">
        <v>307</v>
      </c>
      <c r="B774" s="137" t="str">
        <f>B766</f>
        <v>Результат предоставления субсидии 2 (код субсидии № 7028):</v>
      </c>
      <c r="C774" s="142" t="s">
        <v>191</v>
      </c>
      <c r="D774" s="141" t="s">
        <v>333</v>
      </c>
      <c r="E774" s="141" t="s">
        <v>320</v>
      </c>
      <c r="F774" s="142">
        <v>642</v>
      </c>
      <c r="G774" s="142">
        <v>18</v>
      </c>
      <c r="H774" s="142">
        <v>18</v>
      </c>
      <c r="I774" s="142">
        <v>0</v>
      </c>
      <c r="J774" s="142">
        <f t="shared" si="366"/>
        <v>0</v>
      </c>
      <c r="K774" s="142">
        <f t="shared" si="367"/>
        <v>18</v>
      </c>
      <c r="L774" s="142"/>
      <c r="M774" s="209" t="s">
        <v>62</v>
      </c>
      <c r="N774" s="209" t="s">
        <v>62</v>
      </c>
      <c r="O774" s="156">
        <v>4334.58</v>
      </c>
      <c r="P774" s="156"/>
      <c r="Q774" s="156">
        <v>0</v>
      </c>
      <c r="R774" s="156">
        <v>0</v>
      </c>
      <c r="S774" s="109"/>
    </row>
    <row r="775" spans="1:19" ht="31.5" x14ac:dyDescent="0.2">
      <c r="A775" s="332"/>
      <c r="B775" s="146" t="s">
        <v>70</v>
      </c>
      <c r="C775" s="209"/>
      <c r="D775" s="209" t="s">
        <v>62</v>
      </c>
      <c r="E775" s="209"/>
      <c r="F775" s="209"/>
      <c r="G775" s="209">
        <v>18</v>
      </c>
      <c r="H775" s="209">
        <v>18</v>
      </c>
      <c r="I775" s="274">
        <v>0</v>
      </c>
      <c r="J775" s="142">
        <f t="shared" ref="J775:J838" si="399">I775</f>
        <v>0</v>
      </c>
      <c r="K775" s="209">
        <f t="shared" ref="K775:K838" si="400">G775</f>
        <v>18</v>
      </c>
      <c r="L775" s="209" t="s">
        <v>62</v>
      </c>
      <c r="M775" s="150">
        <v>46022</v>
      </c>
      <c r="N775" s="150">
        <v>46022</v>
      </c>
      <c r="O775" s="156"/>
      <c r="P775" s="208" t="s">
        <v>62</v>
      </c>
      <c r="Q775" s="156"/>
      <c r="R775" s="156"/>
      <c r="S775" s="109"/>
    </row>
    <row r="776" spans="1:19" ht="14.25" x14ac:dyDescent="0.2">
      <c r="A776" s="332"/>
      <c r="B776" s="147" t="s">
        <v>76</v>
      </c>
      <c r="C776" s="209"/>
      <c r="D776" s="209"/>
      <c r="E776" s="209"/>
      <c r="F776" s="209"/>
      <c r="G776" s="209" t="s">
        <v>62</v>
      </c>
      <c r="H776" s="209"/>
      <c r="I776" s="274" t="s">
        <v>62</v>
      </c>
      <c r="J776" s="142" t="str">
        <f t="shared" si="399"/>
        <v>X</v>
      </c>
      <c r="K776" s="209" t="str">
        <f t="shared" si="400"/>
        <v>X</v>
      </c>
      <c r="L776" s="209" t="s">
        <v>62</v>
      </c>
      <c r="M776" s="209"/>
      <c r="N776" s="209"/>
      <c r="O776" s="208" t="s">
        <v>62</v>
      </c>
      <c r="P776" s="208" t="s">
        <v>62</v>
      </c>
      <c r="Q776" s="208" t="s">
        <v>62</v>
      </c>
      <c r="R776" s="208" t="s">
        <v>62</v>
      </c>
      <c r="S776" s="109"/>
    </row>
    <row r="777" spans="1:19" ht="45" x14ac:dyDescent="0.2">
      <c r="A777" s="332"/>
      <c r="B777" s="148" t="s">
        <v>192</v>
      </c>
      <c r="C777" s="209"/>
      <c r="D777" s="209" t="s">
        <v>62</v>
      </c>
      <c r="E777" s="209"/>
      <c r="F777" s="209"/>
      <c r="G777" s="209">
        <v>18</v>
      </c>
      <c r="H777" s="209">
        <v>18</v>
      </c>
      <c r="I777" s="274">
        <v>0</v>
      </c>
      <c r="J777" s="142">
        <f t="shared" si="399"/>
        <v>0</v>
      </c>
      <c r="K777" s="209">
        <f t="shared" si="400"/>
        <v>18</v>
      </c>
      <c r="L777" s="209" t="s">
        <v>62</v>
      </c>
      <c r="M777" s="150">
        <v>46022</v>
      </c>
      <c r="N777" s="150">
        <v>46022</v>
      </c>
      <c r="O777" s="156"/>
      <c r="P777" s="208" t="s">
        <v>62</v>
      </c>
      <c r="Q777" s="156"/>
      <c r="R777" s="156"/>
      <c r="S777" s="109"/>
    </row>
    <row r="778" spans="1:19" ht="14.25" x14ac:dyDescent="0.2">
      <c r="A778" s="332"/>
      <c r="B778" s="147" t="s">
        <v>193</v>
      </c>
      <c r="C778" s="209"/>
      <c r="D778" s="209"/>
      <c r="E778" s="209"/>
      <c r="F778" s="209"/>
      <c r="G778" s="209" t="s">
        <v>62</v>
      </c>
      <c r="H778" s="209"/>
      <c r="I778" s="274" t="s">
        <v>62</v>
      </c>
      <c r="J778" s="142" t="str">
        <f t="shared" si="399"/>
        <v>X</v>
      </c>
      <c r="K778" s="209" t="str">
        <f t="shared" si="400"/>
        <v>X</v>
      </c>
      <c r="L778" s="209" t="s">
        <v>62</v>
      </c>
      <c r="M778" s="209"/>
      <c r="N778" s="209"/>
      <c r="O778" s="208" t="s">
        <v>62</v>
      </c>
      <c r="P778" s="208" t="s">
        <v>62</v>
      </c>
      <c r="Q778" s="208" t="s">
        <v>62</v>
      </c>
      <c r="R778" s="208" t="s">
        <v>62</v>
      </c>
      <c r="S778" s="109"/>
    </row>
    <row r="779" spans="1:19" ht="45" x14ac:dyDescent="0.2">
      <c r="A779" s="332"/>
      <c r="B779" s="148" t="s">
        <v>330</v>
      </c>
      <c r="C779" s="209"/>
      <c r="D779" s="209" t="s">
        <v>62</v>
      </c>
      <c r="E779" s="209"/>
      <c r="F779" s="209"/>
      <c r="G779" s="209">
        <v>18</v>
      </c>
      <c r="H779" s="209">
        <v>18</v>
      </c>
      <c r="I779" s="274">
        <v>0</v>
      </c>
      <c r="J779" s="142">
        <f t="shared" si="399"/>
        <v>0</v>
      </c>
      <c r="K779" s="209">
        <f t="shared" si="400"/>
        <v>18</v>
      </c>
      <c r="L779" s="209" t="s">
        <v>62</v>
      </c>
      <c r="M779" s="150">
        <v>46022</v>
      </c>
      <c r="N779" s="150">
        <v>46022</v>
      </c>
      <c r="O779" s="156"/>
      <c r="P779" s="208" t="s">
        <v>62</v>
      </c>
      <c r="Q779" s="156"/>
      <c r="R779" s="156"/>
      <c r="S779" s="109"/>
    </row>
    <row r="780" spans="1:19" ht="14.25" x14ac:dyDescent="0.2">
      <c r="A780" s="332"/>
      <c r="B780" s="147" t="s">
        <v>71</v>
      </c>
      <c r="C780" s="209"/>
      <c r="D780" s="209"/>
      <c r="E780" s="209"/>
      <c r="F780" s="209"/>
      <c r="G780" s="209" t="s">
        <v>62</v>
      </c>
      <c r="H780" s="209"/>
      <c r="I780" s="274" t="s">
        <v>62</v>
      </c>
      <c r="J780" s="142" t="str">
        <f t="shared" si="399"/>
        <v>X</v>
      </c>
      <c r="K780" s="209" t="str">
        <f t="shared" si="400"/>
        <v>X</v>
      </c>
      <c r="L780" s="209" t="s">
        <v>62</v>
      </c>
      <c r="M780" s="209"/>
      <c r="N780" s="209"/>
      <c r="O780" s="208" t="s">
        <v>62</v>
      </c>
      <c r="P780" s="208" t="s">
        <v>62</v>
      </c>
      <c r="Q780" s="208" t="s">
        <v>62</v>
      </c>
      <c r="R780" s="208" t="s">
        <v>62</v>
      </c>
      <c r="S780" s="109"/>
    </row>
    <row r="781" spans="1:19" x14ac:dyDescent="0.2">
      <c r="A781" s="333"/>
      <c r="B781" s="148" t="s">
        <v>72</v>
      </c>
      <c r="C781" s="209"/>
      <c r="D781" s="209" t="s">
        <v>62</v>
      </c>
      <c r="E781" s="209"/>
      <c r="F781" s="209"/>
      <c r="G781" s="209">
        <f>G779</f>
        <v>18</v>
      </c>
      <c r="H781" s="209">
        <f t="shared" ref="H781:I781" si="401">H779</f>
        <v>18</v>
      </c>
      <c r="I781" s="274">
        <f t="shared" si="401"/>
        <v>0</v>
      </c>
      <c r="J781" s="142">
        <f t="shared" si="399"/>
        <v>0</v>
      </c>
      <c r="K781" s="209">
        <f t="shared" si="400"/>
        <v>18</v>
      </c>
      <c r="L781" s="209" t="s">
        <v>62</v>
      </c>
      <c r="M781" s="150">
        <v>46022</v>
      </c>
      <c r="N781" s="150">
        <v>46022</v>
      </c>
      <c r="O781" s="156"/>
      <c r="P781" s="208" t="s">
        <v>62</v>
      </c>
      <c r="Q781" s="156"/>
      <c r="R781" s="156"/>
      <c r="S781" s="109"/>
    </row>
    <row r="782" spans="1:19" ht="58.5" x14ac:dyDescent="0.2">
      <c r="A782" s="331" t="s">
        <v>308</v>
      </c>
      <c r="B782" s="137" t="str">
        <f>B774</f>
        <v>Результат предоставления субсидии 2 (код субсидии № 7028):</v>
      </c>
      <c r="C782" s="142" t="s">
        <v>191</v>
      </c>
      <c r="D782" s="141" t="s">
        <v>333</v>
      </c>
      <c r="E782" s="141" t="s">
        <v>320</v>
      </c>
      <c r="F782" s="142">
        <v>642</v>
      </c>
      <c r="G782" s="142">
        <v>25</v>
      </c>
      <c r="H782" s="142">
        <f>G782</f>
        <v>25</v>
      </c>
      <c r="I782" s="142">
        <v>0</v>
      </c>
      <c r="J782" s="142">
        <f t="shared" si="399"/>
        <v>0</v>
      </c>
      <c r="K782" s="142">
        <f t="shared" si="400"/>
        <v>25</v>
      </c>
      <c r="L782" s="142"/>
      <c r="M782" s="209" t="s">
        <v>62</v>
      </c>
      <c r="N782" s="209" t="s">
        <v>62</v>
      </c>
      <c r="O782" s="156">
        <v>54904.68</v>
      </c>
      <c r="P782" s="156"/>
      <c r="Q782" s="156">
        <v>0</v>
      </c>
      <c r="R782" s="156">
        <v>0</v>
      </c>
      <c r="S782" s="109"/>
    </row>
    <row r="783" spans="1:19" ht="31.5" x14ac:dyDescent="0.2">
      <c r="A783" s="332"/>
      <c r="B783" s="146" t="s">
        <v>70</v>
      </c>
      <c r="C783" s="209"/>
      <c r="D783" s="209" t="s">
        <v>62</v>
      </c>
      <c r="E783" s="209"/>
      <c r="F783" s="209"/>
      <c r="G783" s="209">
        <f>G782</f>
        <v>25</v>
      </c>
      <c r="H783" s="209">
        <f t="shared" ref="H783:I783" si="402">H782</f>
        <v>25</v>
      </c>
      <c r="I783" s="274">
        <f t="shared" si="402"/>
        <v>0</v>
      </c>
      <c r="J783" s="142">
        <f t="shared" si="399"/>
        <v>0</v>
      </c>
      <c r="K783" s="209">
        <f t="shared" si="400"/>
        <v>25</v>
      </c>
      <c r="L783" s="209" t="s">
        <v>62</v>
      </c>
      <c r="M783" s="150">
        <v>46022</v>
      </c>
      <c r="N783" s="150">
        <v>46022</v>
      </c>
      <c r="O783" s="156"/>
      <c r="P783" s="208" t="s">
        <v>62</v>
      </c>
      <c r="Q783" s="156"/>
      <c r="R783" s="156"/>
      <c r="S783" s="109"/>
    </row>
    <row r="784" spans="1:19" ht="14.25" x14ac:dyDescent="0.2">
      <c r="A784" s="332"/>
      <c r="B784" s="147" t="s">
        <v>76</v>
      </c>
      <c r="C784" s="209"/>
      <c r="D784" s="209"/>
      <c r="E784" s="209"/>
      <c r="F784" s="209"/>
      <c r="G784" s="209" t="s">
        <v>62</v>
      </c>
      <c r="H784" s="209"/>
      <c r="I784" s="274" t="s">
        <v>62</v>
      </c>
      <c r="J784" s="142" t="str">
        <f t="shared" si="399"/>
        <v>X</v>
      </c>
      <c r="K784" s="209" t="str">
        <f t="shared" si="400"/>
        <v>X</v>
      </c>
      <c r="L784" s="209" t="s">
        <v>62</v>
      </c>
      <c r="M784" s="209"/>
      <c r="N784" s="209"/>
      <c r="O784" s="208" t="s">
        <v>62</v>
      </c>
      <c r="P784" s="208" t="s">
        <v>62</v>
      </c>
      <c r="Q784" s="208" t="s">
        <v>62</v>
      </c>
      <c r="R784" s="208" t="s">
        <v>62</v>
      </c>
      <c r="S784" s="109"/>
    </row>
    <row r="785" spans="1:19" ht="45" x14ac:dyDescent="0.2">
      <c r="A785" s="332"/>
      <c r="B785" s="148" t="s">
        <v>192</v>
      </c>
      <c r="C785" s="209"/>
      <c r="D785" s="209" t="s">
        <v>62</v>
      </c>
      <c r="E785" s="209"/>
      <c r="F785" s="209"/>
      <c r="G785" s="209">
        <f>G782</f>
        <v>25</v>
      </c>
      <c r="H785" s="209">
        <f t="shared" ref="H785:I785" si="403">H782</f>
        <v>25</v>
      </c>
      <c r="I785" s="274">
        <f t="shared" si="403"/>
        <v>0</v>
      </c>
      <c r="J785" s="142">
        <f t="shared" si="399"/>
        <v>0</v>
      </c>
      <c r="K785" s="209">
        <f t="shared" si="400"/>
        <v>25</v>
      </c>
      <c r="L785" s="209" t="s">
        <v>62</v>
      </c>
      <c r="M785" s="150">
        <v>46022</v>
      </c>
      <c r="N785" s="150">
        <v>46022</v>
      </c>
      <c r="O785" s="156"/>
      <c r="P785" s="208" t="s">
        <v>62</v>
      </c>
      <c r="Q785" s="156"/>
      <c r="R785" s="156"/>
      <c r="S785" s="109"/>
    </row>
    <row r="786" spans="1:19" ht="14.25" x14ac:dyDescent="0.2">
      <c r="A786" s="332"/>
      <c r="B786" s="147" t="s">
        <v>193</v>
      </c>
      <c r="C786" s="209"/>
      <c r="D786" s="209"/>
      <c r="E786" s="209"/>
      <c r="F786" s="209"/>
      <c r="G786" s="209" t="s">
        <v>62</v>
      </c>
      <c r="H786" s="209"/>
      <c r="I786" s="274" t="s">
        <v>62</v>
      </c>
      <c r="J786" s="142" t="str">
        <f t="shared" si="399"/>
        <v>X</v>
      </c>
      <c r="K786" s="209" t="str">
        <f t="shared" si="400"/>
        <v>X</v>
      </c>
      <c r="L786" s="209" t="s">
        <v>62</v>
      </c>
      <c r="M786" s="209"/>
      <c r="N786" s="209"/>
      <c r="O786" s="208" t="s">
        <v>62</v>
      </c>
      <c r="P786" s="208" t="s">
        <v>62</v>
      </c>
      <c r="Q786" s="208" t="s">
        <v>62</v>
      </c>
      <c r="R786" s="208" t="s">
        <v>62</v>
      </c>
      <c r="S786" s="109"/>
    </row>
    <row r="787" spans="1:19" ht="45" x14ac:dyDescent="0.2">
      <c r="A787" s="332"/>
      <c r="B787" s="148" t="s">
        <v>330</v>
      </c>
      <c r="C787" s="209"/>
      <c r="D787" s="209" t="s">
        <v>62</v>
      </c>
      <c r="E787" s="209"/>
      <c r="F787" s="209"/>
      <c r="G787" s="209">
        <f>G783</f>
        <v>25</v>
      </c>
      <c r="H787" s="209">
        <f t="shared" ref="H787:I787" si="404">H783</f>
        <v>25</v>
      </c>
      <c r="I787" s="274">
        <f t="shared" si="404"/>
        <v>0</v>
      </c>
      <c r="J787" s="142">
        <f t="shared" si="399"/>
        <v>0</v>
      </c>
      <c r="K787" s="209">
        <f t="shared" si="400"/>
        <v>25</v>
      </c>
      <c r="L787" s="209" t="s">
        <v>62</v>
      </c>
      <c r="M787" s="150">
        <v>46022</v>
      </c>
      <c r="N787" s="150">
        <v>46022</v>
      </c>
      <c r="O787" s="156"/>
      <c r="P787" s="208" t="s">
        <v>62</v>
      </c>
      <c r="Q787" s="156"/>
      <c r="R787" s="156"/>
      <c r="S787" s="109"/>
    </row>
    <row r="788" spans="1:19" ht="14.25" x14ac:dyDescent="0.2">
      <c r="A788" s="332"/>
      <c r="B788" s="147" t="s">
        <v>71</v>
      </c>
      <c r="C788" s="209"/>
      <c r="D788" s="209"/>
      <c r="E788" s="209"/>
      <c r="F788" s="209"/>
      <c r="G788" s="209" t="s">
        <v>62</v>
      </c>
      <c r="H788" s="209"/>
      <c r="I788" s="274" t="s">
        <v>62</v>
      </c>
      <c r="J788" s="142" t="str">
        <f t="shared" si="399"/>
        <v>X</v>
      </c>
      <c r="K788" s="209" t="str">
        <f t="shared" si="400"/>
        <v>X</v>
      </c>
      <c r="L788" s="209" t="s">
        <v>62</v>
      </c>
      <c r="M788" s="209"/>
      <c r="N788" s="209"/>
      <c r="O788" s="208" t="s">
        <v>62</v>
      </c>
      <c r="P788" s="208" t="s">
        <v>62</v>
      </c>
      <c r="Q788" s="208" t="s">
        <v>62</v>
      </c>
      <c r="R788" s="208" t="s">
        <v>62</v>
      </c>
      <c r="S788" s="109"/>
    </row>
    <row r="789" spans="1:19" x14ac:dyDescent="0.2">
      <c r="A789" s="333"/>
      <c r="B789" s="148" t="s">
        <v>72</v>
      </c>
      <c r="C789" s="209"/>
      <c r="D789" s="209" t="s">
        <v>62</v>
      </c>
      <c r="E789" s="209"/>
      <c r="F789" s="209"/>
      <c r="G789" s="209">
        <f>G787</f>
        <v>25</v>
      </c>
      <c r="H789" s="209">
        <f t="shared" ref="H789:I789" si="405">H787</f>
        <v>25</v>
      </c>
      <c r="I789" s="274">
        <f t="shared" si="405"/>
        <v>0</v>
      </c>
      <c r="J789" s="142">
        <f t="shared" si="399"/>
        <v>0</v>
      </c>
      <c r="K789" s="209">
        <f t="shared" si="400"/>
        <v>25</v>
      </c>
      <c r="L789" s="209" t="s">
        <v>62</v>
      </c>
      <c r="M789" s="150">
        <v>46022</v>
      </c>
      <c r="N789" s="150">
        <v>46022</v>
      </c>
      <c r="O789" s="156"/>
      <c r="P789" s="208" t="s">
        <v>62</v>
      </c>
      <c r="Q789" s="156"/>
      <c r="R789" s="156"/>
      <c r="S789" s="109"/>
    </row>
    <row r="790" spans="1:19" ht="58.5" x14ac:dyDescent="0.2">
      <c r="A790" s="331" t="s">
        <v>309</v>
      </c>
      <c r="B790" s="137" t="str">
        <f>B782</f>
        <v>Результат предоставления субсидии 2 (код субсидии № 7028):</v>
      </c>
      <c r="C790" s="142" t="s">
        <v>191</v>
      </c>
      <c r="D790" s="141" t="s">
        <v>333</v>
      </c>
      <c r="E790" s="141" t="s">
        <v>320</v>
      </c>
      <c r="F790" s="142">
        <v>642</v>
      </c>
      <c r="G790" s="142">
        <v>28</v>
      </c>
      <c r="H790" s="142">
        <f>G790</f>
        <v>28</v>
      </c>
      <c r="I790" s="142">
        <v>0</v>
      </c>
      <c r="J790" s="142">
        <f t="shared" si="399"/>
        <v>0</v>
      </c>
      <c r="K790" s="142">
        <f t="shared" si="400"/>
        <v>28</v>
      </c>
      <c r="L790" s="142"/>
      <c r="M790" s="209" t="s">
        <v>62</v>
      </c>
      <c r="N790" s="209" t="s">
        <v>62</v>
      </c>
      <c r="O790" s="156">
        <v>17786.419999999998</v>
      </c>
      <c r="P790" s="156"/>
      <c r="Q790" s="156">
        <v>0</v>
      </c>
      <c r="R790" s="156">
        <v>0</v>
      </c>
      <c r="S790" s="109"/>
    </row>
    <row r="791" spans="1:19" ht="31.5" x14ac:dyDescent="0.2">
      <c r="A791" s="332"/>
      <c r="B791" s="146" t="s">
        <v>70</v>
      </c>
      <c r="C791" s="209"/>
      <c r="D791" s="209" t="s">
        <v>62</v>
      </c>
      <c r="E791" s="209"/>
      <c r="F791" s="209"/>
      <c r="G791" s="209">
        <f>G790</f>
        <v>28</v>
      </c>
      <c r="H791" s="209">
        <f t="shared" ref="H791:I791" si="406">H790</f>
        <v>28</v>
      </c>
      <c r="I791" s="274">
        <f t="shared" si="406"/>
        <v>0</v>
      </c>
      <c r="J791" s="142">
        <f t="shared" si="399"/>
        <v>0</v>
      </c>
      <c r="K791" s="209">
        <f t="shared" si="400"/>
        <v>28</v>
      </c>
      <c r="L791" s="209" t="s">
        <v>62</v>
      </c>
      <c r="M791" s="150">
        <v>46022</v>
      </c>
      <c r="N791" s="150">
        <v>46022</v>
      </c>
      <c r="O791" s="156"/>
      <c r="P791" s="208" t="s">
        <v>62</v>
      </c>
      <c r="Q791" s="156"/>
      <c r="R791" s="156"/>
      <c r="S791" s="109"/>
    </row>
    <row r="792" spans="1:19" ht="14.25" x14ac:dyDescent="0.2">
      <c r="A792" s="332"/>
      <c r="B792" s="147" t="s">
        <v>76</v>
      </c>
      <c r="C792" s="209"/>
      <c r="D792" s="209"/>
      <c r="E792" s="209"/>
      <c r="F792" s="209"/>
      <c r="G792" s="209" t="s">
        <v>62</v>
      </c>
      <c r="H792" s="209"/>
      <c r="I792" s="274" t="s">
        <v>62</v>
      </c>
      <c r="J792" s="142" t="str">
        <f t="shared" si="399"/>
        <v>X</v>
      </c>
      <c r="K792" s="209" t="str">
        <f t="shared" si="400"/>
        <v>X</v>
      </c>
      <c r="L792" s="209" t="s">
        <v>62</v>
      </c>
      <c r="M792" s="209"/>
      <c r="N792" s="209"/>
      <c r="O792" s="208" t="s">
        <v>62</v>
      </c>
      <c r="P792" s="208" t="s">
        <v>62</v>
      </c>
      <c r="Q792" s="208" t="s">
        <v>62</v>
      </c>
      <c r="R792" s="208" t="s">
        <v>62</v>
      </c>
      <c r="S792" s="109"/>
    </row>
    <row r="793" spans="1:19" ht="45" x14ac:dyDescent="0.2">
      <c r="A793" s="332"/>
      <c r="B793" s="148" t="s">
        <v>192</v>
      </c>
      <c r="C793" s="209"/>
      <c r="D793" s="209" t="s">
        <v>62</v>
      </c>
      <c r="E793" s="209"/>
      <c r="F793" s="209"/>
      <c r="G793" s="209">
        <f>G790</f>
        <v>28</v>
      </c>
      <c r="H793" s="209">
        <f t="shared" ref="H793:I793" si="407">H790</f>
        <v>28</v>
      </c>
      <c r="I793" s="274">
        <f t="shared" si="407"/>
        <v>0</v>
      </c>
      <c r="J793" s="142">
        <f t="shared" si="399"/>
        <v>0</v>
      </c>
      <c r="K793" s="209">
        <f t="shared" si="400"/>
        <v>28</v>
      </c>
      <c r="L793" s="209" t="s">
        <v>62</v>
      </c>
      <c r="M793" s="150">
        <v>46022</v>
      </c>
      <c r="N793" s="150">
        <v>46022</v>
      </c>
      <c r="O793" s="156"/>
      <c r="P793" s="208" t="s">
        <v>62</v>
      </c>
      <c r="Q793" s="156"/>
      <c r="R793" s="156"/>
      <c r="S793" s="109"/>
    </row>
    <row r="794" spans="1:19" ht="14.25" x14ac:dyDescent="0.2">
      <c r="A794" s="332"/>
      <c r="B794" s="147" t="s">
        <v>193</v>
      </c>
      <c r="C794" s="209"/>
      <c r="D794" s="209"/>
      <c r="E794" s="209"/>
      <c r="F794" s="209"/>
      <c r="G794" s="209" t="s">
        <v>62</v>
      </c>
      <c r="H794" s="209"/>
      <c r="I794" s="274" t="s">
        <v>62</v>
      </c>
      <c r="J794" s="142" t="str">
        <f t="shared" si="399"/>
        <v>X</v>
      </c>
      <c r="K794" s="209" t="str">
        <f t="shared" si="400"/>
        <v>X</v>
      </c>
      <c r="L794" s="209" t="s">
        <v>62</v>
      </c>
      <c r="M794" s="209"/>
      <c r="N794" s="209"/>
      <c r="O794" s="208" t="s">
        <v>62</v>
      </c>
      <c r="P794" s="208" t="s">
        <v>62</v>
      </c>
      <c r="Q794" s="208" t="s">
        <v>62</v>
      </c>
      <c r="R794" s="208" t="s">
        <v>62</v>
      </c>
      <c r="S794" s="109"/>
    </row>
    <row r="795" spans="1:19" ht="45" x14ac:dyDescent="0.2">
      <c r="A795" s="332"/>
      <c r="B795" s="148" t="s">
        <v>330</v>
      </c>
      <c r="C795" s="209"/>
      <c r="D795" s="209" t="s">
        <v>62</v>
      </c>
      <c r="E795" s="209"/>
      <c r="F795" s="209"/>
      <c r="G795" s="209">
        <f>G791</f>
        <v>28</v>
      </c>
      <c r="H795" s="209">
        <f t="shared" ref="H795:I795" si="408">H791</f>
        <v>28</v>
      </c>
      <c r="I795" s="274">
        <f t="shared" si="408"/>
        <v>0</v>
      </c>
      <c r="J795" s="142">
        <f t="shared" si="399"/>
        <v>0</v>
      </c>
      <c r="K795" s="209">
        <f t="shared" si="400"/>
        <v>28</v>
      </c>
      <c r="L795" s="209" t="s">
        <v>62</v>
      </c>
      <c r="M795" s="150">
        <v>46022</v>
      </c>
      <c r="N795" s="150">
        <v>46022</v>
      </c>
      <c r="O795" s="156"/>
      <c r="P795" s="208" t="s">
        <v>62</v>
      </c>
      <c r="Q795" s="156"/>
      <c r="R795" s="156"/>
      <c r="S795" s="109"/>
    </row>
    <row r="796" spans="1:19" ht="14.25" x14ac:dyDescent="0.2">
      <c r="A796" s="332"/>
      <c r="B796" s="147" t="s">
        <v>71</v>
      </c>
      <c r="C796" s="209"/>
      <c r="D796" s="209"/>
      <c r="E796" s="209"/>
      <c r="F796" s="209"/>
      <c r="G796" s="209" t="s">
        <v>62</v>
      </c>
      <c r="H796" s="209"/>
      <c r="I796" s="274" t="s">
        <v>62</v>
      </c>
      <c r="J796" s="142" t="str">
        <f t="shared" si="399"/>
        <v>X</v>
      </c>
      <c r="K796" s="209" t="str">
        <f t="shared" si="400"/>
        <v>X</v>
      </c>
      <c r="L796" s="209" t="s">
        <v>62</v>
      </c>
      <c r="M796" s="209"/>
      <c r="N796" s="209"/>
      <c r="O796" s="208" t="s">
        <v>62</v>
      </c>
      <c r="P796" s="208" t="s">
        <v>62</v>
      </c>
      <c r="Q796" s="208" t="s">
        <v>62</v>
      </c>
      <c r="R796" s="208" t="s">
        <v>62</v>
      </c>
      <c r="S796" s="109"/>
    </row>
    <row r="797" spans="1:19" x14ac:dyDescent="0.2">
      <c r="A797" s="333"/>
      <c r="B797" s="148" t="s">
        <v>72</v>
      </c>
      <c r="C797" s="209"/>
      <c r="D797" s="209" t="s">
        <v>62</v>
      </c>
      <c r="E797" s="209"/>
      <c r="F797" s="209"/>
      <c r="G797" s="209">
        <f>G795</f>
        <v>28</v>
      </c>
      <c r="H797" s="209">
        <f t="shared" ref="H797:I797" si="409">H795</f>
        <v>28</v>
      </c>
      <c r="I797" s="274">
        <f t="shared" si="409"/>
        <v>0</v>
      </c>
      <c r="J797" s="142">
        <f t="shared" si="399"/>
        <v>0</v>
      </c>
      <c r="K797" s="209">
        <f t="shared" si="400"/>
        <v>28</v>
      </c>
      <c r="L797" s="209" t="s">
        <v>62</v>
      </c>
      <c r="M797" s="150">
        <v>46022</v>
      </c>
      <c r="N797" s="150">
        <v>46022</v>
      </c>
      <c r="O797" s="156"/>
      <c r="P797" s="208" t="s">
        <v>62</v>
      </c>
      <c r="Q797" s="156"/>
      <c r="R797" s="156"/>
      <c r="S797" s="109"/>
    </row>
    <row r="798" spans="1:19" ht="58.5" x14ac:dyDescent="0.2">
      <c r="A798" s="331" t="s">
        <v>310</v>
      </c>
      <c r="B798" s="137" t="str">
        <f>B790</f>
        <v>Результат предоставления субсидии 2 (код субсидии № 7028):</v>
      </c>
      <c r="C798" s="142" t="s">
        <v>191</v>
      </c>
      <c r="D798" s="141" t="s">
        <v>333</v>
      </c>
      <c r="E798" s="141" t="s">
        <v>320</v>
      </c>
      <c r="F798" s="142">
        <v>642</v>
      </c>
      <c r="G798" s="142">
        <v>45</v>
      </c>
      <c r="H798" s="142">
        <f>G798</f>
        <v>45</v>
      </c>
      <c r="I798" s="142">
        <v>0</v>
      </c>
      <c r="J798" s="142">
        <f t="shared" si="399"/>
        <v>0</v>
      </c>
      <c r="K798" s="142">
        <f t="shared" si="400"/>
        <v>45</v>
      </c>
      <c r="L798" s="142"/>
      <c r="M798" s="209" t="s">
        <v>62</v>
      </c>
      <c r="N798" s="209" t="s">
        <v>62</v>
      </c>
      <c r="O798" s="156">
        <v>10836.45</v>
      </c>
      <c r="P798" s="156"/>
      <c r="Q798" s="156">
        <v>0</v>
      </c>
      <c r="R798" s="156">
        <v>0</v>
      </c>
      <c r="S798" s="109"/>
    </row>
    <row r="799" spans="1:19" ht="31.5" x14ac:dyDescent="0.2">
      <c r="A799" s="332"/>
      <c r="B799" s="146" t="s">
        <v>70</v>
      </c>
      <c r="C799" s="209"/>
      <c r="D799" s="209" t="s">
        <v>62</v>
      </c>
      <c r="E799" s="209"/>
      <c r="F799" s="209"/>
      <c r="G799" s="209">
        <f>G798</f>
        <v>45</v>
      </c>
      <c r="H799" s="209">
        <f t="shared" ref="H799:I799" si="410">H798</f>
        <v>45</v>
      </c>
      <c r="I799" s="274">
        <f t="shared" si="410"/>
        <v>0</v>
      </c>
      <c r="J799" s="142">
        <f t="shared" si="399"/>
        <v>0</v>
      </c>
      <c r="K799" s="209">
        <f t="shared" si="400"/>
        <v>45</v>
      </c>
      <c r="L799" s="209" t="s">
        <v>62</v>
      </c>
      <c r="M799" s="150">
        <v>46022</v>
      </c>
      <c r="N799" s="150">
        <v>46022</v>
      </c>
      <c r="O799" s="156"/>
      <c r="P799" s="208" t="s">
        <v>62</v>
      </c>
      <c r="Q799" s="156"/>
      <c r="R799" s="156"/>
      <c r="S799" s="109"/>
    </row>
    <row r="800" spans="1:19" ht="14.25" x14ac:dyDescent="0.2">
      <c r="A800" s="332"/>
      <c r="B800" s="147" t="s">
        <v>76</v>
      </c>
      <c r="C800" s="209"/>
      <c r="D800" s="209"/>
      <c r="E800" s="209"/>
      <c r="F800" s="209"/>
      <c r="G800" s="209" t="s">
        <v>62</v>
      </c>
      <c r="H800" s="209"/>
      <c r="I800" s="274" t="s">
        <v>62</v>
      </c>
      <c r="J800" s="142" t="str">
        <f t="shared" si="399"/>
        <v>X</v>
      </c>
      <c r="K800" s="209" t="str">
        <f t="shared" si="400"/>
        <v>X</v>
      </c>
      <c r="L800" s="209" t="s">
        <v>62</v>
      </c>
      <c r="M800" s="209"/>
      <c r="N800" s="209"/>
      <c r="O800" s="208" t="s">
        <v>62</v>
      </c>
      <c r="P800" s="208" t="s">
        <v>62</v>
      </c>
      <c r="Q800" s="208" t="s">
        <v>62</v>
      </c>
      <c r="R800" s="208" t="s">
        <v>62</v>
      </c>
      <c r="S800" s="109"/>
    </row>
    <row r="801" spans="1:19" ht="45" x14ac:dyDescent="0.2">
      <c r="A801" s="332"/>
      <c r="B801" s="148" t="s">
        <v>192</v>
      </c>
      <c r="C801" s="209"/>
      <c r="D801" s="209" t="s">
        <v>62</v>
      </c>
      <c r="E801" s="209"/>
      <c r="F801" s="209"/>
      <c r="G801" s="209">
        <f>G798</f>
        <v>45</v>
      </c>
      <c r="H801" s="209">
        <f t="shared" ref="H801:I801" si="411">H798</f>
        <v>45</v>
      </c>
      <c r="I801" s="274">
        <f t="shared" si="411"/>
        <v>0</v>
      </c>
      <c r="J801" s="142">
        <f t="shared" si="399"/>
        <v>0</v>
      </c>
      <c r="K801" s="209">
        <f t="shared" si="400"/>
        <v>45</v>
      </c>
      <c r="L801" s="209" t="s">
        <v>62</v>
      </c>
      <c r="M801" s="150">
        <v>46022</v>
      </c>
      <c r="N801" s="150">
        <v>46022</v>
      </c>
      <c r="O801" s="156"/>
      <c r="P801" s="208" t="s">
        <v>62</v>
      </c>
      <c r="Q801" s="156"/>
      <c r="R801" s="156"/>
      <c r="S801" s="109"/>
    </row>
    <row r="802" spans="1:19" ht="14.25" x14ac:dyDescent="0.2">
      <c r="A802" s="332"/>
      <c r="B802" s="147" t="s">
        <v>193</v>
      </c>
      <c r="C802" s="209"/>
      <c r="D802" s="209"/>
      <c r="E802" s="209"/>
      <c r="F802" s="209"/>
      <c r="G802" s="209" t="s">
        <v>62</v>
      </c>
      <c r="H802" s="209"/>
      <c r="I802" s="274" t="s">
        <v>62</v>
      </c>
      <c r="J802" s="142" t="str">
        <f t="shared" si="399"/>
        <v>X</v>
      </c>
      <c r="K802" s="209" t="str">
        <f t="shared" si="400"/>
        <v>X</v>
      </c>
      <c r="L802" s="209" t="s">
        <v>62</v>
      </c>
      <c r="M802" s="209"/>
      <c r="N802" s="209"/>
      <c r="O802" s="208" t="s">
        <v>62</v>
      </c>
      <c r="P802" s="208" t="s">
        <v>62</v>
      </c>
      <c r="Q802" s="208" t="s">
        <v>62</v>
      </c>
      <c r="R802" s="208" t="s">
        <v>62</v>
      </c>
      <c r="S802" s="109"/>
    </row>
    <row r="803" spans="1:19" ht="45" x14ac:dyDescent="0.2">
      <c r="A803" s="332"/>
      <c r="B803" s="148" t="s">
        <v>330</v>
      </c>
      <c r="C803" s="209"/>
      <c r="D803" s="209" t="s">
        <v>62</v>
      </c>
      <c r="E803" s="209"/>
      <c r="F803" s="209"/>
      <c r="G803" s="209">
        <f>G799</f>
        <v>45</v>
      </c>
      <c r="H803" s="209">
        <f t="shared" ref="H803:I803" si="412">H799</f>
        <v>45</v>
      </c>
      <c r="I803" s="274">
        <f t="shared" si="412"/>
        <v>0</v>
      </c>
      <c r="J803" s="142">
        <f t="shared" si="399"/>
        <v>0</v>
      </c>
      <c r="K803" s="209">
        <f t="shared" si="400"/>
        <v>45</v>
      </c>
      <c r="L803" s="209" t="s">
        <v>62</v>
      </c>
      <c r="M803" s="150">
        <v>46022</v>
      </c>
      <c r="N803" s="150">
        <v>46022</v>
      </c>
      <c r="O803" s="156"/>
      <c r="P803" s="208" t="s">
        <v>62</v>
      </c>
      <c r="Q803" s="156"/>
      <c r="R803" s="156"/>
      <c r="S803" s="109"/>
    </row>
    <row r="804" spans="1:19" ht="14.25" x14ac:dyDescent="0.2">
      <c r="A804" s="332"/>
      <c r="B804" s="147" t="s">
        <v>71</v>
      </c>
      <c r="C804" s="209"/>
      <c r="D804" s="209"/>
      <c r="E804" s="209"/>
      <c r="F804" s="209"/>
      <c r="G804" s="209" t="s">
        <v>62</v>
      </c>
      <c r="H804" s="209"/>
      <c r="I804" s="274" t="s">
        <v>62</v>
      </c>
      <c r="J804" s="142" t="str">
        <f t="shared" si="399"/>
        <v>X</v>
      </c>
      <c r="K804" s="209" t="str">
        <f t="shared" si="400"/>
        <v>X</v>
      </c>
      <c r="L804" s="209" t="s">
        <v>62</v>
      </c>
      <c r="M804" s="209"/>
      <c r="N804" s="209"/>
      <c r="O804" s="208" t="s">
        <v>62</v>
      </c>
      <c r="P804" s="208" t="s">
        <v>62</v>
      </c>
      <c r="Q804" s="208" t="s">
        <v>62</v>
      </c>
      <c r="R804" s="208" t="s">
        <v>62</v>
      </c>
      <c r="S804" s="109"/>
    </row>
    <row r="805" spans="1:19" x14ac:dyDescent="0.2">
      <c r="A805" s="333"/>
      <c r="B805" s="148" t="s">
        <v>72</v>
      </c>
      <c r="C805" s="209"/>
      <c r="D805" s="209" t="s">
        <v>62</v>
      </c>
      <c r="E805" s="209"/>
      <c r="F805" s="209"/>
      <c r="G805" s="209">
        <f>G803</f>
        <v>45</v>
      </c>
      <c r="H805" s="209">
        <f t="shared" ref="H805:I805" si="413">H803</f>
        <v>45</v>
      </c>
      <c r="I805" s="274">
        <f t="shared" si="413"/>
        <v>0</v>
      </c>
      <c r="J805" s="142">
        <f t="shared" si="399"/>
        <v>0</v>
      </c>
      <c r="K805" s="209">
        <f t="shared" si="400"/>
        <v>45</v>
      </c>
      <c r="L805" s="209" t="s">
        <v>62</v>
      </c>
      <c r="M805" s="150">
        <v>46022</v>
      </c>
      <c r="N805" s="150">
        <v>46022</v>
      </c>
      <c r="O805" s="156"/>
      <c r="P805" s="208" t="s">
        <v>62</v>
      </c>
      <c r="Q805" s="156"/>
      <c r="R805" s="156"/>
      <c r="S805" s="109"/>
    </row>
    <row r="806" spans="1:19" ht="58.5" x14ac:dyDescent="0.2">
      <c r="A806" s="331" t="s">
        <v>311</v>
      </c>
      <c r="B806" s="137" t="str">
        <f>B798</f>
        <v>Результат предоставления субсидии 2 (код субсидии № 7028):</v>
      </c>
      <c r="C806" s="142" t="s">
        <v>191</v>
      </c>
      <c r="D806" s="141" t="s">
        <v>333</v>
      </c>
      <c r="E806" s="141" t="s">
        <v>320</v>
      </c>
      <c r="F806" s="142">
        <v>642</v>
      </c>
      <c r="G806" s="142">
        <v>28</v>
      </c>
      <c r="H806" s="142">
        <f>G806</f>
        <v>28</v>
      </c>
      <c r="I806" s="142">
        <v>0</v>
      </c>
      <c r="J806" s="142">
        <f t="shared" si="399"/>
        <v>0</v>
      </c>
      <c r="K806" s="142">
        <f t="shared" si="400"/>
        <v>28</v>
      </c>
      <c r="L806" s="142"/>
      <c r="M806" s="209" t="s">
        <v>62</v>
      </c>
      <c r="N806" s="209" t="s">
        <v>62</v>
      </c>
      <c r="O806" s="156">
        <v>14379.56</v>
      </c>
      <c r="P806" s="156"/>
      <c r="Q806" s="156">
        <v>0</v>
      </c>
      <c r="R806" s="156">
        <v>0</v>
      </c>
      <c r="S806" s="109"/>
    </row>
    <row r="807" spans="1:19" ht="31.5" x14ac:dyDescent="0.2">
      <c r="A807" s="332"/>
      <c r="B807" s="146" t="s">
        <v>70</v>
      </c>
      <c r="C807" s="209"/>
      <c r="D807" s="209" t="s">
        <v>62</v>
      </c>
      <c r="E807" s="209"/>
      <c r="F807" s="209"/>
      <c r="G807" s="209">
        <f>G806</f>
        <v>28</v>
      </c>
      <c r="H807" s="209">
        <f t="shared" ref="H807:I807" si="414">H806</f>
        <v>28</v>
      </c>
      <c r="I807" s="274">
        <f t="shared" si="414"/>
        <v>0</v>
      </c>
      <c r="J807" s="142">
        <f t="shared" si="399"/>
        <v>0</v>
      </c>
      <c r="K807" s="209">
        <f t="shared" si="400"/>
        <v>28</v>
      </c>
      <c r="L807" s="209" t="s">
        <v>62</v>
      </c>
      <c r="M807" s="150">
        <v>46022</v>
      </c>
      <c r="N807" s="150">
        <v>46022</v>
      </c>
      <c r="O807" s="156"/>
      <c r="P807" s="208" t="s">
        <v>62</v>
      </c>
      <c r="Q807" s="156"/>
      <c r="R807" s="156"/>
      <c r="S807" s="109"/>
    </row>
    <row r="808" spans="1:19" ht="14.25" x14ac:dyDescent="0.2">
      <c r="A808" s="332"/>
      <c r="B808" s="147" t="s">
        <v>76</v>
      </c>
      <c r="C808" s="209"/>
      <c r="D808" s="209"/>
      <c r="E808" s="209"/>
      <c r="F808" s="209"/>
      <c r="G808" s="209" t="s">
        <v>62</v>
      </c>
      <c r="H808" s="209"/>
      <c r="I808" s="274" t="s">
        <v>62</v>
      </c>
      <c r="J808" s="142" t="str">
        <f t="shared" si="399"/>
        <v>X</v>
      </c>
      <c r="K808" s="209" t="str">
        <f t="shared" si="400"/>
        <v>X</v>
      </c>
      <c r="L808" s="209" t="s">
        <v>62</v>
      </c>
      <c r="M808" s="209"/>
      <c r="N808" s="209"/>
      <c r="O808" s="208" t="s">
        <v>62</v>
      </c>
      <c r="P808" s="208" t="s">
        <v>62</v>
      </c>
      <c r="Q808" s="208" t="s">
        <v>62</v>
      </c>
      <c r="R808" s="208" t="s">
        <v>62</v>
      </c>
      <c r="S808" s="109"/>
    </row>
    <row r="809" spans="1:19" ht="45" x14ac:dyDescent="0.2">
      <c r="A809" s="332"/>
      <c r="B809" s="148" t="s">
        <v>192</v>
      </c>
      <c r="C809" s="209"/>
      <c r="D809" s="209" t="s">
        <v>62</v>
      </c>
      <c r="E809" s="209"/>
      <c r="F809" s="209"/>
      <c r="G809" s="209">
        <f>G806</f>
        <v>28</v>
      </c>
      <c r="H809" s="209">
        <f t="shared" ref="H809:I809" si="415">H806</f>
        <v>28</v>
      </c>
      <c r="I809" s="274">
        <f t="shared" si="415"/>
        <v>0</v>
      </c>
      <c r="J809" s="142">
        <f t="shared" si="399"/>
        <v>0</v>
      </c>
      <c r="K809" s="209">
        <f t="shared" si="400"/>
        <v>28</v>
      </c>
      <c r="L809" s="209" t="s">
        <v>62</v>
      </c>
      <c r="M809" s="150">
        <v>46022</v>
      </c>
      <c r="N809" s="150">
        <v>46022</v>
      </c>
      <c r="O809" s="156"/>
      <c r="P809" s="208" t="s">
        <v>62</v>
      </c>
      <c r="Q809" s="156"/>
      <c r="R809" s="156"/>
      <c r="S809" s="109"/>
    </row>
    <row r="810" spans="1:19" ht="14.25" x14ac:dyDescent="0.2">
      <c r="A810" s="332"/>
      <c r="B810" s="147" t="s">
        <v>193</v>
      </c>
      <c r="C810" s="209"/>
      <c r="D810" s="209"/>
      <c r="E810" s="209"/>
      <c r="F810" s="209"/>
      <c r="G810" s="209" t="s">
        <v>62</v>
      </c>
      <c r="H810" s="209"/>
      <c r="I810" s="274" t="s">
        <v>62</v>
      </c>
      <c r="J810" s="142" t="str">
        <f t="shared" si="399"/>
        <v>X</v>
      </c>
      <c r="K810" s="209" t="str">
        <f t="shared" si="400"/>
        <v>X</v>
      </c>
      <c r="L810" s="209" t="s">
        <v>62</v>
      </c>
      <c r="M810" s="209"/>
      <c r="N810" s="209"/>
      <c r="O810" s="208" t="s">
        <v>62</v>
      </c>
      <c r="P810" s="208" t="s">
        <v>62</v>
      </c>
      <c r="Q810" s="208" t="s">
        <v>62</v>
      </c>
      <c r="R810" s="208" t="s">
        <v>62</v>
      </c>
      <c r="S810" s="109"/>
    </row>
    <row r="811" spans="1:19" ht="45" x14ac:dyDescent="0.2">
      <c r="A811" s="332"/>
      <c r="B811" s="148" t="s">
        <v>330</v>
      </c>
      <c r="C811" s="209"/>
      <c r="D811" s="209" t="s">
        <v>62</v>
      </c>
      <c r="E811" s="209"/>
      <c r="F811" s="209"/>
      <c r="G811" s="209">
        <f>G807</f>
        <v>28</v>
      </c>
      <c r="H811" s="209">
        <f t="shared" ref="H811:I811" si="416">H807</f>
        <v>28</v>
      </c>
      <c r="I811" s="274">
        <f t="shared" si="416"/>
        <v>0</v>
      </c>
      <c r="J811" s="142">
        <f t="shared" si="399"/>
        <v>0</v>
      </c>
      <c r="K811" s="209">
        <f t="shared" si="400"/>
        <v>28</v>
      </c>
      <c r="L811" s="209" t="s">
        <v>62</v>
      </c>
      <c r="M811" s="150">
        <v>46022</v>
      </c>
      <c r="N811" s="150">
        <v>46022</v>
      </c>
      <c r="O811" s="156"/>
      <c r="P811" s="208" t="s">
        <v>62</v>
      </c>
      <c r="Q811" s="156"/>
      <c r="R811" s="156"/>
      <c r="S811" s="109"/>
    </row>
    <row r="812" spans="1:19" ht="14.25" x14ac:dyDescent="0.2">
      <c r="A812" s="332"/>
      <c r="B812" s="147" t="s">
        <v>71</v>
      </c>
      <c r="C812" s="209"/>
      <c r="D812" s="209"/>
      <c r="E812" s="209"/>
      <c r="F812" s="209"/>
      <c r="G812" s="209" t="s">
        <v>62</v>
      </c>
      <c r="H812" s="209"/>
      <c r="I812" s="274" t="s">
        <v>62</v>
      </c>
      <c r="J812" s="142" t="str">
        <f t="shared" si="399"/>
        <v>X</v>
      </c>
      <c r="K812" s="209" t="str">
        <f t="shared" si="400"/>
        <v>X</v>
      </c>
      <c r="L812" s="209" t="s">
        <v>62</v>
      </c>
      <c r="M812" s="209"/>
      <c r="N812" s="209"/>
      <c r="O812" s="208" t="s">
        <v>62</v>
      </c>
      <c r="P812" s="208" t="s">
        <v>62</v>
      </c>
      <c r="Q812" s="208" t="s">
        <v>62</v>
      </c>
      <c r="R812" s="208" t="s">
        <v>62</v>
      </c>
      <c r="S812" s="109"/>
    </row>
    <row r="813" spans="1:19" x14ac:dyDescent="0.2">
      <c r="A813" s="333"/>
      <c r="B813" s="148" t="s">
        <v>72</v>
      </c>
      <c r="C813" s="209"/>
      <c r="D813" s="209" t="s">
        <v>62</v>
      </c>
      <c r="E813" s="209"/>
      <c r="F813" s="209"/>
      <c r="G813" s="209">
        <f>G811</f>
        <v>28</v>
      </c>
      <c r="H813" s="209">
        <f t="shared" ref="H813:I813" si="417">H811</f>
        <v>28</v>
      </c>
      <c r="I813" s="274">
        <f t="shared" si="417"/>
        <v>0</v>
      </c>
      <c r="J813" s="142">
        <f t="shared" si="399"/>
        <v>0</v>
      </c>
      <c r="K813" s="209">
        <f t="shared" si="400"/>
        <v>28</v>
      </c>
      <c r="L813" s="209" t="s">
        <v>62</v>
      </c>
      <c r="M813" s="150">
        <v>46022</v>
      </c>
      <c r="N813" s="150">
        <v>46022</v>
      </c>
      <c r="O813" s="156"/>
      <c r="P813" s="208" t="s">
        <v>62</v>
      </c>
      <c r="Q813" s="156"/>
      <c r="R813" s="156"/>
      <c r="S813" s="109"/>
    </row>
    <row r="814" spans="1:19" ht="58.5" x14ac:dyDescent="0.2">
      <c r="A814" s="331" t="s">
        <v>312</v>
      </c>
      <c r="B814" s="137" t="str">
        <f>B806</f>
        <v>Результат предоставления субсидии 2 (код субсидии № 7028):</v>
      </c>
      <c r="C814" s="142" t="s">
        <v>191</v>
      </c>
      <c r="D814" s="141" t="s">
        <v>333</v>
      </c>
      <c r="E814" s="141" t="s">
        <v>320</v>
      </c>
      <c r="F814" s="142">
        <v>642</v>
      </c>
      <c r="G814" s="142">
        <v>47</v>
      </c>
      <c r="H814" s="142">
        <f>G814</f>
        <v>47</v>
      </c>
      <c r="I814" s="142">
        <v>0</v>
      </c>
      <c r="J814" s="142">
        <f t="shared" si="399"/>
        <v>0</v>
      </c>
      <c r="K814" s="142">
        <f t="shared" si="400"/>
        <v>47</v>
      </c>
      <c r="L814" s="142"/>
      <c r="M814" s="209" t="s">
        <v>62</v>
      </c>
      <c r="N814" s="209" t="s">
        <v>62</v>
      </c>
      <c r="O814" s="156">
        <v>247732.16</v>
      </c>
      <c r="P814" s="156"/>
      <c r="Q814" s="156">
        <v>0</v>
      </c>
      <c r="R814" s="156">
        <v>0</v>
      </c>
      <c r="S814" s="109"/>
    </row>
    <row r="815" spans="1:19" ht="31.5" x14ac:dyDescent="0.2">
      <c r="A815" s="332"/>
      <c r="B815" s="146" t="s">
        <v>70</v>
      </c>
      <c r="C815" s="209"/>
      <c r="D815" s="209" t="s">
        <v>62</v>
      </c>
      <c r="E815" s="209"/>
      <c r="F815" s="209"/>
      <c r="G815" s="209">
        <f>G814</f>
        <v>47</v>
      </c>
      <c r="H815" s="209">
        <f t="shared" ref="H815:I815" si="418">H814</f>
        <v>47</v>
      </c>
      <c r="I815" s="274">
        <f t="shared" si="418"/>
        <v>0</v>
      </c>
      <c r="J815" s="142">
        <f t="shared" si="399"/>
        <v>0</v>
      </c>
      <c r="K815" s="209">
        <f t="shared" si="400"/>
        <v>47</v>
      </c>
      <c r="L815" s="209" t="s">
        <v>62</v>
      </c>
      <c r="M815" s="150">
        <v>46022</v>
      </c>
      <c r="N815" s="150">
        <v>46022</v>
      </c>
      <c r="O815" s="156"/>
      <c r="P815" s="208" t="s">
        <v>62</v>
      </c>
      <c r="Q815" s="156"/>
      <c r="R815" s="156"/>
      <c r="S815" s="109"/>
    </row>
    <row r="816" spans="1:19" ht="14.25" x14ac:dyDescent="0.2">
      <c r="A816" s="332"/>
      <c r="B816" s="147" t="s">
        <v>76</v>
      </c>
      <c r="C816" s="209"/>
      <c r="D816" s="209"/>
      <c r="E816" s="209"/>
      <c r="F816" s="209"/>
      <c r="G816" s="209" t="s">
        <v>62</v>
      </c>
      <c r="H816" s="209"/>
      <c r="I816" s="274" t="s">
        <v>62</v>
      </c>
      <c r="J816" s="142" t="str">
        <f t="shared" si="399"/>
        <v>X</v>
      </c>
      <c r="K816" s="209" t="str">
        <f t="shared" si="400"/>
        <v>X</v>
      </c>
      <c r="L816" s="209" t="s">
        <v>62</v>
      </c>
      <c r="M816" s="209"/>
      <c r="N816" s="209"/>
      <c r="O816" s="208" t="s">
        <v>62</v>
      </c>
      <c r="P816" s="208" t="s">
        <v>62</v>
      </c>
      <c r="Q816" s="208" t="s">
        <v>62</v>
      </c>
      <c r="R816" s="208" t="s">
        <v>62</v>
      </c>
      <c r="S816" s="109"/>
    </row>
    <row r="817" spans="1:19" ht="45" x14ac:dyDescent="0.2">
      <c r="A817" s="332"/>
      <c r="B817" s="148" t="s">
        <v>192</v>
      </c>
      <c r="C817" s="209"/>
      <c r="D817" s="209" t="s">
        <v>62</v>
      </c>
      <c r="E817" s="209"/>
      <c r="F817" s="209"/>
      <c r="G817" s="209">
        <f>G814</f>
        <v>47</v>
      </c>
      <c r="H817" s="209">
        <f t="shared" ref="H817:I817" si="419">H814</f>
        <v>47</v>
      </c>
      <c r="I817" s="274">
        <f t="shared" si="419"/>
        <v>0</v>
      </c>
      <c r="J817" s="142">
        <f t="shared" si="399"/>
        <v>0</v>
      </c>
      <c r="K817" s="209">
        <f t="shared" si="400"/>
        <v>47</v>
      </c>
      <c r="L817" s="209" t="s">
        <v>62</v>
      </c>
      <c r="M817" s="150">
        <v>46022</v>
      </c>
      <c r="N817" s="150">
        <v>46022</v>
      </c>
      <c r="O817" s="156"/>
      <c r="P817" s="208" t="s">
        <v>62</v>
      </c>
      <c r="Q817" s="156"/>
      <c r="R817" s="156"/>
      <c r="S817" s="109"/>
    </row>
    <row r="818" spans="1:19" ht="14.25" x14ac:dyDescent="0.2">
      <c r="A818" s="332"/>
      <c r="B818" s="147" t="s">
        <v>193</v>
      </c>
      <c r="C818" s="209"/>
      <c r="D818" s="209"/>
      <c r="E818" s="209"/>
      <c r="F818" s="209"/>
      <c r="G818" s="209" t="s">
        <v>62</v>
      </c>
      <c r="H818" s="209"/>
      <c r="I818" s="274" t="s">
        <v>62</v>
      </c>
      <c r="J818" s="142" t="str">
        <f t="shared" si="399"/>
        <v>X</v>
      </c>
      <c r="K818" s="209" t="str">
        <f t="shared" si="400"/>
        <v>X</v>
      </c>
      <c r="L818" s="209" t="s">
        <v>62</v>
      </c>
      <c r="M818" s="209"/>
      <c r="N818" s="209"/>
      <c r="O818" s="208" t="s">
        <v>62</v>
      </c>
      <c r="P818" s="208" t="s">
        <v>62</v>
      </c>
      <c r="Q818" s="208" t="s">
        <v>62</v>
      </c>
      <c r="R818" s="208" t="s">
        <v>62</v>
      </c>
      <c r="S818" s="109"/>
    </row>
    <row r="819" spans="1:19" ht="45" x14ac:dyDescent="0.2">
      <c r="A819" s="332"/>
      <c r="B819" s="148" t="s">
        <v>330</v>
      </c>
      <c r="C819" s="209"/>
      <c r="D819" s="209" t="s">
        <v>62</v>
      </c>
      <c r="E819" s="209"/>
      <c r="F819" s="209"/>
      <c r="G819" s="209">
        <f>G815</f>
        <v>47</v>
      </c>
      <c r="H819" s="209">
        <f t="shared" ref="H819:I819" si="420">H815</f>
        <v>47</v>
      </c>
      <c r="I819" s="274">
        <f t="shared" si="420"/>
        <v>0</v>
      </c>
      <c r="J819" s="142">
        <f t="shared" si="399"/>
        <v>0</v>
      </c>
      <c r="K819" s="209">
        <f t="shared" si="400"/>
        <v>47</v>
      </c>
      <c r="L819" s="209" t="s">
        <v>62</v>
      </c>
      <c r="M819" s="150">
        <v>46022</v>
      </c>
      <c r="N819" s="150">
        <v>46022</v>
      </c>
      <c r="O819" s="156"/>
      <c r="P819" s="208" t="s">
        <v>62</v>
      </c>
      <c r="Q819" s="156"/>
      <c r="R819" s="156"/>
      <c r="S819" s="109"/>
    </row>
    <row r="820" spans="1:19" ht="14.25" x14ac:dyDescent="0.2">
      <c r="A820" s="332"/>
      <c r="B820" s="147" t="s">
        <v>71</v>
      </c>
      <c r="C820" s="209"/>
      <c r="D820" s="209"/>
      <c r="E820" s="209"/>
      <c r="F820" s="209"/>
      <c r="G820" s="209" t="s">
        <v>62</v>
      </c>
      <c r="H820" s="209"/>
      <c r="I820" s="274" t="s">
        <v>62</v>
      </c>
      <c r="J820" s="142" t="str">
        <f t="shared" si="399"/>
        <v>X</v>
      </c>
      <c r="K820" s="209" t="str">
        <f t="shared" si="400"/>
        <v>X</v>
      </c>
      <c r="L820" s="209" t="s">
        <v>62</v>
      </c>
      <c r="M820" s="209"/>
      <c r="N820" s="209"/>
      <c r="O820" s="208" t="s">
        <v>62</v>
      </c>
      <c r="P820" s="208" t="s">
        <v>62</v>
      </c>
      <c r="Q820" s="208" t="s">
        <v>62</v>
      </c>
      <c r="R820" s="208" t="s">
        <v>62</v>
      </c>
      <c r="S820" s="109"/>
    </row>
    <row r="821" spans="1:19" x14ac:dyDescent="0.2">
      <c r="A821" s="333"/>
      <c r="B821" s="148" t="s">
        <v>72</v>
      </c>
      <c r="C821" s="209"/>
      <c r="D821" s="209" t="s">
        <v>62</v>
      </c>
      <c r="E821" s="209"/>
      <c r="F821" s="209"/>
      <c r="G821" s="209">
        <f>G819</f>
        <v>47</v>
      </c>
      <c r="H821" s="209">
        <f t="shared" ref="H821:I821" si="421">H819</f>
        <v>47</v>
      </c>
      <c r="I821" s="274">
        <f t="shared" si="421"/>
        <v>0</v>
      </c>
      <c r="J821" s="142">
        <f t="shared" si="399"/>
        <v>0</v>
      </c>
      <c r="K821" s="209">
        <f t="shared" si="400"/>
        <v>47</v>
      </c>
      <c r="L821" s="209" t="s">
        <v>62</v>
      </c>
      <c r="M821" s="150">
        <v>46022</v>
      </c>
      <c r="N821" s="150">
        <v>46022</v>
      </c>
      <c r="O821" s="156"/>
      <c r="P821" s="208" t="s">
        <v>62</v>
      </c>
      <c r="Q821" s="156"/>
      <c r="R821" s="156"/>
      <c r="S821" s="109"/>
    </row>
    <row r="822" spans="1:19" ht="58.5" x14ac:dyDescent="0.2">
      <c r="A822" s="331" t="s">
        <v>313</v>
      </c>
      <c r="B822" s="137" t="str">
        <f>B814</f>
        <v>Результат предоставления субсидии 2 (код субсидии № 7028):</v>
      </c>
      <c r="C822" s="142" t="s">
        <v>191</v>
      </c>
      <c r="D822" s="141" t="s">
        <v>333</v>
      </c>
      <c r="E822" s="141" t="s">
        <v>320</v>
      </c>
      <c r="F822" s="142">
        <v>642</v>
      </c>
      <c r="G822" s="142">
        <v>27</v>
      </c>
      <c r="H822" s="142">
        <f>G822</f>
        <v>27</v>
      </c>
      <c r="I822" s="142">
        <v>0</v>
      </c>
      <c r="J822" s="142">
        <f t="shared" si="399"/>
        <v>0</v>
      </c>
      <c r="K822" s="142">
        <f t="shared" si="400"/>
        <v>27</v>
      </c>
      <c r="L822" s="142"/>
      <c r="M822" s="209" t="s">
        <v>62</v>
      </c>
      <c r="N822" s="209" t="s">
        <v>62</v>
      </c>
      <c r="O822" s="156">
        <v>15367.96</v>
      </c>
      <c r="P822" s="156"/>
      <c r="Q822" s="156">
        <v>0</v>
      </c>
      <c r="R822" s="156">
        <v>0</v>
      </c>
      <c r="S822" s="109"/>
    </row>
    <row r="823" spans="1:19" ht="31.5" x14ac:dyDescent="0.2">
      <c r="A823" s="332"/>
      <c r="B823" s="146" t="s">
        <v>70</v>
      </c>
      <c r="C823" s="209"/>
      <c r="D823" s="209" t="s">
        <v>62</v>
      </c>
      <c r="E823" s="209"/>
      <c r="F823" s="209"/>
      <c r="G823" s="209">
        <f>G822</f>
        <v>27</v>
      </c>
      <c r="H823" s="209">
        <f t="shared" ref="H823:I823" si="422">H822</f>
        <v>27</v>
      </c>
      <c r="I823" s="274">
        <f t="shared" si="422"/>
        <v>0</v>
      </c>
      <c r="J823" s="142">
        <f t="shared" si="399"/>
        <v>0</v>
      </c>
      <c r="K823" s="209">
        <f t="shared" si="400"/>
        <v>27</v>
      </c>
      <c r="L823" s="209" t="s">
        <v>62</v>
      </c>
      <c r="M823" s="150">
        <v>46022</v>
      </c>
      <c r="N823" s="150">
        <v>46022</v>
      </c>
      <c r="O823" s="156"/>
      <c r="P823" s="208" t="s">
        <v>62</v>
      </c>
      <c r="Q823" s="156"/>
      <c r="R823" s="156"/>
      <c r="S823" s="109"/>
    </row>
    <row r="824" spans="1:19" ht="14.25" x14ac:dyDescent="0.2">
      <c r="A824" s="332"/>
      <c r="B824" s="147" t="s">
        <v>76</v>
      </c>
      <c r="C824" s="209"/>
      <c r="D824" s="209"/>
      <c r="E824" s="209"/>
      <c r="F824" s="209"/>
      <c r="G824" s="209" t="s">
        <v>62</v>
      </c>
      <c r="H824" s="209"/>
      <c r="I824" s="274" t="s">
        <v>62</v>
      </c>
      <c r="J824" s="142" t="str">
        <f t="shared" si="399"/>
        <v>X</v>
      </c>
      <c r="K824" s="209" t="str">
        <f t="shared" si="400"/>
        <v>X</v>
      </c>
      <c r="L824" s="209" t="s">
        <v>62</v>
      </c>
      <c r="M824" s="209"/>
      <c r="N824" s="209"/>
      <c r="O824" s="208" t="s">
        <v>62</v>
      </c>
      <c r="P824" s="208" t="s">
        <v>62</v>
      </c>
      <c r="Q824" s="208" t="s">
        <v>62</v>
      </c>
      <c r="R824" s="208" t="s">
        <v>62</v>
      </c>
      <c r="S824" s="109"/>
    </row>
    <row r="825" spans="1:19" ht="45" x14ac:dyDescent="0.2">
      <c r="A825" s="332"/>
      <c r="B825" s="148" t="s">
        <v>192</v>
      </c>
      <c r="C825" s="209"/>
      <c r="D825" s="209" t="s">
        <v>62</v>
      </c>
      <c r="E825" s="209"/>
      <c r="F825" s="209"/>
      <c r="G825" s="209">
        <f>G822</f>
        <v>27</v>
      </c>
      <c r="H825" s="209">
        <f t="shared" ref="H825:I825" si="423">H822</f>
        <v>27</v>
      </c>
      <c r="I825" s="274">
        <f t="shared" si="423"/>
        <v>0</v>
      </c>
      <c r="J825" s="142">
        <f t="shared" si="399"/>
        <v>0</v>
      </c>
      <c r="K825" s="209">
        <f t="shared" si="400"/>
        <v>27</v>
      </c>
      <c r="L825" s="209" t="s">
        <v>62</v>
      </c>
      <c r="M825" s="150">
        <v>46022</v>
      </c>
      <c r="N825" s="150">
        <v>46022</v>
      </c>
      <c r="O825" s="156"/>
      <c r="P825" s="208" t="s">
        <v>62</v>
      </c>
      <c r="Q825" s="156"/>
      <c r="R825" s="156"/>
      <c r="S825" s="109"/>
    </row>
    <row r="826" spans="1:19" ht="14.25" x14ac:dyDescent="0.2">
      <c r="A826" s="332"/>
      <c r="B826" s="147" t="s">
        <v>193</v>
      </c>
      <c r="C826" s="209"/>
      <c r="D826" s="209"/>
      <c r="E826" s="209"/>
      <c r="F826" s="209"/>
      <c r="G826" s="209" t="s">
        <v>62</v>
      </c>
      <c r="H826" s="209"/>
      <c r="I826" s="274" t="s">
        <v>62</v>
      </c>
      <c r="J826" s="142" t="str">
        <f t="shared" si="399"/>
        <v>X</v>
      </c>
      <c r="K826" s="209" t="str">
        <f t="shared" si="400"/>
        <v>X</v>
      </c>
      <c r="L826" s="209" t="s">
        <v>62</v>
      </c>
      <c r="M826" s="209"/>
      <c r="N826" s="209"/>
      <c r="O826" s="208" t="s">
        <v>62</v>
      </c>
      <c r="P826" s="208" t="s">
        <v>62</v>
      </c>
      <c r="Q826" s="208" t="s">
        <v>62</v>
      </c>
      <c r="R826" s="208" t="s">
        <v>62</v>
      </c>
      <c r="S826" s="109"/>
    </row>
    <row r="827" spans="1:19" ht="45" x14ac:dyDescent="0.2">
      <c r="A827" s="332"/>
      <c r="B827" s="148" t="s">
        <v>330</v>
      </c>
      <c r="C827" s="209"/>
      <c r="D827" s="209" t="s">
        <v>62</v>
      </c>
      <c r="E827" s="209"/>
      <c r="F827" s="209"/>
      <c r="G827" s="209">
        <f>G823</f>
        <v>27</v>
      </c>
      <c r="H827" s="209">
        <f t="shared" ref="H827:I827" si="424">H823</f>
        <v>27</v>
      </c>
      <c r="I827" s="274">
        <f t="shared" si="424"/>
        <v>0</v>
      </c>
      <c r="J827" s="142">
        <f t="shared" si="399"/>
        <v>0</v>
      </c>
      <c r="K827" s="209">
        <f t="shared" si="400"/>
        <v>27</v>
      </c>
      <c r="L827" s="209" t="s">
        <v>62</v>
      </c>
      <c r="M827" s="150">
        <v>46022</v>
      </c>
      <c r="N827" s="150">
        <v>46022</v>
      </c>
      <c r="O827" s="156"/>
      <c r="P827" s="208" t="s">
        <v>62</v>
      </c>
      <c r="Q827" s="156"/>
      <c r="R827" s="156"/>
      <c r="S827" s="109"/>
    </row>
    <row r="828" spans="1:19" ht="14.25" x14ac:dyDescent="0.2">
      <c r="A828" s="332"/>
      <c r="B828" s="147" t="s">
        <v>71</v>
      </c>
      <c r="C828" s="209"/>
      <c r="D828" s="209"/>
      <c r="E828" s="209"/>
      <c r="F828" s="209"/>
      <c r="G828" s="209" t="s">
        <v>62</v>
      </c>
      <c r="H828" s="209"/>
      <c r="I828" s="274" t="s">
        <v>62</v>
      </c>
      <c r="J828" s="142" t="str">
        <f t="shared" si="399"/>
        <v>X</v>
      </c>
      <c r="K828" s="209" t="str">
        <f t="shared" si="400"/>
        <v>X</v>
      </c>
      <c r="L828" s="209" t="s">
        <v>62</v>
      </c>
      <c r="M828" s="209"/>
      <c r="N828" s="209"/>
      <c r="O828" s="208" t="s">
        <v>62</v>
      </c>
      <c r="P828" s="208" t="s">
        <v>62</v>
      </c>
      <c r="Q828" s="208" t="s">
        <v>62</v>
      </c>
      <c r="R828" s="208" t="s">
        <v>62</v>
      </c>
      <c r="S828" s="109"/>
    </row>
    <row r="829" spans="1:19" x14ac:dyDescent="0.2">
      <c r="A829" s="333"/>
      <c r="B829" s="148" t="s">
        <v>72</v>
      </c>
      <c r="C829" s="209"/>
      <c r="D829" s="209" t="s">
        <v>62</v>
      </c>
      <c r="E829" s="209"/>
      <c r="F829" s="209"/>
      <c r="G829" s="209">
        <f>G827</f>
        <v>27</v>
      </c>
      <c r="H829" s="209">
        <f t="shared" ref="H829:I829" si="425">H827</f>
        <v>27</v>
      </c>
      <c r="I829" s="274">
        <f t="shared" si="425"/>
        <v>0</v>
      </c>
      <c r="J829" s="142">
        <f t="shared" si="399"/>
        <v>0</v>
      </c>
      <c r="K829" s="209">
        <f t="shared" si="400"/>
        <v>27</v>
      </c>
      <c r="L829" s="209" t="s">
        <v>62</v>
      </c>
      <c r="M829" s="150">
        <v>46022</v>
      </c>
      <c r="N829" s="150">
        <v>46022</v>
      </c>
      <c r="O829" s="156"/>
      <c r="P829" s="208" t="s">
        <v>62</v>
      </c>
      <c r="Q829" s="156"/>
      <c r="R829" s="156"/>
      <c r="S829" s="109"/>
    </row>
    <row r="830" spans="1:19" ht="58.5" x14ac:dyDescent="0.2">
      <c r="A830" s="331" t="s">
        <v>314</v>
      </c>
      <c r="B830" s="137" t="str">
        <f>B822</f>
        <v>Результат предоставления субсидии 2 (код субсидии № 7028):</v>
      </c>
      <c r="C830" s="142" t="s">
        <v>191</v>
      </c>
      <c r="D830" s="141" t="s">
        <v>333</v>
      </c>
      <c r="E830" s="141" t="s">
        <v>320</v>
      </c>
      <c r="F830" s="142">
        <v>642</v>
      </c>
      <c r="G830" s="142">
        <v>4</v>
      </c>
      <c r="H830" s="142">
        <v>2</v>
      </c>
      <c r="I830" s="142">
        <v>0</v>
      </c>
      <c r="J830" s="142">
        <f t="shared" si="399"/>
        <v>0</v>
      </c>
      <c r="K830" s="142">
        <f t="shared" si="400"/>
        <v>4</v>
      </c>
      <c r="L830" s="142"/>
      <c r="M830" s="209" t="s">
        <v>62</v>
      </c>
      <c r="N830" s="209" t="s">
        <v>62</v>
      </c>
      <c r="O830" s="156">
        <v>272066.25</v>
      </c>
      <c r="P830" s="156"/>
      <c r="Q830" s="156">
        <v>50000</v>
      </c>
      <c r="R830" s="156">
        <v>0</v>
      </c>
      <c r="S830" s="109"/>
    </row>
    <row r="831" spans="1:19" ht="31.5" x14ac:dyDescent="0.2">
      <c r="A831" s="332"/>
      <c r="B831" s="146" t="s">
        <v>70</v>
      </c>
      <c r="C831" s="209"/>
      <c r="D831" s="209" t="s">
        <v>62</v>
      </c>
      <c r="E831" s="209"/>
      <c r="F831" s="209"/>
      <c r="G831" s="209">
        <v>4</v>
      </c>
      <c r="H831" s="209">
        <v>2</v>
      </c>
      <c r="I831" s="274">
        <v>0</v>
      </c>
      <c r="J831" s="142">
        <f t="shared" si="399"/>
        <v>0</v>
      </c>
      <c r="K831" s="209">
        <f t="shared" si="400"/>
        <v>4</v>
      </c>
      <c r="L831" s="209" t="s">
        <v>62</v>
      </c>
      <c r="M831" s="150">
        <v>46022</v>
      </c>
      <c r="N831" s="150">
        <v>46022</v>
      </c>
      <c r="O831" s="156"/>
      <c r="P831" s="208" t="s">
        <v>62</v>
      </c>
      <c r="Q831" s="156"/>
      <c r="R831" s="156"/>
      <c r="S831" s="109"/>
    </row>
    <row r="832" spans="1:19" ht="14.25" x14ac:dyDescent="0.2">
      <c r="A832" s="332"/>
      <c r="B832" s="147" t="s">
        <v>76</v>
      </c>
      <c r="C832" s="209"/>
      <c r="D832" s="209"/>
      <c r="E832" s="209"/>
      <c r="F832" s="209"/>
      <c r="G832" s="209" t="s">
        <v>62</v>
      </c>
      <c r="H832" s="209"/>
      <c r="I832" s="274" t="s">
        <v>62</v>
      </c>
      <c r="J832" s="142" t="str">
        <f t="shared" si="399"/>
        <v>X</v>
      </c>
      <c r="K832" s="209" t="str">
        <f t="shared" si="400"/>
        <v>X</v>
      </c>
      <c r="L832" s="209" t="s">
        <v>62</v>
      </c>
      <c r="M832" s="209"/>
      <c r="N832" s="209"/>
      <c r="O832" s="208" t="s">
        <v>62</v>
      </c>
      <c r="P832" s="208" t="s">
        <v>62</v>
      </c>
      <c r="Q832" s="208" t="s">
        <v>62</v>
      </c>
      <c r="R832" s="208" t="s">
        <v>62</v>
      </c>
      <c r="S832" s="109"/>
    </row>
    <row r="833" spans="1:19" ht="45" x14ac:dyDescent="0.2">
      <c r="A833" s="332"/>
      <c r="B833" s="148" t="s">
        <v>192</v>
      </c>
      <c r="C833" s="209"/>
      <c r="D833" s="209" t="s">
        <v>62</v>
      </c>
      <c r="E833" s="209"/>
      <c r="F833" s="209"/>
      <c r="G833" s="209">
        <v>4</v>
      </c>
      <c r="H833" s="209">
        <v>2</v>
      </c>
      <c r="I833" s="274">
        <v>0</v>
      </c>
      <c r="J833" s="142">
        <f t="shared" si="399"/>
        <v>0</v>
      </c>
      <c r="K833" s="209">
        <f t="shared" si="400"/>
        <v>4</v>
      </c>
      <c r="L833" s="209" t="s">
        <v>62</v>
      </c>
      <c r="M833" s="150">
        <v>46022</v>
      </c>
      <c r="N833" s="150">
        <v>46022</v>
      </c>
      <c r="O833" s="156"/>
      <c r="P833" s="208" t="s">
        <v>62</v>
      </c>
      <c r="Q833" s="156"/>
      <c r="R833" s="156"/>
      <c r="S833" s="109"/>
    </row>
    <row r="834" spans="1:19" ht="14.25" x14ac:dyDescent="0.2">
      <c r="A834" s="332"/>
      <c r="B834" s="147" t="s">
        <v>193</v>
      </c>
      <c r="C834" s="209"/>
      <c r="D834" s="209"/>
      <c r="E834" s="209"/>
      <c r="F834" s="209"/>
      <c r="G834" s="209" t="s">
        <v>62</v>
      </c>
      <c r="H834" s="209"/>
      <c r="I834" s="274" t="s">
        <v>62</v>
      </c>
      <c r="J834" s="142" t="str">
        <f t="shared" si="399"/>
        <v>X</v>
      </c>
      <c r="K834" s="209" t="str">
        <f t="shared" si="400"/>
        <v>X</v>
      </c>
      <c r="L834" s="209" t="s">
        <v>62</v>
      </c>
      <c r="M834" s="209"/>
      <c r="N834" s="209"/>
      <c r="O834" s="208" t="s">
        <v>62</v>
      </c>
      <c r="P834" s="208" t="s">
        <v>62</v>
      </c>
      <c r="Q834" s="208" t="s">
        <v>62</v>
      </c>
      <c r="R834" s="208" t="s">
        <v>62</v>
      </c>
      <c r="S834" s="109"/>
    </row>
    <row r="835" spans="1:19" ht="45" x14ac:dyDescent="0.2">
      <c r="A835" s="332"/>
      <c r="B835" s="148" t="s">
        <v>330</v>
      </c>
      <c r="C835" s="209"/>
      <c r="D835" s="209" t="s">
        <v>62</v>
      </c>
      <c r="E835" s="209"/>
      <c r="F835" s="209"/>
      <c r="G835" s="209">
        <v>4</v>
      </c>
      <c r="H835" s="209">
        <v>2</v>
      </c>
      <c r="I835" s="274">
        <v>0</v>
      </c>
      <c r="J835" s="142">
        <f t="shared" si="399"/>
        <v>0</v>
      </c>
      <c r="K835" s="209">
        <f t="shared" si="400"/>
        <v>4</v>
      </c>
      <c r="L835" s="209" t="s">
        <v>62</v>
      </c>
      <c r="M835" s="150">
        <v>46022</v>
      </c>
      <c r="N835" s="150">
        <v>46022</v>
      </c>
      <c r="O835" s="156"/>
      <c r="P835" s="208" t="s">
        <v>62</v>
      </c>
      <c r="Q835" s="156"/>
      <c r="R835" s="156"/>
      <c r="S835" s="109"/>
    </row>
    <row r="836" spans="1:19" ht="14.25" x14ac:dyDescent="0.2">
      <c r="A836" s="332"/>
      <c r="B836" s="147" t="s">
        <v>71</v>
      </c>
      <c r="C836" s="209"/>
      <c r="D836" s="209"/>
      <c r="E836" s="209"/>
      <c r="F836" s="209"/>
      <c r="G836" s="209" t="s">
        <v>62</v>
      </c>
      <c r="H836" s="209"/>
      <c r="I836" s="274" t="s">
        <v>62</v>
      </c>
      <c r="J836" s="142" t="str">
        <f t="shared" si="399"/>
        <v>X</v>
      </c>
      <c r="K836" s="209" t="str">
        <f t="shared" si="400"/>
        <v>X</v>
      </c>
      <c r="L836" s="209" t="s">
        <v>62</v>
      </c>
      <c r="M836" s="209"/>
      <c r="N836" s="209"/>
      <c r="O836" s="208" t="s">
        <v>62</v>
      </c>
      <c r="P836" s="208" t="s">
        <v>62</v>
      </c>
      <c r="Q836" s="208" t="s">
        <v>62</v>
      </c>
      <c r="R836" s="208" t="s">
        <v>62</v>
      </c>
      <c r="S836" s="109"/>
    </row>
    <row r="837" spans="1:19" x14ac:dyDescent="0.2">
      <c r="A837" s="333"/>
      <c r="B837" s="148" t="s">
        <v>72</v>
      </c>
      <c r="C837" s="209"/>
      <c r="D837" s="209" t="s">
        <v>62</v>
      </c>
      <c r="E837" s="209"/>
      <c r="F837" s="209"/>
      <c r="G837" s="209">
        <v>4</v>
      </c>
      <c r="H837" s="209">
        <v>2</v>
      </c>
      <c r="I837" s="274">
        <v>0</v>
      </c>
      <c r="J837" s="142">
        <f t="shared" si="399"/>
        <v>0</v>
      </c>
      <c r="K837" s="209">
        <f t="shared" si="400"/>
        <v>4</v>
      </c>
      <c r="L837" s="209" t="s">
        <v>62</v>
      </c>
      <c r="M837" s="150">
        <v>46022</v>
      </c>
      <c r="N837" s="150">
        <v>46022</v>
      </c>
      <c r="O837" s="156"/>
      <c r="P837" s="208" t="s">
        <v>62</v>
      </c>
      <c r="Q837" s="156"/>
      <c r="R837" s="156"/>
      <c r="S837" s="109"/>
    </row>
    <row r="838" spans="1:19" ht="58.5" x14ac:dyDescent="0.2">
      <c r="A838" s="331" t="s">
        <v>315</v>
      </c>
      <c r="B838" s="137" t="str">
        <f>B830</f>
        <v>Результат предоставления субсидии 2 (код субсидии № 7028):</v>
      </c>
      <c r="C838" s="142" t="s">
        <v>191</v>
      </c>
      <c r="D838" s="141" t="s">
        <v>333</v>
      </c>
      <c r="E838" s="141" t="s">
        <v>320</v>
      </c>
      <c r="F838" s="142">
        <v>642</v>
      </c>
      <c r="G838" s="142"/>
      <c r="H838" s="142">
        <f>G838</f>
        <v>0</v>
      </c>
      <c r="I838" s="142">
        <v>0</v>
      </c>
      <c r="J838" s="142">
        <f t="shared" si="399"/>
        <v>0</v>
      </c>
      <c r="K838" s="142">
        <f t="shared" si="400"/>
        <v>0</v>
      </c>
      <c r="L838" s="142"/>
      <c r="M838" s="209" t="s">
        <v>62</v>
      </c>
      <c r="N838" s="209" t="s">
        <v>62</v>
      </c>
      <c r="O838" s="156"/>
      <c r="P838" s="156"/>
      <c r="Q838" s="156"/>
      <c r="R838" s="156"/>
      <c r="S838" s="109"/>
    </row>
    <row r="839" spans="1:19" ht="31.5" x14ac:dyDescent="0.2">
      <c r="A839" s="332"/>
      <c r="B839" s="146" t="s">
        <v>70</v>
      </c>
      <c r="C839" s="209"/>
      <c r="D839" s="209" t="s">
        <v>62</v>
      </c>
      <c r="E839" s="209"/>
      <c r="F839" s="209"/>
      <c r="G839" s="209">
        <f>G838</f>
        <v>0</v>
      </c>
      <c r="H839" s="209">
        <f t="shared" ref="H839:I839" si="426">H838</f>
        <v>0</v>
      </c>
      <c r="I839" s="274">
        <f t="shared" si="426"/>
        <v>0</v>
      </c>
      <c r="J839" s="142">
        <f t="shared" ref="J839:J902" si="427">I839</f>
        <v>0</v>
      </c>
      <c r="K839" s="209">
        <f t="shared" ref="K839:K902" si="428">G839</f>
        <v>0</v>
      </c>
      <c r="L839" s="209" t="s">
        <v>62</v>
      </c>
      <c r="M839" s="150">
        <v>46022</v>
      </c>
      <c r="N839" s="150">
        <v>46022</v>
      </c>
      <c r="O839" s="156"/>
      <c r="P839" s="208" t="s">
        <v>62</v>
      </c>
      <c r="Q839" s="156"/>
      <c r="R839" s="156"/>
      <c r="S839" s="109"/>
    </row>
    <row r="840" spans="1:19" ht="14.25" x14ac:dyDescent="0.2">
      <c r="A840" s="332"/>
      <c r="B840" s="147" t="s">
        <v>76</v>
      </c>
      <c r="C840" s="209"/>
      <c r="D840" s="209"/>
      <c r="E840" s="209"/>
      <c r="F840" s="209"/>
      <c r="G840" s="209" t="s">
        <v>62</v>
      </c>
      <c r="H840" s="209"/>
      <c r="I840" s="274" t="s">
        <v>62</v>
      </c>
      <c r="J840" s="142" t="str">
        <f t="shared" si="427"/>
        <v>X</v>
      </c>
      <c r="K840" s="209" t="str">
        <f t="shared" si="428"/>
        <v>X</v>
      </c>
      <c r="L840" s="209" t="s">
        <v>62</v>
      </c>
      <c r="M840" s="209"/>
      <c r="N840" s="209"/>
      <c r="O840" s="208" t="s">
        <v>62</v>
      </c>
      <c r="P840" s="208" t="s">
        <v>62</v>
      </c>
      <c r="Q840" s="208" t="s">
        <v>62</v>
      </c>
      <c r="R840" s="208" t="s">
        <v>62</v>
      </c>
      <c r="S840" s="109"/>
    </row>
    <row r="841" spans="1:19" ht="45" x14ac:dyDescent="0.2">
      <c r="A841" s="332"/>
      <c r="B841" s="148" t="s">
        <v>192</v>
      </c>
      <c r="C841" s="209"/>
      <c r="D841" s="209" t="s">
        <v>62</v>
      </c>
      <c r="E841" s="209"/>
      <c r="F841" s="209"/>
      <c r="G841" s="209">
        <f>G838</f>
        <v>0</v>
      </c>
      <c r="H841" s="209">
        <f t="shared" ref="H841:I841" si="429">H838</f>
        <v>0</v>
      </c>
      <c r="I841" s="274">
        <f t="shared" si="429"/>
        <v>0</v>
      </c>
      <c r="J841" s="142">
        <f t="shared" si="427"/>
        <v>0</v>
      </c>
      <c r="K841" s="209">
        <f t="shared" si="428"/>
        <v>0</v>
      </c>
      <c r="L841" s="209" t="s">
        <v>62</v>
      </c>
      <c r="M841" s="150">
        <v>46022</v>
      </c>
      <c r="N841" s="150">
        <v>46022</v>
      </c>
      <c r="O841" s="156"/>
      <c r="P841" s="208" t="s">
        <v>62</v>
      </c>
      <c r="Q841" s="156"/>
      <c r="R841" s="156"/>
      <c r="S841" s="109"/>
    </row>
    <row r="842" spans="1:19" ht="14.25" x14ac:dyDescent="0.2">
      <c r="A842" s="332"/>
      <c r="B842" s="147" t="s">
        <v>193</v>
      </c>
      <c r="C842" s="209"/>
      <c r="D842" s="209"/>
      <c r="E842" s="209"/>
      <c r="F842" s="209"/>
      <c r="G842" s="209" t="s">
        <v>62</v>
      </c>
      <c r="H842" s="209"/>
      <c r="I842" s="274" t="s">
        <v>62</v>
      </c>
      <c r="J842" s="142" t="str">
        <f t="shared" si="427"/>
        <v>X</v>
      </c>
      <c r="K842" s="209" t="str">
        <f t="shared" si="428"/>
        <v>X</v>
      </c>
      <c r="L842" s="209" t="s">
        <v>62</v>
      </c>
      <c r="M842" s="209"/>
      <c r="N842" s="209"/>
      <c r="O842" s="208" t="s">
        <v>62</v>
      </c>
      <c r="P842" s="208" t="s">
        <v>62</v>
      </c>
      <c r="Q842" s="208" t="s">
        <v>62</v>
      </c>
      <c r="R842" s="208" t="s">
        <v>62</v>
      </c>
      <c r="S842" s="109"/>
    </row>
    <row r="843" spans="1:19" ht="45" x14ac:dyDescent="0.2">
      <c r="A843" s="332"/>
      <c r="B843" s="148" t="s">
        <v>330</v>
      </c>
      <c r="C843" s="209"/>
      <c r="D843" s="209" t="s">
        <v>62</v>
      </c>
      <c r="E843" s="209"/>
      <c r="F843" s="209"/>
      <c r="G843" s="209">
        <f>G839</f>
        <v>0</v>
      </c>
      <c r="H843" s="209">
        <f t="shared" ref="H843:I843" si="430">H839</f>
        <v>0</v>
      </c>
      <c r="I843" s="274">
        <f t="shared" si="430"/>
        <v>0</v>
      </c>
      <c r="J843" s="142">
        <f t="shared" si="427"/>
        <v>0</v>
      </c>
      <c r="K843" s="209">
        <f t="shared" si="428"/>
        <v>0</v>
      </c>
      <c r="L843" s="209" t="s">
        <v>62</v>
      </c>
      <c r="M843" s="150">
        <v>46022</v>
      </c>
      <c r="N843" s="150">
        <v>46022</v>
      </c>
      <c r="O843" s="156"/>
      <c r="P843" s="208" t="s">
        <v>62</v>
      </c>
      <c r="Q843" s="156"/>
      <c r="R843" s="156"/>
      <c r="S843" s="109"/>
    </row>
    <row r="844" spans="1:19" ht="14.25" x14ac:dyDescent="0.2">
      <c r="A844" s="332"/>
      <c r="B844" s="147" t="s">
        <v>71</v>
      </c>
      <c r="C844" s="209"/>
      <c r="D844" s="209"/>
      <c r="E844" s="209"/>
      <c r="F844" s="209"/>
      <c r="G844" s="209" t="s">
        <v>62</v>
      </c>
      <c r="H844" s="209"/>
      <c r="I844" s="274" t="s">
        <v>62</v>
      </c>
      <c r="J844" s="142" t="str">
        <f t="shared" si="427"/>
        <v>X</v>
      </c>
      <c r="K844" s="209" t="str">
        <f t="shared" si="428"/>
        <v>X</v>
      </c>
      <c r="L844" s="209" t="s">
        <v>62</v>
      </c>
      <c r="M844" s="209"/>
      <c r="N844" s="209"/>
      <c r="O844" s="208" t="s">
        <v>62</v>
      </c>
      <c r="P844" s="208" t="s">
        <v>62</v>
      </c>
      <c r="Q844" s="208" t="s">
        <v>62</v>
      </c>
      <c r="R844" s="208" t="s">
        <v>62</v>
      </c>
      <c r="S844" s="109"/>
    </row>
    <row r="845" spans="1:19" x14ac:dyDescent="0.2">
      <c r="A845" s="333"/>
      <c r="B845" s="148" t="s">
        <v>72</v>
      </c>
      <c r="C845" s="209"/>
      <c r="D845" s="209" t="s">
        <v>62</v>
      </c>
      <c r="E845" s="209"/>
      <c r="F845" s="209"/>
      <c r="G845" s="209">
        <f>G843</f>
        <v>0</v>
      </c>
      <c r="H845" s="209">
        <f t="shared" ref="H845:I845" si="431">H843</f>
        <v>0</v>
      </c>
      <c r="I845" s="274">
        <f t="shared" si="431"/>
        <v>0</v>
      </c>
      <c r="J845" s="142">
        <f t="shared" si="427"/>
        <v>0</v>
      </c>
      <c r="K845" s="209">
        <f t="shared" si="428"/>
        <v>0</v>
      </c>
      <c r="L845" s="209" t="s">
        <v>62</v>
      </c>
      <c r="M845" s="150">
        <v>46022</v>
      </c>
      <c r="N845" s="150">
        <v>46022</v>
      </c>
      <c r="O845" s="156"/>
      <c r="P845" s="208" t="s">
        <v>62</v>
      </c>
      <c r="Q845" s="156"/>
      <c r="R845" s="156"/>
      <c r="S845" s="109"/>
    </row>
    <row r="846" spans="1:19" ht="58.5" x14ac:dyDescent="0.2">
      <c r="A846" s="331" t="s">
        <v>316</v>
      </c>
      <c r="B846" s="137" t="str">
        <f>B838</f>
        <v>Результат предоставления субсидии 2 (код субсидии № 7028):</v>
      </c>
      <c r="C846" s="142" t="s">
        <v>191</v>
      </c>
      <c r="D846" s="141" t="s">
        <v>333</v>
      </c>
      <c r="E846" s="141" t="s">
        <v>320</v>
      </c>
      <c r="F846" s="142">
        <v>642</v>
      </c>
      <c r="G846" s="142">
        <v>17</v>
      </c>
      <c r="H846" s="142">
        <v>17</v>
      </c>
      <c r="I846" s="142">
        <v>0</v>
      </c>
      <c r="J846" s="142">
        <f t="shared" si="427"/>
        <v>0</v>
      </c>
      <c r="K846" s="142">
        <f t="shared" si="428"/>
        <v>17</v>
      </c>
      <c r="L846" s="142"/>
      <c r="M846" s="209" t="s">
        <v>62</v>
      </c>
      <c r="N846" s="209" t="s">
        <v>62</v>
      </c>
      <c r="O846" s="156">
        <v>136621</v>
      </c>
      <c r="P846" s="156"/>
      <c r="Q846" s="156">
        <v>0</v>
      </c>
      <c r="R846" s="156">
        <v>0</v>
      </c>
      <c r="S846" s="109"/>
    </row>
    <row r="847" spans="1:19" ht="31.5" x14ac:dyDescent="0.2">
      <c r="A847" s="332"/>
      <c r="B847" s="146" t="s">
        <v>70</v>
      </c>
      <c r="C847" s="209"/>
      <c r="D847" s="209" t="s">
        <v>62</v>
      </c>
      <c r="E847" s="209"/>
      <c r="F847" s="209"/>
      <c r="G847" s="209">
        <v>17</v>
      </c>
      <c r="H847" s="209">
        <v>17</v>
      </c>
      <c r="I847" s="274">
        <v>0</v>
      </c>
      <c r="J847" s="142">
        <f t="shared" si="427"/>
        <v>0</v>
      </c>
      <c r="K847" s="209">
        <f t="shared" si="428"/>
        <v>17</v>
      </c>
      <c r="L847" s="209" t="s">
        <v>62</v>
      </c>
      <c r="M847" s="150">
        <v>46022</v>
      </c>
      <c r="N847" s="150">
        <v>46022</v>
      </c>
      <c r="O847" s="156"/>
      <c r="P847" s="208" t="s">
        <v>62</v>
      </c>
      <c r="Q847" s="156"/>
      <c r="R847" s="156"/>
      <c r="S847" s="109"/>
    </row>
    <row r="848" spans="1:19" ht="14.25" x14ac:dyDescent="0.2">
      <c r="A848" s="332"/>
      <c r="B848" s="147" t="s">
        <v>76</v>
      </c>
      <c r="C848" s="209"/>
      <c r="D848" s="209"/>
      <c r="E848" s="209"/>
      <c r="F848" s="209"/>
      <c r="G848" s="209" t="s">
        <v>62</v>
      </c>
      <c r="H848" s="209"/>
      <c r="I848" s="274" t="s">
        <v>62</v>
      </c>
      <c r="J848" s="142" t="str">
        <f t="shared" si="427"/>
        <v>X</v>
      </c>
      <c r="K848" s="209" t="str">
        <f t="shared" si="428"/>
        <v>X</v>
      </c>
      <c r="L848" s="209" t="s">
        <v>62</v>
      </c>
      <c r="M848" s="209"/>
      <c r="N848" s="209"/>
      <c r="O848" s="208" t="s">
        <v>62</v>
      </c>
      <c r="P848" s="208" t="s">
        <v>62</v>
      </c>
      <c r="Q848" s="208" t="s">
        <v>62</v>
      </c>
      <c r="R848" s="208" t="s">
        <v>62</v>
      </c>
      <c r="S848" s="109"/>
    </row>
    <row r="849" spans="1:19" ht="45" x14ac:dyDescent="0.2">
      <c r="A849" s="332"/>
      <c r="B849" s="148" t="s">
        <v>192</v>
      </c>
      <c r="C849" s="209"/>
      <c r="D849" s="209" t="s">
        <v>62</v>
      </c>
      <c r="E849" s="209"/>
      <c r="F849" s="209"/>
      <c r="G849" s="209">
        <v>17</v>
      </c>
      <c r="H849" s="209">
        <v>17</v>
      </c>
      <c r="I849" s="274">
        <v>0</v>
      </c>
      <c r="J849" s="142">
        <f t="shared" si="427"/>
        <v>0</v>
      </c>
      <c r="K849" s="209">
        <f t="shared" si="428"/>
        <v>17</v>
      </c>
      <c r="L849" s="209" t="s">
        <v>62</v>
      </c>
      <c r="M849" s="150">
        <v>46022</v>
      </c>
      <c r="N849" s="150">
        <v>46022</v>
      </c>
      <c r="O849" s="156"/>
      <c r="P849" s="208" t="s">
        <v>62</v>
      </c>
      <c r="Q849" s="156"/>
      <c r="R849" s="156"/>
      <c r="S849" s="109"/>
    </row>
    <row r="850" spans="1:19" ht="14.25" x14ac:dyDescent="0.2">
      <c r="A850" s="332"/>
      <c r="B850" s="147" t="s">
        <v>193</v>
      </c>
      <c r="C850" s="209"/>
      <c r="D850" s="209"/>
      <c r="E850" s="209"/>
      <c r="F850" s="209"/>
      <c r="G850" s="209" t="s">
        <v>62</v>
      </c>
      <c r="H850" s="209"/>
      <c r="I850" s="274" t="s">
        <v>62</v>
      </c>
      <c r="J850" s="142" t="str">
        <f t="shared" si="427"/>
        <v>X</v>
      </c>
      <c r="K850" s="209" t="str">
        <f t="shared" si="428"/>
        <v>X</v>
      </c>
      <c r="L850" s="209" t="s">
        <v>62</v>
      </c>
      <c r="M850" s="209"/>
      <c r="N850" s="209"/>
      <c r="O850" s="208" t="s">
        <v>62</v>
      </c>
      <c r="P850" s="208" t="s">
        <v>62</v>
      </c>
      <c r="Q850" s="208" t="s">
        <v>62</v>
      </c>
      <c r="R850" s="208" t="s">
        <v>62</v>
      </c>
      <c r="S850" s="109"/>
    </row>
    <row r="851" spans="1:19" ht="45" x14ac:dyDescent="0.2">
      <c r="A851" s="332"/>
      <c r="B851" s="148" t="s">
        <v>330</v>
      </c>
      <c r="C851" s="209"/>
      <c r="D851" s="209" t="s">
        <v>62</v>
      </c>
      <c r="E851" s="209"/>
      <c r="F851" s="209"/>
      <c r="G851" s="209">
        <v>17</v>
      </c>
      <c r="H851" s="209">
        <v>17</v>
      </c>
      <c r="I851" s="274">
        <v>0</v>
      </c>
      <c r="J851" s="142">
        <f t="shared" si="427"/>
        <v>0</v>
      </c>
      <c r="K851" s="209">
        <f t="shared" si="428"/>
        <v>17</v>
      </c>
      <c r="L851" s="209" t="s">
        <v>62</v>
      </c>
      <c r="M851" s="150">
        <v>46022</v>
      </c>
      <c r="N851" s="150">
        <v>46022</v>
      </c>
      <c r="O851" s="156"/>
      <c r="P851" s="208" t="s">
        <v>62</v>
      </c>
      <c r="Q851" s="156"/>
      <c r="R851" s="156"/>
      <c r="S851" s="109"/>
    </row>
    <row r="852" spans="1:19" ht="14.25" x14ac:dyDescent="0.2">
      <c r="A852" s="332"/>
      <c r="B852" s="147" t="s">
        <v>71</v>
      </c>
      <c r="C852" s="209"/>
      <c r="D852" s="209"/>
      <c r="E852" s="209"/>
      <c r="F852" s="209"/>
      <c r="G852" s="209" t="s">
        <v>62</v>
      </c>
      <c r="H852" s="209"/>
      <c r="I852" s="274" t="s">
        <v>62</v>
      </c>
      <c r="J852" s="142" t="str">
        <f t="shared" si="427"/>
        <v>X</v>
      </c>
      <c r="K852" s="209" t="str">
        <f t="shared" si="428"/>
        <v>X</v>
      </c>
      <c r="L852" s="209" t="s">
        <v>62</v>
      </c>
      <c r="M852" s="209"/>
      <c r="N852" s="209"/>
      <c r="O852" s="208" t="s">
        <v>62</v>
      </c>
      <c r="P852" s="208" t="s">
        <v>62</v>
      </c>
      <c r="Q852" s="208" t="s">
        <v>62</v>
      </c>
      <c r="R852" s="208" t="s">
        <v>62</v>
      </c>
      <c r="S852" s="109"/>
    </row>
    <row r="853" spans="1:19" x14ac:dyDescent="0.2">
      <c r="A853" s="333"/>
      <c r="B853" s="148" t="s">
        <v>72</v>
      </c>
      <c r="C853" s="209"/>
      <c r="D853" s="209" t="s">
        <v>62</v>
      </c>
      <c r="E853" s="209"/>
      <c r="F853" s="209"/>
      <c r="G853" s="209">
        <v>17</v>
      </c>
      <c r="H853" s="209">
        <v>17</v>
      </c>
      <c r="I853" s="274">
        <v>0</v>
      </c>
      <c r="J853" s="142">
        <f t="shared" si="427"/>
        <v>0</v>
      </c>
      <c r="K853" s="209">
        <f t="shared" si="428"/>
        <v>17</v>
      </c>
      <c r="L853" s="209" t="s">
        <v>62</v>
      </c>
      <c r="M853" s="150">
        <v>46022</v>
      </c>
      <c r="N853" s="150">
        <v>46022</v>
      </c>
      <c r="O853" s="156"/>
      <c r="P853" s="208" t="s">
        <v>62</v>
      </c>
      <c r="Q853" s="156"/>
      <c r="R853" s="156"/>
      <c r="S853" s="109"/>
    </row>
    <row r="854" spans="1:19" ht="58.5" x14ac:dyDescent="0.2">
      <c r="A854" s="331" t="s">
        <v>317</v>
      </c>
      <c r="B854" s="137" t="str">
        <f>B846</f>
        <v>Результат предоставления субсидии 2 (код субсидии № 7028):</v>
      </c>
      <c r="C854" s="142" t="s">
        <v>191</v>
      </c>
      <c r="D854" s="141" t="s">
        <v>333</v>
      </c>
      <c r="E854" s="141" t="s">
        <v>320</v>
      </c>
      <c r="F854" s="142">
        <v>642</v>
      </c>
      <c r="G854" s="142">
        <v>56</v>
      </c>
      <c r="H854" s="142">
        <v>57</v>
      </c>
      <c r="I854" s="142">
        <v>0</v>
      </c>
      <c r="J854" s="142">
        <f t="shared" si="427"/>
        <v>0</v>
      </c>
      <c r="K854" s="142">
        <f t="shared" si="428"/>
        <v>56</v>
      </c>
      <c r="L854" s="142"/>
      <c r="M854" s="209" t="s">
        <v>62</v>
      </c>
      <c r="N854" s="209" t="s">
        <v>62</v>
      </c>
      <c r="O854" s="156">
        <v>218360.84000000003</v>
      </c>
      <c r="P854" s="156"/>
      <c r="Q854" s="156">
        <v>0</v>
      </c>
      <c r="R854" s="156">
        <v>0</v>
      </c>
      <c r="S854" s="109"/>
    </row>
    <row r="855" spans="1:19" ht="31.5" x14ac:dyDescent="0.2">
      <c r="A855" s="332"/>
      <c r="B855" s="146" t="s">
        <v>70</v>
      </c>
      <c r="C855" s="209"/>
      <c r="D855" s="209" t="s">
        <v>62</v>
      </c>
      <c r="E855" s="209"/>
      <c r="F855" s="209"/>
      <c r="G855" s="209">
        <v>56</v>
      </c>
      <c r="H855" s="209">
        <v>57</v>
      </c>
      <c r="I855" s="274">
        <v>0</v>
      </c>
      <c r="J855" s="142">
        <f t="shared" si="427"/>
        <v>0</v>
      </c>
      <c r="K855" s="209">
        <f t="shared" si="428"/>
        <v>56</v>
      </c>
      <c r="L855" s="209" t="s">
        <v>62</v>
      </c>
      <c r="M855" s="150">
        <v>46022</v>
      </c>
      <c r="N855" s="150">
        <v>46022</v>
      </c>
      <c r="O855" s="156"/>
      <c r="P855" s="208" t="s">
        <v>62</v>
      </c>
      <c r="Q855" s="156"/>
      <c r="R855" s="156"/>
      <c r="S855" s="109"/>
    </row>
    <row r="856" spans="1:19" ht="14.25" x14ac:dyDescent="0.2">
      <c r="A856" s="332"/>
      <c r="B856" s="147" t="s">
        <v>76</v>
      </c>
      <c r="C856" s="209"/>
      <c r="D856" s="209"/>
      <c r="E856" s="209"/>
      <c r="F856" s="209"/>
      <c r="G856" s="209" t="s">
        <v>62</v>
      </c>
      <c r="H856" s="209"/>
      <c r="I856" s="274" t="s">
        <v>62</v>
      </c>
      <c r="J856" s="142" t="str">
        <f t="shared" si="427"/>
        <v>X</v>
      </c>
      <c r="K856" s="209" t="str">
        <f t="shared" si="428"/>
        <v>X</v>
      </c>
      <c r="L856" s="209" t="s">
        <v>62</v>
      </c>
      <c r="M856" s="209"/>
      <c r="N856" s="209"/>
      <c r="O856" s="208" t="s">
        <v>62</v>
      </c>
      <c r="P856" s="208" t="s">
        <v>62</v>
      </c>
      <c r="Q856" s="208" t="s">
        <v>62</v>
      </c>
      <c r="R856" s="208" t="s">
        <v>62</v>
      </c>
      <c r="S856" s="109"/>
    </row>
    <row r="857" spans="1:19" ht="45" x14ac:dyDescent="0.2">
      <c r="A857" s="332"/>
      <c r="B857" s="148" t="s">
        <v>192</v>
      </c>
      <c r="C857" s="209"/>
      <c r="D857" s="209" t="s">
        <v>62</v>
      </c>
      <c r="E857" s="209"/>
      <c r="F857" s="209"/>
      <c r="G857" s="209">
        <v>56</v>
      </c>
      <c r="H857" s="209">
        <v>57</v>
      </c>
      <c r="I857" s="274">
        <v>0</v>
      </c>
      <c r="J857" s="142">
        <f t="shared" si="427"/>
        <v>0</v>
      </c>
      <c r="K857" s="209">
        <f t="shared" si="428"/>
        <v>56</v>
      </c>
      <c r="L857" s="209" t="s">
        <v>62</v>
      </c>
      <c r="M857" s="150">
        <v>46022</v>
      </c>
      <c r="N857" s="150">
        <v>46022</v>
      </c>
      <c r="O857" s="156"/>
      <c r="P857" s="208" t="s">
        <v>62</v>
      </c>
      <c r="Q857" s="156"/>
      <c r="R857" s="156"/>
      <c r="S857" s="109"/>
    </row>
    <row r="858" spans="1:19" ht="14.25" x14ac:dyDescent="0.2">
      <c r="A858" s="332"/>
      <c r="B858" s="147" t="s">
        <v>193</v>
      </c>
      <c r="C858" s="209"/>
      <c r="D858" s="209"/>
      <c r="E858" s="209"/>
      <c r="F858" s="209"/>
      <c r="G858" s="209" t="s">
        <v>62</v>
      </c>
      <c r="H858" s="209"/>
      <c r="I858" s="274" t="s">
        <v>62</v>
      </c>
      <c r="J858" s="142" t="str">
        <f t="shared" si="427"/>
        <v>X</v>
      </c>
      <c r="K858" s="209" t="str">
        <f t="shared" si="428"/>
        <v>X</v>
      </c>
      <c r="L858" s="209" t="s">
        <v>62</v>
      </c>
      <c r="M858" s="209"/>
      <c r="N858" s="209"/>
      <c r="O858" s="208" t="s">
        <v>62</v>
      </c>
      <c r="P858" s="208" t="s">
        <v>62</v>
      </c>
      <c r="Q858" s="208" t="s">
        <v>62</v>
      </c>
      <c r="R858" s="208" t="s">
        <v>62</v>
      </c>
      <c r="S858" s="109"/>
    </row>
    <row r="859" spans="1:19" ht="45" x14ac:dyDescent="0.2">
      <c r="A859" s="332"/>
      <c r="B859" s="148" t="s">
        <v>330</v>
      </c>
      <c r="C859" s="209"/>
      <c r="D859" s="209" t="s">
        <v>62</v>
      </c>
      <c r="E859" s="209"/>
      <c r="F859" s="209"/>
      <c r="G859" s="209">
        <v>56</v>
      </c>
      <c r="H859" s="209">
        <v>57</v>
      </c>
      <c r="I859" s="274">
        <v>0</v>
      </c>
      <c r="J859" s="142">
        <f t="shared" si="427"/>
        <v>0</v>
      </c>
      <c r="K859" s="209">
        <f t="shared" si="428"/>
        <v>56</v>
      </c>
      <c r="L859" s="209" t="s">
        <v>62</v>
      </c>
      <c r="M859" s="150">
        <v>46022</v>
      </c>
      <c r="N859" s="150">
        <v>46022</v>
      </c>
      <c r="O859" s="156"/>
      <c r="P859" s="208" t="s">
        <v>62</v>
      </c>
      <c r="Q859" s="156"/>
      <c r="R859" s="156"/>
      <c r="S859" s="109"/>
    </row>
    <row r="860" spans="1:19" ht="14.25" x14ac:dyDescent="0.2">
      <c r="A860" s="332"/>
      <c r="B860" s="147" t="s">
        <v>71</v>
      </c>
      <c r="C860" s="209"/>
      <c r="D860" s="209"/>
      <c r="E860" s="209"/>
      <c r="F860" s="209"/>
      <c r="G860" s="209" t="s">
        <v>62</v>
      </c>
      <c r="H860" s="209"/>
      <c r="I860" s="274" t="s">
        <v>62</v>
      </c>
      <c r="J860" s="142" t="str">
        <f t="shared" si="427"/>
        <v>X</v>
      </c>
      <c r="K860" s="209" t="str">
        <f t="shared" si="428"/>
        <v>X</v>
      </c>
      <c r="L860" s="209" t="s">
        <v>62</v>
      </c>
      <c r="M860" s="209"/>
      <c r="N860" s="209"/>
      <c r="O860" s="208" t="s">
        <v>62</v>
      </c>
      <c r="P860" s="208" t="s">
        <v>62</v>
      </c>
      <c r="Q860" s="208" t="s">
        <v>62</v>
      </c>
      <c r="R860" s="208" t="s">
        <v>62</v>
      </c>
      <c r="S860" s="109"/>
    </row>
    <row r="861" spans="1:19" x14ac:dyDescent="0.2">
      <c r="A861" s="333"/>
      <c r="B861" s="148" t="s">
        <v>72</v>
      </c>
      <c r="C861" s="209"/>
      <c r="D861" s="209" t="s">
        <v>62</v>
      </c>
      <c r="E861" s="209"/>
      <c r="F861" s="209"/>
      <c r="G861" s="209">
        <v>56</v>
      </c>
      <c r="H861" s="209">
        <v>57</v>
      </c>
      <c r="I861" s="274">
        <v>0</v>
      </c>
      <c r="J861" s="142">
        <f t="shared" si="427"/>
        <v>0</v>
      </c>
      <c r="K861" s="209">
        <f t="shared" si="428"/>
        <v>56</v>
      </c>
      <c r="L861" s="209" t="s">
        <v>62</v>
      </c>
      <c r="M861" s="150">
        <v>46022</v>
      </c>
      <c r="N861" s="150">
        <v>46022</v>
      </c>
      <c r="O861" s="156"/>
      <c r="P861" s="208" t="s">
        <v>62</v>
      </c>
      <c r="Q861" s="156"/>
      <c r="R861" s="156"/>
      <c r="S861" s="109"/>
    </row>
    <row r="862" spans="1:19" ht="58.5" x14ac:dyDescent="0.2">
      <c r="A862" s="331" t="s">
        <v>318</v>
      </c>
      <c r="B862" s="137" t="str">
        <f>B854</f>
        <v>Результат предоставления субсидии 2 (код субсидии № 7028):</v>
      </c>
      <c r="C862" s="142" t="s">
        <v>191</v>
      </c>
      <c r="D862" s="141" t="s">
        <v>333</v>
      </c>
      <c r="E862" s="141" t="s">
        <v>320</v>
      </c>
      <c r="F862" s="142">
        <v>642</v>
      </c>
      <c r="G862" s="142"/>
      <c r="H862" s="142">
        <f>G862</f>
        <v>0</v>
      </c>
      <c r="I862" s="142">
        <v>0</v>
      </c>
      <c r="J862" s="142">
        <f t="shared" si="427"/>
        <v>0</v>
      </c>
      <c r="K862" s="142">
        <f t="shared" si="428"/>
        <v>0</v>
      </c>
      <c r="L862" s="142"/>
      <c r="M862" s="209" t="s">
        <v>62</v>
      </c>
      <c r="N862" s="209" t="s">
        <v>62</v>
      </c>
      <c r="O862" s="156"/>
      <c r="P862" s="156"/>
      <c r="Q862" s="156"/>
      <c r="R862" s="156"/>
      <c r="S862" s="109"/>
    </row>
    <row r="863" spans="1:19" ht="31.5" x14ac:dyDescent="0.2">
      <c r="A863" s="332"/>
      <c r="B863" s="146" t="s">
        <v>70</v>
      </c>
      <c r="C863" s="209"/>
      <c r="D863" s="209" t="s">
        <v>62</v>
      </c>
      <c r="E863" s="209"/>
      <c r="F863" s="209"/>
      <c r="G863" s="209">
        <f>G862</f>
        <v>0</v>
      </c>
      <c r="H863" s="209">
        <f t="shared" ref="H863:I863" si="432">H862</f>
        <v>0</v>
      </c>
      <c r="I863" s="274">
        <f t="shared" si="432"/>
        <v>0</v>
      </c>
      <c r="J863" s="142">
        <f t="shared" si="427"/>
        <v>0</v>
      </c>
      <c r="K863" s="209">
        <f t="shared" si="428"/>
        <v>0</v>
      </c>
      <c r="L863" s="209" t="s">
        <v>62</v>
      </c>
      <c r="M863" s="150">
        <v>46022</v>
      </c>
      <c r="N863" s="150">
        <v>46022</v>
      </c>
      <c r="O863" s="156"/>
      <c r="P863" s="208" t="s">
        <v>62</v>
      </c>
      <c r="Q863" s="156"/>
      <c r="R863" s="156"/>
      <c r="S863" s="109"/>
    </row>
    <row r="864" spans="1:19" ht="14.25" x14ac:dyDescent="0.2">
      <c r="A864" s="332"/>
      <c r="B864" s="147" t="s">
        <v>76</v>
      </c>
      <c r="C864" s="209"/>
      <c r="D864" s="209"/>
      <c r="E864" s="209"/>
      <c r="F864" s="209"/>
      <c r="G864" s="209" t="s">
        <v>62</v>
      </c>
      <c r="H864" s="209"/>
      <c r="I864" s="274" t="s">
        <v>62</v>
      </c>
      <c r="J864" s="142" t="str">
        <f t="shared" si="427"/>
        <v>X</v>
      </c>
      <c r="K864" s="209" t="str">
        <f t="shared" si="428"/>
        <v>X</v>
      </c>
      <c r="L864" s="209" t="s">
        <v>62</v>
      </c>
      <c r="M864" s="209"/>
      <c r="N864" s="209"/>
      <c r="O864" s="208" t="s">
        <v>62</v>
      </c>
      <c r="P864" s="208" t="s">
        <v>62</v>
      </c>
      <c r="Q864" s="208" t="s">
        <v>62</v>
      </c>
      <c r="R864" s="208" t="s">
        <v>62</v>
      </c>
      <c r="S864" s="109"/>
    </row>
    <row r="865" spans="1:19" ht="45" x14ac:dyDescent="0.2">
      <c r="A865" s="332"/>
      <c r="B865" s="148" t="s">
        <v>192</v>
      </c>
      <c r="C865" s="209"/>
      <c r="D865" s="209" t="s">
        <v>62</v>
      </c>
      <c r="E865" s="209"/>
      <c r="F865" s="209"/>
      <c r="G865" s="209">
        <f>G862</f>
        <v>0</v>
      </c>
      <c r="H865" s="209">
        <f t="shared" ref="H865:I865" si="433">H862</f>
        <v>0</v>
      </c>
      <c r="I865" s="274">
        <f t="shared" si="433"/>
        <v>0</v>
      </c>
      <c r="J865" s="142">
        <f t="shared" si="427"/>
        <v>0</v>
      </c>
      <c r="K865" s="209">
        <f t="shared" si="428"/>
        <v>0</v>
      </c>
      <c r="L865" s="209" t="s">
        <v>62</v>
      </c>
      <c r="M865" s="150">
        <v>46022</v>
      </c>
      <c r="N865" s="150">
        <v>46022</v>
      </c>
      <c r="O865" s="156"/>
      <c r="P865" s="208" t="s">
        <v>62</v>
      </c>
      <c r="Q865" s="156"/>
      <c r="R865" s="156"/>
      <c r="S865" s="109"/>
    </row>
    <row r="866" spans="1:19" ht="14.25" x14ac:dyDescent="0.2">
      <c r="A866" s="332"/>
      <c r="B866" s="147" t="s">
        <v>193</v>
      </c>
      <c r="C866" s="209"/>
      <c r="D866" s="209"/>
      <c r="E866" s="209"/>
      <c r="F866" s="209"/>
      <c r="G866" s="209" t="s">
        <v>62</v>
      </c>
      <c r="H866" s="209"/>
      <c r="I866" s="274" t="s">
        <v>62</v>
      </c>
      <c r="J866" s="142" t="str">
        <f t="shared" si="427"/>
        <v>X</v>
      </c>
      <c r="K866" s="209" t="str">
        <f t="shared" si="428"/>
        <v>X</v>
      </c>
      <c r="L866" s="209" t="s">
        <v>62</v>
      </c>
      <c r="M866" s="209"/>
      <c r="N866" s="209"/>
      <c r="O866" s="208" t="s">
        <v>62</v>
      </c>
      <c r="P866" s="208" t="s">
        <v>62</v>
      </c>
      <c r="Q866" s="208" t="s">
        <v>62</v>
      </c>
      <c r="R866" s="208" t="s">
        <v>62</v>
      </c>
      <c r="S866" s="109"/>
    </row>
    <row r="867" spans="1:19" ht="45" x14ac:dyDescent="0.2">
      <c r="A867" s="332"/>
      <c r="B867" s="148" t="s">
        <v>330</v>
      </c>
      <c r="C867" s="209"/>
      <c r="D867" s="209" t="s">
        <v>62</v>
      </c>
      <c r="E867" s="209"/>
      <c r="F867" s="209"/>
      <c r="G867" s="209">
        <f>G863</f>
        <v>0</v>
      </c>
      <c r="H867" s="209">
        <f t="shared" ref="H867:I867" si="434">H863</f>
        <v>0</v>
      </c>
      <c r="I867" s="274">
        <f t="shared" si="434"/>
        <v>0</v>
      </c>
      <c r="J867" s="142">
        <f t="shared" si="427"/>
        <v>0</v>
      </c>
      <c r="K867" s="209">
        <f t="shared" si="428"/>
        <v>0</v>
      </c>
      <c r="L867" s="209" t="s">
        <v>62</v>
      </c>
      <c r="M867" s="150">
        <v>46022</v>
      </c>
      <c r="N867" s="150">
        <v>46022</v>
      </c>
      <c r="O867" s="156"/>
      <c r="P867" s="208" t="s">
        <v>62</v>
      </c>
      <c r="Q867" s="156"/>
      <c r="R867" s="156"/>
      <c r="S867" s="109"/>
    </row>
    <row r="868" spans="1:19" ht="14.25" x14ac:dyDescent="0.2">
      <c r="A868" s="332"/>
      <c r="B868" s="147" t="s">
        <v>71</v>
      </c>
      <c r="C868" s="209"/>
      <c r="D868" s="209"/>
      <c r="E868" s="209"/>
      <c r="F868" s="209"/>
      <c r="G868" s="209" t="s">
        <v>62</v>
      </c>
      <c r="H868" s="209"/>
      <c r="I868" s="274" t="s">
        <v>62</v>
      </c>
      <c r="J868" s="142" t="str">
        <f t="shared" si="427"/>
        <v>X</v>
      </c>
      <c r="K868" s="209" t="str">
        <f t="shared" si="428"/>
        <v>X</v>
      </c>
      <c r="L868" s="209" t="s">
        <v>62</v>
      </c>
      <c r="M868" s="209"/>
      <c r="N868" s="209"/>
      <c r="O868" s="208" t="s">
        <v>62</v>
      </c>
      <c r="P868" s="208" t="s">
        <v>62</v>
      </c>
      <c r="Q868" s="208" t="s">
        <v>62</v>
      </c>
      <c r="R868" s="208" t="s">
        <v>62</v>
      </c>
      <c r="S868" s="109"/>
    </row>
    <row r="869" spans="1:19" x14ac:dyDescent="0.2">
      <c r="A869" s="333"/>
      <c r="B869" s="148" t="s">
        <v>72</v>
      </c>
      <c r="C869" s="209"/>
      <c r="D869" s="209" t="s">
        <v>62</v>
      </c>
      <c r="E869" s="209"/>
      <c r="F869" s="209"/>
      <c r="G869" s="209">
        <f>G867</f>
        <v>0</v>
      </c>
      <c r="H869" s="209">
        <f t="shared" ref="H869:I869" si="435">H867</f>
        <v>0</v>
      </c>
      <c r="I869" s="274">
        <f t="shared" si="435"/>
        <v>0</v>
      </c>
      <c r="J869" s="142">
        <f t="shared" si="427"/>
        <v>0</v>
      </c>
      <c r="K869" s="209">
        <f t="shared" si="428"/>
        <v>0</v>
      </c>
      <c r="L869" s="209" t="s">
        <v>62</v>
      </c>
      <c r="M869" s="150">
        <v>46022</v>
      </c>
      <c r="N869" s="150">
        <v>46022</v>
      </c>
      <c r="O869" s="156"/>
      <c r="P869" s="208" t="s">
        <v>62</v>
      </c>
      <c r="Q869" s="156"/>
      <c r="R869" s="156"/>
      <c r="S869" s="109"/>
    </row>
    <row r="870" spans="1:19" ht="58.5" x14ac:dyDescent="0.2">
      <c r="A870" s="331" t="s">
        <v>319</v>
      </c>
      <c r="B870" s="137" t="str">
        <f>B862</f>
        <v>Результат предоставления субсидии 2 (код субсидии № 7028):</v>
      </c>
      <c r="C870" s="142" t="s">
        <v>191</v>
      </c>
      <c r="D870" s="141" t="s">
        <v>333</v>
      </c>
      <c r="E870" s="141" t="s">
        <v>320</v>
      </c>
      <c r="F870" s="142">
        <v>642</v>
      </c>
      <c r="G870" s="142">
        <v>15</v>
      </c>
      <c r="H870" s="142">
        <f>G870</f>
        <v>15</v>
      </c>
      <c r="I870" s="142">
        <v>0</v>
      </c>
      <c r="J870" s="142">
        <f t="shared" si="427"/>
        <v>0</v>
      </c>
      <c r="K870" s="142">
        <f t="shared" si="428"/>
        <v>15</v>
      </c>
      <c r="L870" s="142"/>
      <c r="M870" s="209" t="s">
        <v>62</v>
      </c>
      <c r="N870" s="209" t="s">
        <v>62</v>
      </c>
      <c r="O870" s="156">
        <v>7350</v>
      </c>
      <c r="P870" s="156"/>
      <c r="Q870" s="156">
        <v>0</v>
      </c>
      <c r="R870" s="156">
        <v>0</v>
      </c>
      <c r="S870" s="109"/>
    </row>
    <row r="871" spans="1:19" ht="31.5" x14ac:dyDescent="0.2">
      <c r="A871" s="332"/>
      <c r="B871" s="146" t="s">
        <v>70</v>
      </c>
      <c r="C871" s="209"/>
      <c r="D871" s="209" t="s">
        <v>62</v>
      </c>
      <c r="E871" s="209"/>
      <c r="F871" s="209"/>
      <c r="G871" s="209">
        <f>G870</f>
        <v>15</v>
      </c>
      <c r="H871" s="209">
        <f t="shared" ref="H871:I871" si="436">H870</f>
        <v>15</v>
      </c>
      <c r="I871" s="274">
        <f t="shared" si="436"/>
        <v>0</v>
      </c>
      <c r="J871" s="142">
        <f t="shared" si="427"/>
        <v>0</v>
      </c>
      <c r="K871" s="209">
        <f t="shared" si="428"/>
        <v>15</v>
      </c>
      <c r="L871" s="209" t="s">
        <v>62</v>
      </c>
      <c r="M871" s="150">
        <v>46022</v>
      </c>
      <c r="N871" s="150">
        <v>46022</v>
      </c>
      <c r="O871" s="156"/>
      <c r="P871" s="208" t="s">
        <v>62</v>
      </c>
      <c r="Q871" s="156"/>
      <c r="R871" s="156"/>
      <c r="S871" s="109"/>
    </row>
    <row r="872" spans="1:19" ht="14.25" x14ac:dyDescent="0.2">
      <c r="A872" s="332"/>
      <c r="B872" s="147" t="s">
        <v>76</v>
      </c>
      <c r="C872" s="209"/>
      <c r="D872" s="209"/>
      <c r="E872" s="209"/>
      <c r="F872" s="209"/>
      <c r="G872" s="209" t="s">
        <v>62</v>
      </c>
      <c r="H872" s="209"/>
      <c r="I872" s="274" t="s">
        <v>62</v>
      </c>
      <c r="J872" s="142" t="str">
        <f t="shared" si="427"/>
        <v>X</v>
      </c>
      <c r="K872" s="209" t="str">
        <f t="shared" si="428"/>
        <v>X</v>
      </c>
      <c r="L872" s="209" t="s">
        <v>62</v>
      </c>
      <c r="M872" s="209"/>
      <c r="N872" s="209"/>
      <c r="O872" s="208" t="s">
        <v>62</v>
      </c>
      <c r="P872" s="208" t="s">
        <v>62</v>
      </c>
      <c r="Q872" s="208" t="s">
        <v>62</v>
      </c>
      <c r="R872" s="208" t="s">
        <v>62</v>
      </c>
      <c r="S872" s="109"/>
    </row>
    <row r="873" spans="1:19" ht="45" x14ac:dyDescent="0.2">
      <c r="A873" s="332"/>
      <c r="B873" s="148" t="s">
        <v>192</v>
      </c>
      <c r="C873" s="209"/>
      <c r="D873" s="209" t="s">
        <v>62</v>
      </c>
      <c r="E873" s="209"/>
      <c r="F873" s="209"/>
      <c r="G873" s="209">
        <f>G870</f>
        <v>15</v>
      </c>
      <c r="H873" s="209">
        <f t="shared" ref="H873:I873" si="437">H870</f>
        <v>15</v>
      </c>
      <c r="I873" s="274">
        <f t="shared" si="437"/>
        <v>0</v>
      </c>
      <c r="J873" s="142">
        <f t="shared" si="427"/>
        <v>0</v>
      </c>
      <c r="K873" s="209">
        <f t="shared" si="428"/>
        <v>15</v>
      </c>
      <c r="L873" s="209" t="s">
        <v>62</v>
      </c>
      <c r="M873" s="150">
        <v>46022</v>
      </c>
      <c r="N873" s="150">
        <v>46022</v>
      </c>
      <c r="O873" s="156"/>
      <c r="P873" s="208" t="s">
        <v>62</v>
      </c>
      <c r="Q873" s="156"/>
      <c r="R873" s="156"/>
      <c r="S873" s="109"/>
    </row>
    <row r="874" spans="1:19" ht="14.25" x14ac:dyDescent="0.2">
      <c r="A874" s="332"/>
      <c r="B874" s="147" t="s">
        <v>193</v>
      </c>
      <c r="C874" s="209"/>
      <c r="D874" s="209"/>
      <c r="E874" s="209"/>
      <c r="F874" s="209"/>
      <c r="G874" s="209" t="s">
        <v>62</v>
      </c>
      <c r="H874" s="209"/>
      <c r="I874" s="274" t="s">
        <v>62</v>
      </c>
      <c r="J874" s="142" t="str">
        <f t="shared" si="427"/>
        <v>X</v>
      </c>
      <c r="K874" s="209" t="str">
        <f t="shared" si="428"/>
        <v>X</v>
      </c>
      <c r="L874" s="209" t="s">
        <v>62</v>
      </c>
      <c r="M874" s="209"/>
      <c r="N874" s="209"/>
      <c r="O874" s="208" t="s">
        <v>62</v>
      </c>
      <c r="P874" s="208" t="s">
        <v>62</v>
      </c>
      <c r="Q874" s="208" t="s">
        <v>62</v>
      </c>
      <c r="R874" s="208" t="s">
        <v>62</v>
      </c>
      <c r="S874" s="109"/>
    </row>
    <row r="875" spans="1:19" ht="45" x14ac:dyDescent="0.2">
      <c r="A875" s="332"/>
      <c r="B875" s="148" t="s">
        <v>330</v>
      </c>
      <c r="C875" s="209"/>
      <c r="D875" s="209" t="s">
        <v>62</v>
      </c>
      <c r="E875" s="209"/>
      <c r="F875" s="209"/>
      <c r="G875" s="209">
        <f>G871</f>
        <v>15</v>
      </c>
      <c r="H875" s="209">
        <f t="shared" ref="H875:I875" si="438">H871</f>
        <v>15</v>
      </c>
      <c r="I875" s="274">
        <f t="shared" si="438"/>
        <v>0</v>
      </c>
      <c r="J875" s="142">
        <f t="shared" si="427"/>
        <v>0</v>
      </c>
      <c r="K875" s="209">
        <f t="shared" si="428"/>
        <v>15</v>
      </c>
      <c r="L875" s="209" t="s">
        <v>62</v>
      </c>
      <c r="M875" s="150">
        <v>46022</v>
      </c>
      <c r="N875" s="150">
        <v>46022</v>
      </c>
      <c r="O875" s="156"/>
      <c r="P875" s="208" t="s">
        <v>62</v>
      </c>
      <c r="Q875" s="156"/>
      <c r="R875" s="156"/>
      <c r="S875" s="109"/>
    </row>
    <row r="876" spans="1:19" ht="14.25" x14ac:dyDescent="0.2">
      <c r="A876" s="332"/>
      <c r="B876" s="147" t="s">
        <v>71</v>
      </c>
      <c r="C876" s="209"/>
      <c r="D876" s="209"/>
      <c r="E876" s="209"/>
      <c r="F876" s="209"/>
      <c r="G876" s="209" t="s">
        <v>62</v>
      </c>
      <c r="H876" s="209"/>
      <c r="I876" s="274" t="s">
        <v>62</v>
      </c>
      <c r="J876" s="142" t="str">
        <f t="shared" si="427"/>
        <v>X</v>
      </c>
      <c r="K876" s="209" t="str">
        <f t="shared" si="428"/>
        <v>X</v>
      </c>
      <c r="L876" s="209" t="s">
        <v>62</v>
      </c>
      <c r="M876" s="209"/>
      <c r="N876" s="209"/>
      <c r="O876" s="208" t="s">
        <v>62</v>
      </c>
      <c r="P876" s="208" t="s">
        <v>62</v>
      </c>
      <c r="Q876" s="208" t="s">
        <v>62</v>
      </c>
      <c r="R876" s="208" t="s">
        <v>62</v>
      </c>
      <c r="S876" s="109"/>
    </row>
    <row r="877" spans="1:19" x14ac:dyDescent="0.2">
      <c r="A877" s="333"/>
      <c r="B877" s="148" t="s">
        <v>72</v>
      </c>
      <c r="C877" s="209"/>
      <c r="D877" s="209" t="s">
        <v>62</v>
      </c>
      <c r="E877" s="209"/>
      <c r="F877" s="209"/>
      <c r="G877" s="209">
        <f>G875</f>
        <v>15</v>
      </c>
      <c r="H877" s="209">
        <f t="shared" ref="H877:I877" si="439">H875</f>
        <v>15</v>
      </c>
      <c r="I877" s="274">
        <f t="shared" si="439"/>
        <v>0</v>
      </c>
      <c r="J877" s="142">
        <f t="shared" si="427"/>
        <v>0</v>
      </c>
      <c r="K877" s="209">
        <f t="shared" si="428"/>
        <v>15</v>
      </c>
      <c r="L877" s="209" t="s">
        <v>62</v>
      </c>
      <c r="M877" s="150">
        <v>46022</v>
      </c>
      <c r="N877" s="150">
        <v>46022</v>
      </c>
      <c r="O877" s="156"/>
      <c r="P877" s="208" t="s">
        <v>62</v>
      </c>
      <c r="Q877" s="156"/>
      <c r="R877" s="156"/>
      <c r="S877" s="109"/>
    </row>
    <row r="878" spans="1:19" ht="58.5" x14ac:dyDescent="0.2">
      <c r="A878" s="331" t="s">
        <v>325</v>
      </c>
      <c r="B878" s="137" t="str">
        <f>B870</f>
        <v>Результат предоставления субсидии 2 (код субсидии № 7028):</v>
      </c>
      <c r="C878" s="142" t="s">
        <v>191</v>
      </c>
      <c r="D878" s="141" t="s">
        <v>333</v>
      </c>
      <c r="E878" s="141" t="s">
        <v>320</v>
      </c>
      <c r="F878" s="142">
        <v>642</v>
      </c>
      <c r="G878" s="142">
        <v>79</v>
      </c>
      <c r="H878" s="142">
        <v>79</v>
      </c>
      <c r="I878" s="142">
        <v>0</v>
      </c>
      <c r="J878" s="142">
        <f t="shared" si="427"/>
        <v>0</v>
      </c>
      <c r="K878" s="142">
        <f t="shared" si="428"/>
        <v>79</v>
      </c>
      <c r="L878" s="142"/>
      <c r="M878" s="209" t="s">
        <v>62</v>
      </c>
      <c r="N878" s="209" t="s">
        <v>62</v>
      </c>
      <c r="O878" s="156">
        <v>326999.06</v>
      </c>
      <c r="P878" s="156"/>
      <c r="Q878" s="156">
        <v>0</v>
      </c>
      <c r="R878" s="156">
        <v>0</v>
      </c>
      <c r="S878" s="109"/>
    </row>
    <row r="879" spans="1:19" ht="31.5" x14ac:dyDescent="0.2">
      <c r="A879" s="332"/>
      <c r="B879" s="146" t="s">
        <v>70</v>
      </c>
      <c r="C879" s="209"/>
      <c r="D879" s="209" t="s">
        <v>62</v>
      </c>
      <c r="E879" s="209"/>
      <c r="F879" s="209"/>
      <c r="G879" s="209">
        <f>G878</f>
        <v>79</v>
      </c>
      <c r="H879" s="209">
        <f t="shared" ref="H879:I879" si="440">H878</f>
        <v>79</v>
      </c>
      <c r="I879" s="274">
        <f t="shared" si="440"/>
        <v>0</v>
      </c>
      <c r="J879" s="142">
        <f t="shared" si="427"/>
        <v>0</v>
      </c>
      <c r="K879" s="209">
        <f t="shared" si="428"/>
        <v>79</v>
      </c>
      <c r="L879" s="209" t="s">
        <v>62</v>
      </c>
      <c r="M879" s="150">
        <v>46022</v>
      </c>
      <c r="N879" s="150">
        <v>46022</v>
      </c>
      <c r="O879" s="156"/>
      <c r="P879" s="208" t="s">
        <v>62</v>
      </c>
      <c r="Q879" s="156"/>
      <c r="R879" s="156"/>
      <c r="S879" s="109"/>
    </row>
    <row r="880" spans="1:19" ht="14.25" x14ac:dyDescent="0.2">
      <c r="A880" s="332"/>
      <c r="B880" s="147" t="s">
        <v>76</v>
      </c>
      <c r="C880" s="209"/>
      <c r="D880" s="209"/>
      <c r="E880" s="209"/>
      <c r="F880" s="209"/>
      <c r="G880" s="209" t="s">
        <v>62</v>
      </c>
      <c r="H880" s="209"/>
      <c r="I880" s="274" t="s">
        <v>62</v>
      </c>
      <c r="J880" s="142" t="str">
        <f t="shared" si="427"/>
        <v>X</v>
      </c>
      <c r="K880" s="209" t="str">
        <f t="shared" si="428"/>
        <v>X</v>
      </c>
      <c r="L880" s="209" t="s">
        <v>62</v>
      </c>
      <c r="M880" s="209"/>
      <c r="N880" s="209"/>
      <c r="O880" s="208" t="s">
        <v>62</v>
      </c>
      <c r="P880" s="208" t="s">
        <v>62</v>
      </c>
      <c r="Q880" s="208" t="s">
        <v>62</v>
      </c>
      <c r="R880" s="208" t="s">
        <v>62</v>
      </c>
      <c r="S880" s="109"/>
    </row>
    <row r="881" spans="1:19" ht="45" x14ac:dyDescent="0.2">
      <c r="A881" s="332"/>
      <c r="B881" s="148" t="s">
        <v>192</v>
      </c>
      <c r="C881" s="209"/>
      <c r="D881" s="209" t="s">
        <v>62</v>
      </c>
      <c r="E881" s="209"/>
      <c r="F881" s="209"/>
      <c r="G881" s="209">
        <f>G878</f>
        <v>79</v>
      </c>
      <c r="H881" s="209">
        <f t="shared" ref="H881:I881" si="441">H878</f>
        <v>79</v>
      </c>
      <c r="I881" s="274">
        <f t="shared" si="441"/>
        <v>0</v>
      </c>
      <c r="J881" s="142">
        <f t="shared" si="427"/>
        <v>0</v>
      </c>
      <c r="K881" s="209">
        <f t="shared" si="428"/>
        <v>79</v>
      </c>
      <c r="L881" s="209" t="s">
        <v>62</v>
      </c>
      <c r="M881" s="150">
        <v>46022</v>
      </c>
      <c r="N881" s="150">
        <v>46022</v>
      </c>
      <c r="O881" s="156"/>
      <c r="P881" s="208" t="s">
        <v>62</v>
      </c>
      <c r="Q881" s="156"/>
      <c r="R881" s="156"/>
      <c r="S881" s="109"/>
    </row>
    <row r="882" spans="1:19" ht="14.25" x14ac:dyDescent="0.2">
      <c r="A882" s="332"/>
      <c r="B882" s="147" t="s">
        <v>193</v>
      </c>
      <c r="C882" s="209"/>
      <c r="D882" s="209"/>
      <c r="E882" s="209"/>
      <c r="F882" s="209"/>
      <c r="G882" s="209" t="s">
        <v>62</v>
      </c>
      <c r="H882" s="209"/>
      <c r="I882" s="274" t="s">
        <v>62</v>
      </c>
      <c r="J882" s="142" t="str">
        <f t="shared" si="427"/>
        <v>X</v>
      </c>
      <c r="K882" s="209" t="str">
        <f t="shared" si="428"/>
        <v>X</v>
      </c>
      <c r="L882" s="209" t="s">
        <v>62</v>
      </c>
      <c r="M882" s="209"/>
      <c r="N882" s="209"/>
      <c r="O882" s="208" t="s">
        <v>62</v>
      </c>
      <c r="P882" s="208" t="s">
        <v>62</v>
      </c>
      <c r="Q882" s="208" t="s">
        <v>62</v>
      </c>
      <c r="R882" s="208" t="s">
        <v>62</v>
      </c>
      <c r="S882" s="109"/>
    </row>
    <row r="883" spans="1:19" ht="45" x14ac:dyDescent="0.2">
      <c r="A883" s="332"/>
      <c r="B883" s="148" t="s">
        <v>330</v>
      </c>
      <c r="C883" s="209"/>
      <c r="D883" s="209" t="s">
        <v>62</v>
      </c>
      <c r="E883" s="209"/>
      <c r="F883" s="209"/>
      <c r="G883" s="209">
        <f>G879</f>
        <v>79</v>
      </c>
      <c r="H883" s="209">
        <f t="shared" ref="H883:I883" si="442">H879</f>
        <v>79</v>
      </c>
      <c r="I883" s="274">
        <f t="shared" si="442"/>
        <v>0</v>
      </c>
      <c r="J883" s="142">
        <f t="shared" si="427"/>
        <v>0</v>
      </c>
      <c r="K883" s="209">
        <f t="shared" si="428"/>
        <v>79</v>
      </c>
      <c r="L883" s="209" t="s">
        <v>62</v>
      </c>
      <c r="M883" s="150">
        <v>46022</v>
      </c>
      <c r="N883" s="150">
        <v>46022</v>
      </c>
      <c r="O883" s="156"/>
      <c r="P883" s="208" t="s">
        <v>62</v>
      </c>
      <c r="Q883" s="156"/>
      <c r="R883" s="156"/>
      <c r="S883" s="109"/>
    </row>
    <row r="884" spans="1:19" ht="14.25" x14ac:dyDescent="0.2">
      <c r="A884" s="332"/>
      <c r="B884" s="147" t="s">
        <v>71</v>
      </c>
      <c r="C884" s="209"/>
      <c r="D884" s="209"/>
      <c r="E884" s="209"/>
      <c r="F884" s="209"/>
      <c r="G884" s="209" t="s">
        <v>62</v>
      </c>
      <c r="H884" s="209"/>
      <c r="I884" s="274" t="s">
        <v>62</v>
      </c>
      <c r="J884" s="142" t="str">
        <f t="shared" si="427"/>
        <v>X</v>
      </c>
      <c r="K884" s="209" t="str">
        <f t="shared" si="428"/>
        <v>X</v>
      </c>
      <c r="L884" s="209" t="s">
        <v>62</v>
      </c>
      <c r="M884" s="209"/>
      <c r="N884" s="209"/>
      <c r="O884" s="208" t="s">
        <v>62</v>
      </c>
      <c r="P884" s="208" t="s">
        <v>62</v>
      </c>
      <c r="Q884" s="208" t="s">
        <v>62</v>
      </c>
      <c r="R884" s="208" t="s">
        <v>62</v>
      </c>
      <c r="S884" s="109"/>
    </row>
    <row r="885" spans="1:19" x14ac:dyDescent="0.2">
      <c r="A885" s="333"/>
      <c r="B885" s="148" t="s">
        <v>72</v>
      </c>
      <c r="C885" s="209"/>
      <c r="D885" s="209" t="s">
        <v>62</v>
      </c>
      <c r="E885" s="209"/>
      <c r="F885" s="209"/>
      <c r="G885" s="209">
        <f>G883</f>
        <v>79</v>
      </c>
      <c r="H885" s="209">
        <f t="shared" ref="H885:I885" si="443">H883</f>
        <v>79</v>
      </c>
      <c r="I885" s="274">
        <f t="shared" si="443"/>
        <v>0</v>
      </c>
      <c r="J885" s="142">
        <f t="shared" si="427"/>
        <v>0</v>
      </c>
      <c r="K885" s="209">
        <f t="shared" si="428"/>
        <v>79</v>
      </c>
      <c r="L885" s="209" t="s">
        <v>62</v>
      </c>
      <c r="M885" s="150">
        <v>46022</v>
      </c>
      <c r="N885" s="150">
        <v>46022</v>
      </c>
      <c r="O885" s="156"/>
      <c r="P885" s="208" t="s">
        <v>62</v>
      </c>
      <c r="Q885" s="156"/>
      <c r="R885" s="156"/>
      <c r="S885" s="109"/>
    </row>
    <row r="886" spans="1:19" s="56" customFormat="1" ht="74.45" customHeight="1" x14ac:dyDescent="0.25">
      <c r="A886" s="331" t="s">
        <v>171</v>
      </c>
      <c r="B886" s="137" t="s">
        <v>326</v>
      </c>
      <c r="C886" s="142" t="s">
        <v>191</v>
      </c>
      <c r="D886" s="141" t="s">
        <v>333</v>
      </c>
      <c r="E886" s="141" t="s">
        <v>320</v>
      </c>
      <c r="F886" s="142">
        <v>642</v>
      </c>
      <c r="G886" s="80">
        <v>23</v>
      </c>
      <c r="H886" s="80">
        <v>23</v>
      </c>
      <c r="I886" s="80">
        <v>1</v>
      </c>
      <c r="J886" s="142">
        <f t="shared" si="427"/>
        <v>1</v>
      </c>
      <c r="K886" s="80">
        <f t="shared" si="428"/>
        <v>23</v>
      </c>
      <c r="L886" s="80"/>
      <c r="M886" s="80" t="s">
        <v>62</v>
      </c>
      <c r="N886" s="80" t="s">
        <v>62</v>
      </c>
      <c r="O886" s="83">
        <v>196839.57</v>
      </c>
      <c r="P886" s="83" t="s">
        <v>344</v>
      </c>
      <c r="Q886" s="83">
        <v>122000</v>
      </c>
      <c r="R886" s="78">
        <v>122000</v>
      </c>
      <c r="S886" s="109"/>
    </row>
    <row r="887" spans="1:19" ht="31.5" x14ac:dyDescent="0.2">
      <c r="A887" s="332"/>
      <c r="B887" s="146" t="s">
        <v>70</v>
      </c>
      <c r="C887" s="209"/>
      <c r="D887" s="209" t="s">
        <v>62</v>
      </c>
      <c r="E887" s="209"/>
      <c r="F887" s="209"/>
      <c r="G887" s="206"/>
      <c r="H887" s="206"/>
      <c r="I887" s="273"/>
      <c r="J887" s="142">
        <f t="shared" si="427"/>
        <v>0</v>
      </c>
      <c r="K887" s="206">
        <f t="shared" si="428"/>
        <v>0</v>
      </c>
      <c r="L887" s="206" t="s">
        <v>62</v>
      </c>
      <c r="M887" s="84">
        <v>46022</v>
      </c>
      <c r="N887" s="84">
        <v>46022</v>
      </c>
      <c r="O887" s="83"/>
      <c r="P887" s="87"/>
      <c r="Q887" s="83"/>
      <c r="R887" s="83"/>
      <c r="S887" s="109"/>
    </row>
    <row r="888" spans="1:19" ht="14.25" x14ac:dyDescent="0.2">
      <c r="A888" s="332"/>
      <c r="B888" s="147" t="s">
        <v>76</v>
      </c>
      <c r="C888" s="209"/>
      <c r="D888" s="209"/>
      <c r="E888" s="209"/>
      <c r="F888" s="209"/>
      <c r="G888" s="206" t="s">
        <v>62</v>
      </c>
      <c r="H888" s="206"/>
      <c r="I888" s="273" t="s">
        <v>62</v>
      </c>
      <c r="J888" s="142" t="str">
        <f t="shared" si="427"/>
        <v>X</v>
      </c>
      <c r="K888" s="206" t="str">
        <f t="shared" si="428"/>
        <v>X</v>
      </c>
      <c r="L888" s="206" t="s">
        <v>62</v>
      </c>
      <c r="M888" s="206"/>
      <c r="N888" s="206"/>
      <c r="O888" s="87" t="s">
        <v>62</v>
      </c>
      <c r="P888" s="87" t="s">
        <v>62</v>
      </c>
      <c r="Q888" s="87" t="s">
        <v>62</v>
      </c>
      <c r="R888" s="87" t="s">
        <v>62</v>
      </c>
      <c r="S888" s="109"/>
    </row>
    <row r="889" spans="1:19" ht="65.45" customHeight="1" x14ac:dyDescent="0.2">
      <c r="A889" s="332"/>
      <c r="B889" s="148" t="s">
        <v>192</v>
      </c>
      <c r="C889" s="209"/>
      <c r="D889" s="209" t="s">
        <v>62</v>
      </c>
      <c r="E889" s="209"/>
      <c r="F889" s="209"/>
      <c r="G889" s="206">
        <f>G887</f>
        <v>0</v>
      </c>
      <c r="H889" s="206">
        <f>H887</f>
        <v>0</v>
      </c>
      <c r="I889" s="273">
        <f>I887</f>
        <v>0</v>
      </c>
      <c r="J889" s="142">
        <f t="shared" si="427"/>
        <v>0</v>
      </c>
      <c r="K889" s="206">
        <f t="shared" si="428"/>
        <v>0</v>
      </c>
      <c r="L889" s="206" t="s">
        <v>62</v>
      </c>
      <c r="M889" s="84">
        <v>46022</v>
      </c>
      <c r="N889" s="84">
        <v>46022</v>
      </c>
      <c r="O889" s="83"/>
      <c r="P889" s="87" t="s">
        <v>62</v>
      </c>
      <c r="Q889" s="83"/>
      <c r="R889" s="83"/>
      <c r="S889" s="109"/>
    </row>
    <row r="890" spans="1:19" ht="15" customHeight="1" x14ac:dyDescent="0.2">
      <c r="A890" s="332"/>
      <c r="B890" s="147" t="s">
        <v>193</v>
      </c>
      <c r="C890" s="209"/>
      <c r="D890" s="209"/>
      <c r="E890" s="209"/>
      <c r="F890" s="209"/>
      <c r="G890" s="206" t="s">
        <v>62</v>
      </c>
      <c r="H890" s="206"/>
      <c r="I890" s="273" t="s">
        <v>62</v>
      </c>
      <c r="J890" s="142" t="str">
        <f t="shared" si="427"/>
        <v>X</v>
      </c>
      <c r="K890" s="206" t="str">
        <f t="shared" si="428"/>
        <v>X</v>
      </c>
      <c r="L890" s="206" t="s">
        <v>62</v>
      </c>
      <c r="M890" s="206"/>
      <c r="N890" s="206"/>
      <c r="O890" s="87" t="s">
        <v>62</v>
      </c>
      <c r="P890" s="87" t="s">
        <v>62</v>
      </c>
      <c r="Q890" s="87" t="s">
        <v>62</v>
      </c>
      <c r="R890" s="87" t="s">
        <v>62</v>
      </c>
      <c r="S890" s="109"/>
    </row>
    <row r="891" spans="1:19" ht="38.65" customHeight="1" x14ac:dyDescent="0.2">
      <c r="A891" s="332"/>
      <c r="B891" s="148" t="s">
        <v>330</v>
      </c>
      <c r="C891" s="209"/>
      <c r="D891" s="209" t="s">
        <v>62</v>
      </c>
      <c r="E891" s="209"/>
      <c r="F891" s="209"/>
      <c r="G891" s="206">
        <f>G889</f>
        <v>0</v>
      </c>
      <c r="H891" s="206">
        <f>H889</f>
        <v>0</v>
      </c>
      <c r="I891" s="273">
        <f>I889</f>
        <v>0</v>
      </c>
      <c r="J891" s="142">
        <f t="shared" si="427"/>
        <v>0</v>
      </c>
      <c r="K891" s="206">
        <f t="shared" si="428"/>
        <v>0</v>
      </c>
      <c r="L891" s="206" t="s">
        <v>62</v>
      </c>
      <c r="M891" s="84">
        <v>46022</v>
      </c>
      <c r="N891" s="84">
        <v>46022</v>
      </c>
      <c r="O891" s="83"/>
      <c r="P891" s="87" t="s">
        <v>62</v>
      </c>
      <c r="Q891" s="83"/>
      <c r="R891" s="83"/>
      <c r="S891" s="109"/>
    </row>
    <row r="892" spans="1:19" ht="21" customHeight="1" x14ac:dyDescent="0.2">
      <c r="A892" s="332"/>
      <c r="B892" s="147" t="s">
        <v>71</v>
      </c>
      <c r="C892" s="209"/>
      <c r="D892" s="209"/>
      <c r="E892" s="209"/>
      <c r="F892" s="209"/>
      <c r="G892" s="206" t="s">
        <v>62</v>
      </c>
      <c r="H892" s="206"/>
      <c r="I892" s="273" t="s">
        <v>62</v>
      </c>
      <c r="J892" s="142" t="str">
        <f t="shared" si="427"/>
        <v>X</v>
      </c>
      <c r="K892" s="206" t="str">
        <f t="shared" si="428"/>
        <v>X</v>
      </c>
      <c r="L892" s="206" t="s">
        <v>62</v>
      </c>
      <c r="M892" s="206"/>
      <c r="N892" s="206"/>
      <c r="O892" s="87" t="s">
        <v>62</v>
      </c>
      <c r="P892" s="87" t="s">
        <v>62</v>
      </c>
      <c r="Q892" s="87" t="s">
        <v>62</v>
      </c>
      <c r="R892" s="87" t="s">
        <v>62</v>
      </c>
      <c r="S892" s="109"/>
    </row>
    <row r="893" spans="1:19" ht="21" customHeight="1" x14ac:dyDescent="0.2">
      <c r="A893" s="333"/>
      <c r="B893" s="148" t="s">
        <v>72</v>
      </c>
      <c r="C893" s="209"/>
      <c r="D893" s="209" t="s">
        <v>62</v>
      </c>
      <c r="E893" s="209"/>
      <c r="F893" s="209"/>
      <c r="G893" s="206">
        <f>G891</f>
        <v>0</v>
      </c>
      <c r="H893" s="206">
        <f>H891</f>
        <v>0</v>
      </c>
      <c r="I893" s="273">
        <f>I891</f>
        <v>0</v>
      </c>
      <c r="J893" s="142">
        <f t="shared" si="427"/>
        <v>0</v>
      </c>
      <c r="K893" s="206">
        <f t="shared" si="428"/>
        <v>0</v>
      </c>
      <c r="L893" s="206" t="s">
        <v>62</v>
      </c>
      <c r="M893" s="84">
        <v>46022</v>
      </c>
      <c r="N893" s="84">
        <v>46022</v>
      </c>
      <c r="O893" s="83"/>
      <c r="P893" s="87" t="s">
        <v>62</v>
      </c>
      <c r="Q893" s="83"/>
      <c r="R893" s="83"/>
      <c r="S893" s="109"/>
    </row>
    <row r="894" spans="1:19" s="56" customFormat="1" ht="74.45" customHeight="1" x14ac:dyDescent="0.25">
      <c r="A894" s="331" t="s">
        <v>170</v>
      </c>
      <c r="B894" s="137" t="s">
        <v>326</v>
      </c>
      <c r="C894" s="142" t="s">
        <v>191</v>
      </c>
      <c r="D894" s="141" t="s">
        <v>333</v>
      </c>
      <c r="E894" s="141" t="s">
        <v>320</v>
      </c>
      <c r="F894" s="142">
        <v>642</v>
      </c>
      <c r="G894" s="80">
        <v>1</v>
      </c>
      <c r="H894" s="80">
        <v>1</v>
      </c>
      <c r="I894" s="80">
        <v>0</v>
      </c>
      <c r="J894" s="142">
        <f t="shared" si="427"/>
        <v>0</v>
      </c>
      <c r="K894" s="80">
        <f t="shared" si="428"/>
        <v>1</v>
      </c>
      <c r="L894" s="80"/>
      <c r="M894" s="80" t="s">
        <v>62</v>
      </c>
      <c r="N894" s="80" t="s">
        <v>62</v>
      </c>
      <c r="O894" s="83">
        <v>144674.46</v>
      </c>
      <c r="P894" s="83" t="s">
        <v>344</v>
      </c>
      <c r="Q894" s="83">
        <v>128781</v>
      </c>
      <c r="R894" s="83"/>
      <c r="S894" s="109"/>
    </row>
    <row r="895" spans="1:19" ht="31.5" x14ac:dyDescent="0.2">
      <c r="A895" s="332"/>
      <c r="B895" s="146" t="s">
        <v>70</v>
      </c>
      <c r="C895" s="209"/>
      <c r="D895" s="209" t="s">
        <v>62</v>
      </c>
      <c r="E895" s="209"/>
      <c r="F895" s="209"/>
      <c r="G895" s="206">
        <f>G894</f>
        <v>1</v>
      </c>
      <c r="H895" s="206">
        <f>H894</f>
        <v>1</v>
      </c>
      <c r="I895" s="273">
        <f>I894</f>
        <v>0</v>
      </c>
      <c r="J895" s="142">
        <f t="shared" si="427"/>
        <v>0</v>
      </c>
      <c r="K895" s="206">
        <f t="shared" si="428"/>
        <v>1</v>
      </c>
      <c r="L895" s="206" t="s">
        <v>62</v>
      </c>
      <c r="M895" s="84">
        <v>46022</v>
      </c>
      <c r="N895" s="84">
        <v>46022</v>
      </c>
      <c r="O895" s="83"/>
      <c r="P895" s="87"/>
      <c r="Q895" s="83"/>
      <c r="R895" s="83"/>
      <c r="S895" s="109"/>
    </row>
    <row r="896" spans="1:19" ht="14.25" x14ac:dyDescent="0.2">
      <c r="A896" s="332"/>
      <c r="B896" s="147" t="s">
        <v>76</v>
      </c>
      <c r="C896" s="209"/>
      <c r="D896" s="209"/>
      <c r="E896" s="209"/>
      <c r="F896" s="209"/>
      <c r="G896" s="206" t="s">
        <v>62</v>
      </c>
      <c r="H896" s="206"/>
      <c r="I896" s="273" t="s">
        <v>62</v>
      </c>
      <c r="J896" s="142" t="str">
        <f t="shared" si="427"/>
        <v>X</v>
      </c>
      <c r="K896" s="206" t="str">
        <f t="shared" si="428"/>
        <v>X</v>
      </c>
      <c r="L896" s="206" t="s">
        <v>62</v>
      </c>
      <c r="M896" s="206"/>
      <c r="N896" s="206"/>
      <c r="O896" s="87" t="s">
        <v>62</v>
      </c>
      <c r="P896" s="87" t="s">
        <v>62</v>
      </c>
      <c r="Q896" s="87" t="s">
        <v>62</v>
      </c>
      <c r="R896" s="87" t="s">
        <v>62</v>
      </c>
      <c r="S896" s="109"/>
    </row>
    <row r="897" spans="1:19" ht="65.45" customHeight="1" x14ac:dyDescent="0.2">
      <c r="A897" s="332"/>
      <c r="B897" s="148" t="s">
        <v>192</v>
      </c>
      <c r="C897" s="209"/>
      <c r="D897" s="209" t="s">
        <v>62</v>
      </c>
      <c r="E897" s="209"/>
      <c r="F897" s="209"/>
      <c r="G897" s="206">
        <f>G895</f>
        <v>1</v>
      </c>
      <c r="H897" s="206">
        <f>H895</f>
        <v>1</v>
      </c>
      <c r="I897" s="273">
        <f>I895</f>
        <v>0</v>
      </c>
      <c r="J897" s="142">
        <f t="shared" si="427"/>
        <v>0</v>
      </c>
      <c r="K897" s="206">
        <f t="shared" si="428"/>
        <v>1</v>
      </c>
      <c r="L897" s="206" t="s">
        <v>62</v>
      </c>
      <c r="M897" s="84">
        <v>46022</v>
      </c>
      <c r="N897" s="84">
        <v>46022</v>
      </c>
      <c r="O897" s="83"/>
      <c r="P897" s="87" t="s">
        <v>62</v>
      </c>
      <c r="Q897" s="83"/>
      <c r="R897" s="83"/>
      <c r="S897" s="109"/>
    </row>
    <row r="898" spans="1:19" ht="15" customHeight="1" x14ac:dyDescent="0.2">
      <c r="A898" s="332"/>
      <c r="B898" s="147" t="s">
        <v>193</v>
      </c>
      <c r="C898" s="209"/>
      <c r="D898" s="209"/>
      <c r="E898" s="209"/>
      <c r="F898" s="209"/>
      <c r="G898" s="206" t="s">
        <v>62</v>
      </c>
      <c r="H898" s="206"/>
      <c r="I898" s="273" t="s">
        <v>62</v>
      </c>
      <c r="J898" s="142" t="str">
        <f t="shared" si="427"/>
        <v>X</v>
      </c>
      <c r="K898" s="206" t="str">
        <f t="shared" si="428"/>
        <v>X</v>
      </c>
      <c r="L898" s="206" t="s">
        <v>62</v>
      </c>
      <c r="M898" s="206"/>
      <c r="N898" s="206"/>
      <c r="O898" s="87" t="s">
        <v>62</v>
      </c>
      <c r="P898" s="87" t="s">
        <v>62</v>
      </c>
      <c r="Q898" s="87" t="s">
        <v>62</v>
      </c>
      <c r="R898" s="87" t="s">
        <v>62</v>
      </c>
      <c r="S898" s="109"/>
    </row>
    <row r="899" spans="1:19" ht="38.65" customHeight="1" x14ac:dyDescent="0.2">
      <c r="A899" s="332"/>
      <c r="B899" s="148" t="s">
        <v>330</v>
      </c>
      <c r="C899" s="209"/>
      <c r="D899" s="209" t="s">
        <v>62</v>
      </c>
      <c r="E899" s="209"/>
      <c r="F899" s="209"/>
      <c r="G899" s="206">
        <f>G897</f>
        <v>1</v>
      </c>
      <c r="H899" s="206">
        <f>H897</f>
        <v>1</v>
      </c>
      <c r="I899" s="273">
        <f>I897</f>
        <v>0</v>
      </c>
      <c r="J899" s="142">
        <f t="shared" si="427"/>
        <v>0</v>
      </c>
      <c r="K899" s="206">
        <f t="shared" si="428"/>
        <v>1</v>
      </c>
      <c r="L899" s="206" t="s">
        <v>62</v>
      </c>
      <c r="M899" s="84">
        <v>46022</v>
      </c>
      <c r="N899" s="84">
        <v>46022</v>
      </c>
      <c r="O899" s="83"/>
      <c r="P899" s="87" t="s">
        <v>62</v>
      </c>
      <c r="Q899" s="83"/>
      <c r="R899" s="83"/>
      <c r="S899" s="109"/>
    </row>
    <row r="900" spans="1:19" ht="21" customHeight="1" x14ac:dyDescent="0.2">
      <c r="A900" s="332"/>
      <c r="B900" s="147" t="s">
        <v>71</v>
      </c>
      <c r="C900" s="209"/>
      <c r="D900" s="209"/>
      <c r="E900" s="209"/>
      <c r="F900" s="209"/>
      <c r="G900" s="206" t="s">
        <v>62</v>
      </c>
      <c r="H900" s="206"/>
      <c r="I900" s="273" t="s">
        <v>62</v>
      </c>
      <c r="J900" s="142" t="str">
        <f t="shared" si="427"/>
        <v>X</v>
      </c>
      <c r="K900" s="206" t="str">
        <f t="shared" si="428"/>
        <v>X</v>
      </c>
      <c r="L900" s="206" t="s">
        <v>62</v>
      </c>
      <c r="M900" s="206"/>
      <c r="N900" s="206"/>
      <c r="O900" s="87" t="s">
        <v>62</v>
      </c>
      <c r="P900" s="87" t="s">
        <v>62</v>
      </c>
      <c r="Q900" s="87" t="s">
        <v>62</v>
      </c>
      <c r="R900" s="87" t="s">
        <v>62</v>
      </c>
      <c r="S900" s="109"/>
    </row>
    <row r="901" spans="1:19" ht="21" customHeight="1" x14ac:dyDescent="0.2">
      <c r="A901" s="333"/>
      <c r="B901" s="148" t="s">
        <v>72</v>
      </c>
      <c r="C901" s="209"/>
      <c r="D901" s="209" t="s">
        <v>62</v>
      </c>
      <c r="E901" s="209"/>
      <c r="F901" s="209"/>
      <c r="G901" s="206">
        <f>G899</f>
        <v>1</v>
      </c>
      <c r="H901" s="206">
        <f>H899</f>
        <v>1</v>
      </c>
      <c r="I901" s="273">
        <f>I899</f>
        <v>0</v>
      </c>
      <c r="J901" s="142">
        <f t="shared" si="427"/>
        <v>0</v>
      </c>
      <c r="K901" s="206">
        <f t="shared" si="428"/>
        <v>1</v>
      </c>
      <c r="L901" s="206" t="s">
        <v>62</v>
      </c>
      <c r="M901" s="84">
        <v>46022</v>
      </c>
      <c r="N901" s="84">
        <v>46022</v>
      </c>
      <c r="O901" s="83"/>
      <c r="P901" s="87" t="s">
        <v>62</v>
      </c>
      <c r="Q901" s="83"/>
      <c r="R901" s="83"/>
      <c r="S901" s="109"/>
    </row>
    <row r="902" spans="1:19" s="56" customFormat="1" ht="74.45" customHeight="1" x14ac:dyDescent="0.25">
      <c r="A902" s="331" t="s">
        <v>169</v>
      </c>
      <c r="B902" s="137" t="s">
        <v>326</v>
      </c>
      <c r="C902" s="142" t="s">
        <v>191</v>
      </c>
      <c r="D902" s="141" t="s">
        <v>333</v>
      </c>
      <c r="E902" s="141" t="s">
        <v>320</v>
      </c>
      <c r="F902" s="142">
        <v>642</v>
      </c>
      <c r="G902" s="80">
        <v>50</v>
      </c>
      <c r="H902" s="80">
        <v>50</v>
      </c>
      <c r="I902" s="80">
        <v>0</v>
      </c>
      <c r="J902" s="142">
        <f t="shared" si="427"/>
        <v>0</v>
      </c>
      <c r="K902" s="80">
        <f t="shared" si="428"/>
        <v>50</v>
      </c>
      <c r="L902" s="80"/>
      <c r="M902" s="80" t="s">
        <v>62</v>
      </c>
      <c r="N902" s="80" t="s">
        <v>62</v>
      </c>
      <c r="O902" s="83">
        <v>126352.25</v>
      </c>
      <c r="P902" s="83" t="s">
        <v>344</v>
      </c>
      <c r="Q902" s="83">
        <v>0</v>
      </c>
      <c r="R902" s="83"/>
      <c r="S902" s="109"/>
    </row>
    <row r="903" spans="1:19" ht="31.5" x14ac:dyDescent="0.2">
      <c r="A903" s="332"/>
      <c r="B903" s="146" t="s">
        <v>70</v>
      </c>
      <c r="C903" s="209"/>
      <c r="D903" s="209" t="s">
        <v>62</v>
      </c>
      <c r="E903" s="209"/>
      <c r="F903" s="209"/>
      <c r="G903" s="206">
        <f>G902</f>
        <v>50</v>
      </c>
      <c r="H903" s="206">
        <f>H902</f>
        <v>50</v>
      </c>
      <c r="I903" s="273">
        <f>I902</f>
        <v>0</v>
      </c>
      <c r="J903" s="142">
        <f t="shared" ref="J903:J966" si="444">I903</f>
        <v>0</v>
      </c>
      <c r="K903" s="206">
        <f t="shared" ref="K903:K966" si="445">G903</f>
        <v>50</v>
      </c>
      <c r="L903" s="206" t="s">
        <v>62</v>
      </c>
      <c r="M903" s="84">
        <v>46022</v>
      </c>
      <c r="N903" s="84">
        <v>46022</v>
      </c>
      <c r="O903" s="83"/>
      <c r="P903" s="87"/>
      <c r="Q903" s="83"/>
      <c r="R903" s="83"/>
      <c r="S903" s="109"/>
    </row>
    <row r="904" spans="1:19" ht="14.25" x14ac:dyDescent="0.2">
      <c r="A904" s="332"/>
      <c r="B904" s="147" t="s">
        <v>76</v>
      </c>
      <c r="C904" s="209"/>
      <c r="D904" s="209"/>
      <c r="E904" s="209"/>
      <c r="F904" s="209"/>
      <c r="G904" s="206" t="s">
        <v>62</v>
      </c>
      <c r="H904" s="206"/>
      <c r="I904" s="273" t="s">
        <v>62</v>
      </c>
      <c r="J904" s="142" t="str">
        <f t="shared" si="444"/>
        <v>X</v>
      </c>
      <c r="K904" s="206" t="str">
        <f t="shared" si="445"/>
        <v>X</v>
      </c>
      <c r="L904" s="206" t="s">
        <v>62</v>
      </c>
      <c r="M904" s="206"/>
      <c r="N904" s="206"/>
      <c r="O904" s="87" t="s">
        <v>62</v>
      </c>
      <c r="P904" s="87" t="s">
        <v>62</v>
      </c>
      <c r="Q904" s="87" t="s">
        <v>62</v>
      </c>
      <c r="R904" s="87" t="s">
        <v>62</v>
      </c>
      <c r="S904" s="109"/>
    </row>
    <row r="905" spans="1:19" ht="65.45" customHeight="1" x14ac:dyDescent="0.2">
      <c r="A905" s="332"/>
      <c r="B905" s="148" t="s">
        <v>192</v>
      </c>
      <c r="C905" s="209"/>
      <c r="D905" s="209" t="s">
        <v>62</v>
      </c>
      <c r="E905" s="209"/>
      <c r="F905" s="209"/>
      <c r="G905" s="206">
        <f>G903</f>
        <v>50</v>
      </c>
      <c r="H905" s="206">
        <f>H903</f>
        <v>50</v>
      </c>
      <c r="I905" s="273">
        <f>I903</f>
        <v>0</v>
      </c>
      <c r="J905" s="142">
        <f t="shared" si="444"/>
        <v>0</v>
      </c>
      <c r="K905" s="206">
        <f t="shared" si="445"/>
        <v>50</v>
      </c>
      <c r="L905" s="206" t="s">
        <v>62</v>
      </c>
      <c r="M905" s="84">
        <v>46022</v>
      </c>
      <c r="N905" s="84">
        <v>46022</v>
      </c>
      <c r="O905" s="83"/>
      <c r="P905" s="87" t="s">
        <v>62</v>
      </c>
      <c r="Q905" s="83"/>
      <c r="R905" s="83"/>
      <c r="S905" s="109"/>
    </row>
    <row r="906" spans="1:19" ht="15" customHeight="1" x14ac:dyDescent="0.2">
      <c r="A906" s="332"/>
      <c r="B906" s="147" t="s">
        <v>193</v>
      </c>
      <c r="C906" s="209"/>
      <c r="D906" s="209"/>
      <c r="E906" s="209"/>
      <c r="F906" s="209"/>
      <c r="G906" s="206" t="s">
        <v>62</v>
      </c>
      <c r="H906" s="206"/>
      <c r="I906" s="273" t="s">
        <v>62</v>
      </c>
      <c r="J906" s="142" t="str">
        <f t="shared" si="444"/>
        <v>X</v>
      </c>
      <c r="K906" s="206" t="str">
        <f t="shared" si="445"/>
        <v>X</v>
      </c>
      <c r="L906" s="206" t="s">
        <v>62</v>
      </c>
      <c r="M906" s="206"/>
      <c r="N906" s="206"/>
      <c r="O906" s="87" t="s">
        <v>62</v>
      </c>
      <c r="P906" s="87" t="s">
        <v>62</v>
      </c>
      <c r="Q906" s="87" t="s">
        <v>62</v>
      </c>
      <c r="R906" s="87" t="s">
        <v>62</v>
      </c>
      <c r="S906" s="109"/>
    </row>
    <row r="907" spans="1:19" ht="38.65" customHeight="1" x14ac:dyDescent="0.2">
      <c r="A907" s="332"/>
      <c r="B907" s="148" t="s">
        <v>330</v>
      </c>
      <c r="C907" s="209"/>
      <c r="D907" s="209" t="s">
        <v>62</v>
      </c>
      <c r="E907" s="209"/>
      <c r="F907" s="209"/>
      <c r="G907" s="206">
        <f>G905</f>
        <v>50</v>
      </c>
      <c r="H907" s="206">
        <f>H905</f>
        <v>50</v>
      </c>
      <c r="I907" s="273">
        <f>I905</f>
        <v>0</v>
      </c>
      <c r="J907" s="142">
        <f t="shared" si="444"/>
        <v>0</v>
      </c>
      <c r="K907" s="206">
        <f t="shared" si="445"/>
        <v>50</v>
      </c>
      <c r="L907" s="206" t="s">
        <v>62</v>
      </c>
      <c r="M907" s="84">
        <v>46022</v>
      </c>
      <c r="N907" s="84">
        <v>46022</v>
      </c>
      <c r="O907" s="83"/>
      <c r="P907" s="87" t="s">
        <v>62</v>
      </c>
      <c r="Q907" s="83"/>
      <c r="R907" s="83"/>
      <c r="S907" s="109"/>
    </row>
    <row r="908" spans="1:19" ht="21" customHeight="1" x14ac:dyDescent="0.2">
      <c r="A908" s="332"/>
      <c r="B908" s="147" t="s">
        <v>71</v>
      </c>
      <c r="C908" s="209"/>
      <c r="D908" s="209"/>
      <c r="E908" s="209"/>
      <c r="F908" s="209"/>
      <c r="G908" s="206" t="s">
        <v>62</v>
      </c>
      <c r="H908" s="206"/>
      <c r="I908" s="273" t="s">
        <v>62</v>
      </c>
      <c r="J908" s="142" t="str">
        <f t="shared" si="444"/>
        <v>X</v>
      </c>
      <c r="K908" s="206" t="str">
        <f t="shared" si="445"/>
        <v>X</v>
      </c>
      <c r="L908" s="206" t="s">
        <v>62</v>
      </c>
      <c r="M908" s="206"/>
      <c r="N908" s="206"/>
      <c r="O908" s="87" t="s">
        <v>62</v>
      </c>
      <c r="P908" s="87" t="s">
        <v>62</v>
      </c>
      <c r="Q908" s="87" t="s">
        <v>62</v>
      </c>
      <c r="R908" s="87" t="s">
        <v>62</v>
      </c>
      <c r="S908" s="109"/>
    </row>
    <row r="909" spans="1:19" ht="21" customHeight="1" x14ac:dyDescent="0.2">
      <c r="A909" s="333"/>
      <c r="B909" s="148" t="s">
        <v>72</v>
      </c>
      <c r="C909" s="209"/>
      <c r="D909" s="209" t="s">
        <v>62</v>
      </c>
      <c r="E909" s="209"/>
      <c r="F909" s="209"/>
      <c r="G909" s="206">
        <f>G907</f>
        <v>50</v>
      </c>
      <c r="H909" s="206">
        <f>H907</f>
        <v>50</v>
      </c>
      <c r="I909" s="273">
        <f>I907</f>
        <v>0</v>
      </c>
      <c r="J909" s="142">
        <f t="shared" si="444"/>
        <v>0</v>
      </c>
      <c r="K909" s="206">
        <f t="shared" si="445"/>
        <v>50</v>
      </c>
      <c r="L909" s="206" t="s">
        <v>62</v>
      </c>
      <c r="M909" s="84">
        <v>46022</v>
      </c>
      <c r="N909" s="84">
        <v>46022</v>
      </c>
      <c r="O909" s="83"/>
      <c r="P909" s="87" t="s">
        <v>62</v>
      </c>
      <c r="Q909" s="83"/>
      <c r="R909" s="83"/>
      <c r="S909" s="109"/>
    </row>
    <row r="910" spans="1:19" s="56" customFormat="1" ht="74.45" customHeight="1" x14ac:dyDescent="0.25">
      <c r="A910" s="331" t="s">
        <v>168</v>
      </c>
      <c r="B910" s="137" t="s">
        <v>326</v>
      </c>
      <c r="C910" s="142" t="s">
        <v>191</v>
      </c>
      <c r="D910" s="141" t="s">
        <v>333</v>
      </c>
      <c r="E910" s="141" t="s">
        <v>320</v>
      </c>
      <c r="F910" s="142">
        <v>642</v>
      </c>
      <c r="G910" s="80">
        <v>1</v>
      </c>
      <c r="H910" s="80">
        <v>1</v>
      </c>
      <c r="I910" s="80">
        <v>1</v>
      </c>
      <c r="J910" s="142">
        <f t="shared" si="444"/>
        <v>1</v>
      </c>
      <c r="K910" s="80">
        <f t="shared" si="445"/>
        <v>1</v>
      </c>
      <c r="L910" s="80"/>
      <c r="M910" s="80" t="s">
        <v>62</v>
      </c>
      <c r="N910" s="80" t="s">
        <v>62</v>
      </c>
      <c r="O910" s="83">
        <v>140458</v>
      </c>
      <c r="P910" s="83" t="s">
        <v>344</v>
      </c>
      <c r="Q910" s="83">
        <v>125800</v>
      </c>
      <c r="R910" s="78">
        <v>125800</v>
      </c>
      <c r="S910" s="109"/>
    </row>
    <row r="911" spans="1:19" ht="31.5" x14ac:dyDescent="0.2">
      <c r="A911" s="332"/>
      <c r="B911" s="146" t="s">
        <v>70</v>
      </c>
      <c r="C911" s="209"/>
      <c r="D911" s="209" t="s">
        <v>62</v>
      </c>
      <c r="E911" s="209"/>
      <c r="F911" s="209"/>
      <c r="G911" s="206">
        <f>G910</f>
        <v>1</v>
      </c>
      <c r="H911" s="206">
        <f>H910</f>
        <v>1</v>
      </c>
      <c r="I911" s="273">
        <f>I910</f>
        <v>1</v>
      </c>
      <c r="J911" s="142">
        <f t="shared" si="444"/>
        <v>1</v>
      </c>
      <c r="K911" s="206">
        <f t="shared" si="445"/>
        <v>1</v>
      </c>
      <c r="L911" s="206" t="s">
        <v>62</v>
      </c>
      <c r="M911" s="84">
        <v>46022</v>
      </c>
      <c r="N911" s="84">
        <v>46022</v>
      </c>
      <c r="O911" s="83"/>
      <c r="P911" s="87"/>
      <c r="Q911" s="83"/>
      <c r="R911" s="83"/>
      <c r="S911" s="109"/>
    </row>
    <row r="912" spans="1:19" ht="14.25" x14ac:dyDescent="0.2">
      <c r="A912" s="332"/>
      <c r="B912" s="147" t="s">
        <v>76</v>
      </c>
      <c r="C912" s="209"/>
      <c r="D912" s="209"/>
      <c r="E912" s="209"/>
      <c r="F912" s="209"/>
      <c r="G912" s="206" t="s">
        <v>62</v>
      </c>
      <c r="H912" s="206"/>
      <c r="I912" s="273" t="s">
        <v>62</v>
      </c>
      <c r="J912" s="142" t="str">
        <f t="shared" si="444"/>
        <v>X</v>
      </c>
      <c r="K912" s="206" t="str">
        <f t="shared" si="445"/>
        <v>X</v>
      </c>
      <c r="L912" s="206" t="s">
        <v>62</v>
      </c>
      <c r="M912" s="206"/>
      <c r="N912" s="206"/>
      <c r="O912" s="87" t="s">
        <v>62</v>
      </c>
      <c r="P912" s="87" t="s">
        <v>62</v>
      </c>
      <c r="Q912" s="87" t="s">
        <v>62</v>
      </c>
      <c r="R912" s="87" t="s">
        <v>62</v>
      </c>
      <c r="S912" s="109"/>
    </row>
    <row r="913" spans="1:19" ht="65.45" customHeight="1" x14ac:dyDescent="0.2">
      <c r="A913" s="332"/>
      <c r="B913" s="148" t="s">
        <v>192</v>
      </c>
      <c r="C913" s="209"/>
      <c r="D913" s="209" t="s">
        <v>62</v>
      </c>
      <c r="E913" s="209"/>
      <c r="F913" s="209"/>
      <c r="G913" s="206">
        <f>G911</f>
        <v>1</v>
      </c>
      <c r="H913" s="206">
        <f>H911</f>
        <v>1</v>
      </c>
      <c r="I913" s="273">
        <f>I911</f>
        <v>1</v>
      </c>
      <c r="J913" s="142">
        <f t="shared" si="444"/>
        <v>1</v>
      </c>
      <c r="K913" s="206">
        <f t="shared" si="445"/>
        <v>1</v>
      </c>
      <c r="L913" s="206" t="s">
        <v>62</v>
      </c>
      <c r="M913" s="84">
        <v>46022</v>
      </c>
      <c r="N913" s="84">
        <v>46022</v>
      </c>
      <c r="O913" s="83"/>
      <c r="P913" s="87" t="s">
        <v>62</v>
      </c>
      <c r="Q913" s="83"/>
      <c r="R913" s="83"/>
      <c r="S913" s="109"/>
    </row>
    <row r="914" spans="1:19" ht="15" customHeight="1" x14ac:dyDescent="0.2">
      <c r="A914" s="332"/>
      <c r="B914" s="147" t="s">
        <v>193</v>
      </c>
      <c r="C914" s="209"/>
      <c r="D914" s="209"/>
      <c r="E914" s="209"/>
      <c r="F914" s="209"/>
      <c r="G914" s="206" t="s">
        <v>62</v>
      </c>
      <c r="H914" s="206"/>
      <c r="I914" s="273" t="s">
        <v>62</v>
      </c>
      <c r="J914" s="142" t="str">
        <f t="shared" si="444"/>
        <v>X</v>
      </c>
      <c r="K914" s="206" t="str">
        <f t="shared" si="445"/>
        <v>X</v>
      </c>
      <c r="L914" s="206" t="s">
        <v>62</v>
      </c>
      <c r="M914" s="206"/>
      <c r="N914" s="206"/>
      <c r="O914" s="87" t="s">
        <v>62</v>
      </c>
      <c r="P914" s="87" t="s">
        <v>62</v>
      </c>
      <c r="Q914" s="87" t="s">
        <v>62</v>
      </c>
      <c r="R914" s="87" t="s">
        <v>62</v>
      </c>
      <c r="S914" s="109"/>
    </row>
    <row r="915" spans="1:19" ht="38.65" customHeight="1" x14ac:dyDescent="0.2">
      <c r="A915" s="332"/>
      <c r="B915" s="148" t="s">
        <v>330</v>
      </c>
      <c r="C915" s="209"/>
      <c r="D915" s="209" t="s">
        <v>62</v>
      </c>
      <c r="E915" s="209"/>
      <c r="F915" s="209"/>
      <c r="G915" s="206">
        <f>G913</f>
        <v>1</v>
      </c>
      <c r="H915" s="206">
        <f>H913</f>
        <v>1</v>
      </c>
      <c r="I915" s="273">
        <f>I913</f>
        <v>1</v>
      </c>
      <c r="J915" s="142">
        <f t="shared" si="444"/>
        <v>1</v>
      </c>
      <c r="K915" s="206">
        <f t="shared" si="445"/>
        <v>1</v>
      </c>
      <c r="L915" s="206" t="s">
        <v>62</v>
      </c>
      <c r="M915" s="84">
        <v>46022</v>
      </c>
      <c r="N915" s="84">
        <v>46022</v>
      </c>
      <c r="O915" s="83"/>
      <c r="P915" s="87" t="s">
        <v>62</v>
      </c>
      <c r="Q915" s="83"/>
      <c r="R915" s="83"/>
      <c r="S915" s="109"/>
    </row>
    <row r="916" spans="1:19" ht="21" customHeight="1" x14ac:dyDescent="0.2">
      <c r="A916" s="332"/>
      <c r="B916" s="147" t="s">
        <v>71</v>
      </c>
      <c r="C916" s="209"/>
      <c r="D916" s="209"/>
      <c r="E916" s="209"/>
      <c r="F916" s="209"/>
      <c r="G916" s="206" t="s">
        <v>62</v>
      </c>
      <c r="H916" s="206"/>
      <c r="I916" s="273" t="s">
        <v>62</v>
      </c>
      <c r="J916" s="142" t="str">
        <f t="shared" si="444"/>
        <v>X</v>
      </c>
      <c r="K916" s="206" t="str">
        <f t="shared" si="445"/>
        <v>X</v>
      </c>
      <c r="L916" s="206" t="s">
        <v>62</v>
      </c>
      <c r="M916" s="206"/>
      <c r="N916" s="206"/>
      <c r="O916" s="87" t="s">
        <v>62</v>
      </c>
      <c r="P916" s="87" t="s">
        <v>62</v>
      </c>
      <c r="Q916" s="87" t="s">
        <v>62</v>
      </c>
      <c r="R916" s="87" t="s">
        <v>62</v>
      </c>
      <c r="S916" s="109"/>
    </row>
    <row r="917" spans="1:19" ht="21" customHeight="1" x14ac:dyDescent="0.2">
      <c r="A917" s="333"/>
      <c r="B917" s="148" t="s">
        <v>72</v>
      </c>
      <c r="C917" s="209"/>
      <c r="D917" s="209" t="s">
        <v>62</v>
      </c>
      <c r="E917" s="209"/>
      <c r="F917" s="209"/>
      <c r="G917" s="206">
        <f>G915</f>
        <v>1</v>
      </c>
      <c r="H917" s="206">
        <f>H915</f>
        <v>1</v>
      </c>
      <c r="I917" s="273">
        <f>I915</f>
        <v>1</v>
      </c>
      <c r="J917" s="142">
        <f t="shared" si="444"/>
        <v>1</v>
      </c>
      <c r="K917" s="206">
        <f t="shared" si="445"/>
        <v>1</v>
      </c>
      <c r="L917" s="206" t="s">
        <v>62</v>
      </c>
      <c r="M917" s="84">
        <v>46022</v>
      </c>
      <c r="N917" s="84">
        <v>46022</v>
      </c>
      <c r="O917" s="83"/>
      <c r="P917" s="87" t="s">
        <v>62</v>
      </c>
      <c r="Q917" s="83"/>
      <c r="R917" s="83"/>
      <c r="S917" s="109"/>
    </row>
    <row r="918" spans="1:19" s="56" customFormat="1" ht="74.45" customHeight="1" x14ac:dyDescent="0.25">
      <c r="A918" s="331" t="s">
        <v>167</v>
      </c>
      <c r="B918" s="137" t="s">
        <v>326</v>
      </c>
      <c r="C918" s="142" t="s">
        <v>191</v>
      </c>
      <c r="D918" s="141" t="s">
        <v>333</v>
      </c>
      <c r="E918" s="141" t="s">
        <v>320</v>
      </c>
      <c r="F918" s="142">
        <v>642</v>
      </c>
      <c r="G918" s="80">
        <v>64</v>
      </c>
      <c r="H918" s="80">
        <v>64</v>
      </c>
      <c r="I918" s="80">
        <v>0</v>
      </c>
      <c r="J918" s="142">
        <f t="shared" si="444"/>
        <v>0</v>
      </c>
      <c r="K918" s="80">
        <f t="shared" si="445"/>
        <v>64</v>
      </c>
      <c r="L918" s="80"/>
      <c r="M918" s="80" t="s">
        <v>62</v>
      </c>
      <c r="N918" s="80" t="s">
        <v>62</v>
      </c>
      <c r="O918" s="83">
        <v>388670.96</v>
      </c>
      <c r="P918" s="83" t="s">
        <v>344</v>
      </c>
      <c r="Q918" s="83">
        <v>88820.63</v>
      </c>
      <c r="R918" s="78">
        <v>88820.63</v>
      </c>
      <c r="S918" s="109"/>
    </row>
    <row r="919" spans="1:19" ht="31.5" x14ac:dyDescent="0.2">
      <c r="A919" s="332"/>
      <c r="B919" s="146" t="s">
        <v>70</v>
      </c>
      <c r="C919" s="209"/>
      <c r="D919" s="209" t="s">
        <v>62</v>
      </c>
      <c r="E919" s="209"/>
      <c r="F919" s="209"/>
      <c r="G919" s="206">
        <f>G918</f>
        <v>64</v>
      </c>
      <c r="H919" s="206">
        <f>H918</f>
        <v>64</v>
      </c>
      <c r="I919" s="273">
        <f>I918</f>
        <v>0</v>
      </c>
      <c r="J919" s="142">
        <f t="shared" si="444"/>
        <v>0</v>
      </c>
      <c r="K919" s="206">
        <f t="shared" si="445"/>
        <v>64</v>
      </c>
      <c r="L919" s="206" t="s">
        <v>62</v>
      </c>
      <c r="M919" s="84">
        <v>46022</v>
      </c>
      <c r="N919" s="84">
        <v>46022</v>
      </c>
      <c r="O919" s="83"/>
      <c r="P919" s="87"/>
      <c r="Q919" s="83"/>
      <c r="R919" s="83"/>
      <c r="S919" s="109"/>
    </row>
    <row r="920" spans="1:19" ht="14.25" x14ac:dyDescent="0.2">
      <c r="A920" s="332"/>
      <c r="B920" s="147" t="s">
        <v>76</v>
      </c>
      <c r="C920" s="209"/>
      <c r="D920" s="209"/>
      <c r="E920" s="209"/>
      <c r="F920" s="209"/>
      <c r="G920" s="206" t="s">
        <v>62</v>
      </c>
      <c r="H920" s="206"/>
      <c r="I920" s="273" t="s">
        <v>62</v>
      </c>
      <c r="J920" s="142" t="str">
        <f t="shared" si="444"/>
        <v>X</v>
      </c>
      <c r="K920" s="206" t="str">
        <f t="shared" si="445"/>
        <v>X</v>
      </c>
      <c r="L920" s="206" t="s">
        <v>62</v>
      </c>
      <c r="M920" s="206"/>
      <c r="N920" s="206"/>
      <c r="O920" s="87" t="s">
        <v>62</v>
      </c>
      <c r="P920" s="87" t="s">
        <v>62</v>
      </c>
      <c r="Q920" s="87" t="s">
        <v>62</v>
      </c>
      <c r="R920" s="87" t="s">
        <v>62</v>
      </c>
      <c r="S920" s="109"/>
    </row>
    <row r="921" spans="1:19" ht="65.45" customHeight="1" x14ac:dyDescent="0.2">
      <c r="A921" s="332"/>
      <c r="B921" s="148" t="s">
        <v>192</v>
      </c>
      <c r="C921" s="209"/>
      <c r="D921" s="209" t="s">
        <v>62</v>
      </c>
      <c r="E921" s="209"/>
      <c r="F921" s="209"/>
      <c r="G921" s="206">
        <f>G919</f>
        <v>64</v>
      </c>
      <c r="H921" s="206">
        <f>H919</f>
        <v>64</v>
      </c>
      <c r="I921" s="273">
        <f>I919</f>
        <v>0</v>
      </c>
      <c r="J921" s="142">
        <f t="shared" si="444"/>
        <v>0</v>
      </c>
      <c r="K921" s="206">
        <f t="shared" si="445"/>
        <v>64</v>
      </c>
      <c r="L921" s="206" t="s">
        <v>62</v>
      </c>
      <c r="M921" s="84">
        <v>46022</v>
      </c>
      <c r="N921" s="84">
        <v>46022</v>
      </c>
      <c r="O921" s="83"/>
      <c r="P921" s="87" t="s">
        <v>62</v>
      </c>
      <c r="Q921" s="83"/>
      <c r="R921" s="83"/>
      <c r="S921" s="109"/>
    </row>
    <row r="922" spans="1:19" ht="15" customHeight="1" x14ac:dyDescent="0.2">
      <c r="A922" s="332"/>
      <c r="B922" s="147" t="s">
        <v>193</v>
      </c>
      <c r="C922" s="209"/>
      <c r="D922" s="209"/>
      <c r="E922" s="209"/>
      <c r="F922" s="209"/>
      <c r="G922" s="206" t="s">
        <v>62</v>
      </c>
      <c r="H922" s="206"/>
      <c r="I922" s="273" t="s">
        <v>62</v>
      </c>
      <c r="J922" s="142" t="str">
        <f t="shared" si="444"/>
        <v>X</v>
      </c>
      <c r="K922" s="206" t="str">
        <f t="shared" si="445"/>
        <v>X</v>
      </c>
      <c r="L922" s="206" t="s">
        <v>62</v>
      </c>
      <c r="M922" s="206"/>
      <c r="N922" s="206"/>
      <c r="O922" s="87" t="s">
        <v>62</v>
      </c>
      <c r="P922" s="87" t="s">
        <v>62</v>
      </c>
      <c r="Q922" s="87" t="s">
        <v>62</v>
      </c>
      <c r="R922" s="87" t="s">
        <v>62</v>
      </c>
      <c r="S922" s="109"/>
    </row>
    <row r="923" spans="1:19" ht="38.65" customHeight="1" x14ac:dyDescent="0.2">
      <c r="A923" s="332"/>
      <c r="B923" s="148" t="s">
        <v>330</v>
      </c>
      <c r="C923" s="209"/>
      <c r="D923" s="209" t="s">
        <v>62</v>
      </c>
      <c r="E923" s="209"/>
      <c r="F923" s="209"/>
      <c r="G923" s="206">
        <f>G921</f>
        <v>64</v>
      </c>
      <c r="H923" s="206">
        <f>H921</f>
        <v>64</v>
      </c>
      <c r="I923" s="273">
        <f>I921</f>
        <v>0</v>
      </c>
      <c r="J923" s="142">
        <f t="shared" si="444"/>
        <v>0</v>
      </c>
      <c r="K923" s="206">
        <f t="shared" si="445"/>
        <v>64</v>
      </c>
      <c r="L923" s="206" t="s">
        <v>62</v>
      </c>
      <c r="M923" s="84">
        <v>46022</v>
      </c>
      <c r="N923" s="84">
        <v>46022</v>
      </c>
      <c r="O923" s="83"/>
      <c r="P923" s="87" t="s">
        <v>62</v>
      </c>
      <c r="Q923" s="83"/>
      <c r="R923" s="83"/>
      <c r="S923" s="109"/>
    </row>
    <row r="924" spans="1:19" ht="21" customHeight="1" x14ac:dyDescent="0.2">
      <c r="A924" s="332"/>
      <c r="B924" s="147" t="s">
        <v>71</v>
      </c>
      <c r="C924" s="209"/>
      <c r="D924" s="209"/>
      <c r="E924" s="209"/>
      <c r="F924" s="209"/>
      <c r="G924" s="206" t="s">
        <v>62</v>
      </c>
      <c r="H924" s="206"/>
      <c r="I924" s="273" t="s">
        <v>62</v>
      </c>
      <c r="J924" s="142" t="str">
        <f t="shared" si="444"/>
        <v>X</v>
      </c>
      <c r="K924" s="206" t="str">
        <f t="shared" si="445"/>
        <v>X</v>
      </c>
      <c r="L924" s="206" t="s">
        <v>62</v>
      </c>
      <c r="M924" s="206"/>
      <c r="N924" s="206"/>
      <c r="O924" s="87" t="s">
        <v>62</v>
      </c>
      <c r="P924" s="87" t="s">
        <v>62</v>
      </c>
      <c r="Q924" s="87" t="s">
        <v>62</v>
      </c>
      <c r="R924" s="87" t="s">
        <v>62</v>
      </c>
      <c r="S924" s="109"/>
    </row>
    <row r="925" spans="1:19" ht="21" customHeight="1" x14ac:dyDescent="0.2">
      <c r="A925" s="333"/>
      <c r="B925" s="148" t="s">
        <v>72</v>
      </c>
      <c r="C925" s="209"/>
      <c r="D925" s="209" t="s">
        <v>62</v>
      </c>
      <c r="E925" s="209"/>
      <c r="F925" s="209"/>
      <c r="G925" s="206">
        <f>G923</f>
        <v>64</v>
      </c>
      <c r="H925" s="206">
        <f>H923</f>
        <v>64</v>
      </c>
      <c r="I925" s="273">
        <f>I923</f>
        <v>0</v>
      </c>
      <c r="J925" s="142">
        <f t="shared" si="444"/>
        <v>0</v>
      </c>
      <c r="K925" s="206">
        <f t="shared" si="445"/>
        <v>64</v>
      </c>
      <c r="L925" s="206" t="s">
        <v>62</v>
      </c>
      <c r="M925" s="84">
        <v>46022</v>
      </c>
      <c r="N925" s="84">
        <v>46022</v>
      </c>
      <c r="O925" s="83"/>
      <c r="P925" s="87" t="s">
        <v>62</v>
      </c>
      <c r="Q925" s="83"/>
      <c r="R925" s="83"/>
      <c r="S925" s="109"/>
    </row>
    <row r="926" spans="1:19" s="56" customFormat="1" ht="74.45" customHeight="1" x14ac:dyDescent="0.25">
      <c r="A926" s="331" t="s">
        <v>166</v>
      </c>
      <c r="B926" s="137" t="s">
        <v>326</v>
      </c>
      <c r="C926" s="142" t="s">
        <v>191</v>
      </c>
      <c r="D926" s="141" t="s">
        <v>333</v>
      </c>
      <c r="E926" s="141" t="s">
        <v>320</v>
      </c>
      <c r="F926" s="142">
        <v>642</v>
      </c>
      <c r="G926" s="80">
        <v>22</v>
      </c>
      <c r="H926" s="80">
        <v>22</v>
      </c>
      <c r="I926" s="80">
        <v>0</v>
      </c>
      <c r="J926" s="142">
        <f t="shared" si="444"/>
        <v>0</v>
      </c>
      <c r="K926" s="80">
        <f t="shared" si="445"/>
        <v>22</v>
      </c>
      <c r="L926" s="80"/>
      <c r="M926" s="80" t="s">
        <v>62</v>
      </c>
      <c r="N926" s="80" t="s">
        <v>62</v>
      </c>
      <c r="O926" s="83">
        <v>133157.46</v>
      </c>
      <c r="P926" s="83" t="s">
        <v>344</v>
      </c>
      <c r="Q926" s="83">
        <v>0</v>
      </c>
      <c r="R926" s="83"/>
      <c r="S926" s="109"/>
    </row>
    <row r="927" spans="1:19" ht="31.5" x14ac:dyDescent="0.2">
      <c r="A927" s="332"/>
      <c r="B927" s="146" t="s">
        <v>70</v>
      </c>
      <c r="C927" s="209"/>
      <c r="D927" s="209" t="s">
        <v>62</v>
      </c>
      <c r="E927" s="209"/>
      <c r="F927" s="209"/>
      <c r="G927" s="206">
        <f>G926</f>
        <v>22</v>
      </c>
      <c r="H927" s="206">
        <f>H926</f>
        <v>22</v>
      </c>
      <c r="I927" s="273">
        <f>I926</f>
        <v>0</v>
      </c>
      <c r="J927" s="142">
        <f t="shared" si="444"/>
        <v>0</v>
      </c>
      <c r="K927" s="206">
        <f t="shared" si="445"/>
        <v>22</v>
      </c>
      <c r="L927" s="206" t="s">
        <v>62</v>
      </c>
      <c r="M927" s="84">
        <v>46022</v>
      </c>
      <c r="N927" s="84">
        <v>46022</v>
      </c>
      <c r="O927" s="83"/>
      <c r="P927" s="87"/>
      <c r="Q927" s="83"/>
      <c r="R927" s="83"/>
      <c r="S927" s="109"/>
    </row>
    <row r="928" spans="1:19" ht="14.25" x14ac:dyDescent="0.2">
      <c r="A928" s="332"/>
      <c r="B928" s="147" t="s">
        <v>76</v>
      </c>
      <c r="C928" s="209"/>
      <c r="D928" s="209"/>
      <c r="E928" s="209"/>
      <c r="F928" s="209"/>
      <c r="G928" s="206" t="s">
        <v>62</v>
      </c>
      <c r="H928" s="206"/>
      <c r="I928" s="273" t="s">
        <v>62</v>
      </c>
      <c r="J928" s="142" t="str">
        <f t="shared" si="444"/>
        <v>X</v>
      </c>
      <c r="K928" s="206" t="str">
        <f t="shared" si="445"/>
        <v>X</v>
      </c>
      <c r="L928" s="206" t="s">
        <v>62</v>
      </c>
      <c r="M928" s="206"/>
      <c r="N928" s="206"/>
      <c r="O928" s="87" t="s">
        <v>62</v>
      </c>
      <c r="P928" s="87" t="s">
        <v>62</v>
      </c>
      <c r="Q928" s="87" t="s">
        <v>62</v>
      </c>
      <c r="R928" s="87" t="s">
        <v>62</v>
      </c>
      <c r="S928" s="109"/>
    </row>
    <row r="929" spans="1:19" ht="65.45" customHeight="1" x14ac:dyDescent="0.2">
      <c r="A929" s="332"/>
      <c r="B929" s="148" t="s">
        <v>192</v>
      </c>
      <c r="C929" s="209"/>
      <c r="D929" s="209" t="s">
        <v>62</v>
      </c>
      <c r="E929" s="209"/>
      <c r="F929" s="209"/>
      <c r="G929" s="206">
        <f>G927</f>
        <v>22</v>
      </c>
      <c r="H929" s="206">
        <f>H927</f>
        <v>22</v>
      </c>
      <c r="I929" s="273">
        <f>I927</f>
        <v>0</v>
      </c>
      <c r="J929" s="142">
        <f t="shared" si="444"/>
        <v>0</v>
      </c>
      <c r="K929" s="206">
        <f t="shared" si="445"/>
        <v>22</v>
      </c>
      <c r="L929" s="206" t="s">
        <v>62</v>
      </c>
      <c r="M929" s="84">
        <v>46022</v>
      </c>
      <c r="N929" s="84">
        <v>46022</v>
      </c>
      <c r="O929" s="83"/>
      <c r="P929" s="87" t="s">
        <v>62</v>
      </c>
      <c r="Q929" s="83"/>
      <c r="R929" s="83"/>
      <c r="S929" s="109"/>
    </row>
    <row r="930" spans="1:19" ht="15" customHeight="1" x14ac:dyDescent="0.2">
      <c r="A930" s="332"/>
      <c r="B930" s="147" t="s">
        <v>193</v>
      </c>
      <c r="C930" s="209"/>
      <c r="D930" s="209"/>
      <c r="E930" s="209"/>
      <c r="F930" s="209"/>
      <c r="G930" s="206" t="s">
        <v>62</v>
      </c>
      <c r="H930" s="206"/>
      <c r="I930" s="273" t="s">
        <v>62</v>
      </c>
      <c r="J930" s="142" t="str">
        <f t="shared" si="444"/>
        <v>X</v>
      </c>
      <c r="K930" s="206" t="str">
        <f t="shared" si="445"/>
        <v>X</v>
      </c>
      <c r="L930" s="206" t="s">
        <v>62</v>
      </c>
      <c r="M930" s="206"/>
      <c r="N930" s="206"/>
      <c r="O930" s="87" t="s">
        <v>62</v>
      </c>
      <c r="P930" s="87" t="s">
        <v>62</v>
      </c>
      <c r="Q930" s="87" t="s">
        <v>62</v>
      </c>
      <c r="R930" s="87" t="s">
        <v>62</v>
      </c>
      <c r="S930" s="109"/>
    </row>
    <row r="931" spans="1:19" ht="38.65" customHeight="1" x14ac:dyDescent="0.2">
      <c r="A931" s="332"/>
      <c r="B931" s="148" t="s">
        <v>330</v>
      </c>
      <c r="C931" s="209"/>
      <c r="D931" s="209" t="s">
        <v>62</v>
      </c>
      <c r="E931" s="209"/>
      <c r="F931" s="209"/>
      <c r="G931" s="206">
        <f>G929</f>
        <v>22</v>
      </c>
      <c r="H931" s="206">
        <f>H929</f>
        <v>22</v>
      </c>
      <c r="I931" s="273">
        <f>I929</f>
        <v>0</v>
      </c>
      <c r="J931" s="142">
        <f t="shared" si="444"/>
        <v>0</v>
      </c>
      <c r="K931" s="206">
        <f t="shared" si="445"/>
        <v>22</v>
      </c>
      <c r="L931" s="206" t="s">
        <v>62</v>
      </c>
      <c r="M931" s="84">
        <v>46022</v>
      </c>
      <c r="N931" s="84">
        <v>46022</v>
      </c>
      <c r="O931" s="83"/>
      <c r="P931" s="87" t="s">
        <v>62</v>
      </c>
      <c r="Q931" s="83"/>
      <c r="R931" s="83"/>
      <c r="S931" s="109"/>
    </row>
    <row r="932" spans="1:19" ht="21" customHeight="1" x14ac:dyDescent="0.2">
      <c r="A932" s="332"/>
      <c r="B932" s="147" t="s">
        <v>71</v>
      </c>
      <c r="C932" s="209"/>
      <c r="D932" s="209"/>
      <c r="E932" s="209"/>
      <c r="F932" s="209"/>
      <c r="G932" s="206" t="s">
        <v>62</v>
      </c>
      <c r="H932" s="206"/>
      <c r="I932" s="273" t="s">
        <v>62</v>
      </c>
      <c r="J932" s="142" t="str">
        <f t="shared" si="444"/>
        <v>X</v>
      </c>
      <c r="K932" s="206" t="str">
        <f t="shared" si="445"/>
        <v>X</v>
      </c>
      <c r="L932" s="206" t="s">
        <v>62</v>
      </c>
      <c r="M932" s="206"/>
      <c r="N932" s="206"/>
      <c r="O932" s="87" t="s">
        <v>62</v>
      </c>
      <c r="P932" s="87" t="s">
        <v>62</v>
      </c>
      <c r="Q932" s="87" t="s">
        <v>62</v>
      </c>
      <c r="R932" s="87" t="s">
        <v>62</v>
      </c>
      <c r="S932" s="109"/>
    </row>
    <row r="933" spans="1:19" ht="21" customHeight="1" x14ac:dyDescent="0.2">
      <c r="A933" s="333"/>
      <c r="B933" s="148" t="s">
        <v>72</v>
      </c>
      <c r="C933" s="209"/>
      <c r="D933" s="209" t="s">
        <v>62</v>
      </c>
      <c r="E933" s="209"/>
      <c r="F933" s="209"/>
      <c r="G933" s="206">
        <f>G931</f>
        <v>22</v>
      </c>
      <c r="H933" s="206">
        <f>H931</f>
        <v>22</v>
      </c>
      <c r="I933" s="273">
        <f>I931</f>
        <v>0</v>
      </c>
      <c r="J933" s="142">
        <f t="shared" si="444"/>
        <v>0</v>
      </c>
      <c r="K933" s="206">
        <f t="shared" si="445"/>
        <v>22</v>
      </c>
      <c r="L933" s="206" t="s">
        <v>62</v>
      </c>
      <c r="M933" s="84">
        <v>46022</v>
      </c>
      <c r="N933" s="84">
        <v>46022</v>
      </c>
      <c r="O933" s="83"/>
      <c r="P933" s="87" t="s">
        <v>62</v>
      </c>
      <c r="Q933" s="83"/>
      <c r="R933" s="83"/>
      <c r="S933" s="109"/>
    </row>
    <row r="934" spans="1:19" s="56" customFormat="1" ht="74.45" customHeight="1" x14ac:dyDescent="0.25">
      <c r="A934" s="331" t="s">
        <v>165</v>
      </c>
      <c r="B934" s="137" t="s">
        <v>326</v>
      </c>
      <c r="C934" s="142" t="s">
        <v>191</v>
      </c>
      <c r="D934" s="141" t="s">
        <v>333</v>
      </c>
      <c r="E934" s="141" t="s">
        <v>320</v>
      </c>
      <c r="F934" s="142">
        <v>642</v>
      </c>
      <c r="G934" s="80">
        <v>85</v>
      </c>
      <c r="H934" s="80">
        <v>85</v>
      </c>
      <c r="I934" s="80">
        <v>0</v>
      </c>
      <c r="J934" s="142">
        <f t="shared" si="444"/>
        <v>0</v>
      </c>
      <c r="K934" s="80">
        <f t="shared" si="445"/>
        <v>85</v>
      </c>
      <c r="L934" s="80"/>
      <c r="M934" s="80" t="s">
        <v>62</v>
      </c>
      <c r="N934" s="80" t="s">
        <v>62</v>
      </c>
      <c r="O934" s="83">
        <v>42743.8</v>
      </c>
      <c r="P934" s="83" t="s">
        <v>344</v>
      </c>
      <c r="Q934" s="83">
        <v>0</v>
      </c>
      <c r="R934" s="83"/>
      <c r="S934" s="109"/>
    </row>
    <row r="935" spans="1:19" ht="31.5" x14ac:dyDescent="0.2">
      <c r="A935" s="332"/>
      <c r="B935" s="146" t="s">
        <v>70</v>
      </c>
      <c r="C935" s="209"/>
      <c r="D935" s="209" t="s">
        <v>62</v>
      </c>
      <c r="E935" s="209"/>
      <c r="F935" s="209"/>
      <c r="G935" s="206">
        <f>G934</f>
        <v>85</v>
      </c>
      <c r="H935" s="206">
        <f>H934</f>
        <v>85</v>
      </c>
      <c r="I935" s="273">
        <f>I934</f>
        <v>0</v>
      </c>
      <c r="J935" s="142">
        <f t="shared" si="444"/>
        <v>0</v>
      </c>
      <c r="K935" s="206">
        <f t="shared" si="445"/>
        <v>85</v>
      </c>
      <c r="L935" s="206" t="s">
        <v>62</v>
      </c>
      <c r="M935" s="84">
        <v>46022</v>
      </c>
      <c r="N935" s="84">
        <v>46022</v>
      </c>
      <c r="O935" s="83"/>
      <c r="P935" s="87"/>
      <c r="Q935" s="83"/>
      <c r="R935" s="83"/>
      <c r="S935" s="109"/>
    </row>
    <row r="936" spans="1:19" ht="14.25" x14ac:dyDescent="0.2">
      <c r="A936" s="332"/>
      <c r="B936" s="147" t="s">
        <v>76</v>
      </c>
      <c r="C936" s="209"/>
      <c r="D936" s="209"/>
      <c r="E936" s="209"/>
      <c r="F936" s="209"/>
      <c r="G936" s="206" t="s">
        <v>62</v>
      </c>
      <c r="H936" s="206"/>
      <c r="I936" s="273" t="s">
        <v>62</v>
      </c>
      <c r="J936" s="142" t="str">
        <f t="shared" si="444"/>
        <v>X</v>
      </c>
      <c r="K936" s="206" t="str">
        <f t="shared" si="445"/>
        <v>X</v>
      </c>
      <c r="L936" s="206" t="s">
        <v>62</v>
      </c>
      <c r="M936" s="206"/>
      <c r="N936" s="206"/>
      <c r="O936" s="87" t="s">
        <v>62</v>
      </c>
      <c r="P936" s="87" t="s">
        <v>62</v>
      </c>
      <c r="Q936" s="87" t="s">
        <v>62</v>
      </c>
      <c r="R936" s="87" t="s">
        <v>62</v>
      </c>
      <c r="S936" s="109"/>
    </row>
    <row r="937" spans="1:19" ht="65.45" customHeight="1" x14ac:dyDescent="0.2">
      <c r="A937" s="332"/>
      <c r="B937" s="148" t="s">
        <v>192</v>
      </c>
      <c r="C937" s="209"/>
      <c r="D937" s="209" t="s">
        <v>62</v>
      </c>
      <c r="E937" s="209"/>
      <c r="F937" s="209"/>
      <c r="G937" s="206">
        <f>G935</f>
        <v>85</v>
      </c>
      <c r="H937" s="206">
        <f>H935</f>
        <v>85</v>
      </c>
      <c r="I937" s="273">
        <f>I935</f>
        <v>0</v>
      </c>
      <c r="J937" s="142">
        <f t="shared" si="444"/>
        <v>0</v>
      </c>
      <c r="K937" s="206">
        <f t="shared" si="445"/>
        <v>85</v>
      </c>
      <c r="L937" s="206" t="s">
        <v>62</v>
      </c>
      <c r="M937" s="84">
        <v>46022</v>
      </c>
      <c r="N937" s="84">
        <v>46022</v>
      </c>
      <c r="O937" s="83"/>
      <c r="P937" s="87" t="s">
        <v>62</v>
      </c>
      <c r="Q937" s="83"/>
      <c r="R937" s="83"/>
      <c r="S937" s="109"/>
    </row>
    <row r="938" spans="1:19" ht="15" customHeight="1" x14ac:dyDescent="0.2">
      <c r="A938" s="332"/>
      <c r="B938" s="147" t="s">
        <v>193</v>
      </c>
      <c r="C938" s="209"/>
      <c r="D938" s="209"/>
      <c r="E938" s="209"/>
      <c r="F938" s="209"/>
      <c r="G938" s="206" t="s">
        <v>62</v>
      </c>
      <c r="H938" s="206"/>
      <c r="I938" s="273" t="s">
        <v>62</v>
      </c>
      <c r="J938" s="142" t="str">
        <f t="shared" si="444"/>
        <v>X</v>
      </c>
      <c r="K938" s="206" t="str">
        <f t="shared" si="445"/>
        <v>X</v>
      </c>
      <c r="L938" s="206" t="s">
        <v>62</v>
      </c>
      <c r="M938" s="206"/>
      <c r="N938" s="206"/>
      <c r="O938" s="87" t="s">
        <v>62</v>
      </c>
      <c r="P938" s="87" t="s">
        <v>62</v>
      </c>
      <c r="Q938" s="87" t="s">
        <v>62</v>
      </c>
      <c r="R938" s="87" t="s">
        <v>62</v>
      </c>
      <c r="S938" s="109"/>
    </row>
    <row r="939" spans="1:19" ht="38.65" customHeight="1" x14ac:dyDescent="0.2">
      <c r="A939" s="332"/>
      <c r="B939" s="148" t="s">
        <v>330</v>
      </c>
      <c r="C939" s="209"/>
      <c r="D939" s="209" t="s">
        <v>62</v>
      </c>
      <c r="E939" s="209"/>
      <c r="F939" s="209"/>
      <c r="G939" s="206">
        <f>G937</f>
        <v>85</v>
      </c>
      <c r="H939" s="206">
        <f>H937</f>
        <v>85</v>
      </c>
      <c r="I939" s="273">
        <f>I937</f>
        <v>0</v>
      </c>
      <c r="J939" s="142">
        <f t="shared" si="444"/>
        <v>0</v>
      </c>
      <c r="K939" s="206">
        <f t="shared" si="445"/>
        <v>85</v>
      </c>
      <c r="L939" s="206" t="s">
        <v>62</v>
      </c>
      <c r="M939" s="84">
        <v>46022</v>
      </c>
      <c r="N939" s="84">
        <v>46022</v>
      </c>
      <c r="O939" s="83"/>
      <c r="P939" s="87" t="s">
        <v>62</v>
      </c>
      <c r="Q939" s="83"/>
      <c r="R939" s="83"/>
      <c r="S939" s="109"/>
    </row>
    <row r="940" spans="1:19" ht="21" customHeight="1" x14ac:dyDescent="0.2">
      <c r="A940" s="332"/>
      <c r="B940" s="147" t="s">
        <v>71</v>
      </c>
      <c r="C940" s="209"/>
      <c r="D940" s="209"/>
      <c r="E940" s="209"/>
      <c r="F940" s="209"/>
      <c r="G940" s="206" t="s">
        <v>62</v>
      </c>
      <c r="H940" s="206"/>
      <c r="I940" s="273" t="s">
        <v>62</v>
      </c>
      <c r="J940" s="142" t="str">
        <f t="shared" si="444"/>
        <v>X</v>
      </c>
      <c r="K940" s="206" t="str">
        <f t="shared" si="445"/>
        <v>X</v>
      </c>
      <c r="L940" s="206" t="s">
        <v>62</v>
      </c>
      <c r="M940" s="206"/>
      <c r="N940" s="206"/>
      <c r="O940" s="87" t="s">
        <v>62</v>
      </c>
      <c r="P940" s="87" t="s">
        <v>62</v>
      </c>
      <c r="Q940" s="87" t="s">
        <v>62</v>
      </c>
      <c r="R940" s="87" t="s">
        <v>62</v>
      </c>
      <c r="S940" s="109"/>
    </row>
    <row r="941" spans="1:19" ht="21" customHeight="1" x14ac:dyDescent="0.2">
      <c r="A941" s="333"/>
      <c r="B941" s="148" t="s">
        <v>72</v>
      </c>
      <c r="C941" s="209"/>
      <c r="D941" s="209" t="s">
        <v>62</v>
      </c>
      <c r="E941" s="209"/>
      <c r="F941" s="209"/>
      <c r="G941" s="206">
        <f>G939</f>
        <v>85</v>
      </c>
      <c r="H941" s="206">
        <f>H939</f>
        <v>85</v>
      </c>
      <c r="I941" s="273">
        <f>I939</f>
        <v>0</v>
      </c>
      <c r="J941" s="142">
        <f t="shared" si="444"/>
        <v>0</v>
      </c>
      <c r="K941" s="206">
        <f t="shared" si="445"/>
        <v>85</v>
      </c>
      <c r="L941" s="206" t="s">
        <v>62</v>
      </c>
      <c r="M941" s="84">
        <v>46022</v>
      </c>
      <c r="N941" s="84">
        <v>46022</v>
      </c>
      <c r="O941" s="83"/>
      <c r="P941" s="87" t="s">
        <v>62</v>
      </c>
      <c r="Q941" s="83"/>
      <c r="R941" s="83"/>
      <c r="S941" s="109"/>
    </row>
    <row r="942" spans="1:19" s="56" customFormat="1" ht="74.45" customHeight="1" x14ac:dyDescent="0.25">
      <c r="A942" s="331" t="s">
        <v>164</v>
      </c>
      <c r="B942" s="137" t="s">
        <v>326</v>
      </c>
      <c r="C942" s="142" t="s">
        <v>191</v>
      </c>
      <c r="D942" s="141" t="s">
        <v>333</v>
      </c>
      <c r="E942" s="141" t="s">
        <v>320</v>
      </c>
      <c r="F942" s="142">
        <v>642</v>
      </c>
      <c r="G942" s="80">
        <v>118</v>
      </c>
      <c r="H942" s="80">
        <v>118</v>
      </c>
      <c r="I942" s="80">
        <v>0</v>
      </c>
      <c r="J942" s="142">
        <f t="shared" si="444"/>
        <v>0</v>
      </c>
      <c r="K942" s="80">
        <f t="shared" si="445"/>
        <v>118</v>
      </c>
      <c r="L942" s="80"/>
      <c r="M942" s="80" t="s">
        <v>62</v>
      </c>
      <c r="N942" s="80" t="s">
        <v>62</v>
      </c>
      <c r="O942" s="83">
        <v>146336.32999999999</v>
      </c>
      <c r="P942" s="83" t="s">
        <v>344</v>
      </c>
      <c r="Q942" s="83">
        <v>0</v>
      </c>
      <c r="R942" s="83"/>
      <c r="S942" s="109"/>
    </row>
    <row r="943" spans="1:19" ht="31.5" x14ac:dyDescent="0.2">
      <c r="A943" s="332"/>
      <c r="B943" s="146" t="s">
        <v>70</v>
      </c>
      <c r="C943" s="209"/>
      <c r="D943" s="209" t="s">
        <v>62</v>
      </c>
      <c r="E943" s="209"/>
      <c r="F943" s="209"/>
      <c r="G943" s="206">
        <f>G942</f>
        <v>118</v>
      </c>
      <c r="H943" s="206">
        <f>H942</f>
        <v>118</v>
      </c>
      <c r="I943" s="273">
        <f>I942</f>
        <v>0</v>
      </c>
      <c r="J943" s="142">
        <f t="shared" si="444"/>
        <v>0</v>
      </c>
      <c r="K943" s="206">
        <f t="shared" si="445"/>
        <v>118</v>
      </c>
      <c r="L943" s="206" t="s">
        <v>62</v>
      </c>
      <c r="M943" s="84">
        <v>46022</v>
      </c>
      <c r="N943" s="84">
        <v>46022</v>
      </c>
      <c r="O943" s="83"/>
      <c r="P943" s="87"/>
      <c r="Q943" s="83"/>
      <c r="R943" s="83"/>
      <c r="S943" s="109"/>
    </row>
    <row r="944" spans="1:19" ht="14.25" x14ac:dyDescent="0.2">
      <c r="A944" s="332"/>
      <c r="B944" s="147" t="s">
        <v>76</v>
      </c>
      <c r="C944" s="209"/>
      <c r="D944" s="209"/>
      <c r="E944" s="209"/>
      <c r="F944" s="209"/>
      <c r="G944" s="206" t="s">
        <v>62</v>
      </c>
      <c r="H944" s="206"/>
      <c r="I944" s="273" t="s">
        <v>62</v>
      </c>
      <c r="J944" s="142" t="str">
        <f t="shared" si="444"/>
        <v>X</v>
      </c>
      <c r="K944" s="206" t="str">
        <f t="shared" si="445"/>
        <v>X</v>
      </c>
      <c r="L944" s="206" t="s">
        <v>62</v>
      </c>
      <c r="M944" s="206"/>
      <c r="N944" s="206"/>
      <c r="O944" s="87" t="s">
        <v>62</v>
      </c>
      <c r="P944" s="87" t="s">
        <v>62</v>
      </c>
      <c r="Q944" s="87" t="s">
        <v>62</v>
      </c>
      <c r="R944" s="87" t="s">
        <v>62</v>
      </c>
      <c r="S944" s="109"/>
    </row>
    <row r="945" spans="1:19" ht="65.45" customHeight="1" x14ac:dyDescent="0.2">
      <c r="A945" s="332"/>
      <c r="B945" s="148" t="s">
        <v>192</v>
      </c>
      <c r="C945" s="209"/>
      <c r="D945" s="209" t="s">
        <v>62</v>
      </c>
      <c r="E945" s="209"/>
      <c r="F945" s="209"/>
      <c r="G945" s="206">
        <f>G943</f>
        <v>118</v>
      </c>
      <c r="H945" s="206">
        <f>H943</f>
        <v>118</v>
      </c>
      <c r="I945" s="273">
        <f>I943</f>
        <v>0</v>
      </c>
      <c r="J945" s="142">
        <f t="shared" si="444"/>
        <v>0</v>
      </c>
      <c r="K945" s="206">
        <f t="shared" si="445"/>
        <v>118</v>
      </c>
      <c r="L945" s="206" t="s">
        <v>62</v>
      </c>
      <c r="M945" s="84">
        <v>46022</v>
      </c>
      <c r="N945" s="84">
        <v>46022</v>
      </c>
      <c r="O945" s="83"/>
      <c r="P945" s="87" t="s">
        <v>62</v>
      </c>
      <c r="Q945" s="83"/>
      <c r="R945" s="83"/>
      <c r="S945" s="109"/>
    </row>
    <row r="946" spans="1:19" ht="15" customHeight="1" x14ac:dyDescent="0.2">
      <c r="A946" s="332"/>
      <c r="B946" s="147" t="s">
        <v>193</v>
      </c>
      <c r="C946" s="209"/>
      <c r="D946" s="209"/>
      <c r="E946" s="209"/>
      <c r="F946" s="209"/>
      <c r="G946" s="206" t="s">
        <v>62</v>
      </c>
      <c r="H946" s="206"/>
      <c r="I946" s="273" t="s">
        <v>62</v>
      </c>
      <c r="J946" s="142" t="str">
        <f t="shared" si="444"/>
        <v>X</v>
      </c>
      <c r="K946" s="206" t="str">
        <f t="shared" si="445"/>
        <v>X</v>
      </c>
      <c r="L946" s="206" t="s">
        <v>62</v>
      </c>
      <c r="M946" s="206"/>
      <c r="N946" s="206"/>
      <c r="O946" s="87" t="s">
        <v>62</v>
      </c>
      <c r="P946" s="87" t="s">
        <v>62</v>
      </c>
      <c r="Q946" s="87" t="s">
        <v>62</v>
      </c>
      <c r="R946" s="87" t="s">
        <v>62</v>
      </c>
      <c r="S946" s="109"/>
    </row>
    <row r="947" spans="1:19" ht="38.65" customHeight="1" x14ac:dyDescent="0.2">
      <c r="A947" s="332"/>
      <c r="B947" s="148" t="s">
        <v>330</v>
      </c>
      <c r="C947" s="209"/>
      <c r="D947" s="209" t="s">
        <v>62</v>
      </c>
      <c r="E947" s="209"/>
      <c r="F947" s="209"/>
      <c r="G947" s="206">
        <f>G945</f>
        <v>118</v>
      </c>
      <c r="H947" s="206">
        <f>H945</f>
        <v>118</v>
      </c>
      <c r="I947" s="273">
        <f>I945</f>
        <v>0</v>
      </c>
      <c r="J947" s="142">
        <f t="shared" si="444"/>
        <v>0</v>
      </c>
      <c r="K947" s="206">
        <f t="shared" si="445"/>
        <v>118</v>
      </c>
      <c r="L947" s="206" t="s">
        <v>62</v>
      </c>
      <c r="M947" s="84">
        <v>46022</v>
      </c>
      <c r="N947" s="84">
        <v>46022</v>
      </c>
      <c r="O947" s="83"/>
      <c r="P947" s="87" t="s">
        <v>62</v>
      </c>
      <c r="Q947" s="83"/>
      <c r="R947" s="83"/>
      <c r="S947" s="109"/>
    </row>
    <row r="948" spans="1:19" ht="21" customHeight="1" x14ac:dyDescent="0.2">
      <c r="A948" s="332"/>
      <c r="B948" s="147" t="s">
        <v>71</v>
      </c>
      <c r="C948" s="209"/>
      <c r="D948" s="209"/>
      <c r="E948" s="209"/>
      <c r="F948" s="209"/>
      <c r="G948" s="206" t="s">
        <v>62</v>
      </c>
      <c r="H948" s="206"/>
      <c r="I948" s="273" t="s">
        <v>62</v>
      </c>
      <c r="J948" s="142" t="str">
        <f t="shared" si="444"/>
        <v>X</v>
      </c>
      <c r="K948" s="206" t="str">
        <f t="shared" si="445"/>
        <v>X</v>
      </c>
      <c r="L948" s="206" t="s">
        <v>62</v>
      </c>
      <c r="M948" s="206"/>
      <c r="N948" s="206"/>
      <c r="O948" s="87" t="s">
        <v>62</v>
      </c>
      <c r="P948" s="87" t="s">
        <v>62</v>
      </c>
      <c r="Q948" s="87" t="s">
        <v>62</v>
      </c>
      <c r="R948" s="87" t="s">
        <v>62</v>
      </c>
      <c r="S948" s="109"/>
    </row>
    <row r="949" spans="1:19" ht="21" customHeight="1" x14ac:dyDescent="0.2">
      <c r="A949" s="333"/>
      <c r="B949" s="148" t="s">
        <v>72</v>
      </c>
      <c r="C949" s="209"/>
      <c r="D949" s="209" t="s">
        <v>62</v>
      </c>
      <c r="E949" s="209"/>
      <c r="F949" s="209"/>
      <c r="G949" s="206">
        <f>G947</f>
        <v>118</v>
      </c>
      <c r="H949" s="206">
        <f>H947</f>
        <v>118</v>
      </c>
      <c r="I949" s="273">
        <f>I947</f>
        <v>0</v>
      </c>
      <c r="J949" s="142">
        <f t="shared" si="444"/>
        <v>0</v>
      </c>
      <c r="K949" s="206">
        <f t="shared" si="445"/>
        <v>118</v>
      </c>
      <c r="L949" s="206" t="s">
        <v>62</v>
      </c>
      <c r="M949" s="84">
        <v>46022</v>
      </c>
      <c r="N949" s="84">
        <v>46022</v>
      </c>
      <c r="O949" s="83"/>
      <c r="P949" s="87" t="s">
        <v>62</v>
      </c>
      <c r="Q949" s="83"/>
      <c r="R949" s="83"/>
      <c r="S949" s="109"/>
    </row>
    <row r="950" spans="1:19" s="56" customFormat="1" ht="74.45" customHeight="1" x14ac:dyDescent="0.25">
      <c r="A950" s="331" t="s">
        <v>163</v>
      </c>
      <c r="B950" s="137" t="s">
        <v>326</v>
      </c>
      <c r="C950" s="142" t="s">
        <v>191</v>
      </c>
      <c r="D950" s="141" t="s">
        <v>333</v>
      </c>
      <c r="E950" s="141" t="s">
        <v>320</v>
      </c>
      <c r="F950" s="142">
        <v>642</v>
      </c>
      <c r="G950" s="80">
        <v>42</v>
      </c>
      <c r="H950" s="80">
        <v>42</v>
      </c>
      <c r="I950" s="80">
        <v>0</v>
      </c>
      <c r="J950" s="142">
        <f t="shared" si="444"/>
        <v>0</v>
      </c>
      <c r="K950" s="80">
        <f t="shared" si="445"/>
        <v>42</v>
      </c>
      <c r="L950" s="80"/>
      <c r="M950" s="80" t="s">
        <v>62</v>
      </c>
      <c r="N950" s="80" t="s">
        <v>62</v>
      </c>
      <c r="O950" s="83">
        <v>27986.400000000001</v>
      </c>
      <c r="P950" s="83" t="s">
        <v>344</v>
      </c>
      <c r="Q950" s="83"/>
      <c r="R950" s="83"/>
      <c r="S950" s="109"/>
    </row>
    <row r="951" spans="1:19" ht="31.5" x14ac:dyDescent="0.2">
      <c r="A951" s="332"/>
      <c r="B951" s="146" t="s">
        <v>70</v>
      </c>
      <c r="C951" s="209"/>
      <c r="D951" s="209" t="s">
        <v>62</v>
      </c>
      <c r="E951" s="209"/>
      <c r="F951" s="209"/>
      <c r="G951" s="206">
        <f>G950</f>
        <v>42</v>
      </c>
      <c r="H951" s="206">
        <f>H950</f>
        <v>42</v>
      </c>
      <c r="I951" s="273">
        <f>I950</f>
        <v>0</v>
      </c>
      <c r="J951" s="142">
        <f t="shared" si="444"/>
        <v>0</v>
      </c>
      <c r="K951" s="206">
        <f t="shared" si="445"/>
        <v>42</v>
      </c>
      <c r="L951" s="206" t="s">
        <v>62</v>
      </c>
      <c r="M951" s="84">
        <v>46022</v>
      </c>
      <c r="N951" s="84">
        <v>46022</v>
      </c>
      <c r="O951" s="83"/>
      <c r="P951" s="87"/>
      <c r="Q951" s="83"/>
      <c r="R951" s="83"/>
      <c r="S951" s="109"/>
    </row>
    <row r="952" spans="1:19" ht="14.25" x14ac:dyDescent="0.2">
      <c r="A952" s="332"/>
      <c r="B952" s="147" t="s">
        <v>76</v>
      </c>
      <c r="C952" s="209"/>
      <c r="D952" s="209"/>
      <c r="E952" s="209"/>
      <c r="F952" s="209"/>
      <c r="G952" s="206" t="s">
        <v>62</v>
      </c>
      <c r="H952" s="206"/>
      <c r="I952" s="273" t="s">
        <v>62</v>
      </c>
      <c r="J952" s="142" t="str">
        <f t="shared" si="444"/>
        <v>X</v>
      </c>
      <c r="K952" s="206" t="str">
        <f t="shared" si="445"/>
        <v>X</v>
      </c>
      <c r="L952" s="206" t="s">
        <v>62</v>
      </c>
      <c r="M952" s="206"/>
      <c r="N952" s="206"/>
      <c r="O952" s="87" t="s">
        <v>62</v>
      </c>
      <c r="P952" s="87" t="s">
        <v>62</v>
      </c>
      <c r="Q952" s="87" t="s">
        <v>62</v>
      </c>
      <c r="R952" s="87" t="s">
        <v>62</v>
      </c>
      <c r="S952" s="109"/>
    </row>
    <row r="953" spans="1:19" ht="65.45" customHeight="1" x14ac:dyDescent="0.2">
      <c r="A953" s="332"/>
      <c r="B953" s="148" t="s">
        <v>192</v>
      </c>
      <c r="C953" s="209"/>
      <c r="D953" s="209" t="s">
        <v>62</v>
      </c>
      <c r="E953" s="209"/>
      <c r="F953" s="209"/>
      <c r="G953" s="206">
        <f>G951</f>
        <v>42</v>
      </c>
      <c r="H953" s="206">
        <f>H951</f>
        <v>42</v>
      </c>
      <c r="I953" s="273">
        <f>I951</f>
        <v>0</v>
      </c>
      <c r="J953" s="142">
        <f t="shared" si="444"/>
        <v>0</v>
      </c>
      <c r="K953" s="206">
        <f t="shared" si="445"/>
        <v>42</v>
      </c>
      <c r="L953" s="206" t="s">
        <v>62</v>
      </c>
      <c r="M953" s="84">
        <v>46022</v>
      </c>
      <c r="N953" s="84">
        <v>46022</v>
      </c>
      <c r="O953" s="83"/>
      <c r="P953" s="87" t="s">
        <v>62</v>
      </c>
      <c r="Q953" s="83"/>
      <c r="R953" s="83"/>
      <c r="S953" s="109"/>
    </row>
    <row r="954" spans="1:19" ht="15" customHeight="1" x14ac:dyDescent="0.2">
      <c r="A954" s="332"/>
      <c r="B954" s="147" t="s">
        <v>193</v>
      </c>
      <c r="C954" s="209"/>
      <c r="D954" s="209"/>
      <c r="E954" s="209"/>
      <c r="F954" s="209"/>
      <c r="G954" s="206" t="s">
        <v>62</v>
      </c>
      <c r="H954" s="206"/>
      <c r="I954" s="273" t="s">
        <v>62</v>
      </c>
      <c r="J954" s="142" t="str">
        <f t="shared" si="444"/>
        <v>X</v>
      </c>
      <c r="K954" s="206" t="str">
        <f t="shared" si="445"/>
        <v>X</v>
      </c>
      <c r="L954" s="206" t="s">
        <v>62</v>
      </c>
      <c r="M954" s="206"/>
      <c r="N954" s="206"/>
      <c r="O954" s="87" t="s">
        <v>62</v>
      </c>
      <c r="P954" s="87" t="s">
        <v>62</v>
      </c>
      <c r="Q954" s="87" t="s">
        <v>62</v>
      </c>
      <c r="R954" s="87" t="s">
        <v>62</v>
      </c>
      <c r="S954" s="109"/>
    </row>
    <row r="955" spans="1:19" ht="38.65" customHeight="1" x14ac:dyDescent="0.2">
      <c r="A955" s="332"/>
      <c r="B955" s="148" t="s">
        <v>330</v>
      </c>
      <c r="C955" s="209"/>
      <c r="D955" s="209" t="s">
        <v>62</v>
      </c>
      <c r="E955" s="209"/>
      <c r="F955" s="209"/>
      <c r="G955" s="206">
        <f>G953</f>
        <v>42</v>
      </c>
      <c r="H955" s="206">
        <f>H953</f>
        <v>42</v>
      </c>
      <c r="I955" s="273">
        <f>I953</f>
        <v>0</v>
      </c>
      <c r="J955" s="142">
        <f t="shared" si="444"/>
        <v>0</v>
      </c>
      <c r="K955" s="206">
        <f t="shared" si="445"/>
        <v>42</v>
      </c>
      <c r="L955" s="206" t="s">
        <v>62</v>
      </c>
      <c r="M955" s="84">
        <v>46022</v>
      </c>
      <c r="N955" s="84">
        <v>46022</v>
      </c>
      <c r="O955" s="83"/>
      <c r="P955" s="87" t="s">
        <v>62</v>
      </c>
      <c r="Q955" s="83"/>
      <c r="R955" s="83"/>
      <c r="S955" s="109"/>
    </row>
    <row r="956" spans="1:19" ht="21" customHeight="1" x14ac:dyDescent="0.2">
      <c r="A956" s="332"/>
      <c r="B956" s="147" t="s">
        <v>71</v>
      </c>
      <c r="C956" s="209"/>
      <c r="D956" s="209"/>
      <c r="E956" s="209"/>
      <c r="F956" s="209"/>
      <c r="G956" s="206" t="s">
        <v>62</v>
      </c>
      <c r="H956" s="206"/>
      <c r="I956" s="273" t="s">
        <v>62</v>
      </c>
      <c r="J956" s="142" t="str">
        <f t="shared" si="444"/>
        <v>X</v>
      </c>
      <c r="K956" s="206" t="str">
        <f t="shared" si="445"/>
        <v>X</v>
      </c>
      <c r="L956" s="206" t="s">
        <v>62</v>
      </c>
      <c r="M956" s="206"/>
      <c r="N956" s="206"/>
      <c r="O956" s="87" t="s">
        <v>62</v>
      </c>
      <c r="P956" s="87" t="s">
        <v>62</v>
      </c>
      <c r="Q956" s="87" t="s">
        <v>62</v>
      </c>
      <c r="R956" s="87" t="s">
        <v>62</v>
      </c>
      <c r="S956" s="109"/>
    </row>
    <row r="957" spans="1:19" ht="21" customHeight="1" x14ac:dyDescent="0.2">
      <c r="A957" s="333"/>
      <c r="B957" s="148" t="s">
        <v>72</v>
      </c>
      <c r="C957" s="209"/>
      <c r="D957" s="209" t="s">
        <v>62</v>
      </c>
      <c r="E957" s="209"/>
      <c r="F957" s="209"/>
      <c r="G957" s="206">
        <f>G955</f>
        <v>42</v>
      </c>
      <c r="H957" s="206">
        <f>H955</f>
        <v>42</v>
      </c>
      <c r="I957" s="273">
        <f>I955</f>
        <v>0</v>
      </c>
      <c r="J957" s="142">
        <f t="shared" si="444"/>
        <v>0</v>
      </c>
      <c r="K957" s="206">
        <f t="shared" si="445"/>
        <v>42</v>
      </c>
      <c r="L957" s="206" t="s">
        <v>62</v>
      </c>
      <c r="M957" s="84">
        <v>46022</v>
      </c>
      <c r="N957" s="84">
        <v>46022</v>
      </c>
      <c r="O957" s="83"/>
      <c r="P957" s="87" t="s">
        <v>62</v>
      </c>
      <c r="Q957" s="83"/>
      <c r="R957" s="83"/>
      <c r="S957" s="109"/>
    </row>
    <row r="958" spans="1:19" s="56" customFormat="1" ht="74.45" customHeight="1" x14ac:dyDescent="0.25">
      <c r="A958" s="331" t="s">
        <v>162</v>
      </c>
      <c r="B958" s="137" t="s">
        <v>326</v>
      </c>
      <c r="C958" s="142" t="s">
        <v>191</v>
      </c>
      <c r="D958" s="141" t="s">
        <v>333</v>
      </c>
      <c r="E958" s="141" t="s">
        <v>320</v>
      </c>
      <c r="F958" s="142">
        <v>642</v>
      </c>
      <c r="G958" s="80">
        <v>2</v>
      </c>
      <c r="H958" s="80">
        <v>2</v>
      </c>
      <c r="I958" s="80">
        <v>0</v>
      </c>
      <c r="J958" s="142">
        <f t="shared" si="444"/>
        <v>0</v>
      </c>
      <c r="K958" s="80">
        <f t="shared" si="445"/>
        <v>2</v>
      </c>
      <c r="L958" s="80"/>
      <c r="M958" s="80" t="s">
        <v>62</v>
      </c>
      <c r="N958" s="80" t="s">
        <v>62</v>
      </c>
      <c r="O958" s="83">
        <v>15893.46</v>
      </c>
      <c r="P958" s="83" t="s">
        <v>344</v>
      </c>
      <c r="Q958" s="83">
        <v>0</v>
      </c>
      <c r="R958" s="83"/>
      <c r="S958" s="109"/>
    </row>
    <row r="959" spans="1:19" ht="31.5" x14ac:dyDescent="0.2">
      <c r="A959" s="332"/>
      <c r="B959" s="146" t="s">
        <v>70</v>
      </c>
      <c r="C959" s="209"/>
      <c r="D959" s="209" t="s">
        <v>62</v>
      </c>
      <c r="E959" s="209"/>
      <c r="F959" s="209"/>
      <c r="G959" s="206">
        <f>G958</f>
        <v>2</v>
      </c>
      <c r="H959" s="206">
        <f>H958</f>
        <v>2</v>
      </c>
      <c r="I959" s="273">
        <f>I958</f>
        <v>0</v>
      </c>
      <c r="J959" s="142">
        <f t="shared" si="444"/>
        <v>0</v>
      </c>
      <c r="K959" s="206">
        <f t="shared" si="445"/>
        <v>2</v>
      </c>
      <c r="L959" s="206" t="s">
        <v>62</v>
      </c>
      <c r="M959" s="84">
        <v>46022</v>
      </c>
      <c r="N959" s="84">
        <v>46022</v>
      </c>
      <c r="O959" s="83"/>
      <c r="P959" s="87"/>
      <c r="Q959" s="83"/>
      <c r="R959" s="83"/>
      <c r="S959" s="109"/>
    </row>
    <row r="960" spans="1:19" ht="14.25" x14ac:dyDescent="0.2">
      <c r="A960" s="332"/>
      <c r="B960" s="147" t="s">
        <v>76</v>
      </c>
      <c r="C960" s="209"/>
      <c r="D960" s="209"/>
      <c r="E960" s="209"/>
      <c r="F960" s="209"/>
      <c r="G960" s="206" t="s">
        <v>62</v>
      </c>
      <c r="H960" s="206"/>
      <c r="I960" s="273" t="s">
        <v>62</v>
      </c>
      <c r="J960" s="142" t="str">
        <f t="shared" si="444"/>
        <v>X</v>
      </c>
      <c r="K960" s="206" t="str">
        <f t="shared" si="445"/>
        <v>X</v>
      </c>
      <c r="L960" s="206" t="s">
        <v>62</v>
      </c>
      <c r="M960" s="206"/>
      <c r="N960" s="206"/>
      <c r="O960" s="87" t="s">
        <v>62</v>
      </c>
      <c r="P960" s="87" t="s">
        <v>62</v>
      </c>
      <c r="Q960" s="87" t="s">
        <v>62</v>
      </c>
      <c r="R960" s="87" t="s">
        <v>62</v>
      </c>
      <c r="S960" s="109"/>
    </row>
    <row r="961" spans="1:19" ht="65.45" customHeight="1" x14ac:dyDescent="0.2">
      <c r="A961" s="332"/>
      <c r="B961" s="148" t="s">
        <v>192</v>
      </c>
      <c r="C961" s="209"/>
      <c r="D961" s="209" t="s">
        <v>62</v>
      </c>
      <c r="E961" s="209"/>
      <c r="F961" s="209"/>
      <c r="G961" s="206">
        <f>G959</f>
        <v>2</v>
      </c>
      <c r="H961" s="206">
        <f>H959</f>
        <v>2</v>
      </c>
      <c r="I961" s="273">
        <f>I959</f>
        <v>0</v>
      </c>
      <c r="J961" s="142">
        <f t="shared" si="444"/>
        <v>0</v>
      </c>
      <c r="K961" s="206">
        <f t="shared" si="445"/>
        <v>2</v>
      </c>
      <c r="L961" s="206" t="s">
        <v>62</v>
      </c>
      <c r="M961" s="84">
        <v>46022</v>
      </c>
      <c r="N961" s="84">
        <v>46022</v>
      </c>
      <c r="O961" s="83"/>
      <c r="P961" s="87" t="s">
        <v>62</v>
      </c>
      <c r="Q961" s="83"/>
      <c r="R961" s="83"/>
      <c r="S961" s="109"/>
    </row>
    <row r="962" spans="1:19" ht="15" customHeight="1" x14ac:dyDescent="0.2">
      <c r="A962" s="332"/>
      <c r="B962" s="147" t="s">
        <v>193</v>
      </c>
      <c r="C962" s="209"/>
      <c r="D962" s="209"/>
      <c r="E962" s="209"/>
      <c r="F962" s="209"/>
      <c r="G962" s="206" t="s">
        <v>62</v>
      </c>
      <c r="H962" s="206"/>
      <c r="I962" s="273" t="s">
        <v>62</v>
      </c>
      <c r="J962" s="142" t="str">
        <f t="shared" si="444"/>
        <v>X</v>
      </c>
      <c r="K962" s="206" t="str">
        <f t="shared" si="445"/>
        <v>X</v>
      </c>
      <c r="L962" s="206" t="s">
        <v>62</v>
      </c>
      <c r="M962" s="206"/>
      <c r="N962" s="206"/>
      <c r="O962" s="87" t="s">
        <v>62</v>
      </c>
      <c r="P962" s="87" t="s">
        <v>62</v>
      </c>
      <c r="Q962" s="87" t="s">
        <v>62</v>
      </c>
      <c r="R962" s="87" t="s">
        <v>62</v>
      </c>
      <c r="S962" s="109"/>
    </row>
    <row r="963" spans="1:19" ht="38.65" customHeight="1" x14ac:dyDescent="0.2">
      <c r="A963" s="332"/>
      <c r="B963" s="148" t="s">
        <v>330</v>
      </c>
      <c r="C963" s="209"/>
      <c r="D963" s="209" t="s">
        <v>62</v>
      </c>
      <c r="E963" s="209"/>
      <c r="F963" s="209"/>
      <c r="G963" s="206">
        <f>G961</f>
        <v>2</v>
      </c>
      <c r="H963" s="206">
        <f>H961</f>
        <v>2</v>
      </c>
      <c r="I963" s="273">
        <f>I961</f>
        <v>0</v>
      </c>
      <c r="J963" s="142">
        <f t="shared" si="444"/>
        <v>0</v>
      </c>
      <c r="K963" s="206">
        <f t="shared" si="445"/>
        <v>2</v>
      </c>
      <c r="L963" s="206" t="s">
        <v>62</v>
      </c>
      <c r="M963" s="84">
        <v>46022</v>
      </c>
      <c r="N963" s="84">
        <v>46022</v>
      </c>
      <c r="O963" s="83"/>
      <c r="P963" s="87" t="s">
        <v>62</v>
      </c>
      <c r="Q963" s="83"/>
      <c r="R963" s="83"/>
      <c r="S963" s="109"/>
    </row>
    <row r="964" spans="1:19" ht="21" customHeight="1" x14ac:dyDescent="0.2">
      <c r="A964" s="332"/>
      <c r="B964" s="147" t="s">
        <v>71</v>
      </c>
      <c r="C964" s="209"/>
      <c r="D964" s="209"/>
      <c r="E964" s="209"/>
      <c r="F964" s="209"/>
      <c r="G964" s="206" t="s">
        <v>62</v>
      </c>
      <c r="H964" s="206"/>
      <c r="I964" s="273" t="s">
        <v>62</v>
      </c>
      <c r="J964" s="142" t="str">
        <f t="shared" si="444"/>
        <v>X</v>
      </c>
      <c r="K964" s="206" t="str">
        <f t="shared" si="445"/>
        <v>X</v>
      </c>
      <c r="L964" s="206" t="s">
        <v>62</v>
      </c>
      <c r="M964" s="206"/>
      <c r="N964" s="206"/>
      <c r="O964" s="87" t="s">
        <v>62</v>
      </c>
      <c r="P964" s="87" t="s">
        <v>62</v>
      </c>
      <c r="Q964" s="87" t="s">
        <v>62</v>
      </c>
      <c r="R964" s="87" t="s">
        <v>62</v>
      </c>
      <c r="S964" s="109"/>
    </row>
    <row r="965" spans="1:19" ht="21" customHeight="1" x14ac:dyDescent="0.2">
      <c r="A965" s="333"/>
      <c r="B965" s="148" t="s">
        <v>72</v>
      </c>
      <c r="C965" s="209"/>
      <c r="D965" s="209" t="s">
        <v>62</v>
      </c>
      <c r="E965" s="209"/>
      <c r="F965" s="209"/>
      <c r="G965" s="206">
        <f>G963</f>
        <v>2</v>
      </c>
      <c r="H965" s="206">
        <f>H963</f>
        <v>2</v>
      </c>
      <c r="I965" s="273">
        <f>I963</f>
        <v>0</v>
      </c>
      <c r="J965" s="142">
        <f t="shared" si="444"/>
        <v>0</v>
      </c>
      <c r="K965" s="206">
        <f t="shared" si="445"/>
        <v>2</v>
      </c>
      <c r="L965" s="206" t="s">
        <v>62</v>
      </c>
      <c r="M965" s="84">
        <v>46022</v>
      </c>
      <c r="N965" s="84">
        <v>46022</v>
      </c>
      <c r="O965" s="83"/>
      <c r="P965" s="87" t="s">
        <v>62</v>
      </c>
      <c r="Q965" s="83"/>
      <c r="R965" s="83"/>
      <c r="S965" s="109"/>
    </row>
    <row r="966" spans="1:19" s="56" customFormat="1" ht="74.45" customHeight="1" x14ac:dyDescent="0.25">
      <c r="A966" s="331" t="s">
        <v>161</v>
      </c>
      <c r="B966" s="137" t="s">
        <v>326</v>
      </c>
      <c r="C966" s="142" t="s">
        <v>191</v>
      </c>
      <c r="D966" s="141" t="s">
        <v>333</v>
      </c>
      <c r="E966" s="141" t="s">
        <v>320</v>
      </c>
      <c r="F966" s="142">
        <v>642</v>
      </c>
      <c r="G966" s="80">
        <v>1</v>
      </c>
      <c r="H966" s="80">
        <v>1</v>
      </c>
      <c r="I966" s="80">
        <v>0</v>
      </c>
      <c r="J966" s="142">
        <f t="shared" si="444"/>
        <v>0</v>
      </c>
      <c r="K966" s="80">
        <f t="shared" si="445"/>
        <v>1</v>
      </c>
      <c r="L966" s="80"/>
      <c r="M966" s="80" t="s">
        <v>62</v>
      </c>
      <c r="N966" s="80" t="s">
        <v>62</v>
      </c>
      <c r="O966" s="83">
        <v>128781</v>
      </c>
      <c r="P966" s="83" t="s">
        <v>344</v>
      </c>
      <c r="Q966" s="83">
        <v>0</v>
      </c>
      <c r="R966" s="83">
        <v>0</v>
      </c>
      <c r="S966" s="109"/>
    </row>
    <row r="967" spans="1:19" ht="31.5" x14ac:dyDescent="0.2">
      <c r="A967" s="332"/>
      <c r="B967" s="146" t="s">
        <v>70</v>
      </c>
      <c r="C967" s="209"/>
      <c r="D967" s="209" t="s">
        <v>62</v>
      </c>
      <c r="E967" s="209"/>
      <c r="F967" s="209"/>
      <c r="G967" s="206">
        <f>G966</f>
        <v>1</v>
      </c>
      <c r="H967" s="206">
        <f>H966</f>
        <v>1</v>
      </c>
      <c r="I967" s="273">
        <f>I966</f>
        <v>0</v>
      </c>
      <c r="J967" s="142">
        <f t="shared" ref="J967:J1030" si="446">I967</f>
        <v>0</v>
      </c>
      <c r="K967" s="206">
        <f t="shared" ref="K967:K1030" si="447">G967</f>
        <v>1</v>
      </c>
      <c r="L967" s="206" t="s">
        <v>62</v>
      </c>
      <c r="M967" s="84">
        <v>46022</v>
      </c>
      <c r="N967" s="84">
        <v>46022</v>
      </c>
      <c r="O967" s="83"/>
      <c r="P967" s="87"/>
      <c r="Q967" s="83"/>
      <c r="R967" s="83"/>
      <c r="S967" s="109"/>
    </row>
    <row r="968" spans="1:19" ht="14.25" x14ac:dyDescent="0.2">
      <c r="A968" s="332"/>
      <c r="B968" s="147" t="s">
        <v>76</v>
      </c>
      <c r="C968" s="209"/>
      <c r="D968" s="209"/>
      <c r="E968" s="209"/>
      <c r="F968" s="209"/>
      <c r="G968" s="206" t="s">
        <v>62</v>
      </c>
      <c r="H968" s="206"/>
      <c r="I968" s="273" t="s">
        <v>62</v>
      </c>
      <c r="J968" s="142" t="str">
        <f t="shared" si="446"/>
        <v>X</v>
      </c>
      <c r="K968" s="206" t="str">
        <f t="shared" si="447"/>
        <v>X</v>
      </c>
      <c r="L968" s="206" t="s">
        <v>62</v>
      </c>
      <c r="M968" s="206"/>
      <c r="N968" s="206"/>
      <c r="O968" s="87" t="s">
        <v>62</v>
      </c>
      <c r="P968" s="87" t="s">
        <v>62</v>
      </c>
      <c r="Q968" s="87" t="s">
        <v>62</v>
      </c>
      <c r="R968" s="87" t="s">
        <v>62</v>
      </c>
      <c r="S968" s="109"/>
    </row>
    <row r="969" spans="1:19" ht="65.45" customHeight="1" x14ac:dyDescent="0.2">
      <c r="A969" s="332"/>
      <c r="B969" s="148" t="s">
        <v>192</v>
      </c>
      <c r="C969" s="209"/>
      <c r="D969" s="209" t="s">
        <v>62</v>
      </c>
      <c r="E969" s="209"/>
      <c r="F969" s="209"/>
      <c r="G969" s="206">
        <f>G967</f>
        <v>1</v>
      </c>
      <c r="H969" s="206">
        <f>H967</f>
        <v>1</v>
      </c>
      <c r="I969" s="273">
        <f>I967</f>
        <v>0</v>
      </c>
      <c r="J969" s="142">
        <f t="shared" si="446"/>
        <v>0</v>
      </c>
      <c r="K969" s="206">
        <f t="shared" si="447"/>
        <v>1</v>
      </c>
      <c r="L969" s="206" t="s">
        <v>62</v>
      </c>
      <c r="M969" s="84">
        <v>46022</v>
      </c>
      <c r="N969" s="84">
        <v>46022</v>
      </c>
      <c r="O969" s="83"/>
      <c r="P969" s="87" t="s">
        <v>62</v>
      </c>
      <c r="Q969" s="83"/>
      <c r="R969" s="83"/>
      <c r="S969" s="109"/>
    </row>
    <row r="970" spans="1:19" ht="15" customHeight="1" x14ac:dyDescent="0.2">
      <c r="A970" s="332"/>
      <c r="B970" s="147" t="s">
        <v>193</v>
      </c>
      <c r="C970" s="209"/>
      <c r="D970" s="209"/>
      <c r="E970" s="209"/>
      <c r="F970" s="209"/>
      <c r="G970" s="206" t="s">
        <v>62</v>
      </c>
      <c r="H970" s="206"/>
      <c r="I970" s="273" t="s">
        <v>62</v>
      </c>
      <c r="J970" s="142" t="str">
        <f t="shared" si="446"/>
        <v>X</v>
      </c>
      <c r="K970" s="206" t="str">
        <f t="shared" si="447"/>
        <v>X</v>
      </c>
      <c r="L970" s="206" t="s">
        <v>62</v>
      </c>
      <c r="M970" s="206"/>
      <c r="N970" s="206"/>
      <c r="O970" s="87" t="s">
        <v>62</v>
      </c>
      <c r="P970" s="87" t="s">
        <v>62</v>
      </c>
      <c r="Q970" s="87" t="s">
        <v>62</v>
      </c>
      <c r="R970" s="87" t="s">
        <v>62</v>
      </c>
      <c r="S970" s="109"/>
    </row>
    <row r="971" spans="1:19" ht="38.65" customHeight="1" x14ac:dyDescent="0.2">
      <c r="A971" s="332"/>
      <c r="B971" s="148" t="s">
        <v>330</v>
      </c>
      <c r="C971" s="209"/>
      <c r="D971" s="209" t="s">
        <v>62</v>
      </c>
      <c r="E971" s="209"/>
      <c r="F971" s="209"/>
      <c r="G971" s="206">
        <f>G969</f>
        <v>1</v>
      </c>
      <c r="H971" s="206">
        <f>H969</f>
        <v>1</v>
      </c>
      <c r="I971" s="273">
        <f>I969</f>
        <v>0</v>
      </c>
      <c r="J971" s="142">
        <f t="shared" si="446"/>
        <v>0</v>
      </c>
      <c r="K971" s="206">
        <f t="shared" si="447"/>
        <v>1</v>
      </c>
      <c r="L971" s="206" t="s">
        <v>62</v>
      </c>
      <c r="M971" s="84">
        <v>46022</v>
      </c>
      <c r="N971" s="84">
        <v>46022</v>
      </c>
      <c r="O971" s="83"/>
      <c r="P971" s="87" t="s">
        <v>62</v>
      </c>
      <c r="Q971" s="83"/>
      <c r="R971" s="83"/>
      <c r="S971" s="109"/>
    </row>
    <row r="972" spans="1:19" ht="21" customHeight="1" x14ac:dyDescent="0.2">
      <c r="A972" s="332"/>
      <c r="B972" s="147" t="s">
        <v>71</v>
      </c>
      <c r="C972" s="209"/>
      <c r="D972" s="209"/>
      <c r="E972" s="209"/>
      <c r="F972" s="209"/>
      <c r="G972" s="206" t="s">
        <v>62</v>
      </c>
      <c r="H972" s="206"/>
      <c r="I972" s="273" t="s">
        <v>62</v>
      </c>
      <c r="J972" s="142" t="str">
        <f t="shared" si="446"/>
        <v>X</v>
      </c>
      <c r="K972" s="206" t="str">
        <f t="shared" si="447"/>
        <v>X</v>
      </c>
      <c r="L972" s="206" t="s">
        <v>62</v>
      </c>
      <c r="M972" s="206"/>
      <c r="N972" s="206"/>
      <c r="O972" s="87" t="s">
        <v>62</v>
      </c>
      <c r="P972" s="87" t="s">
        <v>62</v>
      </c>
      <c r="Q972" s="87" t="s">
        <v>62</v>
      </c>
      <c r="R972" s="87" t="s">
        <v>62</v>
      </c>
      <c r="S972" s="109"/>
    </row>
    <row r="973" spans="1:19" ht="21" customHeight="1" x14ac:dyDescent="0.2">
      <c r="A973" s="333"/>
      <c r="B973" s="148" t="s">
        <v>72</v>
      </c>
      <c r="C973" s="209"/>
      <c r="D973" s="209" t="s">
        <v>62</v>
      </c>
      <c r="E973" s="209"/>
      <c r="F973" s="209"/>
      <c r="G973" s="206">
        <f>G971</f>
        <v>1</v>
      </c>
      <c r="H973" s="206">
        <f>H971</f>
        <v>1</v>
      </c>
      <c r="I973" s="273">
        <f>I971</f>
        <v>0</v>
      </c>
      <c r="J973" s="142">
        <f t="shared" si="446"/>
        <v>0</v>
      </c>
      <c r="K973" s="206">
        <f t="shared" si="447"/>
        <v>1</v>
      </c>
      <c r="L973" s="206" t="s">
        <v>62</v>
      </c>
      <c r="M973" s="84">
        <v>46022</v>
      </c>
      <c r="N973" s="84">
        <v>46022</v>
      </c>
      <c r="O973" s="83"/>
      <c r="P973" s="87" t="s">
        <v>62</v>
      </c>
      <c r="Q973" s="83"/>
      <c r="R973" s="83"/>
      <c r="S973" s="109"/>
    </row>
    <row r="974" spans="1:19" s="56" customFormat="1" ht="74.45" customHeight="1" x14ac:dyDescent="0.25">
      <c r="A974" s="331" t="s">
        <v>160</v>
      </c>
      <c r="B974" s="137" t="s">
        <v>326</v>
      </c>
      <c r="C974" s="142" t="s">
        <v>191</v>
      </c>
      <c r="D974" s="141" t="s">
        <v>333</v>
      </c>
      <c r="E974" s="141" t="s">
        <v>320</v>
      </c>
      <c r="F974" s="142">
        <v>642</v>
      </c>
      <c r="G974" s="80">
        <v>1</v>
      </c>
      <c r="H974" s="80">
        <v>1</v>
      </c>
      <c r="I974" s="80">
        <v>0</v>
      </c>
      <c r="J974" s="142">
        <f t="shared" si="446"/>
        <v>0</v>
      </c>
      <c r="K974" s="80">
        <f t="shared" si="447"/>
        <v>1</v>
      </c>
      <c r="L974" s="80"/>
      <c r="M974" s="80" t="s">
        <v>62</v>
      </c>
      <c r="N974" s="80" t="s">
        <v>62</v>
      </c>
      <c r="O974" s="83">
        <v>1777.3</v>
      </c>
      <c r="P974" s="83" t="s">
        <v>344</v>
      </c>
      <c r="Q974" s="83">
        <v>0</v>
      </c>
      <c r="R974" s="83">
        <v>0</v>
      </c>
      <c r="S974" s="109"/>
    </row>
    <row r="975" spans="1:19" ht="31.5" x14ac:dyDescent="0.2">
      <c r="A975" s="332"/>
      <c r="B975" s="146" t="s">
        <v>70</v>
      </c>
      <c r="C975" s="209"/>
      <c r="D975" s="209" t="s">
        <v>62</v>
      </c>
      <c r="E975" s="209"/>
      <c r="F975" s="209"/>
      <c r="G975" s="206">
        <f>G974</f>
        <v>1</v>
      </c>
      <c r="H975" s="206">
        <f>H974</f>
        <v>1</v>
      </c>
      <c r="I975" s="273">
        <f>I974</f>
        <v>0</v>
      </c>
      <c r="J975" s="142">
        <f t="shared" si="446"/>
        <v>0</v>
      </c>
      <c r="K975" s="206">
        <f t="shared" si="447"/>
        <v>1</v>
      </c>
      <c r="L975" s="206" t="s">
        <v>62</v>
      </c>
      <c r="M975" s="84">
        <v>46022</v>
      </c>
      <c r="N975" s="84">
        <v>46022</v>
      </c>
      <c r="O975" s="83"/>
      <c r="P975" s="87"/>
      <c r="Q975" s="83"/>
      <c r="R975" s="83"/>
      <c r="S975" s="109"/>
    </row>
    <row r="976" spans="1:19" ht="14.25" x14ac:dyDescent="0.2">
      <c r="A976" s="332"/>
      <c r="B976" s="147" t="s">
        <v>76</v>
      </c>
      <c r="C976" s="209"/>
      <c r="D976" s="209"/>
      <c r="E976" s="209"/>
      <c r="F976" s="209"/>
      <c r="G976" s="206" t="s">
        <v>62</v>
      </c>
      <c r="H976" s="206"/>
      <c r="I976" s="273" t="s">
        <v>62</v>
      </c>
      <c r="J976" s="142" t="str">
        <f t="shared" si="446"/>
        <v>X</v>
      </c>
      <c r="K976" s="206" t="str">
        <f t="shared" si="447"/>
        <v>X</v>
      </c>
      <c r="L976" s="206" t="s">
        <v>62</v>
      </c>
      <c r="M976" s="206"/>
      <c r="N976" s="206"/>
      <c r="O976" s="87" t="s">
        <v>62</v>
      </c>
      <c r="P976" s="87" t="s">
        <v>62</v>
      </c>
      <c r="Q976" s="87" t="s">
        <v>62</v>
      </c>
      <c r="R976" s="87" t="s">
        <v>62</v>
      </c>
      <c r="S976" s="109"/>
    </row>
    <row r="977" spans="1:19" ht="65.45" customHeight="1" x14ac:dyDescent="0.2">
      <c r="A977" s="332"/>
      <c r="B977" s="148" t="s">
        <v>192</v>
      </c>
      <c r="C977" s="209"/>
      <c r="D977" s="209" t="s">
        <v>62</v>
      </c>
      <c r="E977" s="209"/>
      <c r="F977" s="209"/>
      <c r="G977" s="206">
        <f>G975</f>
        <v>1</v>
      </c>
      <c r="H977" s="206">
        <f>H975</f>
        <v>1</v>
      </c>
      <c r="I977" s="273">
        <f>I975</f>
        <v>0</v>
      </c>
      <c r="J977" s="142">
        <f t="shared" si="446"/>
        <v>0</v>
      </c>
      <c r="K977" s="206">
        <f t="shared" si="447"/>
        <v>1</v>
      </c>
      <c r="L977" s="206" t="s">
        <v>62</v>
      </c>
      <c r="M977" s="84">
        <v>46022</v>
      </c>
      <c r="N977" s="84">
        <v>46022</v>
      </c>
      <c r="O977" s="83"/>
      <c r="P977" s="87" t="s">
        <v>62</v>
      </c>
      <c r="Q977" s="83"/>
      <c r="R977" s="83"/>
      <c r="S977" s="109"/>
    </row>
    <row r="978" spans="1:19" ht="15" customHeight="1" x14ac:dyDescent="0.2">
      <c r="A978" s="332"/>
      <c r="B978" s="147" t="s">
        <v>193</v>
      </c>
      <c r="C978" s="209"/>
      <c r="D978" s="209"/>
      <c r="E978" s="209"/>
      <c r="F978" s="209"/>
      <c r="G978" s="206" t="s">
        <v>62</v>
      </c>
      <c r="H978" s="206"/>
      <c r="I978" s="273" t="s">
        <v>62</v>
      </c>
      <c r="J978" s="142" t="str">
        <f t="shared" si="446"/>
        <v>X</v>
      </c>
      <c r="K978" s="206" t="str">
        <f t="shared" si="447"/>
        <v>X</v>
      </c>
      <c r="L978" s="206" t="s">
        <v>62</v>
      </c>
      <c r="M978" s="206"/>
      <c r="N978" s="206"/>
      <c r="O978" s="87" t="s">
        <v>62</v>
      </c>
      <c r="P978" s="87" t="s">
        <v>62</v>
      </c>
      <c r="Q978" s="87" t="s">
        <v>62</v>
      </c>
      <c r="R978" s="87" t="s">
        <v>62</v>
      </c>
      <c r="S978" s="109"/>
    </row>
    <row r="979" spans="1:19" ht="38.65" customHeight="1" x14ac:dyDescent="0.2">
      <c r="A979" s="332"/>
      <c r="B979" s="148" t="s">
        <v>330</v>
      </c>
      <c r="C979" s="209"/>
      <c r="D979" s="209" t="s">
        <v>62</v>
      </c>
      <c r="E979" s="209"/>
      <c r="F979" s="209"/>
      <c r="G979" s="206">
        <f>G977</f>
        <v>1</v>
      </c>
      <c r="H979" s="206">
        <f>H977</f>
        <v>1</v>
      </c>
      <c r="I979" s="273">
        <f>I977</f>
        <v>0</v>
      </c>
      <c r="J979" s="142">
        <f t="shared" si="446"/>
        <v>0</v>
      </c>
      <c r="K979" s="206">
        <f t="shared" si="447"/>
        <v>1</v>
      </c>
      <c r="L979" s="206" t="s">
        <v>62</v>
      </c>
      <c r="M979" s="84">
        <v>46022</v>
      </c>
      <c r="N979" s="84">
        <v>46022</v>
      </c>
      <c r="O979" s="83"/>
      <c r="P979" s="87" t="s">
        <v>62</v>
      </c>
      <c r="Q979" s="83"/>
      <c r="R979" s="83"/>
      <c r="S979" s="109"/>
    </row>
    <row r="980" spans="1:19" ht="21" customHeight="1" x14ac:dyDescent="0.2">
      <c r="A980" s="332"/>
      <c r="B980" s="147" t="s">
        <v>71</v>
      </c>
      <c r="C980" s="209"/>
      <c r="D980" s="209"/>
      <c r="E980" s="209"/>
      <c r="F980" s="209"/>
      <c r="G980" s="206" t="s">
        <v>62</v>
      </c>
      <c r="H980" s="206"/>
      <c r="I980" s="273" t="s">
        <v>62</v>
      </c>
      <c r="J980" s="142" t="str">
        <f t="shared" si="446"/>
        <v>X</v>
      </c>
      <c r="K980" s="206" t="str">
        <f t="shared" si="447"/>
        <v>X</v>
      </c>
      <c r="L980" s="206" t="s">
        <v>62</v>
      </c>
      <c r="M980" s="206"/>
      <c r="N980" s="206"/>
      <c r="O980" s="87" t="s">
        <v>62</v>
      </c>
      <c r="P980" s="87" t="s">
        <v>62</v>
      </c>
      <c r="Q980" s="87" t="s">
        <v>62</v>
      </c>
      <c r="R980" s="87" t="s">
        <v>62</v>
      </c>
      <c r="S980" s="109"/>
    </row>
    <row r="981" spans="1:19" ht="21" customHeight="1" x14ac:dyDescent="0.2">
      <c r="A981" s="333"/>
      <c r="B981" s="148" t="s">
        <v>72</v>
      </c>
      <c r="C981" s="209"/>
      <c r="D981" s="209" t="s">
        <v>62</v>
      </c>
      <c r="E981" s="209"/>
      <c r="F981" s="209"/>
      <c r="G981" s="206">
        <f>G979</f>
        <v>1</v>
      </c>
      <c r="H981" s="206">
        <f>H979</f>
        <v>1</v>
      </c>
      <c r="I981" s="273">
        <f>I979</f>
        <v>0</v>
      </c>
      <c r="J981" s="142">
        <f t="shared" si="446"/>
        <v>0</v>
      </c>
      <c r="K981" s="206">
        <f t="shared" si="447"/>
        <v>1</v>
      </c>
      <c r="L981" s="206" t="s">
        <v>62</v>
      </c>
      <c r="M981" s="84">
        <v>46022</v>
      </c>
      <c r="N981" s="84">
        <v>46022</v>
      </c>
      <c r="O981" s="83"/>
      <c r="P981" s="87" t="s">
        <v>62</v>
      </c>
      <c r="Q981" s="83"/>
      <c r="R981" s="83"/>
      <c r="S981" s="109"/>
    </row>
    <row r="982" spans="1:19" s="56" customFormat="1" ht="74.45" customHeight="1" x14ac:dyDescent="0.25">
      <c r="A982" s="331" t="s">
        <v>159</v>
      </c>
      <c r="B982" s="137" t="s">
        <v>326</v>
      </c>
      <c r="C982" s="142" t="s">
        <v>191</v>
      </c>
      <c r="D982" s="141" t="s">
        <v>333</v>
      </c>
      <c r="E982" s="141" t="s">
        <v>320</v>
      </c>
      <c r="F982" s="142">
        <v>642</v>
      </c>
      <c r="G982" s="80">
        <v>3</v>
      </c>
      <c r="H982" s="80">
        <v>3</v>
      </c>
      <c r="I982" s="80">
        <v>0</v>
      </c>
      <c r="J982" s="142">
        <f t="shared" si="446"/>
        <v>0</v>
      </c>
      <c r="K982" s="80">
        <f t="shared" si="447"/>
        <v>3</v>
      </c>
      <c r="L982" s="80"/>
      <c r="M982" s="80" t="s">
        <v>62</v>
      </c>
      <c r="N982" s="80" t="s">
        <v>62</v>
      </c>
      <c r="O982" s="83">
        <v>142048.57999999999</v>
      </c>
      <c r="P982" s="83" t="s">
        <v>344</v>
      </c>
      <c r="Q982" s="83">
        <v>128781</v>
      </c>
      <c r="R982" s="83"/>
      <c r="S982" s="109"/>
    </row>
    <row r="983" spans="1:19" ht="31.5" x14ac:dyDescent="0.2">
      <c r="A983" s="332"/>
      <c r="B983" s="146" t="s">
        <v>70</v>
      </c>
      <c r="C983" s="209"/>
      <c r="D983" s="209" t="s">
        <v>62</v>
      </c>
      <c r="E983" s="209"/>
      <c r="F983" s="209"/>
      <c r="G983" s="206">
        <f>G982</f>
        <v>3</v>
      </c>
      <c r="H983" s="206">
        <f>H982</f>
        <v>3</v>
      </c>
      <c r="I983" s="273">
        <f>I982</f>
        <v>0</v>
      </c>
      <c r="J983" s="142">
        <f t="shared" si="446"/>
        <v>0</v>
      </c>
      <c r="K983" s="206">
        <f t="shared" si="447"/>
        <v>3</v>
      </c>
      <c r="L983" s="206" t="s">
        <v>62</v>
      </c>
      <c r="M983" s="84">
        <v>46022</v>
      </c>
      <c r="N983" s="84">
        <v>46022</v>
      </c>
      <c r="O983" s="83"/>
      <c r="P983" s="87"/>
      <c r="Q983" s="83"/>
      <c r="R983" s="83"/>
      <c r="S983" s="109"/>
    </row>
    <row r="984" spans="1:19" ht="14.25" x14ac:dyDescent="0.2">
      <c r="A984" s="332"/>
      <c r="B984" s="147" t="s">
        <v>76</v>
      </c>
      <c r="C984" s="209"/>
      <c r="D984" s="209"/>
      <c r="E984" s="209"/>
      <c r="F984" s="209"/>
      <c r="G984" s="206" t="s">
        <v>62</v>
      </c>
      <c r="H984" s="206"/>
      <c r="I984" s="273" t="s">
        <v>62</v>
      </c>
      <c r="J984" s="142" t="str">
        <f t="shared" si="446"/>
        <v>X</v>
      </c>
      <c r="K984" s="206" t="str">
        <f t="shared" si="447"/>
        <v>X</v>
      </c>
      <c r="L984" s="206" t="s">
        <v>62</v>
      </c>
      <c r="M984" s="206"/>
      <c r="N984" s="206"/>
      <c r="O984" s="87" t="s">
        <v>62</v>
      </c>
      <c r="P984" s="87" t="s">
        <v>62</v>
      </c>
      <c r="Q984" s="87" t="s">
        <v>62</v>
      </c>
      <c r="R984" s="87" t="s">
        <v>62</v>
      </c>
      <c r="S984" s="109"/>
    </row>
    <row r="985" spans="1:19" ht="65.45" customHeight="1" x14ac:dyDescent="0.2">
      <c r="A985" s="332"/>
      <c r="B985" s="148" t="s">
        <v>192</v>
      </c>
      <c r="C985" s="209"/>
      <c r="D985" s="209" t="s">
        <v>62</v>
      </c>
      <c r="E985" s="209"/>
      <c r="F985" s="209"/>
      <c r="G985" s="206">
        <f>G983</f>
        <v>3</v>
      </c>
      <c r="H985" s="206">
        <f>H983</f>
        <v>3</v>
      </c>
      <c r="I985" s="273">
        <f>I983</f>
        <v>0</v>
      </c>
      <c r="J985" s="142">
        <f t="shared" si="446"/>
        <v>0</v>
      </c>
      <c r="K985" s="206">
        <f t="shared" si="447"/>
        <v>3</v>
      </c>
      <c r="L985" s="206" t="s">
        <v>62</v>
      </c>
      <c r="M985" s="84">
        <v>46022</v>
      </c>
      <c r="N985" s="84">
        <v>46022</v>
      </c>
      <c r="O985" s="83"/>
      <c r="P985" s="87" t="s">
        <v>62</v>
      </c>
      <c r="Q985" s="83"/>
      <c r="R985" s="83"/>
      <c r="S985" s="109"/>
    </row>
    <row r="986" spans="1:19" ht="15" customHeight="1" x14ac:dyDescent="0.2">
      <c r="A986" s="332"/>
      <c r="B986" s="147" t="s">
        <v>193</v>
      </c>
      <c r="C986" s="209"/>
      <c r="D986" s="209"/>
      <c r="E986" s="209"/>
      <c r="F986" s="209"/>
      <c r="G986" s="206" t="s">
        <v>62</v>
      </c>
      <c r="H986" s="206"/>
      <c r="I986" s="273" t="s">
        <v>62</v>
      </c>
      <c r="J986" s="142" t="str">
        <f t="shared" si="446"/>
        <v>X</v>
      </c>
      <c r="K986" s="206" t="str">
        <f t="shared" si="447"/>
        <v>X</v>
      </c>
      <c r="L986" s="206" t="s">
        <v>62</v>
      </c>
      <c r="M986" s="206"/>
      <c r="N986" s="206"/>
      <c r="O986" s="87" t="s">
        <v>62</v>
      </c>
      <c r="P986" s="87" t="s">
        <v>62</v>
      </c>
      <c r="Q986" s="87" t="s">
        <v>62</v>
      </c>
      <c r="R986" s="87" t="s">
        <v>62</v>
      </c>
      <c r="S986" s="109"/>
    </row>
    <row r="987" spans="1:19" ht="38.65" customHeight="1" x14ac:dyDescent="0.2">
      <c r="A987" s="332"/>
      <c r="B987" s="148" t="s">
        <v>330</v>
      </c>
      <c r="C987" s="209"/>
      <c r="D987" s="209" t="s">
        <v>62</v>
      </c>
      <c r="E987" s="209"/>
      <c r="F987" s="209"/>
      <c r="G987" s="206">
        <f>G985</f>
        <v>3</v>
      </c>
      <c r="H987" s="206">
        <f>H985</f>
        <v>3</v>
      </c>
      <c r="I987" s="273">
        <f>I985</f>
        <v>0</v>
      </c>
      <c r="J987" s="142">
        <f t="shared" si="446"/>
        <v>0</v>
      </c>
      <c r="K987" s="206">
        <f t="shared" si="447"/>
        <v>3</v>
      </c>
      <c r="L987" s="206" t="s">
        <v>62</v>
      </c>
      <c r="M987" s="84">
        <v>46022</v>
      </c>
      <c r="N987" s="84">
        <v>46022</v>
      </c>
      <c r="O987" s="83"/>
      <c r="P987" s="87" t="s">
        <v>62</v>
      </c>
      <c r="Q987" s="83"/>
      <c r="R987" s="83"/>
      <c r="S987" s="109"/>
    </row>
    <row r="988" spans="1:19" ht="21" customHeight="1" x14ac:dyDescent="0.2">
      <c r="A988" s="332"/>
      <c r="B988" s="147" t="s">
        <v>71</v>
      </c>
      <c r="C988" s="209"/>
      <c r="D988" s="209"/>
      <c r="E988" s="209"/>
      <c r="F988" s="209"/>
      <c r="G988" s="206" t="s">
        <v>62</v>
      </c>
      <c r="H988" s="206"/>
      <c r="I988" s="273" t="s">
        <v>62</v>
      </c>
      <c r="J988" s="142" t="str">
        <f t="shared" si="446"/>
        <v>X</v>
      </c>
      <c r="K988" s="206" t="str">
        <f t="shared" si="447"/>
        <v>X</v>
      </c>
      <c r="L988" s="206" t="s">
        <v>62</v>
      </c>
      <c r="M988" s="206"/>
      <c r="N988" s="206"/>
      <c r="O988" s="87" t="s">
        <v>62</v>
      </c>
      <c r="P988" s="87" t="s">
        <v>62</v>
      </c>
      <c r="Q988" s="87" t="s">
        <v>62</v>
      </c>
      <c r="R988" s="87" t="s">
        <v>62</v>
      </c>
      <c r="S988" s="109"/>
    </row>
    <row r="989" spans="1:19" ht="21" customHeight="1" x14ac:dyDescent="0.2">
      <c r="A989" s="333"/>
      <c r="B989" s="148" t="s">
        <v>72</v>
      </c>
      <c r="C989" s="209"/>
      <c r="D989" s="209" t="s">
        <v>62</v>
      </c>
      <c r="E989" s="209"/>
      <c r="F989" s="209"/>
      <c r="G989" s="206">
        <f>G987</f>
        <v>3</v>
      </c>
      <c r="H989" s="206">
        <f>H987</f>
        <v>3</v>
      </c>
      <c r="I989" s="273">
        <f>I987</f>
        <v>0</v>
      </c>
      <c r="J989" s="142">
        <f t="shared" si="446"/>
        <v>0</v>
      </c>
      <c r="K989" s="206">
        <f t="shared" si="447"/>
        <v>3</v>
      </c>
      <c r="L989" s="206" t="s">
        <v>62</v>
      </c>
      <c r="M989" s="84">
        <v>46022</v>
      </c>
      <c r="N989" s="84">
        <v>46022</v>
      </c>
      <c r="O989" s="83"/>
      <c r="P989" s="87" t="s">
        <v>62</v>
      </c>
      <c r="Q989" s="83"/>
      <c r="R989" s="83"/>
      <c r="S989" s="109"/>
    </row>
    <row r="990" spans="1:19" s="56" customFormat="1" ht="74.45" customHeight="1" x14ac:dyDescent="0.25">
      <c r="A990" s="331" t="s">
        <v>158</v>
      </c>
      <c r="B990" s="137" t="s">
        <v>326</v>
      </c>
      <c r="C990" s="142" t="s">
        <v>191</v>
      </c>
      <c r="D990" s="141" t="s">
        <v>333</v>
      </c>
      <c r="E990" s="141" t="s">
        <v>320</v>
      </c>
      <c r="F990" s="142">
        <v>642</v>
      </c>
      <c r="G990" s="80">
        <f>16+1</f>
        <v>17</v>
      </c>
      <c r="H990" s="80">
        <v>16</v>
      </c>
      <c r="I990" s="80">
        <v>0</v>
      </c>
      <c r="J990" s="142">
        <f t="shared" si="446"/>
        <v>0</v>
      </c>
      <c r="K990" s="80">
        <f t="shared" si="447"/>
        <v>17</v>
      </c>
      <c r="L990" s="80"/>
      <c r="M990" s="80" t="s">
        <v>62</v>
      </c>
      <c r="N990" s="80" t="s">
        <v>62</v>
      </c>
      <c r="O990" s="83">
        <v>72029.649999999994</v>
      </c>
      <c r="P990" s="83" t="s">
        <v>344</v>
      </c>
      <c r="Q990" s="83">
        <v>0</v>
      </c>
      <c r="R990" s="83"/>
      <c r="S990" s="109"/>
    </row>
    <row r="991" spans="1:19" ht="31.5" x14ac:dyDescent="0.2">
      <c r="A991" s="332"/>
      <c r="B991" s="146" t="s">
        <v>70</v>
      </c>
      <c r="C991" s="209"/>
      <c r="D991" s="209" t="s">
        <v>62</v>
      </c>
      <c r="E991" s="209"/>
      <c r="F991" s="209"/>
      <c r="G991" s="206">
        <f>G990</f>
        <v>17</v>
      </c>
      <c r="H991" s="206">
        <f>H990</f>
        <v>16</v>
      </c>
      <c r="I991" s="273">
        <f>I990</f>
        <v>0</v>
      </c>
      <c r="J991" s="142">
        <f t="shared" si="446"/>
        <v>0</v>
      </c>
      <c r="K991" s="206">
        <f t="shared" si="447"/>
        <v>17</v>
      </c>
      <c r="L991" s="206" t="s">
        <v>62</v>
      </c>
      <c r="M991" s="84">
        <v>46022</v>
      </c>
      <c r="N991" s="84">
        <v>46022</v>
      </c>
      <c r="O991" s="83"/>
      <c r="P991" s="87"/>
      <c r="Q991" s="83"/>
      <c r="R991" s="83"/>
      <c r="S991" s="109"/>
    </row>
    <row r="992" spans="1:19" ht="14.25" x14ac:dyDescent="0.2">
      <c r="A992" s="332"/>
      <c r="B992" s="147" t="s">
        <v>76</v>
      </c>
      <c r="C992" s="209"/>
      <c r="D992" s="209"/>
      <c r="E992" s="209"/>
      <c r="F992" s="209"/>
      <c r="G992" s="206" t="s">
        <v>62</v>
      </c>
      <c r="H992" s="206"/>
      <c r="I992" s="273" t="s">
        <v>62</v>
      </c>
      <c r="J992" s="142" t="str">
        <f t="shared" si="446"/>
        <v>X</v>
      </c>
      <c r="K992" s="206" t="str">
        <f t="shared" si="447"/>
        <v>X</v>
      </c>
      <c r="L992" s="206" t="s">
        <v>62</v>
      </c>
      <c r="M992" s="206"/>
      <c r="N992" s="206"/>
      <c r="O992" s="87" t="s">
        <v>62</v>
      </c>
      <c r="P992" s="87" t="s">
        <v>62</v>
      </c>
      <c r="Q992" s="87" t="s">
        <v>62</v>
      </c>
      <c r="R992" s="87" t="s">
        <v>62</v>
      </c>
      <c r="S992" s="109"/>
    </row>
    <row r="993" spans="1:19" ht="65.45" customHeight="1" x14ac:dyDescent="0.2">
      <c r="A993" s="332"/>
      <c r="B993" s="148" t="s">
        <v>192</v>
      </c>
      <c r="C993" s="209"/>
      <c r="D993" s="209" t="s">
        <v>62</v>
      </c>
      <c r="E993" s="209"/>
      <c r="F993" s="209"/>
      <c r="G993" s="206">
        <f>G991</f>
        <v>17</v>
      </c>
      <c r="H993" s="206">
        <f>H991</f>
        <v>16</v>
      </c>
      <c r="I993" s="273">
        <f>I991</f>
        <v>0</v>
      </c>
      <c r="J993" s="142">
        <f t="shared" si="446"/>
        <v>0</v>
      </c>
      <c r="K993" s="206">
        <f t="shared" si="447"/>
        <v>17</v>
      </c>
      <c r="L993" s="206" t="s">
        <v>62</v>
      </c>
      <c r="M993" s="84">
        <v>46022</v>
      </c>
      <c r="N993" s="84">
        <v>46022</v>
      </c>
      <c r="O993" s="83"/>
      <c r="P993" s="87" t="s">
        <v>62</v>
      </c>
      <c r="Q993" s="83"/>
      <c r="R993" s="83"/>
      <c r="S993" s="109"/>
    </row>
    <row r="994" spans="1:19" ht="15" customHeight="1" x14ac:dyDescent="0.2">
      <c r="A994" s="332"/>
      <c r="B994" s="147" t="s">
        <v>193</v>
      </c>
      <c r="C994" s="209"/>
      <c r="D994" s="209"/>
      <c r="E994" s="209"/>
      <c r="F994" s="209"/>
      <c r="G994" s="206" t="s">
        <v>62</v>
      </c>
      <c r="H994" s="206"/>
      <c r="I994" s="273" t="s">
        <v>62</v>
      </c>
      <c r="J994" s="142" t="str">
        <f t="shared" si="446"/>
        <v>X</v>
      </c>
      <c r="K994" s="206" t="str">
        <f t="shared" si="447"/>
        <v>X</v>
      </c>
      <c r="L994" s="206" t="s">
        <v>62</v>
      </c>
      <c r="M994" s="206"/>
      <c r="N994" s="206"/>
      <c r="O994" s="87" t="s">
        <v>62</v>
      </c>
      <c r="P994" s="87" t="s">
        <v>62</v>
      </c>
      <c r="Q994" s="87" t="s">
        <v>62</v>
      </c>
      <c r="R994" s="87" t="s">
        <v>62</v>
      </c>
      <c r="S994" s="109"/>
    </row>
    <row r="995" spans="1:19" ht="38.65" customHeight="1" x14ac:dyDescent="0.2">
      <c r="A995" s="332"/>
      <c r="B995" s="148" t="s">
        <v>330</v>
      </c>
      <c r="C995" s="209"/>
      <c r="D995" s="209" t="s">
        <v>62</v>
      </c>
      <c r="E995" s="209"/>
      <c r="F995" s="209"/>
      <c r="G995" s="206">
        <f>G993</f>
        <v>17</v>
      </c>
      <c r="H995" s="206">
        <f>H993</f>
        <v>16</v>
      </c>
      <c r="I995" s="273">
        <f>I993</f>
        <v>0</v>
      </c>
      <c r="J995" s="142">
        <f t="shared" si="446"/>
        <v>0</v>
      </c>
      <c r="K995" s="206">
        <f t="shared" si="447"/>
        <v>17</v>
      </c>
      <c r="L995" s="206" t="s">
        <v>62</v>
      </c>
      <c r="M995" s="84">
        <v>46022</v>
      </c>
      <c r="N995" s="84">
        <v>46022</v>
      </c>
      <c r="O995" s="83"/>
      <c r="P995" s="87" t="s">
        <v>62</v>
      </c>
      <c r="Q995" s="83"/>
      <c r="R995" s="83"/>
      <c r="S995" s="109"/>
    </row>
    <row r="996" spans="1:19" ht="21" customHeight="1" x14ac:dyDescent="0.2">
      <c r="A996" s="332"/>
      <c r="B996" s="147" t="s">
        <v>71</v>
      </c>
      <c r="C996" s="209"/>
      <c r="D996" s="209"/>
      <c r="E996" s="209"/>
      <c r="F996" s="209"/>
      <c r="G996" s="206" t="s">
        <v>62</v>
      </c>
      <c r="H996" s="206"/>
      <c r="I996" s="273" t="s">
        <v>62</v>
      </c>
      <c r="J996" s="142" t="str">
        <f t="shared" si="446"/>
        <v>X</v>
      </c>
      <c r="K996" s="206" t="str">
        <f t="shared" si="447"/>
        <v>X</v>
      </c>
      <c r="L996" s="206" t="s">
        <v>62</v>
      </c>
      <c r="M996" s="206"/>
      <c r="N996" s="206"/>
      <c r="O996" s="87" t="s">
        <v>62</v>
      </c>
      <c r="P996" s="87" t="s">
        <v>62</v>
      </c>
      <c r="Q996" s="87" t="s">
        <v>62</v>
      </c>
      <c r="R996" s="87" t="s">
        <v>62</v>
      </c>
      <c r="S996" s="109"/>
    </row>
    <row r="997" spans="1:19" ht="21" customHeight="1" x14ac:dyDescent="0.2">
      <c r="A997" s="333"/>
      <c r="B997" s="148" t="s">
        <v>72</v>
      </c>
      <c r="C997" s="209"/>
      <c r="D997" s="209" t="s">
        <v>62</v>
      </c>
      <c r="E997" s="209"/>
      <c r="F997" s="209"/>
      <c r="G997" s="206">
        <f>G995</f>
        <v>17</v>
      </c>
      <c r="H997" s="206">
        <f>H995</f>
        <v>16</v>
      </c>
      <c r="I997" s="273">
        <f>I995</f>
        <v>0</v>
      </c>
      <c r="J997" s="142">
        <f t="shared" si="446"/>
        <v>0</v>
      </c>
      <c r="K997" s="206">
        <f t="shared" si="447"/>
        <v>17</v>
      </c>
      <c r="L997" s="206" t="s">
        <v>62</v>
      </c>
      <c r="M997" s="84">
        <v>46022</v>
      </c>
      <c r="N997" s="84">
        <v>46022</v>
      </c>
      <c r="O997" s="83"/>
      <c r="P997" s="87" t="s">
        <v>62</v>
      </c>
      <c r="Q997" s="83"/>
      <c r="R997" s="83"/>
      <c r="S997" s="109"/>
    </row>
    <row r="998" spans="1:19" s="56" customFormat="1" ht="74.45" customHeight="1" x14ac:dyDescent="0.25">
      <c r="A998" s="331" t="s">
        <v>157</v>
      </c>
      <c r="B998" s="137" t="s">
        <v>326</v>
      </c>
      <c r="C998" s="142" t="s">
        <v>191</v>
      </c>
      <c r="D998" s="141" t="s">
        <v>333</v>
      </c>
      <c r="E998" s="141" t="s">
        <v>320</v>
      </c>
      <c r="F998" s="142">
        <v>642</v>
      </c>
      <c r="G998" s="80">
        <v>4</v>
      </c>
      <c r="H998" s="80">
        <v>4</v>
      </c>
      <c r="I998" s="80">
        <v>0</v>
      </c>
      <c r="J998" s="142">
        <f t="shared" si="446"/>
        <v>0</v>
      </c>
      <c r="K998" s="80">
        <f t="shared" si="447"/>
        <v>4</v>
      </c>
      <c r="L998" s="80"/>
      <c r="M998" s="80" t="s">
        <v>62</v>
      </c>
      <c r="N998" s="80" t="s">
        <v>62</v>
      </c>
      <c r="O998" s="83">
        <v>81037.8</v>
      </c>
      <c r="P998" s="83" t="s">
        <v>344</v>
      </c>
      <c r="Q998" s="83">
        <v>0</v>
      </c>
      <c r="R998" s="83"/>
      <c r="S998" s="109"/>
    </row>
    <row r="999" spans="1:19" ht="31.5" x14ac:dyDescent="0.2">
      <c r="A999" s="332"/>
      <c r="B999" s="146" t="s">
        <v>70</v>
      </c>
      <c r="C999" s="209"/>
      <c r="D999" s="209" t="s">
        <v>62</v>
      </c>
      <c r="E999" s="209"/>
      <c r="F999" s="209"/>
      <c r="G999" s="206">
        <f>G998</f>
        <v>4</v>
      </c>
      <c r="H999" s="206">
        <f>H998</f>
        <v>4</v>
      </c>
      <c r="I999" s="273">
        <f>I998</f>
        <v>0</v>
      </c>
      <c r="J999" s="142">
        <f t="shared" si="446"/>
        <v>0</v>
      </c>
      <c r="K999" s="206">
        <f t="shared" si="447"/>
        <v>4</v>
      </c>
      <c r="L999" s="206" t="s">
        <v>62</v>
      </c>
      <c r="M999" s="84">
        <v>46022</v>
      </c>
      <c r="N999" s="84">
        <v>46022</v>
      </c>
      <c r="O999" s="83"/>
      <c r="P999" s="87"/>
      <c r="Q999" s="83"/>
      <c r="R999" s="83"/>
      <c r="S999" s="109"/>
    </row>
    <row r="1000" spans="1:19" ht="14.25" x14ac:dyDescent="0.2">
      <c r="A1000" s="332"/>
      <c r="B1000" s="147" t="s">
        <v>76</v>
      </c>
      <c r="C1000" s="209"/>
      <c r="D1000" s="209"/>
      <c r="E1000" s="209"/>
      <c r="F1000" s="209"/>
      <c r="G1000" s="206" t="s">
        <v>62</v>
      </c>
      <c r="H1000" s="206"/>
      <c r="I1000" s="273" t="s">
        <v>62</v>
      </c>
      <c r="J1000" s="142" t="str">
        <f t="shared" si="446"/>
        <v>X</v>
      </c>
      <c r="K1000" s="206" t="str">
        <f t="shared" si="447"/>
        <v>X</v>
      </c>
      <c r="L1000" s="206" t="s">
        <v>62</v>
      </c>
      <c r="M1000" s="206"/>
      <c r="N1000" s="206"/>
      <c r="O1000" s="87" t="s">
        <v>62</v>
      </c>
      <c r="P1000" s="87" t="s">
        <v>62</v>
      </c>
      <c r="Q1000" s="87" t="s">
        <v>62</v>
      </c>
      <c r="R1000" s="87" t="s">
        <v>62</v>
      </c>
      <c r="S1000" s="109"/>
    </row>
    <row r="1001" spans="1:19" ht="65.45" customHeight="1" x14ac:dyDescent="0.2">
      <c r="A1001" s="332"/>
      <c r="B1001" s="148" t="s">
        <v>192</v>
      </c>
      <c r="C1001" s="209"/>
      <c r="D1001" s="209" t="s">
        <v>62</v>
      </c>
      <c r="E1001" s="209"/>
      <c r="F1001" s="209"/>
      <c r="G1001" s="206">
        <f>G999</f>
        <v>4</v>
      </c>
      <c r="H1001" s="206">
        <f>H999</f>
        <v>4</v>
      </c>
      <c r="I1001" s="273">
        <f>I999</f>
        <v>0</v>
      </c>
      <c r="J1001" s="142">
        <f t="shared" si="446"/>
        <v>0</v>
      </c>
      <c r="K1001" s="206">
        <f t="shared" si="447"/>
        <v>4</v>
      </c>
      <c r="L1001" s="206" t="s">
        <v>62</v>
      </c>
      <c r="M1001" s="84">
        <v>46022</v>
      </c>
      <c r="N1001" s="84">
        <v>46022</v>
      </c>
      <c r="O1001" s="83"/>
      <c r="P1001" s="87" t="s">
        <v>62</v>
      </c>
      <c r="Q1001" s="83"/>
      <c r="R1001" s="83"/>
      <c r="S1001" s="109"/>
    </row>
    <row r="1002" spans="1:19" ht="15" customHeight="1" x14ac:dyDescent="0.2">
      <c r="A1002" s="332"/>
      <c r="B1002" s="147" t="s">
        <v>193</v>
      </c>
      <c r="C1002" s="209"/>
      <c r="D1002" s="209"/>
      <c r="E1002" s="209"/>
      <c r="F1002" s="209"/>
      <c r="G1002" s="206" t="s">
        <v>62</v>
      </c>
      <c r="H1002" s="206"/>
      <c r="I1002" s="273" t="s">
        <v>62</v>
      </c>
      <c r="J1002" s="142" t="str">
        <f t="shared" si="446"/>
        <v>X</v>
      </c>
      <c r="K1002" s="206" t="str">
        <f t="shared" si="447"/>
        <v>X</v>
      </c>
      <c r="L1002" s="206" t="s">
        <v>62</v>
      </c>
      <c r="M1002" s="206"/>
      <c r="N1002" s="206"/>
      <c r="O1002" s="87" t="s">
        <v>62</v>
      </c>
      <c r="P1002" s="87" t="s">
        <v>62</v>
      </c>
      <c r="Q1002" s="87" t="s">
        <v>62</v>
      </c>
      <c r="R1002" s="87" t="s">
        <v>62</v>
      </c>
      <c r="S1002" s="109"/>
    </row>
    <row r="1003" spans="1:19" ht="38.65" customHeight="1" x14ac:dyDescent="0.2">
      <c r="A1003" s="332"/>
      <c r="B1003" s="148" t="s">
        <v>330</v>
      </c>
      <c r="C1003" s="209"/>
      <c r="D1003" s="209" t="s">
        <v>62</v>
      </c>
      <c r="E1003" s="209"/>
      <c r="F1003" s="209"/>
      <c r="G1003" s="206">
        <f>G1001</f>
        <v>4</v>
      </c>
      <c r="H1003" s="206">
        <f>H1001</f>
        <v>4</v>
      </c>
      <c r="I1003" s="273">
        <f>I1001</f>
        <v>0</v>
      </c>
      <c r="J1003" s="142">
        <f t="shared" si="446"/>
        <v>0</v>
      </c>
      <c r="K1003" s="206">
        <f t="shared" si="447"/>
        <v>4</v>
      </c>
      <c r="L1003" s="206" t="s">
        <v>62</v>
      </c>
      <c r="M1003" s="84">
        <v>46022</v>
      </c>
      <c r="N1003" s="84">
        <v>46022</v>
      </c>
      <c r="O1003" s="83"/>
      <c r="P1003" s="87" t="s">
        <v>62</v>
      </c>
      <c r="Q1003" s="83"/>
      <c r="R1003" s="83"/>
      <c r="S1003" s="109"/>
    </row>
    <row r="1004" spans="1:19" ht="21" customHeight="1" x14ac:dyDescent="0.2">
      <c r="A1004" s="332"/>
      <c r="B1004" s="147" t="s">
        <v>71</v>
      </c>
      <c r="C1004" s="209"/>
      <c r="D1004" s="209"/>
      <c r="E1004" s="209"/>
      <c r="F1004" s="209"/>
      <c r="G1004" s="206" t="s">
        <v>62</v>
      </c>
      <c r="H1004" s="206"/>
      <c r="I1004" s="273" t="s">
        <v>62</v>
      </c>
      <c r="J1004" s="142" t="str">
        <f t="shared" si="446"/>
        <v>X</v>
      </c>
      <c r="K1004" s="206" t="str">
        <f t="shared" si="447"/>
        <v>X</v>
      </c>
      <c r="L1004" s="206" t="s">
        <v>62</v>
      </c>
      <c r="M1004" s="206"/>
      <c r="N1004" s="206"/>
      <c r="O1004" s="87" t="s">
        <v>62</v>
      </c>
      <c r="P1004" s="87" t="s">
        <v>62</v>
      </c>
      <c r="Q1004" s="87" t="s">
        <v>62</v>
      </c>
      <c r="R1004" s="87" t="s">
        <v>62</v>
      </c>
      <c r="S1004" s="109"/>
    </row>
    <row r="1005" spans="1:19" ht="21" customHeight="1" x14ac:dyDescent="0.2">
      <c r="A1005" s="333"/>
      <c r="B1005" s="148" t="s">
        <v>72</v>
      </c>
      <c r="C1005" s="209"/>
      <c r="D1005" s="209" t="s">
        <v>62</v>
      </c>
      <c r="E1005" s="209"/>
      <c r="F1005" s="209"/>
      <c r="G1005" s="206">
        <f>G1003</f>
        <v>4</v>
      </c>
      <c r="H1005" s="206">
        <f>H1003</f>
        <v>4</v>
      </c>
      <c r="I1005" s="273">
        <f>I1003</f>
        <v>0</v>
      </c>
      <c r="J1005" s="142">
        <f t="shared" si="446"/>
        <v>0</v>
      </c>
      <c r="K1005" s="206">
        <f t="shared" si="447"/>
        <v>4</v>
      </c>
      <c r="L1005" s="206" t="s">
        <v>62</v>
      </c>
      <c r="M1005" s="84">
        <v>46022</v>
      </c>
      <c r="N1005" s="84">
        <v>46022</v>
      </c>
      <c r="O1005" s="83"/>
      <c r="P1005" s="87" t="s">
        <v>62</v>
      </c>
      <c r="Q1005" s="83"/>
      <c r="R1005" s="83"/>
      <c r="S1005" s="109"/>
    </row>
    <row r="1006" spans="1:19" s="56" customFormat="1" ht="74.45" customHeight="1" x14ac:dyDescent="0.25">
      <c r="A1006" s="331" t="s">
        <v>156</v>
      </c>
      <c r="B1006" s="137" t="s">
        <v>326</v>
      </c>
      <c r="C1006" s="142" t="s">
        <v>191</v>
      </c>
      <c r="D1006" s="141" t="s">
        <v>333</v>
      </c>
      <c r="E1006" s="141" t="s">
        <v>320</v>
      </c>
      <c r="F1006" s="142">
        <v>642</v>
      </c>
      <c r="G1006" s="80">
        <v>24</v>
      </c>
      <c r="H1006" s="80">
        <v>24</v>
      </c>
      <c r="I1006" s="80">
        <v>0</v>
      </c>
      <c r="J1006" s="142">
        <f t="shared" si="446"/>
        <v>0</v>
      </c>
      <c r="K1006" s="80">
        <f t="shared" si="447"/>
        <v>24</v>
      </c>
      <c r="L1006" s="80"/>
      <c r="M1006" s="80" t="s">
        <v>62</v>
      </c>
      <c r="N1006" s="80" t="s">
        <v>62</v>
      </c>
      <c r="O1006" s="83">
        <v>386039.41</v>
      </c>
      <c r="P1006" s="83" t="s">
        <v>344</v>
      </c>
      <c r="Q1006" s="83">
        <v>257000</v>
      </c>
      <c r="R1006" s="83"/>
      <c r="S1006" s="109"/>
    </row>
    <row r="1007" spans="1:19" ht="31.5" x14ac:dyDescent="0.2">
      <c r="A1007" s="332"/>
      <c r="B1007" s="146" t="s">
        <v>70</v>
      </c>
      <c r="C1007" s="209"/>
      <c r="D1007" s="209" t="s">
        <v>62</v>
      </c>
      <c r="E1007" s="209"/>
      <c r="F1007" s="209"/>
      <c r="G1007" s="206">
        <f>G1006</f>
        <v>24</v>
      </c>
      <c r="H1007" s="206">
        <f>H1006</f>
        <v>24</v>
      </c>
      <c r="I1007" s="273">
        <f>I1006</f>
        <v>0</v>
      </c>
      <c r="J1007" s="142">
        <f t="shared" si="446"/>
        <v>0</v>
      </c>
      <c r="K1007" s="206">
        <f t="shared" si="447"/>
        <v>24</v>
      </c>
      <c r="L1007" s="206" t="s">
        <v>62</v>
      </c>
      <c r="M1007" s="84">
        <v>46022</v>
      </c>
      <c r="N1007" s="84">
        <v>46022</v>
      </c>
      <c r="O1007" s="83"/>
      <c r="P1007" s="87"/>
      <c r="Q1007" s="83"/>
      <c r="R1007" s="83"/>
      <c r="S1007" s="109"/>
    </row>
    <row r="1008" spans="1:19" ht="14.25" x14ac:dyDescent="0.2">
      <c r="A1008" s="332"/>
      <c r="B1008" s="147" t="s">
        <v>76</v>
      </c>
      <c r="C1008" s="209"/>
      <c r="D1008" s="209"/>
      <c r="E1008" s="209"/>
      <c r="F1008" s="209"/>
      <c r="G1008" s="206" t="s">
        <v>62</v>
      </c>
      <c r="H1008" s="206"/>
      <c r="I1008" s="273" t="s">
        <v>62</v>
      </c>
      <c r="J1008" s="142" t="str">
        <f t="shared" si="446"/>
        <v>X</v>
      </c>
      <c r="K1008" s="206" t="str">
        <f t="shared" si="447"/>
        <v>X</v>
      </c>
      <c r="L1008" s="206" t="s">
        <v>62</v>
      </c>
      <c r="M1008" s="206"/>
      <c r="N1008" s="206"/>
      <c r="O1008" s="87" t="s">
        <v>62</v>
      </c>
      <c r="P1008" s="87" t="s">
        <v>62</v>
      </c>
      <c r="Q1008" s="87" t="s">
        <v>62</v>
      </c>
      <c r="R1008" s="87" t="s">
        <v>62</v>
      </c>
      <c r="S1008" s="109"/>
    </row>
    <row r="1009" spans="1:19" ht="65.45" customHeight="1" x14ac:dyDescent="0.2">
      <c r="A1009" s="332"/>
      <c r="B1009" s="148" t="s">
        <v>192</v>
      </c>
      <c r="C1009" s="209"/>
      <c r="D1009" s="209" t="s">
        <v>62</v>
      </c>
      <c r="E1009" s="209"/>
      <c r="F1009" s="209"/>
      <c r="G1009" s="206">
        <f>G1007</f>
        <v>24</v>
      </c>
      <c r="H1009" s="206">
        <f>H1007</f>
        <v>24</v>
      </c>
      <c r="I1009" s="273">
        <f>I1007</f>
        <v>0</v>
      </c>
      <c r="J1009" s="142">
        <f t="shared" si="446"/>
        <v>0</v>
      </c>
      <c r="K1009" s="206">
        <f t="shared" si="447"/>
        <v>24</v>
      </c>
      <c r="L1009" s="206" t="s">
        <v>62</v>
      </c>
      <c r="M1009" s="84">
        <v>46022</v>
      </c>
      <c r="N1009" s="84">
        <v>46022</v>
      </c>
      <c r="O1009" s="83"/>
      <c r="P1009" s="87" t="s">
        <v>62</v>
      </c>
      <c r="Q1009" s="83"/>
      <c r="R1009" s="83"/>
      <c r="S1009" s="109"/>
    </row>
    <row r="1010" spans="1:19" ht="15" customHeight="1" x14ac:dyDescent="0.2">
      <c r="A1010" s="332"/>
      <c r="B1010" s="147" t="s">
        <v>193</v>
      </c>
      <c r="C1010" s="209"/>
      <c r="D1010" s="209"/>
      <c r="E1010" s="209"/>
      <c r="F1010" s="209"/>
      <c r="G1010" s="206" t="s">
        <v>62</v>
      </c>
      <c r="H1010" s="206"/>
      <c r="I1010" s="273" t="s">
        <v>62</v>
      </c>
      <c r="J1010" s="142" t="str">
        <f t="shared" si="446"/>
        <v>X</v>
      </c>
      <c r="K1010" s="206" t="str">
        <f t="shared" si="447"/>
        <v>X</v>
      </c>
      <c r="L1010" s="206" t="s">
        <v>62</v>
      </c>
      <c r="M1010" s="206"/>
      <c r="N1010" s="206"/>
      <c r="O1010" s="87" t="s">
        <v>62</v>
      </c>
      <c r="P1010" s="87" t="s">
        <v>62</v>
      </c>
      <c r="Q1010" s="87" t="s">
        <v>62</v>
      </c>
      <c r="R1010" s="87" t="s">
        <v>62</v>
      </c>
      <c r="S1010" s="109"/>
    </row>
    <row r="1011" spans="1:19" ht="38.65" customHeight="1" x14ac:dyDescent="0.2">
      <c r="A1011" s="332"/>
      <c r="B1011" s="148" t="s">
        <v>330</v>
      </c>
      <c r="C1011" s="209"/>
      <c r="D1011" s="209" t="s">
        <v>62</v>
      </c>
      <c r="E1011" s="209"/>
      <c r="F1011" s="209"/>
      <c r="G1011" s="206">
        <f>G1009</f>
        <v>24</v>
      </c>
      <c r="H1011" s="206">
        <f>H1009</f>
        <v>24</v>
      </c>
      <c r="I1011" s="273">
        <f>I1009</f>
        <v>0</v>
      </c>
      <c r="J1011" s="142">
        <f t="shared" si="446"/>
        <v>0</v>
      </c>
      <c r="K1011" s="206">
        <f t="shared" si="447"/>
        <v>24</v>
      </c>
      <c r="L1011" s="206" t="s">
        <v>62</v>
      </c>
      <c r="M1011" s="84">
        <v>46022</v>
      </c>
      <c r="N1011" s="84">
        <v>46022</v>
      </c>
      <c r="O1011" s="83"/>
      <c r="P1011" s="87" t="s">
        <v>62</v>
      </c>
      <c r="Q1011" s="83"/>
      <c r="R1011" s="83"/>
      <c r="S1011" s="109"/>
    </row>
    <row r="1012" spans="1:19" ht="21" customHeight="1" x14ac:dyDescent="0.2">
      <c r="A1012" s="332"/>
      <c r="B1012" s="147" t="s">
        <v>71</v>
      </c>
      <c r="C1012" s="209"/>
      <c r="D1012" s="209"/>
      <c r="E1012" s="209"/>
      <c r="F1012" s="209"/>
      <c r="G1012" s="206" t="s">
        <v>62</v>
      </c>
      <c r="H1012" s="206"/>
      <c r="I1012" s="273" t="s">
        <v>62</v>
      </c>
      <c r="J1012" s="142" t="str">
        <f t="shared" si="446"/>
        <v>X</v>
      </c>
      <c r="K1012" s="206" t="str">
        <f t="shared" si="447"/>
        <v>X</v>
      </c>
      <c r="L1012" s="206" t="s">
        <v>62</v>
      </c>
      <c r="M1012" s="206"/>
      <c r="N1012" s="206"/>
      <c r="O1012" s="87" t="s">
        <v>62</v>
      </c>
      <c r="P1012" s="87" t="s">
        <v>62</v>
      </c>
      <c r="Q1012" s="87" t="s">
        <v>62</v>
      </c>
      <c r="R1012" s="87" t="s">
        <v>62</v>
      </c>
      <c r="S1012" s="109"/>
    </row>
    <row r="1013" spans="1:19" ht="21" customHeight="1" x14ac:dyDescent="0.2">
      <c r="A1013" s="333"/>
      <c r="B1013" s="148" t="s">
        <v>72</v>
      </c>
      <c r="C1013" s="209"/>
      <c r="D1013" s="209" t="s">
        <v>62</v>
      </c>
      <c r="E1013" s="209"/>
      <c r="F1013" s="209"/>
      <c r="G1013" s="206">
        <f>G1011</f>
        <v>24</v>
      </c>
      <c r="H1013" s="206">
        <f>H1011</f>
        <v>24</v>
      </c>
      <c r="I1013" s="273">
        <f>I1011</f>
        <v>0</v>
      </c>
      <c r="J1013" s="142">
        <f t="shared" si="446"/>
        <v>0</v>
      </c>
      <c r="K1013" s="206">
        <f t="shared" si="447"/>
        <v>24</v>
      </c>
      <c r="L1013" s="206" t="s">
        <v>62</v>
      </c>
      <c r="M1013" s="84">
        <v>46022</v>
      </c>
      <c r="N1013" s="84">
        <v>46022</v>
      </c>
      <c r="O1013" s="83"/>
      <c r="P1013" s="87" t="s">
        <v>62</v>
      </c>
      <c r="Q1013" s="83"/>
      <c r="R1013" s="83"/>
      <c r="S1013" s="109"/>
    </row>
    <row r="1014" spans="1:19" s="56" customFormat="1" ht="74.45" customHeight="1" x14ac:dyDescent="0.25">
      <c r="A1014" s="331" t="s">
        <v>155</v>
      </c>
      <c r="B1014" s="137" t="s">
        <v>326</v>
      </c>
      <c r="C1014" s="142" t="s">
        <v>191</v>
      </c>
      <c r="D1014" s="141" t="s">
        <v>333</v>
      </c>
      <c r="E1014" s="141" t="s">
        <v>320</v>
      </c>
      <c r="F1014" s="142">
        <v>642</v>
      </c>
      <c r="G1014" s="80">
        <v>6</v>
      </c>
      <c r="H1014" s="80">
        <v>6</v>
      </c>
      <c r="I1014" s="80">
        <v>1</v>
      </c>
      <c r="J1014" s="142">
        <f t="shared" si="446"/>
        <v>1</v>
      </c>
      <c r="K1014" s="80">
        <f t="shared" si="447"/>
        <v>6</v>
      </c>
      <c r="L1014" s="80"/>
      <c r="M1014" s="80" t="s">
        <v>62</v>
      </c>
      <c r="N1014" s="80" t="s">
        <v>62</v>
      </c>
      <c r="O1014" s="83">
        <v>127944.86</v>
      </c>
      <c r="P1014" s="83" t="s">
        <v>344</v>
      </c>
      <c r="Q1014" s="83">
        <v>126500</v>
      </c>
      <c r="R1014" s="78">
        <v>126500</v>
      </c>
      <c r="S1014" s="109"/>
    </row>
    <row r="1015" spans="1:19" ht="31.5" x14ac:dyDescent="0.2">
      <c r="A1015" s="332"/>
      <c r="B1015" s="146" t="s">
        <v>70</v>
      </c>
      <c r="C1015" s="209"/>
      <c r="D1015" s="209" t="s">
        <v>62</v>
      </c>
      <c r="E1015" s="209"/>
      <c r="F1015" s="209"/>
      <c r="G1015" s="206">
        <f>G1014</f>
        <v>6</v>
      </c>
      <c r="H1015" s="206">
        <f>H1014</f>
        <v>6</v>
      </c>
      <c r="I1015" s="273">
        <f>I1014</f>
        <v>1</v>
      </c>
      <c r="J1015" s="142">
        <f t="shared" si="446"/>
        <v>1</v>
      </c>
      <c r="K1015" s="206">
        <f t="shared" si="447"/>
        <v>6</v>
      </c>
      <c r="L1015" s="206" t="s">
        <v>62</v>
      </c>
      <c r="M1015" s="84">
        <v>46022</v>
      </c>
      <c r="N1015" s="84">
        <v>46022</v>
      </c>
      <c r="O1015" s="83"/>
      <c r="P1015" s="87"/>
      <c r="Q1015" s="83"/>
      <c r="R1015" s="83"/>
      <c r="S1015" s="109"/>
    </row>
    <row r="1016" spans="1:19" ht="14.25" x14ac:dyDescent="0.2">
      <c r="A1016" s="332"/>
      <c r="B1016" s="147" t="s">
        <v>76</v>
      </c>
      <c r="C1016" s="209"/>
      <c r="D1016" s="209"/>
      <c r="E1016" s="209"/>
      <c r="F1016" s="209"/>
      <c r="G1016" s="206" t="s">
        <v>62</v>
      </c>
      <c r="H1016" s="206"/>
      <c r="I1016" s="273" t="s">
        <v>62</v>
      </c>
      <c r="J1016" s="142" t="str">
        <f t="shared" si="446"/>
        <v>X</v>
      </c>
      <c r="K1016" s="206" t="str">
        <f t="shared" si="447"/>
        <v>X</v>
      </c>
      <c r="L1016" s="206" t="s">
        <v>62</v>
      </c>
      <c r="M1016" s="206"/>
      <c r="N1016" s="206"/>
      <c r="O1016" s="87" t="s">
        <v>62</v>
      </c>
      <c r="P1016" s="87" t="s">
        <v>62</v>
      </c>
      <c r="Q1016" s="87" t="s">
        <v>62</v>
      </c>
      <c r="R1016" s="87" t="s">
        <v>62</v>
      </c>
      <c r="S1016" s="109"/>
    </row>
    <row r="1017" spans="1:19" ht="65.45" customHeight="1" x14ac:dyDescent="0.2">
      <c r="A1017" s="332"/>
      <c r="B1017" s="148" t="s">
        <v>192</v>
      </c>
      <c r="C1017" s="209"/>
      <c r="D1017" s="209" t="s">
        <v>62</v>
      </c>
      <c r="E1017" s="209"/>
      <c r="F1017" s="209"/>
      <c r="G1017" s="206">
        <f>G1015</f>
        <v>6</v>
      </c>
      <c r="H1017" s="206">
        <f>H1015</f>
        <v>6</v>
      </c>
      <c r="I1017" s="273">
        <f>I1015</f>
        <v>1</v>
      </c>
      <c r="J1017" s="142">
        <f t="shared" si="446"/>
        <v>1</v>
      </c>
      <c r="K1017" s="206">
        <f t="shared" si="447"/>
        <v>6</v>
      </c>
      <c r="L1017" s="206" t="s">
        <v>62</v>
      </c>
      <c r="M1017" s="84">
        <v>46022</v>
      </c>
      <c r="N1017" s="84">
        <v>46022</v>
      </c>
      <c r="O1017" s="83"/>
      <c r="P1017" s="87" t="s">
        <v>62</v>
      </c>
      <c r="Q1017" s="83"/>
      <c r="R1017" s="83"/>
      <c r="S1017" s="109"/>
    </row>
    <row r="1018" spans="1:19" ht="15" customHeight="1" x14ac:dyDescent="0.2">
      <c r="A1018" s="332"/>
      <c r="B1018" s="147" t="s">
        <v>193</v>
      </c>
      <c r="C1018" s="209"/>
      <c r="D1018" s="209"/>
      <c r="E1018" s="209"/>
      <c r="F1018" s="209"/>
      <c r="G1018" s="206" t="s">
        <v>62</v>
      </c>
      <c r="H1018" s="206"/>
      <c r="I1018" s="273" t="s">
        <v>62</v>
      </c>
      <c r="J1018" s="142" t="str">
        <f t="shared" si="446"/>
        <v>X</v>
      </c>
      <c r="K1018" s="206" t="str">
        <f t="shared" si="447"/>
        <v>X</v>
      </c>
      <c r="L1018" s="206" t="s">
        <v>62</v>
      </c>
      <c r="M1018" s="206"/>
      <c r="N1018" s="206"/>
      <c r="O1018" s="87" t="s">
        <v>62</v>
      </c>
      <c r="P1018" s="87" t="s">
        <v>62</v>
      </c>
      <c r="Q1018" s="87" t="s">
        <v>62</v>
      </c>
      <c r="R1018" s="87" t="s">
        <v>62</v>
      </c>
      <c r="S1018" s="109"/>
    </row>
    <row r="1019" spans="1:19" ht="38.65" customHeight="1" x14ac:dyDescent="0.2">
      <c r="A1019" s="332"/>
      <c r="B1019" s="148" t="s">
        <v>330</v>
      </c>
      <c r="C1019" s="209"/>
      <c r="D1019" s="209" t="s">
        <v>62</v>
      </c>
      <c r="E1019" s="209"/>
      <c r="F1019" s="209"/>
      <c r="G1019" s="206">
        <f>G1017</f>
        <v>6</v>
      </c>
      <c r="H1019" s="206">
        <f>H1017</f>
        <v>6</v>
      </c>
      <c r="I1019" s="273">
        <f>I1017</f>
        <v>1</v>
      </c>
      <c r="J1019" s="142">
        <f t="shared" si="446"/>
        <v>1</v>
      </c>
      <c r="K1019" s="206">
        <f t="shared" si="447"/>
        <v>6</v>
      </c>
      <c r="L1019" s="206" t="s">
        <v>62</v>
      </c>
      <c r="M1019" s="84">
        <v>46022</v>
      </c>
      <c r="N1019" s="84">
        <v>46022</v>
      </c>
      <c r="O1019" s="83"/>
      <c r="P1019" s="87" t="s">
        <v>62</v>
      </c>
      <c r="Q1019" s="83"/>
      <c r="R1019" s="83"/>
      <c r="S1019" s="109"/>
    </row>
    <row r="1020" spans="1:19" ht="21" customHeight="1" x14ac:dyDescent="0.2">
      <c r="A1020" s="332"/>
      <c r="B1020" s="147" t="s">
        <v>71</v>
      </c>
      <c r="C1020" s="209"/>
      <c r="D1020" s="209"/>
      <c r="E1020" s="209"/>
      <c r="F1020" s="209"/>
      <c r="G1020" s="206" t="s">
        <v>62</v>
      </c>
      <c r="H1020" s="206"/>
      <c r="I1020" s="273" t="s">
        <v>62</v>
      </c>
      <c r="J1020" s="142" t="str">
        <f t="shared" si="446"/>
        <v>X</v>
      </c>
      <c r="K1020" s="206" t="str">
        <f t="shared" si="447"/>
        <v>X</v>
      </c>
      <c r="L1020" s="206" t="s">
        <v>62</v>
      </c>
      <c r="M1020" s="206"/>
      <c r="N1020" s="206"/>
      <c r="O1020" s="87" t="s">
        <v>62</v>
      </c>
      <c r="P1020" s="87" t="s">
        <v>62</v>
      </c>
      <c r="Q1020" s="87" t="s">
        <v>62</v>
      </c>
      <c r="R1020" s="87" t="s">
        <v>62</v>
      </c>
      <c r="S1020" s="109"/>
    </row>
    <row r="1021" spans="1:19" ht="21" customHeight="1" x14ac:dyDescent="0.2">
      <c r="A1021" s="333"/>
      <c r="B1021" s="148" t="s">
        <v>72</v>
      </c>
      <c r="C1021" s="209"/>
      <c r="D1021" s="209" t="s">
        <v>62</v>
      </c>
      <c r="E1021" s="209"/>
      <c r="F1021" s="209"/>
      <c r="G1021" s="206">
        <f>G1019</f>
        <v>6</v>
      </c>
      <c r="H1021" s="206">
        <f>H1019</f>
        <v>6</v>
      </c>
      <c r="I1021" s="273">
        <f>I1019</f>
        <v>1</v>
      </c>
      <c r="J1021" s="142">
        <f t="shared" si="446"/>
        <v>1</v>
      </c>
      <c r="K1021" s="206">
        <f t="shared" si="447"/>
        <v>6</v>
      </c>
      <c r="L1021" s="206" t="s">
        <v>62</v>
      </c>
      <c r="M1021" s="84">
        <v>46022</v>
      </c>
      <c r="N1021" s="84">
        <v>46022</v>
      </c>
      <c r="O1021" s="83"/>
      <c r="P1021" s="87" t="s">
        <v>62</v>
      </c>
      <c r="Q1021" s="83"/>
      <c r="R1021" s="83"/>
      <c r="S1021" s="109"/>
    </row>
    <row r="1022" spans="1:19" s="56" customFormat="1" ht="74.45" customHeight="1" x14ac:dyDescent="0.25">
      <c r="A1022" s="331" t="s">
        <v>154</v>
      </c>
      <c r="B1022" s="137" t="s">
        <v>326</v>
      </c>
      <c r="C1022" s="142" t="s">
        <v>191</v>
      </c>
      <c r="D1022" s="141" t="s">
        <v>333</v>
      </c>
      <c r="E1022" s="141" t="s">
        <v>320</v>
      </c>
      <c r="F1022" s="142">
        <v>642</v>
      </c>
      <c r="G1022" s="80">
        <v>134</v>
      </c>
      <c r="H1022" s="80">
        <v>134</v>
      </c>
      <c r="I1022" s="80">
        <v>1</v>
      </c>
      <c r="J1022" s="142">
        <f t="shared" si="446"/>
        <v>1</v>
      </c>
      <c r="K1022" s="80">
        <f t="shared" si="447"/>
        <v>134</v>
      </c>
      <c r="L1022" s="80"/>
      <c r="M1022" s="80" t="s">
        <v>62</v>
      </c>
      <c r="N1022" s="80" t="s">
        <v>62</v>
      </c>
      <c r="O1022" s="83">
        <v>174105.35</v>
      </c>
      <c r="P1022" s="83" t="s">
        <v>344</v>
      </c>
      <c r="Q1022" s="83">
        <v>107525</v>
      </c>
      <c r="R1022" s="78">
        <v>107525</v>
      </c>
      <c r="S1022" s="109"/>
    </row>
    <row r="1023" spans="1:19" ht="31.5" x14ac:dyDescent="0.2">
      <c r="A1023" s="332"/>
      <c r="B1023" s="146" t="s">
        <v>70</v>
      </c>
      <c r="C1023" s="209"/>
      <c r="D1023" s="209" t="s">
        <v>62</v>
      </c>
      <c r="E1023" s="209"/>
      <c r="F1023" s="209"/>
      <c r="G1023" s="206">
        <f>G1022</f>
        <v>134</v>
      </c>
      <c r="H1023" s="206">
        <f>H1022</f>
        <v>134</v>
      </c>
      <c r="I1023" s="273">
        <f>I1022</f>
        <v>1</v>
      </c>
      <c r="J1023" s="142">
        <f t="shared" si="446"/>
        <v>1</v>
      </c>
      <c r="K1023" s="206">
        <f t="shared" si="447"/>
        <v>134</v>
      </c>
      <c r="L1023" s="206" t="s">
        <v>62</v>
      </c>
      <c r="M1023" s="84">
        <v>46022</v>
      </c>
      <c r="N1023" s="84">
        <v>46022</v>
      </c>
      <c r="O1023" s="83"/>
      <c r="P1023" s="87"/>
      <c r="Q1023" s="83"/>
      <c r="R1023" s="83"/>
      <c r="S1023" s="109"/>
    </row>
    <row r="1024" spans="1:19" ht="14.25" x14ac:dyDescent="0.2">
      <c r="A1024" s="332"/>
      <c r="B1024" s="147" t="s">
        <v>76</v>
      </c>
      <c r="C1024" s="209"/>
      <c r="D1024" s="209"/>
      <c r="E1024" s="209"/>
      <c r="F1024" s="209"/>
      <c r="G1024" s="206" t="s">
        <v>62</v>
      </c>
      <c r="H1024" s="206"/>
      <c r="I1024" s="273" t="s">
        <v>62</v>
      </c>
      <c r="J1024" s="142" t="str">
        <f t="shared" si="446"/>
        <v>X</v>
      </c>
      <c r="K1024" s="206" t="str">
        <f t="shared" si="447"/>
        <v>X</v>
      </c>
      <c r="L1024" s="206" t="s">
        <v>62</v>
      </c>
      <c r="M1024" s="206"/>
      <c r="N1024" s="206"/>
      <c r="O1024" s="87" t="s">
        <v>62</v>
      </c>
      <c r="P1024" s="87" t="s">
        <v>62</v>
      </c>
      <c r="Q1024" s="87" t="s">
        <v>62</v>
      </c>
      <c r="R1024" s="87" t="s">
        <v>62</v>
      </c>
      <c r="S1024" s="109"/>
    </row>
    <row r="1025" spans="1:19" ht="65.45" customHeight="1" x14ac:dyDescent="0.2">
      <c r="A1025" s="332"/>
      <c r="B1025" s="148" t="s">
        <v>192</v>
      </c>
      <c r="C1025" s="209"/>
      <c r="D1025" s="209" t="s">
        <v>62</v>
      </c>
      <c r="E1025" s="209"/>
      <c r="F1025" s="209"/>
      <c r="G1025" s="206">
        <f>G1023</f>
        <v>134</v>
      </c>
      <c r="H1025" s="206">
        <f>H1023</f>
        <v>134</v>
      </c>
      <c r="I1025" s="273">
        <f>I1023</f>
        <v>1</v>
      </c>
      <c r="J1025" s="142">
        <f t="shared" si="446"/>
        <v>1</v>
      </c>
      <c r="K1025" s="206">
        <f t="shared" si="447"/>
        <v>134</v>
      </c>
      <c r="L1025" s="206" t="s">
        <v>62</v>
      </c>
      <c r="M1025" s="84">
        <v>46022</v>
      </c>
      <c r="N1025" s="84">
        <v>46022</v>
      </c>
      <c r="O1025" s="83"/>
      <c r="P1025" s="87" t="s">
        <v>62</v>
      </c>
      <c r="Q1025" s="83"/>
      <c r="R1025" s="83"/>
      <c r="S1025" s="109"/>
    </row>
    <row r="1026" spans="1:19" ht="15" customHeight="1" x14ac:dyDescent="0.2">
      <c r="A1026" s="332"/>
      <c r="B1026" s="147" t="s">
        <v>193</v>
      </c>
      <c r="C1026" s="209"/>
      <c r="D1026" s="209"/>
      <c r="E1026" s="209"/>
      <c r="F1026" s="209"/>
      <c r="G1026" s="206" t="s">
        <v>62</v>
      </c>
      <c r="H1026" s="206"/>
      <c r="I1026" s="273" t="s">
        <v>62</v>
      </c>
      <c r="J1026" s="142" t="str">
        <f t="shared" si="446"/>
        <v>X</v>
      </c>
      <c r="K1026" s="206" t="str">
        <f t="shared" si="447"/>
        <v>X</v>
      </c>
      <c r="L1026" s="206" t="s">
        <v>62</v>
      </c>
      <c r="M1026" s="206"/>
      <c r="N1026" s="206"/>
      <c r="O1026" s="87" t="s">
        <v>62</v>
      </c>
      <c r="P1026" s="87" t="s">
        <v>62</v>
      </c>
      <c r="Q1026" s="87" t="s">
        <v>62</v>
      </c>
      <c r="R1026" s="87" t="s">
        <v>62</v>
      </c>
      <c r="S1026" s="109"/>
    </row>
    <row r="1027" spans="1:19" ht="38.65" customHeight="1" x14ac:dyDescent="0.2">
      <c r="A1027" s="332"/>
      <c r="B1027" s="148" t="s">
        <v>330</v>
      </c>
      <c r="C1027" s="209"/>
      <c r="D1027" s="209" t="s">
        <v>62</v>
      </c>
      <c r="E1027" s="209"/>
      <c r="F1027" s="209"/>
      <c r="G1027" s="206">
        <f>G1025</f>
        <v>134</v>
      </c>
      <c r="H1027" s="206">
        <f>H1025</f>
        <v>134</v>
      </c>
      <c r="I1027" s="273">
        <f>I1025</f>
        <v>1</v>
      </c>
      <c r="J1027" s="142">
        <f t="shared" si="446"/>
        <v>1</v>
      </c>
      <c r="K1027" s="206">
        <f t="shared" si="447"/>
        <v>134</v>
      </c>
      <c r="L1027" s="206" t="s">
        <v>62</v>
      </c>
      <c r="M1027" s="84">
        <v>46022</v>
      </c>
      <c r="N1027" s="84">
        <v>46022</v>
      </c>
      <c r="O1027" s="83"/>
      <c r="P1027" s="87" t="s">
        <v>62</v>
      </c>
      <c r="Q1027" s="83"/>
      <c r="R1027" s="83"/>
      <c r="S1027" s="109"/>
    </row>
    <row r="1028" spans="1:19" ht="21" customHeight="1" x14ac:dyDescent="0.2">
      <c r="A1028" s="332"/>
      <c r="B1028" s="147" t="s">
        <v>71</v>
      </c>
      <c r="C1028" s="209"/>
      <c r="D1028" s="209"/>
      <c r="E1028" s="209"/>
      <c r="F1028" s="209"/>
      <c r="G1028" s="206" t="s">
        <v>62</v>
      </c>
      <c r="H1028" s="206"/>
      <c r="I1028" s="273" t="s">
        <v>62</v>
      </c>
      <c r="J1028" s="142" t="str">
        <f t="shared" si="446"/>
        <v>X</v>
      </c>
      <c r="K1028" s="206" t="str">
        <f t="shared" si="447"/>
        <v>X</v>
      </c>
      <c r="L1028" s="206" t="s">
        <v>62</v>
      </c>
      <c r="M1028" s="206"/>
      <c r="N1028" s="206"/>
      <c r="O1028" s="87" t="s">
        <v>62</v>
      </c>
      <c r="P1028" s="87" t="s">
        <v>62</v>
      </c>
      <c r="Q1028" s="87" t="s">
        <v>62</v>
      </c>
      <c r="R1028" s="87" t="s">
        <v>62</v>
      </c>
      <c r="S1028" s="109"/>
    </row>
    <row r="1029" spans="1:19" ht="21" customHeight="1" x14ac:dyDescent="0.2">
      <c r="A1029" s="333"/>
      <c r="B1029" s="148" t="s">
        <v>72</v>
      </c>
      <c r="C1029" s="209"/>
      <c r="D1029" s="209" t="s">
        <v>62</v>
      </c>
      <c r="E1029" s="209"/>
      <c r="F1029" s="209"/>
      <c r="G1029" s="206">
        <f>G1027</f>
        <v>134</v>
      </c>
      <c r="H1029" s="206">
        <f>H1027</f>
        <v>134</v>
      </c>
      <c r="I1029" s="273">
        <f>I1027</f>
        <v>1</v>
      </c>
      <c r="J1029" s="142">
        <f t="shared" si="446"/>
        <v>1</v>
      </c>
      <c r="K1029" s="206">
        <f t="shared" si="447"/>
        <v>134</v>
      </c>
      <c r="L1029" s="206" t="s">
        <v>62</v>
      </c>
      <c r="M1029" s="84">
        <v>46022</v>
      </c>
      <c r="N1029" s="84">
        <v>46022</v>
      </c>
      <c r="O1029" s="83"/>
      <c r="P1029" s="87" t="s">
        <v>62</v>
      </c>
      <c r="Q1029" s="83"/>
      <c r="R1029" s="83"/>
      <c r="S1029" s="109"/>
    </row>
    <row r="1030" spans="1:19" s="56" customFormat="1" ht="74.45" customHeight="1" x14ac:dyDescent="0.25">
      <c r="A1030" s="331" t="s">
        <v>153</v>
      </c>
      <c r="B1030" s="137" t="s">
        <v>326</v>
      </c>
      <c r="C1030" s="142" t="s">
        <v>191</v>
      </c>
      <c r="D1030" s="141" t="s">
        <v>333</v>
      </c>
      <c r="E1030" s="141" t="s">
        <v>320</v>
      </c>
      <c r="F1030" s="142">
        <v>642</v>
      </c>
      <c r="G1030" s="80">
        <v>30</v>
      </c>
      <c r="H1030" s="80">
        <v>30</v>
      </c>
      <c r="I1030" s="80">
        <v>0</v>
      </c>
      <c r="J1030" s="142">
        <f t="shared" si="446"/>
        <v>0</v>
      </c>
      <c r="K1030" s="80">
        <f t="shared" si="447"/>
        <v>30</v>
      </c>
      <c r="L1030" s="80"/>
      <c r="M1030" s="80" t="s">
        <v>62</v>
      </c>
      <c r="N1030" s="80" t="s">
        <v>62</v>
      </c>
      <c r="O1030" s="83">
        <v>198453.63</v>
      </c>
      <c r="P1030" s="83" t="s">
        <v>344</v>
      </c>
      <c r="Q1030" s="83">
        <v>0</v>
      </c>
      <c r="R1030" s="83"/>
      <c r="S1030" s="109"/>
    </row>
    <row r="1031" spans="1:19" ht="31.5" x14ac:dyDescent="0.2">
      <c r="A1031" s="332"/>
      <c r="B1031" s="146" t="s">
        <v>70</v>
      </c>
      <c r="C1031" s="209"/>
      <c r="D1031" s="209" t="s">
        <v>62</v>
      </c>
      <c r="E1031" s="209"/>
      <c r="F1031" s="209"/>
      <c r="G1031" s="206">
        <f>G1030</f>
        <v>30</v>
      </c>
      <c r="H1031" s="206">
        <f>H1030</f>
        <v>30</v>
      </c>
      <c r="I1031" s="273">
        <f>I1030</f>
        <v>0</v>
      </c>
      <c r="J1031" s="142">
        <f t="shared" ref="J1031:J1094" si="448">I1031</f>
        <v>0</v>
      </c>
      <c r="K1031" s="206">
        <f t="shared" ref="K1031:K1094" si="449">G1031</f>
        <v>30</v>
      </c>
      <c r="L1031" s="206" t="s">
        <v>62</v>
      </c>
      <c r="M1031" s="84">
        <v>46022</v>
      </c>
      <c r="N1031" s="84">
        <v>46022</v>
      </c>
      <c r="O1031" s="83"/>
      <c r="P1031" s="87"/>
      <c r="Q1031" s="83"/>
      <c r="R1031" s="83"/>
      <c r="S1031" s="109"/>
    </row>
    <row r="1032" spans="1:19" ht="14.25" x14ac:dyDescent="0.2">
      <c r="A1032" s="332"/>
      <c r="B1032" s="147" t="s">
        <v>76</v>
      </c>
      <c r="C1032" s="209"/>
      <c r="D1032" s="209"/>
      <c r="E1032" s="209"/>
      <c r="F1032" s="209"/>
      <c r="G1032" s="206" t="s">
        <v>62</v>
      </c>
      <c r="H1032" s="206"/>
      <c r="I1032" s="273" t="s">
        <v>62</v>
      </c>
      <c r="J1032" s="142" t="str">
        <f t="shared" si="448"/>
        <v>X</v>
      </c>
      <c r="K1032" s="206" t="str">
        <f t="shared" si="449"/>
        <v>X</v>
      </c>
      <c r="L1032" s="206" t="s">
        <v>62</v>
      </c>
      <c r="M1032" s="206"/>
      <c r="N1032" s="206"/>
      <c r="O1032" s="87" t="s">
        <v>62</v>
      </c>
      <c r="P1032" s="87" t="s">
        <v>62</v>
      </c>
      <c r="Q1032" s="87" t="s">
        <v>62</v>
      </c>
      <c r="R1032" s="87" t="s">
        <v>62</v>
      </c>
      <c r="S1032" s="109"/>
    </row>
    <row r="1033" spans="1:19" ht="65.45" customHeight="1" x14ac:dyDescent="0.2">
      <c r="A1033" s="332"/>
      <c r="B1033" s="148" t="s">
        <v>192</v>
      </c>
      <c r="C1033" s="209"/>
      <c r="D1033" s="209" t="s">
        <v>62</v>
      </c>
      <c r="E1033" s="209"/>
      <c r="F1033" s="209"/>
      <c r="G1033" s="206">
        <f>G1031</f>
        <v>30</v>
      </c>
      <c r="H1033" s="206">
        <f>H1031</f>
        <v>30</v>
      </c>
      <c r="I1033" s="273">
        <f>I1031</f>
        <v>0</v>
      </c>
      <c r="J1033" s="142">
        <f t="shared" si="448"/>
        <v>0</v>
      </c>
      <c r="K1033" s="206">
        <f t="shared" si="449"/>
        <v>30</v>
      </c>
      <c r="L1033" s="206" t="s">
        <v>62</v>
      </c>
      <c r="M1033" s="84">
        <v>46022</v>
      </c>
      <c r="N1033" s="84">
        <v>46022</v>
      </c>
      <c r="O1033" s="83"/>
      <c r="P1033" s="87" t="s">
        <v>62</v>
      </c>
      <c r="Q1033" s="83"/>
      <c r="R1033" s="83"/>
      <c r="S1033" s="109"/>
    </row>
    <row r="1034" spans="1:19" ht="15" customHeight="1" x14ac:dyDescent="0.2">
      <c r="A1034" s="332"/>
      <c r="B1034" s="147" t="s">
        <v>193</v>
      </c>
      <c r="C1034" s="209"/>
      <c r="D1034" s="209"/>
      <c r="E1034" s="209"/>
      <c r="F1034" s="209"/>
      <c r="G1034" s="206" t="s">
        <v>62</v>
      </c>
      <c r="H1034" s="206"/>
      <c r="I1034" s="273" t="s">
        <v>62</v>
      </c>
      <c r="J1034" s="142" t="str">
        <f t="shared" si="448"/>
        <v>X</v>
      </c>
      <c r="K1034" s="206" t="str">
        <f t="shared" si="449"/>
        <v>X</v>
      </c>
      <c r="L1034" s="206" t="s">
        <v>62</v>
      </c>
      <c r="M1034" s="206"/>
      <c r="N1034" s="206"/>
      <c r="O1034" s="87" t="s">
        <v>62</v>
      </c>
      <c r="P1034" s="87" t="s">
        <v>62</v>
      </c>
      <c r="Q1034" s="87" t="s">
        <v>62</v>
      </c>
      <c r="R1034" s="87" t="s">
        <v>62</v>
      </c>
      <c r="S1034" s="109"/>
    </row>
    <row r="1035" spans="1:19" ht="38.65" customHeight="1" x14ac:dyDescent="0.2">
      <c r="A1035" s="332"/>
      <c r="B1035" s="148" t="s">
        <v>330</v>
      </c>
      <c r="C1035" s="209"/>
      <c r="D1035" s="209" t="s">
        <v>62</v>
      </c>
      <c r="E1035" s="209"/>
      <c r="F1035" s="209"/>
      <c r="G1035" s="206">
        <f>G1033</f>
        <v>30</v>
      </c>
      <c r="H1035" s="206">
        <f>H1033</f>
        <v>30</v>
      </c>
      <c r="I1035" s="273">
        <f>I1033</f>
        <v>0</v>
      </c>
      <c r="J1035" s="142">
        <f t="shared" si="448"/>
        <v>0</v>
      </c>
      <c r="K1035" s="206">
        <f t="shared" si="449"/>
        <v>30</v>
      </c>
      <c r="L1035" s="206" t="s">
        <v>62</v>
      </c>
      <c r="M1035" s="84">
        <v>46022</v>
      </c>
      <c r="N1035" s="84">
        <v>46022</v>
      </c>
      <c r="O1035" s="83"/>
      <c r="P1035" s="87" t="s">
        <v>62</v>
      </c>
      <c r="Q1035" s="83"/>
      <c r="R1035" s="83"/>
      <c r="S1035" s="109"/>
    </row>
    <row r="1036" spans="1:19" ht="21" customHeight="1" x14ac:dyDescent="0.2">
      <c r="A1036" s="332"/>
      <c r="B1036" s="147" t="s">
        <v>71</v>
      </c>
      <c r="C1036" s="209"/>
      <c r="D1036" s="209"/>
      <c r="E1036" s="209"/>
      <c r="F1036" s="209"/>
      <c r="G1036" s="206" t="s">
        <v>62</v>
      </c>
      <c r="H1036" s="206"/>
      <c r="I1036" s="273" t="s">
        <v>62</v>
      </c>
      <c r="J1036" s="142" t="str">
        <f t="shared" si="448"/>
        <v>X</v>
      </c>
      <c r="K1036" s="206" t="str">
        <f t="shared" si="449"/>
        <v>X</v>
      </c>
      <c r="L1036" s="206" t="s">
        <v>62</v>
      </c>
      <c r="M1036" s="206"/>
      <c r="N1036" s="206"/>
      <c r="O1036" s="87" t="s">
        <v>62</v>
      </c>
      <c r="P1036" s="87" t="s">
        <v>62</v>
      </c>
      <c r="Q1036" s="87" t="s">
        <v>62</v>
      </c>
      <c r="R1036" s="87" t="s">
        <v>62</v>
      </c>
      <c r="S1036" s="109"/>
    </row>
    <row r="1037" spans="1:19" ht="21" customHeight="1" x14ac:dyDescent="0.2">
      <c r="A1037" s="333"/>
      <c r="B1037" s="148" t="s">
        <v>72</v>
      </c>
      <c r="C1037" s="209"/>
      <c r="D1037" s="209" t="s">
        <v>62</v>
      </c>
      <c r="E1037" s="209"/>
      <c r="F1037" s="209"/>
      <c r="G1037" s="206">
        <f>G1035</f>
        <v>30</v>
      </c>
      <c r="H1037" s="206">
        <f>H1035</f>
        <v>30</v>
      </c>
      <c r="I1037" s="273">
        <f>I1035</f>
        <v>0</v>
      </c>
      <c r="J1037" s="142">
        <f t="shared" si="448"/>
        <v>0</v>
      </c>
      <c r="K1037" s="206">
        <f t="shared" si="449"/>
        <v>30</v>
      </c>
      <c r="L1037" s="206" t="s">
        <v>62</v>
      </c>
      <c r="M1037" s="84">
        <v>46022</v>
      </c>
      <c r="N1037" s="84">
        <v>46022</v>
      </c>
      <c r="O1037" s="83"/>
      <c r="P1037" s="87" t="s">
        <v>62</v>
      </c>
      <c r="Q1037" s="83"/>
      <c r="R1037" s="83"/>
      <c r="S1037" s="109"/>
    </row>
    <row r="1038" spans="1:19" s="56" customFormat="1" ht="74.45" customHeight="1" x14ac:dyDescent="0.25">
      <c r="A1038" s="331" t="s">
        <v>152</v>
      </c>
      <c r="B1038" s="137" t="s">
        <v>326</v>
      </c>
      <c r="C1038" s="142" t="s">
        <v>191</v>
      </c>
      <c r="D1038" s="141" t="s">
        <v>333</v>
      </c>
      <c r="E1038" s="141" t="s">
        <v>320</v>
      </c>
      <c r="F1038" s="142">
        <v>642</v>
      </c>
      <c r="G1038" s="80">
        <v>4</v>
      </c>
      <c r="H1038" s="80">
        <v>4</v>
      </c>
      <c r="I1038" s="80">
        <v>1</v>
      </c>
      <c r="J1038" s="142">
        <f t="shared" si="448"/>
        <v>1</v>
      </c>
      <c r="K1038" s="80">
        <f t="shared" si="449"/>
        <v>4</v>
      </c>
      <c r="L1038" s="80"/>
      <c r="M1038" s="80" t="s">
        <v>62</v>
      </c>
      <c r="N1038" s="80" t="s">
        <v>62</v>
      </c>
      <c r="O1038" s="83">
        <v>428288.05</v>
      </c>
      <c r="P1038" s="83" t="s">
        <v>344</v>
      </c>
      <c r="Q1038" s="83">
        <v>116648.5</v>
      </c>
      <c r="R1038" s="78">
        <v>116648.5</v>
      </c>
      <c r="S1038" s="109"/>
    </row>
    <row r="1039" spans="1:19" ht="31.5" x14ac:dyDescent="0.2">
      <c r="A1039" s="332"/>
      <c r="B1039" s="146" t="s">
        <v>70</v>
      </c>
      <c r="C1039" s="209"/>
      <c r="D1039" s="209" t="s">
        <v>62</v>
      </c>
      <c r="E1039" s="209"/>
      <c r="F1039" s="209"/>
      <c r="G1039" s="206">
        <f t="shared" ref="G1039:I1039" si="450">G1038</f>
        <v>4</v>
      </c>
      <c r="H1039" s="206">
        <f t="shared" si="450"/>
        <v>4</v>
      </c>
      <c r="I1039" s="273">
        <f t="shared" si="450"/>
        <v>1</v>
      </c>
      <c r="J1039" s="142">
        <f t="shared" si="448"/>
        <v>1</v>
      </c>
      <c r="K1039" s="206">
        <f t="shared" si="449"/>
        <v>4</v>
      </c>
      <c r="L1039" s="206" t="s">
        <v>62</v>
      </c>
      <c r="M1039" s="84">
        <v>46022</v>
      </c>
      <c r="N1039" s="84">
        <v>46022</v>
      </c>
      <c r="O1039" s="83"/>
      <c r="P1039" s="87"/>
      <c r="Q1039" s="83"/>
      <c r="R1039" s="83"/>
      <c r="S1039" s="109"/>
    </row>
    <row r="1040" spans="1:19" ht="14.25" x14ac:dyDescent="0.2">
      <c r="A1040" s="332"/>
      <c r="B1040" s="147" t="s">
        <v>76</v>
      </c>
      <c r="C1040" s="209"/>
      <c r="D1040" s="209"/>
      <c r="E1040" s="209"/>
      <c r="F1040" s="209"/>
      <c r="G1040" s="206" t="s">
        <v>62</v>
      </c>
      <c r="H1040" s="206"/>
      <c r="I1040" s="273" t="s">
        <v>62</v>
      </c>
      <c r="J1040" s="142" t="str">
        <f t="shared" si="448"/>
        <v>X</v>
      </c>
      <c r="K1040" s="206" t="str">
        <f t="shared" si="449"/>
        <v>X</v>
      </c>
      <c r="L1040" s="206" t="s">
        <v>62</v>
      </c>
      <c r="M1040" s="206"/>
      <c r="N1040" s="206"/>
      <c r="O1040" s="87" t="s">
        <v>62</v>
      </c>
      <c r="P1040" s="87" t="s">
        <v>62</v>
      </c>
      <c r="Q1040" s="87" t="s">
        <v>62</v>
      </c>
      <c r="R1040" s="87" t="s">
        <v>62</v>
      </c>
      <c r="S1040" s="109"/>
    </row>
    <row r="1041" spans="1:19" ht="65.45" customHeight="1" x14ac:dyDescent="0.2">
      <c r="A1041" s="332"/>
      <c r="B1041" s="148" t="s">
        <v>192</v>
      </c>
      <c r="C1041" s="209"/>
      <c r="D1041" s="209" t="s">
        <v>62</v>
      </c>
      <c r="E1041" s="209"/>
      <c r="F1041" s="209"/>
      <c r="G1041" s="206">
        <f t="shared" ref="G1041:I1041" si="451">G1039</f>
        <v>4</v>
      </c>
      <c r="H1041" s="206">
        <f t="shared" si="451"/>
        <v>4</v>
      </c>
      <c r="I1041" s="273">
        <f t="shared" si="451"/>
        <v>1</v>
      </c>
      <c r="J1041" s="142">
        <f t="shared" si="448"/>
        <v>1</v>
      </c>
      <c r="K1041" s="206">
        <f t="shared" si="449"/>
        <v>4</v>
      </c>
      <c r="L1041" s="206" t="s">
        <v>62</v>
      </c>
      <c r="M1041" s="84">
        <v>46022</v>
      </c>
      <c r="N1041" s="84">
        <v>46022</v>
      </c>
      <c r="O1041" s="83"/>
      <c r="P1041" s="87" t="s">
        <v>62</v>
      </c>
      <c r="Q1041" s="83"/>
      <c r="R1041" s="83"/>
      <c r="S1041" s="109"/>
    </row>
    <row r="1042" spans="1:19" ht="15" customHeight="1" x14ac:dyDescent="0.2">
      <c r="A1042" s="332"/>
      <c r="B1042" s="147" t="s">
        <v>193</v>
      </c>
      <c r="C1042" s="209"/>
      <c r="D1042" s="209"/>
      <c r="E1042" s="209"/>
      <c r="F1042" s="209"/>
      <c r="G1042" s="206" t="s">
        <v>62</v>
      </c>
      <c r="H1042" s="206"/>
      <c r="I1042" s="273" t="s">
        <v>62</v>
      </c>
      <c r="J1042" s="142" t="str">
        <f t="shared" si="448"/>
        <v>X</v>
      </c>
      <c r="K1042" s="206" t="str">
        <f t="shared" si="449"/>
        <v>X</v>
      </c>
      <c r="L1042" s="206" t="s">
        <v>62</v>
      </c>
      <c r="M1042" s="206"/>
      <c r="N1042" s="206"/>
      <c r="O1042" s="87" t="s">
        <v>62</v>
      </c>
      <c r="P1042" s="87" t="s">
        <v>62</v>
      </c>
      <c r="Q1042" s="87" t="s">
        <v>62</v>
      </c>
      <c r="R1042" s="87" t="s">
        <v>62</v>
      </c>
      <c r="S1042" s="109"/>
    </row>
    <row r="1043" spans="1:19" ht="38.65" customHeight="1" x14ac:dyDescent="0.2">
      <c r="A1043" s="332"/>
      <c r="B1043" s="148" t="s">
        <v>330</v>
      </c>
      <c r="C1043" s="209"/>
      <c r="D1043" s="209" t="s">
        <v>62</v>
      </c>
      <c r="E1043" s="209"/>
      <c r="F1043" s="209"/>
      <c r="G1043" s="206">
        <f t="shared" ref="G1043:I1043" si="452">G1041</f>
        <v>4</v>
      </c>
      <c r="H1043" s="206">
        <f t="shared" si="452"/>
        <v>4</v>
      </c>
      <c r="I1043" s="273">
        <f t="shared" si="452"/>
        <v>1</v>
      </c>
      <c r="J1043" s="142">
        <f t="shared" si="448"/>
        <v>1</v>
      </c>
      <c r="K1043" s="206">
        <f t="shared" si="449"/>
        <v>4</v>
      </c>
      <c r="L1043" s="206" t="s">
        <v>62</v>
      </c>
      <c r="M1043" s="84">
        <v>46022</v>
      </c>
      <c r="N1043" s="84">
        <v>46022</v>
      </c>
      <c r="O1043" s="83"/>
      <c r="P1043" s="87" t="s">
        <v>62</v>
      </c>
      <c r="Q1043" s="83"/>
      <c r="R1043" s="83"/>
      <c r="S1043" s="109"/>
    </row>
    <row r="1044" spans="1:19" ht="21" customHeight="1" x14ac:dyDescent="0.2">
      <c r="A1044" s="332"/>
      <c r="B1044" s="147" t="s">
        <v>71</v>
      </c>
      <c r="C1044" s="209"/>
      <c r="D1044" s="209"/>
      <c r="E1044" s="209"/>
      <c r="F1044" s="209"/>
      <c r="G1044" s="206" t="s">
        <v>62</v>
      </c>
      <c r="H1044" s="206"/>
      <c r="I1044" s="273" t="s">
        <v>62</v>
      </c>
      <c r="J1044" s="142" t="str">
        <f t="shared" si="448"/>
        <v>X</v>
      </c>
      <c r="K1044" s="206" t="str">
        <f t="shared" si="449"/>
        <v>X</v>
      </c>
      <c r="L1044" s="206" t="s">
        <v>62</v>
      </c>
      <c r="M1044" s="206"/>
      <c r="N1044" s="206"/>
      <c r="O1044" s="87" t="s">
        <v>62</v>
      </c>
      <c r="P1044" s="87" t="s">
        <v>62</v>
      </c>
      <c r="Q1044" s="87" t="s">
        <v>62</v>
      </c>
      <c r="R1044" s="87" t="s">
        <v>62</v>
      </c>
      <c r="S1044" s="109"/>
    </row>
    <row r="1045" spans="1:19" ht="21" customHeight="1" x14ac:dyDescent="0.2">
      <c r="A1045" s="333"/>
      <c r="B1045" s="148" t="s">
        <v>72</v>
      </c>
      <c r="C1045" s="209"/>
      <c r="D1045" s="209" t="s">
        <v>62</v>
      </c>
      <c r="E1045" s="209"/>
      <c r="F1045" s="209"/>
      <c r="G1045" s="206">
        <f t="shared" ref="G1045:I1045" si="453">G1043</f>
        <v>4</v>
      </c>
      <c r="H1045" s="206">
        <f t="shared" si="453"/>
        <v>4</v>
      </c>
      <c r="I1045" s="273">
        <f t="shared" si="453"/>
        <v>1</v>
      </c>
      <c r="J1045" s="142">
        <f t="shared" si="448"/>
        <v>1</v>
      </c>
      <c r="K1045" s="206">
        <f t="shared" si="449"/>
        <v>4</v>
      </c>
      <c r="L1045" s="206" t="s">
        <v>62</v>
      </c>
      <c r="M1045" s="84">
        <v>46022</v>
      </c>
      <c r="N1045" s="84">
        <v>46022</v>
      </c>
      <c r="O1045" s="83"/>
      <c r="P1045" s="87" t="s">
        <v>62</v>
      </c>
      <c r="Q1045" s="83"/>
      <c r="R1045" s="83"/>
      <c r="S1045" s="109"/>
    </row>
    <row r="1046" spans="1:19" s="56" customFormat="1" ht="74.45" customHeight="1" x14ac:dyDescent="0.25">
      <c r="A1046" s="331" t="s">
        <v>151</v>
      </c>
      <c r="B1046" s="137" t="s">
        <v>326</v>
      </c>
      <c r="C1046" s="142" t="s">
        <v>191</v>
      </c>
      <c r="D1046" s="141" t="s">
        <v>333</v>
      </c>
      <c r="E1046" s="141" t="s">
        <v>320</v>
      </c>
      <c r="F1046" s="142">
        <v>642</v>
      </c>
      <c r="G1046" s="80">
        <v>211</v>
      </c>
      <c r="H1046" s="80">
        <v>211</v>
      </c>
      <c r="I1046" s="80">
        <v>0</v>
      </c>
      <c r="J1046" s="142">
        <f t="shared" si="448"/>
        <v>0</v>
      </c>
      <c r="K1046" s="80">
        <f t="shared" si="449"/>
        <v>211</v>
      </c>
      <c r="L1046" s="80"/>
      <c r="M1046" s="80" t="s">
        <v>62</v>
      </c>
      <c r="N1046" s="80" t="s">
        <v>62</v>
      </c>
      <c r="O1046" s="83">
        <v>247804</v>
      </c>
      <c r="P1046" s="83" t="s">
        <v>344</v>
      </c>
      <c r="Q1046" s="83">
        <v>128781</v>
      </c>
      <c r="R1046" s="83"/>
      <c r="S1046" s="109"/>
    </row>
    <row r="1047" spans="1:19" ht="31.5" x14ac:dyDescent="0.2">
      <c r="A1047" s="332"/>
      <c r="B1047" s="146" t="s">
        <v>70</v>
      </c>
      <c r="C1047" s="209"/>
      <c r="D1047" s="209" t="s">
        <v>62</v>
      </c>
      <c r="E1047" s="209"/>
      <c r="F1047" s="209"/>
      <c r="G1047" s="206">
        <f t="shared" ref="G1047:I1047" si="454">G1046</f>
        <v>211</v>
      </c>
      <c r="H1047" s="206">
        <f t="shared" si="454"/>
        <v>211</v>
      </c>
      <c r="I1047" s="273">
        <f t="shared" si="454"/>
        <v>0</v>
      </c>
      <c r="J1047" s="142">
        <f t="shared" si="448"/>
        <v>0</v>
      </c>
      <c r="K1047" s="206">
        <f t="shared" si="449"/>
        <v>211</v>
      </c>
      <c r="L1047" s="206" t="s">
        <v>62</v>
      </c>
      <c r="M1047" s="84">
        <v>46022</v>
      </c>
      <c r="N1047" s="84">
        <v>46022</v>
      </c>
      <c r="O1047" s="83"/>
      <c r="P1047" s="87"/>
      <c r="Q1047" s="83"/>
      <c r="R1047" s="83"/>
      <c r="S1047" s="109"/>
    </row>
    <row r="1048" spans="1:19" ht="14.25" x14ac:dyDescent="0.2">
      <c r="A1048" s="332"/>
      <c r="B1048" s="147" t="s">
        <v>76</v>
      </c>
      <c r="C1048" s="209"/>
      <c r="D1048" s="209"/>
      <c r="E1048" s="209"/>
      <c r="F1048" s="209"/>
      <c r="G1048" s="206" t="s">
        <v>62</v>
      </c>
      <c r="H1048" s="206"/>
      <c r="I1048" s="273" t="s">
        <v>62</v>
      </c>
      <c r="J1048" s="142" t="str">
        <f t="shared" si="448"/>
        <v>X</v>
      </c>
      <c r="K1048" s="206" t="str">
        <f t="shared" si="449"/>
        <v>X</v>
      </c>
      <c r="L1048" s="206" t="s">
        <v>62</v>
      </c>
      <c r="M1048" s="206"/>
      <c r="N1048" s="206"/>
      <c r="O1048" s="87" t="s">
        <v>62</v>
      </c>
      <c r="P1048" s="87" t="s">
        <v>62</v>
      </c>
      <c r="Q1048" s="87" t="s">
        <v>62</v>
      </c>
      <c r="R1048" s="87" t="s">
        <v>62</v>
      </c>
      <c r="S1048" s="109"/>
    </row>
    <row r="1049" spans="1:19" ht="65.45" customHeight="1" x14ac:dyDescent="0.2">
      <c r="A1049" s="332"/>
      <c r="B1049" s="148" t="s">
        <v>192</v>
      </c>
      <c r="C1049" s="209"/>
      <c r="D1049" s="209" t="s">
        <v>62</v>
      </c>
      <c r="E1049" s="209"/>
      <c r="F1049" s="209"/>
      <c r="G1049" s="206">
        <f t="shared" ref="G1049:I1049" si="455">G1047</f>
        <v>211</v>
      </c>
      <c r="H1049" s="206">
        <f t="shared" si="455"/>
        <v>211</v>
      </c>
      <c r="I1049" s="273">
        <f t="shared" si="455"/>
        <v>0</v>
      </c>
      <c r="J1049" s="142">
        <f t="shared" si="448"/>
        <v>0</v>
      </c>
      <c r="K1049" s="206">
        <f t="shared" si="449"/>
        <v>211</v>
      </c>
      <c r="L1049" s="206" t="s">
        <v>62</v>
      </c>
      <c r="M1049" s="84">
        <v>46022</v>
      </c>
      <c r="N1049" s="84">
        <v>46022</v>
      </c>
      <c r="O1049" s="83"/>
      <c r="P1049" s="87" t="s">
        <v>62</v>
      </c>
      <c r="Q1049" s="83"/>
      <c r="R1049" s="83"/>
      <c r="S1049" s="109"/>
    </row>
    <row r="1050" spans="1:19" ht="15" customHeight="1" x14ac:dyDescent="0.2">
      <c r="A1050" s="332"/>
      <c r="B1050" s="147" t="s">
        <v>193</v>
      </c>
      <c r="C1050" s="209"/>
      <c r="D1050" s="209"/>
      <c r="E1050" s="209"/>
      <c r="F1050" s="209"/>
      <c r="G1050" s="206" t="s">
        <v>62</v>
      </c>
      <c r="H1050" s="206"/>
      <c r="I1050" s="273" t="s">
        <v>62</v>
      </c>
      <c r="J1050" s="142" t="str">
        <f t="shared" si="448"/>
        <v>X</v>
      </c>
      <c r="K1050" s="206" t="str">
        <f t="shared" si="449"/>
        <v>X</v>
      </c>
      <c r="L1050" s="206" t="s">
        <v>62</v>
      </c>
      <c r="M1050" s="206"/>
      <c r="N1050" s="206"/>
      <c r="O1050" s="87" t="s">
        <v>62</v>
      </c>
      <c r="P1050" s="87" t="s">
        <v>62</v>
      </c>
      <c r="Q1050" s="87" t="s">
        <v>62</v>
      </c>
      <c r="R1050" s="87" t="s">
        <v>62</v>
      </c>
      <c r="S1050" s="109"/>
    </row>
    <row r="1051" spans="1:19" ht="38.65" customHeight="1" x14ac:dyDescent="0.2">
      <c r="A1051" s="332"/>
      <c r="B1051" s="148" t="s">
        <v>330</v>
      </c>
      <c r="C1051" s="209"/>
      <c r="D1051" s="209" t="s">
        <v>62</v>
      </c>
      <c r="E1051" s="209"/>
      <c r="F1051" s="209"/>
      <c r="G1051" s="206">
        <f t="shared" ref="G1051:I1051" si="456">G1049</f>
        <v>211</v>
      </c>
      <c r="H1051" s="206">
        <f t="shared" si="456"/>
        <v>211</v>
      </c>
      <c r="I1051" s="273">
        <f t="shared" si="456"/>
        <v>0</v>
      </c>
      <c r="J1051" s="142">
        <f t="shared" si="448"/>
        <v>0</v>
      </c>
      <c r="K1051" s="206">
        <f t="shared" si="449"/>
        <v>211</v>
      </c>
      <c r="L1051" s="206" t="s">
        <v>62</v>
      </c>
      <c r="M1051" s="84">
        <v>46022</v>
      </c>
      <c r="N1051" s="84">
        <v>46022</v>
      </c>
      <c r="O1051" s="83"/>
      <c r="P1051" s="87" t="s">
        <v>62</v>
      </c>
      <c r="Q1051" s="83"/>
      <c r="R1051" s="83"/>
      <c r="S1051" s="109"/>
    </row>
    <row r="1052" spans="1:19" ht="21" customHeight="1" x14ac:dyDescent="0.2">
      <c r="A1052" s="332"/>
      <c r="B1052" s="147" t="s">
        <v>71</v>
      </c>
      <c r="C1052" s="209"/>
      <c r="D1052" s="209"/>
      <c r="E1052" s="209"/>
      <c r="F1052" s="209"/>
      <c r="G1052" s="206" t="s">
        <v>62</v>
      </c>
      <c r="H1052" s="206"/>
      <c r="I1052" s="273" t="s">
        <v>62</v>
      </c>
      <c r="J1052" s="142" t="str">
        <f t="shared" si="448"/>
        <v>X</v>
      </c>
      <c r="K1052" s="206" t="str">
        <f t="shared" si="449"/>
        <v>X</v>
      </c>
      <c r="L1052" s="206" t="s">
        <v>62</v>
      </c>
      <c r="M1052" s="206"/>
      <c r="N1052" s="206"/>
      <c r="O1052" s="87" t="s">
        <v>62</v>
      </c>
      <c r="P1052" s="87" t="s">
        <v>62</v>
      </c>
      <c r="Q1052" s="87" t="s">
        <v>62</v>
      </c>
      <c r="R1052" s="87" t="s">
        <v>62</v>
      </c>
      <c r="S1052" s="109"/>
    </row>
    <row r="1053" spans="1:19" ht="21" customHeight="1" x14ac:dyDescent="0.2">
      <c r="A1053" s="333"/>
      <c r="B1053" s="148" t="s">
        <v>72</v>
      </c>
      <c r="C1053" s="209"/>
      <c r="D1053" s="209" t="s">
        <v>62</v>
      </c>
      <c r="E1053" s="209"/>
      <c r="F1053" s="209"/>
      <c r="G1053" s="206">
        <f t="shared" ref="G1053:I1053" si="457">G1051</f>
        <v>211</v>
      </c>
      <c r="H1053" s="206">
        <f t="shared" si="457"/>
        <v>211</v>
      </c>
      <c r="I1053" s="273">
        <f t="shared" si="457"/>
        <v>0</v>
      </c>
      <c r="J1053" s="142">
        <f t="shared" si="448"/>
        <v>0</v>
      </c>
      <c r="K1053" s="206">
        <f t="shared" si="449"/>
        <v>211</v>
      </c>
      <c r="L1053" s="206" t="s">
        <v>62</v>
      </c>
      <c r="M1053" s="84">
        <v>46022</v>
      </c>
      <c r="N1053" s="84">
        <v>46022</v>
      </c>
      <c r="O1053" s="83"/>
      <c r="P1053" s="87" t="s">
        <v>62</v>
      </c>
      <c r="Q1053" s="83"/>
      <c r="R1053" s="83"/>
      <c r="S1053" s="109"/>
    </row>
    <row r="1054" spans="1:19" s="56" customFormat="1" ht="74.45" customHeight="1" x14ac:dyDescent="0.25">
      <c r="A1054" s="331" t="s">
        <v>150</v>
      </c>
      <c r="B1054" s="137" t="s">
        <v>326</v>
      </c>
      <c r="C1054" s="142" t="s">
        <v>191</v>
      </c>
      <c r="D1054" s="141" t="s">
        <v>333</v>
      </c>
      <c r="E1054" s="141" t="s">
        <v>320</v>
      </c>
      <c r="F1054" s="142">
        <v>642</v>
      </c>
      <c r="G1054" s="80">
        <v>12</v>
      </c>
      <c r="H1054" s="80">
        <v>12</v>
      </c>
      <c r="I1054" s="80">
        <v>0</v>
      </c>
      <c r="J1054" s="142">
        <f t="shared" si="448"/>
        <v>0</v>
      </c>
      <c r="K1054" s="80">
        <f t="shared" si="449"/>
        <v>12</v>
      </c>
      <c r="L1054" s="80"/>
      <c r="M1054" s="80" t="s">
        <v>62</v>
      </c>
      <c r="N1054" s="80" t="s">
        <v>62</v>
      </c>
      <c r="O1054" s="83">
        <v>15736.45</v>
      </c>
      <c r="P1054" s="83" t="s">
        <v>344</v>
      </c>
      <c r="Q1054" s="83">
        <v>0</v>
      </c>
      <c r="R1054" s="83"/>
      <c r="S1054" s="109"/>
    </row>
    <row r="1055" spans="1:19" ht="31.5" x14ac:dyDescent="0.2">
      <c r="A1055" s="332"/>
      <c r="B1055" s="146" t="s">
        <v>70</v>
      </c>
      <c r="C1055" s="209"/>
      <c r="D1055" s="209" t="s">
        <v>62</v>
      </c>
      <c r="E1055" s="209"/>
      <c r="F1055" s="209"/>
      <c r="G1055" s="206">
        <f>G1054</f>
        <v>12</v>
      </c>
      <c r="H1055" s="206">
        <f>H1054</f>
        <v>12</v>
      </c>
      <c r="I1055" s="273">
        <f>I1054</f>
        <v>0</v>
      </c>
      <c r="J1055" s="142">
        <f t="shared" si="448"/>
        <v>0</v>
      </c>
      <c r="K1055" s="206">
        <f t="shared" si="449"/>
        <v>12</v>
      </c>
      <c r="L1055" s="206" t="s">
        <v>62</v>
      </c>
      <c r="M1055" s="84">
        <v>46022</v>
      </c>
      <c r="N1055" s="84">
        <v>46022</v>
      </c>
      <c r="O1055" s="83"/>
      <c r="P1055" s="87"/>
      <c r="Q1055" s="83"/>
      <c r="R1055" s="83"/>
      <c r="S1055" s="109"/>
    </row>
    <row r="1056" spans="1:19" ht="14.25" x14ac:dyDescent="0.2">
      <c r="A1056" s="332"/>
      <c r="B1056" s="147" t="s">
        <v>76</v>
      </c>
      <c r="C1056" s="209"/>
      <c r="D1056" s="209"/>
      <c r="E1056" s="209"/>
      <c r="F1056" s="209"/>
      <c r="G1056" s="206" t="s">
        <v>62</v>
      </c>
      <c r="H1056" s="206"/>
      <c r="I1056" s="273" t="s">
        <v>62</v>
      </c>
      <c r="J1056" s="142" t="str">
        <f t="shared" si="448"/>
        <v>X</v>
      </c>
      <c r="K1056" s="206" t="str">
        <f t="shared" si="449"/>
        <v>X</v>
      </c>
      <c r="L1056" s="206" t="s">
        <v>62</v>
      </c>
      <c r="M1056" s="206"/>
      <c r="N1056" s="206"/>
      <c r="O1056" s="87" t="s">
        <v>62</v>
      </c>
      <c r="P1056" s="87" t="s">
        <v>62</v>
      </c>
      <c r="Q1056" s="87" t="s">
        <v>62</v>
      </c>
      <c r="R1056" s="87" t="s">
        <v>62</v>
      </c>
      <c r="S1056" s="109"/>
    </row>
    <row r="1057" spans="1:19" ht="65.45" customHeight="1" x14ac:dyDescent="0.2">
      <c r="A1057" s="332"/>
      <c r="B1057" s="148" t="s">
        <v>192</v>
      </c>
      <c r="C1057" s="209"/>
      <c r="D1057" s="209" t="s">
        <v>62</v>
      </c>
      <c r="E1057" s="209"/>
      <c r="F1057" s="209"/>
      <c r="G1057" s="206">
        <f>G1055</f>
        <v>12</v>
      </c>
      <c r="H1057" s="206">
        <f>H1055</f>
        <v>12</v>
      </c>
      <c r="I1057" s="273">
        <f>I1055</f>
        <v>0</v>
      </c>
      <c r="J1057" s="142">
        <f t="shared" si="448"/>
        <v>0</v>
      </c>
      <c r="K1057" s="206">
        <f t="shared" si="449"/>
        <v>12</v>
      </c>
      <c r="L1057" s="206" t="s">
        <v>62</v>
      </c>
      <c r="M1057" s="84">
        <v>46022</v>
      </c>
      <c r="N1057" s="84">
        <v>46022</v>
      </c>
      <c r="O1057" s="83"/>
      <c r="P1057" s="87" t="s">
        <v>62</v>
      </c>
      <c r="Q1057" s="83"/>
      <c r="R1057" s="83"/>
      <c r="S1057" s="109"/>
    </row>
    <row r="1058" spans="1:19" ht="15" customHeight="1" x14ac:dyDescent="0.2">
      <c r="A1058" s="332"/>
      <c r="B1058" s="147" t="s">
        <v>193</v>
      </c>
      <c r="C1058" s="209"/>
      <c r="D1058" s="209"/>
      <c r="E1058" s="209"/>
      <c r="F1058" s="209"/>
      <c r="G1058" s="206" t="s">
        <v>62</v>
      </c>
      <c r="H1058" s="206"/>
      <c r="I1058" s="273" t="s">
        <v>62</v>
      </c>
      <c r="J1058" s="142" t="str">
        <f t="shared" si="448"/>
        <v>X</v>
      </c>
      <c r="K1058" s="206" t="str">
        <f t="shared" si="449"/>
        <v>X</v>
      </c>
      <c r="L1058" s="206" t="s">
        <v>62</v>
      </c>
      <c r="M1058" s="206"/>
      <c r="N1058" s="206"/>
      <c r="O1058" s="87" t="s">
        <v>62</v>
      </c>
      <c r="P1058" s="87" t="s">
        <v>62</v>
      </c>
      <c r="Q1058" s="87" t="s">
        <v>62</v>
      </c>
      <c r="R1058" s="87" t="s">
        <v>62</v>
      </c>
      <c r="S1058" s="109"/>
    </row>
    <row r="1059" spans="1:19" ht="38.65" customHeight="1" x14ac:dyDescent="0.2">
      <c r="A1059" s="332"/>
      <c r="B1059" s="148" t="s">
        <v>330</v>
      </c>
      <c r="C1059" s="209"/>
      <c r="D1059" s="209" t="s">
        <v>62</v>
      </c>
      <c r="E1059" s="209"/>
      <c r="F1059" s="209"/>
      <c r="G1059" s="206">
        <f>G1057</f>
        <v>12</v>
      </c>
      <c r="H1059" s="206">
        <f>H1057</f>
        <v>12</v>
      </c>
      <c r="I1059" s="273">
        <f>I1057</f>
        <v>0</v>
      </c>
      <c r="J1059" s="142">
        <f t="shared" si="448"/>
        <v>0</v>
      </c>
      <c r="K1059" s="206">
        <f t="shared" si="449"/>
        <v>12</v>
      </c>
      <c r="L1059" s="206" t="s">
        <v>62</v>
      </c>
      <c r="M1059" s="84">
        <v>46022</v>
      </c>
      <c r="N1059" s="84">
        <v>46022</v>
      </c>
      <c r="O1059" s="83"/>
      <c r="P1059" s="87" t="s">
        <v>62</v>
      </c>
      <c r="Q1059" s="83"/>
      <c r="R1059" s="83"/>
      <c r="S1059" s="109"/>
    </row>
    <row r="1060" spans="1:19" ht="21" customHeight="1" x14ac:dyDescent="0.2">
      <c r="A1060" s="332"/>
      <c r="B1060" s="147" t="s">
        <v>71</v>
      </c>
      <c r="C1060" s="209"/>
      <c r="D1060" s="209"/>
      <c r="E1060" s="209"/>
      <c r="F1060" s="209"/>
      <c r="G1060" s="206" t="s">
        <v>62</v>
      </c>
      <c r="H1060" s="206"/>
      <c r="I1060" s="273" t="s">
        <v>62</v>
      </c>
      <c r="J1060" s="142" t="str">
        <f t="shared" si="448"/>
        <v>X</v>
      </c>
      <c r="K1060" s="206" t="str">
        <f t="shared" si="449"/>
        <v>X</v>
      </c>
      <c r="L1060" s="206" t="s">
        <v>62</v>
      </c>
      <c r="M1060" s="206"/>
      <c r="N1060" s="206"/>
      <c r="O1060" s="87" t="s">
        <v>62</v>
      </c>
      <c r="P1060" s="87" t="s">
        <v>62</v>
      </c>
      <c r="Q1060" s="87" t="s">
        <v>62</v>
      </c>
      <c r="R1060" s="87" t="s">
        <v>62</v>
      </c>
      <c r="S1060" s="109"/>
    </row>
    <row r="1061" spans="1:19" ht="21" customHeight="1" x14ac:dyDescent="0.2">
      <c r="A1061" s="333"/>
      <c r="B1061" s="148" t="s">
        <v>72</v>
      </c>
      <c r="C1061" s="209"/>
      <c r="D1061" s="209" t="s">
        <v>62</v>
      </c>
      <c r="E1061" s="209"/>
      <c r="F1061" s="209"/>
      <c r="G1061" s="206">
        <f>G1059</f>
        <v>12</v>
      </c>
      <c r="H1061" s="206">
        <f>H1059</f>
        <v>12</v>
      </c>
      <c r="I1061" s="273">
        <f>I1059</f>
        <v>0</v>
      </c>
      <c r="J1061" s="142">
        <f t="shared" si="448"/>
        <v>0</v>
      </c>
      <c r="K1061" s="206">
        <f t="shared" si="449"/>
        <v>12</v>
      </c>
      <c r="L1061" s="206" t="s">
        <v>62</v>
      </c>
      <c r="M1061" s="84">
        <v>46022</v>
      </c>
      <c r="N1061" s="84">
        <v>46022</v>
      </c>
      <c r="O1061" s="83"/>
      <c r="P1061" s="87" t="s">
        <v>62</v>
      </c>
      <c r="Q1061" s="83"/>
      <c r="R1061" s="83"/>
      <c r="S1061" s="109"/>
    </row>
    <row r="1062" spans="1:19" s="56" customFormat="1" ht="74.45" customHeight="1" x14ac:dyDescent="0.25">
      <c r="A1062" s="331" t="s">
        <v>149</v>
      </c>
      <c r="B1062" s="137" t="s">
        <v>326</v>
      </c>
      <c r="C1062" s="142" t="s">
        <v>191</v>
      </c>
      <c r="D1062" s="141" t="s">
        <v>333</v>
      </c>
      <c r="E1062" s="141" t="s">
        <v>320</v>
      </c>
      <c r="F1062" s="142">
        <v>642</v>
      </c>
      <c r="G1062" s="80">
        <v>64</v>
      </c>
      <c r="H1062" s="80">
        <v>64</v>
      </c>
      <c r="I1062" s="80">
        <v>0</v>
      </c>
      <c r="J1062" s="142">
        <f t="shared" si="448"/>
        <v>0</v>
      </c>
      <c r="K1062" s="80">
        <f t="shared" si="449"/>
        <v>64</v>
      </c>
      <c r="L1062" s="80"/>
      <c r="M1062" s="80" t="s">
        <v>62</v>
      </c>
      <c r="N1062" s="80" t="s">
        <v>62</v>
      </c>
      <c r="O1062" s="83">
        <v>909206.4</v>
      </c>
      <c r="P1062" s="83" t="s">
        <v>344</v>
      </c>
      <c r="Q1062" s="83">
        <v>724815.8</v>
      </c>
      <c r="R1062" s="83"/>
      <c r="S1062" s="109"/>
    </row>
    <row r="1063" spans="1:19" ht="31.5" x14ac:dyDescent="0.2">
      <c r="A1063" s="332"/>
      <c r="B1063" s="146" t="s">
        <v>70</v>
      </c>
      <c r="C1063" s="209"/>
      <c r="D1063" s="209" t="s">
        <v>62</v>
      </c>
      <c r="E1063" s="209"/>
      <c r="F1063" s="209"/>
      <c r="G1063" s="206">
        <f t="shared" ref="G1063:I1063" si="458">G1062</f>
        <v>64</v>
      </c>
      <c r="H1063" s="206">
        <f t="shared" si="458"/>
        <v>64</v>
      </c>
      <c r="I1063" s="273">
        <f t="shared" si="458"/>
        <v>0</v>
      </c>
      <c r="J1063" s="142">
        <f t="shared" si="448"/>
        <v>0</v>
      </c>
      <c r="K1063" s="206">
        <f t="shared" si="449"/>
        <v>64</v>
      </c>
      <c r="L1063" s="206" t="s">
        <v>62</v>
      </c>
      <c r="M1063" s="84">
        <v>46022</v>
      </c>
      <c r="N1063" s="84">
        <v>46022</v>
      </c>
      <c r="O1063" s="83"/>
      <c r="P1063" s="87"/>
      <c r="Q1063" s="83"/>
      <c r="R1063" s="83"/>
      <c r="S1063" s="109"/>
    </row>
    <row r="1064" spans="1:19" ht="14.25" x14ac:dyDescent="0.2">
      <c r="A1064" s="332"/>
      <c r="B1064" s="147" t="s">
        <v>76</v>
      </c>
      <c r="C1064" s="209"/>
      <c r="D1064" s="209"/>
      <c r="E1064" s="209"/>
      <c r="F1064" s="209"/>
      <c r="G1064" s="206" t="s">
        <v>62</v>
      </c>
      <c r="H1064" s="206"/>
      <c r="I1064" s="273" t="s">
        <v>62</v>
      </c>
      <c r="J1064" s="142" t="str">
        <f t="shared" si="448"/>
        <v>X</v>
      </c>
      <c r="K1064" s="206" t="str">
        <f t="shared" si="449"/>
        <v>X</v>
      </c>
      <c r="L1064" s="206" t="s">
        <v>62</v>
      </c>
      <c r="M1064" s="206"/>
      <c r="N1064" s="206"/>
      <c r="O1064" s="87" t="s">
        <v>62</v>
      </c>
      <c r="P1064" s="87" t="s">
        <v>62</v>
      </c>
      <c r="Q1064" s="87" t="s">
        <v>62</v>
      </c>
      <c r="R1064" s="87" t="s">
        <v>62</v>
      </c>
      <c r="S1064" s="109"/>
    </row>
    <row r="1065" spans="1:19" ht="65.45" customHeight="1" x14ac:dyDescent="0.2">
      <c r="A1065" s="332"/>
      <c r="B1065" s="148" t="s">
        <v>192</v>
      </c>
      <c r="C1065" s="209"/>
      <c r="D1065" s="209" t="s">
        <v>62</v>
      </c>
      <c r="E1065" s="209"/>
      <c r="F1065" s="209"/>
      <c r="G1065" s="206">
        <f t="shared" ref="G1065:I1065" si="459">G1063</f>
        <v>64</v>
      </c>
      <c r="H1065" s="206">
        <f t="shared" si="459"/>
        <v>64</v>
      </c>
      <c r="I1065" s="273">
        <f t="shared" si="459"/>
        <v>0</v>
      </c>
      <c r="J1065" s="142">
        <f t="shared" si="448"/>
        <v>0</v>
      </c>
      <c r="K1065" s="206">
        <f t="shared" si="449"/>
        <v>64</v>
      </c>
      <c r="L1065" s="206" t="s">
        <v>62</v>
      </c>
      <c r="M1065" s="84">
        <v>46022</v>
      </c>
      <c r="N1065" s="84">
        <v>46022</v>
      </c>
      <c r="O1065" s="83"/>
      <c r="P1065" s="87" t="s">
        <v>62</v>
      </c>
      <c r="Q1065" s="83"/>
      <c r="R1065" s="83"/>
      <c r="S1065" s="109"/>
    </row>
    <row r="1066" spans="1:19" ht="15" customHeight="1" x14ac:dyDescent="0.2">
      <c r="A1066" s="332"/>
      <c r="B1066" s="147" t="s">
        <v>193</v>
      </c>
      <c r="C1066" s="209"/>
      <c r="D1066" s="209"/>
      <c r="E1066" s="209"/>
      <c r="F1066" s="209"/>
      <c r="G1066" s="206" t="s">
        <v>62</v>
      </c>
      <c r="H1066" s="206"/>
      <c r="I1066" s="273" t="s">
        <v>62</v>
      </c>
      <c r="J1066" s="142" t="str">
        <f t="shared" si="448"/>
        <v>X</v>
      </c>
      <c r="K1066" s="206" t="str">
        <f t="shared" si="449"/>
        <v>X</v>
      </c>
      <c r="L1066" s="206" t="s">
        <v>62</v>
      </c>
      <c r="M1066" s="206"/>
      <c r="N1066" s="206"/>
      <c r="O1066" s="87" t="s">
        <v>62</v>
      </c>
      <c r="P1066" s="87" t="s">
        <v>62</v>
      </c>
      <c r="Q1066" s="87" t="s">
        <v>62</v>
      </c>
      <c r="R1066" s="87" t="s">
        <v>62</v>
      </c>
      <c r="S1066" s="109"/>
    </row>
    <row r="1067" spans="1:19" ht="38.65" customHeight="1" x14ac:dyDescent="0.2">
      <c r="A1067" s="332"/>
      <c r="B1067" s="148" t="s">
        <v>330</v>
      </c>
      <c r="C1067" s="209"/>
      <c r="D1067" s="209" t="s">
        <v>62</v>
      </c>
      <c r="E1067" s="209"/>
      <c r="F1067" s="209"/>
      <c r="G1067" s="206">
        <f t="shared" ref="G1067:I1067" si="460">G1065</f>
        <v>64</v>
      </c>
      <c r="H1067" s="206">
        <f t="shared" si="460"/>
        <v>64</v>
      </c>
      <c r="I1067" s="273">
        <f t="shared" si="460"/>
        <v>0</v>
      </c>
      <c r="J1067" s="142">
        <f t="shared" si="448"/>
        <v>0</v>
      </c>
      <c r="K1067" s="206">
        <f t="shared" si="449"/>
        <v>64</v>
      </c>
      <c r="L1067" s="206" t="s">
        <v>62</v>
      </c>
      <c r="M1067" s="84">
        <v>46022</v>
      </c>
      <c r="N1067" s="84">
        <v>46022</v>
      </c>
      <c r="O1067" s="83"/>
      <c r="P1067" s="87" t="s">
        <v>62</v>
      </c>
      <c r="Q1067" s="83"/>
      <c r="R1067" s="83"/>
      <c r="S1067" s="109"/>
    </row>
    <row r="1068" spans="1:19" ht="21" customHeight="1" x14ac:dyDescent="0.2">
      <c r="A1068" s="332"/>
      <c r="B1068" s="147" t="s">
        <v>71</v>
      </c>
      <c r="C1068" s="209"/>
      <c r="D1068" s="209"/>
      <c r="E1068" s="209"/>
      <c r="F1068" s="209"/>
      <c r="G1068" s="206" t="s">
        <v>62</v>
      </c>
      <c r="H1068" s="206"/>
      <c r="I1068" s="273" t="s">
        <v>62</v>
      </c>
      <c r="J1068" s="142" t="str">
        <f t="shared" si="448"/>
        <v>X</v>
      </c>
      <c r="K1068" s="206" t="str">
        <f t="shared" si="449"/>
        <v>X</v>
      </c>
      <c r="L1068" s="206" t="s">
        <v>62</v>
      </c>
      <c r="M1068" s="206"/>
      <c r="N1068" s="206"/>
      <c r="O1068" s="87" t="s">
        <v>62</v>
      </c>
      <c r="P1068" s="87" t="s">
        <v>62</v>
      </c>
      <c r="Q1068" s="87" t="s">
        <v>62</v>
      </c>
      <c r="R1068" s="87" t="s">
        <v>62</v>
      </c>
      <c r="S1068" s="109"/>
    </row>
    <row r="1069" spans="1:19" ht="21" customHeight="1" x14ac:dyDescent="0.2">
      <c r="A1069" s="333"/>
      <c r="B1069" s="148" t="s">
        <v>72</v>
      </c>
      <c r="C1069" s="209"/>
      <c r="D1069" s="209" t="s">
        <v>62</v>
      </c>
      <c r="E1069" s="209"/>
      <c r="F1069" s="209"/>
      <c r="G1069" s="206">
        <f t="shared" ref="G1069:I1069" si="461">G1067</f>
        <v>64</v>
      </c>
      <c r="H1069" s="206">
        <f t="shared" si="461"/>
        <v>64</v>
      </c>
      <c r="I1069" s="273">
        <f t="shared" si="461"/>
        <v>0</v>
      </c>
      <c r="J1069" s="142">
        <f t="shared" si="448"/>
        <v>0</v>
      </c>
      <c r="K1069" s="206">
        <f t="shared" si="449"/>
        <v>64</v>
      </c>
      <c r="L1069" s="206" t="s">
        <v>62</v>
      </c>
      <c r="M1069" s="84">
        <v>46022</v>
      </c>
      <c r="N1069" s="84">
        <v>46022</v>
      </c>
      <c r="O1069" s="83"/>
      <c r="P1069" s="87" t="s">
        <v>62</v>
      </c>
      <c r="Q1069" s="83"/>
      <c r="R1069" s="83"/>
      <c r="S1069" s="109"/>
    </row>
    <row r="1070" spans="1:19" s="56" customFormat="1" ht="74.45" customHeight="1" x14ac:dyDescent="0.25">
      <c r="A1070" s="331" t="s">
        <v>148</v>
      </c>
      <c r="B1070" s="137" t="s">
        <v>326</v>
      </c>
      <c r="C1070" s="142" t="s">
        <v>191</v>
      </c>
      <c r="D1070" s="141" t="s">
        <v>333</v>
      </c>
      <c r="E1070" s="141" t="s">
        <v>320</v>
      </c>
      <c r="F1070" s="142">
        <v>642</v>
      </c>
      <c r="G1070" s="80">
        <v>28</v>
      </c>
      <c r="H1070" s="80">
        <v>28</v>
      </c>
      <c r="I1070" s="80">
        <v>0</v>
      </c>
      <c r="J1070" s="142">
        <f t="shared" si="448"/>
        <v>0</v>
      </c>
      <c r="K1070" s="80">
        <f t="shared" si="449"/>
        <v>28</v>
      </c>
      <c r="L1070" s="80"/>
      <c r="M1070" s="80" t="s">
        <v>62</v>
      </c>
      <c r="N1070" s="80" t="s">
        <v>62</v>
      </c>
      <c r="O1070" s="83">
        <v>26492.3</v>
      </c>
      <c r="P1070" s="83" t="s">
        <v>344</v>
      </c>
      <c r="Q1070" s="83">
        <v>0</v>
      </c>
      <c r="R1070" s="83"/>
      <c r="S1070" s="109"/>
    </row>
    <row r="1071" spans="1:19" ht="31.5" x14ac:dyDescent="0.2">
      <c r="A1071" s="332"/>
      <c r="B1071" s="146" t="s">
        <v>70</v>
      </c>
      <c r="C1071" s="209"/>
      <c r="D1071" s="209" t="s">
        <v>62</v>
      </c>
      <c r="E1071" s="209"/>
      <c r="F1071" s="209"/>
      <c r="G1071" s="206">
        <f>G1070</f>
        <v>28</v>
      </c>
      <c r="H1071" s="206">
        <f>H1070</f>
        <v>28</v>
      </c>
      <c r="I1071" s="273">
        <f>I1070</f>
        <v>0</v>
      </c>
      <c r="J1071" s="142">
        <f t="shared" si="448"/>
        <v>0</v>
      </c>
      <c r="K1071" s="206">
        <f t="shared" si="449"/>
        <v>28</v>
      </c>
      <c r="L1071" s="206" t="s">
        <v>62</v>
      </c>
      <c r="M1071" s="84">
        <v>46022</v>
      </c>
      <c r="N1071" s="84">
        <v>46022</v>
      </c>
      <c r="O1071" s="83"/>
      <c r="P1071" s="87"/>
      <c r="Q1071" s="83"/>
      <c r="R1071" s="83"/>
      <c r="S1071" s="109"/>
    </row>
    <row r="1072" spans="1:19" ht="14.25" x14ac:dyDescent="0.2">
      <c r="A1072" s="332"/>
      <c r="B1072" s="147" t="s">
        <v>76</v>
      </c>
      <c r="C1072" s="209"/>
      <c r="D1072" s="209"/>
      <c r="E1072" s="209"/>
      <c r="F1072" s="209"/>
      <c r="G1072" s="206" t="s">
        <v>62</v>
      </c>
      <c r="H1072" s="206"/>
      <c r="I1072" s="273" t="s">
        <v>62</v>
      </c>
      <c r="J1072" s="142" t="str">
        <f t="shared" si="448"/>
        <v>X</v>
      </c>
      <c r="K1072" s="206" t="str">
        <f t="shared" si="449"/>
        <v>X</v>
      </c>
      <c r="L1072" s="206" t="s">
        <v>62</v>
      </c>
      <c r="M1072" s="206"/>
      <c r="N1072" s="206"/>
      <c r="O1072" s="87" t="s">
        <v>62</v>
      </c>
      <c r="P1072" s="87" t="s">
        <v>62</v>
      </c>
      <c r="Q1072" s="87" t="s">
        <v>62</v>
      </c>
      <c r="R1072" s="87" t="s">
        <v>62</v>
      </c>
      <c r="S1072" s="109"/>
    </row>
    <row r="1073" spans="1:19" ht="65.45" customHeight="1" x14ac:dyDescent="0.2">
      <c r="A1073" s="332"/>
      <c r="B1073" s="148" t="s">
        <v>192</v>
      </c>
      <c r="C1073" s="209"/>
      <c r="D1073" s="209" t="s">
        <v>62</v>
      </c>
      <c r="E1073" s="209"/>
      <c r="F1073" s="209"/>
      <c r="G1073" s="206">
        <f>G1071</f>
        <v>28</v>
      </c>
      <c r="H1073" s="206">
        <f>H1071</f>
        <v>28</v>
      </c>
      <c r="I1073" s="273">
        <f>I1071</f>
        <v>0</v>
      </c>
      <c r="J1073" s="142">
        <f t="shared" si="448"/>
        <v>0</v>
      </c>
      <c r="K1073" s="206">
        <f t="shared" si="449"/>
        <v>28</v>
      </c>
      <c r="L1073" s="206" t="s">
        <v>62</v>
      </c>
      <c r="M1073" s="84">
        <v>46022</v>
      </c>
      <c r="N1073" s="84">
        <v>46022</v>
      </c>
      <c r="O1073" s="83"/>
      <c r="P1073" s="87" t="s">
        <v>62</v>
      </c>
      <c r="Q1073" s="83"/>
      <c r="R1073" s="83"/>
      <c r="S1073" s="109"/>
    </row>
    <row r="1074" spans="1:19" ht="15" customHeight="1" x14ac:dyDescent="0.2">
      <c r="A1074" s="332"/>
      <c r="B1074" s="147" t="s">
        <v>193</v>
      </c>
      <c r="C1074" s="209"/>
      <c r="D1074" s="209"/>
      <c r="E1074" s="209"/>
      <c r="F1074" s="209"/>
      <c r="G1074" s="206" t="s">
        <v>62</v>
      </c>
      <c r="H1074" s="206"/>
      <c r="I1074" s="273" t="s">
        <v>62</v>
      </c>
      <c r="J1074" s="142" t="str">
        <f t="shared" si="448"/>
        <v>X</v>
      </c>
      <c r="K1074" s="206" t="str">
        <f t="shared" si="449"/>
        <v>X</v>
      </c>
      <c r="L1074" s="206" t="s">
        <v>62</v>
      </c>
      <c r="M1074" s="206"/>
      <c r="N1074" s="206"/>
      <c r="O1074" s="87" t="s">
        <v>62</v>
      </c>
      <c r="P1074" s="87" t="s">
        <v>62</v>
      </c>
      <c r="Q1074" s="87" t="s">
        <v>62</v>
      </c>
      <c r="R1074" s="87" t="s">
        <v>62</v>
      </c>
      <c r="S1074" s="109"/>
    </row>
    <row r="1075" spans="1:19" ht="38.65" customHeight="1" x14ac:dyDescent="0.2">
      <c r="A1075" s="332"/>
      <c r="B1075" s="148" t="s">
        <v>330</v>
      </c>
      <c r="C1075" s="209"/>
      <c r="D1075" s="209" t="s">
        <v>62</v>
      </c>
      <c r="E1075" s="209"/>
      <c r="F1075" s="209"/>
      <c r="G1075" s="206">
        <f>G1073</f>
        <v>28</v>
      </c>
      <c r="H1075" s="206">
        <f>H1073</f>
        <v>28</v>
      </c>
      <c r="I1075" s="273">
        <f>I1073</f>
        <v>0</v>
      </c>
      <c r="J1075" s="142">
        <f t="shared" si="448"/>
        <v>0</v>
      </c>
      <c r="K1075" s="206">
        <f t="shared" si="449"/>
        <v>28</v>
      </c>
      <c r="L1075" s="206" t="s">
        <v>62</v>
      </c>
      <c r="M1075" s="84">
        <v>46022</v>
      </c>
      <c r="N1075" s="84">
        <v>46022</v>
      </c>
      <c r="O1075" s="83"/>
      <c r="P1075" s="87" t="s">
        <v>62</v>
      </c>
      <c r="Q1075" s="83"/>
      <c r="R1075" s="83"/>
      <c r="S1075" s="109"/>
    </row>
    <row r="1076" spans="1:19" ht="21" customHeight="1" x14ac:dyDescent="0.2">
      <c r="A1076" s="332"/>
      <c r="B1076" s="147" t="s">
        <v>71</v>
      </c>
      <c r="C1076" s="209"/>
      <c r="D1076" s="209"/>
      <c r="E1076" s="209"/>
      <c r="F1076" s="209"/>
      <c r="G1076" s="206" t="s">
        <v>62</v>
      </c>
      <c r="H1076" s="206"/>
      <c r="I1076" s="273" t="s">
        <v>62</v>
      </c>
      <c r="J1076" s="142" t="str">
        <f t="shared" si="448"/>
        <v>X</v>
      </c>
      <c r="K1076" s="206" t="str">
        <f t="shared" si="449"/>
        <v>X</v>
      </c>
      <c r="L1076" s="206" t="s">
        <v>62</v>
      </c>
      <c r="M1076" s="206"/>
      <c r="N1076" s="206"/>
      <c r="O1076" s="87" t="s">
        <v>62</v>
      </c>
      <c r="P1076" s="87" t="s">
        <v>62</v>
      </c>
      <c r="Q1076" s="87" t="s">
        <v>62</v>
      </c>
      <c r="R1076" s="87" t="s">
        <v>62</v>
      </c>
      <c r="S1076" s="109"/>
    </row>
    <row r="1077" spans="1:19" ht="21" customHeight="1" x14ac:dyDescent="0.2">
      <c r="A1077" s="333"/>
      <c r="B1077" s="148" t="s">
        <v>72</v>
      </c>
      <c r="C1077" s="209"/>
      <c r="D1077" s="209" t="s">
        <v>62</v>
      </c>
      <c r="E1077" s="209"/>
      <c r="F1077" s="209"/>
      <c r="G1077" s="206">
        <f>G1075</f>
        <v>28</v>
      </c>
      <c r="H1077" s="206">
        <f>H1075</f>
        <v>28</v>
      </c>
      <c r="I1077" s="273">
        <f>I1075</f>
        <v>0</v>
      </c>
      <c r="J1077" s="142">
        <f t="shared" si="448"/>
        <v>0</v>
      </c>
      <c r="K1077" s="206">
        <f t="shared" si="449"/>
        <v>28</v>
      </c>
      <c r="L1077" s="206" t="s">
        <v>62</v>
      </c>
      <c r="M1077" s="84">
        <v>46022</v>
      </c>
      <c r="N1077" s="84">
        <v>46022</v>
      </c>
      <c r="O1077" s="83"/>
      <c r="P1077" s="87" t="s">
        <v>62</v>
      </c>
      <c r="Q1077" s="83"/>
      <c r="R1077" s="83"/>
      <c r="S1077" s="109"/>
    </row>
    <row r="1078" spans="1:19" s="56" customFormat="1" ht="74.45" customHeight="1" x14ac:dyDescent="0.25">
      <c r="A1078" s="331" t="s">
        <v>147</v>
      </c>
      <c r="B1078" s="137" t="s">
        <v>326</v>
      </c>
      <c r="C1078" s="142" t="s">
        <v>191</v>
      </c>
      <c r="D1078" s="141" t="s">
        <v>333</v>
      </c>
      <c r="E1078" s="141" t="s">
        <v>320</v>
      </c>
      <c r="F1078" s="142">
        <v>642</v>
      </c>
      <c r="G1078" s="80">
        <v>11</v>
      </c>
      <c r="H1078" s="80">
        <v>11</v>
      </c>
      <c r="I1078" s="80">
        <v>0</v>
      </c>
      <c r="J1078" s="142">
        <f t="shared" si="448"/>
        <v>0</v>
      </c>
      <c r="K1078" s="80">
        <f t="shared" si="449"/>
        <v>11</v>
      </c>
      <c r="L1078" s="80"/>
      <c r="M1078" s="80" t="s">
        <v>62</v>
      </c>
      <c r="N1078" s="80" t="s">
        <v>62</v>
      </c>
      <c r="O1078" s="83">
        <v>33422.31</v>
      </c>
      <c r="P1078" s="83" t="s">
        <v>344</v>
      </c>
      <c r="Q1078" s="83">
        <v>0</v>
      </c>
      <c r="R1078" s="83">
        <v>0</v>
      </c>
      <c r="S1078" s="109"/>
    </row>
    <row r="1079" spans="1:19" ht="31.5" x14ac:dyDescent="0.2">
      <c r="A1079" s="332"/>
      <c r="B1079" s="146" t="s">
        <v>70</v>
      </c>
      <c r="C1079" s="209"/>
      <c r="D1079" s="209" t="s">
        <v>62</v>
      </c>
      <c r="E1079" s="209"/>
      <c r="F1079" s="209"/>
      <c r="G1079" s="206">
        <f>G1078</f>
        <v>11</v>
      </c>
      <c r="H1079" s="206">
        <f>H1078</f>
        <v>11</v>
      </c>
      <c r="I1079" s="273">
        <f>I1078</f>
        <v>0</v>
      </c>
      <c r="J1079" s="142">
        <f t="shared" si="448"/>
        <v>0</v>
      </c>
      <c r="K1079" s="206">
        <f t="shared" si="449"/>
        <v>11</v>
      </c>
      <c r="L1079" s="206" t="s">
        <v>62</v>
      </c>
      <c r="M1079" s="84">
        <v>46022</v>
      </c>
      <c r="N1079" s="84">
        <v>46022</v>
      </c>
      <c r="O1079" s="83"/>
      <c r="P1079" s="87"/>
      <c r="Q1079" s="83"/>
      <c r="R1079" s="83"/>
      <c r="S1079" s="109"/>
    </row>
    <row r="1080" spans="1:19" ht="14.25" x14ac:dyDescent="0.2">
      <c r="A1080" s="332"/>
      <c r="B1080" s="147" t="s">
        <v>76</v>
      </c>
      <c r="C1080" s="209"/>
      <c r="D1080" s="209"/>
      <c r="E1080" s="209"/>
      <c r="F1080" s="209"/>
      <c r="G1080" s="206" t="s">
        <v>62</v>
      </c>
      <c r="H1080" s="206"/>
      <c r="I1080" s="273" t="s">
        <v>62</v>
      </c>
      <c r="J1080" s="142" t="str">
        <f t="shared" si="448"/>
        <v>X</v>
      </c>
      <c r="K1080" s="206" t="str">
        <f t="shared" si="449"/>
        <v>X</v>
      </c>
      <c r="L1080" s="206" t="s">
        <v>62</v>
      </c>
      <c r="M1080" s="206"/>
      <c r="N1080" s="206"/>
      <c r="O1080" s="87" t="s">
        <v>62</v>
      </c>
      <c r="P1080" s="87" t="s">
        <v>62</v>
      </c>
      <c r="Q1080" s="87" t="s">
        <v>62</v>
      </c>
      <c r="R1080" s="87" t="s">
        <v>62</v>
      </c>
      <c r="S1080" s="109"/>
    </row>
    <row r="1081" spans="1:19" ht="65.45" customHeight="1" x14ac:dyDescent="0.2">
      <c r="A1081" s="332"/>
      <c r="B1081" s="148" t="s">
        <v>192</v>
      </c>
      <c r="C1081" s="209"/>
      <c r="D1081" s="209" t="s">
        <v>62</v>
      </c>
      <c r="E1081" s="209"/>
      <c r="F1081" s="209"/>
      <c r="G1081" s="206">
        <f>G1079</f>
        <v>11</v>
      </c>
      <c r="H1081" s="206">
        <f>H1079</f>
        <v>11</v>
      </c>
      <c r="I1081" s="273">
        <f>I1079</f>
        <v>0</v>
      </c>
      <c r="J1081" s="142">
        <f t="shared" si="448"/>
        <v>0</v>
      </c>
      <c r="K1081" s="206">
        <f t="shared" si="449"/>
        <v>11</v>
      </c>
      <c r="L1081" s="206" t="s">
        <v>62</v>
      </c>
      <c r="M1081" s="84">
        <v>46022</v>
      </c>
      <c r="N1081" s="84">
        <v>46022</v>
      </c>
      <c r="O1081" s="83"/>
      <c r="P1081" s="87" t="s">
        <v>62</v>
      </c>
      <c r="Q1081" s="83"/>
      <c r="R1081" s="83"/>
      <c r="S1081" s="109"/>
    </row>
    <row r="1082" spans="1:19" ht="15" customHeight="1" x14ac:dyDescent="0.2">
      <c r="A1082" s="332"/>
      <c r="B1082" s="147" t="s">
        <v>193</v>
      </c>
      <c r="C1082" s="209"/>
      <c r="D1082" s="209"/>
      <c r="E1082" s="209"/>
      <c r="F1082" s="209"/>
      <c r="G1082" s="206" t="s">
        <v>62</v>
      </c>
      <c r="H1082" s="206"/>
      <c r="I1082" s="273" t="s">
        <v>62</v>
      </c>
      <c r="J1082" s="142" t="str">
        <f t="shared" si="448"/>
        <v>X</v>
      </c>
      <c r="K1082" s="206" t="str">
        <f t="shared" si="449"/>
        <v>X</v>
      </c>
      <c r="L1082" s="206" t="s">
        <v>62</v>
      </c>
      <c r="M1082" s="206"/>
      <c r="N1082" s="206"/>
      <c r="O1082" s="87" t="s">
        <v>62</v>
      </c>
      <c r="P1082" s="87" t="s">
        <v>62</v>
      </c>
      <c r="Q1082" s="87" t="s">
        <v>62</v>
      </c>
      <c r="R1082" s="87" t="s">
        <v>62</v>
      </c>
      <c r="S1082" s="109"/>
    </row>
    <row r="1083" spans="1:19" ht="38.65" customHeight="1" x14ac:dyDescent="0.2">
      <c r="A1083" s="332"/>
      <c r="B1083" s="148" t="s">
        <v>330</v>
      </c>
      <c r="C1083" s="209"/>
      <c r="D1083" s="209" t="s">
        <v>62</v>
      </c>
      <c r="E1083" s="209"/>
      <c r="F1083" s="209"/>
      <c r="G1083" s="206">
        <f>G1081</f>
        <v>11</v>
      </c>
      <c r="H1083" s="206">
        <f>H1081</f>
        <v>11</v>
      </c>
      <c r="I1083" s="273">
        <f>I1081</f>
        <v>0</v>
      </c>
      <c r="J1083" s="142">
        <f t="shared" si="448"/>
        <v>0</v>
      </c>
      <c r="K1083" s="206">
        <f t="shared" si="449"/>
        <v>11</v>
      </c>
      <c r="L1083" s="206" t="s">
        <v>62</v>
      </c>
      <c r="M1083" s="84">
        <v>46022</v>
      </c>
      <c r="N1083" s="84">
        <v>46022</v>
      </c>
      <c r="O1083" s="83"/>
      <c r="P1083" s="87" t="s">
        <v>62</v>
      </c>
      <c r="Q1083" s="83"/>
      <c r="R1083" s="83"/>
      <c r="S1083" s="109"/>
    </row>
    <row r="1084" spans="1:19" ht="21" customHeight="1" x14ac:dyDescent="0.2">
      <c r="A1084" s="332"/>
      <c r="B1084" s="147" t="s">
        <v>71</v>
      </c>
      <c r="C1084" s="209"/>
      <c r="D1084" s="209"/>
      <c r="E1084" s="209"/>
      <c r="F1084" s="209"/>
      <c r="G1084" s="206" t="s">
        <v>62</v>
      </c>
      <c r="H1084" s="206"/>
      <c r="I1084" s="273" t="s">
        <v>62</v>
      </c>
      <c r="J1084" s="142" t="str">
        <f t="shared" si="448"/>
        <v>X</v>
      </c>
      <c r="K1084" s="206" t="str">
        <f t="shared" si="449"/>
        <v>X</v>
      </c>
      <c r="L1084" s="206" t="s">
        <v>62</v>
      </c>
      <c r="M1084" s="206"/>
      <c r="N1084" s="206"/>
      <c r="O1084" s="87" t="s">
        <v>62</v>
      </c>
      <c r="P1084" s="87" t="s">
        <v>62</v>
      </c>
      <c r="Q1084" s="87" t="s">
        <v>62</v>
      </c>
      <c r="R1084" s="87" t="s">
        <v>62</v>
      </c>
      <c r="S1084" s="109"/>
    </row>
    <row r="1085" spans="1:19" ht="21" customHeight="1" x14ac:dyDescent="0.2">
      <c r="A1085" s="333"/>
      <c r="B1085" s="148" t="s">
        <v>72</v>
      </c>
      <c r="C1085" s="209"/>
      <c r="D1085" s="209" t="s">
        <v>62</v>
      </c>
      <c r="E1085" s="209"/>
      <c r="F1085" s="209"/>
      <c r="G1085" s="206">
        <f>G1083</f>
        <v>11</v>
      </c>
      <c r="H1085" s="206">
        <f>H1083</f>
        <v>11</v>
      </c>
      <c r="I1085" s="273">
        <f>I1083</f>
        <v>0</v>
      </c>
      <c r="J1085" s="142">
        <f t="shared" si="448"/>
        <v>0</v>
      </c>
      <c r="K1085" s="206">
        <f t="shared" si="449"/>
        <v>11</v>
      </c>
      <c r="L1085" s="206" t="s">
        <v>62</v>
      </c>
      <c r="M1085" s="84">
        <v>46022</v>
      </c>
      <c r="N1085" s="84">
        <v>46022</v>
      </c>
      <c r="O1085" s="83"/>
      <c r="P1085" s="87" t="s">
        <v>62</v>
      </c>
      <c r="Q1085" s="83"/>
      <c r="R1085" s="83"/>
      <c r="S1085" s="109"/>
    </row>
    <row r="1086" spans="1:19" s="56" customFormat="1" ht="74.45" customHeight="1" x14ac:dyDescent="0.25">
      <c r="A1086" s="331" t="s">
        <v>146</v>
      </c>
      <c r="B1086" s="137" t="s">
        <v>326</v>
      </c>
      <c r="C1086" s="142" t="s">
        <v>191</v>
      </c>
      <c r="D1086" s="141" t="s">
        <v>333</v>
      </c>
      <c r="E1086" s="141" t="s">
        <v>320</v>
      </c>
      <c r="F1086" s="142">
        <v>642</v>
      </c>
      <c r="G1086" s="80">
        <v>65</v>
      </c>
      <c r="H1086" s="80">
        <v>65</v>
      </c>
      <c r="I1086" s="80">
        <v>1</v>
      </c>
      <c r="J1086" s="142">
        <f t="shared" si="448"/>
        <v>1</v>
      </c>
      <c r="K1086" s="80">
        <f t="shared" si="449"/>
        <v>65</v>
      </c>
      <c r="L1086" s="80"/>
      <c r="M1086" s="80" t="s">
        <v>62</v>
      </c>
      <c r="N1086" s="80" t="s">
        <v>62</v>
      </c>
      <c r="O1086" s="83">
        <v>259764.24</v>
      </c>
      <c r="P1086" s="83" t="s">
        <v>344</v>
      </c>
      <c r="Q1086" s="83">
        <v>122000</v>
      </c>
      <c r="R1086" s="78">
        <v>122000</v>
      </c>
      <c r="S1086" s="109"/>
    </row>
    <row r="1087" spans="1:19" ht="31.5" x14ac:dyDescent="0.2">
      <c r="A1087" s="332"/>
      <c r="B1087" s="146" t="s">
        <v>70</v>
      </c>
      <c r="C1087" s="209"/>
      <c r="D1087" s="209" t="s">
        <v>62</v>
      </c>
      <c r="E1087" s="209"/>
      <c r="F1087" s="209"/>
      <c r="G1087" s="206">
        <f t="shared" ref="G1087:I1087" si="462">G1086</f>
        <v>65</v>
      </c>
      <c r="H1087" s="206">
        <f t="shared" si="462"/>
        <v>65</v>
      </c>
      <c r="I1087" s="273">
        <f t="shared" si="462"/>
        <v>1</v>
      </c>
      <c r="J1087" s="142">
        <f t="shared" si="448"/>
        <v>1</v>
      </c>
      <c r="K1087" s="206">
        <f t="shared" si="449"/>
        <v>65</v>
      </c>
      <c r="L1087" s="206" t="s">
        <v>62</v>
      </c>
      <c r="M1087" s="84">
        <v>46022</v>
      </c>
      <c r="N1087" s="84">
        <v>46022</v>
      </c>
      <c r="O1087" s="83"/>
      <c r="P1087" s="87"/>
      <c r="Q1087" s="83"/>
      <c r="R1087" s="83"/>
      <c r="S1087" s="109"/>
    </row>
    <row r="1088" spans="1:19" ht="14.25" x14ac:dyDescent="0.2">
      <c r="A1088" s="332"/>
      <c r="B1088" s="147" t="s">
        <v>76</v>
      </c>
      <c r="C1088" s="209"/>
      <c r="D1088" s="209"/>
      <c r="E1088" s="209"/>
      <c r="F1088" s="209"/>
      <c r="G1088" s="206" t="s">
        <v>62</v>
      </c>
      <c r="H1088" s="206"/>
      <c r="I1088" s="273" t="s">
        <v>62</v>
      </c>
      <c r="J1088" s="142" t="str">
        <f t="shared" si="448"/>
        <v>X</v>
      </c>
      <c r="K1088" s="206" t="str">
        <f t="shared" si="449"/>
        <v>X</v>
      </c>
      <c r="L1088" s="206" t="s">
        <v>62</v>
      </c>
      <c r="M1088" s="206"/>
      <c r="N1088" s="206"/>
      <c r="O1088" s="87" t="s">
        <v>62</v>
      </c>
      <c r="P1088" s="87" t="s">
        <v>62</v>
      </c>
      <c r="Q1088" s="87" t="s">
        <v>62</v>
      </c>
      <c r="R1088" s="87" t="s">
        <v>62</v>
      </c>
      <c r="S1088" s="109"/>
    </row>
    <row r="1089" spans="1:19" ht="65.45" customHeight="1" x14ac:dyDescent="0.2">
      <c r="A1089" s="332"/>
      <c r="B1089" s="148" t="s">
        <v>192</v>
      </c>
      <c r="C1089" s="209"/>
      <c r="D1089" s="209" t="s">
        <v>62</v>
      </c>
      <c r="E1089" s="209"/>
      <c r="F1089" s="209"/>
      <c r="G1089" s="206">
        <f t="shared" ref="G1089:I1089" si="463">G1087</f>
        <v>65</v>
      </c>
      <c r="H1089" s="206">
        <f t="shared" si="463"/>
        <v>65</v>
      </c>
      <c r="I1089" s="273">
        <f t="shared" si="463"/>
        <v>1</v>
      </c>
      <c r="J1089" s="142">
        <f t="shared" si="448"/>
        <v>1</v>
      </c>
      <c r="K1089" s="206">
        <f t="shared" si="449"/>
        <v>65</v>
      </c>
      <c r="L1089" s="206" t="s">
        <v>62</v>
      </c>
      <c r="M1089" s="84">
        <v>46022</v>
      </c>
      <c r="N1089" s="84">
        <v>46022</v>
      </c>
      <c r="O1089" s="83"/>
      <c r="P1089" s="87" t="s">
        <v>62</v>
      </c>
      <c r="Q1089" s="83"/>
      <c r="R1089" s="83"/>
      <c r="S1089" s="109"/>
    </row>
    <row r="1090" spans="1:19" ht="15" customHeight="1" x14ac:dyDescent="0.2">
      <c r="A1090" s="332"/>
      <c r="B1090" s="147" t="s">
        <v>193</v>
      </c>
      <c r="C1090" s="209"/>
      <c r="D1090" s="209"/>
      <c r="E1090" s="209"/>
      <c r="F1090" s="209"/>
      <c r="G1090" s="206" t="s">
        <v>62</v>
      </c>
      <c r="H1090" s="206"/>
      <c r="I1090" s="273" t="s">
        <v>62</v>
      </c>
      <c r="J1090" s="142" t="str">
        <f t="shared" si="448"/>
        <v>X</v>
      </c>
      <c r="K1090" s="206" t="str">
        <f t="shared" si="449"/>
        <v>X</v>
      </c>
      <c r="L1090" s="206" t="s">
        <v>62</v>
      </c>
      <c r="M1090" s="206"/>
      <c r="N1090" s="206"/>
      <c r="O1090" s="87" t="s">
        <v>62</v>
      </c>
      <c r="P1090" s="87" t="s">
        <v>62</v>
      </c>
      <c r="Q1090" s="87" t="s">
        <v>62</v>
      </c>
      <c r="R1090" s="87" t="s">
        <v>62</v>
      </c>
      <c r="S1090" s="109"/>
    </row>
    <row r="1091" spans="1:19" ht="38.65" customHeight="1" x14ac:dyDescent="0.2">
      <c r="A1091" s="332"/>
      <c r="B1091" s="148" t="s">
        <v>330</v>
      </c>
      <c r="C1091" s="209"/>
      <c r="D1091" s="209" t="s">
        <v>62</v>
      </c>
      <c r="E1091" s="209"/>
      <c r="F1091" s="209"/>
      <c r="G1091" s="206">
        <f t="shared" ref="G1091:I1091" si="464">G1089</f>
        <v>65</v>
      </c>
      <c r="H1091" s="206">
        <f t="shared" si="464"/>
        <v>65</v>
      </c>
      <c r="I1091" s="273">
        <f t="shared" si="464"/>
        <v>1</v>
      </c>
      <c r="J1091" s="142">
        <f t="shared" si="448"/>
        <v>1</v>
      </c>
      <c r="K1091" s="206">
        <f t="shared" si="449"/>
        <v>65</v>
      </c>
      <c r="L1091" s="206" t="s">
        <v>62</v>
      </c>
      <c r="M1091" s="84">
        <v>46022</v>
      </c>
      <c r="N1091" s="84">
        <v>46022</v>
      </c>
      <c r="O1091" s="83"/>
      <c r="P1091" s="87" t="s">
        <v>62</v>
      </c>
      <c r="Q1091" s="83"/>
      <c r="R1091" s="83"/>
      <c r="S1091" s="109"/>
    </row>
    <row r="1092" spans="1:19" ht="21" customHeight="1" x14ac:dyDescent="0.2">
      <c r="A1092" s="332"/>
      <c r="B1092" s="147" t="s">
        <v>71</v>
      </c>
      <c r="C1092" s="209"/>
      <c r="D1092" s="209"/>
      <c r="E1092" s="209"/>
      <c r="F1092" s="209"/>
      <c r="G1092" s="206" t="s">
        <v>62</v>
      </c>
      <c r="H1092" s="206"/>
      <c r="I1092" s="273" t="s">
        <v>62</v>
      </c>
      <c r="J1092" s="142" t="str">
        <f t="shared" si="448"/>
        <v>X</v>
      </c>
      <c r="K1092" s="206" t="str">
        <f t="shared" si="449"/>
        <v>X</v>
      </c>
      <c r="L1092" s="206" t="s">
        <v>62</v>
      </c>
      <c r="M1092" s="206"/>
      <c r="N1092" s="206"/>
      <c r="O1092" s="87" t="s">
        <v>62</v>
      </c>
      <c r="P1092" s="87" t="s">
        <v>62</v>
      </c>
      <c r="Q1092" s="87" t="s">
        <v>62</v>
      </c>
      <c r="R1092" s="87" t="s">
        <v>62</v>
      </c>
      <c r="S1092" s="109"/>
    </row>
    <row r="1093" spans="1:19" ht="21" customHeight="1" x14ac:dyDescent="0.2">
      <c r="A1093" s="333"/>
      <c r="B1093" s="148" t="s">
        <v>72</v>
      </c>
      <c r="C1093" s="209"/>
      <c r="D1093" s="209" t="s">
        <v>62</v>
      </c>
      <c r="E1093" s="209"/>
      <c r="F1093" s="209"/>
      <c r="G1093" s="206">
        <f t="shared" ref="G1093:I1093" si="465">G1091</f>
        <v>65</v>
      </c>
      <c r="H1093" s="206">
        <f t="shared" si="465"/>
        <v>65</v>
      </c>
      <c r="I1093" s="273">
        <f t="shared" si="465"/>
        <v>1</v>
      </c>
      <c r="J1093" s="142">
        <f t="shared" si="448"/>
        <v>1</v>
      </c>
      <c r="K1093" s="206">
        <f t="shared" si="449"/>
        <v>65</v>
      </c>
      <c r="L1093" s="206" t="s">
        <v>62</v>
      </c>
      <c r="M1093" s="84">
        <v>46022</v>
      </c>
      <c r="N1093" s="84">
        <v>46022</v>
      </c>
      <c r="O1093" s="83"/>
      <c r="P1093" s="87" t="s">
        <v>62</v>
      </c>
      <c r="Q1093" s="83"/>
      <c r="R1093" s="83"/>
      <c r="S1093" s="109"/>
    </row>
    <row r="1094" spans="1:19" s="56" customFormat="1" ht="74.45" customHeight="1" x14ac:dyDescent="0.25">
      <c r="A1094" s="331" t="s">
        <v>145</v>
      </c>
      <c r="B1094" s="137" t="s">
        <v>326</v>
      </c>
      <c r="C1094" s="142" t="s">
        <v>191</v>
      </c>
      <c r="D1094" s="141" t="s">
        <v>333</v>
      </c>
      <c r="E1094" s="141" t="s">
        <v>320</v>
      </c>
      <c r="F1094" s="142">
        <v>642</v>
      </c>
      <c r="G1094" s="80">
        <v>1</v>
      </c>
      <c r="H1094" s="80">
        <v>1</v>
      </c>
      <c r="I1094" s="80">
        <v>0</v>
      </c>
      <c r="J1094" s="142">
        <f t="shared" si="448"/>
        <v>0</v>
      </c>
      <c r="K1094" s="80">
        <f t="shared" si="449"/>
        <v>1</v>
      </c>
      <c r="L1094" s="80"/>
      <c r="M1094" s="80" t="s">
        <v>62</v>
      </c>
      <c r="N1094" s="80" t="s">
        <v>62</v>
      </c>
      <c r="O1094" s="83">
        <v>13003.74</v>
      </c>
      <c r="P1094" s="83" t="s">
        <v>344</v>
      </c>
      <c r="Q1094" s="83">
        <v>0</v>
      </c>
      <c r="R1094" s="83"/>
      <c r="S1094" s="109"/>
    </row>
    <row r="1095" spans="1:19" ht="31.5" x14ac:dyDescent="0.2">
      <c r="A1095" s="332"/>
      <c r="B1095" s="146" t="s">
        <v>70</v>
      </c>
      <c r="C1095" s="209"/>
      <c r="D1095" s="209" t="s">
        <v>62</v>
      </c>
      <c r="E1095" s="209"/>
      <c r="F1095" s="209"/>
      <c r="G1095" s="206">
        <f>G1094</f>
        <v>1</v>
      </c>
      <c r="H1095" s="206">
        <f>H1094</f>
        <v>1</v>
      </c>
      <c r="I1095" s="273">
        <f>I1094</f>
        <v>0</v>
      </c>
      <c r="J1095" s="142">
        <f t="shared" ref="J1095:J1157" si="466">I1095</f>
        <v>0</v>
      </c>
      <c r="K1095" s="206">
        <f t="shared" ref="K1095:K1158" si="467">G1095</f>
        <v>1</v>
      </c>
      <c r="L1095" s="206" t="s">
        <v>62</v>
      </c>
      <c r="M1095" s="84">
        <v>46022</v>
      </c>
      <c r="N1095" s="84">
        <v>46022</v>
      </c>
      <c r="O1095" s="83"/>
      <c r="P1095" s="87"/>
      <c r="Q1095" s="83"/>
      <c r="R1095" s="83"/>
      <c r="S1095" s="109"/>
    </row>
    <row r="1096" spans="1:19" ht="14.25" x14ac:dyDescent="0.2">
      <c r="A1096" s="332"/>
      <c r="B1096" s="147" t="s">
        <v>76</v>
      </c>
      <c r="C1096" s="209"/>
      <c r="D1096" s="209"/>
      <c r="E1096" s="209"/>
      <c r="F1096" s="209"/>
      <c r="G1096" s="206" t="s">
        <v>62</v>
      </c>
      <c r="H1096" s="206"/>
      <c r="I1096" s="273" t="s">
        <v>62</v>
      </c>
      <c r="J1096" s="142" t="str">
        <f t="shared" si="466"/>
        <v>X</v>
      </c>
      <c r="K1096" s="206" t="str">
        <f t="shared" si="467"/>
        <v>X</v>
      </c>
      <c r="L1096" s="206" t="s">
        <v>62</v>
      </c>
      <c r="M1096" s="206"/>
      <c r="N1096" s="206"/>
      <c r="O1096" s="87" t="s">
        <v>62</v>
      </c>
      <c r="P1096" s="87" t="s">
        <v>62</v>
      </c>
      <c r="Q1096" s="87" t="s">
        <v>62</v>
      </c>
      <c r="R1096" s="87" t="s">
        <v>62</v>
      </c>
      <c r="S1096" s="109"/>
    </row>
    <row r="1097" spans="1:19" ht="65.45" customHeight="1" x14ac:dyDescent="0.2">
      <c r="A1097" s="332"/>
      <c r="B1097" s="148" t="s">
        <v>192</v>
      </c>
      <c r="C1097" s="209"/>
      <c r="D1097" s="209" t="s">
        <v>62</v>
      </c>
      <c r="E1097" s="209"/>
      <c r="F1097" s="209"/>
      <c r="G1097" s="206">
        <f>G1095</f>
        <v>1</v>
      </c>
      <c r="H1097" s="206">
        <f>H1095</f>
        <v>1</v>
      </c>
      <c r="I1097" s="273">
        <f>I1095</f>
        <v>0</v>
      </c>
      <c r="J1097" s="142">
        <f t="shared" si="466"/>
        <v>0</v>
      </c>
      <c r="K1097" s="206">
        <f t="shared" si="467"/>
        <v>1</v>
      </c>
      <c r="L1097" s="206" t="s">
        <v>62</v>
      </c>
      <c r="M1097" s="84">
        <v>46022</v>
      </c>
      <c r="N1097" s="84">
        <v>46022</v>
      </c>
      <c r="O1097" s="83"/>
      <c r="P1097" s="87" t="s">
        <v>62</v>
      </c>
      <c r="Q1097" s="83"/>
      <c r="R1097" s="83"/>
      <c r="S1097" s="109"/>
    </row>
    <row r="1098" spans="1:19" ht="15" customHeight="1" x14ac:dyDescent="0.2">
      <c r="A1098" s="332"/>
      <c r="B1098" s="147" t="s">
        <v>193</v>
      </c>
      <c r="C1098" s="209"/>
      <c r="D1098" s="209"/>
      <c r="E1098" s="209"/>
      <c r="F1098" s="209"/>
      <c r="G1098" s="206" t="s">
        <v>62</v>
      </c>
      <c r="H1098" s="206"/>
      <c r="I1098" s="273" t="s">
        <v>62</v>
      </c>
      <c r="J1098" s="142" t="str">
        <f t="shared" si="466"/>
        <v>X</v>
      </c>
      <c r="K1098" s="206" t="str">
        <f t="shared" si="467"/>
        <v>X</v>
      </c>
      <c r="L1098" s="206" t="s">
        <v>62</v>
      </c>
      <c r="M1098" s="206"/>
      <c r="N1098" s="206"/>
      <c r="O1098" s="87" t="s">
        <v>62</v>
      </c>
      <c r="P1098" s="87" t="s">
        <v>62</v>
      </c>
      <c r="Q1098" s="87" t="s">
        <v>62</v>
      </c>
      <c r="R1098" s="87" t="s">
        <v>62</v>
      </c>
      <c r="S1098" s="109"/>
    </row>
    <row r="1099" spans="1:19" ht="38.65" customHeight="1" x14ac:dyDescent="0.2">
      <c r="A1099" s="332"/>
      <c r="B1099" s="148" t="s">
        <v>330</v>
      </c>
      <c r="C1099" s="209"/>
      <c r="D1099" s="209" t="s">
        <v>62</v>
      </c>
      <c r="E1099" s="209"/>
      <c r="F1099" s="209"/>
      <c r="G1099" s="206">
        <f>G1097</f>
        <v>1</v>
      </c>
      <c r="H1099" s="206">
        <f>H1097</f>
        <v>1</v>
      </c>
      <c r="I1099" s="273">
        <f>I1097</f>
        <v>0</v>
      </c>
      <c r="J1099" s="142">
        <f t="shared" si="466"/>
        <v>0</v>
      </c>
      <c r="K1099" s="206">
        <f t="shared" si="467"/>
        <v>1</v>
      </c>
      <c r="L1099" s="206" t="s">
        <v>62</v>
      </c>
      <c r="M1099" s="84">
        <v>46022</v>
      </c>
      <c r="N1099" s="84">
        <v>46022</v>
      </c>
      <c r="O1099" s="83"/>
      <c r="P1099" s="87" t="s">
        <v>62</v>
      </c>
      <c r="Q1099" s="83"/>
      <c r="R1099" s="83"/>
      <c r="S1099" s="109"/>
    </row>
    <row r="1100" spans="1:19" ht="21" customHeight="1" x14ac:dyDescent="0.2">
      <c r="A1100" s="332"/>
      <c r="B1100" s="147" t="s">
        <v>71</v>
      </c>
      <c r="C1100" s="209"/>
      <c r="D1100" s="209"/>
      <c r="E1100" s="209"/>
      <c r="F1100" s="209"/>
      <c r="G1100" s="206" t="s">
        <v>62</v>
      </c>
      <c r="H1100" s="206"/>
      <c r="I1100" s="273" t="s">
        <v>62</v>
      </c>
      <c r="J1100" s="142" t="str">
        <f t="shared" si="466"/>
        <v>X</v>
      </c>
      <c r="K1100" s="206" t="str">
        <f t="shared" si="467"/>
        <v>X</v>
      </c>
      <c r="L1100" s="206" t="s">
        <v>62</v>
      </c>
      <c r="M1100" s="206"/>
      <c r="N1100" s="206"/>
      <c r="O1100" s="87" t="s">
        <v>62</v>
      </c>
      <c r="P1100" s="87" t="s">
        <v>62</v>
      </c>
      <c r="Q1100" s="87" t="s">
        <v>62</v>
      </c>
      <c r="R1100" s="87" t="s">
        <v>62</v>
      </c>
      <c r="S1100" s="109"/>
    </row>
    <row r="1101" spans="1:19" ht="21" customHeight="1" x14ac:dyDescent="0.2">
      <c r="A1101" s="333"/>
      <c r="B1101" s="148" t="s">
        <v>72</v>
      </c>
      <c r="C1101" s="209"/>
      <c r="D1101" s="209" t="s">
        <v>62</v>
      </c>
      <c r="E1101" s="209"/>
      <c r="F1101" s="209"/>
      <c r="G1101" s="206">
        <f>G1099</f>
        <v>1</v>
      </c>
      <c r="H1101" s="206">
        <f>H1099</f>
        <v>1</v>
      </c>
      <c r="I1101" s="273">
        <f>I1099</f>
        <v>0</v>
      </c>
      <c r="J1101" s="142">
        <f t="shared" si="466"/>
        <v>0</v>
      </c>
      <c r="K1101" s="206">
        <f t="shared" si="467"/>
        <v>1</v>
      </c>
      <c r="L1101" s="206" t="s">
        <v>62</v>
      </c>
      <c r="M1101" s="84">
        <v>46022</v>
      </c>
      <c r="N1101" s="84">
        <v>46022</v>
      </c>
      <c r="O1101" s="83"/>
      <c r="P1101" s="87" t="s">
        <v>62</v>
      </c>
      <c r="Q1101" s="83"/>
      <c r="R1101" s="83"/>
      <c r="S1101" s="109"/>
    </row>
    <row r="1102" spans="1:19" s="56" customFormat="1" ht="74.45" customHeight="1" x14ac:dyDescent="0.25">
      <c r="A1102" s="331" t="s">
        <v>144</v>
      </c>
      <c r="B1102" s="137" t="s">
        <v>326</v>
      </c>
      <c r="C1102" s="142" t="s">
        <v>191</v>
      </c>
      <c r="D1102" s="141" t="s">
        <v>333</v>
      </c>
      <c r="E1102" s="141" t="s">
        <v>320</v>
      </c>
      <c r="F1102" s="142">
        <v>642</v>
      </c>
      <c r="G1102" s="80">
        <v>20</v>
      </c>
      <c r="H1102" s="80">
        <v>20</v>
      </c>
      <c r="I1102" s="80">
        <v>0</v>
      </c>
      <c r="J1102" s="142">
        <f t="shared" si="466"/>
        <v>0</v>
      </c>
      <c r="K1102" s="80">
        <f t="shared" si="467"/>
        <v>20</v>
      </c>
      <c r="L1102" s="80"/>
      <c r="M1102" s="80" t="s">
        <v>62</v>
      </c>
      <c r="N1102" s="80" t="s">
        <v>62</v>
      </c>
      <c r="O1102" s="83">
        <v>125757.33</v>
      </c>
      <c r="P1102" s="83" t="s">
        <v>344</v>
      </c>
      <c r="Q1102" s="83">
        <v>0</v>
      </c>
      <c r="R1102" s="83"/>
      <c r="S1102" s="109"/>
    </row>
    <row r="1103" spans="1:19" ht="31.5" x14ac:dyDescent="0.2">
      <c r="A1103" s="332"/>
      <c r="B1103" s="146" t="s">
        <v>70</v>
      </c>
      <c r="C1103" s="209"/>
      <c r="D1103" s="209" t="s">
        <v>62</v>
      </c>
      <c r="E1103" s="209"/>
      <c r="F1103" s="209"/>
      <c r="G1103" s="206">
        <f>G1102</f>
        <v>20</v>
      </c>
      <c r="H1103" s="206">
        <f>H1102</f>
        <v>20</v>
      </c>
      <c r="I1103" s="273">
        <f>I1102</f>
        <v>0</v>
      </c>
      <c r="J1103" s="142">
        <f t="shared" si="466"/>
        <v>0</v>
      </c>
      <c r="K1103" s="206">
        <f t="shared" si="467"/>
        <v>20</v>
      </c>
      <c r="L1103" s="206" t="s">
        <v>62</v>
      </c>
      <c r="M1103" s="84">
        <v>46022</v>
      </c>
      <c r="N1103" s="84">
        <v>46022</v>
      </c>
      <c r="O1103" s="83"/>
      <c r="P1103" s="87"/>
      <c r="Q1103" s="83"/>
      <c r="R1103" s="83"/>
      <c r="S1103" s="109"/>
    </row>
    <row r="1104" spans="1:19" ht="14.25" x14ac:dyDescent="0.2">
      <c r="A1104" s="332"/>
      <c r="B1104" s="147" t="s">
        <v>76</v>
      </c>
      <c r="C1104" s="209"/>
      <c r="D1104" s="209"/>
      <c r="E1104" s="209"/>
      <c r="F1104" s="209"/>
      <c r="G1104" s="206" t="s">
        <v>62</v>
      </c>
      <c r="H1104" s="206"/>
      <c r="I1104" s="273" t="s">
        <v>62</v>
      </c>
      <c r="J1104" s="142" t="str">
        <f t="shared" si="466"/>
        <v>X</v>
      </c>
      <c r="K1104" s="206" t="str">
        <f t="shared" si="467"/>
        <v>X</v>
      </c>
      <c r="L1104" s="206" t="s">
        <v>62</v>
      </c>
      <c r="M1104" s="206"/>
      <c r="N1104" s="206"/>
      <c r="O1104" s="87" t="s">
        <v>62</v>
      </c>
      <c r="P1104" s="87" t="s">
        <v>62</v>
      </c>
      <c r="Q1104" s="87" t="s">
        <v>62</v>
      </c>
      <c r="R1104" s="87" t="s">
        <v>62</v>
      </c>
      <c r="S1104" s="109"/>
    </row>
    <row r="1105" spans="1:19" ht="65.45" customHeight="1" x14ac:dyDescent="0.2">
      <c r="A1105" s="332"/>
      <c r="B1105" s="148" t="s">
        <v>192</v>
      </c>
      <c r="C1105" s="209"/>
      <c r="D1105" s="209" t="s">
        <v>62</v>
      </c>
      <c r="E1105" s="209"/>
      <c r="F1105" s="209"/>
      <c r="G1105" s="206">
        <f>G1103</f>
        <v>20</v>
      </c>
      <c r="H1105" s="206">
        <f>H1103</f>
        <v>20</v>
      </c>
      <c r="I1105" s="273">
        <f>I1103</f>
        <v>0</v>
      </c>
      <c r="J1105" s="142">
        <f t="shared" si="466"/>
        <v>0</v>
      </c>
      <c r="K1105" s="206">
        <f t="shared" si="467"/>
        <v>20</v>
      </c>
      <c r="L1105" s="206" t="s">
        <v>62</v>
      </c>
      <c r="M1105" s="84">
        <v>46022</v>
      </c>
      <c r="N1105" s="84">
        <v>46022</v>
      </c>
      <c r="O1105" s="83"/>
      <c r="P1105" s="87" t="s">
        <v>62</v>
      </c>
      <c r="Q1105" s="83"/>
      <c r="R1105" s="83"/>
      <c r="S1105" s="109"/>
    </row>
    <row r="1106" spans="1:19" ht="15" customHeight="1" x14ac:dyDescent="0.2">
      <c r="A1106" s="332"/>
      <c r="B1106" s="147" t="s">
        <v>193</v>
      </c>
      <c r="C1106" s="209"/>
      <c r="D1106" s="209"/>
      <c r="E1106" s="209"/>
      <c r="F1106" s="209"/>
      <c r="G1106" s="206" t="s">
        <v>62</v>
      </c>
      <c r="H1106" s="206"/>
      <c r="I1106" s="273" t="s">
        <v>62</v>
      </c>
      <c r="J1106" s="142" t="str">
        <f t="shared" si="466"/>
        <v>X</v>
      </c>
      <c r="K1106" s="206" t="str">
        <f t="shared" si="467"/>
        <v>X</v>
      </c>
      <c r="L1106" s="206" t="s">
        <v>62</v>
      </c>
      <c r="M1106" s="206"/>
      <c r="N1106" s="206"/>
      <c r="O1106" s="87" t="s">
        <v>62</v>
      </c>
      <c r="P1106" s="87" t="s">
        <v>62</v>
      </c>
      <c r="Q1106" s="87" t="s">
        <v>62</v>
      </c>
      <c r="R1106" s="87" t="s">
        <v>62</v>
      </c>
      <c r="S1106" s="109"/>
    </row>
    <row r="1107" spans="1:19" ht="38.65" customHeight="1" x14ac:dyDescent="0.2">
      <c r="A1107" s="332"/>
      <c r="B1107" s="148" t="s">
        <v>330</v>
      </c>
      <c r="C1107" s="209"/>
      <c r="D1107" s="209" t="s">
        <v>62</v>
      </c>
      <c r="E1107" s="209"/>
      <c r="F1107" s="209"/>
      <c r="G1107" s="206">
        <f>G1105</f>
        <v>20</v>
      </c>
      <c r="H1107" s="206">
        <f>H1105</f>
        <v>20</v>
      </c>
      <c r="I1107" s="273">
        <f>I1105</f>
        <v>0</v>
      </c>
      <c r="J1107" s="142">
        <f t="shared" si="466"/>
        <v>0</v>
      </c>
      <c r="K1107" s="206">
        <f t="shared" si="467"/>
        <v>20</v>
      </c>
      <c r="L1107" s="206" t="s">
        <v>62</v>
      </c>
      <c r="M1107" s="84">
        <v>46022</v>
      </c>
      <c r="N1107" s="84">
        <v>46022</v>
      </c>
      <c r="O1107" s="83"/>
      <c r="P1107" s="87" t="s">
        <v>62</v>
      </c>
      <c r="Q1107" s="83"/>
      <c r="R1107" s="83"/>
      <c r="S1107" s="109"/>
    </row>
    <row r="1108" spans="1:19" ht="21" customHeight="1" x14ac:dyDescent="0.2">
      <c r="A1108" s="332"/>
      <c r="B1108" s="147" t="s">
        <v>71</v>
      </c>
      <c r="C1108" s="209"/>
      <c r="D1108" s="209"/>
      <c r="E1108" s="209"/>
      <c r="F1108" s="209"/>
      <c r="G1108" s="206" t="s">
        <v>62</v>
      </c>
      <c r="H1108" s="206"/>
      <c r="I1108" s="273" t="s">
        <v>62</v>
      </c>
      <c r="J1108" s="142" t="str">
        <f t="shared" si="466"/>
        <v>X</v>
      </c>
      <c r="K1108" s="206" t="str">
        <f t="shared" si="467"/>
        <v>X</v>
      </c>
      <c r="L1108" s="206" t="s">
        <v>62</v>
      </c>
      <c r="M1108" s="206"/>
      <c r="N1108" s="206"/>
      <c r="O1108" s="87" t="s">
        <v>62</v>
      </c>
      <c r="P1108" s="87" t="s">
        <v>62</v>
      </c>
      <c r="Q1108" s="87" t="s">
        <v>62</v>
      </c>
      <c r="R1108" s="87" t="s">
        <v>62</v>
      </c>
      <c r="S1108" s="109"/>
    </row>
    <row r="1109" spans="1:19" ht="21" customHeight="1" x14ac:dyDescent="0.2">
      <c r="A1109" s="333"/>
      <c r="B1109" s="148" t="s">
        <v>72</v>
      </c>
      <c r="C1109" s="209"/>
      <c r="D1109" s="209" t="s">
        <v>62</v>
      </c>
      <c r="E1109" s="209"/>
      <c r="F1109" s="209"/>
      <c r="G1109" s="206">
        <f>G1107</f>
        <v>20</v>
      </c>
      <c r="H1109" s="206">
        <f>H1107</f>
        <v>20</v>
      </c>
      <c r="I1109" s="273">
        <f>I1107</f>
        <v>0</v>
      </c>
      <c r="J1109" s="142">
        <f t="shared" si="466"/>
        <v>0</v>
      </c>
      <c r="K1109" s="206">
        <f t="shared" si="467"/>
        <v>20</v>
      </c>
      <c r="L1109" s="206" t="s">
        <v>62</v>
      </c>
      <c r="M1109" s="84">
        <v>46022</v>
      </c>
      <c r="N1109" s="84">
        <v>46022</v>
      </c>
      <c r="O1109" s="83"/>
      <c r="P1109" s="87" t="s">
        <v>62</v>
      </c>
      <c r="Q1109" s="83"/>
      <c r="R1109" s="83"/>
      <c r="S1109" s="109"/>
    </row>
    <row r="1110" spans="1:19" s="56" customFormat="1" ht="74.45" customHeight="1" x14ac:dyDescent="0.25">
      <c r="A1110" s="331" t="s">
        <v>143</v>
      </c>
      <c r="B1110" s="137" t="s">
        <v>326</v>
      </c>
      <c r="C1110" s="142" t="s">
        <v>191</v>
      </c>
      <c r="D1110" s="141" t="s">
        <v>333</v>
      </c>
      <c r="E1110" s="141" t="s">
        <v>320</v>
      </c>
      <c r="F1110" s="142">
        <v>642</v>
      </c>
      <c r="G1110" s="80">
        <v>1</v>
      </c>
      <c r="H1110" s="80">
        <v>1</v>
      </c>
      <c r="I1110" s="80">
        <v>0</v>
      </c>
      <c r="J1110" s="142">
        <f t="shared" si="466"/>
        <v>0</v>
      </c>
      <c r="K1110" s="80">
        <f t="shared" si="467"/>
        <v>1</v>
      </c>
      <c r="L1110" s="80"/>
      <c r="M1110" s="80" t="s">
        <v>62</v>
      </c>
      <c r="N1110" s="80" t="s">
        <v>62</v>
      </c>
      <c r="O1110" s="83">
        <v>13611</v>
      </c>
      <c r="P1110" s="83" t="s">
        <v>344</v>
      </c>
      <c r="Q1110" s="83">
        <v>0</v>
      </c>
      <c r="R1110" s="83"/>
      <c r="S1110" s="109"/>
    </row>
    <row r="1111" spans="1:19" ht="31.5" x14ac:dyDescent="0.2">
      <c r="A1111" s="332"/>
      <c r="B1111" s="146" t="s">
        <v>70</v>
      </c>
      <c r="C1111" s="209"/>
      <c r="D1111" s="209" t="s">
        <v>62</v>
      </c>
      <c r="E1111" s="209"/>
      <c r="F1111" s="209"/>
      <c r="G1111" s="206">
        <f>G1110</f>
        <v>1</v>
      </c>
      <c r="H1111" s="206">
        <f>H1110</f>
        <v>1</v>
      </c>
      <c r="I1111" s="273">
        <f>I1110</f>
        <v>0</v>
      </c>
      <c r="J1111" s="142">
        <f t="shared" si="466"/>
        <v>0</v>
      </c>
      <c r="K1111" s="206">
        <f t="shared" si="467"/>
        <v>1</v>
      </c>
      <c r="L1111" s="206" t="s">
        <v>62</v>
      </c>
      <c r="M1111" s="84">
        <v>46022</v>
      </c>
      <c r="N1111" s="84">
        <v>46022</v>
      </c>
      <c r="O1111" s="83"/>
      <c r="P1111" s="87"/>
      <c r="Q1111" s="83"/>
      <c r="R1111" s="83"/>
      <c r="S1111" s="109"/>
    </row>
    <row r="1112" spans="1:19" ht="14.25" x14ac:dyDescent="0.2">
      <c r="A1112" s="332"/>
      <c r="B1112" s="147" t="s">
        <v>76</v>
      </c>
      <c r="C1112" s="209"/>
      <c r="D1112" s="209"/>
      <c r="E1112" s="209"/>
      <c r="F1112" s="209"/>
      <c r="G1112" s="206" t="s">
        <v>62</v>
      </c>
      <c r="H1112" s="206"/>
      <c r="I1112" s="273" t="s">
        <v>62</v>
      </c>
      <c r="J1112" s="142" t="str">
        <f t="shared" si="466"/>
        <v>X</v>
      </c>
      <c r="K1112" s="206" t="str">
        <f t="shared" si="467"/>
        <v>X</v>
      </c>
      <c r="L1112" s="206" t="s">
        <v>62</v>
      </c>
      <c r="M1112" s="206"/>
      <c r="N1112" s="206"/>
      <c r="O1112" s="87" t="s">
        <v>62</v>
      </c>
      <c r="P1112" s="87" t="s">
        <v>62</v>
      </c>
      <c r="Q1112" s="87" t="s">
        <v>62</v>
      </c>
      <c r="R1112" s="87" t="s">
        <v>62</v>
      </c>
      <c r="S1112" s="109"/>
    </row>
    <row r="1113" spans="1:19" ht="65.45" customHeight="1" x14ac:dyDescent="0.2">
      <c r="A1113" s="332"/>
      <c r="B1113" s="148" t="s">
        <v>192</v>
      </c>
      <c r="C1113" s="209"/>
      <c r="D1113" s="209" t="s">
        <v>62</v>
      </c>
      <c r="E1113" s="209"/>
      <c r="F1113" s="209"/>
      <c r="G1113" s="206">
        <f>G1111</f>
        <v>1</v>
      </c>
      <c r="H1113" s="206">
        <f>H1111</f>
        <v>1</v>
      </c>
      <c r="I1113" s="273">
        <f>I1111</f>
        <v>0</v>
      </c>
      <c r="J1113" s="142">
        <f t="shared" si="466"/>
        <v>0</v>
      </c>
      <c r="K1113" s="206">
        <f t="shared" si="467"/>
        <v>1</v>
      </c>
      <c r="L1113" s="206" t="s">
        <v>62</v>
      </c>
      <c r="M1113" s="84">
        <v>46022</v>
      </c>
      <c r="N1113" s="84">
        <v>46022</v>
      </c>
      <c r="O1113" s="83"/>
      <c r="P1113" s="87" t="s">
        <v>62</v>
      </c>
      <c r="Q1113" s="83"/>
      <c r="R1113" s="83"/>
      <c r="S1113" s="109"/>
    </row>
    <row r="1114" spans="1:19" ht="15" customHeight="1" x14ac:dyDescent="0.2">
      <c r="A1114" s="332"/>
      <c r="B1114" s="147" t="s">
        <v>193</v>
      </c>
      <c r="C1114" s="209"/>
      <c r="D1114" s="209"/>
      <c r="E1114" s="209"/>
      <c r="F1114" s="209"/>
      <c r="G1114" s="206" t="s">
        <v>62</v>
      </c>
      <c r="H1114" s="206"/>
      <c r="I1114" s="273" t="s">
        <v>62</v>
      </c>
      <c r="J1114" s="142" t="str">
        <f t="shared" si="466"/>
        <v>X</v>
      </c>
      <c r="K1114" s="206" t="str">
        <f t="shared" si="467"/>
        <v>X</v>
      </c>
      <c r="L1114" s="206" t="s">
        <v>62</v>
      </c>
      <c r="M1114" s="206"/>
      <c r="N1114" s="206"/>
      <c r="O1114" s="87" t="s">
        <v>62</v>
      </c>
      <c r="P1114" s="87" t="s">
        <v>62</v>
      </c>
      <c r="Q1114" s="87" t="s">
        <v>62</v>
      </c>
      <c r="R1114" s="87" t="s">
        <v>62</v>
      </c>
      <c r="S1114" s="109"/>
    </row>
    <row r="1115" spans="1:19" ht="38.65" customHeight="1" x14ac:dyDescent="0.2">
      <c r="A1115" s="332"/>
      <c r="B1115" s="148" t="s">
        <v>330</v>
      </c>
      <c r="C1115" s="209"/>
      <c r="D1115" s="209" t="s">
        <v>62</v>
      </c>
      <c r="E1115" s="209"/>
      <c r="F1115" s="209"/>
      <c r="G1115" s="206">
        <f>G1113</f>
        <v>1</v>
      </c>
      <c r="H1115" s="206">
        <f>H1113</f>
        <v>1</v>
      </c>
      <c r="I1115" s="273">
        <f>I1113</f>
        <v>0</v>
      </c>
      <c r="J1115" s="142">
        <f t="shared" si="466"/>
        <v>0</v>
      </c>
      <c r="K1115" s="206">
        <f t="shared" si="467"/>
        <v>1</v>
      </c>
      <c r="L1115" s="206" t="s">
        <v>62</v>
      </c>
      <c r="M1115" s="84">
        <v>46022</v>
      </c>
      <c r="N1115" s="84">
        <v>46022</v>
      </c>
      <c r="O1115" s="83"/>
      <c r="P1115" s="87" t="s">
        <v>62</v>
      </c>
      <c r="Q1115" s="83"/>
      <c r="R1115" s="83"/>
      <c r="S1115" s="109"/>
    </row>
    <row r="1116" spans="1:19" ht="21" customHeight="1" x14ac:dyDescent="0.2">
      <c r="A1116" s="332"/>
      <c r="B1116" s="147" t="s">
        <v>71</v>
      </c>
      <c r="C1116" s="209"/>
      <c r="D1116" s="209"/>
      <c r="E1116" s="209"/>
      <c r="F1116" s="209"/>
      <c r="G1116" s="206" t="s">
        <v>62</v>
      </c>
      <c r="H1116" s="206"/>
      <c r="I1116" s="273" t="s">
        <v>62</v>
      </c>
      <c r="J1116" s="142" t="str">
        <f t="shared" si="466"/>
        <v>X</v>
      </c>
      <c r="K1116" s="206" t="str">
        <f t="shared" si="467"/>
        <v>X</v>
      </c>
      <c r="L1116" s="206" t="s">
        <v>62</v>
      </c>
      <c r="M1116" s="206"/>
      <c r="N1116" s="206"/>
      <c r="O1116" s="87" t="s">
        <v>62</v>
      </c>
      <c r="P1116" s="87" t="s">
        <v>62</v>
      </c>
      <c r="Q1116" s="87" t="s">
        <v>62</v>
      </c>
      <c r="R1116" s="87" t="s">
        <v>62</v>
      </c>
      <c r="S1116" s="109"/>
    </row>
    <row r="1117" spans="1:19" ht="21" customHeight="1" x14ac:dyDescent="0.2">
      <c r="A1117" s="333"/>
      <c r="B1117" s="148" t="s">
        <v>72</v>
      </c>
      <c r="C1117" s="209"/>
      <c r="D1117" s="209" t="s">
        <v>62</v>
      </c>
      <c r="E1117" s="209"/>
      <c r="F1117" s="209"/>
      <c r="G1117" s="206">
        <f>G1115</f>
        <v>1</v>
      </c>
      <c r="H1117" s="206">
        <f>H1115</f>
        <v>1</v>
      </c>
      <c r="I1117" s="273">
        <f>I1115</f>
        <v>0</v>
      </c>
      <c r="J1117" s="142">
        <f t="shared" si="466"/>
        <v>0</v>
      </c>
      <c r="K1117" s="206">
        <f t="shared" si="467"/>
        <v>1</v>
      </c>
      <c r="L1117" s="206" t="s">
        <v>62</v>
      </c>
      <c r="M1117" s="84">
        <v>46022</v>
      </c>
      <c r="N1117" s="84">
        <v>46022</v>
      </c>
      <c r="O1117" s="83"/>
      <c r="P1117" s="87" t="s">
        <v>62</v>
      </c>
      <c r="Q1117" s="83"/>
      <c r="R1117" s="83"/>
      <c r="S1117" s="109"/>
    </row>
    <row r="1118" spans="1:19" s="56" customFormat="1" ht="74.45" customHeight="1" x14ac:dyDescent="0.25">
      <c r="A1118" s="331" t="s">
        <v>142</v>
      </c>
      <c r="B1118" s="137" t="s">
        <v>326</v>
      </c>
      <c r="C1118" s="142" t="s">
        <v>191</v>
      </c>
      <c r="D1118" s="141" t="s">
        <v>333</v>
      </c>
      <c r="E1118" s="141" t="s">
        <v>320</v>
      </c>
      <c r="F1118" s="142">
        <v>642</v>
      </c>
      <c r="G1118" s="80">
        <v>29</v>
      </c>
      <c r="H1118" s="80">
        <v>29</v>
      </c>
      <c r="I1118" s="80">
        <v>0</v>
      </c>
      <c r="J1118" s="142">
        <f t="shared" si="466"/>
        <v>0</v>
      </c>
      <c r="K1118" s="80">
        <f t="shared" si="467"/>
        <v>29</v>
      </c>
      <c r="L1118" s="80"/>
      <c r="M1118" s="80" t="s">
        <v>62</v>
      </c>
      <c r="N1118" s="80" t="s">
        <v>62</v>
      </c>
      <c r="O1118" s="83">
        <v>161477.87</v>
      </c>
      <c r="P1118" s="83" t="s">
        <v>344</v>
      </c>
      <c r="Q1118" s="83">
        <v>129530</v>
      </c>
      <c r="R1118" s="83"/>
      <c r="S1118" s="109"/>
    </row>
    <row r="1119" spans="1:19" ht="31.5" x14ac:dyDescent="0.2">
      <c r="A1119" s="332"/>
      <c r="B1119" s="146" t="s">
        <v>70</v>
      </c>
      <c r="C1119" s="209"/>
      <c r="D1119" s="209" t="s">
        <v>62</v>
      </c>
      <c r="E1119" s="209"/>
      <c r="F1119" s="209"/>
      <c r="G1119" s="206">
        <f>G1118</f>
        <v>29</v>
      </c>
      <c r="H1119" s="206">
        <f>H1118</f>
        <v>29</v>
      </c>
      <c r="I1119" s="273">
        <f>I1118</f>
        <v>0</v>
      </c>
      <c r="J1119" s="142">
        <f t="shared" si="466"/>
        <v>0</v>
      </c>
      <c r="K1119" s="206">
        <f t="shared" si="467"/>
        <v>29</v>
      </c>
      <c r="L1119" s="206" t="s">
        <v>62</v>
      </c>
      <c r="M1119" s="84">
        <v>46022</v>
      </c>
      <c r="N1119" s="84">
        <v>46022</v>
      </c>
      <c r="O1119" s="83"/>
      <c r="P1119" s="87"/>
      <c r="Q1119" s="83"/>
      <c r="R1119" s="83"/>
      <c r="S1119" s="109"/>
    </row>
    <row r="1120" spans="1:19" ht="14.25" x14ac:dyDescent="0.2">
      <c r="A1120" s="332"/>
      <c r="B1120" s="147" t="s">
        <v>76</v>
      </c>
      <c r="C1120" s="209"/>
      <c r="D1120" s="209"/>
      <c r="E1120" s="209"/>
      <c r="F1120" s="209"/>
      <c r="G1120" s="206" t="s">
        <v>62</v>
      </c>
      <c r="H1120" s="206"/>
      <c r="I1120" s="273" t="s">
        <v>62</v>
      </c>
      <c r="J1120" s="142" t="str">
        <f t="shared" si="466"/>
        <v>X</v>
      </c>
      <c r="K1120" s="206" t="str">
        <f t="shared" si="467"/>
        <v>X</v>
      </c>
      <c r="L1120" s="206" t="s">
        <v>62</v>
      </c>
      <c r="M1120" s="206"/>
      <c r="N1120" s="206"/>
      <c r="O1120" s="87" t="s">
        <v>62</v>
      </c>
      <c r="P1120" s="87" t="s">
        <v>62</v>
      </c>
      <c r="Q1120" s="87" t="s">
        <v>62</v>
      </c>
      <c r="R1120" s="87" t="s">
        <v>62</v>
      </c>
      <c r="S1120" s="109"/>
    </row>
    <row r="1121" spans="1:19" ht="65.45" customHeight="1" x14ac:dyDescent="0.2">
      <c r="A1121" s="332"/>
      <c r="B1121" s="148" t="s">
        <v>192</v>
      </c>
      <c r="C1121" s="209"/>
      <c r="D1121" s="209" t="s">
        <v>62</v>
      </c>
      <c r="E1121" s="209"/>
      <c r="F1121" s="209"/>
      <c r="G1121" s="206">
        <f>G1119</f>
        <v>29</v>
      </c>
      <c r="H1121" s="206">
        <f>H1119</f>
        <v>29</v>
      </c>
      <c r="I1121" s="273">
        <f>I1119</f>
        <v>0</v>
      </c>
      <c r="J1121" s="142">
        <f t="shared" si="466"/>
        <v>0</v>
      </c>
      <c r="K1121" s="206">
        <f t="shared" si="467"/>
        <v>29</v>
      </c>
      <c r="L1121" s="206" t="s">
        <v>62</v>
      </c>
      <c r="M1121" s="84">
        <v>46022</v>
      </c>
      <c r="N1121" s="84">
        <v>46022</v>
      </c>
      <c r="O1121" s="83"/>
      <c r="P1121" s="87" t="s">
        <v>62</v>
      </c>
      <c r="Q1121" s="83"/>
      <c r="R1121" s="83"/>
      <c r="S1121" s="109"/>
    </row>
    <row r="1122" spans="1:19" ht="15" customHeight="1" x14ac:dyDescent="0.2">
      <c r="A1122" s="332"/>
      <c r="B1122" s="147" t="s">
        <v>193</v>
      </c>
      <c r="C1122" s="209"/>
      <c r="D1122" s="209"/>
      <c r="E1122" s="209"/>
      <c r="F1122" s="209"/>
      <c r="G1122" s="206" t="s">
        <v>62</v>
      </c>
      <c r="H1122" s="206"/>
      <c r="I1122" s="273" t="s">
        <v>62</v>
      </c>
      <c r="J1122" s="142" t="str">
        <f t="shared" si="466"/>
        <v>X</v>
      </c>
      <c r="K1122" s="206" t="str">
        <f t="shared" si="467"/>
        <v>X</v>
      </c>
      <c r="L1122" s="206" t="s">
        <v>62</v>
      </c>
      <c r="M1122" s="206"/>
      <c r="N1122" s="206"/>
      <c r="O1122" s="87" t="s">
        <v>62</v>
      </c>
      <c r="P1122" s="87" t="s">
        <v>62</v>
      </c>
      <c r="Q1122" s="87" t="s">
        <v>62</v>
      </c>
      <c r="R1122" s="87" t="s">
        <v>62</v>
      </c>
      <c r="S1122" s="109"/>
    </row>
    <row r="1123" spans="1:19" ht="38.65" customHeight="1" x14ac:dyDescent="0.2">
      <c r="A1123" s="332"/>
      <c r="B1123" s="148" t="s">
        <v>330</v>
      </c>
      <c r="C1123" s="209"/>
      <c r="D1123" s="209" t="s">
        <v>62</v>
      </c>
      <c r="E1123" s="209"/>
      <c r="F1123" s="209"/>
      <c r="G1123" s="206">
        <f>G1121</f>
        <v>29</v>
      </c>
      <c r="H1123" s="206">
        <f>H1121</f>
        <v>29</v>
      </c>
      <c r="I1123" s="273">
        <f>I1121</f>
        <v>0</v>
      </c>
      <c r="J1123" s="142">
        <f t="shared" si="466"/>
        <v>0</v>
      </c>
      <c r="K1123" s="206">
        <f t="shared" si="467"/>
        <v>29</v>
      </c>
      <c r="L1123" s="206" t="s">
        <v>62</v>
      </c>
      <c r="M1123" s="84">
        <v>46022</v>
      </c>
      <c r="N1123" s="84">
        <v>46022</v>
      </c>
      <c r="O1123" s="83"/>
      <c r="P1123" s="87" t="s">
        <v>62</v>
      </c>
      <c r="Q1123" s="83"/>
      <c r="R1123" s="83"/>
      <c r="S1123" s="109"/>
    </row>
    <row r="1124" spans="1:19" ht="21" customHeight="1" x14ac:dyDescent="0.2">
      <c r="A1124" s="332"/>
      <c r="B1124" s="147" t="s">
        <v>71</v>
      </c>
      <c r="C1124" s="209"/>
      <c r="D1124" s="209"/>
      <c r="E1124" s="209"/>
      <c r="F1124" s="209"/>
      <c r="G1124" s="206" t="s">
        <v>62</v>
      </c>
      <c r="H1124" s="206"/>
      <c r="I1124" s="273" t="s">
        <v>62</v>
      </c>
      <c r="J1124" s="142" t="str">
        <f t="shared" si="466"/>
        <v>X</v>
      </c>
      <c r="K1124" s="206" t="str">
        <f t="shared" si="467"/>
        <v>X</v>
      </c>
      <c r="L1124" s="206" t="s">
        <v>62</v>
      </c>
      <c r="M1124" s="206"/>
      <c r="N1124" s="206"/>
      <c r="O1124" s="87" t="s">
        <v>62</v>
      </c>
      <c r="P1124" s="87" t="s">
        <v>62</v>
      </c>
      <c r="Q1124" s="87" t="s">
        <v>62</v>
      </c>
      <c r="R1124" s="87" t="s">
        <v>62</v>
      </c>
      <c r="S1124" s="109"/>
    </row>
    <row r="1125" spans="1:19" ht="21" customHeight="1" x14ac:dyDescent="0.2">
      <c r="A1125" s="333"/>
      <c r="B1125" s="148" t="s">
        <v>72</v>
      </c>
      <c r="C1125" s="209"/>
      <c r="D1125" s="209" t="s">
        <v>62</v>
      </c>
      <c r="E1125" s="209"/>
      <c r="F1125" s="209"/>
      <c r="G1125" s="206">
        <f>G1123</f>
        <v>29</v>
      </c>
      <c r="H1125" s="206">
        <f>H1123</f>
        <v>29</v>
      </c>
      <c r="I1125" s="273">
        <f>I1123</f>
        <v>0</v>
      </c>
      <c r="J1125" s="142">
        <f t="shared" si="466"/>
        <v>0</v>
      </c>
      <c r="K1125" s="206">
        <f t="shared" si="467"/>
        <v>29</v>
      </c>
      <c r="L1125" s="206" t="s">
        <v>62</v>
      </c>
      <c r="M1125" s="84">
        <v>46022</v>
      </c>
      <c r="N1125" s="84">
        <v>46022</v>
      </c>
      <c r="O1125" s="83"/>
      <c r="P1125" s="87" t="s">
        <v>62</v>
      </c>
      <c r="Q1125" s="83"/>
      <c r="R1125" s="83"/>
      <c r="S1125" s="109"/>
    </row>
    <row r="1126" spans="1:19" s="56" customFormat="1" ht="74.45" customHeight="1" x14ac:dyDescent="0.25">
      <c r="A1126" s="331" t="s">
        <v>141</v>
      </c>
      <c r="B1126" s="137" t="s">
        <v>326</v>
      </c>
      <c r="C1126" s="142" t="s">
        <v>191</v>
      </c>
      <c r="D1126" s="141" t="s">
        <v>333</v>
      </c>
      <c r="E1126" s="141" t="s">
        <v>320</v>
      </c>
      <c r="F1126" s="142">
        <v>642</v>
      </c>
      <c r="G1126" s="80">
        <v>35</v>
      </c>
      <c r="H1126" s="80">
        <v>35</v>
      </c>
      <c r="I1126" s="80">
        <f>0</f>
        <v>0</v>
      </c>
      <c r="J1126" s="142">
        <f t="shared" si="466"/>
        <v>0</v>
      </c>
      <c r="K1126" s="80">
        <f t="shared" si="467"/>
        <v>35</v>
      </c>
      <c r="L1126" s="80"/>
      <c r="M1126" s="80" t="s">
        <v>62</v>
      </c>
      <c r="N1126" s="80" t="s">
        <v>62</v>
      </c>
      <c r="O1126" s="83">
        <v>289468.33</v>
      </c>
      <c r="P1126" s="83" t="s">
        <v>344</v>
      </c>
      <c r="Q1126" s="83">
        <v>0</v>
      </c>
      <c r="R1126" s="83"/>
      <c r="S1126" s="109"/>
    </row>
    <row r="1127" spans="1:19" ht="31.5" x14ac:dyDescent="0.2">
      <c r="A1127" s="332"/>
      <c r="B1127" s="146" t="s">
        <v>70</v>
      </c>
      <c r="C1127" s="209"/>
      <c r="D1127" s="209" t="s">
        <v>62</v>
      </c>
      <c r="E1127" s="209"/>
      <c r="F1127" s="209"/>
      <c r="G1127" s="206">
        <f>G1126</f>
        <v>35</v>
      </c>
      <c r="H1127" s="206">
        <f>H1126</f>
        <v>35</v>
      </c>
      <c r="I1127" s="273">
        <f>I1126</f>
        <v>0</v>
      </c>
      <c r="J1127" s="142">
        <f t="shared" si="466"/>
        <v>0</v>
      </c>
      <c r="K1127" s="206">
        <f t="shared" si="467"/>
        <v>35</v>
      </c>
      <c r="L1127" s="206" t="s">
        <v>62</v>
      </c>
      <c r="M1127" s="84">
        <v>46022</v>
      </c>
      <c r="N1127" s="84">
        <v>46022</v>
      </c>
      <c r="O1127" s="83"/>
      <c r="P1127" s="87"/>
      <c r="Q1127" s="83"/>
      <c r="R1127" s="83"/>
      <c r="S1127" s="109"/>
    </row>
    <row r="1128" spans="1:19" ht="14.25" x14ac:dyDescent="0.2">
      <c r="A1128" s="332"/>
      <c r="B1128" s="147" t="s">
        <v>76</v>
      </c>
      <c r="C1128" s="209"/>
      <c r="D1128" s="209"/>
      <c r="E1128" s="209"/>
      <c r="F1128" s="209"/>
      <c r="G1128" s="206" t="s">
        <v>62</v>
      </c>
      <c r="H1128" s="206"/>
      <c r="I1128" s="273" t="s">
        <v>62</v>
      </c>
      <c r="J1128" s="142" t="str">
        <f t="shared" si="466"/>
        <v>X</v>
      </c>
      <c r="K1128" s="206" t="str">
        <f t="shared" si="467"/>
        <v>X</v>
      </c>
      <c r="L1128" s="206" t="s">
        <v>62</v>
      </c>
      <c r="M1128" s="206"/>
      <c r="N1128" s="206"/>
      <c r="O1128" s="87" t="s">
        <v>62</v>
      </c>
      <c r="P1128" s="87" t="s">
        <v>62</v>
      </c>
      <c r="Q1128" s="87" t="s">
        <v>62</v>
      </c>
      <c r="R1128" s="87" t="s">
        <v>62</v>
      </c>
      <c r="S1128" s="109"/>
    </row>
    <row r="1129" spans="1:19" ht="65.45" customHeight="1" x14ac:dyDescent="0.2">
      <c r="A1129" s="332"/>
      <c r="B1129" s="148" t="s">
        <v>192</v>
      </c>
      <c r="C1129" s="209"/>
      <c r="D1129" s="209" t="s">
        <v>62</v>
      </c>
      <c r="E1129" s="209"/>
      <c r="F1129" s="209"/>
      <c r="G1129" s="206">
        <f>G1127</f>
        <v>35</v>
      </c>
      <c r="H1129" s="206">
        <f>H1127</f>
        <v>35</v>
      </c>
      <c r="I1129" s="273">
        <f>I1127</f>
        <v>0</v>
      </c>
      <c r="J1129" s="142">
        <f t="shared" si="466"/>
        <v>0</v>
      </c>
      <c r="K1129" s="206">
        <f t="shared" si="467"/>
        <v>35</v>
      </c>
      <c r="L1129" s="206" t="s">
        <v>62</v>
      </c>
      <c r="M1129" s="84">
        <v>46022</v>
      </c>
      <c r="N1129" s="84">
        <v>46022</v>
      </c>
      <c r="O1129" s="83"/>
      <c r="P1129" s="87" t="s">
        <v>62</v>
      </c>
      <c r="Q1129" s="83"/>
      <c r="R1129" s="83"/>
      <c r="S1129" s="109"/>
    </row>
    <row r="1130" spans="1:19" ht="15" customHeight="1" x14ac:dyDescent="0.2">
      <c r="A1130" s="332"/>
      <c r="B1130" s="147" t="s">
        <v>193</v>
      </c>
      <c r="C1130" s="209"/>
      <c r="D1130" s="209"/>
      <c r="E1130" s="209"/>
      <c r="F1130" s="209"/>
      <c r="G1130" s="206" t="s">
        <v>62</v>
      </c>
      <c r="H1130" s="206"/>
      <c r="I1130" s="273" t="s">
        <v>62</v>
      </c>
      <c r="J1130" s="142" t="str">
        <f t="shared" si="466"/>
        <v>X</v>
      </c>
      <c r="K1130" s="206" t="str">
        <f t="shared" si="467"/>
        <v>X</v>
      </c>
      <c r="L1130" s="206" t="s">
        <v>62</v>
      </c>
      <c r="M1130" s="206"/>
      <c r="N1130" s="206"/>
      <c r="O1130" s="87" t="s">
        <v>62</v>
      </c>
      <c r="P1130" s="87" t="s">
        <v>62</v>
      </c>
      <c r="Q1130" s="87" t="s">
        <v>62</v>
      </c>
      <c r="R1130" s="87" t="s">
        <v>62</v>
      </c>
      <c r="S1130" s="109"/>
    </row>
    <row r="1131" spans="1:19" ht="38.65" customHeight="1" x14ac:dyDescent="0.2">
      <c r="A1131" s="332"/>
      <c r="B1131" s="148" t="s">
        <v>330</v>
      </c>
      <c r="C1131" s="209"/>
      <c r="D1131" s="209" t="s">
        <v>62</v>
      </c>
      <c r="E1131" s="209"/>
      <c r="F1131" s="209"/>
      <c r="G1131" s="206">
        <f>G1129</f>
        <v>35</v>
      </c>
      <c r="H1131" s="206">
        <f>H1129</f>
        <v>35</v>
      </c>
      <c r="I1131" s="273">
        <f>I1129</f>
        <v>0</v>
      </c>
      <c r="J1131" s="142">
        <f t="shared" si="466"/>
        <v>0</v>
      </c>
      <c r="K1131" s="206">
        <f t="shared" si="467"/>
        <v>35</v>
      </c>
      <c r="L1131" s="206" t="s">
        <v>62</v>
      </c>
      <c r="M1131" s="84">
        <v>46022</v>
      </c>
      <c r="N1131" s="84">
        <v>46022</v>
      </c>
      <c r="O1131" s="83"/>
      <c r="P1131" s="87" t="s">
        <v>62</v>
      </c>
      <c r="Q1131" s="83"/>
      <c r="R1131" s="83"/>
      <c r="S1131" s="109"/>
    </row>
    <row r="1132" spans="1:19" ht="21" customHeight="1" x14ac:dyDescent="0.2">
      <c r="A1132" s="332"/>
      <c r="B1132" s="147" t="s">
        <v>71</v>
      </c>
      <c r="C1132" s="209"/>
      <c r="D1132" s="209"/>
      <c r="E1132" s="209"/>
      <c r="F1132" s="209"/>
      <c r="G1132" s="206" t="s">
        <v>62</v>
      </c>
      <c r="H1132" s="206"/>
      <c r="I1132" s="273" t="s">
        <v>62</v>
      </c>
      <c r="J1132" s="142" t="str">
        <f t="shared" si="466"/>
        <v>X</v>
      </c>
      <c r="K1132" s="206" t="str">
        <f t="shared" si="467"/>
        <v>X</v>
      </c>
      <c r="L1132" s="206" t="s">
        <v>62</v>
      </c>
      <c r="M1132" s="206"/>
      <c r="N1132" s="206"/>
      <c r="O1132" s="87" t="s">
        <v>62</v>
      </c>
      <c r="P1132" s="87" t="s">
        <v>62</v>
      </c>
      <c r="Q1132" s="87" t="s">
        <v>62</v>
      </c>
      <c r="R1132" s="87" t="s">
        <v>62</v>
      </c>
      <c r="S1132" s="109"/>
    </row>
    <row r="1133" spans="1:19" ht="21" customHeight="1" x14ac:dyDescent="0.2">
      <c r="A1133" s="333"/>
      <c r="B1133" s="148" t="s">
        <v>72</v>
      </c>
      <c r="C1133" s="209"/>
      <c r="D1133" s="209" t="s">
        <v>62</v>
      </c>
      <c r="E1133" s="209"/>
      <c r="F1133" s="209"/>
      <c r="G1133" s="206">
        <f>G1131</f>
        <v>35</v>
      </c>
      <c r="H1133" s="206">
        <f>H1131</f>
        <v>35</v>
      </c>
      <c r="I1133" s="273">
        <f>I1131</f>
        <v>0</v>
      </c>
      <c r="J1133" s="142">
        <f t="shared" si="466"/>
        <v>0</v>
      </c>
      <c r="K1133" s="206">
        <f t="shared" si="467"/>
        <v>35</v>
      </c>
      <c r="L1133" s="206" t="s">
        <v>62</v>
      </c>
      <c r="M1133" s="84">
        <v>46022</v>
      </c>
      <c r="N1133" s="84">
        <v>46022</v>
      </c>
      <c r="O1133" s="83"/>
      <c r="P1133" s="87" t="s">
        <v>62</v>
      </c>
      <c r="Q1133" s="83"/>
      <c r="R1133" s="83"/>
      <c r="S1133" s="109"/>
    </row>
    <row r="1134" spans="1:19" s="56" customFormat="1" ht="74.45" customHeight="1" x14ac:dyDescent="0.25">
      <c r="A1134" s="331" t="s">
        <v>140</v>
      </c>
      <c r="B1134" s="137" t="s">
        <v>326</v>
      </c>
      <c r="C1134" s="142" t="s">
        <v>191</v>
      </c>
      <c r="D1134" s="141" t="s">
        <v>333</v>
      </c>
      <c r="E1134" s="141" t="s">
        <v>320</v>
      </c>
      <c r="F1134" s="142">
        <v>642</v>
      </c>
      <c r="G1134" s="80">
        <v>37</v>
      </c>
      <c r="H1134" s="80">
        <v>37</v>
      </c>
      <c r="I1134" s="80">
        <v>0</v>
      </c>
      <c r="J1134" s="142">
        <f t="shared" si="466"/>
        <v>0</v>
      </c>
      <c r="K1134" s="80">
        <f t="shared" si="467"/>
        <v>37</v>
      </c>
      <c r="L1134" s="80"/>
      <c r="M1134" s="80" t="s">
        <v>62</v>
      </c>
      <c r="N1134" s="80" t="s">
        <v>62</v>
      </c>
      <c r="O1134" s="83">
        <v>397562.56</v>
      </c>
      <c r="P1134" s="83" t="s">
        <v>344</v>
      </c>
      <c r="Q1134" s="83">
        <v>22999</v>
      </c>
      <c r="R1134" s="83"/>
      <c r="S1134" s="109"/>
    </row>
    <row r="1135" spans="1:19" ht="31.5" x14ac:dyDescent="0.2">
      <c r="A1135" s="332"/>
      <c r="B1135" s="146" t="s">
        <v>70</v>
      </c>
      <c r="C1135" s="209"/>
      <c r="D1135" s="209" t="s">
        <v>62</v>
      </c>
      <c r="E1135" s="209"/>
      <c r="F1135" s="209"/>
      <c r="G1135" s="206">
        <f>G1134</f>
        <v>37</v>
      </c>
      <c r="H1135" s="206">
        <f>H1134</f>
        <v>37</v>
      </c>
      <c r="I1135" s="273">
        <f>I1134</f>
        <v>0</v>
      </c>
      <c r="J1135" s="142">
        <f t="shared" si="466"/>
        <v>0</v>
      </c>
      <c r="K1135" s="206">
        <f t="shared" si="467"/>
        <v>37</v>
      </c>
      <c r="L1135" s="206" t="s">
        <v>62</v>
      </c>
      <c r="M1135" s="84">
        <v>46022</v>
      </c>
      <c r="N1135" s="84">
        <v>46022</v>
      </c>
      <c r="O1135" s="83"/>
      <c r="P1135" s="87"/>
      <c r="Q1135" s="83"/>
      <c r="R1135" s="83"/>
      <c r="S1135" s="109"/>
    </row>
    <row r="1136" spans="1:19" ht="14.25" x14ac:dyDescent="0.2">
      <c r="A1136" s="332"/>
      <c r="B1136" s="147" t="s">
        <v>76</v>
      </c>
      <c r="C1136" s="209"/>
      <c r="D1136" s="209"/>
      <c r="E1136" s="209"/>
      <c r="F1136" s="209"/>
      <c r="G1136" s="206" t="s">
        <v>62</v>
      </c>
      <c r="H1136" s="206"/>
      <c r="I1136" s="273" t="s">
        <v>62</v>
      </c>
      <c r="J1136" s="142" t="str">
        <f t="shared" si="466"/>
        <v>X</v>
      </c>
      <c r="K1136" s="206" t="str">
        <f t="shared" si="467"/>
        <v>X</v>
      </c>
      <c r="L1136" s="206" t="s">
        <v>62</v>
      </c>
      <c r="M1136" s="206"/>
      <c r="N1136" s="206"/>
      <c r="O1136" s="87" t="s">
        <v>62</v>
      </c>
      <c r="P1136" s="87" t="s">
        <v>62</v>
      </c>
      <c r="Q1136" s="87" t="s">
        <v>62</v>
      </c>
      <c r="R1136" s="87" t="s">
        <v>62</v>
      </c>
      <c r="S1136" s="109"/>
    </row>
    <row r="1137" spans="1:19" ht="65.45" customHeight="1" x14ac:dyDescent="0.2">
      <c r="A1137" s="332"/>
      <c r="B1137" s="148" t="s">
        <v>192</v>
      </c>
      <c r="C1137" s="209"/>
      <c r="D1137" s="209" t="s">
        <v>62</v>
      </c>
      <c r="E1137" s="209"/>
      <c r="F1137" s="209"/>
      <c r="G1137" s="206">
        <f>G1135</f>
        <v>37</v>
      </c>
      <c r="H1137" s="206">
        <f>H1135</f>
        <v>37</v>
      </c>
      <c r="I1137" s="273">
        <f>I1135</f>
        <v>0</v>
      </c>
      <c r="J1137" s="142">
        <f t="shared" si="466"/>
        <v>0</v>
      </c>
      <c r="K1137" s="206">
        <f t="shared" si="467"/>
        <v>37</v>
      </c>
      <c r="L1137" s="206" t="s">
        <v>62</v>
      </c>
      <c r="M1137" s="84">
        <v>46022</v>
      </c>
      <c r="N1137" s="84">
        <v>46022</v>
      </c>
      <c r="O1137" s="83"/>
      <c r="P1137" s="87" t="s">
        <v>62</v>
      </c>
      <c r="Q1137" s="83"/>
      <c r="R1137" s="83"/>
      <c r="S1137" s="109"/>
    </row>
    <row r="1138" spans="1:19" ht="15" customHeight="1" x14ac:dyDescent="0.2">
      <c r="A1138" s="332"/>
      <c r="B1138" s="147" t="s">
        <v>193</v>
      </c>
      <c r="C1138" s="209"/>
      <c r="D1138" s="209"/>
      <c r="E1138" s="209"/>
      <c r="F1138" s="209"/>
      <c r="G1138" s="206" t="s">
        <v>62</v>
      </c>
      <c r="H1138" s="206"/>
      <c r="I1138" s="273" t="s">
        <v>62</v>
      </c>
      <c r="J1138" s="142" t="str">
        <f t="shared" si="466"/>
        <v>X</v>
      </c>
      <c r="K1138" s="206" t="str">
        <f t="shared" si="467"/>
        <v>X</v>
      </c>
      <c r="L1138" s="206" t="s">
        <v>62</v>
      </c>
      <c r="M1138" s="206"/>
      <c r="N1138" s="206"/>
      <c r="O1138" s="87" t="s">
        <v>62</v>
      </c>
      <c r="P1138" s="87" t="s">
        <v>62</v>
      </c>
      <c r="Q1138" s="87" t="s">
        <v>62</v>
      </c>
      <c r="R1138" s="87" t="s">
        <v>62</v>
      </c>
      <c r="S1138" s="109"/>
    </row>
    <row r="1139" spans="1:19" ht="38.65" customHeight="1" x14ac:dyDescent="0.2">
      <c r="A1139" s="332"/>
      <c r="B1139" s="148" t="s">
        <v>330</v>
      </c>
      <c r="C1139" s="209"/>
      <c r="D1139" s="209" t="s">
        <v>62</v>
      </c>
      <c r="E1139" s="209"/>
      <c r="F1139" s="209"/>
      <c r="G1139" s="206">
        <f>G1137</f>
        <v>37</v>
      </c>
      <c r="H1139" s="206">
        <f>H1137</f>
        <v>37</v>
      </c>
      <c r="I1139" s="273">
        <f>I1137</f>
        <v>0</v>
      </c>
      <c r="J1139" s="142">
        <f t="shared" si="466"/>
        <v>0</v>
      </c>
      <c r="K1139" s="206">
        <f t="shared" si="467"/>
        <v>37</v>
      </c>
      <c r="L1139" s="206" t="s">
        <v>62</v>
      </c>
      <c r="M1139" s="84">
        <v>46022</v>
      </c>
      <c r="N1139" s="84">
        <v>46022</v>
      </c>
      <c r="O1139" s="83"/>
      <c r="P1139" s="87" t="s">
        <v>62</v>
      </c>
      <c r="Q1139" s="83"/>
      <c r="R1139" s="83"/>
      <c r="S1139" s="109"/>
    </row>
    <row r="1140" spans="1:19" ht="21" customHeight="1" x14ac:dyDescent="0.2">
      <c r="A1140" s="332"/>
      <c r="B1140" s="147" t="s">
        <v>71</v>
      </c>
      <c r="C1140" s="209"/>
      <c r="D1140" s="209"/>
      <c r="E1140" s="209"/>
      <c r="F1140" s="209"/>
      <c r="G1140" s="206" t="s">
        <v>62</v>
      </c>
      <c r="H1140" s="206"/>
      <c r="I1140" s="273" t="s">
        <v>62</v>
      </c>
      <c r="J1140" s="142" t="str">
        <f t="shared" si="466"/>
        <v>X</v>
      </c>
      <c r="K1140" s="206" t="str">
        <f t="shared" si="467"/>
        <v>X</v>
      </c>
      <c r="L1140" s="206" t="s">
        <v>62</v>
      </c>
      <c r="M1140" s="206"/>
      <c r="N1140" s="206"/>
      <c r="O1140" s="87" t="s">
        <v>62</v>
      </c>
      <c r="P1140" s="87" t="s">
        <v>62</v>
      </c>
      <c r="Q1140" s="87" t="s">
        <v>62</v>
      </c>
      <c r="R1140" s="87" t="s">
        <v>62</v>
      </c>
      <c r="S1140" s="109"/>
    </row>
    <row r="1141" spans="1:19" ht="21" customHeight="1" x14ac:dyDescent="0.2">
      <c r="A1141" s="333"/>
      <c r="B1141" s="148" t="s">
        <v>72</v>
      </c>
      <c r="C1141" s="209"/>
      <c r="D1141" s="209" t="s">
        <v>62</v>
      </c>
      <c r="E1141" s="209"/>
      <c r="F1141" s="209"/>
      <c r="G1141" s="206">
        <f>G1139</f>
        <v>37</v>
      </c>
      <c r="H1141" s="206">
        <f>H1139</f>
        <v>37</v>
      </c>
      <c r="I1141" s="273">
        <f>I1139</f>
        <v>0</v>
      </c>
      <c r="J1141" s="142">
        <f t="shared" si="466"/>
        <v>0</v>
      </c>
      <c r="K1141" s="206">
        <f t="shared" si="467"/>
        <v>37</v>
      </c>
      <c r="L1141" s="206" t="s">
        <v>62</v>
      </c>
      <c r="M1141" s="84">
        <v>46022</v>
      </c>
      <c r="N1141" s="84">
        <v>46022</v>
      </c>
      <c r="O1141" s="83"/>
      <c r="P1141" s="87" t="s">
        <v>62</v>
      </c>
      <c r="Q1141" s="83"/>
      <c r="R1141" s="83"/>
      <c r="S1141" s="109"/>
    </row>
    <row r="1142" spans="1:19" s="56" customFormat="1" ht="74.45" customHeight="1" x14ac:dyDescent="0.25">
      <c r="A1142" s="334" t="s">
        <v>139</v>
      </c>
      <c r="B1142" s="137" t="s">
        <v>326</v>
      </c>
      <c r="C1142" s="142" t="s">
        <v>191</v>
      </c>
      <c r="D1142" s="141" t="s">
        <v>333</v>
      </c>
      <c r="E1142" s="141" t="s">
        <v>320</v>
      </c>
      <c r="F1142" s="142">
        <v>642</v>
      </c>
      <c r="G1142" s="80">
        <v>93</v>
      </c>
      <c r="H1142" s="80">
        <v>93</v>
      </c>
      <c r="I1142" s="80">
        <v>0</v>
      </c>
      <c r="J1142" s="142">
        <f t="shared" si="466"/>
        <v>0</v>
      </c>
      <c r="K1142" s="80">
        <f t="shared" si="467"/>
        <v>93</v>
      </c>
      <c r="L1142" s="80"/>
      <c r="M1142" s="80" t="s">
        <v>62</v>
      </c>
      <c r="N1142" s="80" t="s">
        <v>62</v>
      </c>
      <c r="O1142" s="83">
        <v>416344.19</v>
      </c>
      <c r="P1142" s="83" t="s">
        <v>344</v>
      </c>
      <c r="Q1142" s="83">
        <v>13167.15</v>
      </c>
      <c r="R1142" s="78">
        <v>13167.15</v>
      </c>
      <c r="S1142" s="109"/>
    </row>
    <row r="1143" spans="1:19" ht="31.5" x14ac:dyDescent="0.2">
      <c r="A1143" s="332"/>
      <c r="B1143" s="146" t="s">
        <v>70</v>
      </c>
      <c r="C1143" s="209"/>
      <c r="D1143" s="209" t="s">
        <v>62</v>
      </c>
      <c r="E1143" s="209"/>
      <c r="F1143" s="209"/>
      <c r="G1143" s="206">
        <f t="shared" ref="G1143:I1143" si="468">G1142</f>
        <v>93</v>
      </c>
      <c r="H1143" s="206">
        <f t="shared" si="468"/>
        <v>93</v>
      </c>
      <c r="I1143" s="273">
        <f t="shared" si="468"/>
        <v>0</v>
      </c>
      <c r="J1143" s="142">
        <f t="shared" si="466"/>
        <v>0</v>
      </c>
      <c r="K1143" s="206">
        <f t="shared" si="467"/>
        <v>93</v>
      </c>
      <c r="L1143" s="206" t="s">
        <v>62</v>
      </c>
      <c r="M1143" s="84">
        <v>46022</v>
      </c>
      <c r="N1143" s="84">
        <v>46022</v>
      </c>
      <c r="O1143" s="83"/>
      <c r="P1143" s="87"/>
      <c r="Q1143" s="83"/>
      <c r="R1143" s="83"/>
      <c r="S1143" s="109"/>
    </row>
    <row r="1144" spans="1:19" ht="14.25" x14ac:dyDescent="0.2">
      <c r="A1144" s="332"/>
      <c r="B1144" s="147" t="s">
        <v>76</v>
      </c>
      <c r="C1144" s="209"/>
      <c r="D1144" s="209"/>
      <c r="E1144" s="209"/>
      <c r="F1144" s="209"/>
      <c r="G1144" s="206" t="s">
        <v>62</v>
      </c>
      <c r="H1144" s="206"/>
      <c r="I1144" s="273" t="s">
        <v>62</v>
      </c>
      <c r="J1144" s="142" t="str">
        <f t="shared" si="466"/>
        <v>X</v>
      </c>
      <c r="K1144" s="206" t="str">
        <f t="shared" si="467"/>
        <v>X</v>
      </c>
      <c r="L1144" s="206" t="s">
        <v>62</v>
      </c>
      <c r="M1144" s="206"/>
      <c r="N1144" s="206"/>
      <c r="O1144" s="87" t="s">
        <v>62</v>
      </c>
      <c r="P1144" s="87" t="s">
        <v>62</v>
      </c>
      <c r="Q1144" s="87" t="s">
        <v>62</v>
      </c>
      <c r="R1144" s="87" t="s">
        <v>62</v>
      </c>
      <c r="S1144" s="109"/>
    </row>
    <row r="1145" spans="1:19" ht="65.45" customHeight="1" x14ac:dyDescent="0.2">
      <c r="A1145" s="332"/>
      <c r="B1145" s="148" t="s">
        <v>192</v>
      </c>
      <c r="C1145" s="209"/>
      <c r="D1145" s="209" t="s">
        <v>62</v>
      </c>
      <c r="E1145" s="209"/>
      <c r="F1145" s="209"/>
      <c r="G1145" s="206">
        <f t="shared" ref="G1145:I1145" si="469">G1143</f>
        <v>93</v>
      </c>
      <c r="H1145" s="206">
        <f t="shared" si="469"/>
        <v>93</v>
      </c>
      <c r="I1145" s="273">
        <f t="shared" si="469"/>
        <v>0</v>
      </c>
      <c r="J1145" s="142">
        <f t="shared" si="466"/>
        <v>0</v>
      </c>
      <c r="K1145" s="206">
        <f t="shared" si="467"/>
        <v>93</v>
      </c>
      <c r="L1145" s="206" t="s">
        <v>62</v>
      </c>
      <c r="M1145" s="84">
        <v>46022</v>
      </c>
      <c r="N1145" s="84">
        <v>46022</v>
      </c>
      <c r="O1145" s="83"/>
      <c r="P1145" s="87" t="s">
        <v>62</v>
      </c>
      <c r="Q1145" s="83"/>
      <c r="R1145" s="83"/>
      <c r="S1145" s="109"/>
    </row>
    <row r="1146" spans="1:19" ht="15" customHeight="1" x14ac:dyDescent="0.2">
      <c r="A1146" s="332"/>
      <c r="B1146" s="147" t="s">
        <v>193</v>
      </c>
      <c r="C1146" s="209"/>
      <c r="D1146" s="209"/>
      <c r="E1146" s="209"/>
      <c r="F1146" s="209"/>
      <c r="G1146" s="206" t="s">
        <v>62</v>
      </c>
      <c r="H1146" s="206"/>
      <c r="I1146" s="273" t="s">
        <v>62</v>
      </c>
      <c r="J1146" s="142" t="str">
        <f t="shared" si="466"/>
        <v>X</v>
      </c>
      <c r="K1146" s="206" t="str">
        <f t="shared" si="467"/>
        <v>X</v>
      </c>
      <c r="L1146" s="206" t="s">
        <v>62</v>
      </c>
      <c r="M1146" s="206"/>
      <c r="N1146" s="206"/>
      <c r="O1146" s="87" t="s">
        <v>62</v>
      </c>
      <c r="P1146" s="87" t="s">
        <v>62</v>
      </c>
      <c r="Q1146" s="87" t="s">
        <v>62</v>
      </c>
      <c r="R1146" s="87" t="s">
        <v>62</v>
      </c>
      <c r="S1146" s="109"/>
    </row>
    <row r="1147" spans="1:19" ht="38.65" customHeight="1" x14ac:dyDescent="0.2">
      <c r="A1147" s="332"/>
      <c r="B1147" s="148" t="s">
        <v>330</v>
      </c>
      <c r="C1147" s="209"/>
      <c r="D1147" s="209" t="s">
        <v>62</v>
      </c>
      <c r="E1147" s="209"/>
      <c r="F1147" s="209"/>
      <c r="G1147" s="206">
        <f t="shared" ref="G1147:I1147" si="470">G1145</f>
        <v>93</v>
      </c>
      <c r="H1147" s="206">
        <f t="shared" si="470"/>
        <v>93</v>
      </c>
      <c r="I1147" s="273">
        <f t="shared" si="470"/>
        <v>0</v>
      </c>
      <c r="J1147" s="142">
        <f t="shared" si="466"/>
        <v>0</v>
      </c>
      <c r="K1147" s="206">
        <f t="shared" si="467"/>
        <v>93</v>
      </c>
      <c r="L1147" s="206" t="s">
        <v>62</v>
      </c>
      <c r="M1147" s="84">
        <v>46022</v>
      </c>
      <c r="N1147" s="84">
        <v>46022</v>
      </c>
      <c r="O1147" s="83"/>
      <c r="P1147" s="87" t="s">
        <v>62</v>
      </c>
      <c r="Q1147" s="83"/>
      <c r="R1147" s="83"/>
      <c r="S1147" s="109"/>
    </row>
    <row r="1148" spans="1:19" ht="21" customHeight="1" x14ac:dyDescent="0.2">
      <c r="A1148" s="332"/>
      <c r="B1148" s="147" t="s">
        <v>71</v>
      </c>
      <c r="C1148" s="209"/>
      <c r="D1148" s="209"/>
      <c r="E1148" s="209"/>
      <c r="F1148" s="209"/>
      <c r="G1148" s="206" t="s">
        <v>62</v>
      </c>
      <c r="H1148" s="206"/>
      <c r="I1148" s="273" t="s">
        <v>62</v>
      </c>
      <c r="J1148" s="142" t="str">
        <f t="shared" si="466"/>
        <v>X</v>
      </c>
      <c r="K1148" s="206" t="str">
        <f t="shared" si="467"/>
        <v>X</v>
      </c>
      <c r="L1148" s="206" t="s">
        <v>62</v>
      </c>
      <c r="M1148" s="206"/>
      <c r="N1148" s="206"/>
      <c r="O1148" s="87" t="s">
        <v>62</v>
      </c>
      <c r="P1148" s="87" t="s">
        <v>62</v>
      </c>
      <c r="Q1148" s="87" t="s">
        <v>62</v>
      </c>
      <c r="R1148" s="87" t="s">
        <v>62</v>
      </c>
      <c r="S1148" s="109"/>
    </row>
    <row r="1149" spans="1:19" ht="21" customHeight="1" x14ac:dyDescent="0.2">
      <c r="A1149" s="333"/>
      <c r="B1149" s="148" t="s">
        <v>72</v>
      </c>
      <c r="C1149" s="209"/>
      <c r="D1149" s="209" t="s">
        <v>62</v>
      </c>
      <c r="E1149" s="209"/>
      <c r="F1149" s="209"/>
      <c r="G1149" s="206">
        <f t="shared" ref="G1149:I1149" si="471">G1147</f>
        <v>93</v>
      </c>
      <c r="H1149" s="206">
        <f t="shared" si="471"/>
        <v>93</v>
      </c>
      <c r="I1149" s="273">
        <f t="shared" si="471"/>
        <v>0</v>
      </c>
      <c r="J1149" s="142">
        <f t="shared" si="466"/>
        <v>0</v>
      </c>
      <c r="K1149" s="206">
        <f t="shared" si="467"/>
        <v>93</v>
      </c>
      <c r="L1149" s="206" t="s">
        <v>62</v>
      </c>
      <c r="M1149" s="84">
        <v>46022</v>
      </c>
      <c r="N1149" s="84">
        <v>46022</v>
      </c>
      <c r="O1149" s="83"/>
      <c r="P1149" s="87" t="s">
        <v>62</v>
      </c>
      <c r="Q1149" s="83"/>
      <c r="R1149" s="83"/>
      <c r="S1149" s="109"/>
    </row>
    <row r="1150" spans="1:19" s="56" customFormat="1" ht="74.45" customHeight="1" x14ac:dyDescent="0.25">
      <c r="A1150" s="334" t="s">
        <v>138</v>
      </c>
      <c r="B1150" s="137" t="s">
        <v>326</v>
      </c>
      <c r="C1150" s="142" t="s">
        <v>191</v>
      </c>
      <c r="D1150" s="141" t="s">
        <v>333</v>
      </c>
      <c r="E1150" s="141" t="s">
        <v>320</v>
      </c>
      <c r="F1150" s="142">
        <v>642</v>
      </c>
      <c r="G1150" s="80">
        <v>7</v>
      </c>
      <c r="H1150" s="80">
        <v>7</v>
      </c>
      <c r="I1150" s="80">
        <v>1</v>
      </c>
      <c r="J1150" s="142">
        <f t="shared" si="466"/>
        <v>1</v>
      </c>
      <c r="K1150" s="80">
        <f t="shared" si="467"/>
        <v>7</v>
      </c>
      <c r="L1150" s="80"/>
      <c r="M1150" s="80" t="s">
        <v>62</v>
      </c>
      <c r="N1150" s="80" t="s">
        <v>62</v>
      </c>
      <c r="O1150" s="83">
        <v>524563.14</v>
      </c>
      <c r="P1150" s="83" t="s">
        <v>344</v>
      </c>
      <c r="Q1150" s="83">
        <v>103543.5</v>
      </c>
      <c r="R1150" s="78">
        <v>103543.5</v>
      </c>
      <c r="S1150" s="109"/>
    </row>
    <row r="1151" spans="1:19" ht="31.5" x14ac:dyDescent="0.2">
      <c r="A1151" s="332"/>
      <c r="B1151" s="146" t="s">
        <v>70</v>
      </c>
      <c r="C1151" s="209"/>
      <c r="D1151" s="209" t="s">
        <v>62</v>
      </c>
      <c r="E1151" s="209"/>
      <c r="F1151" s="209"/>
      <c r="G1151" s="206">
        <f>G1150</f>
        <v>7</v>
      </c>
      <c r="H1151" s="206">
        <f>H1150</f>
        <v>7</v>
      </c>
      <c r="I1151" s="273">
        <f>I1150</f>
        <v>1</v>
      </c>
      <c r="J1151" s="142">
        <f t="shared" si="466"/>
        <v>1</v>
      </c>
      <c r="K1151" s="206">
        <f t="shared" si="467"/>
        <v>7</v>
      </c>
      <c r="L1151" s="206" t="s">
        <v>62</v>
      </c>
      <c r="M1151" s="84">
        <v>46022</v>
      </c>
      <c r="N1151" s="84">
        <v>46022</v>
      </c>
      <c r="O1151" s="83"/>
      <c r="P1151" s="87"/>
      <c r="Q1151" s="83"/>
      <c r="R1151" s="83"/>
      <c r="S1151" s="109"/>
    </row>
    <row r="1152" spans="1:19" ht="14.25" x14ac:dyDescent="0.2">
      <c r="A1152" s="332"/>
      <c r="B1152" s="147" t="s">
        <v>76</v>
      </c>
      <c r="C1152" s="209"/>
      <c r="D1152" s="209"/>
      <c r="E1152" s="209"/>
      <c r="F1152" s="209"/>
      <c r="G1152" s="206" t="s">
        <v>62</v>
      </c>
      <c r="H1152" s="206"/>
      <c r="I1152" s="273" t="s">
        <v>62</v>
      </c>
      <c r="J1152" s="142" t="str">
        <f t="shared" si="466"/>
        <v>X</v>
      </c>
      <c r="K1152" s="206" t="str">
        <f t="shared" si="467"/>
        <v>X</v>
      </c>
      <c r="L1152" s="206" t="s">
        <v>62</v>
      </c>
      <c r="M1152" s="206"/>
      <c r="N1152" s="206"/>
      <c r="O1152" s="87" t="s">
        <v>62</v>
      </c>
      <c r="P1152" s="87" t="s">
        <v>62</v>
      </c>
      <c r="Q1152" s="87" t="s">
        <v>62</v>
      </c>
      <c r="R1152" s="87" t="s">
        <v>62</v>
      </c>
      <c r="S1152" s="109"/>
    </row>
    <row r="1153" spans="1:19" ht="65.45" customHeight="1" x14ac:dyDescent="0.2">
      <c r="A1153" s="332"/>
      <c r="B1153" s="148" t="s">
        <v>192</v>
      </c>
      <c r="C1153" s="209"/>
      <c r="D1153" s="209" t="s">
        <v>62</v>
      </c>
      <c r="E1153" s="209"/>
      <c r="F1153" s="209"/>
      <c r="G1153" s="206">
        <f>G1151</f>
        <v>7</v>
      </c>
      <c r="H1153" s="206">
        <f>H1151</f>
        <v>7</v>
      </c>
      <c r="I1153" s="273">
        <f>I1151</f>
        <v>1</v>
      </c>
      <c r="J1153" s="142">
        <f t="shared" si="466"/>
        <v>1</v>
      </c>
      <c r="K1153" s="206">
        <f t="shared" si="467"/>
        <v>7</v>
      </c>
      <c r="L1153" s="206" t="s">
        <v>62</v>
      </c>
      <c r="M1153" s="84">
        <v>46022</v>
      </c>
      <c r="N1153" s="84">
        <v>46022</v>
      </c>
      <c r="O1153" s="83"/>
      <c r="P1153" s="87" t="s">
        <v>62</v>
      </c>
      <c r="Q1153" s="83"/>
      <c r="R1153" s="83"/>
      <c r="S1153" s="109"/>
    </row>
    <row r="1154" spans="1:19" ht="15" customHeight="1" x14ac:dyDescent="0.2">
      <c r="A1154" s="332"/>
      <c r="B1154" s="147" t="s">
        <v>193</v>
      </c>
      <c r="C1154" s="209"/>
      <c r="D1154" s="209"/>
      <c r="E1154" s="209"/>
      <c r="F1154" s="209"/>
      <c r="G1154" s="206" t="s">
        <v>62</v>
      </c>
      <c r="H1154" s="206"/>
      <c r="I1154" s="273" t="s">
        <v>62</v>
      </c>
      <c r="J1154" s="142" t="str">
        <f t="shared" si="466"/>
        <v>X</v>
      </c>
      <c r="K1154" s="206" t="str">
        <f t="shared" si="467"/>
        <v>X</v>
      </c>
      <c r="L1154" s="206" t="s">
        <v>62</v>
      </c>
      <c r="M1154" s="206"/>
      <c r="N1154" s="206"/>
      <c r="O1154" s="87" t="s">
        <v>62</v>
      </c>
      <c r="P1154" s="87" t="s">
        <v>62</v>
      </c>
      <c r="Q1154" s="87" t="s">
        <v>62</v>
      </c>
      <c r="R1154" s="87" t="s">
        <v>62</v>
      </c>
      <c r="S1154" s="109"/>
    </row>
    <row r="1155" spans="1:19" ht="38.65" customHeight="1" x14ac:dyDescent="0.2">
      <c r="A1155" s="332"/>
      <c r="B1155" s="148" t="s">
        <v>330</v>
      </c>
      <c r="C1155" s="209"/>
      <c r="D1155" s="209" t="s">
        <v>62</v>
      </c>
      <c r="E1155" s="209"/>
      <c r="F1155" s="209"/>
      <c r="G1155" s="206">
        <f>G1153</f>
        <v>7</v>
      </c>
      <c r="H1155" s="206">
        <f>H1153</f>
        <v>7</v>
      </c>
      <c r="I1155" s="273">
        <f>I1153</f>
        <v>1</v>
      </c>
      <c r="J1155" s="142">
        <f t="shared" si="466"/>
        <v>1</v>
      </c>
      <c r="K1155" s="206">
        <f t="shared" si="467"/>
        <v>7</v>
      </c>
      <c r="L1155" s="206" t="s">
        <v>62</v>
      </c>
      <c r="M1155" s="84">
        <v>46022</v>
      </c>
      <c r="N1155" s="84">
        <v>46022</v>
      </c>
      <c r="O1155" s="83"/>
      <c r="P1155" s="87" t="s">
        <v>62</v>
      </c>
      <c r="Q1155" s="83"/>
      <c r="R1155" s="83"/>
      <c r="S1155" s="109"/>
    </row>
    <row r="1156" spans="1:19" ht="21" customHeight="1" x14ac:dyDescent="0.2">
      <c r="A1156" s="332"/>
      <c r="B1156" s="147" t="s">
        <v>71</v>
      </c>
      <c r="C1156" s="209"/>
      <c r="D1156" s="209"/>
      <c r="E1156" s="209"/>
      <c r="F1156" s="209"/>
      <c r="G1156" s="206" t="s">
        <v>62</v>
      </c>
      <c r="H1156" s="206"/>
      <c r="I1156" s="273" t="s">
        <v>62</v>
      </c>
      <c r="J1156" s="142" t="str">
        <f t="shared" si="466"/>
        <v>X</v>
      </c>
      <c r="K1156" s="206" t="str">
        <f t="shared" si="467"/>
        <v>X</v>
      </c>
      <c r="L1156" s="206" t="s">
        <v>62</v>
      </c>
      <c r="M1156" s="206"/>
      <c r="N1156" s="206"/>
      <c r="O1156" s="87" t="s">
        <v>62</v>
      </c>
      <c r="P1156" s="87" t="s">
        <v>62</v>
      </c>
      <c r="Q1156" s="87" t="s">
        <v>62</v>
      </c>
      <c r="R1156" s="87" t="s">
        <v>62</v>
      </c>
      <c r="S1156" s="109"/>
    </row>
    <row r="1157" spans="1:19" ht="21" customHeight="1" x14ac:dyDescent="0.2">
      <c r="A1157" s="333"/>
      <c r="B1157" s="148" t="s">
        <v>72</v>
      </c>
      <c r="C1157" s="209"/>
      <c r="D1157" s="209" t="s">
        <v>62</v>
      </c>
      <c r="E1157" s="209"/>
      <c r="F1157" s="209"/>
      <c r="G1157" s="206">
        <f>G1155</f>
        <v>7</v>
      </c>
      <c r="H1157" s="206">
        <f>H1155</f>
        <v>7</v>
      </c>
      <c r="I1157" s="273">
        <f>I1155</f>
        <v>1</v>
      </c>
      <c r="J1157" s="142">
        <f t="shared" si="466"/>
        <v>1</v>
      </c>
      <c r="K1157" s="206">
        <f t="shared" si="467"/>
        <v>7</v>
      </c>
      <c r="L1157" s="206" t="s">
        <v>62</v>
      </c>
      <c r="M1157" s="84">
        <v>46022</v>
      </c>
      <c r="N1157" s="84">
        <v>46022</v>
      </c>
      <c r="O1157" s="83"/>
      <c r="P1157" s="87" t="s">
        <v>62</v>
      </c>
      <c r="Q1157" s="83"/>
      <c r="R1157" s="83"/>
      <c r="S1157" s="109"/>
    </row>
    <row r="1158" spans="1:19" s="56" customFormat="1" ht="74.45" customHeight="1" x14ac:dyDescent="0.25">
      <c r="A1158" s="331" t="s">
        <v>137</v>
      </c>
      <c r="B1158" s="137" t="s">
        <v>326</v>
      </c>
      <c r="C1158" s="142" t="s">
        <v>191</v>
      </c>
      <c r="D1158" s="141" t="s">
        <v>333</v>
      </c>
      <c r="E1158" s="141" t="s">
        <v>320</v>
      </c>
      <c r="F1158" s="142">
        <v>642</v>
      </c>
      <c r="G1158" s="80">
        <v>16</v>
      </c>
      <c r="H1158" s="80">
        <v>16</v>
      </c>
      <c r="I1158" s="80">
        <v>10</v>
      </c>
      <c r="J1158" s="142">
        <v>10</v>
      </c>
      <c r="K1158" s="80">
        <f t="shared" si="467"/>
        <v>16</v>
      </c>
      <c r="L1158" s="80"/>
      <c r="M1158" s="80" t="s">
        <v>62</v>
      </c>
      <c r="N1158" s="80" t="s">
        <v>62</v>
      </c>
      <c r="O1158" s="83">
        <v>623327.71</v>
      </c>
      <c r="P1158" s="83" t="s">
        <v>344</v>
      </c>
      <c r="Q1158" s="83">
        <v>149952.76999999999</v>
      </c>
      <c r="R1158" s="78">
        <v>149952.76999999999</v>
      </c>
      <c r="S1158" s="109"/>
    </row>
    <row r="1159" spans="1:19" ht="31.5" x14ac:dyDescent="0.2">
      <c r="A1159" s="332"/>
      <c r="B1159" s="146" t="s">
        <v>70</v>
      </c>
      <c r="C1159" s="209"/>
      <c r="D1159" s="209" t="s">
        <v>62</v>
      </c>
      <c r="E1159" s="209"/>
      <c r="F1159" s="209"/>
      <c r="G1159" s="206">
        <f>G1158</f>
        <v>16</v>
      </c>
      <c r="H1159" s="206">
        <f>H1158</f>
        <v>16</v>
      </c>
      <c r="I1159" s="273">
        <f>I1158</f>
        <v>10</v>
      </c>
      <c r="J1159" s="142">
        <f t="shared" ref="J1159:J1221" si="472">I1159</f>
        <v>10</v>
      </c>
      <c r="K1159" s="206">
        <f t="shared" ref="K1159:K1222" si="473">G1159</f>
        <v>16</v>
      </c>
      <c r="L1159" s="206" t="s">
        <v>62</v>
      </c>
      <c r="M1159" s="84">
        <v>46022</v>
      </c>
      <c r="N1159" s="84">
        <v>46022</v>
      </c>
      <c r="O1159" s="83"/>
      <c r="P1159" s="87"/>
      <c r="Q1159" s="83"/>
      <c r="R1159" s="83"/>
      <c r="S1159" s="109"/>
    </row>
    <row r="1160" spans="1:19" ht="14.25" x14ac:dyDescent="0.2">
      <c r="A1160" s="332"/>
      <c r="B1160" s="147" t="s">
        <v>76</v>
      </c>
      <c r="C1160" s="209"/>
      <c r="D1160" s="209"/>
      <c r="E1160" s="209"/>
      <c r="F1160" s="209"/>
      <c r="G1160" s="206" t="s">
        <v>62</v>
      </c>
      <c r="H1160" s="206"/>
      <c r="I1160" s="273" t="s">
        <v>62</v>
      </c>
      <c r="J1160" s="142" t="str">
        <f t="shared" si="472"/>
        <v>X</v>
      </c>
      <c r="K1160" s="206" t="str">
        <f t="shared" si="473"/>
        <v>X</v>
      </c>
      <c r="L1160" s="206" t="s">
        <v>62</v>
      </c>
      <c r="M1160" s="206"/>
      <c r="N1160" s="206"/>
      <c r="O1160" s="87" t="s">
        <v>62</v>
      </c>
      <c r="P1160" s="87" t="s">
        <v>62</v>
      </c>
      <c r="Q1160" s="87" t="s">
        <v>62</v>
      </c>
      <c r="R1160" s="87" t="s">
        <v>62</v>
      </c>
      <c r="S1160" s="109"/>
    </row>
    <row r="1161" spans="1:19" ht="65.45" customHeight="1" x14ac:dyDescent="0.2">
      <c r="A1161" s="332"/>
      <c r="B1161" s="148" t="s">
        <v>192</v>
      </c>
      <c r="C1161" s="209"/>
      <c r="D1161" s="209" t="s">
        <v>62</v>
      </c>
      <c r="E1161" s="209"/>
      <c r="F1161" s="209"/>
      <c r="G1161" s="206">
        <f>G1159</f>
        <v>16</v>
      </c>
      <c r="H1161" s="206">
        <f>H1159</f>
        <v>16</v>
      </c>
      <c r="I1161" s="273">
        <f>I1159</f>
        <v>10</v>
      </c>
      <c r="J1161" s="142">
        <f t="shared" si="472"/>
        <v>10</v>
      </c>
      <c r="K1161" s="206">
        <f t="shared" si="473"/>
        <v>16</v>
      </c>
      <c r="L1161" s="206" t="s">
        <v>62</v>
      </c>
      <c r="M1161" s="84">
        <v>46022</v>
      </c>
      <c r="N1161" s="84">
        <v>46022</v>
      </c>
      <c r="O1161" s="83"/>
      <c r="P1161" s="87" t="s">
        <v>62</v>
      </c>
      <c r="Q1161" s="83"/>
      <c r="R1161" s="83"/>
      <c r="S1161" s="109"/>
    </row>
    <row r="1162" spans="1:19" ht="15" customHeight="1" x14ac:dyDescent="0.2">
      <c r="A1162" s="332"/>
      <c r="B1162" s="147" t="s">
        <v>193</v>
      </c>
      <c r="C1162" s="209"/>
      <c r="D1162" s="209"/>
      <c r="E1162" s="209"/>
      <c r="F1162" s="209"/>
      <c r="G1162" s="206" t="s">
        <v>62</v>
      </c>
      <c r="H1162" s="206"/>
      <c r="I1162" s="273" t="s">
        <v>62</v>
      </c>
      <c r="J1162" s="142" t="str">
        <f t="shared" si="472"/>
        <v>X</v>
      </c>
      <c r="K1162" s="206" t="str">
        <f t="shared" si="473"/>
        <v>X</v>
      </c>
      <c r="L1162" s="206" t="s">
        <v>62</v>
      </c>
      <c r="M1162" s="206"/>
      <c r="N1162" s="206"/>
      <c r="O1162" s="87" t="s">
        <v>62</v>
      </c>
      <c r="P1162" s="87" t="s">
        <v>62</v>
      </c>
      <c r="Q1162" s="87" t="s">
        <v>62</v>
      </c>
      <c r="R1162" s="87" t="s">
        <v>62</v>
      </c>
      <c r="S1162" s="109"/>
    </row>
    <row r="1163" spans="1:19" ht="38.65" customHeight="1" x14ac:dyDescent="0.2">
      <c r="A1163" s="332"/>
      <c r="B1163" s="148" t="s">
        <v>330</v>
      </c>
      <c r="C1163" s="209"/>
      <c r="D1163" s="209" t="s">
        <v>62</v>
      </c>
      <c r="E1163" s="209"/>
      <c r="F1163" s="209"/>
      <c r="G1163" s="206">
        <f>G1161</f>
        <v>16</v>
      </c>
      <c r="H1163" s="206">
        <f>H1161</f>
        <v>16</v>
      </c>
      <c r="I1163" s="273">
        <f>I1161</f>
        <v>10</v>
      </c>
      <c r="J1163" s="142">
        <f t="shared" si="472"/>
        <v>10</v>
      </c>
      <c r="K1163" s="206">
        <f t="shared" si="473"/>
        <v>16</v>
      </c>
      <c r="L1163" s="206" t="s">
        <v>62</v>
      </c>
      <c r="M1163" s="84">
        <v>46022</v>
      </c>
      <c r="N1163" s="84">
        <v>46022</v>
      </c>
      <c r="O1163" s="83"/>
      <c r="P1163" s="87" t="s">
        <v>62</v>
      </c>
      <c r="Q1163" s="83"/>
      <c r="R1163" s="83"/>
      <c r="S1163" s="109"/>
    </row>
    <row r="1164" spans="1:19" ht="21" customHeight="1" x14ac:dyDescent="0.2">
      <c r="A1164" s="332"/>
      <c r="B1164" s="147" t="s">
        <v>71</v>
      </c>
      <c r="C1164" s="209"/>
      <c r="D1164" s="209"/>
      <c r="E1164" s="209"/>
      <c r="F1164" s="209"/>
      <c r="G1164" s="206" t="s">
        <v>62</v>
      </c>
      <c r="H1164" s="206"/>
      <c r="I1164" s="273" t="s">
        <v>62</v>
      </c>
      <c r="J1164" s="142" t="str">
        <f t="shared" si="472"/>
        <v>X</v>
      </c>
      <c r="K1164" s="206" t="str">
        <f t="shared" si="473"/>
        <v>X</v>
      </c>
      <c r="L1164" s="206" t="s">
        <v>62</v>
      </c>
      <c r="M1164" s="206"/>
      <c r="N1164" s="206"/>
      <c r="O1164" s="87" t="s">
        <v>62</v>
      </c>
      <c r="P1164" s="87" t="s">
        <v>62</v>
      </c>
      <c r="Q1164" s="87" t="s">
        <v>62</v>
      </c>
      <c r="R1164" s="87" t="s">
        <v>62</v>
      </c>
      <c r="S1164" s="109"/>
    </row>
    <row r="1165" spans="1:19" ht="21" customHeight="1" x14ac:dyDescent="0.2">
      <c r="A1165" s="333"/>
      <c r="B1165" s="148" t="s">
        <v>72</v>
      </c>
      <c r="C1165" s="209"/>
      <c r="D1165" s="209" t="s">
        <v>62</v>
      </c>
      <c r="E1165" s="209"/>
      <c r="F1165" s="209"/>
      <c r="G1165" s="206">
        <f>G1163</f>
        <v>16</v>
      </c>
      <c r="H1165" s="206">
        <f>H1163</f>
        <v>16</v>
      </c>
      <c r="I1165" s="273">
        <f>I1163</f>
        <v>10</v>
      </c>
      <c r="J1165" s="142">
        <f t="shared" si="472"/>
        <v>10</v>
      </c>
      <c r="K1165" s="206">
        <f t="shared" si="473"/>
        <v>16</v>
      </c>
      <c r="L1165" s="206" t="s">
        <v>62</v>
      </c>
      <c r="M1165" s="84">
        <v>46022</v>
      </c>
      <c r="N1165" s="84">
        <v>46022</v>
      </c>
      <c r="O1165" s="83"/>
      <c r="P1165" s="87" t="s">
        <v>62</v>
      </c>
      <c r="Q1165" s="83"/>
      <c r="R1165" s="83"/>
      <c r="S1165" s="109"/>
    </row>
    <row r="1166" spans="1:19" s="56" customFormat="1" ht="74.45" customHeight="1" x14ac:dyDescent="0.25">
      <c r="A1166" s="331" t="s">
        <v>136</v>
      </c>
      <c r="B1166" s="137" t="s">
        <v>326</v>
      </c>
      <c r="C1166" s="142" t="s">
        <v>191</v>
      </c>
      <c r="D1166" s="141" t="s">
        <v>333</v>
      </c>
      <c r="E1166" s="141" t="s">
        <v>320</v>
      </c>
      <c r="F1166" s="142">
        <v>642</v>
      </c>
      <c r="G1166" s="80">
        <v>60</v>
      </c>
      <c r="H1166" s="80">
        <v>60</v>
      </c>
      <c r="I1166" s="80">
        <v>25</v>
      </c>
      <c r="J1166" s="142">
        <f t="shared" si="472"/>
        <v>25</v>
      </c>
      <c r="K1166" s="80">
        <f t="shared" si="473"/>
        <v>60</v>
      </c>
      <c r="L1166" s="80"/>
      <c r="M1166" s="80" t="s">
        <v>62</v>
      </c>
      <c r="N1166" s="80" t="s">
        <v>62</v>
      </c>
      <c r="O1166" s="83">
        <v>22761.900000000023</v>
      </c>
      <c r="P1166" s="83" t="s">
        <v>344</v>
      </c>
      <c r="Q1166" s="83">
        <v>12250</v>
      </c>
      <c r="R1166" s="78">
        <v>12250</v>
      </c>
      <c r="S1166" s="109"/>
    </row>
    <row r="1167" spans="1:19" ht="31.5" x14ac:dyDescent="0.2">
      <c r="A1167" s="332"/>
      <c r="B1167" s="146" t="s">
        <v>70</v>
      </c>
      <c r="C1167" s="209"/>
      <c r="D1167" s="209" t="s">
        <v>62</v>
      </c>
      <c r="E1167" s="209"/>
      <c r="F1167" s="209"/>
      <c r="G1167" s="206">
        <f>G1166</f>
        <v>60</v>
      </c>
      <c r="H1167" s="206">
        <f>H1166</f>
        <v>60</v>
      </c>
      <c r="I1167" s="273">
        <f>I1166</f>
        <v>25</v>
      </c>
      <c r="J1167" s="142">
        <f t="shared" si="472"/>
        <v>25</v>
      </c>
      <c r="K1167" s="206">
        <f t="shared" si="473"/>
        <v>60</v>
      </c>
      <c r="L1167" s="206" t="s">
        <v>62</v>
      </c>
      <c r="M1167" s="84">
        <v>46022</v>
      </c>
      <c r="N1167" s="84">
        <v>46022</v>
      </c>
      <c r="O1167" s="83"/>
      <c r="P1167" s="87"/>
      <c r="Q1167" s="83"/>
      <c r="R1167" s="83"/>
      <c r="S1167" s="109"/>
    </row>
    <row r="1168" spans="1:19" ht="14.25" x14ac:dyDescent="0.2">
      <c r="A1168" s="332"/>
      <c r="B1168" s="147" t="s">
        <v>76</v>
      </c>
      <c r="C1168" s="209"/>
      <c r="D1168" s="209"/>
      <c r="E1168" s="209"/>
      <c r="F1168" s="209"/>
      <c r="G1168" s="206" t="s">
        <v>62</v>
      </c>
      <c r="H1168" s="206"/>
      <c r="I1168" s="273" t="s">
        <v>62</v>
      </c>
      <c r="J1168" s="142" t="str">
        <f t="shared" si="472"/>
        <v>X</v>
      </c>
      <c r="K1168" s="206" t="str">
        <f t="shared" si="473"/>
        <v>X</v>
      </c>
      <c r="L1168" s="206" t="s">
        <v>62</v>
      </c>
      <c r="M1168" s="206"/>
      <c r="N1168" s="206"/>
      <c r="O1168" s="87" t="s">
        <v>62</v>
      </c>
      <c r="P1168" s="87" t="s">
        <v>62</v>
      </c>
      <c r="Q1168" s="87" t="s">
        <v>62</v>
      </c>
      <c r="R1168" s="87" t="s">
        <v>62</v>
      </c>
      <c r="S1168" s="109"/>
    </row>
    <row r="1169" spans="1:19" ht="65.45" customHeight="1" x14ac:dyDescent="0.2">
      <c r="A1169" s="332"/>
      <c r="B1169" s="148" t="s">
        <v>192</v>
      </c>
      <c r="C1169" s="209"/>
      <c r="D1169" s="209" t="s">
        <v>62</v>
      </c>
      <c r="E1169" s="209"/>
      <c r="F1169" s="209"/>
      <c r="G1169" s="206">
        <f>G1167</f>
        <v>60</v>
      </c>
      <c r="H1169" s="206">
        <f>H1167</f>
        <v>60</v>
      </c>
      <c r="I1169" s="273">
        <f>I1167</f>
        <v>25</v>
      </c>
      <c r="J1169" s="142">
        <f t="shared" si="472"/>
        <v>25</v>
      </c>
      <c r="K1169" s="206">
        <f t="shared" si="473"/>
        <v>60</v>
      </c>
      <c r="L1169" s="206" t="s">
        <v>62</v>
      </c>
      <c r="M1169" s="84">
        <v>46022</v>
      </c>
      <c r="N1169" s="84">
        <v>46022</v>
      </c>
      <c r="O1169" s="83"/>
      <c r="P1169" s="87" t="s">
        <v>62</v>
      </c>
      <c r="Q1169" s="83"/>
      <c r="R1169" s="83"/>
      <c r="S1169" s="109"/>
    </row>
    <row r="1170" spans="1:19" ht="15" customHeight="1" x14ac:dyDescent="0.2">
      <c r="A1170" s="332"/>
      <c r="B1170" s="147" t="s">
        <v>193</v>
      </c>
      <c r="C1170" s="209"/>
      <c r="D1170" s="209"/>
      <c r="E1170" s="209"/>
      <c r="F1170" s="209"/>
      <c r="G1170" s="206" t="s">
        <v>62</v>
      </c>
      <c r="H1170" s="206"/>
      <c r="I1170" s="273" t="s">
        <v>62</v>
      </c>
      <c r="J1170" s="142" t="str">
        <f t="shared" si="472"/>
        <v>X</v>
      </c>
      <c r="K1170" s="206" t="str">
        <f t="shared" si="473"/>
        <v>X</v>
      </c>
      <c r="L1170" s="206" t="s">
        <v>62</v>
      </c>
      <c r="M1170" s="206"/>
      <c r="N1170" s="206"/>
      <c r="O1170" s="87" t="s">
        <v>62</v>
      </c>
      <c r="P1170" s="87" t="s">
        <v>62</v>
      </c>
      <c r="Q1170" s="87" t="s">
        <v>62</v>
      </c>
      <c r="R1170" s="87" t="s">
        <v>62</v>
      </c>
      <c r="S1170" s="109"/>
    </row>
    <row r="1171" spans="1:19" ht="38.65" customHeight="1" x14ac:dyDescent="0.2">
      <c r="A1171" s="332"/>
      <c r="B1171" s="148" t="s">
        <v>330</v>
      </c>
      <c r="C1171" s="209"/>
      <c r="D1171" s="209" t="s">
        <v>62</v>
      </c>
      <c r="E1171" s="209"/>
      <c r="F1171" s="209"/>
      <c r="G1171" s="206">
        <f>G1169</f>
        <v>60</v>
      </c>
      <c r="H1171" s="206">
        <f>H1169</f>
        <v>60</v>
      </c>
      <c r="I1171" s="273">
        <f>I1169</f>
        <v>25</v>
      </c>
      <c r="J1171" s="142">
        <f t="shared" si="472"/>
        <v>25</v>
      </c>
      <c r="K1171" s="206">
        <f t="shared" si="473"/>
        <v>60</v>
      </c>
      <c r="L1171" s="206" t="s">
        <v>62</v>
      </c>
      <c r="M1171" s="84">
        <v>46022</v>
      </c>
      <c r="N1171" s="84">
        <v>46022</v>
      </c>
      <c r="O1171" s="83"/>
      <c r="P1171" s="87" t="s">
        <v>62</v>
      </c>
      <c r="Q1171" s="83"/>
      <c r="R1171" s="83"/>
      <c r="S1171" s="109"/>
    </row>
    <row r="1172" spans="1:19" ht="21" customHeight="1" x14ac:dyDescent="0.2">
      <c r="A1172" s="332"/>
      <c r="B1172" s="147" t="s">
        <v>71</v>
      </c>
      <c r="C1172" s="209"/>
      <c r="D1172" s="209"/>
      <c r="E1172" s="209"/>
      <c r="F1172" s="209"/>
      <c r="G1172" s="206" t="s">
        <v>62</v>
      </c>
      <c r="H1172" s="206"/>
      <c r="I1172" s="273" t="s">
        <v>62</v>
      </c>
      <c r="J1172" s="142" t="str">
        <f t="shared" si="472"/>
        <v>X</v>
      </c>
      <c r="K1172" s="206" t="str">
        <f t="shared" si="473"/>
        <v>X</v>
      </c>
      <c r="L1172" s="206" t="s">
        <v>62</v>
      </c>
      <c r="M1172" s="206"/>
      <c r="N1172" s="206"/>
      <c r="O1172" s="87" t="s">
        <v>62</v>
      </c>
      <c r="P1172" s="87" t="s">
        <v>62</v>
      </c>
      <c r="Q1172" s="87" t="s">
        <v>62</v>
      </c>
      <c r="R1172" s="87" t="s">
        <v>62</v>
      </c>
      <c r="S1172" s="109"/>
    </row>
    <row r="1173" spans="1:19" ht="21" customHeight="1" x14ac:dyDescent="0.2">
      <c r="A1173" s="333"/>
      <c r="B1173" s="148" t="s">
        <v>72</v>
      </c>
      <c r="C1173" s="209"/>
      <c r="D1173" s="209" t="s">
        <v>62</v>
      </c>
      <c r="E1173" s="209"/>
      <c r="F1173" s="209"/>
      <c r="G1173" s="206">
        <f>G1171</f>
        <v>60</v>
      </c>
      <c r="H1173" s="206">
        <f>H1171</f>
        <v>60</v>
      </c>
      <c r="I1173" s="273">
        <f>I1171</f>
        <v>25</v>
      </c>
      <c r="J1173" s="142">
        <f t="shared" si="472"/>
        <v>25</v>
      </c>
      <c r="K1173" s="206">
        <f t="shared" si="473"/>
        <v>60</v>
      </c>
      <c r="L1173" s="206" t="s">
        <v>62</v>
      </c>
      <c r="M1173" s="84">
        <v>46022</v>
      </c>
      <c r="N1173" s="84">
        <v>46022</v>
      </c>
      <c r="O1173" s="83"/>
      <c r="P1173" s="87" t="s">
        <v>62</v>
      </c>
      <c r="Q1173" s="83"/>
      <c r="R1173" s="83"/>
      <c r="S1173" s="109"/>
    </row>
    <row r="1174" spans="1:19" s="56" customFormat="1" ht="74.45" customHeight="1" x14ac:dyDescent="0.25">
      <c r="A1174" s="331" t="s">
        <v>135</v>
      </c>
      <c r="B1174" s="137" t="s">
        <v>326</v>
      </c>
      <c r="C1174" s="142" t="s">
        <v>191</v>
      </c>
      <c r="D1174" s="141" t="s">
        <v>333</v>
      </c>
      <c r="E1174" s="141" t="s">
        <v>320</v>
      </c>
      <c r="F1174" s="142">
        <v>642</v>
      </c>
      <c r="G1174" s="80">
        <v>27</v>
      </c>
      <c r="H1174" s="80">
        <v>27</v>
      </c>
      <c r="I1174" s="80">
        <v>0</v>
      </c>
      <c r="J1174" s="142">
        <f t="shared" si="472"/>
        <v>0</v>
      </c>
      <c r="K1174" s="80">
        <f t="shared" si="473"/>
        <v>27</v>
      </c>
      <c r="L1174" s="80"/>
      <c r="M1174" s="80" t="s">
        <v>62</v>
      </c>
      <c r="N1174" s="80" t="s">
        <v>62</v>
      </c>
      <c r="O1174" s="83">
        <v>19241.87</v>
      </c>
      <c r="P1174" s="83" t="s">
        <v>344</v>
      </c>
      <c r="Q1174" s="83">
        <v>0</v>
      </c>
      <c r="R1174" s="83"/>
      <c r="S1174" s="109"/>
    </row>
    <row r="1175" spans="1:19" ht="31.5" x14ac:dyDescent="0.2">
      <c r="A1175" s="332"/>
      <c r="B1175" s="146" t="s">
        <v>70</v>
      </c>
      <c r="C1175" s="209"/>
      <c r="D1175" s="209" t="s">
        <v>62</v>
      </c>
      <c r="E1175" s="209"/>
      <c r="F1175" s="209"/>
      <c r="G1175" s="206">
        <f>G1174</f>
        <v>27</v>
      </c>
      <c r="H1175" s="206">
        <f>H1174</f>
        <v>27</v>
      </c>
      <c r="I1175" s="273">
        <f>I1174</f>
        <v>0</v>
      </c>
      <c r="J1175" s="142">
        <f t="shared" si="472"/>
        <v>0</v>
      </c>
      <c r="K1175" s="206">
        <f t="shared" si="473"/>
        <v>27</v>
      </c>
      <c r="L1175" s="206" t="s">
        <v>62</v>
      </c>
      <c r="M1175" s="84">
        <v>46022</v>
      </c>
      <c r="N1175" s="84">
        <v>46022</v>
      </c>
      <c r="O1175" s="83"/>
      <c r="P1175" s="87"/>
      <c r="Q1175" s="83"/>
      <c r="R1175" s="83"/>
      <c r="S1175" s="109"/>
    </row>
    <row r="1176" spans="1:19" ht="14.25" x14ac:dyDescent="0.2">
      <c r="A1176" s="332"/>
      <c r="B1176" s="147" t="s">
        <v>76</v>
      </c>
      <c r="C1176" s="209"/>
      <c r="D1176" s="209"/>
      <c r="E1176" s="209"/>
      <c r="F1176" s="209"/>
      <c r="G1176" s="206" t="s">
        <v>62</v>
      </c>
      <c r="H1176" s="206"/>
      <c r="I1176" s="273" t="s">
        <v>62</v>
      </c>
      <c r="J1176" s="142" t="str">
        <f t="shared" si="472"/>
        <v>X</v>
      </c>
      <c r="K1176" s="206" t="str">
        <f t="shared" si="473"/>
        <v>X</v>
      </c>
      <c r="L1176" s="206" t="s">
        <v>62</v>
      </c>
      <c r="M1176" s="206"/>
      <c r="N1176" s="206"/>
      <c r="O1176" s="87" t="s">
        <v>62</v>
      </c>
      <c r="P1176" s="87" t="s">
        <v>62</v>
      </c>
      <c r="Q1176" s="87" t="s">
        <v>62</v>
      </c>
      <c r="R1176" s="87" t="s">
        <v>62</v>
      </c>
      <c r="S1176" s="109"/>
    </row>
    <row r="1177" spans="1:19" ht="65.45" customHeight="1" x14ac:dyDescent="0.2">
      <c r="A1177" s="332"/>
      <c r="B1177" s="148" t="s">
        <v>192</v>
      </c>
      <c r="C1177" s="209"/>
      <c r="D1177" s="209" t="s">
        <v>62</v>
      </c>
      <c r="E1177" s="209"/>
      <c r="F1177" s="209"/>
      <c r="G1177" s="206">
        <f>G1175</f>
        <v>27</v>
      </c>
      <c r="H1177" s="206">
        <f>H1175</f>
        <v>27</v>
      </c>
      <c r="I1177" s="273">
        <f>I1175</f>
        <v>0</v>
      </c>
      <c r="J1177" s="142">
        <f t="shared" si="472"/>
        <v>0</v>
      </c>
      <c r="K1177" s="206">
        <f t="shared" si="473"/>
        <v>27</v>
      </c>
      <c r="L1177" s="206" t="s">
        <v>62</v>
      </c>
      <c r="M1177" s="84">
        <v>46022</v>
      </c>
      <c r="N1177" s="84">
        <v>46022</v>
      </c>
      <c r="O1177" s="83"/>
      <c r="P1177" s="87" t="s">
        <v>62</v>
      </c>
      <c r="Q1177" s="83"/>
      <c r="R1177" s="83"/>
      <c r="S1177" s="109"/>
    </row>
    <row r="1178" spans="1:19" ht="15" customHeight="1" x14ac:dyDescent="0.2">
      <c r="A1178" s="332"/>
      <c r="B1178" s="147" t="s">
        <v>193</v>
      </c>
      <c r="C1178" s="209"/>
      <c r="D1178" s="209"/>
      <c r="E1178" s="209"/>
      <c r="F1178" s="209"/>
      <c r="G1178" s="206" t="s">
        <v>62</v>
      </c>
      <c r="H1178" s="206"/>
      <c r="I1178" s="273" t="s">
        <v>62</v>
      </c>
      <c r="J1178" s="142" t="str">
        <f t="shared" si="472"/>
        <v>X</v>
      </c>
      <c r="K1178" s="206" t="str">
        <f t="shared" si="473"/>
        <v>X</v>
      </c>
      <c r="L1178" s="206" t="s">
        <v>62</v>
      </c>
      <c r="M1178" s="206"/>
      <c r="N1178" s="206"/>
      <c r="O1178" s="87" t="s">
        <v>62</v>
      </c>
      <c r="P1178" s="87" t="s">
        <v>62</v>
      </c>
      <c r="Q1178" s="87" t="s">
        <v>62</v>
      </c>
      <c r="R1178" s="87" t="s">
        <v>62</v>
      </c>
      <c r="S1178" s="109"/>
    </row>
    <row r="1179" spans="1:19" ht="38.65" customHeight="1" x14ac:dyDescent="0.2">
      <c r="A1179" s="332"/>
      <c r="B1179" s="148" t="s">
        <v>330</v>
      </c>
      <c r="C1179" s="209"/>
      <c r="D1179" s="209" t="s">
        <v>62</v>
      </c>
      <c r="E1179" s="209"/>
      <c r="F1179" s="209"/>
      <c r="G1179" s="206">
        <f>G1177</f>
        <v>27</v>
      </c>
      <c r="H1179" s="206">
        <f>H1177</f>
        <v>27</v>
      </c>
      <c r="I1179" s="273">
        <f>I1177</f>
        <v>0</v>
      </c>
      <c r="J1179" s="142">
        <f t="shared" si="472"/>
        <v>0</v>
      </c>
      <c r="K1179" s="206">
        <f t="shared" si="473"/>
        <v>27</v>
      </c>
      <c r="L1179" s="206" t="s">
        <v>62</v>
      </c>
      <c r="M1179" s="84">
        <v>46022</v>
      </c>
      <c r="N1179" s="84">
        <v>46022</v>
      </c>
      <c r="O1179" s="83"/>
      <c r="P1179" s="87" t="s">
        <v>62</v>
      </c>
      <c r="Q1179" s="83"/>
      <c r="R1179" s="83"/>
      <c r="S1179" s="109"/>
    </row>
    <row r="1180" spans="1:19" ht="21" customHeight="1" x14ac:dyDescent="0.2">
      <c r="A1180" s="332"/>
      <c r="B1180" s="147" t="s">
        <v>71</v>
      </c>
      <c r="C1180" s="209"/>
      <c r="D1180" s="209"/>
      <c r="E1180" s="209"/>
      <c r="F1180" s="209"/>
      <c r="G1180" s="206" t="s">
        <v>62</v>
      </c>
      <c r="H1180" s="206"/>
      <c r="I1180" s="273" t="s">
        <v>62</v>
      </c>
      <c r="J1180" s="142" t="str">
        <f t="shared" si="472"/>
        <v>X</v>
      </c>
      <c r="K1180" s="206" t="str">
        <f t="shared" si="473"/>
        <v>X</v>
      </c>
      <c r="L1180" s="206" t="s">
        <v>62</v>
      </c>
      <c r="M1180" s="206"/>
      <c r="N1180" s="206"/>
      <c r="O1180" s="87" t="s">
        <v>62</v>
      </c>
      <c r="P1180" s="87" t="s">
        <v>62</v>
      </c>
      <c r="Q1180" s="87" t="s">
        <v>62</v>
      </c>
      <c r="R1180" s="87" t="s">
        <v>62</v>
      </c>
      <c r="S1180" s="109"/>
    </row>
    <row r="1181" spans="1:19" ht="21" customHeight="1" x14ac:dyDescent="0.2">
      <c r="A1181" s="333"/>
      <c r="B1181" s="148" t="s">
        <v>72</v>
      </c>
      <c r="C1181" s="209"/>
      <c r="D1181" s="209" t="s">
        <v>62</v>
      </c>
      <c r="E1181" s="209"/>
      <c r="F1181" s="209"/>
      <c r="G1181" s="206">
        <f>G1179</f>
        <v>27</v>
      </c>
      <c r="H1181" s="206">
        <f>H1179</f>
        <v>27</v>
      </c>
      <c r="I1181" s="273">
        <f>I1179</f>
        <v>0</v>
      </c>
      <c r="J1181" s="142">
        <f t="shared" si="472"/>
        <v>0</v>
      </c>
      <c r="K1181" s="206">
        <f t="shared" si="473"/>
        <v>27</v>
      </c>
      <c r="L1181" s="206" t="s">
        <v>62</v>
      </c>
      <c r="M1181" s="84">
        <v>46022</v>
      </c>
      <c r="N1181" s="84">
        <v>46022</v>
      </c>
      <c r="O1181" s="83"/>
      <c r="P1181" s="87" t="s">
        <v>62</v>
      </c>
      <c r="Q1181" s="83"/>
      <c r="R1181" s="83"/>
      <c r="S1181" s="109"/>
    </row>
    <row r="1182" spans="1:19" s="56" customFormat="1" ht="74.45" customHeight="1" x14ac:dyDescent="0.25">
      <c r="A1182" s="331" t="s">
        <v>134</v>
      </c>
      <c r="B1182" s="137" t="s">
        <v>326</v>
      </c>
      <c r="C1182" s="142" t="s">
        <v>191</v>
      </c>
      <c r="D1182" s="141" t="s">
        <v>333</v>
      </c>
      <c r="E1182" s="141" t="s">
        <v>320</v>
      </c>
      <c r="F1182" s="142">
        <v>642</v>
      </c>
      <c r="G1182" s="80">
        <v>41</v>
      </c>
      <c r="H1182" s="80">
        <v>41</v>
      </c>
      <c r="I1182" s="80">
        <v>0</v>
      </c>
      <c r="J1182" s="142">
        <f t="shared" si="472"/>
        <v>0</v>
      </c>
      <c r="K1182" s="80">
        <f t="shared" si="473"/>
        <v>41</v>
      </c>
      <c r="L1182" s="80"/>
      <c r="M1182" s="80" t="s">
        <v>62</v>
      </c>
      <c r="N1182" s="80" t="s">
        <v>62</v>
      </c>
      <c r="O1182" s="83">
        <v>148381</v>
      </c>
      <c r="P1182" s="83" t="s">
        <v>344</v>
      </c>
      <c r="Q1182" s="83">
        <v>0</v>
      </c>
      <c r="R1182" s="83"/>
      <c r="S1182" s="109"/>
    </row>
    <row r="1183" spans="1:19" ht="31.5" x14ac:dyDescent="0.2">
      <c r="A1183" s="332"/>
      <c r="B1183" s="146" t="s">
        <v>70</v>
      </c>
      <c r="C1183" s="209"/>
      <c r="D1183" s="209" t="s">
        <v>62</v>
      </c>
      <c r="E1183" s="209"/>
      <c r="F1183" s="209"/>
      <c r="G1183" s="206">
        <f>G1182</f>
        <v>41</v>
      </c>
      <c r="H1183" s="206">
        <f>H1182</f>
        <v>41</v>
      </c>
      <c r="I1183" s="273">
        <f>I1182</f>
        <v>0</v>
      </c>
      <c r="J1183" s="142">
        <f t="shared" si="472"/>
        <v>0</v>
      </c>
      <c r="K1183" s="206">
        <f t="shared" si="473"/>
        <v>41</v>
      </c>
      <c r="L1183" s="206" t="s">
        <v>62</v>
      </c>
      <c r="M1183" s="84">
        <v>46022</v>
      </c>
      <c r="N1183" s="84">
        <v>46022</v>
      </c>
      <c r="O1183" s="83"/>
      <c r="P1183" s="87"/>
      <c r="Q1183" s="83"/>
      <c r="R1183" s="83"/>
      <c r="S1183" s="109"/>
    </row>
    <row r="1184" spans="1:19" ht="14.25" x14ac:dyDescent="0.2">
      <c r="A1184" s="332"/>
      <c r="B1184" s="147" t="s">
        <v>76</v>
      </c>
      <c r="C1184" s="209"/>
      <c r="D1184" s="209"/>
      <c r="E1184" s="209"/>
      <c r="F1184" s="209"/>
      <c r="G1184" s="206" t="s">
        <v>62</v>
      </c>
      <c r="H1184" s="206"/>
      <c r="I1184" s="273" t="s">
        <v>62</v>
      </c>
      <c r="J1184" s="142" t="str">
        <f t="shared" si="472"/>
        <v>X</v>
      </c>
      <c r="K1184" s="206" t="str">
        <f t="shared" si="473"/>
        <v>X</v>
      </c>
      <c r="L1184" s="206" t="s">
        <v>62</v>
      </c>
      <c r="M1184" s="206"/>
      <c r="N1184" s="206"/>
      <c r="O1184" s="87" t="s">
        <v>62</v>
      </c>
      <c r="P1184" s="87" t="s">
        <v>62</v>
      </c>
      <c r="Q1184" s="87" t="s">
        <v>62</v>
      </c>
      <c r="R1184" s="87" t="s">
        <v>62</v>
      </c>
      <c r="S1184" s="109"/>
    </row>
    <row r="1185" spans="1:19" ht="65.45" customHeight="1" x14ac:dyDescent="0.2">
      <c r="A1185" s="332"/>
      <c r="B1185" s="148" t="s">
        <v>192</v>
      </c>
      <c r="C1185" s="209"/>
      <c r="D1185" s="209" t="s">
        <v>62</v>
      </c>
      <c r="E1185" s="209"/>
      <c r="F1185" s="209"/>
      <c r="G1185" s="206">
        <f>G1183</f>
        <v>41</v>
      </c>
      <c r="H1185" s="206">
        <f>H1183</f>
        <v>41</v>
      </c>
      <c r="I1185" s="273">
        <f>I1183</f>
        <v>0</v>
      </c>
      <c r="J1185" s="142">
        <f t="shared" si="472"/>
        <v>0</v>
      </c>
      <c r="K1185" s="206">
        <f t="shared" si="473"/>
        <v>41</v>
      </c>
      <c r="L1185" s="206" t="s">
        <v>62</v>
      </c>
      <c r="M1185" s="84">
        <v>46022</v>
      </c>
      <c r="N1185" s="84">
        <v>46022</v>
      </c>
      <c r="O1185" s="83"/>
      <c r="P1185" s="87" t="s">
        <v>62</v>
      </c>
      <c r="Q1185" s="83"/>
      <c r="R1185" s="83"/>
      <c r="S1185" s="109"/>
    </row>
    <row r="1186" spans="1:19" ht="15" customHeight="1" x14ac:dyDescent="0.2">
      <c r="A1186" s="332"/>
      <c r="B1186" s="147" t="s">
        <v>193</v>
      </c>
      <c r="C1186" s="209"/>
      <c r="D1186" s="209"/>
      <c r="E1186" s="209"/>
      <c r="F1186" s="209"/>
      <c r="G1186" s="206" t="s">
        <v>62</v>
      </c>
      <c r="H1186" s="206"/>
      <c r="I1186" s="273" t="s">
        <v>62</v>
      </c>
      <c r="J1186" s="142" t="str">
        <f t="shared" si="472"/>
        <v>X</v>
      </c>
      <c r="K1186" s="206" t="str">
        <f t="shared" si="473"/>
        <v>X</v>
      </c>
      <c r="L1186" s="206" t="s">
        <v>62</v>
      </c>
      <c r="M1186" s="206"/>
      <c r="N1186" s="206"/>
      <c r="O1186" s="87" t="s">
        <v>62</v>
      </c>
      <c r="P1186" s="87" t="s">
        <v>62</v>
      </c>
      <c r="Q1186" s="87" t="s">
        <v>62</v>
      </c>
      <c r="R1186" s="87" t="s">
        <v>62</v>
      </c>
      <c r="S1186" s="109"/>
    </row>
    <row r="1187" spans="1:19" ht="38.65" customHeight="1" x14ac:dyDescent="0.2">
      <c r="A1187" s="332"/>
      <c r="B1187" s="148" t="s">
        <v>330</v>
      </c>
      <c r="C1187" s="209"/>
      <c r="D1187" s="209" t="s">
        <v>62</v>
      </c>
      <c r="E1187" s="209"/>
      <c r="F1187" s="209"/>
      <c r="G1187" s="206">
        <f>G1185</f>
        <v>41</v>
      </c>
      <c r="H1187" s="206">
        <f>H1185</f>
        <v>41</v>
      </c>
      <c r="I1187" s="273">
        <f>I1185</f>
        <v>0</v>
      </c>
      <c r="J1187" s="142">
        <f t="shared" si="472"/>
        <v>0</v>
      </c>
      <c r="K1187" s="206">
        <f t="shared" si="473"/>
        <v>41</v>
      </c>
      <c r="L1187" s="206" t="s">
        <v>62</v>
      </c>
      <c r="M1187" s="84">
        <v>46022</v>
      </c>
      <c r="N1187" s="84">
        <v>46022</v>
      </c>
      <c r="O1187" s="83"/>
      <c r="P1187" s="87" t="s">
        <v>62</v>
      </c>
      <c r="Q1187" s="83"/>
      <c r="R1187" s="83"/>
      <c r="S1187" s="109"/>
    </row>
    <row r="1188" spans="1:19" ht="21" customHeight="1" x14ac:dyDescent="0.2">
      <c r="A1188" s="332"/>
      <c r="B1188" s="147" t="s">
        <v>71</v>
      </c>
      <c r="C1188" s="209"/>
      <c r="D1188" s="209"/>
      <c r="E1188" s="209"/>
      <c r="F1188" s="209"/>
      <c r="G1188" s="206" t="s">
        <v>62</v>
      </c>
      <c r="H1188" s="206"/>
      <c r="I1188" s="273" t="s">
        <v>62</v>
      </c>
      <c r="J1188" s="142" t="str">
        <f t="shared" si="472"/>
        <v>X</v>
      </c>
      <c r="K1188" s="206" t="str">
        <f t="shared" si="473"/>
        <v>X</v>
      </c>
      <c r="L1188" s="206" t="s">
        <v>62</v>
      </c>
      <c r="M1188" s="206"/>
      <c r="N1188" s="206"/>
      <c r="O1188" s="87" t="s">
        <v>62</v>
      </c>
      <c r="P1188" s="87" t="s">
        <v>62</v>
      </c>
      <c r="Q1188" s="87" t="s">
        <v>62</v>
      </c>
      <c r="R1188" s="87" t="s">
        <v>62</v>
      </c>
      <c r="S1188" s="109"/>
    </row>
    <row r="1189" spans="1:19" ht="21" customHeight="1" x14ac:dyDescent="0.2">
      <c r="A1189" s="333"/>
      <c r="B1189" s="148" t="s">
        <v>72</v>
      </c>
      <c r="C1189" s="209"/>
      <c r="D1189" s="209" t="s">
        <v>62</v>
      </c>
      <c r="E1189" s="209"/>
      <c r="F1189" s="209"/>
      <c r="G1189" s="206">
        <f>G1187</f>
        <v>41</v>
      </c>
      <c r="H1189" s="206">
        <f>H1187</f>
        <v>41</v>
      </c>
      <c r="I1189" s="273">
        <f>I1187</f>
        <v>0</v>
      </c>
      <c r="J1189" s="142">
        <f t="shared" si="472"/>
        <v>0</v>
      </c>
      <c r="K1189" s="206">
        <f t="shared" si="473"/>
        <v>41</v>
      </c>
      <c r="L1189" s="206" t="s">
        <v>62</v>
      </c>
      <c r="M1189" s="84">
        <v>46022</v>
      </c>
      <c r="N1189" s="84">
        <v>46022</v>
      </c>
      <c r="O1189" s="83"/>
      <c r="P1189" s="87" t="s">
        <v>62</v>
      </c>
      <c r="Q1189" s="83"/>
      <c r="R1189" s="83"/>
      <c r="S1189" s="109"/>
    </row>
    <row r="1190" spans="1:19" s="56" customFormat="1" ht="74.45" customHeight="1" x14ac:dyDescent="0.25">
      <c r="A1190" s="331" t="s">
        <v>133</v>
      </c>
      <c r="B1190" s="137" t="s">
        <v>326</v>
      </c>
      <c r="C1190" s="142" t="s">
        <v>191</v>
      </c>
      <c r="D1190" s="141" t="s">
        <v>333</v>
      </c>
      <c r="E1190" s="141" t="s">
        <v>320</v>
      </c>
      <c r="F1190" s="142">
        <v>642</v>
      </c>
      <c r="G1190" s="80">
        <v>30</v>
      </c>
      <c r="H1190" s="80">
        <v>30</v>
      </c>
      <c r="I1190" s="80">
        <v>0</v>
      </c>
      <c r="J1190" s="142">
        <f t="shared" si="472"/>
        <v>0</v>
      </c>
      <c r="K1190" s="80">
        <f t="shared" si="473"/>
        <v>30</v>
      </c>
      <c r="L1190" s="80"/>
      <c r="M1190" s="80" t="s">
        <v>62</v>
      </c>
      <c r="N1190" s="80" t="s">
        <v>62</v>
      </c>
      <c r="O1190" s="83">
        <v>109021.08</v>
      </c>
      <c r="P1190" s="83" t="s">
        <v>344</v>
      </c>
      <c r="Q1190" s="83">
        <v>0</v>
      </c>
      <c r="R1190" s="83"/>
      <c r="S1190" s="109"/>
    </row>
    <row r="1191" spans="1:19" ht="31.5" x14ac:dyDescent="0.2">
      <c r="A1191" s="332"/>
      <c r="B1191" s="146" t="s">
        <v>70</v>
      </c>
      <c r="C1191" s="209"/>
      <c r="D1191" s="209" t="s">
        <v>62</v>
      </c>
      <c r="E1191" s="209"/>
      <c r="F1191" s="209"/>
      <c r="G1191" s="206">
        <f>G1190</f>
        <v>30</v>
      </c>
      <c r="H1191" s="206">
        <f>H1190</f>
        <v>30</v>
      </c>
      <c r="I1191" s="273">
        <f>I1190</f>
        <v>0</v>
      </c>
      <c r="J1191" s="142">
        <f t="shared" si="472"/>
        <v>0</v>
      </c>
      <c r="K1191" s="206">
        <f t="shared" si="473"/>
        <v>30</v>
      </c>
      <c r="L1191" s="206" t="s">
        <v>62</v>
      </c>
      <c r="M1191" s="84">
        <v>46022</v>
      </c>
      <c r="N1191" s="84">
        <v>46022</v>
      </c>
      <c r="O1191" s="83"/>
      <c r="P1191" s="87"/>
      <c r="Q1191" s="83"/>
      <c r="R1191" s="83"/>
      <c r="S1191" s="109"/>
    </row>
    <row r="1192" spans="1:19" ht="14.25" x14ac:dyDescent="0.2">
      <c r="A1192" s="332"/>
      <c r="B1192" s="147" t="s">
        <v>76</v>
      </c>
      <c r="C1192" s="209"/>
      <c r="D1192" s="209"/>
      <c r="E1192" s="209"/>
      <c r="F1192" s="209"/>
      <c r="G1192" s="206" t="s">
        <v>62</v>
      </c>
      <c r="H1192" s="206"/>
      <c r="I1192" s="273" t="s">
        <v>62</v>
      </c>
      <c r="J1192" s="142" t="str">
        <f t="shared" si="472"/>
        <v>X</v>
      </c>
      <c r="K1192" s="206" t="str">
        <f t="shared" si="473"/>
        <v>X</v>
      </c>
      <c r="L1192" s="206" t="s">
        <v>62</v>
      </c>
      <c r="M1192" s="206"/>
      <c r="N1192" s="206"/>
      <c r="O1192" s="87" t="s">
        <v>62</v>
      </c>
      <c r="P1192" s="87" t="s">
        <v>62</v>
      </c>
      <c r="Q1192" s="87" t="s">
        <v>62</v>
      </c>
      <c r="R1192" s="87" t="s">
        <v>62</v>
      </c>
      <c r="S1192" s="109"/>
    </row>
    <row r="1193" spans="1:19" ht="65.45" customHeight="1" x14ac:dyDescent="0.2">
      <c r="A1193" s="332"/>
      <c r="B1193" s="148" t="s">
        <v>192</v>
      </c>
      <c r="C1193" s="209"/>
      <c r="D1193" s="209" t="s">
        <v>62</v>
      </c>
      <c r="E1193" s="209"/>
      <c r="F1193" s="209"/>
      <c r="G1193" s="206">
        <f>G1191</f>
        <v>30</v>
      </c>
      <c r="H1193" s="206">
        <f>H1191</f>
        <v>30</v>
      </c>
      <c r="I1193" s="273">
        <f>I1191</f>
        <v>0</v>
      </c>
      <c r="J1193" s="142">
        <f t="shared" si="472"/>
        <v>0</v>
      </c>
      <c r="K1193" s="206">
        <f t="shared" si="473"/>
        <v>30</v>
      </c>
      <c r="L1193" s="206" t="s">
        <v>62</v>
      </c>
      <c r="M1193" s="84">
        <v>46022</v>
      </c>
      <c r="N1193" s="84">
        <v>46022</v>
      </c>
      <c r="O1193" s="83"/>
      <c r="P1193" s="87" t="s">
        <v>62</v>
      </c>
      <c r="Q1193" s="83"/>
      <c r="R1193" s="83"/>
      <c r="S1193" s="109"/>
    </row>
    <row r="1194" spans="1:19" ht="15" customHeight="1" x14ac:dyDescent="0.2">
      <c r="A1194" s="332"/>
      <c r="B1194" s="147" t="s">
        <v>193</v>
      </c>
      <c r="C1194" s="209"/>
      <c r="D1194" s="209"/>
      <c r="E1194" s="209"/>
      <c r="F1194" s="209"/>
      <c r="G1194" s="206" t="s">
        <v>62</v>
      </c>
      <c r="H1194" s="206"/>
      <c r="I1194" s="273" t="s">
        <v>62</v>
      </c>
      <c r="J1194" s="142" t="str">
        <f t="shared" si="472"/>
        <v>X</v>
      </c>
      <c r="K1194" s="206" t="str">
        <f t="shared" si="473"/>
        <v>X</v>
      </c>
      <c r="L1194" s="206" t="s">
        <v>62</v>
      </c>
      <c r="M1194" s="206"/>
      <c r="N1194" s="206"/>
      <c r="O1194" s="87" t="s">
        <v>62</v>
      </c>
      <c r="P1194" s="87" t="s">
        <v>62</v>
      </c>
      <c r="Q1194" s="87" t="s">
        <v>62</v>
      </c>
      <c r="R1194" s="87" t="s">
        <v>62</v>
      </c>
      <c r="S1194" s="109"/>
    </row>
    <row r="1195" spans="1:19" ht="38.65" customHeight="1" x14ac:dyDescent="0.2">
      <c r="A1195" s="332"/>
      <c r="B1195" s="148" t="s">
        <v>330</v>
      </c>
      <c r="C1195" s="209"/>
      <c r="D1195" s="209" t="s">
        <v>62</v>
      </c>
      <c r="E1195" s="209"/>
      <c r="F1195" s="209"/>
      <c r="G1195" s="206">
        <f>G1193</f>
        <v>30</v>
      </c>
      <c r="H1195" s="206">
        <f>H1193</f>
        <v>30</v>
      </c>
      <c r="I1195" s="273">
        <f>I1193</f>
        <v>0</v>
      </c>
      <c r="J1195" s="142">
        <f t="shared" si="472"/>
        <v>0</v>
      </c>
      <c r="K1195" s="206">
        <f t="shared" si="473"/>
        <v>30</v>
      </c>
      <c r="L1195" s="206" t="s">
        <v>62</v>
      </c>
      <c r="M1195" s="84">
        <v>46022</v>
      </c>
      <c r="N1195" s="84">
        <v>46022</v>
      </c>
      <c r="O1195" s="83"/>
      <c r="P1195" s="87" t="s">
        <v>62</v>
      </c>
      <c r="Q1195" s="83"/>
      <c r="R1195" s="83"/>
      <c r="S1195" s="109"/>
    </row>
    <row r="1196" spans="1:19" ht="21" customHeight="1" x14ac:dyDescent="0.2">
      <c r="A1196" s="332"/>
      <c r="B1196" s="147" t="s">
        <v>71</v>
      </c>
      <c r="C1196" s="209"/>
      <c r="D1196" s="209"/>
      <c r="E1196" s="209"/>
      <c r="F1196" s="209"/>
      <c r="G1196" s="206" t="s">
        <v>62</v>
      </c>
      <c r="H1196" s="206"/>
      <c r="I1196" s="273" t="s">
        <v>62</v>
      </c>
      <c r="J1196" s="142" t="str">
        <f t="shared" si="472"/>
        <v>X</v>
      </c>
      <c r="K1196" s="206" t="str">
        <f t="shared" si="473"/>
        <v>X</v>
      </c>
      <c r="L1196" s="206" t="s">
        <v>62</v>
      </c>
      <c r="M1196" s="206"/>
      <c r="N1196" s="206"/>
      <c r="O1196" s="87" t="s">
        <v>62</v>
      </c>
      <c r="P1196" s="87" t="s">
        <v>62</v>
      </c>
      <c r="Q1196" s="87" t="s">
        <v>62</v>
      </c>
      <c r="R1196" s="87" t="s">
        <v>62</v>
      </c>
      <c r="S1196" s="109"/>
    </row>
    <row r="1197" spans="1:19" ht="21" customHeight="1" x14ac:dyDescent="0.2">
      <c r="A1197" s="333"/>
      <c r="B1197" s="148" t="s">
        <v>72</v>
      </c>
      <c r="C1197" s="209"/>
      <c r="D1197" s="209" t="s">
        <v>62</v>
      </c>
      <c r="E1197" s="209"/>
      <c r="F1197" s="209"/>
      <c r="G1197" s="206">
        <f>G1195</f>
        <v>30</v>
      </c>
      <c r="H1197" s="206">
        <f>H1195</f>
        <v>30</v>
      </c>
      <c r="I1197" s="273">
        <f>I1195</f>
        <v>0</v>
      </c>
      <c r="J1197" s="142">
        <f t="shared" si="472"/>
        <v>0</v>
      </c>
      <c r="K1197" s="206">
        <f t="shared" si="473"/>
        <v>30</v>
      </c>
      <c r="L1197" s="206" t="s">
        <v>62</v>
      </c>
      <c r="M1197" s="84">
        <v>46022</v>
      </c>
      <c r="N1197" s="84">
        <v>46022</v>
      </c>
      <c r="O1197" s="83"/>
      <c r="P1197" s="87" t="s">
        <v>62</v>
      </c>
      <c r="Q1197" s="83"/>
      <c r="R1197" s="83"/>
      <c r="S1197" s="109"/>
    </row>
    <row r="1198" spans="1:19" s="56" customFormat="1" ht="74.45" customHeight="1" x14ac:dyDescent="0.25">
      <c r="A1198" s="331" t="s">
        <v>132</v>
      </c>
      <c r="B1198" s="137" t="s">
        <v>326</v>
      </c>
      <c r="C1198" s="142" t="s">
        <v>191</v>
      </c>
      <c r="D1198" s="141" t="s">
        <v>333</v>
      </c>
      <c r="E1198" s="141" t="s">
        <v>320</v>
      </c>
      <c r="F1198" s="142">
        <v>642</v>
      </c>
      <c r="G1198" s="80">
        <v>21</v>
      </c>
      <c r="H1198" s="80">
        <v>22</v>
      </c>
      <c r="I1198" s="80">
        <v>0</v>
      </c>
      <c r="J1198" s="142">
        <f t="shared" si="472"/>
        <v>0</v>
      </c>
      <c r="K1198" s="80">
        <f t="shared" si="473"/>
        <v>21</v>
      </c>
      <c r="L1198" s="80"/>
      <c r="M1198" s="80" t="s">
        <v>62</v>
      </c>
      <c r="N1198" s="80" t="s">
        <v>62</v>
      </c>
      <c r="O1198" s="83">
        <v>156735.9</v>
      </c>
      <c r="P1198" s="83" t="s">
        <v>344</v>
      </c>
      <c r="Q1198" s="83">
        <v>128781</v>
      </c>
      <c r="R1198" s="83"/>
      <c r="S1198" s="109"/>
    </row>
    <row r="1199" spans="1:19" ht="31.5" x14ac:dyDescent="0.2">
      <c r="A1199" s="332"/>
      <c r="B1199" s="146" t="s">
        <v>70</v>
      </c>
      <c r="C1199" s="209"/>
      <c r="D1199" s="209" t="s">
        <v>62</v>
      </c>
      <c r="E1199" s="209"/>
      <c r="F1199" s="209"/>
      <c r="G1199" s="206">
        <f>G1198</f>
        <v>21</v>
      </c>
      <c r="H1199" s="206">
        <f>H1198</f>
        <v>22</v>
      </c>
      <c r="I1199" s="273">
        <f>I1198</f>
        <v>0</v>
      </c>
      <c r="J1199" s="142">
        <f t="shared" si="472"/>
        <v>0</v>
      </c>
      <c r="K1199" s="206">
        <f t="shared" si="473"/>
        <v>21</v>
      </c>
      <c r="L1199" s="206" t="s">
        <v>62</v>
      </c>
      <c r="M1199" s="84">
        <v>46022</v>
      </c>
      <c r="N1199" s="84">
        <v>46022</v>
      </c>
      <c r="O1199" s="83"/>
      <c r="P1199" s="87"/>
      <c r="Q1199" s="83"/>
      <c r="R1199" s="83"/>
      <c r="S1199" s="109"/>
    </row>
    <row r="1200" spans="1:19" ht="14.25" x14ac:dyDescent="0.2">
      <c r="A1200" s="332"/>
      <c r="B1200" s="147" t="s">
        <v>76</v>
      </c>
      <c r="C1200" s="209"/>
      <c r="D1200" s="209"/>
      <c r="E1200" s="209"/>
      <c r="F1200" s="209"/>
      <c r="G1200" s="206" t="s">
        <v>62</v>
      </c>
      <c r="H1200" s="206"/>
      <c r="I1200" s="273" t="s">
        <v>62</v>
      </c>
      <c r="J1200" s="142" t="str">
        <f t="shared" si="472"/>
        <v>X</v>
      </c>
      <c r="K1200" s="206" t="str">
        <f t="shared" si="473"/>
        <v>X</v>
      </c>
      <c r="L1200" s="206" t="s">
        <v>62</v>
      </c>
      <c r="M1200" s="206"/>
      <c r="N1200" s="206"/>
      <c r="O1200" s="87" t="s">
        <v>62</v>
      </c>
      <c r="P1200" s="87" t="s">
        <v>62</v>
      </c>
      <c r="Q1200" s="87" t="s">
        <v>62</v>
      </c>
      <c r="R1200" s="87" t="s">
        <v>62</v>
      </c>
      <c r="S1200" s="109"/>
    </row>
    <row r="1201" spans="1:19" ht="65.45" customHeight="1" x14ac:dyDescent="0.2">
      <c r="A1201" s="332"/>
      <c r="B1201" s="148" t="s">
        <v>192</v>
      </c>
      <c r="C1201" s="209"/>
      <c r="D1201" s="209" t="s">
        <v>62</v>
      </c>
      <c r="E1201" s="209"/>
      <c r="F1201" s="209"/>
      <c r="G1201" s="206">
        <f>G1199</f>
        <v>21</v>
      </c>
      <c r="H1201" s="206">
        <f>H1199</f>
        <v>22</v>
      </c>
      <c r="I1201" s="273">
        <f>I1199</f>
        <v>0</v>
      </c>
      <c r="J1201" s="142">
        <f t="shared" si="472"/>
        <v>0</v>
      </c>
      <c r="K1201" s="206">
        <f t="shared" si="473"/>
        <v>21</v>
      </c>
      <c r="L1201" s="206" t="s">
        <v>62</v>
      </c>
      <c r="M1201" s="84">
        <v>46022</v>
      </c>
      <c r="N1201" s="84">
        <v>46022</v>
      </c>
      <c r="O1201" s="83"/>
      <c r="P1201" s="87" t="s">
        <v>62</v>
      </c>
      <c r="Q1201" s="83"/>
      <c r="R1201" s="83"/>
      <c r="S1201" s="109"/>
    </row>
    <row r="1202" spans="1:19" ht="15" customHeight="1" x14ac:dyDescent="0.2">
      <c r="A1202" s="332"/>
      <c r="B1202" s="147" t="s">
        <v>193</v>
      </c>
      <c r="C1202" s="209"/>
      <c r="D1202" s="209"/>
      <c r="E1202" s="209"/>
      <c r="F1202" s="209"/>
      <c r="G1202" s="206" t="s">
        <v>62</v>
      </c>
      <c r="H1202" s="206"/>
      <c r="I1202" s="273" t="s">
        <v>62</v>
      </c>
      <c r="J1202" s="142" t="str">
        <f t="shared" si="472"/>
        <v>X</v>
      </c>
      <c r="K1202" s="206" t="str">
        <f t="shared" si="473"/>
        <v>X</v>
      </c>
      <c r="L1202" s="206" t="s">
        <v>62</v>
      </c>
      <c r="M1202" s="206"/>
      <c r="N1202" s="206"/>
      <c r="O1202" s="87" t="s">
        <v>62</v>
      </c>
      <c r="P1202" s="87" t="s">
        <v>62</v>
      </c>
      <c r="Q1202" s="87" t="s">
        <v>62</v>
      </c>
      <c r="R1202" s="87" t="s">
        <v>62</v>
      </c>
      <c r="S1202" s="109"/>
    </row>
    <row r="1203" spans="1:19" ht="38.65" customHeight="1" x14ac:dyDescent="0.2">
      <c r="A1203" s="332"/>
      <c r="B1203" s="148" t="s">
        <v>330</v>
      </c>
      <c r="C1203" s="209"/>
      <c r="D1203" s="209" t="s">
        <v>62</v>
      </c>
      <c r="E1203" s="209"/>
      <c r="F1203" s="209"/>
      <c r="G1203" s="206">
        <v>22</v>
      </c>
      <c r="H1203" s="206">
        <f>H1201</f>
        <v>22</v>
      </c>
      <c r="I1203" s="273">
        <f>I1201</f>
        <v>0</v>
      </c>
      <c r="J1203" s="142">
        <f t="shared" si="472"/>
        <v>0</v>
      </c>
      <c r="K1203" s="206">
        <f t="shared" si="473"/>
        <v>22</v>
      </c>
      <c r="L1203" s="206" t="s">
        <v>62</v>
      </c>
      <c r="M1203" s="84">
        <v>46022</v>
      </c>
      <c r="N1203" s="84">
        <v>46022</v>
      </c>
      <c r="O1203" s="83"/>
      <c r="P1203" s="87" t="s">
        <v>62</v>
      </c>
      <c r="Q1203" s="83"/>
      <c r="R1203" s="83"/>
      <c r="S1203" s="109"/>
    </row>
    <row r="1204" spans="1:19" ht="21" customHeight="1" x14ac:dyDescent="0.2">
      <c r="A1204" s="332"/>
      <c r="B1204" s="147" t="s">
        <v>71</v>
      </c>
      <c r="C1204" s="209"/>
      <c r="D1204" s="209"/>
      <c r="E1204" s="209"/>
      <c r="F1204" s="209"/>
      <c r="G1204" s="206" t="s">
        <v>62</v>
      </c>
      <c r="H1204" s="206"/>
      <c r="I1204" s="273" t="s">
        <v>62</v>
      </c>
      <c r="J1204" s="142" t="str">
        <f t="shared" si="472"/>
        <v>X</v>
      </c>
      <c r="K1204" s="206" t="str">
        <f t="shared" si="473"/>
        <v>X</v>
      </c>
      <c r="L1204" s="206" t="s">
        <v>62</v>
      </c>
      <c r="M1204" s="206"/>
      <c r="N1204" s="206"/>
      <c r="O1204" s="87" t="s">
        <v>62</v>
      </c>
      <c r="P1204" s="87" t="s">
        <v>62</v>
      </c>
      <c r="Q1204" s="87" t="s">
        <v>62</v>
      </c>
      <c r="R1204" s="87" t="s">
        <v>62</v>
      </c>
      <c r="S1204" s="109"/>
    </row>
    <row r="1205" spans="1:19" ht="21" customHeight="1" x14ac:dyDescent="0.2">
      <c r="A1205" s="333"/>
      <c r="B1205" s="148" t="s">
        <v>72</v>
      </c>
      <c r="C1205" s="209"/>
      <c r="D1205" s="209" t="s">
        <v>62</v>
      </c>
      <c r="E1205" s="209"/>
      <c r="F1205" s="209"/>
      <c r="G1205" s="206">
        <f>G1203</f>
        <v>22</v>
      </c>
      <c r="H1205" s="206">
        <f>H1203</f>
        <v>22</v>
      </c>
      <c r="I1205" s="273">
        <f>I1203</f>
        <v>0</v>
      </c>
      <c r="J1205" s="142">
        <f t="shared" si="472"/>
        <v>0</v>
      </c>
      <c r="K1205" s="206">
        <f t="shared" si="473"/>
        <v>22</v>
      </c>
      <c r="L1205" s="206" t="s">
        <v>62</v>
      </c>
      <c r="M1205" s="84">
        <v>46022</v>
      </c>
      <c r="N1205" s="84">
        <v>46022</v>
      </c>
      <c r="O1205" s="83"/>
      <c r="P1205" s="87" t="s">
        <v>62</v>
      </c>
      <c r="Q1205" s="83"/>
      <c r="R1205" s="83"/>
      <c r="S1205" s="109"/>
    </row>
    <row r="1206" spans="1:19" s="56" customFormat="1" ht="74.45" customHeight="1" x14ac:dyDescent="0.25">
      <c r="A1206" s="331" t="s">
        <v>131</v>
      </c>
      <c r="B1206" s="137" t="s">
        <v>326</v>
      </c>
      <c r="C1206" s="142" t="s">
        <v>191</v>
      </c>
      <c r="D1206" s="141" t="s">
        <v>333</v>
      </c>
      <c r="E1206" s="141" t="s">
        <v>320</v>
      </c>
      <c r="F1206" s="142">
        <v>642</v>
      </c>
      <c r="G1206" s="80">
        <v>1030</v>
      </c>
      <c r="H1206" s="80">
        <v>1030</v>
      </c>
      <c r="I1206" s="80">
        <v>0</v>
      </c>
      <c r="J1206" s="142">
        <f t="shared" si="472"/>
        <v>0</v>
      </c>
      <c r="K1206" s="80">
        <f t="shared" si="473"/>
        <v>1030</v>
      </c>
      <c r="L1206" s="80"/>
      <c r="M1206" s="80" t="s">
        <v>62</v>
      </c>
      <c r="N1206" s="80" t="s">
        <v>62</v>
      </c>
      <c r="O1206" s="83">
        <v>174022.02</v>
      </c>
      <c r="P1206" s="83" t="s">
        <v>344</v>
      </c>
      <c r="Q1206" s="83"/>
      <c r="R1206" s="83"/>
      <c r="S1206" s="109"/>
    </row>
    <row r="1207" spans="1:19" ht="31.5" x14ac:dyDescent="0.2">
      <c r="A1207" s="332"/>
      <c r="B1207" s="146" t="s">
        <v>70</v>
      </c>
      <c r="C1207" s="209"/>
      <c r="D1207" s="209" t="s">
        <v>62</v>
      </c>
      <c r="E1207" s="209"/>
      <c r="F1207" s="209"/>
      <c r="G1207" s="206">
        <f>G1206</f>
        <v>1030</v>
      </c>
      <c r="H1207" s="206">
        <f>H1206</f>
        <v>1030</v>
      </c>
      <c r="I1207" s="273">
        <f>I1206</f>
        <v>0</v>
      </c>
      <c r="J1207" s="142">
        <f t="shared" si="472"/>
        <v>0</v>
      </c>
      <c r="K1207" s="206">
        <f t="shared" si="473"/>
        <v>1030</v>
      </c>
      <c r="L1207" s="206" t="s">
        <v>62</v>
      </c>
      <c r="M1207" s="84">
        <v>46022</v>
      </c>
      <c r="N1207" s="84">
        <v>46022</v>
      </c>
      <c r="O1207" s="83"/>
      <c r="P1207" s="87"/>
      <c r="Q1207" s="83"/>
      <c r="R1207" s="83"/>
      <c r="S1207" s="109"/>
    </row>
    <row r="1208" spans="1:19" ht="14.25" x14ac:dyDescent="0.2">
      <c r="A1208" s="332"/>
      <c r="B1208" s="147" t="s">
        <v>76</v>
      </c>
      <c r="C1208" s="209"/>
      <c r="D1208" s="209"/>
      <c r="E1208" s="209"/>
      <c r="F1208" s="209"/>
      <c r="G1208" s="206" t="s">
        <v>62</v>
      </c>
      <c r="H1208" s="206"/>
      <c r="I1208" s="273" t="s">
        <v>62</v>
      </c>
      <c r="J1208" s="142" t="str">
        <f t="shared" si="472"/>
        <v>X</v>
      </c>
      <c r="K1208" s="206" t="str">
        <f t="shared" si="473"/>
        <v>X</v>
      </c>
      <c r="L1208" s="206" t="s">
        <v>62</v>
      </c>
      <c r="M1208" s="206"/>
      <c r="N1208" s="206"/>
      <c r="O1208" s="87" t="s">
        <v>62</v>
      </c>
      <c r="P1208" s="87" t="s">
        <v>62</v>
      </c>
      <c r="Q1208" s="87" t="s">
        <v>62</v>
      </c>
      <c r="R1208" s="87" t="s">
        <v>62</v>
      </c>
      <c r="S1208" s="109"/>
    </row>
    <row r="1209" spans="1:19" ht="65.45" customHeight="1" x14ac:dyDescent="0.2">
      <c r="A1209" s="332"/>
      <c r="B1209" s="148" t="s">
        <v>192</v>
      </c>
      <c r="C1209" s="209"/>
      <c r="D1209" s="209" t="s">
        <v>62</v>
      </c>
      <c r="E1209" s="209"/>
      <c r="F1209" s="209"/>
      <c r="G1209" s="206">
        <f>G1207</f>
        <v>1030</v>
      </c>
      <c r="H1209" s="206">
        <f>H1207</f>
        <v>1030</v>
      </c>
      <c r="I1209" s="273">
        <f>I1207</f>
        <v>0</v>
      </c>
      <c r="J1209" s="142">
        <f t="shared" si="472"/>
        <v>0</v>
      </c>
      <c r="K1209" s="206">
        <f t="shared" si="473"/>
        <v>1030</v>
      </c>
      <c r="L1209" s="206" t="s">
        <v>62</v>
      </c>
      <c r="M1209" s="84">
        <v>46022</v>
      </c>
      <c r="N1209" s="84">
        <v>46022</v>
      </c>
      <c r="O1209" s="83"/>
      <c r="P1209" s="87" t="s">
        <v>62</v>
      </c>
      <c r="Q1209" s="83"/>
      <c r="R1209" s="83"/>
      <c r="S1209" s="109"/>
    </row>
    <row r="1210" spans="1:19" ht="15" customHeight="1" x14ac:dyDescent="0.2">
      <c r="A1210" s="332"/>
      <c r="B1210" s="147" t="s">
        <v>193</v>
      </c>
      <c r="C1210" s="209"/>
      <c r="D1210" s="209"/>
      <c r="E1210" s="209"/>
      <c r="F1210" s="209"/>
      <c r="G1210" s="206" t="s">
        <v>62</v>
      </c>
      <c r="H1210" s="206"/>
      <c r="I1210" s="273" t="s">
        <v>62</v>
      </c>
      <c r="J1210" s="142" t="str">
        <f t="shared" si="472"/>
        <v>X</v>
      </c>
      <c r="K1210" s="206" t="str">
        <f t="shared" si="473"/>
        <v>X</v>
      </c>
      <c r="L1210" s="206" t="s">
        <v>62</v>
      </c>
      <c r="M1210" s="206"/>
      <c r="N1210" s="206"/>
      <c r="O1210" s="87" t="s">
        <v>62</v>
      </c>
      <c r="P1210" s="87" t="s">
        <v>62</v>
      </c>
      <c r="Q1210" s="87" t="s">
        <v>62</v>
      </c>
      <c r="R1210" s="87" t="s">
        <v>62</v>
      </c>
      <c r="S1210" s="109"/>
    </row>
    <row r="1211" spans="1:19" ht="38.65" customHeight="1" x14ac:dyDescent="0.2">
      <c r="A1211" s="332"/>
      <c r="B1211" s="148" t="s">
        <v>330</v>
      </c>
      <c r="C1211" s="209"/>
      <c r="D1211" s="209" t="s">
        <v>62</v>
      </c>
      <c r="E1211" s="209"/>
      <c r="F1211" s="209"/>
      <c r="G1211" s="206">
        <f>G1209</f>
        <v>1030</v>
      </c>
      <c r="H1211" s="206">
        <f>H1209</f>
        <v>1030</v>
      </c>
      <c r="I1211" s="273">
        <f>I1209</f>
        <v>0</v>
      </c>
      <c r="J1211" s="142">
        <f t="shared" si="472"/>
        <v>0</v>
      </c>
      <c r="K1211" s="206">
        <f t="shared" si="473"/>
        <v>1030</v>
      </c>
      <c r="L1211" s="206" t="s">
        <v>62</v>
      </c>
      <c r="M1211" s="84">
        <v>46022</v>
      </c>
      <c r="N1211" s="84">
        <v>46022</v>
      </c>
      <c r="O1211" s="83"/>
      <c r="P1211" s="87" t="s">
        <v>62</v>
      </c>
      <c r="Q1211" s="83"/>
      <c r="R1211" s="83"/>
      <c r="S1211" s="109"/>
    </row>
    <row r="1212" spans="1:19" ht="21" customHeight="1" x14ac:dyDescent="0.2">
      <c r="A1212" s="332"/>
      <c r="B1212" s="147" t="s">
        <v>71</v>
      </c>
      <c r="C1212" s="209"/>
      <c r="D1212" s="209"/>
      <c r="E1212" s="209"/>
      <c r="F1212" s="209"/>
      <c r="G1212" s="206" t="s">
        <v>62</v>
      </c>
      <c r="H1212" s="206"/>
      <c r="I1212" s="273" t="s">
        <v>62</v>
      </c>
      <c r="J1212" s="142" t="str">
        <f t="shared" si="472"/>
        <v>X</v>
      </c>
      <c r="K1212" s="206" t="str">
        <f t="shared" si="473"/>
        <v>X</v>
      </c>
      <c r="L1212" s="206" t="s">
        <v>62</v>
      </c>
      <c r="M1212" s="206"/>
      <c r="N1212" s="206"/>
      <c r="O1212" s="87" t="s">
        <v>62</v>
      </c>
      <c r="P1212" s="87" t="s">
        <v>62</v>
      </c>
      <c r="Q1212" s="87" t="s">
        <v>62</v>
      </c>
      <c r="R1212" s="87" t="s">
        <v>62</v>
      </c>
      <c r="S1212" s="109"/>
    </row>
    <row r="1213" spans="1:19" ht="21" customHeight="1" x14ac:dyDescent="0.2">
      <c r="A1213" s="333"/>
      <c r="B1213" s="148" t="s">
        <v>72</v>
      </c>
      <c r="C1213" s="209"/>
      <c r="D1213" s="209" t="s">
        <v>62</v>
      </c>
      <c r="E1213" s="209"/>
      <c r="F1213" s="209"/>
      <c r="G1213" s="206">
        <f>G1211</f>
        <v>1030</v>
      </c>
      <c r="H1213" s="206">
        <f>H1211</f>
        <v>1030</v>
      </c>
      <c r="I1213" s="273">
        <f>I1211</f>
        <v>0</v>
      </c>
      <c r="J1213" s="142">
        <f t="shared" si="472"/>
        <v>0</v>
      </c>
      <c r="K1213" s="206">
        <f t="shared" si="473"/>
        <v>1030</v>
      </c>
      <c r="L1213" s="206" t="s">
        <v>62</v>
      </c>
      <c r="M1213" s="84">
        <v>46022</v>
      </c>
      <c r="N1213" s="84">
        <v>46022</v>
      </c>
      <c r="O1213" s="83"/>
      <c r="P1213" s="87" t="s">
        <v>62</v>
      </c>
      <c r="Q1213" s="83"/>
      <c r="R1213" s="83"/>
      <c r="S1213" s="109"/>
    </row>
    <row r="1214" spans="1:19" s="56" customFormat="1" ht="74.45" customHeight="1" x14ac:dyDescent="0.25">
      <c r="A1214" s="331" t="s">
        <v>130</v>
      </c>
      <c r="B1214" s="137" t="s">
        <v>326</v>
      </c>
      <c r="C1214" s="142" t="s">
        <v>191</v>
      </c>
      <c r="D1214" s="141" t="s">
        <v>333</v>
      </c>
      <c r="E1214" s="141" t="s">
        <v>320</v>
      </c>
      <c r="F1214" s="142">
        <v>642</v>
      </c>
      <c r="G1214" s="80">
        <v>80</v>
      </c>
      <c r="H1214" s="80">
        <v>80</v>
      </c>
      <c r="I1214" s="80">
        <v>0</v>
      </c>
      <c r="J1214" s="142">
        <f t="shared" si="472"/>
        <v>0</v>
      </c>
      <c r="K1214" s="80">
        <f t="shared" si="473"/>
        <v>80</v>
      </c>
      <c r="L1214" s="80"/>
      <c r="M1214" s="80" t="s">
        <v>62</v>
      </c>
      <c r="N1214" s="80" t="s">
        <v>62</v>
      </c>
      <c r="O1214" s="83">
        <v>19505.61</v>
      </c>
      <c r="P1214" s="83" t="s">
        <v>344</v>
      </c>
      <c r="Q1214" s="83"/>
      <c r="R1214" s="83"/>
      <c r="S1214" s="109"/>
    </row>
    <row r="1215" spans="1:19" ht="31.5" x14ac:dyDescent="0.2">
      <c r="A1215" s="332"/>
      <c r="B1215" s="146" t="s">
        <v>70</v>
      </c>
      <c r="C1215" s="209"/>
      <c r="D1215" s="209" t="s">
        <v>62</v>
      </c>
      <c r="E1215" s="209"/>
      <c r="F1215" s="209"/>
      <c r="G1215" s="206">
        <f>G1214</f>
        <v>80</v>
      </c>
      <c r="H1215" s="206">
        <f>H1214</f>
        <v>80</v>
      </c>
      <c r="I1215" s="273">
        <f>I1214</f>
        <v>0</v>
      </c>
      <c r="J1215" s="142">
        <f t="shared" si="472"/>
        <v>0</v>
      </c>
      <c r="K1215" s="206">
        <f t="shared" si="473"/>
        <v>80</v>
      </c>
      <c r="L1215" s="206" t="s">
        <v>62</v>
      </c>
      <c r="M1215" s="84">
        <v>46022</v>
      </c>
      <c r="N1215" s="84">
        <v>46022</v>
      </c>
      <c r="O1215" s="83"/>
      <c r="P1215" s="87"/>
      <c r="Q1215" s="83"/>
      <c r="R1215" s="83"/>
      <c r="S1215" s="109"/>
    </row>
    <row r="1216" spans="1:19" ht="14.25" x14ac:dyDescent="0.2">
      <c r="A1216" s="332"/>
      <c r="B1216" s="147" t="s">
        <v>76</v>
      </c>
      <c r="C1216" s="209"/>
      <c r="D1216" s="209"/>
      <c r="E1216" s="209"/>
      <c r="F1216" s="209"/>
      <c r="G1216" s="206" t="s">
        <v>62</v>
      </c>
      <c r="H1216" s="206"/>
      <c r="I1216" s="273" t="s">
        <v>62</v>
      </c>
      <c r="J1216" s="142" t="str">
        <f t="shared" si="472"/>
        <v>X</v>
      </c>
      <c r="K1216" s="206" t="str">
        <f t="shared" si="473"/>
        <v>X</v>
      </c>
      <c r="L1216" s="206" t="s">
        <v>62</v>
      </c>
      <c r="M1216" s="206"/>
      <c r="N1216" s="206"/>
      <c r="O1216" s="87" t="s">
        <v>62</v>
      </c>
      <c r="P1216" s="87" t="s">
        <v>62</v>
      </c>
      <c r="Q1216" s="87" t="s">
        <v>62</v>
      </c>
      <c r="R1216" s="87" t="s">
        <v>62</v>
      </c>
      <c r="S1216" s="109"/>
    </row>
    <row r="1217" spans="1:19" ht="65.45" customHeight="1" x14ac:dyDescent="0.2">
      <c r="A1217" s="332"/>
      <c r="B1217" s="148" t="s">
        <v>192</v>
      </c>
      <c r="C1217" s="209"/>
      <c r="D1217" s="209" t="s">
        <v>62</v>
      </c>
      <c r="E1217" s="209"/>
      <c r="F1217" s="209"/>
      <c r="G1217" s="206">
        <f>G1215</f>
        <v>80</v>
      </c>
      <c r="H1217" s="206">
        <f>H1215</f>
        <v>80</v>
      </c>
      <c r="I1217" s="273">
        <f>I1215</f>
        <v>0</v>
      </c>
      <c r="J1217" s="142">
        <f t="shared" si="472"/>
        <v>0</v>
      </c>
      <c r="K1217" s="206">
        <f t="shared" si="473"/>
        <v>80</v>
      </c>
      <c r="L1217" s="206" t="s">
        <v>62</v>
      </c>
      <c r="M1217" s="84">
        <v>46022</v>
      </c>
      <c r="N1217" s="84">
        <v>46022</v>
      </c>
      <c r="O1217" s="83"/>
      <c r="P1217" s="87" t="s">
        <v>62</v>
      </c>
      <c r="Q1217" s="83"/>
      <c r="R1217" s="83"/>
      <c r="S1217" s="109"/>
    </row>
    <row r="1218" spans="1:19" ht="15" customHeight="1" x14ac:dyDescent="0.2">
      <c r="A1218" s="332"/>
      <c r="B1218" s="147" t="s">
        <v>193</v>
      </c>
      <c r="C1218" s="209"/>
      <c r="D1218" s="209"/>
      <c r="E1218" s="209"/>
      <c r="F1218" s="209"/>
      <c r="G1218" s="206" t="s">
        <v>62</v>
      </c>
      <c r="H1218" s="206"/>
      <c r="I1218" s="273" t="s">
        <v>62</v>
      </c>
      <c r="J1218" s="142" t="str">
        <f t="shared" si="472"/>
        <v>X</v>
      </c>
      <c r="K1218" s="206" t="str">
        <f t="shared" si="473"/>
        <v>X</v>
      </c>
      <c r="L1218" s="206" t="s">
        <v>62</v>
      </c>
      <c r="M1218" s="206"/>
      <c r="N1218" s="206"/>
      <c r="O1218" s="87" t="s">
        <v>62</v>
      </c>
      <c r="P1218" s="87" t="s">
        <v>62</v>
      </c>
      <c r="Q1218" s="87" t="s">
        <v>62</v>
      </c>
      <c r="R1218" s="87" t="s">
        <v>62</v>
      </c>
      <c r="S1218" s="109"/>
    </row>
    <row r="1219" spans="1:19" ht="38.65" customHeight="1" x14ac:dyDescent="0.2">
      <c r="A1219" s="332"/>
      <c r="B1219" s="148" t="s">
        <v>330</v>
      </c>
      <c r="C1219" s="209"/>
      <c r="D1219" s="209" t="s">
        <v>62</v>
      </c>
      <c r="E1219" s="209"/>
      <c r="F1219" s="209"/>
      <c r="G1219" s="206">
        <f>G1217</f>
        <v>80</v>
      </c>
      <c r="H1219" s="206">
        <f>H1217</f>
        <v>80</v>
      </c>
      <c r="I1219" s="273">
        <f>I1217</f>
        <v>0</v>
      </c>
      <c r="J1219" s="142">
        <f t="shared" si="472"/>
        <v>0</v>
      </c>
      <c r="K1219" s="206">
        <f t="shared" si="473"/>
        <v>80</v>
      </c>
      <c r="L1219" s="206" t="s">
        <v>62</v>
      </c>
      <c r="M1219" s="84">
        <v>46022</v>
      </c>
      <c r="N1219" s="84">
        <v>46022</v>
      </c>
      <c r="O1219" s="83"/>
      <c r="P1219" s="87" t="s">
        <v>62</v>
      </c>
      <c r="Q1219" s="83"/>
      <c r="R1219" s="83"/>
      <c r="S1219" s="109"/>
    </row>
    <row r="1220" spans="1:19" ht="21" customHeight="1" x14ac:dyDescent="0.2">
      <c r="A1220" s="332"/>
      <c r="B1220" s="147" t="s">
        <v>71</v>
      </c>
      <c r="C1220" s="209"/>
      <c r="D1220" s="209"/>
      <c r="E1220" s="209"/>
      <c r="F1220" s="209"/>
      <c r="G1220" s="206" t="s">
        <v>62</v>
      </c>
      <c r="H1220" s="206"/>
      <c r="I1220" s="273" t="s">
        <v>62</v>
      </c>
      <c r="J1220" s="142" t="str">
        <f t="shared" si="472"/>
        <v>X</v>
      </c>
      <c r="K1220" s="206" t="str">
        <f t="shared" si="473"/>
        <v>X</v>
      </c>
      <c r="L1220" s="206" t="s">
        <v>62</v>
      </c>
      <c r="M1220" s="206"/>
      <c r="N1220" s="206"/>
      <c r="O1220" s="87" t="s">
        <v>62</v>
      </c>
      <c r="P1220" s="87" t="s">
        <v>62</v>
      </c>
      <c r="Q1220" s="87" t="s">
        <v>62</v>
      </c>
      <c r="R1220" s="87" t="s">
        <v>62</v>
      </c>
      <c r="S1220" s="109"/>
    </row>
    <row r="1221" spans="1:19" ht="21" customHeight="1" x14ac:dyDescent="0.2">
      <c r="A1221" s="333"/>
      <c r="B1221" s="148" t="s">
        <v>72</v>
      </c>
      <c r="C1221" s="209"/>
      <c r="D1221" s="209" t="s">
        <v>62</v>
      </c>
      <c r="E1221" s="209"/>
      <c r="F1221" s="209"/>
      <c r="G1221" s="206">
        <f>G1219</f>
        <v>80</v>
      </c>
      <c r="H1221" s="206">
        <f>H1219</f>
        <v>80</v>
      </c>
      <c r="I1221" s="273">
        <f>I1219</f>
        <v>0</v>
      </c>
      <c r="J1221" s="142">
        <f t="shared" si="472"/>
        <v>0</v>
      </c>
      <c r="K1221" s="206">
        <f t="shared" si="473"/>
        <v>80</v>
      </c>
      <c r="L1221" s="206" t="s">
        <v>62</v>
      </c>
      <c r="M1221" s="84">
        <v>46022</v>
      </c>
      <c r="N1221" s="84">
        <v>46022</v>
      </c>
      <c r="O1221" s="83"/>
      <c r="P1221" s="87" t="s">
        <v>62</v>
      </c>
      <c r="Q1221" s="83"/>
      <c r="R1221" s="83"/>
      <c r="S1221" s="109"/>
    </row>
    <row r="1222" spans="1:19" s="56" customFormat="1" ht="74.45" customHeight="1" x14ac:dyDescent="0.25">
      <c r="A1222" s="331" t="s">
        <v>129</v>
      </c>
      <c r="B1222" s="137" t="s">
        <v>326</v>
      </c>
      <c r="C1222" s="142" t="s">
        <v>191</v>
      </c>
      <c r="D1222" s="141" t="s">
        <v>333</v>
      </c>
      <c r="E1222" s="141" t="s">
        <v>320</v>
      </c>
      <c r="F1222" s="142">
        <v>642</v>
      </c>
      <c r="G1222" s="80">
        <v>24</v>
      </c>
      <c r="H1222" s="80">
        <v>24</v>
      </c>
      <c r="I1222" s="80">
        <v>2</v>
      </c>
      <c r="J1222" s="142">
        <v>2</v>
      </c>
      <c r="K1222" s="80">
        <f t="shared" si="473"/>
        <v>24</v>
      </c>
      <c r="L1222" s="80"/>
      <c r="M1222" s="80" t="s">
        <v>62</v>
      </c>
      <c r="N1222" s="80" t="s">
        <v>62</v>
      </c>
      <c r="O1222" s="83">
        <v>660518.19999999995</v>
      </c>
      <c r="P1222" s="83" t="s">
        <v>344</v>
      </c>
      <c r="Q1222" s="83">
        <v>6370</v>
      </c>
      <c r="R1222" s="78">
        <v>6370</v>
      </c>
      <c r="S1222" s="109"/>
    </row>
    <row r="1223" spans="1:19" ht="31.5" x14ac:dyDescent="0.2">
      <c r="A1223" s="332"/>
      <c r="B1223" s="146" t="s">
        <v>70</v>
      </c>
      <c r="C1223" s="209"/>
      <c r="D1223" s="209" t="s">
        <v>62</v>
      </c>
      <c r="E1223" s="209"/>
      <c r="F1223" s="209"/>
      <c r="G1223" s="206">
        <f>G1222</f>
        <v>24</v>
      </c>
      <c r="H1223" s="206">
        <f>H1222</f>
        <v>24</v>
      </c>
      <c r="I1223" s="273">
        <f>I1222</f>
        <v>2</v>
      </c>
      <c r="J1223" s="142">
        <f t="shared" ref="J1223:J1286" si="474">I1223</f>
        <v>2</v>
      </c>
      <c r="K1223" s="206">
        <f t="shared" ref="K1223:K1286" si="475">G1223</f>
        <v>24</v>
      </c>
      <c r="L1223" s="206" t="s">
        <v>62</v>
      </c>
      <c r="M1223" s="84">
        <v>46022</v>
      </c>
      <c r="N1223" s="84">
        <v>46022</v>
      </c>
      <c r="O1223" s="83"/>
      <c r="P1223" s="87"/>
      <c r="Q1223" s="83"/>
      <c r="R1223" s="83"/>
      <c r="S1223" s="109"/>
    </row>
    <row r="1224" spans="1:19" ht="14.25" x14ac:dyDescent="0.2">
      <c r="A1224" s="332"/>
      <c r="B1224" s="147" t="s">
        <v>76</v>
      </c>
      <c r="C1224" s="209"/>
      <c r="D1224" s="209"/>
      <c r="E1224" s="209"/>
      <c r="F1224" s="209"/>
      <c r="G1224" s="206" t="s">
        <v>62</v>
      </c>
      <c r="H1224" s="206"/>
      <c r="I1224" s="273" t="s">
        <v>62</v>
      </c>
      <c r="J1224" s="142" t="str">
        <f t="shared" si="474"/>
        <v>X</v>
      </c>
      <c r="K1224" s="206" t="str">
        <f t="shared" si="475"/>
        <v>X</v>
      </c>
      <c r="L1224" s="206" t="s">
        <v>62</v>
      </c>
      <c r="M1224" s="206"/>
      <c r="N1224" s="206"/>
      <c r="O1224" s="87" t="s">
        <v>62</v>
      </c>
      <c r="P1224" s="87" t="s">
        <v>62</v>
      </c>
      <c r="Q1224" s="87" t="s">
        <v>62</v>
      </c>
      <c r="R1224" s="87" t="s">
        <v>62</v>
      </c>
      <c r="S1224" s="109"/>
    </row>
    <row r="1225" spans="1:19" ht="65.45" customHeight="1" x14ac:dyDescent="0.2">
      <c r="A1225" s="332"/>
      <c r="B1225" s="148" t="s">
        <v>192</v>
      </c>
      <c r="C1225" s="209"/>
      <c r="D1225" s="209" t="s">
        <v>62</v>
      </c>
      <c r="E1225" s="209"/>
      <c r="F1225" s="209"/>
      <c r="G1225" s="206">
        <f>G1223</f>
        <v>24</v>
      </c>
      <c r="H1225" s="206">
        <f>H1223</f>
        <v>24</v>
      </c>
      <c r="I1225" s="273">
        <f>I1223</f>
        <v>2</v>
      </c>
      <c r="J1225" s="142">
        <f t="shared" si="474"/>
        <v>2</v>
      </c>
      <c r="K1225" s="206">
        <f t="shared" si="475"/>
        <v>24</v>
      </c>
      <c r="L1225" s="206" t="s">
        <v>62</v>
      </c>
      <c r="M1225" s="84">
        <v>46022</v>
      </c>
      <c r="N1225" s="84">
        <v>46022</v>
      </c>
      <c r="O1225" s="83"/>
      <c r="P1225" s="87" t="s">
        <v>62</v>
      </c>
      <c r="Q1225" s="83"/>
      <c r="R1225" s="83"/>
      <c r="S1225" s="109"/>
    </row>
    <row r="1226" spans="1:19" ht="15" customHeight="1" x14ac:dyDescent="0.2">
      <c r="A1226" s="332"/>
      <c r="B1226" s="147" t="s">
        <v>193</v>
      </c>
      <c r="C1226" s="209"/>
      <c r="D1226" s="209"/>
      <c r="E1226" s="209"/>
      <c r="F1226" s="209"/>
      <c r="G1226" s="206" t="s">
        <v>62</v>
      </c>
      <c r="H1226" s="206"/>
      <c r="I1226" s="273" t="s">
        <v>62</v>
      </c>
      <c r="J1226" s="142" t="str">
        <f t="shared" si="474"/>
        <v>X</v>
      </c>
      <c r="K1226" s="206" t="str">
        <f t="shared" si="475"/>
        <v>X</v>
      </c>
      <c r="L1226" s="206" t="s">
        <v>62</v>
      </c>
      <c r="M1226" s="206"/>
      <c r="N1226" s="206"/>
      <c r="O1226" s="87" t="s">
        <v>62</v>
      </c>
      <c r="P1226" s="87" t="s">
        <v>62</v>
      </c>
      <c r="Q1226" s="87" t="s">
        <v>62</v>
      </c>
      <c r="R1226" s="87" t="s">
        <v>62</v>
      </c>
      <c r="S1226" s="109"/>
    </row>
    <row r="1227" spans="1:19" ht="38.65" customHeight="1" x14ac:dyDescent="0.2">
      <c r="A1227" s="332"/>
      <c r="B1227" s="148" t="s">
        <v>330</v>
      </c>
      <c r="C1227" s="209"/>
      <c r="D1227" s="209" t="s">
        <v>62</v>
      </c>
      <c r="E1227" s="209"/>
      <c r="F1227" s="209"/>
      <c r="G1227" s="206">
        <f>G1225</f>
        <v>24</v>
      </c>
      <c r="H1227" s="206">
        <f>H1225</f>
        <v>24</v>
      </c>
      <c r="I1227" s="273">
        <f>I1225</f>
        <v>2</v>
      </c>
      <c r="J1227" s="142">
        <f t="shared" si="474"/>
        <v>2</v>
      </c>
      <c r="K1227" s="206">
        <f t="shared" si="475"/>
        <v>24</v>
      </c>
      <c r="L1227" s="206" t="s">
        <v>62</v>
      </c>
      <c r="M1227" s="84">
        <v>46022</v>
      </c>
      <c r="N1227" s="84">
        <v>46022</v>
      </c>
      <c r="O1227" s="83"/>
      <c r="P1227" s="87" t="s">
        <v>62</v>
      </c>
      <c r="Q1227" s="83"/>
      <c r="R1227" s="83"/>
      <c r="S1227" s="109"/>
    </row>
    <row r="1228" spans="1:19" ht="21" customHeight="1" x14ac:dyDescent="0.2">
      <c r="A1228" s="332"/>
      <c r="B1228" s="147" t="s">
        <v>71</v>
      </c>
      <c r="C1228" s="209"/>
      <c r="D1228" s="209"/>
      <c r="E1228" s="209"/>
      <c r="F1228" s="209"/>
      <c r="G1228" s="206" t="s">
        <v>62</v>
      </c>
      <c r="H1228" s="206"/>
      <c r="I1228" s="273" t="s">
        <v>62</v>
      </c>
      <c r="J1228" s="142" t="str">
        <f t="shared" si="474"/>
        <v>X</v>
      </c>
      <c r="K1228" s="206" t="str">
        <f t="shared" si="475"/>
        <v>X</v>
      </c>
      <c r="L1228" s="206" t="s">
        <v>62</v>
      </c>
      <c r="M1228" s="206"/>
      <c r="N1228" s="206"/>
      <c r="O1228" s="87" t="s">
        <v>62</v>
      </c>
      <c r="P1228" s="87" t="s">
        <v>62</v>
      </c>
      <c r="Q1228" s="87" t="s">
        <v>62</v>
      </c>
      <c r="R1228" s="87" t="s">
        <v>62</v>
      </c>
      <c r="S1228" s="109"/>
    </row>
    <row r="1229" spans="1:19" ht="21" customHeight="1" x14ac:dyDescent="0.2">
      <c r="A1229" s="333"/>
      <c r="B1229" s="148" t="s">
        <v>72</v>
      </c>
      <c r="C1229" s="209"/>
      <c r="D1229" s="209" t="s">
        <v>62</v>
      </c>
      <c r="E1229" s="209"/>
      <c r="F1229" s="209"/>
      <c r="G1229" s="206">
        <f>G1227</f>
        <v>24</v>
      </c>
      <c r="H1229" s="206">
        <f>H1227</f>
        <v>24</v>
      </c>
      <c r="I1229" s="273">
        <f>I1227</f>
        <v>2</v>
      </c>
      <c r="J1229" s="142">
        <f t="shared" si="474"/>
        <v>2</v>
      </c>
      <c r="K1229" s="206">
        <f t="shared" si="475"/>
        <v>24</v>
      </c>
      <c r="L1229" s="206" t="s">
        <v>62</v>
      </c>
      <c r="M1229" s="84">
        <v>46022</v>
      </c>
      <c r="N1229" s="84">
        <v>46022</v>
      </c>
      <c r="O1229" s="83"/>
      <c r="P1229" s="87" t="s">
        <v>62</v>
      </c>
      <c r="Q1229" s="83"/>
      <c r="R1229" s="83"/>
      <c r="S1229" s="109"/>
    </row>
    <row r="1230" spans="1:19" s="56" customFormat="1" ht="74.45" customHeight="1" x14ac:dyDescent="0.25">
      <c r="A1230" s="331" t="s">
        <v>83</v>
      </c>
      <c r="B1230" s="137" t="s">
        <v>326</v>
      </c>
      <c r="C1230" s="142" t="s">
        <v>191</v>
      </c>
      <c r="D1230" s="141" t="s">
        <v>333</v>
      </c>
      <c r="E1230" s="141" t="s">
        <v>320</v>
      </c>
      <c r="F1230" s="142">
        <v>642</v>
      </c>
      <c r="G1230" s="142">
        <v>6</v>
      </c>
      <c r="H1230" s="142">
        <v>6</v>
      </c>
      <c r="I1230" s="142">
        <v>0</v>
      </c>
      <c r="J1230" s="142">
        <f t="shared" si="474"/>
        <v>0</v>
      </c>
      <c r="K1230" s="142">
        <f t="shared" si="475"/>
        <v>6</v>
      </c>
      <c r="L1230" s="142"/>
      <c r="M1230" s="142" t="s">
        <v>62</v>
      </c>
      <c r="N1230" s="142" t="s">
        <v>62</v>
      </c>
      <c r="O1230" s="156">
        <v>162075.6</v>
      </c>
      <c r="P1230" s="156" t="s">
        <v>344</v>
      </c>
      <c r="Q1230" s="156">
        <v>0</v>
      </c>
      <c r="R1230" s="156"/>
      <c r="S1230" s="109"/>
    </row>
    <row r="1231" spans="1:19" ht="31.5" x14ac:dyDescent="0.2">
      <c r="A1231" s="332"/>
      <c r="B1231" s="146" t="s">
        <v>70</v>
      </c>
      <c r="C1231" s="209"/>
      <c r="D1231" s="209" t="s">
        <v>62</v>
      </c>
      <c r="E1231" s="209"/>
      <c r="F1231" s="209"/>
      <c r="G1231" s="209">
        <f t="shared" ref="G1231:I1231" si="476">G1230</f>
        <v>6</v>
      </c>
      <c r="H1231" s="209">
        <f t="shared" si="476"/>
        <v>6</v>
      </c>
      <c r="I1231" s="274">
        <f t="shared" si="476"/>
        <v>0</v>
      </c>
      <c r="J1231" s="142">
        <f t="shared" si="474"/>
        <v>0</v>
      </c>
      <c r="K1231" s="209">
        <f t="shared" si="475"/>
        <v>6</v>
      </c>
      <c r="L1231" s="209" t="s">
        <v>62</v>
      </c>
      <c r="M1231" s="150">
        <v>46022</v>
      </c>
      <c r="N1231" s="150">
        <v>46022</v>
      </c>
      <c r="O1231" s="156"/>
      <c r="P1231" s="208"/>
      <c r="Q1231" s="156"/>
      <c r="R1231" s="156"/>
      <c r="S1231" s="109"/>
    </row>
    <row r="1232" spans="1:19" ht="14.25" x14ac:dyDescent="0.2">
      <c r="A1232" s="332"/>
      <c r="B1232" s="147" t="s">
        <v>76</v>
      </c>
      <c r="C1232" s="209"/>
      <c r="D1232" s="209"/>
      <c r="E1232" s="209"/>
      <c r="F1232" s="209"/>
      <c r="G1232" s="209" t="s">
        <v>62</v>
      </c>
      <c r="H1232" s="209"/>
      <c r="I1232" s="274" t="s">
        <v>62</v>
      </c>
      <c r="J1232" s="142" t="str">
        <f t="shared" si="474"/>
        <v>X</v>
      </c>
      <c r="K1232" s="209" t="str">
        <f t="shared" si="475"/>
        <v>X</v>
      </c>
      <c r="L1232" s="209" t="s">
        <v>62</v>
      </c>
      <c r="M1232" s="209"/>
      <c r="N1232" s="209"/>
      <c r="O1232" s="208" t="s">
        <v>62</v>
      </c>
      <c r="P1232" s="208" t="s">
        <v>62</v>
      </c>
      <c r="Q1232" s="208" t="s">
        <v>62</v>
      </c>
      <c r="R1232" s="208" t="s">
        <v>62</v>
      </c>
      <c r="S1232" s="109"/>
    </row>
    <row r="1233" spans="1:19" ht="65.45" customHeight="1" x14ac:dyDescent="0.2">
      <c r="A1233" s="332"/>
      <c r="B1233" s="148" t="s">
        <v>192</v>
      </c>
      <c r="C1233" s="209"/>
      <c r="D1233" s="209" t="s">
        <v>62</v>
      </c>
      <c r="E1233" s="209"/>
      <c r="F1233" s="209"/>
      <c r="G1233" s="209">
        <f t="shared" ref="G1233:I1233" si="477">G1231</f>
        <v>6</v>
      </c>
      <c r="H1233" s="209">
        <f t="shared" si="477"/>
        <v>6</v>
      </c>
      <c r="I1233" s="274">
        <f t="shared" si="477"/>
        <v>0</v>
      </c>
      <c r="J1233" s="142">
        <f t="shared" si="474"/>
        <v>0</v>
      </c>
      <c r="K1233" s="209">
        <f t="shared" si="475"/>
        <v>6</v>
      </c>
      <c r="L1233" s="209" t="s">
        <v>62</v>
      </c>
      <c r="M1233" s="150">
        <v>46022</v>
      </c>
      <c r="N1233" s="150">
        <v>46022</v>
      </c>
      <c r="O1233" s="156"/>
      <c r="P1233" s="208" t="s">
        <v>62</v>
      </c>
      <c r="Q1233" s="156"/>
      <c r="R1233" s="156"/>
      <c r="S1233" s="109"/>
    </row>
    <row r="1234" spans="1:19" ht="15" customHeight="1" x14ac:dyDescent="0.2">
      <c r="A1234" s="332"/>
      <c r="B1234" s="147" t="s">
        <v>193</v>
      </c>
      <c r="C1234" s="209"/>
      <c r="D1234" s="209"/>
      <c r="E1234" s="209"/>
      <c r="F1234" s="209"/>
      <c r="G1234" s="209" t="s">
        <v>62</v>
      </c>
      <c r="H1234" s="209"/>
      <c r="I1234" s="274" t="s">
        <v>62</v>
      </c>
      <c r="J1234" s="142" t="str">
        <f t="shared" si="474"/>
        <v>X</v>
      </c>
      <c r="K1234" s="209" t="str">
        <f t="shared" si="475"/>
        <v>X</v>
      </c>
      <c r="L1234" s="209" t="s">
        <v>62</v>
      </c>
      <c r="M1234" s="209"/>
      <c r="N1234" s="209"/>
      <c r="O1234" s="208" t="s">
        <v>62</v>
      </c>
      <c r="P1234" s="208" t="s">
        <v>62</v>
      </c>
      <c r="Q1234" s="208" t="s">
        <v>62</v>
      </c>
      <c r="R1234" s="208" t="s">
        <v>62</v>
      </c>
      <c r="S1234" s="109"/>
    </row>
    <row r="1235" spans="1:19" ht="38.65" customHeight="1" x14ac:dyDescent="0.2">
      <c r="A1235" s="332"/>
      <c r="B1235" s="148" t="s">
        <v>330</v>
      </c>
      <c r="C1235" s="209"/>
      <c r="D1235" s="209" t="s">
        <v>62</v>
      </c>
      <c r="E1235" s="209"/>
      <c r="F1235" s="209"/>
      <c r="G1235" s="209">
        <f t="shared" ref="G1235:I1235" si="478">G1233</f>
        <v>6</v>
      </c>
      <c r="H1235" s="209">
        <f t="shared" si="478"/>
        <v>6</v>
      </c>
      <c r="I1235" s="274">
        <f t="shared" si="478"/>
        <v>0</v>
      </c>
      <c r="J1235" s="142">
        <f t="shared" si="474"/>
        <v>0</v>
      </c>
      <c r="K1235" s="209">
        <f t="shared" si="475"/>
        <v>6</v>
      </c>
      <c r="L1235" s="209" t="s">
        <v>62</v>
      </c>
      <c r="M1235" s="150">
        <v>46022</v>
      </c>
      <c r="N1235" s="150">
        <v>46022</v>
      </c>
      <c r="O1235" s="156"/>
      <c r="P1235" s="208" t="s">
        <v>62</v>
      </c>
      <c r="Q1235" s="156"/>
      <c r="R1235" s="156"/>
      <c r="S1235" s="109"/>
    </row>
    <row r="1236" spans="1:19" ht="21" customHeight="1" x14ac:dyDescent="0.2">
      <c r="A1236" s="332"/>
      <c r="B1236" s="147" t="s">
        <v>71</v>
      </c>
      <c r="C1236" s="209"/>
      <c r="D1236" s="209"/>
      <c r="E1236" s="209"/>
      <c r="F1236" s="209"/>
      <c r="G1236" s="209" t="s">
        <v>62</v>
      </c>
      <c r="H1236" s="209"/>
      <c r="I1236" s="274" t="s">
        <v>62</v>
      </c>
      <c r="J1236" s="142" t="str">
        <f t="shared" si="474"/>
        <v>X</v>
      </c>
      <c r="K1236" s="209" t="str">
        <f t="shared" si="475"/>
        <v>X</v>
      </c>
      <c r="L1236" s="209" t="s">
        <v>62</v>
      </c>
      <c r="M1236" s="209"/>
      <c r="N1236" s="209"/>
      <c r="O1236" s="208" t="s">
        <v>62</v>
      </c>
      <c r="P1236" s="208" t="s">
        <v>62</v>
      </c>
      <c r="Q1236" s="208" t="s">
        <v>62</v>
      </c>
      <c r="R1236" s="208" t="s">
        <v>62</v>
      </c>
      <c r="S1236" s="109"/>
    </row>
    <row r="1237" spans="1:19" ht="21" customHeight="1" x14ac:dyDescent="0.2">
      <c r="A1237" s="333"/>
      <c r="B1237" s="148" t="s">
        <v>72</v>
      </c>
      <c r="C1237" s="209"/>
      <c r="D1237" s="209" t="s">
        <v>62</v>
      </c>
      <c r="E1237" s="209"/>
      <c r="F1237" s="209"/>
      <c r="G1237" s="209">
        <f t="shared" ref="G1237:I1237" si="479">G1235</f>
        <v>6</v>
      </c>
      <c r="H1237" s="209">
        <f t="shared" si="479"/>
        <v>6</v>
      </c>
      <c r="I1237" s="274">
        <f t="shared" si="479"/>
        <v>0</v>
      </c>
      <c r="J1237" s="142">
        <f t="shared" si="474"/>
        <v>0</v>
      </c>
      <c r="K1237" s="209">
        <f t="shared" si="475"/>
        <v>6</v>
      </c>
      <c r="L1237" s="209" t="s">
        <v>62</v>
      </c>
      <c r="M1237" s="150">
        <v>46022</v>
      </c>
      <c r="N1237" s="150">
        <v>46022</v>
      </c>
      <c r="O1237" s="156"/>
      <c r="P1237" s="208" t="s">
        <v>62</v>
      </c>
      <c r="Q1237" s="156"/>
      <c r="R1237" s="156"/>
      <c r="S1237" s="109"/>
    </row>
    <row r="1238" spans="1:19" s="56" customFormat="1" ht="74.45" customHeight="1" x14ac:dyDescent="0.25">
      <c r="A1238" s="331" t="s">
        <v>128</v>
      </c>
      <c r="B1238" s="137" t="s">
        <v>326</v>
      </c>
      <c r="C1238" s="142" t="s">
        <v>191</v>
      </c>
      <c r="D1238" s="141" t="s">
        <v>333</v>
      </c>
      <c r="E1238" s="141" t="s">
        <v>320</v>
      </c>
      <c r="F1238" s="142">
        <v>642</v>
      </c>
      <c r="G1238" s="80">
        <v>31</v>
      </c>
      <c r="H1238" s="80">
        <v>31</v>
      </c>
      <c r="I1238" s="80">
        <v>0</v>
      </c>
      <c r="J1238" s="142">
        <f t="shared" si="474"/>
        <v>0</v>
      </c>
      <c r="K1238" s="80">
        <f t="shared" si="475"/>
        <v>31</v>
      </c>
      <c r="L1238" s="80"/>
      <c r="M1238" s="80" t="s">
        <v>62</v>
      </c>
      <c r="N1238" s="80" t="s">
        <v>62</v>
      </c>
      <c r="O1238" s="83">
        <v>560375.4</v>
      </c>
      <c r="P1238" s="83" t="s">
        <v>344</v>
      </c>
      <c r="Q1238" s="83">
        <v>0</v>
      </c>
      <c r="R1238" s="83"/>
      <c r="S1238" s="109"/>
    </row>
    <row r="1239" spans="1:19" ht="31.5" x14ac:dyDescent="0.2">
      <c r="A1239" s="332"/>
      <c r="B1239" s="146" t="s">
        <v>70</v>
      </c>
      <c r="C1239" s="209"/>
      <c r="D1239" s="209" t="s">
        <v>62</v>
      </c>
      <c r="E1239" s="209"/>
      <c r="F1239" s="209"/>
      <c r="G1239" s="206">
        <f>G1238</f>
        <v>31</v>
      </c>
      <c r="H1239" s="206">
        <f>H1238</f>
        <v>31</v>
      </c>
      <c r="I1239" s="273">
        <f>I1238</f>
        <v>0</v>
      </c>
      <c r="J1239" s="142">
        <f t="shared" si="474"/>
        <v>0</v>
      </c>
      <c r="K1239" s="206">
        <f t="shared" si="475"/>
        <v>31</v>
      </c>
      <c r="L1239" s="206" t="s">
        <v>62</v>
      </c>
      <c r="M1239" s="84">
        <v>46022</v>
      </c>
      <c r="N1239" s="84">
        <v>46022</v>
      </c>
      <c r="O1239" s="83"/>
      <c r="P1239" s="87"/>
      <c r="Q1239" s="83"/>
      <c r="R1239" s="83"/>
      <c r="S1239" s="109"/>
    </row>
    <row r="1240" spans="1:19" ht="14.25" x14ac:dyDescent="0.2">
      <c r="A1240" s="332"/>
      <c r="B1240" s="147" t="s">
        <v>76</v>
      </c>
      <c r="C1240" s="209"/>
      <c r="D1240" s="209"/>
      <c r="E1240" s="209"/>
      <c r="F1240" s="209"/>
      <c r="G1240" s="206" t="s">
        <v>62</v>
      </c>
      <c r="H1240" s="206"/>
      <c r="I1240" s="273" t="s">
        <v>62</v>
      </c>
      <c r="J1240" s="142" t="str">
        <f t="shared" si="474"/>
        <v>X</v>
      </c>
      <c r="K1240" s="206" t="str">
        <f t="shared" si="475"/>
        <v>X</v>
      </c>
      <c r="L1240" s="206" t="s">
        <v>62</v>
      </c>
      <c r="M1240" s="206"/>
      <c r="N1240" s="206"/>
      <c r="O1240" s="87" t="s">
        <v>62</v>
      </c>
      <c r="P1240" s="87" t="s">
        <v>62</v>
      </c>
      <c r="Q1240" s="87" t="s">
        <v>62</v>
      </c>
      <c r="R1240" s="87" t="s">
        <v>62</v>
      </c>
      <c r="S1240" s="109"/>
    </row>
    <row r="1241" spans="1:19" ht="65.45" customHeight="1" x14ac:dyDescent="0.2">
      <c r="A1241" s="332"/>
      <c r="B1241" s="148" t="s">
        <v>192</v>
      </c>
      <c r="C1241" s="209"/>
      <c r="D1241" s="209" t="s">
        <v>62</v>
      </c>
      <c r="E1241" s="209"/>
      <c r="F1241" s="209"/>
      <c r="G1241" s="206">
        <f>G1239</f>
        <v>31</v>
      </c>
      <c r="H1241" s="206">
        <f>H1239</f>
        <v>31</v>
      </c>
      <c r="I1241" s="273">
        <f>I1239</f>
        <v>0</v>
      </c>
      <c r="J1241" s="142">
        <f t="shared" si="474"/>
        <v>0</v>
      </c>
      <c r="K1241" s="206">
        <f t="shared" si="475"/>
        <v>31</v>
      </c>
      <c r="L1241" s="206" t="s">
        <v>62</v>
      </c>
      <c r="M1241" s="84">
        <v>46022</v>
      </c>
      <c r="N1241" s="84">
        <v>46022</v>
      </c>
      <c r="O1241" s="83"/>
      <c r="P1241" s="87" t="s">
        <v>62</v>
      </c>
      <c r="Q1241" s="83"/>
      <c r="R1241" s="83"/>
      <c r="S1241" s="109"/>
    </row>
    <row r="1242" spans="1:19" ht="15" customHeight="1" x14ac:dyDescent="0.2">
      <c r="A1242" s="332"/>
      <c r="B1242" s="147" t="s">
        <v>193</v>
      </c>
      <c r="C1242" s="209"/>
      <c r="D1242" s="209"/>
      <c r="E1242" s="209"/>
      <c r="F1242" s="209"/>
      <c r="G1242" s="206" t="s">
        <v>62</v>
      </c>
      <c r="H1242" s="206"/>
      <c r="I1242" s="273" t="s">
        <v>62</v>
      </c>
      <c r="J1242" s="142" t="str">
        <f t="shared" si="474"/>
        <v>X</v>
      </c>
      <c r="K1242" s="206" t="str">
        <f t="shared" si="475"/>
        <v>X</v>
      </c>
      <c r="L1242" s="206" t="s">
        <v>62</v>
      </c>
      <c r="M1242" s="206"/>
      <c r="N1242" s="206"/>
      <c r="O1242" s="87" t="s">
        <v>62</v>
      </c>
      <c r="P1242" s="87" t="s">
        <v>62</v>
      </c>
      <c r="Q1242" s="87" t="s">
        <v>62</v>
      </c>
      <c r="R1242" s="87" t="s">
        <v>62</v>
      </c>
      <c r="S1242" s="109"/>
    </row>
    <row r="1243" spans="1:19" ht="38.65" customHeight="1" x14ac:dyDescent="0.2">
      <c r="A1243" s="332"/>
      <c r="B1243" s="148" t="s">
        <v>330</v>
      </c>
      <c r="C1243" s="209"/>
      <c r="D1243" s="209" t="s">
        <v>62</v>
      </c>
      <c r="E1243" s="209"/>
      <c r="F1243" s="209"/>
      <c r="G1243" s="206">
        <f>G1241</f>
        <v>31</v>
      </c>
      <c r="H1243" s="206">
        <f>H1241</f>
        <v>31</v>
      </c>
      <c r="I1243" s="273">
        <f>I1241</f>
        <v>0</v>
      </c>
      <c r="J1243" s="142">
        <f t="shared" si="474"/>
        <v>0</v>
      </c>
      <c r="K1243" s="206">
        <f t="shared" si="475"/>
        <v>31</v>
      </c>
      <c r="L1243" s="206" t="s">
        <v>62</v>
      </c>
      <c r="M1243" s="84">
        <v>46022</v>
      </c>
      <c r="N1243" s="84">
        <v>46022</v>
      </c>
      <c r="O1243" s="83"/>
      <c r="P1243" s="87" t="s">
        <v>62</v>
      </c>
      <c r="Q1243" s="83"/>
      <c r="R1243" s="83"/>
      <c r="S1243" s="109"/>
    </row>
    <row r="1244" spans="1:19" ht="21" customHeight="1" x14ac:dyDescent="0.2">
      <c r="A1244" s="332"/>
      <c r="B1244" s="147" t="s">
        <v>71</v>
      </c>
      <c r="C1244" s="209"/>
      <c r="D1244" s="209"/>
      <c r="E1244" s="209"/>
      <c r="F1244" s="209"/>
      <c r="G1244" s="206" t="s">
        <v>62</v>
      </c>
      <c r="H1244" s="206"/>
      <c r="I1244" s="273" t="s">
        <v>62</v>
      </c>
      <c r="J1244" s="142" t="str">
        <f t="shared" si="474"/>
        <v>X</v>
      </c>
      <c r="K1244" s="206" t="str">
        <f t="shared" si="475"/>
        <v>X</v>
      </c>
      <c r="L1244" s="206" t="s">
        <v>62</v>
      </c>
      <c r="M1244" s="206"/>
      <c r="N1244" s="206"/>
      <c r="O1244" s="87" t="s">
        <v>62</v>
      </c>
      <c r="P1244" s="87" t="s">
        <v>62</v>
      </c>
      <c r="Q1244" s="87" t="s">
        <v>62</v>
      </c>
      <c r="R1244" s="87" t="s">
        <v>62</v>
      </c>
      <c r="S1244" s="109"/>
    </row>
    <row r="1245" spans="1:19" ht="21" customHeight="1" x14ac:dyDescent="0.2">
      <c r="A1245" s="333"/>
      <c r="B1245" s="148" t="s">
        <v>72</v>
      </c>
      <c r="C1245" s="209"/>
      <c r="D1245" s="209" t="s">
        <v>62</v>
      </c>
      <c r="E1245" s="209"/>
      <c r="F1245" s="209"/>
      <c r="G1245" s="206">
        <f>G1243</f>
        <v>31</v>
      </c>
      <c r="H1245" s="206">
        <f>H1243</f>
        <v>31</v>
      </c>
      <c r="I1245" s="273">
        <f>I1243</f>
        <v>0</v>
      </c>
      <c r="J1245" s="142">
        <f t="shared" si="474"/>
        <v>0</v>
      </c>
      <c r="K1245" s="206">
        <f t="shared" si="475"/>
        <v>31</v>
      </c>
      <c r="L1245" s="206" t="s">
        <v>62</v>
      </c>
      <c r="M1245" s="84">
        <v>46022</v>
      </c>
      <c r="N1245" s="84">
        <v>46022</v>
      </c>
      <c r="O1245" s="83"/>
      <c r="P1245" s="87" t="s">
        <v>62</v>
      </c>
      <c r="Q1245" s="83"/>
      <c r="R1245" s="83"/>
      <c r="S1245" s="109"/>
    </row>
    <row r="1246" spans="1:19" s="56" customFormat="1" ht="74.45" customHeight="1" x14ac:dyDescent="0.25">
      <c r="A1246" s="331" t="s">
        <v>334</v>
      </c>
      <c r="B1246" s="137" t="s">
        <v>326</v>
      </c>
      <c r="C1246" s="142" t="s">
        <v>191</v>
      </c>
      <c r="D1246" s="141" t="s">
        <v>333</v>
      </c>
      <c r="E1246" s="141" t="s">
        <v>320</v>
      </c>
      <c r="F1246" s="142">
        <v>642</v>
      </c>
      <c r="G1246" s="80">
        <v>13</v>
      </c>
      <c r="H1246" s="80">
        <v>13</v>
      </c>
      <c r="I1246" s="80">
        <v>0</v>
      </c>
      <c r="J1246" s="142">
        <f t="shared" si="474"/>
        <v>0</v>
      </c>
      <c r="K1246" s="80">
        <f t="shared" si="475"/>
        <v>13</v>
      </c>
      <c r="L1246" s="80"/>
      <c r="M1246" s="80" t="s">
        <v>62</v>
      </c>
      <c r="N1246" s="80" t="s">
        <v>62</v>
      </c>
      <c r="O1246" s="83">
        <v>36818.839999999997</v>
      </c>
      <c r="P1246" s="83" t="s">
        <v>344</v>
      </c>
      <c r="Q1246" s="83"/>
      <c r="R1246" s="83"/>
      <c r="S1246" s="109"/>
    </row>
    <row r="1247" spans="1:19" ht="31.5" x14ac:dyDescent="0.2">
      <c r="A1247" s="332"/>
      <c r="B1247" s="146" t="s">
        <v>70</v>
      </c>
      <c r="C1247" s="209"/>
      <c r="D1247" s="209" t="s">
        <v>62</v>
      </c>
      <c r="E1247" s="209"/>
      <c r="F1247" s="209"/>
      <c r="G1247" s="206">
        <f>G1246</f>
        <v>13</v>
      </c>
      <c r="H1247" s="206">
        <f>H1246</f>
        <v>13</v>
      </c>
      <c r="I1247" s="273">
        <f>I1246</f>
        <v>0</v>
      </c>
      <c r="J1247" s="142">
        <f t="shared" si="474"/>
        <v>0</v>
      </c>
      <c r="K1247" s="206">
        <f t="shared" si="475"/>
        <v>13</v>
      </c>
      <c r="L1247" s="206" t="s">
        <v>62</v>
      </c>
      <c r="M1247" s="84">
        <v>46022</v>
      </c>
      <c r="N1247" s="84">
        <v>46022</v>
      </c>
      <c r="O1247" s="83"/>
      <c r="P1247" s="87"/>
      <c r="Q1247" s="83"/>
      <c r="R1247" s="83"/>
      <c r="S1247" s="109"/>
    </row>
    <row r="1248" spans="1:19" ht="14.25" x14ac:dyDescent="0.2">
      <c r="A1248" s="332"/>
      <c r="B1248" s="147" t="s">
        <v>76</v>
      </c>
      <c r="C1248" s="209"/>
      <c r="D1248" s="209"/>
      <c r="E1248" s="209"/>
      <c r="F1248" s="209"/>
      <c r="G1248" s="206" t="s">
        <v>62</v>
      </c>
      <c r="H1248" s="206"/>
      <c r="I1248" s="273" t="s">
        <v>62</v>
      </c>
      <c r="J1248" s="142" t="str">
        <f t="shared" si="474"/>
        <v>X</v>
      </c>
      <c r="K1248" s="206" t="str">
        <f t="shared" si="475"/>
        <v>X</v>
      </c>
      <c r="L1248" s="206" t="s">
        <v>62</v>
      </c>
      <c r="M1248" s="206"/>
      <c r="N1248" s="206"/>
      <c r="O1248" s="87" t="s">
        <v>62</v>
      </c>
      <c r="P1248" s="87" t="s">
        <v>62</v>
      </c>
      <c r="Q1248" s="87" t="s">
        <v>62</v>
      </c>
      <c r="R1248" s="87" t="s">
        <v>62</v>
      </c>
      <c r="S1248" s="109"/>
    </row>
    <row r="1249" spans="1:19" ht="65.45" customHeight="1" x14ac:dyDescent="0.2">
      <c r="A1249" s="332"/>
      <c r="B1249" s="148" t="s">
        <v>192</v>
      </c>
      <c r="C1249" s="209"/>
      <c r="D1249" s="209" t="s">
        <v>62</v>
      </c>
      <c r="E1249" s="209"/>
      <c r="F1249" s="209"/>
      <c r="G1249" s="206">
        <f>G1247</f>
        <v>13</v>
      </c>
      <c r="H1249" s="206">
        <f>H1247</f>
        <v>13</v>
      </c>
      <c r="I1249" s="273">
        <f>I1247</f>
        <v>0</v>
      </c>
      <c r="J1249" s="142">
        <f t="shared" si="474"/>
        <v>0</v>
      </c>
      <c r="K1249" s="206">
        <f t="shared" si="475"/>
        <v>13</v>
      </c>
      <c r="L1249" s="206" t="s">
        <v>62</v>
      </c>
      <c r="M1249" s="84">
        <v>46022</v>
      </c>
      <c r="N1249" s="84">
        <v>46022</v>
      </c>
      <c r="O1249" s="83"/>
      <c r="P1249" s="87" t="s">
        <v>62</v>
      </c>
      <c r="Q1249" s="83"/>
      <c r="R1249" s="83"/>
      <c r="S1249" s="109"/>
    </row>
    <row r="1250" spans="1:19" ht="15" customHeight="1" x14ac:dyDescent="0.2">
      <c r="A1250" s="332"/>
      <c r="B1250" s="147" t="s">
        <v>193</v>
      </c>
      <c r="C1250" s="209"/>
      <c r="D1250" s="209"/>
      <c r="E1250" s="209"/>
      <c r="F1250" s="209"/>
      <c r="G1250" s="206" t="s">
        <v>62</v>
      </c>
      <c r="H1250" s="206"/>
      <c r="I1250" s="273" t="s">
        <v>62</v>
      </c>
      <c r="J1250" s="142" t="str">
        <f t="shared" si="474"/>
        <v>X</v>
      </c>
      <c r="K1250" s="206" t="str">
        <f t="shared" si="475"/>
        <v>X</v>
      </c>
      <c r="L1250" s="206" t="s">
        <v>62</v>
      </c>
      <c r="M1250" s="206"/>
      <c r="N1250" s="206"/>
      <c r="O1250" s="87" t="s">
        <v>62</v>
      </c>
      <c r="P1250" s="87" t="s">
        <v>62</v>
      </c>
      <c r="Q1250" s="87" t="s">
        <v>62</v>
      </c>
      <c r="R1250" s="87" t="s">
        <v>62</v>
      </c>
      <c r="S1250" s="109"/>
    </row>
    <row r="1251" spans="1:19" ht="38.65" customHeight="1" x14ac:dyDescent="0.2">
      <c r="A1251" s="332"/>
      <c r="B1251" s="148" t="s">
        <v>330</v>
      </c>
      <c r="C1251" s="209"/>
      <c r="D1251" s="209" t="s">
        <v>62</v>
      </c>
      <c r="E1251" s="209"/>
      <c r="F1251" s="209"/>
      <c r="G1251" s="206">
        <f>G1249</f>
        <v>13</v>
      </c>
      <c r="H1251" s="206">
        <f>H1249</f>
        <v>13</v>
      </c>
      <c r="I1251" s="273">
        <f>I1249</f>
        <v>0</v>
      </c>
      <c r="J1251" s="142">
        <f t="shared" si="474"/>
        <v>0</v>
      </c>
      <c r="K1251" s="206">
        <f t="shared" si="475"/>
        <v>13</v>
      </c>
      <c r="L1251" s="206" t="s">
        <v>62</v>
      </c>
      <c r="M1251" s="84">
        <v>46022</v>
      </c>
      <c r="N1251" s="84">
        <v>46022</v>
      </c>
      <c r="O1251" s="83"/>
      <c r="P1251" s="87" t="s">
        <v>62</v>
      </c>
      <c r="Q1251" s="83"/>
      <c r="R1251" s="83"/>
      <c r="S1251" s="109"/>
    </row>
    <row r="1252" spans="1:19" ht="21" customHeight="1" x14ac:dyDescent="0.2">
      <c r="A1252" s="332"/>
      <c r="B1252" s="147" t="s">
        <v>71</v>
      </c>
      <c r="C1252" s="209"/>
      <c r="D1252" s="209"/>
      <c r="E1252" s="209"/>
      <c r="F1252" s="209"/>
      <c r="G1252" s="206" t="s">
        <v>62</v>
      </c>
      <c r="H1252" s="206"/>
      <c r="I1252" s="273" t="s">
        <v>62</v>
      </c>
      <c r="J1252" s="142" t="str">
        <f t="shared" si="474"/>
        <v>X</v>
      </c>
      <c r="K1252" s="206" t="str">
        <f t="shared" si="475"/>
        <v>X</v>
      </c>
      <c r="L1252" s="206" t="s">
        <v>62</v>
      </c>
      <c r="M1252" s="206"/>
      <c r="N1252" s="206"/>
      <c r="O1252" s="87" t="s">
        <v>62</v>
      </c>
      <c r="P1252" s="87" t="s">
        <v>62</v>
      </c>
      <c r="Q1252" s="87" t="s">
        <v>62</v>
      </c>
      <c r="R1252" s="87" t="s">
        <v>62</v>
      </c>
      <c r="S1252" s="109"/>
    </row>
    <row r="1253" spans="1:19" ht="21" customHeight="1" x14ac:dyDescent="0.2">
      <c r="A1253" s="333"/>
      <c r="B1253" s="148" t="s">
        <v>72</v>
      </c>
      <c r="C1253" s="209"/>
      <c r="D1253" s="209" t="s">
        <v>62</v>
      </c>
      <c r="E1253" s="209"/>
      <c r="F1253" s="209"/>
      <c r="G1253" s="206">
        <f>G1251</f>
        <v>13</v>
      </c>
      <c r="H1253" s="206">
        <f>H1251</f>
        <v>13</v>
      </c>
      <c r="I1253" s="273">
        <f>I1251</f>
        <v>0</v>
      </c>
      <c r="J1253" s="142">
        <f t="shared" si="474"/>
        <v>0</v>
      </c>
      <c r="K1253" s="206">
        <f t="shared" si="475"/>
        <v>13</v>
      </c>
      <c r="L1253" s="206" t="s">
        <v>62</v>
      </c>
      <c r="M1253" s="84">
        <v>46022</v>
      </c>
      <c r="N1253" s="84">
        <v>46022</v>
      </c>
      <c r="O1253" s="83"/>
      <c r="P1253" s="87" t="s">
        <v>62</v>
      </c>
      <c r="Q1253" s="83"/>
      <c r="R1253" s="83"/>
      <c r="S1253" s="109"/>
    </row>
    <row r="1254" spans="1:19" s="56" customFormat="1" ht="74.45" customHeight="1" x14ac:dyDescent="0.25">
      <c r="A1254" s="331" t="s">
        <v>335</v>
      </c>
      <c r="B1254" s="137" t="s">
        <v>326</v>
      </c>
      <c r="C1254" s="142" t="s">
        <v>191</v>
      </c>
      <c r="D1254" s="141" t="s">
        <v>333</v>
      </c>
      <c r="E1254" s="141" t="s">
        <v>320</v>
      </c>
      <c r="F1254" s="142">
        <v>642</v>
      </c>
      <c r="G1254" s="80">
        <v>4</v>
      </c>
      <c r="H1254" s="80">
        <v>4</v>
      </c>
      <c r="I1254" s="80">
        <v>0</v>
      </c>
      <c r="J1254" s="142">
        <f t="shared" si="474"/>
        <v>0</v>
      </c>
      <c r="K1254" s="80">
        <f t="shared" si="475"/>
        <v>4</v>
      </c>
      <c r="L1254" s="80"/>
      <c r="M1254" s="80" t="s">
        <v>62</v>
      </c>
      <c r="N1254" s="80" t="s">
        <v>62</v>
      </c>
      <c r="O1254" s="83">
        <v>31292.73</v>
      </c>
      <c r="P1254" s="83" t="s">
        <v>344</v>
      </c>
      <c r="Q1254" s="83"/>
      <c r="R1254" s="83"/>
      <c r="S1254" s="109"/>
    </row>
    <row r="1255" spans="1:19" ht="31.5" x14ac:dyDescent="0.2">
      <c r="A1255" s="332"/>
      <c r="B1255" s="146" t="s">
        <v>70</v>
      </c>
      <c r="C1255" s="209"/>
      <c r="D1255" s="209" t="s">
        <v>62</v>
      </c>
      <c r="E1255" s="209"/>
      <c r="F1255" s="209"/>
      <c r="G1255" s="206">
        <f>G1254</f>
        <v>4</v>
      </c>
      <c r="H1255" s="206">
        <f>H1254</f>
        <v>4</v>
      </c>
      <c r="I1255" s="273">
        <f>I1254</f>
        <v>0</v>
      </c>
      <c r="J1255" s="142">
        <f t="shared" si="474"/>
        <v>0</v>
      </c>
      <c r="K1255" s="206">
        <f t="shared" si="475"/>
        <v>4</v>
      </c>
      <c r="L1255" s="206" t="s">
        <v>62</v>
      </c>
      <c r="M1255" s="84">
        <v>46022</v>
      </c>
      <c r="N1255" s="84">
        <v>46022</v>
      </c>
      <c r="O1255" s="83"/>
      <c r="P1255" s="87"/>
      <c r="Q1255" s="83"/>
      <c r="R1255" s="83"/>
      <c r="S1255" s="109"/>
    </row>
    <row r="1256" spans="1:19" ht="14.25" x14ac:dyDescent="0.2">
      <c r="A1256" s="332"/>
      <c r="B1256" s="147" t="s">
        <v>76</v>
      </c>
      <c r="C1256" s="209"/>
      <c r="D1256" s="209"/>
      <c r="E1256" s="209"/>
      <c r="F1256" s="209"/>
      <c r="G1256" s="206" t="s">
        <v>62</v>
      </c>
      <c r="H1256" s="206"/>
      <c r="I1256" s="273" t="s">
        <v>62</v>
      </c>
      <c r="J1256" s="142" t="str">
        <f t="shared" si="474"/>
        <v>X</v>
      </c>
      <c r="K1256" s="206" t="str">
        <f t="shared" si="475"/>
        <v>X</v>
      </c>
      <c r="L1256" s="206" t="s">
        <v>62</v>
      </c>
      <c r="M1256" s="206"/>
      <c r="N1256" s="206"/>
      <c r="O1256" s="87" t="s">
        <v>62</v>
      </c>
      <c r="P1256" s="87" t="s">
        <v>62</v>
      </c>
      <c r="Q1256" s="87" t="s">
        <v>62</v>
      </c>
      <c r="R1256" s="87" t="s">
        <v>62</v>
      </c>
      <c r="S1256" s="109"/>
    </row>
    <row r="1257" spans="1:19" ht="65.45" customHeight="1" x14ac:dyDescent="0.2">
      <c r="A1257" s="332"/>
      <c r="B1257" s="148" t="s">
        <v>192</v>
      </c>
      <c r="C1257" s="209"/>
      <c r="D1257" s="209" t="s">
        <v>62</v>
      </c>
      <c r="E1257" s="209"/>
      <c r="F1257" s="209"/>
      <c r="G1257" s="206">
        <f>G1255</f>
        <v>4</v>
      </c>
      <c r="H1257" s="206">
        <f>H1255</f>
        <v>4</v>
      </c>
      <c r="I1257" s="273">
        <f>I1255</f>
        <v>0</v>
      </c>
      <c r="J1257" s="142">
        <f t="shared" si="474"/>
        <v>0</v>
      </c>
      <c r="K1257" s="206">
        <f t="shared" si="475"/>
        <v>4</v>
      </c>
      <c r="L1257" s="206" t="s">
        <v>62</v>
      </c>
      <c r="M1257" s="84">
        <v>46022</v>
      </c>
      <c r="N1257" s="84">
        <v>46022</v>
      </c>
      <c r="O1257" s="83"/>
      <c r="P1257" s="87" t="s">
        <v>62</v>
      </c>
      <c r="Q1257" s="83"/>
      <c r="R1257" s="83"/>
      <c r="S1257" s="109"/>
    </row>
    <row r="1258" spans="1:19" ht="15" customHeight="1" x14ac:dyDescent="0.2">
      <c r="A1258" s="332"/>
      <c r="B1258" s="147" t="s">
        <v>193</v>
      </c>
      <c r="C1258" s="209"/>
      <c r="D1258" s="209"/>
      <c r="E1258" s="209"/>
      <c r="F1258" s="209"/>
      <c r="G1258" s="206" t="s">
        <v>62</v>
      </c>
      <c r="H1258" s="206"/>
      <c r="I1258" s="273" t="s">
        <v>62</v>
      </c>
      <c r="J1258" s="142" t="str">
        <f t="shared" si="474"/>
        <v>X</v>
      </c>
      <c r="K1258" s="206" t="str">
        <f t="shared" si="475"/>
        <v>X</v>
      </c>
      <c r="L1258" s="206" t="s">
        <v>62</v>
      </c>
      <c r="M1258" s="206"/>
      <c r="N1258" s="206"/>
      <c r="O1258" s="87" t="s">
        <v>62</v>
      </c>
      <c r="P1258" s="87" t="s">
        <v>62</v>
      </c>
      <c r="Q1258" s="87" t="s">
        <v>62</v>
      </c>
      <c r="R1258" s="87" t="s">
        <v>62</v>
      </c>
      <c r="S1258" s="109"/>
    </row>
    <row r="1259" spans="1:19" ht="38.65" customHeight="1" x14ac:dyDescent="0.2">
      <c r="A1259" s="332"/>
      <c r="B1259" s="148" t="s">
        <v>330</v>
      </c>
      <c r="C1259" s="209"/>
      <c r="D1259" s="209" t="s">
        <v>62</v>
      </c>
      <c r="E1259" s="209"/>
      <c r="F1259" s="209"/>
      <c r="G1259" s="206">
        <f>G1257</f>
        <v>4</v>
      </c>
      <c r="H1259" s="206">
        <f>H1257</f>
        <v>4</v>
      </c>
      <c r="I1259" s="273">
        <f>I1257</f>
        <v>0</v>
      </c>
      <c r="J1259" s="142">
        <f t="shared" si="474"/>
        <v>0</v>
      </c>
      <c r="K1259" s="206">
        <f t="shared" si="475"/>
        <v>4</v>
      </c>
      <c r="L1259" s="206" t="s">
        <v>62</v>
      </c>
      <c r="M1259" s="84">
        <v>46022</v>
      </c>
      <c r="N1259" s="84">
        <v>46022</v>
      </c>
      <c r="O1259" s="83"/>
      <c r="P1259" s="87" t="s">
        <v>62</v>
      </c>
      <c r="Q1259" s="83"/>
      <c r="R1259" s="83"/>
      <c r="S1259" s="109"/>
    </row>
    <row r="1260" spans="1:19" ht="21" customHeight="1" x14ac:dyDescent="0.2">
      <c r="A1260" s="332"/>
      <c r="B1260" s="147" t="s">
        <v>71</v>
      </c>
      <c r="C1260" s="209"/>
      <c r="D1260" s="209"/>
      <c r="E1260" s="209"/>
      <c r="F1260" s="209"/>
      <c r="G1260" s="206" t="s">
        <v>62</v>
      </c>
      <c r="H1260" s="206"/>
      <c r="I1260" s="273" t="s">
        <v>62</v>
      </c>
      <c r="J1260" s="142" t="str">
        <f t="shared" si="474"/>
        <v>X</v>
      </c>
      <c r="K1260" s="206" t="str">
        <f t="shared" si="475"/>
        <v>X</v>
      </c>
      <c r="L1260" s="206" t="s">
        <v>62</v>
      </c>
      <c r="M1260" s="206"/>
      <c r="N1260" s="206"/>
      <c r="O1260" s="87" t="s">
        <v>62</v>
      </c>
      <c r="P1260" s="87" t="s">
        <v>62</v>
      </c>
      <c r="Q1260" s="87" t="s">
        <v>62</v>
      </c>
      <c r="R1260" s="87" t="s">
        <v>62</v>
      </c>
      <c r="S1260" s="109"/>
    </row>
    <row r="1261" spans="1:19" ht="21" customHeight="1" x14ac:dyDescent="0.2">
      <c r="A1261" s="333"/>
      <c r="B1261" s="148" t="s">
        <v>72</v>
      </c>
      <c r="C1261" s="209"/>
      <c r="D1261" s="209" t="s">
        <v>62</v>
      </c>
      <c r="E1261" s="209"/>
      <c r="F1261" s="209"/>
      <c r="G1261" s="206">
        <f>G1259</f>
        <v>4</v>
      </c>
      <c r="H1261" s="206">
        <f>H1259</f>
        <v>4</v>
      </c>
      <c r="I1261" s="273">
        <f>I1259</f>
        <v>0</v>
      </c>
      <c r="J1261" s="142">
        <f t="shared" si="474"/>
        <v>0</v>
      </c>
      <c r="K1261" s="206">
        <f t="shared" si="475"/>
        <v>4</v>
      </c>
      <c r="L1261" s="206" t="s">
        <v>62</v>
      </c>
      <c r="M1261" s="84">
        <v>46022</v>
      </c>
      <c r="N1261" s="84">
        <v>46022</v>
      </c>
      <c r="O1261" s="83"/>
      <c r="P1261" s="87" t="s">
        <v>62</v>
      </c>
      <c r="Q1261" s="83"/>
      <c r="R1261" s="83"/>
      <c r="S1261" s="109"/>
    </row>
    <row r="1262" spans="1:19" s="56" customFormat="1" ht="74.45" customHeight="1" x14ac:dyDescent="0.25">
      <c r="A1262" s="331" t="s">
        <v>336</v>
      </c>
      <c r="B1262" s="137" t="s">
        <v>326</v>
      </c>
      <c r="C1262" s="142" t="s">
        <v>191</v>
      </c>
      <c r="D1262" s="141" t="s">
        <v>333</v>
      </c>
      <c r="E1262" s="141" t="s">
        <v>320</v>
      </c>
      <c r="F1262" s="142">
        <v>642</v>
      </c>
      <c r="G1262" s="80">
        <v>4</v>
      </c>
      <c r="H1262" s="80">
        <v>4</v>
      </c>
      <c r="I1262" s="80">
        <v>2</v>
      </c>
      <c r="J1262" s="142">
        <v>2</v>
      </c>
      <c r="K1262" s="80">
        <f t="shared" si="475"/>
        <v>4</v>
      </c>
      <c r="L1262" s="80"/>
      <c r="M1262" s="80" t="s">
        <v>62</v>
      </c>
      <c r="N1262" s="80" t="s">
        <v>62</v>
      </c>
      <c r="O1262" s="83">
        <v>123420.69</v>
      </c>
      <c r="P1262" s="83" t="s">
        <v>344</v>
      </c>
      <c r="Q1262" s="83">
        <v>89322</v>
      </c>
      <c r="R1262" s="78">
        <v>89322</v>
      </c>
      <c r="S1262" s="109"/>
    </row>
    <row r="1263" spans="1:19" ht="31.5" x14ac:dyDescent="0.2">
      <c r="A1263" s="332"/>
      <c r="B1263" s="146" t="s">
        <v>70</v>
      </c>
      <c r="C1263" s="209"/>
      <c r="D1263" s="209" t="s">
        <v>62</v>
      </c>
      <c r="E1263" s="209"/>
      <c r="F1263" s="209"/>
      <c r="G1263" s="206">
        <f>G1262</f>
        <v>4</v>
      </c>
      <c r="H1263" s="206">
        <f>H1262</f>
        <v>4</v>
      </c>
      <c r="I1263" s="273">
        <f>I1262</f>
        <v>2</v>
      </c>
      <c r="J1263" s="142">
        <f t="shared" si="474"/>
        <v>2</v>
      </c>
      <c r="K1263" s="206">
        <f t="shared" si="475"/>
        <v>4</v>
      </c>
      <c r="L1263" s="206" t="s">
        <v>62</v>
      </c>
      <c r="M1263" s="84">
        <v>46022</v>
      </c>
      <c r="N1263" s="84">
        <v>46022</v>
      </c>
      <c r="O1263" s="83"/>
      <c r="P1263" s="87"/>
      <c r="Q1263" s="83"/>
      <c r="R1263" s="83"/>
      <c r="S1263" s="109"/>
    </row>
    <row r="1264" spans="1:19" ht="14.25" x14ac:dyDescent="0.2">
      <c r="A1264" s="332"/>
      <c r="B1264" s="147" t="s">
        <v>76</v>
      </c>
      <c r="C1264" s="209"/>
      <c r="D1264" s="209"/>
      <c r="E1264" s="209"/>
      <c r="F1264" s="209"/>
      <c r="G1264" s="206" t="s">
        <v>62</v>
      </c>
      <c r="H1264" s="206"/>
      <c r="I1264" s="273" t="s">
        <v>62</v>
      </c>
      <c r="J1264" s="142" t="str">
        <f t="shared" si="474"/>
        <v>X</v>
      </c>
      <c r="K1264" s="206" t="str">
        <f t="shared" si="475"/>
        <v>X</v>
      </c>
      <c r="L1264" s="206" t="s">
        <v>62</v>
      </c>
      <c r="M1264" s="206"/>
      <c r="N1264" s="206"/>
      <c r="O1264" s="87" t="s">
        <v>62</v>
      </c>
      <c r="P1264" s="87" t="s">
        <v>62</v>
      </c>
      <c r="Q1264" s="87" t="s">
        <v>62</v>
      </c>
      <c r="R1264" s="87" t="s">
        <v>62</v>
      </c>
      <c r="S1264" s="109"/>
    </row>
    <row r="1265" spans="1:19" ht="65.45" customHeight="1" x14ac:dyDescent="0.2">
      <c r="A1265" s="332"/>
      <c r="B1265" s="148" t="s">
        <v>192</v>
      </c>
      <c r="C1265" s="209"/>
      <c r="D1265" s="209" t="s">
        <v>62</v>
      </c>
      <c r="E1265" s="209"/>
      <c r="F1265" s="209"/>
      <c r="G1265" s="206">
        <f>G1263</f>
        <v>4</v>
      </c>
      <c r="H1265" s="206">
        <f>H1263</f>
        <v>4</v>
      </c>
      <c r="I1265" s="273">
        <f>I1263</f>
        <v>2</v>
      </c>
      <c r="J1265" s="142">
        <f t="shared" si="474"/>
        <v>2</v>
      </c>
      <c r="K1265" s="206">
        <f t="shared" si="475"/>
        <v>4</v>
      </c>
      <c r="L1265" s="206" t="s">
        <v>62</v>
      </c>
      <c r="M1265" s="84">
        <v>46022</v>
      </c>
      <c r="N1265" s="84">
        <v>46022</v>
      </c>
      <c r="O1265" s="83"/>
      <c r="P1265" s="87" t="s">
        <v>62</v>
      </c>
      <c r="Q1265" s="83"/>
      <c r="R1265" s="83"/>
      <c r="S1265" s="109"/>
    </row>
    <row r="1266" spans="1:19" ht="15" customHeight="1" x14ac:dyDescent="0.2">
      <c r="A1266" s="332"/>
      <c r="B1266" s="147" t="s">
        <v>193</v>
      </c>
      <c r="C1266" s="209"/>
      <c r="D1266" s="209"/>
      <c r="E1266" s="209"/>
      <c r="F1266" s="209"/>
      <c r="G1266" s="206" t="s">
        <v>62</v>
      </c>
      <c r="H1266" s="206"/>
      <c r="I1266" s="273" t="s">
        <v>62</v>
      </c>
      <c r="J1266" s="142" t="str">
        <f t="shared" si="474"/>
        <v>X</v>
      </c>
      <c r="K1266" s="206" t="str">
        <f t="shared" si="475"/>
        <v>X</v>
      </c>
      <c r="L1266" s="206" t="s">
        <v>62</v>
      </c>
      <c r="M1266" s="206"/>
      <c r="N1266" s="206"/>
      <c r="O1266" s="87" t="s">
        <v>62</v>
      </c>
      <c r="P1266" s="87" t="s">
        <v>62</v>
      </c>
      <c r="Q1266" s="87" t="s">
        <v>62</v>
      </c>
      <c r="R1266" s="87" t="s">
        <v>62</v>
      </c>
      <c r="S1266" s="109"/>
    </row>
    <row r="1267" spans="1:19" ht="38.65" customHeight="1" x14ac:dyDescent="0.2">
      <c r="A1267" s="332"/>
      <c r="B1267" s="148" t="s">
        <v>330</v>
      </c>
      <c r="C1267" s="209"/>
      <c r="D1267" s="209" t="s">
        <v>62</v>
      </c>
      <c r="E1267" s="209"/>
      <c r="F1267" s="209"/>
      <c r="G1267" s="206">
        <f>G1265</f>
        <v>4</v>
      </c>
      <c r="H1267" s="206">
        <f>H1265</f>
        <v>4</v>
      </c>
      <c r="I1267" s="273">
        <f>I1265</f>
        <v>2</v>
      </c>
      <c r="J1267" s="142">
        <f t="shared" si="474"/>
        <v>2</v>
      </c>
      <c r="K1267" s="206">
        <f t="shared" si="475"/>
        <v>4</v>
      </c>
      <c r="L1267" s="206" t="s">
        <v>62</v>
      </c>
      <c r="M1267" s="84">
        <v>46022</v>
      </c>
      <c r="N1267" s="84">
        <v>46022</v>
      </c>
      <c r="O1267" s="83"/>
      <c r="P1267" s="87" t="s">
        <v>62</v>
      </c>
      <c r="Q1267" s="83"/>
      <c r="R1267" s="83"/>
      <c r="S1267" s="109"/>
    </row>
    <row r="1268" spans="1:19" ht="21" customHeight="1" x14ac:dyDescent="0.2">
      <c r="A1268" s="332"/>
      <c r="B1268" s="147" t="s">
        <v>71</v>
      </c>
      <c r="C1268" s="209"/>
      <c r="D1268" s="209"/>
      <c r="E1268" s="209"/>
      <c r="F1268" s="209"/>
      <c r="G1268" s="206" t="s">
        <v>62</v>
      </c>
      <c r="H1268" s="206"/>
      <c r="I1268" s="273" t="s">
        <v>62</v>
      </c>
      <c r="J1268" s="142" t="str">
        <f t="shared" si="474"/>
        <v>X</v>
      </c>
      <c r="K1268" s="206" t="str">
        <f t="shared" si="475"/>
        <v>X</v>
      </c>
      <c r="L1268" s="206" t="s">
        <v>62</v>
      </c>
      <c r="M1268" s="206"/>
      <c r="N1268" s="206"/>
      <c r="O1268" s="87" t="s">
        <v>62</v>
      </c>
      <c r="P1268" s="87" t="s">
        <v>62</v>
      </c>
      <c r="Q1268" s="87" t="s">
        <v>62</v>
      </c>
      <c r="R1268" s="87" t="s">
        <v>62</v>
      </c>
      <c r="S1268" s="109"/>
    </row>
    <row r="1269" spans="1:19" ht="21" customHeight="1" x14ac:dyDescent="0.2">
      <c r="A1269" s="333"/>
      <c r="B1269" s="148" t="s">
        <v>72</v>
      </c>
      <c r="C1269" s="209"/>
      <c r="D1269" s="209" t="s">
        <v>62</v>
      </c>
      <c r="E1269" s="209"/>
      <c r="F1269" s="209"/>
      <c r="G1269" s="206">
        <f>G1267</f>
        <v>4</v>
      </c>
      <c r="H1269" s="206">
        <f>H1267</f>
        <v>4</v>
      </c>
      <c r="I1269" s="273">
        <f>I1267</f>
        <v>2</v>
      </c>
      <c r="J1269" s="142">
        <f t="shared" si="474"/>
        <v>2</v>
      </c>
      <c r="K1269" s="206">
        <f t="shared" si="475"/>
        <v>4</v>
      </c>
      <c r="L1269" s="206" t="s">
        <v>62</v>
      </c>
      <c r="M1269" s="84">
        <v>46022</v>
      </c>
      <c r="N1269" s="84">
        <v>46022</v>
      </c>
      <c r="O1269" s="83"/>
      <c r="P1269" s="87" t="s">
        <v>62</v>
      </c>
      <c r="Q1269" s="83"/>
      <c r="R1269" s="83"/>
      <c r="S1269" s="109"/>
    </row>
    <row r="1270" spans="1:19" s="56" customFormat="1" ht="74.45" customHeight="1" x14ac:dyDescent="0.25">
      <c r="A1270" s="331" t="s">
        <v>337</v>
      </c>
      <c r="B1270" s="137" t="s">
        <v>326</v>
      </c>
      <c r="C1270" s="142" t="s">
        <v>191</v>
      </c>
      <c r="D1270" s="141" t="s">
        <v>333</v>
      </c>
      <c r="E1270" s="141" t="s">
        <v>320</v>
      </c>
      <c r="F1270" s="142">
        <v>642</v>
      </c>
      <c r="G1270" s="80">
        <v>3</v>
      </c>
      <c r="H1270" s="80">
        <v>3</v>
      </c>
      <c r="I1270" s="80">
        <v>1</v>
      </c>
      <c r="J1270" s="142">
        <f t="shared" si="474"/>
        <v>1</v>
      </c>
      <c r="K1270" s="80">
        <f t="shared" si="475"/>
        <v>3</v>
      </c>
      <c r="L1270" s="80"/>
      <c r="M1270" s="80" t="s">
        <v>62</v>
      </c>
      <c r="N1270" s="80" t="s">
        <v>62</v>
      </c>
      <c r="O1270" s="83">
        <v>171035.08</v>
      </c>
      <c r="P1270" s="83" t="s">
        <v>344</v>
      </c>
      <c r="Q1270" s="83">
        <v>125867.5</v>
      </c>
      <c r="R1270" s="78">
        <v>125867.5</v>
      </c>
      <c r="S1270" s="109"/>
    </row>
    <row r="1271" spans="1:19" ht="31.5" x14ac:dyDescent="0.2">
      <c r="A1271" s="332"/>
      <c r="B1271" s="146" t="s">
        <v>70</v>
      </c>
      <c r="C1271" s="209"/>
      <c r="D1271" s="209" t="s">
        <v>62</v>
      </c>
      <c r="E1271" s="209"/>
      <c r="F1271" s="209"/>
      <c r="G1271" s="206">
        <f>G1270</f>
        <v>3</v>
      </c>
      <c r="H1271" s="206">
        <f>H1270</f>
        <v>3</v>
      </c>
      <c r="I1271" s="273">
        <f>I1270</f>
        <v>1</v>
      </c>
      <c r="J1271" s="142">
        <f t="shared" si="474"/>
        <v>1</v>
      </c>
      <c r="K1271" s="206">
        <f t="shared" si="475"/>
        <v>3</v>
      </c>
      <c r="L1271" s="206" t="s">
        <v>62</v>
      </c>
      <c r="M1271" s="84">
        <v>46022</v>
      </c>
      <c r="N1271" s="84">
        <v>46022</v>
      </c>
      <c r="O1271" s="83"/>
      <c r="P1271" s="87"/>
      <c r="Q1271" s="83"/>
      <c r="R1271" s="83"/>
      <c r="S1271" s="109"/>
    </row>
    <row r="1272" spans="1:19" ht="14.25" x14ac:dyDescent="0.2">
      <c r="A1272" s="332"/>
      <c r="B1272" s="147" t="s">
        <v>76</v>
      </c>
      <c r="C1272" s="209"/>
      <c r="D1272" s="209"/>
      <c r="E1272" s="209"/>
      <c r="F1272" s="209"/>
      <c r="G1272" s="206" t="s">
        <v>62</v>
      </c>
      <c r="H1272" s="206"/>
      <c r="I1272" s="273" t="s">
        <v>62</v>
      </c>
      <c r="J1272" s="142" t="str">
        <f t="shared" si="474"/>
        <v>X</v>
      </c>
      <c r="K1272" s="206" t="str">
        <f t="shared" si="475"/>
        <v>X</v>
      </c>
      <c r="L1272" s="206" t="s">
        <v>62</v>
      </c>
      <c r="M1272" s="206"/>
      <c r="N1272" s="206"/>
      <c r="O1272" s="87" t="s">
        <v>62</v>
      </c>
      <c r="P1272" s="87" t="s">
        <v>62</v>
      </c>
      <c r="Q1272" s="87" t="s">
        <v>62</v>
      </c>
      <c r="R1272" s="87" t="s">
        <v>62</v>
      </c>
      <c r="S1272" s="109"/>
    </row>
    <row r="1273" spans="1:19" ht="65.45" customHeight="1" x14ac:dyDescent="0.2">
      <c r="A1273" s="332"/>
      <c r="B1273" s="148" t="s">
        <v>192</v>
      </c>
      <c r="C1273" s="209"/>
      <c r="D1273" s="209" t="s">
        <v>62</v>
      </c>
      <c r="E1273" s="209"/>
      <c r="F1273" s="209"/>
      <c r="G1273" s="206">
        <f>G1271</f>
        <v>3</v>
      </c>
      <c r="H1273" s="206">
        <f>H1271</f>
        <v>3</v>
      </c>
      <c r="I1273" s="273">
        <f>I1271</f>
        <v>1</v>
      </c>
      <c r="J1273" s="142">
        <f t="shared" si="474"/>
        <v>1</v>
      </c>
      <c r="K1273" s="206">
        <f t="shared" si="475"/>
        <v>3</v>
      </c>
      <c r="L1273" s="206" t="s">
        <v>62</v>
      </c>
      <c r="M1273" s="84">
        <v>46022</v>
      </c>
      <c r="N1273" s="84">
        <v>46022</v>
      </c>
      <c r="O1273" s="83"/>
      <c r="P1273" s="87" t="s">
        <v>62</v>
      </c>
      <c r="Q1273" s="83"/>
      <c r="R1273" s="83"/>
      <c r="S1273" s="109"/>
    </row>
    <row r="1274" spans="1:19" ht="15" customHeight="1" x14ac:dyDescent="0.2">
      <c r="A1274" s="332"/>
      <c r="B1274" s="147" t="s">
        <v>193</v>
      </c>
      <c r="C1274" s="209"/>
      <c r="D1274" s="209"/>
      <c r="E1274" s="209"/>
      <c r="F1274" s="209"/>
      <c r="G1274" s="206" t="s">
        <v>62</v>
      </c>
      <c r="H1274" s="206"/>
      <c r="I1274" s="273" t="s">
        <v>62</v>
      </c>
      <c r="J1274" s="142" t="str">
        <f t="shared" si="474"/>
        <v>X</v>
      </c>
      <c r="K1274" s="206" t="str">
        <f t="shared" si="475"/>
        <v>X</v>
      </c>
      <c r="L1274" s="206" t="s">
        <v>62</v>
      </c>
      <c r="M1274" s="206"/>
      <c r="N1274" s="206"/>
      <c r="O1274" s="87" t="s">
        <v>62</v>
      </c>
      <c r="P1274" s="87" t="s">
        <v>62</v>
      </c>
      <c r="Q1274" s="87" t="s">
        <v>62</v>
      </c>
      <c r="R1274" s="87" t="s">
        <v>62</v>
      </c>
      <c r="S1274" s="109"/>
    </row>
    <row r="1275" spans="1:19" ht="38.65" customHeight="1" x14ac:dyDescent="0.2">
      <c r="A1275" s="332"/>
      <c r="B1275" s="148" t="s">
        <v>330</v>
      </c>
      <c r="C1275" s="209"/>
      <c r="D1275" s="209" t="s">
        <v>62</v>
      </c>
      <c r="E1275" s="209"/>
      <c r="F1275" s="209"/>
      <c r="G1275" s="206">
        <f>G1273</f>
        <v>3</v>
      </c>
      <c r="H1275" s="206">
        <f>H1273</f>
        <v>3</v>
      </c>
      <c r="I1275" s="273">
        <f>I1273</f>
        <v>1</v>
      </c>
      <c r="J1275" s="142">
        <f t="shared" si="474"/>
        <v>1</v>
      </c>
      <c r="K1275" s="206">
        <f t="shared" si="475"/>
        <v>3</v>
      </c>
      <c r="L1275" s="206" t="s">
        <v>62</v>
      </c>
      <c r="M1275" s="84">
        <v>46022</v>
      </c>
      <c r="N1275" s="84">
        <v>46022</v>
      </c>
      <c r="O1275" s="83"/>
      <c r="P1275" s="87" t="s">
        <v>62</v>
      </c>
      <c r="Q1275" s="83"/>
      <c r="R1275" s="83"/>
      <c r="S1275" s="109"/>
    </row>
    <row r="1276" spans="1:19" ht="21" customHeight="1" x14ac:dyDescent="0.2">
      <c r="A1276" s="332"/>
      <c r="B1276" s="147" t="s">
        <v>71</v>
      </c>
      <c r="C1276" s="209"/>
      <c r="D1276" s="209"/>
      <c r="E1276" s="209"/>
      <c r="F1276" s="209"/>
      <c r="G1276" s="206" t="s">
        <v>62</v>
      </c>
      <c r="H1276" s="206"/>
      <c r="I1276" s="273" t="s">
        <v>62</v>
      </c>
      <c r="J1276" s="142" t="str">
        <f t="shared" si="474"/>
        <v>X</v>
      </c>
      <c r="K1276" s="206" t="str">
        <f t="shared" si="475"/>
        <v>X</v>
      </c>
      <c r="L1276" s="206" t="s">
        <v>62</v>
      </c>
      <c r="M1276" s="206"/>
      <c r="N1276" s="206"/>
      <c r="O1276" s="87" t="s">
        <v>62</v>
      </c>
      <c r="P1276" s="87" t="s">
        <v>62</v>
      </c>
      <c r="Q1276" s="87" t="s">
        <v>62</v>
      </c>
      <c r="R1276" s="87" t="s">
        <v>62</v>
      </c>
      <c r="S1276" s="109"/>
    </row>
    <row r="1277" spans="1:19" ht="21" customHeight="1" x14ac:dyDescent="0.2">
      <c r="A1277" s="333"/>
      <c r="B1277" s="148" t="s">
        <v>72</v>
      </c>
      <c r="C1277" s="209"/>
      <c r="D1277" s="209" t="s">
        <v>62</v>
      </c>
      <c r="E1277" s="209"/>
      <c r="F1277" s="209"/>
      <c r="G1277" s="206">
        <f>G1275</f>
        <v>3</v>
      </c>
      <c r="H1277" s="206">
        <f>H1275</f>
        <v>3</v>
      </c>
      <c r="I1277" s="273">
        <f>I1275</f>
        <v>1</v>
      </c>
      <c r="J1277" s="142">
        <f t="shared" si="474"/>
        <v>1</v>
      </c>
      <c r="K1277" s="206">
        <f t="shared" si="475"/>
        <v>3</v>
      </c>
      <c r="L1277" s="206" t="s">
        <v>62</v>
      </c>
      <c r="M1277" s="84">
        <v>46022</v>
      </c>
      <c r="N1277" s="84">
        <v>46022</v>
      </c>
      <c r="O1277" s="83"/>
      <c r="P1277" s="87" t="s">
        <v>62</v>
      </c>
      <c r="Q1277" s="83"/>
      <c r="R1277" s="83"/>
      <c r="S1277" s="109"/>
    </row>
    <row r="1278" spans="1:19" s="56" customFormat="1" ht="74.45" customHeight="1" x14ac:dyDescent="0.25">
      <c r="A1278" s="331" t="s">
        <v>338</v>
      </c>
      <c r="B1278" s="137" t="s">
        <v>326</v>
      </c>
      <c r="C1278" s="142" t="s">
        <v>191</v>
      </c>
      <c r="D1278" s="141" t="s">
        <v>333</v>
      </c>
      <c r="E1278" s="141" t="s">
        <v>320</v>
      </c>
      <c r="F1278" s="142">
        <v>642</v>
      </c>
      <c r="G1278" s="80">
        <v>40</v>
      </c>
      <c r="H1278" s="80">
        <v>40</v>
      </c>
      <c r="I1278" s="80">
        <v>1</v>
      </c>
      <c r="J1278" s="142">
        <f t="shared" si="474"/>
        <v>1</v>
      </c>
      <c r="K1278" s="80">
        <f t="shared" si="475"/>
        <v>40</v>
      </c>
      <c r="L1278" s="80"/>
      <c r="M1278" s="80" t="s">
        <v>62</v>
      </c>
      <c r="N1278" s="80" t="s">
        <v>62</v>
      </c>
      <c r="O1278" s="83">
        <v>202424.24</v>
      </c>
      <c r="P1278" s="83" t="s">
        <v>344</v>
      </c>
      <c r="Q1278" s="83">
        <v>125867.5</v>
      </c>
      <c r="R1278" s="78">
        <v>125867.5</v>
      </c>
      <c r="S1278" s="109"/>
    </row>
    <row r="1279" spans="1:19" ht="31.5" x14ac:dyDescent="0.2">
      <c r="A1279" s="332"/>
      <c r="B1279" s="146" t="s">
        <v>70</v>
      </c>
      <c r="C1279" s="209"/>
      <c r="D1279" s="209" t="s">
        <v>62</v>
      </c>
      <c r="E1279" s="209"/>
      <c r="F1279" s="209"/>
      <c r="G1279" s="206">
        <f>G1278</f>
        <v>40</v>
      </c>
      <c r="H1279" s="206">
        <f>H1278</f>
        <v>40</v>
      </c>
      <c r="I1279" s="273">
        <f>I1278</f>
        <v>1</v>
      </c>
      <c r="J1279" s="142">
        <f t="shared" si="474"/>
        <v>1</v>
      </c>
      <c r="K1279" s="206">
        <f t="shared" si="475"/>
        <v>40</v>
      </c>
      <c r="L1279" s="206" t="s">
        <v>62</v>
      </c>
      <c r="M1279" s="84">
        <v>46022</v>
      </c>
      <c r="N1279" s="84">
        <v>46022</v>
      </c>
      <c r="O1279" s="83"/>
      <c r="P1279" s="87"/>
      <c r="Q1279" s="83"/>
      <c r="R1279" s="83"/>
      <c r="S1279" s="109"/>
    </row>
    <row r="1280" spans="1:19" ht="14.25" x14ac:dyDescent="0.2">
      <c r="A1280" s="332"/>
      <c r="B1280" s="147" t="s">
        <v>76</v>
      </c>
      <c r="C1280" s="209"/>
      <c r="D1280" s="209"/>
      <c r="E1280" s="209"/>
      <c r="F1280" s="209"/>
      <c r="G1280" s="206" t="s">
        <v>62</v>
      </c>
      <c r="H1280" s="206"/>
      <c r="I1280" s="273" t="s">
        <v>62</v>
      </c>
      <c r="J1280" s="142" t="str">
        <f t="shared" si="474"/>
        <v>X</v>
      </c>
      <c r="K1280" s="206" t="str">
        <f t="shared" si="475"/>
        <v>X</v>
      </c>
      <c r="L1280" s="206" t="s">
        <v>62</v>
      </c>
      <c r="M1280" s="206"/>
      <c r="N1280" s="206"/>
      <c r="O1280" s="87" t="s">
        <v>62</v>
      </c>
      <c r="P1280" s="87" t="s">
        <v>62</v>
      </c>
      <c r="Q1280" s="87" t="s">
        <v>62</v>
      </c>
      <c r="R1280" s="87" t="s">
        <v>62</v>
      </c>
      <c r="S1280" s="109"/>
    </row>
    <row r="1281" spans="1:19" ht="65.45" customHeight="1" x14ac:dyDescent="0.2">
      <c r="A1281" s="332"/>
      <c r="B1281" s="148" t="s">
        <v>192</v>
      </c>
      <c r="C1281" s="209"/>
      <c r="D1281" s="209" t="s">
        <v>62</v>
      </c>
      <c r="E1281" s="209"/>
      <c r="F1281" s="209"/>
      <c r="G1281" s="206">
        <f>G1279</f>
        <v>40</v>
      </c>
      <c r="H1281" s="206">
        <f>H1279</f>
        <v>40</v>
      </c>
      <c r="I1281" s="273">
        <f>I1279</f>
        <v>1</v>
      </c>
      <c r="J1281" s="142">
        <f t="shared" si="474"/>
        <v>1</v>
      </c>
      <c r="K1281" s="206">
        <f t="shared" si="475"/>
        <v>40</v>
      </c>
      <c r="L1281" s="206" t="s">
        <v>62</v>
      </c>
      <c r="M1281" s="84">
        <v>46022</v>
      </c>
      <c r="N1281" s="84">
        <v>46022</v>
      </c>
      <c r="O1281" s="83"/>
      <c r="P1281" s="87" t="s">
        <v>62</v>
      </c>
      <c r="Q1281" s="83"/>
      <c r="R1281" s="83"/>
      <c r="S1281" s="109"/>
    </row>
    <row r="1282" spans="1:19" ht="15" customHeight="1" x14ac:dyDescent="0.2">
      <c r="A1282" s="332"/>
      <c r="B1282" s="147" t="s">
        <v>193</v>
      </c>
      <c r="C1282" s="209"/>
      <c r="D1282" s="209"/>
      <c r="E1282" s="209"/>
      <c r="F1282" s="209"/>
      <c r="G1282" s="206" t="s">
        <v>62</v>
      </c>
      <c r="H1282" s="206"/>
      <c r="I1282" s="273" t="s">
        <v>62</v>
      </c>
      <c r="J1282" s="142" t="str">
        <f t="shared" si="474"/>
        <v>X</v>
      </c>
      <c r="K1282" s="206" t="str">
        <f t="shared" si="475"/>
        <v>X</v>
      </c>
      <c r="L1282" s="206" t="s">
        <v>62</v>
      </c>
      <c r="M1282" s="206"/>
      <c r="N1282" s="206"/>
      <c r="O1282" s="87" t="s">
        <v>62</v>
      </c>
      <c r="P1282" s="87" t="s">
        <v>62</v>
      </c>
      <c r="Q1282" s="87" t="s">
        <v>62</v>
      </c>
      <c r="R1282" s="87" t="s">
        <v>62</v>
      </c>
      <c r="S1282" s="109"/>
    </row>
    <row r="1283" spans="1:19" ht="38.65" customHeight="1" x14ac:dyDescent="0.2">
      <c r="A1283" s="332"/>
      <c r="B1283" s="148" t="s">
        <v>330</v>
      </c>
      <c r="C1283" s="209"/>
      <c r="D1283" s="209" t="s">
        <v>62</v>
      </c>
      <c r="E1283" s="209"/>
      <c r="F1283" s="209"/>
      <c r="G1283" s="206">
        <f>G1281</f>
        <v>40</v>
      </c>
      <c r="H1283" s="206">
        <f>H1281</f>
        <v>40</v>
      </c>
      <c r="I1283" s="273">
        <f>I1281</f>
        <v>1</v>
      </c>
      <c r="J1283" s="142">
        <f t="shared" si="474"/>
        <v>1</v>
      </c>
      <c r="K1283" s="206">
        <f t="shared" si="475"/>
        <v>40</v>
      </c>
      <c r="L1283" s="206" t="s">
        <v>62</v>
      </c>
      <c r="M1283" s="84">
        <v>46022</v>
      </c>
      <c r="N1283" s="84">
        <v>46022</v>
      </c>
      <c r="O1283" s="83"/>
      <c r="P1283" s="87" t="s">
        <v>62</v>
      </c>
      <c r="Q1283" s="83"/>
      <c r="R1283" s="83"/>
      <c r="S1283" s="109"/>
    </row>
    <row r="1284" spans="1:19" ht="21" customHeight="1" x14ac:dyDescent="0.2">
      <c r="A1284" s="332"/>
      <c r="B1284" s="147" t="s">
        <v>71</v>
      </c>
      <c r="C1284" s="209"/>
      <c r="D1284" s="209"/>
      <c r="E1284" s="209"/>
      <c r="F1284" s="209"/>
      <c r="G1284" s="206" t="s">
        <v>62</v>
      </c>
      <c r="H1284" s="206"/>
      <c r="I1284" s="273" t="s">
        <v>62</v>
      </c>
      <c r="J1284" s="142" t="str">
        <f t="shared" si="474"/>
        <v>X</v>
      </c>
      <c r="K1284" s="206" t="str">
        <f t="shared" si="475"/>
        <v>X</v>
      </c>
      <c r="L1284" s="206" t="s">
        <v>62</v>
      </c>
      <c r="M1284" s="206"/>
      <c r="N1284" s="206"/>
      <c r="O1284" s="87" t="s">
        <v>62</v>
      </c>
      <c r="P1284" s="87" t="s">
        <v>62</v>
      </c>
      <c r="Q1284" s="87" t="s">
        <v>62</v>
      </c>
      <c r="R1284" s="87" t="s">
        <v>62</v>
      </c>
      <c r="S1284" s="109"/>
    </row>
    <row r="1285" spans="1:19" ht="21" customHeight="1" x14ac:dyDescent="0.2">
      <c r="A1285" s="333"/>
      <c r="B1285" s="148" t="s">
        <v>72</v>
      </c>
      <c r="C1285" s="209"/>
      <c r="D1285" s="209" t="s">
        <v>62</v>
      </c>
      <c r="E1285" s="209"/>
      <c r="F1285" s="209"/>
      <c r="G1285" s="206">
        <f>G1283</f>
        <v>40</v>
      </c>
      <c r="H1285" s="206">
        <f>H1283</f>
        <v>40</v>
      </c>
      <c r="I1285" s="273">
        <f>I1283</f>
        <v>1</v>
      </c>
      <c r="J1285" s="142">
        <f t="shared" si="474"/>
        <v>1</v>
      </c>
      <c r="K1285" s="206">
        <f t="shared" si="475"/>
        <v>40</v>
      </c>
      <c r="L1285" s="206" t="s">
        <v>62</v>
      </c>
      <c r="M1285" s="84">
        <v>46022</v>
      </c>
      <c r="N1285" s="84">
        <v>46022</v>
      </c>
      <c r="O1285" s="83"/>
      <c r="P1285" s="87" t="s">
        <v>62</v>
      </c>
      <c r="Q1285" s="83"/>
      <c r="R1285" s="83"/>
      <c r="S1285" s="109"/>
    </row>
    <row r="1286" spans="1:19" s="56" customFormat="1" ht="74.45" customHeight="1" x14ac:dyDescent="0.25">
      <c r="A1286" s="331" t="s">
        <v>345</v>
      </c>
      <c r="B1286" s="137" t="s">
        <v>326</v>
      </c>
      <c r="C1286" s="142" t="s">
        <v>191</v>
      </c>
      <c r="D1286" s="141" t="s">
        <v>333</v>
      </c>
      <c r="E1286" s="141" t="s">
        <v>320</v>
      </c>
      <c r="F1286" s="142">
        <v>642</v>
      </c>
      <c r="G1286" s="80">
        <v>2</v>
      </c>
      <c r="H1286" s="80">
        <v>2</v>
      </c>
      <c r="I1286" s="80">
        <v>1</v>
      </c>
      <c r="J1286" s="142">
        <f t="shared" si="474"/>
        <v>1</v>
      </c>
      <c r="K1286" s="80">
        <f t="shared" si="475"/>
        <v>2</v>
      </c>
      <c r="L1286" s="80"/>
      <c r="M1286" s="80" t="s">
        <v>62</v>
      </c>
      <c r="N1286" s="80" t="s">
        <v>62</v>
      </c>
      <c r="O1286" s="83">
        <v>114094.86</v>
      </c>
      <c r="P1286" s="83" t="s">
        <v>344</v>
      </c>
      <c r="Q1286" s="83">
        <v>112650</v>
      </c>
      <c r="R1286" s="78">
        <v>112650</v>
      </c>
      <c r="S1286" s="109"/>
    </row>
    <row r="1287" spans="1:19" ht="31.5" x14ac:dyDescent="0.2">
      <c r="A1287" s="332"/>
      <c r="B1287" s="146" t="s">
        <v>70</v>
      </c>
      <c r="C1287" s="209"/>
      <c r="D1287" s="209" t="s">
        <v>62</v>
      </c>
      <c r="E1287" s="209"/>
      <c r="F1287" s="209"/>
      <c r="G1287" s="206">
        <f>G1286</f>
        <v>2</v>
      </c>
      <c r="H1287" s="206">
        <f>H1286</f>
        <v>2</v>
      </c>
      <c r="I1287" s="273">
        <f>I1286</f>
        <v>1</v>
      </c>
      <c r="J1287" s="142">
        <f t="shared" ref="J1287:J1333" si="480">I1287</f>
        <v>1</v>
      </c>
      <c r="K1287" s="206">
        <f t="shared" ref="K1287:K1333" si="481">G1287</f>
        <v>2</v>
      </c>
      <c r="L1287" s="206" t="s">
        <v>62</v>
      </c>
      <c r="M1287" s="84">
        <v>46022</v>
      </c>
      <c r="N1287" s="84">
        <v>46022</v>
      </c>
      <c r="O1287" s="83"/>
      <c r="P1287" s="87"/>
      <c r="Q1287" s="83"/>
      <c r="R1287" s="83"/>
      <c r="S1287" s="109"/>
    </row>
    <row r="1288" spans="1:19" ht="14.25" x14ac:dyDescent="0.2">
      <c r="A1288" s="332"/>
      <c r="B1288" s="147" t="s">
        <v>76</v>
      </c>
      <c r="C1288" s="209"/>
      <c r="D1288" s="209"/>
      <c r="E1288" s="209"/>
      <c r="F1288" s="209"/>
      <c r="G1288" s="206" t="s">
        <v>62</v>
      </c>
      <c r="H1288" s="206"/>
      <c r="I1288" s="273" t="s">
        <v>62</v>
      </c>
      <c r="J1288" s="142" t="str">
        <f t="shared" si="480"/>
        <v>X</v>
      </c>
      <c r="K1288" s="206" t="str">
        <f t="shared" si="481"/>
        <v>X</v>
      </c>
      <c r="L1288" s="206" t="s">
        <v>62</v>
      </c>
      <c r="M1288" s="206"/>
      <c r="N1288" s="206"/>
      <c r="O1288" s="87" t="s">
        <v>62</v>
      </c>
      <c r="P1288" s="87" t="s">
        <v>62</v>
      </c>
      <c r="Q1288" s="87" t="s">
        <v>62</v>
      </c>
      <c r="R1288" s="87" t="s">
        <v>62</v>
      </c>
      <c r="S1288" s="109"/>
    </row>
    <row r="1289" spans="1:19" ht="65.45" customHeight="1" x14ac:dyDescent="0.2">
      <c r="A1289" s="332"/>
      <c r="B1289" s="148" t="s">
        <v>192</v>
      </c>
      <c r="C1289" s="209"/>
      <c r="D1289" s="209" t="s">
        <v>62</v>
      </c>
      <c r="E1289" s="209"/>
      <c r="F1289" s="209"/>
      <c r="G1289" s="206">
        <f>G1287</f>
        <v>2</v>
      </c>
      <c r="H1289" s="206">
        <f>H1287</f>
        <v>2</v>
      </c>
      <c r="I1289" s="273">
        <f>I1287</f>
        <v>1</v>
      </c>
      <c r="J1289" s="142">
        <f t="shared" si="480"/>
        <v>1</v>
      </c>
      <c r="K1289" s="206">
        <f t="shared" si="481"/>
        <v>2</v>
      </c>
      <c r="L1289" s="206" t="s">
        <v>62</v>
      </c>
      <c r="M1289" s="84">
        <v>46022</v>
      </c>
      <c r="N1289" s="84">
        <v>46022</v>
      </c>
      <c r="O1289" s="83"/>
      <c r="P1289" s="87" t="s">
        <v>62</v>
      </c>
      <c r="Q1289" s="83"/>
      <c r="R1289" s="83"/>
      <c r="S1289" s="109"/>
    </row>
    <row r="1290" spans="1:19" ht="15" customHeight="1" x14ac:dyDescent="0.2">
      <c r="A1290" s="332"/>
      <c r="B1290" s="147" t="s">
        <v>193</v>
      </c>
      <c r="C1290" s="209"/>
      <c r="D1290" s="209"/>
      <c r="E1290" s="209"/>
      <c r="F1290" s="209"/>
      <c r="G1290" s="206" t="s">
        <v>62</v>
      </c>
      <c r="H1290" s="206"/>
      <c r="I1290" s="273" t="s">
        <v>62</v>
      </c>
      <c r="J1290" s="142" t="str">
        <f t="shared" si="480"/>
        <v>X</v>
      </c>
      <c r="K1290" s="206" t="str">
        <f t="shared" si="481"/>
        <v>X</v>
      </c>
      <c r="L1290" s="206" t="s">
        <v>62</v>
      </c>
      <c r="M1290" s="206"/>
      <c r="N1290" s="206"/>
      <c r="O1290" s="87" t="s">
        <v>62</v>
      </c>
      <c r="P1290" s="87" t="s">
        <v>62</v>
      </c>
      <c r="Q1290" s="87" t="s">
        <v>62</v>
      </c>
      <c r="R1290" s="87" t="s">
        <v>62</v>
      </c>
      <c r="S1290" s="109"/>
    </row>
    <row r="1291" spans="1:19" ht="38.65" customHeight="1" x14ac:dyDescent="0.2">
      <c r="A1291" s="332"/>
      <c r="B1291" s="148" t="s">
        <v>330</v>
      </c>
      <c r="C1291" s="209"/>
      <c r="D1291" s="209" t="s">
        <v>62</v>
      </c>
      <c r="E1291" s="209"/>
      <c r="F1291" s="209"/>
      <c r="G1291" s="206">
        <f>G1289</f>
        <v>2</v>
      </c>
      <c r="H1291" s="206">
        <f>H1289</f>
        <v>2</v>
      </c>
      <c r="I1291" s="273">
        <f>I1289</f>
        <v>1</v>
      </c>
      <c r="J1291" s="142">
        <f t="shared" si="480"/>
        <v>1</v>
      </c>
      <c r="K1291" s="206">
        <f t="shared" si="481"/>
        <v>2</v>
      </c>
      <c r="L1291" s="206" t="s">
        <v>62</v>
      </c>
      <c r="M1291" s="84">
        <v>46022</v>
      </c>
      <c r="N1291" s="84">
        <v>46022</v>
      </c>
      <c r="O1291" s="83"/>
      <c r="P1291" s="87" t="s">
        <v>62</v>
      </c>
      <c r="Q1291" s="83"/>
      <c r="R1291" s="83"/>
      <c r="S1291" s="109"/>
    </row>
    <row r="1292" spans="1:19" ht="21" customHeight="1" x14ac:dyDescent="0.2">
      <c r="A1292" s="332"/>
      <c r="B1292" s="147" t="s">
        <v>71</v>
      </c>
      <c r="C1292" s="209"/>
      <c r="D1292" s="209"/>
      <c r="E1292" s="209"/>
      <c r="F1292" s="209"/>
      <c r="G1292" s="206" t="s">
        <v>62</v>
      </c>
      <c r="H1292" s="206"/>
      <c r="I1292" s="273" t="s">
        <v>62</v>
      </c>
      <c r="J1292" s="142" t="str">
        <f t="shared" si="480"/>
        <v>X</v>
      </c>
      <c r="K1292" s="206" t="str">
        <f t="shared" si="481"/>
        <v>X</v>
      </c>
      <c r="L1292" s="206" t="s">
        <v>62</v>
      </c>
      <c r="M1292" s="206"/>
      <c r="N1292" s="206"/>
      <c r="O1292" s="87" t="s">
        <v>62</v>
      </c>
      <c r="P1292" s="87" t="s">
        <v>62</v>
      </c>
      <c r="Q1292" s="87" t="s">
        <v>62</v>
      </c>
      <c r="R1292" s="87" t="s">
        <v>62</v>
      </c>
      <c r="S1292" s="109"/>
    </row>
    <row r="1293" spans="1:19" ht="21" customHeight="1" x14ac:dyDescent="0.2">
      <c r="A1293" s="333"/>
      <c r="B1293" s="148" t="s">
        <v>72</v>
      </c>
      <c r="C1293" s="209"/>
      <c r="D1293" s="209" t="s">
        <v>62</v>
      </c>
      <c r="E1293" s="209"/>
      <c r="F1293" s="209"/>
      <c r="G1293" s="206">
        <f>G1291</f>
        <v>2</v>
      </c>
      <c r="H1293" s="206">
        <f>H1291</f>
        <v>2</v>
      </c>
      <c r="I1293" s="273">
        <f>I1291</f>
        <v>1</v>
      </c>
      <c r="J1293" s="142">
        <f t="shared" si="480"/>
        <v>1</v>
      </c>
      <c r="K1293" s="206">
        <f t="shared" si="481"/>
        <v>2</v>
      </c>
      <c r="L1293" s="206" t="s">
        <v>62</v>
      </c>
      <c r="M1293" s="84">
        <v>46022</v>
      </c>
      <c r="N1293" s="84">
        <v>46022</v>
      </c>
      <c r="O1293" s="83"/>
      <c r="P1293" s="87" t="s">
        <v>62</v>
      </c>
      <c r="Q1293" s="83"/>
      <c r="R1293" s="83"/>
      <c r="S1293" s="109"/>
    </row>
    <row r="1294" spans="1:19" s="56" customFormat="1" ht="74.45" customHeight="1" x14ac:dyDescent="0.25">
      <c r="A1294" s="331" t="s">
        <v>81</v>
      </c>
      <c r="B1294" s="137" t="s">
        <v>326</v>
      </c>
      <c r="C1294" s="142" t="s">
        <v>191</v>
      </c>
      <c r="D1294" s="141" t="s">
        <v>333</v>
      </c>
      <c r="E1294" s="141" t="s">
        <v>320</v>
      </c>
      <c r="F1294" s="142">
        <v>642</v>
      </c>
      <c r="G1294" s="142">
        <v>155</v>
      </c>
      <c r="H1294" s="142">
        <v>155</v>
      </c>
      <c r="I1294" s="142">
        <v>15</v>
      </c>
      <c r="J1294" s="142">
        <f t="shared" si="480"/>
        <v>15</v>
      </c>
      <c r="K1294" s="142">
        <f t="shared" si="481"/>
        <v>155</v>
      </c>
      <c r="L1294" s="142"/>
      <c r="M1294" s="142" t="s">
        <v>62</v>
      </c>
      <c r="N1294" s="142" t="s">
        <v>62</v>
      </c>
      <c r="O1294" s="156">
        <v>991612.65</v>
      </c>
      <c r="P1294" s="156"/>
      <c r="Q1294" s="156">
        <v>546902.34</v>
      </c>
      <c r="R1294" s="156">
        <v>64984.6</v>
      </c>
      <c r="S1294" s="109"/>
    </row>
    <row r="1295" spans="1:19" ht="31.5" x14ac:dyDescent="0.2">
      <c r="A1295" s="332"/>
      <c r="B1295" s="146" t="s">
        <v>70</v>
      </c>
      <c r="C1295" s="209"/>
      <c r="D1295" s="209" t="s">
        <v>62</v>
      </c>
      <c r="E1295" s="209"/>
      <c r="F1295" s="209"/>
      <c r="G1295" s="209"/>
      <c r="H1295" s="252"/>
      <c r="I1295" s="274"/>
      <c r="J1295" s="142">
        <f t="shared" si="480"/>
        <v>0</v>
      </c>
      <c r="K1295" s="252">
        <f t="shared" si="481"/>
        <v>0</v>
      </c>
      <c r="L1295" s="209" t="s">
        <v>62</v>
      </c>
      <c r="M1295" s="142"/>
      <c r="N1295" s="142"/>
      <c r="O1295" s="156"/>
      <c r="P1295" s="208"/>
      <c r="Q1295" s="156"/>
      <c r="R1295" s="156"/>
      <c r="S1295" s="109"/>
    </row>
    <row r="1296" spans="1:19" ht="14.25" x14ac:dyDescent="0.2">
      <c r="A1296" s="332"/>
      <c r="B1296" s="147" t="s">
        <v>76</v>
      </c>
      <c r="C1296" s="209"/>
      <c r="D1296" s="209"/>
      <c r="E1296" s="209"/>
      <c r="F1296" s="209"/>
      <c r="G1296" s="209" t="s">
        <v>62</v>
      </c>
      <c r="H1296" s="209"/>
      <c r="I1296" s="274" t="s">
        <v>62</v>
      </c>
      <c r="J1296" s="142" t="str">
        <f t="shared" si="480"/>
        <v>X</v>
      </c>
      <c r="K1296" s="209" t="str">
        <f t="shared" si="481"/>
        <v>X</v>
      </c>
      <c r="L1296" s="209" t="s">
        <v>62</v>
      </c>
      <c r="M1296" s="209"/>
      <c r="N1296" s="209"/>
      <c r="O1296" s="208" t="s">
        <v>62</v>
      </c>
      <c r="P1296" s="208" t="s">
        <v>62</v>
      </c>
      <c r="Q1296" s="208" t="s">
        <v>62</v>
      </c>
      <c r="R1296" s="208" t="s">
        <v>62</v>
      </c>
      <c r="S1296" s="109"/>
    </row>
    <row r="1297" spans="1:19" ht="65.45" customHeight="1" x14ac:dyDescent="0.2">
      <c r="A1297" s="332"/>
      <c r="B1297" s="148" t="s">
        <v>192</v>
      </c>
      <c r="C1297" s="209"/>
      <c r="D1297" s="209" t="s">
        <v>62</v>
      </c>
      <c r="E1297" s="209"/>
      <c r="F1297" s="209"/>
      <c r="G1297" s="209">
        <f>G1294</f>
        <v>155</v>
      </c>
      <c r="H1297" s="252">
        <f t="shared" ref="H1297:I1297" si="482">H1294</f>
        <v>155</v>
      </c>
      <c r="I1297" s="274">
        <f t="shared" si="482"/>
        <v>15</v>
      </c>
      <c r="J1297" s="142">
        <f t="shared" si="480"/>
        <v>15</v>
      </c>
      <c r="K1297" s="252">
        <f t="shared" si="481"/>
        <v>155</v>
      </c>
      <c r="L1297" s="209" t="s">
        <v>62</v>
      </c>
      <c r="M1297" s="142"/>
      <c r="N1297" s="142"/>
      <c r="O1297" s="156"/>
      <c r="P1297" s="208" t="s">
        <v>62</v>
      </c>
      <c r="Q1297" s="156"/>
      <c r="R1297" s="156"/>
      <c r="S1297" s="109"/>
    </row>
    <row r="1298" spans="1:19" ht="15" customHeight="1" x14ac:dyDescent="0.2">
      <c r="A1298" s="332"/>
      <c r="B1298" s="147" t="s">
        <v>193</v>
      </c>
      <c r="C1298" s="209"/>
      <c r="D1298" s="209"/>
      <c r="E1298" s="209"/>
      <c r="F1298" s="209"/>
      <c r="G1298" s="209" t="s">
        <v>62</v>
      </c>
      <c r="H1298" s="209"/>
      <c r="I1298" s="274" t="s">
        <v>62</v>
      </c>
      <c r="J1298" s="142" t="str">
        <f t="shared" si="480"/>
        <v>X</v>
      </c>
      <c r="K1298" s="209" t="str">
        <f t="shared" si="481"/>
        <v>X</v>
      </c>
      <c r="L1298" s="209" t="s">
        <v>62</v>
      </c>
      <c r="M1298" s="209"/>
      <c r="N1298" s="209"/>
      <c r="O1298" s="208" t="s">
        <v>62</v>
      </c>
      <c r="P1298" s="208" t="s">
        <v>62</v>
      </c>
      <c r="Q1298" s="208" t="s">
        <v>62</v>
      </c>
      <c r="R1298" s="208" t="s">
        <v>62</v>
      </c>
      <c r="S1298" s="109"/>
    </row>
    <row r="1299" spans="1:19" ht="38.65" customHeight="1" x14ac:dyDescent="0.2">
      <c r="A1299" s="332"/>
      <c r="B1299" s="148" t="s">
        <v>330</v>
      </c>
      <c r="C1299" s="209"/>
      <c r="D1299" s="209" t="s">
        <v>62</v>
      </c>
      <c r="E1299" s="209"/>
      <c r="F1299" s="209"/>
      <c r="G1299" s="209">
        <f>G1294</f>
        <v>155</v>
      </c>
      <c r="H1299" s="252">
        <f t="shared" ref="H1299:I1299" si="483">H1294</f>
        <v>155</v>
      </c>
      <c r="I1299" s="274">
        <f t="shared" si="483"/>
        <v>15</v>
      </c>
      <c r="J1299" s="142">
        <f t="shared" si="480"/>
        <v>15</v>
      </c>
      <c r="K1299" s="252">
        <f t="shared" si="481"/>
        <v>155</v>
      </c>
      <c r="L1299" s="209" t="s">
        <v>62</v>
      </c>
      <c r="M1299" s="142"/>
      <c r="N1299" s="142"/>
      <c r="O1299" s="156"/>
      <c r="P1299" s="208" t="s">
        <v>62</v>
      </c>
      <c r="Q1299" s="156"/>
      <c r="R1299" s="156"/>
      <c r="S1299" s="109"/>
    </row>
    <row r="1300" spans="1:19" ht="21" customHeight="1" x14ac:dyDescent="0.2">
      <c r="A1300" s="332"/>
      <c r="B1300" s="147" t="s">
        <v>71</v>
      </c>
      <c r="C1300" s="209"/>
      <c r="D1300" s="209"/>
      <c r="E1300" s="209"/>
      <c r="F1300" s="209"/>
      <c r="G1300" s="209" t="s">
        <v>62</v>
      </c>
      <c r="H1300" s="209"/>
      <c r="I1300" s="274" t="s">
        <v>62</v>
      </c>
      <c r="J1300" s="142" t="str">
        <f t="shared" si="480"/>
        <v>X</v>
      </c>
      <c r="K1300" s="209" t="str">
        <f t="shared" si="481"/>
        <v>X</v>
      </c>
      <c r="L1300" s="209" t="s">
        <v>62</v>
      </c>
      <c r="M1300" s="209"/>
      <c r="N1300" s="209"/>
      <c r="O1300" s="208" t="s">
        <v>62</v>
      </c>
      <c r="P1300" s="208" t="s">
        <v>62</v>
      </c>
      <c r="Q1300" s="208" t="s">
        <v>62</v>
      </c>
      <c r="R1300" s="208" t="s">
        <v>62</v>
      </c>
      <c r="S1300" s="109"/>
    </row>
    <row r="1301" spans="1:19" ht="21" customHeight="1" x14ac:dyDescent="0.2">
      <c r="A1301" s="333"/>
      <c r="B1301" s="148" t="s">
        <v>72</v>
      </c>
      <c r="C1301" s="209"/>
      <c r="D1301" s="209" t="s">
        <v>62</v>
      </c>
      <c r="E1301" s="209"/>
      <c r="F1301" s="209"/>
      <c r="G1301" s="209">
        <f>G1294</f>
        <v>155</v>
      </c>
      <c r="H1301" s="252">
        <f t="shared" ref="H1301:I1301" si="484">H1294</f>
        <v>155</v>
      </c>
      <c r="I1301" s="274">
        <f t="shared" si="484"/>
        <v>15</v>
      </c>
      <c r="J1301" s="142">
        <f t="shared" si="480"/>
        <v>15</v>
      </c>
      <c r="K1301" s="252">
        <f t="shared" si="481"/>
        <v>155</v>
      </c>
      <c r="L1301" s="209" t="s">
        <v>62</v>
      </c>
      <c r="M1301" s="142"/>
      <c r="N1301" s="142"/>
      <c r="O1301" s="156"/>
      <c r="P1301" s="208" t="s">
        <v>62</v>
      </c>
      <c r="Q1301" s="156"/>
      <c r="R1301" s="156"/>
      <c r="S1301" s="109"/>
    </row>
    <row r="1302" spans="1:19" s="56" customFormat="1" ht="74.45" customHeight="1" x14ac:dyDescent="0.25">
      <c r="A1302" s="331" t="s">
        <v>202</v>
      </c>
      <c r="B1302" s="137" t="s">
        <v>326</v>
      </c>
      <c r="C1302" s="142" t="s">
        <v>191</v>
      </c>
      <c r="D1302" s="141" t="s">
        <v>333</v>
      </c>
      <c r="E1302" s="141" t="s">
        <v>320</v>
      </c>
      <c r="F1302" s="142">
        <v>642</v>
      </c>
      <c r="G1302" s="142">
        <v>98</v>
      </c>
      <c r="H1302" s="142">
        <v>98</v>
      </c>
      <c r="I1302" s="142">
        <v>0</v>
      </c>
      <c r="J1302" s="142">
        <f t="shared" si="480"/>
        <v>0</v>
      </c>
      <c r="K1302" s="142">
        <f t="shared" si="481"/>
        <v>98</v>
      </c>
      <c r="L1302" s="142"/>
      <c r="M1302" s="142" t="s">
        <v>62</v>
      </c>
      <c r="N1302" s="142" t="s">
        <v>62</v>
      </c>
      <c r="O1302" s="156">
        <v>31011.200000000001</v>
      </c>
      <c r="P1302" s="156"/>
      <c r="Q1302" s="156"/>
      <c r="R1302" s="156"/>
      <c r="S1302" s="109"/>
    </row>
    <row r="1303" spans="1:19" ht="31.5" x14ac:dyDescent="0.2">
      <c r="A1303" s="332"/>
      <c r="B1303" s="146" t="s">
        <v>70</v>
      </c>
      <c r="C1303" s="209"/>
      <c r="D1303" s="209" t="s">
        <v>62</v>
      </c>
      <c r="E1303" s="209"/>
      <c r="F1303" s="209"/>
      <c r="G1303" s="209"/>
      <c r="H1303" s="209"/>
      <c r="I1303" s="274"/>
      <c r="J1303" s="142">
        <f t="shared" si="480"/>
        <v>0</v>
      </c>
      <c r="K1303" s="209">
        <f t="shared" si="481"/>
        <v>0</v>
      </c>
      <c r="L1303" s="209" t="s">
        <v>62</v>
      </c>
      <c r="M1303" s="142"/>
      <c r="N1303" s="142"/>
      <c r="O1303" s="156"/>
      <c r="P1303" s="208"/>
      <c r="Q1303" s="156"/>
      <c r="R1303" s="156"/>
      <c r="S1303" s="109"/>
    </row>
    <row r="1304" spans="1:19" ht="14.25" x14ac:dyDescent="0.2">
      <c r="A1304" s="332"/>
      <c r="B1304" s="147" t="s">
        <v>76</v>
      </c>
      <c r="C1304" s="209"/>
      <c r="D1304" s="209"/>
      <c r="E1304" s="209"/>
      <c r="F1304" s="209"/>
      <c r="G1304" s="209" t="s">
        <v>62</v>
      </c>
      <c r="H1304" s="209"/>
      <c r="I1304" s="274" t="s">
        <v>62</v>
      </c>
      <c r="J1304" s="142" t="str">
        <f t="shared" si="480"/>
        <v>X</v>
      </c>
      <c r="K1304" s="209" t="str">
        <f t="shared" si="481"/>
        <v>X</v>
      </c>
      <c r="L1304" s="209" t="s">
        <v>62</v>
      </c>
      <c r="M1304" s="209"/>
      <c r="N1304" s="209"/>
      <c r="O1304" s="208" t="s">
        <v>62</v>
      </c>
      <c r="P1304" s="208" t="s">
        <v>62</v>
      </c>
      <c r="Q1304" s="208" t="s">
        <v>62</v>
      </c>
      <c r="R1304" s="208" t="s">
        <v>62</v>
      </c>
      <c r="S1304" s="109"/>
    </row>
    <row r="1305" spans="1:19" ht="65.45" customHeight="1" x14ac:dyDescent="0.2">
      <c r="A1305" s="332"/>
      <c r="B1305" s="148" t="s">
        <v>192</v>
      </c>
      <c r="C1305" s="209"/>
      <c r="D1305" s="209" t="s">
        <v>62</v>
      </c>
      <c r="E1305" s="209"/>
      <c r="F1305" s="209"/>
      <c r="G1305" s="209">
        <f>G1302</f>
        <v>98</v>
      </c>
      <c r="H1305" s="252">
        <f t="shared" ref="H1305:I1305" si="485">H1302</f>
        <v>98</v>
      </c>
      <c r="I1305" s="274">
        <f t="shared" si="485"/>
        <v>0</v>
      </c>
      <c r="J1305" s="142">
        <f t="shared" si="480"/>
        <v>0</v>
      </c>
      <c r="K1305" s="252">
        <f t="shared" si="481"/>
        <v>98</v>
      </c>
      <c r="L1305" s="209" t="s">
        <v>62</v>
      </c>
      <c r="M1305" s="142"/>
      <c r="N1305" s="142"/>
      <c r="O1305" s="156"/>
      <c r="P1305" s="208" t="s">
        <v>62</v>
      </c>
      <c r="Q1305" s="156"/>
      <c r="R1305" s="156"/>
      <c r="S1305" s="109"/>
    </row>
    <row r="1306" spans="1:19" ht="15" customHeight="1" x14ac:dyDescent="0.2">
      <c r="A1306" s="332"/>
      <c r="B1306" s="147" t="s">
        <v>193</v>
      </c>
      <c r="C1306" s="209"/>
      <c r="D1306" s="209"/>
      <c r="E1306" s="209"/>
      <c r="F1306" s="209"/>
      <c r="G1306" s="209" t="s">
        <v>62</v>
      </c>
      <c r="H1306" s="209"/>
      <c r="I1306" s="274" t="s">
        <v>62</v>
      </c>
      <c r="J1306" s="142" t="str">
        <f t="shared" si="480"/>
        <v>X</v>
      </c>
      <c r="K1306" s="209" t="str">
        <f t="shared" si="481"/>
        <v>X</v>
      </c>
      <c r="L1306" s="209" t="s">
        <v>62</v>
      </c>
      <c r="M1306" s="209"/>
      <c r="N1306" s="209"/>
      <c r="O1306" s="208" t="s">
        <v>62</v>
      </c>
      <c r="P1306" s="208" t="s">
        <v>62</v>
      </c>
      <c r="Q1306" s="208" t="s">
        <v>62</v>
      </c>
      <c r="R1306" s="208" t="s">
        <v>62</v>
      </c>
      <c r="S1306" s="109"/>
    </row>
    <row r="1307" spans="1:19" ht="38.65" customHeight="1" x14ac:dyDescent="0.2">
      <c r="A1307" s="332"/>
      <c r="B1307" s="148" t="s">
        <v>330</v>
      </c>
      <c r="C1307" s="209"/>
      <c r="D1307" s="209" t="s">
        <v>62</v>
      </c>
      <c r="E1307" s="209"/>
      <c r="F1307" s="209"/>
      <c r="G1307" s="209">
        <f>G1302</f>
        <v>98</v>
      </c>
      <c r="H1307" s="252">
        <f t="shared" ref="H1307:I1307" si="486">H1302</f>
        <v>98</v>
      </c>
      <c r="I1307" s="274">
        <f t="shared" si="486"/>
        <v>0</v>
      </c>
      <c r="J1307" s="142">
        <f t="shared" si="480"/>
        <v>0</v>
      </c>
      <c r="K1307" s="252">
        <f t="shared" si="481"/>
        <v>98</v>
      </c>
      <c r="L1307" s="209" t="s">
        <v>62</v>
      </c>
      <c r="M1307" s="142"/>
      <c r="N1307" s="142"/>
      <c r="O1307" s="156"/>
      <c r="P1307" s="208" t="s">
        <v>62</v>
      </c>
      <c r="Q1307" s="156"/>
      <c r="R1307" s="156"/>
      <c r="S1307" s="109"/>
    </row>
    <row r="1308" spans="1:19" ht="21" customHeight="1" x14ac:dyDescent="0.2">
      <c r="A1308" s="332"/>
      <c r="B1308" s="147" t="s">
        <v>71</v>
      </c>
      <c r="C1308" s="209"/>
      <c r="D1308" s="209"/>
      <c r="E1308" s="209"/>
      <c r="F1308" s="209"/>
      <c r="G1308" s="209" t="s">
        <v>62</v>
      </c>
      <c r="H1308" s="209"/>
      <c r="I1308" s="274" t="s">
        <v>62</v>
      </c>
      <c r="J1308" s="142" t="str">
        <f t="shared" si="480"/>
        <v>X</v>
      </c>
      <c r="K1308" s="209" t="str">
        <f t="shared" si="481"/>
        <v>X</v>
      </c>
      <c r="L1308" s="209" t="s">
        <v>62</v>
      </c>
      <c r="M1308" s="209"/>
      <c r="N1308" s="209"/>
      <c r="O1308" s="208" t="s">
        <v>62</v>
      </c>
      <c r="P1308" s="208" t="s">
        <v>62</v>
      </c>
      <c r="Q1308" s="208" t="s">
        <v>62</v>
      </c>
      <c r="R1308" s="208" t="s">
        <v>62</v>
      </c>
      <c r="S1308" s="109"/>
    </row>
    <row r="1309" spans="1:19" ht="21" customHeight="1" x14ac:dyDescent="0.2">
      <c r="A1309" s="333"/>
      <c r="B1309" s="148" t="s">
        <v>72</v>
      </c>
      <c r="C1309" s="209"/>
      <c r="D1309" s="209" t="s">
        <v>62</v>
      </c>
      <c r="E1309" s="209"/>
      <c r="F1309" s="209"/>
      <c r="G1309" s="209">
        <f>G1302</f>
        <v>98</v>
      </c>
      <c r="H1309" s="252">
        <f t="shared" ref="H1309:I1309" si="487">H1302</f>
        <v>98</v>
      </c>
      <c r="I1309" s="274">
        <f t="shared" si="487"/>
        <v>0</v>
      </c>
      <c r="J1309" s="142">
        <f t="shared" si="480"/>
        <v>0</v>
      </c>
      <c r="K1309" s="252">
        <f t="shared" si="481"/>
        <v>98</v>
      </c>
      <c r="L1309" s="209" t="s">
        <v>62</v>
      </c>
      <c r="M1309" s="142"/>
      <c r="N1309" s="142"/>
      <c r="O1309" s="156"/>
      <c r="P1309" s="208" t="s">
        <v>62</v>
      </c>
      <c r="Q1309" s="156"/>
      <c r="R1309" s="156"/>
      <c r="S1309" s="109"/>
    </row>
    <row r="1310" spans="1:19" s="56" customFormat="1" ht="74.45" customHeight="1" x14ac:dyDescent="0.25">
      <c r="A1310" s="331" t="s">
        <v>200</v>
      </c>
      <c r="B1310" s="137" t="s">
        <v>326</v>
      </c>
      <c r="C1310" s="142" t="s">
        <v>191</v>
      </c>
      <c r="D1310" s="141" t="s">
        <v>333</v>
      </c>
      <c r="E1310" s="141" t="s">
        <v>320</v>
      </c>
      <c r="F1310" s="142">
        <v>642</v>
      </c>
      <c r="G1310" s="142">
        <v>1517</v>
      </c>
      <c r="H1310" s="142">
        <v>1517</v>
      </c>
      <c r="I1310" s="142">
        <v>812</v>
      </c>
      <c r="J1310" s="142">
        <f t="shared" si="480"/>
        <v>812</v>
      </c>
      <c r="K1310" s="142">
        <f t="shared" si="481"/>
        <v>1517</v>
      </c>
      <c r="L1310" s="142"/>
      <c r="M1310" s="142" t="s">
        <v>62</v>
      </c>
      <c r="N1310" s="142" t="s">
        <v>62</v>
      </c>
      <c r="O1310" s="156">
        <v>305710.42</v>
      </c>
      <c r="P1310" s="156"/>
      <c r="Q1310" s="156">
        <v>99302.5</v>
      </c>
      <c r="R1310" s="156">
        <v>99302.5</v>
      </c>
      <c r="S1310" s="109"/>
    </row>
    <row r="1311" spans="1:19" ht="31.5" x14ac:dyDescent="0.2">
      <c r="A1311" s="332"/>
      <c r="B1311" s="146" t="s">
        <v>70</v>
      </c>
      <c r="C1311" s="209"/>
      <c r="D1311" s="209" t="s">
        <v>62</v>
      </c>
      <c r="E1311" s="209"/>
      <c r="F1311" s="209"/>
      <c r="G1311" s="209"/>
      <c r="H1311" s="209"/>
      <c r="I1311" s="274"/>
      <c r="J1311" s="142">
        <f t="shared" si="480"/>
        <v>0</v>
      </c>
      <c r="K1311" s="209">
        <f t="shared" si="481"/>
        <v>0</v>
      </c>
      <c r="L1311" s="209" t="s">
        <v>62</v>
      </c>
      <c r="M1311" s="142"/>
      <c r="N1311" s="142"/>
      <c r="O1311" s="156"/>
      <c r="P1311" s="208"/>
      <c r="Q1311" s="156"/>
      <c r="R1311" s="156"/>
      <c r="S1311" s="109"/>
    </row>
    <row r="1312" spans="1:19" ht="14.25" x14ac:dyDescent="0.2">
      <c r="A1312" s="332"/>
      <c r="B1312" s="147" t="s">
        <v>76</v>
      </c>
      <c r="C1312" s="209"/>
      <c r="D1312" s="209"/>
      <c r="E1312" s="209"/>
      <c r="F1312" s="209"/>
      <c r="G1312" s="209" t="s">
        <v>62</v>
      </c>
      <c r="H1312" s="209"/>
      <c r="I1312" s="274" t="s">
        <v>62</v>
      </c>
      <c r="J1312" s="142" t="str">
        <f t="shared" si="480"/>
        <v>X</v>
      </c>
      <c r="K1312" s="209" t="str">
        <f t="shared" si="481"/>
        <v>X</v>
      </c>
      <c r="L1312" s="209" t="s">
        <v>62</v>
      </c>
      <c r="M1312" s="209"/>
      <c r="N1312" s="209"/>
      <c r="O1312" s="208" t="s">
        <v>62</v>
      </c>
      <c r="P1312" s="208" t="s">
        <v>62</v>
      </c>
      <c r="Q1312" s="208" t="s">
        <v>62</v>
      </c>
      <c r="R1312" s="208" t="s">
        <v>62</v>
      </c>
      <c r="S1312" s="109"/>
    </row>
    <row r="1313" spans="1:19" ht="65.45" customHeight="1" x14ac:dyDescent="0.2">
      <c r="A1313" s="332"/>
      <c r="B1313" s="148" t="s">
        <v>192</v>
      </c>
      <c r="C1313" s="209"/>
      <c r="D1313" s="209" t="s">
        <v>62</v>
      </c>
      <c r="E1313" s="209"/>
      <c r="F1313" s="209"/>
      <c r="G1313" s="209">
        <f>G1310</f>
        <v>1517</v>
      </c>
      <c r="H1313" s="252">
        <f t="shared" ref="H1313:I1313" si="488">H1310</f>
        <v>1517</v>
      </c>
      <c r="I1313" s="274">
        <f t="shared" si="488"/>
        <v>812</v>
      </c>
      <c r="J1313" s="142">
        <f t="shared" si="480"/>
        <v>812</v>
      </c>
      <c r="K1313" s="252">
        <f t="shared" si="481"/>
        <v>1517</v>
      </c>
      <c r="L1313" s="209" t="s">
        <v>62</v>
      </c>
      <c r="M1313" s="142"/>
      <c r="N1313" s="142"/>
      <c r="O1313" s="156"/>
      <c r="P1313" s="208" t="s">
        <v>62</v>
      </c>
      <c r="Q1313" s="156"/>
      <c r="R1313" s="156"/>
      <c r="S1313" s="109"/>
    </row>
    <row r="1314" spans="1:19" ht="15" customHeight="1" x14ac:dyDescent="0.2">
      <c r="A1314" s="332"/>
      <c r="B1314" s="147" t="s">
        <v>193</v>
      </c>
      <c r="C1314" s="209"/>
      <c r="D1314" s="209"/>
      <c r="E1314" s="209"/>
      <c r="F1314" s="209"/>
      <c r="G1314" s="209" t="s">
        <v>62</v>
      </c>
      <c r="H1314" s="209"/>
      <c r="I1314" s="274" t="s">
        <v>62</v>
      </c>
      <c r="J1314" s="142" t="str">
        <f t="shared" si="480"/>
        <v>X</v>
      </c>
      <c r="K1314" s="209" t="str">
        <f t="shared" si="481"/>
        <v>X</v>
      </c>
      <c r="L1314" s="209" t="s">
        <v>62</v>
      </c>
      <c r="M1314" s="209"/>
      <c r="N1314" s="209"/>
      <c r="O1314" s="208" t="s">
        <v>62</v>
      </c>
      <c r="P1314" s="208" t="s">
        <v>62</v>
      </c>
      <c r="Q1314" s="208" t="s">
        <v>62</v>
      </c>
      <c r="R1314" s="208" t="s">
        <v>62</v>
      </c>
      <c r="S1314" s="109"/>
    </row>
    <row r="1315" spans="1:19" ht="38.65" customHeight="1" x14ac:dyDescent="0.2">
      <c r="A1315" s="332"/>
      <c r="B1315" s="148" t="s">
        <v>330</v>
      </c>
      <c r="C1315" s="209"/>
      <c r="D1315" s="209" t="s">
        <v>62</v>
      </c>
      <c r="E1315" s="209"/>
      <c r="F1315" s="209"/>
      <c r="G1315" s="209">
        <f>G1310</f>
        <v>1517</v>
      </c>
      <c r="H1315" s="252">
        <f t="shared" ref="H1315:I1315" si="489">H1310</f>
        <v>1517</v>
      </c>
      <c r="I1315" s="274">
        <f t="shared" si="489"/>
        <v>812</v>
      </c>
      <c r="J1315" s="142">
        <f t="shared" si="480"/>
        <v>812</v>
      </c>
      <c r="K1315" s="252">
        <f t="shared" si="481"/>
        <v>1517</v>
      </c>
      <c r="L1315" s="209" t="s">
        <v>62</v>
      </c>
      <c r="M1315" s="142"/>
      <c r="N1315" s="142"/>
      <c r="O1315" s="156"/>
      <c r="P1315" s="208" t="s">
        <v>62</v>
      </c>
      <c r="Q1315" s="156"/>
      <c r="R1315" s="156"/>
      <c r="S1315" s="109"/>
    </row>
    <row r="1316" spans="1:19" ht="21" customHeight="1" x14ac:dyDescent="0.2">
      <c r="A1316" s="332"/>
      <c r="B1316" s="147" t="s">
        <v>71</v>
      </c>
      <c r="C1316" s="209"/>
      <c r="D1316" s="209"/>
      <c r="E1316" s="209"/>
      <c r="F1316" s="209"/>
      <c r="G1316" s="209" t="s">
        <v>62</v>
      </c>
      <c r="H1316" s="209"/>
      <c r="I1316" s="274" t="s">
        <v>62</v>
      </c>
      <c r="J1316" s="142" t="str">
        <f t="shared" si="480"/>
        <v>X</v>
      </c>
      <c r="K1316" s="209" t="str">
        <f t="shared" si="481"/>
        <v>X</v>
      </c>
      <c r="L1316" s="209" t="s">
        <v>62</v>
      </c>
      <c r="M1316" s="209"/>
      <c r="N1316" s="209"/>
      <c r="O1316" s="208" t="s">
        <v>62</v>
      </c>
      <c r="P1316" s="208" t="s">
        <v>62</v>
      </c>
      <c r="Q1316" s="208" t="s">
        <v>62</v>
      </c>
      <c r="R1316" s="208" t="s">
        <v>62</v>
      </c>
      <c r="S1316" s="109"/>
    </row>
    <row r="1317" spans="1:19" ht="20.25" customHeight="1" x14ac:dyDescent="0.2">
      <c r="A1317" s="333"/>
      <c r="B1317" s="148" t="s">
        <v>72</v>
      </c>
      <c r="C1317" s="209"/>
      <c r="D1317" s="209" t="s">
        <v>62</v>
      </c>
      <c r="E1317" s="209"/>
      <c r="F1317" s="209"/>
      <c r="G1317" s="209">
        <f>G1310</f>
        <v>1517</v>
      </c>
      <c r="H1317" s="252">
        <f t="shared" ref="H1317:I1317" si="490">H1310</f>
        <v>1517</v>
      </c>
      <c r="I1317" s="274">
        <f t="shared" si="490"/>
        <v>812</v>
      </c>
      <c r="J1317" s="142">
        <f t="shared" si="480"/>
        <v>812</v>
      </c>
      <c r="K1317" s="252">
        <f t="shared" si="481"/>
        <v>1517</v>
      </c>
      <c r="L1317" s="209" t="s">
        <v>62</v>
      </c>
      <c r="M1317" s="142"/>
      <c r="N1317" s="142"/>
      <c r="O1317" s="156"/>
      <c r="P1317" s="208" t="s">
        <v>62</v>
      </c>
      <c r="Q1317" s="156"/>
      <c r="R1317" s="156"/>
      <c r="S1317" s="109"/>
    </row>
    <row r="1318" spans="1:19" s="56" customFormat="1" ht="74.45" customHeight="1" x14ac:dyDescent="0.25">
      <c r="A1318" s="331" t="s">
        <v>201</v>
      </c>
      <c r="B1318" s="137" t="s">
        <v>326</v>
      </c>
      <c r="C1318" s="142" t="s">
        <v>191</v>
      </c>
      <c r="D1318" s="141" t="s">
        <v>333</v>
      </c>
      <c r="E1318" s="141" t="s">
        <v>320</v>
      </c>
      <c r="F1318" s="142">
        <v>642</v>
      </c>
      <c r="G1318" s="142">
        <v>48</v>
      </c>
      <c r="H1318" s="142">
        <v>48</v>
      </c>
      <c r="I1318" s="142">
        <v>5</v>
      </c>
      <c r="J1318" s="142">
        <f t="shared" si="480"/>
        <v>5</v>
      </c>
      <c r="K1318" s="142">
        <f t="shared" si="481"/>
        <v>48</v>
      </c>
      <c r="L1318" s="142"/>
      <c r="M1318" s="142" t="s">
        <v>62</v>
      </c>
      <c r="N1318" s="142" t="s">
        <v>62</v>
      </c>
      <c r="O1318" s="156">
        <f>306088.38-1287.82</f>
        <v>304800.56</v>
      </c>
      <c r="P1318" s="156"/>
      <c r="Q1318" s="156">
        <f>R1318</f>
        <v>30009.919999999998</v>
      </c>
      <c r="R1318" s="156">
        <v>30009.919999999998</v>
      </c>
      <c r="S1318" s="109"/>
    </row>
    <row r="1319" spans="1:19" ht="31.5" x14ac:dyDescent="0.2">
      <c r="A1319" s="332"/>
      <c r="B1319" s="146" t="s">
        <v>70</v>
      </c>
      <c r="C1319" s="209"/>
      <c r="D1319" s="209" t="s">
        <v>62</v>
      </c>
      <c r="E1319" s="209"/>
      <c r="F1319" s="209"/>
      <c r="G1319" s="209"/>
      <c r="H1319" s="209"/>
      <c r="I1319" s="274"/>
      <c r="J1319" s="142">
        <f t="shared" si="480"/>
        <v>0</v>
      </c>
      <c r="K1319" s="209">
        <f t="shared" si="481"/>
        <v>0</v>
      </c>
      <c r="L1319" s="209" t="s">
        <v>62</v>
      </c>
      <c r="M1319" s="142"/>
      <c r="N1319" s="142"/>
      <c r="O1319" s="156"/>
      <c r="P1319" s="208"/>
      <c r="Q1319" s="156"/>
      <c r="R1319" s="156"/>
      <c r="S1319" s="109"/>
    </row>
    <row r="1320" spans="1:19" ht="14.25" x14ac:dyDescent="0.2">
      <c r="A1320" s="332"/>
      <c r="B1320" s="147" t="s">
        <v>76</v>
      </c>
      <c r="C1320" s="209"/>
      <c r="D1320" s="209"/>
      <c r="E1320" s="209"/>
      <c r="F1320" s="209"/>
      <c r="G1320" s="209" t="s">
        <v>62</v>
      </c>
      <c r="H1320" s="209"/>
      <c r="I1320" s="274" t="s">
        <v>62</v>
      </c>
      <c r="J1320" s="142" t="str">
        <f t="shared" si="480"/>
        <v>X</v>
      </c>
      <c r="K1320" s="209" t="str">
        <f t="shared" si="481"/>
        <v>X</v>
      </c>
      <c r="L1320" s="209" t="s">
        <v>62</v>
      </c>
      <c r="M1320" s="209"/>
      <c r="N1320" s="209"/>
      <c r="O1320" s="208" t="s">
        <v>62</v>
      </c>
      <c r="P1320" s="208" t="s">
        <v>62</v>
      </c>
      <c r="Q1320" s="208" t="s">
        <v>62</v>
      </c>
      <c r="R1320" s="208" t="s">
        <v>62</v>
      </c>
      <c r="S1320" s="109"/>
    </row>
    <row r="1321" spans="1:19" ht="65.45" customHeight="1" x14ac:dyDescent="0.2">
      <c r="A1321" s="332"/>
      <c r="B1321" s="148" t="s">
        <v>192</v>
      </c>
      <c r="C1321" s="209"/>
      <c r="D1321" s="209" t="s">
        <v>62</v>
      </c>
      <c r="E1321" s="209"/>
      <c r="F1321" s="209"/>
      <c r="G1321" s="209">
        <f>G1318</f>
        <v>48</v>
      </c>
      <c r="H1321" s="252">
        <f t="shared" ref="H1321:I1321" si="491">H1318</f>
        <v>48</v>
      </c>
      <c r="I1321" s="274">
        <f t="shared" si="491"/>
        <v>5</v>
      </c>
      <c r="J1321" s="142">
        <f t="shared" si="480"/>
        <v>5</v>
      </c>
      <c r="K1321" s="252">
        <f t="shared" si="481"/>
        <v>48</v>
      </c>
      <c r="L1321" s="209" t="s">
        <v>62</v>
      </c>
      <c r="M1321" s="142"/>
      <c r="N1321" s="142"/>
      <c r="O1321" s="156"/>
      <c r="P1321" s="208" t="s">
        <v>62</v>
      </c>
      <c r="Q1321" s="156"/>
      <c r="R1321" s="156"/>
      <c r="S1321" s="109"/>
    </row>
    <row r="1322" spans="1:19" ht="15" customHeight="1" x14ac:dyDescent="0.2">
      <c r="A1322" s="332"/>
      <c r="B1322" s="147" t="s">
        <v>193</v>
      </c>
      <c r="C1322" s="209"/>
      <c r="D1322" s="209"/>
      <c r="E1322" s="209"/>
      <c r="F1322" s="209"/>
      <c r="G1322" s="209" t="s">
        <v>62</v>
      </c>
      <c r="H1322" s="209"/>
      <c r="I1322" s="274" t="s">
        <v>62</v>
      </c>
      <c r="J1322" s="142" t="str">
        <f t="shared" si="480"/>
        <v>X</v>
      </c>
      <c r="K1322" s="209" t="str">
        <f t="shared" si="481"/>
        <v>X</v>
      </c>
      <c r="L1322" s="209" t="s">
        <v>62</v>
      </c>
      <c r="M1322" s="209"/>
      <c r="N1322" s="209"/>
      <c r="O1322" s="208" t="s">
        <v>62</v>
      </c>
      <c r="P1322" s="208" t="s">
        <v>62</v>
      </c>
      <c r="Q1322" s="208" t="s">
        <v>62</v>
      </c>
      <c r="R1322" s="208" t="s">
        <v>62</v>
      </c>
      <c r="S1322" s="109"/>
    </row>
    <row r="1323" spans="1:19" ht="38.65" customHeight="1" x14ac:dyDescent="0.2">
      <c r="A1323" s="332"/>
      <c r="B1323" s="148" t="s">
        <v>330</v>
      </c>
      <c r="C1323" s="209"/>
      <c r="D1323" s="209" t="s">
        <v>62</v>
      </c>
      <c r="E1323" s="209"/>
      <c r="F1323" s="209"/>
      <c r="G1323" s="209">
        <f>G1318</f>
        <v>48</v>
      </c>
      <c r="H1323" s="252">
        <f t="shared" ref="H1323:I1323" si="492">H1318</f>
        <v>48</v>
      </c>
      <c r="I1323" s="274">
        <f t="shared" si="492"/>
        <v>5</v>
      </c>
      <c r="J1323" s="142">
        <f t="shared" si="480"/>
        <v>5</v>
      </c>
      <c r="K1323" s="252">
        <f t="shared" si="481"/>
        <v>48</v>
      </c>
      <c r="L1323" s="209" t="s">
        <v>62</v>
      </c>
      <c r="M1323" s="142"/>
      <c r="N1323" s="142"/>
      <c r="O1323" s="156"/>
      <c r="P1323" s="208" t="s">
        <v>62</v>
      </c>
      <c r="Q1323" s="156"/>
      <c r="R1323" s="156"/>
      <c r="S1323" s="109"/>
    </row>
    <row r="1324" spans="1:19" ht="21" customHeight="1" x14ac:dyDescent="0.2">
      <c r="A1324" s="332"/>
      <c r="B1324" s="147" t="s">
        <v>71</v>
      </c>
      <c r="C1324" s="209"/>
      <c r="D1324" s="209"/>
      <c r="E1324" s="209"/>
      <c r="F1324" s="209"/>
      <c r="G1324" s="209" t="s">
        <v>62</v>
      </c>
      <c r="H1324" s="209"/>
      <c r="I1324" s="274" t="s">
        <v>62</v>
      </c>
      <c r="J1324" s="142" t="str">
        <f t="shared" si="480"/>
        <v>X</v>
      </c>
      <c r="K1324" s="209" t="str">
        <f t="shared" si="481"/>
        <v>X</v>
      </c>
      <c r="L1324" s="209" t="s">
        <v>62</v>
      </c>
      <c r="M1324" s="209"/>
      <c r="N1324" s="209"/>
      <c r="O1324" s="208" t="s">
        <v>62</v>
      </c>
      <c r="P1324" s="208" t="s">
        <v>62</v>
      </c>
      <c r="Q1324" s="208" t="s">
        <v>62</v>
      </c>
      <c r="R1324" s="208" t="s">
        <v>62</v>
      </c>
      <c r="S1324" s="109"/>
    </row>
    <row r="1325" spans="1:19" ht="21" customHeight="1" x14ac:dyDescent="0.2">
      <c r="A1325" s="333"/>
      <c r="B1325" s="148" t="s">
        <v>72</v>
      </c>
      <c r="C1325" s="209"/>
      <c r="D1325" s="209" t="s">
        <v>62</v>
      </c>
      <c r="E1325" s="209"/>
      <c r="F1325" s="209"/>
      <c r="G1325" s="209">
        <f>G1318</f>
        <v>48</v>
      </c>
      <c r="H1325" s="252">
        <f t="shared" ref="H1325:I1325" si="493">H1318</f>
        <v>48</v>
      </c>
      <c r="I1325" s="274">
        <f t="shared" si="493"/>
        <v>5</v>
      </c>
      <c r="J1325" s="142">
        <f t="shared" si="480"/>
        <v>5</v>
      </c>
      <c r="K1325" s="252">
        <f t="shared" si="481"/>
        <v>48</v>
      </c>
      <c r="L1325" s="209" t="s">
        <v>62</v>
      </c>
      <c r="M1325" s="142"/>
      <c r="N1325" s="142"/>
      <c r="O1325" s="156"/>
      <c r="P1325" s="208" t="s">
        <v>62</v>
      </c>
      <c r="Q1325" s="156"/>
      <c r="R1325" s="156"/>
      <c r="S1325" s="109"/>
    </row>
    <row r="1326" spans="1:19" s="56" customFormat="1" ht="74.45" customHeight="1" x14ac:dyDescent="0.25">
      <c r="A1326" s="331" t="s">
        <v>203</v>
      </c>
      <c r="B1326" s="137" t="s">
        <v>326</v>
      </c>
      <c r="C1326" s="142" t="s">
        <v>191</v>
      </c>
      <c r="D1326" s="141" t="s">
        <v>333</v>
      </c>
      <c r="E1326" s="141" t="s">
        <v>320</v>
      </c>
      <c r="F1326" s="142">
        <v>642</v>
      </c>
      <c r="G1326" s="142">
        <v>64</v>
      </c>
      <c r="H1326" s="142">
        <v>64</v>
      </c>
      <c r="I1326" s="142">
        <v>0</v>
      </c>
      <c r="J1326" s="142">
        <f t="shared" si="480"/>
        <v>0</v>
      </c>
      <c r="K1326" s="142">
        <f t="shared" si="481"/>
        <v>64</v>
      </c>
      <c r="L1326" s="142"/>
      <c r="M1326" s="142" t="s">
        <v>62</v>
      </c>
      <c r="N1326" s="142" t="s">
        <v>62</v>
      </c>
      <c r="O1326" s="156">
        <v>4334.58</v>
      </c>
      <c r="P1326" s="156"/>
      <c r="Q1326" s="156">
        <v>0</v>
      </c>
      <c r="R1326" s="156">
        <v>0</v>
      </c>
      <c r="S1326" s="109"/>
    </row>
    <row r="1327" spans="1:19" ht="31.5" x14ac:dyDescent="0.2">
      <c r="A1327" s="332"/>
      <c r="B1327" s="146" t="s">
        <v>70</v>
      </c>
      <c r="C1327" s="209"/>
      <c r="D1327" s="209" t="s">
        <v>62</v>
      </c>
      <c r="E1327" s="209"/>
      <c r="F1327" s="209"/>
      <c r="G1327" s="209">
        <f>G1326</f>
        <v>64</v>
      </c>
      <c r="H1327" s="252">
        <f t="shared" ref="H1327:I1327" si="494">H1326</f>
        <v>64</v>
      </c>
      <c r="I1327" s="274">
        <f t="shared" si="494"/>
        <v>0</v>
      </c>
      <c r="J1327" s="142">
        <f t="shared" si="480"/>
        <v>0</v>
      </c>
      <c r="K1327" s="252">
        <f t="shared" si="481"/>
        <v>64</v>
      </c>
      <c r="L1327" s="209" t="s">
        <v>62</v>
      </c>
      <c r="M1327" s="142"/>
      <c r="N1327" s="142"/>
      <c r="O1327" s="156"/>
      <c r="P1327" s="208" t="s">
        <v>62</v>
      </c>
      <c r="Q1327" s="156"/>
      <c r="R1327" s="156"/>
      <c r="S1327" s="109"/>
    </row>
    <row r="1328" spans="1:19" ht="14.25" x14ac:dyDescent="0.2">
      <c r="A1328" s="332"/>
      <c r="B1328" s="147" t="s">
        <v>76</v>
      </c>
      <c r="C1328" s="209"/>
      <c r="D1328" s="209"/>
      <c r="E1328" s="209"/>
      <c r="F1328" s="209"/>
      <c r="G1328" s="209" t="s">
        <v>62</v>
      </c>
      <c r="H1328" s="209"/>
      <c r="I1328" s="274" t="s">
        <v>62</v>
      </c>
      <c r="J1328" s="142" t="str">
        <f t="shared" si="480"/>
        <v>X</v>
      </c>
      <c r="K1328" s="209" t="str">
        <f t="shared" si="481"/>
        <v>X</v>
      </c>
      <c r="L1328" s="209" t="s">
        <v>62</v>
      </c>
      <c r="M1328" s="209"/>
      <c r="N1328" s="209"/>
      <c r="O1328" s="208" t="s">
        <v>62</v>
      </c>
      <c r="P1328" s="208" t="s">
        <v>62</v>
      </c>
      <c r="Q1328" s="208" t="s">
        <v>62</v>
      </c>
      <c r="R1328" s="208" t="s">
        <v>62</v>
      </c>
      <c r="S1328" s="109"/>
    </row>
    <row r="1329" spans="1:19" ht="65.45" customHeight="1" x14ac:dyDescent="0.2">
      <c r="A1329" s="332"/>
      <c r="B1329" s="148" t="s">
        <v>192</v>
      </c>
      <c r="C1329" s="209"/>
      <c r="D1329" s="209" t="s">
        <v>62</v>
      </c>
      <c r="E1329" s="209"/>
      <c r="F1329" s="209"/>
      <c r="G1329" s="209">
        <f>G1326</f>
        <v>64</v>
      </c>
      <c r="H1329" s="252">
        <f t="shared" ref="H1329:I1329" si="495">H1326</f>
        <v>64</v>
      </c>
      <c r="I1329" s="274">
        <f t="shared" si="495"/>
        <v>0</v>
      </c>
      <c r="J1329" s="142">
        <f t="shared" si="480"/>
        <v>0</v>
      </c>
      <c r="K1329" s="252">
        <f t="shared" si="481"/>
        <v>64</v>
      </c>
      <c r="L1329" s="209" t="s">
        <v>62</v>
      </c>
      <c r="M1329" s="142"/>
      <c r="N1329" s="142"/>
      <c r="O1329" s="156"/>
      <c r="P1329" s="208" t="s">
        <v>62</v>
      </c>
      <c r="Q1329" s="156"/>
      <c r="R1329" s="156"/>
      <c r="S1329" s="109"/>
    </row>
    <row r="1330" spans="1:19" ht="15" customHeight="1" x14ac:dyDescent="0.2">
      <c r="A1330" s="332"/>
      <c r="B1330" s="147" t="s">
        <v>193</v>
      </c>
      <c r="C1330" s="209"/>
      <c r="D1330" s="209"/>
      <c r="E1330" s="209"/>
      <c r="F1330" s="209"/>
      <c r="G1330" s="209" t="s">
        <v>62</v>
      </c>
      <c r="H1330" s="209"/>
      <c r="I1330" s="274" t="s">
        <v>62</v>
      </c>
      <c r="J1330" s="142" t="str">
        <f t="shared" si="480"/>
        <v>X</v>
      </c>
      <c r="K1330" s="209" t="str">
        <f t="shared" si="481"/>
        <v>X</v>
      </c>
      <c r="L1330" s="209" t="s">
        <v>62</v>
      </c>
      <c r="M1330" s="209"/>
      <c r="N1330" s="209"/>
      <c r="O1330" s="208" t="s">
        <v>62</v>
      </c>
      <c r="P1330" s="208" t="s">
        <v>62</v>
      </c>
      <c r="Q1330" s="208" t="s">
        <v>62</v>
      </c>
      <c r="R1330" s="208" t="s">
        <v>62</v>
      </c>
      <c r="S1330" s="109"/>
    </row>
    <row r="1331" spans="1:19" ht="38.65" customHeight="1" x14ac:dyDescent="0.2">
      <c r="A1331" s="332"/>
      <c r="B1331" s="148" t="s">
        <v>330</v>
      </c>
      <c r="C1331" s="209"/>
      <c r="D1331" s="209" t="s">
        <v>62</v>
      </c>
      <c r="E1331" s="209"/>
      <c r="F1331" s="209"/>
      <c r="G1331" s="209">
        <f>G1326</f>
        <v>64</v>
      </c>
      <c r="H1331" s="252">
        <f t="shared" ref="H1331:I1331" si="496">H1326</f>
        <v>64</v>
      </c>
      <c r="I1331" s="274">
        <f t="shared" si="496"/>
        <v>0</v>
      </c>
      <c r="J1331" s="142">
        <f t="shared" si="480"/>
        <v>0</v>
      </c>
      <c r="K1331" s="252">
        <f t="shared" si="481"/>
        <v>64</v>
      </c>
      <c r="L1331" s="209" t="s">
        <v>62</v>
      </c>
      <c r="M1331" s="142"/>
      <c r="N1331" s="142"/>
      <c r="O1331" s="156"/>
      <c r="P1331" s="208" t="s">
        <v>62</v>
      </c>
      <c r="Q1331" s="156"/>
      <c r="R1331" s="156"/>
      <c r="S1331" s="109"/>
    </row>
    <row r="1332" spans="1:19" ht="21" customHeight="1" x14ac:dyDescent="0.2">
      <c r="A1332" s="332"/>
      <c r="B1332" s="147" t="s">
        <v>71</v>
      </c>
      <c r="C1332" s="209"/>
      <c r="D1332" s="209"/>
      <c r="E1332" s="209"/>
      <c r="F1332" s="209"/>
      <c r="G1332" s="209" t="s">
        <v>62</v>
      </c>
      <c r="H1332" s="209"/>
      <c r="I1332" s="274" t="s">
        <v>62</v>
      </c>
      <c r="J1332" s="142" t="str">
        <f t="shared" si="480"/>
        <v>X</v>
      </c>
      <c r="K1332" s="209" t="str">
        <f t="shared" si="481"/>
        <v>X</v>
      </c>
      <c r="L1332" s="209" t="s">
        <v>62</v>
      </c>
      <c r="M1332" s="209"/>
      <c r="N1332" s="209"/>
      <c r="O1332" s="208" t="s">
        <v>62</v>
      </c>
      <c r="P1332" s="208" t="s">
        <v>62</v>
      </c>
      <c r="Q1332" s="208" t="s">
        <v>62</v>
      </c>
      <c r="R1332" s="208" t="s">
        <v>62</v>
      </c>
      <c r="S1332" s="109"/>
    </row>
    <row r="1333" spans="1:19" ht="21" customHeight="1" x14ac:dyDescent="0.2">
      <c r="A1333" s="333"/>
      <c r="B1333" s="148" t="s">
        <v>72</v>
      </c>
      <c r="C1333" s="209"/>
      <c r="D1333" s="209" t="s">
        <v>62</v>
      </c>
      <c r="E1333" s="209"/>
      <c r="F1333" s="209"/>
      <c r="G1333" s="209">
        <f>G1326</f>
        <v>64</v>
      </c>
      <c r="H1333" s="252">
        <f t="shared" ref="H1333:I1333" si="497">H1326</f>
        <v>64</v>
      </c>
      <c r="I1333" s="274">
        <f t="shared" si="497"/>
        <v>0</v>
      </c>
      <c r="J1333" s="142">
        <f t="shared" si="480"/>
        <v>0</v>
      </c>
      <c r="K1333" s="252">
        <f t="shared" si="481"/>
        <v>64</v>
      </c>
      <c r="L1333" s="209" t="s">
        <v>62</v>
      </c>
      <c r="M1333" s="142"/>
      <c r="N1333" s="142"/>
      <c r="O1333" s="156"/>
      <c r="P1333" s="208" t="s">
        <v>62</v>
      </c>
      <c r="Q1333" s="156"/>
      <c r="R1333" s="156"/>
      <c r="S1333" s="109"/>
    </row>
    <row r="1334" spans="1:19" s="109" customFormat="1" ht="18" customHeight="1" x14ac:dyDescent="0.25">
      <c r="A1334" s="106" t="s">
        <v>122</v>
      </c>
      <c r="B1334" s="151"/>
      <c r="C1334" s="107"/>
      <c r="D1334" s="107"/>
      <c r="E1334" s="107"/>
      <c r="F1334" s="107"/>
      <c r="G1334" s="107">
        <f>G6+G14+G30+G38+G46+G54+G62+G70+G78+G86+G102+G110+G118+G126+G134+G142+G150+G158+G166+G174+G182+G190+G198+G206+G214+G222+G230+G238+G246+G254+G262+G270+G278+G286+G294+G302+G310+G318+G326+G334+G342+G350+G358+G366+G374+G382+G390+G398+G406+G414+G422+G430+G438+G446+G454+G462+G470+G478+G486+G494+G502+G510+G518+G526+G534+G542+G550+G558+G566+G574+G582+G590+G598+G606++G614+G622+G630+G638+G646+G654+G662+G670+G678+G686+G694+G702+G710+G718+G726+G734+G742+G750+G758+G766+G774+G782+G790+G798+G806+G814+G822+G830+G838+G846+G854+G862+G870+G878+G886+G894+G902+G910+G918+G926+G934+G942+G950+G958+G966+G974+G982+G990+G998+G1006+G1014+G1022+G1030+G1038+G1046+G1054+G1062+G1070+G1078+G1086+G1094+G1102+G1110+G1118+G1126+G1134+G1142+G1150+G1158+G1166+G1174+G1182+G1190+G1198+G1206+G1214+G1222+G1230+G1238+G1246+G1254+G1262+G1270+G1278+G1286+G1294+G1302+G1310+G1318+G1326</f>
        <v>6668</v>
      </c>
      <c r="H1334" s="107">
        <f t="shared" ref="H1334:K1334" si="498">H6+H14+H30+H38+H46+H54+H62+H70+H78+H86+H102+H110+H118+H126+H134+H142+H150+H158+H166+H174+H182+H190+H198+H206+H214+H222+H230+H238+H246+H254+H262+H270+H278+H286+H294+H302+H310+H318+H326+H334+H342+H350+H358+H366+H374+H382+H390+H398+H406+H414+H422+H430+H438+H446+H454+H462+H470+H478+H486+H494+H502+H510+H518+H526+H534+H542+H550+H558+H566+H574+H582+H590+H598+H606++H614+H622+H630+H638+H646+H654+H662+H670+H678+H686+H694+H702+H710+H718+H726+H734+H742+H750+H758+H766+H774+H782+H790+H798+H806+H814+H822+H830+H838+H846+H854+H862+H870+H878+H886+H894+H902+H910+H918+H926+H934+H942+H950+H958+H966+H974+H982+H990+H998+H1006+H1014+H1022+H1030+H1038+H1046+H1054+H1062+H1070+H1078+H1086+H1094+H1102+H1110+H1118+H1126+H1134+H1142+H1150+H1158+H1166+H1174+H1182+H1190+H1198+H1206+H1214+H1222+H1230+H1238+H1246+H1254+H1262+H1270+H1278+H1286+H1294+H1302+H1310+H1318+H1326</f>
        <v>6665</v>
      </c>
      <c r="I1334" s="107">
        <f t="shared" si="498"/>
        <v>950</v>
      </c>
      <c r="J1334" s="107">
        <f t="shared" si="498"/>
        <v>950</v>
      </c>
      <c r="K1334" s="107">
        <f t="shared" si="498"/>
        <v>6668</v>
      </c>
      <c r="L1334" s="107"/>
      <c r="M1334" s="152"/>
      <c r="N1334" s="152"/>
      <c r="O1334" s="159">
        <f>SUM(O6:O1333)</f>
        <v>18690764.279999997</v>
      </c>
      <c r="P1334" s="159">
        <f t="shared" ref="P1334:R1334" si="499">SUM(P6:P1333)</f>
        <v>0</v>
      </c>
      <c r="Q1334" s="159">
        <f t="shared" si="499"/>
        <v>5041162.96</v>
      </c>
      <c r="R1334" s="159">
        <f t="shared" si="499"/>
        <v>1916651.3900000001</v>
      </c>
    </row>
  </sheetData>
  <mergeCells count="188">
    <mergeCell ref="A1302:A1309"/>
    <mergeCell ref="A1310:A1317"/>
    <mergeCell ref="A1318:A1325"/>
    <mergeCell ref="A1326:A1333"/>
    <mergeCell ref="A1294:A1301"/>
    <mergeCell ref="A2:A4"/>
    <mergeCell ref="B2:B4"/>
    <mergeCell ref="C2:C4"/>
    <mergeCell ref="D2:D4"/>
    <mergeCell ref="A46:A53"/>
    <mergeCell ref="A54:A61"/>
    <mergeCell ref="A62:A69"/>
    <mergeCell ref="A70:A77"/>
    <mergeCell ref="A78:A85"/>
    <mergeCell ref="A6:A13"/>
    <mergeCell ref="A14:A21"/>
    <mergeCell ref="A22:A29"/>
    <mergeCell ref="A30:A37"/>
    <mergeCell ref="A38:A45"/>
    <mergeCell ref="A126:A133"/>
    <mergeCell ref="A134:A141"/>
    <mergeCell ref="A142:A149"/>
    <mergeCell ref="A150:A157"/>
    <mergeCell ref="A158:A165"/>
    <mergeCell ref="R3:R4"/>
    <mergeCell ref="E2:F2"/>
    <mergeCell ref="N3:N4"/>
    <mergeCell ref="O3:O4"/>
    <mergeCell ref="P3:P4"/>
    <mergeCell ref="Q3:Q4"/>
    <mergeCell ref="G2:L2"/>
    <mergeCell ref="M2:N2"/>
    <mergeCell ref="O2:P2"/>
    <mergeCell ref="Q2:R2"/>
    <mergeCell ref="E3:E4"/>
    <mergeCell ref="F3:F4"/>
    <mergeCell ref="G3:H3"/>
    <mergeCell ref="I3:J3"/>
    <mergeCell ref="K3:K4"/>
    <mergeCell ref="L3:L4"/>
    <mergeCell ref="M3:M4"/>
    <mergeCell ref="A86:A93"/>
    <mergeCell ref="A94:A101"/>
    <mergeCell ref="A102:A109"/>
    <mergeCell ref="A110:A117"/>
    <mergeCell ref="A118:A125"/>
    <mergeCell ref="A206:A213"/>
    <mergeCell ref="A214:A221"/>
    <mergeCell ref="A222:A229"/>
    <mergeCell ref="A230:A237"/>
    <mergeCell ref="A238:A245"/>
    <mergeCell ref="A166:A173"/>
    <mergeCell ref="A174:A181"/>
    <mergeCell ref="A182:A189"/>
    <mergeCell ref="A190:A197"/>
    <mergeCell ref="A198:A205"/>
    <mergeCell ref="A286:A293"/>
    <mergeCell ref="A294:A301"/>
    <mergeCell ref="A302:A309"/>
    <mergeCell ref="A446:A453"/>
    <mergeCell ref="A310:A317"/>
    <mergeCell ref="A318:A325"/>
    <mergeCell ref="A246:A253"/>
    <mergeCell ref="A254:A261"/>
    <mergeCell ref="A262:A269"/>
    <mergeCell ref="A270:A277"/>
    <mergeCell ref="A278:A285"/>
    <mergeCell ref="A366:A373"/>
    <mergeCell ref="A374:A381"/>
    <mergeCell ref="A406:A413"/>
    <mergeCell ref="A414:A421"/>
    <mergeCell ref="A422:A429"/>
    <mergeCell ref="A430:A437"/>
    <mergeCell ref="A438:A445"/>
    <mergeCell ref="A382:A389"/>
    <mergeCell ref="A390:A397"/>
    <mergeCell ref="A398:A405"/>
    <mergeCell ref="A326:A333"/>
    <mergeCell ref="A334:A341"/>
    <mergeCell ref="A342:A349"/>
    <mergeCell ref="A350:A357"/>
    <mergeCell ref="A358:A365"/>
    <mergeCell ref="A486:A493"/>
    <mergeCell ref="A494:A501"/>
    <mergeCell ref="A502:A509"/>
    <mergeCell ref="A510:A517"/>
    <mergeCell ref="A518:A525"/>
    <mergeCell ref="A454:A461"/>
    <mergeCell ref="A462:A469"/>
    <mergeCell ref="A470:A477"/>
    <mergeCell ref="A478:A485"/>
    <mergeCell ref="A566:A573"/>
    <mergeCell ref="A574:A581"/>
    <mergeCell ref="A582:A589"/>
    <mergeCell ref="A590:A597"/>
    <mergeCell ref="A598:A605"/>
    <mergeCell ref="A526:A533"/>
    <mergeCell ref="A534:A541"/>
    <mergeCell ref="A542:A549"/>
    <mergeCell ref="A550:A557"/>
    <mergeCell ref="A558:A565"/>
    <mergeCell ref="A646:A653"/>
    <mergeCell ref="A654:A661"/>
    <mergeCell ref="A662:A669"/>
    <mergeCell ref="A670:A677"/>
    <mergeCell ref="A678:A685"/>
    <mergeCell ref="A606:A613"/>
    <mergeCell ref="A614:A621"/>
    <mergeCell ref="A622:A629"/>
    <mergeCell ref="A630:A637"/>
    <mergeCell ref="A638:A645"/>
    <mergeCell ref="A726:A733"/>
    <mergeCell ref="A734:A741"/>
    <mergeCell ref="A742:A749"/>
    <mergeCell ref="A750:A757"/>
    <mergeCell ref="A758:A765"/>
    <mergeCell ref="A686:A693"/>
    <mergeCell ref="A694:A701"/>
    <mergeCell ref="A702:A709"/>
    <mergeCell ref="A710:A717"/>
    <mergeCell ref="A718:A725"/>
    <mergeCell ref="A806:A813"/>
    <mergeCell ref="A814:A821"/>
    <mergeCell ref="A822:A829"/>
    <mergeCell ref="A830:A837"/>
    <mergeCell ref="A838:A845"/>
    <mergeCell ref="A766:A773"/>
    <mergeCell ref="A774:A781"/>
    <mergeCell ref="A782:A789"/>
    <mergeCell ref="A790:A797"/>
    <mergeCell ref="A798:A805"/>
    <mergeCell ref="A886:A893"/>
    <mergeCell ref="A894:A901"/>
    <mergeCell ref="A902:A909"/>
    <mergeCell ref="A910:A917"/>
    <mergeCell ref="A918:A925"/>
    <mergeCell ref="A846:A853"/>
    <mergeCell ref="A854:A861"/>
    <mergeCell ref="A862:A869"/>
    <mergeCell ref="A870:A877"/>
    <mergeCell ref="A878:A885"/>
    <mergeCell ref="A966:A973"/>
    <mergeCell ref="A974:A981"/>
    <mergeCell ref="A982:A989"/>
    <mergeCell ref="A990:A997"/>
    <mergeCell ref="A998:A1005"/>
    <mergeCell ref="A926:A933"/>
    <mergeCell ref="A934:A941"/>
    <mergeCell ref="A942:A949"/>
    <mergeCell ref="A950:A957"/>
    <mergeCell ref="A958:A965"/>
    <mergeCell ref="A1102:A1109"/>
    <mergeCell ref="A1110:A1117"/>
    <mergeCell ref="A1118:A1125"/>
    <mergeCell ref="A1046:A1053"/>
    <mergeCell ref="A1054:A1061"/>
    <mergeCell ref="A1062:A1069"/>
    <mergeCell ref="A1070:A1077"/>
    <mergeCell ref="A1078:A1085"/>
    <mergeCell ref="A1006:A1013"/>
    <mergeCell ref="A1014:A1021"/>
    <mergeCell ref="A1022:A1029"/>
    <mergeCell ref="A1030:A1037"/>
    <mergeCell ref="A1038:A1045"/>
    <mergeCell ref="A1:R1"/>
    <mergeCell ref="A1254:A1261"/>
    <mergeCell ref="A1262:A1269"/>
    <mergeCell ref="A1270:A1277"/>
    <mergeCell ref="A1278:A1285"/>
    <mergeCell ref="A1286:A1293"/>
    <mergeCell ref="A1206:A1213"/>
    <mergeCell ref="A1214:A1221"/>
    <mergeCell ref="A1222:A1229"/>
    <mergeCell ref="A1238:A1245"/>
    <mergeCell ref="A1246:A1253"/>
    <mergeCell ref="A1230:A1237"/>
    <mergeCell ref="A1166:A1173"/>
    <mergeCell ref="A1174:A1181"/>
    <mergeCell ref="A1182:A1189"/>
    <mergeCell ref="A1190:A1197"/>
    <mergeCell ref="A1198:A1205"/>
    <mergeCell ref="A1126:A1133"/>
    <mergeCell ref="A1134:A1141"/>
    <mergeCell ref="A1142:A1149"/>
    <mergeCell ref="A1150:A1157"/>
    <mergeCell ref="A1158:A1165"/>
    <mergeCell ref="A1086:A1093"/>
    <mergeCell ref="A1094:A1101"/>
  </mergeCells>
  <hyperlinks>
    <hyperlink ref="C2" location="sub_4555" display="#sub_4555"/>
    <hyperlink ref="F3" r:id="rId1" display="http://internet.garant.ru/document/redirect/179222/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1350"/>
  <sheetViews>
    <sheetView zoomScale="90" zoomScaleNormal="90" workbookViewId="0">
      <pane ySplit="4" topLeftCell="A83" activePane="bottomLeft" state="frozen"/>
      <selection pane="bottomLeft" activeCell="I4" sqref="I1:J1048576"/>
    </sheetView>
  </sheetViews>
  <sheetFormatPr defaultColWidth="9.140625" defaultRowHeight="15" x14ac:dyDescent="0.25"/>
  <cols>
    <col min="1" max="1" width="15.5703125" style="101" customWidth="1"/>
    <col min="2" max="2" width="34.28515625" style="134" customWidth="1"/>
    <col min="3" max="3" width="11.140625" style="85" customWidth="1"/>
    <col min="4" max="4" width="16" style="85" customWidth="1"/>
    <col min="5" max="5" width="7.28515625" style="85" customWidth="1"/>
    <col min="6" max="6" width="5.85546875" style="85" customWidth="1"/>
    <col min="7" max="8" width="8.42578125" style="85" customWidth="1"/>
    <col min="9" max="9" width="8.140625" style="85" customWidth="1"/>
    <col min="10" max="11" width="9.140625" style="85" bestFit="1" customWidth="1"/>
    <col min="12" max="12" width="7.5703125" style="85" customWidth="1"/>
    <col min="13" max="13" width="11.7109375" style="85" customWidth="1"/>
    <col min="14" max="14" width="12.42578125" style="85" customWidth="1"/>
    <col min="15" max="15" width="15.42578125" style="138" customWidth="1"/>
    <col min="16" max="16" width="9.140625" style="138" customWidth="1"/>
    <col min="17" max="17" width="14.7109375" style="138" customWidth="1"/>
    <col min="18" max="18" width="14" style="138" customWidth="1"/>
    <col min="19" max="19" width="9.140625" style="85" bestFit="1" customWidth="1"/>
    <col min="20" max="16384" width="9.140625" style="85"/>
  </cols>
  <sheetData>
    <row r="1" spans="1:18" ht="23.45" customHeight="1" x14ac:dyDescent="0.2">
      <c r="A1" s="319" t="s">
        <v>426</v>
      </c>
      <c r="B1" s="319"/>
      <c r="C1" s="319"/>
      <c r="D1" s="319"/>
      <c r="E1" s="319"/>
      <c r="F1" s="319"/>
      <c r="G1" s="319"/>
      <c r="H1" s="319"/>
      <c r="I1" s="319"/>
      <c r="J1" s="319"/>
      <c r="K1" s="319"/>
      <c r="L1" s="319"/>
      <c r="M1" s="319"/>
      <c r="N1" s="319"/>
      <c r="O1" s="319"/>
      <c r="P1" s="319"/>
      <c r="Q1" s="319"/>
      <c r="R1" s="319"/>
    </row>
    <row r="2" spans="1:18" ht="54.75" customHeight="1" x14ac:dyDescent="0.2">
      <c r="A2" s="337" t="s">
        <v>172</v>
      </c>
      <c r="B2" s="343" t="s">
        <v>328</v>
      </c>
      <c r="C2" s="346" t="s">
        <v>339</v>
      </c>
      <c r="D2" s="337" t="s">
        <v>174</v>
      </c>
      <c r="E2" s="337" t="s">
        <v>340</v>
      </c>
      <c r="F2" s="338"/>
      <c r="G2" s="337" t="s">
        <v>341</v>
      </c>
      <c r="H2" s="339"/>
      <c r="I2" s="339"/>
      <c r="J2" s="339"/>
      <c r="K2" s="339"/>
      <c r="L2" s="338"/>
      <c r="M2" s="337" t="s">
        <v>124</v>
      </c>
      <c r="N2" s="338"/>
      <c r="O2" s="335" t="s">
        <v>342</v>
      </c>
      <c r="P2" s="336"/>
      <c r="Q2" s="335" t="s">
        <v>343</v>
      </c>
      <c r="R2" s="336"/>
    </row>
    <row r="3" spans="1:18" ht="15" customHeight="1" x14ac:dyDescent="0.2">
      <c r="A3" s="342"/>
      <c r="B3" s="344"/>
      <c r="C3" s="347"/>
      <c r="D3" s="342"/>
      <c r="E3" s="337" t="s">
        <v>179</v>
      </c>
      <c r="F3" s="337" t="s">
        <v>180</v>
      </c>
      <c r="G3" s="337" t="s">
        <v>181</v>
      </c>
      <c r="H3" s="338"/>
      <c r="I3" s="337" t="s">
        <v>182</v>
      </c>
      <c r="J3" s="338"/>
      <c r="K3" s="337" t="s">
        <v>183</v>
      </c>
      <c r="L3" s="337" t="s">
        <v>184</v>
      </c>
      <c r="M3" s="337" t="s">
        <v>125</v>
      </c>
      <c r="N3" s="337" t="s">
        <v>126</v>
      </c>
      <c r="O3" s="335" t="s">
        <v>185</v>
      </c>
      <c r="P3" s="335" t="s">
        <v>186</v>
      </c>
      <c r="Q3" s="335" t="s">
        <v>187</v>
      </c>
      <c r="R3" s="335" t="s">
        <v>188</v>
      </c>
    </row>
    <row r="4" spans="1:18" ht="46.5" customHeight="1" x14ac:dyDescent="0.2">
      <c r="A4" s="341"/>
      <c r="B4" s="345"/>
      <c r="C4" s="347"/>
      <c r="D4" s="341"/>
      <c r="E4" s="341"/>
      <c r="F4" s="341"/>
      <c r="G4" s="242" t="s">
        <v>189</v>
      </c>
      <c r="H4" s="242" t="s">
        <v>190</v>
      </c>
      <c r="I4" s="274" t="str">
        <f>G4</f>
        <v>с даты заключения соглашения о предоставлении субсидии</v>
      </c>
      <c r="J4" s="274" t="s">
        <v>190</v>
      </c>
      <c r="K4" s="341"/>
      <c r="L4" s="341"/>
      <c r="M4" s="341"/>
      <c r="N4" s="341"/>
      <c r="O4" s="340"/>
      <c r="P4" s="340"/>
      <c r="Q4" s="340"/>
      <c r="R4" s="340"/>
    </row>
    <row r="5" spans="1:18" ht="13.5" customHeight="1" x14ac:dyDescent="0.2">
      <c r="A5" s="154">
        <v>1</v>
      </c>
      <c r="B5" s="243">
        <v>2</v>
      </c>
      <c r="C5" s="242">
        <v>3</v>
      </c>
      <c r="D5" s="242">
        <v>4</v>
      </c>
      <c r="E5" s="242">
        <v>5</v>
      </c>
      <c r="F5" s="242">
        <v>6</v>
      </c>
      <c r="G5" s="242">
        <v>7</v>
      </c>
      <c r="H5" s="242">
        <v>8</v>
      </c>
      <c r="I5" s="274">
        <v>9</v>
      </c>
      <c r="J5" s="274">
        <v>10</v>
      </c>
      <c r="K5" s="242">
        <v>11</v>
      </c>
      <c r="L5" s="242">
        <v>12</v>
      </c>
      <c r="M5" s="242">
        <v>13</v>
      </c>
      <c r="N5" s="242">
        <v>14</v>
      </c>
      <c r="O5" s="242">
        <v>15</v>
      </c>
      <c r="P5" s="242">
        <v>16</v>
      </c>
      <c r="Q5" s="242">
        <v>17</v>
      </c>
      <c r="R5" s="242">
        <v>18</v>
      </c>
    </row>
    <row r="6" spans="1:18" s="56" customFormat="1" ht="74.45" customHeight="1" x14ac:dyDescent="0.25">
      <c r="A6" s="331" t="s">
        <v>69</v>
      </c>
      <c r="B6" s="137" t="s">
        <v>416</v>
      </c>
      <c r="C6" s="142" t="s">
        <v>191</v>
      </c>
      <c r="D6" s="141" t="s">
        <v>333</v>
      </c>
      <c r="E6" s="141" t="s">
        <v>320</v>
      </c>
      <c r="F6" s="142">
        <v>642</v>
      </c>
      <c r="G6" s="142">
        <v>972</v>
      </c>
      <c r="H6" s="142">
        <f>G6</f>
        <v>972</v>
      </c>
      <c r="I6" s="142">
        <v>0</v>
      </c>
      <c r="J6" s="142">
        <f>I6</f>
        <v>0</v>
      </c>
      <c r="K6" s="142">
        <f>G6</f>
        <v>972</v>
      </c>
      <c r="L6" s="142"/>
      <c r="M6" s="242" t="s">
        <v>62</v>
      </c>
      <c r="N6" s="242" t="s">
        <v>62</v>
      </c>
      <c r="O6" s="156">
        <v>84932.6</v>
      </c>
      <c r="P6" s="156"/>
      <c r="Q6" s="156"/>
      <c r="R6" s="156"/>
    </row>
    <row r="7" spans="1:18" ht="15.75" x14ac:dyDescent="0.2">
      <c r="A7" s="332"/>
      <c r="B7" s="146" t="s">
        <v>70</v>
      </c>
      <c r="C7" s="242"/>
      <c r="D7" s="242" t="s">
        <v>62</v>
      </c>
      <c r="E7" s="242"/>
      <c r="F7" s="242"/>
      <c r="G7" s="242">
        <f>G6</f>
        <v>972</v>
      </c>
      <c r="H7" s="142">
        <f t="shared" ref="H7:H70" si="0">G7</f>
        <v>972</v>
      </c>
      <c r="I7" s="274">
        <f t="shared" ref="I7" si="1">I6</f>
        <v>0</v>
      </c>
      <c r="J7" s="274">
        <f t="shared" ref="J7:J70" si="2">I7</f>
        <v>0</v>
      </c>
      <c r="K7" s="242">
        <f t="shared" ref="K7:K70" si="3">G7</f>
        <v>972</v>
      </c>
      <c r="L7" s="242" t="s">
        <v>62</v>
      </c>
      <c r="M7" s="150">
        <v>46022</v>
      </c>
      <c r="N7" s="150">
        <v>46022</v>
      </c>
      <c r="O7" s="156"/>
      <c r="P7" s="241" t="s">
        <v>62</v>
      </c>
      <c r="Q7" s="156"/>
      <c r="R7" s="156"/>
    </row>
    <row r="8" spans="1:18" ht="14.25" x14ac:dyDescent="0.2">
      <c r="A8" s="332"/>
      <c r="B8" s="147" t="s">
        <v>76</v>
      </c>
      <c r="C8" s="242"/>
      <c r="D8" s="242"/>
      <c r="E8" s="242"/>
      <c r="F8" s="242"/>
      <c r="G8" s="242" t="s">
        <v>62</v>
      </c>
      <c r="H8" s="142" t="str">
        <f t="shared" si="0"/>
        <v>X</v>
      </c>
      <c r="I8" s="274" t="s">
        <v>62</v>
      </c>
      <c r="J8" s="274" t="str">
        <f t="shared" si="2"/>
        <v>X</v>
      </c>
      <c r="K8" s="242" t="str">
        <f t="shared" si="3"/>
        <v>X</v>
      </c>
      <c r="L8" s="242" t="s">
        <v>62</v>
      </c>
      <c r="M8" s="242"/>
      <c r="N8" s="242"/>
      <c r="O8" s="241" t="s">
        <v>62</v>
      </c>
      <c r="P8" s="241" t="s">
        <v>62</v>
      </c>
      <c r="Q8" s="241" t="s">
        <v>62</v>
      </c>
      <c r="R8" s="241" t="s">
        <v>62</v>
      </c>
    </row>
    <row r="9" spans="1:18" ht="65.45" customHeight="1" x14ac:dyDescent="0.2">
      <c r="A9" s="332"/>
      <c r="B9" s="148" t="s">
        <v>192</v>
      </c>
      <c r="C9" s="242"/>
      <c r="D9" s="242" t="s">
        <v>62</v>
      </c>
      <c r="E9" s="242"/>
      <c r="F9" s="242"/>
      <c r="G9" s="242">
        <f>G6</f>
        <v>972</v>
      </c>
      <c r="H9" s="142">
        <f t="shared" si="0"/>
        <v>972</v>
      </c>
      <c r="I9" s="274">
        <f t="shared" ref="I9" si="4">I6</f>
        <v>0</v>
      </c>
      <c r="J9" s="274">
        <f t="shared" si="2"/>
        <v>0</v>
      </c>
      <c r="K9" s="242">
        <f t="shared" si="3"/>
        <v>972</v>
      </c>
      <c r="L9" s="242" t="s">
        <v>62</v>
      </c>
      <c r="M9" s="150">
        <v>46022</v>
      </c>
      <c r="N9" s="150">
        <v>46022</v>
      </c>
      <c r="O9" s="156"/>
      <c r="P9" s="241" t="s">
        <v>62</v>
      </c>
      <c r="Q9" s="156"/>
      <c r="R9" s="156"/>
    </row>
    <row r="10" spans="1:18" ht="15" customHeight="1" x14ac:dyDescent="0.2">
      <c r="A10" s="332"/>
      <c r="B10" s="147" t="s">
        <v>193</v>
      </c>
      <c r="C10" s="242"/>
      <c r="D10" s="242"/>
      <c r="E10" s="242"/>
      <c r="F10" s="242"/>
      <c r="G10" s="242" t="s">
        <v>62</v>
      </c>
      <c r="H10" s="142" t="str">
        <f t="shared" si="0"/>
        <v>X</v>
      </c>
      <c r="I10" s="274" t="s">
        <v>62</v>
      </c>
      <c r="J10" s="274" t="str">
        <f t="shared" si="2"/>
        <v>X</v>
      </c>
      <c r="K10" s="242" t="str">
        <f t="shared" si="3"/>
        <v>X</v>
      </c>
      <c r="L10" s="242" t="s">
        <v>62</v>
      </c>
      <c r="M10" s="242"/>
      <c r="N10" s="242"/>
      <c r="O10" s="241" t="s">
        <v>62</v>
      </c>
      <c r="P10" s="241" t="s">
        <v>62</v>
      </c>
      <c r="Q10" s="241" t="s">
        <v>62</v>
      </c>
      <c r="R10" s="241" t="s">
        <v>62</v>
      </c>
    </row>
    <row r="11" spans="1:18" ht="38.65" customHeight="1" x14ac:dyDescent="0.2">
      <c r="A11" s="332"/>
      <c r="B11" s="148" t="s">
        <v>330</v>
      </c>
      <c r="C11" s="242"/>
      <c r="D11" s="242" t="s">
        <v>62</v>
      </c>
      <c r="E11" s="242"/>
      <c r="F11" s="242"/>
      <c r="G11" s="242">
        <f>G7</f>
        <v>972</v>
      </c>
      <c r="H11" s="142">
        <f t="shared" si="0"/>
        <v>972</v>
      </c>
      <c r="I11" s="274">
        <f t="shared" ref="I11" si="5">I7</f>
        <v>0</v>
      </c>
      <c r="J11" s="274">
        <f t="shared" si="2"/>
        <v>0</v>
      </c>
      <c r="K11" s="242">
        <f t="shared" si="3"/>
        <v>972</v>
      </c>
      <c r="L11" s="242" t="s">
        <v>62</v>
      </c>
      <c r="M11" s="150">
        <v>46022</v>
      </c>
      <c r="N11" s="150">
        <v>46022</v>
      </c>
      <c r="O11" s="156"/>
      <c r="P11" s="241" t="s">
        <v>62</v>
      </c>
      <c r="Q11" s="156"/>
      <c r="R11" s="156"/>
    </row>
    <row r="12" spans="1:18" ht="21" customHeight="1" x14ac:dyDescent="0.2">
      <c r="A12" s="332"/>
      <c r="B12" s="147" t="s">
        <v>71</v>
      </c>
      <c r="C12" s="242"/>
      <c r="D12" s="242"/>
      <c r="E12" s="242"/>
      <c r="F12" s="242"/>
      <c r="G12" s="242" t="s">
        <v>62</v>
      </c>
      <c r="H12" s="142" t="str">
        <f t="shared" si="0"/>
        <v>X</v>
      </c>
      <c r="I12" s="274" t="s">
        <v>62</v>
      </c>
      <c r="J12" s="274" t="str">
        <f t="shared" si="2"/>
        <v>X</v>
      </c>
      <c r="K12" s="242" t="str">
        <f t="shared" si="3"/>
        <v>X</v>
      </c>
      <c r="L12" s="242" t="s">
        <v>62</v>
      </c>
      <c r="M12" s="242"/>
      <c r="N12" s="242"/>
      <c r="O12" s="241" t="s">
        <v>62</v>
      </c>
      <c r="P12" s="241" t="s">
        <v>62</v>
      </c>
      <c r="Q12" s="241" t="s">
        <v>62</v>
      </c>
      <c r="R12" s="241" t="s">
        <v>62</v>
      </c>
    </row>
    <row r="13" spans="1:18" ht="21" customHeight="1" x14ac:dyDescent="0.2">
      <c r="A13" s="333"/>
      <c r="B13" s="148" t="s">
        <v>72</v>
      </c>
      <c r="C13" s="242"/>
      <c r="D13" s="242" t="s">
        <v>62</v>
      </c>
      <c r="E13" s="242"/>
      <c r="F13" s="242"/>
      <c r="G13" s="242">
        <f>G11</f>
        <v>972</v>
      </c>
      <c r="H13" s="142">
        <f t="shared" si="0"/>
        <v>972</v>
      </c>
      <c r="I13" s="274">
        <f t="shared" ref="I13" si="6">I11</f>
        <v>0</v>
      </c>
      <c r="J13" s="274">
        <f t="shared" si="2"/>
        <v>0</v>
      </c>
      <c r="K13" s="242">
        <f t="shared" si="3"/>
        <v>972</v>
      </c>
      <c r="L13" s="242" t="s">
        <v>62</v>
      </c>
      <c r="M13" s="150">
        <v>46022</v>
      </c>
      <c r="N13" s="150">
        <v>46022</v>
      </c>
      <c r="O13" s="156"/>
      <c r="P13" s="241" t="s">
        <v>62</v>
      </c>
      <c r="Q13" s="156"/>
      <c r="R13" s="156"/>
    </row>
    <row r="14" spans="1:18" s="56" customFormat="1" ht="74.45" customHeight="1" x14ac:dyDescent="0.25">
      <c r="A14" s="331" t="s">
        <v>321</v>
      </c>
      <c r="B14" s="137" t="str">
        <f>B6</f>
        <v>Результат предоставления субсидии 2 (код субсидии № 7033):</v>
      </c>
      <c r="C14" s="142" t="s">
        <v>191</v>
      </c>
      <c r="D14" s="141" t="s">
        <v>333</v>
      </c>
      <c r="E14" s="141" t="s">
        <v>320</v>
      </c>
      <c r="F14" s="142">
        <v>642</v>
      </c>
      <c r="G14" s="142">
        <v>878</v>
      </c>
      <c r="H14" s="142">
        <f t="shared" si="0"/>
        <v>878</v>
      </c>
      <c r="I14" s="142">
        <v>0</v>
      </c>
      <c r="J14" s="142">
        <f t="shared" si="2"/>
        <v>0</v>
      </c>
      <c r="K14" s="142">
        <f t="shared" si="3"/>
        <v>878</v>
      </c>
      <c r="L14" s="142"/>
      <c r="M14" s="242" t="s">
        <v>62</v>
      </c>
      <c r="N14" s="242" t="s">
        <v>62</v>
      </c>
      <c r="O14" s="156">
        <v>465958.78</v>
      </c>
      <c r="P14" s="156"/>
      <c r="Q14" s="156"/>
      <c r="R14" s="156"/>
    </row>
    <row r="15" spans="1:18" ht="15.75" x14ac:dyDescent="0.2">
      <c r="A15" s="332"/>
      <c r="B15" s="146" t="s">
        <v>70</v>
      </c>
      <c r="C15" s="242"/>
      <c r="D15" s="242" t="s">
        <v>62</v>
      </c>
      <c r="E15" s="242"/>
      <c r="F15" s="242"/>
      <c r="G15" s="242">
        <f>G14</f>
        <v>878</v>
      </c>
      <c r="H15" s="142">
        <f t="shared" si="0"/>
        <v>878</v>
      </c>
      <c r="I15" s="274">
        <f t="shared" ref="I15" si="7">I14</f>
        <v>0</v>
      </c>
      <c r="J15" s="274">
        <f t="shared" si="2"/>
        <v>0</v>
      </c>
      <c r="K15" s="242">
        <f t="shared" si="3"/>
        <v>878</v>
      </c>
      <c r="L15" s="242" t="s">
        <v>62</v>
      </c>
      <c r="M15" s="150">
        <v>46022</v>
      </c>
      <c r="N15" s="150">
        <v>46022</v>
      </c>
      <c r="O15" s="156"/>
      <c r="P15" s="241" t="s">
        <v>62</v>
      </c>
      <c r="Q15" s="156"/>
      <c r="R15" s="156"/>
    </row>
    <row r="16" spans="1:18" ht="14.25" x14ac:dyDescent="0.2">
      <c r="A16" s="332"/>
      <c r="B16" s="147" t="s">
        <v>76</v>
      </c>
      <c r="C16" s="242"/>
      <c r="D16" s="242"/>
      <c r="E16" s="242"/>
      <c r="F16" s="242"/>
      <c r="G16" s="242" t="s">
        <v>62</v>
      </c>
      <c r="H16" s="142" t="str">
        <f t="shared" si="0"/>
        <v>X</v>
      </c>
      <c r="I16" s="274" t="s">
        <v>62</v>
      </c>
      <c r="J16" s="274" t="str">
        <f t="shared" si="2"/>
        <v>X</v>
      </c>
      <c r="K16" s="242" t="str">
        <f t="shared" si="3"/>
        <v>X</v>
      </c>
      <c r="L16" s="242" t="s">
        <v>62</v>
      </c>
      <c r="M16" s="242"/>
      <c r="N16" s="242"/>
      <c r="O16" s="241" t="s">
        <v>62</v>
      </c>
      <c r="P16" s="241" t="s">
        <v>62</v>
      </c>
      <c r="Q16" s="241" t="s">
        <v>62</v>
      </c>
      <c r="R16" s="241" t="s">
        <v>62</v>
      </c>
    </row>
    <row r="17" spans="1:18" ht="65.45" customHeight="1" x14ac:dyDescent="0.2">
      <c r="A17" s="332"/>
      <c r="B17" s="148" t="s">
        <v>192</v>
      </c>
      <c r="C17" s="242"/>
      <c r="D17" s="242" t="s">
        <v>62</v>
      </c>
      <c r="E17" s="242"/>
      <c r="F17" s="242"/>
      <c r="G17" s="242">
        <f>G14</f>
        <v>878</v>
      </c>
      <c r="H17" s="142">
        <f t="shared" si="0"/>
        <v>878</v>
      </c>
      <c r="I17" s="274">
        <f t="shared" ref="I17" si="8">I14</f>
        <v>0</v>
      </c>
      <c r="J17" s="274">
        <f t="shared" si="2"/>
        <v>0</v>
      </c>
      <c r="K17" s="242">
        <f t="shared" si="3"/>
        <v>878</v>
      </c>
      <c r="L17" s="242" t="s">
        <v>62</v>
      </c>
      <c r="M17" s="150">
        <v>46022</v>
      </c>
      <c r="N17" s="150">
        <v>46022</v>
      </c>
      <c r="O17" s="156"/>
      <c r="P17" s="241" t="s">
        <v>62</v>
      </c>
      <c r="Q17" s="156"/>
      <c r="R17" s="156"/>
    </row>
    <row r="18" spans="1:18" ht="15" customHeight="1" x14ac:dyDescent="0.2">
      <c r="A18" s="332"/>
      <c r="B18" s="147" t="s">
        <v>193</v>
      </c>
      <c r="C18" s="242"/>
      <c r="D18" s="242"/>
      <c r="E18" s="242"/>
      <c r="F18" s="242"/>
      <c r="G18" s="242" t="s">
        <v>62</v>
      </c>
      <c r="H18" s="142" t="str">
        <f t="shared" si="0"/>
        <v>X</v>
      </c>
      <c r="I18" s="274" t="s">
        <v>62</v>
      </c>
      <c r="J18" s="274" t="str">
        <f t="shared" si="2"/>
        <v>X</v>
      </c>
      <c r="K18" s="242" t="str">
        <f t="shared" si="3"/>
        <v>X</v>
      </c>
      <c r="L18" s="242" t="s">
        <v>62</v>
      </c>
      <c r="M18" s="242"/>
      <c r="N18" s="242"/>
      <c r="O18" s="241" t="s">
        <v>62</v>
      </c>
      <c r="P18" s="241" t="s">
        <v>62</v>
      </c>
      <c r="Q18" s="241" t="s">
        <v>62</v>
      </c>
      <c r="R18" s="241" t="s">
        <v>62</v>
      </c>
    </row>
    <row r="19" spans="1:18" ht="38.65" customHeight="1" x14ac:dyDescent="0.2">
      <c r="A19" s="332"/>
      <c r="B19" s="148" t="s">
        <v>330</v>
      </c>
      <c r="C19" s="242"/>
      <c r="D19" s="242" t="s">
        <v>62</v>
      </c>
      <c r="E19" s="242"/>
      <c r="F19" s="242"/>
      <c r="G19" s="242">
        <f>G15</f>
        <v>878</v>
      </c>
      <c r="H19" s="142">
        <f t="shared" si="0"/>
        <v>878</v>
      </c>
      <c r="I19" s="274">
        <f t="shared" ref="I19" si="9">I15</f>
        <v>0</v>
      </c>
      <c r="J19" s="274">
        <f t="shared" si="2"/>
        <v>0</v>
      </c>
      <c r="K19" s="242">
        <f t="shared" si="3"/>
        <v>878</v>
      </c>
      <c r="L19" s="242" t="s">
        <v>62</v>
      </c>
      <c r="M19" s="150">
        <v>46022</v>
      </c>
      <c r="N19" s="150">
        <v>46022</v>
      </c>
      <c r="O19" s="156"/>
      <c r="P19" s="241" t="s">
        <v>62</v>
      </c>
      <c r="Q19" s="156"/>
      <c r="R19" s="156"/>
    </row>
    <row r="20" spans="1:18" ht="21" customHeight="1" x14ac:dyDescent="0.2">
      <c r="A20" s="332"/>
      <c r="B20" s="147" t="s">
        <v>71</v>
      </c>
      <c r="C20" s="242"/>
      <c r="D20" s="242"/>
      <c r="E20" s="242"/>
      <c r="F20" s="242"/>
      <c r="G20" s="242" t="s">
        <v>62</v>
      </c>
      <c r="H20" s="142" t="str">
        <f t="shared" si="0"/>
        <v>X</v>
      </c>
      <c r="I20" s="274" t="s">
        <v>62</v>
      </c>
      <c r="J20" s="274" t="str">
        <f t="shared" si="2"/>
        <v>X</v>
      </c>
      <c r="K20" s="242" t="str">
        <f t="shared" si="3"/>
        <v>X</v>
      </c>
      <c r="L20" s="242" t="s">
        <v>62</v>
      </c>
      <c r="M20" s="242"/>
      <c r="N20" s="242"/>
      <c r="O20" s="241" t="s">
        <v>62</v>
      </c>
      <c r="P20" s="241" t="s">
        <v>62</v>
      </c>
      <c r="Q20" s="241" t="s">
        <v>62</v>
      </c>
      <c r="R20" s="241" t="s">
        <v>62</v>
      </c>
    </row>
    <row r="21" spans="1:18" ht="21" customHeight="1" x14ac:dyDescent="0.2">
      <c r="A21" s="333"/>
      <c r="B21" s="148" t="s">
        <v>72</v>
      </c>
      <c r="C21" s="242"/>
      <c r="D21" s="242" t="s">
        <v>62</v>
      </c>
      <c r="E21" s="242"/>
      <c r="F21" s="242"/>
      <c r="G21" s="242">
        <f>G19</f>
        <v>878</v>
      </c>
      <c r="H21" s="142">
        <f t="shared" si="0"/>
        <v>878</v>
      </c>
      <c r="I21" s="274">
        <f t="shared" ref="I21" si="10">I19</f>
        <v>0</v>
      </c>
      <c r="J21" s="274">
        <f t="shared" si="2"/>
        <v>0</v>
      </c>
      <c r="K21" s="242">
        <f t="shared" si="3"/>
        <v>878</v>
      </c>
      <c r="L21" s="242" t="s">
        <v>62</v>
      </c>
      <c r="M21" s="150">
        <v>46022</v>
      </c>
      <c r="N21" s="150">
        <v>46022</v>
      </c>
      <c r="O21" s="156"/>
      <c r="P21" s="241" t="s">
        <v>62</v>
      </c>
      <c r="Q21" s="156"/>
      <c r="R21" s="156"/>
    </row>
    <row r="22" spans="1:18" s="56" customFormat="1" ht="74.45" customHeight="1" x14ac:dyDescent="0.25">
      <c r="A22" s="331" t="s">
        <v>322</v>
      </c>
      <c r="B22" s="137" t="str">
        <f>B14</f>
        <v>Результат предоставления субсидии 2 (код субсидии № 7033):</v>
      </c>
      <c r="C22" s="142" t="s">
        <v>191</v>
      </c>
      <c r="D22" s="141" t="s">
        <v>333</v>
      </c>
      <c r="E22" s="141" t="s">
        <v>320</v>
      </c>
      <c r="F22" s="142">
        <v>642</v>
      </c>
      <c r="G22" s="142">
        <v>1098</v>
      </c>
      <c r="H22" s="142">
        <f t="shared" si="0"/>
        <v>1098</v>
      </c>
      <c r="I22" s="142">
        <v>0</v>
      </c>
      <c r="J22" s="142">
        <f t="shared" si="2"/>
        <v>0</v>
      </c>
      <c r="K22" s="142">
        <f t="shared" si="3"/>
        <v>1098</v>
      </c>
      <c r="L22" s="142"/>
      <c r="M22" s="242" t="s">
        <v>62</v>
      </c>
      <c r="N22" s="242" t="s">
        <v>62</v>
      </c>
      <c r="O22" s="156">
        <v>145936.67000000001</v>
      </c>
      <c r="P22" s="156"/>
      <c r="Q22" s="156"/>
      <c r="R22" s="156"/>
    </row>
    <row r="23" spans="1:18" ht="15.75" x14ac:dyDescent="0.2">
      <c r="A23" s="332"/>
      <c r="B23" s="146" t="s">
        <v>70</v>
      </c>
      <c r="C23" s="242"/>
      <c r="D23" s="242" t="s">
        <v>62</v>
      </c>
      <c r="E23" s="242"/>
      <c r="F23" s="242"/>
      <c r="G23" s="242">
        <f>G22</f>
        <v>1098</v>
      </c>
      <c r="H23" s="142">
        <f t="shared" si="0"/>
        <v>1098</v>
      </c>
      <c r="I23" s="274">
        <f t="shared" ref="I23" si="11">I22</f>
        <v>0</v>
      </c>
      <c r="J23" s="274">
        <f t="shared" si="2"/>
        <v>0</v>
      </c>
      <c r="K23" s="242">
        <f t="shared" si="3"/>
        <v>1098</v>
      </c>
      <c r="L23" s="242" t="s">
        <v>62</v>
      </c>
      <c r="M23" s="150">
        <v>46022</v>
      </c>
      <c r="N23" s="150">
        <v>46022</v>
      </c>
      <c r="O23" s="156"/>
      <c r="P23" s="241" t="s">
        <v>62</v>
      </c>
      <c r="Q23" s="156"/>
      <c r="R23" s="156"/>
    </row>
    <row r="24" spans="1:18" ht="14.25" x14ac:dyDescent="0.2">
      <c r="A24" s="332"/>
      <c r="B24" s="147" t="s">
        <v>76</v>
      </c>
      <c r="C24" s="242"/>
      <c r="D24" s="242"/>
      <c r="E24" s="242"/>
      <c r="F24" s="242"/>
      <c r="G24" s="242" t="s">
        <v>62</v>
      </c>
      <c r="H24" s="142" t="str">
        <f t="shared" si="0"/>
        <v>X</v>
      </c>
      <c r="I24" s="274" t="s">
        <v>62</v>
      </c>
      <c r="J24" s="274" t="str">
        <f t="shared" si="2"/>
        <v>X</v>
      </c>
      <c r="K24" s="242" t="str">
        <f t="shared" si="3"/>
        <v>X</v>
      </c>
      <c r="L24" s="242" t="s">
        <v>62</v>
      </c>
      <c r="M24" s="242"/>
      <c r="N24" s="242"/>
      <c r="O24" s="241" t="s">
        <v>62</v>
      </c>
      <c r="P24" s="241" t="s">
        <v>62</v>
      </c>
      <c r="Q24" s="241" t="s">
        <v>62</v>
      </c>
      <c r="R24" s="241" t="s">
        <v>62</v>
      </c>
    </row>
    <row r="25" spans="1:18" ht="65.45" customHeight="1" x14ac:dyDescent="0.2">
      <c r="A25" s="332"/>
      <c r="B25" s="148" t="s">
        <v>192</v>
      </c>
      <c r="C25" s="242"/>
      <c r="D25" s="242" t="s">
        <v>62</v>
      </c>
      <c r="E25" s="242"/>
      <c r="F25" s="242"/>
      <c r="G25" s="242">
        <f>G22</f>
        <v>1098</v>
      </c>
      <c r="H25" s="142">
        <f t="shared" si="0"/>
        <v>1098</v>
      </c>
      <c r="I25" s="274">
        <f t="shared" ref="I25" si="12">I22</f>
        <v>0</v>
      </c>
      <c r="J25" s="274">
        <f t="shared" si="2"/>
        <v>0</v>
      </c>
      <c r="K25" s="242">
        <f t="shared" si="3"/>
        <v>1098</v>
      </c>
      <c r="L25" s="242" t="s">
        <v>62</v>
      </c>
      <c r="M25" s="150">
        <v>46022</v>
      </c>
      <c r="N25" s="150">
        <v>46022</v>
      </c>
      <c r="O25" s="156"/>
      <c r="P25" s="241" t="s">
        <v>62</v>
      </c>
      <c r="Q25" s="156"/>
      <c r="R25" s="156"/>
    </row>
    <row r="26" spans="1:18" ht="15" customHeight="1" x14ac:dyDescent="0.2">
      <c r="A26" s="332"/>
      <c r="B26" s="147" t="s">
        <v>193</v>
      </c>
      <c r="C26" s="242"/>
      <c r="D26" s="242"/>
      <c r="E26" s="242"/>
      <c r="F26" s="242"/>
      <c r="G26" s="242" t="s">
        <v>62</v>
      </c>
      <c r="H26" s="142" t="str">
        <f t="shared" si="0"/>
        <v>X</v>
      </c>
      <c r="I26" s="274" t="s">
        <v>62</v>
      </c>
      <c r="J26" s="274" t="str">
        <f t="shared" si="2"/>
        <v>X</v>
      </c>
      <c r="K26" s="242" t="str">
        <f t="shared" si="3"/>
        <v>X</v>
      </c>
      <c r="L26" s="242" t="s">
        <v>62</v>
      </c>
      <c r="M26" s="242"/>
      <c r="N26" s="242"/>
      <c r="O26" s="241" t="s">
        <v>62</v>
      </c>
      <c r="P26" s="241" t="s">
        <v>62</v>
      </c>
      <c r="Q26" s="241" t="s">
        <v>62</v>
      </c>
      <c r="R26" s="241" t="s">
        <v>62</v>
      </c>
    </row>
    <row r="27" spans="1:18" ht="38.65" customHeight="1" x14ac:dyDescent="0.2">
      <c r="A27" s="332"/>
      <c r="B27" s="148" t="s">
        <v>330</v>
      </c>
      <c r="C27" s="242"/>
      <c r="D27" s="242" t="s">
        <v>62</v>
      </c>
      <c r="E27" s="242"/>
      <c r="F27" s="242"/>
      <c r="G27" s="242">
        <f>G23</f>
        <v>1098</v>
      </c>
      <c r="H27" s="142">
        <f t="shared" si="0"/>
        <v>1098</v>
      </c>
      <c r="I27" s="274">
        <f t="shared" ref="I27" si="13">I23</f>
        <v>0</v>
      </c>
      <c r="J27" s="274">
        <f t="shared" si="2"/>
        <v>0</v>
      </c>
      <c r="K27" s="242">
        <f t="shared" si="3"/>
        <v>1098</v>
      </c>
      <c r="L27" s="242" t="s">
        <v>62</v>
      </c>
      <c r="M27" s="150">
        <v>46022</v>
      </c>
      <c r="N27" s="150">
        <v>46022</v>
      </c>
      <c r="O27" s="156"/>
      <c r="P27" s="241" t="s">
        <v>62</v>
      </c>
      <c r="Q27" s="156"/>
      <c r="R27" s="156"/>
    </row>
    <row r="28" spans="1:18" ht="21" customHeight="1" x14ac:dyDescent="0.2">
      <c r="A28" s="332"/>
      <c r="B28" s="147" t="s">
        <v>71</v>
      </c>
      <c r="C28" s="242"/>
      <c r="D28" s="242"/>
      <c r="E28" s="242"/>
      <c r="F28" s="242"/>
      <c r="G28" s="242" t="s">
        <v>62</v>
      </c>
      <c r="H28" s="142" t="str">
        <f t="shared" si="0"/>
        <v>X</v>
      </c>
      <c r="I28" s="274" t="s">
        <v>62</v>
      </c>
      <c r="J28" s="274" t="str">
        <f t="shared" si="2"/>
        <v>X</v>
      </c>
      <c r="K28" s="242" t="str">
        <f t="shared" si="3"/>
        <v>X</v>
      </c>
      <c r="L28" s="242" t="s">
        <v>62</v>
      </c>
      <c r="M28" s="242"/>
      <c r="N28" s="242"/>
      <c r="O28" s="241" t="s">
        <v>62</v>
      </c>
      <c r="P28" s="241" t="s">
        <v>62</v>
      </c>
      <c r="Q28" s="241" t="s">
        <v>62</v>
      </c>
      <c r="R28" s="241" t="s">
        <v>62</v>
      </c>
    </row>
    <row r="29" spans="1:18" ht="21" customHeight="1" x14ac:dyDescent="0.2">
      <c r="A29" s="333"/>
      <c r="B29" s="148" t="s">
        <v>72</v>
      </c>
      <c r="C29" s="242"/>
      <c r="D29" s="242" t="s">
        <v>62</v>
      </c>
      <c r="E29" s="242"/>
      <c r="F29" s="242"/>
      <c r="G29" s="242">
        <f>G27</f>
        <v>1098</v>
      </c>
      <c r="H29" s="142">
        <f t="shared" si="0"/>
        <v>1098</v>
      </c>
      <c r="I29" s="274">
        <f t="shared" ref="I29" si="14">I27</f>
        <v>0</v>
      </c>
      <c r="J29" s="274">
        <f t="shared" si="2"/>
        <v>0</v>
      </c>
      <c r="K29" s="242">
        <f t="shared" si="3"/>
        <v>1098</v>
      </c>
      <c r="L29" s="242" t="s">
        <v>62</v>
      </c>
      <c r="M29" s="150">
        <v>46022</v>
      </c>
      <c r="N29" s="150">
        <v>46022</v>
      </c>
      <c r="O29" s="156"/>
      <c r="P29" s="241" t="s">
        <v>62</v>
      </c>
      <c r="Q29" s="156"/>
      <c r="R29" s="156"/>
    </row>
    <row r="30" spans="1:18" s="56" customFormat="1" ht="74.45" customHeight="1" x14ac:dyDescent="0.25">
      <c r="A30" s="331" t="s">
        <v>323</v>
      </c>
      <c r="B30" s="137" t="str">
        <f>B22</f>
        <v>Результат предоставления субсидии 2 (код субсидии № 7033):</v>
      </c>
      <c r="C30" s="142" t="s">
        <v>191</v>
      </c>
      <c r="D30" s="141" t="s">
        <v>333</v>
      </c>
      <c r="E30" s="141" t="s">
        <v>320</v>
      </c>
      <c r="F30" s="142">
        <v>642</v>
      </c>
      <c r="G30" s="80">
        <v>1137</v>
      </c>
      <c r="H30" s="142">
        <f t="shared" si="0"/>
        <v>1137</v>
      </c>
      <c r="I30" s="80">
        <v>0</v>
      </c>
      <c r="J30" s="80">
        <f t="shared" si="2"/>
        <v>0</v>
      </c>
      <c r="K30" s="80">
        <f t="shared" si="3"/>
        <v>1137</v>
      </c>
      <c r="L30" s="80"/>
      <c r="M30" s="240" t="s">
        <v>62</v>
      </c>
      <c r="N30" s="240" t="s">
        <v>62</v>
      </c>
      <c r="O30" s="78">
        <v>68409.5</v>
      </c>
      <c r="P30" s="78"/>
      <c r="Q30" s="78"/>
      <c r="R30" s="78"/>
    </row>
    <row r="31" spans="1:18" ht="15.75" x14ac:dyDescent="0.2">
      <c r="A31" s="332"/>
      <c r="B31" s="146" t="s">
        <v>70</v>
      </c>
      <c r="C31" s="242"/>
      <c r="D31" s="242" t="s">
        <v>62</v>
      </c>
      <c r="E31" s="242"/>
      <c r="F31" s="242"/>
      <c r="G31" s="242">
        <f>G30</f>
        <v>1137</v>
      </c>
      <c r="H31" s="142">
        <f t="shared" si="0"/>
        <v>1137</v>
      </c>
      <c r="I31" s="274">
        <f t="shared" ref="I31" si="15">I30</f>
        <v>0</v>
      </c>
      <c r="J31" s="274">
        <f t="shared" si="2"/>
        <v>0</v>
      </c>
      <c r="K31" s="242">
        <f t="shared" si="3"/>
        <v>1137</v>
      </c>
      <c r="L31" s="242" t="s">
        <v>62</v>
      </c>
      <c r="M31" s="150">
        <v>46022</v>
      </c>
      <c r="N31" s="150">
        <v>46022</v>
      </c>
      <c r="O31" s="156"/>
      <c r="P31" s="241" t="s">
        <v>62</v>
      </c>
      <c r="Q31" s="156"/>
      <c r="R31" s="156"/>
    </row>
    <row r="32" spans="1:18" ht="14.25" x14ac:dyDescent="0.2">
      <c r="A32" s="332"/>
      <c r="B32" s="147" t="s">
        <v>76</v>
      </c>
      <c r="C32" s="242"/>
      <c r="D32" s="242"/>
      <c r="E32" s="242"/>
      <c r="F32" s="242"/>
      <c r="G32" s="242" t="s">
        <v>62</v>
      </c>
      <c r="H32" s="142" t="str">
        <f t="shared" si="0"/>
        <v>X</v>
      </c>
      <c r="I32" s="274" t="s">
        <v>62</v>
      </c>
      <c r="J32" s="274" t="str">
        <f t="shared" si="2"/>
        <v>X</v>
      </c>
      <c r="K32" s="242" t="str">
        <f t="shared" si="3"/>
        <v>X</v>
      </c>
      <c r="L32" s="242" t="s">
        <v>62</v>
      </c>
      <c r="M32" s="242"/>
      <c r="N32" s="242"/>
      <c r="O32" s="241" t="s">
        <v>62</v>
      </c>
      <c r="P32" s="241" t="s">
        <v>62</v>
      </c>
      <c r="Q32" s="241" t="s">
        <v>62</v>
      </c>
      <c r="R32" s="241" t="s">
        <v>62</v>
      </c>
    </row>
    <row r="33" spans="1:18" ht="65.45" customHeight="1" x14ac:dyDescent="0.2">
      <c r="A33" s="332"/>
      <c r="B33" s="148" t="s">
        <v>192</v>
      </c>
      <c r="C33" s="242"/>
      <c r="D33" s="242" t="s">
        <v>62</v>
      </c>
      <c r="E33" s="242"/>
      <c r="F33" s="242"/>
      <c r="G33" s="242">
        <f>G30</f>
        <v>1137</v>
      </c>
      <c r="H33" s="142">
        <f t="shared" si="0"/>
        <v>1137</v>
      </c>
      <c r="I33" s="274">
        <f t="shared" ref="I33" si="16">I30</f>
        <v>0</v>
      </c>
      <c r="J33" s="274">
        <f t="shared" si="2"/>
        <v>0</v>
      </c>
      <c r="K33" s="242">
        <f t="shared" si="3"/>
        <v>1137</v>
      </c>
      <c r="L33" s="242" t="s">
        <v>62</v>
      </c>
      <c r="M33" s="150">
        <v>46022</v>
      </c>
      <c r="N33" s="150">
        <v>46022</v>
      </c>
      <c r="O33" s="156"/>
      <c r="P33" s="241" t="s">
        <v>62</v>
      </c>
      <c r="Q33" s="156"/>
      <c r="R33" s="156"/>
    </row>
    <row r="34" spans="1:18" ht="15" customHeight="1" x14ac:dyDescent="0.2">
      <c r="A34" s="332"/>
      <c r="B34" s="147" t="s">
        <v>193</v>
      </c>
      <c r="C34" s="242"/>
      <c r="D34" s="242"/>
      <c r="E34" s="242"/>
      <c r="F34" s="242"/>
      <c r="G34" s="242" t="s">
        <v>62</v>
      </c>
      <c r="H34" s="142" t="str">
        <f t="shared" si="0"/>
        <v>X</v>
      </c>
      <c r="I34" s="274" t="s">
        <v>62</v>
      </c>
      <c r="J34" s="274" t="str">
        <f t="shared" si="2"/>
        <v>X</v>
      </c>
      <c r="K34" s="242" t="str">
        <f t="shared" si="3"/>
        <v>X</v>
      </c>
      <c r="L34" s="242" t="s">
        <v>62</v>
      </c>
      <c r="M34" s="242"/>
      <c r="N34" s="242"/>
      <c r="O34" s="241" t="s">
        <v>62</v>
      </c>
      <c r="P34" s="241" t="s">
        <v>62</v>
      </c>
      <c r="Q34" s="241" t="s">
        <v>62</v>
      </c>
      <c r="R34" s="241" t="s">
        <v>62</v>
      </c>
    </row>
    <row r="35" spans="1:18" ht="38.65" customHeight="1" x14ac:dyDescent="0.2">
      <c r="A35" s="332"/>
      <c r="B35" s="148" t="s">
        <v>330</v>
      </c>
      <c r="C35" s="242"/>
      <c r="D35" s="242" t="s">
        <v>62</v>
      </c>
      <c r="E35" s="242"/>
      <c r="F35" s="242"/>
      <c r="G35" s="242">
        <f>G31</f>
        <v>1137</v>
      </c>
      <c r="H35" s="142">
        <f t="shared" si="0"/>
        <v>1137</v>
      </c>
      <c r="I35" s="274">
        <f t="shared" ref="I35" si="17">I31</f>
        <v>0</v>
      </c>
      <c r="J35" s="274">
        <f t="shared" si="2"/>
        <v>0</v>
      </c>
      <c r="K35" s="242">
        <f t="shared" si="3"/>
        <v>1137</v>
      </c>
      <c r="L35" s="242" t="s">
        <v>62</v>
      </c>
      <c r="M35" s="150">
        <v>46022</v>
      </c>
      <c r="N35" s="150">
        <v>46022</v>
      </c>
      <c r="O35" s="156"/>
      <c r="P35" s="241" t="s">
        <v>62</v>
      </c>
      <c r="Q35" s="156"/>
      <c r="R35" s="156"/>
    </row>
    <row r="36" spans="1:18" ht="21" customHeight="1" x14ac:dyDescent="0.2">
      <c r="A36" s="332"/>
      <c r="B36" s="147" t="s">
        <v>71</v>
      </c>
      <c r="C36" s="242"/>
      <c r="D36" s="242"/>
      <c r="E36" s="242"/>
      <c r="F36" s="242"/>
      <c r="G36" s="242" t="s">
        <v>62</v>
      </c>
      <c r="H36" s="142" t="str">
        <f t="shared" si="0"/>
        <v>X</v>
      </c>
      <c r="I36" s="274" t="s">
        <v>62</v>
      </c>
      <c r="J36" s="274" t="str">
        <f t="shared" si="2"/>
        <v>X</v>
      </c>
      <c r="K36" s="242" t="str">
        <f t="shared" si="3"/>
        <v>X</v>
      </c>
      <c r="L36" s="242" t="s">
        <v>62</v>
      </c>
      <c r="M36" s="242"/>
      <c r="N36" s="242"/>
      <c r="O36" s="241" t="s">
        <v>62</v>
      </c>
      <c r="P36" s="241" t="s">
        <v>62</v>
      </c>
      <c r="Q36" s="241" t="s">
        <v>62</v>
      </c>
      <c r="R36" s="241" t="s">
        <v>62</v>
      </c>
    </row>
    <row r="37" spans="1:18" ht="21" customHeight="1" x14ac:dyDescent="0.2">
      <c r="A37" s="333"/>
      <c r="B37" s="148" t="s">
        <v>72</v>
      </c>
      <c r="C37" s="242"/>
      <c r="D37" s="242" t="s">
        <v>62</v>
      </c>
      <c r="E37" s="242"/>
      <c r="F37" s="242"/>
      <c r="G37" s="242">
        <f>G35</f>
        <v>1137</v>
      </c>
      <c r="H37" s="142">
        <f t="shared" si="0"/>
        <v>1137</v>
      </c>
      <c r="I37" s="274">
        <f t="shared" ref="I37" si="18">I35</f>
        <v>0</v>
      </c>
      <c r="J37" s="274">
        <f t="shared" si="2"/>
        <v>0</v>
      </c>
      <c r="K37" s="242">
        <f t="shared" si="3"/>
        <v>1137</v>
      </c>
      <c r="L37" s="242" t="s">
        <v>62</v>
      </c>
      <c r="M37" s="150">
        <v>46022</v>
      </c>
      <c r="N37" s="150">
        <v>46022</v>
      </c>
      <c r="O37" s="156"/>
      <c r="P37" s="241" t="s">
        <v>62</v>
      </c>
      <c r="Q37" s="156"/>
      <c r="R37" s="156"/>
    </row>
    <row r="38" spans="1:18" s="56" customFormat="1" ht="74.45" customHeight="1" x14ac:dyDescent="0.25">
      <c r="A38" s="331" t="s">
        <v>324</v>
      </c>
      <c r="B38" s="137" t="str">
        <f>B30</f>
        <v>Результат предоставления субсидии 2 (код субсидии № 7033):</v>
      </c>
      <c r="C38" s="142" t="s">
        <v>191</v>
      </c>
      <c r="D38" s="141" t="s">
        <v>333</v>
      </c>
      <c r="E38" s="141" t="s">
        <v>320</v>
      </c>
      <c r="F38" s="142">
        <v>642</v>
      </c>
      <c r="G38" s="142">
        <v>881</v>
      </c>
      <c r="H38" s="142">
        <f t="shared" si="0"/>
        <v>881</v>
      </c>
      <c r="I38" s="142">
        <v>1</v>
      </c>
      <c r="J38" s="142">
        <f t="shared" si="2"/>
        <v>1</v>
      </c>
      <c r="K38" s="142">
        <f t="shared" si="3"/>
        <v>881</v>
      </c>
      <c r="L38" s="142"/>
      <c r="M38" s="242" t="s">
        <v>62</v>
      </c>
      <c r="N38" s="242" t="s">
        <v>62</v>
      </c>
      <c r="O38" s="156">
        <v>191750.3</v>
      </c>
      <c r="P38" s="156"/>
      <c r="Q38" s="156">
        <v>11200</v>
      </c>
      <c r="R38" s="156">
        <v>11200</v>
      </c>
    </row>
    <row r="39" spans="1:18" ht="15.75" x14ac:dyDescent="0.2">
      <c r="A39" s="332"/>
      <c r="B39" s="146" t="s">
        <v>70</v>
      </c>
      <c r="C39" s="242"/>
      <c r="D39" s="242" t="s">
        <v>62</v>
      </c>
      <c r="E39" s="242"/>
      <c r="F39" s="242"/>
      <c r="G39" s="242">
        <f>G38</f>
        <v>881</v>
      </c>
      <c r="H39" s="142">
        <f t="shared" si="0"/>
        <v>881</v>
      </c>
      <c r="I39" s="274">
        <f t="shared" ref="I39" si="19">I38</f>
        <v>1</v>
      </c>
      <c r="J39" s="274">
        <f t="shared" si="2"/>
        <v>1</v>
      </c>
      <c r="K39" s="242">
        <f t="shared" si="3"/>
        <v>881</v>
      </c>
      <c r="L39" s="242" t="s">
        <v>62</v>
      </c>
      <c r="M39" s="150">
        <v>46022</v>
      </c>
      <c r="N39" s="150">
        <v>46022</v>
      </c>
      <c r="O39" s="156"/>
      <c r="P39" s="241" t="s">
        <v>62</v>
      </c>
      <c r="Q39" s="156"/>
      <c r="R39" s="156"/>
    </row>
    <row r="40" spans="1:18" ht="14.25" x14ac:dyDescent="0.2">
      <c r="A40" s="332"/>
      <c r="B40" s="147" t="s">
        <v>76</v>
      </c>
      <c r="C40" s="242"/>
      <c r="D40" s="242"/>
      <c r="E40" s="242"/>
      <c r="F40" s="242"/>
      <c r="G40" s="242" t="s">
        <v>62</v>
      </c>
      <c r="H40" s="142" t="str">
        <f t="shared" si="0"/>
        <v>X</v>
      </c>
      <c r="I40" s="274" t="s">
        <v>62</v>
      </c>
      <c r="J40" s="274" t="str">
        <f t="shared" si="2"/>
        <v>X</v>
      </c>
      <c r="K40" s="242" t="str">
        <f t="shared" si="3"/>
        <v>X</v>
      </c>
      <c r="L40" s="242" t="s">
        <v>62</v>
      </c>
      <c r="M40" s="242"/>
      <c r="N40" s="242"/>
      <c r="O40" s="241" t="s">
        <v>62</v>
      </c>
      <c r="P40" s="241" t="s">
        <v>62</v>
      </c>
      <c r="Q40" s="241" t="s">
        <v>62</v>
      </c>
      <c r="R40" s="241" t="s">
        <v>62</v>
      </c>
    </row>
    <row r="41" spans="1:18" ht="65.45" customHeight="1" x14ac:dyDescent="0.2">
      <c r="A41" s="332"/>
      <c r="B41" s="148" t="s">
        <v>192</v>
      </c>
      <c r="C41" s="242"/>
      <c r="D41" s="242" t="s">
        <v>62</v>
      </c>
      <c r="E41" s="242"/>
      <c r="F41" s="242"/>
      <c r="G41" s="242">
        <f>G38</f>
        <v>881</v>
      </c>
      <c r="H41" s="142">
        <f t="shared" si="0"/>
        <v>881</v>
      </c>
      <c r="I41" s="274">
        <f t="shared" ref="I41" si="20">I38</f>
        <v>1</v>
      </c>
      <c r="J41" s="274">
        <f t="shared" si="2"/>
        <v>1</v>
      </c>
      <c r="K41" s="242">
        <f t="shared" si="3"/>
        <v>881</v>
      </c>
      <c r="L41" s="242" t="s">
        <v>62</v>
      </c>
      <c r="M41" s="150">
        <v>46022</v>
      </c>
      <c r="N41" s="150">
        <v>46022</v>
      </c>
      <c r="O41" s="156"/>
      <c r="P41" s="241" t="s">
        <v>62</v>
      </c>
      <c r="Q41" s="156"/>
      <c r="R41" s="156"/>
    </row>
    <row r="42" spans="1:18" ht="15" customHeight="1" x14ac:dyDescent="0.2">
      <c r="A42" s="332"/>
      <c r="B42" s="147" t="s">
        <v>193</v>
      </c>
      <c r="C42" s="242"/>
      <c r="D42" s="242"/>
      <c r="E42" s="242"/>
      <c r="F42" s="242"/>
      <c r="G42" s="242" t="s">
        <v>62</v>
      </c>
      <c r="H42" s="142" t="str">
        <f t="shared" si="0"/>
        <v>X</v>
      </c>
      <c r="I42" s="274" t="s">
        <v>62</v>
      </c>
      <c r="J42" s="274" t="str">
        <f t="shared" si="2"/>
        <v>X</v>
      </c>
      <c r="K42" s="242" t="str">
        <f t="shared" si="3"/>
        <v>X</v>
      </c>
      <c r="L42" s="242" t="s">
        <v>62</v>
      </c>
      <c r="M42" s="242"/>
      <c r="N42" s="242"/>
      <c r="O42" s="241" t="s">
        <v>62</v>
      </c>
      <c r="P42" s="241" t="s">
        <v>62</v>
      </c>
      <c r="Q42" s="241" t="s">
        <v>62</v>
      </c>
      <c r="R42" s="241" t="s">
        <v>62</v>
      </c>
    </row>
    <row r="43" spans="1:18" ht="38.65" customHeight="1" x14ac:dyDescent="0.2">
      <c r="A43" s="332"/>
      <c r="B43" s="148" t="s">
        <v>330</v>
      </c>
      <c r="C43" s="242"/>
      <c r="D43" s="242" t="s">
        <v>62</v>
      </c>
      <c r="E43" s="242"/>
      <c r="F43" s="242"/>
      <c r="G43" s="242">
        <f>G39</f>
        <v>881</v>
      </c>
      <c r="H43" s="142">
        <f t="shared" si="0"/>
        <v>881</v>
      </c>
      <c r="I43" s="274">
        <f t="shared" ref="I43" si="21">I39</f>
        <v>1</v>
      </c>
      <c r="J43" s="274">
        <f t="shared" si="2"/>
        <v>1</v>
      </c>
      <c r="K43" s="242">
        <f t="shared" si="3"/>
        <v>881</v>
      </c>
      <c r="L43" s="242" t="s">
        <v>62</v>
      </c>
      <c r="M43" s="150">
        <v>46022</v>
      </c>
      <c r="N43" s="150">
        <v>46022</v>
      </c>
      <c r="O43" s="156"/>
      <c r="P43" s="241" t="s">
        <v>62</v>
      </c>
      <c r="Q43" s="156"/>
      <c r="R43" s="156"/>
    </row>
    <row r="44" spans="1:18" ht="21" customHeight="1" x14ac:dyDescent="0.2">
      <c r="A44" s="332"/>
      <c r="B44" s="147" t="s">
        <v>71</v>
      </c>
      <c r="C44" s="242"/>
      <c r="D44" s="242"/>
      <c r="E44" s="242"/>
      <c r="F44" s="242"/>
      <c r="G44" s="242" t="s">
        <v>62</v>
      </c>
      <c r="H44" s="142" t="str">
        <f t="shared" si="0"/>
        <v>X</v>
      </c>
      <c r="I44" s="274" t="s">
        <v>62</v>
      </c>
      <c r="J44" s="274" t="str">
        <f t="shared" si="2"/>
        <v>X</v>
      </c>
      <c r="K44" s="242" t="str">
        <f t="shared" si="3"/>
        <v>X</v>
      </c>
      <c r="L44" s="242" t="s">
        <v>62</v>
      </c>
      <c r="M44" s="242"/>
      <c r="N44" s="242"/>
      <c r="O44" s="241" t="s">
        <v>62</v>
      </c>
      <c r="P44" s="241" t="s">
        <v>62</v>
      </c>
      <c r="Q44" s="241" t="s">
        <v>62</v>
      </c>
      <c r="R44" s="241" t="s">
        <v>62</v>
      </c>
    </row>
    <row r="45" spans="1:18" ht="21" customHeight="1" x14ac:dyDescent="0.2">
      <c r="A45" s="333"/>
      <c r="B45" s="148" t="s">
        <v>72</v>
      </c>
      <c r="C45" s="242"/>
      <c r="D45" s="242" t="s">
        <v>62</v>
      </c>
      <c r="E45" s="242"/>
      <c r="F45" s="242"/>
      <c r="G45" s="242">
        <f>G43</f>
        <v>881</v>
      </c>
      <c r="H45" s="142">
        <f t="shared" si="0"/>
        <v>881</v>
      </c>
      <c r="I45" s="274">
        <f t="shared" ref="I45" si="22">I43</f>
        <v>1</v>
      </c>
      <c r="J45" s="274">
        <f t="shared" si="2"/>
        <v>1</v>
      </c>
      <c r="K45" s="242">
        <f t="shared" si="3"/>
        <v>881</v>
      </c>
      <c r="L45" s="242" t="s">
        <v>62</v>
      </c>
      <c r="M45" s="150">
        <v>46022</v>
      </c>
      <c r="N45" s="150">
        <v>46022</v>
      </c>
      <c r="O45" s="156"/>
      <c r="P45" s="241" t="s">
        <v>62</v>
      </c>
      <c r="Q45" s="156"/>
      <c r="R45" s="156"/>
    </row>
    <row r="46" spans="1:18" s="56" customFormat="1" ht="74.45" customHeight="1" x14ac:dyDescent="0.25">
      <c r="A46" s="331" t="s">
        <v>217</v>
      </c>
      <c r="B46" s="137" t="str">
        <f>B38</f>
        <v>Результат предоставления субсидии 2 (код субсидии № 7033):</v>
      </c>
      <c r="C46" s="142" t="s">
        <v>191</v>
      </c>
      <c r="D46" s="141" t="s">
        <v>333</v>
      </c>
      <c r="E46" s="141" t="s">
        <v>320</v>
      </c>
      <c r="F46" s="142">
        <v>642</v>
      </c>
      <c r="G46" s="80">
        <v>453</v>
      </c>
      <c r="H46" s="142">
        <f t="shared" si="0"/>
        <v>453</v>
      </c>
      <c r="I46" s="80">
        <v>1</v>
      </c>
      <c r="J46" s="80">
        <f t="shared" si="2"/>
        <v>1</v>
      </c>
      <c r="K46" s="80">
        <f t="shared" si="3"/>
        <v>453</v>
      </c>
      <c r="L46" s="80"/>
      <c r="M46" s="240" t="s">
        <v>62</v>
      </c>
      <c r="N46" s="240" t="s">
        <v>62</v>
      </c>
      <c r="O46" s="78">
        <v>45802.58</v>
      </c>
      <c r="P46" s="78"/>
      <c r="Q46" s="78">
        <v>5863.2</v>
      </c>
      <c r="R46" s="78">
        <v>5863.2</v>
      </c>
    </row>
    <row r="47" spans="1:18" ht="15.75" x14ac:dyDescent="0.2">
      <c r="A47" s="332"/>
      <c r="B47" s="146" t="s">
        <v>70</v>
      </c>
      <c r="C47" s="242"/>
      <c r="D47" s="242" t="s">
        <v>62</v>
      </c>
      <c r="E47" s="242"/>
      <c r="F47" s="242"/>
      <c r="G47" s="242">
        <f>G46</f>
        <v>453</v>
      </c>
      <c r="H47" s="142">
        <f t="shared" si="0"/>
        <v>453</v>
      </c>
      <c r="I47" s="274">
        <f t="shared" ref="I47" si="23">I46</f>
        <v>1</v>
      </c>
      <c r="J47" s="274">
        <f t="shared" si="2"/>
        <v>1</v>
      </c>
      <c r="K47" s="242">
        <f t="shared" si="3"/>
        <v>453</v>
      </c>
      <c r="L47" s="242" t="s">
        <v>62</v>
      </c>
      <c r="M47" s="150">
        <v>46022</v>
      </c>
      <c r="N47" s="150">
        <v>46022</v>
      </c>
      <c r="O47" s="156"/>
      <c r="P47" s="241" t="s">
        <v>62</v>
      </c>
      <c r="Q47" s="156"/>
      <c r="R47" s="156"/>
    </row>
    <row r="48" spans="1:18" ht="14.25" x14ac:dyDescent="0.2">
      <c r="A48" s="332"/>
      <c r="B48" s="147" t="s">
        <v>76</v>
      </c>
      <c r="C48" s="242"/>
      <c r="D48" s="242"/>
      <c r="E48" s="242"/>
      <c r="F48" s="242"/>
      <c r="G48" s="242" t="s">
        <v>62</v>
      </c>
      <c r="H48" s="142" t="str">
        <f t="shared" si="0"/>
        <v>X</v>
      </c>
      <c r="I48" s="274" t="s">
        <v>62</v>
      </c>
      <c r="J48" s="274" t="str">
        <f t="shared" si="2"/>
        <v>X</v>
      </c>
      <c r="K48" s="242" t="str">
        <f t="shared" si="3"/>
        <v>X</v>
      </c>
      <c r="L48" s="242" t="s">
        <v>62</v>
      </c>
      <c r="M48" s="242"/>
      <c r="N48" s="242"/>
      <c r="O48" s="241" t="s">
        <v>62</v>
      </c>
      <c r="P48" s="241" t="s">
        <v>62</v>
      </c>
      <c r="Q48" s="241" t="s">
        <v>62</v>
      </c>
      <c r="R48" s="241" t="s">
        <v>62</v>
      </c>
    </row>
    <row r="49" spans="1:18" ht="65.45" customHeight="1" x14ac:dyDescent="0.2">
      <c r="A49" s="332"/>
      <c r="B49" s="148" t="s">
        <v>192</v>
      </c>
      <c r="C49" s="242"/>
      <c r="D49" s="242" t="s">
        <v>62</v>
      </c>
      <c r="E49" s="242"/>
      <c r="F49" s="242"/>
      <c r="G49" s="242">
        <f>G46</f>
        <v>453</v>
      </c>
      <c r="H49" s="142">
        <f t="shared" si="0"/>
        <v>453</v>
      </c>
      <c r="I49" s="274">
        <f t="shared" ref="I49" si="24">I46</f>
        <v>1</v>
      </c>
      <c r="J49" s="274">
        <f t="shared" si="2"/>
        <v>1</v>
      </c>
      <c r="K49" s="242">
        <f t="shared" si="3"/>
        <v>453</v>
      </c>
      <c r="L49" s="242" t="s">
        <v>62</v>
      </c>
      <c r="M49" s="150">
        <v>46022</v>
      </c>
      <c r="N49" s="150">
        <v>46022</v>
      </c>
      <c r="O49" s="156"/>
      <c r="P49" s="241" t="s">
        <v>62</v>
      </c>
      <c r="Q49" s="156"/>
      <c r="R49" s="156"/>
    </row>
    <row r="50" spans="1:18" ht="15" customHeight="1" x14ac:dyDescent="0.2">
      <c r="A50" s="332"/>
      <c r="B50" s="147" t="s">
        <v>193</v>
      </c>
      <c r="C50" s="242"/>
      <c r="D50" s="242"/>
      <c r="E50" s="242"/>
      <c r="F50" s="242"/>
      <c r="G50" s="242" t="s">
        <v>62</v>
      </c>
      <c r="H50" s="142" t="str">
        <f t="shared" si="0"/>
        <v>X</v>
      </c>
      <c r="I50" s="274" t="s">
        <v>62</v>
      </c>
      <c r="J50" s="274" t="str">
        <f t="shared" si="2"/>
        <v>X</v>
      </c>
      <c r="K50" s="242" t="str">
        <f t="shared" si="3"/>
        <v>X</v>
      </c>
      <c r="L50" s="242" t="s">
        <v>62</v>
      </c>
      <c r="M50" s="242"/>
      <c r="N50" s="242"/>
      <c r="O50" s="241" t="s">
        <v>62</v>
      </c>
      <c r="P50" s="241" t="s">
        <v>62</v>
      </c>
      <c r="Q50" s="241" t="s">
        <v>62</v>
      </c>
      <c r="R50" s="241" t="s">
        <v>62</v>
      </c>
    </row>
    <row r="51" spans="1:18" ht="38.65" customHeight="1" x14ac:dyDescent="0.2">
      <c r="A51" s="332"/>
      <c r="B51" s="148" t="s">
        <v>330</v>
      </c>
      <c r="C51" s="242"/>
      <c r="D51" s="242" t="s">
        <v>62</v>
      </c>
      <c r="E51" s="242"/>
      <c r="F51" s="242"/>
      <c r="G51" s="242">
        <f>G47</f>
        <v>453</v>
      </c>
      <c r="H51" s="142">
        <f t="shared" si="0"/>
        <v>453</v>
      </c>
      <c r="I51" s="274">
        <f t="shared" ref="I51" si="25">I47</f>
        <v>1</v>
      </c>
      <c r="J51" s="274">
        <f t="shared" si="2"/>
        <v>1</v>
      </c>
      <c r="K51" s="242">
        <f t="shared" si="3"/>
        <v>453</v>
      </c>
      <c r="L51" s="242" t="s">
        <v>62</v>
      </c>
      <c r="M51" s="150">
        <v>46022</v>
      </c>
      <c r="N51" s="150">
        <v>46022</v>
      </c>
      <c r="O51" s="156"/>
      <c r="P51" s="241" t="s">
        <v>62</v>
      </c>
      <c r="Q51" s="156"/>
      <c r="R51" s="156"/>
    </row>
    <row r="52" spans="1:18" ht="21" customHeight="1" x14ac:dyDescent="0.2">
      <c r="A52" s="332"/>
      <c r="B52" s="147" t="s">
        <v>71</v>
      </c>
      <c r="C52" s="242"/>
      <c r="D52" s="242"/>
      <c r="E52" s="242"/>
      <c r="F52" s="242"/>
      <c r="G52" s="242" t="s">
        <v>62</v>
      </c>
      <c r="H52" s="142" t="str">
        <f t="shared" si="0"/>
        <v>X</v>
      </c>
      <c r="I52" s="274" t="s">
        <v>62</v>
      </c>
      <c r="J52" s="274" t="str">
        <f t="shared" si="2"/>
        <v>X</v>
      </c>
      <c r="K52" s="242" t="str">
        <f t="shared" si="3"/>
        <v>X</v>
      </c>
      <c r="L52" s="242" t="s">
        <v>62</v>
      </c>
      <c r="M52" s="242"/>
      <c r="N52" s="242"/>
      <c r="O52" s="241" t="s">
        <v>62</v>
      </c>
      <c r="P52" s="241" t="s">
        <v>62</v>
      </c>
      <c r="Q52" s="241" t="s">
        <v>62</v>
      </c>
      <c r="R52" s="241" t="s">
        <v>62</v>
      </c>
    </row>
    <row r="53" spans="1:18" ht="21" customHeight="1" x14ac:dyDescent="0.2">
      <c r="A53" s="333"/>
      <c r="B53" s="148" t="s">
        <v>72</v>
      </c>
      <c r="C53" s="242"/>
      <c r="D53" s="242" t="s">
        <v>62</v>
      </c>
      <c r="E53" s="242"/>
      <c r="F53" s="242"/>
      <c r="G53" s="242">
        <f>G51</f>
        <v>453</v>
      </c>
      <c r="H53" s="142">
        <f t="shared" si="0"/>
        <v>453</v>
      </c>
      <c r="I53" s="274">
        <f t="shared" ref="I53" si="26">I51</f>
        <v>1</v>
      </c>
      <c r="J53" s="274">
        <f t="shared" si="2"/>
        <v>1</v>
      </c>
      <c r="K53" s="242">
        <f t="shared" si="3"/>
        <v>453</v>
      </c>
      <c r="L53" s="242" t="s">
        <v>62</v>
      </c>
      <c r="M53" s="150">
        <v>46022</v>
      </c>
      <c r="N53" s="150">
        <v>46022</v>
      </c>
      <c r="O53" s="156"/>
      <c r="P53" s="241" t="s">
        <v>62</v>
      </c>
      <c r="Q53" s="156"/>
      <c r="R53" s="156"/>
    </row>
    <row r="54" spans="1:18" s="56" customFormat="1" ht="74.45" customHeight="1" x14ac:dyDescent="0.25">
      <c r="A54" s="331" t="s">
        <v>218</v>
      </c>
      <c r="B54" s="137" t="str">
        <f>B46</f>
        <v>Результат предоставления субсидии 2 (код субсидии № 7033):</v>
      </c>
      <c r="C54" s="142" t="s">
        <v>191</v>
      </c>
      <c r="D54" s="141" t="s">
        <v>333</v>
      </c>
      <c r="E54" s="141" t="s">
        <v>320</v>
      </c>
      <c r="F54" s="142">
        <v>642</v>
      </c>
      <c r="G54" s="142">
        <v>911</v>
      </c>
      <c r="H54" s="142">
        <f t="shared" si="0"/>
        <v>911</v>
      </c>
      <c r="I54" s="142">
        <v>5</v>
      </c>
      <c r="J54" s="142">
        <v>5</v>
      </c>
      <c r="K54" s="142">
        <f t="shared" si="3"/>
        <v>911</v>
      </c>
      <c r="L54" s="142"/>
      <c r="M54" s="242" t="s">
        <v>62</v>
      </c>
      <c r="N54" s="242" t="s">
        <v>62</v>
      </c>
      <c r="O54" s="156">
        <v>134532.10999999999</v>
      </c>
      <c r="P54" s="156"/>
      <c r="Q54" s="156">
        <v>9080</v>
      </c>
      <c r="R54" s="156">
        <v>9080</v>
      </c>
    </row>
    <row r="55" spans="1:18" ht="15.75" x14ac:dyDescent="0.2">
      <c r="A55" s="332"/>
      <c r="B55" s="146" t="s">
        <v>70</v>
      </c>
      <c r="C55" s="242"/>
      <c r="D55" s="242" t="s">
        <v>62</v>
      </c>
      <c r="E55" s="242"/>
      <c r="F55" s="242"/>
      <c r="G55" s="242">
        <f>G54</f>
        <v>911</v>
      </c>
      <c r="H55" s="142">
        <f t="shared" si="0"/>
        <v>911</v>
      </c>
      <c r="I55" s="274">
        <f t="shared" ref="I55" si="27">I54</f>
        <v>5</v>
      </c>
      <c r="J55" s="274">
        <f t="shared" si="2"/>
        <v>5</v>
      </c>
      <c r="K55" s="242">
        <f t="shared" si="3"/>
        <v>911</v>
      </c>
      <c r="L55" s="242" t="s">
        <v>62</v>
      </c>
      <c r="M55" s="150">
        <v>46022</v>
      </c>
      <c r="N55" s="150">
        <v>46022</v>
      </c>
      <c r="O55" s="156"/>
      <c r="P55" s="241" t="s">
        <v>62</v>
      </c>
      <c r="Q55" s="156"/>
      <c r="R55" s="156"/>
    </row>
    <row r="56" spans="1:18" ht="14.25" x14ac:dyDescent="0.2">
      <c r="A56" s="332"/>
      <c r="B56" s="147" t="s">
        <v>76</v>
      </c>
      <c r="C56" s="242"/>
      <c r="D56" s="242"/>
      <c r="E56" s="242"/>
      <c r="F56" s="242"/>
      <c r="G56" s="242" t="s">
        <v>62</v>
      </c>
      <c r="H56" s="142" t="str">
        <f t="shared" si="0"/>
        <v>X</v>
      </c>
      <c r="I56" s="274" t="s">
        <v>62</v>
      </c>
      <c r="J56" s="274" t="str">
        <f t="shared" si="2"/>
        <v>X</v>
      </c>
      <c r="K56" s="242" t="str">
        <f t="shared" si="3"/>
        <v>X</v>
      </c>
      <c r="L56" s="242" t="s">
        <v>62</v>
      </c>
      <c r="M56" s="242"/>
      <c r="N56" s="242"/>
      <c r="O56" s="241" t="s">
        <v>62</v>
      </c>
      <c r="P56" s="241" t="s">
        <v>62</v>
      </c>
      <c r="Q56" s="241" t="s">
        <v>62</v>
      </c>
      <c r="R56" s="241" t="s">
        <v>62</v>
      </c>
    </row>
    <row r="57" spans="1:18" ht="65.45" customHeight="1" x14ac:dyDescent="0.2">
      <c r="A57" s="332"/>
      <c r="B57" s="148" t="s">
        <v>192</v>
      </c>
      <c r="C57" s="242"/>
      <c r="D57" s="242" t="s">
        <v>62</v>
      </c>
      <c r="E57" s="242"/>
      <c r="F57" s="242"/>
      <c r="G57" s="242">
        <f>G54</f>
        <v>911</v>
      </c>
      <c r="H57" s="142">
        <f t="shared" si="0"/>
        <v>911</v>
      </c>
      <c r="I57" s="274">
        <f t="shared" ref="I57" si="28">I54</f>
        <v>5</v>
      </c>
      <c r="J57" s="274">
        <f t="shared" si="2"/>
        <v>5</v>
      </c>
      <c r="K57" s="242">
        <f t="shared" si="3"/>
        <v>911</v>
      </c>
      <c r="L57" s="242" t="s">
        <v>62</v>
      </c>
      <c r="M57" s="150">
        <v>46022</v>
      </c>
      <c r="N57" s="150">
        <v>46022</v>
      </c>
      <c r="O57" s="156"/>
      <c r="P57" s="241" t="s">
        <v>62</v>
      </c>
      <c r="Q57" s="156"/>
      <c r="R57" s="156"/>
    </row>
    <row r="58" spans="1:18" ht="15" customHeight="1" x14ac:dyDescent="0.2">
      <c r="A58" s="332"/>
      <c r="B58" s="147" t="s">
        <v>193</v>
      </c>
      <c r="C58" s="242"/>
      <c r="D58" s="242"/>
      <c r="E58" s="242"/>
      <c r="F58" s="242"/>
      <c r="G58" s="242" t="s">
        <v>62</v>
      </c>
      <c r="H58" s="142" t="str">
        <f t="shared" si="0"/>
        <v>X</v>
      </c>
      <c r="I58" s="274" t="s">
        <v>62</v>
      </c>
      <c r="J58" s="274" t="str">
        <f t="shared" si="2"/>
        <v>X</v>
      </c>
      <c r="K58" s="242" t="str">
        <f t="shared" si="3"/>
        <v>X</v>
      </c>
      <c r="L58" s="242" t="s">
        <v>62</v>
      </c>
      <c r="M58" s="242"/>
      <c r="N58" s="242"/>
      <c r="O58" s="241" t="s">
        <v>62</v>
      </c>
      <c r="P58" s="241" t="s">
        <v>62</v>
      </c>
      <c r="Q58" s="241" t="s">
        <v>62</v>
      </c>
      <c r="R58" s="241" t="s">
        <v>62</v>
      </c>
    </row>
    <row r="59" spans="1:18" ht="38.65" customHeight="1" x14ac:dyDescent="0.2">
      <c r="A59" s="332"/>
      <c r="B59" s="148" t="s">
        <v>330</v>
      </c>
      <c r="C59" s="242"/>
      <c r="D59" s="242" t="s">
        <v>62</v>
      </c>
      <c r="E59" s="242"/>
      <c r="F59" s="242"/>
      <c r="G59" s="242">
        <f>G55</f>
        <v>911</v>
      </c>
      <c r="H59" s="142">
        <f t="shared" si="0"/>
        <v>911</v>
      </c>
      <c r="I59" s="274">
        <f t="shared" ref="I59" si="29">I55</f>
        <v>5</v>
      </c>
      <c r="J59" s="274">
        <f t="shared" si="2"/>
        <v>5</v>
      </c>
      <c r="K59" s="242">
        <f t="shared" si="3"/>
        <v>911</v>
      </c>
      <c r="L59" s="242" t="s">
        <v>62</v>
      </c>
      <c r="M59" s="150">
        <v>46022</v>
      </c>
      <c r="N59" s="150">
        <v>46022</v>
      </c>
      <c r="O59" s="156"/>
      <c r="P59" s="241" t="s">
        <v>62</v>
      </c>
      <c r="Q59" s="156"/>
      <c r="R59" s="156"/>
    </row>
    <row r="60" spans="1:18" ht="21" customHeight="1" x14ac:dyDescent="0.2">
      <c r="A60" s="332"/>
      <c r="B60" s="147" t="s">
        <v>71</v>
      </c>
      <c r="C60" s="242"/>
      <c r="D60" s="242"/>
      <c r="E60" s="242"/>
      <c r="F60" s="242"/>
      <c r="G60" s="242" t="s">
        <v>62</v>
      </c>
      <c r="H60" s="142" t="str">
        <f t="shared" si="0"/>
        <v>X</v>
      </c>
      <c r="I60" s="274" t="s">
        <v>62</v>
      </c>
      <c r="J60" s="274" t="str">
        <f t="shared" si="2"/>
        <v>X</v>
      </c>
      <c r="K60" s="242" t="str">
        <f t="shared" si="3"/>
        <v>X</v>
      </c>
      <c r="L60" s="242" t="s">
        <v>62</v>
      </c>
      <c r="M60" s="242"/>
      <c r="N60" s="242"/>
      <c r="O60" s="241" t="s">
        <v>62</v>
      </c>
      <c r="P60" s="241" t="s">
        <v>62</v>
      </c>
      <c r="Q60" s="241" t="s">
        <v>62</v>
      </c>
      <c r="R60" s="241" t="s">
        <v>62</v>
      </c>
    </row>
    <row r="61" spans="1:18" ht="21" customHeight="1" x14ac:dyDescent="0.2">
      <c r="A61" s="333"/>
      <c r="B61" s="148" t="s">
        <v>72</v>
      </c>
      <c r="C61" s="242"/>
      <c r="D61" s="242" t="s">
        <v>62</v>
      </c>
      <c r="E61" s="242"/>
      <c r="F61" s="242"/>
      <c r="G61" s="242">
        <f>G59</f>
        <v>911</v>
      </c>
      <c r="H61" s="142">
        <f t="shared" si="0"/>
        <v>911</v>
      </c>
      <c r="I61" s="274">
        <f t="shared" ref="I61" si="30">I59</f>
        <v>5</v>
      </c>
      <c r="J61" s="274">
        <f t="shared" si="2"/>
        <v>5</v>
      </c>
      <c r="K61" s="242">
        <f t="shared" si="3"/>
        <v>911</v>
      </c>
      <c r="L61" s="242" t="s">
        <v>62</v>
      </c>
      <c r="M61" s="150">
        <v>46022</v>
      </c>
      <c r="N61" s="150">
        <v>46022</v>
      </c>
      <c r="O61" s="156"/>
      <c r="P61" s="241" t="s">
        <v>62</v>
      </c>
      <c r="Q61" s="156"/>
      <c r="R61" s="156"/>
    </row>
    <row r="62" spans="1:18" s="56" customFormat="1" ht="74.45" customHeight="1" x14ac:dyDescent="0.25">
      <c r="A62" s="331" t="s">
        <v>219</v>
      </c>
      <c r="B62" s="137" t="str">
        <f>B54</f>
        <v>Результат предоставления субсидии 2 (код субсидии № 7033):</v>
      </c>
      <c r="C62" s="142" t="s">
        <v>191</v>
      </c>
      <c r="D62" s="141" t="s">
        <v>333</v>
      </c>
      <c r="E62" s="141" t="s">
        <v>320</v>
      </c>
      <c r="F62" s="142">
        <v>642</v>
      </c>
      <c r="G62" s="142">
        <v>725</v>
      </c>
      <c r="H62" s="142">
        <f t="shared" si="0"/>
        <v>725</v>
      </c>
      <c r="I62" s="142">
        <v>0</v>
      </c>
      <c r="J62" s="142">
        <f t="shared" si="2"/>
        <v>0</v>
      </c>
      <c r="K62" s="142">
        <f t="shared" si="3"/>
        <v>725</v>
      </c>
      <c r="L62" s="142"/>
      <c r="M62" s="242" t="s">
        <v>62</v>
      </c>
      <c r="N62" s="242" t="s">
        <v>62</v>
      </c>
      <c r="O62" s="156">
        <v>156182.57</v>
      </c>
      <c r="P62" s="156"/>
      <c r="Q62" s="156"/>
      <c r="R62" s="156"/>
    </row>
    <row r="63" spans="1:18" ht="15.75" x14ac:dyDescent="0.2">
      <c r="A63" s="332"/>
      <c r="B63" s="146" t="s">
        <v>70</v>
      </c>
      <c r="C63" s="242"/>
      <c r="D63" s="242" t="s">
        <v>62</v>
      </c>
      <c r="E63" s="242"/>
      <c r="F63" s="242"/>
      <c r="G63" s="242">
        <f>G62</f>
        <v>725</v>
      </c>
      <c r="H63" s="142">
        <f t="shared" si="0"/>
        <v>725</v>
      </c>
      <c r="I63" s="274">
        <f t="shared" ref="I63" si="31">I62</f>
        <v>0</v>
      </c>
      <c r="J63" s="274">
        <f t="shared" si="2"/>
        <v>0</v>
      </c>
      <c r="K63" s="242">
        <f t="shared" si="3"/>
        <v>725</v>
      </c>
      <c r="L63" s="242" t="s">
        <v>62</v>
      </c>
      <c r="M63" s="150">
        <v>46022</v>
      </c>
      <c r="N63" s="150">
        <v>46022</v>
      </c>
      <c r="O63" s="156"/>
      <c r="P63" s="241" t="s">
        <v>62</v>
      </c>
      <c r="Q63" s="156"/>
      <c r="R63" s="156"/>
    </row>
    <row r="64" spans="1:18" ht="14.25" x14ac:dyDescent="0.2">
      <c r="A64" s="332"/>
      <c r="B64" s="147" t="s">
        <v>76</v>
      </c>
      <c r="C64" s="242"/>
      <c r="D64" s="242"/>
      <c r="E64" s="242"/>
      <c r="F64" s="242"/>
      <c r="G64" s="242" t="s">
        <v>62</v>
      </c>
      <c r="H64" s="142" t="str">
        <f t="shared" si="0"/>
        <v>X</v>
      </c>
      <c r="I64" s="274" t="s">
        <v>62</v>
      </c>
      <c r="J64" s="274" t="str">
        <f t="shared" si="2"/>
        <v>X</v>
      </c>
      <c r="K64" s="242" t="str">
        <f t="shared" si="3"/>
        <v>X</v>
      </c>
      <c r="L64" s="242" t="s">
        <v>62</v>
      </c>
      <c r="M64" s="242"/>
      <c r="N64" s="242"/>
      <c r="O64" s="241" t="s">
        <v>62</v>
      </c>
      <c r="P64" s="241" t="s">
        <v>62</v>
      </c>
      <c r="Q64" s="241" t="s">
        <v>62</v>
      </c>
      <c r="R64" s="241" t="s">
        <v>62</v>
      </c>
    </row>
    <row r="65" spans="1:18" ht="65.45" customHeight="1" x14ac:dyDescent="0.2">
      <c r="A65" s="332"/>
      <c r="B65" s="148" t="s">
        <v>192</v>
      </c>
      <c r="C65" s="242"/>
      <c r="D65" s="242" t="s">
        <v>62</v>
      </c>
      <c r="E65" s="242"/>
      <c r="F65" s="242"/>
      <c r="G65" s="242">
        <f>G62</f>
        <v>725</v>
      </c>
      <c r="H65" s="142">
        <f t="shared" si="0"/>
        <v>725</v>
      </c>
      <c r="I65" s="274">
        <f t="shared" ref="I65" si="32">I62</f>
        <v>0</v>
      </c>
      <c r="J65" s="274">
        <f t="shared" si="2"/>
        <v>0</v>
      </c>
      <c r="K65" s="242">
        <f t="shared" si="3"/>
        <v>725</v>
      </c>
      <c r="L65" s="242" t="s">
        <v>62</v>
      </c>
      <c r="M65" s="150">
        <v>46022</v>
      </c>
      <c r="N65" s="150">
        <v>46022</v>
      </c>
      <c r="O65" s="156"/>
      <c r="P65" s="241" t="s">
        <v>62</v>
      </c>
      <c r="Q65" s="156"/>
      <c r="R65" s="156"/>
    </row>
    <row r="66" spans="1:18" ht="15" customHeight="1" x14ac:dyDescent="0.2">
      <c r="A66" s="332"/>
      <c r="B66" s="147" t="s">
        <v>193</v>
      </c>
      <c r="C66" s="242"/>
      <c r="D66" s="242"/>
      <c r="E66" s="242"/>
      <c r="F66" s="242"/>
      <c r="G66" s="242" t="s">
        <v>62</v>
      </c>
      <c r="H66" s="142" t="str">
        <f t="shared" si="0"/>
        <v>X</v>
      </c>
      <c r="I66" s="274" t="s">
        <v>62</v>
      </c>
      <c r="J66" s="274" t="str">
        <f t="shared" si="2"/>
        <v>X</v>
      </c>
      <c r="K66" s="242" t="str">
        <f t="shared" si="3"/>
        <v>X</v>
      </c>
      <c r="L66" s="242" t="s">
        <v>62</v>
      </c>
      <c r="M66" s="242"/>
      <c r="N66" s="242"/>
      <c r="O66" s="241" t="s">
        <v>62</v>
      </c>
      <c r="P66" s="241" t="s">
        <v>62</v>
      </c>
      <c r="Q66" s="241" t="s">
        <v>62</v>
      </c>
      <c r="R66" s="241" t="s">
        <v>62</v>
      </c>
    </row>
    <row r="67" spans="1:18" ht="38.65" customHeight="1" x14ac:dyDescent="0.2">
      <c r="A67" s="332"/>
      <c r="B67" s="148" t="s">
        <v>330</v>
      </c>
      <c r="C67" s="242"/>
      <c r="D67" s="242" t="s">
        <v>62</v>
      </c>
      <c r="E67" s="242"/>
      <c r="F67" s="242"/>
      <c r="G67" s="242">
        <f>G63</f>
        <v>725</v>
      </c>
      <c r="H67" s="142">
        <f t="shared" si="0"/>
        <v>725</v>
      </c>
      <c r="I67" s="274">
        <f t="shared" ref="I67" si="33">I63</f>
        <v>0</v>
      </c>
      <c r="J67" s="274">
        <f t="shared" si="2"/>
        <v>0</v>
      </c>
      <c r="K67" s="242">
        <f t="shared" si="3"/>
        <v>725</v>
      </c>
      <c r="L67" s="242" t="s">
        <v>62</v>
      </c>
      <c r="M67" s="150">
        <v>46022</v>
      </c>
      <c r="N67" s="150">
        <v>46022</v>
      </c>
      <c r="O67" s="156"/>
      <c r="P67" s="241" t="s">
        <v>62</v>
      </c>
      <c r="Q67" s="156"/>
      <c r="R67" s="156"/>
    </row>
    <row r="68" spans="1:18" ht="21" customHeight="1" x14ac:dyDescent="0.2">
      <c r="A68" s="332"/>
      <c r="B68" s="147" t="s">
        <v>71</v>
      </c>
      <c r="C68" s="242"/>
      <c r="D68" s="242"/>
      <c r="E68" s="242"/>
      <c r="F68" s="242"/>
      <c r="G68" s="242" t="s">
        <v>62</v>
      </c>
      <c r="H68" s="142" t="str">
        <f t="shared" si="0"/>
        <v>X</v>
      </c>
      <c r="I68" s="274" t="s">
        <v>62</v>
      </c>
      <c r="J68" s="274" t="str">
        <f t="shared" si="2"/>
        <v>X</v>
      </c>
      <c r="K68" s="242" t="str">
        <f t="shared" si="3"/>
        <v>X</v>
      </c>
      <c r="L68" s="242" t="s">
        <v>62</v>
      </c>
      <c r="M68" s="242"/>
      <c r="N68" s="242"/>
      <c r="O68" s="241" t="s">
        <v>62</v>
      </c>
      <c r="P68" s="241" t="s">
        <v>62</v>
      </c>
      <c r="Q68" s="241" t="s">
        <v>62</v>
      </c>
      <c r="R68" s="241" t="s">
        <v>62</v>
      </c>
    </row>
    <row r="69" spans="1:18" ht="21" customHeight="1" x14ac:dyDescent="0.2">
      <c r="A69" s="333"/>
      <c r="B69" s="148" t="s">
        <v>72</v>
      </c>
      <c r="C69" s="242"/>
      <c r="D69" s="242" t="s">
        <v>62</v>
      </c>
      <c r="E69" s="242"/>
      <c r="F69" s="242"/>
      <c r="G69" s="242">
        <f>G67</f>
        <v>725</v>
      </c>
      <c r="H69" s="142">
        <f t="shared" si="0"/>
        <v>725</v>
      </c>
      <c r="I69" s="274">
        <f t="shared" ref="I69" si="34">I67</f>
        <v>0</v>
      </c>
      <c r="J69" s="274">
        <f t="shared" si="2"/>
        <v>0</v>
      </c>
      <c r="K69" s="242">
        <f t="shared" si="3"/>
        <v>725</v>
      </c>
      <c r="L69" s="242" t="s">
        <v>62</v>
      </c>
      <c r="M69" s="150">
        <v>46022</v>
      </c>
      <c r="N69" s="150">
        <v>46022</v>
      </c>
      <c r="O69" s="156"/>
      <c r="P69" s="241" t="s">
        <v>62</v>
      </c>
      <c r="Q69" s="156"/>
      <c r="R69" s="156"/>
    </row>
    <row r="70" spans="1:18" s="56" customFormat="1" ht="74.45" customHeight="1" x14ac:dyDescent="0.25">
      <c r="A70" s="331" t="s">
        <v>220</v>
      </c>
      <c r="B70" s="137" t="str">
        <f>B62</f>
        <v>Результат предоставления субсидии 2 (код субсидии № 7033):</v>
      </c>
      <c r="C70" s="142" t="s">
        <v>191</v>
      </c>
      <c r="D70" s="141" t="s">
        <v>333</v>
      </c>
      <c r="E70" s="141" t="s">
        <v>320</v>
      </c>
      <c r="F70" s="142">
        <v>642</v>
      </c>
      <c r="G70" s="142">
        <v>95</v>
      </c>
      <c r="H70" s="142">
        <f t="shared" si="0"/>
        <v>95</v>
      </c>
      <c r="I70" s="142">
        <v>0</v>
      </c>
      <c r="J70" s="142">
        <f t="shared" si="2"/>
        <v>0</v>
      </c>
      <c r="K70" s="142">
        <f t="shared" si="3"/>
        <v>95</v>
      </c>
      <c r="L70" s="142"/>
      <c r="M70" s="242" t="s">
        <v>62</v>
      </c>
      <c r="N70" s="242" t="s">
        <v>62</v>
      </c>
      <c r="O70" s="156">
        <v>53327.87</v>
      </c>
      <c r="P70" s="156"/>
      <c r="Q70" s="156"/>
      <c r="R70" s="156"/>
    </row>
    <row r="71" spans="1:18" ht="15.75" x14ac:dyDescent="0.2">
      <c r="A71" s="332"/>
      <c r="B71" s="146" t="s">
        <v>70</v>
      </c>
      <c r="C71" s="242"/>
      <c r="D71" s="242" t="s">
        <v>62</v>
      </c>
      <c r="E71" s="242"/>
      <c r="F71" s="242"/>
      <c r="G71" s="242">
        <f>G70</f>
        <v>95</v>
      </c>
      <c r="H71" s="142">
        <f t="shared" ref="H71:H134" si="35">G71</f>
        <v>95</v>
      </c>
      <c r="I71" s="274">
        <f t="shared" ref="I71" si="36">I70</f>
        <v>0</v>
      </c>
      <c r="J71" s="274">
        <f t="shared" ref="J71:J134" si="37">I71</f>
        <v>0</v>
      </c>
      <c r="K71" s="242">
        <f t="shared" ref="K71:K134" si="38">G71</f>
        <v>95</v>
      </c>
      <c r="L71" s="242" t="s">
        <v>62</v>
      </c>
      <c r="M71" s="150">
        <v>46022</v>
      </c>
      <c r="N71" s="150">
        <v>46022</v>
      </c>
      <c r="O71" s="156"/>
      <c r="P71" s="241" t="s">
        <v>62</v>
      </c>
      <c r="Q71" s="156"/>
      <c r="R71" s="156"/>
    </row>
    <row r="72" spans="1:18" ht="14.25" x14ac:dyDescent="0.2">
      <c r="A72" s="332"/>
      <c r="B72" s="147" t="s">
        <v>76</v>
      </c>
      <c r="C72" s="242"/>
      <c r="D72" s="242"/>
      <c r="E72" s="242"/>
      <c r="F72" s="242"/>
      <c r="G72" s="242" t="s">
        <v>62</v>
      </c>
      <c r="H72" s="142" t="str">
        <f t="shared" si="35"/>
        <v>X</v>
      </c>
      <c r="I72" s="274" t="s">
        <v>62</v>
      </c>
      <c r="J72" s="274" t="str">
        <f t="shared" si="37"/>
        <v>X</v>
      </c>
      <c r="K72" s="242" t="str">
        <f t="shared" si="38"/>
        <v>X</v>
      </c>
      <c r="L72" s="242" t="s">
        <v>62</v>
      </c>
      <c r="M72" s="242"/>
      <c r="N72" s="242"/>
      <c r="O72" s="241" t="s">
        <v>62</v>
      </c>
      <c r="P72" s="241" t="s">
        <v>62</v>
      </c>
      <c r="Q72" s="241" t="s">
        <v>62</v>
      </c>
      <c r="R72" s="241" t="s">
        <v>62</v>
      </c>
    </row>
    <row r="73" spans="1:18" ht="65.45" customHeight="1" x14ac:dyDescent="0.2">
      <c r="A73" s="332"/>
      <c r="B73" s="148" t="s">
        <v>192</v>
      </c>
      <c r="C73" s="242"/>
      <c r="D73" s="242" t="s">
        <v>62</v>
      </c>
      <c r="E73" s="242"/>
      <c r="F73" s="242"/>
      <c r="G73" s="242">
        <f>G70</f>
        <v>95</v>
      </c>
      <c r="H73" s="142">
        <f t="shared" si="35"/>
        <v>95</v>
      </c>
      <c r="I73" s="274">
        <f t="shared" ref="I73" si="39">I70</f>
        <v>0</v>
      </c>
      <c r="J73" s="274">
        <f t="shared" si="37"/>
        <v>0</v>
      </c>
      <c r="K73" s="242">
        <f t="shared" si="38"/>
        <v>95</v>
      </c>
      <c r="L73" s="242" t="s">
        <v>62</v>
      </c>
      <c r="M73" s="150">
        <v>46022</v>
      </c>
      <c r="N73" s="150">
        <v>46022</v>
      </c>
      <c r="O73" s="156"/>
      <c r="P73" s="241" t="s">
        <v>62</v>
      </c>
      <c r="Q73" s="156"/>
      <c r="R73" s="156"/>
    </row>
    <row r="74" spans="1:18" ht="15" customHeight="1" x14ac:dyDescent="0.2">
      <c r="A74" s="332"/>
      <c r="B74" s="147" t="s">
        <v>193</v>
      </c>
      <c r="C74" s="242"/>
      <c r="D74" s="242"/>
      <c r="E74" s="242"/>
      <c r="F74" s="242"/>
      <c r="G74" s="242" t="s">
        <v>62</v>
      </c>
      <c r="H74" s="142" t="str">
        <f t="shared" si="35"/>
        <v>X</v>
      </c>
      <c r="I74" s="274" t="s">
        <v>62</v>
      </c>
      <c r="J74" s="274" t="str">
        <f t="shared" si="37"/>
        <v>X</v>
      </c>
      <c r="K74" s="242" t="str">
        <f t="shared" si="38"/>
        <v>X</v>
      </c>
      <c r="L74" s="242" t="s">
        <v>62</v>
      </c>
      <c r="M74" s="242"/>
      <c r="N74" s="242"/>
      <c r="O74" s="241" t="s">
        <v>62</v>
      </c>
      <c r="P74" s="241" t="s">
        <v>62</v>
      </c>
      <c r="Q74" s="241" t="s">
        <v>62</v>
      </c>
      <c r="R74" s="241" t="s">
        <v>62</v>
      </c>
    </row>
    <row r="75" spans="1:18" ht="38.65" customHeight="1" x14ac:dyDescent="0.2">
      <c r="A75" s="332"/>
      <c r="B75" s="148" t="s">
        <v>330</v>
      </c>
      <c r="C75" s="242"/>
      <c r="D75" s="242" t="s">
        <v>62</v>
      </c>
      <c r="E75" s="242"/>
      <c r="F75" s="242"/>
      <c r="G75" s="242">
        <f>G71</f>
        <v>95</v>
      </c>
      <c r="H75" s="142">
        <f t="shared" si="35"/>
        <v>95</v>
      </c>
      <c r="I75" s="274">
        <f t="shared" ref="I75" si="40">I71</f>
        <v>0</v>
      </c>
      <c r="J75" s="274">
        <f t="shared" si="37"/>
        <v>0</v>
      </c>
      <c r="K75" s="242">
        <f t="shared" si="38"/>
        <v>95</v>
      </c>
      <c r="L75" s="242" t="s">
        <v>62</v>
      </c>
      <c r="M75" s="150">
        <v>46022</v>
      </c>
      <c r="N75" s="150">
        <v>46022</v>
      </c>
      <c r="O75" s="156"/>
      <c r="P75" s="241" t="s">
        <v>62</v>
      </c>
      <c r="Q75" s="156"/>
      <c r="R75" s="156"/>
    </row>
    <row r="76" spans="1:18" ht="21" customHeight="1" x14ac:dyDescent="0.2">
      <c r="A76" s="332"/>
      <c r="B76" s="147" t="s">
        <v>71</v>
      </c>
      <c r="C76" s="242"/>
      <c r="D76" s="242"/>
      <c r="E76" s="242"/>
      <c r="F76" s="242"/>
      <c r="G76" s="242" t="s">
        <v>62</v>
      </c>
      <c r="H76" s="142" t="str">
        <f t="shared" si="35"/>
        <v>X</v>
      </c>
      <c r="I76" s="274" t="s">
        <v>62</v>
      </c>
      <c r="J76" s="274" t="str">
        <f t="shared" si="37"/>
        <v>X</v>
      </c>
      <c r="K76" s="242" t="str">
        <f t="shared" si="38"/>
        <v>X</v>
      </c>
      <c r="L76" s="242" t="s">
        <v>62</v>
      </c>
      <c r="M76" s="242"/>
      <c r="N76" s="242"/>
      <c r="O76" s="241" t="s">
        <v>62</v>
      </c>
      <c r="P76" s="241" t="s">
        <v>62</v>
      </c>
      <c r="Q76" s="241" t="s">
        <v>62</v>
      </c>
      <c r="R76" s="241" t="s">
        <v>62</v>
      </c>
    </row>
    <row r="77" spans="1:18" ht="21" customHeight="1" x14ac:dyDescent="0.2">
      <c r="A77" s="333"/>
      <c r="B77" s="148" t="s">
        <v>72</v>
      </c>
      <c r="C77" s="242"/>
      <c r="D77" s="242" t="s">
        <v>62</v>
      </c>
      <c r="E77" s="242"/>
      <c r="F77" s="242"/>
      <c r="G77" s="242">
        <f>G75</f>
        <v>95</v>
      </c>
      <c r="H77" s="142">
        <f t="shared" si="35"/>
        <v>95</v>
      </c>
      <c r="I77" s="274">
        <f t="shared" ref="I77" si="41">I75</f>
        <v>0</v>
      </c>
      <c r="J77" s="274">
        <f t="shared" si="37"/>
        <v>0</v>
      </c>
      <c r="K77" s="242">
        <f t="shared" si="38"/>
        <v>95</v>
      </c>
      <c r="L77" s="242" t="s">
        <v>62</v>
      </c>
      <c r="M77" s="150">
        <v>46022</v>
      </c>
      <c r="N77" s="150">
        <v>46022</v>
      </c>
      <c r="O77" s="156"/>
      <c r="P77" s="241" t="s">
        <v>62</v>
      </c>
      <c r="Q77" s="156"/>
      <c r="R77" s="156"/>
    </row>
    <row r="78" spans="1:18" s="56" customFormat="1" ht="74.45" customHeight="1" x14ac:dyDescent="0.25">
      <c r="A78" s="331" t="s">
        <v>221</v>
      </c>
      <c r="B78" s="137" t="str">
        <f>B70</f>
        <v>Результат предоставления субсидии 2 (код субсидии № 7033):</v>
      </c>
      <c r="C78" s="142" t="s">
        <v>191</v>
      </c>
      <c r="D78" s="141" t="s">
        <v>333</v>
      </c>
      <c r="E78" s="141" t="s">
        <v>320</v>
      </c>
      <c r="F78" s="142">
        <v>642</v>
      </c>
      <c r="G78" s="142">
        <v>863</v>
      </c>
      <c r="H78" s="142">
        <f t="shared" si="35"/>
        <v>863</v>
      </c>
      <c r="I78" s="142">
        <v>0</v>
      </c>
      <c r="J78" s="142">
        <f t="shared" si="37"/>
        <v>0</v>
      </c>
      <c r="K78" s="142">
        <f t="shared" si="38"/>
        <v>863</v>
      </c>
      <c r="L78" s="142"/>
      <c r="M78" s="242" t="s">
        <v>62</v>
      </c>
      <c r="N78" s="242" t="s">
        <v>62</v>
      </c>
      <c r="O78" s="156">
        <v>62328.6</v>
      </c>
      <c r="P78" s="156"/>
      <c r="Q78" s="156"/>
      <c r="R78" s="156"/>
    </row>
    <row r="79" spans="1:18" ht="15.75" x14ac:dyDescent="0.2">
      <c r="A79" s="332"/>
      <c r="B79" s="146" t="s">
        <v>70</v>
      </c>
      <c r="C79" s="242"/>
      <c r="D79" s="242" t="s">
        <v>62</v>
      </c>
      <c r="E79" s="242"/>
      <c r="F79" s="242"/>
      <c r="G79" s="242">
        <f>G78</f>
        <v>863</v>
      </c>
      <c r="H79" s="142">
        <f t="shared" si="35"/>
        <v>863</v>
      </c>
      <c r="I79" s="274">
        <f t="shared" ref="I79" si="42">I78</f>
        <v>0</v>
      </c>
      <c r="J79" s="274">
        <f t="shared" si="37"/>
        <v>0</v>
      </c>
      <c r="K79" s="242">
        <f t="shared" si="38"/>
        <v>863</v>
      </c>
      <c r="L79" s="242" t="s">
        <v>62</v>
      </c>
      <c r="M79" s="150">
        <v>46022</v>
      </c>
      <c r="N79" s="150">
        <v>46022</v>
      </c>
      <c r="O79" s="156"/>
      <c r="P79" s="241" t="s">
        <v>62</v>
      </c>
      <c r="Q79" s="156"/>
      <c r="R79" s="156"/>
    </row>
    <row r="80" spans="1:18" ht="14.25" x14ac:dyDescent="0.2">
      <c r="A80" s="332"/>
      <c r="B80" s="147" t="s">
        <v>76</v>
      </c>
      <c r="C80" s="242"/>
      <c r="D80" s="242"/>
      <c r="E80" s="242"/>
      <c r="F80" s="242"/>
      <c r="G80" s="242" t="s">
        <v>62</v>
      </c>
      <c r="H80" s="142" t="str">
        <f t="shared" si="35"/>
        <v>X</v>
      </c>
      <c r="I80" s="274" t="s">
        <v>62</v>
      </c>
      <c r="J80" s="274" t="str">
        <f t="shared" si="37"/>
        <v>X</v>
      </c>
      <c r="K80" s="242" t="str">
        <f t="shared" si="38"/>
        <v>X</v>
      </c>
      <c r="L80" s="242" t="s">
        <v>62</v>
      </c>
      <c r="M80" s="242"/>
      <c r="N80" s="242"/>
      <c r="O80" s="241" t="s">
        <v>62</v>
      </c>
      <c r="P80" s="241" t="s">
        <v>62</v>
      </c>
      <c r="Q80" s="241" t="s">
        <v>62</v>
      </c>
      <c r="R80" s="241" t="s">
        <v>62</v>
      </c>
    </row>
    <row r="81" spans="1:18" ht="65.45" customHeight="1" x14ac:dyDescent="0.2">
      <c r="A81" s="332"/>
      <c r="B81" s="148" t="s">
        <v>192</v>
      </c>
      <c r="C81" s="242"/>
      <c r="D81" s="242" t="s">
        <v>62</v>
      </c>
      <c r="E81" s="242"/>
      <c r="F81" s="242"/>
      <c r="G81" s="242">
        <f>G78</f>
        <v>863</v>
      </c>
      <c r="H81" s="142">
        <f t="shared" si="35"/>
        <v>863</v>
      </c>
      <c r="I81" s="274">
        <f t="shared" ref="I81" si="43">I78</f>
        <v>0</v>
      </c>
      <c r="J81" s="274">
        <f t="shared" si="37"/>
        <v>0</v>
      </c>
      <c r="K81" s="242">
        <f t="shared" si="38"/>
        <v>863</v>
      </c>
      <c r="L81" s="242" t="s">
        <v>62</v>
      </c>
      <c r="M81" s="150">
        <v>46022</v>
      </c>
      <c r="N81" s="150">
        <v>46022</v>
      </c>
      <c r="O81" s="156"/>
      <c r="P81" s="241" t="s">
        <v>62</v>
      </c>
      <c r="Q81" s="156"/>
      <c r="R81" s="156"/>
    </row>
    <row r="82" spans="1:18" ht="15" customHeight="1" x14ac:dyDescent="0.2">
      <c r="A82" s="332"/>
      <c r="B82" s="147" t="s">
        <v>193</v>
      </c>
      <c r="C82" s="242"/>
      <c r="D82" s="242"/>
      <c r="E82" s="242"/>
      <c r="F82" s="242"/>
      <c r="G82" s="242" t="s">
        <v>62</v>
      </c>
      <c r="H82" s="142" t="str">
        <f t="shared" si="35"/>
        <v>X</v>
      </c>
      <c r="I82" s="274" t="s">
        <v>62</v>
      </c>
      <c r="J82" s="274" t="str">
        <f t="shared" si="37"/>
        <v>X</v>
      </c>
      <c r="K82" s="242" t="str">
        <f t="shared" si="38"/>
        <v>X</v>
      </c>
      <c r="L82" s="242" t="s">
        <v>62</v>
      </c>
      <c r="M82" s="242"/>
      <c r="N82" s="242"/>
      <c r="O82" s="241" t="s">
        <v>62</v>
      </c>
      <c r="P82" s="241" t="s">
        <v>62</v>
      </c>
      <c r="Q82" s="241" t="s">
        <v>62</v>
      </c>
      <c r="R82" s="241" t="s">
        <v>62</v>
      </c>
    </row>
    <row r="83" spans="1:18" ht="38.65" customHeight="1" x14ac:dyDescent="0.2">
      <c r="A83" s="332"/>
      <c r="B83" s="148" t="s">
        <v>330</v>
      </c>
      <c r="C83" s="242"/>
      <c r="D83" s="242" t="s">
        <v>62</v>
      </c>
      <c r="E83" s="242"/>
      <c r="F83" s="242"/>
      <c r="G83" s="242">
        <f>G79</f>
        <v>863</v>
      </c>
      <c r="H83" s="142">
        <f t="shared" si="35"/>
        <v>863</v>
      </c>
      <c r="I83" s="274">
        <f t="shared" ref="I83" si="44">I79</f>
        <v>0</v>
      </c>
      <c r="J83" s="274">
        <f t="shared" si="37"/>
        <v>0</v>
      </c>
      <c r="K83" s="242">
        <f t="shared" si="38"/>
        <v>863</v>
      </c>
      <c r="L83" s="242" t="s">
        <v>62</v>
      </c>
      <c r="M83" s="150">
        <v>46022</v>
      </c>
      <c r="N83" s="150">
        <v>46022</v>
      </c>
      <c r="O83" s="156"/>
      <c r="P83" s="241" t="s">
        <v>62</v>
      </c>
      <c r="Q83" s="156"/>
      <c r="R83" s="156"/>
    </row>
    <row r="84" spans="1:18" ht="21" customHeight="1" x14ac:dyDescent="0.2">
      <c r="A84" s="332"/>
      <c r="B84" s="147" t="s">
        <v>71</v>
      </c>
      <c r="C84" s="242"/>
      <c r="D84" s="242"/>
      <c r="E84" s="242"/>
      <c r="F84" s="242"/>
      <c r="G84" s="242" t="s">
        <v>62</v>
      </c>
      <c r="H84" s="142" t="str">
        <f t="shared" si="35"/>
        <v>X</v>
      </c>
      <c r="I84" s="274" t="s">
        <v>62</v>
      </c>
      <c r="J84" s="274" t="str">
        <f t="shared" si="37"/>
        <v>X</v>
      </c>
      <c r="K84" s="242" t="str">
        <f t="shared" si="38"/>
        <v>X</v>
      </c>
      <c r="L84" s="242" t="s">
        <v>62</v>
      </c>
      <c r="M84" s="242"/>
      <c r="N84" s="242"/>
      <c r="O84" s="241" t="s">
        <v>62</v>
      </c>
      <c r="P84" s="241" t="s">
        <v>62</v>
      </c>
      <c r="Q84" s="241" t="s">
        <v>62</v>
      </c>
      <c r="R84" s="241" t="s">
        <v>62</v>
      </c>
    </row>
    <row r="85" spans="1:18" ht="21" customHeight="1" x14ac:dyDescent="0.2">
      <c r="A85" s="333"/>
      <c r="B85" s="148" t="s">
        <v>72</v>
      </c>
      <c r="C85" s="242"/>
      <c r="D85" s="242" t="s">
        <v>62</v>
      </c>
      <c r="E85" s="242"/>
      <c r="F85" s="242"/>
      <c r="G85" s="242">
        <f>G83</f>
        <v>863</v>
      </c>
      <c r="H85" s="142">
        <f t="shared" si="35"/>
        <v>863</v>
      </c>
      <c r="I85" s="274">
        <f t="shared" ref="I85" si="45">I83</f>
        <v>0</v>
      </c>
      <c r="J85" s="274">
        <f t="shared" si="37"/>
        <v>0</v>
      </c>
      <c r="K85" s="242">
        <f t="shared" si="38"/>
        <v>863</v>
      </c>
      <c r="L85" s="242" t="s">
        <v>62</v>
      </c>
      <c r="M85" s="150">
        <v>46022</v>
      </c>
      <c r="N85" s="150">
        <v>46022</v>
      </c>
      <c r="O85" s="156"/>
      <c r="P85" s="241" t="s">
        <v>62</v>
      </c>
      <c r="Q85" s="156"/>
      <c r="R85" s="156"/>
    </row>
    <row r="86" spans="1:18" s="56" customFormat="1" ht="74.45" customHeight="1" x14ac:dyDescent="0.25">
      <c r="A86" s="331" t="s">
        <v>222</v>
      </c>
      <c r="B86" s="137" t="str">
        <f>B78</f>
        <v>Результат предоставления субсидии 2 (код субсидии № 7033):</v>
      </c>
      <c r="C86" s="142" t="s">
        <v>191</v>
      </c>
      <c r="D86" s="141" t="s">
        <v>333</v>
      </c>
      <c r="E86" s="141" t="s">
        <v>320</v>
      </c>
      <c r="F86" s="142">
        <v>642</v>
      </c>
      <c r="G86" s="142">
        <v>940</v>
      </c>
      <c r="H86" s="142">
        <f t="shared" si="35"/>
        <v>940</v>
      </c>
      <c r="I86" s="142">
        <v>17</v>
      </c>
      <c r="J86" s="142">
        <v>17</v>
      </c>
      <c r="K86" s="142">
        <f t="shared" si="38"/>
        <v>940</v>
      </c>
      <c r="L86" s="142"/>
      <c r="M86" s="242" t="s">
        <v>62</v>
      </c>
      <c r="N86" s="242" t="s">
        <v>62</v>
      </c>
      <c r="O86" s="156">
        <v>127727.89</v>
      </c>
      <c r="P86" s="156"/>
      <c r="Q86" s="156">
        <v>7402</v>
      </c>
      <c r="R86" s="156">
        <v>7402</v>
      </c>
    </row>
    <row r="87" spans="1:18" ht="15.75" x14ac:dyDescent="0.2">
      <c r="A87" s="332"/>
      <c r="B87" s="146" t="s">
        <v>70</v>
      </c>
      <c r="C87" s="242"/>
      <c r="D87" s="242" t="s">
        <v>62</v>
      </c>
      <c r="E87" s="242"/>
      <c r="F87" s="242"/>
      <c r="G87" s="242">
        <f>G86</f>
        <v>940</v>
      </c>
      <c r="H87" s="142">
        <f t="shared" si="35"/>
        <v>940</v>
      </c>
      <c r="I87" s="274">
        <f t="shared" ref="I87" si="46">I86</f>
        <v>17</v>
      </c>
      <c r="J87" s="274">
        <f t="shared" si="37"/>
        <v>17</v>
      </c>
      <c r="K87" s="242">
        <f t="shared" si="38"/>
        <v>940</v>
      </c>
      <c r="L87" s="242" t="s">
        <v>62</v>
      </c>
      <c r="M87" s="150">
        <v>46022</v>
      </c>
      <c r="N87" s="150">
        <v>46022</v>
      </c>
      <c r="O87" s="156"/>
      <c r="P87" s="241" t="s">
        <v>62</v>
      </c>
      <c r="Q87" s="156"/>
      <c r="R87" s="156"/>
    </row>
    <row r="88" spans="1:18" ht="14.25" x14ac:dyDescent="0.2">
      <c r="A88" s="332"/>
      <c r="B88" s="147" t="s">
        <v>76</v>
      </c>
      <c r="C88" s="242"/>
      <c r="D88" s="242"/>
      <c r="E88" s="242"/>
      <c r="F88" s="242"/>
      <c r="G88" s="242" t="s">
        <v>62</v>
      </c>
      <c r="H88" s="142" t="str">
        <f t="shared" si="35"/>
        <v>X</v>
      </c>
      <c r="I88" s="274" t="s">
        <v>62</v>
      </c>
      <c r="J88" s="274" t="str">
        <f t="shared" si="37"/>
        <v>X</v>
      </c>
      <c r="K88" s="242" t="str">
        <f t="shared" si="38"/>
        <v>X</v>
      </c>
      <c r="L88" s="242" t="s">
        <v>62</v>
      </c>
      <c r="M88" s="242"/>
      <c r="N88" s="242"/>
      <c r="O88" s="241" t="s">
        <v>62</v>
      </c>
      <c r="P88" s="241" t="s">
        <v>62</v>
      </c>
      <c r="Q88" s="241" t="s">
        <v>62</v>
      </c>
      <c r="R88" s="241" t="s">
        <v>62</v>
      </c>
    </row>
    <row r="89" spans="1:18" ht="65.45" customHeight="1" x14ac:dyDescent="0.2">
      <c r="A89" s="332"/>
      <c r="B89" s="148" t="s">
        <v>192</v>
      </c>
      <c r="C89" s="242"/>
      <c r="D89" s="242" t="s">
        <v>62</v>
      </c>
      <c r="E89" s="242"/>
      <c r="F89" s="242"/>
      <c r="G89" s="242">
        <f>G86</f>
        <v>940</v>
      </c>
      <c r="H89" s="142">
        <f t="shared" si="35"/>
        <v>940</v>
      </c>
      <c r="I89" s="274">
        <f t="shared" ref="I89" si="47">I86</f>
        <v>17</v>
      </c>
      <c r="J89" s="274">
        <f t="shared" si="37"/>
        <v>17</v>
      </c>
      <c r="K89" s="242">
        <f t="shared" si="38"/>
        <v>940</v>
      </c>
      <c r="L89" s="242" t="s">
        <v>62</v>
      </c>
      <c r="M89" s="150">
        <v>46022</v>
      </c>
      <c r="N89" s="150">
        <v>46022</v>
      </c>
      <c r="O89" s="156"/>
      <c r="P89" s="241" t="s">
        <v>62</v>
      </c>
      <c r="Q89" s="156"/>
      <c r="R89" s="156"/>
    </row>
    <row r="90" spans="1:18" ht="15" customHeight="1" x14ac:dyDescent="0.2">
      <c r="A90" s="332"/>
      <c r="B90" s="147" t="s">
        <v>193</v>
      </c>
      <c r="C90" s="242"/>
      <c r="D90" s="242"/>
      <c r="E90" s="242"/>
      <c r="F90" s="242"/>
      <c r="G90" s="242" t="s">
        <v>62</v>
      </c>
      <c r="H90" s="142" t="str">
        <f t="shared" si="35"/>
        <v>X</v>
      </c>
      <c r="I90" s="274" t="s">
        <v>62</v>
      </c>
      <c r="J90" s="274" t="str">
        <f t="shared" si="37"/>
        <v>X</v>
      </c>
      <c r="K90" s="242" t="str">
        <f t="shared" si="38"/>
        <v>X</v>
      </c>
      <c r="L90" s="242" t="s">
        <v>62</v>
      </c>
      <c r="M90" s="242"/>
      <c r="N90" s="242"/>
      <c r="O90" s="241" t="s">
        <v>62</v>
      </c>
      <c r="P90" s="241" t="s">
        <v>62</v>
      </c>
      <c r="Q90" s="241" t="s">
        <v>62</v>
      </c>
      <c r="R90" s="241" t="s">
        <v>62</v>
      </c>
    </row>
    <row r="91" spans="1:18" ht="38.65" customHeight="1" x14ac:dyDescent="0.2">
      <c r="A91" s="332"/>
      <c r="B91" s="148" t="s">
        <v>330</v>
      </c>
      <c r="C91" s="242"/>
      <c r="D91" s="242" t="s">
        <v>62</v>
      </c>
      <c r="E91" s="242"/>
      <c r="F91" s="242"/>
      <c r="G91" s="242">
        <f>G87</f>
        <v>940</v>
      </c>
      <c r="H91" s="142">
        <f t="shared" si="35"/>
        <v>940</v>
      </c>
      <c r="I91" s="274">
        <f t="shared" ref="I91" si="48">I87</f>
        <v>17</v>
      </c>
      <c r="J91" s="274">
        <f t="shared" si="37"/>
        <v>17</v>
      </c>
      <c r="K91" s="242">
        <f t="shared" si="38"/>
        <v>940</v>
      </c>
      <c r="L91" s="242" t="s">
        <v>62</v>
      </c>
      <c r="M91" s="150">
        <v>46022</v>
      </c>
      <c r="N91" s="150">
        <v>46022</v>
      </c>
      <c r="O91" s="156"/>
      <c r="P91" s="241" t="s">
        <v>62</v>
      </c>
      <c r="Q91" s="156"/>
      <c r="R91" s="156"/>
    </row>
    <row r="92" spans="1:18" ht="21" customHeight="1" x14ac:dyDescent="0.2">
      <c r="A92" s="332"/>
      <c r="B92" s="147" t="s">
        <v>71</v>
      </c>
      <c r="C92" s="242"/>
      <c r="D92" s="242"/>
      <c r="E92" s="242"/>
      <c r="F92" s="242"/>
      <c r="G92" s="242" t="s">
        <v>62</v>
      </c>
      <c r="H92" s="142" t="str">
        <f t="shared" si="35"/>
        <v>X</v>
      </c>
      <c r="I92" s="274" t="s">
        <v>62</v>
      </c>
      <c r="J92" s="274" t="str">
        <f t="shared" si="37"/>
        <v>X</v>
      </c>
      <c r="K92" s="242" t="str">
        <f t="shared" si="38"/>
        <v>X</v>
      </c>
      <c r="L92" s="242" t="s">
        <v>62</v>
      </c>
      <c r="M92" s="242"/>
      <c r="N92" s="242"/>
      <c r="O92" s="241" t="s">
        <v>62</v>
      </c>
      <c r="P92" s="241" t="s">
        <v>62</v>
      </c>
      <c r="Q92" s="241" t="s">
        <v>62</v>
      </c>
      <c r="R92" s="241" t="s">
        <v>62</v>
      </c>
    </row>
    <row r="93" spans="1:18" ht="21" customHeight="1" x14ac:dyDescent="0.2">
      <c r="A93" s="333"/>
      <c r="B93" s="148" t="s">
        <v>72</v>
      </c>
      <c r="C93" s="242"/>
      <c r="D93" s="242" t="s">
        <v>62</v>
      </c>
      <c r="E93" s="242"/>
      <c r="F93" s="242"/>
      <c r="G93" s="242">
        <f>G91</f>
        <v>940</v>
      </c>
      <c r="H93" s="142">
        <f t="shared" si="35"/>
        <v>940</v>
      </c>
      <c r="I93" s="274">
        <f t="shared" ref="I93" si="49">I91</f>
        <v>17</v>
      </c>
      <c r="J93" s="274">
        <f t="shared" si="37"/>
        <v>17</v>
      </c>
      <c r="K93" s="242">
        <f t="shared" si="38"/>
        <v>940</v>
      </c>
      <c r="L93" s="242" t="s">
        <v>62</v>
      </c>
      <c r="M93" s="150">
        <v>46022</v>
      </c>
      <c r="N93" s="150">
        <v>46022</v>
      </c>
      <c r="O93" s="156"/>
      <c r="P93" s="241" t="s">
        <v>62</v>
      </c>
      <c r="Q93" s="156"/>
      <c r="R93" s="156"/>
    </row>
    <row r="94" spans="1:18" s="56" customFormat="1" ht="74.45" customHeight="1" x14ac:dyDescent="0.25">
      <c r="A94" s="331" t="s">
        <v>223</v>
      </c>
      <c r="B94" s="137" t="str">
        <f>B86</f>
        <v>Результат предоставления субсидии 2 (код субсидии № 7033):</v>
      </c>
      <c r="C94" s="142" t="s">
        <v>191</v>
      </c>
      <c r="D94" s="141" t="s">
        <v>333</v>
      </c>
      <c r="E94" s="141" t="s">
        <v>320</v>
      </c>
      <c r="F94" s="142">
        <v>642</v>
      </c>
      <c r="G94" s="142">
        <v>1189</v>
      </c>
      <c r="H94" s="142">
        <f t="shared" si="35"/>
        <v>1189</v>
      </c>
      <c r="I94" s="142">
        <v>120</v>
      </c>
      <c r="J94" s="142">
        <f t="shared" si="37"/>
        <v>120</v>
      </c>
      <c r="K94" s="142">
        <f t="shared" si="38"/>
        <v>1189</v>
      </c>
      <c r="L94" s="142"/>
      <c r="M94" s="242" t="s">
        <v>62</v>
      </c>
      <c r="N94" s="242" t="s">
        <v>62</v>
      </c>
      <c r="O94" s="156">
        <v>154113.76999999999</v>
      </c>
      <c r="P94" s="156"/>
      <c r="Q94" s="156">
        <v>17692.8</v>
      </c>
      <c r="R94" s="156">
        <v>17692.8</v>
      </c>
    </row>
    <row r="95" spans="1:18" ht="15.75" x14ac:dyDescent="0.2">
      <c r="A95" s="332"/>
      <c r="B95" s="146" t="s">
        <v>70</v>
      </c>
      <c r="C95" s="242"/>
      <c r="D95" s="242" t="s">
        <v>62</v>
      </c>
      <c r="E95" s="242"/>
      <c r="F95" s="242"/>
      <c r="G95" s="242">
        <f>G94</f>
        <v>1189</v>
      </c>
      <c r="H95" s="142">
        <f t="shared" si="35"/>
        <v>1189</v>
      </c>
      <c r="I95" s="274">
        <f t="shared" ref="I95" si="50">I94</f>
        <v>120</v>
      </c>
      <c r="J95" s="274">
        <f t="shared" si="37"/>
        <v>120</v>
      </c>
      <c r="K95" s="242">
        <f t="shared" si="38"/>
        <v>1189</v>
      </c>
      <c r="L95" s="242" t="s">
        <v>62</v>
      </c>
      <c r="M95" s="150">
        <v>46022</v>
      </c>
      <c r="N95" s="150">
        <v>46022</v>
      </c>
      <c r="O95" s="156"/>
      <c r="P95" s="241" t="s">
        <v>62</v>
      </c>
      <c r="Q95" s="156"/>
      <c r="R95" s="156"/>
    </row>
    <row r="96" spans="1:18" ht="14.25" x14ac:dyDescent="0.2">
      <c r="A96" s="332"/>
      <c r="B96" s="147" t="s">
        <v>76</v>
      </c>
      <c r="C96" s="242"/>
      <c r="D96" s="242"/>
      <c r="E96" s="242"/>
      <c r="F96" s="242"/>
      <c r="G96" s="242" t="s">
        <v>62</v>
      </c>
      <c r="H96" s="142" t="str">
        <f t="shared" si="35"/>
        <v>X</v>
      </c>
      <c r="I96" s="274" t="s">
        <v>62</v>
      </c>
      <c r="J96" s="274" t="str">
        <f t="shared" si="37"/>
        <v>X</v>
      </c>
      <c r="K96" s="242" t="str">
        <f t="shared" si="38"/>
        <v>X</v>
      </c>
      <c r="L96" s="242" t="s">
        <v>62</v>
      </c>
      <c r="M96" s="242"/>
      <c r="N96" s="242"/>
      <c r="O96" s="241" t="s">
        <v>62</v>
      </c>
      <c r="P96" s="241" t="s">
        <v>62</v>
      </c>
      <c r="Q96" s="241" t="s">
        <v>62</v>
      </c>
      <c r="R96" s="241" t="s">
        <v>62</v>
      </c>
    </row>
    <row r="97" spans="1:18" ht="65.45" customHeight="1" x14ac:dyDescent="0.2">
      <c r="A97" s="332"/>
      <c r="B97" s="148" t="s">
        <v>192</v>
      </c>
      <c r="C97" s="242"/>
      <c r="D97" s="242" t="s">
        <v>62</v>
      </c>
      <c r="E97" s="242"/>
      <c r="F97" s="242"/>
      <c r="G97" s="242">
        <f>G94</f>
        <v>1189</v>
      </c>
      <c r="H97" s="142">
        <f t="shared" si="35"/>
        <v>1189</v>
      </c>
      <c r="I97" s="274">
        <f t="shared" ref="I97" si="51">I94</f>
        <v>120</v>
      </c>
      <c r="J97" s="274">
        <f t="shared" si="37"/>
        <v>120</v>
      </c>
      <c r="K97" s="242">
        <f t="shared" si="38"/>
        <v>1189</v>
      </c>
      <c r="L97" s="242" t="s">
        <v>62</v>
      </c>
      <c r="M97" s="150">
        <v>46022</v>
      </c>
      <c r="N97" s="150">
        <v>46022</v>
      </c>
      <c r="O97" s="156"/>
      <c r="P97" s="241" t="s">
        <v>62</v>
      </c>
      <c r="Q97" s="156"/>
      <c r="R97" s="156"/>
    </row>
    <row r="98" spans="1:18" ht="15" customHeight="1" x14ac:dyDescent="0.2">
      <c r="A98" s="332"/>
      <c r="B98" s="147" t="s">
        <v>193</v>
      </c>
      <c r="C98" s="242"/>
      <c r="D98" s="242"/>
      <c r="E98" s="242"/>
      <c r="F98" s="242"/>
      <c r="G98" s="242" t="s">
        <v>62</v>
      </c>
      <c r="H98" s="142" t="str">
        <f t="shared" si="35"/>
        <v>X</v>
      </c>
      <c r="I98" s="274" t="s">
        <v>62</v>
      </c>
      <c r="J98" s="274" t="str">
        <f t="shared" si="37"/>
        <v>X</v>
      </c>
      <c r="K98" s="242" t="str">
        <f t="shared" si="38"/>
        <v>X</v>
      </c>
      <c r="L98" s="242" t="s">
        <v>62</v>
      </c>
      <c r="M98" s="242"/>
      <c r="N98" s="242"/>
      <c r="O98" s="241" t="s">
        <v>62</v>
      </c>
      <c r="P98" s="241" t="s">
        <v>62</v>
      </c>
      <c r="Q98" s="241" t="s">
        <v>62</v>
      </c>
      <c r="R98" s="241" t="s">
        <v>62</v>
      </c>
    </row>
    <row r="99" spans="1:18" ht="38.65" customHeight="1" x14ac:dyDescent="0.2">
      <c r="A99" s="332"/>
      <c r="B99" s="148" t="s">
        <v>330</v>
      </c>
      <c r="C99" s="242"/>
      <c r="D99" s="242" t="s">
        <v>62</v>
      </c>
      <c r="E99" s="242"/>
      <c r="F99" s="242"/>
      <c r="G99" s="242">
        <f>G95</f>
        <v>1189</v>
      </c>
      <c r="H99" s="142">
        <f t="shared" si="35"/>
        <v>1189</v>
      </c>
      <c r="I99" s="274">
        <f t="shared" ref="I99" si="52">I95</f>
        <v>120</v>
      </c>
      <c r="J99" s="274">
        <f t="shared" si="37"/>
        <v>120</v>
      </c>
      <c r="K99" s="242">
        <f t="shared" si="38"/>
        <v>1189</v>
      </c>
      <c r="L99" s="242" t="s">
        <v>62</v>
      </c>
      <c r="M99" s="150">
        <v>46022</v>
      </c>
      <c r="N99" s="150">
        <v>46022</v>
      </c>
      <c r="O99" s="156"/>
      <c r="P99" s="241" t="s">
        <v>62</v>
      </c>
      <c r="Q99" s="156"/>
      <c r="R99" s="156"/>
    </row>
    <row r="100" spans="1:18" ht="21" customHeight="1" x14ac:dyDescent="0.2">
      <c r="A100" s="332"/>
      <c r="B100" s="147" t="s">
        <v>71</v>
      </c>
      <c r="C100" s="242"/>
      <c r="D100" s="242"/>
      <c r="E100" s="242"/>
      <c r="F100" s="242"/>
      <c r="G100" s="242" t="s">
        <v>62</v>
      </c>
      <c r="H100" s="142" t="str">
        <f t="shared" si="35"/>
        <v>X</v>
      </c>
      <c r="I100" s="274" t="s">
        <v>62</v>
      </c>
      <c r="J100" s="274" t="str">
        <f t="shared" si="37"/>
        <v>X</v>
      </c>
      <c r="K100" s="242" t="str">
        <f t="shared" si="38"/>
        <v>X</v>
      </c>
      <c r="L100" s="242" t="s">
        <v>62</v>
      </c>
      <c r="M100" s="242"/>
      <c r="N100" s="242"/>
      <c r="O100" s="241" t="s">
        <v>62</v>
      </c>
      <c r="P100" s="241" t="s">
        <v>62</v>
      </c>
      <c r="Q100" s="241" t="s">
        <v>62</v>
      </c>
      <c r="R100" s="241" t="s">
        <v>62</v>
      </c>
    </row>
    <row r="101" spans="1:18" ht="21" customHeight="1" x14ac:dyDescent="0.2">
      <c r="A101" s="333"/>
      <c r="B101" s="148" t="s">
        <v>72</v>
      </c>
      <c r="C101" s="242"/>
      <c r="D101" s="242" t="s">
        <v>62</v>
      </c>
      <c r="E101" s="242"/>
      <c r="F101" s="242"/>
      <c r="G101" s="242">
        <f>G99</f>
        <v>1189</v>
      </c>
      <c r="H101" s="142">
        <f t="shared" si="35"/>
        <v>1189</v>
      </c>
      <c r="I101" s="274">
        <f t="shared" ref="I101" si="53">I99</f>
        <v>120</v>
      </c>
      <c r="J101" s="274">
        <f t="shared" si="37"/>
        <v>120</v>
      </c>
      <c r="K101" s="242">
        <f t="shared" si="38"/>
        <v>1189</v>
      </c>
      <c r="L101" s="242" t="s">
        <v>62</v>
      </c>
      <c r="M101" s="150">
        <v>46022</v>
      </c>
      <c r="N101" s="150">
        <v>46022</v>
      </c>
      <c r="O101" s="156"/>
      <c r="P101" s="241" t="s">
        <v>62</v>
      </c>
      <c r="Q101" s="156"/>
      <c r="R101" s="156"/>
    </row>
    <row r="102" spans="1:18" s="56" customFormat="1" ht="74.45" customHeight="1" x14ac:dyDescent="0.25">
      <c r="A102" s="331" t="s">
        <v>224</v>
      </c>
      <c r="B102" s="137" t="str">
        <f>B94</f>
        <v>Результат предоставления субсидии 2 (код субсидии № 7033):</v>
      </c>
      <c r="C102" s="142" t="s">
        <v>191</v>
      </c>
      <c r="D102" s="141" t="s">
        <v>333</v>
      </c>
      <c r="E102" s="141" t="s">
        <v>320</v>
      </c>
      <c r="F102" s="142">
        <v>642</v>
      </c>
      <c r="G102" s="142">
        <v>573</v>
      </c>
      <c r="H102" s="142">
        <f t="shared" si="35"/>
        <v>573</v>
      </c>
      <c r="I102" s="142">
        <v>0</v>
      </c>
      <c r="J102" s="142">
        <f t="shared" si="37"/>
        <v>0</v>
      </c>
      <c r="K102" s="142">
        <f t="shared" si="38"/>
        <v>573</v>
      </c>
      <c r="L102" s="142"/>
      <c r="M102" s="242" t="s">
        <v>62</v>
      </c>
      <c r="N102" s="242" t="s">
        <v>62</v>
      </c>
      <c r="O102" s="156">
        <v>80854.36</v>
      </c>
      <c r="P102" s="156"/>
      <c r="Q102" s="156"/>
      <c r="R102" s="156"/>
    </row>
    <row r="103" spans="1:18" ht="15.75" x14ac:dyDescent="0.2">
      <c r="A103" s="332"/>
      <c r="B103" s="146" t="s">
        <v>70</v>
      </c>
      <c r="C103" s="242"/>
      <c r="D103" s="242" t="s">
        <v>62</v>
      </c>
      <c r="E103" s="242"/>
      <c r="F103" s="242"/>
      <c r="G103" s="242">
        <f>G102</f>
        <v>573</v>
      </c>
      <c r="H103" s="142">
        <f t="shared" si="35"/>
        <v>573</v>
      </c>
      <c r="I103" s="274">
        <f t="shared" ref="I103" si="54">I102</f>
        <v>0</v>
      </c>
      <c r="J103" s="274">
        <f t="shared" si="37"/>
        <v>0</v>
      </c>
      <c r="K103" s="242">
        <f t="shared" si="38"/>
        <v>573</v>
      </c>
      <c r="L103" s="242" t="s">
        <v>62</v>
      </c>
      <c r="M103" s="150">
        <v>46022</v>
      </c>
      <c r="N103" s="150">
        <v>46022</v>
      </c>
      <c r="O103" s="156"/>
      <c r="P103" s="241" t="s">
        <v>62</v>
      </c>
      <c r="Q103" s="156"/>
      <c r="R103" s="156"/>
    </row>
    <row r="104" spans="1:18" ht="14.25" x14ac:dyDescent="0.2">
      <c r="A104" s="332"/>
      <c r="B104" s="147" t="s">
        <v>76</v>
      </c>
      <c r="C104" s="242"/>
      <c r="D104" s="242"/>
      <c r="E104" s="242"/>
      <c r="F104" s="242"/>
      <c r="G104" s="242" t="s">
        <v>62</v>
      </c>
      <c r="H104" s="142" t="str">
        <f t="shared" si="35"/>
        <v>X</v>
      </c>
      <c r="I104" s="274" t="s">
        <v>62</v>
      </c>
      <c r="J104" s="274" t="str">
        <f t="shared" si="37"/>
        <v>X</v>
      </c>
      <c r="K104" s="242" t="str">
        <f t="shared" si="38"/>
        <v>X</v>
      </c>
      <c r="L104" s="242" t="s">
        <v>62</v>
      </c>
      <c r="M104" s="242"/>
      <c r="N104" s="242"/>
      <c r="O104" s="241" t="s">
        <v>62</v>
      </c>
      <c r="P104" s="241" t="s">
        <v>62</v>
      </c>
      <c r="Q104" s="241" t="s">
        <v>62</v>
      </c>
      <c r="R104" s="241" t="s">
        <v>62</v>
      </c>
    </row>
    <row r="105" spans="1:18" ht="65.45" customHeight="1" x14ac:dyDescent="0.2">
      <c r="A105" s="332"/>
      <c r="B105" s="148" t="s">
        <v>192</v>
      </c>
      <c r="C105" s="242"/>
      <c r="D105" s="242" t="s">
        <v>62</v>
      </c>
      <c r="E105" s="242"/>
      <c r="F105" s="242"/>
      <c r="G105" s="242">
        <f>G102</f>
        <v>573</v>
      </c>
      <c r="H105" s="142">
        <f t="shared" si="35"/>
        <v>573</v>
      </c>
      <c r="I105" s="274">
        <f t="shared" ref="I105" si="55">I102</f>
        <v>0</v>
      </c>
      <c r="J105" s="274">
        <f t="shared" si="37"/>
        <v>0</v>
      </c>
      <c r="K105" s="242">
        <f t="shared" si="38"/>
        <v>573</v>
      </c>
      <c r="L105" s="242" t="s">
        <v>62</v>
      </c>
      <c r="M105" s="150">
        <v>46022</v>
      </c>
      <c r="N105" s="150">
        <v>46022</v>
      </c>
      <c r="O105" s="156"/>
      <c r="P105" s="241" t="s">
        <v>62</v>
      </c>
      <c r="Q105" s="156"/>
      <c r="R105" s="156"/>
    </row>
    <row r="106" spans="1:18" ht="15" customHeight="1" x14ac:dyDescent="0.2">
      <c r="A106" s="332"/>
      <c r="B106" s="147" t="s">
        <v>193</v>
      </c>
      <c r="C106" s="242"/>
      <c r="D106" s="242"/>
      <c r="E106" s="242"/>
      <c r="F106" s="242"/>
      <c r="G106" s="242" t="s">
        <v>62</v>
      </c>
      <c r="H106" s="142" t="str">
        <f t="shared" si="35"/>
        <v>X</v>
      </c>
      <c r="I106" s="274" t="s">
        <v>62</v>
      </c>
      <c r="J106" s="274" t="str">
        <f t="shared" si="37"/>
        <v>X</v>
      </c>
      <c r="K106" s="242" t="str">
        <f t="shared" si="38"/>
        <v>X</v>
      </c>
      <c r="L106" s="242" t="s">
        <v>62</v>
      </c>
      <c r="M106" s="242"/>
      <c r="N106" s="242"/>
      <c r="O106" s="241" t="s">
        <v>62</v>
      </c>
      <c r="P106" s="241" t="s">
        <v>62</v>
      </c>
      <c r="Q106" s="241" t="s">
        <v>62</v>
      </c>
      <c r="R106" s="241" t="s">
        <v>62</v>
      </c>
    </row>
    <row r="107" spans="1:18" ht="38.65" customHeight="1" x14ac:dyDescent="0.2">
      <c r="A107" s="332"/>
      <c r="B107" s="148" t="s">
        <v>330</v>
      </c>
      <c r="C107" s="242"/>
      <c r="D107" s="242" t="s">
        <v>62</v>
      </c>
      <c r="E107" s="242"/>
      <c r="F107" s="242"/>
      <c r="G107" s="242">
        <f>G103</f>
        <v>573</v>
      </c>
      <c r="H107" s="142">
        <f t="shared" si="35"/>
        <v>573</v>
      </c>
      <c r="I107" s="274">
        <f t="shared" ref="I107" si="56">I103</f>
        <v>0</v>
      </c>
      <c r="J107" s="274">
        <f t="shared" si="37"/>
        <v>0</v>
      </c>
      <c r="K107" s="242">
        <f t="shared" si="38"/>
        <v>573</v>
      </c>
      <c r="L107" s="242" t="s">
        <v>62</v>
      </c>
      <c r="M107" s="150">
        <v>46022</v>
      </c>
      <c r="N107" s="150">
        <v>46022</v>
      </c>
      <c r="O107" s="156"/>
      <c r="P107" s="241" t="s">
        <v>62</v>
      </c>
      <c r="Q107" s="156"/>
      <c r="R107" s="156"/>
    </row>
    <row r="108" spans="1:18" ht="21" customHeight="1" x14ac:dyDescent="0.2">
      <c r="A108" s="332"/>
      <c r="B108" s="147" t="s">
        <v>71</v>
      </c>
      <c r="C108" s="242"/>
      <c r="D108" s="242"/>
      <c r="E108" s="242"/>
      <c r="F108" s="242"/>
      <c r="G108" s="242" t="s">
        <v>62</v>
      </c>
      <c r="H108" s="142" t="str">
        <f t="shared" si="35"/>
        <v>X</v>
      </c>
      <c r="I108" s="274" t="s">
        <v>62</v>
      </c>
      <c r="J108" s="274" t="str">
        <f t="shared" si="37"/>
        <v>X</v>
      </c>
      <c r="K108" s="242" t="str">
        <f t="shared" si="38"/>
        <v>X</v>
      </c>
      <c r="L108" s="242" t="s">
        <v>62</v>
      </c>
      <c r="M108" s="242"/>
      <c r="N108" s="242"/>
      <c r="O108" s="241" t="s">
        <v>62</v>
      </c>
      <c r="P108" s="241" t="s">
        <v>62</v>
      </c>
      <c r="Q108" s="241" t="s">
        <v>62</v>
      </c>
      <c r="R108" s="241" t="s">
        <v>62</v>
      </c>
    </row>
    <row r="109" spans="1:18" ht="21" customHeight="1" x14ac:dyDescent="0.2">
      <c r="A109" s="333"/>
      <c r="B109" s="148" t="s">
        <v>72</v>
      </c>
      <c r="C109" s="242"/>
      <c r="D109" s="242" t="s">
        <v>62</v>
      </c>
      <c r="E109" s="242"/>
      <c r="F109" s="242"/>
      <c r="G109" s="242">
        <f>G107</f>
        <v>573</v>
      </c>
      <c r="H109" s="142">
        <f t="shared" si="35"/>
        <v>573</v>
      </c>
      <c r="I109" s="274">
        <f t="shared" ref="I109" si="57">I107</f>
        <v>0</v>
      </c>
      <c r="J109" s="274">
        <f t="shared" si="37"/>
        <v>0</v>
      </c>
      <c r="K109" s="242">
        <f t="shared" si="38"/>
        <v>573</v>
      </c>
      <c r="L109" s="242" t="s">
        <v>62</v>
      </c>
      <c r="M109" s="150">
        <v>46022</v>
      </c>
      <c r="N109" s="150">
        <v>46022</v>
      </c>
      <c r="O109" s="156"/>
      <c r="P109" s="241" t="s">
        <v>62</v>
      </c>
      <c r="Q109" s="156"/>
      <c r="R109" s="156"/>
    </row>
    <row r="110" spans="1:18" s="56" customFormat="1" ht="74.45" customHeight="1" x14ac:dyDescent="0.25">
      <c r="A110" s="331" t="s">
        <v>225</v>
      </c>
      <c r="B110" s="137" t="str">
        <f>B102</f>
        <v>Результат предоставления субсидии 2 (код субсидии № 7033):</v>
      </c>
      <c r="C110" s="142" t="s">
        <v>191</v>
      </c>
      <c r="D110" s="141" t="s">
        <v>333</v>
      </c>
      <c r="E110" s="141" t="s">
        <v>320</v>
      </c>
      <c r="F110" s="142">
        <v>642</v>
      </c>
      <c r="G110" s="142">
        <v>733</v>
      </c>
      <c r="H110" s="142">
        <f t="shared" si="35"/>
        <v>733</v>
      </c>
      <c r="I110" s="142">
        <v>0</v>
      </c>
      <c r="J110" s="142">
        <f t="shared" si="37"/>
        <v>0</v>
      </c>
      <c r="K110" s="142">
        <f t="shared" si="38"/>
        <v>733</v>
      </c>
      <c r="L110" s="142"/>
      <c r="M110" s="242" t="s">
        <v>62</v>
      </c>
      <c r="N110" s="242" t="s">
        <v>62</v>
      </c>
      <c r="O110" s="156">
        <v>95206.54</v>
      </c>
      <c r="P110" s="156"/>
      <c r="Q110" s="156"/>
      <c r="R110" s="156"/>
    </row>
    <row r="111" spans="1:18" ht="15.75" x14ac:dyDescent="0.2">
      <c r="A111" s="332"/>
      <c r="B111" s="146" t="s">
        <v>70</v>
      </c>
      <c r="C111" s="242"/>
      <c r="D111" s="242" t="s">
        <v>62</v>
      </c>
      <c r="E111" s="242"/>
      <c r="F111" s="242"/>
      <c r="G111" s="242">
        <f>G110</f>
        <v>733</v>
      </c>
      <c r="H111" s="142">
        <f t="shared" si="35"/>
        <v>733</v>
      </c>
      <c r="I111" s="274">
        <f t="shared" ref="I111" si="58">I110</f>
        <v>0</v>
      </c>
      <c r="J111" s="274">
        <f t="shared" si="37"/>
        <v>0</v>
      </c>
      <c r="K111" s="242">
        <f t="shared" si="38"/>
        <v>733</v>
      </c>
      <c r="L111" s="242" t="s">
        <v>62</v>
      </c>
      <c r="M111" s="150">
        <v>46022</v>
      </c>
      <c r="N111" s="150">
        <v>46022</v>
      </c>
      <c r="O111" s="156"/>
      <c r="P111" s="241" t="s">
        <v>62</v>
      </c>
      <c r="Q111" s="156"/>
      <c r="R111" s="156"/>
    </row>
    <row r="112" spans="1:18" ht="14.25" x14ac:dyDescent="0.2">
      <c r="A112" s="332"/>
      <c r="B112" s="147" t="s">
        <v>76</v>
      </c>
      <c r="C112" s="242"/>
      <c r="D112" s="242"/>
      <c r="E112" s="242"/>
      <c r="F112" s="242"/>
      <c r="G112" s="242" t="s">
        <v>62</v>
      </c>
      <c r="H112" s="142" t="str">
        <f t="shared" si="35"/>
        <v>X</v>
      </c>
      <c r="I112" s="274" t="s">
        <v>62</v>
      </c>
      <c r="J112" s="274" t="str">
        <f t="shared" si="37"/>
        <v>X</v>
      </c>
      <c r="K112" s="242" t="str">
        <f t="shared" si="38"/>
        <v>X</v>
      </c>
      <c r="L112" s="242" t="s">
        <v>62</v>
      </c>
      <c r="M112" s="242"/>
      <c r="N112" s="242"/>
      <c r="O112" s="241" t="s">
        <v>62</v>
      </c>
      <c r="P112" s="241" t="s">
        <v>62</v>
      </c>
      <c r="Q112" s="241" t="s">
        <v>62</v>
      </c>
      <c r="R112" s="241" t="s">
        <v>62</v>
      </c>
    </row>
    <row r="113" spans="1:18" ht="65.45" customHeight="1" x14ac:dyDescent="0.2">
      <c r="A113" s="332"/>
      <c r="B113" s="148" t="s">
        <v>192</v>
      </c>
      <c r="C113" s="242"/>
      <c r="D113" s="242" t="s">
        <v>62</v>
      </c>
      <c r="E113" s="242"/>
      <c r="F113" s="242"/>
      <c r="G113" s="242">
        <f>G110</f>
        <v>733</v>
      </c>
      <c r="H113" s="142">
        <f t="shared" si="35"/>
        <v>733</v>
      </c>
      <c r="I113" s="274">
        <f t="shared" ref="I113" si="59">I110</f>
        <v>0</v>
      </c>
      <c r="J113" s="274">
        <f t="shared" si="37"/>
        <v>0</v>
      </c>
      <c r="K113" s="242">
        <f t="shared" si="38"/>
        <v>733</v>
      </c>
      <c r="L113" s="242" t="s">
        <v>62</v>
      </c>
      <c r="M113" s="150">
        <v>46022</v>
      </c>
      <c r="N113" s="150">
        <v>46022</v>
      </c>
      <c r="O113" s="156"/>
      <c r="P113" s="241" t="s">
        <v>62</v>
      </c>
      <c r="Q113" s="156"/>
      <c r="R113" s="156"/>
    </row>
    <row r="114" spans="1:18" ht="15" customHeight="1" x14ac:dyDescent="0.2">
      <c r="A114" s="332"/>
      <c r="B114" s="147" t="s">
        <v>193</v>
      </c>
      <c r="C114" s="242"/>
      <c r="D114" s="242"/>
      <c r="E114" s="242"/>
      <c r="F114" s="242"/>
      <c r="G114" s="242" t="s">
        <v>62</v>
      </c>
      <c r="H114" s="142" t="str">
        <f t="shared" si="35"/>
        <v>X</v>
      </c>
      <c r="I114" s="274" t="s">
        <v>62</v>
      </c>
      <c r="J114" s="274" t="str">
        <f t="shared" si="37"/>
        <v>X</v>
      </c>
      <c r="K114" s="242" t="str">
        <f t="shared" si="38"/>
        <v>X</v>
      </c>
      <c r="L114" s="242" t="s">
        <v>62</v>
      </c>
      <c r="M114" s="242"/>
      <c r="N114" s="242"/>
      <c r="O114" s="241" t="s">
        <v>62</v>
      </c>
      <c r="P114" s="241" t="s">
        <v>62</v>
      </c>
      <c r="Q114" s="241" t="s">
        <v>62</v>
      </c>
      <c r="R114" s="241" t="s">
        <v>62</v>
      </c>
    </row>
    <row r="115" spans="1:18" ht="38.65" customHeight="1" x14ac:dyDescent="0.2">
      <c r="A115" s="332"/>
      <c r="B115" s="148" t="s">
        <v>330</v>
      </c>
      <c r="C115" s="242"/>
      <c r="D115" s="242" t="s">
        <v>62</v>
      </c>
      <c r="E115" s="242"/>
      <c r="F115" s="242"/>
      <c r="G115" s="242">
        <f>G111</f>
        <v>733</v>
      </c>
      <c r="H115" s="142">
        <f t="shared" si="35"/>
        <v>733</v>
      </c>
      <c r="I115" s="274">
        <f t="shared" ref="I115" si="60">I111</f>
        <v>0</v>
      </c>
      <c r="J115" s="274">
        <f t="shared" si="37"/>
        <v>0</v>
      </c>
      <c r="K115" s="242">
        <f t="shared" si="38"/>
        <v>733</v>
      </c>
      <c r="L115" s="242" t="s">
        <v>62</v>
      </c>
      <c r="M115" s="150">
        <v>46022</v>
      </c>
      <c r="N115" s="150">
        <v>46022</v>
      </c>
      <c r="O115" s="156"/>
      <c r="P115" s="241" t="s">
        <v>62</v>
      </c>
      <c r="Q115" s="156"/>
      <c r="R115" s="156"/>
    </row>
    <row r="116" spans="1:18" ht="21" customHeight="1" x14ac:dyDescent="0.2">
      <c r="A116" s="332"/>
      <c r="B116" s="147" t="s">
        <v>71</v>
      </c>
      <c r="C116" s="242"/>
      <c r="D116" s="242"/>
      <c r="E116" s="242"/>
      <c r="F116" s="242"/>
      <c r="G116" s="242" t="s">
        <v>62</v>
      </c>
      <c r="H116" s="142" t="str">
        <f t="shared" si="35"/>
        <v>X</v>
      </c>
      <c r="I116" s="274" t="s">
        <v>62</v>
      </c>
      <c r="J116" s="274" t="str">
        <f t="shared" si="37"/>
        <v>X</v>
      </c>
      <c r="K116" s="242" t="str">
        <f t="shared" si="38"/>
        <v>X</v>
      </c>
      <c r="L116" s="242" t="s">
        <v>62</v>
      </c>
      <c r="M116" s="242"/>
      <c r="N116" s="242"/>
      <c r="O116" s="241" t="s">
        <v>62</v>
      </c>
      <c r="P116" s="241" t="s">
        <v>62</v>
      </c>
      <c r="Q116" s="241" t="s">
        <v>62</v>
      </c>
      <c r="R116" s="241" t="s">
        <v>62</v>
      </c>
    </row>
    <row r="117" spans="1:18" ht="21" customHeight="1" x14ac:dyDescent="0.2">
      <c r="A117" s="333"/>
      <c r="B117" s="148" t="s">
        <v>72</v>
      </c>
      <c r="C117" s="242"/>
      <c r="D117" s="242" t="s">
        <v>62</v>
      </c>
      <c r="E117" s="242"/>
      <c r="F117" s="242"/>
      <c r="G117" s="242">
        <f>G115</f>
        <v>733</v>
      </c>
      <c r="H117" s="142">
        <f t="shared" si="35"/>
        <v>733</v>
      </c>
      <c r="I117" s="274">
        <f t="shared" ref="I117" si="61">I115</f>
        <v>0</v>
      </c>
      <c r="J117" s="274">
        <f t="shared" si="37"/>
        <v>0</v>
      </c>
      <c r="K117" s="242">
        <f t="shared" si="38"/>
        <v>733</v>
      </c>
      <c r="L117" s="242" t="s">
        <v>62</v>
      </c>
      <c r="M117" s="150">
        <v>46022</v>
      </c>
      <c r="N117" s="150">
        <v>46022</v>
      </c>
      <c r="O117" s="156"/>
      <c r="P117" s="241" t="s">
        <v>62</v>
      </c>
      <c r="Q117" s="156"/>
      <c r="R117" s="156"/>
    </row>
    <row r="118" spans="1:18" s="56" customFormat="1" ht="74.45" customHeight="1" x14ac:dyDescent="0.25">
      <c r="A118" s="331" t="s">
        <v>226</v>
      </c>
      <c r="B118" s="137" t="str">
        <f>B110</f>
        <v>Результат предоставления субсидии 2 (код субсидии № 7033):</v>
      </c>
      <c r="C118" s="142" t="s">
        <v>191</v>
      </c>
      <c r="D118" s="141" t="s">
        <v>333</v>
      </c>
      <c r="E118" s="141" t="s">
        <v>320</v>
      </c>
      <c r="F118" s="142">
        <v>642</v>
      </c>
      <c r="G118" s="142">
        <v>9271</v>
      </c>
      <c r="H118" s="142">
        <f t="shared" si="35"/>
        <v>9271</v>
      </c>
      <c r="I118" s="142">
        <v>0</v>
      </c>
      <c r="J118" s="142">
        <f t="shared" si="37"/>
        <v>0</v>
      </c>
      <c r="K118" s="142">
        <f t="shared" si="38"/>
        <v>9271</v>
      </c>
      <c r="L118" s="142"/>
      <c r="M118" s="242" t="s">
        <v>62</v>
      </c>
      <c r="N118" s="242" t="s">
        <v>62</v>
      </c>
      <c r="O118" s="156">
        <v>100827.54</v>
      </c>
      <c r="P118" s="156"/>
      <c r="Q118" s="156"/>
      <c r="R118" s="156"/>
    </row>
    <row r="119" spans="1:18" ht="15.75" x14ac:dyDescent="0.2">
      <c r="A119" s="332"/>
      <c r="B119" s="146" t="s">
        <v>70</v>
      </c>
      <c r="C119" s="242"/>
      <c r="D119" s="242" t="s">
        <v>62</v>
      </c>
      <c r="E119" s="242"/>
      <c r="F119" s="242"/>
      <c r="G119" s="242">
        <f>G118</f>
        <v>9271</v>
      </c>
      <c r="H119" s="142">
        <f t="shared" si="35"/>
        <v>9271</v>
      </c>
      <c r="I119" s="274">
        <f t="shared" ref="I119" si="62">I118</f>
        <v>0</v>
      </c>
      <c r="J119" s="274">
        <f t="shared" si="37"/>
        <v>0</v>
      </c>
      <c r="K119" s="242">
        <f t="shared" si="38"/>
        <v>9271</v>
      </c>
      <c r="L119" s="242" t="s">
        <v>62</v>
      </c>
      <c r="M119" s="150">
        <v>46022</v>
      </c>
      <c r="N119" s="150">
        <v>46022</v>
      </c>
      <c r="O119" s="156"/>
      <c r="P119" s="241" t="s">
        <v>62</v>
      </c>
      <c r="Q119" s="156"/>
      <c r="R119" s="156"/>
    </row>
    <row r="120" spans="1:18" ht="14.25" x14ac:dyDescent="0.2">
      <c r="A120" s="332"/>
      <c r="B120" s="147" t="s">
        <v>76</v>
      </c>
      <c r="C120" s="242"/>
      <c r="D120" s="242"/>
      <c r="E120" s="242"/>
      <c r="F120" s="242"/>
      <c r="G120" s="242" t="s">
        <v>62</v>
      </c>
      <c r="H120" s="142" t="str">
        <f t="shared" si="35"/>
        <v>X</v>
      </c>
      <c r="I120" s="274" t="s">
        <v>62</v>
      </c>
      <c r="J120" s="274" t="str">
        <f t="shared" si="37"/>
        <v>X</v>
      </c>
      <c r="K120" s="242" t="str">
        <f t="shared" si="38"/>
        <v>X</v>
      </c>
      <c r="L120" s="242" t="s">
        <v>62</v>
      </c>
      <c r="M120" s="242"/>
      <c r="N120" s="242"/>
      <c r="O120" s="241" t="s">
        <v>62</v>
      </c>
      <c r="P120" s="241" t="s">
        <v>62</v>
      </c>
      <c r="Q120" s="241" t="s">
        <v>62</v>
      </c>
      <c r="R120" s="241" t="s">
        <v>62</v>
      </c>
    </row>
    <row r="121" spans="1:18" ht="65.45" customHeight="1" x14ac:dyDescent="0.2">
      <c r="A121" s="332"/>
      <c r="B121" s="148" t="s">
        <v>192</v>
      </c>
      <c r="C121" s="242"/>
      <c r="D121" s="242" t="s">
        <v>62</v>
      </c>
      <c r="E121" s="242"/>
      <c r="F121" s="242"/>
      <c r="G121" s="242">
        <f>G118</f>
        <v>9271</v>
      </c>
      <c r="H121" s="142">
        <f t="shared" si="35"/>
        <v>9271</v>
      </c>
      <c r="I121" s="274">
        <f t="shared" ref="I121" si="63">I118</f>
        <v>0</v>
      </c>
      <c r="J121" s="274">
        <f t="shared" si="37"/>
        <v>0</v>
      </c>
      <c r="K121" s="242">
        <f t="shared" si="38"/>
        <v>9271</v>
      </c>
      <c r="L121" s="242" t="s">
        <v>62</v>
      </c>
      <c r="M121" s="150">
        <v>46022</v>
      </c>
      <c r="N121" s="150">
        <v>46022</v>
      </c>
      <c r="O121" s="156"/>
      <c r="P121" s="241" t="s">
        <v>62</v>
      </c>
      <c r="Q121" s="156"/>
      <c r="R121" s="156"/>
    </row>
    <row r="122" spans="1:18" ht="15" customHeight="1" x14ac:dyDescent="0.2">
      <c r="A122" s="332"/>
      <c r="B122" s="147" t="s">
        <v>193</v>
      </c>
      <c r="C122" s="242"/>
      <c r="D122" s="242"/>
      <c r="E122" s="242"/>
      <c r="F122" s="242"/>
      <c r="G122" s="242" t="s">
        <v>62</v>
      </c>
      <c r="H122" s="142" t="str">
        <f t="shared" si="35"/>
        <v>X</v>
      </c>
      <c r="I122" s="274" t="s">
        <v>62</v>
      </c>
      <c r="J122" s="274" t="str">
        <f t="shared" si="37"/>
        <v>X</v>
      </c>
      <c r="K122" s="242" t="str">
        <f t="shared" si="38"/>
        <v>X</v>
      </c>
      <c r="L122" s="242" t="s">
        <v>62</v>
      </c>
      <c r="M122" s="242"/>
      <c r="N122" s="242"/>
      <c r="O122" s="241" t="s">
        <v>62</v>
      </c>
      <c r="P122" s="241" t="s">
        <v>62</v>
      </c>
      <c r="Q122" s="241" t="s">
        <v>62</v>
      </c>
      <c r="R122" s="241" t="s">
        <v>62</v>
      </c>
    </row>
    <row r="123" spans="1:18" ht="38.65" customHeight="1" x14ac:dyDescent="0.2">
      <c r="A123" s="332"/>
      <c r="B123" s="148" t="s">
        <v>330</v>
      </c>
      <c r="C123" s="242"/>
      <c r="D123" s="242" t="s">
        <v>62</v>
      </c>
      <c r="E123" s="242"/>
      <c r="F123" s="242"/>
      <c r="G123" s="242">
        <f>G119</f>
        <v>9271</v>
      </c>
      <c r="H123" s="142">
        <f t="shared" si="35"/>
        <v>9271</v>
      </c>
      <c r="I123" s="274">
        <f t="shared" ref="I123" si="64">I119</f>
        <v>0</v>
      </c>
      <c r="J123" s="274">
        <f t="shared" si="37"/>
        <v>0</v>
      </c>
      <c r="K123" s="242">
        <f t="shared" si="38"/>
        <v>9271</v>
      </c>
      <c r="L123" s="242" t="s">
        <v>62</v>
      </c>
      <c r="M123" s="150">
        <v>46022</v>
      </c>
      <c r="N123" s="150">
        <v>46022</v>
      </c>
      <c r="O123" s="156"/>
      <c r="P123" s="241" t="s">
        <v>62</v>
      </c>
      <c r="Q123" s="156"/>
      <c r="R123" s="156"/>
    </row>
    <row r="124" spans="1:18" ht="21" customHeight="1" x14ac:dyDescent="0.2">
      <c r="A124" s="332"/>
      <c r="B124" s="147" t="s">
        <v>71</v>
      </c>
      <c r="C124" s="242"/>
      <c r="D124" s="242"/>
      <c r="E124" s="242"/>
      <c r="F124" s="242"/>
      <c r="G124" s="242" t="s">
        <v>62</v>
      </c>
      <c r="H124" s="142" t="str">
        <f t="shared" si="35"/>
        <v>X</v>
      </c>
      <c r="I124" s="274" t="s">
        <v>62</v>
      </c>
      <c r="J124" s="274" t="str">
        <f t="shared" si="37"/>
        <v>X</v>
      </c>
      <c r="K124" s="242" t="str">
        <f t="shared" si="38"/>
        <v>X</v>
      </c>
      <c r="L124" s="242" t="s">
        <v>62</v>
      </c>
      <c r="M124" s="242"/>
      <c r="N124" s="242"/>
      <c r="O124" s="241" t="s">
        <v>62</v>
      </c>
      <c r="P124" s="241" t="s">
        <v>62</v>
      </c>
      <c r="Q124" s="241" t="s">
        <v>62</v>
      </c>
      <c r="R124" s="241" t="s">
        <v>62</v>
      </c>
    </row>
    <row r="125" spans="1:18" ht="21" customHeight="1" x14ac:dyDescent="0.2">
      <c r="A125" s="333"/>
      <c r="B125" s="148" t="s">
        <v>72</v>
      </c>
      <c r="C125" s="242"/>
      <c r="D125" s="242" t="s">
        <v>62</v>
      </c>
      <c r="E125" s="242"/>
      <c r="F125" s="242"/>
      <c r="G125" s="242">
        <f>G123</f>
        <v>9271</v>
      </c>
      <c r="H125" s="142">
        <f t="shared" si="35"/>
        <v>9271</v>
      </c>
      <c r="I125" s="274">
        <f t="shared" ref="I125" si="65">I123</f>
        <v>0</v>
      </c>
      <c r="J125" s="274">
        <f t="shared" si="37"/>
        <v>0</v>
      </c>
      <c r="K125" s="242">
        <f t="shared" si="38"/>
        <v>9271</v>
      </c>
      <c r="L125" s="242" t="s">
        <v>62</v>
      </c>
      <c r="M125" s="150">
        <v>46022</v>
      </c>
      <c r="N125" s="150">
        <v>46022</v>
      </c>
      <c r="O125" s="156"/>
      <c r="P125" s="241" t="s">
        <v>62</v>
      </c>
      <c r="Q125" s="156"/>
      <c r="R125" s="156"/>
    </row>
    <row r="126" spans="1:18" s="56" customFormat="1" ht="74.45" customHeight="1" x14ac:dyDescent="0.25">
      <c r="A126" s="331" t="s">
        <v>227</v>
      </c>
      <c r="B126" s="137" t="str">
        <f>B118</f>
        <v>Результат предоставления субсидии 2 (код субсидии № 7033):</v>
      </c>
      <c r="C126" s="142" t="s">
        <v>191</v>
      </c>
      <c r="D126" s="141" t="s">
        <v>333</v>
      </c>
      <c r="E126" s="141" t="s">
        <v>320</v>
      </c>
      <c r="F126" s="142">
        <v>642</v>
      </c>
      <c r="G126" s="80">
        <v>877</v>
      </c>
      <c r="H126" s="142">
        <f t="shared" si="35"/>
        <v>877</v>
      </c>
      <c r="I126" s="80">
        <v>0</v>
      </c>
      <c r="J126" s="80">
        <f t="shared" si="37"/>
        <v>0</v>
      </c>
      <c r="K126" s="80">
        <f t="shared" si="38"/>
        <v>877</v>
      </c>
      <c r="L126" s="80"/>
      <c r="M126" s="240" t="s">
        <v>62</v>
      </c>
      <c r="N126" s="240" t="s">
        <v>62</v>
      </c>
      <c r="O126" s="78">
        <v>153485.5</v>
      </c>
      <c r="P126" s="78"/>
      <c r="Q126" s="78"/>
      <c r="R126" s="78"/>
    </row>
    <row r="127" spans="1:18" ht="15.75" x14ac:dyDescent="0.2">
      <c r="A127" s="332"/>
      <c r="B127" s="146" t="s">
        <v>70</v>
      </c>
      <c r="C127" s="242"/>
      <c r="D127" s="242" t="s">
        <v>62</v>
      </c>
      <c r="E127" s="242"/>
      <c r="F127" s="242"/>
      <c r="G127" s="242">
        <f>G126</f>
        <v>877</v>
      </c>
      <c r="H127" s="142">
        <f t="shared" si="35"/>
        <v>877</v>
      </c>
      <c r="I127" s="274">
        <f t="shared" ref="I127" si="66">I126</f>
        <v>0</v>
      </c>
      <c r="J127" s="274">
        <f t="shared" si="37"/>
        <v>0</v>
      </c>
      <c r="K127" s="242">
        <f t="shared" si="38"/>
        <v>877</v>
      </c>
      <c r="L127" s="242" t="s">
        <v>62</v>
      </c>
      <c r="M127" s="150">
        <v>46022</v>
      </c>
      <c r="N127" s="150">
        <v>46022</v>
      </c>
      <c r="O127" s="156"/>
      <c r="P127" s="241" t="s">
        <v>62</v>
      </c>
      <c r="Q127" s="156"/>
      <c r="R127" s="156"/>
    </row>
    <row r="128" spans="1:18" ht="14.25" x14ac:dyDescent="0.2">
      <c r="A128" s="332"/>
      <c r="B128" s="147" t="s">
        <v>76</v>
      </c>
      <c r="C128" s="242"/>
      <c r="D128" s="242"/>
      <c r="E128" s="242"/>
      <c r="F128" s="242"/>
      <c r="G128" s="242" t="s">
        <v>62</v>
      </c>
      <c r="H128" s="142" t="str">
        <f t="shared" si="35"/>
        <v>X</v>
      </c>
      <c r="I128" s="274" t="s">
        <v>62</v>
      </c>
      <c r="J128" s="274" t="str">
        <f t="shared" si="37"/>
        <v>X</v>
      </c>
      <c r="K128" s="242" t="str">
        <f t="shared" si="38"/>
        <v>X</v>
      </c>
      <c r="L128" s="242" t="s">
        <v>62</v>
      </c>
      <c r="M128" s="242"/>
      <c r="N128" s="242"/>
      <c r="O128" s="241" t="s">
        <v>62</v>
      </c>
      <c r="P128" s="241" t="s">
        <v>62</v>
      </c>
      <c r="Q128" s="241" t="s">
        <v>62</v>
      </c>
      <c r="R128" s="241" t="s">
        <v>62</v>
      </c>
    </row>
    <row r="129" spans="1:18" ht="65.45" customHeight="1" x14ac:dyDescent="0.2">
      <c r="A129" s="332"/>
      <c r="B129" s="148" t="s">
        <v>192</v>
      </c>
      <c r="C129" s="242"/>
      <c r="D129" s="242" t="s">
        <v>62</v>
      </c>
      <c r="E129" s="242"/>
      <c r="F129" s="242"/>
      <c r="G129" s="242">
        <f>G126</f>
        <v>877</v>
      </c>
      <c r="H129" s="142">
        <f t="shared" si="35"/>
        <v>877</v>
      </c>
      <c r="I129" s="274">
        <f t="shared" ref="I129" si="67">I126</f>
        <v>0</v>
      </c>
      <c r="J129" s="274">
        <f t="shared" si="37"/>
        <v>0</v>
      </c>
      <c r="K129" s="242">
        <f t="shared" si="38"/>
        <v>877</v>
      </c>
      <c r="L129" s="242" t="s">
        <v>62</v>
      </c>
      <c r="M129" s="150">
        <v>46022</v>
      </c>
      <c r="N129" s="150">
        <v>46022</v>
      </c>
      <c r="O129" s="156"/>
      <c r="P129" s="241" t="s">
        <v>62</v>
      </c>
      <c r="Q129" s="156"/>
      <c r="R129" s="156"/>
    </row>
    <row r="130" spans="1:18" ht="15" customHeight="1" x14ac:dyDescent="0.2">
      <c r="A130" s="332"/>
      <c r="B130" s="147" t="s">
        <v>193</v>
      </c>
      <c r="C130" s="242"/>
      <c r="D130" s="242"/>
      <c r="E130" s="242"/>
      <c r="F130" s="242"/>
      <c r="G130" s="242" t="s">
        <v>62</v>
      </c>
      <c r="H130" s="142" t="str">
        <f t="shared" si="35"/>
        <v>X</v>
      </c>
      <c r="I130" s="274" t="s">
        <v>62</v>
      </c>
      <c r="J130" s="274" t="str">
        <f t="shared" si="37"/>
        <v>X</v>
      </c>
      <c r="K130" s="242" t="str">
        <f t="shared" si="38"/>
        <v>X</v>
      </c>
      <c r="L130" s="242" t="s">
        <v>62</v>
      </c>
      <c r="M130" s="242"/>
      <c r="N130" s="242"/>
      <c r="O130" s="241" t="s">
        <v>62</v>
      </c>
      <c r="P130" s="241" t="s">
        <v>62</v>
      </c>
      <c r="Q130" s="241" t="s">
        <v>62</v>
      </c>
      <c r="R130" s="241" t="s">
        <v>62</v>
      </c>
    </row>
    <row r="131" spans="1:18" ht="38.65" customHeight="1" x14ac:dyDescent="0.2">
      <c r="A131" s="332"/>
      <c r="B131" s="148" t="s">
        <v>330</v>
      </c>
      <c r="C131" s="242"/>
      <c r="D131" s="242" t="s">
        <v>62</v>
      </c>
      <c r="E131" s="242"/>
      <c r="F131" s="242"/>
      <c r="G131" s="242">
        <f>G127</f>
        <v>877</v>
      </c>
      <c r="H131" s="142">
        <f t="shared" si="35"/>
        <v>877</v>
      </c>
      <c r="I131" s="274">
        <f t="shared" ref="I131" si="68">I127</f>
        <v>0</v>
      </c>
      <c r="J131" s="274">
        <f t="shared" si="37"/>
        <v>0</v>
      </c>
      <c r="K131" s="242">
        <f t="shared" si="38"/>
        <v>877</v>
      </c>
      <c r="L131" s="242" t="s">
        <v>62</v>
      </c>
      <c r="M131" s="150">
        <v>46022</v>
      </c>
      <c r="N131" s="150">
        <v>46022</v>
      </c>
      <c r="O131" s="156"/>
      <c r="P131" s="241" t="s">
        <v>62</v>
      </c>
      <c r="Q131" s="156"/>
      <c r="R131" s="156"/>
    </row>
    <row r="132" spans="1:18" ht="21" customHeight="1" x14ac:dyDescent="0.2">
      <c r="A132" s="332"/>
      <c r="B132" s="147" t="s">
        <v>71</v>
      </c>
      <c r="C132" s="242"/>
      <c r="D132" s="242"/>
      <c r="E132" s="242"/>
      <c r="F132" s="242"/>
      <c r="G132" s="242" t="s">
        <v>62</v>
      </c>
      <c r="H132" s="142" t="str">
        <f t="shared" si="35"/>
        <v>X</v>
      </c>
      <c r="I132" s="274" t="s">
        <v>62</v>
      </c>
      <c r="J132" s="274" t="str">
        <f t="shared" si="37"/>
        <v>X</v>
      </c>
      <c r="K132" s="242" t="str">
        <f t="shared" si="38"/>
        <v>X</v>
      </c>
      <c r="L132" s="242" t="s">
        <v>62</v>
      </c>
      <c r="M132" s="242"/>
      <c r="N132" s="242"/>
      <c r="O132" s="241" t="s">
        <v>62</v>
      </c>
      <c r="P132" s="241" t="s">
        <v>62</v>
      </c>
      <c r="Q132" s="241" t="s">
        <v>62</v>
      </c>
      <c r="R132" s="241" t="s">
        <v>62</v>
      </c>
    </row>
    <row r="133" spans="1:18" ht="21" customHeight="1" x14ac:dyDescent="0.2">
      <c r="A133" s="333"/>
      <c r="B133" s="148" t="s">
        <v>72</v>
      </c>
      <c r="C133" s="242"/>
      <c r="D133" s="242" t="s">
        <v>62</v>
      </c>
      <c r="E133" s="242"/>
      <c r="F133" s="242"/>
      <c r="G133" s="242">
        <f>G131</f>
        <v>877</v>
      </c>
      <c r="H133" s="142">
        <f t="shared" si="35"/>
        <v>877</v>
      </c>
      <c r="I133" s="274">
        <f t="shared" ref="I133" si="69">I131</f>
        <v>0</v>
      </c>
      <c r="J133" s="274">
        <f t="shared" si="37"/>
        <v>0</v>
      </c>
      <c r="K133" s="242">
        <f t="shared" si="38"/>
        <v>877</v>
      </c>
      <c r="L133" s="242" t="s">
        <v>62</v>
      </c>
      <c r="M133" s="150">
        <v>46022</v>
      </c>
      <c r="N133" s="150">
        <v>46022</v>
      </c>
      <c r="O133" s="156"/>
      <c r="P133" s="241" t="s">
        <v>62</v>
      </c>
      <c r="Q133" s="156"/>
      <c r="R133" s="156"/>
    </row>
    <row r="134" spans="1:18" s="56" customFormat="1" ht="74.45" customHeight="1" x14ac:dyDescent="0.25">
      <c r="A134" s="331" t="s">
        <v>228</v>
      </c>
      <c r="B134" s="137" t="str">
        <f>B126</f>
        <v>Результат предоставления субсидии 2 (код субсидии № 7033):</v>
      </c>
      <c r="C134" s="142" t="s">
        <v>191</v>
      </c>
      <c r="D134" s="141" t="s">
        <v>333</v>
      </c>
      <c r="E134" s="141" t="s">
        <v>320</v>
      </c>
      <c r="F134" s="142">
        <v>642</v>
      </c>
      <c r="G134" s="142">
        <v>547</v>
      </c>
      <c r="H134" s="142">
        <f t="shared" si="35"/>
        <v>547</v>
      </c>
      <c r="I134" s="142">
        <v>0</v>
      </c>
      <c r="J134" s="142">
        <f t="shared" si="37"/>
        <v>0</v>
      </c>
      <c r="K134" s="142">
        <f t="shared" si="38"/>
        <v>547</v>
      </c>
      <c r="L134" s="142"/>
      <c r="M134" s="242" t="s">
        <v>62</v>
      </c>
      <c r="N134" s="242" t="s">
        <v>62</v>
      </c>
      <c r="O134" s="156">
        <v>179304.48</v>
      </c>
      <c r="P134" s="156"/>
      <c r="Q134" s="156"/>
      <c r="R134" s="156"/>
    </row>
    <row r="135" spans="1:18" ht="15.75" x14ac:dyDescent="0.2">
      <c r="A135" s="332"/>
      <c r="B135" s="146" t="s">
        <v>70</v>
      </c>
      <c r="C135" s="242"/>
      <c r="D135" s="242" t="s">
        <v>62</v>
      </c>
      <c r="E135" s="242"/>
      <c r="F135" s="242"/>
      <c r="G135" s="242">
        <f>G134</f>
        <v>547</v>
      </c>
      <c r="H135" s="142">
        <f t="shared" ref="H135:H198" si="70">G135</f>
        <v>547</v>
      </c>
      <c r="I135" s="274">
        <f t="shared" ref="I135" si="71">I134</f>
        <v>0</v>
      </c>
      <c r="J135" s="274">
        <f t="shared" ref="J135:J198" si="72">I135</f>
        <v>0</v>
      </c>
      <c r="K135" s="242">
        <f t="shared" ref="K135:K198" si="73">G135</f>
        <v>547</v>
      </c>
      <c r="L135" s="242" t="s">
        <v>62</v>
      </c>
      <c r="M135" s="150">
        <v>46022</v>
      </c>
      <c r="N135" s="150">
        <v>46022</v>
      </c>
      <c r="O135" s="156"/>
      <c r="P135" s="241" t="s">
        <v>62</v>
      </c>
      <c r="Q135" s="156"/>
      <c r="R135" s="156"/>
    </row>
    <row r="136" spans="1:18" ht="14.25" x14ac:dyDescent="0.2">
      <c r="A136" s="332"/>
      <c r="B136" s="147" t="s">
        <v>76</v>
      </c>
      <c r="C136" s="242"/>
      <c r="D136" s="242"/>
      <c r="E136" s="242"/>
      <c r="F136" s="242"/>
      <c r="G136" s="242" t="s">
        <v>62</v>
      </c>
      <c r="H136" s="142" t="str">
        <f t="shared" si="70"/>
        <v>X</v>
      </c>
      <c r="I136" s="274" t="s">
        <v>62</v>
      </c>
      <c r="J136" s="274" t="str">
        <f t="shared" si="72"/>
        <v>X</v>
      </c>
      <c r="K136" s="242" t="str">
        <f t="shared" si="73"/>
        <v>X</v>
      </c>
      <c r="L136" s="242" t="s">
        <v>62</v>
      </c>
      <c r="M136" s="242"/>
      <c r="N136" s="242"/>
      <c r="O136" s="241" t="s">
        <v>62</v>
      </c>
      <c r="P136" s="241" t="s">
        <v>62</v>
      </c>
      <c r="Q136" s="241" t="s">
        <v>62</v>
      </c>
      <c r="R136" s="241" t="s">
        <v>62</v>
      </c>
    </row>
    <row r="137" spans="1:18" ht="65.45" customHeight="1" x14ac:dyDescent="0.2">
      <c r="A137" s="332"/>
      <c r="B137" s="148" t="s">
        <v>192</v>
      </c>
      <c r="C137" s="242"/>
      <c r="D137" s="242" t="s">
        <v>62</v>
      </c>
      <c r="E137" s="242"/>
      <c r="F137" s="242"/>
      <c r="G137" s="242">
        <f>G134</f>
        <v>547</v>
      </c>
      <c r="H137" s="142">
        <f t="shared" si="70"/>
        <v>547</v>
      </c>
      <c r="I137" s="274">
        <f t="shared" ref="I137" si="74">I134</f>
        <v>0</v>
      </c>
      <c r="J137" s="274">
        <f t="shared" si="72"/>
        <v>0</v>
      </c>
      <c r="K137" s="242">
        <f t="shared" si="73"/>
        <v>547</v>
      </c>
      <c r="L137" s="242" t="s">
        <v>62</v>
      </c>
      <c r="M137" s="150">
        <v>46022</v>
      </c>
      <c r="N137" s="150">
        <v>46022</v>
      </c>
      <c r="O137" s="156"/>
      <c r="P137" s="241" t="s">
        <v>62</v>
      </c>
      <c r="Q137" s="156"/>
      <c r="R137" s="156"/>
    </row>
    <row r="138" spans="1:18" ht="15" customHeight="1" x14ac:dyDescent="0.2">
      <c r="A138" s="332"/>
      <c r="B138" s="147" t="s">
        <v>193</v>
      </c>
      <c r="C138" s="242"/>
      <c r="D138" s="242"/>
      <c r="E138" s="242"/>
      <c r="F138" s="242"/>
      <c r="G138" s="242" t="s">
        <v>62</v>
      </c>
      <c r="H138" s="142" t="str">
        <f t="shared" si="70"/>
        <v>X</v>
      </c>
      <c r="I138" s="274" t="s">
        <v>62</v>
      </c>
      <c r="J138" s="274" t="str">
        <f t="shared" si="72"/>
        <v>X</v>
      </c>
      <c r="K138" s="242" t="str">
        <f t="shared" si="73"/>
        <v>X</v>
      </c>
      <c r="L138" s="242" t="s">
        <v>62</v>
      </c>
      <c r="M138" s="242"/>
      <c r="N138" s="242"/>
      <c r="O138" s="241" t="s">
        <v>62</v>
      </c>
      <c r="P138" s="241" t="s">
        <v>62</v>
      </c>
      <c r="Q138" s="241" t="s">
        <v>62</v>
      </c>
      <c r="R138" s="241" t="s">
        <v>62</v>
      </c>
    </row>
    <row r="139" spans="1:18" ht="38.65" customHeight="1" x14ac:dyDescent="0.2">
      <c r="A139" s="332"/>
      <c r="B139" s="148" t="s">
        <v>330</v>
      </c>
      <c r="C139" s="242"/>
      <c r="D139" s="242" t="s">
        <v>62</v>
      </c>
      <c r="E139" s="242"/>
      <c r="F139" s="242"/>
      <c r="G139" s="242">
        <f>G135</f>
        <v>547</v>
      </c>
      <c r="H139" s="142">
        <f t="shared" si="70"/>
        <v>547</v>
      </c>
      <c r="I139" s="274">
        <f t="shared" ref="I139" si="75">I135</f>
        <v>0</v>
      </c>
      <c r="J139" s="274">
        <f t="shared" si="72"/>
        <v>0</v>
      </c>
      <c r="K139" s="242">
        <f t="shared" si="73"/>
        <v>547</v>
      </c>
      <c r="L139" s="242" t="s">
        <v>62</v>
      </c>
      <c r="M139" s="150">
        <v>46022</v>
      </c>
      <c r="N139" s="150">
        <v>46022</v>
      </c>
      <c r="O139" s="156"/>
      <c r="P139" s="241" t="s">
        <v>62</v>
      </c>
      <c r="Q139" s="156"/>
      <c r="R139" s="156"/>
    </row>
    <row r="140" spans="1:18" ht="21" customHeight="1" x14ac:dyDescent="0.2">
      <c r="A140" s="332"/>
      <c r="B140" s="147" t="s">
        <v>71</v>
      </c>
      <c r="C140" s="242"/>
      <c r="D140" s="242"/>
      <c r="E140" s="242"/>
      <c r="F140" s="242"/>
      <c r="G140" s="242" t="s">
        <v>62</v>
      </c>
      <c r="H140" s="142" t="str">
        <f t="shared" si="70"/>
        <v>X</v>
      </c>
      <c r="I140" s="274" t="s">
        <v>62</v>
      </c>
      <c r="J140" s="274" t="str">
        <f t="shared" si="72"/>
        <v>X</v>
      </c>
      <c r="K140" s="242" t="str">
        <f t="shared" si="73"/>
        <v>X</v>
      </c>
      <c r="L140" s="242" t="s">
        <v>62</v>
      </c>
      <c r="M140" s="242"/>
      <c r="N140" s="242"/>
      <c r="O140" s="241" t="s">
        <v>62</v>
      </c>
      <c r="P140" s="241" t="s">
        <v>62</v>
      </c>
      <c r="Q140" s="241" t="s">
        <v>62</v>
      </c>
      <c r="R140" s="241" t="s">
        <v>62</v>
      </c>
    </row>
    <row r="141" spans="1:18" ht="21" customHeight="1" x14ac:dyDescent="0.2">
      <c r="A141" s="333"/>
      <c r="B141" s="148" t="s">
        <v>72</v>
      </c>
      <c r="C141" s="242"/>
      <c r="D141" s="242" t="s">
        <v>62</v>
      </c>
      <c r="E141" s="242"/>
      <c r="F141" s="242"/>
      <c r="G141" s="242">
        <f>G139</f>
        <v>547</v>
      </c>
      <c r="H141" s="142">
        <f t="shared" si="70"/>
        <v>547</v>
      </c>
      <c r="I141" s="274">
        <f t="shared" ref="I141" si="76">I139</f>
        <v>0</v>
      </c>
      <c r="J141" s="274">
        <f t="shared" si="72"/>
        <v>0</v>
      </c>
      <c r="K141" s="242">
        <f t="shared" si="73"/>
        <v>547</v>
      </c>
      <c r="L141" s="242" t="s">
        <v>62</v>
      </c>
      <c r="M141" s="150">
        <v>46022</v>
      </c>
      <c r="N141" s="150">
        <v>46022</v>
      </c>
      <c r="O141" s="156"/>
      <c r="P141" s="241" t="s">
        <v>62</v>
      </c>
      <c r="Q141" s="156"/>
      <c r="R141" s="156"/>
    </row>
    <row r="142" spans="1:18" s="56" customFormat="1" ht="74.45" customHeight="1" x14ac:dyDescent="0.25">
      <c r="A142" s="331" t="s">
        <v>229</v>
      </c>
      <c r="B142" s="137" t="str">
        <f>B134</f>
        <v>Результат предоставления субсидии 2 (код субсидии № 7033):</v>
      </c>
      <c r="C142" s="142" t="s">
        <v>191</v>
      </c>
      <c r="D142" s="141" t="s">
        <v>333</v>
      </c>
      <c r="E142" s="141" t="s">
        <v>320</v>
      </c>
      <c r="F142" s="142">
        <v>642</v>
      </c>
      <c r="G142" s="80">
        <v>984</v>
      </c>
      <c r="H142" s="142">
        <f t="shared" si="70"/>
        <v>984</v>
      </c>
      <c r="I142" s="80">
        <v>0</v>
      </c>
      <c r="J142" s="80">
        <f t="shared" si="72"/>
        <v>0</v>
      </c>
      <c r="K142" s="80">
        <f t="shared" si="73"/>
        <v>984</v>
      </c>
      <c r="L142" s="80"/>
      <c r="M142" s="240" t="s">
        <v>62</v>
      </c>
      <c r="N142" s="240" t="s">
        <v>62</v>
      </c>
      <c r="O142" s="78">
        <v>94784.5</v>
      </c>
      <c r="P142" s="78"/>
      <c r="Q142" s="78"/>
      <c r="R142" s="78"/>
    </row>
    <row r="143" spans="1:18" ht="15.75" x14ac:dyDescent="0.2">
      <c r="A143" s="332"/>
      <c r="B143" s="146" t="s">
        <v>70</v>
      </c>
      <c r="C143" s="242"/>
      <c r="D143" s="242" t="s">
        <v>62</v>
      </c>
      <c r="E143" s="242"/>
      <c r="F143" s="242"/>
      <c r="G143" s="242">
        <f>G142</f>
        <v>984</v>
      </c>
      <c r="H143" s="142">
        <f t="shared" si="70"/>
        <v>984</v>
      </c>
      <c r="I143" s="274">
        <f t="shared" ref="I143" si="77">I142</f>
        <v>0</v>
      </c>
      <c r="J143" s="274">
        <f t="shared" si="72"/>
        <v>0</v>
      </c>
      <c r="K143" s="242">
        <f t="shared" si="73"/>
        <v>984</v>
      </c>
      <c r="L143" s="242" t="s">
        <v>62</v>
      </c>
      <c r="M143" s="150">
        <v>46022</v>
      </c>
      <c r="N143" s="150">
        <v>46022</v>
      </c>
      <c r="O143" s="156"/>
      <c r="P143" s="241" t="s">
        <v>62</v>
      </c>
      <c r="Q143" s="156"/>
      <c r="R143" s="156"/>
    </row>
    <row r="144" spans="1:18" ht="14.25" x14ac:dyDescent="0.2">
      <c r="A144" s="332"/>
      <c r="B144" s="147" t="s">
        <v>76</v>
      </c>
      <c r="C144" s="242"/>
      <c r="D144" s="242"/>
      <c r="E144" s="242"/>
      <c r="F144" s="242"/>
      <c r="G144" s="242" t="s">
        <v>62</v>
      </c>
      <c r="H144" s="142" t="str">
        <f t="shared" si="70"/>
        <v>X</v>
      </c>
      <c r="I144" s="274" t="s">
        <v>62</v>
      </c>
      <c r="J144" s="274" t="str">
        <f t="shared" si="72"/>
        <v>X</v>
      </c>
      <c r="K144" s="242" t="str">
        <f t="shared" si="73"/>
        <v>X</v>
      </c>
      <c r="L144" s="242" t="s">
        <v>62</v>
      </c>
      <c r="M144" s="242"/>
      <c r="N144" s="242"/>
      <c r="O144" s="241" t="s">
        <v>62</v>
      </c>
      <c r="P144" s="241" t="s">
        <v>62</v>
      </c>
      <c r="Q144" s="241" t="s">
        <v>62</v>
      </c>
      <c r="R144" s="241" t="s">
        <v>62</v>
      </c>
    </row>
    <row r="145" spans="1:18" ht="65.45" customHeight="1" x14ac:dyDescent="0.2">
      <c r="A145" s="332"/>
      <c r="B145" s="148" t="s">
        <v>192</v>
      </c>
      <c r="C145" s="242"/>
      <c r="D145" s="242" t="s">
        <v>62</v>
      </c>
      <c r="E145" s="242"/>
      <c r="F145" s="242"/>
      <c r="G145" s="242">
        <f>G142</f>
        <v>984</v>
      </c>
      <c r="H145" s="142">
        <f t="shared" si="70"/>
        <v>984</v>
      </c>
      <c r="I145" s="274">
        <f t="shared" ref="I145" si="78">I142</f>
        <v>0</v>
      </c>
      <c r="J145" s="274">
        <f t="shared" si="72"/>
        <v>0</v>
      </c>
      <c r="K145" s="242">
        <f t="shared" si="73"/>
        <v>984</v>
      </c>
      <c r="L145" s="242" t="s">
        <v>62</v>
      </c>
      <c r="M145" s="150">
        <v>46022</v>
      </c>
      <c r="N145" s="150">
        <v>46022</v>
      </c>
      <c r="O145" s="156"/>
      <c r="P145" s="241" t="s">
        <v>62</v>
      </c>
      <c r="Q145" s="156"/>
      <c r="R145" s="156"/>
    </row>
    <row r="146" spans="1:18" ht="15" customHeight="1" x14ac:dyDescent="0.2">
      <c r="A146" s="332"/>
      <c r="B146" s="147" t="s">
        <v>193</v>
      </c>
      <c r="C146" s="242"/>
      <c r="D146" s="242"/>
      <c r="E146" s="242"/>
      <c r="F146" s="242"/>
      <c r="G146" s="242" t="s">
        <v>62</v>
      </c>
      <c r="H146" s="142" t="str">
        <f t="shared" si="70"/>
        <v>X</v>
      </c>
      <c r="I146" s="274" t="s">
        <v>62</v>
      </c>
      <c r="J146" s="274" t="str">
        <f t="shared" si="72"/>
        <v>X</v>
      </c>
      <c r="K146" s="242" t="str">
        <f t="shared" si="73"/>
        <v>X</v>
      </c>
      <c r="L146" s="242" t="s">
        <v>62</v>
      </c>
      <c r="M146" s="242"/>
      <c r="N146" s="242"/>
      <c r="O146" s="241" t="s">
        <v>62</v>
      </c>
      <c r="P146" s="241" t="s">
        <v>62</v>
      </c>
      <c r="Q146" s="241" t="s">
        <v>62</v>
      </c>
      <c r="R146" s="241" t="s">
        <v>62</v>
      </c>
    </row>
    <row r="147" spans="1:18" ht="38.65" customHeight="1" x14ac:dyDescent="0.2">
      <c r="A147" s="332"/>
      <c r="B147" s="148" t="s">
        <v>330</v>
      </c>
      <c r="C147" s="242"/>
      <c r="D147" s="242" t="s">
        <v>62</v>
      </c>
      <c r="E147" s="242"/>
      <c r="F147" s="242"/>
      <c r="G147" s="242">
        <f>G143</f>
        <v>984</v>
      </c>
      <c r="H147" s="142">
        <f t="shared" si="70"/>
        <v>984</v>
      </c>
      <c r="I147" s="274">
        <f t="shared" ref="I147" si="79">I143</f>
        <v>0</v>
      </c>
      <c r="J147" s="274">
        <f t="shared" si="72"/>
        <v>0</v>
      </c>
      <c r="K147" s="242">
        <f t="shared" si="73"/>
        <v>984</v>
      </c>
      <c r="L147" s="242" t="s">
        <v>62</v>
      </c>
      <c r="M147" s="150">
        <v>46022</v>
      </c>
      <c r="N147" s="150">
        <v>46022</v>
      </c>
      <c r="O147" s="156"/>
      <c r="P147" s="241" t="s">
        <v>62</v>
      </c>
      <c r="Q147" s="156"/>
      <c r="R147" s="156"/>
    </row>
    <row r="148" spans="1:18" ht="21" customHeight="1" x14ac:dyDescent="0.2">
      <c r="A148" s="332"/>
      <c r="B148" s="147" t="s">
        <v>71</v>
      </c>
      <c r="C148" s="242"/>
      <c r="D148" s="242"/>
      <c r="E148" s="242"/>
      <c r="F148" s="242"/>
      <c r="G148" s="242" t="s">
        <v>62</v>
      </c>
      <c r="H148" s="142" t="str">
        <f t="shared" si="70"/>
        <v>X</v>
      </c>
      <c r="I148" s="274" t="s">
        <v>62</v>
      </c>
      <c r="J148" s="274" t="str">
        <f t="shared" si="72"/>
        <v>X</v>
      </c>
      <c r="K148" s="242" t="str">
        <f t="shared" si="73"/>
        <v>X</v>
      </c>
      <c r="L148" s="242" t="s">
        <v>62</v>
      </c>
      <c r="M148" s="242"/>
      <c r="N148" s="242"/>
      <c r="O148" s="241" t="s">
        <v>62</v>
      </c>
      <c r="P148" s="241" t="s">
        <v>62</v>
      </c>
      <c r="Q148" s="241" t="s">
        <v>62</v>
      </c>
      <c r="R148" s="241" t="s">
        <v>62</v>
      </c>
    </row>
    <row r="149" spans="1:18" ht="21" customHeight="1" x14ac:dyDescent="0.2">
      <c r="A149" s="333"/>
      <c r="B149" s="148" t="s">
        <v>72</v>
      </c>
      <c r="C149" s="242"/>
      <c r="D149" s="242" t="s">
        <v>62</v>
      </c>
      <c r="E149" s="242"/>
      <c r="F149" s="242"/>
      <c r="G149" s="242">
        <f>G147</f>
        <v>984</v>
      </c>
      <c r="H149" s="142">
        <f t="shared" si="70"/>
        <v>984</v>
      </c>
      <c r="I149" s="274">
        <f t="shared" ref="I149" si="80">I147</f>
        <v>0</v>
      </c>
      <c r="J149" s="274">
        <f t="shared" si="72"/>
        <v>0</v>
      </c>
      <c r="K149" s="242">
        <f t="shared" si="73"/>
        <v>984</v>
      </c>
      <c r="L149" s="242" t="s">
        <v>62</v>
      </c>
      <c r="M149" s="150">
        <v>46022</v>
      </c>
      <c r="N149" s="150">
        <v>46022</v>
      </c>
      <c r="O149" s="156"/>
      <c r="P149" s="241" t="s">
        <v>62</v>
      </c>
      <c r="Q149" s="156"/>
      <c r="R149" s="156"/>
    </row>
    <row r="150" spans="1:18" s="56" customFormat="1" ht="74.45" customHeight="1" x14ac:dyDescent="0.25">
      <c r="A150" s="331" t="s">
        <v>230</v>
      </c>
      <c r="B150" s="137" t="str">
        <f>B142</f>
        <v>Результат предоставления субсидии 2 (код субсидии № 7033):</v>
      </c>
      <c r="C150" s="142" t="s">
        <v>191</v>
      </c>
      <c r="D150" s="141" t="s">
        <v>333</v>
      </c>
      <c r="E150" s="141" t="s">
        <v>320</v>
      </c>
      <c r="F150" s="142">
        <v>642</v>
      </c>
      <c r="G150" s="142">
        <v>777</v>
      </c>
      <c r="H150" s="142">
        <f t="shared" si="70"/>
        <v>777</v>
      </c>
      <c r="I150" s="142">
        <v>0</v>
      </c>
      <c r="J150" s="142">
        <f t="shared" si="72"/>
        <v>0</v>
      </c>
      <c r="K150" s="142">
        <f t="shared" si="73"/>
        <v>777</v>
      </c>
      <c r="L150" s="142"/>
      <c r="M150" s="242" t="s">
        <v>62</v>
      </c>
      <c r="N150" s="242" t="s">
        <v>62</v>
      </c>
      <c r="O150" s="156">
        <v>393772.56</v>
      </c>
      <c r="P150" s="156"/>
      <c r="Q150" s="156">
        <v>109800</v>
      </c>
      <c r="R150" s="156"/>
    </row>
    <row r="151" spans="1:18" ht="15.75" x14ac:dyDescent="0.2">
      <c r="A151" s="332"/>
      <c r="B151" s="146" t="s">
        <v>70</v>
      </c>
      <c r="C151" s="242"/>
      <c r="D151" s="242" t="s">
        <v>62</v>
      </c>
      <c r="E151" s="242"/>
      <c r="F151" s="242"/>
      <c r="G151" s="242">
        <f>G150</f>
        <v>777</v>
      </c>
      <c r="H151" s="142">
        <f t="shared" si="70"/>
        <v>777</v>
      </c>
      <c r="I151" s="274">
        <f t="shared" ref="I151" si="81">I150</f>
        <v>0</v>
      </c>
      <c r="J151" s="274">
        <f t="shared" si="72"/>
        <v>0</v>
      </c>
      <c r="K151" s="242">
        <f t="shared" si="73"/>
        <v>777</v>
      </c>
      <c r="L151" s="242" t="s">
        <v>62</v>
      </c>
      <c r="M151" s="150">
        <v>46022</v>
      </c>
      <c r="N151" s="150">
        <v>46022</v>
      </c>
      <c r="O151" s="156"/>
      <c r="P151" s="241" t="s">
        <v>62</v>
      </c>
      <c r="Q151" s="156"/>
      <c r="R151" s="156"/>
    </row>
    <row r="152" spans="1:18" ht="14.25" x14ac:dyDescent="0.2">
      <c r="A152" s="332"/>
      <c r="B152" s="147" t="s">
        <v>76</v>
      </c>
      <c r="C152" s="242"/>
      <c r="D152" s="242"/>
      <c r="E152" s="242"/>
      <c r="F152" s="242"/>
      <c r="G152" s="242" t="s">
        <v>62</v>
      </c>
      <c r="H152" s="142" t="str">
        <f t="shared" si="70"/>
        <v>X</v>
      </c>
      <c r="I152" s="274" t="s">
        <v>62</v>
      </c>
      <c r="J152" s="274" t="str">
        <f t="shared" si="72"/>
        <v>X</v>
      </c>
      <c r="K152" s="242" t="str">
        <f t="shared" si="73"/>
        <v>X</v>
      </c>
      <c r="L152" s="242" t="s">
        <v>62</v>
      </c>
      <c r="M152" s="242"/>
      <c r="N152" s="242"/>
      <c r="O152" s="241" t="s">
        <v>62</v>
      </c>
      <c r="P152" s="241" t="s">
        <v>62</v>
      </c>
      <c r="Q152" s="241" t="s">
        <v>62</v>
      </c>
      <c r="R152" s="241" t="s">
        <v>62</v>
      </c>
    </row>
    <row r="153" spans="1:18" ht="65.45" customHeight="1" x14ac:dyDescent="0.2">
      <c r="A153" s="332"/>
      <c r="B153" s="148" t="s">
        <v>192</v>
      </c>
      <c r="C153" s="242"/>
      <c r="D153" s="242" t="s">
        <v>62</v>
      </c>
      <c r="E153" s="242"/>
      <c r="F153" s="242"/>
      <c r="G153" s="242">
        <f>G150</f>
        <v>777</v>
      </c>
      <c r="H153" s="142">
        <f t="shared" si="70"/>
        <v>777</v>
      </c>
      <c r="I153" s="274">
        <f t="shared" ref="I153" si="82">I150</f>
        <v>0</v>
      </c>
      <c r="J153" s="274">
        <f t="shared" si="72"/>
        <v>0</v>
      </c>
      <c r="K153" s="242">
        <f t="shared" si="73"/>
        <v>777</v>
      </c>
      <c r="L153" s="242" t="s">
        <v>62</v>
      </c>
      <c r="M153" s="150">
        <v>46022</v>
      </c>
      <c r="N153" s="150">
        <v>46022</v>
      </c>
      <c r="O153" s="156"/>
      <c r="P153" s="241" t="s">
        <v>62</v>
      </c>
      <c r="Q153" s="156"/>
      <c r="R153" s="156"/>
    </row>
    <row r="154" spans="1:18" ht="15" customHeight="1" x14ac:dyDescent="0.2">
      <c r="A154" s="332"/>
      <c r="B154" s="147" t="s">
        <v>193</v>
      </c>
      <c r="C154" s="242"/>
      <c r="D154" s="242"/>
      <c r="E154" s="242"/>
      <c r="F154" s="242"/>
      <c r="G154" s="242" t="s">
        <v>62</v>
      </c>
      <c r="H154" s="142" t="str">
        <f t="shared" si="70"/>
        <v>X</v>
      </c>
      <c r="I154" s="274" t="s">
        <v>62</v>
      </c>
      <c r="J154" s="274" t="str">
        <f t="shared" si="72"/>
        <v>X</v>
      </c>
      <c r="K154" s="242" t="str">
        <f t="shared" si="73"/>
        <v>X</v>
      </c>
      <c r="L154" s="242" t="s">
        <v>62</v>
      </c>
      <c r="M154" s="242"/>
      <c r="N154" s="242"/>
      <c r="O154" s="241" t="s">
        <v>62</v>
      </c>
      <c r="P154" s="241" t="s">
        <v>62</v>
      </c>
      <c r="Q154" s="241" t="s">
        <v>62</v>
      </c>
      <c r="R154" s="241" t="s">
        <v>62</v>
      </c>
    </row>
    <row r="155" spans="1:18" ht="38.65" customHeight="1" x14ac:dyDescent="0.2">
      <c r="A155" s="332"/>
      <c r="B155" s="148" t="s">
        <v>330</v>
      </c>
      <c r="C155" s="242"/>
      <c r="D155" s="242" t="s">
        <v>62</v>
      </c>
      <c r="E155" s="242"/>
      <c r="F155" s="242"/>
      <c r="G155" s="242">
        <f>G151</f>
        <v>777</v>
      </c>
      <c r="H155" s="142">
        <f t="shared" si="70"/>
        <v>777</v>
      </c>
      <c r="I155" s="274">
        <f t="shared" ref="I155" si="83">I151</f>
        <v>0</v>
      </c>
      <c r="J155" s="274">
        <f t="shared" si="72"/>
        <v>0</v>
      </c>
      <c r="K155" s="242">
        <f t="shared" si="73"/>
        <v>777</v>
      </c>
      <c r="L155" s="242" t="s">
        <v>62</v>
      </c>
      <c r="M155" s="150">
        <v>46022</v>
      </c>
      <c r="N155" s="150">
        <v>46022</v>
      </c>
      <c r="O155" s="156"/>
      <c r="P155" s="241" t="s">
        <v>62</v>
      </c>
      <c r="Q155" s="156"/>
      <c r="R155" s="156"/>
    </row>
    <row r="156" spans="1:18" ht="21" customHeight="1" x14ac:dyDescent="0.2">
      <c r="A156" s="332"/>
      <c r="B156" s="147" t="s">
        <v>71</v>
      </c>
      <c r="C156" s="242"/>
      <c r="D156" s="242"/>
      <c r="E156" s="242"/>
      <c r="F156" s="242"/>
      <c r="G156" s="242" t="s">
        <v>62</v>
      </c>
      <c r="H156" s="142" t="str">
        <f t="shared" si="70"/>
        <v>X</v>
      </c>
      <c r="I156" s="274" t="s">
        <v>62</v>
      </c>
      <c r="J156" s="274" t="str">
        <f t="shared" si="72"/>
        <v>X</v>
      </c>
      <c r="K156" s="242" t="str">
        <f t="shared" si="73"/>
        <v>X</v>
      </c>
      <c r="L156" s="242" t="s">
        <v>62</v>
      </c>
      <c r="M156" s="242"/>
      <c r="N156" s="242"/>
      <c r="O156" s="241" t="s">
        <v>62</v>
      </c>
      <c r="P156" s="241" t="s">
        <v>62</v>
      </c>
      <c r="Q156" s="241" t="s">
        <v>62</v>
      </c>
      <c r="R156" s="241" t="s">
        <v>62</v>
      </c>
    </row>
    <row r="157" spans="1:18" ht="21" customHeight="1" x14ac:dyDescent="0.2">
      <c r="A157" s="333"/>
      <c r="B157" s="148" t="s">
        <v>72</v>
      </c>
      <c r="C157" s="242"/>
      <c r="D157" s="242" t="s">
        <v>62</v>
      </c>
      <c r="E157" s="242"/>
      <c r="F157" s="242"/>
      <c r="G157" s="242">
        <f>G155</f>
        <v>777</v>
      </c>
      <c r="H157" s="142">
        <f t="shared" si="70"/>
        <v>777</v>
      </c>
      <c r="I157" s="274">
        <f t="shared" ref="I157" si="84">I155</f>
        <v>0</v>
      </c>
      <c r="J157" s="274">
        <f t="shared" si="72"/>
        <v>0</v>
      </c>
      <c r="K157" s="242">
        <f t="shared" si="73"/>
        <v>777</v>
      </c>
      <c r="L157" s="242" t="s">
        <v>62</v>
      </c>
      <c r="M157" s="150">
        <v>46022</v>
      </c>
      <c r="N157" s="150">
        <v>46022</v>
      </c>
      <c r="O157" s="156"/>
      <c r="P157" s="241" t="s">
        <v>62</v>
      </c>
      <c r="Q157" s="156"/>
      <c r="R157" s="156"/>
    </row>
    <row r="158" spans="1:18" s="56" customFormat="1" ht="74.45" customHeight="1" x14ac:dyDescent="0.25">
      <c r="A158" s="331" t="s">
        <v>231</v>
      </c>
      <c r="B158" s="137" t="str">
        <f>B150</f>
        <v>Результат предоставления субсидии 2 (код субсидии № 7033):</v>
      </c>
      <c r="C158" s="142" t="s">
        <v>191</v>
      </c>
      <c r="D158" s="141" t="s">
        <v>333</v>
      </c>
      <c r="E158" s="141" t="s">
        <v>320</v>
      </c>
      <c r="F158" s="142">
        <v>642</v>
      </c>
      <c r="G158" s="142">
        <v>2070</v>
      </c>
      <c r="H158" s="142">
        <f t="shared" si="70"/>
        <v>2070</v>
      </c>
      <c r="I158" s="142">
        <v>0</v>
      </c>
      <c r="J158" s="142">
        <f t="shared" si="72"/>
        <v>0</v>
      </c>
      <c r="K158" s="142">
        <f t="shared" si="73"/>
        <v>2070</v>
      </c>
      <c r="L158" s="142"/>
      <c r="M158" s="242" t="s">
        <v>62</v>
      </c>
      <c r="N158" s="242" t="s">
        <v>62</v>
      </c>
      <c r="O158" s="156">
        <v>70426.460000000006</v>
      </c>
      <c r="P158" s="156"/>
      <c r="Q158" s="156"/>
      <c r="R158" s="156"/>
    </row>
    <row r="159" spans="1:18" ht="15.75" x14ac:dyDescent="0.2">
      <c r="A159" s="332"/>
      <c r="B159" s="146" t="s">
        <v>70</v>
      </c>
      <c r="C159" s="242"/>
      <c r="D159" s="242" t="s">
        <v>62</v>
      </c>
      <c r="E159" s="242"/>
      <c r="F159" s="242"/>
      <c r="G159" s="242">
        <v>2070</v>
      </c>
      <c r="H159" s="142">
        <f t="shared" si="70"/>
        <v>2070</v>
      </c>
      <c r="I159" s="274">
        <v>0</v>
      </c>
      <c r="J159" s="274">
        <f t="shared" si="72"/>
        <v>0</v>
      </c>
      <c r="K159" s="242">
        <f t="shared" si="73"/>
        <v>2070</v>
      </c>
      <c r="L159" s="242" t="s">
        <v>62</v>
      </c>
      <c r="M159" s="150">
        <v>46022</v>
      </c>
      <c r="N159" s="150">
        <v>46022</v>
      </c>
      <c r="O159" s="156"/>
      <c r="P159" s="241" t="s">
        <v>62</v>
      </c>
      <c r="Q159" s="156"/>
      <c r="R159" s="156"/>
    </row>
    <row r="160" spans="1:18" ht="14.25" x14ac:dyDescent="0.2">
      <c r="A160" s="332"/>
      <c r="B160" s="147" t="s">
        <v>76</v>
      </c>
      <c r="C160" s="242"/>
      <c r="D160" s="242"/>
      <c r="E160" s="242"/>
      <c r="F160" s="242"/>
      <c r="G160" s="242" t="s">
        <v>62</v>
      </c>
      <c r="H160" s="142" t="str">
        <f t="shared" si="70"/>
        <v>X</v>
      </c>
      <c r="I160" s="274" t="s">
        <v>62</v>
      </c>
      <c r="J160" s="274" t="str">
        <f t="shared" si="72"/>
        <v>X</v>
      </c>
      <c r="K160" s="242" t="str">
        <f t="shared" si="73"/>
        <v>X</v>
      </c>
      <c r="L160" s="242" t="s">
        <v>62</v>
      </c>
      <c r="M160" s="242"/>
      <c r="N160" s="242"/>
      <c r="O160" s="241" t="s">
        <v>62</v>
      </c>
      <c r="P160" s="241" t="s">
        <v>62</v>
      </c>
      <c r="Q160" s="241" t="s">
        <v>62</v>
      </c>
      <c r="R160" s="241" t="s">
        <v>62</v>
      </c>
    </row>
    <row r="161" spans="1:18" ht="65.45" customHeight="1" x14ac:dyDescent="0.2">
      <c r="A161" s="332"/>
      <c r="B161" s="148" t="s">
        <v>192</v>
      </c>
      <c r="C161" s="242"/>
      <c r="D161" s="242" t="s">
        <v>62</v>
      </c>
      <c r="E161" s="242"/>
      <c r="F161" s="242"/>
      <c r="G161" s="242">
        <v>2070</v>
      </c>
      <c r="H161" s="142">
        <f t="shared" si="70"/>
        <v>2070</v>
      </c>
      <c r="I161" s="274">
        <v>0</v>
      </c>
      <c r="J161" s="274">
        <f t="shared" si="72"/>
        <v>0</v>
      </c>
      <c r="K161" s="242">
        <f t="shared" si="73"/>
        <v>2070</v>
      </c>
      <c r="L161" s="242" t="s">
        <v>62</v>
      </c>
      <c r="M161" s="150">
        <v>46022</v>
      </c>
      <c r="N161" s="150">
        <v>46022</v>
      </c>
      <c r="O161" s="156"/>
      <c r="P161" s="241" t="s">
        <v>62</v>
      </c>
      <c r="Q161" s="156"/>
      <c r="R161" s="156"/>
    </row>
    <row r="162" spans="1:18" ht="15" customHeight="1" x14ac:dyDescent="0.2">
      <c r="A162" s="332"/>
      <c r="B162" s="147" t="s">
        <v>193</v>
      </c>
      <c r="C162" s="242"/>
      <c r="D162" s="242"/>
      <c r="E162" s="242"/>
      <c r="F162" s="242"/>
      <c r="G162" s="242" t="s">
        <v>62</v>
      </c>
      <c r="H162" s="142" t="str">
        <f t="shared" si="70"/>
        <v>X</v>
      </c>
      <c r="I162" s="274" t="s">
        <v>62</v>
      </c>
      <c r="J162" s="274" t="str">
        <f t="shared" si="72"/>
        <v>X</v>
      </c>
      <c r="K162" s="242" t="str">
        <f t="shared" si="73"/>
        <v>X</v>
      </c>
      <c r="L162" s="242" t="s">
        <v>62</v>
      </c>
      <c r="M162" s="242"/>
      <c r="N162" s="242"/>
      <c r="O162" s="241" t="s">
        <v>62</v>
      </c>
      <c r="P162" s="241" t="s">
        <v>62</v>
      </c>
      <c r="Q162" s="241" t="s">
        <v>62</v>
      </c>
      <c r="R162" s="241" t="s">
        <v>62</v>
      </c>
    </row>
    <row r="163" spans="1:18" ht="38.65" customHeight="1" x14ac:dyDescent="0.2">
      <c r="A163" s="332"/>
      <c r="B163" s="148" t="s">
        <v>330</v>
      </c>
      <c r="C163" s="242"/>
      <c r="D163" s="242" t="s">
        <v>62</v>
      </c>
      <c r="E163" s="242"/>
      <c r="F163" s="242"/>
      <c r="G163" s="242">
        <v>2070</v>
      </c>
      <c r="H163" s="142">
        <f t="shared" si="70"/>
        <v>2070</v>
      </c>
      <c r="I163" s="274">
        <v>0</v>
      </c>
      <c r="J163" s="274">
        <f t="shared" si="72"/>
        <v>0</v>
      </c>
      <c r="K163" s="242">
        <f t="shared" si="73"/>
        <v>2070</v>
      </c>
      <c r="L163" s="242" t="s">
        <v>62</v>
      </c>
      <c r="M163" s="150">
        <v>46022</v>
      </c>
      <c r="N163" s="150">
        <v>46022</v>
      </c>
      <c r="O163" s="156"/>
      <c r="P163" s="241" t="s">
        <v>62</v>
      </c>
      <c r="Q163" s="156"/>
      <c r="R163" s="156"/>
    </row>
    <row r="164" spans="1:18" ht="21" customHeight="1" x14ac:dyDescent="0.2">
      <c r="A164" s="332"/>
      <c r="B164" s="147" t="s">
        <v>71</v>
      </c>
      <c r="C164" s="242"/>
      <c r="D164" s="242"/>
      <c r="E164" s="242"/>
      <c r="F164" s="242"/>
      <c r="G164" s="242" t="s">
        <v>62</v>
      </c>
      <c r="H164" s="142" t="str">
        <f t="shared" si="70"/>
        <v>X</v>
      </c>
      <c r="I164" s="274" t="s">
        <v>62</v>
      </c>
      <c r="J164" s="274" t="str">
        <f t="shared" si="72"/>
        <v>X</v>
      </c>
      <c r="K164" s="242" t="str">
        <f t="shared" si="73"/>
        <v>X</v>
      </c>
      <c r="L164" s="242" t="s">
        <v>62</v>
      </c>
      <c r="M164" s="242"/>
      <c r="N164" s="242"/>
      <c r="O164" s="241" t="s">
        <v>62</v>
      </c>
      <c r="P164" s="241" t="s">
        <v>62</v>
      </c>
      <c r="Q164" s="241" t="s">
        <v>62</v>
      </c>
      <c r="R164" s="241" t="s">
        <v>62</v>
      </c>
    </row>
    <row r="165" spans="1:18" ht="21" customHeight="1" x14ac:dyDescent="0.2">
      <c r="A165" s="333"/>
      <c r="B165" s="148" t="s">
        <v>72</v>
      </c>
      <c r="C165" s="242"/>
      <c r="D165" s="242" t="s">
        <v>62</v>
      </c>
      <c r="E165" s="242"/>
      <c r="F165" s="242"/>
      <c r="G165" s="242">
        <v>2070</v>
      </c>
      <c r="H165" s="142">
        <f t="shared" si="70"/>
        <v>2070</v>
      </c>
      <c r="I165" s="274">
        <v>0</v>
      </c>
      <c r="J165" s="274">
        <f t="shared" si="72"/>
        <v>0</v>
      </c>
      <c r="K165" s="242">
        <f t="shared" si="73"/>
        <v>2070</v>
      </c>
      <c r="L165" s="242" t="s">
        <v>62</v>
      </c>
      <c r="M165" s="150">
        <v>46022</v>
      </c>
      <c r="N165" s="150">
        <v>46022</v>
      </c>
      <c r="O165" s="156"/>
      <c r="P165" s="241" t="s">
        <v>62</v>
      </c>
      <c r="Q165" s="156"/>
      <c r="R165" s="156"/>
    </row>
    <row r="166" spans="1:18" s="56" customFormat="1" ht="74.45" customHeight="1" x14ac:dyDescent="0.25">
      <c r="A166" s="331" t="s">
        <v>232</v>
      </c>
      <c r="B166" s="137" t="str">
        <f>B158</f>
        <v>Результат предоставления субсидии 2 (код субсидии № 7033):</v>
      </c>
      <c r="C166" s="142" t="s">
        <v>191</v>
      </c>
      <c r="D166" s="141" t="s">
        <v>333</v>
      </c>
      <c r="E166" s="141" t="s">
        <v>320</v>
      </c>
      <c r="F166" s="142">
        <v>642</v>
      </c>
      <c r="G166" s="142">
        <v>1467</v>
      </c>
      <c r="H166" s="142">
        <f t="shared" si="70"/>
        <v>1467</v>
      </c>
      <c r="I166" s="142">
        <v>0</v>
      </c>
      <c r="J166" s="142">
        <f t="shared" si="72"/>
        <v>0</v>
      </c>
      <c r="K166" s="142">
        <f t="shared" si="73"/>
        <v>1467</v>
      </c>
      <c r="L166" s="142"/>
      <c r="M166" s="242" t="s">
        <v>62</v>
      </c>
      <c r="N166" s="242" t="s">
        <v>62</v>
      </c>
      <c r="O166" s="156">
        <v>47283.46</v>
      </c>
      <c r="P166" s="156"/>
      <c r="Q166" s="156"/>
      <c r="R166" s="156"/>
    </row>
    <row r="167" spans="1:18" ht="15.75" x14ac:dyDescent="0.2">
      <c r="A167" s="332"/>
      <c r="B167" s="146" t="s">
        <v>70</v>
      </c>
      <c r="C167" s="242"/>
      <c r="D167" s="242" t="s">
        <v>62</v>
      </c>
      <c r="E167" s="242"/>
      <c r="F167" s="242"/>
      <c r="G167" s="242">
        <v>1467</v>
      </c>
      <c r="H167" s="142">
        <f t="shared" si="70"/>
        <v>1467</v>
      </c>
      <c r="I167" s="274">
        <v>0</v>
      </c>
      <c r="J167" s="274">
        <f t="shared" si="72"/>
        <v>0</v>
      </c>
      <c r="K167" s="242">
        <f t="shared" si="73"/>
        <v>1467</v>
      </c>
      <c r="L167" s="242" t="s">
        <v>62</v>
      </c>
      <c r="M167" s="150">
        <v>46022</v>
      </c>
      <c r="N167" s="150">
        <v>46022</v>
      </c>
      <c r="O167" s="156"/>
      <c r="P167" s="241" t="s">
        <v>62</v>
      </c>
      <c r="Q167" s="156"/>
      <c r="R167" s="156"/>
    </row>
    <row r="168" spans="1:18" ht="14.25" x14ac:dyDescent="0.2">
      <c r="A168" s="332"/>
      <c r="B168" s="147" t="s">
        <v>76</v>
      </c>
      <c r="C168" s="242"/>
      <c r="D168" s="242"/>
      <c r="E168" s="242"/>
      <c r="F168" s="242"/>
      <c r="G168" s="242" t="s">
        <v>62</v>
      </c>
      <c r="H168" s="142" t="str">
        <f t="shared" si="70"/>
        <v>X</v>
      </c>
      <c r="I168" s="274" t="s">
        <v>62</v>
      </c>
      <c r="J168" s="274" t="str">
        <f t="shared" si="72"/>
        <v>X</v>
      </c>
      <c r="K168" s="242" t="str">
        <f t="shared" si="73"/>
        <v>X</v>
      </c>
      <c r="L168" s="242" t="s">
        <v>62</v>
      </c>
      <c r="M168" s="242"/>
      <c r="N168" s="242"/>
      <c r="O168" s="241" t="s">
        <v>62</v>
      </c>
      <c r="P168" s="241" t="s">
        <v>62</v>
      </c>
      <c r="Q168" s="241" t="s">
        <v>62</v>
      </c>
      <c r="R168" s="241" t="s">
        <v>62</v>
      </c>
    </row>
    <row r="169" spans="1:18" ht="65.45" customHeight="1" x14ac:dyDescent="0.2">
      <c r="A169" s="332"/>
      <c r="B169" s="148" t="s">
        <v>192</v>
      </c>
      <c r="C169" s="242"/>
      <c r="D169" s="242" t="s">
        <v>62</v>
      </c>
      <c r="E169" s="242"/>
      <c r="F169" s="242"/>
      <c r="G169" s="242">
        <v>1467</v>
      </c>
      <c r="H169" s="142">
        <f t="shared" si="70"/>
        <v>1467</v>
      </c>
      <c r="I169" s="274">
        <v>0</v>
      </c>
      <c r="J169" s="274">
        <f t="shared" si="72"/>
        <v>0</v>
      </c>
      <c r="K169" s="242">
        <f t="shared" si="73"/>
        <v>1467</v>
      </c>
      <c r="L169" s="242" t="s">
        <v>62</v>
      </c>
      <c r="M169" s="150">
        <v>46022</v>
      </c>
      <c r="N169" s="150">
        <v>46022</v>
      </c>
      <c r="O169" s="156"/>
      <c r="P169" s="241" t="s">
        <v>62</v>
      </c>
      <c r="Q169" s="156"/>
      <c r="R169" s="156"/>
    </row>
    <row r="170" spans="1:18" ht="15" customHeight="1" x14ac:dyDescent="0.2">
      <c r="A170" s="332"/>
      <c r="B170" s="147" t="s">
        <v>193</v>
      </c>
      <c r="C170" s="242"/>
      <c r="D170" s="242"/>
      <c r="E170" s="242"/>
      <c r="F170" s="242"/>
      <c r="G170" s="242" t="s">
        <v>62</v>
      </c>
      <c r="H170" s="142" t="str">
        <f t="shared" si="70"/>
        <v>X</v>
      </c>
      <c r="I170" s="274" t="s">
        <v>62</v>
      </c>
      <c r="J170" s="274" t="str">
        <f t="shared" si="72"/>
        <v>X</v>
      </c>
      <c r="K170" s="242" t="str">
        <f t="shared" si="73"/>
        <v>X</v>
      </c>
      <c r="L170" s="242" t="s">
        <v>62</v>
      </c>
      <c r="M170" s="242"/>
      <c r="N170" s="242"/>
      <c r="O170" s="241" t="s">
        <v>62</v>
      </c>
      <c r="P170" s="241" t="s">
        <v>62</v>
      </c>
      <c r="Q170" s="241" t="s">
        <v>62</v>
      </c>
      <c r="R170" s="241" t="s">
        <v>62</v>
      </c>
    </row>
    <row r="171" spans="1:18" ht="38.65" customHeight="1" x14ac:dyDescent="0.2">
      <c r="A171" s="332"/>
      <c r="B171" s="148" t="s">
        <v>330</v>
      </c>
      <c r="C171" s="242"/>
      <c r="D171" s="242" t="s">
        <v>62</v>
      </c>
      <c r="E171" s="242"/>
      <c r="F171" s="242"/>
      <c r="G171" s="242">
        <v>1467</v>
      </c>
      <c r="H171" s="142">
        <f t="shared" si="70"/>
        <v>1467</v>
      </c>
      <c r="I171" s="274">
        <v>0</v>
      </c>
      <c r="J171" s="274">
        <f t="shared" si="72"/>
        <v>0</v>
      </c>
      <c r="K171" s="242">
        <f t="shared" si="73"/>
        <v>1467</v>
      </c>
      <c r="L171" s="242" t="s">
        <v>62</v>
      </c>
      <c r="M171" s="150">
        <v>46022</v>
      </c>
      <c r="N171" s="150">
        <v>46022</v>
      </c>
      <c r="O171" s="156"/>
      <c r="P171" s="241" t="s">
        <v>62</v>
      </c>
      <c r="Q171" s="156"/>
      <c r="R171" s="156"/>
    </row>
    <row r="172" spans="1:18" ht="21" customHeight="1" x14ac:dyDescent="0.2">
      <c r="A172" s="332"/>
      <c r="B172" s="147" t="s">
        <v>71</v>
      </c>
      <c r="C172" s="242"/>
      <c r="D172" s="242"/>
      <c r="E172" s="242"/>
      <c r="F172" s="242"/>
      <c r="G172" s="242" t="s">
        <v>62</v>
      </c>
      <c r="H172" s="142" t="str">
        <f t="shared" si="70"/>
        <v>X</v>
      </c>
      <c r="I172" s="274" t="s">
        <v>62</v>
      </c>
      <c r="J172" s="274" t="str">
        <f t="shared" si="72"/>
        <v>X</v>
      </c>
      <c r="K172" s="242" t="str">
        <f t="shared" si="73"/>
        <v>X</v>
      </c>
      <c r="L172" s="242" t="s">
        <v>62</v>
      </c>
      <c r="M172" s="242"/>
      <c r="N172" s="242"/>
      <c r="O172" s="241" t="s">
        <v>62</v>
      </c>
      <c r="P172" s="241" t="s">
        <v>62</v>
      </c>
      <c r="Q172" s="241" t="s">
        <v>62</v>
      </c>
      <c r="R172" s="241" t="s">
        <v>62</v>
      </c>
    </row>
    <row r="173" spans="1:18" ht="21" customHeight="1" x14ac:dyDescent="0.2">
      <c r="A173" s="333"/>
      <c r="B173" s="148" t="s">
        <v>72</v>
      </c>
      <c r="C173" s="242"/>
      <c r="D173" s="242" t="s">
        <v>62</v>
      </c>
      <c r="E173" s="242"/>
      <c r="F173" s="242"/>
      <c r="G173" s="242">
        <v>1467</v>
      </c>
      <c r="H173" s="142">
        <f t="shared" si="70"/>
        <v>1467</v>
      </c>
      <c r="I173" s="274">
        <v>0</v>
      </c>
      <c r="J173" s="274">
        <f t="shared" si="72"/>
        <v>0</v>
      </c>
      <c r="K173" s="242">
        <f t="shared" si="73"/>
        <v>1467</v>
      </c>
      <c r="L173" s="242" t="s">
        <v>62</v>
      </c>
      <c r="M173" s="150">
        <v>46022</v>
      </c>
      <c r="N173" s="150">
        <v>46022</v>
      </c>
      <c r="O173" s="156"/>
      <c r="P173" s="241" t="s">
        <v>62</v>
      </c>
      <c r="Q173" s="156"/>
      <c r="R173" s="156"/>
    </row>
    <row r="174" spans="1:18" s="56" customFormat="1" ht="74.45" customHeight="1" x14ac:dyDescent="0.25">
      <c r="A174" s="331" t="s">
        <v>233</v>
      </c>
      <c r="B174" s="137" t="str">
        <f>B166</f>
        <v>Результат предоставления субсидии 2 (код субсидии № 7033):</v>
      </c>
      <c r="C174" s="142" t="s">
        <v>191</v>
      </c>
      <c r="D174" s="141" t="s">
        <v>333</v>
      </c>
      <c r="E174" s="141" t="s">
        <v>320</v>
      </c>
      <c r="F174" s="142">
        <v>642</v>
      </c>
      <c r="G174" s="142">
        <v>614</v>
      </c>
      <c r="H174" s="142">
        <f t="shared" si="70"/>
        <v>614</v>
      </c>
      <c r="I174" s="142">
        <v>0</v>
      </c>
      <c r="J174" s="142">
        <f t="shared" si="72"/>
        <v>0</v>
      </c>
      <c r="K174" s="142">
        <f t="shared" si="73"/>
        <v>614</v>
      </c>
      <c r="L174" s="142"/>
      <c r="M174" s="242" t="s">
        <v>62</v>
      </c>
      <c r="N174" s="242" t="s">
        <v>62</v>
      </c>
      <c r="O174" s="156">
        <v>45944.28</v>
      </c>
      <c r="P174" s="156"/>
      <c r="Q174" s="156"/>
      <c r="R174" s="156"/>
    </row>
    <row r="175" spans="1:18" ht="15.75" x14ac:dyDescent="0.2">
      <c r="A175" s="332"/>
      <c r="B175" s="146" t="s">
        <v>70</v>
      </c>
      <c r="C175" s="242"/>
      <c r="D175" s="242" t="s">
        <v>62</v>
      </c>
      <c r="E175" s="242"/>
      <c r="F175" s="242"/>
      <c r="G175" s="242">
        <f>G174</f>
        <v>614</v>
      </c>
      <c r="H175" s="142">
        <f t="shared" si="70"/>
        <v>614</v>
      </c>
      <c r="I175" s="274">
        <f t="shared" ref="I175" si="85">I174</f>
        <v>0</v>
      </c>
      <c r="J175" s="274">
        <f t="shared" si="72"/>
        <v>0</v>
      </c>
      <c r="K175" s="242">
        <f t="shared" si="73"/>
        <v>614</v>
      </c>
      <c r="L175" s="242" t="s">
        <v>62</v>
      </c>
      <c r="M175" s="150">
        <v>46022</v>
      </c>
      <c r="N175" s="150">
        <v>46022</v>
      </c>
      <c r="O175" s="156"/>
      <c r="P175" s="241" t="s">
        <v>62</v>
      </c>
      <c r="Q175" s="156"/>
      <c r="R175" s="156"/>
    </row>
    <row r="176" spans="1:18" ht="14.25" x14ac:dyDescent="0.2">
      <c r="A176" s="332"/>
      <c r="B176" s="147" t="s">
        <v>76</v>
      </c>
      <c r="C176" s="242"/>
      <c r="D176" s="242"/>
      <c r="E176" s="242"/>
      <c r="F176" s="242"/>
      <c r="G176" s="242" t="s">
        <v>62</v>
      </c>
      <c r="H176" s="142" t="str">
        <f t="shared" si="70"/>
        <v>X</v>
      </c>
      <c r="I176" s="274" t="s">
        <v>62</v>
      </c>
      <c r="J176" s="274" t="str">
        <f t="shared" si="72"/>
        <v>X</v>
      </c>
      <c r="K176" s="242" t="str">
        <f t="shared" si="73"/>
        <v>X</v>
      </c>
      <c r="L176" s="242" t="s">
        <v>62</v>
      </c>
      <c r="M176" s="242"/>
      <c r="N176" s="242"/>
      <c r="O176" s="241" t="s">
        <v>62</v>
      </c>
      <c r="P176" s="241" t="s">
        <v>62</v>
      </c>
      <c r="Q176" s="241" t="s">
        <v>62</v>
      </c>
      <c r="R176" s="241" t="s">
        <v>62</v>
      </c>
    </row>
    <row r="177" spans="1:18" ht="65.45" customHeight="1" x14ac:dyDescent="0.2">
      <c r="A177" s="332"/>
      <c r="B177" s="148" t="s">
        <v>192</v>
      </c>
      <c r="C177" s="242"/>
      <c r="D177" s="242" t="s">
        <v>62</v>
      </c>
      <c r="E177" s="242"/>
      <c r="F177" s="242"/>
      <c r="G177" s="242">
        <f>G174</f>
        <v>614</v>
      </c>
      <c r="H177" s="142">
        <f t="shared" si="70"/>
        <v>614</v>
      </c>
      <c r="I177" s="274">
        <f t="shared" ref="I177" si="86">I174</f>
        <v>0</v>
      </c>
      <c r="J177" s="274">
        <f t="shared" si="72"/>
        <v>0</v>
      </c>
      <c r="K177" s="242">
        <f t="shared" si="73"/>
        <v>614</v>
      </c>
      <c r="L177" s="242" t="s">
        <v>62</v>
      </c>
      <c r="M177" s="150">
        <v>46022</v>
      </c>
      <c r="N177" s="150">
        <v>46022</v>
      </c>
      <c r="O177" s="156"/>
      <c r="P177" s="241" t="s">
        <v>62</v>
      </c>
      <c r="Q177" s="156"/>
      <c r="R177" s="156"/>
    </row>
    <row r="178" spans="1:18" ht="15" customHeight="1" x14ac:dyDescent="0.2">
      <c r="A178" s="332"/>
      <c r="B178" s="147" t="s">
        <v>193</v>
      </c>
      <c r="C178" s="242"/>
      <c r="D178" s="242"/>
      <c r="E178" s="242"/>
      <c r="F178" s="242"/>
      <c r="G178" s="242" t="s">
        <v>62</v>
      </c>
      <c r="H178" s="142" t="str">
        <f t="shared" si="70"/>
        <v>X</v>
      </c>
      <c r="I178" s="274" t="s">
        <v>62</v>
      </c>
      <c r="J178" s="274" t="str">
        <f t="shared" si="72"/>
        <v>X</v>
      </c>
      <c r="K178" s="242" t="str">
        <f t="shared" si="73"/>
        <v>X</v>
      </c>
      <c r="L178" s="242" t="s">
        <v>62</v>
      </c>
      <c r="M178" s="242"/>
      <c r="N178" s="242"/>
      <c r="O178" s="241" t="s">
        <v>62</v>
      </c>
      <c r="P178" s="241" t="s">
        <v>62</v>
      </c>
      <c r="Q178" s="241" t="s">
        <v>62</v>
      </c>
      <c r="R178" s="241" t="s">
        <v>62</v>
      </c>
    </row>
    <row r="179" spans="1:18" ht="38.65" customHeight="1" x14ac:dyDescent="0.2">
      <c r="A179" s="332"/>
      <c r="B179" s="148" t="s">
        <v>330</v>
      </c>
      <c r="C179" s="242"/>
      <c r="D179" s="242" t="s">
        <v>62</v>
      </c>
      <c r="E179" s="242"/>
      <c r="F179" s="242"/>
      <c r="G179" s="242">
        <f>G175</f>
        <v>614</v>
      </c>
      <c r="H179" s="142">
        <f t="shared" si="70"/>
        <v>614</v>
      </c>
      <c r="I179" s="274">
        <f t="shared" ref="I179" si="87">I175</f>
        <v>0</v>
      </c>
      <c r="J179" s="274">
        <f t="shared" si="72"/>
        <v>0</v>
      </c>
      <c r="K179" s="242">
        <f t="shared" si="73"/>
        <v>614</v>
      </c>
      <c r="L179" s="242" t="s">
        <v>62</v>
      </c>
      <c r="M179" s="150">
        <v>46022</v>
      </c>
      <c r="N179" s="150">
        <v>46022</v>
      </c>
      <c r="O179" s="156"/>
      <c r="P179" s="241" t="s">
        <v>62</v>
      </c>
      <c r="Q179" s="156"/>
      <c r="R179" s="156"/>
    </row>
    <row r="180" spans="1:18" ht="21" customHeight="1" x14ac:dyDescent="0.2">
      <c r="A180" s="332"/>
      <c r="B180" s="147" t="s">
        <v>71</v>
      </c>
      <c r="C180" s="242"/>
      <c r="D180" s="242"/>
      <c r="E180" s="242"/>
      <c r="F180" s="242"/>
      <c r="G180" s="242" t="s">
        <v>62</v>
      </c>
      <c r="H180" s="142" t="str">
        <f t="shared" si="70"/>
        <v>X</v>
      </c>
      <c r="I180" s="274" t="s">
        <v>62</v>
      </c>
      <c r="J180" s="274" t="str">
        <f t="shared" si="72"/>
        <v>X</v>
      </c>
      <c r="K180" s="242" t="str">
        <f t="shared" si="73"/>
        <v>X</v>
      </c>
      <c r="L180" s="242" t="s">
        <v>62</v>
      </c>
      <c r="M180" s="242"/>
      <c r="N180" s="242"/>
      <c r="O180" s="241" t="s">
        <v>62</v>
      </c>
      <c r="P180" s="241" t="s">
        <v>62</v>
      </c>
      <c r="Q180" s="241" t="s">
        <v>62</v>
      </c>
      <c r="R180" s="241" t="s">
        <v>62</v>
      </c>
    </row>
    <row r="181" spans="1:18" ht="21" customHeight="1" x14ac:dyDescent="0.2">
      <c r="A181" s="333"/>
      <c r="B181" s="148" t="s">
        <v>72</v>
      </c>
      <c r="C181" s="242"/>
      <c r="D181" s="242" t="s">
        <v>62</v>
      </c>
      <c r="E181" s="242"/>
      <c r="F181" s="242"/>
      <c r="G181" s="242">
        <f>G179</f>
        <v>614</v>
      </c>
      <c r="H181" s="142">
        <f t="shared" si="70"/>
        <v>614</v>
      </c>
      <c r="I181" s="274">
        <f t="shared" ref="I181" si="88">I179</f>
        <v>0</v>
      </c>
      <c r="J181" s="274">
        <f t="shared" si="72"/>
        <v>0</v>
      </c>
      <c r="K181" s="242">
        <f t="shared" si="73"/>
        <v>614</v>
      </c>
      <c r="L181" s="242" t="s">
        <v>62</v>
      </c>
      <c r="M181" s="150">
        <v>46022</v>
      </c>
      <c r="N181" s="150">
        <v>46022</v>
      </c>
      <c r="O181" s="156"/>
      <c r="P181" s="241" t="s">
        <v>62</v>
      </c>
      <c r="Q181" s="156"/>
      <c r="R181" s="156"/>
    </row>
    <row r="182" spans="1:18" s="56" customFormat="1" ht="74.45" customHeight="1" x14ac:dyDescent="0.25">
      <c r="A182" s="331" t="s">
        <v>234</v>
      </c>
      <c r="B182" s="137" t="str">
        <f>B174</f>
        <v>Результат предоставления субсидии 2 (код субсидии № 7033):</v>
      </c>
      <c r="C182" s="142" t="s">
        <v>191</v>
      </c>
      <c r="D182" s="141" t="s">
        <v>333</v>
      </c>
      <c r="E182" s="141" t="s">
        <v>320</v>
      </c>
      <c r="F182" s="142">
        <v>642</v>
      </c>
      <c r="G182" s="142">
        <v>829</v>
      </c>
      <c r="H182" s="142">
        <f t="shared" si="70"/>
        <v>829</v>
      </c>
      <c r="I182" s="142">
        <v>0</v>
      </c>
      <c r="J182" s="142">
        <f t="shared" si="72"/>
        <v>0</v>
      </c>
      <c r="K182" s="142">
        <f t="shared" si="73"/>
        <v>829</v>
      </c>
      <c r="L182" s="142"/>
      <c r="M182" s="242" t="s">
        <v>62</v>
      </c>
      <c r="N182" s="242" t="s">
        <v>62</v>
      </c>
      <c r="O182" s="156">
        <v>71017.320000000007</v>
      </c>
      <c r="P182" s="156"/>
      <c r="Q182" s="156">
        <v>0</v>
      </c>
      <c r="R182" s="156">
        <v>0</v>
      </c>
    </row>
    <row r="183" spans="1:18" ht="15.75" x14ac:dyDescent="0.2">
      <c r="A183" s="332"/>
      <c r="B183" s="146" t="s">
        <v>70</v>
      </c>
      <c r="C183" s="242"/>
      <c r="D183" s="242" t="s">
        <v>62</v>
      </c>
      <c r="E183" s="242"/>
      <c r="F183" s="242"/>
      <c r="G183" s="242">
        <f>G182</f>
        <v>829</v>
      </c>
      <c r="H183" s="142">
        <f t="shared" si="70"/>
        <v>829</v>
      </c>
      <c r="I183" s="274">
        <f t="shared" ref="I183" si="89">I182</f>
        <v>0</v>
      </c>
      <c r="J183" s="274">
        <f t="shared" si="72"/>
        <v>0</v>
      </c>
      <c r="K183" s="242">
        <f t="shared" si="73"/>
        <v>829</v>
      </c>
      <c r="L183" s="242" t="s">
        <v>62</v>
      </c>
      <c r="M183" s="150">
        <v>46022</v>
      </c>
      <c r="N183" s="150">
        <v>46022</v>
      </c>
      <c r="O183" s="156"/>
      <c r="P183" s="241" t="s">
        <v>62</v>
      </c>
      <c r="Q183" s="156"/>
      <c r="R183" s="156"/>
    </row>
    <row r="184" spans="1:18" ht="14.25" x14ac:dyDescent="0.2">
      <c r="A184" s="332"/>
      <c r="B184" s="147" t="s">
        <v>76</v>
      </c>
      <c r="C184" s="242"/>
      <c r="D184" s="242"/>
      <c r="E184" s="242"/>
      <c r="F184" s="242"/>
      <c r="G184" s="242" t="s">
        <v>62</v>
      </c>
      <c r="H184" s="142" t="str">
        <f t="shared" si="70"/>
        <v>X</v>
      </c>
      <c r="I184" s="274" t="s">
        <v>62</v>
      </c>
      <c r="J184" s="274" t="str">
        <f t="shared" si="72"/>
        <v>X</v>
      </c>
      <c r="K184" s="242" t="str">
        <f t="shared" si="73"/>
        <v>X</v>
      </c>
      <c r="L184" s="242" t="s">
        <v>62</v>
      </c>
      <c r="M184" s="242"/>
      <c r="N184" s="242"/>
      <c r="O184" s="241" t="s">
        <v>62</v>
      </c>
      <c r="P184" s="241" t="s">
        <v>62</v>
      </c>
      <c r="Q184" s="241" t="s">
        <v>62</v>
      </c>
      <c r="R184" s="241" t="s">
        <v>62</v>
      </c>
    </row>
    <row r="185" spans="1:18" ht="65.45" customHeight="1" x14ac:dyDescent="0.2">
      <c r="A185" s="332"/>
      <c r="B185" s="148" t="s">
        <v>192</v>
      </c>
      <c r="C185" s="242"/>
      <c r="D185" s="242" t="s">
        <v>62</v>
      </c>
      <c r="E185" s="242"/>
      <c r="F185" s="242"/>
      <c r="G185" s="242">
        <f>G182</f>
        <v>829</v>
      </c>
      <c r="H185" s="142">
        <f t="shared" si="70"/>
        <v>829</v>
      </c>
      <c r="I185" s="274">
        <f t="shared" ref="I185" si="90">I182</f>
        <v>0</v>
      </c>
      <c r="J185" s="274">
        <f t="shared" si="72"/>
        <v>0</v>
      </c>
      <c r="K185" s="242">
        <f t="shared" si="73"/>
        <v>829</v>
      </c>
      <c r="L185" s="242" t="s">
        <v>62</v>
      </c>
      <c r="M185" s="150">
        <v>46022</v>
      </c>
      <c r="N185" s="150">
        <v>46022</v>
      </c>
      <c r="O185" s="156"/>
      <c r="P185" s="241" t="s">
        <v>62</v>
      </c>
      <c r="Q185" s="156"/>
      <c r="R185" s="156"/>
    </row>
    <row r="186" spans="1:18" ht="15" customHeight="1" x14ac:dyDescent="0.2">
      <c r="A186" s="332"/>
      <c r="B186" s="147" t="s">
        <v>193</v>
      </c>
      <c r="C186" s="242"/>
      <c r="D186" s="242"/>
      <c r="E186" s="242"/>
      <c r="F186" s="242"/>
      <c r="G186" s="242" t="s">
        <v>62</v>
      </c>
      <c r="H186" s="142" t="str">
        <f t="shared" si="70"/>
        <v>X</v>
      </c>
      <c r="I186" s="274" t="s">
        <v>62</v>
      </c>
      <c r="J186" s="274" t="str">
        <f t="shared" si="72"/>
        <v>X</v>
      </c>
      <c r="K186" s="242" t="str">
        <f t="shared" si="73"/>
        <v>X</v>
      </c>
      <c r="L186" s="242" t="s">
        <v>62</v>
      </c>
      <c r="M186" s="242"/>
      <c r="N186" s="242"/>
      <c r="O186" s="241" t="s">
        <v>62</v>
      </c>
      <c r="P186" s="241" t="s">
        <v>62</v>
      </c>
      <c r="Q186" s="241" t="s">
        <v>62</v>
      </c>
      <c r="R186" s="241" t="s">
        <v>62</v>
      </c>
    </row>
    <row r="187" spans="1:18" ht="38.65" customHeight="1" x14ac:dyDescent="0.2">
      <c r="A187" s="332"/>
      <c r="B187" s="148" t="s">
        <v>330</v>
      </c>
      <c r="C187" s="242"/>
      <c r="D187" s="242" t="s">
        <v>62</v>
      </c>
      <c r="E187" s="242"/>
      <c r="F187" s="242"/>
      <c r="G187" s="242">
        <f>G183</f>
        <v>829</v>
      </c>
      <c r="H187" s="142">
        <f t="shared" si="70"/>
        <v>829</v>
      </c>
      <c r="I187" s="274">
        <f t="shared" ref="I187" si="91">I183</f>
        <v>0</v>
      </c>
      <c r="J187" s="274">
        <f t="shared" si="72"/>
        <v>0</v>
      </c>
      <c r="K187" s="242">
        <f t="shared" si="73"/>
        <v>829</v>
      </c>
      <c r="L187" s="242" t="s">
        <v>62</v>
      </c>
      <c r="M187" s="150">
        <v>46022</v>
      </c>
      <c r="N187" s="150">
        <v>46022</v>
      </c>
      <c r="O187" s="156"/>
      <c r="P187" s="241" t="s">
        <v>62</v>
      </c>
      <c r="Q187" s="156"/>
      <c r="R187" s="156"/>
    </row>
    <row r="188" spans="1:18" ht="21" customHeight="1" x14ac:dyDescent="0.2">
      <c r="A188" s="332"/>
      <c r="B188" s="147" t="s">
        <v>71</v>
      </c>
      <c r="C188" s="242"/>
      <c r="D188" s="242"/>
      <c r="E188" s="242"/>
      <c r="F188" s="242"/>
      <c r="G188" s="242" t="s">
        <v>62</v>
      </c>
      <c r="H188" s="142" t="str">
        <f t="shared" si="70"/>
        <v>X</v>
      </c>
      <c r="I188" s="274" t="s">
        <v>62</v>
      </c>
      <c r="J188" s="274" t="str">
        <f t="shared" si="72"/>
        <v>X</v>
      </c>
      <c r="K188" s="242" t="str">
        <f t="shared" si="73"/>
        <v>X</v>
      </c>
      <c r="L188" s="242" t="s">
        <v>62</v>
      </c>
      <c r="M188" s="242"/>
      <c r="N188" s="242"/>
      <c r="O188" s="241" t="s">
        <v>62</v>
      </c>
      <c r="P188" s="241" t="s">
        <v>62</v>
      </c>
      <c r="Q188" s="241" t="s">
        <v>62</v>
      </c>
      <c r="R188" s="241" t="s">
        <v>62</v>
      </c>
    </row>
    <row r="189" spans="1:18" ht="21" customHeight="1" x14ac:dyDescent="0.2">
      <c r="A189" s="333"/>
      <c r="B189" s="148" t="s">
        <v>72</v>
      </c>
      <c r="C189" s="242"/>
      <c r="D189" s="242" t="s">
        <v>62</v>
      </c>
      <c r="E189" s="242"/>
      <c r="F189" s="242"/>
      <c r="G189" s="242">
        <f>G187</f>
        <v>829</v>
      </c>
      <c r="H189" s="142">
        <f t="shared" si="70"/>
        <v>829</v>
      </c>
      <c r="I189" s="274">
        <f t="shared" ref="I189" si="92">I187</f>
        <v>0</v>
      </c>
      <c r="J189" s="274">
        <f t="shared" si="72"/>
        <v>0</v>
      </c>
      <c r="K189" s="242">
        <f t="shared" si="73"/>
        <v>829</v>
      </c>
      <c r="L189" s="242" t="s">
        <v>62</v>
      </c>
      <c r="M189" s="150">
        <v>46022</v>
      </c>
      <c r="N189" s="150">
        <v>46022</v>
      </c>
      <c r="O189" s="156"/>
      <c r="P189" s="241" t="s">
        <v>62</v>
      </c>
      <c r="Q189" s="156"/>
      <c r="R189" s="156"/>
    </row>
    <row r="190" spans="1:18" s="56" customFormat="1" ht="74.45" customHeight="1" x14ac:dyDescent="0.25">
      <c r="A190" s="331" t="s">
        <v>235</v>
      </c>
      <c r="B190" s="137" t="str">
        <f>B182</f>
        <v>Результат предоставления субсидии 2 (код субсидии № 7033):</v>
      </c>
      <c r="C190" s="142" t="s">
        <v>191</v>
      </c>
      <c r="D190" s="141" t="s">
        <v>333</v>
      </c>
      <c r="E190" s="141" t="s">
        <v>320</v>
      </c>
      <c r="F190" s="142">
        <v>642</v>
      </c>
      <c r="G190" s="142">
        <v>617</v>
      </c>
      <c r="H190" s="142">
        <f t="shared" si="70"/>
        <v>617</v>
      </c>
      <c r="I190" s="142">
        <v>0</v>
      </c>
      <c r="J190" s="142">
        <f t="shared" si="72"/>
        <v>0</v>
      </c>
      <c r="K190" s="142">
        <f t="shared" si="73"/>
        <v>617</v>
      </c>
      <c r="L190" s="142"/>
      <c r="M190" s="242" t="s">
        <v>62</v>
      </c>
      <c r="N190" s="242" t="s">
        <v>62</v>
      </c>
      <c r="O190" s="156">
        <v>322279.36</v>
      </c>
      <c r="P190" s="156"/>
      <c r="Q190" s="156"/>
      <c r="R190" s="156"/>
    </row>
    <row r="191" spans="1:18" ht="15.75" x14ac:dyDescent="0.2">
      <c r="A191" s="332"/>
      <c r="B191" s="146" t="s">
        <v>70</v>
      </c>
      <c r="C191" s="242"/>
      <c r="D191" s="242" t="s">
        <v>62</v>
      </c>
      <c r="E191" s="242"/>
      <c r="F191" s="242"/>
      <c r="G191" s="242">
        <f>G190</f>
        <v>617</v>
      </c>
      <c r="H191" s="142">
        <f t="shared" si="70"/>
        <v>617</v>
      </c>
      <c r="I191" s="274">
        <f t="shared" ref="I191" si="93">I190</f>
        <v>0</v>
      </c>
      <c r="J191" s="274">
        <f t="shared" si="72"/>
        <v>0</v>
      </c>
      <c r="K191" s="242">
        <f t="shared" si="73"/>
        <v>617</v>
      </c>
      <c r="L191" s="242" t="s">
        <v>62</v>
      </c>
      <c r="M191" s="150">
        <v>46022</v>
      </c>
      <c r="N191" s="150">
        <v>46022</v>
      </c>
      <c r="O191" s="156"/>
      <c r="P191" s="241" t="s">
        <v>62</v>
      </c>
      <c r="Q191" s="156"/>
      <c r="R191" s="156"/>
    </row>
    <row r="192" spans="1:18" ht="14.25" x14ac:dyDescent="0.2">
      <c r="A192" s="332"/>
      <c r="B192" s="147" t="s">
        <v>76</v>
      </c>
      <c r="C192" s="242"/>
      <c r="D192" s="242"/>
      <c r="E192" s="242"/>
      <c r="F192" s="242"/>
      <c r="G192" s="242" t="s">
        <v>62</v>
      </c>
      <c r="H192" s="142" t="str">
        <f t="shared" si="70"/>
        <v>X</v>
      </c>
      <c r="I192" s="274" t="s">
        <v>62</v>
      </c>
      <c r="J192" s="274" t="str">
        <f t="shared" si="72"/>
        <v>X</v>
      </c>
      <c r="K192" s="242" t="str">
        <f t="shared" si="73"/>
        <v>X</v>
      </c>
      <c r="L192" s="242" t="s">
        <v>62</v>
      </c>
      <c r="M192" s="242"/>
      <c r="N192" s="242"/>
      <c r="O192" s="241" t="s">
        <v>62</v>
      </c>
      <c r="P192" s="241" t="s">
        <v>62</v>
      </c>
      <c r="Q192" s="241" t="s">
        <v>62</v>
      </c>
      <c r="R192" s="241" t="s">
        <v>62</v>
      </c>
    </row>
    <row r="193" spans="1:18" ht="65.45" customHeight="1" x14ac:dyDescent="0.2">
      <c r="A193" s="332"/>
      <c r="B193" s="148" t="s">
        <v>192</v>
      </c>
      <c r="C193" s="242"/>
      <c r="D193" s="242" t="s">
        <v>62</v>
      </c>
      <c r="E193" s="242"/>
      <c r="F193" s="242"/>
      <c r="G193" s="242">
        <f>G190</f>
        <v>617</v>
      </c>
      <c r="H193" s="142">
        <f t="shared" si="70"/>
        <v>617</v>
      </c>
      <c r="I193" s="274">
        <f t="shared" ref="I193" si="94">I190</f>
        <v>0</v>
      </c>
      <c r="J193" s="274">
        <f t="shared" si="72"/>
        <v>0</v>
      </c>
      <c r="K193" s="242">
        <f t="shared" si="73"/>
        <v>617</v>
      </c>
      <c r="L193" s="242" t="s">
        <v>62</v>
      </c>
      <c r="M193" s="150">
        <v>46022</v>
      </c>
      <c r="N193" s="150">
        <v>46022</v>
      </c>
      <c r="O193" s="156"/>
      <c r="P193" s="241" t="s">
        <v>62</v>
      </c>
      <c r="Q193" s="156"/>
      <c r="R193" s="156"/>
    </row>
    <row r="194" spans="1:18" ht="15" customHeight="1" x14ac:dyDescent="0.2">
      <c r="A194" s="332"/>
      <c r="B194" s="147" t="s">
        <v>193</v>
      </c>
      <c r="C194" s="242"/>
      <c r="D194" s="242"/>
      <c r="E194" s="242"/>
      <c r="F194" s="242"/>
      <c r="G194" s="242" t="s">
        <v>62</v>
      </c>
      <c r="H194" s="142" t="str">
        <f t="shared" si="70"/>
        <v>X</v>
      </c>
      <c r="I194" s="274" t="s">
        <v>62</v>
      </c>
      <c r="J194" s="274" t="str">
        <f t="shared" si="72"/>
        <v>X</v>
      </c>
      <c r="K194" s="242" t="str">
        <f t="shared" si="73"/>
        <v>X</v>
      </c>
      <c r="L194" s="242" t="s">
        <v>62</v>
      </c>
      <c r="M194" s="242"/>
      <c r="N194" s="242"/>
      <c r="O194" s="241" t="s">
        <v>62</v>
      </c>
      <c r="P194" s="241" t="s">
        <v>62</v>
      </c>
      <c r="Q194" s="241" t="s">
        <v>62</v>
      </c>
      <c r="R194" s="241" t="s">
        <v>62</v>
      </c>
    </row>
    <row r="195" spans="1:18" ht="38.65" customHeight="1" x14ac:dyDescent="0.2">
      <c r="A195" s="332"/>
      <c r="B195" s="148" t="s">
        <v>330</v>
      </c>
      <c r="C195" s="242"/>
      <c r="D195" s="242" t="s">
        <v>62</v>
      </c>
      <c r="E195" s="242"/>
      <c r="F195" s="242"/>
      <c r="G195" s="242">
        <f>G191</f>
        <v>617</v>
      </c>
      <c r="H195" s="142">
        <f t="shared" si="70"/>
        <v>617</v>
      </c>
      <c r="I195" s="274">
        <f t="shared" ref="I195" si="95">I191</f>
        <v>0</v>
      </c>
      <c r="J195" s="274">
        <f t="shared" si="72"/>
        <v>0</v>
      </c>
      <c r="K195" s="242">
        <f t="shared" si="73"/>
        <v>617</v>
      </c>
      <c r="L195" s="242" t="s">
        <v>62</v>
      </c>
      <c r="M195" s="150">
        <v>46022</v>
      </c>
      <c r="N195" s="150">
        <v>46022</v>
      </c>
      <c r="O195" s="156"/>
      <c r="P195" s="241" t="s">
        <v>62</v>
      </c>
      <c r="Q195" s="156"/>
      <c r="R195" s="156"/>
    </row>
    <row r="196" spans="1:18" ht="21" customHeight="1" x14ac:dyDescent="0.2">
      <c r="A196" s="332"/>
      <c r="B196" s="147" t="s">
        <v>71</v>
      </c>
      <c r="C196" s="242"/>
      <c r="D196" s="242"/>
      <c r="E196" s="242"/>
      <c r="F196" s="242"/>
      <c r="G196" s="242" t="s">
        <v>62</v>
      </c>
      <c r="H196" s="142" t="str">
        <f t="shared" si="70"/>
        <v>X</v>
      </c>
      <c r="I196" s="274" t="s">
        <v>62</v>
      </c>
      <c r="J196" s="274" t="str">
        <f t="shared" si="72"/>
        <v>X</v>
      </c>
      <c r="K196" s="242" t="str">
        <f t="shared" si="73"/>
        <v>X</v>
      </c>
      <c r="L196" s="242" t="s">
        <v>62</v>
      </c>
      <c r="M196" s="242"/>
      <c r="N196" s="242"/>
      <c r="O196" s="241" t="s">
        <v>62</v>
      </c>
      <c r="P196" s="241" t="s">
        <v>62</v>
      </c>
      <c r="Q196" s="241" t="s">
        <v>62</v>
      </c>
      <c r="R196" s="241" t="s">
        <v>62</v>
      </c>
    </row>
    <row r="197" spans="1:18" ht="21" customHeight="1" x14ac:dyDescent="0.2">
      <c r="A197" s="333"/>
      <c r="B197" s="148" t="s">
        <v>72</v>
      </c>
      <c r="C197" s="242"/>
      <c r="D197" s="242" t="s">
        <v>62</v>
      </c>
      <c r="E197" s="242"/>
      <c r="F197" s="242"/>
      <c r="G197" s="242">
        <f>G195</f>
        <v>617</v>
      </c>
      <c r="H197" s="142">
        <f t="shared" si="70"/>
        <v>617</v>
      </c>
      <c r="I197" s="274">
        <f t="shared" ref="I197" si="96">I195</f>
        <v>0</v>
      </c>
      <c r="J197" s="274">
        <f t="shared" si="72"/>
        <v>0</v>
      </c>
      <c r="K197" s="242">
        <f t="shared" si="73"/>
        <v>617</v>
      </c>
      <c r="L197" s="242" t="s">
        <v>62</v>
      </c>
      <c r="M197" s="150">
        <v>46022</v>
      </c>
      <c r="N197" s="150">
        <v>46022</v>
      </c>
      <c r="O197" s="156"/>
      <c r="P197" s="241" t="s">
        <v>62</v>
      </c>
      <c r="Q197" s="156"/>
      <c r="R197" s="156"/>
    </row>
    <row r="198" spans="1:18" s="56" customFormat="1" ht="74.45" customHeight="1" x14ac:dyDescent="0.25">
      <c r="A198" s="331" t="s">
        <v>236</v>
      </c>
      <c r="B198" s="137" t="str">
        <f>B190</f>
        <v>Результат предоставления субсидии 2 (код субсидии № 7033):</v>
      </c>
      <c r="C198" s="142" t="s">
        <v>191</v>
      </c>
      <c r="D198" s="141" t="s">
        <v>333</v>
      </c>
      <c r="E198" s="141" t="s">
        <v>320</v>
      </c>
      <c r="F198" s="142">
        <v>642</v>
      </c>
      <c r="G198" s="142">
        <v>451</v>
      </c>
      <c r="H198" s="142">
        <f t="shared" si="70"/>
        <v>451</v>
      </c>
      <c r="I198" s="142">
        <v>0</v>
      </c>
      <c r="J198" s="142">
        <f t="shared" si="72"/>
        <v>0</v>
      </c>
      <c r="K198" s="142">
        <f t="shared" si="73"/>
        <v>451</v>
      </c>
      <c r="L198" s="142"/>
      <c r="M198" s="242" t="s">
        <v>62</v>
      </c>
      <c r="N198" s="242" t="s">
        <v>62</v>
      </c>
      <c r="O198" s="156">
        <v>63089.98</v>
      </c>
      <c r="P198" s="156"/>
      <c r="Q198" s="156"/>
      <c r="R198" s="156"/>
    </row>
    <row r="199" spans="1:18" ht="15.75" x14ac:dyDescent="0.2">
      <c r="A199" s="332"/>
      <c r="B199" s="146" t="s">
        <v>70</v>
      </c>
      <c r="C199" s="242"/>
      <c r="D199" s="242" t="s">
        <v>62</v>
      </c>
      <c r="E199" s="242"/>
      <c r="F199" s="242"/>
      <c r="G199" s="242">
        <f>G198</f>
        <v>451</v>
      </c>
      <c r="H199" s="142">
        <f t="shared" ref="H199:H262" si="97">G199</f>
        <v>451</v>
      </c>
      <c r="I199" s="274">
        <f t="shared" ref="I199" si="98">I198</f>
        <v>0</v>
      </c>
      <c r="J199" s="274">
        <f t="shared" ref="J199:J262" si="99">I199</f>
        <v>0</v>
      </c>
      <c r="K199" s="242">
        <f t="shared" ref="K199:K262" si="100">G199</f>
        <v>451</v>
      </c>
      <c r="L199" s="242" t="s">
        <v>62</v>
      </c>
      <c r="M199" s="150">
        <v>46022</v>
      </c>
      <c r="N199" s="150">
        <v>46022</v>
      </c>
      <c r="O199" s="156"/>
      <c r="P199" s="241" t="s">
        <v>62</v>
      </c>
      <c r="Q199" s="156"/>
      <c r="R199" s="156"/>
    </row>
    <row r="200" spans="1:18" ht="14.25" x14ac:dyDescent="0.2">
      <c r="A200" s="332"/>
      <c r="B200" s="147" t="s">
        <v>76</v>
      </c>
      <c r="C200" s="242"/>
      <c r="D200" s="242"/>
      <c r="E200" s="242"/>
      <c r="F200" s="242"/>
      <c r="G200" s="242" t="s">
        <v>62</v>
      </c>
      <c r="H200" s="142" t="str">
        <f t="shared" si="97"/>
        <v>X</v>
      </c>
      <c r="I200" s="274" t="s">
        <v>62</v>
      </c>
      <c r="J200" s="274" t="str">
        <f t="shared" si="99"/>
        <v>X</v>
      </c>
      <c r="K200" s="242" t="str">
        <f t="shared" si="100"/>
        <v>X</v>
      </c>
      <c r="L200" s="242" t="s">
        <v>62</v>
      </c>
      <c r="M200" s="242"/>
      <c r="N200" s="242"/>
      <c r="O200" s="241" t="s">
        <v>62</v>
      </c>
      <c r="P200" s="241" t="s">
        <v>62</v>
      </c>
      <c r="Q200" s="241" t="s">
        <v>62</v>
      </c>
      <c r="R200" s="241" t="s">
        <v>62</v>
      </c>
    </row>
    <row r="201" spans="1:18" ht="65.45" customHeight="1" x14ac:dyDescent="0.2">
      <c r="A201" s="332"/>
      <c r="B201" s="148" t="s">
        <v>192</v>
      </c>
      <c r="C201" s="242"/>
      <c r="D201" s="242" t="s">
        <v>62</v>
      </c>
      <c r="E201" s="242"/>
      <c r="F201" s="242"/>
      <c r="G201" s="242">
        <f>G198</f>
        <v>451</v>
      </c>
      <c r="H201" s="142">
        <f t="shared" si="97"/>
        <v>451</v>
      </c>
      <c r="I201" s="274">
        <f t="shared" ref="I201" si="101">I198</f>
        <v>0</v>
      </c>
      <c r="J201" s="274">
        <f t="shared" si="99"/>
        <v>0</v>
      </c>
      <c r="K201" s="242">
        <f t="shared" si="100"/>
        <v>451</v>
      </c>
      <c r="L201" s="242" t="s">
        <v>62</v>
      </c>
      <c r="M201" s="150">
        <v>46022</v>
      </c>
      <c r="N201" s="150">
        <v>46022</v>
      </c>
      <c r="O201" s="156"/>
      <c r="P201" s="241" t="s">
        <v>62</v>
      </c>
      <c r="Q201" s="156"/>
      <c r="R201" s="156"/>
    </row>
    <row r="202" spans="1:18" ht="15" customHeight="1" x14ac:dyDescent="0.2">
      <c r="A202" s="332"/>
      <c r="B202" s="147" t="s">
        <v>193</v>
      </c>
      <c r="C202" s="242"/>
      <c r="D202" s="242"/>
      <c r="E202" s="242"/>
      <c r="F202" s="242"/>
      <c r="G202" s="242" t="s">
        <v>62</v>
      </c>
      <c r="H202" s="142" t="str">
        <f t="shared" si="97"/>
        <v>X</v>
      </c>
      <c r="I202" s="274" t="s">
        <v>62</v>
      </c>
      <c r="J202" s="274" t="str">
        <f t="shared" si="99"/>
        <v>X</v>
      </c>
      <c r="K202" s="242" t="str">
        <f t="shared" si="100"/>
        <v>X</v>
      </c>
      <c r="L202" s="242" t="s">
        <v>62</v>
      </c>
      <c r="M202" s="242"/>
      <c r="N202" s="242"/>
      <c r="O202" s="241" t="s">
        <v>62</v>
      </c>
      <c r="P202" s="241" t="s">
        <v>62</v>
      </c>
      <c r="Q202" s="241" t="s">
        <v>62</v>
      </c>
      <c r="R202" s="241" t="s">
        <v>62</v>
      </c>
    </row>
    <row r="203" spans="1:18" ht="38.65" customHeight="1" x14ac:dyDescent="0.2">
      <c r="A203" s="332"/>
      <c r="B203" s="148" t="s">
        <v>330</v>
      </c>
      <c r="C203" s="242"/>
      <c r="D203" s="242" t="s">
        <v>62</v>
      </c>
      <c r="E203" s="242"/>
      <c r="F203" s="242"/>
      <c r="G203" s="242">
        <f>G199</f>
        <v>451</v>
      </c>
      <c r="H203" s="142">
        <f t="shared" si="97"/>
        <v>451</v>
      </c>
      <c r="I203" s="274">
        <f t="shared" ref="I203" si="102">I199</f>
        <v>0</v>
      </c>
      <c r="J203" s="274">
        <f t="shared" si="99"/>
        <v>0</v>
      </c>
      <c r="K203" s="242">
        <f t="shared" si="100"/>
        <v>451</v>
      </c>
      <c r="L203" s="242" t="s">
        <v>62</v>
      </c>
      <c r="M203" s="150">
        <v>46022</v>
      </c>
      <c r="N203" s="150">
        <v>46022</v>
      </c>
      <c r="O203" s="156"/>
      <c r="P203" s="241" t="s">
        <v>62</v>
      </c>
      <c r="Q203" s="156"/>
      <c r="R203" s="156"/>
    </row>
    <row r="204" spans="1:18" ht="21" customHeight="1" x14ac:dyDescent="0.2">
      <c r="A204" s="332"/>
      <c r="B204" s="147" t="s">
        <v>71</v>
      </c>
      <c r="C204" s="242"/>
      <c r="D204" s="242"/>
      <c r="E204" s="242"/>
      <c r="F204" s="242"/>
      <c r="G204" s="242" t="s">
        <v>62</v>
      </c>
      <c r="H204" s="142" t="str">
        <f t="shared" si="97"/>
        <v>X</v>
      </c>
      <c r="I204" s="274" t="s">
        <v>62</v>
      </c>
      <c r="J204" s="274" t="str">
        <f t="shared" si="99"/>
        <v>X</v>
      </c>
      <c r="K204" s="242" t="str">
        <f t="shared" si="100"/>
        <v>X</v>
      </c>
      <c r="L204" s="242" t="s">
        <v>62</v>
      </c>
      <c r="M204" s="242"/>
      <c r="N204" s="242"/>
      <c r="O204" s="241" t="s">
        <v>62</v>
      </c>
      <c r="P204" s="241" t="s">
        <v>62</v>
      </c>
      <c r="Q204" s="241" t="s">
        <v>62</v>
      </c>
      <c r="R204" s="241" t="s">
        <v>62</v>
      </c>
    </row>
    <row r="205" spans="1:18" ht="21" customHeight="1" x14ac:dyDescent="0.2">
      <c r="A205" s="333"/>
      <c r="B205" s="148" t="s">
        <v>72</v>
      </c>
      <c r="C205" s="242"/>
      <c r="D205" s="242" t="s">
        <v>62</v>
      </c>
      <c r="E205" s="242"/>
      <c r="F205" s="242"/>
      <c r="G205" s="242">
        <f>G203</f>
        <v>451</v>
      </c>
      <c r="H205" s="142">
        <f t="shared" si="97"/>
        <v>451</v>
      </c>
      <c r="I205" s="274">
        <f t="shared" ref="I205" si="103">I203</f>
        <v>0</v>
      </c>
      <c r="J205" s="274">
        <f t="shared" si="99"/>
        <v>0</v>
      </c>
      <c r="K205" s="242">
        <f t="shared" si="100"/>
        <v>451</v>
      </c>
      <c r="L205" s="242" t="s">
        <v>62</v>
      </c>
      <c r="M205" s="150">
        <v>46022</v>
      </c>
      <c r="N205" s="150">
        <v>46022</v>
      </c>
      <c r="O205" s="156"/>
      <c r="P205" s="241" t="s">
        <v>62</v>
      </c>
      <c r="Q205" s="156"/>
      <c r="R205" s="156"/>
    </row>
    <row r="206" spans="1:18" s="56" customFormat="1" ht="74.45" customHeight="1" x14ac:dyDescent="0.25">
      <c r="A206" s="331" t="s">
        <v>237</v>
      </c>
      <c r="B206" s="137" t="str">
        <f>B198</f>
        <v>Результат предоставления субсидии 2 (код субсидии № 7033):</v>
      </c>
      <c r="C206" s="142" t="s">
        <v>191</v>
      </c>
      <c r="D206" s="141" t="s">
        <v>333</v>
      </c>
      <c r="E206" s="141" t="s">
        <v>320</v>
      </c>
      <c r="F206" s="142">
        <v>642</v>
      </c>
      <c r="G206" s="142">
        <v>456</v>
      </c>
      <c r="H206" s="142">
        <f t="shared" si="97"/>
        <v>456</v>
      </c>
      <c r="I206" s="142">
        <v>0</v>
      </c>
      <c r="J206" s="142">
        <f t="shared" si="99"/>
        <v>0</v>
      </c>
      <c r="K206" s="142">
        <f t="shared" si="100"/>
        <v>456</v>
      </c>
      <c r="L206" s="142"/>
      <c r="M206" s="242" t="s">
        <v>62</v>
      </c>
      <c r="N206" s="242" t="s">
        <v>62</v>
      </c>
      <c r="O206" s="156">
        <v>48923.360000000001</v>
      </c>
      <c r="P206" s="156"/>
      <c r="Q206" s="156"/>
      <c r="R206" s="156"/>
    </row>
    <row r="207" spans="1:18" ht="15.75" x14ac:dyDescent="0.2">
      <c r="A207" s="332"/>
      <c r="B207" s="146" t="s">
        <v>70</v>
      </c>
      <c r="C207" s="242"/>
      <c r="D207" s="242" t="s">
        <v>62</v>
      </c>
      <c r="E207" s="242"/>
      <c r="F207" s="242"/>
      <c r="G207" s="242">
        <f>G206</f>
        <v>456</v>
      </c>
      <c r="H207" s="142">
        <f t="shared" si="97"/>
        <v>456</v>
      </c>
      <c r="I207" s="274">
        <f t="shared" ref="I207" si="104">I206</f>
        <v>0</v>
      </c>
      <c r="J207" s="274">
        <f t="shared" si="99"/>
        <v>0</v>
      </c>
      <c r="K207" s="242">
        <f t="shared" si="100"/>
        <v>456</v>
      </c>
      <c r="L207" s="242" t="s">
        <v>62</v>
      </c>
      <c r="M207" s="150">
        <v>46022</v>
      </c>
      <c r="N207" s="150">
        <v>46022</v>
      </c>
      <c r="O207" s="156"/>
      <c r="P207" s="241" t="s">
        <v>62</v>
      </c>
      <c r="Q207" s="156"/>
      <c r="R207" s="156"/>
    </row>
    <row r="208" spans="1:18" ht="14.25" x14ac:dyDescent="0.2">
      <c r="A208" s="332"/>
      <c r="B208" s="147" t="s">
        <v>76</v>
      </c>
      <c r="C208" s="242"/>
      <c r="D208" s="242"/>
      <c r="E208" s="242"/>
      <c r="F208" s="242"/>
      <c r="G208" s="242" t="s">
        <v>62</v>
      </c>
      <c r="H208" s="142" t="str">
        <f t="shared" si="97"/>
        <v>X</v>
      </c>
      <c r="I208" s="274" t="s">
        <v>62</v>
      </c>
      <c r="J208" s="274" t="str">
        <f t="shared" si="99"/>
        <v>X</v>
      </c>
      <c r="K208" s="242" t="str">
        <f t="shared" si="100"/>
        <v>X</v>
      </c>
      <c r="L208" s="242" t="s">
        <v>62</v>
      </c>
      <c r="M208" s="242"/>
      <c r="N208" s="242"/>
      <c r="O208" s="241" t="s">
        <v>62</v>
      </c>
      <c r="P208" s="241" t="s">
        <v>62</v>
      </c>
      <c r="Q208" s="241" t="s">
        <v>62</v>
      </c>
      <c r="R208" s="241" t="s">
        <v>62</v>
      </c>
    </row>
    <row r="209" spans="1:18" ht="65.45" customHeight="1" x14ac:dyDescent="0.2">
      <c r="A209" s="332"/>
      <c r="B209" s="148" t="s">
        <v>192</v>
      </c>
      <c r="C209" s="242"/>
      <c r="D209" s="242" t="s">
        <v>62</v>
      </c>
      <c r="E209" s="242"/>
      <c r="F209" s="242"/>
      <c r="G209" s="242">
        <f>G206</f>
        <v>456</v>
      </c>
      <c r="H209" s="142">
        <f t="shared" si="97"/>
        <v>456</v>
      </c>
      <c r="I209" s="274">
        <f t="shared" ref="I209" si="105">I206</f>
        <v>0</v>
      </c>
      <c r="J209" s="274">
        <f t="shared" si="99"/>
        <v>0</v>
      </c>
      <c r="K209" s="242">
        <f t="shared" si="100"/>
        <v>456</v>
      </c>
      <c r="L209" s="242" t="s">
        <v>62</v>
      </c>
      <c r="M209" s="150">
        <v>46022</v>
      </c>
      <c r="N209" s="150">
        <v>46022</v>
      </c>
      <c r="O209" s="156"/>
      <c r="P209" s="241" t="s">
        <v>62</v>
      </c>
      <c r="Q209" s="156"/>
      <c r="R209" s="156"/>
    </row>
    <row r="210" spans="1:18" ht="15" customHeight="1" x14ac:dyDescent="0.2">
      <c r="A210" s="332"/>
      <c r="B210" s="147" t="s">
        <v>193</v>
      </c>
      <c r="C210" s="242"/>
      <c r="D210" s="242"/>
      <c r="E210" s="242"/>
      <c r="F210" s="242"/>
      <c r="G210" s="242" t="s">
        <v>62</v>
      </c>
      <c r="H210" s="142" t="str">
        <f t="shared" si="97"/>
        <v>X</v>
      </c>
      <c r="I210" s="274" t="s">
        <v>62</v>
      </c>
      <c r="J210" s="274" t="str">
        <f t="shared" si="99"/>
        <v>X</v>
      </c>
      <c r="K210" s="242" t="str">
        <f t="shared" si="100"/>
        <v>X</v>
      </c>
      <c r="L210" s="242" t="s">
        <v>62</v>
      </c>
      <c r="M210" s="242"/>
      <c r="N210" s="242"/>
      <c r="O210" s="241" t="s">
        <v>62</v>
      </c>
      <c r="P210" s="241" t="s">
        <v>62</v>
      </c>
      <c r="Q210" s="241" t="s">
        <v>62</v>
      </c>
      <c r="R210" s="241" t="s">
        <v>62</v>
      </c>
    </row>
    <row r="211" spans="1:18" ht="38.65" customHeight="1" x14ac:dyDescent="0.2">
      <c r="A211" s="332"/>
      <c r="B211" s="148" t="s">
        <v>330</v>
      </c>
      <c r="C211" s="242"/>
      <c r="D211" s="242" t="s">
        <v>62</v>
      </c>
      <c r="E211" s="242"/>
      <c r="F211" s="242"/>
      <c r="G211" s="242">
        <f>G207</f>
        <v>456</v>
      </c>
      <c r="H211" s="142">
        <f t="shared" si="97"/>
        <v>456</v>
      </c>
      <c r="I211" s="274">
        <f t="shared" ref="I211" si="106">I207</f>
        <v>0</v>
      </c>
      <c r="J211" s="274">
        <f t="shared" si="99"/>
        <v>0</v>
      </c>
      <c r="K211" s="242">
        <f t="shared" si="100"/>
        <v>456</v>
      </c>
      <c r="L211" s="242" t="s">
        <v>62</v>
      </c>
      <c r="M211" s="150">
        <v>46022</v>
      </c>
      <c r="N211" s="150">
        <v>46022</v>
      </c>
      <c r="O211" s="156"/>
      <c r="P211" s="241" t="s">
        <v>62</v>
      </c>
      <c r="Q211" s="156"/>
      <c r="R211" s="156"/>
    </row>
    <row r="212" spans="1:18" ht="21" customHeight="1" x14ac:dyDescent="0.2">
      <c r="A212" s="332"/>
      <c r="B212" s="147" t="s">
        <v>71</v>
      </c>
      <c r="C212" s="242"/>
      <c r="D212" s="242"/>
      <c r="E212" s="242"/>
      <c r="F212" s="242"/>
      <c r="G212" s="242" t="s">
        <v>62</v>
      </c>
      <c r="H212" s="142" t="str">
        <f t="shared" si="97"/>
        <v>X</v>
      </c>
      <c r="I212" s="274" t="s">
        <v>62</v>
      </c>
      <c r="J212" s="274" t="str">
        <f t="shared" si="99"/>
        <v>X</v>
      </c>
      <c r="K212" s="242" t="str">
        <f t="shared" si="100"/>
        <v>X</v>
      </c>
      <c r="L212" s="242" t="s">
        <v>62</v>
      </c>
      <c r="M212" s="242"/>
      <c r="N212" s="242"/>
      <c r="O212" s="241" t="s">
        <v>62</v>
      </c>
      <c r="P212" s="241" t="s">
        <v>62</v>
      </c>
      <c r="Q212" s="241" t="s">
        <v>62</v>
      </c>
      <c r="R212" s="241" t="s">
        <v>62</v>
      </c>
    </row>
    <row r="213" spans="1:18" ht="21" customHeight="1" x14ac:dyDescent="0.2">
      <c r="A213" s="333"/>
      <c r="B213" s="148" t="s">
        <v>72</v>
      </c>
      <c r="C213" s="242"/>
      <c r="D213" s="242" t="s">
        <v>62</v>
      </c>
      <c r="E213" s="242"/>
      <c r="F213" s="242"/>
      <c r="G213" s="242">
        <f>G211</f>
        <v>456</v>
      </c>
      <c r="H213" s="142">
        <f t="shared" si="97"/>
        <v>456</v>
      </c>
      <c r="I213" s="274">
        <f t="shared" ref="I213" si="107">I211</f>
        <v>0</v>
      </c>
      <c r="J213" s="274">
        <f t="shared" si="99"/>
        <v>0</v>
      </c>
      <c r="K213" s="242">
        <f t="shared" si="100"/>
        <v>456</v>
      </c>
      <c r="L213" s="242" t="s">
        <v>62</v>
      </c>
      <c r="M213" s="150">
        <v>46022</v>
      </c>
      <c r="N213" s="150">
        <v>46022</v>
      </c>
      <c r="O213" s="156"/>
      <c r="P213" s="241" t="s">
        <v>62</v>
      </c>
      <c r="Q213" s="156"/>
      <c r="R213" s="156"/>
    </row>
    <row r="214" spans="1:18" s="56" customFormat="1" ht="74.45" customHeight="1" x14ac:dyDescent="0.25">
      <c r="A214" s="331" t="s">
        <v>238</v>
      </c>
      <c r="B214" s="137" t="str">
        <f>B206</f>
        <v>Результат предоставления субсидии 2 (код субсидии № 7033):</v>
      </c>
      <c r="C214" s="142" t="s">
        <v>191</v>
      </c>
      <c r="D214" s="141" t="s">
        <v>333</v>
      </c>
      <c r="E214" s="141" t="s">
        <v>320</v>
      </c>
      <c r="F214" s="142">
        <v>642</v>
      </c>
      <c r="G214" s="142">
        <v>1271</v>
      </c>
      <c r="H214" s="142">
        <f t="shared" si="97"/>
        <v>1271</v>
      </c>
      <c r="I214" s="142">
        <v>0</v>
      </c>
      <c r="J214" s="142">
        <f t="shared" si="99"/>
        <v>0</v>
      </c>
      <c r="K214" s="142">
        <f t="shared" si="100"/>
        <v>1271</v>
      </c>
      <c r="L214" s="142"/>
      <c r="M214" s="242" t="s">
        <v>62</v>
      </c>
      <c r="N214" s="242" t="s">
        <v>62</v>
      </c>
      <c r="O214" s="156">
        <v>505791.31</v>
      </c>
      <c r="P214" s="156"/>
      <c r="Q214" s="156"/>
      <c r="R214" s="156"/>
    </row>
    <row r="215" spans="1:18" ht="15.75" x14ac:dyDescent="0.2">
      <c r="A215" s="332"/>
      <c r="B215" s="146" t="s">
        <v>70</v>
      </c>
      <c r="C215" s="242"/>
      <c r="D215" s="242" t="s">
        <v>62</v>
      </c>
      <c r="E215" s="242"/>
      <c r="F215" s="242"/>
      <c r="G215" s="242">
        <v>1271</v>
      </c>
      <c r="H215" s="142">
        <f t="shared" si="97"/>
        <v>1271</v>
      </c>
      <c r="I215" s="274">
        <v>0</v>
      </c>
      <c r="J215" s="274">
        <f t="shared" si="99"/>
        <v>0</v>
      </c>
      <c r="K215" s="242">
        <f t="shared" si="100"/>
        <v>1271</v>
      </c>
      <c r="L215" s="242" t="s">
        <v>62</v>
      </c>
      <c r="M215" s="150">
        <v>46022</v>
      </c>
      <c r="N215" s="150">
        <v>46022</v>
      </c>
      <c r="O215" s="156"/>
      <c r="P215" s="241" t="s">
        <v>62</v>
      </c>
      <c r="Q215" s="156"/>
      <c r="R215" s="156"/>
    </row>
    <row r="216" spans="1:18" ht="14.25" x14ac:dyDescent="0.2">
      <c r="A216" s="332"/>
      <c r="B216" s="147" t="s">
        <v>76</v>
      </c>
      <c r="C216" s="242"/>
      <c r="D216" s="242"/>
      <c r="E216" s="242"/>
      <c r="F216" s="242"/>
      <c r="G216" s="242" t="s">
        <v>62</v>
      </c>
      <c r="H216" s="142" t="str">
        <f t="shared" si="97"/>
        <v>X</v>
      </c>
      <c r="I216" s="274" t="s">
        <v>62</v>
      </c>
      <c r="J216" s="274" t="str">
        <f t="shared" si="99"/>
        <v>X</v>
      </c>
      <c r="K216" s="242" t="str">
        <f t="shared" si="100"/>
        <v>X</v>
      </c>
      <c r="L216" s="242" t="s">
        <v>62</v>
      </c>
      <c r="M216" s="242"/>
      <c r="N216" s="242"/>
      <c r="O216" s="241" t="s">
        <v>62</v>
      </c>
      <c r="P216" s="241" t="s">
        <v>62</v>
      </c>
      <c r="Q216" s="241" t="s">
        <v>62</v>
      </c>
      <c r="R216" s="241" t="s">
        <v>62</v>
      </c>
    </row>
    <row r="217" spans="1:18" ht="65.45" customHeight="1" x14ac:dyDescent="0.2">
      <c r="A217" s="332"/>
      <c r="B217" s="148" t="s">
        <v>192</v>
      </c>
      <c r="C217" s="242"/>
      <c r="D217" s="242" t="s">
        <v>62</v>
      </c>
      <c r="E217" s="242"/>
      <c r="F217" s="242"/>
      <c r="G217" s="242">
        <v>1271</v>
      </c>
      <c r="H217" s="142">
        <f t="shared" si="97"/>
        <v>1271</v>
      </c>
      <c r="I217" s="274">
        <v>0</v>
      </c>
      <c r="J217" s="274">
        <f t="shared" si="99"/>
        <v>0</v>
      </c>
      <c r="K217" s="242">
        <f t="shared" si="100"/>
        <v>1271</v>
      </c>
      <c r="L217" s="242" t="s">
        <v>62</v>
      </c>
      <c r="M217" s="150">
        <v>46022</v>
      </c>
      <c r="N217" s="150">
        <v>46022</v>
      </c>
      <c r="O217" s="156"/>
      <c r="P217" s="241" t="s">
        <v>62</v>
      </c>
      <c r="Q217" s="156"/>
      <c r="R217" s="156"/>
    </row>
    <row r="218" spans="1:18" ht="15" customHeight="1" x14ac:dyDescent="0.2">
      <c r="A218" s="332"/>
      <c r="B218" s="147" t="s">
        <v>193</v>
      </c>
      <c r="C218" s="242"/>
      <c r="D218" s="242"/>
      <c r="E218" s="242"/>
      <c r="F218" s="242"/>
      <c r="G218" s="242" t="s">
        <v>62</v>
      </c>
      <c r="H218" s="142" t="str">
        <f t="shared" si="97"/>
        <v>X</v>
      </c>
      <c r="I218" s="274" t="s">
        <v>62</v>
      </c>
      <c r="J218" s="274" t="str">
        <f t="shared" si="99"/>
        <v>X</v>
      </c>
      <c r="K218" s="242" t="str">
        <f t="shared" si="100"/>
        <v>X</v>
      </c>
      <c r="L218" s="242" t="s">
        <v>62</v>
      </c>
      <c r="M218" s="242"/>
      <c r="N218" s="242"/>
      <c r="O218" s="241" t="s">
        <v>62</v>
      </c>
      <c r="P218" s="241" t="s">
        <v>62</v>
      </c>
      <c r="Q218" s="241" t="s">
        <v>62</v>
      </c>
      <c r="R218" s="241" t="s">
        <v>62</v>
      </c>
    </row>
    <row r="219" spans="1:18" ht="38.65" customHeight="1" x14ac:dyDescent="0.2">
      <c r="A219" s="332"/>
      <c r="B219" s="148" t="s">
        <v>330</v>
      </c>
      <c r="C219" s="242"/>
      <c r="D219" s="242" t="s">
        <v>62</v>
      </c>
      <c r="E219" s="242"/>
      <c r="F219" s="242"/>
      <c r="G219" s="242">
        <v>1271</v>
      </c>
      <c r="H219" s="142">
        <f t="shared" si="97"/>
        <v>1271</v>
      </c>
      <c r="I219" s="274">
        <v>0</v>
      </c>
      <c r="J219" s="274">
        <f t="shared" si="99"/>
        <v>0</v>
      </c>
      <c r="K219" s="242">
        <f t="shared" si="100"/>
        <v>1271</v>
      </c>
      <c r="L219" s="242" t="s">
        <v>62</v>
      </c>
      <c r="M219" s="150">
        <v>46022</v>
      </c>
      <c r="N219" s="150">
        <v>46022</v>
      </c>
      <c r="O219" s="156"/>
      <c r="P219" s="241" t="s">
        <v>62</v>
      </c>
      <c r="Q219" s="156"/>
      <c r="R219" s="156"/>
    </row>
    <row r="220" spans="1:18" ht="21" customHeight="1" x14ac:dyDescent="0.2">
      <c r="A220" s="332"/>
      <c r="B220" s="147" t="s">
        <v>71</v>
      </c>
      <c r="C220" s="242"/>
      <c r="D220" s="242"/>
      <c r="E220" s="242"/>
      <c r="F220" s="242"/>
      <c r="G220" s="242" t="s">
        <v>62</v>
      </c>
      <c r="H220" s="142" t="str">
        <f t="shared" si="97"/>
        <v>X</v>
      </c>
      <c r="I220" s="274" t="s">
        <v>62</v>
      </c>
      <c r="J220" s="274" t="str">
        <f t="shared" si="99"/>
        <v>X</v>
      </c>
      <c r="K220" s="242" t="str">
        <f t="shared" si="100"/>
        <v>X</v>
      </c>
      <c r="L220" s="242" t="s">
        <v>62</v>
      </c>
      <c r="M220" s="242"/>
      <c r="N220" s="242"/>
      <c r="O220" s="241" t="s">
        <v>62</v>
      </c>
      <c r="P220" s="241" t="s">
        <v>62</v>
      </c>
      <c r="Q220" s="241" t="s">
        <v>62</v>
      </c>
      <c r="R220" s="241" t="s">
        <v>62</v>
      </c>
    </row>
    <row r="221" spans="1:18" ht="21" customHeight="1" x14ac:dyDescent="0.2">
      <c r="A221" s="333"/>
      <c r="B221" s="148" t="s">
        <v>72</v>
      </c>
      <c r="C221" s="242"/>
      <c r="D221" s="242" t="s">
        <v>62</v>
      </c>
      <c r="E221" s="242"/>
      <c r="F221" s="242"/>
      <c r="G221" s="242">
        <v>1271</v>
      </c>
      <c r="H221" s="142">
        <f t="shared" si="97"/>
        <v>1271</v>
      </c>
      <c r="I221" s="274">
        <v>0</v>
      </c>
      <c r="J221" s="274">
        <f t="shared" si="99"/>
        <v>0</v>
      </c>
      <c r="K221" s="242">
        <f t="shared" si="100"/>
        <v>1271</v>
      </c>
      <c r="L221" s="242" t="s">
        <v>62</v>
      </c>
      <c r="M221" s="150">
        <v>46022</v>
      </c>
      <c r="N221" s="150">
        <v>46022</v>
      </c>
      <c r="O221" s="156"/>
      <c r="P221" s="241" t="s">
        <v>62</v>
      </c>
      <c r="Q221" s="156"/>
      <c r="R221" s="156"/>
    </row>
    <row r="222" spans="1:18" s="56" customFormat="1" ht="74.45" customHeight="1" x14ac:dyDescent="0.25">
      <c r="A222" s="331" t="s">
        <v>239</v>
      </c>
      <c r="B222" s="137" t="str">
        <f>B214</f>
        <v>Результат предоставления субсидии 2 (код субсидии № 7033):</v>
      </c>
      <c r="C222" s="142" t="s">
        <v>191</v>
      </c>
      <c r="D222" s="141" t="s">
        <v>333</v>
      </c>
      <c r="E222" s="141" t="s">
        <v>320</v>
      </c>
      <c r="F222" s="142">
        <v>642</v>
      </c>
      <c r="G222" s="80">
        <v>541</v>
      </c>
      <c r="H222" s="142">
        <f t="shared" si="97"/>
        <v>541</v>
      </c>
      <c r="I222" s="80">
        <v>0</v>
      </c>
      <c r="J222" s="80">
        <f t="shared" si="99"/>
        <v>0</v>
      </c>
      <c r="K222" s="80">
        <f t="shared" si="100"/>
        <v>541</v>
      </c>
      <c r="L222" s="80"/>
      <c r="M222" s="240" t="s">
        <v>62</v>
      </c>
      <c r="N222" s="240" t="s">
        <v>62</v>
      </c>
      <c r="O222" s="78">
        <v>44956.7</v>
      </c>
      <c r="P222" s="78"/>
      <c r="Q222" s="78"/>
      <c r="R222" s="78"/>
    </row>
    <row r="223" spans="1:18" ht="15.75" x14ac:dyDescent="0.2">
      <c r="A223" s="332"/>
      <c r="B223" s="146" t="s">
        <v>70</v>
      </c>
      <c r="C223" s="242"/>
      <c r="D223" s="242" t="s">
        <v>62</v>
      </c>
      <c r="E223" s="242"/>
      <c r="F223" s="242"/>
      <c r="G223" s="242">
        <f>G222</f>
        <v>541</v>
      </c>
      <c r="H223" s="142">
        <f t="shared" si="97"/>
        <v>541</v>
      </c>
      <c r="I223" s="274">
        <f t="shared" ref="I223" si="108">I222</f>
        <v>0</v>
      </c>
      <c r="J223" s="274">
        <f t="shared" si="99"/>
        <v>0</v>
      </c>
      <c r="K223" s="242">
        <f t="shared" si="100"/>
        <v>541</v>
      </c>
      <c r="L223" s="242" t="s">
        <v>62</v>
      </c>
      <c r="M223" s="150">
        <v>46022</v>
      </c>
      <c r="N223" s="150">
        <v>46022</v>
      </c>
      <c r="O223" s="156"/>
      <c r="P223" s="241" t="s">
        <v>62</v>
      </c>
      <c r="Q223" s="156"/>
      <c r="R223" s="156"/>
    </row>
    <row r="224" spans="1:18" ht="14.25" x14ac:dyDescent="0.2">
      <c r="A224" s="332"/>
      <c r="B224" s="147" t="s">
        <v>76</v>
      </c>
      <c r="C224" s="242"/>
      <c r="D224" s="242"/>
      <c r="E224" s="242"/>
      <c r="F224" s="242"/>
      <c r="G224" s="242" t="s">
        <v>62</v>
      </c>
      <c r="H224" s="142" t="str">
        <f t="shared" si="97"/>
        <v>X</v>
      </c>
      <c r="I224" s="274" t="s">
        <v>62</v>
      </c>
      <c r="J224" s="274" t="str">
        <f t="shared" si="99"/>
        <v>X</v>
      </c>
      <c r="K224" s="242" t="str">
        <f t="shared" si="100"/>
        <v>X</v>
      </c>
      <c r="L224" s="242" t="s">
        <v>62</v>
      </c>
      <c r="M224" s="242"/>
      <c r="N224" s="242"/>
      <c r="O224" s="241" t="s">
        <v>62</v>
      </c>
      <c r="P224" s="241" t="s">
        <v>62</v>
      </c>
      <c r="Q224" s="241" t="s">
        <v>62</v>
      </c>
      <c r="R224" s="241" t="s">
        <v>62</v>
      </c>
    </row>
    <row r="225" spans="1:18" ht="65.45" customHeight="1" x14ac:dyDescent="0.2">
      <c r="A225" s="332"/>
      <c r="B225" s="148" t="s">
        <v>192</v>
      </c>
      <c r="C225" s="242"/>
      <c r="D225" s="242" t="s">
        <v>62</v>
      </c>
      <c r="E225" s="242"/>
      <c r="F225" s="242"/>
      <c r="G225" s="242">
        <f>G222</f>
        <v>541</v>
      </c>
      <c r="H225" s="142">
        <f t="shared" si="97"/>
        <v>541</v>
      </c>
      <c r="I225" s="274">
        <f t="shared" ref="I225" si="109">I222</f>
        <v>0</v>
      </c>
      <c r="J225" s="274">
        <f t="shared" si="99"/>
        <v>0</v>
      </c>
      <c r="K225" s="242">
        <f t="shared" si="100"/>
        <v>541</v>
      </c>
      <c r="L225" s="242" t="s">
        <v>62</v>
      </c>
      <c r="M225" s="150">
        <v>46022</v>
      </c>
      <c r="N225" s="150">
        <v>46022</v>
      </c>
      <c r="O225" s="156"/>
      <c r="P225" s="241" t="s">
        <v>62</v>
      </c>
      <c r="Q225" s="156"/>
      <c r="R225" s="156"/>
    </row>
    <row r="226" spans="1:18" ht="15" customHeight="1" x14ac:dyDescent="0.2">
      <c r="A226" s="332"/>
      <c r="B226" s="147" t="s">
        <v>193</v>
      </c>
      <c r="C226" s="242"/>
      <c r="D226" s="242"/>
      <c r="E226" s="242"/>
      <c r="F226" s="242"/>
      <c r="G226" s="242" t="s">
        <v>62</v>
      </c>
      <c r="H226" s="142" t="str">
        <f t="shared" si="97"/>
        <v>X</v>
      </c>
      <c r="I226" s="274" t="s">
        <v>62</v>
      </c>
      <c r="J226" s="274" t="str">
        <f t="shared" si="99"/>
        <v>X</v>
      </c>
      <c r="K226" s="242" t="str">
        <f t="shared" si="100"/>
        <v>X</v>
      </c>
      <c r="L226" s="242" t="s">
        <v>62</v>
      </c>
      <c r="M226" s="242"/>
      <c r="N226" s="242"/>
      <c r="O226" s="241" t="s">
        <v>62</v>
      </c>
      <c r="P226" s="241" t="s">
        <v>62</v>
      </c>
      <c r="Q226" s="241" t="s">
        <v>62</v>
      </c>
      <c r="R226" s="241" t="s">
        <v>62</v>
      </c>
    </row>
    <row r="227" spans="1:18" ht="38.65" customHeight="1" x14ac:dyDescent="0.2">
      <c r="A227" s="332"/>
      <c r="B227" s="148" t="s">
        <v>330</v>
      </c>
      <c r="C227" s="242"/>
      <c r="D227" s="242" t="s">
        <v>62</v>
      </c>
      <c r="E227" s="242"/>
      <c r="F227" s="242"/>
      <c r="G227" s="242">
        <f>G223</f>
        <v>541</v>
      </c>
      <c r="H227" s="142">
        <f t="shared" si="97"/>
        <v>541</v>
      </c>
      <c r="I227" s="274">
        <f t="shared" ref="I227" si="110">I223</f>
        <v>0</v>
      </c>
      <c r="J227" s="274">
        <f t="shared" si="99"/>
        <v>0</v>
      </c>
      <c r="K227" s="242">
        <f t="shared" si="100"/>
        <v>541</v>
      </c>
      <c r="L227" s="242" t="s">
        <v>62</v>
      </c>
      <c r="M227" s="150">
        <v>46022</v>
      </c>
      <c r="N227" s="150">
        <v>46022</v>
      </c>
      <c r="O227" s="156"/>
      <c r="P227" s="241" t="s">
        <v>62</v>
      </c>
      <c r="Q227" s="156"/>
      <c r="R227" s="156"/>
    </row>
    <row r="228" spans="1:18" ht="21" customHeight="1" x14ac:dyDescent="0.2">
      <c r="A228" s="332"/>
      <c r="B228" s="147" t="s">
        <v>71</v>
      </c>
      <c r="C228" s="242"/>
      <c r="D228" s="242"/>
      <c r="E228" s="242"/>
      <c r="F228" s="242"/>
      <c r="G228" s="242" t="s">
        <v>62</v>
      </c>
      <c r="H228" s="142" t="str">
        <f t="shared" si="97"/>
        <v>X</v>
      </c>
      <c r="I228" s="274" t="s">
        <v>62</v>
      </c>
      <c r="J228" s="274" t="str">
        <f t="shared" si="99"/>
        <v>X</v>
      </c>
      <c r="K228" s="242" t="str">
        <f t="shared" si="100"/>
        <v>X</v>
      </c>
      <c r="L228" s="242" t="s">
        <v>62</v>
      </c>
      <c r="M228" s="242"/>
      <c r="N228" s="242"/>
      <c r="O228" s="241" t="s">
        <v>62</v>
      </c>
      <c r="P228" s="241" t="s">
        <v>62</v>
      </c>
      <c r="Q228" s="241" t="s">
        <v>62</v>
      </c>
      <c r="R228" s="241" t="s">
        <v>62</v>
      </c>
    </row>
    <row r="229" spans="1:18" ht="21" customHeight="1" x14ac:dyDescent="0.2">
      <c r="A229" s="333"/>
      <c r="B229" s="148" t="s">
        <v>72</v>
      </c>
      <c r="C229" s="242"/>
      <c r="D229" s="242" t="s">
        <v>62</v>
      </c>
      <c r="E229" s="242"/>
      <c r="F229" s="242"/>
      <c r="G229" s="242">
        <f>G227</f>
        <v>541</v>
      </c>
      <c r="H229" s="142">
        <f t="shared" si="97"/>
        <v>541</v>
      </c>
      <c r="I229" s="274">
        <f t="shared" ref="I229" si="111">I227</f>
        <v>0</v>
      </c>
      <c r="J229" s="274">
        <f t="shared" si="99"/>
        <v>0</v>
      </c>
      <c r="K229" s="242">
        <f t="shared" si="100"/>
        <v>541</v>
      </c>
      <c r="L229" s="242" t="s">
        <v>62</v>
      </c>
      <c r="M229" s="150">
        <v>46022</v>
      </c>
      <c r="N229" s="150">
        <v>46022</v>
      </c>
      <c r="O229" s="156"/>
      <c r="P229" s="241" t="s">
        <v>62</v>
      </c>
      <c r="Q229" s="156"/>
      <c r="R229" s="156"/>
    </row>
    <row r="230" spans="1:18" s="56" customFormat="1" ht="74.45" customHeight="1" x14ac:dyDescent="0.25">
      <c r="A230" s="331" t="s">
        <v>240</v>
      </c>
      <c r="B230" s="137" t="str">
        <f>B222</f>
        <v>Результат предоставления субсидии 2 (код субсидии № 7033):</v>
      </c>
      <c r="C230" s="142" t="s">
        <v>191</v>
      </c>
      <c r="D230" s="141" t="s">
        <v>333</v>
      </c>
      <c r="E230" s="141" t="s">
        <v>320</v>
      </c>
      <c r="F230" s="142">
        <v>642</v>
      </c>
      <c r="G230" s="142">
        <v>656</v>
      </c>
      <c r="H230" s="142">
        <f t="shared" si="97"/>
        <v>656</v>
      </c>
      <c r="I230" s="142">
        <v>0</v>
      </c>
      <c r="J230" s="142">
        <f t="shared" si="99"/>
        <v>0</v>
      </c>
      <c r="K230" s="142">
        <f t="shared" si="100"/>
        <v>656</v>
      </c>
      <c r="L230" s="142"/>
      <c r="M230" s="242" t="s">
        <v>62</v>
      </c>
      <c r="N230" s="242" t="s">
        <v>62</v>
      </c>
      <c r="O230" s="156">
        <v>127441.94</v>
      </c>
      <c r="P230" s="156"/>
      <c r="Q230" s="156"/>
      <c r="R230" s="156"/>
    </row>
    <row r="231" spans="1:18" ht="15.75" x14ac:dyDescent="0.2">
      <c r="A231" s="332"/>
      <c r="B231" s="146" t="s">
        <v>70</v>
      </c>
      <c r="C231" s="242"/>
      <c r="D231" s="242" t="s">
        <v>62</v>
      </c>
      <c r="E231" s="242"/>
      <c r="F231" s="242"/>
      <c r="G231" s="242">
        <f>G230</f>
        <v>656</v>
      </c>
      <c r="H231" s="142">
        <f t="shared" si="97"/>
        <v>656</v>
      </c>
      <c r="I231" s="274">
        <f t="shared" ref="I231" si="112">I230</f>
        <v>0</v>
      </c>
      <c r="J231" s="274">
        <f t="shared" si="99"/>
        <v>0</v>
      </c>
      <c r="K231" s="242">
        <f t="shared" si="100"/>
        <v>656</v>
      </c>
      <c r="L231" s="242" t="s">
        <v>62</v>
      </c>
      <c r="M231" s="150">
        <v>46022</v>
      </c>
      <c r="N231" s="150">
        <v>46022</v>
      </c>
      <c r="O231" s="156"/>
      <c r="P231" s="241" t="s">
        <v>62</v>
      </c>
      <c r="Q231" s="156"/>
      <c r="R231" s="156"/>
    </row>
    <row r="232" spans="1:18" ht="14.25" x14ac:dyDescent="0.2">
      <c r="A232" s="332"/>
      <c r="B232" s="147" t="s">
        <v>76</v>
      </c>
      <c r="C232" s="242"/>
      <c r="D232" s="242"/>
      <c r="E232" s="242"/>
      <c r="F232" s="242"/>
      <c r="G232" s="242" t="s">
        <v>62</v>
      </c>
      <c r="H232" s="142" t="str">
        <f t="shared" si="97"/>
        <v>X</v>
      </c>
      <c r="I232" s="274" t="s">
        <v>62</v>
      </c>
      <c r="J232" s="274" t="str">
        <f t="shared" si="99"/>
        <v>X</v>
      </c>
      <c r="K232" s="242" t="str">
        <f t="shared" si="100"/>
        <v>X</v>
      </c>
      <c r="L232" s="242" t="s">
        <v>62</v>
      </c>
      <c r="M232" s="242"/>
      <c r="N232" s="242"/>
      <c r="O232" s="241" t="s">
        <v>62</v>
      </c>
      <c r="P232" s="241" t="s">
        <v>62</v>
      </c>
      <c r="Q232" s="241" t="s">
        <v>62</v>
      </c>
      <c r="R232" s="241" t="s">
        <v>62</v>
      </c>
    </row>
    <row r="233" spans="1:18" ht="65.45" customHeight="1" x14ac:dyDescent="0.2">
      <c r="A233" s="332"/>
      <c r="B233" s="148" t="s">
        <v>192</v>
      </c>
      <c r="C233" s="242"/>
      <c r="D233" s="242" t="s">
        <v>62</v>
      </c>
      <c r="E233" s="242"/>
      <c r="F233" s="242"/>
      <c r="G233" s="242">
        <f>G230</f>
        <v>656</v>
      </c>
      <c r="H233" s="142">
        <f t="shared" si="97"/>
        <v>656</v>
      </c>
      <c r="I233" s="274">
        <f t="shared" ref="I233" si="113">I230</f>
        <v>0</v>
      </c>
      <c r="J233" s="274">
        <f t="shared" si="99"/>
        <v>0</v>
      </c>
      <c r="K233" s="242">
        <f t="shared" si="100"/>
        <v>656</v>
      </c>
      <c r="L233" s="242" t="s">
        <v>62</v>
      </c>
      <c r="M233" s="150">
        <v>46022</v>
      </c>
      <c r="N233" s="150">
        <v>46022</v>
      </c>
      <c r="O233" s="156"/>
      <c r="P233" s="241" t="s">
        <v>62</v>
      </c>
      <c r="Q233" s="156"/>
      <c r="R233" s="156"/>
    </row>
    <row r="234" spans="1:18" ht="15" customHeight="1" x14ac:dyDescent="0.2">
      <c r="A234" s="332"/>
      <c r="B234" s="147" t="s">
        <v>193</v>
      </c>
      <c r="C234" s="242"/>
      <c r="D234" s="242"/>
      <c r="E234" s="242"/>
      <c r="F234" s="242"/>
      <c r="G234" s="242" t="s">
        <v>62</v>
      </c>
      <c r="H234" s="142" t="str">
        <f t="shared" si="97"/>
        <v>X</v>
      </c>
      <c r="I234" s="274" t="s">
        <v>62</v>
      </c>
      <c r="J234" s="274" t="str">
        <f t="shared" si="99"/>
        <v>X</v>
      </c>
      <c r="K234" s="242" t="str">
        <f t="shared" si="100"/>
        <v>X</v>
      </c>
      <c r="L234" s="242" t="s">
        <v>62</v>
      </c>
      <c r="M234" s="242"/>
      <c r="N234" s="242"/>
      <c r="O234" s="241" t="s">
        <v>62</v>
      </c>
      <c r="P234" s="241" t="s">
        <v>62</v>
      </c>
      <c r="Q234" s="241" t="s">
        <v>62</v>
      </c>
      <c r="R234" s="241" t="s">
        <v>62</v>
      </c>
    </row>
    <row r="235" spans="1:18" ht="38.65" customHeight="1" x14ac:dyDescent="0.2">
      <c r="A235" s="332"/>
      <c r="B235" s="148" t="s">
        <v>330</v>
      </c>
      <c r="C235" s="242"/>
      <c r="D235" s="242" t="s">
        <v>62</v>
      </c>
      <c r="E235" s="242"/>
      <c r="F235" s="242"/>
      <c r="G235" s="242">
        <f>G231</f>
        <v>656</v>
      </c>
      <c r="H235" s="142">
        <f t="shared" si="97"/>
        <v>656</v>
      </c>
      <c r="I235" s="274">
        <f t="shared" ref="I235" si="114">I231</f>
        <v>0</v>
      </c>
      <c r="J235" s="274">
        <f t="shared" si="99"/>
        <v>0</v>
      </c>
      <c r="K235" s="242">
        <f t="shared" si="100"/>
        <v>656</v>
      </c>
      <c r="L235" s="242" t="s">
        <v>62</v>
      </c>
      <c r="M235" s="150">
        <v>46022</v>
      </c>
      <c r="N235" s="150">
        <v>46022</v>
      </c>
      <c r="O235" s="156"/>
      <c r="P235" s="241" t="s">
        <v>62</v>
      </c>
      <c r="Q235" s="156"/>
      <c r="R235" s="156"/>
    </row>
    <row r="236" spans="1:18" ht="21" customHeight="1" x14ac:dyDescent="0.2">
      <c r="A236" s="332"/>
      <c r="B236" s="147" t="s">
        <v>71</v>
      </c>
      <c r="C236" s="242"/>
      <c r="D236" s="242"/>
      <c r="E236" s="242"/>
      <c r="F236" s="242"/>
      <c r="G236" s="242" t="s">
        <v>62</v>
      </c>
      <c r="H236" s="142" t="str">
        <f t="shared" si="97"/>
        <v>X</v>
      </c>
      <c r="I236" s="274" t="s">
        <v>62</v>
      </c>
      <c r="J236" s="274" t="str">
        <f t="shared" si="99"/>
        <v>X</v>
      </c>
      <c r="K236" s="242" t="str">
        <f t="shared" si="100"/>
        <v>X</v>
      </c>
      <c r="L236" s="242" t="s">
        <v>62</v>
      </c>
      <c r="M236" s="242"/>
      <c r="N236" s="242"/>
      <c r="O236" s="241" t="s">
        <v>62</v>
      </c>
      <c r="P236" s="241" t="s">
        <v>62</v>
      </c>
      <c r="Q236" s="241" t="s">
        <v>62</v>
      </c>
      <c r="R236" s="241" t="s">
        <v>62</v>
      </c>
    </row>
    <row r="237" spans="1:18" ht="21" customHeight="1" x14ac:dyDescent="0.2">
      <c r="A237" s="333"/>
      <c r="B237" s="148" t="s">
        <v>72</v>
      </c>
      <c r="C237" s="242"/>
      <c r="D237" s="242" t="s">
        <v>62</v>
      </c>
      <c r="E237" s="242"/>
      <c r="F237" s="242"/>
      <c r="G237" s="242">
        <f>G235</f>
        <v>656</v>
      </c>
      <c r="H237" s="142">
        <f t="shared" si="97"/>
        <v>656</v>
      </c>
      <c r="I237" s="274">
        <f t="shared" ref="I237" si="115">I235</f>
        <v>0</v>
      </c>
      <c r="J237" s="274">
        <f t="shared" si="99"/>
        <v>0</v>
      </c>
      <c r="K237" s="242">
        <f t="shared" si="100"/>
        <v>656</v>
      </c>
      <c r="L237" s="242" t="s">
        <v>62</v>
      </c>
      <c r="M237" s="150">
        <v>46022</v>
      </c>
      <c r="N237" s="150">
        <v>46022</v>
      </c>
      <c r="O237" s="156"/>
      <c r="P237" s="241" t="s">
        <v>62</v>
      </c>
      <c r="Q237" s="156"/>
      <c r="R237" s="156"/>
    </row>
    <row r="238" spans="1:18" s="56" customFormat="1" ht="74.45" customHeight="1" x14ac:dyDescent="0.25">
      <c r="A238" s="331" t="s">
        <v>241</v>
      </c>
      <c r="B238" s="137" t="str">
        <f>B230</f>
        <v>Результат предоставления субсидии 2 (код субсидии № 7033):</v>
      </c>
      <c r="C238" s="142" t="s">
        <v>191</v>
      </c>
      <c r="D238" s="141" t="s">
        <v>333</v>
      </c>
      <c r="E238" s="141" t="s">
        <v>320</v>
      </c>
      <c r="F238" s="142">
        <v>642</v>
      </c>
      <c r="G238" s="80">
        <v>1122</v>
      </c>
      <c r="H238" s="142">
        <f t="shared" si="97"/>
        <v>1122</v>
      </c>
      <c r="I238" s="80">
        <v>0</v>
      </c>
      <c r="J238" s="80">
        <f t="shared" si="99"/>
        <v>0</v>
      </c>
      <c r="K238" s="80">
        <f t="shared" si="100"/>
        <v>1122</v>
      </c>
      <c r="L238" s="80"/>
      <c r="M238" s="240" t="s">
        <v>62</v>
      </c>
      <c r="N238" s="240" t="s">
        <v>62</v>
      </c>
      <c r="O238" s="78">
        <v>261340.72</v>
      </c>
      <c r="P238" s="78"/>
      <c r="Q238" s="78"/>
      <c r="R238" s="78"/>
    </row>
    <row r="239" spans="1:18" ht="15.75" x14ac:dyDescent="0.2">
      <c r="A239" s="332"/>
      <c r="B239" s="146" t="s">
        <v>70</v>
      </c>
      <c r="C239" s="242"/>
      <c r="D239" s="242" t="s">
        <v>62</v>
      </c>
      <c r="E239" s="242"/>
      <c r="F239" s="242"/>
      <c r="G239" s="242">
        <f>G238</f>
        <v>1122</v>
      </c>
      <c r="H239" s="142">
        <f t="shared" si="97"/>
        <v>1122</v>
      </c>
      <c r="I239" s="274">
        <f t="shared" ref="I239" si="116">I238</f>
        <v>0</v>
      </c>
      <c r="J239" s="274">
        <f t="shared" si="99"/>
        <v>0</v>
      </c>
      <c r="K239" s="242">
        <f t="shared" si="100"/>
        <v>1122</v>
      </c>
      <c r="L239" s="242" t="s">
        <v>62</v>
      </c>
      <c r="M239" s="150">
        <v>46022</v>
      </c>
      <c r="N239" s="150">
        <v>46022</v>
      </c>
      <c r="O239" s="156"/>
      <c r="P239" s="241" t="s">
        <v>62</v>
      </c>
      <c r="Q239" s="156"/>
      <c r="R239" s="156"/>
    </row>
    <row r="240" spans="1:18" ht="14.25" x14ac:dyDescent="0.2">
      <c r="A240" s="332"/>
      <c r="B240" s="147" t="s">
        <v>76</v>
      </c>
      <c r="C240" s="242"/>
      <c r="D240" s="242"/>
      <c r="E240" s="242"/>
      <c r="F240" s="242"/>
      <c r="G240" s="242" t="s">
        <v>62</v>
      </c>
      <c r="H240" s="142" t="str">
        <f t="shared" si="97"/>
        <v>X</v>
      </c>
      <c r="I240" s="274" t="s">
        <v>62</v>
      </c>
      <c r="J240" s="274" t="str">
        <f t="shared" si="99"/>
        <v>X</v>
      </c>
      <c r="K240" s="242" t="str">
        <f t="shared" si="100"/>
        <v>X</v>
      </c>
      <c r="L240" s="242" t="s">
        <v>62</v>
      </c>
      <c r="M240" s="242"/>
      <c r="N240" s="242"/>
      <c r="O240" s="241" t="s">
        <v>62</v>
      </c>
      <c r="P240" s="241" t="s">
        <v>62</v>
      </c>
      <c r="Q240" s="241" t="s">
        <v>62</v>
      </c>
      <c r="R240" s="241" t="s">
        <v>62</v>
      </c>
    </row>
    <row r="241" spans="1:18" ht="65.45" customHeight="1" x14ac:dyDescent="0.2">
      <c r="A241" s="332"/>
      <c r="B241" s="148" t="s">
        <v>192</v>
      </c>
      <c r="C241" s="242"/>
      <c r="D241" s="242" t="s">
        <v>62</v>
      </c>
      <c r="E241" s="242"/>
      <c r="F241" s="242"/>
      <c r="G241" s="242">
        <f>G238</f>
        <v>1122</v>
      </c>
      <c r="H241" s="142">
        <f t="shared" si="97"/>
        <v>1122</v>
      </c>
      <c r="I241" s="274">
        <f t="shared" ref="I241" si="117">I238</f>
        <v>0</v>
      </c>
      <c r="J241" s="274">
        <f t="shared" si="99"/>
        <v>0</v>
      </c>
      <c r="K241" s="242">
        <f t="shared" si="100"/>
        <v>1122</v>
      </c>
      <c r="L241" s="242" t="s">
        <v>62</v>
      </c>
      <c r="M241" s="150">
        <v>46022</v>
      </c>
      <c r="N241" s="150">
        <v>46022</v>
      </c>
      <c r="O241" s="156"/>
      <c r="P241" s="241" t="s">
        <v>62</v>
      </c>
      <c r="Q241" s="156"/>
      <c r="R241" s="156"/>
    </row>
    <row r="242" spans="1:18" ht="15" customHeight="1" x14ac:dyDescent="0.2">
      <c r="A242" s="332"/>
      <c r="B242" s="147" t="s">
        <v>193</v>
      </c>
      <c r="C242" s="242"/>
      <c r="D242" s="242"/>
      <c r="E242" s="242"/>
      <c r="F242" s="242"/>
      <c r="G242" s="242" t="s">
        <v>62</v>
      </c>
      <c r="H242" s="142" t="str">
        <f t="shared" si="97"/>
        <v>X</v>
      </c>
      <c r="I242" s="274" t="s">
        <v>62</v>
      </c>
      <c r="J242" s="274" t="str">
        <f t="shared" si="99"/>
        <v>X</v>
      </c>
      <c r="K242" s="242" t="str">
        <f t="shared" si="100"/>
        <v>X</v>
      </c>
      <c r="L242" s="242" t="s">
        <v>62</v>
      </c>
      <c r="M242" s="242"/>
      <c r="N242" s="242"/>
      <c r="O242" s="241" t="s">
        <v>62</v>
      </c>
      <c r="P242" s="241" t="s">
        <v>62</v>
      </c>
      <c r="Q242" s="241" t="s">
        <v>62</v>
      </c>
      <c r="R242" s="241" t="s">
        <v>62</v>
      </c>
    </row>
    <row r="243" spans="1:18" ht="38.65" customHeight="1" x14ac:dyDescent="0.2">
      <c r="A243" s="332"/>
      <c r="B243" s="148" t="s">
        <v>330</v>
      </c>
      <c r="C243" s="242"/>
      <c r="D243" s="242" t="s">
        <v>62</v>
      </c>
      <c r="E243" s="242"/>
      <c r="F243" s="242"/>
      <c r="G243" s="242">
        <f>G239</f>
        <v>1122</v>
      </c>
      <c r="H243" s="142">
        <f t="shared" si="97"/>
        <v>1122</v>
      </c>
      <c r="I243" s="274">
        <f t="shared" ref="I243" si="118">I239</f>
        <v>0</v>
      </c>
      <c r="J243" s="274">
        <f t="shared" si="99"/>
        <v>0</v>
      </c>
      <c r="K243" s="242">
        <f t="shared" si="100"/>
        <v>1122</v>
      </c>
      <c r="L243" s="242" t="s">
        <v>62</v>
      </c>
      <c r="M243" s="150">
        <v>46022</v>
      </c>
      <c r="N243" s="150">
        <v>46022</v>
      </c>
      <c r="O243" s="156"/>
      <c r="P243" s="241" t="s">
        <v>62</v>
      </c>
      <c r="Q243" s="156"/>
      <c r="R243" s="156"/>
    </row>
    <row r="244" spans="1:18" ht="21" customHeight="1" x14ac:dyDescent="0.2">
      <c r="A244" s="332"/>
      <c r="B244" s="147" t="s">
        <v>71</v>
      </c>
      <c r="C244" s="242"/>
      <c r="D244" s="242"/>
      <c r="E244" s="242"/>
      <c r="F244" s="242"/>
      <c r="G244" s="242" t="s">
        <v>62</v>
      </c>
      <c r="H244" s="142" t="str">
        <f t="shared" si="97"/>
        <v>X</v>
      </c>
      <c r="I244" s="274" t="s">
        <v>62</v>
      </c>
      <c r="J244" s="274" t="str">
        <f t="shared" si="99"/>
        <v>X</v>
      </c>
      <c r="K244" s="242" t="str">
        <f t="shared" si="100"/>
        <v>X</v>
      </c>
      <c r="L244" s="242" t="s">
        <v>62</v>
      </c>
      <c r="M244" s="242"/>
      <c r="N244" s="242"/>
      <c r="O244" s="241" t="s">
        <v>62</v>
      </c>
      <c r="P244" s="241" t="s">
        <v>62</v>
      </c>
      <c r="Q244" s="241" t="s">
        <v>62</v>
      </c>
      <c r="R244" s="241" t="s">
        <v>62</v>
      </c>
    </row>
    <row r="245" spans="1:18" ht="21" customHeight="1" x14ac:dyDescent="0.2">
      <c r="A245" s="333"/>
      <c r="B245" s="148" t="s">
        <v>72</v>
      </c>
      <c r="C245" s="242"/>
      <c r="D245" s="242" t="s">
        <v>62</v>
      </c>
      <c r="E245" s="242"/>
      <c r="F245" s="242"/>
      <c r="G245" s="242">
        <f>G243</f>
        <v>1122</v>
      </c>
      <c r="H245" s="142">
        <f t="shared" si="97"/>
        <v>1122</v>
      </c>
      <c r="I245" s="274">
        <f t="shared" ref="I245" si="119">I243</f>
        <v>0</v>
      </c>
      <c r="J245" s="274">
        <f t="shared" si="99"/>
        <v>0</v>
      </c>
      <c r="K245" s="242">
        <f t="shared" si="100"/>
        <v>1122</v>
      </c>
      <c r="L245" s="242" t="s">
        <v>62</v>
      </c>
      <c r="M245" s="150">
        <v>46022</v>
      </c>
      <c r="N245" s="150">
        <v>46022</v>
      </c>
      <c r="O245" s="156"/>
      <c r="P245" s="241" t="s">
        <v>62</v>
      </c>
      <c r="Q245" s="156"/>
      <c r="R245" s="156"/>
    </row>
    <row r="246" spans="1:18" s="56" customFormat="1" ht="74.45" customHeight="1" x14ac:dyDescent="0.25">
      <c r="A246" s="331" t="s">
        <v>242</v>
      </c>
      <c r="B246" s="137" t="str">
        <f>B238</f>
        <v>Результат предоставления субсидии 2 (код субсидии № 7033):</v>
      </c>
      <c r="C246" s="142" t="s">
        <v>191</v>
      </c>
      <c r="D246" s="141" t="s">
        <v>333</v>
      </c>
      <c r="E246" s="141" t="s">
        <v>320</v>
      </c>
      <c r="F246" s="142">
        <v>642</v>
      </c>
      <c r="G246" s="142">
        <v>847</v>
      </c>
      <c r="H246" s="142">
        <f t="shared" si="97"/>
        <v>847</v>
      </c>
      <c r="I246" s="142">
        <v>0</v>
      </c>
      <c r="J246" s="142">
        <f t="shared" si="99"/>
        <v>0</v>
      </c>
      <c r="K246" s="142">
        <f t="shared" si="100"/>
        <v>847</v>
      </c>
      <c r="L246" s="142"/>
      <c r="M246" s="242" t="s">
        <v>62</v>
      </c>
      <c r="N246" s="242" t="s">
        <v>62</v>
      </c>
      <c r="O246" s="156">
        <v>98507.82</v>
      </c>
      <c r="P246" s="156"/>
      <c r="Q246" s="156"/>
      <c r="R246" s="156"/>
    </row>
    <row r="247" spans="1:18" ht="15.75" x14ac:dyDescent="0.2">
      <c r="A247" s="332"/>
      <c r="B247" s="146" t="s">
        <v>70</v>
      </c>
      <c r="C247" s="242"/>
      <c r="D247" s="242" t="s">
        <v>62</v>
      </c>
      <c r="E247" s="242"/>
      <c r="F247" s="242"/>
      <c r="G247" s="242">
        <f>G246</f>
        <v>847</v>
      </c>
      <c r="H247" s="142">
        <f t="shared" si="97"/>
        <v>847</v>
      </c>
      <c r="I247" s="274">
        <f t="shared" ref="I247" si="120">I246</f>
        <v>0</v>
      </c>
      <c r="J247" s="274">
        <f t="shared" si="99"/>
        <v>0</v>
      </c>
      <c r="K247" s="242">
        <f t="shared" si="100"/>
        <v>847</v>
      </c>
      <c r="L247" s="242" t="s">
        <v>62</v>
      </c>
      <c r="M247" s="150">
        <v>46022</v>
      </c>
      <c r="N247" s="150">
        <v>46022</v>
      </c>
      <c r="O247" s="156"/>
      <c r="P247" s="241" t="s">
        <v>62</v>
      </c>
      <c r="Q247" s="156"/>
      <c r="R247" s="156"/>
    </row>
    <row r="248" spans="1:18" ht="14.25" x14ac:dyDescent="0.2">
      <c r="A248" s="332"/>
      <c r="B248" s="147" t="s">
        <v>76</v>
      </c>
      <c r="C248" s="242"/>
      <c r="D248" s="242"/>
      <c r="E248" s="242"/>
      <c r="F248" s="242"/>
      <c r="G248" s="242" t="s">
        <v>62</v>
      </c>
      <c r="H248" s="142" t="str">
        <f t="shared" si="97"/>
        <v>X</v>
      </c>
      <c r="I248" s="274" t="s">
        <v>62</v>
      </c>
      <c r="J248" s="274" t="str">
        <f t="shared" si="99"/>
        <v>X</v>
      </c>
      <c r="K248" s="242" t="str">
        <f t="shared" si="100"/>
        <v>X</v>
      </c>
      <c r="L248" s="242" t="s">
        <v>62</v>
      </c>
      <c r="M248" s="242"/>
      <c r="N248" s="242"/>
      <c r="O248" s="241" t="s">
        <v>62</v>
      </c>
      <c r="P248" s="241" t="s">
        <v>62</v>
      </c>
      <c r="Q248" s="241" t="s">
        <v>62</v>
      </c>
      <c r="R248" s="241" t="s">
        <v>62</v>
      </c>
    </row>
    <row r="249" spans="1:18" ht="65.45" customHeight="1" x14ac:dyDescent="0.2">
      <c r="A249" s="332"/>
      <c r="B249" s="148" t="s">
        <v>192</v>
      </c>
      <c r="C249" s="242"/>
      <c r="D249" s="242" t="s">
        <v>62</v>
      </c>
      <c r="E249" s="242"/>
      <c r="F249" s="242"/>
      <c r="G249" s="242">
        <f>G246</f>
        <v>847</v>
      </c>
      <c r="H249" s="142">
        <f t="shared" si="97"/>
        <v>847</v>
      </c>
      <c r="I249" s="274">
        <f t="shared" ref="I249" si="121">I246</f>
        <v>0</v>
      </c>
      <c r="J249" s="274">
        <f t="shared" si="99"/>
        <v>0</v>
      </c>
      <c r="K249" s="242">
        <f t="shared" si="100"/>
        <v>847</v>
      </c>
      <c r="L249" s="242" t="s">
        <v>62</v>
      </c>
      <c r="M249" s="150">
        <v>46022</v>
      </c>
      <c r="N249" s="150">
        <v>46022</v>
      </c>
      <c r="O249" s="156"/>
      <c r="P249" s="241" t="s">
        <v>62</v>
      </c>
      <c r="Q249" s="156"/>
      <c r="R249" s="156"/>
    </row>
    <row r="250" spans="1:18" ht="15" customHeight="1" x14ac:dyDescent="0.2">
      <c r="A250" s="332"/>
      <c r="B250" s="147" t="s">
        <v>193</v>
      </c>
      <c r="C250" s="242"/>
      <c r="D250" s="242"/>
      <c r="E250" s="242"/>
      <c r="F250" s="242"/>
      <c r="G250" s="242" t="s">
        <v>62</v>
      </c>
      <c r="H250" s="142" t="str">
        <f t="shared" si="97"/>
        <v>X</v>
      </c>
      <c r="I250" s="274" t="s">
        <v>62</v>
      </c>
      <c r="J250" s="274" t="str">
        <f t="shared" si="99"/>
        <v>X</v>
      </c>
      <c r="K250" s="242" t="str">
        <f t="shared" si="100"/>
        <v>X</v>
      </c>
      <c r="L250" s="242" t="s">
        <v>62</v>
      </c>
      <c r="M250" s="242"/>
      <c r="N250" s="242"/>
      <c r="O250" s="241" t="s">
        <v>62</v>
      </c>
      <c r="P250" s="241" t="s">
        <v>62</v>
      </c>
      <c r="Q250" s="241" t="s">
        <v>62</v>
      </c>
      <c r="R250" s="241" t="s">
        <v>62</v>
      </c>
    </row>
    <row r="251" spans="1:18" ht="38.65" customHeight="1" x14ac:dyDescent="0.2">
      <c r="A251" s="332"/>
      <c r="B251" s="148" t="s">
        <v>330</v>
      </c>
      <c r="C251" s="242"/>
      <c r="D251" s="242" t="s">
        <v>62</v>
      </c>
      <c r="E251" s="242"/>
      <c r="F251" s="242"/>
      <c r="G251" s="242">
        <f>G247</f>
        <v>847</v>
      </c>
      <c r="H251" s="142">
        <f t="shared" si="97"/>
        <v>847</v>
      </c>
      <c r="I251" s="274">
        <f t="shared" ref="I251" si="122">I247</f>
        <v>0</v>
      </c>
      <c r="J251" s="274">
        <f t="shared" si="99"/>
        <v>0</v>
      </c>
      <c r="K251" s="242">
        <f t="shared" si="100"/>
        <v>847</v>
      </c>
      <c r="L251" s="242" t="s">
        <v>62</v>
      </c>
      <c r="M251" s="150">
        <v>46022</v>
      </c>
      <c r="N251" s="150">
        <v>46022</v>
      </c>
      <c r="O251" s="156"/>
      <c r="P251" s="241" t="s">
        <v>62</v>
      </c>
      <c r="Q251" s="156"/>
      <c r="R251" s="156"/>
    </row>
    <row r="252" spans="1:18" ht="21" customHeight="1" x14ac:dyDescent="0.2">
      <c r="A252" s="332"/>
      <c r="B252" s="147" t="s">
        <v>71</v>
      </c>
      <c r="C252" s="242"/>
      <c r="D252" s="242"/>
      <c r="E252" s="242"/>
      <c r="F252" s="242"/>
      <c r="G252" s="242" t="s">
        <v>62</v>
      </c>
      <c r="H252" s="142" t="str">
        <f t="shared" si="97"/>
        <v>X</v>
      </c>
      <c r="I252" s="274" t="s">
        <v>62</v>
      </c>
      <c r="J252" s="274" t="str">
        <f t="shared" si="99"/>
        <v>X</v>
      </c>
      <c r="K252" s="242" t="str">
        <f t="shared" si="100"/>
        <v>X</v>
      </c>
      <c r="L252" s="242" t="s">
        <v>62</v>
      </c>
      <c r="M252" s="242"/>
      <c r="N252" s="242"/>
      <c r="O252" s="241" t="s">
        <v>62</v>
      </c>
      <c r="P252" s="241" t="s">
        <v>62</v>
      </c>
      <c r="Q252" s="241" t="s">
        <v>62</v>
      </c>
      <c r="R252" s="241" t="s">
        <v>62</v>
      </c>
    </row>
    <row r="253" spans="1:18" ht="21" customHeight="1" x14ac:dyDescent="0.2">
      <c r="A253" s="333"/>
      <c r="B253" s="148" t="s">
        <v>72</v>
      </c>
      <c r="C253" s="242"/>
      <c r="D253" s="242" t="s">
        <v>62</v>
      </c>
      <c r="E253" s="242"/>
      <c r="F253" s="242"/>
      <c r="G253" s="242">
        <f>G251</f>
        <v>847</v>
      </c>
      <c r="H253" s="142">
        <f t="shared" si="97"/>
        <v>847</v>
      </c>
      <c r="I253" s="274">
        <f t="shared" ref="I253" si="123">I251</f>
        <v>0</v>
      </c>
      <c r="J253" s="274">
        <f t="shared" si="99"/>
        <v>0</v>
      </c>
      <c r="K253" s="242">
        <f t="shared" si="100"/>
        <v>847</v>
      </c>
      <c r="L253" s="242" t="s">
        <v>62</v>
      </c>
      <c r="M253" s="150">
        <v>46022</v>
      </c>
      <c r="N253" s="150">
        <v>46022</v>
      </c>
      <c r="O253" s="156"/>
      <c r="P253" s="241" t="s">
        <v>62</v>
      </c>
      <c r="Q253" s="156"/>
      <c r="R253" s="156"/>
    </row>
    <row r="254" spans="1:18" s="56" customFormat="1" ht="74.45" customHeight="1" x14ac:dyDescent="0.25">
      <c r="A254" s="331" t="s">
        <v>243</v>
      </c>
      <c r="B254" s="137" t="str">
        <f>B246</f>
        <v>Результат предоставления субсидии 2 (код субсидии № 7033):</v>
      </c>
      <c r="C254" s="142" t="s">
        <v>191</v>
      </c>
      <c r="D254" s="141" t="s">
        <v>333</v>
      </c>
      <c r="E254" s="141" t="s">
        <v>320</v>
      </c>
      <c r="F254" s="142">
        <v>642</v>
      </c>
      <c r="G254" s="142">
        <v>327</v>
      </c>
      <c r="H254" s="142">
        <f t="shared" si="97"/>
        <v>327</v>
      </c>
      <c r="I254" s="142">
        <v>0</v>
      </c>
      <c r="J254" s="142">
        <f t="shared" si="99"/>
        <v>0</v>
      </c>
      <c r="K254" s="142">
        <f t="shared" si="100"/>
        <v>327</v>
      </c>
      <c r="L254" s="142"/>
      <c r="M254" s="242" t="s">
        <v>62</v>
      </c>
      <c r="N254" s="242" t="s">
        <v>62</v>
      </c>
      <c r="O254" s="156">
        <v>37377.980000000003</v>
      </c>
      <c r="P254" s="156"/>
      <c r="Q254" s="156"/>
      <c r="R254" s="156"/>
    </row>
    <row r="255" spans="1:18" ht="15.75" x14ac:dyDescent="0.2">
      <c r="A255" s="332"/>
      <c r="B255" s="146" t="s">
        <v>70</v>
      </c>
      <c r="C255" s="242"/>
      <c r="D255" s="242" t="s">
        <v>62</v>
      </c>
      <c r="E255" s="242"/>
      <c r="F255" s="242"/>
      <c r="G255" s="242">
        <f>G254</f>
        <v>327</v>
      </c>
      <c r="H255" s="142">
        <f t="shared" si="97"/>
        <v>327</v>
      </c>
      <c r="I255" s="274">
        <f t="shared" ref="I255" si="124">I254</f>
        <v>0</v>
      </c>
      <c r="J255" s="274">
        <f t="shared" si="99"/>
        <v>0</v>
      </c>
      <c r="K255" s="242">
        <f t="shared" si="100"/>
        <v>327</v>
      </c>
      <c r="L255" s="242" t="s">
        <v>62</v>
      </c>
      <c r="M255" s="150">
        <v>46022</v>
      </c>
      <c r="N255" s="150">
        <v>46022</v>
      </c>
      <c r="O255" s="156"/>
      <c r="P255" s="241" t="s">
        <v>62</v>
      </c>
      <c r="Q255" s="156"/>
      <c r="R255" s="156"/>
    </row>
    <row r="256" spans="1:18" ht="14.25" x14ac:dyDescent="0.2">
      <c r="A256" s="332"/>
      <c r="B256" s="147" t="s">
        <v>76</v>
      </c>
      <c r="C256" s="242"/>
      <c r="D256" s="242"/>
      <c r="E256" s="242"/>
      <c r="F256" s="242"/>
      <c r="G256" s="242" t="s">
        <v>62</v>
      </c>
      <c r="H256" s="142" t="str">
        <f t="shared" si="97"/>
        <v>X</v>
      </c>
      <c r="I256" s="274" t="s">
        <v>62</v>
      </c>
      <c r="J256" s="274" t="str">
        <f t="shared" si="99"/>
        <v>X</v>
      </c>
      <c r="K256" s="242" t="str">
        <f t="shared" si="100"/>
        <v>X</v>
      </c>
      <c r="L256" s="242" t="s">
        <v>62</v>
      </c>
      <c r="M256" s="242"/>
      <c r="N256" s="242"/>
      <c r="O256" s="241" t="s">
        <v>62</v>
      </c>
      <c r="P256" s="241" t="s">
        <v>62</v>
      </c>
      <c r="Q256" s="241" t="s">
        <v>62</v>
      </c>
      <c r="R256" s="241" t="s">
        <v>62</v>
      </c>
    </row>
    <row r="257" spans="1:18" ht="65.45" customHeight="1" x14ac:dyDescent="0.2">
      <c r="A257" s="332"/>
      <c r="B257" s="148" t="s">
        <v>192</v>
      </c>
      <c r="C257" s="242"/>
      <c r="D257" s="242" t="s">
        <v>62</v>
      </c>
      <c r="E257" s="242"/>
      <c r="F257" s="242"/>
      <c r="G257" s="242">
        <f>G254</f>
        <v>327</v>
      </c>
      <c r="H257" s="142">
        <f t="shared" si="97"/>
        <v>327</v>
      </c>
      <c r="I257" s="274">
        <f t="shared" ref="I257" si="125">I254</f>
        <v>0</v>
      </c>
      <c r="J257" s="274">
        <f t="shared" si="99"/>
        <v>0</v>
      </c>
      <c r="K257" s="242">
        <f t="shared" si="100"/>
        <v>327</v>
      </c>
      <c r="L257" s="242" t="s">
        <v>62</v>
      </c>
      <c r="M257" s="150">
        <v>46022</v>
      </c>
      <c r="N257" s="150">
        <v>46022</v>
      </c>
      <c r="O257" s="156"/>
      <c r="P257" s="241" t="s">
        <v>62</v>
      </c>
      <c r="Q257" s="156"/>
      <c r="R257" s="156"/>
    </row>
    <row r="258" spans="1:18" ht="15" customHeight="1" x14ac:dyDescent="0.2">
      <c r="A258" s="332"/>
      <c r="B258" s="147" t="s">
        <v>193</v>
      </c>
      <c r="C258" s="242"/>
      <c r="D258" s="242"/>
      <c r="E258" s="242"/>
      <c r="F258" s="242"/>
      <c r="G258" s="242" t="s">
        <v>62</v>
      </c>
      <c r="H258" s="142" t="str">
        <f t="shared" si="97"/>
        <v>X</v>
      </c>
      <c r="I258" s="274" t="s">
        <v>62</v>
      </c>
      <c r="J258" s="274" t="str">
        <f t="shared" si="99"/>
        <v>X</v>
      </c>
      <c r="K258" s="242" t="str">
        <f t="shared" si="100"/>
        <v>X</v>
      </c>
      <c r="L258" s="242" t="s">
        <v>62</v>
      </c>
      <c r="M258" s="242"/>
      <c r="N258" s="242"/>
      <c r="O258" s="241" t="s">
        <v>62</v>
      </c>
      <c r="P258" s="241" t="s">
        <v>62</v>
      </c>
      <c r="Q258" s="241" t="s">
        <v>62</v>
      </c>
      <c r="R258" s="241" t="s">
        <v>62</v>
      </c>
    </row>
    <row r="259" spans="1:18" ht="38.65" customHeight="1" x14ac:dyDescent="0.2">
      <c r="A259" s="332"/>
      <c r="B259" s="148" t="s">
        <v>330</v>
      </c>
      <c r="C259" s="242"/>
      <c r="D259" s="242" t="s">
        <v>62</v>
      </c>
      <c r="E259" s="242"/>
      <c r="F259" s="242"/>
      <c r="G259" s="242">
        <f>G255</f>
        <v>327</v>
      </c>
      <c r="H259" s="142">
        <f t="shared" si="97"/>
        <v>327</v>
      </c>
      <c r="I259" s="274">
        <f t="shared" ref="I259" si="126">I255</f>
        <v>0</v>
      </c>
      <c r="J259" s="274">
        <f t="shared" si="99"/>
        <v>0</v>
      </c>
      <c r="K259" s="242">
        <f t="shared" si="100"/>
        <v>327</v>
      </c>
      <c r="L259" s="242" t="s">
        <v>62</v>
      </c>
      <c r="M259" s="150">
        <v>46022</v>
      </c>
      <c r="N259" s="150">
        <v>46022</v>
      </c>
      <c r="O259" s="156"/>
      <c r="P259" s="241" t="s">
        <v>62</v>
      </c>
      <c r="Q259" s="156"/>
      <c r="R259" s="156"/>
    </row>
    <row r="260" spans="1:18" ht="21" customHeight="1" x14ac:dyDescent="0.2">
      <c r="A260" s="332"/>
      <c r="B260" s="147" t="s">
        <v>71</v>
      </c>
      <c r="C260" s="242"/>
      <c r="D260" s="242"/>
      <c r="E260" s="242"/>
      <c r="F260" s="242"/>
      <c r="G260" s="242" t="s">
        <v>62</v>
      </c>
      <c r="H260" s="142" t="str">
        <f t="shared" si="97"/>
        <v>X</v>
      </c>
      <c r="I260" s="274" t="s">
        <v>62</v>
      </c>
      <c r="J260" s="274" t="str">
        <f t="shared" si="99"/>
        <v>X</v>
      </c>
      <c r="K260" s="242" t="str">
        <f t="shared" si="100"/>
        <v>X</v>
      </c>
      <c r="L260" s="242" t="s">
        <v>62</v>
      </c>
      <c r="M260" s="242"/>
      <c r="N260" s="242"/>
      <c r="O260" s="241" t="s">
        <v>62</v>
      </c>
      <c r="P260" s="241" t="s">
        <v>62</v>
      </c>
      <c r="Q260" s="241" t="s">
        <v>62</v>
      </c>
      <c r="R260" s="241" t="s">
        <v>62</v>
      </c>
    </row>
    <row r="261" spans="1:18" ht="21" customHeight="1" x14ac:dyDescent="0.2">
      <c r="A261" s="333"/>
      <c r="B261" s="148" t="s">
        <v>72</v>
      </c>
      <c r="C261" s="242"/>
      <c r="D261" s="242" t="s">
        <v>62</v>
      </c>
      <c r="E261" s="242"/>
      <c r="F261" s="242"/>
      <c r="G261" s="242">
        <f>G259</f>
        <v>327</v>
      </c>
      <c r="H261" s="142">
        <f t="shared" si="97"/>
        <v>327</v>
      </c>
      <c r="I261" s="274">
        <f t="shared" ref="I261" si="127">I259</f>
        <v>0</v>
      </c>
      <c r="J261" s="274">
        <f t="shared" si="99"/>
        <v>0</v>
      </c>
      <c r="K261" s="242">
        <f t="shared" si="100"/>
        <v>327</v>
      </c>
      <c r="L261" s="242" t="s">
        <v>62</v>
      </c>
      <c r="M261" s="150">
        <v>46022</v>
      </c>
      <c r="N261" s="150">
        <v>46022</v>
      </c>
      <c r="O261" s="156"/>
      <c r="P261" s="241" t="s">
        <v>62</v>
      </c>
      <c r="Q261" s="156"/>
      <c r="R261" s="156"/>
    </row>
    <row r="262" spans="1:18" s="56" customFormat="1" ht="74.45" customHeight="1" x14ac:dyDescent="0.25">
      <c r="A262" s="331" t="s">
        <v>244</v>
      </c>
      <c r="B262" s="137" t="str">
        <f>B254</f>
        <v>Результат предоставления субсидии 2 (код субсидии № 7033):</v>
      </c>
      <c r="C262" s="142" t="s">
        <v>191</v>
      </c>
      <c r="D262" s="141" t="s">
        <v>333</v>
      </c>
      <c r="E262" s="141" t="s">
        <v>320</v>
      </c>
      <c r="F262" s="142">
        <v>642</v>
      </c>
      <c r="G262" s="142">
        <v>1295</v>
      </c>
      <c r="H262" s="142">
        <f t="shared" si="97"/>
        <v>1295</v>
      </c>
      <c r="I262" s="142">
        <v>796</v>
      </c>
      <c r="J262" s="142">
        <f t="shared" si="99"/>
        <v>796</v>
      </c>
      <c r="K262" s="142">
        <f t="shared" si="100"/>
        <v>1295</v>
      </c>
      <c r="L262" s="142"/>
      <c r="M262" s="242" t="s">
        <v>62</v>
      </c>
      <c r="N262" s="242" t="s">
        <v>62</v>
      </c>
      <c r="O262" s="156">
        <v>135326.32</v>
      </c>
      <c r="P262" s="156"/>
      <c r="Q262" s="156">
        <v>17888</v>
      </c>
      <c r="R262" s="156">
        <v>17888</v>
      </c>
    </row>
    <row r="263" spans="1:18" ht="15.75" x14ac:dyDescent="0.2">
      <c r="A263" s="332"/>
      <c r="B263" s="146" t="s">
        <v>70</v>
      </c>
      <c r="C263" s="242"/>
      <c r="D263" s="242" t="s">
        <v>62</v>
      </c>
      <c r="E263" s="242"/>
      <c r="F263" s="242"/>
      <c r="G263" s="242">
        <f>G262</f>
        <v>1295</v>
      </c>
      <c r="H263" s="142">
        <f t="shared" ref="H263:H326" si="128">G263</f>
        <v>1295</v>
      </c>
      <c r="I263" s="274">
        <f t="shared" ref="I263" si="129">I262</f>
        <v>796</v>
      </c>
      <c r="J263" s="274">
        <f t="shared" ref="J263:J326" si="130">I263</f>
        <v>796</v>
      </c>
      <c r="K263" s="242">
        <f t="shared" ref="K263:K326" si="131">G263</f>
        <v>1295</v>
      </c>
      <c r="L263" s="242" t="s">
        <v>62</v>
      </c>
      <c r="M263" s="150">
        <v>46022</v>
      </c>
      <c r="N263" s="150">
        <v>46022</v>
      </c>
      <c r="O263" s="156"/>
      <c r="P263" s="241" t="s">
        <v>62</v>
      </c>
      <c r="Q263" s="156"/>
      <c r="R263" s="156"/>
    </row>
    <row r="264" spans="1:18" ht="14.25" x14ac:dyDescent="0.2">
      <c r="A264" s="332"/>
      <c r="B264" s="147" t="s">
        <v>76</v>
      </c>
      <c r="C264" s="242"/>
      <c r="D264" s="242"/>
      <c r="E264" s="242"/>
      <c r="F264" s="242"/>
      <c r="G264" s="242" t="s">
        <v>62</v>
      </c>
      <c r="H264" s="142" t="str">
        <f t="shared" si="128"/>
        <v>X</v>
      </c>
      <c r="I264" s="274" t="s">
        <v>62</v>
      </c>
      <c r="J264" s="274" t="str">
        <f t="shared" si="130"/>
        <v>X</v>
      </c>
      <c r="K264" s="242" t="str">
        <f t="shared" si="131"/>
        <v>X</v>
      </c>
      <c r="L264" s="242" t="s">
        <v>62</v>
      </c>
      <c r="M264" s="242"/>
      <c r="N264" s="242"/>
      <c r="O264" s="241" t="s">
        <v>62</v>
      </c>
      <c r="P264" s="241" t="s">
        <v>62</v>
      </c>
      <c r="Q264" s="241" t="s">
        <v>62</v>
      </c>
      <c r="R264" s="241" t="s">
        <v>62</v>
      </c>
    </row>
    <row r="265" spans="1:18" ht="65.45" customHeight="1" x14ac:dyDescent="0.2">
      <c r="A265" s="332"/>
      <c r="B265" s="148" t="s">
        <v>192</v>
      </c>
      <c r="C265" s="242"/>
      <c r="D265" s="242" t="s">
        <v>62</v>
      </c>
      <c r="E265" s="242"/>
      <c r="F265" s="242"/>
      <c r="G265" s="242">
        <f>G262</f>
        <v>1295</v>
      </c>
      <c r="H265" s="142">
        <f t="shared" si="128"/>
        <v>1295</v>
      </c>
      <c r="I265" s="274">
        <f t="shared" ref="I265" si="132">I262</f>
        <v>796</v>
      </c>
      <c r="J265" s="274">
        <f t="shared" si="130"/>
        <v>796</v>
      </c>
      <c r="K265" s="242">
        <f t="shared" si="131"/>
        <v>1295</v>
      </c>
      <c r="L265" s="242" t="s">
        <v>62</v>
      </c>
      <c r="M265" s="150">
        <v>46022</v>
      </c>
      <c r="N265" s="150">
        <v>46022</v>
      </c>
      <c r="O265" s="156"/>
      <c r="P265" s="241" t="s">
        <v>62</v>
      </c>
      <c r="Q265" s="156"/>
      <c r="R265" s="156"/>
    </row>
    <row r="266" spans="1:18" ht="15" customHeight="1" x14ac:dyDescent="0.2">
      <c r="A266" s="332"/>
      <c r="B266" s="147" t="s">
        <v>193</v>
      </c>
      <c r="C266" s="242"/>
      <c r="D266" s="242"/>
      <c r="E266" s="242"/>
      <c r="F266" s="242"/>
      <c r="G266" s="242" t="s">
        <v>62</v>
      </c>
      <c r="H266" s="142" t="str">
        <f t="shared" si="128"/>
        <v>X</v>
      </c>
      <c r="I266" s="274" t="s">
        <v>62</v>
      </c>
      <c r="J266" s="274" t="str">
        <f t="shared" si="130"/>
        <v>X</v>
      </c>
      <c r="K266" s="242" t="str">
        <f t="shared" si="131"/>
        <v>X</v>
      </c>
      <c r="L266" s="242" t="s">
        <v>62</v>
      </c>
      <c r="M266" s="242"/>
      <c r="N266" s="242"/>
      <c r="O266" s="241" t="s">
        <v>62</v>
      </c>
      <c r="P266" s="241" t="s">
        <v>62</v>
      </c>
      <c r="Q266" s="241" t="s">
        <v>62</v>
      </c>
      <c r="R266" s="241" t="s">
        <v>62</v>
      </c>
    </row>
    <row r="267" spans="1:18" ht="38.65" customHeight="1" x14ac:dyDescent="0.2">
      <c r="A267" s="332"/>
      <c r="B267" s="148" t="s">
        <v>330</v>
      </c>
      <c r="C267" s="242"/>
      <c r="D267" s="242" t="s">
        <v>62</v>
      </c>
      <c r="E267" s="242"/>
      <c r="F267" s="242"/>
      <c r="G267" s="242">
        <f>G263</f>
        <v>1295</v>
      </c>
      <c r="H267" s="142">
        <f t="shared" si="128"/>
        <v>1295</v>
      </c>
      <c r="I267" s="274">
        <f t="shared" ref="I267" si="133">I263</f>
        <v>796</v>
      </c>
      <c r="J267" s="274">
        <f t="shared" si="130"/>
        <v>796</v>
      </c>
      <c r="K267" s="242">
        <f t="shared" si="131"/>
        <v>1295</v>
      </c>
      <c r="L267" s="242" t="s">
        <v>62</v>
      </c>
      <c r="M267" s="150">
        <v>46022</v>
      </c>
      <c r="N267" s="150">
        <v>46022</v>
      </c>
      <c r="O267" s="156"/>
      <c r="P267" s="241" t="s">
        <v>62</v>
      </c>
      <c r="Q267" s="156"/>
      <c r="R267" s="156"/>
    </row>
    <row r="268" spans="1:18" ht="21" customHeight="1" x14ac:dyDescent="0.2">
      <c r="A268" s="332"/>
      <c r="B268" s="147" t="s">
        <v>71</v>
      </c>
      <c r="C268" s="242"/>
      <c r="D268" s="242"/>
      <c r="E268" s="242"/>
      <c r="F268" s="242"/>
      <c r="G268" s="242" t="s">
        <v>62</v>
      </c>
      <c r="H268" s="142" t="str">
        <f t="shared" si="128"/>
        <v>X</v>
      </c>
      <c r="I268" s="274" t="s">
        <v>62</v>
      </c>
      <c r="J268" s="274" t="str">
        <f t="shared" si="130"/>
        <v>X</v>
      </c>
      <c r="K268" s="242" t="str">
        <f t="shared" si="131"/>
        <v>X</v>
      </c>
      <c r="L268" s="242" t="s">
        <v>62</v>
      </c>
      <c r="M268" s="242"/>
      <c r="N268" s="242"/>
      <c r="O268" s="241" t="s">
        <v>62</v>
      </c>
      <c r="P268" s="241" t="s">
        <v>62</v>
      </c>
      <c r="Q268" s="241" t="s">
        <v>62</v>
      </c>
      <c r="R268" s="241" t="s">
        <v>62</v>
      </c>
    </row>
    <row r="269" spans="1:18" ht="21" customHeight="1" x14ac:dyDescent="0.2">
      <c r="A269" s="333"/>
      <c r="B269" s="148" t="s">
        <v>72</v>
      </c>
      <c r="C269" s="242"/>
      <c r="D269" s="242" t="s">
        <v>62</v>
      </c>
      <c r="E269" s="242"/>
      <c r="F269" s="242"/>
      <c r="G269" s="242">
        <f>G267</f>
        <v>1295</v>
      </c>
      <c r="H269" s="142">
        <f t="shared" si="128"/>
        <v>1295</v>
      </c>
      <c r="I269" s="274">
        <f t="shared" ref="I269" si="134">I267</f>
        <v>796</v>
      </c>
      <c r="J269" s="274">
        <f t="shared" si="130"/>
        <v>796</v>
      </c>
      <c r="K269" s="242">
        <f t="shared" si="131"/>
        <v>1295</v>
      </c>
      <c r="L269" s="242" t="s">
        <v>62</v>
      </c>
      <c r="M269" s="150">
        <v>46022</v>
      </c>
      <c r="N269" s="150">
        <v>46022</v>
      </c>
      <c r="O269" s="156"/>
      <c r="P269" s="241" t="s">
        <v>62</v>
      </c>
      <c r="Q269" s="156"/>
      <c r="R269" s="156"/>
    </row>
    <row r="270" spans="1:18" s="56" customFormat="1" ht="74.45" customHeight="1" x14ac:dyDescent="0.25">
      <c r="A270" s="331" t="s">
        <v>245</v>
      </c>
      <c r="B270" s="137" t="str">
        <f>B262</f>
        <v>Результат предоставления субсидии 2 (код субсидии № 7033):</v>
      </c>
      <c r="C270" s="142" t="s">
        <v>191</v>
      </c>
      <c r="D270" s="141" t="s">
        <v>333</v>
      </c>
      <c r="E270" s="141" t="s">
        <v>320</v>
      </c>
      <c r="F270" s="142">
        <v>642</v>
      </c>
      <c r="G270" s="142">
        <v>1021</v>
      </c>
      <c r="H270" s="142">
        <f t="shared" si="128"/>
        <v>1021</v>
      </c>
      <c r="I270" s="142">
        <v>706</v>
      </c>
      <c r="J270" s="142">
        <f t="shared" si="130"/>
        <v>706</v>
      </c>
      <c r="K270" s="142">
        <f t="shared" si="131"/>
        <v>1021</v>
      </c>
      <c r="L270" s="142"/>
      <c r="M270" s="242" t="s">
        <v>62</v>
      </c>
      <c r="N270" s="242" t="s">
        <v>62</v>
      </c>
      <c r="O270" s="156">
        <v>69396.92</v>
      </c>
      <c r="P270" s="156"/>
      <c r="Q270" s="156">
        <v>12166.43</v>
      </c>
      <c r="R270" s="156">
        <v>12166.43</v>
      </c>
    </row>
    <row r="271" spans="1:18" ht="15.75" x14ac:dyDescent="0.2">
      <c r="A271" s="332"/>
      <c r="B271" s="146" t="s">
        <v>70</v>
      </c>
      <c r="C271" s="242"/>
      <c r="D271" s="242" t="s">
        <v>62</v>
      </c>
      <c r="E271" s="242"/>
      <c r="F271" s="242"/>
      <c r="G271" s="242">
        <f>G270</f>
        <v>1021</v>
      </c>
      <c r="H271" s="142">
        <f t="shared" si="128"/>
        <v>1021</v>
      </c>
      <c r="I271" s="274">
        <f t="shared" ref="I271" si="135">I270</f>
        <v>706</v>
      </c>
      <c r="J271" s="274">
        <f t="shared" si="130"/>
        <v>706</v>
      </c>
      <c r="K271" s="242">
        <f t="shared" si="131"/>
        <v>1021</v>
      </c>
      <c r="L271" s="242" t="s">
        <v>62</v>
      </c>
      <c r="M271" s="150">
        <v>46022</v>
      </c>
      <c r="N271" s="150">
        <v>46022</v>
      </c>
      <c r="O271" s="156"/>
      <c r="P271" s="241" t="s">
        <v>62</v>
      </c>
      <c r="Q271" s="156"/>
      <c r="R271" s="156"/>
    </row>
    <row r="272" spans="1:18" ht="14.25" x14ac:dyDescent="0.2">
      <c r="A272" s="332"/>
      <c r="B272" s="147" t="s">
        <v>76</v>
      </c>
      <c r="C272" s="242"/>
      <c r="D272" s="242"/>
      <c r="E272" s="242"/>
      <c r="F272" s="242"/>
      <c r="G272" s="242" t="s">
        <v>62</v>
      </c>
      <c r="H272" s="142" t="str">
        <f t="shared" si="128"/>
        <v>X</v>
      </c>
      <c r="I272" s="274" t="s">
        <v>62</v>
      </c>
      <c r="J272" s="274" t="str">
        <f t="shared" si="130"/>
        <v>X</v>
      </c>
      <c r="K272" s="242" t="str">
        <f t="shared" si="131"/>
        <v>X</v>
      </c>
      <c r="L272" s="242" t="s">
        <v>62</v>
      </c>
      <c r="M272" s="242"/>
      <c r="N272" s="242"/>
      <c r="O272" s="241" t="s">
        <v>62</v>
      </c>
      <c r="P272" s="241" t="s">
        <v>62</v>
      </c>
      <c r="Q272" s="241" t="s">
        <v>62</v>
      </c>
      <c r="R272" s="241" t="s">
        <v>62</v>
      </c>
    </row>
    <row r="273" spans="1:18" ht="65.45" customHeight="1" x14ac:dyDescent="0.2">
      <c r="A273" s="332"/>
      <c r="B273" s="148" t="s">
        <v>192</v>
      </c>
      <c r="C273" s="242"/>
      <c r="D273" s="242" t="s">
        <v>62</v>
      </c>
      <c r="E273" s="242"/>
      <c r="F273" s="242"/>
      <c r="G273" s="242">
        <f>G270</f>
        <v>1021</v>
      </c>
      <c r="H273" s="142">
        <f t="shared" si="128"/>
        <v>1021</v>
      </c>
      <c r="I273" s="274">
        <f t="shared" ref="I273" si="136">I270</f>
        <v>706</v>
      </c>
      <c r="J273" s="274">
        <f t="shared" si="130"/>
        <v>706</v>
      </c>
      <c r="K273" s="242">
        <f t="shared" si="131"/>
        <v>1021</v>
      </c>
      <c r="L273" s="242" t="s">
        <v>62</v>
      </c>
      <c r="M273" s="150">
        <v>46022</v>
      </c>
      <c r="N273" s="150">
        <v>46022</v>
      </c>
      <c r="O273" s="156"/>
      <c r="P273" s="241" t="s">
        <v>62</v>
      </c>
      <c r="Q273" s="156"/>
      <c r="R273" s="156"/>
    </row>
    <row r="274" spans="1:18" ht="15" customHeight="1" x14ac:dyDescent="0.2">
      <c r="A274" s="332"/>
      <c r="B274" s="147" t="s">
        <v>193</v>
      </c>
      <c r="C274" s="242"/>
      <c r="D274" s="242"/>
      <c r="E274" s="242"/>
      <c r="F274" s="242"/>
      <c r="G274" s="242" t="s">
        <v>62</v>
      </c>
      <c r="H274" s="142" t="str">
        <f t="shared" si="128"/>
        <v>X</v>
      </c>
      <c r="I274" s="274" t="s">
        <v>62</v>
      </c>
      <c r="J274" s="274" t="str">
        <f t="shared" si="130"/>
        <v>X</v>
      </c>
      <c r="K274" s="242" t="str">
        <f t="shared" si="131"/>
        <v>X</v>
      </c>
      <c r="L274" s="242" t="s">
        <v>62</v>
      </c>
      <c r="M274" s="242"/>
      <c r="N274" s="242"/>
      <c r="O274" s="241" t="s">
        <v>62</v>
      </c>
      <c r="P274" s="241" t="s">
        <v>62</v>
      </c>
      <c r="Q274" s="241" t="s">
        <v>62</v>
      </c>
      <c r="R274" s="241" t="s">
        <v>62</v>
      </c>
    </row>
    <row r="275" spans="1:18" ht="38.65" customHeight="1" x14ac:dyDescent="0.2">
      <c r="A275" s="332"/>
      <c r="B275" s="148" t="s">
        <v>330</v>
      </c>
      <c r="C275" s="242"/>
      <c r="D275" s="242" t="s">
        <v>62</v>
      </c>
      <c r="E275" s="242"/>
      <c r="F275" s="242"/>
      <c r="G275" s="242">
        <f>G271</f>
        <v>1021</v>
      </c>
      <c r="H275" s="142">
        <f t="shared" si="128"/>
        <v>1021</v>
      </c>
      <c r="I275" s="274">
        <f t="shared" ref="I275" si="137">I271</f>
        <v>706</v>
      </c>
      <c r="J275" s="274">
        <f t="shared" si="130"/>
        <v>706</v>
      </c>
      <c r="K275" s="242">
        <f t="shared" si="131"/>
        <v>1021</v>
      </c>
      <c r="L275" s="242" t="s">
        <v>62</v>
      </c>
      <c r="M275" s="150">
        <v>46022</v>
      </c>
      <c r="N275" s="150">
        <v>46022</v>
      </c>
      <c r="O275" s="156"/>
      <c r="P275" s="241" t="s">
        <v>62</v>
      </c>
      <c r="Q275" s="156"/>
      <c r="R275" s="156"/>
    </row>
    <row r="276" spans="1:18" ht="21" customHeight="1" x14ac:dyDescent="0.2">
      <c r="A276" s="332"/>
      <c r="B276" s="147" t="s">
        <v>71</v>
      </c>
      <c r="C276" s="242"/>
      <c r="D276" s="242"/>
      <c r="E276" s="242"/>
      <c r="F276" s="242"/>
      <c r="G276" s="242" t="s">
        <v>62</v>
      </c>
      <c r="H276" s="142" t="str">
        <f t="shared" si="128"/>
        <v>X</v>
      </c>
      <c r="I276" s="274" t="s">
        <v>62</v>
      </c>
      <c r="J276" s="274" t="str">
        <f t="shared" si="130"/>
        <v>X</v>
      </c>
      <c r="K276" s="242" t="str">
        <f t="shared" si="131"/>
        <v>X</v>
      </c>
      <c r="L276" s="242" t="s">
        <v>62</v>
      </c>
      <c r="M276" s="242"/>
      <c r="N276" s="242"/>
      <c r="O276" s="241" t="s">
        <v>62</v>
      </c>
      <c r="P276" s="241" t="s">
        <v>62</v>
      </c>
      <c r="Q276" s="241" t="s">
        <v>62</v>
      </c>
      <c r="R276" s="241" t="s">
        <v>62</v>
      </c>
    </row>
    <row r="277" spans="1:18" ht="21" customHeight="1" x14ac:dyDescent="0.2">
      <c r="A277" s="333"/>
      <c r="B277" s="148" t="s">
        <v>72</v>
      </c>
      <c r="C277" s="242"/>
      <c r="D277" s="242" t="s">
        <v>62</v>
      </c>
      <c r="E277" s="242"/>
      <c r="F277" s="242"/>
      <c r="G277" s="242">
        <f>G275</f>
        <v>1021</v>
      </c>
      <c r="H277" s="142">
        <f t="shared" si="128"/>
        <v>1021</v>
      </c>
      <c r="I277" s="274">
        <f t="shared" ref="I277" si="138">I275</f>
        <v>706</v>
      </c>
      <c r="J277" s="274">
        <f t="shared" si="130"/>
        <v>706</v>
      </c>
      <c r="K277" s="242">
        <f t="shared" si="131"/>
        <v>1021</v>
      </c>
      <c r="L277" s="242" t="s">
        <v>62</v>
      </c>
      <c r="M277" s="150">
        <v>46022</v>
      </c>
      <c r="N277" s="150">
        <v>46022</v>
      </c>
      <c r="O277" s="156"/>
      <c r="P277" s="241" t="s">
        <v>62</v>
      </c>
      <c r="Q277" s="156"/>
      <c r="R277" s="156"/>
    </row>
    <row r="278" spans="1:18" s="56" customFormat="1" ht="74.45" customHeight="1" x14ac:dyDescent="0.25">
      <c r="A278" s="331" t="s">
        <v>246</v>
      </c>
      <c r="B278" s="137" t="str">
        <f>B270</f>
        <v>Результат предоставления субсидии 2 (код субсидии № 7033):</v>
      </c>
      <c r="C278" s="142" t="s">
        <v>191</v>
      </c>
      <c r="D278" s="141" t="s">
        <v>333</v>
      </c>
      <c r="E278" s="141" t="s">
        <v>320</v>
      </c>
      <c r="F278" s="142">
        <v>642</v>
      </c>
      <c r="G278" s="142">
        <v>974</v>
      </c>
      <c r="H278" s="142">
        <f t="shared" si="128"/>
        <v>974</v>
      </c>
      <c r="I278" s="142">
        <v>0</v>
      </c>
      <c r="J278" s="142">
        <f t="shared" si="130"/>
        <v>0</v>
      </c>
      <c r="K278" s="142">
        <f t="shared" si="131"/>
        <v>974</v>
      </c>
      <c r="L278" s="142"/>
      <c r="M278" s="242" t="s">
        <v>62</v>
      </c>
      <c r="N278" s="242" t="s">
        <v>62</v>
      </c>
      <c r="O278" s="156">
        <v>81531.06</v>
      </c>
      <c r="P278" s="156"/>
      <c r="Q278" s="156"/>
      <c r="R278" s="156"/>
    </row>
    <row r="279" spans="1:18" ht="15.75" x14ac:dyDescent="0.2">
      <c r="A279" s="332"/>
      <c r="B279" s="146" t="s">
        <v>70</v>
      </c>
      <c r="C279" s="242"/>
      <c r="D279" s="242" t="s">
        <v>62</v>
      </c>
      <c r="E279" s="242"/>
      <c r="F279" s="242"/>
      <c r="G279" s="242">
        <f>G278</f>
        <v>974</v>
      </c>
      <c r="H279" s="142">
        <f t="shared" si="128"/>
        <v>974</v>
      </c>
      <c r="I279" s="274">
        <f t="shared" ref="I279" si="139">I278</f>
        <v>0</v>
      </c>
      <c r="J279" s="274">
        <f t="shared" si="130"/>
        <v>0</v>
      </c>
      <c r="K279" s="242">
        <f t="shared" si="131"/>
        <v>974</v>
      </c>
      <c r="L279" s="242" t="s">
        <v>62</v>
      </c>
      <c r="M279" s="150">
        <v>46022</v>
      </c>
      <c r="N279" s="150">
        <v>46022</v>
      </c>
      <c r="O279" s="156"/>
      <c r="P279" s="241" t="s">
        <v>62</v>
      </c>
      <c r="Q279" s="156"/>
      <c r="R279" s="156"/>
    </row>
    <row r="280" spans="1:18" ht="14.25" x14ac:dyDescent="0.2">
      <c r="A280" s="332"/>
      <c r="B280" s="147" t="s">
        <v>76</v>
      </c>
      <c r="C280" s="242"/>
      <c r="D280" s="242"/>
      <c r="E280" s="242"/>
      <c r="F280" s="242"/>
      <c r="G280" s="242" t="s">
        <v>62</v>
      </c>
      <c r="H280" s="142" t="str">
        <f t="shared" si="128"/>
        <v>X</v>
      </c>
      <c r="I280" s="274" t="s">
        <v>62</v>
      </c>
      <c r="J280" s="274" t="str">
        <f t="shared" si="130"/>
        <v>X</v>
      </c>
      <c r="K280" s="242" t="str">
        <f t="shared" si="131"/>
        <v>X</v>
      </c>
      <c r="L280" s="242" t="s">
        <v>62</v>
      </c>
      <c r="M280" s="242"/>
      <c r="N280" s="242"/>
      <c r="O280" s="241" t="s">
        <v>62</v>
      </c>
      <c r="P280" s="241" t="s">
        <v>62</v>
      </c>
      <c r="Q280" s="241" t="s">
        <v>62</v>
      </c>
      <c r="R280" s="241" t="s">
        <v>62</v>
      </c>
    </row>
    <row r="281" spans="1:18" ht="65.45" customHeight="1" x14ac:dyDescent="0.2">
      <c r="A281" s="332"/>
      <c r="B281" s="148" t="s">
        <v>192</v>
      </c>
      <c r="C281" s="242"/>
      <c r="D281" s="242" t="s">
        <v>62</v>
      </c>
      <c r="E281" s="242"/>
      <c r="F281" s="242"/>
      <c r="G281" s="242">
        <f>G278</f>
        <v>974</v>
      </c>
      <c r="H281" s="142">
        <f t="shared" si="128"/>
        <v>974</v>
      </c>
      <c r="I281" s="274">
        <f t="shared" ref="I281" si="140">I278</f>
        <v>0</v>
      </c>
      <c r="J281" s="274">
        <f t="shared" si="130"/>
        <v>0</v>
      </c>
      <c r="K281" s="242">
        <f t="shared" si="131"/>
        <v>974</v>
      </c>
      <c r="L281" s="242" t="s">
        <v>62</v>
      </c>
      <c r="M281" s="150">
        <v>46022</v>
      </c>
      <c r="N281" s="150">
        <v>46022</v>
      </c>
      <c r="O281" s="156"/>
      <c r="P281" s="241" t="s">
        <v>62</v>
      </c>
      <c r="Q281" s="156"/>
      <c r="R281" s="156"/>
    </row>
    <row r="282" spans="1:18" ht="15" customHeight="1" x14ac:dyDescent="0.2">
      <c r="A282" s="332"/>
      <c r="B282" s="147" t="s">
        <v>193</v>
      </c>
      <c r="C282" s="242"/>
      <c r="D282" s="242"/>
      <c r="E282" s="242"/>
      <c r="F282" s="242"/>
      <c r="G282" s="242" t="s">
        <v>62</v>
      </c>
      <c r="H282" s="142" t="str">
        <f t="shared" si="128"/>
        <v>X</v>
      </c>
      <c r="I282" s="274" t="s">
        <v>62</v>
      </c>
      <c r="J282" s="274" t="str">
        <f t="shared" si="130"/>
        <v>X</v>
      </c>
      <c r="K282" s="242" t="str">
        <f t="shared" si="131"/>
        <v>X</v>
      </c>
      <c r="L282" s="242" t="s">
        <v>62</v>
      </c>
      <c r="M282" s="242"/>
      <c r="N282" s="242"/>
      <c r="O282" s="241" t="s">
        <v>62</v>
      </c>
      <c r="P282" s="241" t="s">
        <v>62</v>
      </c>
      <c r="Q282" s="241" t="s">
        <v>62</v>
      </c>
      <c r="R282" s="241" t="s">
        <v>62</v>
      </c>
    </row>
    <row r="283" spans="1:18" ht="38.65" customHeight="1" x14ac:dyDescent="0.2">
      <c r="A283" s="332"/>
      <c r="B283" s="148" t="s">
        <v>330</v>
      </c>
      <c r="C283" s="242"/>
      <c r="D283" s="242" t="s">
        <v>62</v>
      </c>
      <c r="E283" s="242"/>
      <c r="F283" s="242"/>
      <c r="G283" s="242">
        <f>G279</f>
        <v>974</v>
      </c>
      <c r="H283" s="142">
        <f t="shared" si="128"/>
        <v>974</v>
      </c>
      <c r="I283" s="274">
        <f t="shared" ref="I283" si="141">I279</f>
        <v>0</v>
      </c>
      <c r="J283" s="274">
        <f t="shared" si="130"/>
        <v>0</v>
      </c>
      <c r="K283" s="242">
        <f t="shared" si="131"/>
        <v>974</v>
      </c>
      <c r="L283" s="242" t="s">
        <v>62</v>
      </c>
      <c r="M283" s="150">
        <v>46022</v>
      </c>
      <c r="N283" s="150">
        <v>46022</v>
      </c>
      <c r="O283" s="156"/>
      <c r="P283" s="241" t="s">
        <v>62</v>
      </c>
      <c r="Q283" s="156"/>
      <c r="R283" s="156"/>
    </row>
    <row r="284" spans="1:18" ht="21" customHeight="1" x14ac:dyDescent="0.2">
      <c r="A284" s="332"/>
      <c r="B284" s="147" t="s">
        <v>71</v>
      </c>
      <c r="C284" s="242"/>
      <c r="D284" s="242"/>
      <c r="E284" s="242"/>
      <c r="F284" s="242"/>
      <c r="G284" s="242" t="s">
        <v>62</v>
      </c>
      <c r="H284" s="142" t="str">
        <f t="shared" si="128"/>
        <v>X</v>
      </c>
      <c r="I284" s="274" t="s">
        <v>62</v>
      </c>
      <c r="J284" s="274" t="str">
        <f t="shared" si="130"/>
        <v>X</v>
      </c>
      <c r="K284" s="242" t="str">
        <f t="shared" si="131"/>
        <v>X</v>
      </c>
      <c r="L284" s="242" t="s">
        <v>62</v>
      </c>
      <c r="M284" s="242"/>
      <c r="N284" s="242"/>
      <c r="O284" s="241" t="s">
        <v>62</v>
      </c>
      <c r="P284" s="241" t="s">
        <v>62</v>
      </c>
      <c r="Q284" s="241" t="s">
        <v>62</v>
      </c>
      <c r="R284" s="241" t="s">
        <v>62</v>
      </c>
    </row>
    <row r="285" spans="1:18" ht="21" customHeight="1" x14ac:dyDescent="0.2">
      <c r="A285" s="333"/>
      <c r="B285" s="148" t="s">
        <v>72</v>
      </c>
      <c r="C285" s="242"/>
      <c r="D285" s="242" t="s">
        <v>62</v>
      </c>
      <c r="E285" s="242"/>
      <c r="F285" s="242"/>
      <c r="G285" s="242">
        <f>G283</f>
        <v>974</v>
      </c>
      <c r="H285" s="142">
        <f t="shared" si="128"/>
        <v>974</v>
      </c>
      <c r="I285" s="274">
        <f t="shared" ref="I285" si="142">I283</f>
        <v>0</v>
      </c>
      <c r="J285" s="274">
        <f t="shared" si="130"/>
        <v>0</v>
      </c>
      <c r="K285" s="242">
        <f t="shared" si="131"/>
        <v>974</v>
      </c>
      <c r="L285" s="242" t="s">
        <v>62</v>
      </c>
      <c r="M285" s="150">
        <v>46022</v>
      </c>
      <c r="N285" s="150">
        <v>46022</v>
      </c>
      <c r="O285" s="156"/>
      <c r="P285" s="241" t="s">
        <v>62</v>
      </c>
      <c r="Q285" s="156"/>
      <c r="R285" s="156"/>
    </row>
    <row r="286" spans="1:18" s="56" customFormat="1" ht="74.45" customHeight="1" x14ac:dyDescent="0.25">
      <c r="A286" s="331" t="s">
        <v>247</v>
      </c>
      <c r="B286" s="137" t="str">
        <f>B278</f>
        <v>Результат предоставления субсидии 2 (код субсидии № 7033):</v>
      </c>
      <c r="C286" s="142" t="s">
        <v>191</v>
      </c>
      <c r="D286" s="141" t="s">
        <v>333</v>
      </c>
      <c r="E286" s="141" t="s">
        <v>320</v>
      </c>
      <c r="F286" s="142">
        <v>642</v>
      </c>
      <c r="G286" s="142">
        <v>2174</v>
      </c>
      <c r="H286" s="142">
        <f t="shared" si="128"/>
        <v>2174</v>
      </c>
      <c r="I286" s="142">
        <v>153</v>
      </c>
      <c r="J286" s="142">
        <v>153</v>
      </c>
      <c r="K286" s="142">
        <f t="shared" si="131"/>
        <v>2174</v>
      </c>
      <c r="L286" s="142"/>
      <c r="M286" s="242" t="s">
        <v>62</v>
      </c>
      <c r="N286" s="242" t="s">
        <v>62</v>
      </c>
      <c r="O286" s="156">
        <v>948332.91</v>
      </c>
      <c r="P286" s="156"/>
      <c r="Q286" s="156">
        <v>485090.9</v>
      </c>
      <c r="R286" s="156">
        <f>257653.06+32246.94</f>
        <v>289900</v>
      </c>
    </row>
    <row r="287" spans="1:18" ht="15.75" x14ac:dyDescent="0.2">
      <c r="A287" s="332"/>
      <c r="B287" s="146" t="s">
        <v>70</v>
      </c>
      <c r="C287" s="242"/>
      <c r="D287" s="242" t="s">
        <v>62</v>
      </c>
      <c r="E287" s="242"/>
      <c r="F287" s="242"/>
      <c r="G287" s="242">
        <f>G286</f>
        <v>2174</v>
      </c>
      <c r="H287" s="142">
        <f t="shared" si="128"/>
        <v>2174</v>
      </c>
      <c r="I287" s="274">
        <f t="shared" ref="I287" si="143">I286</f>
        <v>153</v>
      </c>
      <c r="J287" s="274">
        <f t="shared" si="130"/>
        <v>153</v>
      </c>
      <c r="K287" s="242">
        <f t="shared" si="131"/>
        <v>2174</v>
      </c>
      <c r="L287" s="242" t="s">
        <v>62</v>
      </c>
      <c r="M287" s="150">
        <v>46022</v>
      </c>
      <c r="N287" s="150">
        <v>46022</v>
      </c>
      <c r="O287" s="156"/>
      <c r="P287" s="241" t="s">
        <v>62</v>
      </c>
      <c r="Q287" s="156"/>
      <c r="R287" s="156"/>
    </row>
    <row r="288" spans="1:18" ht="14.25" x14ac:dyDescent="0.2">
      <c r="A288" s="332"/>
      <c r="B288" s="147" t="s">
        <v>76</v>
      </c>
      <c r="C288" s="242"/>
      <c r="D288" s="242"/>
      <c r="E288" s="242"/>
      <c r="F288" s="242"/>
      <c r="G288" s="242" t="s">
        <v>62</v>
      </c>
      <c r="H288" s="142" t="str">
        <f t="shared" si="128"/>
        <v>X</v>
      </c>
      <c r="I288" s="274" t="s">
        <v>62</v>
      </c>
      <c r="J288" s="274" t="str">
        <f t="shared" si="130"/>
        <v>X</v>
      </c>
      <c r="K288" s="242" t="str">
        <f t="shared" si="131"/>
        <v>X</v>
      </c>
      <c r="L288" s="242" t="s">
        <v>62</v>
      </c>
      <c r="M288" s="242"/>
      <c r="N288" s="242"/>
      <c r="O288" s="241" t="s">
        <v>62</v>
      </c>
      <c r="P288" s="241" t="s">
        <v>62</v>
      </c>
      <c r="Q288" s="241" t="s">
        <v>62</v>
      </c>
      <c r="R288" s="241" t="s">
        <v>62</v>
      </c>
    </row>
    <row r="289" spans="1:18" ht="65.45" customHeight="1" x14ac:dyDescent="0.2">
      <c r="A289" s="332"/>
      <c r="B289" s="148" t="s">
        <v>192</v>
      </c>
      <c r="C289" s="242"/>
      <c r="D289" s="242" t="s">
        <v>62</v>
      </c>
      <c r="E289" s="242"/>
      <c r="F289" s="242"/>
      <c r="G289" s="242">
        <f>G286</f>
        <v>2174</v>
      </c>
      <c r="H289" s="142">
        <f t="shared" si="128"/>
        <v>2174</v>
      </c>
      <c r="I289" s="274">
        <f t="shared" ref="I289" si="144">I286</f>
        <v>153</v>
      </c>
      <c r="J289" s="274">
        <f t="shared" si="130"/>
        <v>153</v>
      </c>
      <c r="K289" s="242">
        <f t="shared" si="131"/>
        <v>2174</v>
      </c>
      <c r="L289" s="242" t="s">
        <v>62</v>
      </c>
      <c r="M289" s="150">
        <v>46022</v>
      </c>
      <c r="N289" s="150">
        <v>46022</v>
      </c>
      <c r="O289" s="156"/>
      <c r="P289" s="241" t="s">
        <v>62</v>
      </c>
      <c r="Q289" s="156"/>
      <c r="R289" s="156"/>
    </row>
    <row r="290" spans="1:18" ht="15" customHeight="1" x14ac:dyDescent="0.2">
      <c r="A290" s="332"/>
      <c r="B290" s="147" t="s">
        <v>193</v>
      </c>
      <c r="C290" s="242"/>
      <c r="D290" s="242"/>
      <c r="E290" s="242"/>
      <c r="F290" s="242"/>
      <c r="G290" s="242" t="s">
        <v>62</v>
      </c>
      <c r="H290" s="142" t="str">
        <f t="shared" si="128"/>
        <v>X</v>
      </c>
      <c r="I290" s="274" t="s">
        <v>62</v>
      </c>
      <c r="J290" s="274" t="str">
        <f t="shared" si="130"/>
        <v>X</v>
      </c>
      <c r="K290" s="242" t="str">
        <f t="shared" si="131"/>
        <v>X</v>
      </c>
      <c r="L290" s="242" t="s">
        <v>62</v>
      </c>
      <c r="M290" s="242"/>
      <c r="N290" s="242"/>
      <c r="O290" s="241" t="s">
        <v>62</v>
      </c>
      <c r="P290" s="241" t="s">
        <v>62</v>
      </c>
      <c r="Q290" s="241" t="s">
        <v>62</v>
      </c>
      <c r="R290" s="241" t="s">
        <v>62</v>
      </c>
    </row>
    <row r="291" spans="1:18" ht="38.65" customHeight="1" x14ac:dyDescent="0.2">
      <c r="A291" s="332"/>
      <c r="B291" s="148" t="s">
        <v>330</v>
      </c>
      <c r="C291" s="242"/>
      <c r="D291" s="242" t="s">
        <v>62</v>
      </c>
      <c r="E291" s="242"/>
      <c r="F291" s="242"/>
      <c r="G291" s="242">
        <f>G287</f>
        <v>2174</v>
      </c>
      <c r="H291" s="142">
        <f t="shared" si="128"/>
        <v>2174</v>
      </c>
      <c r="I291" s="274">
        <f t="shared" ref="I291" si="145">I287</f>
        <v>153</v>
      </c>
      <c r="J291" s="274">
        <f t="shared" si="130"/>
        <v>153</v>
      </c>
      <c r="K291" s="242">
        <f t="shared" si="131"/>
        <v>2174</v>
      </c>
      <c r="L291" s="242" t="s">
        <v>62</v>
      </c>
      <c r="M291" s="150">
        <v>46022</v>
      </c>
      <c r="N291" s="150">
        <v>46022</v>
      </c>
      <c r="O291" s="156"/>
      <c r="P291" s="241" t="s">
        <v>62</v>
      </c>
      <c r="Q291" s="156"/>
      <c r="R291" s="156"/>
    </row>
    <row r="292" spans="1:18" ht="21" customHeight="1" x14ac:dyDescent="0.2">
      <c r="A292" s="332"/>
      <c r="B292" s="147" t="s">
        <v>71</v>
      </c>
      <c r="C292" s="242"/>
      <c r="D292" s="242"/>
      <c r="E292" s="242"/>
      <c r="F292" s="242"/>
      <c r="G292" s="242" t="s">
        <v>62</v>
      </c>
      <c r="H292" s="142" t="str">
        <f t="shared" si="128"/>
        <v>X</v>
      </c>
      <c r="I292" s="274" t="s">
        <v>62</v>
      </c>
      <c r="J292" s="274" t="str">
        <f t="shared" si="130"/>
        <v>X</v>
      </c>
      <c r="K292" s="242" t="str">
        <f t="shared" si="131"/>
        <v>X</v>
      </c>
      <c r="L292" s="242" t="s">
        <v>62</v>
      </c>
      <c r="M292" s="242"/>
      <c r="N292" s="242"/>
      <c r="O292" s="241" t="s">
        <v>62</v>
      </c>
      <c r="P292" s="241" t="s">
        <v>62</v>
      </c>
      <c r="Q292" s="241" t="s">
        <v>62</v>
      </c>
      <c r="R292" s="241" t="s">
        <v>62</v>
      </c>
    </row>
    <row r="293" spans="1:18" ht="21" customHeight="1" x14ac:dyDescent="0.2">
      <c r="A293" s="333"/>
      <c r="B293" s="148" t="s">
        <v>72</v>
      </c>
      <c r="C293" s="242"/>
      <c r="D293" s="242" t="s">
        <v>62</v>
      </c>
      <c r="E293" s="242"/>
      <c r="F293" s="242"/>
      <c r="G293" s="242">
        <f>G291</f>
        <v>2174</v>
      </c>
      <c r="H293" s="142">
        <f t="shared" si="128"/>
        <v>2174</v>
      </c>
      <c r="I293" s="274">
        <f t="shared" ref="I293" si="146">I291</f>
        <v>153</v>
      </c>
      <c r="J293" s="274">
        <f t="shared" si="130"/>
        <v>153</v>
      </c>
      <c r="K293" s="242">
        <f t="shared" si="131"/>
        <v>2174</v>
      </c>
      <c r="L293" s="242" t="s">
        <v>62</v>
      </c>
      <c r="M293" s="150">
        <v>46022</v>
      </c>
      <c r="N293" s="150">
        <v>46022</v>
      </c>
      <c r="O293" s="156"/>
      <c r="P293" s="241" t="s">
        <v>62</v>
      </c>
      <c r="Q293" s="156"/>
      <c r="R293" s="156"/>
    </row>
    <row r="294" spans="1:18" s="56" customFormat="1" ht="74.45" customHeight="1" x14ac:dyDescent="0.25">
      <c r="A294" s="331" t="s">
        <v>248</v>
      </c>
      <c r="B294" s="137" t="str">
        <f>B286</f>
        <v>Результат предоставления субсидии 2 (код субсидии № 7033):</v>
      </c>
      <c r="C294" s="142" t="s">
        <v>191</v>
      </c>
      <c r="D294" s="141" t="s">
        <v>333</v>
      </c>
      <c r="E294" s="141" t="s">
        <v>320</v>
      </c>
      <c r="F294" s="142">
        <v>642</v>
      </c>
      <c r="G294" s="80">
        <v>622</v>
      </c>
      <c r="H294" s="142">
        <f t="shared" si="128"/>
        <v>622</v>
      </c>
      <c r="I294" s="80">
        <v>4</v>
      </c>
      <c r="J294" s="80">
        <f t="shared" si="130"/>
        <v>4</v>
      </c>
      <c r="K294" s="80">
        <f t="shared" si="131"/>
        <v>622</v>
      </c>
      <c r="L294" s="80"/>
      <c r="M294" s="240" t="s">
        <v>62</v>
      </c>
      <c r="N294" s="240" t="s">
        <v>62</v>
      </c>
      <c r="O294" s="78">
        <v>294229.28999999998</v>
      </c>
      <c r="P294" s="78"/>
      <c r="Q294" s="78">
        <v>10871.2</v>
      </c>
      <c r="R294" s="78">
        <v>10871.2</v>
      </c>
    </row>
    <row r="295" spans="1:18" ht="15.75" x14ac:dyDescent="0.2">
      <c r="A295" s="332"/>
      <c r="B295" s="146" t="s">
        <v>70</v>
      </c>
      <c r="C295" s="242"/>
      <c r="D295" s="242" t="s">
        <v>62</v>
      </c>
      <c r="E295" s="242"/>
      <c r="F295" s="242"/>
      <c r="G295" s="242">
        <f>G294</f>
        <v>622</v>
      </c>
      <c r="H295" s="142">
        <f t="shared" si="128"/>
        <v>622</v>
      </c>
      <c r="I295" s="274">
        <f t="shared" ref="I295" si="147">I294</f>
        <v>4</v>
      </c>
      <c r="J295" s="274">
        <f t="shared" si="130"/>
        <v>4</v>
      </c>
      <c r="K295" s="242">
        <f t="shared" si="131"/>
        <v>622</v>
      </c>
      <c r="L295" s="242" t="s">
        <v>62</v>
      </c>
      <c r="M295" s="150">
        <v>46022</v>
      </c>
      <c r="N295" s="150">
        <v>46022</v>
      </c>
      <c r="O295" s="156"/>
      <c r="P295" s="241" t="s">
        <v>62</v>
      </c>
      <c r="Q295" s="156"/>
      <c r="R295" s="156"/>
    </row>
    <row r="296" spans="1:18" ht="14.25" x14ac:dyDescent="0.2">
      <c r="A296" s="332"/>
      <c r="B296" s="147" t="s">
        <v>76</v>
      </c>
      <c r="C296" s="242"/>
      <c r="D296" s="242"/>
      <c r="E296" s="242"/>
      <c r="F296" s="242"/>
      <c r="G296" s="242" t="s">
        <v>62</v>
      </c>
      <c r="H296" s="142" t="str">
        <f t="shared" si="128"/>
        <v>X</v>
      </c>
      <c r="I296" s="274" t="s">
        <v>62</v>
      </c>
      <c r="J296" s="274" t="str">
        <f t="shared" si="130"/>
        <v>X</v>
      </c>
      <c r="K296" s="242" t="str">
        <f t="shared" si="131"/>
        <v>X</v>
      </c>
      <c r="L296" s="242" t="s">
        <v>62</v>
      </c>
      <c r="M296" s="242"/>
      <c r="N296" s="242"/>
      <c r="O296" s="241" t="s">
        <v>62</v>
      </c>
      <c r="P296" s="241" t="s">
        <v>62</v>
      </c>
      <c r="Q296" s="241" t="s">
        <v>62</v>
      </c>
      <c r="R296" s="241" t="s">
        <v>62</v>
      </c>
    </row>
    <row r="297" spans="1:18" ht="65.45" customHeight="1" x14ac:dyDescent="0.2">
      <c r="A297" s="332"/>
      <c r="B297" s="148" t="s">
        <v>192</v>
      </c>
      <c r="C297" s="242"/>
      <c r="D297" s="242" t="s">
        <v>62</v>
      </c>
      <c r="E297" s="242"/>
      <c r="F297" s="242"/>
      <c r="G297" s="242">
        <f>G294</f>
        <v>622</v>
      </c>
      <c r="H297" s="142">
        <f t="shared" si="128"/>
        <v>622</v>
      </c>
      <c r="I297" s="274">
        <f t="shared" ref="I297" si="148">I294</f>
        <v>4</v>
      </c>
      <c r="J297" s="274">
        <f t="shared" si="130"/>
        <v>4</v>
      </c>
      <c r="K297" s="242">
        <f t="shared" si="131"/>
        <v>622</v>
      </c>
      <c r="L297" s="242" t="s">
        <v>62</v>
      </c>
      <c r="M297" s="150">
        <v>46022</v>
      </c>
      <c r="N297" s="150">
        <v>46022</v>
      </c>
      <c r="O297" s="156"/>
      <c r="P297" s="241" t="s">
        <v>62</v>
      </c>
      <c r="Q297" s="156"/>
      <c r="R297" s="156"/>
    </row>
    <row r="298" spans="1:18" ht="15" customHeight="1" x14ac:dyDescent="0.2">
      <c r="A298" s="332"/>
      <c r="B298" s="147" t="s">
        <v>193</v>
      </c>
      <c r="C298" s="242"/>
      <c r="D298" s="242"/>
      <c r="E298" s="242"/>
      <c r="F298" s="242"/>
      <c r="G298" s="242" t="s">
        <v>62</v>
      </c>
      <c r="H298" s="142" t="str">
        <f t="shared" si="128"/>
        <v>X</v>
      </c>
      <c r="I298" s="274" t="s">
        <v>62</v>
      </c>
      <c r="J298" s="274" t="str">
        <f t="shared" si="130"/>
        <v>X</v>
      </c>
      <c r="K298" s="242" t="str">
        <f t="shared" si="131"/>
        <v>X</v>
      </c>
      <c r="L298" s="242" t="s">
        <v>62</v>
      </c>
      <c r="M298" s="242"/>
      <c r="N298" s="242"/>
      <c r="O298" s="241" t="s">
        <v>62</v>
      </c>
      <c r="P298" s="241" t="s">
        <v>62</v>
      </c>
      <c r="Q298" s="241" t="s">
        <v>62</v>
      </c>
      <c r="R298" s="241" t="s">
        <v>62</v>
      </c>
    </row>
    <row r="299" spans="1:18" ht="38.65" customHeight="1" x14ac:dyDescent="0.2">
      <c r="A299" s="332"/>
      <c r="B299" s="148" t="s">
        <v>330</v>
      </c>
      <c r="C299" s="242"/>
      <c r="D299" s="242" t="s">
        <v>62</v>
      </c>
      <c r="E299" s="242"/>
      <c r="F299" s="242"/>
      <c r="G299" s="242">
        <f>G295</f>
        <v>622</v>
      </c>
      <c r="H299" s="142">
        <f t="shared" si="128"/>
        <v>622</v>
      </c>
      <c r="I299" s="274">
        <f t="shared" ref="I299" si="149">I295</f>
        <v>4</v>
      </c>
      <c r="J299" s="274">
        <f t="shared" si="130"/>
        <v>4</v>
      </c>
      <c r="K299" s="242">
        <f t="shared" si="131"/>
        <v>622</v>
      </c>
      <c r="L299" s="242" t="s">
        <v>62</v>
      </c>
      <c r="M299" s="150">
        <v>46022</v>
      </c>
      <c r="N299" s="150">
        <v>46022</v>
      </c>
      <c r="O299" s="156"/>
      <c r="P299" s="241" t="s">
        <v>62</v>
      </c>
      <c r="Q299" s="156"/>
      <c r="R299" s="156"/>
    </row>
    <row r="300" spans="1:18" ht="21" customHeight="1" x14ac:dyDescent="0.2">
      <c r="A300" s="332"/>
      <c r="B300" s="147" t="s">
        <v>71</v>
      </c>
      <c r="C300" s="242"/>
      <c r="D300" s="242"/>
      <c r="E300" s="242"/>
      <c r="F300" s="242"/>
      <c r="G300" s="242" t="s">
        <v>62</v>
      </c>
      <c r="H300" s="142" t="str">
        <f t="shared" si="128"/>
        <v>X</v>
      </c>
      <c r="I300" s="274" t="s">
        <v>62</v>
      </c>
      <c r="J300" s="274" t="str">
        <f t="shared" si="130"/>
        <v>X</v>
      </c>
      <c r="K300" s="242" t="str">
        <f t="shared" si="131"/>
        <v>X</v>
      </c>
      <c r="L300" s="242" t="s">
        <v>62</v>
      </c>
      <c r="M300" s="242"/>
      <c r="N300" s="242"/>
      <c r="O300" s="241" t="s">
        <v>62</v>
      </c>
      <c r="P300" s="241" t="s">
        <v>62</v>
      </c>
      <c r="Q300" s="241" t="s">
        <v>62</v>
      </c>
      <c r="R300" s="241" t="s">
        <v>62</v>
      </c>
    </row>
    <row r="301" spans="1:18" ht="21" customHeight="1" x14ac:dyDescent="0.2">
      <c r="A301" s="333"/>
      <c r="B301" s="148" t="s">
        <v>72</v>
      </c>
      <c r="C301" s="242"/>
      <c r="D301" s="242" t="s">
        <v>62</v>
      </c>
      <c r="E301" s="242"/>
      <c r="F301" s="242"/>
      <c r="G301" s="242">
        <f>G299</f>
        <v>622</v>
      </c>
      <c r="H301" s="142">
        <f t="shared" si="128"/>
        <v>622</v>
      </c>
      <c r="I301" s="274">
        <f t="shared" ref="I301" si="150">I299</f>
        <v>4</v>
      </c>
      <c r="J301" s="274">
        <f t="shared" si="130"/>
        <v>4</v>
      </c>
      <c r="K301" s="242">
        <f t="shared" si="131"/>
        <v>622</v>
      </c>
      <c r="L301" s="242" t="s">
        <v>62</v>
      </c>
      <c r="M301" s="150">
        <v>46022</v>
      </c>
      <c r="N301" s="150">
        <v>46022</v>
      </c>
      <c r="O301" s="156"/>
      <c r="P301" s="241" t="s">
        <v>62</v>
      </c>
      <c r="Q301" s="156"/>
      <c r="R301" s="156"/>
    </row>
    <row r="302" spans="1:18" s="56" customFormat="1" ht="74.45" customHeight="1" x14ac:dyDescent="0.25">
      <c r="A302" s="331" t="s">
        <v>249</v>
      </c>
      <c r="B302" s="137" t="str">
        <f>B294</f>
        <v>Результат предоставления субсидии 2 (код субсидии № 7033):</v>
      </c>
      <c r="C302" s="142" t="s">
        <v>191</v>
      </c>
      <c r="D302" s="141" t="s">
        <v>333</v>
      </c>
      <c r="E302" s="141" t="s">
        <v>320</v>
      </c>
      <c r="F302" s="142">
        <v>642</v>
      </c>
      <c r="G302" s="142">
        <v>5339</v>
      </c>
      <c r="H302" s="142">
        <f t="shared" si="128"/>
        <v>5339</v>
      </c>
      <c r="I302" s="142">
        <v>13</v>
      </c>
      <c r="J302" s="142">
        <v>13</v>
      </c>
      <c r="K302" s="142">
        <f t="shared" si="131"/>
        <v>5339</v>
      </c>
      <c r="L302" s="142"/>
      <c r="M302" s="242" t="s">
        <v>62</v>
      </c>
      <c r="N302" s="242" t="s">
        <v>62</v>
      </c>
      <c r="O302" s="156">
        <v>48416.2</v>
      </c>
      <c r="P302" s="156"/>
      <c r="Q302" s="156">
        <v>4646</v>
      </c>
      <c r="R302" s="156">
        <v>4646</v>
      </c>
    </row>
    <row r="303" spans="1:18" ht="15.75" x14ac:dyDescent="0.2">
      <c r="A303" s="332"/>
      <c r="B303" s="146" t="s">
        <v>70</v>
      </c>
      <c r="C303" s="242"/>
      <c r="D303" s="242" t="s">
        <v>62</v>
      </c>
      <c r="E303" s="242"/>
      <c r="F303" s="242"/>
      <c r="G303" s="242">
        <f>G302</f>
        <v>5339</v>
      </c>
      <c r="H303" s="142">
        <f t="shared" si="128"/>
        <v>5339</v>
      </c>
      <c r="I303" s="274">
        <f t="shared" ref="I303" si="151">I302</f>
        <v>13</v>
      </c>
      <c r="J303" s="274">
        <f t="shared" si="130"/>
        <v>13</v>
      </c>
      <c r="K303" s="242">
        <f t="shared" si="131"/>
        <v>5339</v>
      </c>
      <c r="L303" s="242" t="s">
        <v>62</v>
      </c>
      <c r="M303" s="150">
        <v>46022</v>
      </c>
      <c r="N303" s="150">
        <v>46022</v>
      </c>
      <c r="O303" s="156"/>
      <c r="P303" s="241" t="s">
        <v>62</v>
      </c>
      <c r="Q303" s="156"/>
      <c r="R303" s="156"/>
    </row>
    <row r="304" spans="1:18" ht="14.25" x14ac:dyDescent="0.2">
      <c r="A304" s="332"/>
      <c r="B304" s="147" t="s">
        <v>76</v>
      </c>
      <c r="C304" s="242"/>
      <c r="D304" s="242"/>
      <c r="E304" s="242"/>
      <c r="F304" s="242"/>
      <c r="G304" s="242" t="s">
        <v>62</v>
      </c>
      <c r="H304" s="142" t="str">
        <f t="shared" si="128"/>
        <v>X</v>
      </c>
      <c r="I304" s="274" t="s">
        <v>62</v>
      </c>
      <c r="J304" s="274" t="str">
        <f t="shared" si="130"/>
        <v>X</v>
      </c>
      <c r="K304" s="242" t="str">
        <f t="shared" si="131"/>
        <v>X</v>
      </c>
      <c r="L304" s="242" t="s">
        <v>62</v>
      </c>
      <c r="M304" s="242"/>
      <c r="N304" s="242"/>
      <c r="O304" s="241" t="s">
        <v>62</v>
      </c>
      <c r="P304" s="241" t="s">
        <v>62</v>
      </c>
      <c r="Q304" s="241" t="s">
        <v>62</v>
      </c>
      <c r="R304" s="241" t="s">
        <v>62</v>
      </c>
    </row>
    <row r="305" spans="1:18" ht="65.45" customHeight="1" x14ac:dyDescent="0.2">
      <c r="A305" s="332"/>
      <c r="B305" s="148" t="s">
        <v>192</v>
      </c>
      <c r="C305" s="242"/>
      <c r="D305" s="242" t="s">
        <v>62</v>
      </c>
      <c r="E305" s="242"/>
      <c r="F305" s="242"/>
      <c r="G305" s="242">
        <f>G302</f>
        <v>5339</v>
      </c>
      <c r="H305" s="142">
        <f t="shared" si="128"/>
        <v>5339</v>
      </c>
      <c r="I305" s="274">
        <f t="shared" ref="I305" si="152">I302</f>
        <v>13</v>
      </c>
      <c r="J305" s="274">
        <f t="shared" si="130"/>
        <v>13</v>
      </c>
      <c r="K305" s="242">
        <f t="shared" si="131"/>
        <v>5339</v>
      </c>
      <c r="L305" s="242" t="s">
        <v>62</v>
      </c>
      <c r="M305" s="150">
        <v>46022</v>
      </c>
      <c r="N305" s="150">
        <v>46022</v>
      </c>
      <c r="O305" s="156"/>
      <c r="P305" s="241" t="s">
        <v>62</v>
      </c>
      <c r="Q305" s="156"/>
      <c r="R305" s="156"/>
    </row>
    <row r="306" spans="1:18" ht="15" customHeight="1" x14ac:dyDescent="0.2">
      <c r="A306" s="332"/>
      <c r="B306" s="147" t="s">
        <v>193</v>
      </c>
      <c r="C306" s="242"/>
      <c r="D306" s="242"/>
      <c r="E306" s="242"/>
      <c r="F306" s="242"/>
      <c r="G306" s="242" t="s">
        <v>62</v>
      </c>
      <c r="H306" s="142" t="str">
        <f t="shared" si="128"/>
        <v>X</v>
      </c>
      <c r="I306" s="274" t="s">
        <v>62</v>
      </c>
      <c r="J306" s="274" t="str">
        <f t="shared" si="130"/>
        <v>X</v>
      </c>
      <c r="K306" s="242" t="str">
        <f t="shared" si="131"/>
        <v>X</v>
      </c>
      <c r="L306" s="242" t="s">
        <v>62</v>
      </c>
      <c r="M306" s="242"/>
      <c r="N306" s="242"/>
      <c r="O306" s="241" t="s">
        <v>62</v>
      </c>
      <c r="P306" s="241" t="s">
        <v>62</v>
      </c>
      <c r="Q306" s="241" t="s">
        <v>62</v>
      </c>
      <c r="R306" s="241" t="s">
        <v>62</v>
      </c>
    </row>
    <row r="307" spans="1:18" ht="38.65" customHeight="1" x14ac:dyDescent="0.2">
      <c r="A307" s="332"/>
      <c r="B307" s="148" t="s">
        <v>330</v>
      </c>
      <c r="C307" s="242"/>
      <c r="D307" s="242" t="s">
        <v>62</v>
      </c>
      <c r="E307" s="242"/>
      <c r="F307" s="242"/>
      <c r="G307" s="242">
        <f>G303</f>
        <v>5339</v>
      </c>
      <c r="H307" s="142">
        <f t="shared" si="128"/>
        <v>5339</v>
      </c>
      <c r="I307" s="274">
        <f t="shared" ref="I307" si="153">I303</f>
        <v>13</v>
      </c>
      <c r="J307" s="274">
        <f t="shared" si="130"/>
        <v>13</v>
      </c>
      <c r="K307" s="242">
        <f t="shared" si="131"/>
        <v>5339</v>
      </c>
      <c r="L307" s="242" t="s">
        <v>62</v>
      </c>
      <c r="M307" s="150">
        <v>46022</v>
      </c>
      <c r="N307" s="150">
        <v>46022</v>
      </c>
      <c r="O307" s="156"/>
      <c r="P307" s="241" t="s">
        <v>62</v>
      </c>
      <c r="Q307" s="156"/>
      <c r="R307" s="156"/>
    </row>
    <row r="308" spans="1:18" ht="21" customHeight="1" x14ac:dyDescent="0.2">
      <c r="A308" s="332"/>
      <c r="B308" s="147" t="s">
        <v>71</v>
      </c>
      <c r="C308" s="242"/>
      <c r="D308" s="242"/>
      <c r="E308" s="242"/>
      <c r="F308" s="242"/>
      <c r="G308" s="242" t="s">
        <v>62</v>
      </c>
      <c r="H308" s="142" t="str">
        <f t="shared" si="128"/>
        <v>X</v>
      </c>
      <c r="I308" s="274" t="s">
        <v>62</v>
      </c>
      <c r="J308" s="274" t="str">
        <f t="shared" si="130"/>
        <v>X</v>
      </c>
      <c r="K308" s="242" t="str">
        <f t="shared" si="131"/>
        <v>X</v>
      </c>
      <c r="L308" s="242" t="s">
        <v>62</v>
      </c>
      <c r="M308" s="242"/>
      <c r="N308" s="242"/>
      <c r="O308" s="241" t="s">
        <v>62</v>
      </c>
      <c r="P308" s="241" t="s">
        <v>62</v>
      </c>
      <c r="Q308" s="241" t="s">
        <v>62</v>
      </c>
      <c r="R308" s="241" t="s">
        <v>62</v>
      </c>
    </row>
    <row r="309" spans="1:18" ht="21" customHeight="1" x14ac:dyDescent="0.2">
      <c r="A309" s="333"/>
      <c r="B309" s="148" t="s">
        <v>72</v>
      </c>
      <c r="C309" s="242"/>
      <c r="D309" s="242" t="s">
        <v>62</v>
      </c>
      <c r="E309" s="242"/>
      <c r="F309" s="242"/>
      <c r="G309" s="242">
        <f>G307</f>
        <v>5339</v>
      </c>
      <c r="H309" s="142">
        <f t="shared" si="128"/>
        <v>5339</v>
      </c>
      <c r="I309" s="274">
        <f t="shared" ref="I309" si="154">I307</f>
        <v>13</v>
      </c>
      <c r="J309" s="274">
        <f t="shared" si="130"/>
        <v>13</v>
      </c>
      <c r="K309" s="242">
        <f t="shared" si="131"/>
        <v>5339</v>
      </c>
      <c r="L309" s="242" t="s">
        <v>62</v>
      </c>
      <c r="M309" s="150">
        <v>46022</v>
      </c>
      <c r="N309" s="150">
        <v>46022</v>
      </c>
      <c r="O309" s="156"/>
      <c r="P309" s="241" t="s">
        <v>62</v>
      </c>
      <c r="Q309" s="156"/>
      <c r="R309" s="156"/>
    </row>
    <row r="310" spans="1:18" s="56" customFormat="1" ht="74.45" customHeight="1" x14ac:dyDescent="0.25">
      <c r="A310" s="331" t="s">
        <v>250</v>
      </c>
      <c r="B310" s="137" t="str">
        <f>B302</f>
        <v>Результат предоставления субсидии 2 (код субсидии № 7033):</v>
      </c>
      <c r="C310" s="142" t="s">
        <v>191</v>
      </c>
      <c r="D310" s="141" t="s">
        <v>333</v>
      </c>
      <c r="E310" s="141" t="s">
        <v>320</v>
      </c>
      <c r="F310" s="142">
        <v>642</v>
      </c>
      <c r="G310" s="142">
        <v>1153</v>
      </c>
      <c r="H310" s="142">
        <f t="shared" si="128"/>
        <v>1153</v>
      </c>
      <c r="I310" s="142">
        <v>1112</v>
      </c>
      <c r="J310" s="142">
        <f t="shared" si="130"/>
        <v>1112</v>
      </c>
      <c r="K310" s="142">
        <f t="shared" si="131"/>
        <v>1153</v>
      </c>
      <c r="L310" s="142"/>
      <c r="M310" s="242" t="s">
        <v>62</v>
      </c>
      <c r="N310" s="242" t="s">
        <v>62</v>
      </c>
      <c r="O310" s="156">
        <v>78269.72</v>
      </c>
      <c r="P310" s="156"/>
      <c r="Q310" s="156">
        <v>18472.98</v>
      </c>
      <c r="R310" s="156">
        <v>18472.98</v>
      </c>
    </row>
    <row r="311" spans="1:18" ht="15.75" x14ac:dyDescent="0.2">
      <c r="A311" s="332"/>
      <c r="B311" s="146" t="s">
        <v>70</v>
      </c>
      <c r="C311" s="242"/>
      <c r="D311" s="242" t="s">
        <v>62</v>
      </c>
      <c r="E311" s="242"/>
      <c r="F311" s="242"/>
      <c r="G311" s="242">
        <f>G310</f>
        <v>1153</v>
      </c>
      <c r="H311" s="142">
        <f t="shared" si="128"/>
        <v>1153</v>
      </c>
      <c r="I311" s="274">
        <f t="shared" ref="I311" si="155">I310</f>
        <v>1112</v>
      </c>
      <c r="J311" s="274">
        <f t="shared" si="130"/>
        <v>1112</v>
      </c>
      <c r="K311" s="242">
        <f t="shared" si="131"/>
        <v>1153</v>
      </c>
      <c r="L311" s="242" t="s">
        <v>62</v>
      </c>
      <c r="M311" s="150">
        <v>46022</v>
      </c>
      <c r="N311" s="150">
        <v>46022</v>
      </c>
      <c r="O311" s="156"/>
      <c r="P311" s="241" t="s">
        <v>62</v>
      </c>
      <c r="Q311" s="156"/>
      <c r="R311" s="156"/>
    </row>
    <row r="312" spans="1:18" ht="14.25" x14ac:dyDescent="0.2">
      <c r="A312" s="332"/>
      <c r="B312" s="147" t="s">
        <v>76</v>
      </c>
      <c r="C312" s="242"/>
      <c r="D312" s="242"/>
      <c r="E312" s="242"/>
      <c r="F312" s="242"/>
      <c r="G312" s="242" t="s">
        <v>62</v>
      </c>
      <c r="H312" s="142" t="str">
        <f t="shared" si="128"/>
        <v>X</v>
      </c>
      <c r="I312" s="274" t="s">
        <v>62</v>
      </c>
      <c r="J312" s="274" t="str">
        <f t="shared" si="130"/>
        <v>X</v>
      </c>
      <c r="K312" s="242" t="str">
        <f t="shared" si="131"/>
        <v>X</v>
      </c>
      <c r="L312" s="242" t="s">
        <v>62</v>
      </c>
      <c r="M312" s="242"/>
      <c r="N312" s="242"/>
      <c r="O312" s="241" t="s">
        <v>62</v>
      </c>
      <c r="P312" s="241" t="s">
        <v>62</v>
      </c>
      <c r="Q312" s="241" t="s">
        <v>62</v>
      </c>
      <c r="R312" s="241" t="s">
        <v>62</v>
      </c>
    </row>
    <row r="313" spans="1:18" ht="65.45" customHeight="1" x14ac:dyDescent="0.2">
      <c r="A313" s="332"/>
      <c r="B313" s="148" t="s">
        <v>192</v>
      </c>
      <c r="C313" s="242"/>
      <c r="D313" s="242" t="s">
        <v>62</v>
      </c>
      <c r="E313" s="242"/>
      <c r="F313" s="242"/>
      <c r="G313" s="242">
        <f>G310</f>
        <v>1153</v>
      </c>
      <c r="H313" s="142">
        <f t="shared" si="128"/>
        <v>1153</v>
      </c>
      <c r="I313" s="274">
        <f t="shared" ref="I313" si="156">I310</f>
        <v>1112</v>
      </c>
      <c r="J313" s="274">
        <f t="shared" si="130"/>
        <v>1112</v>
      </c>
      <c r="K313" s="242">
        <f t="shared" si="131"/>
        <v>1153</v>
      </c>
      <c r="L313" s="242" t="s">
        <v>62</v>
      </c>
      <c r="M313" s="150">
        <v>46022</v>
      </c>
      <c r="N313" s="150">
        <v>46022</v>
      </c>
      <c r="O313" s="156"/>
      <c r="P313" s="241" t="s">
        <v>62</v>
      </c>
      <c r="Q313" s="156"/>
      <c r="R313" s="156"/>
    </row>
    <row r="314" spans="1:18" ht="15" customHeight="1" x14ac:dyDescent="0.2">
      <c r="A314" s="332"/>
      <c r="B314" s="147" t="s">
        <v>193</v>
      </c>
      <c r="C314" s="242"/>
      <c r="D314" s="242"/>
      <c r="E314" s="242"/>
      <c r="F314" s="242"/>
      <c r="G314" s="242" t="s">
        <v>62</v>
      </c>
      <c r="H314" s="142" t="str">
        <f t="shared" si="128"/>
        <v>X</v>
      </c>
      <c r="I314" s="274" t="s">
        <v>62</v>
      </c>
      <c r="J314" s="274" t="str">
        <f t="shared" si="130"/>
        <v>X</v>
      </c>
      <c r="K314" s="242" t="str">
        <f t="shared" si="131"/>
        <v>X</v>
      </c>
      <c r="L314" s="242" t="s">
        <v>62</v>
      </c>
      <c r="M314" s="242"/>
      <c r="N314" s="242"/>
      <c r="O314" s="241" t="s">
        <v>62</v>
      </c>
      <c r="P314" s="241" t="s">
        <v>62</v>
      </c>
      <c r="Q314" s="241" t="s">
        <v>62</v>
      </c>
      <c r="R314" s="241" t="s">
        <v>62</v>
      </c>
    </row>
    <row r="315" spans="1:18" ht="38.65" customHeight="1" x14ac:dyDescent="0.2">
      <c r="A315" s="332"/>
      <c r="B315" s="148" t="s">
        <v>330</v>
      </c>
      <c r="C315" s="242"/>
      <c r="D315" s="242" t="s">
        <v>62</v>
      </c>
      <c r="E315" s="242"/>
      <c r="F315" s="242"/>
      <c r="G315" s="242">
        <f>G311</f>
        <v>1153</v>
      </c>
      <c r="H315" s="142">
        <f t="shared" si="128"/>
        <v>1153</v>
      </c>
      <c r="I315" s="274">
        <f t="shared" ref="I315" si="157">I311</f>
        <v>1112</v>
      </c>
      <c r="J315" s="274">
        <f t="shared" si="130"/>
        <v>1112</v>
      </c>
      <c r="K315" s="242">
        <f t="shared" si="131"/>
        <v>1153</v>
      </c>
      <c r="L315" s="242" t="s">
        <v>62</v>
      </c>
      <c r="M315" s="150">
        <v>46022</v>
      </c>
      <c r="N315" s="150">
        <v>46022</v>
      </c>
      <c r="O315" s="156"/>
      <c r="P315" s="241" t="s">
        <v>62</v>
      </c>
      <c r="Q315" s="156"/>
      <c r="R315" s="156"/>
    </row>
    <row r="316" spans="1:18" ht="21" customHeight="1" x14ac:dyDescent="0.2">
      <c r="A316" s="332"/>
      <c r="B316" s="147" t="s">
        <v>71</v>
      </c>
      <c r="C316" s="242"/>
      <c r="D316" s="242"/>
      <c r="E316" s="242"/>
      <c r="F316" s="242"/>
      <c r="G316" s="242" t="s">
        <v>62</v>
      </c>
      <c r="H316" s="142" t="str">
        <f t="shared" si="128"/>
        <v>X</v>
      </c>
      <c r="I316" s="274" t="s">
        <v>62</v>
      </c>
      <c r="J316" s="274" t="str">
        <f t="shared" si="130"/>
        <v>X</v>
      </c>
      <c r="K316" s="242" t="str">
        <f t="shared" si="131"/>
        <v>X</v>
      </c>
      <c r="L316" s="242" t="s">
        <v>62</v>
      </c>
      <c r="M316" s="242"/>
      <c r="N316" s="242"/>
      <c r="O316" s="241" t="s">
        <v>62</v>
      </c>
      <c r="P316" s="241" t="s">
        <v>62</v>
      </c>
      <c r="Q316" s="241" t="s">
        <v>62</v>
      </c>
      <c r="R316" s="241" t="s">
        <v>62</v>
      </c>
    </row>
    <row r="317" spans="1:18" ht="21" customHeight="1" x14ac:dyDescent="0.2">
      <c r="A317" s="333"/>
      <c r="B317" s="148" t="s">
        <v>72</v>
      </c>
      <c r="C317" s="242"/>
      <c r="D317" s="242" t="s">
        <v>62</v>
      </c>
      <c r="E317" s="242"/>
      <c r="F317" s="242"/>
      <c r="G317" s="242">
        <f>G315</f>
        <v>1153</v>
      </c>
      <c r="H317" s="142">
        <f t="shared" si="128"/>
        <v>1153</v>
      </c>
      <c r="I317" s="274">
        <f t="shared" ref="I317" si="158">I315</f>
        <v>1112</v>
      </c>
      <c r="J317" s="274">
        <f t="shared" si="130"/>
        <v>1112</v>
      </c>
      <c r="K317" s="242">
        <f t="shared" si="131"/>
        <v>1153</v>
      </c>
      <c r="L317" s="242" t="s">
        <v>62</v>
      </c>
      <c r="M317" s="150">
        <v>46022</v>
      </c>
      <c r="N317" s="150">
        <v>46022</v>
      </c>
      <c r="O317" s="156"/>
      <c r="P317" s="241" t="s">
        <v>62</v>
      </c>
      <c r="Q317" s="156"/>
      <c r="R317" s="156"/>
    </row>
    <row r="318" spans="1:18" s="56" customFormat="1" ht="74.45" customHeight="1" x14ac:dyDescent="0.25">
      <c r="A318" s="331" t="s">
        <v>251</v>
      </c>
      <c r="B318" s="137" t="str">
        <f>B310</f>
        <v>Результат предоставления субсидии 2 (код субсидии № 7033):</v>
      </c>
      <c r="C318" s="142" t="s">
        <v>191</v>
      </c>
      <c r="D318" s="141" t="s">
        <v>333</v>
      </c>
      <c r="E318" s="141" t="s">
        <v>320</v>
      </c>
      <c r="F318" s="142">
        <v>642</v>
      </c>
      <c r="G318" s="142">
        <v>828</v>
      </c>
      <c r="H318" s="142">
        <f t="shared" si="128"/>
        <v>828</v>
      </c>
      <c r="I318" s="142">
        <v>0</v>
      </c>
      <c r="J318" s="142">
        <f t="shared" si="130"/>
        <v>0</v>
      </c>
      <c r="K318" s="142">
        <f t="shared" si="131"/>
        <v>828</v>
      </c>
      <c r="L318" s="142"/>
      <c r="M318" s="242" t="s">
        <v>62</v>
      </c>
      <c r="N318" s="242" t="s">
        <v>62</v>
      </c>
      <c r="O318" s="156">
        <v>13289.4</v>
      </c>
      <c r="P318" s="156"/>
      <c r="Q318" s="156"/>
      <c r="R318" s="156"/>
    </row>
    <row r="319" spans="1:18" ht="15.75" x14ac:dyDescent="0.2">
      <c r="A319" s="332"/>
      <c r="B319" s="146" t="s">
        <v>70</v>
      </c>
      <c r="C319" s="242"/>
      <c r="D319" s="242" t="s">
        <v>62</v>
      </c>
      <c r="E319" s="242"/>
      <c r="F319" s="242"/>
      <c r="G319" s="242">
        <f>G318</f>
        <v>828</v>
      </c>
      <c r="H319" s="142">
        <f t="shared" si="128"/>
        <v>828</v>
      </c>
      <c r="I319" s="274">
        <f t="shared" ref="I319" si="159">I318</f>
        <v>0</v>
      </c>
      <c r="J319" s="274">
        <f t="shared" si="130"/>
        <v>0</v>
      </c>
      <c r="K319" s="242">
        <f t="shared" si="131"/>
        <v>828</v>
      </c>
      <c r="L319" s="242" t="s">
        <v>62</v>
      </c>
      <c r="M319" s="150">
        <v>46022</v>
      </c>
      <c r="N319" s="150">
        <v>46022</v>
      </c>
      <c r="O319" s="156"/>
      <c r="P319" s="241" t="s">
        <v>62</v>
      </c>
      <c r="Q319" s="156"/>
      <c r="R319" s="156"/>
    </row>
    <row r="320" spans="1:18" ht="14.25" x14ac:dyDescent="0.2">
      <c r="A320" s="332"/>
      <c r="B320" s="147" t="s">
        <v>76</v>
      </c>
      <c r="C320" s="242"/>
      <c r="D320" s="242"/>
      <c r="E320" s="242"/>
      <c r="F320" s="242"/>
      <c r="G320" s="242" t="s">
        <v>62</v>
      </c>
      <c r="H320" s="142" t="str">
        <f t="shared" si="128"/>
        <v>X</v>
      </c>
      <c r="I320" s="274" t="s">
        <v>62</v>
      </c>
      <c r="J320" s="274" t="str">
        <f t="shared" si="130"/>
        <v>X</v>
      </c>
      <c r="K320" s="242" t="str">
        <f t="shared" si="131"/>
        <v>X</v>
      </c>
      <c r="L320" s="242" t="s">
        <v>62</v>
      </c>
      <c r="M320" s="242"/>
      <c r="N320" s="242"/>
      <c r="O320" s="241" t="s">
        <v>62</v>
      </c>
      <c r="P320" s="241" t="s">
        <v>62</v>
      </c>
      <c r="Q320" s="241" t="s">
        <v>62</v>
      </c>
      <c r="R320" s="241" t="s">
        <v>62</v>
      </c>
    </row>
    <row r="321" spans="1:18" ht="65.45" customHeight="1" x14ac:dyDescent="0.2">
      <c r="A321" s="332"/>
      <c r="B321" s="148" t="s">
        <v>192</v>
      </c>
      <c r="C321" s="242"/>
      <c r="D321" s="242" t="s">
        <v>62</v>
      </c>
      <c r="E321" s="242"/>
      <c r="F321" s="242"/>
      <c r="G321" s="242">
        <f>G318</f>
        <v>828</v>
      </c>
      <c r="H321" s="142">
        <f t="shared" si="128"/>
        <v>828</v>
      </c>
      <c r="I321" s="274">
        <f t="shared" ref="I321" si="160">I318</f>
        <v>0</v>
      </c>
      <c r="J321" s="274">
        <f t="shared" si="130"/>
        <v>0</v>
      </c>
      <c r="K321" s="242">
        <f t="shared" si="131"/>
        <v>828</v>
      </c>
      <c r="L321" s="242" t="s">
        <v>62</v>
      </c>
      <c r="M321" s="150">
        <v>46022</v>
      </c>
      <c r="N321" s="150">
        <v>46022</v>
      </c>
      <c r="O321" s="156"/>
      <c r="P321" s="241" t="s">
        <v>62</v>
      </c>
      <c r="Q321" s="156"/>
      <c r="R321" s="156"/>
    </row>
    <row r="322" spans="1:18" ht="15" customHeight="1" x14ac:dyDescent="0.2">
      <c r="A322" s="332"/>
      <c r="B322" s="147" t="s">
        <v>193</v>
      </c>
      <c r="C322" s="242"/>
      <c r="D322" s="242"/>
      <c r="E322" s="242"/>
      <c r="F322" s="242"/>
      <c r="G322" s="242" t="s">
        <v>62</v>
      </c>
      <c r="H322" s="142" t="str">
        <f t="shared" si="128"/>
        <v>X</v>
      </c>
      <c r="I322" s="274" t="s">
        <v>62</v>
      </c>
      <c r="J322" s="274" t="str">
        <f t="shared" si="130"/>
        <v>X</v>
      </c>
      <c r="K322" s="242" t="str">
        <f t="shared" si="131"/>
        <v>X</v>
      </c>
      <c r="L322" s="242" t="s">
        <v>62</v>
      </c>
      <c r="M322" s="242"/>
      <c r="N322" s="242"/>
      <c r="O322" s="241" t="s">
        <v>62</v>
      </c>
      <c r="P322" s="241" t="s">
        <v>62</v>
      </c>
      <c r="Q322" s="241" t="s">
        <v>62</v>
      </c>
      <c r="R322" s="241" t="s">
        <v>62</v>
      </c>
    </row>
    <row r="323" spans="1:18" ht="38.65" customHeight="1" x14ac:dyDescent="0.2">
      <c r="A323" s="332"/>
      <c r="B323" s="148" t="s">
        <v>330</v>
      </c>
      <c r="C323" s="242"/>
      <c r="D323" s="242" t="s">
        <v>62</v>
      </c>
      <c r="E323" s="242"/>
      <c r="F323" s="242"/>
      <c r="G323" s="242">
        <f>G319</f>
        <v>828</v>
      </c>
      <c r="H323" s="142">
        <f t="shared" si="128"/>
        <v>828</v>
      </c>
      <c r="I323" s="274">
        <f t="shared" ref="I323" si="161">I319</f>
        <v>0</v>
      </c>
      <c r="J323" s="274">
        <f t="shared" si="130"/>
        <v>0</v>
      </c>
      <c r="K323" s="242">
        <f t="shared" si="131"/>
        <v>828</v>
      </c>
      <c r="L323" s="242" t="s">
        <v>62</v>
      </c>
      <c r="M323" s="150">
        <v>46022</v>
      </c>
      <c r="N323" s="150">
        <v>46022</v>
      </c>
      <c r="O323" s="156"/>
      <c r="P323" s="241" t="s">
        <v>62</v>
      </c>
      <c r="Q323" s="156"/>
      <c r="R323" s="156"/>
    </row>
    <row r="324" spans="1:18" ht="21" customHeight="1" x14ac:dyDescent="0.2">
      <c r="A324" s="332"/>
      <c r="B324" s="147" t="s">
        <v>71</v>
      </c>
      <c r="C324" s="242"/>
      <c r="D324" s="242"/>
      <c r="E324" s="242"/>
      <c r="F324" s="242"/>
      <c r="G324" s="242" t="s">
        <v>62</v>
      </c>
      <c r="H324" s="142" t="str">
        <f t="shared" si="128"/>
        <v>X</v>
      </c>
      <c r="I324" s="274" t="s">
        <v>62</v>
      </c>
      <c r="J324" s="274" t="str">
        <f t="shared" si="130"/>
        <v>X</v>
      </c>
      <c r="K324" s="242" t="str">
        <f t="shared" si="131"/>
        <v>X</v>
      </c>
      <c r="L324" s="242" t="s">
        <v>62</v>
      </c>
      <c r="M324" s="242"/>
      <c r="N324" s="242"/>
      <c r="O324" s="241" t="s">
        <v>62</v>
      </c>
      <c r="P324" s="241" t="s">
        <v>62</v>
      </c>
      <c r="Q324" s="241" t="s">
        <v>62</v>
      </c>
      <c r="R324" s="241" t="s">
        <v>62</v>
      </c>
    </row>
    <row r="325" spans="1:18" ht="21" customHeight="1" x14ac:dyDescent="0.2">
      <c r="A325" s="333"/>
      <c r="B325" s="148" t="s">
        <v>72</v>
      </c>
      <c r="C325" s="242"/>
      <c r="D325" s="242" t="s">
        <v>62</v>
      </c>
      <c r="E325" s="242"/>
      <c r="F325" s="242"/>
      <c r="G325" s="242">
        <f>G323</f>
        <v>828</v>
      </c>
      <c r="H325" s="142">
        <f t="shared" si="128"/>
        <v>828</v>
      </c>
      <c r="I325" s="274">
        <f t="shared" ref="I325" si="162">I323</f>
        <v>0</v>
      </c>
      <c r="J325" s="274">
        <f t="shared" si="130"/>
        <v>0</v>
      </c>
      <c r="K325" s="242">
        <f t="shared" si="131"/>
        <v>828</v>
      </c>
      <c r="L325" s="242" t="s">
        <v>62</v>
      </c>
      <c r="M325" s="150">
        <v>46022</v>
      </c>
      <c r="N325" s="150">
        <v>46022</v>
      </c>
      <c r="O325" s="156"/>
      <c r="P325" s="241" t="s">
        <v>62</v>
      </c>
      <c r="Q325" s="156"/>
      <c r="R325" s="156"/>
    </row>
    <row r="326" spans="1:18" s="56" customFormat="1" ht="74.45" customHeight="1" x14ac:dyDescent="0.25">
      <c r="A326" s="331" t="s">
        <v>252</v>
      </c>
      <c r="B326" s="137" t="str">
        <f>B318</f>
        <v>Результат предоставления субсидии 2 (код субсидии № 7033):</v>
      </c>
      <c r="C326" s="142" t="s">
        <v>191</v>
      </c>
      <c r="D326" s="141" t="s">
        <v>333</v>
      </c>
      <c r="E326" s="141" t="s">
        <v>320</v>
      </c>
      <c r="F326" s="142">
        <v>642</v>
      </c>
      <c r="G326" s="80">
        <v>504</v>
      </c>
      <c r="H326" s="142">
        <f t="shared" si="128"/>
        <v>504</v>
      </c>
      <c r="I326" s="80">
        <v>0</v>
      </c>
      <c r="J326" s="80">
        <f t="shared" si="130"/>
        <v>0</v>
      </c>
      <c r="K326" s="80">
        <f t="shared" si="131"/>
        <v>504</v>
      </c>
      <c r="L326" s="80"/>
      <c r="M326" s="240" t="s">
        <v>62</v>
      </c>
      <c r="N326" s="240" t="s">
        <v>62</v>
      </c>
      <c r="O326" s="78">
        <v>8089.2</v>
      </c>
      <c r="P326" s="78"/>
      <c r="Q326" s="78"/>
      <c r="R326" s="78"/>
    </row>
    <row r="327" spans="1:18" ht="15.75" x14ac:dyDescent="0.2">
      <c r="A327" s="332"/>
      <c r="B327" s="146" t="s">
        <v>70</v>
      </c>
      <c r="C327" s="242"/>
      <c r="D327" s="242" t="s">
        <v>62</v>
      </c>
      <c r="E327" s="242"/>
      <c r="F327" s="242"/>
      <c r="G327" s="242">
        <f>G326</f>
        <v>504</v>
      </c>
      <c r="H327" s="142">
        <f t="shared" ref="H327:H390" si="163">G327</f>
        <v>504</v>
      </c>
      <c r="I327" s="274">
        <f t="shared" ref="I327" si="164">I326</f>
        <v>0</v>
      </c>
      <c r="J327" s="274">
        <f t="shared" ref="J327:J390" si="165">I327</f>
        <v>0</v>
      </c>
      <c r="K327" s="242">
        <f t="shared" ref="K327:K390" si="166">G327</f>
        <v>504</v>
      </c>
      <c r="L327" s="242" t="s">
        <v>62</v>
      </c>
      <c r="M327" s="150">
        <v>46022</v>
      </c>
      <c r="N327" s="150">
        <v>46022</v>
      </c>
      <c r="O327" s="156"/>
      <c r="P327" s="241" t="s">
        <v>62</v>
      </c>
      <c r="Q327" s="156"/>
      <c r="R327" s="156"/>
    </row>
    <row r="328" spans="1:18" ht="14.25" x14ac:dyDescent="0.2">
      <c r="A328" s="332"/>
      <c r="B328" s="147" t="s">
        <v>76</v>
      </c>
      <c r="C328" s="242"/>
      <c r="D328" s="242"/>
      <c r="E328" s="242"/>
      <c r="F328" s="242"/>
      <c r="G328" s="242" t="s">
        <v>62</v>
      </c>
      <c r="H328" s="142" t="str">
        <f t="shared" si="163"/>
        <v>X</v>
      </c>
      <c r="I328" s="274" t="s">
        <v>62</v>
      </c>
      <c r="J328" s="274" t="str">
        <f t="shared" si="165"/>
        <v>X</v>
      </c>
      <c r="K328" s="242" t="str">
        <f t="shared" si="166"/>
        <v>X</v>
      </c>
      <c r="L328" s="242" t="s">
        <v>62</v>
      </c>
      <c r="M328" s="242"/>
      <c r="N328" s="242"/>
      <c r="O328" s="241" t="s">
        <v>62</v>
      </c>
      <c r="P328" s="241" t="s">
        <v>62</v>
      </c>
      <c r="Q328" s="241" t="s">
        <v>62</v>
      </c>
      <c r="R328" s="241" t="s">
        <v>62</v>
      </c>
    </row>
    <row r="329" spans="1:18" ht="65.45" customHeight="1" x14ac:dyDescent="0.2">
      <c r="A329" s="332"/>
      <c r="B329" s="148" t="s">
        <v>192</v>
      </c>
      <c r="C329" s="242"/>
      <c r="D329" s="242" t="s">
        <v>62</v>
      </c>
      <c r="E329" s="242"/>
      <c r="F329" s="242"/>
      <c r="G329" s="242">
        <f>G326</f>
        <v>504</v>
      </c>
      <c r="H329" s="142">
        <f t="shared" si="163"/>
        <v>504</v>
      </c>
      <c r="I329" s="274">
        <f t="shared" ref="I329" si="167">I326</f>
        <v>0</v>
      </c>
      <c r="J329" s="274">
        <f t="shared" si="165"/>
        <v>0</v>
      </c>
      <c r="K329" s="242">
        <f t="shared" si="166"/>
        <v>504</v>
      </c>
      <c r="L329" s="242" t="s">
        <v>62</v>
      </c>
      <c r="M329" s="150">
        <v>46022</v>
      </c>
      <c r="N329" s="150">
        <v>46022</v>
      </c>
      <c r="O329" s="156"/>
      <c r="P329" s="241" t="s">
        <v>62</v>
      </c>
      <c r="Q329" s="156"/>
      <c r="R329" s="156"/>
    </row>
    <row r="330" spans="1:18" ht="15" customHeight="1" x14ac:dyDescent="0.2">
      <c r="A330" s="332"/>
      <c r="B330" s="147" t="s">
        <v>193</v>
      </c>
      <c r="C330" s="242"/>
      <c r="D330" s="242"/>
      <c r="E330" s="242"/>
      <c r="F330" s="242"/>
      <c r="G330" s="242" t="s">
        <v>62</v>
      </c>
      <c r="H330" s="142" t="str">
        <f t="shared" si="163"/>
        <v>X</v>
      </c>
      <c r="I330" s="274" t="s">
        <v>62</v>
      </c>
      <c r="J330" s="274" t="str">
        <f t="shared" si="165"/>
        <v>X</v>
      </c>
      <c r="K330" s="242" t="str">
        <f t="shared" si="166"/>
        <v>X</v>
      </c>
      <c r="L330" s="242" t="s">
        <v>62</v>
      </c>
      <c r="M330" s="242"/>
      <c r="N330" s="242"/>
      <c r="O330" s="241" t="s">
        <v>62</v>
      </c>
      <c r="P330" s="241" t="s">
        <v>62</v>
      </c>
      <c r="Q330" s="241" t="s">
        <v>62</v>
      </c>
      <c r="R330" s="241" t="s">
        <v>62</v>
      </c>
    </row>
    <row r="331" spans="1:18" ht="38.65" customHeight="1" x14ac:dyDescent="0.2">
      <c r="A331" s="332"/>
      <c r="B331" s="148" t="s">
        <v>330</v>
      </c>
      <c r="C331" s="242"/>
      <c r="D331" s="242" t="s">
        <v>62</v>
      </c>
      <c r="E331" s="242"/>
      <c r="F331" s="242"/>
      <c r="G331" s="242">
        <f>G327</f>
        <v>504</v>
      </c>
      <c r="H331" s="142">
        <f t="shared" si="163"/>
        <v>504</v>
      </c>
      <c r="I331" s="274">
        <f t="shared" ref="I331" si="168">I327</f>
        <v>0</v>
      </c>
      <c r="J331" s="274">
        <f t="shared" si="165"/>
        <v>0</v>
      </c>
      <c r="K331" s="242">
        <f t="shared" si="166"/>
        <v>504</v>
      </c>
      <c r="L331" s="242" t="s">
        <v>62</v>
      </c>
      <c r="M331" s="150">
        <v>46022</v>
      </c>
      <c r="N331" s="150">
        <v>46022</v>
      </c>
      <c r="O331" s="156"/>
      <c r="P331" s="241" t="s">
        <v>62</v>
      </c>
      <c r="Q331" s="156"/>
      <c r="R331" s="156"/>
    </row>
    <row r="332" spans="1:18" ht="21" customHeight="1" x14ac:dyDescent="0.2">
      <c r="A332" s="332"/>
      <c r="B332" s="147" t="s">
        <v>71</v>
      </c>
      <c r="C332" s="242"/>
      <c r="D332" s="242"/>
      <c r="E332" s="242"/>
      <c r="F332" s="242"/>
      <c r="G332" s="242" t="s">
        <v>62</v>
      </c>
      <c r="H332" s="142" t="str">
        <f t="shared" si="163"/>
        <v>X</v>
      </c>
      <c r="I332" s="274" t="s">
        <v>62</v>
      </c>
      <c r="J332" s="274" t="str">
        <f t="shared" si="165"/>
        <v>X</v>
      </c>
      <c r="K332" s="242" t="str">
        <f t="shared" si="166"/>
        <v>X</v>
      </c>
      <c r="L332" s="242" t="s">
        <v>62</v>
      </c>
      <c r="M332" s="242"/>
      <c r="N332" s="242"/>
      <c r="O332" s="241" t="s">
        <v>62</v>
      </c>
      <c r="P332" s="241" t="s">
        <v>62</v>
      </c>
      <c r="Q332" s="241" t="s">
        <v>62</v>
      </c>
      <c r="R332" s="241" t="s">
        <v>62</v>
      </c>
    </row>
    <row r="333" spans="1:18" ht="21" customHeight="1" x14ac:dyDescent="0.2">
      <c r="A333" s="333"/>
      <c r="B333" s="148" t="s">
        <v>72</v>
      </c>
      <c r="C333" s="242"/>
      <c r="D333" s="242" t="s">
        <v>62</v>
      </c>
      <c r="E333" s="242"/>
      <c r="F333" s="242"/>
      <c r="G333" s="242">
        <f>G331</f>
        <v>504</v>
      </c>
      <c r="H333" s="142">
        <f t="shared" si="163"/>
        <v>504</v>
      </c>
      <c r="I333" s="274">
        <f t="shared" ref="I333" si="169">I331</f>
        <v>0</v>
      </c>
      <c r="J333" s="274">
        <f t="shared" si="165"/>
        <v>0</v>
      </c>
      <c r="K333" s="242">
        <f t="shared" si="166"/>
        <v>504</v>
      </c>
      <c r="L333" s="242" t="s">
        <v>62</v>
      </c>
      <c r="M333" s="150">
        <v>46022</v>
      </c>
      <c r="N333" s="150">
        <v>46022</v>
      </c>
      <c r="O333" s="156"/>
      <c r="P333" s="241" t="s">
        <v>62</v>
      </c>
      <c r="Q333" s="156"/>
      <c r="R333" s="156"/>
    </row>
    <row r="334" spans="1:18" s="56" customFormat="1" ht="74.45" customHeight="1" x14ac:dyDescent="0.25">
      <c r="A334" s="331" t="s">
        <v>253</v>
      </c>
      <c r="B334" s="137" t="str">
        <f>B326</f>
        <v>Результат предоставления субсидии 2 (код субсидии № 7033):</v>
      </c>
      <c r="C334" s="142" t="s">
        <v>191</v>
      </c>
      <c r="D334" s="141" t="s">
        <v>333</v>
      </c>
      <c r="E334" s="141" t="s">
        <v>320</v>
      </c>
      <c r="F334" s="142">
        <v>642</v>
      </c>
      <c r="G334" s="80">
        <v>613</v>
      </c>
      <c r="H334" s="142">
        <f t="shared" si="163"/>
        <v>613</v>
      </c>
      <c r="I334" s="80">
        <v>0</v>
      </c>
      <c r="J334" s="80">
        <f t="shared" si="165"/>
        <v>0</v>
      </c>
      <c r="K334" s="80">
        <f t="shared" si="166"/>
        <v>613</v>
      </c>
      <c r="L334" s="80"/>
      <c r="M334" s="240" t="s">
        <v>62</v>
      </c>
      <c r="N334" s="240" t="s">
        <v>62</v>
      </c>
      <c r="O334" s="78">
        <v>39485.4</v>
      </c>
      <c r="P334" s="78"/>
      <c r="Q334" s="78"/>
      <c r="R334" s="78"/>
    </row>
    <row r="335" spans="1:18" ht="15.75" x14ac:dyDescent="0.2">
      <c r="A335" s="332"/>
      <c r="B335" s="146" t="s">
        <v>70</v>
      </c>
      <c r="C335" s="242"/>
      <c r="D335" s="242" t="s">
        <v>62</v>
      </c>
      <c r="E335" s="242"/>
      <c r="F335" s="242"/>
      <c r="G335" s="242">
        <f>G334</f>
        <v>613</v>
      </c>
      <c r="H335" s="142">
        <f t="shared" si="163"/>
        <v>613</v>
      </c>
      <c r="I335" s="274">
        <f t="shared" ref="I335" si="170">I334</f>
        <v>0</v>
      </c>
      <c r="J335" s="274">
        <f t="shared" si="165"/>
        <v>0</v>
      </c>
      <c r="K335" s="242">
        <f t="shared" si="166"/>
        <v>613</v>
      </c>
      <c r="L335" s="242" t="s">
        <v>62</v>
      </c>
      <c r="M335" s="150">
        <v>46022</v>
      </c>
      <c r="N335" s="150">
        <v>46022</v>
      </c>
      <c r="O335" s="156"/>
      <c r="P335" s="241" t="s">
        <v>62</v>
      </c>
      <c r="Q335" s="156"/>
      <c r="R335" s="156"/>
    </row>
    <row r="336" spans="1:18" ht="14.25" x14ac:dyDescent="0.2">
      <c r="A336" s="332"/>
      <c r="B336" s="147" t="s">
        <v>76</v>
      </c>
      <c r="C336" s="242"/>
      <c r="D336" s="242"/>
      <c r="E336" s="242"/>
      <c r="F336" s="242"/>
      <c r="G336" s="242" t="s">
        <v>62</v>
      </c>
      <c r="H336" s="142" t="str">
        <f t="shared" si="163"/>
        <v>X</v>
      </c>
      <c r="I336" s="274" t="s">
        <v>62</v>
      </c>
      <c r="J336" s="274" t="str">
        <f t="shared" si="165"/>
        <v>X</v>
      </c>
      <c r="K336" s="242" t="str">
        <f t="shared" si="166"/>
        <v>X</v>
      </c>
      <c r="L336" s="242" t="s">
        <v>62</v>
      </c>
      <c r="M336" s="242"/>
      <c r="N336" s="242"/>
      <c r="O336" s="241" t="s">
        <v>62</v>
      </c>
      <c r="P336" s="241" t="s">
        <v>62</v>
      </c>
      <c r="Q336" s="241" t="s">
        <v>62</v>
      </c>
      <c r="R336" s="241" t="s">
        <v>62</v>
      </c>
    </row>
    <row r="337" spans="1:18" ht="65.45" customHeight="1" x14ac:dyDescent="0.2">
      <c r="A337" s="332"/>
      <c r="B337" s="148" t="s">
        <v>192</v>
      </c>
      <c r="C337" s="242"/>
      <c r="D337" s="242" t="s">
        <v>62</v>
      </c>
      <c r="E337" s="242"/>
      <c r="F337" s="242"/>
      <c r="G337" s="242">
        <f>G334</f>
        <v>613</v>
      </c>
      <c r="H337" s="142">
        <f t="shared" si="163"/>
        <v>613</v>
      </c>
      <c r="I337" s="274">
        <f t="shared" ref="I337" si="171">I334</f>
        <v>0</v>
      </c>
      <c r="J337" s="274">
        <f t="shared" si="165"/>
        <v>0</v>
      </c>
      <c r="K337" s="242">
        <f t="shared" si="166"/>
        <v>613</v>
      </c>
      <c r="L337" s="242" t="s">
        <v>62</v>
      </c>
      <c r="M337" s="150">
        <v>46022</v>
      </c>
      <c r="N337" s="150">
        <v>46022</v>
      </c>
      <c r="O337" s="156"/>
      <c r="P337" s="241" t="s">
        <v>62</v>
      </c>
      <c r="Q337" s="156"/>
      <c r="R337" s="156"/>
    </row>
    <row r="338" spans="1:18" ht="15" customHeight="1" x14ac:dyDescent="0.2">
      <c r="A338" s="332"/>
      <c r="B338" s="147" t="s">
        <v>193</v>
      </c>
      <c r="C338" s="242"/>
      <c r="D338" s="242"/>
      <c r="E338" s="242"/>
      <c r="F338" s="242"/>
      <c r="G338" s="242" t="s">
        <v>62</v>
      </c>
      <c r="H338" s="142" t="str">
        <f t="shared" si="163"/>
        <v>X</v>
      </c>
      <c r="I338" s="274" t="s">
        <v>62</v>
      </c>
      <c r="J338" s="274" t="str">
        <f t="shared" si="165"/>
        <v>X</v>
      </c>
      <c r="K338" s="242" t="str">
        <f t="shared" si="166"/>
        <v>X</v>
      </c>
      <c r="L338" s="242" t="s">
        <v>62</v>
      </c>
      <c r="M338" s="242"/>
      <c r="N338" s="242"/>
      <c r="O338" s="241" t="s">
        <v>62</v>
      </c>
      <c r="P338" s="241" t="s">
        <v>62</v>
      </c>
      <c r="Q338" s="241" t="s">
        <v>62</v>
      </c>
      <c r="R338" s="241" t="s">
        <v>62</v>
      </c>
    </row>
    <row r="339" spans="1:18" ht="38.65" customHeight="1" x14ac:dyDescent="0.2">
      <c r="A339" s="332"/>
      <c r="B339" s="148" t="s">
        <v>330</v>
      </c>
      <c r="C339" s="242"/>
      <c r="D339" s="242" t="s">
        <v>62</v>
      </c>
      <c r="E339" s="242"/>
      <c r="F339" s="242"/>
      <c r="G339" s="242">
        <f>G335</f>
        <v>613</v>
      </c>
      <c r="H339" s="142">
        <f t="shared" si="163"/>
        <v>613</v>
      </c>
      <c r="I339" s="274">
        <f t="shared" ref="I339" si="172">I335</f>
        <v>0</v>
      </c>
      <c r="J339" s="274">
        <f t="shared" si="165"/>
        <v>0</v>
      </c>
      <c r="K339" s="242">
        <f t="shared" si="166"/>
        <v>613</v>
      </c>
      <c r="L339" s="242" t="s">
        <v>62</v>
      </c>
      <c r="M339" s="150">
        <v>46022</v>
      </c>
      <c r="N339" s="150">
        <v>46022</v>
      </c>
      <c r="O339" s="156"/>
      <c r="P339" s="241" t="s">
        <v>62</v>
      </c>
      <c r="Q339" s="156"/>
      <c r="R339" s="156"/>
    </row>
    <row r="340" spans="1:18" ht="21" customHeight="1" x14ac:dyDescent="0.2">
      <c r="A340" s="332"/>
      <c r="B340" s="147" t="s">
        <v>71</v>
      </c>
      <c r="C340" s="242"/>
      <c r="D340" s="242"/>
      <c r="E340" s="242"/>
      <c r="F340" s="242"/>
      <c r="G340" s="242" t="s">
        <v>62</v>
      </c>
      <c r="H340" s="142" t="str">
        <f t="shared" si="163"/>
        <v>X</v>
      </c>
      <c r="I340" s="274" t="s">
        <v>62</v>
      </c>
      <c r="J340" s="274" t="str">
        <f t="shared" si="165"/>
        <v>X</v>
      </c>
      <c r="K340" s="242" t="str">
        <f t="shared" si="166"/>
        <v>X</v>
      </c>
      <c r="L340" s="242" t="s">
        <v>62</v>
      </c>
      <c r="M340" s="242"/>
      <c r="N340" s="242"/>
      <c r="O340" s="241" t="s">
        <v>62</v>
      </c>
      <c r="P340" s="241" t="s">
        <v>62</v>
      </c>
      <c r="Q340" s="241" t="s">
        <v>62</v>
      </c>
      <c r="R340" s="241" t="s">
        <v>62</v>
      </c>
    </row>
    <row r="341" spans="1:18" ht="21" customHeight="1" x14ac:dyDescent="0.2">
      <c r="A341" s="333"/>
      <c r="B341" s="148" t="s">
        <v>72</v>
      </c>
      <c r="C341" s="242"/>
      <c r="D341" s="242" t="s">
        <v>62</v>
      </c>
      <c r="E341" s="242"/>
      <c r="F341" s="242"/>
      <c r="G341" s="242">
        <f>G339</f>
        <v>613</v>
      </c>
      <c r="H341" s="142">
        <f t="shared" si="163"/>
        <v>613</v>
      </c>
      <c r="I341" s="274">
        <f t="shared" ref="I341" si="173">I339</f>
        <v>0</v>
      </c>
      <c r="J341" s="274">
        <f t="shared" si="165"/>
        <v>0</v>
      </c>
      <c r="K341" s="242">
        <f t="shared" si="166"/>
        <v>613</v>
      </c>
      <c r="L341" s="242" t="s">
        <v>62</v>
      </c>
      <c r="M341" s="150">
        <v>46022</v>
      </c>
      <c r="N341" s="150">
        <v>46022</v>
      </c>
      <c r="O341" s="156"/>
      <c r="P341" s="241" t="s">
        <v>62</v>
      </c>
      <c r="Q341" s="156"/>
      <c r="R341" s="156"/>
    </row>
    <row r="342" spans="1:18" s="56" customFormat="1" ht="74.45" customHeight="1" x14ac:dyDescent="0.25">
      <c r="A342" s="331" t="s">
        <v>254</v>
      </c>
      <c r="B342" s="137" t="str">
        <f>B334</f>
        <v>Результат предоставления субсидии 2 (код субсидии № 7033):</v>
      </c>
      <c r="C342" s="142" t="s">
        <v>191</v>
      </c>
      <c r="D342" s="141" t="s">
        <v>333</v>
      </c>
      <c r="E342" s="141" t="s">
        <v>320</v>
      </c>
      <c r="F342" s="142">
        <v>642</v>
      </c>
      <c r="G342" s="142">
        <v>1095</v>
      </c>
      <c r="H342" s="142">
        <f t="shared" si="163"/>
        <v>1095</v>
      </c>
      <c r="I342" s="142">
        <v>0</v>
      </c>
      <c r="J342" s="142">
        <f t="shared" si="165"/>
        <v>0</v>
      </c>
      <c r="K342" s="142">
        <f t="shared" si="166"/>
        <v>1095</v>
      </c>
      <c r="L342" s="142"/>
      <c r="M342" s="242" t="s">
        <v>62</v>
      </c>
      <c r="N342" s="242" t="s">
        <v>62</v>
      </c>
      <c r="O342" s="156">
        <v>147652.24</v>
      </c>
      <c r="P342" s="156"/>
      <c r="Q342" s="156"/>
      <c r="R342" s="156"/>
    </row>
    <row r="343" spans="1:18" ht="15.75" x14ac:dyDescent="0.2">
      <c r="A343" s="332"/>
      <c r="B343" s="146" t="s">
        <v>70</v>
      </c>
      <c r="C343" s="242"/>
      <c r="D343" s="242" t="s">
        <v>62</v>
      </c>
      <c r="E343" s="242"/>
      <c r="F343" s="242"/>
      <c r="G343" s="242">
        <f>G342</f>
        <v>1095</v>
      </c>
      <c r="H343" s="142">
        <f t="shared" si="163"/>
        <v>1095</v>
      </c>
      <c r="I343" s="274">
        <f t="shared" ref="I343" si="174">I342</f>
        <v>0</v>
      </c>
      <c r="J343" s="274">
        <f t="shared" si="165"/>
        <v>0</v>
      </c>
      <c r="K343" s="242">
        <f t="shared" si="166"/>
        <v>1095</v>
      </c>
      <c r="L343" s="242" t="s">
        <v>62</v>
      </c>
      <c r="M343" s="150">
        <v>46022</v>
      </c>
      <c r="N343" s="150">
        <v>46022</v>
      </c>
      <c r="O343" s="156"/>
      <c r="P343" s="241" t="s">
        <v>62</v>
      </c>
      <c r="Q343" s="156"/>
      <c r="R343" s="156"/>
    </row>
    <row r="344" spans="1:18" ht="14.25" x14ac:dyDescent="0.2">
      <c r="A344" s="332"/>
      <c r="B344" s="147" t="s">
        <v>76</v>
      </c>
      <c r="C344" s="242"/>
      <c r="D344" s="242"/>
      <c r="E344" s="242"/>
      <c r="F344" s="242"/>
      <c r="G344" s="242" t="s">
        <v>62</v>
      </c>
      <c r="H344" s="142" t="str">
        <f t="shared" si="163"/>
        <v>X</v>
      </c>
      <c r="I344" s="274" t="s">
        <v>62</v>
      </c>
      <c r="J344" s="274" t="str">
        <f t="shared" si="165"/>
        <v>X</v>
      </c>
      <c r="K344" s="242" t="str">
        <f t="shared" si="166"/>
        <v>X</v>
      </c>
      <c r="L344" s="242" t="s">
        <v>62</v>
      </c>
      <c r="M344" s="242"/>
      <c r="N344" s="242"/>
      <c r="O344" s="241" t="s">
        <v>62</v>
      </c>
      <c r="P344" s="241" t="s">
        <v>62</v>
      </c>
      <c r="Q344" s="241" t="s">
        <v>62</v>
      </c>
      <c r="R344" s="241" t="s">
        <v>62</v>
      </c>
    </row>
    <row r="345" spans="1:18" ht="65.45" customHeight="1" x14ac:dyDescent="0.2">
      <c r="A345" s="332"/>
      <c r="B345" s="148" t="s">
        <v>192</v>
      </c>
      <c r="C345" s="242"/>
      <c r="D345" s="242" t="s">
        <v>62</v>
      </c>
      <c r="E345" s="242"/>
      <c r="F345" s="242"/>
      <c r="G345" s="242">
        <f>G342</f>
        <v>1095</v>
      </c>
      <c r="H345" s="142">
        <f t="shared" si="163"/>
        <v>1095</v>
      </c>
      <c r="I345" s="274">
        <f t="shared" ref="I345" si="175">I342</f>
        <v>0</v>
      </c>
      <c r="J345" s="274">
        <f t="shared" si="165"/>
        <v>0</v>
      </c>
      <c r="K345" s="242">
        <f t="shared" si="166"/>
        <v>1095</v>
      </c>
      <c r="L345" s="242" t="s">
        <v>62</v>
      </c>
      <c r="M345" s="150">
        <v>46022</v>
      </c>
      <c r="N345" s="150">
        <v>46022</v>
      </c>
      <c r="O345" s="156"/>
      <c r="P345" s="241" t="s">
        <v>62</v>
      </c>
      <c r="Q345" s="156"/>
      <c r="R345" s="156"/>
    </row>
    <row r="346" spans="1:18" ht="15" customHeight="1" x14ac:dyDescent="0.2">
      <c r="A346" s="332"/>
      <c r="B346" s="147" t="s">
        <v>193</v>
      </c>
      <c r="C346" s="242"/>
      <c r="D346" s="242"/>
      <c r="E346" s="242"/>
      <c r="F346" s="242"/>
      <c r="G346" s="242" t="s">
        <v>62</v>
      </c>
      <c r="H346" s="142" t="str">
        <f t="shared" si="163"/>
        <v>X</v>
      </c>
      <c r="I346" s="274" t="s">
        <v>62</v>
      </c>
      <c r="J346" s="274" t="str">
        <f t="shared" si="165"/>
        <v>X</v>
      </c>
      <c r="K346" s="242" t="str">
        <f t="shared" si="166"/>
        <v>X</v>
      </c>
      <c r="L346" s="242" t="s">
        <v>62</v>
      </c>
      <c r="M346" s="242"/>
      <c r="N346" s="242"/>
      <c r="O346" s="241" t="s">
        <v>62</v>
      </c>
      <c r="P346" s="241" t="s">
        <v>62</v>
      </c>
      <c r="Q346" s="241" t="s">
        <v>62</v>
      </c>
      <c r="R346" s="241" t="s">
        <v>62</v>
      </c>
    </row>
    <row r="347" spans="1:18" ht="38.65" customHeight="1" x14ac:dyDescent="0.2">
      <c r="A347" s="332"/>
      <c r="B347" s="148" t="s">
        <v>330</v>
      </c>
      <c r="C347" s="242"/>
      <c r="D347" s="242" t="s">
        <v>62</v>
      </c>
      <c r="E347" s="242"/>
      <c r="F347" s="242"/>
      <c r="G347" s="242">
        <f>G343</f>
        <v>1095</v>
      </c>
      <c r="H347" s="142">
        <f t="shared" si="163"/>
        <v>1095</v>
      </c>
      <c r="I347" s="274">
        <f t="shared" ref="I347" si="176">I343</f>
        <v>0</v>
      </c>
      <c r="J347" s="274">
        <f t="shared" si="165"/>
        <v>0</v>
      </c>
      <c r="K347" s="242">
        <f t="shared" si="166"/>
        <v>1095</v>
      </c>
      <c r="L347" s="242" t="s">
        <v>62</v>
      </c>
      <c r="M347" s="150">
        <v>46022</v>
      </c>
      <c r="N347" s="150">
        <v>46022</v>
      </c>
      <c r="O347" s="156"/>
      <c r="P347" s="241" t="s">
        <v>62</v>
      </c>
      <c r="Q347" s="156"/>
      <c r="R347" s="156"/>
    </row>
    <row r="348" spans="1:18" ht="21" customHeight="1" x14ac:dyDescent="0.2">
      <c r="A348" s="332"/>
      <c r="B348" s="147" t="s">
        <v>71</v>
      </c>
      <c r="C348" s="242"/>
      <c r="D348" s="242"/>
      <c r="E348" s="242"/>
      <c r="F348" s="242"/>
      <c r="G348" s="242" t="s">
        <v>62</v>
      </c>
      <c r="H348" s="142" t="str">
        <f t="shared" si="163"/>
        <v>X</v>
      </c>
      <c r="I348" s="274" t="s">
        <v>62</v>
      </c>
      <c r="J348" s="274" t="str">
        <f t="shared" si="165"/>
        <v>X</v>
      </c>
      <c r="K348" s="242" t="str">
        <f t="shared" si="166"/>
        <v>X</v>
      </c>
      <c r="L348" s="242" t="s">
        <v>62</v>
      </c>
      <c r="M348" s="242"/>
      <c r="N348" s="242"/>
      <c r="O348" s="241" t="s">
        <v>62</v>
      </c>
      <c r="P348" s="241" t="s">
        <v>62</v>
      </c>
      <c r="Q348" s="241" t="s">
        <v>62</v>
      </c>
      <c r="R348" s="241" t="s">
        <v>62</v>
      </c>
    </row>
    <row r="349" spans="1:18" ht="21" customHeight="1" x14ac:dyDescent="0.2">
      <c r="A349" s="333"/>
      <c r="B349" s="148" t="s">
        <v>72</v>
      </c>
      <c r="C349" s="242"/>
      <c r="D349" s="242" t="s">
        <v>62</v>
      </c>
      <c r="E349" s="242"/>
      <c r="F349" s="242"/>
      <c r="G349" s="242">
        <f>G347</f>
        <v>1095</v>
      </c>
      <c r="H349" s="142">
        <f t="shared" si="163"/>
        <v>1095</v>
      </c>
      <c r="I349" s="274">
        <f t="shared" ref="I349" si="177">I347</f>
        <v>0</v>
      </c>
      <c r="J349" s="274">
        <f t="shared" si="165"/>
        <v>0</v>
      </c>
      <c r="K349" s="242">
        <f t="shared" si="166"/>
        <v>1095</v>
      </c>
      <c r="L349" s="242" t="s">
        <v>62</v>
      </c>
      <c r="M349" s="150">
        <v>46022</v>
      </c>
      <c r="N349" s="150">
        <v>46022</v>
      </c>
      <c r="O349" s="156"/>
      <c r="P349" s="241" t="s">
        <v>62</v>
      </c>
      <c r="Q349" s="156"/>
      <c r="R349" s="156"/>
    </row>
    <row r="350" spans="1:18" s="56" customFormat="1" ht="74.45" customHeight="1" x14ac:dyDescent="0.25">
      <c r="A350" s="331" t="s">
        <v>255</v>
      </c>
      <c r="B350" s="137" t="str">
        <f>B342</f>
        <v>Результат предоставления субсидии 2 (код субсидии № 7033):</v>
      </c>
      <c r="C350" s="142" t="s">
        <v>191</v>
      </c>
      <c r="D350" s="141" t="s">
        <v>333</v>
      </c>
      <c r="E350" s="141" t="s">
        <v>320</v>
      </c>
      <c r="F350" s="142">
        <v>642</v>
      </c>
      <c r="G350" s="80">
        <v>434</v>
      </c>
      <c r="H350" s="142">
        <f t="shared" si="163"/>
        <v>434</v>
      </c>
      <c r="I350" s="80">
        <v>0</v>
      </c>
      <c r="J350" s="80">
        <f t="shared" si="165"/>
        <v>0</v>
      </c>
      <c r="K350" s="80">
        <f t="shared" si="166"/>
        <v>434</v>
      </c>
      <c r="L350" s="80"/>
      <c r="M350" s="240" t="s">
        <v>62</v>
      </c>
      <c r="N350" s="240" t="s">
        <v>62</v>
      </c>
      <c r="O350" s="78">
        <v>54597.2</v>
      </c>
      <c r="P350" s="78"/>
      <c r="Q350" s="78"/>
      <c r="R350" s="78"/>
    </row>
    <row r="351" spans="1:18" ht="15.75" x14ac:dyDescent="0.2">
      <c r="A351" s="332"/>
      <c r="B351" s="146" t="s">
        <v>70</v>
      </c>
      <c r="C351" s="242"/>
      <c r="D351" s="242" t="s">
        <v>62</v>
      </c>
      <c r="E351" s="242"/>
      <c r="F351" s="242"/>
      <c r="G351" s="242">
        <f>G350</f>
        <v>434</v>
      </c>
      <c r="H351" s="142">
        <f t="shared" si="163"/>
        <v>434</v>
      </c>
      <c r="I351" s="274">
        <f t="shared" ref="I351" si="178">I350</f>
        <v>0</v>
      </c>
      <c r="J351" s="274">
        <f t="shared" si="165"/>
        <v>0</v>
      </c>
      <c r="K351" s="242">
        <f t="shared" si="166"/>
        <v>434</v>
      </c>
      <c r="L351" s="242" t="s">
        <v>62</v>
      </c>
      <c r="M351" s="150">
        <v>46022</v>
      </c>
      <c r="N351" s="150">
        <v>46022</v>
      </c>
      <c r="O351" s="156"/>
      <c r="P351" s="241" t="s">
        <v>62</v>
      </c>
      <c r="Q351" s="156"/>
      <c r="R351" s="156"/>
    </row>
    <row r="352" spans="1:18" ht="14.25" x14ac:dyDescent="0.2">
      <c r="A352" s="332"/>
      <c r="B352" s="147" t="s">
        <v>76</v>
      </c>
      <c r="C352" s="242"/>
      <c r="D352" s="242"/>
      <c r="E352" s="242"/>
      <c r="F352" s="242"/>
      <c r="G352" s="242" t="s">
        <v>62</v>
      </c>
      <c r="H352" s="142" t="str">
        <f t="shared" si="163"/>
        <v>X</v>
      </c>
      <c r="I352" s="274" t="s">
        <v>62</v>
      </c>
      <c r="J352" s="274" t="str">
        <f t="shared" si="165"/>
        <v>X</v>
      </c>
      <c r="K352" s="242" t="str">
        <f t="shared" si="166"/>
        <v>X</v>
      </c>
      <c r="L352" s="242" t="s">
        <v>62</v>
      </c>
      <c r="M352" s="242"/>
      <c r="N352" s="242"/>
      <c r="O352" s="241" t="s">
        <v>62</v>
      </c>
      <c r="P352" s="241" t="s">
        <v>62</v>
      </c>
      <c r="Q352" s="241" t="s">
        <v>62</v>
      </c>
      <c r="R352" s="241" t="s">
        <v>62</v>
      </c>
    </row>
    <row r="353" spans="1:18" ht="65.45" customHeight="1" x14ac:dyDescent="0.2">
      <c r="A353" s="332"/>
      <c r="B353" s="148" t="s">
        <v>192</v>
      </c>
      <c r="C353" s="242"/>
      <c r="D353" s="242" t="s">
        <v>62</v>
      </c>
      <c r="E353" s="242"/>
      <c r="F353" s="242"/>
      <c r="G353" s="242">
        <f>G350</f>
        <v>434</v>
      </c>
      <c r="H353" s="142">
        <f t="shared" si="163"/>
        <v>434</v>
      </c>
      <c r="I353" s="274">
        <f t="shared" ref="I353" si="179">I350</f>
        <v>0</v>
      </c>
      <c r="J353" s="274">
        <f t="shared" si="165"/>
        <v>0</v>
      </c>
      <c r="K353" s="242">
        <f t="shared" si="166"/>
        <v>434</v>
      </c>
      <c r="L353" s="242" t="s">
        <v>62</v>
      </c>
      <c r="M353" s="150">
        <v>46022</v>
      </c>
      <c r="N353" s="150">
        <v>46022</v>
      </c>
      <c r="O353" s="156"/>
      <c r="P353" s="241" t="s">
        <v>62</v>
      </c>
      <c r="Q353" s="156"/>
      <c r="R353" s="156"/>
    </row>
    <row r="354" spans="1:18" ht="15" customHeight="1" x14ac:dyDescent="0.2">
      <c r="A354" s="332"/>
      <c r="B354" s="147" t="s">
        <v>193</v>
      </c>
      <c r="C354" s="242"/>
      <c r="D354" s="242"/>
      <c r="E354" s="242"/>
      <c r="F354" s="242"/>
      <c r="G354" s="242" t="s">
        <v>62</v>
      </c>
      <c r="H354" s="142" t="str">
        <f t="shared" si="163"/>
        <v>X</v>
      </c>
      <c r="I354" s="274" t="s">
        <v>62</v>
      </c>
      <c r="J354" s="274" t="str">
        <f t="shared" si="165"/>
        <v>X</v>
      </c>
      <c r="K354" s="242" t="str">
        <f t="shared" si="166"/>
        <v>X</v>
      </c>
      <c r="L354" s="242" t="s">
        <v>62</v>
      </c>
      <c r="M354" s="242"/>
      <c r="N354" s="242"/>
      <c r="O354" s="241" t="s">
        <v>62</v>
      </c>
      <c r="P354" s="241" t="s">
        <v>62</v>
      </c>
      <c r="Q354" s="241" t="s">
        <v>62</v>
      </c>
      <c r="R354" s="241" t="s">
        <v>62</v>
      </c>
    </row>
    <row r="355" spans="1:18" ht="38.65" customHeight="1" x14ac:dyDescent="0.2">
      <c r="A355" s="332"/>
      <c r="B355" s="148" t="s">
        <v>330</v>
      </c>
      <c r="C355" s="242"/>
      <c r="D355" s="242" t="s">
        <v>62</v>
      </c>
      <c r="E355" s="242"/>
      <c r="F355" s="242"/>
      <c r="G355" s="242">
        <f>G351</f>
        <v>434</v>
      </c>
      <c r="H355" s="142">
        <f t="shared" si="163"/>
        <v>434</v>
      </c>
      <c r="I355" s="274">
        <f t="shared" ref="I355" si="180">I351</f>
        <v>0</v>
      </c>
      <c r="J355" s="274">
        <f t="shared" si="165"/>
        <v>0</v>
      </c>
      <c r="K355" s="242">
        <f t="shared" si="166"/>
        <v>434</v>
      </c>
      <c r="L355" s="242" t="s">
        <v>62</v>
      </c>
      <c r="M355" s="150">
        <v>46022</v>
      </c>
      <c r="N355" s="150">
        <v>46022</v>
      </c>
      <c r="O355" s="156"/>
      <c r="P355" s="241" t="s">
        <v>62</v>
      </c>
      <c r="Q355" s="156"/>
      <c r="R355" s="156"/>
    </row>
    <row r="356" spans="1:18" ht="21" customHeight="1" x14ac:dyDescent="0.2">
      <c r="A356" s="332"/>
      <c r="B356" s="147" t="s">
        <v>71</v>
      </c>
      <c r="C356" s="242"/>
      <c r="D356" s="242"/>
      <c r="E356" s="242"/>
      <c r="F356" s="242"/>
      <c r="G356" s="242" t="s">
        <v>62</v>
      </c>
      <c r="H356" s="142" t="str">
        <f t="shared" si="163"/>
        <v>X</v>
      </c>
      <c r="I356" s="274" t="s">
        <v>62</v>
      </c>
      <c r="J356" s="274" t="str">
        <f t="shared" si="165"/>
        <v>X</v>
      </c>
      <c r="K356" s="242" t="str">
        <f t="shared" si="166"/>
        <v>X</v>
      </c>
      <c r="L356" s="242" t="s">
        <v>62</v>
      </c>
      <c r="M356" s="242"/>
      <c r="N356" s="242"/>
      <c r="O356" s="241" t="s">
        <v>62</v>
      </c>
      <c r="P356" s="241" t="s">
        <v>62</v>
      </c>
      <c r="Q356" s="241" t="s">
        <v>62</v>
      </c>
      <c r="R356" s="241" t="s">
        <v>62</v>
      </c>
    </row>
    <row r="357" spans="1:18" ht="21" customHeight="1" x14ac:dyDescent="0.2">
      <c r="A357" s="333"/>
      <c r="B357" s="148" t="s">
        <v>72</v>
      </c>
      <c r="C357" s="242"/>
      <c r="D357" s="242" t="s">
        <v>62</v>
      </c>
      <c r="E357" s="242"/>
      <c r="F357" s="242"/>
      <c r="G357" s="242">
        <f>G355</f>
        <v>434</v>
      </c>
      <c r="H357" s="142">
        <f t="shared" si="163"/>
        <v>434</v>
      </c>
      <c r="I357" s="274">
        <f t="shared" ref="I357" si="181">I355</f>
        <v>0</v>
      </c>
      <c r="J357" s="274">
        <f t="shared" si="165"/>
        <v>0</v>
      </c>
      <c r="K357" s="242">
        <f t="shared" si="166"/>
        <v>434</v>
      </c>
      <c r="L357" s="242" t="s">
        <v>62</v>
      </c>
      <c r="M357" s="150">
        <v>46022</v>
      </c>
      <c r="N357" s="150">
        <v>46022</v>
      </c>
      <c r="O357" s="156"/>
      <c r="P357" s="241" t="s">
        <v>62</v>
      </c>
      <c r="Q357" s="156"/>
      <c r="R357" s="156"/>
    </row>
    <row r="358" spans="1:18" s="56" customFormat="1" ht="74.45" customHeight="1" x14ac:dyDescent="0.25">
      <c r="A358" s="331" t="s">
        <v>256</v>
      </c>
      <c r="B358" s="137" t="str">
        <f>B350</f>
        <v>Результат предоставления субсидии 2 (код субсидии № 7033):</v>
      </c>
      <c r="C358" s="142" t="s">
        <v>191</v>
      </c>
      <c r="D358" s="141" t="s">
        <v>333</v>
      </c>
      <c r="E358" s="141" t="s">
        <v>320</v>
      </c>
      <c r="F358" s="142">
        <v>642</v>
      </c>
      <c r="G358" s="142">
        <v>520</v>
      </c>
      <c r="H358" s="142">
        <f t="shared" si="163"/>
        <v>520</v>
      </c>
      <c r="I358" s="142">
        <v>0</v>
      </c>
      <c r="J358" s="142">
        <f t="shared" si="165"/>
        <v>0</v>
      </c>
      <c r="K358" s="142">
        <f t="shared" si="166"/>
        <v>520</v>
      </c>
      <c r="L358" s="142"/>
      <c r="M358" s="242" t="s">
        <v>62</v>
      </c>
      <c r="N358" s="242" t="s">
        <v>62</v>
      </c>
      <c r="O358" s="156">
        <v>41317.879999999997</v>
      </c>
      <c r="P358" s="156"/>
      <c r="Q358" s="156"/>
      <c r="R358" s="156"/>
    </row>
    <row r="359" spans="1:18" ht="15.75" x14ac:dyDescent="0.2">
      <c r="A359" s="332"/>
      <c r="B359" s="146" t="s">
        <v>70</v>
      </c>
      <c r="C359" s="242"/>
      <c r="D359" s="242" t="s">
        <v>62</v>
      </c>
      <c r="E359" s="242"/>
      <c r="F359" s="242"/>
      <c r="G359" s="242">
        <f>G358</f>
        <v>520</v>
      </c>
      <c r="H359" s="142">
        <f t="shared" si="163"/>
        <v>520</v>
      </c>
      <c r="I359" s="274">
        <f t="shared" ref="I359" si="182">I358</f>
        <v>0</v>
      </c>
      <c r="J359" s="274">
        <f t="shared" si="165"/>
        <v>0</v>
      </c>
      <c r="K359" s="242">
        <f t="shared" si="166"/>
        <v>520</v>
      </c>
      <c r="L359" s="242" t="s">
        <v>62</v>
      </c>
      <c r="M359" s="150">
        <v>46022</v>
      </c>
      <c r="N359" s="150">
        <v>46022</v>
      </c>
      <c r="O359" s="156"/>
      <c r="P359" s="241" t="s">
        <v>62</v>
      </c>
      <c r="Q359" s="156"/>
      <c r="R359" s="156"/>
    </row>
    <row r="360" spans="1:18" ht="14.25" x14ac:dyDescent="0.2">
      <c r="A360" s="332"/>
      <c r="B360" s="147" t="s">
        <v>76</v>
      </c>
      <c r="C360" s="242"/>
      <c r="D360" s="242"/>
      <c r="E360" s="242"/>
      <c r="F360" s="242"/>
      <c r="G360" s="242" t="s">
        <v>62</v>
      </c>
      <c r="H360" s="142" t="str">
        <f t="shared" si="163"/>
        <v>X</v>
      </c>
      <c r="I360" s="274" t="s">
        <v>62</v>
      </c>
      <c r="J360" s="274" t="str">
        <f t="shared" si="165"/>
        <v>X</v>
      </c>
      <c r="K360" s="242" t="str">
        <f t="shared" si="166"/>
        <v>X</v>
      </c>
      <c r="L360" s="242" t="s">
        <v>62</v>
      </c>
      <c r="M360" s="242"/>
      <c r="N360" s="242"/>
      <c r="O360" s="241" t="s">
        <v>62</v>
      </c>
      <c r="P360" s="241" t="s">
        <v>62</v>
      </c>
      <c r="Q360" s="241" t="s">
        <v>62</v>
      </c>
      <c r="R360" s="241" t="s">
        <v>62</v>
      </c>
    </row>
    <row r="361" spans="1:18" ht="65.45" customHeight="1" x14ac:dyDescent="0.2">
      <c r="A361" s="332"/>
      <c r="B361" s="148" t="s">
        <v>192</v>
      </c>
      <c r="C361" s="242"/>
      <c r="D361" s="242" t="s">
        <v>62</v>
      </c>
      <c r="E361" s="242"/>
      <c r="F361" s="242"/>
      <c r="G361" s="242">
        <f>G358</f>
        <v>520</v>
      </c>
      <c r="H361" s="142">
        <f t="shared" si="163"/>
        <v>520</v>
      </c>
      <c r="I361" s="274">
        <f t="shared" ref="I361" si="183">I358</f>
        <v>0</v>
      </c>
      <c r="J361" s="274">
        <f t="shared" si="165"/>
        <v>0</v>
      </c>
      <c r="K361" s="242">
        <f t="shared" si="166"/>
        <v>520</v>
      </c>
      <c r="L361" s="242" t="s">
        <v>62</v>
      </c>
      <c r="M361" s="150">
        <v>46022</v>
      </c>
      <c r="N361" s="150">
        <v>46022</v>
      </c>
      <c r="O361" s="156"/>
      <c r="P361" s="241" t="s">
        <v>62</v>
      </c>
      <c r="Q361" s="156"/>
      <c r="R361" s="156"/>
    </row>
    <row r="362" spans="1:18" ht="15" customHeight="1" x14ac:dyDescent="0.2">
      <c r="A362" s="332"/>
      <c r="B362" s="147" t="s">
        <v>193</v>
      </c>
      <c r="C362" s="242"/>
      <c r="D362" s="242"/>
      <c r="E362" s="242"/>
      <c r="F362" s="242"/>
      <c r="G362" s="242" t="s">
        <v>62</v>
      </c>
      <c r="H362" s="142" t="str">
        <f t="shared" si="163"/>
        <v>X</v>
      </c>
      <c r="I362" s="274" t="s">
        <v>62</v>
      </c>
      <c r="J362" s="274" t="str">
        <f t="shared" si="165"/>
        <v>X</v>
      </c>
      <c r="K362" s="242" t="str">
        <f t="shared" si="166"/>
        <v>X</v>
      </c>
      <c r="L362" s="242" t="s">
        <v>62</v>
      </c>
      <c r="M362" s="242"/>
      <c r="N362" s="242"/>
      <c r="O362" s="241" t="s">
        <v>62</v>
      </c>
      <c r="P362" s="241" t="s">
        <v>62</v>
      </c>
      <c r="Q362" s="241" t="s">
        <v>62</v>
      </c>
      <c r="R362" s="241" t="s">
        <v>62</v>
      </c>
    </row>
    <row r="363" spans="1:18" ht="38.65" customHeight="1" x14ac:dyDescent="0.2">
      <c r="A363" s="332"/>
      <c r="B363" s="148" t="s">
        <v>330</v>
      </c>
      <c r="C363" s="242"/>
      <c r="D363" s="242" t="s">
        <v>62</v>
      </c>
      <c r="E363" s="242"/>
      <c r="F363" s="242"/>
      <c r="G363" s="242">
        <f>G359</f>
        <v>520</v>
      </c>
      <c r="H363" s="142">
        <f t="shared" si="163"/>
        <v>520</v>
      </c>
      <c r="I363" s="274">
        <f t="shared" ref="I363" si="184">I359</f>
        <v>0</v>
      </c>
      <c r="J363" s="274">
        <f t="shared" si="165"/>
        <v>0</v>
      </c>
      <c r="K363" s="242">
        <f t="shared" si="166"/>
        <v>520</v>
      </c>
      <c r="L363" s="242" t="s">
        <v>62</v>
      </c>
      <c r="M363" s="150">
        <v>46022</v>
      </c>
      <c r="N363" s="150">
        <v>46022</v>
      </c>
      <c r="O363" s="156"/>
      <c r="P363" s="241" t="s">
        <v>62</v>
      </c>
      <c r="Q363" s="156"/>
      <c r="R363" s="156"/>
    </row>
    <row r="364" spans="1:18" ht="21" customHeight="1" x14ac:dyDescent="0.2">
      <c r="A364" s="332"/>
      <c r="B364" s="147" t="s">
        <v>71</v>
      </c>
      <c r="C364" s="242"/>
      <c r="D364" s="242"/>
      <c r="E364" s="242"/>
      <c r="F364" s="242"/>
      <c r="G364" s="242" t="s">
        <v>62</v>
      </c>
      <c r="H364" s="142" t="str">
        <f t="shared" si="163"/>
        <v>X</v>
      </c>
      <c r="I364" s="274" t="s">
        <v>62</v>
      </c>
      <c r="J364" s="274" t="str">
        <f t="shared" si="165"/>
        <v>X</v>
      </c>
      <c r="K364" s="242" t="str">
        <f t="shared" si="166"/>
        <v>X</v>
      </c>
      <c r="L364" s="242" t="s">
        <v>62</v>
      </c>
      <c r="M364" s="242"/>
      <c r="N364" s="242"/>
      <c r="O364" s="241" t="s">
        <v>62</v>
      </c>
      <c r="P364" s="241" t="s">
        <v>62</v>
      </c>
      <c r="Q364" s="241" t="s">
        <v>62</v>
      </c>
      <c r="R364" s="241" t="s">
        <v>62</v>
      </c>
    </row>
    <row r="365" spans="1:18" ht="21" customHeight="1" x14ac:dyDescent="0.2">
      <c r="A365" s="333"/>
      <c r="B365" s="148" t="s">
        <v>72</v>
      </c>
      <c r="C365" s="242"/>
      <c r="D365" s="242" t="s">
        <v>62</v>
      </c>
      <c r="E365" s="242"/>
      <c r="F365" s="242"/>
      <c r="G365" s="242">
        <f>G363</f>
        <v>520</v>
      </c>
      <c r="H365" s="142">
        <f t="shared" si="163"/>
        <v>520</v>
      </c>
      <c r="I365" s="274">
        <f t="shared" ref="I365" si="185">I363</f>
        <v>0</v>
      </c>
      <c r="J365" s="274">
        <f t="shared" si="165"/>
        <v>0</v>
      </c>
      <c r="K365" s="242">
        <f t="shared" si="166"/>
        <v>520</v>
      </c>
      <c r="L365" s="242" t="s">
        <v>62</v>
      </c>
      <c r="M365" s="150">
        <v>46022</v>
      </c>
      <c r="N365" s="150">
        <v>46022</v>
      </c>
      <c r="O365" s="156"/>
      <c r="P365" s="241" t="s">
        <v>62</v>
      </c>
      <c r="Q365" s="156"/>
      <c r="R365" s="156"/>
    </row>
    <row r="366" spans="1:18" s="56" customFormat="1" ht="74.45" customHeight="1" x14ac:dyDescent="0.25">
      <c r="A366" s="331" t="s">
        <v>257</v>
      </c>
      <c r="B366" s="137" t="str">
        <f>B358</f>
        <v>Результат предоставления субсидии 2 (код субсидии № 7033):</v>
      </c>
      <c r="C366" s="142" t="s">
        <v>191</v>
      </c>
      <c r="D366" s="141" t="s">
        <v>333</v>
      </c>
      <c r="E366" s="141" t="s">
        <v>320</v>
      </c>
      <c r="F366" s="142">
        <v>642</v>
      </c>
      <c r="G366" s="142">
        <v>631</v>
      </c>
      <c r="H366" s="142">
        <f t="shared" si="163"/>
        <v>631</v>
      </c>
      <c r="I366" s="142">
        <v>660</v>
      </c>
      <c r="J366" s="142">
        <f t="shared" si="165"/>
        <v>660</v>
      </c>
      <c r="K366" s="142">
        <f t="shared" si="166"/>
        <v>631</v>
      </c>
      <c r="L366" s="142"/>
      <c r="M366" s="242" t="s">
        <v>62</v>
      </c>
      <c r="N366" s="242" t="s">
        <v>62</v>
      </c>
      <c r="O366" s="156">
        <v>49056.02</v>
      </c>
      <c r="P366" s="156"/>
      <c r="Q366" s="156">
        <v>10111.5</v>
      </c>
      <c r="R366" s="156">
        <v>10111.5</v>
      </c>
    </row>
    <row r="367" spans="1:18" ht="15.75" x14ac:dyDescent="0.2">
      <c r="A367" s="332"/>
      <c r="B367" s="146" t="s">
        <v>70</v>
      </c>
      <c r="C367" s="242"/>
      <c r="D367" s="242" t="s">
        <v>62</v>
      </c>
      <c r="E367" s="242"/>
      <c r="F367" s="242"/>
      <c r="G367" s="242">
        <f>G366</f>
        <v>631</v>
      </c>
      <c r="H367" s="142">
        <f t="shared" si="163"/>
        <v>631</v>
      </c>
      <c r="I367" s="274">
        <f t="shared" ref="I367" si="186">I366</f>
        <v>660</v>
      </c>
      <c r="J367" s="274">
        <f t="shared" si="165"/>
        <v>660</v>
      </c>
      <c r="K367" s="242">
        <f t="shared" si="166"/>
        <v>631</v>
      </c>
      <c r="L367" s="242" t="s">
        <v>62</v>
      </c>
      <c r="M367" s="150">
        <v>46022</v>
      </c>
      <c r="N367" s="150">
        <v>46022</v>
      </c>
      <c r="O367" s="156"/>
      <c r="P367" s="241" t="s">
        <v>62</v>
      </c>
      <c r="Q367" s="156"/>
      <c r="R367" s="156"/>
    </row>
    <row r="368" spans="1:18" ht="14.25" x14ac:dyDescent="0.2">
      <c r="A368" s="332"/>
      <c r="B368" s="147" t="s">
        <v>76</v>
      </c>
      <c r="C368" s="242"/>
      <c r="D368" s="242"/>
      <c r="E368" s="242"/>
      <c r="F368" s="242"/>
      <c r="G368" s="242" t="s">
        <v>62</v>
      </c>
      <c r="H368" s="142" t="str">
        <f t="shared" si="163"/>
        <v>X</v>
      </c>
      <c r="I368" s="274" t="s">
        <v>62</v>
      </c>
      <c r="J368" s="274" t="str">
        <f t="shared" si="165"/>
        <v>X</v>
      </c>
      <c r="K368" s="242" t="str">
        <f t="shared" si="166"/>
        <v>X</v>
      </c>
      <c r="L368" s="242" t="s">
        <v>62</v>
      </c>
      <c r="M368" s="242"/>
      <c r="N368" s="242"/>
      <c r="O368" s="241" t="s">
        <v>62</v>
      </c>
      <c r="P368" s="241" t="s">
        <v>62</v>
      </c>
      <c r="Q368" s="241" t="s">
        <v>62</v>
      </c>
      <c r="R368" s="241" t="s">
        <v>62</v>
      </c>
    </row>
    <row r="369" spans="1:18" ht="65.45" customHeight="1" x14ac:dyDescent="0.2">
      <c r="A369" s="332"/>
      <c r="B369" s="148" t="s">
        <v>192</v>
      </c>
      <c r="C369" s="242"/>
      <c r="D369" s="242" t="s">
        <v>62</v>
      </c>
      <c r="E369" s="242"/>
      <c r="F369" s="242"/>
      <c r="G369" s="242">
        <f>G366</f>
        <v>631</v>
      </c>
      <c r="H369" s="142">
        <f t="shared" si="163"/>
        <v>631</v>
      </c>
      <c r="I369" s="274">
        <f t="shared" ref="I369" si="187">I366</f>
        <v>660</v>
      </c>
      <c r="J369" s="274">
        <f t="shared" si="165"/>
        <v>660</v>
      </c>
      <c r="K369" s="242">
        <f t="shared" si="166"/>
        <v>631</v>
      </c>
      <c r="L369" s="242" t="s">
        <v>62</v>
      </c>
      <c r="M369" s="150">
        <v>46022</v>
      </c>
      <c r="N369" s="150">
        <v>46022</v>
      </c>
      <c r="O369" s="156"/>
      <c r="P369" s="241" t="s">
        <v>62</v>
      </c>
      <c r="Q369" s="156"/>
      <c r="R369" s="156"/>
    </row>
    <row r="370" spans="1:18" ht="15" customHeight="1" x14ac:dyDescent="0.2">
      <c r="A370" s="332"/>
      <c r="B370" s="147" t="s">
        <v>193</v>
      </c>
      <c r="C370" s="242"/>
      <c r="D370" s="242"/>
      <c r="E370" s="242"/>
      <c r="F370" s="242"/>
      <c r="G370" s="242" t="s">
        <v>62</v>
      </c>
      <c r="H370" s="142" t="str">
        <f t="shared" si="163"/>
        <v>X</v>
      </c>
      <c r="I370" s="274" t="s">
        <v>62</v>
      </c>
      <c r="J370" s="274" t="str">
        <f t="shared" si="165"/>
        <v>X</v>
      </c>
      <c r="K370" s="242" t="str">
        <f t="shared" si="166"/>
        <v>X</v>
      </c>
      <c r="L370" s="242" t="s">
        <v>62</v>
      </c>
      <c r="M370" s="242"/>
      <c r="N370" s="242"/>
      <c r="O370" s="241" t="s">
        <v>62</v>
      </c>
      <c r="P370" s="241" t="s">
        <v>62</v>
      </c>
      <c r="Q370" s="241" t="s">
        <v>62</v>
      </c>
      <c r="R370" s="241" t="s">
        <v>62</v>
      </c>
    </row>
    <row r="371" spans="1:18" ht="38.65" customHeight="1" x14ac:dyDescent="0.2">
      <c r="A371" s="332"/>
      <c r="B371" s="148" t="s">
        <v>330</v>
      </c>
      <c r="C371" s="242"/>
      <c r="D371" s="242" t="s">
        <v>62</v>
      </c>
      <c r="E371" s="242"/>
      <c r="F371" s="242"/>
      <c r="G371" s="242">
        <f>G367</f>
        <v>631</v>
      </c>
      <c r="H371" s="142">
        <f t="shared" si="163"/>
        <v>631</v>
      </c>
      <c r="I371" s="274">
        <f t="shared" ref="I371" si="188">I367</f>
        <v>660</v>
      </c>
      <c r="J371" s="274">
        <f t="shared" si="165"/>
        <v>660</v>
      </c>
      <c r="K371" s="242">
        <f t="shared" si="166"/>
        <v>631</v>
      </c>
      <c r="L371" s="242" t="s">
        <v>62</v>
      </c>
      <c r="M371" s="150">
        <v>46022</v>
      </c>
      <c r="N371" s="150">
        <v>46022</v>
      </c>
      <c r="O371" s="156"/>
      <c r="P371" s="241" t="s">
        <v>62</v>
      </c>
      <c r="Q371" s="156"/>
      <c r="R371" s="156"/>
    </row>
    <row r="372" spans="1:18" ht="21" customHeight="1" x14ac:dyDescent="0.2">
      <c r="A372" s="332"/>
      <c r="B372" s="147" t="s">
        <v>71</v>
      </c>
      <c r="C372" s="242"/>
      <c r="D372" s="242"/>
      <c r="E372" s="242"/>
      <c r="F372" s="242"/>
      <c r="G372" s="242" t="s">
        <v>62</v>
      </c>
      <c r="H372" s="142" t="str">
        <f t="shared" si="163"/>
        <v>X</v>
      </c>
      <c r="I372" s="274" t="s">
        <v>62</v>
      </c>
      <c r="J372" s="274" t="str">
        <f t="shared" si="165"/>
        <v>X</v>
      </c>
      <c r="K372" s="242" t="str">
        <f t="shared" si="166"/>
        <v>X</v>
      </c>
      <c r="L372" s="242" t="s">
        <v>62</v>
      </c>
      <c r="M372" s="242"/>
      <c r="N372" s="242"/>
      <c r="O372" s="241" t="s">
        <v>62</v>
      </c>
      <c r="P372" s="241" t="s">
        <v>62</v>
      </c>
      <c r="Q372" s="241" t="s">
        <v>62</v>
      </c>
      <c r="R372" s="241" t="s">
        <v>62</v>
      </c>
    </row>
    <row r="373" spans="1:18" ht="21" customHeight="1" x14ac:dyDescent="0.2">
      <c r="A373" s="333"/>
      <c r="B373" s="148" t="s">
        <v>72</v>
      </c>
      <c r="C373" s="242"/>
      <c r="D373" s="242" t="s">
        <v>62</v>
      </c>
      <c r="E373" s="242"/>
      <c r="F373" s="242"/>
      <c r="G373" s="242">
        <f>G371</f>
        <v>631</v>
      </c>
      <c r="H373" s="142">
        <f t="shared" si="163"/>
        <v>631</v>
      </c>
      <c r="I373" s="274">
        <f t="shared" ref="I373" si="189">I371</f>
        <v>660</v>
      </c>
      <c r="J373" s="274">
        <f t="shared" si="165"/>
        <v>660</v>
      </c>
      <c r="K373" s="242">
        <f t="shared" si="166"/>
        <v>631</v>
      </c>
      <c r="L373" s="242" t="s">
        <v>62</v>
      </c>
      <c r="M373" s="150">
        <v>46022</v>
      </c>
      <c r="N373" s="150">
        <v>46022</v>
      </c>
      <c r="O373" s="156"/>
      <c r="P373" s="241" t="s">
        <v>62</v>
      </c>
      <c r="Q373" s="156"/>
      <c r="R373" s="156"/>
    </row>
    <row r="374" spans="1:18" s="56" customFormat="1" ht="74.45" customHeight="1" x14ac:dyDescent="0.25">
      <c r="A374" s="331" t="s">
        <v>258</v>
      </c>
      <c r="B374" s="137" t="str">
        <f>B366</f>
        <v>Результат предоставления субсидии 2 (код субсидии № 7033):</v>
      </c>
      <c r="C374" s="142" t="s">
        <v>191</v>
      </c>
      <c r="D374" s="141" t="s">
        <v>333</v>
      </c>
      <c r="E374" s="141" t="s">
        <v>320</v>
      </c>
      <c r="F374" s="142">
        <v>642</v>
      </c>
      <c r="G374" s="142">
        <v>225</v>
      </c>
      <c r="H374" s="142">
        <f t="shared" si="163"/>
        <v>225</v>
      </c>
      <c r="I374" s="142">
        <v>0</v>
      </c>
      <c r="J374" s="142">
        <f t="shared" si="165"/>
        <v>0</v>
      </c>
      <c r="K374" s="142">
        <f t="shared" si="166"/>
        <v>225</v>
      </c>
      <c r="L374" s="142"/>
      <c r="M374" s="242" t="s">
        <v>62</v>
      </c>
      <c r="N374" s="242" t="s">
        <v>62</v>
      </c>
      <c r="O374" s="156">
        <v>12876.34</v>
      </c>
      <c r="P374" s="156"/>
      <c r="Q374" s="156"/>
      <c r="R374" s="156"/>
    </row>
    <row r="375" spans="1:18" ht="15.75" x14ac:dyDescent="0.2">
      <c r="A375" s="332"/>
      <c r="B375" s="146" t="s">
        <v>70</v>
      </c>
      <c r="C375" s="242"/>
      <c r="D375" s="242" t="s">
        <v>62</v>
      </c>
      <c r="E375" s="242"/>
      <c r="F375" s="242"/>
      <c r="G375" s="242">
        <f>G374</f>
        <v>225</v>
      </c>
      <c r="H375" s="142">
        <f t="shared" si="163"/>
        <v>225</v>
      </c>
      <c r="I375" s="274">
        <f t="shared" ref="I375" si="190">I374</f>
        <v>0</v>
      </c>
      <c r="J375" s="274">
        <f t="shared" si="165"/>
        <v>0</v>
      </c>
      <c r="K375" s="242">
        <f t="shared" si="166"/>
        <v>225</v>
      </c>
      <c r="L375" s="242" t="s">
        <v>62</v>
      </c>
      <c r="M375" s="150">
        <v>46022</v>
      </c>
      <c r="N375" s="150">
        <v>46022</v>
      </c>
      <c r="O375" s="156"/>
      <c r="P375" s="241" t="s">
        <v>62</v>
      </c>
      <c r="Q375" s="156"/>
      <c r="R375" s="156"/>
    </row>
    <row r="376" spans="1:18" ht="14.25" x14ac:dyDescent="0.2">
      <c r="A376" s="332"/>
      <c r="B376" s="147" t="s">
        <v>76</v>
      </c>
      <c r="C376" s="242"/>
      <c r="D376" s="242"/>
      <c r="E376" s="242"/>
      <c r="F376" s="242"/>
      <c r="G376" s="242" t="s">
        <v>62</v>
      </c>
      <c r="H376" s="142" t="str">
        <f t="shared" si="163"/>
        <v>X</v>
      </c>
      <c r="I376" s="274" t="s">
        <v>62</v>
      </c>
      <c r="J376" s="274" t="str">
        <f t="shared" si="165"/>
        <v>X</v>
      </c>
      <c r="K376" s="242" t="str">
        <f t="shared" si="166"/>
        <v>X</v>
      </c>
      <c r="L376" s="242" t="s">
        <v>62</v>
      </c>
      <c r="M376" s="242"/>
      <c r="N376" s="242"/>
      <c r="O376" s="241" t="s">
        <v>62</v>
      </c>
      <c r="P376" s="241" t="s">
        <v>62</v>
      </c>
      <c r="Q376" s="241" t="s">
        <v>62</v>
      </c>
      <c r="R376" s="241" t="s">
        <v>62</v>
      </c>
    </row>
    <row r="377" spans="1:18" ht="65.45" customHeight="1" x14ac:dyDescent="0.2">
      <c r="A377" s="332"/>
      <c r="B377" s="148" t="s">
        <v>192</v>
      </c>
      <c r="C377" s="242"/>
      <c r="D377" s="242" t="s">
        <v>62</v>
      </c>
      <c r="E377" s="242"/>
      <c r="F377" s="242"/>
      <c r="G377" s="242">
        <f>G374</f>
        <v>225</v>
      </c>
      <c r="H377" s="142">
        <f t="shared" si="163"/>
        <v>225</v>
      </c>
      <c r="I377" s="274">
        <f t="shared" ref="I377" si="191">I374</f>
        <v>0</v>
      </c>
      <c r="J377" s="274">
        <f t="shared" si="165"/>
        <v>0</v>
      </c>
      <c r="K377" s="242">
        <f t="shared" si="166"/>
        <v>225</v>
      </c>
      <c r="L377" s="242" t="s">
        <v>62</v>
      </c>
      <c r="M377" s="150">
        <v>46022</v>
      </c>
      <c r="N377" s="150">
        <v>46022</v>
      </c>
      <c r="O377" s="156"/>
      <c r="P377" s="241" t="s">
        <v>62</v>
      </c>
      <c r="Q377" s="156"/>
      <c r="R377" s="156"/>
    </row>
    <row r="378" spans="1:18" ht="15" customHeight="1" x14ac:dyDescent="0.2">
      <c r="A378" s="332"/>
      <c r="B378" s="147" t="s">
        <v>193</v>
      </c>
      <c r="C378" s="242"/>
      <c r="D378" s="242"/>
      <c r="E378" s="242"/>
      <c r="F378" s="242"/>
      <c r="G378" s="242" t="s">
        <v>62</v>
      </c>
      <c r="H378" s="142" t="str">
        <f t="shared" si="163"/>
        <v>X</v>
      </c>
      <c r="I378" s="274" t="s">
        <v>62</v>
      </c>
      <c r="J378" s="274" t="str">
        <f t="shared" si="165"/>
        <v>X</v>
      </c>
      <c r="K378" s="242" t="str">
        <f t="shared" si="166"/>
        <v>X</v>
      </c>
      <c r="L378" s="242" t="s">
        <v>62</v>
      </c>
      <c r="M378" s="242"/>
      <c r="N378" s="242"/>
      <c r="O378" s="241" t="s">
        <v>62</v>
      </c>
      <c r="P378" s="241" t="s">
        <v>62</v>
      </c>
      <c r="Q378" s="241" t="s">
        <v>62</v>
      </c>
      <c r="R378" s="241" t="s">
        <v>62</v>
      </c>
    </row>
    <row r="379" spans="1:18" ht="38.65" customHeight="1" x14ac:dyDescent="0.2">
      <c r="A379" s="332"/>
      <c r="B379" s="148" t="s">
        <v>330</v>
      </c>
      <c r="C379" s="242"/>
      <c r="D379" s="242" t="s">
        <v>62</v>
      </c>
      <c r="E379" s="242"/>
      <c r="F379" s="242"/>
      <c r="G379" s="242">
        <f>G375</f>
        <v>225</v>
      </c>
      <c r="H379" s="142">
        <f t="shared" si="163"/>
        <v>225</v>
      </c>
      <c r="I379" s="274">
        <f t="shared" ref="I379" si="192">I375</f>
        <v>0</v>
      </c>
      <c r="J379" s="274">
        <f t="shared" si="165"/>
        <v>0</v>
      </c>
      <c r="K379" s="242">
        <f t="shared" si="166"/>
        <v>225</v>
      </c>
      <c r="L379" s="242" t="s">
        <v>62</v>
      </c>
      <c r="M379" s="150">
        <v>46022</v>
      </c>
      <c r="N379" s="150">
        <v>46022</v>
      </c>
      <c r="O379" s="156"/>
      <c r="P379" s="241" t="s">
        <v>62</v>
      </c>
      <c r="Q379" s="156"/>
      <c r="R379" s="156"/>
    </row>
    <row r="380" spans="1:18" ht="21" customHeight="1" x14ac:dyDescent="0.2">
      <c r="A380" s="332"/>
      <c r="B380" s="147" t="s">
        <v>71</v>
      </c>
      <c r="C380" s="242"/>
      <c r="D380" s="242"/>
      <c r="E380" s="242"/>
      <c r="F380" s="242"/>
      <c r="G380" s="242" t="s">
        <v>62</v>
      </c>
      <c r="H380" s="142" t="str">
        <f t="shared" si="163"/>
        <v>X</v>
      </c>
      <c r="I380" s="274" t="s">
        <v>62</v>
      </c>
      <c r="J380" s="274" t="str">
        <f t="shared" si="165"/>
        <v>X</v>
      </c>
      <c r="K380" s="242" t="str">
        <f t="shared" si="166"/>
        <v>X</v>
      </c>
      <c r="L380" s="242" t="s">
        <v>62</v>
      </c>
      <c r="M380" s="242"/>
      <c r="N380" s="242"/>
      <c r="O380" s="241" t="s">
        <v>62</v>
      </c>
      <c r="P380" s="241" t="s">
        <v>62</v>
      </c>
      <c r="Q380" s="241" t="s">
        <v>62</v>
      </c>
      <c r="R380" s="241" t="s">
        <v>62</v>
      </c>
    </row>
    <row r="381" spans="1:18" ht="21" customHeight="1" x14ac:dyDescent="0.2">
      <c r="A381" s="333"/>
      <c r="B381" s="148" t="s">
        <v>72</v>
      </c>
      <c r="C381" s="242"/>
      <c r="D381" s="242" t="s">
        <v>62</v>
      </c>
      <c r="E381" s="242"/>
      <c r="F381" s="242"/>
      <c r="G381" s="242">
        <f>G379</f>
        <v>225</v>
      </c>
      <c r="H381" s="142">
        <f t="shared" si="163"/>
        <v>225</v>
      </c>
      <c r="I381" s="274">
        <f t="shared" ref="I381" si="193">I379</f>
        <v>0</v>
      </c>
      <c r="J381" s="274">
        <f t="shared" si="165"/>
        <v>0</v>
      </c>
      <c r="K381" s="242">
        <f t="shared" si="166"/>
        <v>225</v>
      </c>
      <c r="L381" s="242" t="s">
        <v>62</v>
      </c>
      <c r="M381" s="150">
        <v>46022</v>
      </c>
      <c r="N381" s="150">
        <v>46022</v>
      </c>
      <c r="O381" s="156"/>
      <c r="P381" s="241" t="s">
        <v>62</v>
      </c>
      <c r="Q381" s="156"/>
      <c r="R381" s="156"/>
    </row>
    <row r="382" spans="1:18" s="56" customFormat="1" ht="74.45" customHeight="1" x14ac:dyDescent="0.25">
      <c r="A382" s="331" t="s">
        <v>259</v>
      </c>
      <c r="B382" s="137" t="str">
        <f>B374</f>
        <v>Результат предоставления субсидии 2 (код субсидии № 7033):</v>
      </c>
      <c r="C382" s="142" t="s">
        <v>191</v>
      </c>
      <c r="D382" s="141" t="s">
        <v>333</v>
      </c>
      <c r="E382" s="141" t="s">
        <v>320</v>
      </c>
      <c r="F382" s="142">
        <v>642</v>
      </c>
      <c r="G382" s="142">
        <v>292</v>
      </c>
      <c r="H382" s="142">
        <f t="shared" si="163"/>
        <v>292</v>
      </c>
      <c r="I382" s="142">
        <v>0</v>
      </c>
      <c r="J382" s="142">
        <f t="shared" si="165"/>
        <v>0</v>
      </c>
      <c r="K382" s="142">
        <f t="shared" si="166"/>
        <v>292</v>
      </c>
      <c r="L382" s="142"/>
      <c r="M382" s="242" t="s">
        <v>62</v>
      </c>
      <c r="N382" s="242" t="s">
        <v>62</v>
      </c>
      <c r="O382" s="156">
        <v>24085.599999999999</v>
      </c>
      <c r="P382" s="156"/>
      <c r="Q382" s="156"/>
      <c r="R382" s="156"/>
    </row>
    <row r="383" spans="1:18" ht="15.75" x14ac:dyDescent="0.2">
      <c r="A383" s="332"/>
      <c r="B383" s="146" t="s">
        <v>70</v>
      </c>
      <c r="C383" s="242"/>
      <c r="D383" s="242" t="s">
        <v>62</v>
      </c>
      <c r="E383" s="242"/>
      <c r="F383" s="242"/>
      <c r="G383" s="242">
        <f>G382</f>
        <v>292</v>
      </c>
      <c r="H383" s="142">
        <f t="shared" si="163"/>
        <v>292</v>
      </c>
      <c r="I383" s="274">
        <f t="shared" ref="I383" si="194">I382</f>
        <v>0</v>
      </c>
      <c r="J383" s="274">
        <f t="shared" si="165"/>
        <v>0</v>
      </c>
      <c r="K383" s="242">
        <f t="shared" si="166"/>
        <v>292</v>
      </c>
      <c r="L383" s="242" t="s">
        <v>62</v>
      </c>
      <c r="M383" s="150">
        <v>46022</v>
      </c>
      <c r="N383" s="150">
        <v>46022</v>
      </c>
      <c r="O383" s="156"/>
      <c r="P383" s="241" t="s">
        <v>62</v>
      </c>
      <c r="Q383" s="156"/>
      <c r="R383" s="156"/>
    </row>
    <row r="384" spans="1:18" ht="14.25" x14ac:dyDescent="0.2">
      <c r="A384" s="332"/>
      <c r="B384" s="147" t="s">
        <v>76</v>
      </c>
      <c r="C384" s="242"/>
      <c r="D384" s="242"/>
      <c r="E384" s="242"/>
      <c r="F384" s="242"/>
      <c r="G384" s="242" t="s">
        <v>62</v>
      </c>
      <c r="H384" s="142" t="str">
        <f t="shared" si="163"/>
        <v>X</v>
      </c>
      <c r="I384" s="274" t="s">
        <v>62</v>
      </c>
      <c r="J384" s="274" t="str">
        <f t="shared" si="165"/>
        <v>X</v>
      </c>
      <c r="K384" s="242" t="str">
        <f t="shared" si="166"/>
        <v>X</v>
      </c>
      <c r="L384" s="242" t="s">
        <v>62</v>
      </c>
      <c r="M384" s="242"/>
      <c r="N384" s="242"/>
      <c r="O384" s="241" t="s">
        <v>62</v>
      </c>
      <c r="P384" s="241" t="s">
        <v>62</v>
      </c>
      <c r="Q384" s="241" t="s">
        <v>62</v>
      </c>
      <c r="R384" s="241" t="s">
        <v>62</v>
      </c>
    </row>
    <row r="385" spans="1:18" ht="65.45" customHeight="1" x14ac:dyDescent="0.2">
      <c r="A385" s="332"/>
      <c r="B385" s="148" t="s">
        <v>192</v>
      </c>
      <c r="C385" s="242"/>
      <c r="D385" s="242" t="s">
        <v>62</v>
      </c>
      <c r="E385" s="242"/>
      <c r="F385" s="242"/>
      <c r="G385" s="242">
        <f>G382</f>
        <v>292</v>
      </c>
      <c r="H385" s="142">
        <f t="shared" si="163"/>
        <v>292</v>
      </c>
      <c r="I385" s="274">
        <f t="shared" ref="I385" si="195">I382</f>
        <v>0</v>
      </c>
      <c r="J385" s="274">
        <f t="shared" si="165"/>
        <v>0</v>
      </c>
      <c r="K385" s="242">
        <f t="shared" si="166"/>
        <v>292</v>
      </c>
      <c r="L385" s="242" t="s">
        <v>62</v>
      </c>
      <c r="M385" s="150">
        <v>46022</v>
      </c>
      <c r="N385" s="150">
        <v>46022</v>
      </c>
      <c r="O385" s="156"/>
      <c r="P385" s="241" t="s">
        <v>62</v>
      </c>
      <c r="Q385" s="156"/>
      <c r="R385" s="156"/>
    </row>
    <row r="386" spans="1:18" ht="15" customHeight="1" x14ac:dyDescent="0.2">
      <c r="A386" s="332"/>
      <c r="B386" s="147" t="s">
        <v>193</v>
      </c>
      <c r="C386" s="242"/>
      <c r="D386" s="242"/>
      <c r="E386" s="242"/>
      <c r="F386" s="242"/>
      <c r="G386" s="242" t="s">
        <v>62</v>
      </c>
      <c r="H386" s="142" t="str">
        <f t="shared" si="163"/>
        <v>X</v>
      </c>
      <c r="I386" s="274" t="s">
        <v>62</v>
      </c>
      <c r="J386" s="274" t="str">
        <f t="shared" si="165"/>
        <v>X</v>
      </c>
      <c r="K386" s="242" t="str">
        <f t="shared" si="166"/>
        <v>X</v>
      </c>
      <c r="L386" s="242" t="s">
        <v>62</v>
      </c>
      <c r="M386" s="242"/>
      <c r="N386" s="242"/>
      <c r="O386" s="241" t="s">
        <v>62</v>
      </c>
      <c r="P386" s="241" t="s">
        <v>62</v>
      </c>
      <c r="Q386" s="241" t="s">
        <v>62</v>
      </c>
      <c r="R386" s="241" t="s">
        <v>62</v>
      </c>
    </row>
    <row r="387" spans="1:18" ht="38.65" customHeight="1" x14ac:dyDescent="0.2">
      <c r="A387" s="332"/>
      <c r="B387" s="148" t="s">
        <v>330</v>
      </c>
      <c r="C387" s="242"/>
      <c r="D387" s="242" t="s">
        <v>62</v>
      </c>
      <c r="E387" s="242"/>
      <c r="F387" s="242"/>
      <c r="G387" s="242">
        <f>G383</f>
        <v>292</v>
      </c>
      <c r="H387" s="142">
        <f t="shared" si="163"/>
        <v>292</v>
      </c>
      <c r="I387" s="274">
        <f t="shared" ref="I387" si="196">I383</f>
        <v>0</v>
      </c>
      <c r="J387" s="274">
        <f t="shared" si="165"/>
        <v>0</v>
      </c>
      <c r="K387" s="242">
        <f t="shared" si="166"/>
        <v>292</v>
      </c>
      <c r="L387" s="242" t="s">
        <v>62</v>
      </c>
      <c r="M387" s="150">
        <v>46022</v>
      </c>
      <c r="N387" s="150">
        <v>46022</v>
      </c>
      <c r="O387" s="156"/>
      <c r="P387" s="241" t="s">
        <v>62</v>
      </c>
      <c r="Q387" s="156"/>
      <c r="R387" s="156"/>
    </row>
    <row r="388" spans="1:18" ht="21" customHeight="1" x14ac:dyDescent="0.2">
      <c r="A388" s="332"/>
      <c r="B388" s="147" t="s">
        <v>71</v>
      </c>
      <c r="C388" s="242"/>
      <c r="D388" s="242"/>
      <c r="E388" s="242"/>
      <c r="F388" s="242"/>
      <c r="G388" s="242" t="s">
        <v>62</v>
      </c>
      <c r="H388" s="142" t="str">
        <f t="shared" si="163"/>
        <v>X</v>
      </c>
      <c r="I388" s="274" t="s">
        <v>62</v>
      </c>
      <c r="J388" s="274" t="str">
        <f t="shared" si="165"/>
        <v>X</v>
      </c>
      <c r="K388" s="242" t="str">
        <f t="shared" si="166"/>
        <v>X</v>
      </c>
      <c r="L388" s="242" t="s">
        <v>62</v>
      </c>
      <c r="M388" s="242"/>
      <c r="N388" s="242"/>
      <c r="O388" s="241" t="s">
        <v>62</v>
      </c>
      <c r="P388" s="241" t="s">
        <v>62</v>
      </c>
      <c r="Q388" s="241" t="s">
        <v>62</v>
      </c>
      <c r="R388" s="241" t="s">
        <v>62</v>
      </c>
    </row>
    <row r="389" spans="1:18" ht="21" customHeight="1" x14ac:dyDescent="0.2">
      <c r="A389" s="333"/>
      <c r="B389" s="148" t="s">
        <v>72</v>
      </c>
      <c r="C389" s="242"/>
      <c r="D389" s="242" t="s">
        <v>62</v>
      </c>
      <c r="E389" s="242"/>
      <c r="F389" s="242"/>
      <c r="G389" s="242">
        <f>G387</f>
        <v>292</v>
      </c>
      <c r="H389" s="142">
        <f t="shared" si="163"/>
        <v>292</v>
      </c>
      <c r="I389" s="274">
        <f t="shared" ref="I389" si="197">I387</f>
        <v>0</v>
      </c>
      <c r="J389" s="274">
        <f t="shared" si="165"/>
        <v>0</v>
      </c>
      <c r="K389" s="242">
        <f t="shared" si="166"/>
        <v>292</v>
      </c>
      <c r="L389" s="242" t="s">
        <v>62</v>
      </c>
      <c r="M389" s="150">
        <v>46022</v>
      </c>
      <c r="N389" s="150">
        <v>46022</v>
      </c>
      <c r="O389" s="156"/>
      <c r="P389" s="241" t="s">
        <v>62</v>
      </c>
      <c r="Q389" s="156"/>
      <c r="R389" s="156"/>
    </row>
    <row r="390" spans="1:18" s="56" customFormat="1" ht="74.45" customHeight="1" x14ac:dyDescent="0.25">
      <c r="A390" s="331" t="s">
        <v>260</v>
      </c>
      <c r="B390" s="137" t="str">
        <f>B382</f>
        <v>Результат предоставления субсидии 2 (код субсидии № 7033):</v>
      </c>
      <c r="C390" s="142" t="s">
        <v>191</v>
      </c>
      <c r="D390" s="141" t="s">
        <v>333</v>
      </c>
      <c r="E390" s="141" t="s">
        <v>320</v>
      </c>
      <c r="F390" s="142">
        <v>642</v>
      </c>
      <c r="G390" s="142">
        <v>829</v>
      </c>
      <c r="H390" s="142">
        <f t="shared" si="163"/>
        <v>829</v>
      </c>
      <c r="I390" s="142">
        <v>0</v>
      </c>
      <c r="J390" s="142">
        <f t="shared" si="165"/>
        <v>0</v>
      </c>
      <c r="K390" s="142">
        <f t="shared" si="166"/>
        <v>829</v>
      </c>
      <c r="L390" s="142"/>
      <c r="M390" s="242" t="s">
        <v>62</v>
      </c>
      <c r="N390" s="242" t="s">
        <v>62</v>
      </c>
      <c r="O390" s="156">
        <v>58895.56</v>
      </c>
      <c r="P390" s="156"/>
      <c r="Q390" s="156"/>
      <c r="R390" s="156"/>
    </row>
    <row r="391" spans="1:18" ht="15.75" x14ac:dyDescent="0.2">
      <c r="A391" s="332"/>
      <c r="B391" s="146" t="s">
        <v>70</v>
      </c>
      <c r="C391" s="242"/>
      <c r="D391" s="242" t="s">
        <v>62</v>
      </c>
      <c r="E391" s="242"/>
      <c r="F391" s="242"/>
      <c r="G391" s="242">
        <f>G390</f>
        <v>829</v>
      </c>
      <c r="H391" s="142">
        <f t="shared" ref="H391:H454" si="198">G391</f>
        <v>829</v>
      </c>
      <c r="I391" s="274">
        <f t="shared" ref="I391" si="199">I390</f>
        <v>0</v>
      </c>
      <c r="J391" s="274">
        <f t="shared" ref="J391:J454" si="200">I391</f>
        <v>0</v>
      </c>
      <c r="K391" s="242">
        <f t="shared" ref="K391:K454" si="201">G391</f>
        <v>829</v>
      </c>
      <c r="L391" s="242" t="s">
        <v>62</v>
      </c>
      <c r="M391" s="150">
        <v>46022</v>
      </c>
      <c r="N391" s="150">
        <v>46022</v>
      </c>
      <c r="O391" s="156"/>
      <c r="P391" s="241" t="s">
        <v>62</v>
      </c>
      <c r="Q391" s="156"/>
      <c r="R391" s="156"/>
    </row>
    <row r="392" spans="1:18" ht="14.25" x14ac:dyDescent="0.2">
      <c r="A392" s="332"/>
      <c r="B392" s="147" t="s">
        <v>76</v>
      </c>
      <c r="C392" s="242"/>
      <c r="D392" s="242"/>
      <c r="E392" s="242"/>
      <c r="F392" s="242"/>
      <c r="G392" s="242" t="s">
        <v>62</v>
      </c>
      <c r="H392" s="142" t="str">
        <f t="shared" si="198"/>
        <v>X</v>
      </c>
      <c r="I392" s="274" t="s">
        <v>62</v>
      </c>
      <c r="J392" s="274" t="str">
        <f t="shared" si="200"/>
        <v>X</v>
      </c>
      <c r="K392" s="242" t="str">
        <f t="shared" si="201"/>
        <v>X</v>
      </c>
      <c r="L392" s="242" t="s">
        <v>62</v>
      </c>
      <c r="M392" s="242"/>
      <c r="N392" s="242"/>
      <c r="O392" s="241" t="s">
        <v>62</v>
      </c>
      <c r="P392" s="241" t="s">
        <v>62</v>
      </c>
      <c r="Q392" s="241" t="s">
        <v>62</v>
      </c>
      <c r="R392" s="241" t="s">
        <v>62</v>
      </c>
    </row>
    <row r="393" spans="1:18" ht="65.45" customHeight="1" x14ac:dyDescent="0.2">
      <c r="A393" s="332"/>
      <c r="B393" s="148" t="s">
        <v>192</v>
      </c>
      <c r="C393" s="242"/>
      <c r="D393" s="242" t="s">
        <v>62</v>
      </c>
      <c r="E393" s="242"/>
      <c r="F393" s="242"/>
      <c r="G393" s="242">
        <f>G390</f>
        <v>829</v>
      </c>
      <c r="H393" s="142">
        <f t="shared" si="198"/>
        <v>829</v>
      </c>
      <c r="I393" s="274">
        <f t="shared" ref="I393" si="202">I390</f>
        <v>0</v>
      </c>
      <c r="J393" s="274">
        <f t="shared" si="200"/>
        <v>0</v>
      </c>
      <c r="K393" s="242">
        <f t="shared" si="201"/>
        <v>829</v>
      </c>
      <c r="L393" s="242" t="s">
        <v>62</v>
      </c>
      <c r="M393" s="150">
        <v>46022</v>
      </c>
      <c r="N393" s="150">
        <v>46022</v>
      </c>
      <c r="O393" s="156"/>
      <c r="P393" s="241" t="s">
        <v>62</v>
      </c>
      <c r="Q393" s="156"/>
      <c r="R393" s="156"/>
    </row>
    <row r="394" spans="1:18" ht="15" customHeight="1" x14ac:dyDescent="0.2">
      <c r="A394" s="332"/>
      <c r="B394" s="147" t="s">
        <v>193</v>
      </c>
      <c r="C394" s="242"/>
      <c r="D394" s="242"/>
      <c r="E394" s="242"/>
      <c r="F394" s="242"/>
      <c r="G394" s="242" t="s">
        <v>62</v>
      </c>
      <c r="H394" s="142" t="str">
        <f t="shared" si="198"/>
        <v>X</v>
      </c>
      <c r="I394" s="274" t="s">
        <v>62</v>
      </c>
      <c r="J394" s="274" t="str">
        <f t="shared" si="200"/>
        <v>X</v>
      </c>
      <c r="K394" s="242" t="str">
        <f t="shared" si="201"/>
        <v>X</v>
      </c>
      <c r="L394" s="242" t="s">
        <v>62</v>
      </c>
      <c r="M394" s="242"/>
      <c r="N394" s="242"/>
      <c r="O394" s="241" t="s">
        <v>62</v>
      </c>
      <c r="P394" s="241" t="s">
        <v>62</v>
      </c>
      <c r="Q394" s="241" t="s">
        <v>62</v>
      </c>
      <c r="R394" s="241" t="s">
        <v>62</v>
      </c>
    </row>
    <row r="395" spans="1:18" ht="38.65" customHeight="1" x14ac:dyDescent="0.2">
      <c r="A395" s="332"/>
      <c r="B395" s="148" t="s">
        <v>330</v>
      </c>
      <c r="C395" s="242"/>
      <c r="D395" s="242" t="s">
        <v>62</v>
      </c>
      <c r="E395" s="242"/>
      <c r="F395" s="242"/>
      <c r="G395" s="242">
        <f>G391</f>
        <v>829</v>
      </c>
      <c r="H395" s="142">
        <f t="shared" si="198"/>
        <v>829</v>
      </c>
      <c r="I395" s="274">
        <f t="shared" ref="I395" si="203">I391</f>
        <v>0</v>
      </c>
      <c r="J395" s="274">
        <f t="shared" si="200"/>
        <v>0</v>
      </c>
      <c r="K395" s="242">
        <f t="shared" si="201"/>
        <v>829</v>
      </c>
      <c r="L395" s="242" t="s">
        <v>62</v>
      </c>
      <c r="M395" s="150">
        <v>46022</v>
      </c>
      <c r="N395" s="150">
        <v>46022</v>
      </c>
      <c r="O395" s="156"/>
      <c r="P395" s="241" t="s">
        <v>62</v>
      </c>
      <c r="Q395" s="156"/>
      <c r="R395" s="156"/>
    </row>
    <row r="396" spans="1:18" ht="21" customHeight="1" x14ac:dyDescent="0.2">
      <c r="A396" s="332"/>
      <c r="B396" s="147" t="s">
        <v>71</v>
      </c>
      <c r="C396" s="242"/>
      <c r="D396" s="242"/>
      <c r="E396" s="242"/>
      <c r="F396" s="242"/>
      <c r="G396" s="242" t="s">
        <v>62</v>
      </c>
      <c r="H396" s="142" t="str">
        <f t="shared" si="198"/>
        <v>X</v>
      </c>
      <c r="I396" s="274" t="s">
        <v>62</v>
      </c>
      <c r="J396" s="274" t="str">
        <f t="shared" si="200"/>
        <v>X</v>
      </c>
      <c r="K396" s="242" t="str">
        <f t="shared" si="201"/>
        <v>X</v>
      </c>
      <c r="L396" s="242" t="s">
        <v>62</v>
      </c>
      <c r="M396" s="242"/>
      <c r="N396" s="242"/>
      <c r="O396" s="241" t="s">
        <v>62</v>
      </c>
      <c r="P396" s="241" t="s">
        <v>62</v>
      </c>
      <c r="Q396" s="241" t="s">
        <v>62</v>
      </c>
      <c r="R396" s="241" t="s">
        <v>62</v>
      </c>
    </row>
    <row r="397" spans="1:18" ht="21" customHeight="1" x14ac:dyDescent="0.2">
      <c r="A397" s="333"/>
      <c r="B397" s="148" t="s">
        <v>72</v>
      </c>
      <c r="C397" s="242"/>
      <c r="D397" s="242" t="s">
        <v>62</v>
      </c>
      <c r="E397" s="242"/>
      <c r="F397" s="242"/>
      <c r="G397" s="242">
        <f>G395</f>
        <v>829</v>
      </c>
      <c r="H397" s="142">
        <f t="shared" si="198"/>
        <v>829</v>
      </c>
      <c r="I397" s="274">
        <f t="shared" ref="I397" si="204">I395</f>
        <v>0</v>
      </c>
      <c r="J397" s="274">
        <f t="shared" si="200"/>
        <v>0</v>
      </c>
      <c r="K397" s="242">
        <f t="shared" si="201"/>
        <v>829</v>
      </c>
      <c r="L397" s="242" t="s">
        <v>62</v>
      </c>
      <c r="M397" s="150">
        <v>46022</v>
      </c>
      <c r="N397" s="150">
        <v>46022</v>
      </c>
      <c r="O397" s="156"/>
      <c r="P397" s="241" t="s">
        <v>62</v>
      </c>
      <c r="Q397" s="156"/>
      <c r="R397" s="156"/>
    </row>
    <row r="398" spans="1:18" s="56" customFormat="1" ht="74.45" customHeight="1" x14ac:dyDescent="0.25">
      <c r="A398" s="331" t="s">
        <v>261</v>
      </c>
      <c r="B398" s="137" t="str">
        <f>B390</f>
        <v>Результат предоставления субсидии 2 (код субсидии № 7033):</v>
      </c>
      <c r="C398" s="142" t="s">
        <v>191</v>
      </c>
      <c r="D398" s="141" t="s">
        <v>333</v>
      </c>
      <c r="E398" s="141" t="s">
        <v>320</v>
      </c>
      <c r="F398" s="142">
        <v>642</v>
      </c>
      <c r="G398" s="142">
        <v>632</v>
      </c>
      <c r="H398" s="142">
        <f t="shared" si="198"/>
        <v>632</v>
      </c>
      <c r="I398" s="142">
        <v>0</v>
      </c>
      <c r="J398" s="142">
        <f t="shared" si="200"/>
        <v>0</v>
      </c>
      <c r="K398" s="142">
        <f t="shared" si="201"/>
        <v>632</v>
      </c>
      <c r="L398" s="142"/>
      <c r="M398" s="242" t="s">
        <v>62</v>
      </c>
      <c r="N398" s="242" t="s">
        <v>62</v>
      </c>
      <c r="O398" s="156">
        <v>43550.080000000002</v>
      </c>
      <c r="P398" s="156"/>
      <c r="Q398" s="156"/>
      <c r="R398" s="156"/>
    </row>
    <row r="399" spans="1:18" ht="15.75" x14ac:dyDescent="0.2">
      <c r="A399" s="332"/>
      <c r="B399" s="146" t="s">
        <v>70</v>
      </c>
      <c r="C399" s="242"/>
      <c r="D399" s="242" t="s">
        <v>62</v>
      </c>
      <c r="E399" s="242"/>
      <c r="F399" s="242"/>
      <c r="G399" s="242">
        <f>G398</f>
        <v>632</v>
      </c>
      <c r="H399" s="142">
        <f t="shared" si="198"/>
        <v>632</v>
      </c>
      <c r="I399" s="274">
        <f t="shared" ref="I399" si="205">I398</f>
        <v>0</v>
      </c>
      <c r="J399" s="274">
        <f t="shared" si="200"/>
        <v>0</v>
      </c>
      <c r="K399" s="242">
        <f t="shared" si="201"/>
        <v>632</v>
      </c>
      <c r="L399" s="242" t="s">
        <v>62</v>
      </c>
      <c r="M399" s="150">
        <v>46022</v>
      </c>
      <c r="N399" s="150">
        <v>46022</v>
      </c>
      <c r="O399" s="156"/>
      <c r="P399" s="241" t="s">
        <v>62</v>
      </c>
      <c r="Q399" s="156"/>
      <c r="R399" s="156"/>
    </row>
    <row r="400" spans="1:18" ht="14.25" x14ac:dyDescent="0.2">
      <c r="A400" s="332"/>
      <c r="B400" s="147" t="s">
        <v>76</v>
      </c>
      <c r="C400" s="242"/>
      <c r="D400" s="242"/>
      <c r="E400" s="242"/>
      <c r="F400" s="242"/>
      <c r="G400" s="242" t="s">
        <v>62</v>
      </c>
      <c r="H400" s="142" t="str">
        <f t="shared" si="198"/>
        <v>X</v>
      </c>
      <c r="I400" s="274" t="s">
        <v>62</v>
      </c>
      <c r="J400" s="274" t="str">
        <f t="shared" si="200"/>
        <v>X</v>
      </c>
      <c r="K400" s="242" t="str">
        <f t="shared" si="201"/>
        <v>X</v>
      </c>
      <c r="L400" s="242" t="s">
        <v>62</v>
      </c>
      <c r="M400" s="242"/>
      <c r="N400" s="242"/>
      <c r="O400" s="241" t="s">
        <v>62</v>
      </c>
      <c r="P400" s="241" t="s">
        <v>62</v>
      </c>
      <c r="Q400" s="241" t="s">
        <v>62</v>
      </c>
      <c r="R400" s="241" t="s">
        <v>62</v>
      </c>
    </row>
    <row r="401" spans="1:18" ht="65.45" customHeight="1" x14ac:dyDescent="0.2">
      <c r="A401" s="332"/>
      <c r="B401" s="148" t="s">
        <v>192</v>
      </c>
      <c r="C401" s="242"/>
      <c r="D401" s="242" t="s">
        <v>62</v>
      </c>
      <c r="E401" s="242"/>
      <c r="F401" s="242"/>
      <c r="G401" s="242">
        <f>G398</f>
        <v>632</v>
      </c>
      <c r="H401" s="142">
        <f t="shared" si="198"/>
        <v>632</v>
      </c>
      <c r="I401" s="274">
        <f t="shared" ref="I401" si="206">I398</f>
        <v>0</v>
      </c>
      <c r="J401" s="274">
        <f t="shared" si="200"/>
        <v>0</v>
      </c>
      <c r="K401" s="242">
        <f t="shared" si="201"/>
        <v>632</v>
      </c>
      <c r="L401" s="242" t="s">
        <v>62</v>
      </c>
      <c r="M401" s="150">
        <v>46022</v>
      </c>
      <c r="N401" s="150">
        <v>46022</v>
      </c>
      <c r="O401" s="156"/>
      <c r="P401" s="241" t="s">
        <v>62</v>
      </c>
      <c r="Q401" s="156"/>
      <c r="R401" s="156"/>
    </row>
    <row r="402" spans="1:18" ht="15" customHeight="1" x14ac:dyDescent="0.2">
      <c r="A402" s="332"/>
      <c r="B402" s="147" t="s">
        <v>193</v>
      </c>
      <c r="C402" s="242"/>
      <c r="D402" s="242"/>
      <c r="E402" s="242"/>
      <c r="F402" s="242"/>
      <c r="G402" s="242" t="s">
        <v>62</v>
      </c>
      <c r="H402" s="142" t="str">
        <f t="shared" si="198"/>
        <v>X</v>
      </c>
      <c r="I402" s="274" t="s">
        <v>62</v>
      </c>
      <c r="J402" s="274" t="str">
        <f t="shared" si="200"/>
        <v>X</v>
      </c>
      <c r="K402" s="242" t="str">
        <f t="shared" si="201"/>
        <v>X</v>
      </c>
      <c r="L402" s="242" t="s">
        <v>62</v>
      </c>
      <c r="M402" s="242"/>
      <c r="N402" s="242"/>
      <c r="O402" s="241" t="s">
        <v>62</v>
      </c>
      <c r="P402" s="241" t="s">
        <v>62</v>
      </c>
      <c r="Q402" s="241" t="s">
        <v>62</v>
      </c>
      <c r="R402" s="241" t="s">
        <v>62</v>
      </c>
    </row>
    <row r="403" spans="1:18" ht="38.65" customHeight="1" x14ac:dyDescent="0.2">
      <c r="A403" s="332"/>
      <c r="B403" s="148" t="s">
        <v>330</v>
      </c>
      <c r="C403" s="242"/>
      <c r="D403" s="242" t="s">
        <v>62</v>
      </c>
      <c r="E403" s="242"/>
      <c r="F403" s="242"/>
      <c r="G403" s="242">
        <f>G399</f>
        <v>632</v>
      </c>
      <c r="H403" s="142">
        <f t="shared" si="198"/>
        <v>632</v>
      </c>
      <c r="I403" s="274">
        <f t="shared" ref="I403" si="207">I399</f>
        <v>0</v>
      </c>
      <c r="J403" s="274">
        <f t="shared" si="200"/>
        <v>0</v>
      </c>
      <c r="K403" s="242">
        <f t="shared" si="201"/>
        <v>632</v>
      </c>
      <c r="L403" s="242" t="s">
        <v>62</v>
      </c>
      <c r="M403" s="150">
        <v>46022</v>
      </c>
      <c r="N403" s="150">
        <v>46022</v>
      </c>
      <c r="O403" s="156"/>
      <c r="P403" s="241" t="s">
        <v>62</v>
      </c>
      <c r="Q403" s="156"/>
      <c r="R403" s="156"/>
    </row>
    <row r="404" spans="1:18" ht="21" customHeight="1" x14ac:dyDescent="0.2">
      <c r="A404" s="332"/>
      <c r="B404" s="147" t="s">
        <v>71</v>
      </c>
      <c r="C404" s="242"/>
      <c r="D404" s="242"/>
      <c r="E404" s="242"/>
      <c r="F404" s="242"/>
      <c r="G404" s="242" t="s">
        <v>62</v>
      </c>
      <c r="H404" s="142" t="str">
        <f t="shared" si="198"/>
        <v>X</v>
      </c>
      <c r="I404" s="274" t="s">
        <v>62</v>
      </c>
      <c r="J404" s="274" t="str">
        <f t="shared" si="200"/>
        <v>X</v>
      </c>
      <c r="K404" s="242" t="str">
        <f t="shared" si="201"/>
        <v>X</v>
      </c>
      <c r="L404" s="242" t="s">
        <v>62</v>
      </c>
      <c r="M404" s="242"/>
      <c r="N404" s="242"/>
      <c r="O404" s="241" t="s">
        <v>62</v>
      </c>
      <c r="P404" s="241" t="s">
        <v>62</v>
      </c>
      <c r="Q404" s="241" t="s">
        <v>62</v>
      </c>
      <c r="R404" s="241" t="s">
        <v>62</v>
      </c>
    </row>
    <row r="405" spans="1:18" ht="21" customHeight="1" x14ac:dyDescent="0.2">
      <c r="A405" s="333"/>
      <c r="B405" s="148" t="s">
        <v>72</v>
      </c>
      <c r="C405" s="242"/>
      <c r="D405" s="242" t="s">
        <v>62</v>
      </c>
      <c r="E405" s="242"/>
      <c r="F405" s="242"/>
      <c r="G405" s="242">
        <f>G403</f>
        <v>632</v>
      </c>
      <c r="H405" s="142">
        <f t="shared" si="198"/>
        <v>632</v>
      </c>
      <c r="I405" s="274">
        <f t="shared" ref="I405" si="208">I403</f>
        <v>0</v>
      </c>
      <c r="J405" s="274">
        <f t="shared" si="200"/>
        <v>0</v>
      </c>
      <c r="K405" s="242">
        <f t="shared" si="201"/>
        <v>632</v>
      </c>
      <c r="L405" s="242" t="s">
        <v>62</v>
      </c>
      <c r="M405" s="150">
        <v>46022</v>
      </c>
      <c r="N405" s="150">
        <v>46022</v>
      </c>
      <c r="O405" s="156"/>
      <c r="P405" s="241" t="s">
        <v>62</v>
      </c>
      <c r="Q405" s="156"/>
      <c r="R405" s="156"/>
    </row>
    <row r="406" spans="1:18" s="56" customFormat="1" ht="74.45" customHeight="1" x14ac:dyDescent="0.25">
      <c r="A406" s="331" t="s">
        <v>262</v>
      </c>
      <c r="B406" s="137" t="str">
        <f>B398</f>
        <v>Результат предоставления субсидии 2 (код субсидии № 7033):</v>
      </c>
      <c r="C406" s="142" t="s">
        <v>191</v>
      </c>
      <c r="D406" s="141" t="s">
        <v>333</v>
      </c>
      <c r="E406" s="141" t="s">
        <v>320</v>
      </c>
      <c r="F406" s="142">
        <v>642</v>
      </c>
      <c r="G406" s="142">
        <v>2067</v>
      </c>
      <c r="H406" s="142">
        <f t="shared" si="198"/>
        <v>2067</v>
      </c>
      <c r="I406" s="142">
        <v>0</v>
      </c>
      <c r="J406" s="142">
        <f t="shared" si="200"/>
        <v>0</v>
      </c>
      <c r="K406" s="142">
        <f t="shared" si="201"/>
        <v>2067</v>
      </c>
      <c r="L406" s="142"/>
      <c r="M406" s="242" t="s">
        <v>62</v>
      </c>
      <c r="N406" s="242" t="s">
        <v>62</v>
      </c>
      <c r="O406" s="156">
        <v>191699</v>
      </c>
      <c r="P406" s="156"/>
      <c r="Q406" s="156"/>
      <c r="R406" s="156"/>
    </row>
    <row r="407" spans="1:18" ht="15.75" x14ac:dyDescent="0.2">
      <c r="A407" s="332"/>
      <c r="B407" s="146" t="s">
        <v>70</v>
      </c>
      <c r="C407" s="242"/>
      <c r="D407" s="242" t="s">
        <v>62</v>
      </c>
      <c r="E407" s="242"/>
      <c r="F407" s="242"/>
      <c r="G407" s="242">
        <f>G406</f>
        <v>2067</v>
      </c>
      <c r="H407" s="142">
        <f t="shared" si="198"/>
        <v>2067</v>
      </c>
      <c r="I407" s="274">
        <f t="shared" ref="I407" si="209">I406</f>
        <v>0</v>
      </c>
      <c r="J407" s="274">
        <f t="shared" si="200"/>
        <v>0</v>
      </c>
      <c r="K407" s="242">
        <f t="shared" si="201"/>
        <v>2067</v>
      </c>
      <c r="L407" s="242" t="s">
        <v>62</v>
      </c>
      <c r="M407" s="150">
        <v>46022</v>
      </c>
      <c r="N407" s="150">
        <v>46022</v>
      </c>
      <c r="O407" s="156"/>
      <c r="P407" s="241" t="s">
        <v>62</v>
      </c>
      <c r="Q407" s="156"/>
      <c r="R407" s="156"/>
    </row>
    <row r="408" spans="1:18" ht="14.25" x14ac:dyDescent="0.2">
      <c r="A408" s="332"/>
      <c r="B408" s="147" t="s">
        <v>76</v>
      </c>
      <c r="C408" s="242"/>
      <c r="D408" s="242"/>
      <c r="E408" s="242"/>
      <c r="F408" s="242"/>
      <c r="G408" s="242" t="s">
        <v>62</v>
      </c>
      <c r="H408" s="142" t="str">
        <f t="shared" si="198"/>
        <v>X</v>
      </c>
      <c r="I408" s="274" t="s">
        <v>62</v>
      </c>
      <c r="J408" s="274" t="str">
        <f t="shared" si="200"/>
        <v>X</v>
      </c>
      <c r="K408" s="242" t="str">
        <f t="shared" si="201"/>
        <v>X</v>
      </c>
      <c r="L408" s="242" t="s">
        <v>62</v>
      </c>
      <c r="M408" s="242"/>
      <c r="N408" s="242"/>
      <c r="O408" s="241" t="s">
        <v>62</v>
      </c>
      <c r="P408" s="241" t="s">
        <v>62</v>
      </c>
      <c r="Q408" s="241" t="s">
        <v>62</v>
      </c>
      <c r="R408" s="241" t="s">
        <v>62</v>
      </c>
    </row>
    <row r="409" spans="1:18" ht="65.45" customHeight="1" x14ac:dyDescent="0.2">
      <c r="A409" s="332"/>
      <c r="B409" s="148" t="s">
        <v>192</v>
      </c>
      <c r="C409" s="242"/>
      <c r="D409" s="242" t="s">
        <v>62</v>
      </c>
      <c r="E409" s="242"/>
      <c r="F409" s="242"/>
      <c r="G409" s="242">
        <f>G406</f>
        <v>2067</v>
      </c>
      <c r="H409" s="142">
        <f t="shared" si="198"/>
        <v>2067</v>
      </c>
      <c r="I409" s="274">
        <f t="shared" ref="I409" si="210">I406</f>
        <v>0</v>
      </c>
      <c r="J409" s="274">
        <f t="shared" si="200"/>
        <v>0</v>
      </c>
      <c r="K409" s="242">
        <f t="shared" si="201"/>
        <v>2067</v>
      </c>
      <c r="L409" s="242" t="s">
        <v>62</v>
      </c>
      <c r="M409" s="150">
        <v>46022</v>
      </c>
      <c r="N409" s="150">
        <v>46022</v>
      </c>
      <c r="O409" s="156"/>
      <c r="P409" s="241" t="s">
        <v>62</v>
      </c>
      <c r="Q409" s="156"/>
      <c r="R409" s="156"/>
    </row>
    <row r="410" spans="1:18" ht="15" customHeight="1" x14ac:dyDescent="0.2">
      <c r="A410" s="332"/>
      <c r="B410" s="147" t="s">
        <v>193</v>
      </c>
      <c r="C410" s="242"/>
      <c r="D410" s="242"/>
      <c r="E410" s="242"/>
      <c r="F410" s="242"/>
      <c r="G410" s="242" t="s">
        <v>62</v>
      </c>
      <c r="H410" s="142" t="str">
        <f t="shared" si="198"/>
        <v>X</v>
      </c>
      <c r="I410" s="274" t="s">
        <v>62</v>
      </c>
      <c r="J410" s="274" t="str">
        <f t="shared" si="200"/>
        <v>X</v>
      </c>
      <c r="K410" s="242" t="str">
        <f t="shared" si="201"/>
        <v>X</v>
      </c>
      <c r="L410" s="242" t="s">
        <v>62</v>
      </c>
      <c r="M410" s="242"/>
      <c r="N410" s="242"/>
      <c r="O410" s="241" t="s">
        <v>62</v>
      </c>
      <c r="P410" s="241" t="s">
        <v>62</v>
      </c>
      <c r="Q410" s="241" t="s">
        <v>62</v>
      </c>
      <c r="R410" s="241" t="s">
        <v>62</v>
      </c>
    </row>
    <row r="411" spans="1:18" ht="38.65" customHeight="1" x14ac:dyDescent="0.2">
      <c r="A411" s="332"/>
      <c r="B411" s="148" t="s">
        <v>330</v>
      </c>
      <c r="C411" s="242"/>
      <c r="D411" s="242" t="s">
        <v>62</v>
      </c>
      <c r="E411" s="242"/>
      <c r="F411" s="242"/>
      <c r="G411" s="242">
        <f>G407</f>
        <v>2067</v>
      </c>
      <c r="H411" s="142">
        <f t="shared" si="198"/>
        <v>2067</v>
      </c>
      <c r="I411" s="274">
        <f t="shared" ref="I411" si="211">I407</f>
        <v>0</v>
      </c>
      <c r="J411" s="274">
        <f t="shared" si="200"/>
        <v>0</v>
      </c>
      <c r="K411" s="242">
        <f t="shared" si="201"/>
        <v>2067</v>
      </c>
      <c r="L411" s="242" t="s">
        <v>62</v>
      </c>
      <c r="M411" s="150">
        <v>46022</v>
      </c>
      <c r="N411" s="150">
        <v>46022</v>
      </c>
      <c r="O411" s="156"/>
      <c r="P411" s="241" t="s">
        <v>62</v>
      </c>
      <c r="Q411" s="156"/>
      <c r="R411" s="156"/>
    </row>
    <row r="412" spans="1:18" ht="21" customHeight="1" x14ac:dyDescent="0.2">
      <c r="A412" s="332"/>
      <c r="B412" s="147" t="s">
        <v>71</v>
      </c>
      <c r="C412" s="242"/>
      <c r="D412" s="242"/>
      <c r="E412" s="242"/>
      <c r="F412" s="242"/>
      <c r="G412" s="242" t="s">
        <v>62</v>
      </c>
      <c r="H412" s="142" t="str">
        <f t="shared" si="198"/>
        <v>X</v>
      </c>
      <c r="I412" s="274" t="s">
        <v>62</v>
      </c>
      <c r="J412" s="274" t="str">
        <f t="shared" si="200"/>
        <v>X</v>
      </c>
      <c r="K412" s="242" t="str">
        <f t="shared" si="201"/>
        <v>X</v>
      </c>
      <c r="L412" s="242" t="s">
        <v>62</v>
      </c>
      <c r="M412" s="242"/>
      <c r="N412" s="242"/>
      <c r="O412" s="241" t="s">
        <v>62</v>
      </c>
      <c r="P412" s="241" t="s">
        <v>62</v>
      </c>
      <c r="Q412" s="241" t="s">
        <v>62</v>
      </c>
      <c r="R412" s="241" t="s">
        <v>62</v>
      </c>
    </row>
    <row r="413" spans="1:18" ht="21" customHeight="1" x14ac:dyDescent="0.2">
      <c r="A413" s="333"/>
      <c r="B413" s="148" t="s">
        <v>72</v>
      </c>
      <c r="C413" s="242"/>
      <c r="D413" s="242" t="s">
        <v>62</v>
      </c>
      <c r="E413" s="242"/>
      <c r="F413" s="242"/>
      <c r="G413" s="242">
        <f>G411</f>
        <v>2067</v>
      </c>
      <c r="H413" s="142">
        <f t="shared" si="198"/>
        <v>2067</v>
      </c>
      <c r="I413" s="274">
        <f t="shared" ref="I413" si="212">I411</f>
        <v>0</v>
      </c>
      <c r="J413" s="274">
        <f t="shared" si="200"/>
        <v>0</v>
      </c>
      <c r="K413" s="242">
        <f t="shared" si="201"/>
        <v>2067</v>
      </c>
      <c r="L413" s="242" t="s">
        <v>62</v>
      </c>
      <c r="M413" s="150">
        <v>46022</v>
      </c>
      <c r="N413" s="150">
        <v>46022</v>
      </c>
      <c r="O413" s="156"/>
      <c r="P413" s="241" t="s">
        <v>62</v>
      </c>
      <c r="Q413" s="156"/>
      <c r="R413" s="156"/>
    </row>
    <row r="414" spans="1:18" s="56" customFormat="1" ht="74.45" customHeight="1" x14ac:dyDescent="0.25">
      <c r="A414" s="331" t="s">
        <v>263</v>
      </c>
      <c r="B414" s="137" t="str">
        <f>B406</f>
        <v>Результат предоставления субсидии 2 (код субсидии № 7033):</v>
      </c>
      <c r="C414" s="142" t="s">
        <v>191</v>
      </c>
      <c r="D414" s="141" t="s">
        <v>333</v>
      </c>
      <c r="E414" s="141" t="s">
        <v>320</v>
      </c>
      <c r="F414" s="142">
        <v>642</v>
      </c>
      <c r="G414" s="142">
        <v>463</v>
      </c>
      <c r="H414" s="142">
        <f t="shared" si="198"/>
        <v>463</v>
      </c>
      <c r="I414" s="142">
        <v>0</v>
      </c>
      <c r="J414" s="142">
        <f t="shared" si="200"/>
        <v>0</v>
      </c>
      <c r="K414" s="142">
        <f t="shared" si="201"/>
        <v>463</v>
      </c>
      <c r="L414" s="142"/>
      <c r="M414" s="242" t="s">
        <v>62</v>
      </c>
      <c r="N414" s="242" t="s">
        <v>62</v>
      </c>
      <c r="O414" s="156">
        <v>18855.84</v>
      </c>
      <c r="P414" s="156"/>
      <c r="Q414" s="156"/>
      <c r="R414" s="156"/>
    </row>
    <row r="415" spans="1:18" ht="15.75" x14ac:dyDescent="0.2">
      <c r="A415" s="332"/>
      <c r="B415" s="146" t="s">
        <v>70</v>
      </c>
      <c r="C415" s="242"/>
      <c r="D415" s="242" t="s">
        <v>62</v>
      </c>
      <c r="E415" s="242"/>
      <c r="F415" s="242"/>
      <c r="G415" s="242">
        <f>G414</f>
        <v>463</v>
      </c>
      <c r="H415" s="142">
        <f t="shared" si="198"/>
        <v>463</v>
      </c>
      <c r="I415" s="274">
        <f t="shared" ref="I415" si="213">I414</f>
        <v>0</v>
      </c>
      <c r="J415" s="274">
        <f t="shared" si="200"/>
        <v>0</v>
      </c>
      <c r="K415" s="242">
        <f t="shared" si="201"/>
        <v>463</v>
      </c>
      <c r="L415" s="242" t="s">
        <v>62</v>
      </c>
      <c r="M415" s="150">
        <v>46022</v>
      </c>
      <c r="N415" s="150">
        <v>46022</v>
      </c>
      <c r="O415" s="156"/>
      <c r="P415" s="241" t="s">
        <v>62</v>
      </c>
      <c r="Q415" s="156"/>
      <c r="R415" s="156"/>
    </row>
    <row r="416" spans="1:18" ht="14.25" x14ac:dyDescent="0.2">
      <c r="A416" s="332"/>
      <c r="B416" s="147" t="s">
        <v>76</v>
      </c>
      <c r="C416" s="242"/>
      <c r="D416" s="242"/>
      <c r="E416" s="242"/>
      <c r="F416" s="242"/>
      <c r="G416" s="242" t="s">
        <v>62</v>
      </c>
      <c r="H416" s="142" t="str">
        <f t="shared" si="198"/>
        <v>X</v>
      </c>
      <c r="I416" s="274" t="s">
        <v>62</v>
      </c>
      <c r="J416" s="274" t="str">
        <f t="shared" si="200"/>
        <v>X</v>
      </c>
      <c r="K416" s="242" t="str">
        <f t="shared" si="201"/>
        <v>X</v>
      </c>
      <c r="L416" s="242" t="s">
        <v>62</v>
      </c>
      <c r="M416" s="242"/>
      <c r="N416" s="242"/>
      <c r="O416" s="241" t="s">
        <v>62</v>
      </c>
      <c r="P416" s="241" t="s">
        <v>62</v>
      </c>
      <c r="Q416" s="241" t="s">
        <v>62</v>
      </c>
      <c r="R416" s="241" t="s">
        <v>62</v>
      </c>
    </row>
    <row r="417" spans="1:18" ht="65.45" customHeight="1" x14ac:dyDescent="0.2">
      <c r="A417" s="332"/>
      <c r="B417" s="148" t="s">
        <v>192</v>
      </c>
      <c r="C417" s="242"/>
      <c r="D417" s="242" t="s">
        <v>62</v>
      </c>
      <c r="E417" s="242"/>
      <c r="F417" s="242"/>
      <c r="G417" s="242">
        <f>G414</f>
        <v>463</v>
      </c>
      <c r="H417" s="142">
        <f t="shared" si="198"/>
        <v>463</v>
      </c>
      <c r="I417" s="274">
        <f t="shared" ref="I417" si="214">I414</f>
        <v>0</v>
      </c>
      <c r="J417" s="274">
        <f t="shared" si="200"/>
        <v>0</v>
      </c>
      <c r="K417" s="242">
        <f t="shared" si="201"/>
        <v>463</v>
      </c>
      <c r="L417" s="242" t="s">
        <v>62</v>
      </c>
      <c r="M417" s="150">
        <v>46022</v>
      </c>
      <c r="N417" s="150">
        <v>46022</v>
      </c>
      <c r="O417" s="156"/>
      <c r="P417" s="241" t="s">
        <v>62</v>
      </c>
      <c r="Q417" s="156"/>
      <c r="R417" s="156"/>
    </row>
    <row r="418" spans="1:18" ht="15" customHeight="1" x14ac:dyDescent="0.2">
      <c r="A418" s="332"/>
      <c r="B418" s="147" t="s">
        <v>193</v>
      </c>
      <c r="C418" s="242"/>
      <c r="D418" s="242"/>
      <c r="E418" s="242"/>
      <c r="F418" s="242"/>
      <c r="G418" s="242" t="s">
        <v>62</v>
      </c>
      <c r="H418" s="142" t="str">
        <f t="shared" si="198"/>
        <v>X</v>
      </c>
      <c r="I418" s="274" t="s">
        <v>62</v>
      </c>
      <c r="J418" s="274" t="str">
        <f t="shared" si="200"/>
        <v>X</v>
      </c>
      <c r="K418" s="242" t="str">
        <f t="shared" si="201"/>
        <v>X</v>
      </c>
      <c r="L418" s="242" t="s">
        <v>62</v>
      </c>
      <c r="M418" s="242"/>
      <c r="N418" s="242"/>
      <c r="O418" s="241" t="s">
        <v>62</v>
      </c>
      <c r="P418" s="241" t="s">
        <v>62</v>
      </c>
      <c r="Q418" s="241" t="s">
        <v>62</v>
      </c>
      <c r="R418" s="241" t="s">
        <v>62</v>
      </c>
    </row>
    <row r="419" spans="1:18" ht="38.65" customHeight="1" x14ac:dyDescent="0.2">
      <c r="A419" s="332"/>
      <c r="B419" s="148" t="s">
        <v>330</v>
      </c>
      <c r="C419" s="242"/>
      <c r="D419" s="242" t="s">
        <v>62</v>
      </c>
      <c r="E419" s="242"/>
      <c r="F419" s="242"/>
      <c r="G419" s="242">
        <f>G415</f>
        <v>463</v>
      </c>
      <c r="H419" s="142">
        <f t="shared" si="198"/>
        <v>463</v>
      </c>
      <c r="I419" s="274">
        <f t="shared" ref="I419" si="215">I415</f>
        <v>0</v>
      </c>
      <c r="J419" s="274">
        <f t="shared" si="200"/>
        <v>0</v>
      </c>
      <c r="K419" s="242">
        <f t="shared" si="201"/>
        <v>463</v>
      </c>
      <c r="L419" s="242" t="s">
        <v>62</v>
      </c>
      <c r="M419" s="150">
        <v>46022</v>
      </c>
      <c r="N419" s="150">
        <v>46022</v>
      </c>
      <c r="O419" s="156"/>
      <c r="P419" s="241" t="s">
        <v>62</v>
      </c>
      <c r="Q419" s="156"/>
      <c r="R419" s="156"/>
    </row>
    <row r="420" spans="1:18" ht="21" customHeight="1" x14ac:dyDescent="0.2">
      <c r="A420" s="332"/>
      <c r="B420" s="147" t="s">
        <v>71</v>
      </c>
      <c r="C420" s="242"/>
      <c r="D420" s="242"/>
      <c r="E420" s="242"/>
      <c r="F420" s="242"/>
      <c r="G420" s="242" t="s">
        <v>62</v>
      </c>
      <c r="H420" s="142" t="str">
        <f t="shared" si="198"/>
        <v>X</v>
      </c>
      <c r="I420" s="274" t="s">
        <v>62</v>
      </c>
      <c r="J420" s="274" t="str">
        <f t="shared" si="200"/>
        <v>X</v>
      </c>
      <c r="K420" s="242" t="str">
        <f t="shared" si="201"/>
        <v>X</v>
      </c>
      <c r="L420" s="242" t="s">
        <v>62</v>
      </c>
      <c r="M420" s="242"/>
      <c r="N420" s="242"/>
      <c r="O420" s="241" t="s">
        <v>62</v>
      </c>
      <c r="P420" s="241" t="s">
        <v>62</v>
      </c>
      <c r="Q420" s="241" t="s">
        <v>62</v>
      </c>
      <c r="R420" s="241" t="s">
        <v>62</v>
      </c>
    </row>
    <row r="421" spans="1:18" ht="21" customHeight="1" x14ac:dyDescent="0.2">
      <c r="A421" s="333"/>
      <c r="B421" s="148" t="s">
        <v>72</v>
      </c>
      <c r="C421" s="242"/>
      <c r="D421" s="242" t="s">
        <v>62</v>
      </c>
      <c r="E421" s="242"/>
      <c r="F421" s="242"/>
      <c r="G421" s="242">
        <f>G419</f>
        <v>463</v>
      </c>
      <c r="H421" s="142">
        <f t="shared" si="198"/>
        <v>463</v>
      </c>
      <c r="I421" s="274">
        <f t="shared" ref="I421" si="216">I419</f>
        <v>0</v>
      </c>
      <c r="J421" s="274">
        <f t="shared" si="200"/>
        <v>0</v>
      </c>
      <c r="K421" s="242">
        <f t="shared" si="201"/>
        <v>463</v>
      </c>
      <c r="L421" s="242" t="s">
        <v>62</v>
      </c>
      <c r="M421" s="150">
        <v>46022</v>
      </c>
      <c r="N421" s="150">
        <v>46022</v>
      </c>
      <c r="O421" s="156"/>
      <c r="P421" s="241" t="s">
        <v>62</v>
      </c>
      <c r="Q421" s="156"/>
      <c r="R421" s="156"/>
    </row>
    <row r="422" spans="1:18" s="56" customFormat="1" ht="74.45" customHeight="1" x14ac:dyDescent="0.25">
      <c r="A422" s="331" t="s">
        <v>264</v>
      </c>
      <c r="B422" s="137" t="str">
        <f>B414</f>
        <v>Результат предоставления субсидии 2 (код субсидии № 7033):</v>
      </c>
      <c r="C422" s="142" t="s">
        <v>191</v>
      </c>
      <c r="D422" s="141" t="s">
        <v>333</v>
      </c>
      <c r="E422" s="141" t="s">
        <v>320</v>
      </c>
      <c r="F422" s="142">
        <v>642</v>
      </c>
      <c r="G422" s="142">
        <v>1424</v>
      </c>
      <c r="H422" s="142">
        <f t="shared" si="198"/>
        <v>1424</v>
      </c>
      <c r="I422" s="142">
        <v>900</v>
      </c>
      <c r="J422" s="142">
        <f t="shared" si="200"/>
        <v>900</v>
      </c>
      <c r="K422" s="142">
        <f t="shared" si="201"/>
        <v>1424</v>
      </c>
      <c r="L422" s="142"/>
      <c r="M422" s="242" t="s">
        <v>62</v>
      </c>
      <c r="N422" s="242" t="s">
        <v>62</v>
      </c>
      <c r="O422" s="156">
        <v>104285.4</v>
      </c>
      <c r="P422" s="156"/>
      <c r="Q422" s="156">
        <v>16756.2</v>
      </c>
      <c r="R422" s="156">
        <v>16756.2</v>
      </c>
    </row>
    <row r="423" spans="1:18" ht="15.75" x14ac:dyDescent="0.2">
      <c r="A423" s="332"/>
      <c r="B423" s="146" t="s">
        <v>70</v>
      </c>
      <c r="C423" s="242"/>
      <c r="D423" s="242" t="s">
        <v>62</v>
      </c>
      <c r="E423" s="242"/>
      <c r="F423" s="242"/>
      <c r="G423" s="242">
        <f>G422</f>
        <v>1424</v>
      </c>
      <c r="H423" s="142">
        <f t="shared" si="198"/>
        <v>1424</v>
      </c>
      <c r="I423" s="274">
        <f t="shared" ref="I423" si="217">I422</f>
        <v>900</v>
      </c>
      <c r="J423" s="274">
        <f t="shared" si="200"/>
        <v>900</v>
      </c>
      <c r="K423" s="242">
        <f t="shared" si="201"/>
        <v>1424</v>
      </c>
      <c r="L423" s="242" t="s">
        <v>62</v>
      </c>
      <c r="M423" s="150">
        <v>46022</v>
      </c>
      <c r="N423" s="150">
        <v>46022</v>
      </c>
      <c r="O423" s="156"/>
      <c r="P423" s="241" t="s">
        <v>62</v>
      </c>
      <c r="Q423" s="156"/>
      <c r="R423" s="156"/>
    </row>
    <row r="424" spans="1:18" ht="14.25" x14ac:dyDescent="0.2">
      <c r="A424" s="332"/>
      <c r="B424" s="147" t="s">
        <v>76</v>
      </c>
      <c r="C424" s="242"/>
      <c r="D424" s="242"/>
      <c r="E424" s="242"/>
      <c r="F424" s="242"/>
      <c r="G424" s="242" t="s">
        <v>62</v>
      </c>
      <c r="H424" s="142" t="str">
        <f t="shared" si="198"/>
        <v>X</v>
      </c>
      <c r="I424" s="274" t="s">
        <v>62</v>
      </c>
      <c r="J424" s="274" t="str">
        <f t="shared" si="200"/>
        <v>X</v>
      </c>
      <c r="K424" s="242" t="str">
        <f t="shared" si="201"/>
        <v>X</v>
      </c>
      <c r="L424" s="242" t="s">
        <v>62</v>
      </c>
      <c r="M424" s="242"/>
      <c r="N424" s="242"/>
      <c r="O424" s="241" t="s">
        <v>62</v>
      </c>
      <c r="P424" s="241" t="s">
        <v>62</v>
      </c>
      <c r="Q424" s="241" t="s">
        <v>62</v>
      </c>
      <c r="R424" s="241" t="s">
        <v>62</v>
      </c>
    </row>
    <row r="425" spans="1:18" ht="65.45" customHeight="1" x14ac:dyDescent="0.2">
      <c r="A425" s="332"/>
      <c r="B425" s="148" t="s">
        <v>192</v>
      </c>
      <c r="C425" s="242"/>
      <c r="D425" s="242" t="s">
        <v>62</v>
      </c>
      <c r="E425" s="242"/>
      <c r="F425" s="242"/>
      <c r="G425" s="242">
        <f>G422</f>
        <v>1424</v>
      </c>
      <c r="H425" s="142">
        <f t="shared" si="198"/>
        <v>1424</v>
      </c>
      <c r="I425" s="274">
        <f t="shared" ref="I425" si="218">I422</f>
        <v>900</v>
      </c>
      <c r="J425" s="274">
        <f t="shared" si="200"/>
        <v>900</v>
      </c>
      <c r="K425" s="242">
        <f t="shared" si="201"/>
        <v>1424</v>
      </c>
      <c r="L425" s="242" t="s">
        <v>62</v>
      </c>
      <c r="M425" s="150">
        <v>46022</v>
      </c>
      <c r="N425" s="150">
        <v>46022</v>
      </c>
      <c r="O425" s="156"/>
      <c r="P425" s="241" t="s">
        <v>62</v>
      </c>
      <c r="Q425" s="156"/>
      <c r="R425" s="156"/>
    </row>
    <row r="426" spans="1:18" ht="15" customHeight="1" x14ac:dyDescent="0.2">
      <c r="A426" s="332"/>
      <c r="B426" s="147" t="s">
        <v>193</v>
      </c>
      <c r="C426" s="242"/>
      <c r="D426" s="242"/>
      <c r="E426" s="242"/>
      <c r="F426" s="242"/>
      <c r="G426" s="242" t="s">
        <v>62</v>
      </c>
      <c r="H426" s="142" t="str">
        <f t="shared" si="198"/>
        <v>X</v>
      </c>
      <c r="I426" s="274" t="s">
        <v>62</v>
      </c>
      <c r="J426" s="274" t="str">
        <f t="shared" si="200"/>
        <v>X</v>
      </c>
      <c r="K426" s="242" t="str">
        <f t="shared" si="201"/>
        <v>X</v>
      </c>
      <c r="L426" s="242" t="s">
        <v>62</v>
      </c>
      <c r="M426" s="242"/>
      <c r="N426" s="242"/>
      <c r="O426" s="241" t="s">
        <v>62</v>
      </c>
      <c r="P426" s="241" t="s">
        <v>62</v>
      </c>
      <c r="Q426" s="241" t="s">
        <v>62</v>
      </c>
      <c r="R426" s="241" t="s">
        <v>62</v>
      </c>
    </row>
    <row r="427" spans="1:18" ht="38.65" customHeight="1" x14ac:dyDescent="0.2">
      <c r="A427" s="332"/>
      <c r="B427" s="148" t="s">
        <v>330</v>
      </c>
      <c r="C427" s="242"/>
      <c r="D427" s="242" t="s">
        <v>62</v>
      </c>
      <c r="E427" s="242"/>
      <c r="F427" s="242"/>
      <c r="G427" s="242">
        <f>G423</f>
        <v>1424</v>
      </c>
      <c r="H427" s="142">
        <f t="shared" si="198"/>
        <v>1424</v>
      </c>
      <c r="I427" s="274">
        <f t="shared" ref="I427" si="219">I423</f>
        <v>900</v>
      </c>
      <c r="J427" s="274">
        <f t="shared" si="200"/>
        <v>900</v>
      </c>
      <c r="K427" s="242">
        <f t="shared" si="201"/>
        <v>1424</v>
      </c>
      <c r="L427" s="242" t="s">
        <v>62</v>
      </c>
      <c r="M427" s="150">
        <v>46022</v>
      </c>
      <c r="N427" s="150">
        <v>46022</v>
      </c>
      <c r="O427" s="156"/>
      <c r="P427" s="241" t="s">
        <v>62</v>
      </c>
      <c r="Q427" s="156"/>
      <c r="R427" s="156"/>
    </row>
    <row r="428" spans="1:18" ht="21" customHeight="1" x14ac:dyDescent="0.2">
      <c r="A428" s="332"/>
      <c r="B428" s="147" t="s">
        <v>71</v>
      </c>
      <c r="C428" s="242"/>
      <c r="D428" s="242"/>
      <c r="E428" s="242"/>
      <c r="F428" s="242"/>
      <c r="G428" s="242" t="s">
        <v>62</v>
      </c>
      <c r="H428" s="142" t="str">
        <f t="shared" si="198"/>
        <v>X</v>
      </c>
      <c r="I428" s="274" t="s">
        <v>62</v>
      </c>
      <c r="J428" s="274" t="str">
        <f t="shared" si="200"/>
        <v>X</v>
      </c>
      <c r="K428" s="242" t="str">
        <f t="shared" si="201"/>
        <v>X</v>
      </c>
      <c r="L428" s="242" t="s">
        <v>62</v>
      </c>
      <c r="M428" s="242"/>
      <c r="N428" s="242"/>
      <c r="O428" s="241" t="s">
        <v>62</v>
      </c>
      <c r="P428" s="241" t="s">
        <v>62</v>
      </c>
      <c r="Q428" s="241" t="s">
        <v>62</v>
      </c>
      <c r="R428" s="241" t="s">
        <v>62</v>
      </c>
    </row>
    <row r="429" spans="1:18" ht="21" customHeight="1" x14ac:dyDescent="0.2">
      <c r="A429" s="333"/>
      <c r="B429" s="148" t="s">
        <v>72</v>
      </c>
      <c r="C429" s="242"/>
      <c r="D429" s="242" t="s">
        <v>62</v>
      </c>
      <c r="E429" s="242"/>
      <c r="F429" s="242"/>
      <c r="G429" s="242">
        <f>G427</f>
        <v>1424</v>
      </c>
      <c r="H429" s="142">
        <f t="shared" si="198"/>
        <v>1424</v>
      </c>
      <c r="I429" s="274">
        <f t="shared" ref="I429" si="220">I427</f>
        <v>900</v>
      </c>
      <c r="J429" s="274">
        <f t="shared" si="200"/>
        <v>900</v>
      </c>
      <c r="K429" s="242">
        <f t="shared" si="201"/>
        <v>1424</v>
      </c>
      <c r="L429" s="242" t="s">
        <v>62</v>
      </c>
      <c r="M429" s="150">
        <v>46022</v>
      </c>
      <c r="N429" s="150">
        <v>46022</v>
      </c>
      <c r="O429" s="156"/>
      <c r="P429" s="241" t="s">
        <v>62</v>
      </c>
      <c r="Q429" s="156"/>
      <c r="R429" s="156"/>
    </row>
    <row r="430" spans="1:18" s="56" customFormat="1" ht="74.45" customHeight="1" x14ac:dyDescent="0.25">
      <c r="A430" s="331" t="s">
        <v>265</v>
      </c>
      <c r="B430" s="137" t="str">
        <f>B422</f>
        <v>Результат предоставления субсидии 2 (код субсидии № 7033):</v>
      </c>
      <c r="C430" s="142" t="s">
        <v>191</v>
      </c>
      <c r="D430" s="141" t="s">
        <v>333</v>
      </c>
      <c r="E430" s="141" t="s">
        <v>320</v>
      </c>
      <c r="F430" s="142">
        <v>642</v>
      </c>
      <c r="G430" s="142">
        <v>655</v>
      </c>
      <c r="H430" s="142">
        <f t="shared" si="198"/>
        <v>655</v>
      </c>
      <c r="I430" s="142">
        <v>0</v>
      </c>
      <c r="J430" s="142">
        <f t="shared" si="200"/>
        <v>0</v>
      </c>
      <c r="K430" s="142">
        <f t="shared" si="201"/>
        <v>655</v>
      </c>
      <c r="L430" s="142"/>
      <c r="M430" s="242" t="s">
        <v>62</v>
      </c>
      <c r="N430" s="242" t="s">
        <v>62</v>
      </c>
      <c r="O430" s="156">
        <v>64224.18</v>
      </c>
      <c r="P430" s="156"/>
      <c r="Q430" s="156"/>
      <c r="R430" s="156"/>
    </row>
    <row r="431" spans="1:18" ht="15.75" x14ac:dyDescent="0.2">
      <c r="A431" s="332"/>
      <c r="B431" s="146" t="s">
        <v>70</v>
      </c>
      <c r="C431" s="242"/>
      <c r="D431" s="242" t="s">
        <v>62</v>
      </c>
      <c r="E431" s="242"/>
      <c r="F431" s="242"/>
      <c r="G431" s="242">
        <f>G430</f>
        <v>655</v>
      </c>
      <c r="H431" s="142">
        <f t="shared" si="198"/>
        <v>655</v>
      </c>
      <c r="I431" s="274">
        <f t="shared" ref="I431" si="221">I430</f>
        <v>0</v>
      </c>
      <c r="J431" s="274">
        <f t="shared" si="200"/>
        <v>0</v>
      </c>
      <c r="K431" s="242">
        <f t="shared" si="201"/>
        <v>655</v>
      </c>
      <c r="L431" s="242" t="s">
        <v>62</v>
      </c>
      <c r="M431" s="150">
        <v>46022</v>
      </c>
      <c r="N431" s="150">
        <v>46022</v>
      </c>
      <c r="O431" s="156"/>
      <c r="P431" s="241" t="s">
        <v>62</v>
      </c>
      <c r="Q431" s="156"/>
      <c r="R431" s="156"/>
    </row>
    <row r="432" spans="1:18" ht="14.25" x14ac:dyDescent="0.2">
      <c r="A432" s="332"/>
      <c r="B432" s="147" t="s">
        <v>76</v>
      </c>
      <c r="C432" s="242"/>
      <c r="D432" s="242"/>
      <c r="E432" s="242"/>
      <c r="F432" s="242"/>
      <c r="G432" s="242" t="s">
        <v>62</v>
      </c>
      <c r="H432" s="142" t="str">
        <f t="shared" si="198"/>
        <v>X</v>
      </c>
      <c r="I432" s="274" t="s">
        <v>62</v>
      </c>
      <c r="J432" s="274" t="str">
        <f t="shared" si="200"/>
        <v>X</v>
      </c>
      <c r="K432" s="242" t="str">
        <f t="shared" si="201"/>
        <v>X</v>
      </c>
      <c r="L432" s="242" t="s">
        <v>62</v>
      </c>
      <c r="M432" s="242"/>
      <c r="N432" s="242"/>
      <c r="O432" s="241" t="s">
        <v>62</v>
      </c>
      <c r="P432" s="241" t="s">
        <v>62</v>
      </c>
      <c r="Q432" s="241" t="s">
        <v>62</v>
      </c>
      <c r="R432" s="241" t="s">
        <v>62</v>
      </c>
    </row>
    <row r="433" spans="1:18" ht="65.45" customHeight="1" x14ac:dyDescent="0.2">
      <c r="A433" s="332"/>
      <c r="B433" s="148" t="s">
        <v>192</v>
      </c>
      <c r="C433" s="242"/>
      <c r="D433" s="242" t="s">
        <v>62</v>
      </c>
      <c r="E433" s="242"/>
      <c r="F433" s="242"/>
      <c r="G433" s="242">
        <f>G430</f>
        <v>655</v>
      </c>
      <c r="H433" s="142">
        <f t="shared" si="198"/>
        <v>655</v>
      </c>
      <c r="I433" s="274">
        <f t="shared" ref="I433" si="222">I430</f>
        <v>0</v>
      </c>
      <c r="J433" s="274">
        <f t="shared" si="200"/>
        <v>0</v>
      </c>
      <c r="K433" s="242">
        <f t="shared" si="201"/>
        <v>655</v>
      </c>
      <c r="L433" s="242" t="s">
        <v>62</v>
      </c>
      <c r="M433" s="150">
        <v>46022</v>
      </c>
      <c r="N433" s="150">
        <v>46022</v>
      </c>
      <c r="O433" s="156"/>
      <c r="P433" s="241" t="s">
        <v>62</v>
      </c>
      <c r="Q433" s="156"/>
      <c r="R433" s="156"/>
    </row>
    <row r="434" spans="1:18" ht="15" customHeight="1" x14ac:dyDescent="0.2">
      <c r="A434" s="332"/>
      <c r="B434" s="147" t="s">
        <v>193</v>
      </c>
      <c r="C434" s="242"/>
      <c r="D434" s="242"/>
      <c r="E434" s="242"/>
      <c r="F434" s="242"/>
      <c r="G434" s="242" t="s">
        <v>62</v>
      </c>
      <c r="H434" s="142" t="str">
        <f t="shared" si="198"/>
        <v>X</v>
      </c>
      <c r="I434" s="274" t="s">
        <v>62</v>
      </c>
      <c r="J434" s="274" t="str">
        <f t="shared" si="200"/>
        <v>X</v>
      </c>
      <c r="K434" s="242" t="str">
        <f t="shared" si="201"/>
        <v>X</v>
      </c>
      <c r="L434" s="242" t="s">
        <v>62</v>
      </c>
      <c r="M434" s="242"/>
      <c r="N434" s="242"/>
      <c r="O434" s="241" t="s">
        <v>62</v>
      </c>
      <c r="P434" s="241" t="s">
        <v>62</v>
      </c>
      <c r="Q434" s="241" t="s">
        <v>62</v>
      </c>
      <c r="R434" s="241" t="s">
        <v>62</v>
      </c>
    </row>
    <row r="435" spans="1:18" ht="38.65" customHeight="1" x14ac:dyDescent="0.2">
      <c r="A435" s="332"/>
      <c r="B435" s="148" t="s">
        <v>330</v>
      </c>
      <c r="C435" s="242"/>
      <c r="D435" s="242" t="s">
        <v>62</v>
      </c>
      <c r="E435" s="242"/>
      <c r="F435" s="242"/>
      <c r="G435" s="242">
        <f>G431</f>
        <v>655</v>
      </c>
      <c r="H435" s="142">
        <f t="shared" si="198"/>
        <v>655</v>
      </c>
      <c r="I435" s="274">
        <f t="shared" ref="I435" si="223">I431</f>
        <v>0</v>
      </c>
      <c r="J435" s="274">
        <f t="shared" si="200"/>
        <v>0</v>
      </c>
      <c r="K435" s="242">
        <f t="shared" si="201"/>
        <v>655</v>
      </c>
      <c r="L435" s="242" t="s">
        <v>62</v>
      </c>
      <c r="M435" s="150">
        <v>46022</v>
      </c>
      <c r="N435" s="150">
        <v>46022</v>
      </c>
      <c r="O435" s="156"/>
      <c r="P435" s="241" t="s">
        <v>62</v>
      </c>
      <c r="Q435" s="156"/>
      <c r="R435" s="156"/>
    </row>
    <row r="436" spans="1:18" ht="21" customHeight="1" x14ac:dyDescent="0.2">
      <c r="A436" s="332"/>
      <c r="B436" s="147" t="s">
        <v>71</v>
      </c>
      <c r="C436" s="242"/>
      <c r="D436" s="242"/>
      <c r="E436" s="242"/>
      <c r="F436" s="242"/>
      <c r="G436" s="242" t="s">
        <v>62</v>
      </c>
      <c r="H436" s="142" t="str">
        <f t="shared" si="198"/>
        <v>X</v>
      </c>
      <c r="I436" s="274" t="s">
        <v>62</v>
      </c>
      <c r="J436" s="274" t="str">
        <f t="shared" si="200"/>
        <v>X</v>
      </c>
      <c r="K436" s="242" t="str">
        <f t="shared" si="201"/>
        <v>X</v>
      </c>
      <c r="L436" s="242" t="s">
        <v>62</v>
      </c>
      <c r="M436" s="242"/>
      <c r="N436" s="242"/>
      <c r="O436" s="241" t="s">
        <v>62</v>
      </c>
      <c r="P436" s="241" t="s">
        <v>62</v>
      </c>
      <c r="Q436" s="241" t="s">
        <v>62</v>
      </c>
      <c r="R436" s="241" t="s">
        <v>62</v>
      </c>
    </row>
    <row r="437" spans="1:18" ht="21" customHeight="1" x14ac:dyDescent="0.2">
      <c r="A437" s="333"/>
      <c r="B437" s="148" t="s">
        <v>72</v>
      </c>
      <c r="C437" s="242"/>
      <c r="D437" s="242" t="s">
        <v>62</v>
      </c>
      <c r="E437" s="242"/>
      <c r="F437" s="242"/>
      <c r="G437" s="242">
        <f>G435</f>
        <v>655</v>
      </c>
      <c r="H437" s="142">
        <f t="shared" si="198"/>
        <v>655</v>
      </c>
      <c r="I437" s="274">
        <f t="shared" ref="I437" si="224">I435</f>
        <v>0</v>
      </c>
      <c r="J437" s="274">
        <f t="shared" si="200"/>
        <v>0</v>
      </c>
      <c r="K437" s="242">
        <f t="shared" si="201"/>
        <v>655</v>
      </c>
      <c r="L437" s="242" t="s">
        <v>62</v>
      </c>
      <c r="M437" s="150">
        <v>46022</v>
      </c>
      <c r="N437" s="150">
        <v>46022</v>
      </c>
      <c r="O437" s="156"/>
      <c r="P437" s="241" t="s">
        <v>62</v>
      </c>
      <c r="Q437" s="156"/>
      <c r="R437" s="156"/>
    </row>
    <row r="438" spans="1:18" s="56" customFormat="1" ht="74.45" customHeight="1" x14ac:dyDescent="0.25">
      <c r="A438" s="331" t="s">
        <v>266</v>
      </c>
      <c r="B438" s="137" t="str">
        <f>B430</f>
        <v>Результат предоставления субсидии 2 (код субсидии № 7033):</v>
      </c>
      <c r="C438" s="142" t="s">
        <v>191</v>
      </c>
      <c r="D438" s="141" t="s">
        <v>333</v>
      </c>
      <c r="E438" s="141" t="s">
        <v>320</v>
      </c>
      <c r="F438" s="142">
        <v>642</v>
      </c>
      <c r="G438" s="142">
        <v>1870</v>
      </c>
      <c r="H438" s="142">
        <f t="shared" si="198"/>
        <v>1870</v>
      </c>
      <c r="I438" s="142">
        <v>0</v>
      </c>
      <c r="J438" s="142">
        <f t="shared" si="200"/>
        <v>0</v>
      </c>
      <c r="K438" s="142">
        <f t="shared" si="201"/>
        <v>1870</v>
      </c>
      <c r="L438" s="142"/>
      <c r="M438" s="242" t="s">
        <v>62</v>
      </c>
      <c r="N438" s="242" t="s">
        <v>62</v>
      </c>
      <c r="O438" s="156">
        <v>11404.74</v>
      </c>
      <c r="P438" s="156"/>
      <c r="Q438" s="156"/>
      <c r="R438" s="156"/>
    </row>
    <row r="439" spans="1:18" ht="15.75" x14ac:dyDescent="0.2">
      <c r="A439" s="332"/>
      <c r="B439" s="146" t="s">
        <v>70</v>
      </c>
      <c r="C439" s="242"/>
      <c r="D439" s="242" t="s">
        <v>62</v>
      </c>
      <c r="E439" s="242"/>
      <c r="F439" s="242"/>
      <c r="G439" s="242">
        <f>G438</f>
        <v>1870</v>
      </c>
      <c r="H439" s="142">
        <f t="shared" si="198"/>
        <v>1870</v>
      </c>
      <c r="I439" s="274">
        <f t="shared" ref="I439" si="225">I438</f>
        <v>0</v>
      </c>
      <c r="J439" s="274">
        <f t="shared" si="200"/>
        <v>0</v>
      </c>
      <c r="K439" s="242">
        <f t="shared" si="201"/>
        <v>1870</v>
      </c>
      <c r="L439" s="242" t="s">
        <v>62</v>
      </c>
      <c r="M439" s="150">
        <v>46022</v>
      </c>
      <c r="N439" s="150">
        <v>46022</v>
      </c>
      <c r="O439" s="156"/>
      <c r="P439" s="241" t="s">
        <v>62</v>
      </c>
      <c r="Q439" s="156"/>
      <c r="R439" s="156"/>
    </row>
    <row r="440" spans="1:18" ht="14.25" x14ac:dyDescent="0.2">
      <c r="A440" s="332"/>
      <c r="B440" s="147" t="s">
        <v>76</v>
      </c>
      <c r="C440" s="242"/>
      <c r="D440" s="242"/>
      <c r="E440" s="242"/>
      <c r="F440" s="242"/>
      <c r="G440" s="242" t="s">
        <v>62</v>
      </c>
      <c r="H440" s="142" t="str">
        <f t="shared" si="198"/>
        <v>X</v>
      </c>
      <c r="I440" s="274" t="s">
        <v>62</v>
      </c>
      <c r="J440" s="274" t="str">
        <f t="shared" si="200"/>
        <v>X</v>
      </c>
      <c r="K440" s="242" t="str">
        <f t="shared" si="201"/>
        <v>X</v>
      </c>
      <c r="L440" s="242" t="s">
        <v>62</v>
      </c>
      <c r="M440" s="242"/>
      <c r="N440" s="242"/>
      <c r="O440" s="241" t="s">
        <v>62</v>
      </c>
      <c r="P440" s="241" t="s">
        <v>62</v>
      </c>
      <c r="Q440" s="241" t="s">
        <v>62</v>
      </c>
      <c r="R440" s="241" t="s">
        <v>62</v>
      </c>
    </row>
    <row r="441" spans="1:18" ht="65.45" customHeight="1" x14ac:dyDescent="0.2">
      <c r="A441" s="332"/>
      <c r="B441" s="148" t="s">
        <v>192</v>
      </c>
      <c r="C441" s="242"/>
      <c r="D441" s="242" t="s">
        <v>62</v>
      </c>
      <c r="E441" s="242"/>
      <c r="F441" s="242"/>
      <c r="G441" s="242">
        <f>G438</f>
        <v>1870</v>
      </c>
      <c r="H441" s="142">
        <f t="shared" si="198"/>
        <v>1870</v>
      </c>
      <c r="I441" s="274">
        <f t="shared" ref="I441" si="226">I438</f>
        <v>0</v>
      </c>
      <c r="J441" s="274">
        <f t="shared" si="200"/>
        <v>0</v>
      </c>
      <c r="K441" s="242">
        <f t="shared" si="201"/>
        <v>1870</v>
      </c>
      <c r="L441" s="242" t="s">
        <v>62</v>
      </c>
      <c r="M441" s="150">
        <v>46022</v>
      </c>
      <c r="N441" s="150">
        <v>46022</v>
      </c>
      <c r="O441" s="156"/>
      <c r="P441" s="241" t="s">
        <v>62</v>
      </c>
      <c r="Q441" s="156"/>
      <c r="R441" s="156"/>
    </row>
    <row r="442" spans="1:18" ht="15" customHeight="1" x14ac:dyDescent="0.2">
      <c r="A442" s="332"/>
      <c r="B442" s="147" t="s">
        <v>193</v>
      </c>
      <c r="C442" s="242"/>
      <c r="D442" s="242"/>
      <c r="E442" s="242"/>
      <c r="F442" s="242"/>
      <c r="G442" s="242" t="s">
        <v>62</v>
      </c>
      <c r="H442" s="142" t="str">
        <f t="shared" si="198"/>
        <v>X</v>
      </c>
      <c r="I442" s="274" t="s">
        <v>62</v>
      </c>
      <c r="J442" s="274" t="str">
        <f t="shared" si="200"/>
        <v>X</v>
      </c>
      <c r="K442" s="242" t="str">
        <f t="shared" si="201"/>
        <v>X</v>
      </c>
      <c r="L442" s="242" t="s">
        <v>62</v>
      </c>
      <c r="M442" s="242"/>
      <c r="N442" s="242"/>
      <c r="O442" s="241" t="s">
        <v>62</v>
      </c>
      <c r="P442" s="241" t="s">
        <v>62</v>
      </c>
      <c r="Q442" s="241" t="s">
        <v>62</v>
      </c>
      <c r="R442" s="241" t="s">
        <v>62</v>
      </c>
    </row>
    <row r="443" spans="1:18" ht="38.65" customHeight="1" x14ac:dyDescent="0.2">
      <c r="A443" s="332"/>
      <c r="B443" s="148" t="s">
        <v>330</v>
      </c>
      <c r="C443" s="242"/>
      <c r="D443" s="242" t="s">
        <v>62</v>
      </c>
      <c r="E443" s="242"/>
      <c r="F443" s="242"/>
      <c r="G443" s="242">
        <f>G439</f>
        <v>1870</v>
      </c>
      <c r="H443" s="142">
        <f t="shared" si="198"/>
        <v>1870</v>
      </c>
      <c r="I443" s="274">
        <f t="shared" ref="I443" si="227">I439</f>
        <v>0</v>
      </c>
      <c r="J443" s="274">
        <f t="shared" si="200"/>
        <v>0</v>
      </c>
      <c r="K443" s="242">
        <f t="shared" si="201"/>
        <v>1870</v>
      </c>
      <c r="L443" s="242" t="s">
        <v>62</v>
      </c>
      <c r="M443" s="150">
        <v>46022</v>
      </c>
      <c r="N443" s="150">
        <v>46022</v>
      </c>
      <c r="O443" s="156"/>
      <c r="P443" s="241" t="s">
        <v>62</v>
      </c>
      <c r="Q443" s="156"/>
      <c r="R443" s="156"/>
    </row>
    <row r="444" spans="1:18" ht="21" customHeight="1" x14ac:dyDescent="0.2">
      <c r="A444" s="332"/>
      <c r="B444" s="147" t="s">
        <v>71</v>
      </c>
      <c r="C444" s="242"/>
      <c r="D444" s="242"/>
      <c r="E444" s="242"/>
      <c r="F444" s="242"/>
      <c r="G444" s="242" t="s">
        <v>62</v>
      </c>
      <c r="H444" s="142" t="str">
        <f t="shared" si="198"/>
        <v>X</v>
      </c>
      <c r="I444" s="274" t="s">
        <v>62</v>
      </c>
      <c r="J444" s="274" t="str">
        <f t="shared" si="200"/>
        <v>X</v>
      </c>
      <c r="K444" s="242" t="str">
        <f t="shared" si="201"/>
        <v>X</v>
      </c>
      <c r="L444" s="242" t="s">
        <v>62</v>
      </c>
      <c r="M444" s="242"/>
      <c r="N444" s="242"/>
      <c r="O444" s="241" t="s">
        <v>62</v>
      </c>
      <c r="P444" s="241" t="s">
        <v>62</v>
      </c>
      <c r="Q444" s="241" t="s">
        <v>62</v>
      </c>
      <c r="R444" s="241" t="s">
        <v>62</v>
      </c>
    </row>
    <row r="445" spans="1:18" ht="21" customHeight="1" x14ac:dyDescent="0.2">
      <c r="A445" s="333"/>
      <c r="B445" s="148" t="s">
        <v>72</v>
      </c>
      <c r="C445" s="242"/>
      <c r="D445" s="242" t="s">
        <v>62</v>
      </c>
      <c r="E445" s="242"/>
      <c r="F445" s="242"/>
      <c r="G445" s="242">
        <f>G443</f>
        <v>1870</v>
      </c>
      <c r="H445" s="142">
        <f t="shared" si="198"/>
        <v>1870</v>
      </c>
      <c r="I445" s="274">
        <f t="shared" ref="I445" si="228">I443</f>
        <v>0</v>
      </c>
      <c r="J445" s="274">
        <f t="shared" si="200"/>
        <v>0</v>
      </c>
      <c r="K445" s="242">
        <f t="shared" si="201"/>
        <v>1870</v>
      </c>
      <c r="L445" s="242" t="s">
        <v>62</v>
      </c>
      <c r="M445" s="150">
        <v>46022</v>
      </c>
      <c r="N445" s="150">
        <v>46022</v>
      </c>
      <c r="O445" s="156"/>
      <c r="P445" s="241" t="s">
        <v>62</v>
      </c>
      <c r="Q445" s="156"/>
      <c r="R445" s="156"/>
    </row>
    <row r="446" spans="1:18" s="56" customFormat="1" ht="74.45" customHeight="1" x14ac:dyDescent="0.25">
      <c r="A446" s="331" t="s">
        <v>267</v>
      </c>
      <c r="B446" s="137" t="str">
        <f>B438</f>
        <v>Результат предоставления субсидии 2 (код субсидии № 7033):</v>
      </c>
      <c r="C446" s="142" t="s">
        <v>191</v>
      </c>
      <c r="D446" s="141" t="s">
        <v>333</v>
      </c>
      <c r="E446" s="141" t="s">
        <v>320</v>
      </c>
      <c r="F446" s="142">
        <v>642</v>
      </c>
      <c r="G446" s="142">
        <v>231</v>
      </c>
      <c r="H446" s="142">
        <f t="shared" si="198"/>
        <v>231</v>
      </c>
      <c r="I446" s="142">
        <v>0</v>
      </c>
      <c r="J446" s="142">
        <f t="shared" si="200"/>
        <v>0</v>
      </c>
      <c r="K446" s="142">
        <f t="shared" si="201"/>
        <v>231</v>
      </c>
      <c r="L446" s="142"/>
      <c r="M446" s="242" t="s">
        <v>62</v>
      </c>
      <c r="N446" s="242" t="s">
        <v>62</v>
      </c>
      <c r="O446" s="156">
        <v>16119.92</v>
      </c>
      <c r="P446" s="156"/>
      <c r="Q446" s="156"/>
      <c r="R446" s="156"/>
    </row>
    <row r="447" spans="1:18" ht="15.75" x14ac:dyDescent="0.2">
      <c r="A447" s="332"/>
      <c r="B447" s="146" t="s">
        <v>70</v>
      </c>
      <c r="C447" s="242"/>
      <c r="D447" s="242" t="s">
        <v>62</v>
      </c>
      <c r="E447" s="242"/>
      <c r="F447" s="242"/>
      <c r="G447" s="242">
        <f>G446</f>
        <v>231</v>
      </c>
      <c r="H447" s="142">
        <f t="shared" si="198"/>
        <v>231</v>
      </c>
      <c r="I447" s="274">
        <f t="shared" ref="I447" si="229">I446</f>
        <v>0</v>
      </c>
      <c r="J447" s="274">
        <f t="shared" si="200"/>
        <v>0</v>
      </c>
      <c r="K447" s="242">
        <f t="shared" si="201"/>
        <v>231</v>
      </c>
      <c r="L447" s="242" t="s">
        <v>62</v>
      </c>
      <c r="M447" s="150">
        <v>46022</v>
      </c>
      <c r="N447" s="150">
        <v>46022</v>
      </c>
      <c r="O447" s="156"/>
      <c r="P447" s="241" t="s">
        <v>62</v>
      </c>
      <c r="Q447" s="156"/>
      <c r="R447" s="156"/>
    </row>
    <row r="448" spans="1:18" ht="14.25" x14ac:dyDescent="0.2">
      <c r="A448" s="332"/>
      <c r="B448" s="147" t="s">
        <v>76</v>
      </c>
      <c r="C448" s="242"/>
      <c r="D448" s="242"/>
      <c r="E448" s="242"/>
      <c r="F448" s="242"/>
      <c r="G448" s="242" t="s">
        <v>62</v>
      </c>
      <c r="H448" s="142" t="str">
        <f t="shared" si="198"/>
        <v>X</v>
      </c>
      <c r="I448" s="274" t="s">
        <v>62</v>
      </c>
      <c r="J448" s="274" t="str">
        <f t="shared" si="200"/>
        <v>X</v>
      </c>
      <c r="K448" s="242" t="str">
        <f t="shared" si="201"/>
        <v>X</v>
      </c>
      <c r="L448" s="242" t="s">
        <v>62</v>
      </c>
      <c r="M448" s="242"/>
      <c r="N448" s="242"/>
      <c r="O448" s="241" t="s">
        <v>62</v>
      </c>
      <c r="P448" s="241" t="s">
        <v>62</v>
      </c>
      <c r="Q448" s="241" t="s">
        <v>62</v>
      </c>
      <c r="R448" s="241" t="s">
        <v>62</v>
      </c>
    </row>
    <row r="449" spans="1:18" ht="65.45" customHeight="1" x14ac:dyDescent="0.2">
      <c r="A449" s="332"/>
      <c r="B449" s="148" t="s">
        <v>192</v>
      </c>
      <c r="C449" s="242"/>
      <c r="D449" s="242" t="s">
        <v>62</v>
      </c>
      <c r="E449" s="242"/>
      <c r="F449" s="242"/>
      <c r="G449" s="242">
        <f>G446</f>
        <v>231</v>
      </c>
      <c r="H449" s="142">
        <f t="shared" si="198"/>
        <v>231</v>
      </c>
      <c r="I449" s="274">
        <f t="shared" ref="I449" si="230">I446</f>
        <v>0</v>
      </c>
      <c r="J449" s="274">
        <f t="shared" si="200"/>
        <v>0</v>
      </c>
      <c r="K449" s="242">
        <f t="shared" si="201"/>
        <v>231</v>
      </c>
      <c r="L449" s="242" t="s">
        <v>62</v>
      </c>
      <c r="M449" s="150">
        <v>46022</v>
      </c>
      <c r="N449" s="150">
        <v>46022</v>
      </c>
      <c r="O449" s="156"/>
      <c r="P449" s="241" t="s">
        <v>62</v>
      </c>
      <c r="Q449" s="156"/>
      <c r="R449" s="156"/>
    </row>
    <row r="450" spans="1:18" ht="15" customHeight="1" x14ac:dyDescent="0.2">
      <c r="A450" s="332"/>
      <c r="B450" s="147" t="s">
        <v>193</v>
      </c>
      <c r="C450" s="242"/>
      <c r="D450" s="242"/>
      <c r="E450" s="242"/>
      <c r="F450" s="242"/>
      <c r="G450" s="242" t="s">
        <v>62</v>
      </c>
      <c r="H450" s="142" t="str">
        <f t="shared" si="198"/>
        <v>X</v>
      </c>
      <c r="I450" s="274" t="s">
        <v>62</v>
      </c>
      <c r="J450" s="274" t="str">
        <f t="shared" si="200"/>
        <v>X</v>
      </c>
      <c r="K450" s="242" t="str">
        <f t="shared" si="201"/>
        <v>X</v>
      </c>
      <c r="L450" s="242" t="s">
        <v>62</v>
      </c>
      <c r="M450" s="242"/>
      <c r="N450" s="242"/>
      <c r="O450" s="241" t="s">
        <v>62</v>
      </c>
      <c r="P450" s="241" t="s">
        <v>62</v>
      </c>
      <c r="Q450" s="241" t="s">
        <v>62</v>
      </c>
      <c r="R450" s="241" t="s">
        <v>62</v>
      </c>
    </row>
    <row r="451" spans="1:18" ht="38.65" customHeight="1" x14ac:dyDescent="0.2">
      <c r="A451" s="332"/>
      <c r="B451" s="148" t="s">
        <v>330</v>
      </c>
      <c r="C451" s="242"/>
      <c r="D451" s="242" t="s">
        <v>62</v>
      </c>
      <c r="E451" s="242"/>
      <c r="F451" s="242"/>
      <c r="G451" s="242">
        <f>G447</f>
        <v>231</v>
      </c>
      <c r="H451" s="142">
        <f t="shared" si="198"/>
        <v>231</v>
      </c>
      <c r="I451" s="274">
        <f t="shared" ref="I451" si="231">I447</f>
        <v>0</v>
      </c>
      <c r="J451" s="274">
        <f t="shared" si="200"/>
        <v>0</v>
      </c>
      <c r="K451" s="242">
        <f t="shared" si="201"/>
        <v>231</v>
      </c>
      <c r="L451" s="242" t="s">
        <v>62</v>
      </c>
      <c r="M451" s="150">
        <v>46022</v>
      </c>
      <c r="N451" s="150">
        <v>46022</v>
      </c>
      <c r="O451" s="156"/>
      <c r="P451" s="241" t="s">
        <v>62</v>
      </c>
      <c r="Q451" s="156"/>
      <c r="R451" s="156"/>
    </row>
    <row r="452" spans="1:18" ht="21" customHeight="1" x14ac:dyDescent="0.2">
      <c r="A452" s="332"/>
      <c r="B452" s="147" t="s">
        <v>71</v>
      </c>
      <c r="C452" s="242"/>
      <c r="D452" s="242"/>
      <c r="E452" s="242"/>
      <c r="F452" s="242"/>
      <c r="G452" s="242" t="s">
        <v>62</v>
      </c>
      <c r="H452" s="142" t="str">
        <f t="shared" si="198"/>
        <v>X</v>
      </c>
      <c r="I452" s="274" t="s">
        <v>62</v>
      </c>
      <c r="J452" s="274" t="str">
        <f t="shared" si="200"/>
        <v>X</v>
      </c>
      <c r="K452" s="242" t="str">
        <f t="shared" si="201"/>
        <v>X</v>
      </c>
      <c r="L452" s="242" t="s">
        <v>62</v>
      </c>
      <c r="M452" s="242"/>
      <c r="N452" s="242"/>
      <c r="O452" s="241" t="s">
        <v>62</v>
      </c>
      <c r="P452" s="241" t="s">
        <v>62</v>
      </c>
      <c r="Q452" s="241" t="s">
        <v>62</v>
      </c>
      <c r="R452" s="241" t="s">
        <v>62</v>
      </c>
    </row>
    <row r="453" spans="1:18" ht="21" customHeight="1" x14ac:dyDescent="0.2">
      <c r="A453" s="333"/>
      <c r="B453" s="148" t="s">
        <v>72</v>
      </c>
      <c r="C453" s="242"/>
      <c r="D453" s="242" t="s">
        <v>62</v>
      </c>
      <c r="E453" s="242"/>
      <c r="F453" s="242"/>
      <c r="G453" s="242">
        <f>G451</f>
        <v>231</v>
      </c>
      <c r="H453" s="142">
        <f t="shared" si="198"/>
        <v>231</v>
      </c>
      <c r="I453" s="274">
        <f t="shared" ref="I453" si="232">I451</f>
        <v>0</v>
      </c>
      <c r="J453" s="274">
        <f t="shared" si="200"/>
        <v>0</v>
      </c>
      <c r="K453" s="242">
        <f t="shared" si="201"/>
        <v>231</v>
      </c>
      <c r="L453" s="242" t="s">
        <v>62</v>
      </c>
      <c r="M453" s="150">
        <v>46022</v>
      </c>
      <c r="N453" s="150">
        <v>46022</v>
      </c>
      <c r="O453" s="156"/>
      <c r="P453" s="241" t="s">
        <v>62</v>
      </c>
      <c r="Q453" s="156"/>
      <c r="R453" s="156"/>
    </row>
    <row r="454" spans="1:18" s="56" customFormat="1" ht="74.45" customHeight="1" x14ac:dyDescent="0.25">
      <c r="A454" s="331" t="s">
        <v>268</v>
      </c>
      <c r="B454" s="137" t="str">
        <f>B446</f>
        <v>Результат предоставления субсидии 2 (код субсидии № 7033):</v>
      </c>
      <c r="C454" s="142" t="s">
        <v>191</v>
      </c>
      <c r="D454" s="141" t="s">
        <v>333</v>
      </c>
      <c r="E454" s="141" t="s">
        <v>320</v>
      </c>
      <c r="F454" s="142">
        <v>642</v>
      </c>
      <c r="G454" s="142">
        <v>275</v>
      </c>
      <c r="H454" s="142">
        <f t="shared" si="198"/>
        <v>275</v>
      </c>
      <c r="I454" s="142">
        <v>0</v>
      </c>
      <c r="J454" s="142">
        <f t="shared" si="200"/>
        <v>0</v>
      </c>
      <c r="K454" s="142">
        <f t="shared" si="201"/>
        <v>275</v>
      </c>
      <c r="L454" s="142"/>
      <c r="M454" s="242" t="s">
        <v>62</v>
      </c>
      <c r="N454" s="242" t="s">
        <v>62</v>
      </c>
      <c r="O454" s="156">
        <v>87223.78</v>
      </c>
      <c r="P454" s="156"/>
      <c r="Q454" s="156"/>
      <c r="R454" s="156"/>
    </row>
    <row r="455" spans="1:18" ht="15.75" x14ac:dyDescent="0.2">
      <c r="A455" s="332"/>
      <c r="B455" s="146" t="s">
        <v>70</v>
      </c>
      <c r="C455" s="242"/>
      <c r="D455" s="242" t="s">
        <v>62</v>
      </c>
      <c r="E455" s="242"/>
      <c r="F455" s="242"/>
      <c r="G455" s="242">
        <f>G454</f>
        <v>275</v>
      </c>
      <c r="H455" s="142">
        <f t="shared" ref="H455:H518" si="233">G455</f>
        <v>275</v>
      </c>
      <c r="I455" s="274">
        <f t="shared" ref="I455" si="234">I454</f>
        <v>0</v>
      </c>
      <c r="J455" s="274">
        <f t="shared" ref="J455:J518" si="235">I455</f>
        <v>0</v>
      </c>
      <c r="K455" s="242">
        <f t="shared" ref="K455:K518" si="236">G455</f>
        <v>275</v>
      </c>
      <c r="L455" s="242" t="s">
        <v>62</v>
      </c>
      <c r="M455" s="150">
        <v>46022</v>
      </c>
      <c r="N455" s="150">
        <v>46022</v>
      </c>
      <c r="O455" s="156"/>
      <c r="P455" s="241" t="s">
        <v>62</v>
      </c>
      <c r="Q455" s="156"/>
      <c r="R455" s="156"/>
    </row>
    <row r="456" spans="1:18" ht="14.25" x14ac:dyDescent="0.2">
      <c r="A456" s="332"/>
      <c r="B456" s="147" t="s">
        <v>76</v>
      </c>
      <c r="C456" s="242"/>
      <c r="D456" s="242"/>
      <c r="E456" s="242"/>
      <c r="F456" s="242"/>
      <c r="G456" s="242" t="s">
        <v>62</v>
      </c>
      <c r="H456" s="142" t="str">
        <f t="shared" si="233"/>
        <v>X</v>
      </c>
      <c r="I456" s="274" t="s">
        <v>62</v>
      </c>
      <c r="J456" s="274" t="str">
        <f t="shared" si="235"/>
        <v>X</v>
      </c>
      <c r="K456" s="242" t="str">
        <f t="shared" si="236"/>
        <v>X</v>
      </c>
      <c r="L456" s="242" t="s">
        <v>62</v>
      </c>
      <c r="M456" s="242"/>
      <c r="N456" s="242"/>
      <c r="O456" s="241" t="s">
        <v>62</v>
      </c>
      <c r="P456" s="241" t="s">
        <v>62</v>
      </c>
      <c r="Q456" s="241" t="s">
        <v>62</v>
      </c>
      <c r="R456" s="241" t="s">
        <v>62</v>
      </c>
    </row>
    <row r="457" spans="1:18" ht="65.45" customHeight="1" x14ac:dyDescent="0.2">
      <c r="A457" s="332"/>
      <c r="B457" s="148" t="s">
        <v>192</v>
      </c>
      <c r="C457" s="242"/>
      <c r="D457" s="242" t="s">
        <v>62</v>
      </c>
      <c r="E457" s="242"/>
      <c r="F457" s="242"/>
      <c r="G457" s="242">
        <f>G454</f>
        <v>275</v>
      </c>
      <c r="H457" s="142">
        <f t="shared" si="233"/>
        <v>275</v>
      </c>
      <c r="I457" s="274">
        <f t="shared" ref="I457" si="237">I454</f>
        <v>0</v>
      </c>
      <c r="J457" s="274">
        <f t="shared" si="235"/>
        <v>0</v>
      </c>
      <c r="K457" s="242">
        <f t="shared" si="236"/>
        <v>275</v>
      </c>
      <c r="L457" s="242" t="s">
        <v>62</v>
      </c>
      <c r="M457" s="150">
        <v>46022</v>
      </c>
      <c r="N457" s="150">
        <v>46022</v>
      </c>
      <c r="O457" s="156"/>
      <c r="P457" s="241" t="s">
        <v>62</v>
      </c>
      <c r="Q457" s="156"/>
      <c r="R457" s="156"/>
    </row>
    <row r="458" spans="1:18" ht="15" customHeight="1" x14ac:dyDescent="0.2">
      <c r="A458" s="332"/>
      <c r="B458" s="147" t="s">
        <v>193</v>
      </c>
      <c r="C458" s="242"/>
      <c r="D458" s="242"/>
      <c r="E458" s="242"/>
      <c r="F458" s="242"/>
      <c r="G458" s="242" t="s">
        <v>62</v>
      </c>
      <c r="H458" s="142" t="str">
        <f t="shared" si="233"/>
        <v>X</v>
      </c>
      <c r="I458" s="274" t="s">
        <v>62</v>
      </c>
      <c r="J458" s="274" t="str">
        <f t="shared" si="235"/>
        <v>X</v>
      </c>
      <c r="K458" s="242" t="str">
        <f t="shared" si="236"/>
        <v>X</v>
      </c>
      <c r="L458" s="242" t="s">
        <v>62</v>
      </c>
      <c r="M458" s="242"/>
      <c r="N458" s="242"/>
      <c r="O458" s="241" t="s">
        <v>62</v>
      </c>
      <c r="P458" s="241" t="s">
        <v>62</v>
      </c>
      <c r="Q458" s="241" t="s">
        <v>62</v>
      </c>
      <c r="R458" s="241" t="s">
        <v>62</v>
      </c>
    </row>
    <row r="459" spans="1:18" ht="38.65" customHeight="1" x14ac:dyDescent="0.2">
      <c r="A459" s="332"/>
      <c r="B459" s="148" t="s">
        <v>330</v>
      </c>
      <c r="C459" s="242"/>
      <c r="D459" s="242" t="s">
        <v>62</v>
      </c>
      <c r="E459" s="242"/>
      <c r="F459" s="242"/>
      <c r="G459" s="242">
        <f>G455</f>
        <v>275</v>
      </c>
      <c r="H459" s="142">
        <f t="shared" si="233"/>
        <v>275</v>
      </c>
      <c r="I459" s="274">
        <f t="shared" ref="I459" si="238">I455</f>
        <v>0</v>
      </c>
      <c r="J459" s="274">
        <f t="shared" si="235"/>
        <v>0</v>
      </c>
      <c r="K459" s="242">
        <f t="shared" si="236"/>
        <v>275</v>
      </c>
      <c r="L459" s="242" t="s">
        <v>62</v>
      </c>
      <c r="M459" s="150">
        <v>46022</v>
      </c>
      <c r="N459" s="150">
        <v>46022</v>
      </c>
      <c r="O459" s="156"/>
      <c r="P459" s="241" t="s">
        <v>62</v>
      </c>
      <c r="Q459" s="156"/>
      <c r="R459" s="156"/>
    </row>
    <row r="460" spans="1:18" ht="21" customHeight="1" x14ac:dyDescent="0.2">
      <c r="A460" s="332"/>
      <c r="B460" s="147" t="s">
        <v>71</v>
      </c>
      <c r="C460" s="242"/>
      <c r="D460" s="242"/>
      <c r="E460" s="242"/>
      <c r="F460" s="242"/>
      <c r="G460" s="242" t="s">
        <v>62</v>
      </c>
      <c r="H460" s="142" t="str">
        <f t="shared" si="233"/>
        <v>X</v>
      </c>
      <c r="I460" s="274" t="s">
        <v>62</v>
      </c>
      <c r="J460" s="274" t="str">
        <f t="shared" si="235"/>
        <v>X</v>
      </c>
      <c r="K460" s="242" t="str">
        <f t="shared" si="236"/>
        <v>X</v>
      </c>
      <c r="L460" s="242" t="s">
        <v>62</v>
      </c>
      <c r="M460" s="242"/>
      <c r="N460" s="242"/>
      <c r="O460" s="241" t="s">
        <v>62</v>
      </c>
      <c r="P460" s="241" t="s">
        <v>62</v>
      </c>
      <c r="Q460" s="241" t="s">
        <v>62</v>
      </c>
      <c r="R460" s="241" t="s">
        <v>62</v>
      </c>
    </row>
    <row r="461" spans="1:18" ht="21" customHeight="1" x14ac:dyDescent="0.2">
      <c r="A461" s="333"/>
      <c r="B461" s="148" t="s">
        <v>72</v>
      </c>
      <c r="C461" s="242"/>
      <c r="D461" s="242" t="s">
        <v>62</v>
      </c>
      <c r="E461" s="242"/>
      <c r="F461" s="242"/>
      <c r="G461" s="242">
        <f>G459</f>
        <v>275</v>
      </c>
      <c r="H461" s="142">
        <f t="shared" si="233"/>
        <v>275</v>
      </c>
      <c r="I461" s="274">
        <f t="shared" ref="I461" si="239">I459</f>
        <v>0</v>
      </c>
      <c r="J461" s="274">
        <f t="shared" si="235"/>
        <v>0</v>
      </c>
      <c r="K461" s="242">
        <f t="shared" si="236"/>
        <v>275</v>
      </c>
      <c r="L461" s="242" t="s">
        <v>62</v>
      </c>
      <c r="M461" s="150">
        <v>46022</v>
      </c>
      <c r="N461" s="150">
        <v>46022</v>
      </c>
      <c r="O461" s="156"/>
      <c r="P461" s="241" t="s">
        <v>62</v>
      </c>
      <c r="Q461" s="156"/>
      <c r="R461" s="156"/>
    </row>
    <row r="462" spans="1:18" s="56" customFormat="1" ht="74.45" customHeight="1" x14ac:dyDescent="0.25">
      <c r="A462" s="331" t="s">
        <v>269</v>
      </c>
      <c r="B462" s="137" t="str">
        <f>B454</f>
        <v>Результат предоставления субсидии 2 (код субсидии № 7033):</v>
      </c>
      <c r="C462" s="142" t="s">
        <v>191</v>
      </c>
      <c r="D462" s="141" t="s">
        <v>333</v>
      </c>
      <c r="E462" s="141" t="s">
        <v>320</v>
      </c>
      <c r="F462" s="142">
        <v>642</v>
      </c>
      <c r="G462" s="142">
        <v>1045</v>
      </c>
      <c r="H462" s="142">
        <f t="shared" si="233"/>
        <v>1045</v>
      </c>
      <c r="I462" s="142">
        <v>0</v>
      </c>
      <c r="J462" s="142">
        <f t="shared" si="235"/>
        <v>0</v>
      </c>
      <c r="K462" s="142">
        <f t="shared" si="236"/>
        <v>1045</v>
      </c>
      <c r="L462" s="142"/>
      <c r="M462" s="242" t="s">
        <v>62</v>
      </c>
      <c r="N462" s="242" t="s">
        <v>62</v>
      </c>
      <c r="O462" s="156">
        <v>74780.36</v>
      </c>
      <c r="P462" s="156"/>
      <c r="Q462" s="156"/>
      <c r="R462" s="156"/>
    </row>
    <row r="463" spans="1:18" ht="15.75" x14ac:dyDescent="0.2">
      <c r="A463" s="332"/>
      <c r="B463" s="146" t="s">
        <v>70</v>
      </c>
      <c r="C463" s="242"/>
      <c r="D463" s="242" t="s">
        <v>62</v>
      </c>
      <c r="E463" s="242"/>
      <c r="F463" s="242"/>
      <c r="G463" s="242">
        <f>G462</f>
        <v>1045</v>
      </c>
      <c r="H463" s="142">
        <f t="shared" si="233"/>
        <v>1045</v>
      </c>
      <c r="I463" s="274">
        <f t="shared" ref="I463" si="240">I462</f>
        <v>0</v>
      </c>
      <c r="J463" s="274">
        <f t="shared" si="235"/>
        <v>0</v>
      </c>
      <c r="K463" s="242">
        <f t="shared" si="236"/>
        <v>1045</v>
      </c>
      <c r="L463" s="242" t="s">
        <v>62</v>
      </c>
      <c r="M463" s="150">
        <v>46022</v>
      </c>
      <c r="N463" s="150">
        <v>46022</v>
      </c>
      <c r="O463" s="156"/>
      <c r="P463" s="241" t="s">
        <v>62</v>
      </c>
      <c r="Q463" s="156"/>
      <c r="R463" s="156"/>
    </row>
    <row r="464" spans="1:18" ht="14.25" x14ac:dyDescent="0.2">
      <c r="A464" s="332"/>
      <c r="B464" s="147" t="s">
        <v>76</v>
      </c>
      <c r="C464" s="242"/>
      <c r="D464" s="242"/>
      <c r="E464" s="242"/>
      <c r="F464" s="242"/>
      <c r="G464" s="242" t="s">
        <v>62</v>
      </c>
      <c r="H464" s="142" t="str">
        <f t="shared" si="233"/>
        <v>X</v>
      </c>
      <c r="I464" s="274" t="s">
        <v>62</v>
      </c>
      <c r="J464" s="274" t="str">
        <f t="shared" si="235"/>
        <v>X</v>
      </c>
      <c r="K464" s="242" t="str">
        <f t="shared" si="236"/>
        <v>X</v>
      </c>
      <c r="L464" s="242" t="s">
        <v>62</v>
      </c>
      <c r="M464" s="242"/>
      <c r="N464" s="242"/>
      <c r="O464" s="241" t="s">
        <v>62</v>
      </c>
      <c r="P464" s="241" t="s">
        <v>62</v>
      </c>
      <c r="Q464" s="241" t="s">
        <v>62</v>
      </c>
      <c r="R464" s="241" t="s">
        <v>62</v>
      </c>
    </row>
    <row r="465" spans="1:18" ht="65.45" customHeight="1" x14ac:dyDescent="0.2">
      <c r="A465" s="332"/>
      <c r="B465" s="148" t="s">
        <v>192</v>
      </c>
      <c r="C465" s="242"/>
      <c r="D465" s="242" t="s">
        <v>62</v>
      </c>
      <c r="E465" s="242"/>
      <c r="F465" s="242"/>
      <c r="G465" s="242">
        <f>G462</f>
        <v>1045</v>
      </c>
      <c r="H465" s="142">
        <f t="shared" si="233"/>
        <v>1045</v>
      </c>
      <c r="I465" s="274">
        <f t="shared" ref="I465" si="241">I462</f>
        <v>0</v>
      </c>
      <c r="J465" s="274">
        <f t="shared" si="235"/>
        <v>0</v>
      </c>
      <c r="K465" s="242">
        <f t="shared" si="236"/>
        <v>1045</v>
      </c>
      <c r="L465" s="242" t="s">
        <v>62</v>
      </c>
      <c r="M465" s="150">
        <v>46022</v>
      </c>
      <c r="N465" s="150">
        <v>46022</v>
      </c>
      <c r="O465" s="156"/>
      <c r="P465" s="241" t="s">
        <v>62</v>
      </c>
      <c r="Q465" s="156"/>
      <c r="R465" s="156"/>
    </row>
    <row r="466" spans="1:18" ht="15" customHeight="1" x14ac:dyDescent="0.2">
      <c r="A466" s="332"/>
      <c r="B466" s="147" t="s">
        <v>193</v>
      </c>
      <c r="C466" s="242"/>
      <c r="D466" s="242"/>
      <c r="E466" s="242"/>
      <c r="F466" s="242"/>
      <c r="G466" s="242" t="s">
        <v>62</v>
      </c>
      <c r="H466" s="142" t="str">
        <f t="shared" si="233"/>
        <v>X</v>
      </c>
      <c r="I466" s="274" t="s">
        <v>62</v>
      </c>
      <c r="J466" s="274" t="str">
        <f t="shared" si="235"/>
        <v>X</v>
      </c>
      <c r="K466" s="242" t="str">
        <f t="shared" si="236"/>
        <v>X</v>
      </c>
      <c r="L466" s="242" t="s">
        <v>62</v>
      </c>
      <c r="M466" s="242"/>
      <c r="N466" s="242"/>
      <c r="O466" s="241" t="s">
        <v>62</v>
      </c>
      <c r="P466" s="241" t="s">
        <v>62</v>
      </c>
      <c r="Q466" s="241" t="s">
        <v>62</v>
      </c>
      <c r="R466" s="241" t="s">
        <v>62</v>
      </c>
    </row>
    <row r="467" spans="1:18" ht="38.65" customHeight="1" x14ac:dyDescent="0.2">
      <c r="A467" s="332"/>
      <c r="B467" s="148" t="s">
        <v>330</v>
      </c>
      <c r="C467" s="242"/>
      <c r="D467" s="242" t="s">
        <v>62</v>
      </c>
      <c r="E467" s="242"/>
      <c r="F467" s="242"/>
      <c r="G467" s="242">
        <f>G463</f>
        <v>1045</v>
      </c>
      <c r="H467" s="142">
        <f t="shared" si="233"/>
        <v>1045</v>
      </c>
      <c r="I467" s="274">
        <f t="shared" ref="I467" si="242">I463</f>
        <v>0</v>
      </c>
      <c r="J467" s="274">
        <f t="shared" si="235"/>
        <v>0</v>
      </c>
      <c r="K467" s="242">
        <f t="shared" si="236"/>
        <v>1045</v>
      </c>
      <c r="L467" s="242" t="s">
        <v>62</v>
      </c>
      <c r="M467" s="150">
        <v>46022</v>
      </c>
      <c r="N467" s="150">
        <v>46022</v>
      </c>
      <c r="O467" s="156"/>
      <c r="P467" s="241" t="s">
        <v>62</v>
      </c>
      <c r="Q467" s="156"/>
      <c r="R467" s="156"/>
    </row>
    <row r="468" spans="1:18" ht="21" customHeight="1" x14ac:dyDescent="0.2">
      <c r="A468" s="332"/>
      <c r="B468" s="147" t="s">
        <v>71</v>
      </c>
      <c r="C468" s="242"/>
      <c r="D468" s="242"/>
      <c r="E468" s="242"/>
      <c r="F468" s="242"/>
      <c r="G468" s="242" t="s">
        <v>62</v>
      </c>
      <c r="H468" s="142" t="str">
        <f t="shared" si="233"/>
        <v>X</v>
      </c>
      <c r="I468" s="274" t="s">
        <v>62</v>
      </c>
      <c r="J468" s="274" t="str">
        <f t="shared" si="235"/>
        <v>X</v>
      </c>
      <c r="K468" s="242" t="str">
        <f t="shared" si="236"/>
        <v>X</v>
      </c>
      <c r="L468" s="242" t="s">
        <v>62</v>
      </c>
      <c r="M468" s="242"/>
      <c r="N468" s="242"/>
      <c r="O468" s="241" t="s">
        <v>62</v>
      </c>
      <c r="P468" s="241" t="s">
        <v>62</v>
      </c>
      <c r="Q468" s="241" t="s">
        <v>62</v>
      </c>
      <c r="R468" s="241" t="s">
        <v>62</v>
      </c>
    </row>
    <row r="469" spans="1:18" ht="21" customHeight="1" x14ac:dyDescent="0.2">
      <c r="A469" s="333"/>
      <c r="B469" s="148" t="s">
        <v>72</v>
      </c>
      <c r="C469" s="242"/>
      <c r="D469" s="242" t="s">
        <v>62</v>
      </c>
      <c r="E469" s="242"/>
      <c r="F469" s="242"/>
      <c r="G469" s="242">
        <f>G467</f>
        <v>1045</v>
      </c>
      <c r="H469" s="142">
        <f t="shared" si="233"/>
        <v>1045</v>
      </c>
      <c r="I469" s="274">
        <f t="shared" ref="I469" si="243">I467</f>
        <v>0</v>
      </c>
      <c r="J469" s="274">
        <f t="shared" si="235"/>
        <v>0</v>
      </c>
      <c r="K469" s="242">
        <f t="shared" si="236"/>
        <v>1045</v>
      </c>
      <c r="L469" s="242" t="s">
        <v>62</v>
      </c>
      <c r="M469" s="150">
        <v>46022</v>
      </c>
      <c r="N469" s="150">
        <v>46022</v>
      </c>
      <c r="O469" s="156"/>
      <c r="P469" s="241" t="s">
        <v>62</v>
      </c>
      <c r="Q469" s="156"/>
      <c r="R469" s="156"/>
    </row>
    <row r="470" spans="1:18" s="56" customFormat="1" ht="74.45" customHeight="1" x14ac:dyDescent="0.25">
      <c r="A470" s="331" t="s">
        <v>270</v>
      </c>
      <c r="B470" s="137" t="str">
        <f>B462</f>
        <v>Результат предоставления субсидии 2 (код субсидии № 7033):</v>
      </c>
      <c r="C470" s="142" t="s">
        <v>191</v>
      </c>
      <c r="D470" s="141" t="s">
        <v>333</v>
      </c>
      <c r="E470" s="141" t="s">
        <v>320</v>
      </c>
      <c r="F470" s="142">
        <v>642</v>
      </c>
      <c r="G470" s="142">
        <v>505</v>
      </c>
      <c r="H470" s="142">
        <f t="shared" si="233"/>
        <v>505</v>
      </c>
      <c r="I470" s="142">
        <v>0</v>
      </c>
      <c r="J470" s="142">
        <f t="shared" si="235"/>
        <v>0</v>
      </c>
      <c r="K470" s="142">
        <f t="shared" si="236"/>
        <v>505</v>
      </c>
      <c r="L470" s="142"/>
      <c r="M470" s="242" t="s">
        <v>62</v>
      </c>
      <c r="N470" s="242" t="s">
        <v>62</v>
      </c>
      <c r="O470" s="156">
        <v>29914.080000000002</v>
      </c>
      <c r="P470" s="156"/>
      <c r="Q470" s="156"/>
      <c r="R470" s="156"/>
    </row>
    <row r="471" spans="1:18" ht="15.75" x14ac:dyDescent="0.2">
      <c r="A471" s="332"/>
      <c r="B471" s="146" t="s">
        <v>70</v>
      </c>
      <c r="C471" s="242"/>
      <c r="D471" s="242" t="s">
        <v>62</v>
      </c>
      <c r="E471" s="242"/>
      <c r="F471" s="242"/>
      <c r="G471" s="242">
        <f>G470</f>
        <v>505</v>
      </c>
      <c r="H471" s="142">
        <f t="shared" si="233"/>
        <v>505</v>
      </c>
      <c r="I471" s="274">
        <f t="shared" ref="I471" si="244">I470</f>
        <v>0</v>
      </c>
      <c r="J471" s="274">
        <f t="shared" si="235"/>
        <v>0</v>
      </c>
      <c r="K471" s="242">
        <f t="shared" si="236"/>
        <v>505</v>
      </c>
      <c r="L471" s="242" t="s">
        <v>62</v>
      </c>
      <c r="M471" s="150">
        <v>46022</v>
      </c>
      <c r="N471" s="150">
        <v>46022</v>
      </c>
      <c r="O471" s="156"/>
      <c r="P471" s="241" t="s">
        <v>62</v>
      </c>
      <c r="Q471" s="156"/>
      <c r="R471" s="156"/>
    </row>
    <row r="472" spans="1:18" ht="14.25" x14ac:dyDescent="0.2">
      <c r="A472" s="332"/>
      <c r="B472" s="147" t="s">
        <v>76</v>
      </c>
      <c r="C472" s="242"/>
      <c r="D472" s="242"/>
      <c r="E472" s="242"/>
      <c r="F472" s="242"/>
      <c r="G472" s="242" t="s">
        <v>62</v>
      </c>
      <c r="H472" s="142" t="str">
        <f t="shared" si="233"/>
        <v>X</v>
      </c>
      <c r="I472" s="274" t="s">
        <v>62</v>
      </c>
      <c r="J472" s="274" t="str">
        <f t="shared" si="235"/>
        <v>X</v>
      </c>
      <c r="K472" s="242" t="str">
        <f t="shared" si="236"/>
        <v>X</v>
      </c>
      <c r="L472" s="242" t="s">
        <v>62</v>
      </c>
      <c r="M472" s="242"/>
      <c r="N472" s="242"/>
      <c r="O472" s="241" t="s">
        <v>62</v>
      </c>
      <c r="P472" s="241" t="s">
        <v>62</v>
      </c>
      <c r="Q472" s="241" t="s">
        <v>62</v>
      </c>
      <c r="R472" s="241" t="s">
        <v>62</v>
      </c>
    </row>
    <row r="473" spans="1:18" ht="65.45" customHeight="1" x14ac:dyDescent="0.2">
      <c r="A473" s="332"/>
      <c r="B473" s="148" t="s">
        <v>192</v>
      </c>
      <c r="C473" s="242"/>
      <c r="D473" s="242" t="s">
        <v>62</v>
      </c>
      <c r="E473" s="242"/>
      <c r="F473" s="242"/>
      <c r="G473" s="242">
        <f>G470</f>
        <v>505</v>
      </c>
      <c r="H473" s="142">
        <f t="shared" si="233"/>
        <v>505</v>
      </c>
      <c r="I473" s="274">
        <f t="shared" ref="I473" si="245">I470</f>
        <v>0</v>
      </c>
      <c r="J473" s="274">
        <f t="shared" si="235"/>
        <v>0</v>
      </c>
      <c r="K473" s="242">
        <f t="shared" si="236"/>
        <v>505</v>
      </c>
      <c r="L473" s="242" t="s">
        <v>62</v>
      </c>
      <c r="M473" s="150">
        <v>46022</v>
      </c>
      <c r="N473" s="150">
        <v>46022</v>
      </c>
      <c r="O473" s="156"/>
      <c r="P473" s="241" t="s">
        <v>62</v>
      </c>
      <c r="Q473" s="156"/>
      <c r="R473" s="156"/>
    </row>
    <row r="474" spans="1:18" ht="15" customHeight="1" x14ac:dyDescent="0.2">
      <c r="A474" s="332"/>
      <c r="B474" s="147" t="s">
        <v>193</v>
      </c>
      <c r="C474" s="242"/>
      <c r="D474" s="242"/>
      <c r="E474" s="242"/>
      <c r="F474" s="242"/>
      <c r="G474" s="242" t="s">
        <v>62</v>
      </c>
      <c r="H474" s="142" t="str">
        <f t="shared" si="233"/>
        <v>X</v>
      </c>
      <c r="I474" s="274" t="s">
        <v>62</v>
      </c>
      <c r="J474" s="274" t="str">
        <f t="shared" si="235"/>
        <v>X</v>
      </c>
      <c r="K474" s="242" t="str">
        <f t="shared" si="236"/>
        <v>X</v>
      </c>
      <c r="L474" s="242" t="s">
        <v>62</v>
      </c>
      <c r="M474" s="242"/>
      <c r="N474" s="242"/>
      <c r="O474" s="241" t="s">
        <v>62</v>
      </c>
      <c r="P474" s="241" t="s">
        <v>62</v>
      </c>
      <c r="Q474" s="241" t="s">
        <v>62</v>
      </c>
      <c r="R474" s="241" t="s">
        <v>62</v>
      </c>
    </row>
    <row r="475" spans="1:18" ht="38.65" customHeight="1" x14ac:dyDescent="0.2">
      <c r="A475" s="332"/>
      <c r="B475" s="148" t="s">
        <v>330</v>
      </c>
      <c r="C475" s="242"/>
      <c r="D475" s="242" t="s">
        <v>62</v>
      </c>
      <c r="E475" s="242"/>
      <c r="F475" s="242"/>
      <c r="G475" s="242">
        <f>G471</f>
        <v>505</v>
      </c>
      <c r="H475" s="142">
        <f t="shared" si="233"/>
        <v>505</v>
      </c>
      <c r="I475" s="274">
        <f t="shared" ref="I475" si="246">I471</f>
        <v>0</v>
      </c>
      <c r="J475" s="274">
        <f t="shared" si="235"/>
        <v>0</v>
      </c>
      <c r="K475" s="242">
        <f t="shared" si="236"/>
        <v>505</v>
      </c>
      <c r="L475" s="242" t="s">
        <v>62</v>
      </c>
      <c r="M475" s="150">
        <v>46022</v>
      </c>
      <c r="N475" s="150">
        <v>46022</v>
      </c>
      <c r="O475" s="156"/>
      <c r="P475" s="241" t="s">
        <v>62</v>
      </c>
      <c r="Q475" s="156"/>
      <c r="R475" s="156"/>
    </row>
    <row r="476" spans="1:18" ht="21" customHeight="1" x14ac:dyDescent="0.2">
      <c r="A476" s="332"/>
      <c r="B476" s="147" t="s">
        <v>71</v>
      </c>
      <c r="C476" s="242"/>
      <c r="D476" s="242"/>
      <c r="E476" s="242"/>
      <c r="F476" s="242"/>
      <c r="G476" s="242" t="s">
        <v>62</v>
      </c>
      <c r="H476" s="142" t="str">
        <f t="shared" si="233"/>
        <v>X</v>
      </c>
      <c r="I476" s="274" t="s">
        <v>62</v>
      </c>
      <c r="J476" s="274" t="str">
        <f t="shared" si="235"/>
        <v>X</v>
      </c>
      <c r="K476" s="242" t="str">
        <f t="shared" si="236"/>
        <v>X</v>
      </c>
      <c r="L476" s="242" t="s">
        <v>62</v>
      </c>
      <c r="M476" s="242"/>
      <c r="N476" s="242"/>
      <c r="O476" s="241" t="s">
        <v>62</v>
      </c>
      <c r="P476" s="241" t="s">
        <v>62</v>
      </c>
      <c r="Q476" s="241" t="s">
        <v>62</v>
      </c>
      <c r="R476" s="241" t="s">
        <v>62</v>
      </c>
    </row>
    <row r="477" spans="1:18" ht="21" customHeight="1" x14ac:dyDescent="0.2">
      <c r="A477" s="333"/>
      <c r="B477" s="148" t="s">
        <v>72</v>
      </c>
      <c r="C477" s="242"/>
      <c r="D477" s="242" t="s">
        <v>62</v>
      </c>
      <c r="E477" s="242"/>
      <c r="F477" s="242"/>
      <c r="G477" s="242">
        <f>G475</f>
        <v>505</v>
      </c>
      <c r="H477" s="142">
        <f t="shared" si="233"/>
        <v>505</v>
      </c>
      <c r="I477" s="274">
        <f t="shared" ref="I477" si="247">I475</f>
        <v>0</v>
      </c>
      <c r="J477" s="274">
        <f t="shared" si="235"/>
        <v>0</v>
      </c>
      <c r="K477" s="242">
        <f t="shared" si="236"/>
        <v>505</v>
      </c>
      <c r="L477" s="242" t="s">
        <v>62</v>
      </c>
      <c r="M477" s="150">
        <v>46022</v>
      </c>
      <c r="N477" s="150">
        <v>46022</v>
      </c>
      <c r="O477" s="156"/>
      <c r="P477" s="241" t="s">
        <v>62</v>
      </c>
      <c r="Q477" s="156"/>
      <c r="R477" s="156"/>
    </row>
    <row r="478" spans="1:18" s="56" customFormat="1" ht="74.45" customHeight="1" x14ac:dyDescent="0.25">
      <c r="A478" s="331" t="s">
        <v>271</v>
      </c>
      <c r="B478" s="137" t="str">
        <f>B470</f>
        <v>Результат предоставления субсидии 2 (код субсидии № 7033):</v>
      </c>
      <c r="C478" s="142" t="s">
        <v>191</v>
      </c>
      <c r="D478" s="141" t="s">
        <v>333</v>
      </c>
      <c r="E478" s="141" t="s">
        <v>320</v>
      </c>
      <c r="F478" s="142">
        <v>642</v>
      </c>
      <c r="G478" s="142">
        <v>506</v>
      </c>
      <c r="H478" s="142">
        <f t="shared" si="233"/>
        <v>506</v>
      </c>
      <c r="I478" s="142">
        <v>0</v>
      </c>
      <c r="J478" s="142">
        <f t="shared" si="235"/>
        <v>0</v>
      </c>
      <c r="K478" s="142">
        <f t="shared" si="236"/>
        <v>506</v>
      </c>
      <c r="L478" s="142"/>
      <c r="M478" s="242" t="s">
        <v>62</v>
      </c>
      <c r="N478" s="242" t="s">
        <v>62</v>
      </c>
      <c r="O478" s="156">
        <v>52398.52</v>
      </c>
      <c r="P478" s="156"/>
      <c r="Q478" s="156"/>
      <c r="R478" s="156"/>
    </row>
    <row r="479" spans="1:18" ht="15.75" x14ac:dyDescent="0.2">
      <c r="A479" s="332"/>
      <c r="B479" s="146" t="s">
        <v>70</v>
      </c>
      <c r="C479" s="242"/>
      <c r="D479" s="242" t="s">
        <v>62</v>
      </c>
      <c r="E479" s="242"/>
      <c r="F479" s="242"/>
      <c r="G479" s="242">
        <f>G478</f>
        <v>506</v>
      </c>
      <c r="H479" s="142">
        <f t="shared" si="233"/>
        <v>506</v>
      </c>
      <c r="I479" s="274">
        <f t="shared" ref="I479" si="248">I478</f>
        <v>0</v>
      </c>
      <c r="J479" s="274">
        <f t="shared" si="235"/>
        <v>0</v>
      </c>
      <c r="K479" s="242">
        <f t="shared" si="236"/>
        <v>506</v>
      </c>
      <c r="L479" s="242" t="s">
        <v>62</v>
      </c>
      <c r="M479" s="150">
        <v>46022</v>
      </c>
      <c r="N479" s="150">
        <v>46022</v>
      </c>
      <c r="O479" s="156"/>
      <c r="P479" s="241" t="s">
        <v>62</v>
      </c>
      <c r="Q479" s="156"/>
      <c r="R479" s="156"/>
    </row>
    <row r="480" spans="1:18" ht="14.25" x14ac:dyDescent="0.2">
      <c r="A480" s="332"/>
      <c r="B480" s="147" t="s">
        <v>76</v>
      </c>
      <c r="C480" s="242"/>
      <c r="D480" s="242"/>
      <c r="E480" s="242"/>
      <c r="F480" s="242"/>
      <c r="G480" s="242" t="s">
        <v>62</v>
      </c>
      <c r="H480" s="142" t="str">
        <f t="shared" si="233"/>
        <v>X</v>
      </c>
      <c r="I480" s="274" t="s">
        <v>62</v>
      </c>
      <c r="J480" s="274" t="str">
        <f t="shared" si="235"/>
        <v>X</v>
      </c>
      <c r="K480" s="242" t="str">
        <f t="shared" si="236"/>
        <v>X</v>
      </c>
      <c r="L480" s="242" t="s">
        <v>62</v>
      </c>
      <c r="M480" s="242"/>
      <c r="N480" s="242"/>
      <c r="O480" s="241" t="s">
        <v>62</v>
      </c>
      <c r="P480" s="241" t="s">
        <v>62</v>
      </c>
      <c r="Q480" s="241" t="s">
        <v>62</v>
      </c>
      <c r="R480" s="241" t="s">
        <v>62</v>
      </c>
    </row>
    <row r="481" spans="1:18" ht="65.45" customHeight="1" x14ac:dyDescent="0.2">
      <c r="A481" s="332"/>
      <c r="B481" s="148" t="s">
        <v>192</v>
      </c>
      <c r="C481" s="242"/>
      <c r="D481" s="242" t="s">
        <v>62</v>
      </c>
      <c r="E481" s="242"/>
      <c r="F481" s="242"/>
      <c r="G481" s="242">
        <f>G478</f>
        <v>506</v>
      </c>
      <c r="H481" s="142">
        <f t="shared" si="233"/>
        <v>506</v>
      </c>
      <c r="I481" s="274">
        <f t="shared" ref="I481" si="249">I478</f>
        <v>0</v>
      </c>
      <c r="J481" s="274">
        <f t="shared" si="235"/>
        <v>0</v>
      </c>
      <c r="K481" s="242">
        <f t="shared" si="236"/>
        <v>506</v>
      </c>
      <c r="L481" s="242" t="s">
        <v>62</v>
      </c>
      <c r="M481" s="150">
        <v>46022</v>
      </c>
      <c r="N481" s="150">
        <v>46022</v>
      </c>
      <c r="O481" s="156"/>
      <c r="P481" s="241" t="s">
        <v>62</v>
      </c>
      <c r="Q481" s="156"/>
      <c r="R481" s="156"/>
    </row>
    <row r="482" spans="1:18" ht="15" customHeight="1" x14ac:dyDescent="0.2">
      <c r="A482" s="332"/>
      <c r="B482" s="147" t="s">
        <v>193</v>
      </c>
      <c r="C482" s="242"/>
      <c r="D482" s="242"/>
      <c r="E482" s="242"/>
      <c r="F482" s="242"/>
      <c r="G482" s="242" t="s">
        <v>62</v>
      </c>
      <c r="H482" s="142" t="str">
        <f t="shared" si="233"/>
        <v>X</v>
      </c>
      <c r="I482" s="274" t="s">
        <v>62</v>
      </c>
      <c r="J482" s="274" t="str">
        <f t="shared" si="235"/>
        <v>X</v>
      </c>
      <c r="K482" s="242" t="str">
        <f t="shared" si="236"/>
        <v>X</v>
      </c>
      <c r="L482" s="242" t="s">
        <v>62</v>
      </c>
      <c r="M482" s="242"/>
      <c r="N482" s="242"/>
      <c r="O482" s="241" t="s">
        <v>62</v>
      </c>
      <c r="P482" s="241" t="s">
        <v>62</v>
      </c>
      <c r="Q482" s="241" t="s">
        <v>62</v>
      </c>
      <c r="R482" s="241" t="s">
        <v>62</v>
      </c>
    </row>
    <row r="483" spans="1:18" ht="38.65" customHeight="1" x14ac:dyDescent="0.2">
      <c r="A483" s="332"/>
      <c r="B483" s="148" t="s">
        <v>330</v>
      </c>
      <c r="C483" s="242"/>
      <c r="D483" s="242" t="s">
        <v>62</v>
      </c>
      <c r="E483" s="242"/>
      <c r="F483" s="242"/>
      <c r="G483" s="242">
        <f>G479</f>
        <v>506</v>
      </c>
      <c r="H483" s="142">
        <f t="shared" si="233"/>
        <v>506</v>
      </c>
      <c r="I483" s="274">
        <f t="shared" ref="I483" si="250">I479</f>
        <v>0</v>
      </c>
      <c r="J483" s="274">
        <f t="shared" si="235"/>
        <v>0</v>
      </c>
      <c r="K483" s="242">
        <f t="shared" si="236"/>
        <v>506</v>
      </c>
      <c r="L483" s="242" t="s">
        <v>62</v>
      </c>
      <c r="M483" s="150">
        <v>46022</v>
      </c>
      <c r="N483" s="150">
        <v>46022</v>
      </c>
      <c r="O483" s="156"/>
      <c r="P483" s="241" t="s">
        <v>62</v>
      </c>
      <c r="Q483" s="156"/>
      <c r="R483" s="156"/>
    </row>
    <row r="484" spans="1:18" ht="21" customHeight="1" x14ac:dyDescent="0.2">
      <c r="A484" s="332"/>
      <c r="B484" s="147" t="s">
        <v>71</v>
      </c>
      <c r="C484" s="242"/>
      <c r="D484" s="242"/>
      <c r="E484" s="242"/>
      <c r="F484" s="242"/>
      <c r="G484" s="242" t="s">
        <v>62</v>
      </c>
      <c r="H484" s="142" t="str">
        <f t="shared" si="233"/>
        <v>X</v>
      </c>
      <c r="I484" s="274" t="s">
        <v>62</v>
      </c>
      <c r="J484" s="274" t="str">
        <f t="shared" si="235"/>
        <v>X</v>
      </c>
      <c r="K484" s="242" t="str">
        <f t="shared" si="236"/>
        <v>X</v>
      </c>
      <c r="L484" s="242" t="s">
        <v>62</v>
      </c>
      <c r="M484" s="242"/>
      <c r="N484" s="242"/>
      <c r="O484" s="241" t="s">
        <v>62</v>
      </c>
      <c r="P484" s="241" t="s">
        <v>62</v>
      </c>
      <c r="Q484" s="241" t="s">
        <v>62</v>
      </c>
      <c r="R484" s="241" t="s">
        <v>62</v>
      </c>
    </row>
    <row r="485" spans="1:18" ht="21" customHeight="1" x14ac:dyDescent="0.2">
      <c r="A485" s="333"/>
      <c r="B485" s="148" t="s">
        <v>72</v>
      </c>
      <c r="C485" s="242"/>
      <c r="D485" s="242" t="s">
        <v>62</v>
      </c>
      <c r="E485" s="242"/>
      <c r="F485" s="242"/>
      <c r="G485" s="242">
        <f>G483</f>
        <v>506</v>
      </c>
      <c r="H485" s="142">
        <f t="shared" si="233"/>
        <v>506</v>
      </c>
      <c r="I485" s="274">
        <f t="shared" ref="I485" si="251">I483</f>
        <v>0</v>
      </c>
      <c r="J485" s="274">
        <f t="shared" si="235"/>
        <v>0</v>
      </c>
      <c r="K485" s="242">
        <f t="shared" si="236"/>
        <v>506</v>
      </c>
      <c r="L485" s="242" t="s">
        <v>62</v>
      </c>
      <c r="M485" s="150">
        <v>46022</v>
      </c>
      <c r="N485" s="150">
        <v>46022</v>
      </c>
      <c r="O485" s="156"/>
      <c r="P485" s="241" t="s">
        <v>62</v>
      </c>
      <c r="Q485" s="156"/>
      <c r="R485" s="156"/>
    </row>
    <row r="486" spans="1:18" s="56" customFormat="1" ht="74.45" customHeight="1" x14ac:dyDescent="0.25">
      <c r="A486" s="331" t="s">
        <v>121</v>
      </c>
      <c r="B486" s="137" t="str">
        <f>B478</f>
        <v>Результат предоставления субсидии 2 (код субсидии № 7033):</v>
      </c>
      <c r="C486" s="142" t="s">
        <v>191</v>
      </c>
      <c r="D486" s="141" t="s">
        <v>333</v>
      </c>
      <c r="E486" s="141" t="s">
        <v>320</v>
      </c>
      <c r="F486" s="142">
        <v>642</v>
      </c>
      <c r="G486" s="142">
        <v>0</v>
      </c>
      <c r="H486" s="142">
        <f t="shared" si="233"/>
        <v>0</v>
      </c>
      <c r="I486" s="142">
        <v>0</v>
      </c>
      <c r="J486" s="142">
        <f t="shared" si="235"/>
        <v>0</v>
      </c>
      <c r="K486" s="142">
        <f t="shared" si="236"/>
        <v>0</v>
      </c>
      <c r="L486" s="142"/>
      <c r="M486" s="242" t="s">
        <v>62</v>
      </c>
      <c r="N486" s="242" t="s">
        <v>62</v>
      </c>
      <c r="O486" s="156">
        <v>0</v>
      </c>
      <c r="P486" s="156"/>
      <c r="Q486" s="156"/>
      <c r="R486" s="156"/>
    </row>
    <row r="487" spans="1:18" ht="15.75" x14ac:dyDescent="0.2">
      <c r="A487" s="332"/>
      <c r="B487" s="146" t="s">
        <v>70</v>
      </c>
      <c r="C487" s="242"/>
      <c r="D487" s="242" t="s">
        <v>62</v>
      </c>
      <c r="E487" s="242"/>
      <c r="F487" s="242"/>
      <c r="G487" s="242">
        <f>G486</f>
        <v>0</v>
      </c>
      <c r="H487" s="142">
        <f t="shared" si="233"/>
        <v>0</v>
      </c>
      <c r="I487" s="274">
        <f t="shared" ref="I487" si="252">I486</f>
        <v>0</v>
      </c>
      <c r="J487" s="274">
        <f t="shared" si="235"/>
        <v>0</v>
      </c>
      <c r="K487" s="242">
        <f t="shared" si="236"/>
        <v>0</v>
      </c>
      <c r="L487" s="242" t="s">
        <v>62</v>
      </c>
      <c r="M487" s="150">
        <v>46022</v>
      </c>
      <c r="N487" s="150">
        <v>46022</v>
      </c>
      <c r="O487" s="156"/>
      <c r="P487" s="241" t="s">
        <v>62</v>
      </c>
      <c r="Q487" s="156"/>
      <c r="R487" s="156"/>
    </row>
    <row r="488" spans="1:18" ht="14.25" x14ac:dyDescent="0.2">
      <c r="A488" s="332"/>
      <c r="B488" s="147" t="s">
        <v>76</v>
      </c>
      <c r="C488" s="242"/>
      <c r="D488" s="242"/>
      <c r="E488" s="242"/>
      <c r="F488" s="242"/>
      <c r="G488" s="242" t="s">
        <v>62</v>
      </c>
      <c r="H488" s="142" t="str">
        <f t="shared" si="233"/>
        <v>X</v>
      </c>
      <c r="I488" s="274" t="s">
        <v>62</v>
      </c>
      <c r="J488" s="274" t="str">
        <f t="shared" si="235"/>
        <v>X</v>
      </c>
      <c r="K488" s="242" t="str">
        <f t="shared" si="236"/>
        <v>X</v>
      </c>
      <c r="L488" s="242" t="s">
        <v>62</v>
      </c>
      <c r="M488" s="242"/>
      <c r="N488" s="242"/>
      <c r="O488" s="241" t="s">
        <v>62</v>
      </c>
      <c r="P488" s="241" t="s">
        <v>62</v>
      </c>
      <c r="Q488" s="241" t="s">
        <v>62</v>
      </c>
      <c r="R488" s="241" t="s">
        <v>62</v>
      </c>
    </row>
    <row r="489" spans="1:18" ht="65.45" customHeight="1" x14ac:dyDescent="0.2">
      <c r="A489" s="332"/>
      <c r="B489" s="148" t="s">
        <v>192</v>
      </c>
      <c r="C489" s="242"/>
      <c r="D489" s="242" t="s">
        <v>62</v>
      </c>
      <c r="E489" s="242"/>
      <c r="F489" s="242"/>
      <c r="G489" s="242">
        <f>G486</f>
        <v>0</v>
      </c>
      <c r="H489" s="142">
        <f t="shared" si="233"/>
        <v>0</v>
      </c>
      <c r="I489" s="274">
        <f t="shared" ref="I489" si="253">I486</f>
        <v>0</v>
      </c>
      <c r="J489" s="274">
        <f t="shared" si="235"/>
        <v>0</v>
      </c>
      <c r="K489" s="242">
        <f t="shared" si="236"/>
        <v>0</v>
      </c>
      <c r="L489" s="242" t="s">
        <v>62</v>
      </c>
      <c r="M489" s="150">
        <v>46022</v>
      </c>
      <c r="N489" s="150">
        <v>46022</v>
      </c>
      <c r="O489" s="156"/>
      <c r="P489" s="241" t="s">
        <v>62</v>
      </c>
      <c r="Q489" s="156"/>
      <c r="R489" s="156"/>
    </row>
    <row r="490" spans="1:18" ht="15" customHeight="1" x14ac:dyDescent="0.2">
      <c r="A490" s="332"/>
      <c r="B490" s="147" t="s">
        <v>193</v>
      </c>
      <c r="C490" s="242"/>
      <c r="D490" s="242"/>
      <c r="E490" s="242"/>
      <c r="F490" s="242"/>
      <c r="G490" s="242" t="s">
        <v>62</v>
      </c>
      <c r="H490" s="142" t="str">
        <f t="shared" si="233"/>
        <v>X</v>
      </c>
      <c r="I490" s="274" t="s">
        <v>62</v>
      </c>
      <c r="J490" s="274" t="str">
        <f t="shared" si="235"/>
        <v>X</v>
      </c>
      <c r="K490" s="242" t="str">
        <f t="shared" si="236"/>
        <v>X</v>
      </c>
      <c r="L490" s="242" t="s">
        <v>62</v>
      </c>
      <c r="M490" s="242"/>
      <c r="N490" s="242"/>
      <c r="O490" s="241" t="s">
        <v>62</v>
      </c>
      <c r="P490" s="241" t="s">
        <v>62</v>
      </c>
      <c r="Q490" s="241" t="s">
        <v>62</v>
      </c>
      <c r="R490" s="241" t="s">
        <v>62</v>
      </c>
    </row>
    <row r="491" spans="1:18" ht="38.65" customHeight="1" x14ac:dyDescent="0.2">
      <c r="A491" s="332"/>
      <c r="B491" s="148" t="s">
        <v>330</v>
      </c>
      <c r="C491" s="242"/>
      <c r="D491" s="242" t="s">
        <v>62</v>
      </c>
      <c r="E491" s="242"/>
      <c r="F491" s="242"/>
      <c r="G491" s="242">
        <f>G487</f>
        <v>0</v>
      </c>
      <c r="H491" s="142">
        <f t="shared" si="233"/>
        <v>0</v>
      </c>
      <c r="I491" s="274">
        <f t="shared" ref="I491" si="254">I487</f>
        <v>0</v>
      </c>
      <c r="J491" s="274">
        <f t="shared" si="235"/>
        <v>0</v>
      </c>
      <c r="K491" s="242">
        <f t="shared" si="236"/>
        <v>0</v>
      </c>
      <c r="L491" s="242" t="s">
        <v>62</v>
      </c>
      <c r="M491" s="150">
        <v>46022</v>
      </c>
      <c r="N491" s="150">
        <v>46022</v>
      </c>
      <c r="O491" s="156"/>
      <c r="P491" s="241" t="s">
        <v>62</v>
      </c>
      <c r="Q491" s="156"/>
      <c r="R491" s="156"/>
    </row>
    <row r="492" spans="1:18" ht="21" customHeight="1" x14ac:dyDescent="0.2">
      <c r="A492" s="332"/>
      <c r="B492" s="147" t="s">
        <v>71</v>
      </c>
      <c r="C492" s="242"/>
      <c r="D492" s="242"/>
      <c r="E492" s="242"/>
      <c r="F492" s="242"/>
      <c r="G492" s="242" t="s">
        <v>62</v>
      </c>
      <c r="H492" s="142" t="str">
        <f t="shared" si="233"/>
        <v>X</v>
      </c>
      <c r="I492" s="274" t="s">
        <v>62</v>
      </c>
      <c r="J492" s="274" t="str">
        <f t="shared" si="235"/>
        <v>X</v>
      </c>
      <c r="K492" s="242" t="str">
        <f t="shared" si="236"/>
        <v>X</v>
      </c>
      <c r="L492" s="242" t="s">
        <v>62</v>
      </c>
      <c r="M492" s="242"/>
      <c r="N492" s="242"/>
      <c r="O492" s="241" t="s">
        <v>62</v>
      </c>
      <c r="P492" s="241" t="s">
        <v>62</v>
      </c>
      <c r="Q492" s="241" t="s">
        <v>62</v>
      </c>
      <c r="R492" s="241" t="s">
        <v>62</v>
      </c>
    </row>
    <row r="493" spans="1:18" ht="21" customHeight="1" x14ac:dyDescent="0.2">
      <c r="A493" s="333"/>
      <c r="B493" s="148" t="s">
        <v>72</v>
      </c>
      <c r="C493" s="242"/>
      <c r="D493" s="242" t="s">
        <v>62</v>
      </c>
      <c r="E493" s="242"/>
      <c r="F493" s="242"/>
      <c r="G493" s="242">
        <f>G491</f>
        <v>0</v>
      </c>
      <c r="H493" s="142">
        <f t="shared" si="233"/>
        <v>0</v>
      </c>
      <c r="I493" s="274">
        <f t="shared" ref="I493" si="255">I491</f>
        <v>0</v>
      </c>
      <c r="J493" s="274">
        <f t="shared" si="235"/>
        <v>0</v>
      </c>
      <c r="K493" s="242">
        <f t="shared" si="236"/>
        <v>0</v>
      </c>
      <c r="L493" s="242" t="s">
        <v>62</v>
      </c>
      <c r="M493" s="150">
        <v>46022</v>
      </c>
      <c r="N493" s="150">
        <v>46022</v>
      </c>
      <c r="O493" s="156"/>
      <c r="P493" s="241" t="s">
        <v>62</v>
      </c>
      <c r="Q493" s="156"/>
      <c r="R493" s="156"/>
    </row>
    <row r="494" spans="1:18" s="56" customFormat="1" ht="74.45" customHeight="1" x14ac:dyDescent="0.25">
      <c r="A494" s="331" t="s">
        <v>272</v>
      </c>
      <c r="B494" s="137" t="str">
        <f>B486</f>
        <v>Результат предоставления субсидии 2 (код субсидии № 7033):</v>
      </c>
      <c r="C494" s="142" t="s">
        <v>191</v>
      </c>
      <c r="D494" s="141" t="s">
        <v>333</v>
      </c>
      <c r="E494" s="141" t="s">
        <v>320</v>
      </c>
      <c r="F494" s="142">
        <v>642</v>
      </c>
      <c r="G494" s="142">
        <v>736</v>
      </c>
      <c r="H494" s="142">
        <f t="shared" si="233"/>
        <v>736</v>
      </c>
      <c r="I494" s="142">
        <v>0</v>
      </c>
      <c r="J494" s="142">
        <f t="shared" si="235"/>
        <v>0</v>
      </c>
      <c r="K494" s="142">
        <f t="shared" si="236"/>
        <v>736</v>
      </c>
      <c r="L494" s="142"/>
      <c r="M494" s="242" t="s">
        <v>62</v>
      </c>
      <c r="N494" s="242" t="s">
        <v>62</v>
      </c>
      <c r="O494" s="156">
        <v>68143.259999999995</v>
      </c>
      <c r="P494" s="156"/>
      <c r="Q494" s="156"/>
      <c r="R494" s="156"/>
    </row>
    <row r="495" spans="1:18" ht="15.75" x14ac:dyDescent="0.2">
      <c r="A495" s="332"/>
      <c r="B495" s="146" t="s">
        <v>70</v>
      </c>
      <c r="C495" s="242"/>
      <c r="D495" s="242" t="s">
        <v>62</v>
      </c>
      <c r="E495" s="242"/>
      <c r="F495" s="242"/>
      <c r="G495" s="242">
        <f>G494</f>
        <v>736</v>
      </c>
      <c r="H495" s="142">
        <f t="shared" si="233"/>
        <v>736</v>
      </c>
      <c r="I495" s="274">
        <f t="shared" ref="I495" si="256">I494</f>
        <v>0</v>
      </c>
      <c r="J495" s="274">
        <f t="shared" si="235"/>
        <v>0</v>
      </c>
      <c r="K495" s="242">
        <f t="shared" si="236"/>
        <v>736</v>
      </c>
      <c r="L495" s="242" t="s">
        <v>62</v>
      </c>
      <c r="M495" s="150">
        <v>46022</v>
      </c>
      <c r="N495" s="150">
        <v>46022</v>
      </c>
      <c r="O495" s="156"/>
      <c r="P495" s="241" t="s">
        <v>62</v>
      </c>
      <c r="Q495" s="156"/>
      <c r="R495" s="156"/>
    </row>
    <row r="496" spans="1:18" ht="14.25" x14ac:dyDescent="0.2">
      <c r="A496" s="332"/>
      <c r="B496" s="147" t="s">
        <v>76</v>
      </c>
      <c r="C496" s="242"/>
      <c r="D496" s="242"/>
      <c r="E496" s="242"/>
      <c r="F496" s="242"/>
      <c r="G496" s="242" t="s">
        <v>62</v>
      </c>
      <c r="H496" s="142" t="str">
        <f t="shared" si="233"/>
        <v>X</v>
      </c>
      <c r="I496" s="274" t="s">
        <v>62</v>
      </c>
      <c r="J496" s="274" t="str">
        <f t="shared" si="235"/>
        <v>X</v>
      </c>
      <c r="K496" s="242" t="str">
        <f t="shared" si="236"/>
        <v>X</v>
      </c>
      <c r="L496" s="242" t="s">
        <v>62</v>
      </c>
      <c r="M496" s="242"/>
      <c r="N496" s="242"/>
      <c r="O496" s="241" t="s">
        <v>62</v>
      </c>
      <c r="P496" s="241" t="s">
        <v>62</v>
      </c>
      <c r="Q496" s="241" t="s">
        <v>62</v>
      </c>
      <c r="R496" s="241" t="s">
        <v>62</v>
      </c>
    </row>
    <row r="497" spans="1:18" ht="65.45" customHeight="1" x14ac:dyDescent="0.2">
      <c r="A497" s="332"/>
      <c r="B497" s="148" t="s">
        <v>192</v>
      </c>
      <c r="C497" s="242"/>
      <c r="D497" s="242" t="s">
        <v>62</v>
      </c>
      <c r="E497" s="242"/>
      <c r="F497" s="242"/>
      <c r="G497" s="242">
        <f>G494</f>
        <v>736</v>
      </c>
      <c r="H497" s="142">
        <f t="shared" si="233"/>
        <v>736</v>
      </c>
      <c r="I497" s="274">
        <f t="shared" ref="I497" si="257">I494</f>
        <v>0</v>
      </c>
      <c r="J497" s="274">
        <f t="shared" si="235"/>
        <v>0</v>
      </c>
      <c r="K497" s="242">
        <f t="shared" si="236"/>
        <v>736</v>
      </c>
      <c r="L497" s="242" t="s">
        <v>62</v>
      </c>
      <c r="M497" s="150">
        <v>46022</v>
      </c>
      <c r="N497" s="150">
        <v>46022</v>
      </c>
      <c r="O497" s="156"/>
      <c r="P497" s="241" t="s">
        <v>62</v>
      </c>
      <c r="Q497" s="156"/>
      <c r="R497" s="156"/>
    </row>
    <row r="498" spans="1:18" ht="15" customHeight="1" x14ac:dyDescent="0.2">
      <c r="A498" s="332"/>
      <c r="B498" s="147" t="s">
        <v>193</v>
      </c>
      <c r="C498" s="242"/>
      <c r="D498" s="242"/>
      <c r="E498" s="242"/>
      <c r="F498" s="242"/>
      <c r="G498" s="242" t="s">
        <v>62</v>
      </c>
      <c r="H498" s="142" t="str">
        <f t="shared" si="233"/>
        <v>X</v>
      </c>
      <c r="I498" s="274" t="s">
        <v>62</v>
      </c>
      <c r="J498" s="274" t="str">
        <f t="shared" si="235"/>
        <v>X</v>
      </c>
      <c r="K498" s="242" t="str">
        <f t="shared" si="236"/>
        <v>X</v>
      </c>
      <c r="L498" s="242" t="s">
        <v>62</v>
      </c>
      <c r="M498" s="242"/>
      <c r="N498" s="242"/>
      <c r="O498" s="241" t="s">
        <v>62</v>
      </c>
      <c r="P498" s="241" t="s">
        <v>62</v>
      </c>
      <c r="Q498" s="241" t="s">
        <v>62</v>
      </c>
      <c r="R498" s="241" t="s">
        <v>62</v>
      </c>
    </row>
    <row r="499" spans="1:18" ht="38.65" customHeight="1" x14ac:dyDescent="0.2">
      <c r="A499" s="332"/>
      <c r="B499" s="148" t="s">
        <v>330</v>
      </c>
      <c r="C499" s="242"/>
      <c r="D499" s="242" t="s">
        <v>62</v>
      </c>
      <c r="E499" s="242"/>
      <c r="F499" s="242"/>
      <c r="G499" s="242">
        <f>G495</f>
        <v>736</v>
      </c>
      <c r="H499" s="142">
        <f t="shared" si="233"/>
        <v>736</v>
      </c>
      <c r="I499" s="274">
        <f t="shared" ref="I499" si="258">I495</f>
        <v>0</v>
      </c>
      <c r="J499" s="274">
        <f t="shared" si="235"/>
        <v>0</v>
      </c>
      <c r="K499" s="242">
        <f t="shared" si="236"/>
        <v>736</v>
      </c>
      <c r="L499" s="242" t="s">
        <v>62</v>
      </c>
      <c r="M499" s="150">
        <v>46022</v>
      </c>
      <c r="N499" s="150">
        <v>46022</v>
      </c>
      <c r="O499" s="156"/>
      <c r="P499" s="241" t="s">
        <v>62</v>
      </c>
      <c r="Q499" s="156"/>
      <c r="R499" s="156"/>
    </row>
    <row r="500" spans="1:18" ht="21" customHeight="1" x14ac:dyDescent="0.2">
      <c r="A500" s="332"/>
      <c r="B500" s="147" t="s">
        <v>71</v>
      </c>
      <c r="C500" s="242"/>
      <c r="D500" s="242"/>
      <c r="E500" s="242"/>
      <c r="F500" s="242"/>
      <c r="G500" s="242" t="s">
        <v>62</v>
      </c>
      <c r="H500" s="142" t="str">
        <f t="shared" si="233"/>
        <v>X</v>
      </c>
      <c r="I500" s="274" t="s">
        <v>62</v>
      </c>
      <c r="J500" s="274" t="str">
        <f t="shared" si="235"/>
        <v>X</v>
      </c>
      <c r="K500" s="242" t="str">
        <f t="shared" si="236"/>
        <v>X</v>
      </c>
      <c r="L500" s="242" t="s">
        <v>62</v>
      </c>
      <c r="M500" s="242"/>
      <c r="N500" s="242"/>
      <c r="O500" s="241" t="s">
        <v>62</v>
      </c>
      <c r="P500" s="241" t="s">
        <v>62</v>
      </c>
      <c r="Q500" s="241" t="s">
        <v>62</v>
      </c>
      <c r="R500" s="241" t="s">
        <v>62</v>
      </c>
    </row>
    <row r="501" spans="1:18" ht="21" customHeight="1" x14ac:dyDescent="0.2">
      <c r="A501" s="333"/>
      <c r="B501" s="148" t="s">
        <v>72</v>
      </c>
      <c r="C501" s="242"/>
      <c r="D501" s="242" t="s">
        <v>62</v>
      </c>
      <c r="E501" s="242"/>
      <c r="F501" s="242"/>
      <c r="G501" s="242">
        <f>G499</f>
        <v>736</v>
      </c>
      <c r="H501" s="142">
        <f t="shared" si="233"/>
        <v>736</v>
      </c>
      <c r="I501" s="274">
        <f t="shared" ref="I501" si="259">I499</f>
        <v>0</v>
      </c>
      <c r="J501" s="274">
        <f t="shared" si="235"/>
        <v>0</v>
      </c>
      <c r="K501" s="242">
        <f t="shared" si="236"/>
        <v>736</v>
      </c>
      <c r="L501" s="242" t="s">
        <v>62</v>
      </c>
      <c r="M501" s="150">
        <v>46022</v>
      </c>
      <c r="N501" s="150">
        <v>46022</v>
      </c>
      <c r="O501" s="156"/>
      <c r="P501" s="241" t="s">
        <v>62</v>
      </c>
      <c r="Q501" s="156"/>
      <c r="R501" s="156"/>
    </row>
    <row r="502" spans="1:18" s="56" customFormat="1" ht="74.45" customHeight="1" x14ac:dyDescent="0.25">
      <c r="A502" s="331" t="s">
        <v>273</v>
      </c>
      <c r="B502" s="137" t="str">
        <f>B494</f>
        <v>Результат предоставления субсидии 2 (код субсидии № 7033):</v>
      </c>
      <c r="C502" s="142" t="s">
        <v>191</v>
      </c>
      <c r="D502" s="141" t="s">
        <v>333</v>
      </c>
      <c r="E502" s="141" t="s">
        <v>320</v>
      </c>
      <c r="F502" s="142">
        <v>642</v>
      </c>
      <c r="G502" s="142">
        <v>616</v>
      </c>
      <c r="H502" s="142">
        <f t="shared" si="233"/>
        <v>616</v>
      </c>
      <c r="I502" s="142">
        <v>0</v>
      </c>
      <c r="J502" s="142">
        <f t="shared" si="235"/>
        <v>0</v>
      </c>
      <c r="K502" s="142">
        <f t="shared" si="236"/>
        <v>616</v>
      </c>
      <c r="L502" s="142"/>
      <c r="M502" s="242" t="s">
        <v>62</v>
      </c>
      <c r="N502" s="242" t="s">
        <v>62</v>
      </c>
      <c r="O502" s="156">
        <v>42405.88</v>
      </c>
      <c r="P502" s="156"/>
      <c r="Q502" s="156"/>
      <c r="R502" s="156"/>
    </row>
    <row r="503" spans="1:18" ht="15.75" x14ac:dyDescent="0.2">
      <c r="A503" s="332"/>
      <c r="B503" s="146" t="s">
        <v>70</v>
      </c>
      <c r="C503" s="242"/>
      <c r="D503" s="242" t="s">
        <v>62</v>
      </c>
      <c r="E503" s="242"/>
      <c r="F503" s="242"/>
      <c r="G503" s="242">
        <f>G502</f>
        <v>616</v>
      </c>
      <c r="H503" s="142">
        <f t="shared" si="233"/>
        <v>616</v>
      </c>
      <c r="I503" s="274">
        <f t="shared" ref="I503" si="260">I502</f>
        <v>0</v>
      </c>
      <c r="J503" s="274">
        <f t="shared" si="235"/>
        <v>0</v>
      </c>
      <c r="K503" s="242">
        <f t="shared" si="236"/>
        <v>616</v>
      </c>
      <c r="L503" s="242" t="s">
        <v>62</v>
      </c>
      <c r="M503" s="150">
        <v>46022</v>
      </c>
      <c r="N503" s="150">
        <v>46022</v>
      </c>
      <c r="O503" s="156"/>
      <c r="P503" s="241" t="s">
        <v>62</v>
      </c>
      <c r="Q503" s="156"/>
      <c r="R503" s="156"/>
    </row>
    <row r="504" spans="1:18" ht="14.25" x14ac:dyDescent="0.2">
      <c r="A504" s="332"/>
      <c r="B504" s="147" t="s">
        <v>76</v>
      </c>
      <c r="C504" s="242"/>
      <c r="D504" s="242"/>
      <c r="E504" s="242"/>
      <c r="F504" s="242"/>
      <c r="G504" s="242" t="s">
        <v>62</v>
      </c>
      <c r="H504" s="142" t="str">
        <f t="shared" si="233"/>
        <v>X</v>
      </c>
      <c r="I504" s="274" t="s">
        <v>62</v>
      </c>
      <c r="J504" s="274" t="str">
        <f t="shared" si="235"/>
        <v>X</v>
      </c>
      <c r="K504" s="242" t="str">
        <f t="shared" si="236"/>
        <v>X</v>
      </c>
      <c r="L504" s="242" t="s">
        <v>62</v>
      </c>
      <c r="M504" s="242"/>
      <c r="N504" s="242"/>
      <c r="O504" s="241" t="s">
        <v>62</v>
      </c>
      <c r="P504" s="241" t="s">
        <v>62</v>
      </c>
      <c r="Q504" s="241" t="s">
        <v>62</v>
      </c>
      <c r="R504" s="241" t="s">
        <v>62</v>
      </c>
    </row>
    <row r="505" spans="1:18" ht="65.45" customHeight="1" x14ac:dyDescent="0.2">
      <c r="A505" s="332"/>
      <c r="B505" s="148" t="s">
        <v>192</v>
      </c>
      <c r="C505" s="242"/>
      <c r="D505" s="242" t="s">
        <v>62</v>
      </c>
      <c r="E505" s="242"/>
      <c r="F505" s="242"/>
      <c r="G505" s="242">
        <f>G502</f>
        <v>616</v>
      </c>
      <c r="H505" s="142">
        <f t="shared" si="233"/>
        <v>616</v>
      </c>
      <c r="I505" s="274">
        <f t="shared" ref="I505" si="261">I502</f>
        <v>0</v>
      </c>
      <c r="J505" s="274">
        <f t="shared" si="235"/>
        <v>0</v>
      </c>
      <c r="K505" s="242">
        <f t="shared" si="236"/>
        <v>616</v>
      </c>
      <c r="L505" s="242" t="s">
        <v>62</v>
      </c>
      <c r="M505" s="150">
        <v>46022</v>
      </c>
      <c r="N505" s="150">
        <v>46022</v>
      </c>
      <c r="O505" s="156"/>
      <c r="P505" s="241" t="s">
        <v>62</v>
      </c>
      <c r="Q505" s="156"/>
      <c r="R505" s="156"/>
    </row>
    <row r="506" spans="1:18" ht="15" customHeight="1" x14ac:dyDescent="0.2">
      <c r="A506" s="332"/>
      <c r="B506" s="147" t="s">
        <v>193</v>
      </c>
      <c r="C506" s="242"/>
      <c r="D506" s="242"/>
      <c r="E506" s="242"/>
      <c r="F506" s="242"/>
      <c r="G506" s="242" t="s">
        <v>62</v>
      </c>
      <c r="H506" s="142" t="str">
        <f t="shared" si="233"/>
        <v>X</v>
      </c>
      <c r="I506" s="274" t="s">
        <v>62</v>
      </c>
      <c r="J506" s="274" t="str">
        <f t="shared" si="235"/>
        <v>X</v>
      </c>
      <c r="K506" s="242" t="str">
        <f t="shared" si="236"/>
        <v>X</v>
      </c>
      <c r="L506" s="242" t="s">
        <v>62</v>
      </c>
      <c r="M506" s="242"/>
      <c r="N506" s="242"/>
      <c r="O506" s="241" t="s">
        <v>62</v>
      </c>
      <c r="P506" s="241" t="s">
        <v>62</v>
      </c>
      <c r="Q506" s="241" t="s">
        <v>62</v>
      </c>
      <c r="R506" s="241" t="s">
        <v>62</v>
      </c>
    </row>
    <row r="507" spans="1:18" ht="38.65" customHeight="1" x14ac:dyDescent="0.2">
      <c r="A507" s="332"/>
      <c r="B507" s="148" t="s">
        <v>330</v>
      </c>
      <c r="C507" s="242"/>
      <c r="D507" s="242" t="s">
        <v>62</v>
      </c>
      <c r="E507" s="242"/>
      <c r="F507" s="242"/>
      <c r="G507" s="242">
        <f>G503</f>
        <v>616</v>
      </c>
      <c r="H507" s="142">
        <f t="shared" si="233"/>
        <v>616</v>
      </c>
      <c r="I507" s="274">
        <f t="shared" ref="I507" si="262">I503</f>
        <v>0</v>
      </c>
      <c r="J507" s="274">
        <f t="shared" si="235"/>
        <v>0</v>
      </c>
      <c r="K507" s="242">
        <f t="shared" si="236"/>
        <v>616</v>
      </c>
      <c r="L507" s="242" t="s">
        <v>62</v>
      </c>
      <c r="M507" s="150">
        <v>46022</v>
      </c>
      <c r="N507" s="150">
        <v>46022</v>
      </c>
      <c r="O507" s="156"/>
      <c r="P507" s="241" t="s">
        <v>62</v>
      </c>
      <c r="Q507" s="156"/>
      <c r="R507" s="156"/>
    </row>
    <row r="508" spans="1:18" ht="21" customHeight="1" x14ac:dyDescent="0.2">
      <c r="A508" s="332"/>
      <c r="B508" s="147" t="s">
        <v>71</v>
      </c>
      <c r="C508" s="242"/>
      <c r="D508" s="242"/>
      <c r="E508" s="242"/>
      <c r="F508" s="242"/>
      <c r="G508" s="242" t="s">
        <v>62</v>
      </c>
      <c r="H508" s="142" t="str">
        <f t="shared" si="233"/>
        <v>X</v>
      </c>
      <c r="I508" s="274" t="s">
        <v>62</v>
      </c>
      <c r="J508" s="274" t="str">
        <f t="shared" si="235"/>
        <v>X</v>
      </c>
      <c r="K508" s="242" t="str">
        <f t="shared" si="236"/>
        <v>X</v>
      </c>
      <c r="L508" s="242" t="s">
        <v>62</v>
      </c>
      <c r="M508" s="242"/>
      <c r="N508" s="242"/>
      <c r="O508" s="241" t="s">
        <v>62</v>
      </c>
      <c r="P508" s="241" t="s">
        <v>62</v>
      </c>
      <c r="Q508" s="241" t="s">
        <v>62</v>
      </c>
      <c r="R508" s="241" t="s">
        <v>62</v>
      </c>
    </row>
    <row r="509" spans="1:18" ht="21" customHeight="1" x14ac:dyDescent="0.2">
      <c r="A509" s="333"/>
      <c r="B509" s="148" t="s">
        <v>72</v>
      </c>
      <c r="C509" s="242"/>
      <c r="D509" s="242" t="s">
        <v>62</v>
      </c>
      <c r="E509" s="242"/>
      <c r="F509" s="242"/>
      <c r="G509" s="242">
        <f>G507</f>
        <v>616</v>
      </c>
      <c r="H509" s="142">
        <f t="shared" si="233"/>
        <v>616</v>
      </c>
      <c r="I509" s="274">
        <f t="shared" ref="I509" si="263">I507</f>
        <v>0</v>
      </c>
      <c r="J509" s="274">
        <f t="shared" si="235"/>
        <v>0</v>
      </c>
      <c r="K509" s="242">
        <f t="shared" si="236"/>
        <v>616</v>
      </c>
      <c r="L509" s="242" t="s">
        <v>62</v>
      </c>
      <c r="M509" s="150">
        <v>46022</v>
      </c>
      <c r="N509" s="150">
        <v>46022</v>
      </c>
      <c r="O509" s="156"/>
      <c r="P509" s="241" t="s">
        <v>62</v>
      </c>
      <c r="Q509" s="156"/>
      <c r="R509" s="156"/>
    </row>
    <row r="510" spans="1:18" s="56" customFormat="1" ht="74.45" customHeight="1" x14ac:dyDescent="0.25">
      <c r="A510" s="331" t="s">
        <v>274</v>
      </c>
      <c r="B510" s="137" t="str">
        <f>B502</f>
        <v>Результат предоставления субсидии 2 (код субсидии № 7033):</v>
      </c>
      <c r="C510" s="142" t="s">
        <v>191</v>
      </c>
      <c r="D510" s="141" t="s">
        <v>333</v>
      </c>
      <c r="E510" s="141" t="s">
        <v>320</v>
      </c>
      <c r="F510" s="142">
        <v>642</v>
      </c>
      <c r="G510" s="142">
        <v>469</v>
      </c>
      <c r="H510" s="142">
        <f t="shared" si="233"/>
        <v>469</v>
      </c>
      <c r="I510" s="142">
        <v>0</v>
      </c>
      <c r="J510" s="142">
        <f t="shared" si="235"/>
        <v>0</v>
      </c>
      <c r="K510" s="142">
        <f t="shared" si="236"/>
        <v>469</v>
      </c>
      <c r="L510" s="142"/>
      <c r="M510" s="242" t="s">
        <v>62</v>
      </c>
      <c r="N510" s="242" t="s">
        <v>62</v>
      </c>
      <c r="O510" s="156">
        <v>67838.44</v>
      </c>
      <c r="P510" s="156"/>
      <c r="Q510" s="156"/>
      <c r="R510" s="156"/>
    </row>
    <row r="511" spans="1:18" ht="15.75" x14ac:dyDescent="0.2">
      <c r="A511" s="332"/>
      <c r="B511" s="146" t="s">
        <v>70</v>
      </c>
      <c r="C511" s="242"/>
      <c r="D511" s="242" t="s">
        <v>62</v>
      </c>
      <c r="E511" s="242"/>
      <c r="F511" s="242"/>
      <c r="G511" s="242">
        <f>G510</f>
        <v>469</v>
      </c>
      <c r="H511" s="142">
        <f t="shared" si="233"/>
        <v>469</v>
      </c>
      <c r="I511" s="274">
        <f t="shared" ref="I511" si="264">I510</f>
        <v>0</v>
      </c>
      <c r="J511" s="274">
        <f t="shared" si="235"/>
        <v>0</v>
      </c>
      <c r="K511" s="242">
        <f t="shared" si="236"/>
        <v>469</v>
      </c>
      <c r="L511" s="242" t="s">
        <v>62</v>
      </c>
      <c r="M511" s="150">
        <v>46022</v>
      </c>
      <c r="N511" s="150">
        <v>46022</v>
      </c>
      <c r="O511" s="156"/>
      <c r="P511" s="241" t="s">
        <v>62</v>
      </c>
      <c r="Q511" s="156"/>
      <c r="R511" s="156"/>
    </row>
    <row r="512" spans="1:18" ht="14.25" x14ac:dyDescent="0.2">
      <c r="A512" s="332"/>
      <c r="B512" s="147" t="s">
        <v>76</v>
      </c>
      <c r="C512" s="242"/>
      <c r="D512" s="242"/>
      <c r="E512" s="242"/>
      <c r="F512" s="242"/>
      <c r="G512" s="242" t="s">
        <v>62</v>
      </c>
      <c r="H512" s="142" t="str">
        <f t="shared" si="233"/>
        <v>X</v>
      </c>
      <c r="I512" s="274" t="s">
        <v>62</v>
      </c>
      <c r="J512" s="274" t="str">
        <f t="shared" si="235"/>
        <v>X</v>
      </c>
      <c r="K512" s="242" t="str">
        <f t="shared" si="236"/>
        <v>X</v>
      </c>
      <c r="L512" s="242" t="s">
        <v>62</v>
      </c>
      <c r="M512" s="242"/>
      <c r="N512" s="242"/>
      <c r="O512" s="241" t="s">
        <v>62</v>
      </c>
      <c r="P512" s="241" t="s">
        <v>62</v>
      </c>
      <c r="Q512" s="241" t="s">
        <v>62</v>
      </c>
      <c r="R512" s="241" t="s">
        <v>62</v>
      </c>
    </row>
    <row r="513" spans="1:18" ht="65.45" customHeight="1" x14ac:dyDescent="0.2">
      <c r="A513" s="332"/>
      <c r="B513" s="148" t="s">
        <v>192</v>
      </c>
      <c r="C513" s="242"/>
      <c r="D513" s="242" t="s">
        <v>62</v>
      </c>
      <c r="E513" s="242"/>
      <c r="F513" s="242"/>
      <c r="G513" s="242">
        <f>G510</f>
        <v>469</v>
      </c>
      <c r="H513" s="142">
        <f t="shared" si="233"/>
        <v>469</v>
      </c>
      <c r="I513" s="274">
        <f t="shared" ref="I513" si="265">I510</f>
        <v>0</v>
      </c>
      <c r="J513" s="274">
        <f t="shared" si="235"/>
        <v>0</v>
      </c>
      <c r="K513" s="242">
        <f t="shared" si="236"/>
        <v>469</v>
      </c>
      <c r="L513" s="242" t="s">
        <v>62</v>
      </c>
      <c r="M513" s="150">
        <v>46022</v>
      </c>
      <c r="N513" s="150">
        <v>46022</v>
      </c>
      <c r="O513" s="156"/>
      <c r="P513" s="241" t="s">
        <v>62</v>
      </c>
      <c r="Q513" s="156"/>
      <c r="R513" s="156"/>
    </row>
    <row r="514" spans="1:18" ht="15" customHeight="1" x14ac:dyDescent="0.2">
      <c r="A514" s="332"/>
      <c r="B514" s="147" t="s">
        <v>193</v>
      </c>
      <c r="C514" s="242"/>
      <c r="D514" s="242"/>
      <c r="E514" s="242"/>
      <c r="F514" s="242"/>
      <c r="G514" s="242" t="s">
        <v>62</v>
      </c>
      <c r="H514" s="142" t="str">
        <f t="shared" si="233"/>
        <v>X</v>
      </c>
      <c r="I514" s="274" t="s">
        <v>62</v>
      </c>
      <c r="J514" s="274" t="str">
        <f t="shared" si="235"/>
        <v>X</v>
      </c>
      <c r="K514" s="242" t="str">
        <f t="shared" si="236"/>
        <v>X</v>
      </c>
      <c r="L514" s="242" t="s">
        <v>62</v>
      </c>
      <c r="M514" s="242"/>
      <c r="N514" s="242"/>
      <c r="O514" s="241" t="s">
        <v>62</v>
      </c>
      <c r="P514" s="241" t="s">
        <v>62</v>
      </c>
      <c r="Q514" s="241" t="s">
        <v>62</v>
      </c>
      <c r="R514" s="241" t="s">
        <v>62</v>
      </c>
    </row>
    <row r="515" spans="1:18" ht="38.65" customHeight="1" x14ac:dyDescent="0.2">
      <c r="A515" s="332"/>
      <c r="B515" s="148" t="s">
        <v>330</v>
      </c>
      <c r="C515" s="242"/>
      <c r="D515" s="242" t="s">
        <v>62</v>
      </c>
      <c r="E515" s="242"/>
      <c r="F515" s="242"/>
      <c r="G515" s="242">
        <f>G511</f>
        <v>469</v>
      </c>
      <c r="H515" s="142">
        <f t="shared" si="233"/>
        <v>469</v>
      </c>
      <c r="I515" s="274">
        <f t="shared" ref="I515" si="266">I511</f>
        <v>0</v>
      </c>
      <c r="J515" s="274">
        <f t="shared" si="235"/>
        <v>0</v>
      </c>
      <c r="K515" s="242">
        <f t="shared" si="236"/>
        <v>469</v>
      </c>
      <c r="L515" s="242" t="s">
        <v>62</v>
      </c>
      <c r="M515" s="150">
        <v>46022</v>
      </c>
      <c r="N515" s="150">
        <v>46022</v>
      </c>
      <c r="O515" s="156"/>
      <c r="P515" s="241" t="s">
        <v>62</v>
      </c>
      <c r="Q515" s="156"/>
      <c r="R515" s="156"/>
    </row>
    <row r="516" spans="1:18" ht="21" customHeight="1" x14ac:dyDescent="0.2">
      <c r="A516" s="332"/>
      <c r="B516" s="147" t="s">
        <v>71</v>
      </c>
      <c r="C516" s="242"/>
      <c r="D516" s="242"/>
      <c r="E516" s="242"/>
      <c r="F516" s="242"/>
      <c r="G516" s="242" t="s">
        <v>62</v>
      </c>
      <c r="H516" s="142" t="str">
        <f t="shared" si="233"/>
        <v>X</v>
      </c>
      <c r="I516" s="274" t="s">
        <v>62</v>
      </c>
      <c r="J516" s="274" t="str">
        <f t="shared" si="235"/>
        <v>X</v>
      </c>
      <c r="K516" s="242" t="str">
        <f t="shared" si="236"/>
        <v>X</v>
      </c>
      <c r="L516" s="242" t="s">
        <v>62</v>
      </c>
      <c r="M516" s="242"/>
      <c r="N516" s="242"/>
      <c r="O516" s="241" t="s">
        <v>62</v>
      </c>
      <c r="P516" s="241" t="s">
        <v>62</v>
      </c>
      <c r="Q516" s="241" t="s">
        <v>62</v>
      </c>
      <c r="R516" s="241" t="s">
        <v>62</v>
      </c>
    </row>
    <row r="517" spans="1:18" ht="21" customHeight="1" x14ac:dyDescent="0.2">
      <c r="A517" s="333"/>
      <c r="B517" s="148" t="s">
        <v>72</v>
      </c>
      <c r="C517" s="242"/>
      <c r="D517" s="242" t="s">
        <v>62</v>
      </c>
      <c r="E517" s="242"/>
      <c r="F517" s="242"/>
      <c r="G517" s="242">
        <f>G515</f>
        <v>469</v>
      </c>
      <c r="H517" s="142">
        <f t="shared" si="233"/>
        <v>469</v>
      </c>
      <c r="I517" s="274">
        <f t="shared" ref="I517" si="267">I515</f>
        <v>0</v>
      </c>
      <c r="J517" s="274">
        <f t="shared" si="235"/>
        <v>0</v>
      </c>
      <c r="K517" s="242">
        <f t="shared" si="236"/>
        <v>469</v>
      </c>
      <c r="L517" s="242" t="s">
        <v>62</v>
      </c>
      <c r="M517" s="150">
        <v>46022</v>
      </c>
      <c r="N517" s="150">
        <v>46022</v>
      </c>
      <c r="O517" s="156"/>
      <c r="P517" s="241" t="s">
        <v>62</v>
      </c>
      <c r="Q517" s="156"/>
      <c r="R517" s="156"/>
    </row>
    <row r="518" spans="1:18" s="56" customFormat="1" ht="74.45" customHeight="1" x14ac:dyDescent="0.25">
      <c r="A518" s="331" t="s">
        <v>275</v>
      </c>
      <c r="B518" s="137" t="str">
        <f>B510</f>
        <v>Результат предоставления субсидии 2 (код субсидии № 7033):</v>
      </c>
      <c r="C518" s="142" t="s">
        <v>191</v>
      </c>
      <c r="D518" s="141" t="s">
        <v>333</v>
      </c>
      <c r="E518" s="141" t="s">
        <v>320</v>
      </c>
      <c r="F518" s="142">
        <v>642</v>
      </c>
      <c r="G518" s="142">
        <v>971</v>
      </c>
      <c r="H518" s="142">
        <f t="shared" si="233"/>
        <v>971</v>
      </c>
      <c r="I518" s="142">
        <v>0</v>
      </c>
      <c r="J518" s="142">
        <f t="shared" si="235"/>
        <v>0</v>
      </c>
      <c r="K518" s="142">
        <f t="shared" si="236"/>
        <v>971</v>
      </c>
      <c r="L518" s="142"/>
      <c r="M518" s="242" t="s">
        <v>62</v>
      </c>
      <c r="N518" s="242" t="s">
        <v>62</v>
      </c>
      <c r="O518" s="156">
        <v>88483.62</v>
      </c>
      <c r="P518" s="156"/>
      <c r="Q518" s="156"/>
      <c r="R518" s="156"/>
    </row>
    <row r="519" spans="1:18" ht="15.75" x14ac:dyDescent="0.2">
      <c r="A519" s="332"/>
      <c r="B519" s="146" t="s">
        <v>70</v>
      </c>
      <c r="C519" s="242"/>
      <c r="D519" s="242" t="s">
        <v>62</v>
      </c>
      <c r="E519" s="242"/>
      <c r="F519" s="242"/>
      <c r="G519" s="242">
        <f>G518</f>
        <v>971</v>
      </c>
      <c r="H519" s="142">
        <f t="shared" ref="H519:H582" si="268">G519</f>
        <v>971</v>
      </c>
      <c r="I519" s="274">
        <f t="shared" ref="I519" si="269">I518</f>
        <v>0</v>
      </c>
      <c r="J519" s="274">
        <f t="shared" ref="J519:J582" si="270">I519</f>
        <v>0</v>
      </c>
      <c r="K519" s="242">
        <f t="shared" ref="K519:K582" si="271">G519</f>
        <v>971</v>
      </c>
      <c r="L519" s="242" t="s">
        <v>62</v>
      </c>
      <c r="M519" s="150">
        <v>46022</v>
      </c>
      <c r="N519" s="150">
        <v>46022</v>
      </c>
      <c r="O519" s="156"/>
      <c r="P519" s="241" t="s">
        <v>62</v>
      </c>
      <c r="Q519" s="156"/>
      <c r="R519" s="156"/>
    </row>
    <row r="520" spans="1:18" ht="14.25" x14ac:dyDescent="0.2">
      <c r="A520" s="332"/>
      <c r="B520" s="147" t="s">
        <v>76</v>
      </c>
      <c r="C520" s="242"/>
      <c r="D520" s="242"/>
      <c r="E520" s="242"/>
      <c r="F520" s="242"/>
      <c r="G520" s="242" t="s">
        <v>62</v>
      </c>
      <c r="H520" s="142" t="str">
        <f t="shared" si="268"/>
        <v>X</v>
      </c>
      <c r="I520" s="274" t="s">
        <v>62</v>
      </c>
      <c r="J520" s="274" t="str">
        <f t="shared" si="270"/>
        <v>X</v>
      </c>
      <c r="K520" s="242" t="str">
        <f t="shared" si="271"/>
        <v>X</v>
      </c>
      <c r="L520" s="242" t="s">
        <v>62</v>
      </c>
      <c r="M520" s="242"/>
      <c r="N520" s="242"/>
      <c r="O520" s="241" t="s">
        <v>62</v>
      </c>
      <c r="P520" s="241" t="s">
        <v>62</v>
      </c>
      <c r="Q520" s="241" t="s">
        <v>62</v>
      </c>
      <c r="R520" s="241" t="s">
        <v>62</v>
      </c>
    </row>
    <row r="521" spans="1:18" ht="65.45" customHeight="1" x14ac:dyDescent="0.2">
      <c r="A521" s="332"/>
      <c r="B521" s="148" t="s">
        <v>192</v>
      </c>
      <c r="C521" s="242"/>
      <c r="D521" s="242" t="s">
        <v>62</v>
      </c>
      <c r="E521" s="242"/>
      <c r="F521" s="242"/>
      <c r="G521" s="242">
        <f>G518</f>
        <v>971</v>
      </c>
      <c r="H521" s="142">
        <f t="shared" si="268"/>
        <v>971</v>
      </c>
      <c r="I521" s="274">
        <f t="shared" ref="I521" si="272">I518</f>
        <v>0</v>
      </c>
      <c r="J521" s="274">
        <f t="shared" si="270"/>
        <v>0</v>
      </c>
      <c r="K521" s="242">
        <f t="shared" si="271"/>
        <v>971</v>
      </c>
      <c r="L521" s="242" t="s">
        <v>62</v>
      </c>
      <c r="M521" s="150">
        <v>46022</v>
      </c>
      <c r="N521" s="150">
        <v>46022</v>
      </c>
      <c r="O521" s="156"/>
      <c r="P521" s="241" t="s">
        <v>62</v>
      </c>
      <c r="Q521" s="156"/>
      <c r="R521" s="156"/>
    </row>
    <row r="522" spans="1:18" ht="15" customHeight="1" x14ac:dyDescent="0.2">
      <c r="A522" s="332"/>
      <c r="B522" s="147" t="s">
        <v>193</v>
      </c>
      <c r="C522" s="242"/>
      <c r="D522" s="242"/>
      <c r="E522" s="242"/>
      <c r="F522" s="242"/>
      <c r="G522" s="242" t="s">
        <v>62</v>
      </c>
      <c r="H522" s="142" t="str">
        <f t="shared" si="268"/>
        <v>X</v>
      </c>
      <c r="I522" s="274" t="s">
        <v>62</v>
      </c>
      <c r="J522" s="274" t="str">
        <f t="shared" si="270"/>
        <v>X</v>
      </c>
      <c r="K522" s="242" t="str">
        <f t="shared" si="271"/>
        <v>X</v>
      </c>
      <c r="L522" s="242" t="s">
        <v>62</v>
      </c>
      <c r="M522" s="242"/>
      <c r="N522" s="242"/>
      <c r="O522" s="241" t="s">
        <v>62</v>
      </c>
      <c r="P522" s="241" t="s">
        <v>62</v>
      </c>
      <c r="Q522" s="241" t="s">
        <v>62</v>
      </c>
      <c r="R522" s="241" t="s">
        <v>62</v>
      </c>
    </row>
    <row r="523" spans="1:18" ht="38.65" customHeight="1" x14ac:dyDescent="0.2">
      <c r="A523" s="332"/>
      <c r="B523" s="148" t="s">
        <v>330</v>
      </c>
      <c r="C523" s="242"/>
      <c r="D523" s="242" t="s">
        <v>62</v>
      </c>
      <c r="E523" s="242"/>
      <c r="F523" s="242"/>
      <c r="G523" s="242">
        <f>G519</f>
        <v>971</v>
      </c>
      <c r="H523" s="142">
        <f t="shared" si="268"/>
        <v>971</v>
      </c>
      <c r="I523" s="274">
        <f t="shared" ref="I523" si="273">I519</f>
        <v>0</v>
      </c>
      <c r="J523" s="274">
        <f t="shared" si="270"/>
        <v>0</v>
      </c>
      <c r="K523" s="242">
        <f t="shared" si="271"/>
        <v>971</v>
      </c>
      <c r="L523" s="242" t="s">
        <v>62</v>
      </c>
      <c r="M523" s="150">
        <v>46022</v>
      </c>
      <c r="N523" s="150">
        <v>46022</v>
      </c>
      <c r="O523" s="156"/>
      <c r="P523" s="241" t="s">
        <v>62</v>
      </c>
      <c r="Q523" s="156"/>
      <c r="R523" s="156"/>
    </row>
    <row r="524" spans="1:18" ht="21" customHeight="1" x14ac:dyDescent="0.2">
      <c r="A524" s="332"/>
      <c r="B524" s="147" t="s">
        <v>71</v>
      </c>
      <c r="C524" s="242"/>
      <c r="D524" s="242"/>
      <c r="E524" s="242"/>
      <c r="F524" s="242"/>
      <c r="G524" s="242" t="s">
        <v>62</v>
      </c>
      <c r="H524" s="142" t="str">
        <f t="shared" si="268"/>
        <v>X</v>
      </c>
      <c r="I524" s="274" t="s">
        <v>62</v>
      </c>
      <c r="J524" s="274" t="str">
        <f t="shared" si="270"/>
        <v>X</v>
      </c>
      <c r="K524" s="242" t="str">
        <f t="shared" si="271"/>
        <v>X</v>
      </c>
      <c r="L524" s="242" t="s">
        <v>62</v>
      </c>
      <c r="M524" s="242"/>
      <c r="N524" s="242"/>
      <c r="O524" s="241" t="s">
        <v>62</v>
      </c>
      <c r="P524" s="241" t="s">
        <v>62</v>
      </c>
      <c r="Q524" s="241" t="s">
        <v>62</v>
      </c>
      <c r="R524" s="241" t="s">
        <v>62</v>
      </c>
    </row>
    <row r="525" spans="1:18" ht="21" customHeight="1" x14ac:dyDescent="0.2">
      <c r="A525" s="333"/>
      <c r="B525" s="148" t="s">
        <v>72</v>
      </c>
      <c r="C525" s="242"/>
      <c r="D525" s="242" t="s">
        <v>62</v>
      </c>
      <c r="E525" s="242"/>
      <c r="F525" s="242"/>
      <c r="G525" s="242">
        <f>G523</f>
        <v>971</v>
      </c>
      <c r="H525" s="142">
        <f t="shared" si="268"/>
        <v>971</v>
      </c>
      <c r="I525" s="274">
        <f t="shared" ref="I525" si="274">I523</f>
        <v>0</v>
      </c>
      <c r="J525" s="274">
        <f t="shared" si="270"/>
        <v>0</v>
      </c>
      <c r="K525" s="242">
        <f t="shared" si="271"/>
        <v>971</v>
      </c>
      <c r="L525" s="242" t="s">
        <v>62</v>
      </c>
      <c r="M525" s="150">
        <v>46022</v>
      </c>
      <c r="N525" s="150">
        <v>46022</v>
      </c>
      <c r="O525" s="156"/>
      <c r="P525" s="241" t="s">
        <v>62</v>
      </c>
      <c r="Q525" s="156"/>
      <c r="R525" s="156"/>
    </row>
    <row r="526" spans="1:18" s="56" customFormat="1" ht="74.45" customHeight="1" x14ac:dyDescent="0.25">
      <c r="A526" s="331" t="s">
        <v>276</v>
      </c>
      <c r="B526" s="137" t="str">
        <f>B518</f>
        <v>Результат предоставления субсидии 2 (код субсидии № 7033):</v>
      </c>
      <c r="C526" s="142" t="s">
        <v>191</v>
      </c>
      <c r="D526" s="141" t="s">
        <v>333</v>
      </c>
      <c r="E526" s="141" t="s">
        <v>320</v>
      </c>
      <c r="F526" s="142">
        <v>642</v>
      </c>
      <c r="G526" s="142">
        <v>633</v>
      </c>
      <c r="H526" s="142">
        <f t="shared" si="268"/>
        <v>633</v>
      </c>
      <c r="I526" s="142">
        <v>0</v>
      </c>
      <c r="J526" s="142">
        <f t="shared" si="270"/>
        <v>0</v>
      </c>
      <c r="K526" s="142">
        <f t="shared" si="271"/>
        <v>633</v>
      </c>
      <c r="L526" s="142"/>
      <c r="M526" s="242" t="s">
        <v>62</v>
      </c>
      <c r="N526" s="242" t="s">
        <v>62</v>
      </c>
      <c r="O526" s="156">
        <v>139715.31</v>
      </c>
      <c r="P526" s="156"/>
      <c r="Q526" s="156">
        <v>0</v>
      </c>
      <c r="R526" s="156">
        <v>0</v>
      </c>
    </row>
    <row r="527" spans="1:18" ht="15.75" x14ac:dyDescent="0.2">
      <c r="A527" s="332"/>
      <c r="B527" s="146" t="s">
        <v>70</v>
      </c>
      <c r="C527" s="242"/>
      <c r="D527" s="242" t="s">
        <v>62</v>
      </c>
      <c r="E527" s="242"/>
      <c r="F527" s="242"/>
      <c r="G527" s="242">
        <f>G526</f>
        <v>633</v>
      </c>
      <c r="H527" s="142">
        <f t="shared" si="268"/>
        <v>633</v>
      </c>
      <c r="I527" s="274">
        <f t="shared" ref="I527" si="275">I526</f>
        <v>0</v>
      </c>
      <c r="J527" s="274">
        <f t="shared" si="270"/>
        <v>0</v>
      </c>
      <c r="K527" s="242">
        <f t="shared" si="271"/>
        <v>633</v>
      </c>
      <c r="L527" s="242" t="s">
        <v>62</v>
      </c>
      <c r="M527" s="150">
        <v>46022</v>
      </c>
      <c r="N527" s="150">
        <v>46022</v>
      </c>
      <c r="O527" s="156"/>
      <c r="P527" s="241" t="s">
        <v>62</v>
      </c>
      <c r="Q527" s="156"/>
      <c r="R527" s="156"/>
    </row>
    <row r="528" spans="1:18" ht="14.25" x14ac:dyDescent="0.2">
      <c r="A528" s="332"/>
      <c r="B528" s="147" t="s">
        <v>76</v>
      </c>
      <c r="C528" s="242"/>
      <c r="D528" s="242"/>
      <c r="E528" s="242"/>
      <c r="F528" s="242"/>
      <c r="G528" s="242" t="s">
        <v>62</v>
      </c>
      <c r="H528" s="142" t="str">
        <f t="shared" si="268"/>
        <v>X</v>
      </c>
      <c r="I528" s="274" t="s">
        <v>62</v>
      </c>
      <c r="J528" s="274" t="str">
        <f t="shared" si="270"/>
        <v>X</v>
      </c>
      <c r="K528" s="242" t="str">
        <f t="shared" si="271"/>
        <v>X</v>
      </c>
      <c r="L528" s="242" t="s">
        <v>62</v>
      </c>
      <c r="M528" s="242"/>
      <c r="N528" s="242"/>
      <c r="O528" s="241" t="s">
        <v>62</v>
      </c>
      <c r="P528" s="241" t="s">
        <v>62</v>
      </c>
      <c r="Q528" s="241" t="s">
        <v>62</v>
      </c>
      <c r="R528" s="241" t="s">
        <v>62</v>
      </c>
    </row>
    <row r="529" spans="1:18" ht="65.45" customHeight="1" x14ac:dyDescent="0.2">
      <c r="A529" s="332"/>
      <c r="B529" s="148" t="s">
        <v>192</v>
      </c>
      <c r="C529" s="242"/>
      <c r="D529" s="242" t="s">
        <v>62</v>
      </c>
      <c r="E529" s="242"/>
      <c r="F529" s="242"/>
      <c r="G529" s="242">
        <f>G526</f>
        <v>633</v>
      </c>
      <c r="H529" s="142">
        <f t="shared" si="268"/>
        <v>633</v>
      </c>
      <c r="I529" s="274">
        <f t="shared" ref="I529" si="276">I526</f>
        <v>0</v>
      </c>
      <c r="J529" s="274">
        <f t="shared" si="270"/>
        <v>0</v>
      </c>
      <c r="K529" s="242">
        <f t="shared" si="271"/>
        <v>633</v>
      </c>
      <c r="L529" s="242" t="s">
        <v>62</v>
      </c>
      <c r="M529" s="150">
        <v>46022</v>
      </c>
      <c r="N529" s="150">
        <v>46022</v>
      </c>
      <c r="O529" s="156"/>
      <c r="P529" s="241" t="s">
        <v>62</v>
      </c>
      <c r="Q529" s="156"/>
      <c r="R529" s="156"/>
    </row>
    <row r="530" spans="1:18" ht="15" customHeight="1" x14ac:dyDescent="0.2">
      <c r="A530" s="332"/>
      <c r="B530" s="147" t="s">
        <v>193</v>
      </c>
      <c r="C530" s="242"/>
      <c r="D530" s="242"/>
      <c r="E530" s="242"/>
      <c r="F530" s="242"/>
      <c r="G530" s="242" t="s">
        <v>62</v>
      </c>
      <c r="H530" s="142" t="str">
        <f t="shared" si="268"/>
        <v>X</v>
      </c>
      <c r="I530" s="274" t="s">
        <v>62</v>
      </c>
      <c r="J530" s="274" t="str">
        <f t="shared" si="270"/>
        <v>X</v>
      </c>
      <c r="K530" s="242" t="str">
        <f t="shared" si="271"/>
        <v>X</v>
      </c>
      <c r="L530" s="242" t="s">
        <v>62</v>
      </c>
      <c r="M530" s="242"/>
      <c r="N530" s="242"/>
      <c r="O530" s="241" t="s">
        <v>62</v>
      </c>
      <c r="P530" s="241" t="s">
        <v>62</v>
      </c>
      <c r="Q530" s="241" t="s">
        <v>62</v>
      </c>
      <c r="R530" s="241" t="s">
        <v>62</v>
      </c>
    </row>
    <row r="531" spans="1:18" ht="38.65" customHeight="1" x14ac:dyDescent="0.2">
      <c r="A531" s="332"/>
      <c r="B531" s="148" t="s">
        <v>330</v>
      </c>
      <c r="C531" s="242"/>
      <c r="D531" s="242" t="s">
        <v>62</v>
      </c>
      <c r="E531" s="242"/>
      <c r="F531" s="242"/>
      <c r="G531" s="242">
        <f>G527</f>
        <v>633</v>
      </c>
      <c r="H531" s="142">
        <f t="shared" si="268"/>
        <v>633</v>
      </c>
      <c r="I531" s="274">
        <f t="shared" ref="I531" si="277">I527</f>
        <v>0</v>
      </c>
      <c r="J531" s="274">
        <f t="shared" si="270"/>
        <v>0</v>
      </c>
      <c r="K531" s="242">
        <f t="shared" si="271"/>
        <v>633</v>
      </c>
      <c r="L531" s="242" t="s">
        <v>62</v>
      </c>
      <c r="M531" s="150">
        <v>46022</v>
      </c>
      <c r="N531" s="150">
        <v>46022</v>
      </c>
      <c r="O531" s="156"/>
      <c r="P531" s="241" t="s">
        <v>62</v>
      </c>
      <c r="Q531" s="156"/>
      <c r="R531" s="156"/>
    </row>
    <row r="532" spans="1:18" ht="21" customHeight="1" x14ac:dyDescent="0.2">
      <c r="A532" s="332"/>
      <c r="B532" s="147" t="s">
        <v>71</v>
      </c>
      <c r="C532" s="242"/>
      <c r="D532" s="242"/>
      <c r="E532" s="242"/>
      <c r="F532" s="242"/>
      <c r="G532" s="242" t="s">
        <v>62</v>
      </c>
      <c r="H532" s="142" t="str">
        <f t="shared" si="268"/>
        <v>X</v>
      </c>
      <c r="I532" s="274" t="s">
        <v>62</v>
      </c>
      <c r="J532" s="274" t="str">
        <f t="shared" si="270"/>
        <v>X</v>
      </c>
      <c r="K532" s="242" t="str">
        <f t="shared" si="271"/>
        <v>X</v>
      </c>
      <c r="L532" s="242" t="s">
        <v>62</v>
      </c>
      <c r="M532" s="242"/>
      <c r="N532" s="242"/>
      <c r="O532" s="241" t="s">
        <v>62</v>
      </c>
      <c r="P532" s="241" t="s">
        <v>62</v>
      </c>
      <c r="Q532" s="241" t="s">
        <v>62</v>
      </c>
      <c r="R532" s="241" t="s">
        <v>62</v>
      </c>
    </row>
    <row r="533" spans="1:18" ht="21" customHeight="1" x14ac:dyDescent="0.2">
      <c r="A533" s="333"/>
      <c r="B533" s="148" t="s">
        <v>72</v>
      </c>
      <c r="C533" s="242"/>
      <c r="D533" s="242" t="s">
        <v>62</v>
      </c>
      <c r="E533" s="242"/>
      <c r="F533" s="242"/>
      <c r="G533" s="242">
        <f>G531</f>
        <v>633</v>
      </c>
      <c r="H533" s="142">
        <f t="shared" si="268"/>
        <v>633</v>
      </c>
      <c r="I533" s="274">
        <f t="shared" ref="I533" si="278">I531</f>
        <v>0</v>
      </c>
      <c r="J533" s="274">
        <f t="shared" si="270"/>
        <v>0</v>
      </c>
      <c r="K533" s="242">
        <f t="shared" si="271"/>
        <v>633</v>
      </c>
      <c r="L533" s="242" t="s">
        <v>62</v>
      </c>
      <c r="M533" s="150">
        <v>46022</v>
      </c>
      <c r="N533" s="150">
        <v>46022</v>
      </c>
      <c r="O533" s="156"/>
      <c r="P533" s="241" t="s">
        <v>62</v>
      </c>
      <c r="Q533" s="156"/>
      <c r="R533" s="156"/>
    </row>
    <row r="534" spans="1:18" s="56" customFormat="1" ht="74.45" customHeight="1" x14ac:dyDescent="0.25">
      <c r="A534" s="331" t="s">
        <v>277</v>
      </c>
      <c r="B534" s="137" t="str">
        <f>B526</f>
        <v>Результат предоставления субсидии 2 (код субсидии № 7033):</v>
      </c>
      <c r="C534" s="142" t="s">
        <v>191</v>
      </c>
      <c r="D534" s="141" t="s">
        <v>333</v>
      </c>
      <c r="E534" s="141" t="s">
        <v>320</v>
      </c>
      <c r="F534" s="142">
        <v>642</v>
      </c>
      <c r="G534" s="142">
        <v>652</v>
      </c>
      <c r="H534" s="142">
        <f t="shared" si="268"/>
        <v>652</v>
      </c>
      <c r="I534" s="142">
        <v>0</v>
      </c>
      <c r="J534" s="142">
        <f t="shared" si="270"/>
        <v>0</v>
      </c>
      <c r="K534" s="142">
        <f t="shared" si="271"/>
        <v>652</v>
      </c>
      <c r="L534" s="142"/>
      <c r="M534" s="242" t="s">
        <v>62</v>
      </c>
      <c r="N534" s="242" t="s">
        <v>62</v>
      </c>
      <c r="O534" s="156">
        <v>98470.98</v>
      </c>
      <c r="P534" s="156"/>
      <c r="Q534" s="156"/>
      <c r="R534" s="156"/>
    </row>
    <row r="535" spans="1:18" ht="15.75" x14ac:dyDescent="0.2">
      <c r="A535" s="332"/>
      <c r="B535" s="146" t="s">
        <v>70</v>
      </c>
      <c r="C535" s="242"/>
      <c r="D535" s="242" t="s">
        <v>62</v>
      </c>
      <c r="E535" s="242"/>
      <c r="F535" s="242"/>
      <c r="G535" s="242">
        <f>G534</f>
        <v>652</v>
      </c>
      <c r="H535" s="142">
        <f t="shared" si="268"/>
        <v>652</v>
      </c>
      <c r="I535" s="274">
        <f t="shared" ref="I535" si="279">I534</f>
        <v>0</v>
      </c>
      <c r="J535" s="274">
        <f t="shared" si="270"/>
        <v>0</v>
      </c>
      <c r="K535" s="242">
        <f t="shared" si="271"/>
        <v>652</v>
      </c>
      <c r="L535" s="242" t="s">
        <v>62</v>
      </c>
      <c r="M535" s="150">
        <v>46022</v>
      </c>
      <c r="N535" s="150">
        <v>46022</v>
      </c>
      <c r="O535" s="156"/>
      <c r="P535" s="241" t="s">
        <v>62</v>
      </c>
      <c r="Q535" s="156"/>
      <c r="R535" s="156"/>
    </row>
    <row r="536" spans="1:18" ht="14.25" x14ac:dyDescent="0.2">
      <c r="A536" s="332"/>
      <c r="B536" s="147" t="s">
        <v>76</v>
      </c>
      <c r="C536" s="242"/>
      <c r="D536" s="242"/>
      <c r="E536" s="242"/>
      <c r="F536" s="242"/>
      <c r="G536" s="242" t="s">
        <v>62</v>
      </c>
      <c r="H536" s="142" t="str">
        <f t="shared" si="268"/>
        <v>X</v>
      </c>
      <c r="I536" s="274" t="s">
        <v>62</v>
      </c>
      <c r="J536" s="274" t="str">
        <f t="shared" si="270"/>
        <v>X</v>
      </c>
      <c r="K536" s="242" t="str">
        <f t="shared" si="271"/>
        <v>X</v>
      </c>
      <c r="L536" s="242" t="s">
        <v>62</v>
      </c>
      <c r="M536" s="242"/>
      <c r="N536" s="242"/>
      <c r="O536" s="241" t="s">
        <v>62</v>
      </c>
      <c r="P536" s="241" t="s">
        <v>62</v>
      </c>
      <c r="Q536" s="241" t="s">
        <v>62</v>
      </c>
      <c r="R536" s="241" t="s">
        <v>62</v>
      </c>
    </row>
    <row r="537" spans="1:18" ht="65.45" customHeight="1" x14ac:dyDescent="0.2">
      <c r="A537" s="332"/>
      <c r="B537" s="148" t="s">
        <v>192</v>
      </c>
      <c r="C537" s="242"/>
      <c r="D537" s="242" t="s">
        <v>62</v>
      </c>
      <c r="E537" s="242"/>
      <c r="F537" s="242"/>
      <c r="G537" s="242">
        <f>G534</f>
        <v>652</v>
      </c>
      <c r="H537" s="142">
        <f t="shared" si="268"/>
        <v>652</v>
      </c>
      <c r="I537" s="274">
        <f t="shared" ref="I537" si="280">I534</f>
        <v>0</v>
      </c>
      <c r="J537" s="274">
        <f t="shared" si="270"/>
        <v>0</v>
      </c>
      <c r="K537" s="242">
        <f t="shared" si="271"/>
        <v>652</v>
      </c>
      <c r="L537" s="242" t="s">
        <v>62</v>
      </c>
      <c r="M537" s="150">
        <v>46022</v>
      </c>
      <c r="N537" s="150">
        <v>46022</v>
      </c>
      <c r="O537" s="156"/>
      <c r="P537" s="241" t="s">
        <v>62</v>
      </c>
      <c r="Q537" s="156"/>
      <c r="R537" s="156"/>
    </row>
    <row r="538" spans="1:18" ht="15" customHeight="1" x14ac:dyDescent="0.2">
      <c r="A538" s="332"/>
      <c r="B538" s="147" t="s">
        <v>193</v>
      </c>
      <c r="C538" s="242"/>
      <c r="D538" s="242"/>
      <c r="E538" s="242"/>
      <c r="F538" s="242"/>
      <c r="G538" s="242" t="s">
        <v>62</v>
      </c>
      <c r="H538" s="142" t="str">
        <f t="shared" si="268"/>
        <v>X</v>
      </c>
      <c r="I538" s="274" t="s">
        <v>62</v>
      </c>
      <c r="J538" s="274" t="str">
        <f t="shared" si="270"/>
        <v>X</v>
      </c>
      <c r="K538" s="242" t="str">
        <f t="shared" si="271"/>
        <v>X</v>
      </c>
      <c r="L538" s="242" t="s">
        <v>62</v>
      </c>
      <c r="M538" s="242"/>
      <c r="N538" s="242"/>
      <c r="O538" s="241" t="s">
        <v>62</v>
      </c>
      <c r="P538" s="241" t="s">
        <v>62</v>
      </c>
      <c r="Q538" s="241" t="s">
        <v>62</v>
      </c>
      <c r="R538" s="241" t="s">
        <v>62</v>
      </c>
    </row>
    <row r="539" spans="1:18" ht="38.65" customHeight="1" x14ac:dyDescent="0.2">
      <c r="A539" s="332"/>
      <c r="B539" s="148" t="s">
        <v>330</v>
      </c>
      <c r="C539" s="242"/>
      <c r="D539" s="242" t="s">
        <v>62</v>
      </c>
      <c r="E539" s="242"/>
      <c r="F539" s="242"/>
      <c r="G539" s="242">
        <f>G535</f>
        <v>652</v>
      </c>
      <c r="H539" s="142">
        <f t="shared" si="268"/>
        <v>652</v>
      </c>
      <c r="I539" s="274">
        <f t="shared" ref="I539" si="281">I535</f>
        <v>0</v>
      </c>
      <c r="J539" s="274">
        <f t="shared" si="270"/>
        <v>0</v>
      </c>
      <c r="K539" s="242">
        <f t="shared" si="271"/>
        <v>652</v>
      </c>
      <c r="L539" s="242" t="s">
        <v>62</v>
      </c>
      <c r="M539" s="150">
        <v>46022</v>
      </c>
      <c r="N539" s="150">
        <v>46022</v>
      </c>
      <c r="O539" s="156"/>
      <c r="P539" s="241" t="s">
        <v>62</v>
      </c>
      <c r="Q539" s="156"/>
      <c r="R539" s="156"/>
    </row>
    <row r="540" spans="1:18" ht="21" customHeight="1" x14ac:dyDescent="0.2">
      <c r="A540" s="332"/>
      <c r="B540" s="147" t="s">
        <v>71</v>
      </c>
      <c r="C540" s="242"/>
      <c r="D540" s="242"/>
      <c r="E540" s="242"/>
      <c r="F540" s="242"/>
      <c r="G540" s="242" t="s">
        <v>62</v>
      </c>
      <c r="H540" s="142" t="str">
        <f t="shared" si="268"/>
        <v>X</v>
      </c>
      <c r="I540" s="274" t="s">
        <v>62</v>
      </c>
      <c r="J540" s="274" t="str">
        <f t="shared" si="270"/>
        <v>X</v>
      </c>
      <c r="K540" s="242" t="str">
        <f t="shared" si="271"/>
        <v>X</v>
      </c>
      <c r="L540" s="242" t="s">
        <v>62</v>
      </c>
      <c r="M540" s="242"/>
      <c r="N540" s="242"/>
      <c r="O540" s="241" t="s">
        <v>62</v>
      </c>
      <c r="P540" s="241" t="s">
        <v>62</v>
      </c>
      <c r="Q540" s="241" t="s">
        <v>62</v>
      </c>
      <c r="R540" s="241" t="s">
        <v>62</v>
      </c>
    </row>
    <row r="541" spans="1:18" ht="21" customHeight="1" x14ac:dyDescent="0.2">
      <c r="A541" s="333"/>
      <c r="B541" s="148" t="s">
        <v>72</v>
      </c>
      <c r="C541" s="242"/>
      <c r="D541" s="242" t="s">
        <v>62</v>
      </c>
      <c r="E541" s="242"/>
      <c r="F541" s="242"/>
      <c r="G541" s="242">
        <f>G539</f>
        <v>652</v>
      </c>
      <c r="H541" s="142">
        <f t="shared" si="268"/>
        <v>652</v>
      </c>
      <c r="I541" s="274">
        <f t="shared" ref="I541" si="282">I539</f>
        <v>0</v>
      </c>
      <c r="J541" s="274">
        <f t="shared" si="270"/>
        <v>0</v>
      </c>
      <c r="K541" s="242">
        <f t="shared" si="271"/>
        <v>652</v>
      </c>
      <c r="L541" s="242" t="s">
        <v>62</v>
      </c>
      <c r="M541" s="150">
        <v>46022</v>
      </c>
      <c r="N541" s="150">
        <v>46022</v>
      </c>
      <c r="O541" s="156"/>
      <c r="P541" s="241" t="s">
        <v>62</v>
      </c>
      <c r="Q541" s="156"/>
      <c r="R541" s="156"/>
    </row>
    <row r="542" spans="1:18" s="56" customFormat="1" ht="74.45" customHeight="1" x14ac:dyDescent="0.25">
      <c r="A542" s="331" t="s">
        <v>278</v>
      </c>
      <c r="B542" s="137" t="str">
        <f>B534</f>
        <v>Результат предоставления субсидии 2 (код субсидии № 7033):</v>
      </c>
      <c r="C542" s="142" t="s">
        <v>191</v>
      </c>
      <c r="D542" s="141" t="s">
        <v>333</v>
      </c>
      <c r="E542" s="141" t="s">
        <v>320</v>
      </c>
      <c r="F542" s="142">
        <v>642</v>
      </c>
      <c r="G542" s="142">
        <v>724</v>
      </c>
      <c r="H542" s="142">
        <f t="shared" si="268"/>
        <v>724</v>
      </c>
      <c r="I542" s="142">
        <v>513</v>
      </c>
      <c r="J542" s="142">
        <f t="shared" si="270"/>
        <v>513</v>
      </c>
      <c r="K542" s="142">
        <f t="shared" si="271"/>
        <v>724</v>
      </c>
      <c r="L542" s="142"/>
      <c r="M542" s="242" t="s">
        <v>62</v>
      </c>
      <c r="N542" s="242" t="s">
        <v>62</v>
      </c>
      <c r="O542" s="156">
        <v>231758.4</v>
      </c>
      <c r="P542" s="156"/>
      <c r="Q542" s="156">
        <v>164889</v>
      </c>
      <c r="R542" s="156">
        <v>164889</v>
      </c>
    </row>
    <row r="543" spans="1:18" ht="15.75" x14ac:dyDescent="0.2">
      <c r="A543" s="332"/>
      <c r="B543" s="146" t="s">
        <v>70</v>
      </c>
      <c r="C543" s="242"/>
      <c r="D543" s="242" t="s">
        <v>62</v>
      </c>
      <c r="E543" s="242"/>
      <c r="F543" s="242"/>
      <c r="G543" s="242">
        <f>G542</f>
        <v>724</v>
      </c>
      <c r="H543" s="142">
        <f t="shared" si="268"/>
        <v>724</v>
      </c>
      <c r="I543" s="274">
        <f t="shared" ref="I543" si="283">I542</f>
        <v>513</v>
      </c>
      <c r="J543" s="274">
        <f t="shared" si="270"/>
        <v>513</v>
      </c>
      <c r="K543" s="242">
        <f t="shared" si="271"/>
        <v>724</v>
      </c>
      <c r="L543" s="242" t="s">
        <v>62</v>
      </c>
      <c r="M543" s="150">
        <v>46022</v>
      </c>
      <c r="N543" s="150">
        <v>46022</v>
      </c>
      <c r="O543" s="156"/>
      <c r="P543" s="241" t="s">
        <v>62</v>
      </c>
      <c r="Q543" s="156"/>
      <c r="R543" s="156"/>
    </row>
    <row r="544" spans="1:18" ht="14.25" x14ac:dyDescent="0.2">
      <c r="A544" s="332"/>
      <c r="B544" s="147" t="s">
        <v>76</v>
      </c>
      <c r="C544" s="242"/>
      <c r="D544" s="242"/>
      <c r="E544" s="242"/>
      <c r="F544" s="242"/>
      <c r="G544" s="242" t="s">
        <v>62</v>
      </c>
      <c r="H544" s="142" t="str">
        <f t="shared" si="268"/>
        <v>X</v>
      </c>
      <c r="I544" s="274" t="s">
        <v>62</v>
      </c>
      <c r="J544" s="274" t="str">
        <f t="shared" si="270"/>
        <v>X</v>
      </c>
      <c r="K544" s="242" t="str">
        <f t="shared" si="271"/>
        <v>X</v>
      </c>
      <c r="L544" s="242" t="s">
        <v>62</v>
      </c>
      <c r="M544" s="242"/>
      <c r="N544" s="242"/>
      <c r="O544" s="241" t="s">
        <v>62</v>
      </c>
      <c r="P544" s="241" t="s">
        <v>62</v>
      </c>
      <c r="Q544" s="241" t="s">
        <v>62</v>
      </c>
      <c r="R544" s="241" t="s">
        <v>62</v>
      </c>
    </row>
    <row r="545" spans="1:18" ht="65.45" customHeight="1" x14ac:dyDescent="0.2">
      <c r="A545" s="332"/>
      <c r="B545" s="148" t="s">
        <v>192</v>
      </c>
      <c r="C545" s="242"/>
      <c r="D545" s="242" t="s">
        <v>62</v>
      </c>
      <c r="E545" s="242"/>
      <c r="F545" s="242"/>
      <c r="G545" s="242">
        <f>G542</f>
        <v>724</v>
      </c>
      <c r="H545" s="142">
        <f t="shared" si="268"/>
        <v>724</v>
      </c>
      <c r="I545" s="274">
        <f t="shared" ref="I545" si="284">I542</f>
        <v>513</v>
      </c>
      <c r="J545" s="274">
        <f t="shared" si="270"/>
        <v>513</v>
      </c>
      <c r="K545" s="242">
        <f t="shared" si="271"/>
        <v>724</v>
      </c>
      <c r="L545" s="242" t="s">
        <v>62</v>
      </c>
      <c r="M545" s="150">
        <v>46022</v>
      </c>
      <c r="N545" s="150">
        <v>46022</v>
      </c>
      <c r="O545" s="156"/>
      <c r="P545" s="241" t="s">
        <v>62</v>
      </c>
      <c r="Q545" s="156"/>
      <c r="R545" s="156"/>
    </row>
    <row r="546" spans="1:18" ht="15" customHeight="1" x14ac:dyDescent="0.2">
      <c r="A546" s="332"/>
      <c r="B546" s="147" t="s">
        <v>193</v>
      </c>
      <c r="C546" s="242"/>
      <c r="D546" s="242"/>
      <c r="E546" s="242"/>
      <c r="F546" s="242"/>
      <c r="G546" s="242" t="s">
        <v>62</v>
      </c>
      <c r="H546" s="142" t="str">
        <f t="shared" si="268"/>
        <v>X</v>
      </c>
      <c r="I546" s="274" t="s">
        <v>62</v>
      </c>
      <c r="J546" s="274" t="str">
        <f t="shared" si="270"/>
        <v>X</v>
      </c>
      <c r="K546" s="242" t="str">
        <f t="shared" si="271"/>
        <v>X</v>
      </c>
      <c r="L546" s="242" t="s">
        <v>62</v>
      </c>
      <c r="M546" s="242"/>
      <c r="N546" s="242"/>
      <c r="O546" s="241" t="s">
        <v>62</v>
      </c>
      <c r="P546" s="241" t="s">
        <v>62</v>
      </c>
      <c r="Q546" s="241" t="s">
        <v>62</v>
      </c>
      <c r="R546" s="241" t="s">
        <v>62</v>
      </c>
    </row>
    <row r="547" spans="1:18" ht="38.65" customHeight="1" x14ac:dyDescent="0.2">
      <c r="A547" s="332"/>
      <c r="B547" s="148" t="s">
        <v>330</v>
      </c>
      <c r="C547" s="242"/>
      <c r="D547" s="242" t="s">
        <v>62</v>
      </c>
      <c r="E547" s="242"/>
      <c r="F547" s="242"/>
      <c r="G547" s="242">
        <f>G543</f>
        <v>724</v>
      </c>
      <c r="H547" s="142">
        <f t="shared" si="268"/>
        <v>724</v>
      </c>
      <c r="I547" s="274">
        <f t="shared" ref="I547" si="285">I543</f>
        <v>513</v>
      </c>
      <c r="J547" s="274">
        <f t="shared" si="270"/>
        <v>513</v>
      </c>
      <c r="K547" s="242">
        <f t="shared" si="271"/>
        <v>724</v>
      </c>
      <c r="L547" s="242" t="s">
        <v>62</v>
      </c>
      <c r="M547" s="150">
        <v>46022</v>
      </c>
      <c r="N547" s="150">
        <v>46022</v>
      </c>
      <c r="O547" s="156"/>
      <c r="P547" s="241" t="s">
        <v>62</v>
      </c>
      <c r="Q547" s="156"/>
      <c r="R547" s="156"/>
    </row>
    <row r="548" spans="1:18" ht="21" customHeight="1" x14ac:dyDescent="0.2">
      <c r="A548" s="332"/>
      <c r="B548" s="147" t="s">
        <v>71</v>
      </c>
      <c r="C548" s="242"/>
      <c r="D548" s="242"/>
      <c r="E548" s="242"/>
      <c r="F548" s="242"/>
      <c r="G548" s="242" t="s">
        <v>62</v>
      </c>
      <c r="H548" s="142" t="str">
        <f t="shared" si="268"/>
        <v>X</v>
      </c>
      <c r="I548" s="274" t="s">
        <v>62</v>
      </c>
      <c r="J548" s="274" t="str">
        <f t="shared" si="270"/>
        <v>X</v>
      </c>
      <c r="K548" s="242" t="str">
        <f t="shared" si="271"/>
        <v>X</v>
      </c>
      <c r="L548" s="242" t="s">
        <v>62</v>
      </c>
      <c r="M548" s="242"/>
      <c r="N548" s="242"/>
      <c r="O548" s="241" t="s">
        <v>62</v>
      </c>
      <c r="P548" s="241" t="s">
        <v>62</v>
      </c>
      <c r="Q548" s="241" t="s">
        <v>62</v>
      </c>
      <c r="R548" s="241" t="s">
        <v>62</v>
      </c>
    </row>
    <row r="549" spans="1:18" ht="21" customHeight="1" x14ac:dyDescent="0.2">
      <c r="A549" s="333"/>
      <c r="B549" s="148" t="s">
        <v>72</v>
      </c>
      <c r="C549" s="242"/>
      <c r="D549" s="242" t="s">
        <v>62</v>
      </c>
      <c r="E549" s="242"/>
      <c r="F549" s="242"/>
      <c r="G549" s="242">
        <f>G547</f>
        <v>724</v>
      </c>
      <c r="H549" s="142">
        <f t="shared" si="268"/>
        <v>724</v>
      </c>
      <c r="I549" s="274">
        <f t="shared" ref="I549" si="286">I547</f>
        <v>513</v>
      </c>
      <c r="J549" s="274">
        <f t="shared" si="270"/>
        <v>513</v>
      </c>
      <c r="K549" s="242">
        <f t="shared" si="271"/>
        <v>724</v>
      </c>
      <c r="L549" s="242" t="s">
        <v>62</v>
      </c>
      <c r="M549" s="150">
        <v>46022</v>
      </c>
      <c r="N549" s="150">
        <v>46022</v>
      </c>
      <c r="O549" s="156"/>
      <c r="P549" s="241" t="s">
        <v>62</v>
      </c>
      <c r="Q549" s="156"/>
      <c r="R549" s="156"/>
    </row>
    <row r="550" spans="1:18" s="56" customFormat="1" ht="74.45" customHeight="1" x14ac:dyDescent="0.25">
      <c r="A550" s="331" t="s">
        <v>279</v>
      </c>
      <c r="B550" s="137" t="str">
        <f>B542</f>
        <v>Результат предоставления субсидии 2 (код субсидии № 7033):</v>
      </c>
      <c r="C550" s="142" t="s">
        <v>191</v>
      </c>
      <c r="D550" s="141" t="s">
        <v>333</v>
      </c>
      <c r="E550" s="141" t="s">
        <v>320</v>
      </c>
      <c r="F550" s="142">
        <v>642</v>
      </c>
      <c r="G550" s="142">
        <v>883</v>
      </c>
      <c r="H550" s="142">
        <f t="shared" si="268"/>
        <v>883</v>
      </c>
      <c r="I550" s="142">
        <v>0</v>
      </c>
      <c r="J550" s="142">
        <f t="shared" si="270"/>
        <v>0</v>
      </c>
      <c r="K550" s="142">
        <f t="shared" si="271"/>
        <v>883</v>
      </c>
      <c r="L550" s="142"/>
      <c r="M550" s="242" t="s">
        <v>62</v>
      </c>
      <c r="N550" s="242" t="s">
        <v>62</v>
      </c>
      <c r="O550" s="156">
        <v>88379.54</v>
      </c>
      <c r="P550" s="156"/>
      <c r="Q550" s="156"/>
      <c r="R550" s="156"/>
    </row>
    <row r="551" spans="1:18" ht="15.75" x14ac:dyDescent="0.2">
      <c r="A551" s="332"/>
      <c r="B551" s="146" t="s">
        <v>70</v>
      </c>
      <c r="C551" s="242"/>
      <c r="D551" s="242" t="s">
        <v>62</v>
      </c>
      <c r="E551" s="242"/>
      <c r="F551" s="242"/>
      <c r="G551" s="242">
        <f>G550</f>
        <v>883</v>
      </c>
      <c r="H551" s="142">
        <f t="shared" si="268"/>
        <v>883</v>
      </c>
      <c r="I551" s="274">
        <f t="shared" ref="I551" si="287">I550</f>
        <v>0</v>
      </c>
      <c r="J551" s="274">
        <f t="shared" si="270"/>
        <v>0</v>
      </c>
      <c r="K551" s="242">
        <f t="shared" si="271"/>
        <v>883</v>
      </c>
      <c r="L551" s="242" t="s">
        <v>62</v>
      </c>
      <c r="M551" s="150">
        <v>46022</v>
      </c>
      <c r="N551" s="150">
        <v>46022</v>
      </c>
      <c r="O551" s="156"/>
      <c r="P551" s="241" t="s">
        <v>62</v>
      </c>
      <c r="Q551" s="156"/>
      <c r="R551" s="156"/>
    </row>
    <row r="552" spans="1:18" ht="14.25" x14ac:dyDescent="0.2">
      <c r="A552" s="332"/>
      <c r="B552" s="147" t="s">
        <v>76</v>
      </c>
      <c r="C552" s="242"/>
      <c r="D552" s="242"/>
      <c r="E552" s="242"/>
      <c r="F552" s="242"/>
      <c r="G552" s="242" t="s">
        <v>62</v>
      </c>
      <c r="H552" s="142" t="str">
        <f t="shared" si="268"/>
        <v>X</v>
      </c>
      <c r="I552" s="274" t="s">
        <v>62</v>
      </c>
      <c r="J552" s="274" t="str">
        <f t="shared" si="270"/>
        <v>X</v>
      </c>
      <c r="K552" s="242" t="str">
        <f t="shared" si="271"/>
        <v>X</v>
      </c>
      <c r="L552" s="242" t="s">
        <v>62</v>
      </c>
      <c r="M552" s="242"/>
      <c r="N552" s="242"/>
      <c r="O552" s="241" t="s">
        <v>62</v>
      </c>
      <c r="P552" s="241" t="s">
        <v>62</v>
      </c>
      <c r="Q552" s="241" t="s">
        <v>62</v>
      </c>
      <c r="R552" s="241" t="s">
        <v>62</v>
      </c>
    </row>
    <row r="553" spans="1:18" ht="65.45" customHeight="1" x14ac:dyDescent="0.2">
      <c r="A553" s="332"/>
      <c r="B553" s="148" t="s">
        <v>192</v>
      </c>
      <c r="C553" s="242"/>
      <c r="D553" s="242" t="s">
        <v>62</v>
      </c>
      <c r="E553" s="242"/>
      <c r="F553" s="242"/>
      <c r="G553" s="242">
        <f>G550</f>
        <v>883</v>
      </c>
      <c r="H553" s="142">
        <f t="shared" si="268"/>
        <v>883</v>
      </c>
      <c r="I553" s="274">
        <f t="shared" ref="I553" si="288">I550</f>
        <v>0</v>
      </c>
      <c r="J553" s="274">
        <f t="shared" si="270"/>
        <v>0</v>
      </c>
      <c r="K553" s="242">
        <f t="shared" si="271"/>
        <v>883</v>
      </c>
      <c r="L553" s="242" t="s">
        <v>62</v>
      </c>
      <c r="M553" s="150">
        <v>46022</v>
      </c>
      <c r="N553" s="150">
        <v>46022</v>
      </c>
      <c r="O553" s="156"/>
      <c r="P553" s="241" t="s">
        <v>62</v>
      </c>
      <c r="Q553" s="156"/>
      <c r="R553" s="156"/>
    </row>
    <row r="554" spans="1:18" ht="15" customHeight="1" x14ac:dyDescent="0.2">
      <c r="A554" s="332"/>
      <c r="B554" s="147" t="s">
        <v>193</v>
      </c>
      <c r="C554" s="242"/>
      <c r="D554" s="242"/>
      <c r="E554" s="242"/>
      <c r="F554" s="242"/>
      <c r="G554" s="242" t="s">
        <v>62</v>
      </c>
      <c r="H554" s="142" t="str">
        <f t="shared" si="268"/>
        <v>X</v>
      </c>
      <c r="I554" s="274" t="s">
        <v>62</v>
      </c>
      <c r="J554" s="274" t="str">
        <f t="shared" si="270"/>
        <v>X</v>
      </c>
      <c r="K554" s="242" t="str">
        <f t="shared" si="271"/>
        <v>X</v>
      </c>
      <c r="L554" s="242" t="s">
        <v>62</v>
      </c>
      <c r="M554" s="242"/>
      <c r="N554" s="242"/>
      <c r="O554" s="241" t="s">
        <v>62</v>
      </c>
      <c r="P554" s="241" t="s">
        <v>62</v>
      </c>
      <c r="Q554" s="241" t="s">
        <v>62</v>
      </c>
      <c r="R554" s="241" t="s">
        <v>62</v>
      </c>
    </row>
    <row r="555" spans="1:18" ht="38.65" customHeight="1" x14ac:dyDescent="0.2">
      <c r="A555" s="332"/>
      <c r="B555" s="148" t="s">
        <v>330</v>
      </c>
      <c r="C555" s="242"/>
      <c r="D555" s="242" t="s">
        <v>62</v>
      </c>
      <c r="E555" s="242"/>
      <c r="F555" s="242"/>
      <c r="G555" s="242">
        <f>G551</f>
        <v>883</v>
      </c>
      <c r="H555" s="142">
        <f t="shared" si="268"/>
        <v>883</v>
      </c>
      <c r="I555" s="274">
        <f t="shared" ref="I555" si="289">I551</f>
        <v>0</v>
      </c>
      <c r="J555" s="274">
        <f t="shared" si="270"/>
        <v>0</v>
      </c>
      <c r="K555" s="242">
        <f t="shared" si="271"/>
        <v>883</v>
      </c>
      <c r="L555" s="242" t="s">
        <v>62</v>
      </c>
      <c r="M555" s="150">
        <v>46022</v>
      </c>
      <c r="N555" s="150">
        <v>46022</v>
      </c>
      <c r="O555" s="156"/>
      <c r="P555" s="241" t="s">
        <v>62</v>
      </c>
      <c r="Q555" s="156"/>
      <c r="R555" s="156"/>
    </row>
    <row r="556" spans="1:18" ht="21" customHeight="1" x14ac:dyDescent="0.2">
      <c r="A556" s="332"/>
      <c r="B556" s="147" t="s">
        <v>71</v>
      </c>
      <c r="C556" s="242"/>
      <c r="D556" s="242"/>
      <c r="E556" s="242"/>
      <c r="F556" s="242"/>
      <c r="G556" s="242" t="s">
        <v>62</v>
      </c>
      <c r="H556" s="142" t="str">
        <f t="shared" si="268"/>
        <v>X</v>
      </c>
      <c r="I556" s="274" t="s">
        <v>62</v>
      </c>
      <c r="J556" s="274" t="str">
        <f t="shared" si="270"/>
        <v>X</v>
      </c>
      <c r="K556" s="242" t="str">
        <f t="shared" si="271"/>
        <v>X</v>
      </c>
      <c r="L556" s="242" t="s">
        <v>62</v>
      </c>
      <c r="M556" s="242"/>
      <c r="N556" s="242"/>
      <c r="O556" s="241" t="s">
        <v>62</v>
      </c>
      <c r="P556" s="241" t="s">
        <v>62</v>
      </c>
      <c r="Q556" s="241" t="s">
        <v>62</v>
      </c>
      <c r="R556" s="241" t="s">
        <v>62</v>
      </c>
    </row>
    <row r="557" spans="1:18" ht="21" customHeight="1" x14ac:dyDescent="0.2">
      <c r="A557" s="333"/>
      <c r="B557" s="148" t="s">
        <v>72</v>
      </c>
      <c r="C557" s="242"/>
      <c r="D557" s="242" t="s">
        <v>62</v>
      </c>
      <c r="E557" s="242"/>
      <c r="F557" s="242"/>
      <c r="G557" s="242">
        <f>G555</f>
        <v>883</v>
      </c>
      <c r="H557" s="142">
        <f t="shared" si="268"/>
        <v>883</v>
      </c>
      <c r="I557" s="274">
        <f t="shared" ref="I557" si="290">I555</f>
        <v>0</v>
      </c>
      <c r="J557" s="274">
        <f t="shared" si="270"/>
        <v>0</v>
      </c>
      <c r="K557" s="242">
        <f t="shared" si="271"/>
        <v>883</v>
      </c>
      <c r="L557" s="242" t="s">
        <v>62</v>
      </c>
      <c r="M557" s="150">
        <v>46022</v>
      </c>
      <c r="N557" s="150">
        <v>46022</v>
      </c>
      <c r="O557" s="156"/>
      <c r="P557" s="241" t="s">
        <v>62</v>
      </c>
      <c r="Q557" s="156"/>
      <c r="R557" s="156"/>
    </row>
    <row r="558" spans="1:18" s="56" customFormat="1" ht="74.45" customHeight="1" x14ac:dyDescent="0.25">
      <c r="A558" s="331" t="s">
        <v>280</v>
      </c>
      <c r="B558" s="137" t="str">
        <f>B550</f>
        <v>Результат предоставления субсидии 2 (код субсидии № 7033):</v>
      </c>
      <c r="C558" s="142" t="s">
        <v>191</v>
      </c>
      <c r="D558" s="141" t="s">
        <v>333</v>
      </c>
      <c r="E558" s="141" t="s">
        <v>320</v>
      </c>
      <c r="F558" s="142">
        <v>642</v>
      </c>
      <c r="G558" s="142">
        <v>513</v>
      </c>
      <c r="H558" s="142">
        <f t="shared" si="268"/>
        <v>513</v>
      </c>
      <c r="I558" s="142">
        <v>75</v>
      </c>
      <c r="J558" s="142">
        <f t="shared" si="270"/>
        <v>75</v>
      </c>
      <c r="K558" s="142">
        <f t="shared" si="271"/>
        <v>513</v>
      </c>
      <c r="L558" s="142"/>
      <c r="M558" s="242" t="s">
        <v>62</v>
      </c>
      <c r="N558" s="242" t="s">
        <v>62</v>
      </c>
      <c r="O558" s="156">
        <v>43459.64</v>
      </c>
      <c r="P558" s="156"/>
      <c r="Q558" s="156">
        <v>883</v>
      </c>
      <c r="R558" s="156">
        <v>883</v>
      </c>
    </row>
    <row r="559" spans="1:18" ht="15.75" x14ac:dyDescent="0.2">
      <c r="A559" s="332"/>
      <c r="B559" s="146" t="s">
        <v>70</v>
      </c>
      <c r="C559" s="242"/>
      <c r="D559" s="242" t="s">
        <v>62</v>
      </c>
      <c r="E559" s="242"/>
      <c r="F559" s="242"/>
      <c r="G559" s="242">
        <f>G558</f>
        <v>513</v>
      </c>
      <c r="H559" s="142">
        <f t="shared" si="268"/>
        <v>513</v>
      </c>
      <c r="I559" s="274">
        <f t="shared" ref="I559" si="291">I558</f>
        <v>75</v>
      </c>
      <c r="J559" s="274">
        <f t="shared" si="270"/>
        <v>75</v>
      </c>
      <c r="K559" s="242">
        <f t="shared" si="271"/>
        <v>513</v>
      </c>
      <c r="L559" s="242" t="s">
        <v>62</v>
      </c>
      <c r="M559" s="150">
        <v>46022</v>
      </c>
      <c r="N559" s="150">
        <v>46022</v>
      </c>
      <c r="O559" s="156"/>
      <c r="P559" s="241" t="s">
        <v>62</v>
      </c>
      <c r="Q559" s="156"/>
      <c r="R559" s="156"/>
    </row>
    <row r="560" spans="1:18" ht="14.25" x14ac:dyDescent="0.2">
      <c r="A560" s="332"/>
      <c r="B560" s="147" t="s">
        <v>76</v>
      </c>
      <c r="C560" s="242"/>
      <c r="D560" s="242"/>
      <c r="E560" s="242"/>
      <c r="F560" s="242"/>
      <c r="G560" s="242" t="s">
        <v>62</v>
      </c>
      <c r="H560" s="142" t="str">
        <f t="shared" si="268"/>
        <v>X</v>
      </c>
      <c r="I560" s="274" t="s">
        <v>62</v>
      </c>
      <c r="J560" s="274" t="str">
        <f t="shared" si="270"/>
        <v>X</v>
      </c>
      <c r="K560" s="242" t="str">
        <f t="shared" si="271"/>
        <v>X</v>
      </c>
      <c r="L560" s="242" t="s">
        <v>62</v>
      </c>
      <c r="M560" s="242"/>
      <c r="N560" s="242"/>
      <c r="O560" s="241" t="s">
        <v>62</v>
      </c>
      <c r="P560" s="241" t="s">
        <v>62</v>
      </c>
      <c r="Q560" s="241" t="s">
        <v>62</v>
      </c>
      <c r="R560" s="241" t="s">
        <v>62</v>
      </c>
    </row>
    <row r="561" spans="1:18" ht="65.45" customHeight="1" x14ac:dyDescent="0.2">
      <c r="A561" s="332"/>
      <c r="B561" s="148" t="s">
        <v>192</v>
      </c>
      <c r="C561" s="242"/>
      <c r="D561" s="242" t="s">
        <v>62</v>
      </c>
      <c r="E561" s="242"/>
      <c r="F561" s="242"/>
      <c r="G561" s="242">
        <f>G558</f>
        <v>513</v>
      </c>
      <c r="H561" s="142">
        <f t="shared" si="268"/>
        <v>513</v>
      </c>
      <c r="I561" s="274">
        <f t="shared" ref="I561" si="292">I558</f>
        <v>75</v>
      </c>
      <c r="J561" s="274">
        <f t="shared" si="270"/>
        <v>75</v>
      </c>
      <c r="K561" s="242">
        <f t="shared" si="271"/>
        <v>513</v>
      </c>
      <c r="L561" s="242" t="s">
        <v>62</v>
      </c>
      <c r="M561" s="150">
        <v>46022</v>
      </c>
      <c r="N561" s="150">
        <v>46022</v>
      </c>
      <c r="O561" s="156"/>
      <c r="P561" s="241" t="s">
        <v>62</v>
      </c>
      <c r="Q561" s="156"/>
      <c r="R561" s="156"/>
    </row>
    <row r="562" spans="1:18" ht="15" customHeight="1" x14ac:dyDescent="0.2">
      <c r="A562" s="332"/>
      <c r="B562" s="147" t="s">
        <v>193</v>
      </c>
      <c r="C562" s="242"/>
      <c r="D562" s="242"/>
      <c r="E562" s="242"/>
      <c r="F562" s="242"/>
      <c r="G562" s="242" t="s">
        <v>62</v>
      </c>
      <c r="H562" s="142" t="str">
        <f t="shared" si="268"/>
        <v>X</v>
      </c>
      <c r="I562" s="274" t="s">
        <v>62</v>
      </c>
      <c r="J562" s="274" t="str">
        <f t="shared" si="270"/>
        <v>X</v>
      </c>
      <c r="K562" s="242" t="str">
        <f t="shared" si="271"/>
        <v>X</v>
      </c>
      <c r="L562" s="242" t="s">
        <v>62</v>
      </c>
      <c r="M562" s="242"/>
      <c r="N562" s="242"/>
      <c r="O562" s="241" t="s">
        <v>62</v>
      </c>
      <c r="P562" s="241" t="s">
        <v>62</v>
      </c>
      <c r="Q562" s="241" t="s">
        <v>62</v>
      </c>
      <c r="R562" s="241" t="s">
        <v>62</v>
      </c>
    </row>
    <row r="563" spans="1:18" ht="38.65" customHeight="1" x14ac:dyDescent="0.2">
      <c r="A563" s="332"/>
      <c r="B563" s="148" t="s">
        <v>330</v>
      </c>
      <c r="C563" s="242"/>
      <c r="D563" s="242" t="s">
        <v>62</v>
      </c>
      <c r="E563" s="242"/>
      <c r="F563" s="242"/>
      <c r="G563" s="242">
        <f>G559</f>
        <v>513</v>
      </c>
      <c r="H563" s="142">
        <f t="shared" si="268"/>
        <v>513</v>
      </c>
      <c r="I563" s="274">
        <f t="shared" ref="I563" si="293">I559</f>
        <v>75</v>
      </c>
      <c r="J563" s="274">
        <f t="shared" si="270"/>
        <v>75</v>
      </c>
      <c r="K563" s="242">
        <f t="shared" si="271"/>
        <v>513</v>
      </c>
      <c r="L563" s="242" t="s">
        <v>62</v>
      </c>
      <c r="M563" s="150">
        <v>46022</v>
      </c>
      <c r="N563" s="150">
        <v>46022</v>
      </c>
      <c r="O563" s="156"/>
      <c r="P563" s="241" t="s">
        <v>62</v>
      </c>
      <c r="Q563" s="156"/>
      <c r="R563" s="156"/>
    </row>
    <row r="564" spans="1:18" ht="21" customHeight="1" x14ac:dyDescent="0.2">
      <c r="A564" s="332"/>
      <c r="B564" s="147" t="s">
        <v>71</v>
      </c>
      <c r="C564" s="242"/>
      <c r="D564" s="242"/>
      <c r="E564" s="242"/>
      <c r="F564" s="242"/>
      <c r="G564" s="242" t="s">
        <v>62</v>
      </c>
      <c r="H564" s="142" t="str">
        <f t="shared" si="268"/>
        <v>X</v>
      </c>
      <c r="I564" s="274" t="s">
        <v>62</v>
      </c>
      <c r="J564" s="274" t="str">
        <f t="shared" si="270"/>
        <v>X</v>
      </c>
      <c r="K564" s="242" t="str">
        <f t="shared" si="271"/>
        <v>X</v>
      </c>
      <c r="L564" s="242" t="s">
        <v>62</v>
      </c>
      <c r="M564" s="242"/>
      <c r="N564" s="242"/>
      <c r="O564" s="241" t="s">
        <v>62</v>
      </c>
      <c r="P564" s="241" t="s">
        <v>62</v>
      </c>
      <c r="Q564" s="241" t="s">
        <v>62</v>
      </c>
      <c r="R564" s="241" t="s">
        <v>62</v>
      </c>
    </row>
    <row r="565" spans="1:18" ht="21" customHeight="1" x14ac:dyDescent="0.2">
      <c r="A565" s="333"/>
      <c r="B565" s="148" t="s">
        <v>72</v>
      </c>
      <c r="C565" s="242"/>
      <c r="D565" s="242" t="s">
        <v>62</v>
      </c>
      <c r="E565" s="242"/>
      <c r="F565" s="242"/>
      <c r="G565" s="242">
        <f>G563</f>
        <v>513</v>
      </c>
      <c r="H565" s="142">
        <f t="shared" si="268"/>
        <v>513</v>
      </c>
      <c r="I565" s="274">
        <f t="shared" ref="I565" si="294">I563</f>
        <v>75</v>
      </c>
      <c r="J565" s="274">
        <f t="shared" si="270"/>
        <v>75</v>
      </c>
      <c r="K565" s="242">
        <f t="shared" si="271"/>
        <v>513</v>
      </c>
      <c r="L565" s="242" t="s">
        <v>62</v>
      </c>
      <c r="M565" s="150">
        <v>46022</v>
      </c>
      <c r="N565" s="150">
        <v>46022</v>
      </c>
      <c r="O565" s="156"/>
      <c r="P565" s="241" t="s">
        <v>62</v>
      </c>
      <c r="Q565" s="156"/>
      <c r="R565" s="156"/>
    </row>
    <row r="566" spans="1:18" s="56" customFormat="1" ht="74.45" customHeight="1" x14ac:dyDescent="0.25">
      <c r="A566" s="331" t="s">
        <v>281</v>
      </c>
      <c r="B566" s="137" t="str">
        <f>B558</f>
        <v>Результат предоставления субсидии 2 (код субсидии № 7033):</v>
      </c>
      <c r="C566" s="142" t="s">
        <v>191</v>
      </c>
      <c r="D566" s="141" t="s">
        <v>333</v>
      </c>
      <c r="E566" s="141" t="s">
        <v>320</v>
      </c>
      <c r="F566" s="142">
        <v>642</v>
      </c>
      <c r="G566" s="142">
        <v>1152</v>
      </c>
      <c r="H566" s="142">
        <f t="shared" si="268"/>
        <v>1152</v>
      </c>
      <c r="I566" s="142">
        <v>0</v>
      </c>
      <c r="J566" s="142">
        <f t="shared" si="270"/>
        <v>0</v>
      </c>
      <c r="K566" s="142">
        <f t="shared" si="271"/>
        <v>1152</v>
      </c>
      <c r="L566" s="142"/>
      <c r="M566" s="242" t="s">
        <v>62</v>
      </c>
      <c r="N566" s="242" t="s">
        <v>62</v>
      </c>
      <c r="O566" s="156">
        <v>67712.84</v>
      </c>
      <c r="P566" s="156"/>
      <c r="Q566" s="156"/>
      <c r="R566" s="156"/>
    </row>
    <row r="567" spans="1:18" ht="15.75" x14ac:dyDescent="0.2">
      <c r="A567" s="332"/>
      <c r="B567" s="146" t="s">
        <v>70</v>
      </c>
      <c r="C567" s="242"/>
      <c r="D567" s="242" t="s">
        <v>62</v>
      </c>
      <c r="E567" s="242"/>
      <c r="F567" s="242"/>
      <c r="G567" s="242">
        <v>1152</v>
      </c>
      <c r="H567" s="142">
        <f t="shared" si="268"/>
        <v>1152</v>
      </c>
      <c r="I567" s="274">
        <v>0</v>
      </c>
      <c r="J567" s="274">
        <f t="shared" si="270"/>
        <v>0</v>
      </c>
      <c r="K567" s="242">
        <f t="shared" si="271"/>
        <v>1152</v>
      </c>
      <c r="L567" s="242" t="s">
        <v>62</v>
      </c>
      <c r="M567" s="150">
        <v>46022</v>
      </c>
      <c r="N567" s="150">
        <v>46022</v>
      </c>
      <c r="O567" s="156"/>
      <c r="P567" s="241" t="s">
        <v>62</v>
      </c>
      <c r="Q567" s="156"/>
      <c r="R567" s="156"/>
    </row>
    <row r="568" spans="1:18" ht="14.25" x14ac:dyDescent="0.2">
      <c r="A568" s="332"/>
      <c r="B568" s="147" t="s">
        <v>76</v>
      </c>
      <c r="C568" s="242"/>
      <c r="D568" s="242"/>
      <c r="E568" s="242"/>
      <c r="F568" s="242"/>
      <c r="G568" s="242" t="s">
        <v>62</v>
      </c>
      <c r="H568" s="142" t="str">
        <f t="shared" si="268"/>
        <v>X</v>
      </c>
      <c r="I568" s="274" t="s">
        <v>62</v>
      </c>
      <c r="J568" s="274" t="str">
        <f t="shared" si="270"/>
        <v>X</v>
      </c>
      <c r="K568" s="242" t="str">
        <f t="shared" si="271"/>
        <v>X</v>
      </c>
      <c r="L568" s="242" t="s">
        <v>62</v>
      </c>
      <c r="M568" s="242"/>
      <c r="N568" s="242"/>
      <c r="O568" s="241" t="s">
        <v>62</v>
      </c>
      <c r="P568" s="241" t="s">
        <v>62</v>
      </c>
      <c r="Q568" s="241" t="s">
        <v>62</v>
      </c>
      <c r="R568" s="241" t="s">
        <v>62</v>
      </c>
    </row>
    <row r="569" spans="1:18" ht="65.45" customHeight="1" x14ac:dyDescent="0.2">
      <c r="A569" s="332"/>
      <c r="B569" s="148" t="s">
        <v>192</v>
      </c>
      <c r="C569" s="242"/>
      <c r="D569" s="242" t="s">
        <v>62</v>
      </c>
      <c r="E569" s="242"/>
      <c r="F569" s="242"/>
      <c r="G569" s="242">
        <v>1152</v>
      </c>
      <c r="H569" s="142">
        <f t="shared" si="268"/>
        <v>1152</v>
      </c>
      <c r="I569" s="274">
        <v>0</v>
      </c>
      <c r="J569" s="274">
        <f t="shared" si="270"/>
        <v>0</v>
      </c>
      <c r="K569" s="242">
        <f t="shared" si="271"/>
        <v>1152</v>
      </c>
      <c r="L569" s="242" t="s">
        <v>62</v>
      </c>
      <c r="M569" s="150">
        <v>46022</v>
      </c>
      <c r="N569" s="150">
        <v>46022</v>
      </c>
      <c r="O569" s="156"/>
      <c r="P569" s="241" t="s">
        <v>62</v>
      </c>
      <c r="Q569" s="156"/>
      <c r="R569" s="156"/>
    </row>
    <row r="570" spans="1:18" ht="15" customHeight="1" x14ac:dyDescent="0.2">
      <c r="A570" s="332"/>
      <c r="B570" s="147" t="s">
        <v>193</v>
      </c>
      <c r="C570" s="242"/>
      <c r="D570" s="242"/>
      <c r="E570" s="242"/>
      <c r="F570" s="242"/>
      <c r="G570" s="242" t="s">
        <v>62</v>
      </c>
      <c r="H570" s="142" t="str">
        <f t="shared" si="268"/>
        <v>X</v>
      </c>
      <c r="I570" s="274" t="s">
        <v>62</v>
      </c>
      <c r="J570" s="274" t="str">
        <f t="shared" si="270"/>
        <v>X</v>
      </c>
      <c r="K570" s="242" t="str">
        <f t="shared" si="271"/>
        <v>X</v>
      </c>
      <c r="L570" s="242" t="s">
        <v>62</v>
      </c>
      <c r="M570" s="242"/>
      <c r="N570" s="242"/>
      <c r="O570" s="241" t="s">
        <v>62</v>
      </c>
      <c r="P570" s="241" t="s">
        <v>62</v>
      </c>
      <c r="Q570" s="241" t="s">
        <v>62</v>
      </c>
      <c r="R570" s="241" t="s">
        <v>62</v>
      </c>
    </row>
    <row r="571" spans="1:18" ht="38.65" customHeight="1" x14ac:dyDescent="0.2">
      <c r="A571" s="332"/>
      <c r="B571" s="148" t="s">
        <v>330</v>
      </c>
      <c r="C571" s="242"/>
      <c r="D571" s="242" t="s">
        <v>62</v>
      </c>
      <c r="E571" s="242"/>
      <c r="F571" s="242"/>
      <c r="G571" s="242">
        <v>1152</v>
      </c>
      <c r="H571" s="142">
        <f t="shared" si="268"/>
        <v>1152</v>
      </c>
      <c r="I571" s="274">
        <v>0</v>
      </c>
      <c r="J571" s="274">
        <f t="shared" si="270"/>
        <v>0</v>
      </c>
      <c r="K571" s="242">
        <f t="shared" si="271"/>
        <v>1152</v>
      </c>
      <c r="L571" s="242" t="s">
        <v>62</v>
      </c>
      <c r="M571" s="150">
        <v>46022</v>
      </c>
      <c r="N571" s="150">
        <v>46022</v>
      </c>
      <c r="O571" s="156"/>
      <c r="P571" s="241" t="s">
        <v>62</v>
      </c>
      <c r="Q571" s="156"/>
      <c r="R571" s="156"/>
    </row>
    <row r="572" spans="1:18" ht="21" customHeight="1" x14ac:dyDescent="0.2">
      <c r="A572" s="332"/>
      <c r="B572" s="147" t="s">
        <v>71</v>
      </c>
      <c r="C572" s="242"/>
      <c r="D572" s="242"/>
      <c r="E572" s="242"/>
      <c r="F572" s="242"/>
      <c r="G572" s="242" t="s">
        <v>62</v>
      </c>
      <c r="H572" s="142" t="str">
        <f t="shared" si="268"/>
        <v>X</v>
      </c>
      <c r="I572" s="274" t="s">
        <v>62</v>
      </c>
      <c r="J572" s="274" t="str">
        <f t="shared" si="270"/>
        <v>X</v>
      </c>
      <c r="K572" s="242" t="str">
        <f t="shared" si="271"/>
        <v>X</v>
      </c>
      <c r="L572" s="242" t="s">
        <v>62</v>
      </c>
      <c r="M572" s="242"/>
      <c r="N572" s="242"/>
      <c r="O572" s="241" t="s">
        <v>62</v>
      </c>
      <c r="P572" s="241" t="s">
        <v>62</v>
      </c>
      <c r="Q572" s="241" t="s">
        <v>62</v>
      </c>
      <c r="R572" s="241" t="s">
        <v>62</v>
      </c>
    </row>
    <row r="573" spans="1:18" ht="21" customHeight="1" x14ac:dyDescent="0.2">
      <c r="A573" s="333"/>
      <c r="B573" s="148" t="s">
        <v>72</v>
      </c>
      <c r="C573" s="242"/>
      <c r="D573" s="242" t="s">
        <v>62</v>
      </c>
      <c r="E573" s="242"/>
      <c r="F573" s="242"/>
      <c r="G573" s="242">
        <v>1152</v>
      </c>
      <c r="H573" s="142">
        <f t="shared" si="268"/>
        <v>1152</v>
      </c>
      <c r="I573" s="274">
        <v>0</v>
      </c>
      <c r="J573" s="274">
        <f t="shared" si="270"/>
        <v>0</v>
      </c>
      <c r="K573" s="242">
        <f t="shared" si="271"/>
        <v>1152</v>
      </c>
      <c r="L573" s="242" t="s">
        <v>62</v>
      </c>
      <c r="M573" s="150">
        <v>46022</v>
      </c>
      <c r="N573" s="150">
        <v>46022</v>
      </c>
      <c r="O573" s="156"/>
      <c r="P573" s="241" t="s">
        <v>62</v>
      </c>
      <c r="Q573" s="156"/>
      <c r="R573" s="156"/>
    </row>
    <row r="574" spans="1:18" s="56" customFormat="1" ht="74.45" customHeight="1" x14ac:dyDescent="0.25">
      <c r="A574" s="331" t="s">
        <v>282</v>
      </c>
      <c r="B574" s="137" t="str">
        <f>B566</f>
        <v>Результат предоставления субсидии 2 (код субсидии № 7033):</v>
      </c>
      <c r="C574" s="142" t="s">
        <v>191</v>
      </c>
      <c r="D574" s="141" t="s">
        <v>333</v>
      </c>
      <c r="E574" s="141" t="s">
        <v>320</v>
      </c>
      <c r="F574" s="142">
        <v>642</v>
      </c>
      <c r="G574" s="142">
        <v>524</v>
      </c>
      <c r="H574" s="142">
        <f t="shared" si="268"/>
        <v>524</v>
      </c>
      <c r="I574" s="142">
        <v>0</v>
      </c>
      <c r="J574" s="142">
        <f t="shared" si="270"/>
        <v>0</v>
      </c>
      <c r="K574" s="142">
        <f t="shared" si="271"/>
        <v>524</v>
      </c>
      <c r="L574" s="142"/>
      <c r="M574" s="242" t="s">
        <v>62</v>
      </c>
      <c r="N574" s="242" t="s">
        <v>62</v>
      </c>
      <c r="O574" s="156">
        <v>88710.68</v>
      </c>
      <c r="P574" s="156"/>
      <c r="Q574" s="156"/>
      <c r="R574" s="156"/>
    </row>
    <row r="575" spans="1:18" ht="15.75" x14ac:dyDescent="0.2">
      <c r="A575" s="332"/>
      <c r="B575" s="146" t="s">
        <v>70</v>
      </c>
      <c r="C575" s="242"/>
      <c r="D575" s="242" t="s">
        <v>62</v>
      </c>
      <c r="E575" s="242"/>
      <c r="F575" s="242"/>
      <c r="G575" s="242">
        <f>G574</f>
        <v>524</v>
      </c>
      <c r="H575" s="142">
        <f t="shared" si="268"/>
        <v>524</v>
      </c>
      <c r="I575" s="274">
        <f t="shared" ref="I575" si="295">I574</f>
        <v>0</v>
      </c>
      <c r="J575" s="274">
        <f t="shared" si="270"/>
        <v>0</v>
      </c>
      <c r="K575" s="242">
        <f t="shared" si="271"/>
        <v>524</v>
      </c>
      <c r="L575" s="242" t="s">
        <v>62</v>
      </c>
      <c r="M575" s="150">
        <v>46022</v>
      </c>
      <c r="N575" s="150">
        <v>46022</v>
      </c>
      <c r="O575" s="156"/>
      <c r="P575" s="241" t="s">
        <v>62</v>
      </c>
      <c r="Q575" s="156"/>
      <c r="R575" s="156"/>
    </row>
    <row r="576" spans="1:18" ht="14.25" x14ac:dyDescent="0.2">
      <c r="A576" s="332"/>
      <c r="B576" s="147" t="s">
        <v>76</v>
      </c>
      <c r="C576" s="242"/>
      <c r="D576" s="242"/>
      <c r="E576" s="242"/>
      <c r="F576" s="242"/>
      <c r="G576" s="242" t="s">
        <v>62</v>
      </c>
      <c r="H576" s="142" t="str">
        <f t="shared" si="268"/>
        <v>X</v>
      </c>
      <c r="I576" s="274" t="s">
        <v>62</v>
      </c>
      <c r="J576" s="274" t="str">
        <f t="shared" si="270"/>
        <v>X</v>
      </c>
      <c r="K576" s="242" t="str">
        <f t="shared" si="271"/>
        <v>X</v>
      </c>
      <c r="L576" s="242" t="s">
        <v>62</v>
      </c>
      <c r="M576" s="242"/>
      <c r="N576" s="242"/>
      <c r="O576" s="241" t="s">
        <v>62</v>
      </c>
      <c r="P576" s="241" t="s">
        <v>62</v>
      </c>
      <c r="Q576" s="241" t="s">
        <v>62</v>
      </c>
      <c r="R576" s="241" t="s">
        <v>62</v>
      </c>
    </row>
    <row r="577" spans="1:18" ht="65.45" customHeight="1" x14ac:dyDescent="0.2">
      <c r="A577" s="332"/>
      <c r="B577" s="148" t="s">
        <v>192</v>
      </c>
      <c r="C577" s="242"/>
      <c r="D577" s="242" t="s">
        <v>62</v>
      </c>
      <c r="E577" s="242"/>
      <c r="F577" s="242"/>
      <c r="G577" s="242">
        <f>G574</f>
        <v>524</v>
      </c>
      <c r="H577" s="142">
        <f t="shared" si="268"/>
        <v>524</v>
      </c>
      <c r="I577" s="274">
        <f t="shared" ref="I577" si="296">I574</f>
        <v>0</v>
      </c>
      <c r="J577" s="274">
        <f t="shared" si="270"/>
        <v>0</v>
      </c>
      <c r="K577" s="242">
        <f t="shared" si="271"/>
        <v>524</v>
      </c>
      <c r="L577" s="242" t="s">
        <v>62</v>
      </c>
      <c r="M577" s="150">
        <v>46022</v>
      </c>
      <c r="N577" s="150">
        <v>46022</v>
      </c>
      <c r="O577" s="156"/>
      <c r="P577" s="241" t="s">
        <v>62</v>
      </c>
      <c r="Q577" s="156"/>
      <c r="R577" s="156"/>
    </row>
    <row r="578" spans="1:18" ht="15" customHeight="1" x14ac:dyDescent="0.2">
      <c r="A578" s="332"/>
      <c r="B578" s="147" t="s">
        <v>193</v>
      </c>
      <c r="C578" s="242"/>
      <c r="D578" s="242"/>
      <c r="E578" s="242"/>
      <c r="F578" s="242"/>
      <c r="G578" s="242" t="s">
        <v>62</v>
      </c>
      <c r="H578" s="142" t="str">
        <f t="shared" si="268"/>
        <v>X</v>
      </c>
      <c r="I578" s="274" t="s">
        <v>62</v>
      </c>
      <c r="J578" s="274" t="str">
        <f t="shared" si="270"/>
        <v>X</v>
      </c>
      <c r="K578" s="242" t="str">
        <f t="shared" si="271"/>
        <v>X</v>
      </c>
      <c r="L578" s="242" t="s">
        <v>62</v>
      </c>
      <c r="M578" s="242"/>
      <c r="N578" s="242"/>
      <c r="O578" s="241" t="s">
        <v>62</v>
      </c>
      <c r="P578" s="241" t="s">
        <v>62</v>
      </c>
      <c r="Q578" s="241" t="s">
        <v>62</v>
      </c>
      <c r="R578" s="241" t="s">
        <v>62</v>
      </c>
    </row>
    <row r="579" spans="1:18" ht="38.65" customHeight="1" x14ac:dyDescent="0.2">
      <c r="A579" s="332"/>
      <c r="B579" s="148" t="s">
        <v>330</v>
      </c>
      <c r="C579" s="242"/>
      <c r="D579" s="242" t="s">
        <v>62</v>
      </c>
      <c r="E579" s="242"/>
      <c r="F579" s="242"/>
      <c r="G579" s="242">
        <f>G575</f>
        <v>524</v>
      </c>
      <c r="H579" s="142">
        <f t="shared" si="268"/>
        <v>524</v>
      </c>
      <c r="I579" s="274">
        <f t="shared" ref="I579" si="297">I575</f>
        <v>0</v>
      </c>
      <c r="J579" s="274">
        <f t="shared" si="270"/>
        <v>0</v>
      </c>
      <c r="K579" s="242">
        <f t="shared" si="271"/>
        <v>524</v>
      </c>
      <c r="L579" s="242" t="s">
        <v>62</v>
      </c>
      <c r="M579" s="150">
        <v>46022</v>
      </c>
      <c r="N579" s="150">
        <v>46022</v>
      </c>
      <c r="O579" s="156"/>
      <c r="P579" s="241" t="s">
        <v>62</v>
      </c>
      <c r="Q579" s="156"/>
      <c r="R579" s="156"/>
    </row>
    <row r="580" spans="1:18" ht="21" customHeight="1" x14ac:dyDescent="0.2">
      <c r="A580" s="332"/>
      <c r="B580" s="147" t="s">
        <v>71</v>
      </c>
      <c r="C580" s="242"/>
      <c r="D580" s="242"/>
      <c r="E580" s="242"/>
      <c r="F580" s="242"/>
      <c r="G580" s="242" t="s">
        <v>62</v>
      </c>
      <c r="H580" s="142" t="str">
        <f t="shared" si="268"/>
        <v>X</v>
      </c>
      <c r="I580" s="274" t="s">
        <v>62</v>
      </c>
      <c r="J580" s="274" t="str">
        <f t="shared" si="270"/>
        <v>X</v>
      </c>
      <c r="K580" s="242" t="str">
        <f t="shared" si="271"/>
        <v>X</v>
      </c>
      <c r="L580" s="242" t="s">
        <v>62</v>
      </c>
      <c r="M580" s="242"/>
      <c r="N580" s="242"/>
      <c r="O580" s="241" t="s">
        <v>62</v>
      </c>
      <c r="P580" s="241" t="s">
        <v>62</v>
      </c>
      <c r="Q580" s="241" t="s">
        <v>62</v>
      </c>
      <c r="R580" s="241" t="s">
        <v>62</v>
      </c>
    </row>
    <row r="581" spans="1:18" ht="21" customHeight="1" x14ac:dyDescent="0.2">
      <c r="A581" s="333"/>
      <c r="B581" s="148" t="s">
        <v>72</v>
      </c>
      <c r="C581" s="242"/>
      <c r="D581" s="242" t="s">
        <v>62</v>
      </c>
      <c r="E581" s="242"/>
      <c r="F581" s="242"/>
      <c r="G581" s="242">
        <f>G579</f>
        <v>524</v>
      </c>
      <c r="H581" s="142">
        <f t="shared" si="268"/>
        <v>524</v>
      </c>
      <c r="I581" s="274">
        <f t="shared" ref="I581" si="298">I579</f>
        <v>0</v>
      </c>
      <c r="J581" s="274">
        <f t="shared" si="270"/>
        <v>0</v>
      </c>
      <c r="K581" s="242">
        <f t="shared" si="271"/>
        <v>524</v>
      </c>
      <c r="L581" s="242" t="s">
        <v>62</v>
      </c>
      <c r="M581" s="150">
        <v>46022</v>
      </c>
      <c r="N581" s="150">
        <v>46022</v>
      </c>
      <c r="O581" s="156"/>
      <c r="P581" s="241" t="s">
        <v>62</v>
      </c>
      <c r="Q581" s="156"/>
      <c r="R581" s="156"/>
    </row>
    <row r="582" spans="1:18" s="56" customFormat="1" ht="74.45" customHeight="1" x14ac:dyDescent="0.25">
      <c r="A582" s="331" t="s">
        <v>283</v>
      </c>
      <c r="B582" s="137" t="str">
        <f>B574</f>
        <v>Результат предоставления субсидии 2 (код субсидии № 7033):</v>
      </c>
      <c r="C582" s="142" t="s">
        <v>191</v>
      </c>
      <c r="D582" s="141" t="s">
        <v>333</v>
      </c>
      <c r="E582" s="141" t="s">
        <v>320</v>
      </c>
      <c r="F582" s="142">
        <v>642</v>
      </c>
      <c r="G582" s="80">
        <v>639</v>
      </c>
      <c r="H582" s="142">
        <f t="shared" si="268"/>
        <v>639</v>
      </c>
      <c r="I582" s="80">
        <v>444</v>
      </c>
      <c r="J582" s="80">
        <f t="shared" si="270"/>
        <v>444</v>
      </c>
      <c r="K582" s="80">
        <f t="shared" si="271"/>
        <v>639</v>
      </c>
      <c r="L582" s="80"/>
      <c r="M582" s="240" t="s">
        <v>62</v>
      </c>
      <c r="N582" s="240" t="s">
        <v>62</v>
      </c>
      <c r="O582" s="78">
        <v>123534.8</v>
      </c>
      <c r="P582" s="78"/>
      <c r="Q582" s="78">
        <v>81996.7</v>
      </c>
      <c r="R582" s="78">
        <v>81996.7</v>
      </c>
    </row>
    <row r="583" spans="1:18" ht="15.75" x14ac:dyDescent="0.2">
      <c r="A583" s="332"/>
      <c r="B583" s="146" t="s">
        <v>70</v>
      </c>
      <c r="C583" s="242"/>
      <c r="D583" s="242" t="s">
        <v>62</v>
      </c>
      <c r="E583" s="242"/>
      <c r="F583" s="242"/>
      <c r="G583" s="242">
        <f>G582</f>
        <v>639</v>
      </c>
      <c r="H583" s="142">
        <f t="shared" ref="H583:H646" si="299">G583</f>
        <v>639</v>
      </c>
      <c r="I583" s="274">
        <f t="shared" ref="I583" si="300">I582</f>
        <v>444</v>
      </c>
      <c r="J583" s="274">
        <f t="shared" ref="J583:J646" si="301">I583</f>
        <v>444</v>
      </c>
      <c r="K583" s="242">
        <f t="shared" ref="K583:K646" si="302">G583</f>
        <v>639</v>
      </c>
      <c r="L583" s="242" t="s">
        <v>62</v>
      </c>
      <c r="M583" s="150">
        <v>46022</v>
      </c>
      <c r="N583" s="150">
        <v>46022</v>
      </c>
      <c r="O583" s="156"/>
      <c r="P583" s="241" t="s">
        <v>62</v>
      </c>
      <c r="Q583" s="156"/>
      <c r="R583" s="156"/>
    </row>
    <row r="584" spans="1:18" ht="14.25" x14ac:dyDescent="0.2">
      <c r="A584" s="332"/>
      <c r="B584" s="147" t="s">
        <v>76</v>
      </c>
      <c r="C584" s="242"/>
      <c r="D584" s="242"/>
      <c r="E584" s="242"/>
      <c r="F584" s="242"/>
      <c r="G584" s="242" t="s">
        <v>62</v>
      </c>
      <c r="H584" s="142" t="str">
        <f t="shared" si="299"/>
        <v>X</v>
      </c>
      <c r="I584" s="274" t="s">
        <v>62</v>
      </c>
      <c r="J584" s="274" t="str">
        <f t="shared" si="301"/>
        <v>X</v>
      </c>
      <c r="K584" s="242" t="str">
        <f t="shared" si="302"/>
        <v>X</v>
      </c>
      <c r="L584" s="242" t="s">
        <v>62</v>
      </c>
      <c r="M584" s="242"/>
      <c r="N584" s="242"/>
      <c r="O584" s="241" t="s">
        <v>62</v>
      </c>
      <c r="P584" s="241" t="s">
        <v>62</v>
      </c>
      <c r="Q584" s="241" t="s">
        <v>62</v>
      </c>
      <c r="R584" s="241" t="s">
        <v>62</v>
      </c>
    </row>
    <row r="585" spans="1:18" ht="65.45" customHeight="1" x14ac:dyDescent="0.2">
      <c r="A585" s="332"/>
      <c r="B585" s="148" t="s">
        <v>192</v>
      </c>
      <c r="C585" s="242"/>
      <c r="D585" s="242" t="s">
        <v>62</v>
      </c>
      <c r="E585" s="242"/>
      <c r="F585" s="242"/>
      <c r="G585" s="242">
        <f>G582</f>
        <v>639</v>
      </c>
      <c r="H585" s="142">
        <f t="shared" si="299"/>
        <v>639</v>
      </c>
      <c r="I585" s="274">
        <f t="shared" ref="I585" si="303">I582</f>
        <v>444</v>
      </c>
      <c r="J585" s="274">
        <f t="shared" si="301"/>
        <v>444</v>
      </c>
      <c r="K585" s="242">
        <f t="shared" si="302"/>
        <v>639</v>
      </c>
      <c r="L585" s="242" t="s">
        <v>62</v>
      </c>
      <c r="M585" s="150">
        <v>46022</v>
      </c>
      <c r="N585" s="150">
        <v>46022</v>
      </c>
      <c r="O585" s="156"/>
      <c r="P585" s="241" t="s">
        <v>62</v>
      </c>
      <c r="Q585" s="156"/>
      <c r="R585" s="156"/>
    </row>
    <row r="586" spans="1:18" ht="15" customHeight="1" x14ac:dyDescent="0.2">
      <c r="A586" s="332"/>
      <c r="B586" s="147" t="s">
        <v>193</v>
      </c>
      <c r="C586" s="242"/>
      <c r="D586" s="242"/>
      <c r="E586" s="242"/>
      <c r="F586" s="242"/>
      <c r="G586" s="242" t="s">
        <v>62</v>
      </c>
      <c r="H586" s="142" t="str">
        <f t="shared" si="299"/>
        <v>X</v>
      </c>
      <c r="I586" s="274" t="s">
        <v>62</v>
      </c>
      <c r="J586" s="274" t="str">
        <f t="shared" si="301"/>
        <v>X</v>
      </c>
      <c r="K586" s="242" t="str">
        <f t="shared" si="302"/>
        <v>X</v>
      </c>
      <c r="L586" s="242" t="s">
        <v>62</v>
      </c>
      <c r="M586" s="242"/>
      <c r="N586" s="242"/>
      <c r="O586" s="241" t="s">
        <v>62</v>
      </c>
      <c r="P586" s="241" t="s">
        <v>62</v>
      </c>
      <c r="Q586" s="241" t="s">
        <v>62</v>
      </c>
      <c r="R586" s="241" t="s">
        <v>62</v>
      </c>
    </row>
    <row r="587" spans="1:18" ht="38.65" customHeight="1" x14ac:dyDescent="0.2">
      <c r="A587" s="332"/>
      <c r="B587" s="148" t="s">
        <v>330</v>
      </c>
      <c r="C587" s="242"/>
      <c r="D587" s="242" t="s">
        <v>62</v>
      </c>
      <c r="E587" s="242"/>
      <c r="F587" s="242"/>
      <c r="G587" s="242">
        <f>G583</f>
        <v>639</v>
      </c>
      <c r="H587" s="142">
        <f t="shared" si="299"/>
        <v>639</v>
      </c>
      <c r="I587" s="274">
        <f t="shared" ref="I587" si="304">I583</f>
        <v>444</v>
      </c>
      <c r="J587" s="274">
        <f t="shared" si="301"/>
        <v>444</v>
      </c>
      <c r="K587" s="242">
        <f t="shared" si="302"/>
        <v>639</v>
      </c>
      <c r="L587" s="242" t="s">
        <v>62</v>
      </c>
      <c r="M587" s="150">
        <v>46022</v>
      </c>
      <c r="N587" s="150">
        <v>46022</v>
      </c>
      <c r="O587" s="156"/>
      <c r="P587" s="241" t="s">
        <v>62</v>
      </c>
      <c r="Q587" s="156"/>
      <c r="R587" s="156"/>
    </row>
    <row r="588" spans="1:18" ht="21" customHeight="1" x14ac:dyDescent="0.2">
      <c r="A588" s="332"/>
      <c r="B588" s="147" t="s">
        <v>71</v>
      </c>
      <c r="C588" s="242"/>
      <c r="D588" s="242"/>
      <c r="E588" s="242"/>
      <c r="F588" s="242"/>
      <c r="G588" s="242" t="s">
        <v>62</v>
      </c>
      <c r="H588" s="142" t="str">
        <f t="shared" si="299"/>
        <v>X</v>
      </c>
      <c r="I588" s="274" t="s">
        <v>62</v>
      </c>
      <c r="J588" s="274" t="str">
        <f t="shared" si="301"/>
        <v>X</v>
      </c>
      <c r="K588" s="242" t="str">
        <f t="shared" si="302"/>
        <v>X</v>
      </c>
      <c r="L588" s="242" t="s">
        <v>62</v>
      </c>
      <c r="M588" s="242"/>
      <c r="N588" s="242"/>
      <c r="O588" s="241" t="s">
        <v>62</v>
      </c>
      <c r="P588" s="241" t="s">
        <v>62</v>
      </c>
      <c r="Q588" s="241" t="s">
        <v>62</v>
      </c>
      <c r="R588" s="241" t="s">
        <v>62</v>
      </c>
    </row>
    <row r="589" spans="1:18" ht="21" customHeight="1" x14ac:dyDescent="0.2">
      <c r="A589" s="333"/>
      <c r="B589" s="148" t="s">
        <v>72</v>
      </c>
      <c r="C589" s="242"/>
      <c r="D589" s="242" t="s">
        <v>62</v>
      </c>
      <c r="E589" s="242"/>
      <c r="F589" s="242"/>
      <c r="G589" s="242">
        <f>G587</f>
        <v>639</v>
      </c>
      <c r="H589" s="142">
        <f t="shared" si="299"/>
        <v>639</v>
      </c>
      <c r="I589" s="274">
        <f t="shared" ref="I589" si="305">I587</f>
        <v>444</v>
      </c>
      <c r="J589" s="274">
        <f t="shared" si="301"/>
        <v>444</v>
      </c>
      <c r="K589" s="242">
        <f t="shared" si="302"/>
        <v>639</v>
      </c>
      <c r="L589" s="242" t="s">
        <v>62</v>
      </c>
      <c r="M589" s="150">
        <v>46022</v>
      </c>
      <c r="N589" s="150">
        <v>46022</v>
      </c>
      <c r="O589" s="156"/>
      <c r="P589" s="241" t="s">
        <v>62</v>
      </c>
      <c r="Q589" s="156"/>
      <c r="R589" s="156"/>
    </row>
    <row r="590" spans="1:18" s="56" customFormat="1" ht="74.45" customHeight="1" x14ac:dyDescent="0.25">
      <c r="A590" s="331" t="s">
        <v>284</v>
      </c>
      <c r="B590" s="137" t="str">
        <f>B582</f>
        <v>Результат предоставления субсидии 2 (код субсидии № 7033):</v>
      </c>
      <c r="C590" s="142" t="s">
        <v>191</v>
      </c>
      <c r="D590" s="141" t="s">
        <v>333</v>
      </c>
      <c r="E590" s="141" t="s">
        <v>320</v>
      </c>
      <c r="F590" s="142">
        <v>642</v>
      </c>
      <c r="G590" s="142">
        <v>255</v>
      </c>
      <c r="H590" s="142">
        <f t="shared" si="299"/>
        <v>255</v>
      </c>
      <c r="I590" s="142">
        <v>0</v>
      </c>
      <c r="J590" s="142">
        <f t="shared" si="301"/>
        <v>0</v>
      </c>
      <c r="K590" s="142">
        <f t="shared" si="302"/>
        <v>255</v>
      </c>
      <c r="L590" s="142"/>
      <c r="M590" s="242" t="s">
        <v>62</v>
      </c>
      <c r="N590" s="242" t="s">
        <v>62</v>
      </c>
      <c r="O590" s="156">
        <v>31128.2</v>
      </c>
      <c r="P590" s="156"/>
      <c r="Q590" s="156"/>
      <c r="R590" s="156"/>
    </row>
    <row r="591" spans="1:18" ht="15.75" x14ac:dyDescent="0.2">
      <c r="A591" s="332"/>
      <c r="B591" s="146" t="s">
        <v>70</v>
      </c>
      <c r="C591" s="242"/>
      <c r="D591" s="242" t="s">
        <v>62</v>
      </c>
      <c r="E591" s="242"/>
      <c r="F591" s="242"/>
      <c r="G591" s="242">
        <v>255</v>
      </c>
      <c r="H591" s="142">
        <f t="shared" si="299"/>
        <v>255</v>
      </c>
      <c r="I591" s="274">
        <v>0</v>
      </c>
      <c r="J591" s="274">
        <f t="shared" si="301"/>
        <v>0</v>
      </c>
      <c r="K591" s="242">
        <f t="shared" si="302"/>
        <v>255</v>
      </c>
      <c r="L591" s="242" t="s">
        <v>62</v>
      </c>
      <c r="M591" s="150">
        <v>46022</v>
      </c>
      <c r="N591" s="150">
        <v>46022</v>
      </c>
      <c r="O591" s="156"/>
      <c r="P591" s="241" t="s">
        <v>62</v>
      </c>
      <c r="Q591" s="156"/>
      <c r="R591" s="156"/>
    </row>
    <row r="592" spans="1:18" ht="14.25" x14ac:dyDescent="0.2">
      <c r="A592" s="332"/>
      <c r="B592" s="147" t="s">
        <v>76</v>
      </c>
      <c r="C592" s="242"/>
      <c r="D592" s="242"/>
      <c r="E592" s="242"/>
      <c r="F592" s="242"/>
      <c r="G592" s="242" t="s">
        <v>62</v>
      </c>
      <c r="H592" s="142" t="str">
        <f t="shared" si="299"/>
        <v>X</v>
      </c>
      <c r="I592" s="274" t="s">
        <v>62</v>
      </c>
      <c r="J592" s="274" t="str">
        <f t="shared" si="301"/>
        <v>X</v>
      </c>
      <c r="K592" s="242" t="str">
        <f t="shared" si="302"/>
        <v>X</v>
      </c>
      <c r="L592" s="242" t="s">
        <v>62</v>
      </c>
      <c r="M592" s="242"/>
      <c r="N592" s="242"/>
      <c r="O592" s="241" t="s">
        <v>62</v>
      </c>
      <c r="P592" s="241" t="s">
        <v>62</v>
      </c>
      <c r="Q592" s="241" t="s">
        <v>62</v>
      </c>
      <c r="R592" s="241" t="s">
        <v>62</v>
      </c>
    </row>
    <row r="593" spans="1:18" ht="65.45" customHeight="1" x14ac:dyDescent="0.2">
      <c r="A593" s="332"/>
      <c r="B593" s="148" t="s">
        <v>192</v>
      </c>
      <c r="C593" s="242"/>
      <c r="D593" s="242" t="s">
        <v>62</v>
      </c>
      <c r="E593" s="242"/>
      <c r="F593" s="242"/>
      <c r="G593" s="242">
        <v>255</v>
      </c>
      <c r="H593" s="142">
        <f t="shared" si="299"/>
        <v>255</v>
      </c>
      <c r="I593" s="274">
        <v>0</v>
      </c>
      <c r="J593" s="274">
        <f t="shared" si="301"/>
        <v>0</v>
      </c>
      <c r="K593" s="242">
        <f t="shared" si="302"/>
        <v>255</v>
      </c>
      <c r="L593" s="242" t="s">
        <v>62</v>
      </c>
      <c r="M593" s="150">
        <v>46022</v>
      </c>
      <c r="N593" s="150">
        <v>46022</v>
      </c>
      <c r="O593" s="156"/>
      <c r="P593" s="241" t="s">
        <v>62</v>
      </c>
      <c r="Q593" s="156"/>
      <c r="R593" s="156"/>
    </row>
    <row r="594" spans="1:18" ht="15" customHeight="1" x14ac:dyDescent="0.2">
      <c r="A594" s="332"/>
      <c r="B594" s="147" t="s">
        <v>193</v>
      </c>
      <c r="C594" s="242"/>
      <c r="D594" s="242"/>
      <c r="E594" s="242"/>
      <c r="F594" s="242"/>
      <c r="G594" s="242" t="s">
        <v>62</v>
      </c>
      <c r="H594" s="142" t="str">
        <f t="shared" si="299"/>
        <v>X</v>
      </c>
      <c r="I594" s="274" t="s">
        <v>62</v>
      </c>
      <c r="J594" s="274" t="str">
        <f t="shared" si="301"/>
        <v>X</v>
      </c>
      <c r="K594" s="242" t="str">
        <f t="shared" si="302"/>
        <v>X</v>
      </c>
      <c r="L594" s="242" t="s">
        <v>62</v>
      </c>
      <c r="M594" s="242"/>
      <c r="N594" s="242"/>
      <c r="O594" s="241" t="s">
        <v>62</v>
      </c>
      <c r="P594" s="241" t="s">
        <v>62</v>
      </c>
      <c r="Q594" s="241" t="s">
        <v>62</v>
      </c>
      <c r="R594" s="241" t="s">
        <v>62</v>
      </c>
    </row>
    <row r="595" spans="1:18" ht="38.65" customHeight="1" x14ac:dyDescent="0.2">
      <c r="A595" s="332"/>
      <c r="B595" s="148" t="s">
        <v>330</v>
      </c>
      <c r="C595" s="242"/>
      <c r="D595" s="242" t="s">
        <v>62</v>
      </c>
      <c r="E595" s="242"/>
      <c r="F595" s="242"/>
      <c r="G595" s="242">
        <v>255</v>
      </c>
      <c r="H595" s="142">
        <f t="shared" si="299"/>
        <v>255</v>
      </c>
      <c r="I595" s="274">
        <v>0</v>
      </c>
      <c r="J595" s="274">
        <f t="shared" si="301"/>
        <v>0</v>
      </c>
      <c r="K595" s="242">
        <f t="shared" si="302"/>
        <v>255</v>
      </c>
      <c r="L595" s="242" t="s">
        <v>62</v>
      </c>
      <c r="M595" s="150">
        <v>46022</v>
      </c>
      <c r="N595" s="150">
        <v>46022</v>
      </c>
      <c r="O595" s="156"/>
      <c r="P595" s="241" t="s">
        <v>62</v>
      </c>
      <c r="Q595" s="156"/>
      <c r="R595" s="156"/>
    </row>
    <row r="596" spans="1:18" ht="21" customHeight="1" x14ac:dyDescent="0.2">
      <c r="A596" s="332"/>
      <c r="B596" s="147" t="s">
        <v>71</v>
      </c>
      <c r="C596" s="242"/>
      <c r="D596" s="242"/>
      <c r="E596" s="242"/>
      <c r="F596" s="242"/>
      <c r="G596" s="242" t="s">
        <v>62</v>
      </c>
      <c r="H596" s="142" t="str">
        <f t="shared" si="299"/>
        <v>X</v>
      </c>
      <c r="I596" s="274" t="s">
        <v>62</v>
      </c>
      <c r="J596" s="274" t="str">
        <f t="shared" si="301"/>
        <v>X</v>
      </c>
      <c r="K596" s="242" t="str">
        <f t="shared" si="302"/>
        <v>X</v>
      </c>
      <c r="L596" s="242" t="s">
        <v>62</v>
      </c>
      <c r="M596" s="242"/>
      <c r="N596" s="242"/>
      <c r="O596" s="241" t="s">
        <v>62</v>
      </c>
      <c r="P596" s="241" t="s">
        <v>62</v>
      </c>
      <c r="Q596" s="241" t="s">
        <v>62</v>
      </c>
      <c r="R596" s="241" t="s">
        <v>62</v>
      </c>
    </row>
    <row r="597" spans="1:18" ht="21" customHeight="1" x14ac:dyDescent="0.2">
      <c r="A597" s="333"/>
      <c r="B597" s="148" t="s">
        <v>72</v>
      </c>
      <c r="C597" s="242"/>
      <c r="D597" s="242" t="s">
        <v>62</v>
      </c>
      <c r="E597" s="242"/>
      <c r="F597" s="242"/>
      <c r="G597" s="242">
        <v>255</v>
      </c>
      <c r="H597" s="142">
        <f t="shared" si="299"/>
        <v>255</v>
      </c>
      <c r="I597" s="274">
        <v>0</v>
      </c>
      <c r="J597" s="274">
        <f t="shared" si="301"/>
        <v>0</v>
      </c>
      <c r="K597" s="242">
        <f t="shared" si="302"/>
        <v>255</v>
      </c>
      <c r="L597" s="242" t="s">
        <v>62</v>
      </c>
      <c r="M597" s="150">
        <v>46022</v>
      </c>
      <c r="N597" s="150">
        <v>46022</v>
      </c>
      <c r="O597" s="156"/>
      <c r="P597" s="241" t="s">
        <v>62</v>
      </c>
      <c r="Q597" s="156"/>
      <c r="R597" s="156"/>
    </row>
    <row r="598" spans="1:18" s="56" customFormat="1" ht="74.45" customHeight="1" x14ac:dyDescent="0.25">
      <c r="A598" s="331" t="s">
        <v>285</v>
      </c>
      <c r="B598" s="137" t="str">
        <f>B590</f>
        <v>Результат предоставления субсидии 2 (код субсидии № 7033):</v>
      </c>
      <c r="C598" s="142" t="s">
        <v>191</v>
      </c>
      <c r="D598" s="141" t="s">
        <v>333</v>
      </c>
      <c r="E598" s="141" t="s">
        <v>320</v>
      </c>
      <c r="F598" s="142">
        <v>642</v>
      </c>
      <c r="G598" s="142">
        <v>650</v>
      </c>
      <c r="H598" s="142">
        <f t="shared" si="299"/>
        <v>650</v>
      </c>
      <c r="I598" s="142">
        <v>66</v>
      </c>
      <c r="J598" s="142">
        <f t="shared" si="301"/>
        <v>66</v>
      </c>
      <c r="K598" s="142">
        <f t="shared" si="302"/>
        <v>650</v>
      </c>
      <c r="L598" s="142"/>
      <c r="M598" s="242" t="s">
        <v>62</v>
      </c>
      <c r="N598" s="242" t="s">
        <v>62</v>
      </c>
      <c r="O598" s="156">
        <v>60881.42</v>
      </c>
      <c r="P598" s="156"/>
      <c r="Q598" s="156">
        <v>6344</v>
      </c>
      <c r="R598" s="156">
        <v>6344</v>
      </c>
    </row>
    <row r="599" spans="1:18" ht="15.75" x14ac:dyDescent="0.2">
      <c r="A599" s="332"/>
      <c r="B599" s="146" t="s">
        <v>70</v>
      </c>
      <c r="C599" s="242"/>
      <c r="D599" s="242" t="s">
        <v>62</v>
      </c>
      <c r="E599" s="242"/>
      <c r="F599" s="242"/>
      <c r="G599" s="242">
        <f>G598</f>
        <v>650</v>
      </c>
      <c r="H599" s="142">
        <f t="shared" si="299"/>
        <v>650</v>
      </c>
      <c r="I599" s="274">
        <f t="shared" ref="I599" si="306">I598</f>
        <v>66</v>
      </c>
      <c r="J599" s="274">
        <f t="shared" si="301"/>
        <v>66</v>
      </c>
      <c r="K599" s="242">
        <f t="shared" si="302"/>
        <v>650</v>
      </c>
      <c r="L599" s="242" t="s">
        <v>62</v>
      </c>
      <c r="M599" s="150">
        <v>46022</v>
      </c>
      <c r="N599" s="150">
        <v>46022</v>
      </c>
      <c r="O599" s="156"/>
      <c r="P599" s="241" t="s">
        <v>62</v>
      </c>
      <c r="Q599" s="156"/>
      <c r="R599" s="156"/>
    </row>
    <row r="600" spans="1:18" ht="14.25" x14ac:dyDescent="0.2">
      <c r="A600" s="332"/>
      <c r="B600" s="147" t="s">
        <v>76</v>
      </c>
      <c r="C600" s="242"/>
      <c r="D600" s="242"/>
      <c r="E600" s="242"/>
      <c r="F600" s="242"/>
      <c r="G600" s="242" t="s">
        <v>62</v>
      </c>
      <c r="H600" s="142" t="str">
        <f t="shared" si="299"/>
        <v>X</v>
      </c>
      <c r="I600" s="274" t="s">
        <v>62</v>
      </c>
      <c r="J600" s="274" t="str">
        <f t="shared" si="301"/>
        <v>X</v>
      </c>
      <c r="K600" s="242" t="str">
        <f t="shared" si="302"/>
        <v>X</v>
      </c>
      <c r="L600" s="242" t="s">
        <v>62</v>
      </c>
      <c r="M600" s="242"/>
      <c r="N600" s="242"/>
      <c r="O600" s="241" t="s">
        <v>62</v>
      </c>
      <c r="P600" s="241" t="s">
        <v>62</v>
      </c>
      <c r="Q600" s="241" t="s">
        <v>62</v>
      </c>
      <c r="R600" s="241" t="s">
        <v>62</v>
      </c>
    </row>
    <row r="601" spans="1:18" ht="65.45" customHeight="1" x14ac:dyDescent="0.2">
      <c r="A601" s="332"/>
      <c r="B601" s="148" t="s">
        <v>192</v>
      </c>
      <c r="C601" s="242"/>
      <c r="D601" s="242" t="s">
        <v>62</v>
      </c>
      <c r="E601" s="242"/>
      <c r="F601" s="242"/>
      <c r="G601" s="242">
        <f>G598</f>
        <v>650</v>
      </c>
      <c r="H601" s="142">
        <f t="shared" si="299"/>
        <v>650</v>
      </c>
      <c r="I601" s="274">
        <f t="shared" ref="I601" si="307">I598</f>
        <v>66</v>
      </c>
      <c r="J601" s="274">
        <f t="shared" si="301"/>
        <v>66</v>
      </c>
      <c r="K601" s="242">
        <f t="shared" si="302"/>
        <v>650</v>
      </c>
      <c r="L601" s="242" t="s">
        <v>62</v>
      </c>
      <c r="M601" s="150">
        <v>46022</v>
      </c>
      <c r="N601" s="150">
        <v>46022</v>
      </c>
      <c r="O601" s="156"/>
      <c r="P601" s="241" t="s">
        <v>62</v>
      </c>
      <c r="Q601" s="156"/>
      <c r="R601" s="156"/>
    </row>
    <row r="602" spans="1:18" ht="15" customHeight="1" x14ac:dyDescent="0.2">
      <c r="A602" s="332"/>
      <c r="B602" s="147" t="s">
        <v>193</v>
      </c>
      <c r="C602" s="242"/>
      <c r="D602" s="242"/>
      <c r="E602" s="242"/>
      <c r="F602" s="242"/>
      <c r="G602" s="242" t="s">
        <v>62</v>
      </c>
      <c r="H602" s="142" t="str">
        <f t="shared" si="299"/>
        <v>X</v>
      </c>
      <c r="I602" s="274" t="s">
        <v>62</v>
      </c>
      <c r="J602" s="274" t="str">
        <f t="shared" si="301"/>
        <v>X</v>
      </c>
      <c r="K602" s="242" t="str">
        <f t="shared" si="302"/>
        <v>X</v>
      </c>
      <c r="L602" s="242" t="s">
        <v>62</v>
      </c>
      <c r="M602" s="242"/>
      <c r="N602" s="242"/>
      <c r="O602" s="241" t="s">
        <v>62</v>
      </c>
      <c r="P602" s="241" t="s">
        <v>62</v>
      </c>
      <c r="Q602" s="241" t="s">
        <v>62</v>
      </c>
      <c r="R602" s="241" t="s">
        <v>62</v>
      </c>
    </row>
    <row r="603" spans="1:18" ht="38.65" customHeight="1" x14ac:dyDescent="0.2">
      <c r="A603" s="332"/>
      <c r="B603" s="148" t="s">
        <v>330</v>
      </c>
      <c r="C603" s="242"/>
      <c r="D603" s="242" t="s">
        <v>62</v>
      </c>
      <c r="E603" s="242"/>
      <c r="F603" s="242"/>
      <c r="G603" s="242">
        <f>G599</f>
        <v>650</v>
      </c>
      <c r="H603" s="142">
        <f t="shared" si="299"/>
        <v>650</v>
      </c>
      <c r="I603" s="274">
        <f t="shared" ref="I603" si="308">I599</f>
        <v>66</v>
      </c>
      <c r="J603" s="274">
        <f t="shared" si="301"/>
        <v>66</v>
      </c>
      <c r="K603" s="242">
        <f t="shared" si="302"/>
        <v>650</v>
      </c>
      <c r="L603" s="242" t="s">
        <v>62</v>
      </c>
      <c r="M603" s="150">
        <v>46022</v>
      </c>
      <c r="N603" s="150">
        <v>46022</v>
      </c>
      <c r="O603" s="156"/>
      <c r="P603" s="241" t="s">
        <v>62</v>
      </c>
      <c r="Q603" s="156"/>
      <c r="R603" s="156"/>
    </row>
    <row r="604" spans="1:18" ht="21" customHeight="1" x14ac:dyDescent="0.2">
      <c r="A604" s="332"/>
      <c r="B604" s="147" t="s">
        <v>71</v>
      </c>
      <c r="C604" s="242"/>
      <c r="D604" s="242"/>
      <c r="E604" s="242"/>
      <c r="F604" s="242"/>
      <c r="G604" s="242" t="s">
        <v>62</v>
      </c>
      <c r="H604" s="142" t="str">
        <f t="shared" si="299"/>
        <v>X</v>
      </c>
      <c r="I604" s="274" t="s">
        <v>62</v>
      </c>
      <c r="J604" s="274" t="str">
        <f t="shared" si="301"/>
        <v>X</v>
      </c>
      <c r="K604" s="242" t="str">
        <f t="shared" si="302"/>
        <v>X</v>
      </c>
      <c r="L604" s="242" t="s">
        <v>62</v>
      </c>
      <c r="M604" s="242"/>
      <c r="N604" s="242"/>
      <c r="O604" s="241" t="s">
        <v>62</v>
      </c>
      <c r="P604" s="241" t="s">
        <v>62</v>
      </c>
      <c r="Q604" s="241" t="s">
        <v>62</v>
      </c>
      <c r="R604" s="241" t="s">
        <v>62</v>
      </c>
    </row>
    <row r="605" spans="1:18" ht="21" customHeight="1" x14ac:dyDescent="0.2">
      <c r="A605" s="333"/>
      <c r="B605" s="148" t="s">
        <v>72</v>
      </c>
      <c r="C605" s="242"/>
      <c r="D605" s="242" t="s">
        <v>62</v>
      </c>
      <c r="E605" s="242"/>
      <c r="F605" s="242"/>
      <c r="G605" s="242">
        <f>G603</f>
        <v>650</v>
      </c>
      <c r="H605" s="142">
        <f t="shared" si="299"/>
        <v>650</v>
      </c>
      <c r="I605" s="274">
        <f t="shared" ref="I605" si="309">I603</f>
        <v>66</v>
      </c>
      <c r="J605" s="274">
        <f t="shared" si="301"/>
        <v>66</v>
      </c>
      <c r="K605" s="242">
        <f t="shared" si="302"/>
        <v>650</v>
      </c>
      <c r="L605" s="242" t="s">
        <v>62</v>
      </c>
      <c r="M605" s="150">
        <v>46022</v>
      </c>
      <c r="N605" s="150">
        <v>46022</v>
      </c>
      <c r="O605" s="156"/>
      <c r="P605" s="241" t="s">
        <v>62</v>
      </c>
      <c r="Q605" s="156"/>
      <c r="R605" s="156"/>
    </row>
    <row r="606" spans="1:18" s="56" customFormat="1" ht="74.45" customHeight="1" x14ac:dyDescent="0.25">
      <c r="A606" s="331" t="s">
        <v>286</v>
      </c>
      <c r="B606" s="137" t="str">
        <f>B598</f>
        <v>Результат предоставления субсидии 2 (код субсидии № 7033):</v>
      </c>
      <c r="C606" s="142" t="s">
        <v>191</v>
      </c>
      <c r="D606" s="141" t="s">
        <v>333</v>
      </c>
      <c r="E606" s="141" t="s">
        <v>320</v>
      </c>
      <c r="F606" s="142">
        <v>642</v>
      </c>
      <c r="G606" s="142">
        <v>958</v>
      </c>
      <c r="H606" s="142">
        <f t="shared" si="299"/>
        <v>958</v>
      </c>
      <c r="I606" s="142">
        <v>0</v>
      </c>
      <c r="J606" s="142">
        <f t="shared" si="301"/>
        <v>0</v>
      </c>
      <c r="K606" s="142">
        <f t="shared" si="302"/>
        <v>958</v>
      </c>
      <c r="L606" s="142"/>
      <c r="M606" s="242" t="s">
        <v>62</v>
      </c>
      <c r="N606" s="242" t="s">
        <v>62</v>
      </c>
      <c r="O606" s="156">
        <v>264938.52</v>
      </c>
      <c r="P606" s="156"/>
      <c r="Q606" s="156">
        <v>48122</v>
      </c>
      <c r="R606" s="156"/>
    </row>
    <row r="607" spans="1:18" ht="15.75" x14ac:dyDescent="0.2">
      <c r="A607" s="332"/>
      <c r="B607" s="146" t="s">
        <v>70</v>
      </c>
      <c r="C607" s="242"/>
      <c r="D607" s="242" t="s">
        <v>62</v>
      </c>
      <c r="E607" s="242"/>
      <c r="F607" s="242"/>
      <c r="G607" s="242">
        <f>G606</f>
        <v>958</v>
      </c>
      <c r="H607" s="142">
        <f t="shared" si="299"/>
        <v>958</v>
      </c>
      <c r="I607" s="274">
        <f t="shared" ref="I607" si="310">I606</f>
        <v>0</v>
      </c>
      <c r="J607" s="274">
        <f t="shared" si="301"/>
        <v>0</v>
      </c>
      <c r="K607" s="242">
        <f t="shared" si="302"/>
        <v>958</v>
      </c>
      <c r="L607" s="242" t="s">
        <v>62</v>
      </c>
      <c r="M607" s="150">
        <v>46022</v>
      </c>
      <c r="N607" s="150">
        <v>46022</v>
      </c>
      <c r="O607" s="156"/>
      <c r="P607" s="241" t="s">
        <v>62</v>
      </c>
      <c r="Q607" s="156"/>
      <c r="R607" s="156"/>
    </row>
    <row r="608" spans="1:18" ht="14.25" x14ac:dyDescent="0.2">
      <c r="A608" s="332"/>
      <c r="B608" s="147" t="s">
        <v>76</v>
      </c>
      <c r="C608" s="242"/>
      <c r="D608" s="242"/>
      <c r="E608" s="242"/>
      <c r="F608" s="242"/>
      <c r="G608" s="242" t="s">
        <v>62</v>
      </c>
      <c r="H608" s="142" t="str">
        <f t="shared" si="299"/>
        <v>X</v>
      </c>
      <c r="I608" s="274" t="s">
        <v>62</v>
      </c>
      <c r="J608" s="274" t="str">
        <f t="shared" si="301"/>
        <v>X</v>
      </c>
      <c r="K608" s="242" t="str">
        <f t="shared" si="302"/>
        <v>X</v>
      </c>
      <c r="L608" s="242" t="s">
        <v>62</v>
      </c>
      <c r="M608" s="242"/>
      <c r="N608" s="242"/>
      <c r="O608" s="241" t="s">
        <v>62</v>
      </c>
      <c r="P608" s="241" t="s">
        <v>62</v>
      </c>
      <c r="Q608" s="241" t="s">
        <v>62</v>
      </c>
      <c r="R608" s="241" t="s">
        <v>62</v>
      </c>
    </row>
    <row r="609" spans="1:18" ht="65.45" customHeight="1" x14ac:dyDescent="0.2">
      <c r="A609" s="332"/>
      <c r="B609" s="148" t="s">
        <v>192</v>
      </c>
      <c r="C609" s="242"/>
      <c r="D609" s="242" t="s">
        <v>62</v>
      </c>
      <c r="E609" s="242"/>
      <c r="F609" s="242"/>
      <c r="G609" s="242">
        <f>G606</f>
        <v>958</v>
      </c>
      <c r="H609" s="142">
        <f t="shared" si="299"/>
        <v>958</v>
      </c>
      <c r="I609" s="274">
        <f t="shared" ref="I609" si="311">I606</f>
        <v>0</v>
      </c>
      <c r="J609" s="274">
        <f t="shared" si="301"/>
        <v>0</v>
      </c>
      <c r="K609" s="242">
        <f t="shared" si="302"/>
        <v>958</v>
      </c>
      <c r="L609" s="242" t="s">
        <v>62</v>
      </c>
      <c r="M609" s="150">
        <v>46022</v>
      </c>
      <c r="N609" s="150">
        <v>46022</v>
      </c>
      <c r="O609" s="156"/>
      <c r="P609" s="241" t="s">
        <v>62</v>
      </c>
      <c r="Q609" s="156"/>
      <c r="R609" s="156"/>
    </row>
    <row r="610" spans="1:18" ht="15" customHeight="1" x14ac:dyDescent="0.2">
      <c r="A610" s="332"/>
      <c r="B610" s="147" t="s">
        <v>193</v>
      </c>
      <c r="C610" s="242"/>
      <c r="D610" s="242"/>
      <c r="E610" s="242"/>
      <c r="F610" s="242"/>
      <c r="G610" s="242" t="s">
        <v>62</v>
      </c>
      <c r="H610" s="142" t="str">
        <f t="shared" si="299"/>
        <v>X</v>
      </c>
      <c r="I610" s="274" t="s">
        <v>62</v>
      </c>
      <c r="J610" s="274" t="str">
        <f t="shared" si="301"/>
        <v>X</v>
      </c>
      <c r="K610" s="242" t="str">
        <f t="shared" si="302"/>
        <v>X</v>
      </c>
      <c r="L610" s="242" t="s">
        <v>62</v>
      </c>
      <c r="M610" s="242"/>
      <c r="N610" s="242"/>
      <c r="O610" s="241" t="s">
        <v>62</v>
      </c>
      <c r="P610" s="241" t="s">
        <v>62</v>
      </c>
      <c r="Q610" s="241" t="s">
        <v>62</v>
      </c>
      <c r="R610" s="241" t="s">
        <v>62</v>
      </c>
    </row>
    <row r="611" spans="1:18" ht="38.65" customHeight="1" x14ac:dyDescent="0.2">
      <c r="A611" s="332"/>
      <c r="B611" s="148" t="s">
        <v>330</v>
      </c>
      <c r="C611" s="242"/>
      <c r="D611" s="242" t="s">
        <v>62</v>
      </c>
      <c r="E611" s="242"/>
      <c r="F611" s="242"/>
      <c r="G611" s="242">
        <f>G607</f>
        <v>958</v>
      </c>
      <c r="H611" s="142">
        <f t="shared" si="299"/>
        <v>958</v>
      </c>
      <c r="I611" s="274">
        <f t="shared" ref="I611" si="312">I607</f>
        <v>0</v>
      </c>
      <c r="J611" s="274">
        <f t="shared" si="301"/>
        <v>0</v>
      </c>
      <c r="K611" s="242">
        <f t="shared" si="302"/>
        <v>958</v>
      </c>
      <c r="L611" s="242" t="s">
        <v>62</v>
      </c>
      <c r="M611" s="150">
        <v>46022</v>
      </c>
      <c r="N611" s="150">
        <v>46022</v>
      </c>
      <c r="O611" s="156"/>
      <c r="P611" s="241" t="s">
        <v>62</v>
      </c>
      <c r="Q611" s="156"/>
      <c r="R611" s="156"/>
    </row>
    <row r="612" spans="1:18" ht="21" customHeight="1" x14ac:dyDescent="0.2">
      <c r="A612" s="332"/>
      <c r="B612" s="147" t="s">
        <v>71</v>
      </c>
      <c r="C612" s="242"/>
      <c r="D612" s="242"/>
      <c r="E612" s="242"/>
      <c r="F612" s="242"/>
      <c r="G612" s="242" t="s">
        <v>62</v>
      </c>
      <c r="H612" s="142" t="str">
        <f t="shared" si="299"/>
        <v>X</v>
      </c>
      <c r="I612" s="274" t="s">
        <v>62</v>
      </c>
      <c r="J612" s="274" t="str">
        <f t="shared" si="301"/>
        <v>X</v>
      </c>
      <c r="K612" s="242" t="str">
        <f t="shared" si="302"/>
        <v>X</v>
      </c>
      <c r="L612" s="242" t="s">
        <v>62</v>
      </c>
      <c r="M612" s="242"/>
      <c r="N612" s="242"/>
      <c r="O612" s="241" t="s">
        <v>62</v>
      </c>
      <c r="P612" s="241" t="s">
        <v>62</v>
      </c>
      <c r="Q612" s="241" t="s">
        <v>62</v>
      </c>
      <c r="R612" s="241" t="s">
        <v>62</v>
      </c>
    </row>
    <row r="613" spans="1:18" ht="21" customHeight="1" x14ac:dyDescent="0.2">
      <c r="A613" s="333"/>
      <c r="B613" s="148" t="s">
        <v>72</v>
      </c>
      <c r="C613" s="242"/>
      <c r="D613" s="242" t="s">
        <v>62</v>
      </c>
      <c r="E613" s="242"/>
      <c r="F613" s="242"/>
      <c r="G613" s="242">
        <f>G611</f>
        <v>958</v>
      </c>
      <c r="H613" s="142">
        <f t="shared" si="299"/>
        <v>958</v>
      </c>
      <c r="I613" s="274">
        <f t="shared" ref="I613" si="313">I611</f>
        <v>0</v>
      </c>
      <c r="J613" s="274">
        <f t="shared" si="301"/>
        <v>0</v>
      </c>
      <c r="K613" s="242">
        <f t="shared" si="302"/>
        <v>958</v>
      </c>
      <c r="L613" s="242" t="s">
        <v>62</v>
      </c>
      <c r="M613" s="150">
        <v>46022</v>
      </c>
      <c r="N613" s="150">
        <v>46022</v>
      </c>
      <c r="O613" s="156"/>
      <c r="P613" s="241" t="s">
        <v>62</v>
      </c>
      <c r="Q613" s="156"/>
      <c r="R613" s="156"/>
    </row>
    <row r="614" spans="1:18" s="56" customFormat="1" ht="74.45" customHeight="1" x14ac:dyDescent="0.25">
      <c r="A614" s="331" t="s">
        <v>287</v>
      </c>
      <c r="B614" s="137" t="str">
        <f>B606</f>
        <v>Результат предоставления субсидии 2 (код субсидии № 7033):</v>
      </c>
      <c r="C614" s="142" t="s">
        <v>191</v>
      </c>
      <c r="D614" s="141" t="s">
        <v>333</v>
      </c>
      <c r="E614" s="141" t="s">
        <v>320</v>
      </c>
      <c r="F614" s="142">
        <v>642</v>
      </c>
      <c r="G614" s="142">
        <v>900</v>
      </c>
      <c r="H614" s="142">
        <f t="shared" si="299"/>
        <v>900</v>
      </c>
      <c r="I614" s="142">
        <v>0</v>
      </c>
      <c r="J614" s="142">
        <f t="shared" si="301"/>
        <v>0</v>
      </c>
      <c r="K614" s="142">
        <f t="shared" si="302"/>
        <v>900</v>
      </c>
      <c r="L614" s="142"/>
      <c r="M614" s="242" t="s">
        <v>62</v>
      </c>
      <c r="N614" s="242" t="s">
        <v>62</v>
      </c>
      <c r="O614" s="156">
        <v>81389.399999999994</v>
      </c>
      <c r="P614" s="156"/>
      <c r="Q614" s="156"/>
      <c r="R614" s="156"/>
    </row>
    <row r="615" spans="1:18" ht="15.75" x14ac:dyDescent="0.2">
      <c r="A615" s="332"/>
      <c r="B615" s="146" t="s">
        <v>70</v>
      </c>
      <c r="C615" s="242"/>
      <c r="D615" s="242" t="s">
        <v>62</v>
      </c>
      <c r="E615" s="242"/>
      <c r="F615" s="242"/>
      <c r="G615" s="242">
        <f>G614</f>
        <v>900</v>
      </c>
      <c r="H615" s="142">
        <f t="shared" si="299"/>
        <v>900</v>
      </c>
      <c r="I615" s="274">
        <f t="shared" ref="I615" si="314">I614</f>
        <v>0</v>
      </c>
      <c r="J615" s="274">
        <f t="shared" si="301"/>
        <v>0</v>
      </c>
      <c r="K615" s="242">
        <f t="shared" si="302"/>
        <v>900</v>
      </c>
      <c r="L615" s="242" t="s">
        <v>62</v>
      </c>
      <c r="M615" s="150">
        <v>46022</v>
      </c>
      <c r="N615" s="150">
        <v>46022</v>
      </c>
      <c r="O615" s="156"/>
      <c r="P615" s="241" t="s">
        <v>62</v>
      </c>
      <c r="Q615" s="156"/>
      <c r="R615" s="156"/>
    </row>
    <row r="616" spans="1:18" ht="14.25" x14ac:dyDescent="0.2">
      <c r="A616" s="332"/>
      <c r="B616" s="147" t="s">
        <v>76</v>
      </c>
      <c r="C616" s="242"/>
      <c r="D616" s="242"/>
      <c r="E616" s="242"/>
      <c r="F616" s="242"/>
      <c r="G616" s="242" t="s">
        <v>62</v>
      </c>
      <c r="H616" s="142" t="str">
        <f t="shared" si="299"/>
        <v>X</v>
      </c>
      <c r="I616" s="274" t="s">
        <v>62</v>
      </c>
      <c r="J616" s="274" t="str">
        <f t="shared" si="301"/>
        <v>X</v>
      </c>
      <c r="K616" s="242" t="str">
        <f t="shared" si="302"/>
        <v>X</v>
      </c>
      <c r="L616" s="242" t="s">
        <v>62</v>
      </c>
      <c r="M616" s="242"/>
      <c r="N616" s="242"/>
      <c r="O616" s="241" t="s">
        <v>62</v>
      </c>
      <c r="P616" s="241" t="s">
        <v>62</v>
      </c>
      <c r="Q616" s="241" t="s">
        <v>62</v>
      </c>
      <c r="R616" s="241" t="s">
        <v>62</v>
      </c>
    </row>
    <row r="617" spans="1:18" ht="65.45" customHeight="1" x14ac:dyDescent="0.2">
      <c r="A617" s="332"/>
      <c r="B617" s="148" t="s">
        <v>192</v>
      </c>
      <c r="C617" s="242"/>
      <c r="D617" s="242" t="s">
        <v>62</v>
      </c>
      <c r="E617" s="242"/>
      <c r="F617" s="242"/>
      <c r="G617" s="242">
        <f>G614</f>
        <v>900</v>
      </c>
      <c r="H617" s="142">
        <f t="shared" si="299"/>
        <v>900</v>
      </c>
      <c r="I617" s="274">
        <f t="shared" ref="I617" si="315">I614</f>
        <v>0</v>
      </c>
      <c r="J617" s="274">
        <f t="shared" si="301"/>
        <v>0</v>
      </c>
      <c r="K617" s="242">
        <f t="shared" si="302"/>
        <v>900</v>
      </c>
      <c r="L617" s="242" t="s">
        <v>62</v>
      </c>
      <c r="M617" s="150">
        <v>46022</v>
      </c>
      <c r="N617" s="150">
        <v>46022</v>
      </c>
      <c r="O617" s="156"/>
      <c r="P617" s="241" t="s">
        <v>62</v>
      </c>
      <c r="Q617" s="156"/>
      <c r="R617" s="156"/>
    </row>
    <row r="618" spans="1:18" ht="15" customHeight="1" x14ac:dyDescent="0.2">
      <c r="A618" s="332"/>
      <c r="B618" s="147" t="s">
        <v>193</v>
      </c>
      <c r="C618" s="242"/>
      <c r="D618" s="242"/>
      <c r="E618" s="242"/>
      <c r="F618" s="242"/>
      <c r="G618" s="242" t="s">
        <v>62</v>
      </c>
      <c r="H618" s="142" t="str">
        <f t="shared" si="299"/>
        <v>X</v>
      </c>
      <c r="I618" s="274" t="s">
        <v>62</v>
      </c>
      <c r="J618" s="274" t="str">
        <f t="shared" si="301"/>
        <v>X</v>
      </c>
      <c r="K618" s="242" t="str">
        <f t="shared" si="302"/>
        <v>X</v>
      </c>
      <c r="L618" s="242" t="s">
        <v>62</v>
      </c>
      <c r="M618" s="242"/>
      <c r="N618" s="242"/>
      <c r="O618" s="241" t="s">
        <v>62</v>
      </c>
      <c r="P618" s="241" t="s">
        <v>62</v>
      </c>
      <c r="Q618" s="241" t="s">
        <v>62</v>
      </c>
      <c r="R618" s="241" t="s">
        <v>62</v>
      </c>
    </row>
    <row r="619" spans="1:18" ht="38.65" customHeight="1" x14ac:dyDescent="0.2">
      <c r="A619" s="332"/>
      <c r="B619" s="148" t="s">
        <v>330</v>
      </c>
      <c r="C619" s="242"/>
      <c r="D619" s="242" t="s">
        <v>62</v>
      </c>
      <c r="E619" s="242"/>
      <c r="F619" s="242"/>
      <c r="G619" s="242">
        <f>G615</f>
        <v>900</v>
      </c>
      <c r="H619" s="142">
        <f t="shared" si="299"/>
        <v>900</v>
      </c>
      <c r="I619" s="274">
        <f t="shared" ref="I619" si="316">I615</f>
        <v>0</v>
      </c>
      <c r="J619" s="274">
        <f t="shared" si="301"/>
        <v>0</v>
      </c>
      <c r="K619" s="242">
        <f t="shared" si="302"/>
        <v>900</v>
      </c>
      <c r="L619" s="242" t="s">
        <v>62</v>
      </c>
      <c r="M619" s="150">
        <v>46022</v>
      </c>
      <c r="N619" s="150">
        <v>46022</v>
      </c>
      <c r="O619" s="156"/>
      <c r="P619" s="241" t="s">
        <v>62</v>
      </c>
      <c r="Q619" s="156"/>
      <c r="R619" s="156"/>
    </row>
    <row r="620" spans="1:18" ht="21" customHeight="1" x14ac:dyDescent="0.2">
      <c r="A620" s="332"/>
      <c r="B620" s="147" t="s">
        <v>71</v>
      </c>
      <c r="C620" s="242"/>
      <c r="D620" s="242"/>
      <c r="E620" s="242"/>
      <c r="F620" s="242"/>
      <c r="G620" s="242" t="s">
        <v>62</v>
      </c>
      <c r="H620" s="142" t="str">
        <f t="shared" si="299"/>
        <v>X</v>
      </c>
      <c r="I620" s="274" t="s">
        <v>62</v>
      </c>
      <c r="J620" s="274" t="str">
        <f t="shared" si="301"/>
        <v>X</v>
      </c>
      <c r="K620" s="242" t="str">
        <f t="shared" si="302"/>
        <v>X</v>
      </c>
      <c r="L620" s="242" t="s">
        <v>62</v>
      </c>
      <c r="M620" s="242"/>
      <c r="N620" s="242"/>
      <c r="O620" s="241" t="s">
        <v>62</v>
      </c>
      <c r="P620" s="241" t="s">
        <v>62</v>
      </c>
      <c r="Q620" s="241" t="s">
        <v>62</v>
      </c>
      <c r="R620" s="241" t="s">
        <v>62</v>
      </c>
    </row>
    <row r="621" spans="1:18" ht="21" customHeight="1" x14ac:dyDescent="0.2">
      <c r="A621" s="333"/>
      <c r="B621" s="148" t="s">
        <v>72</v>
      </c>
      <c r="C621" s="242"/>
      <c r="D621" s="242" t="s">
        <v>62</v>
      </c>
      <c r="E621" s="242"/>
      <c r="F621" s="242"/>
      <c r="G621" s="242">
        <f>G619</f>
        <v>900</v>
      </c>
      <c r="H621" s="142">
        <f t="shared" si="299"/>
        <v>900</v>
      </c>
      <c r="I621" s="274">
        <f t="shared" ref="I621" si="317">I619</f>
        <v>0</v>
      </c>
      <c r="J621" s="274">
        <f t="shared" si="301"/>
        <v>0</v>
      </c>
      <c r="K621" s="242">
        <f t="shared" si="302"/>
        <v>900</v>
      </c>
      <c r="L621" s="242" t="s">
        <v>62</v>
      </c>
      <c r="M621" s="150">
        <v>46022</v>
      </c>
      <c r="N621" s="150">
        <v>46022</v>
      </c>
      <c r="O621" s="156"/>
      <c r="P621" s="241" t="s">
        <v>62</v>
      </c>
      <c r="Q621" s="156"/>
      <c r="R621" s="156"/>
    </row>
    <row r="622" spans="1:18" s="56" customFormat="1" ht="74.45" customHeight="1" x14ac:dyDescent="0.25">
      <c r="A622" s="331" t="s">
        <v>288</v>
      </c>
      <c r="B622" s="137" t="str">
        <f>B614</f>
        <v>Результат предоставления субсидии 2 (код субсидии № 7033):</v>
      </c>
      <c r="C622" s="142" t="s">
        <v>191</v>
      </c>
      <c r="D622" s="141" t="s">
        <v>333</v>
      </c>
      <c r="E622" s="141" t="s">
        <v>320</v>
      </c>
      <c r="F622" s="142">
        <v>642</v>
      </c>
      <c r="G622" s="142">
        <v>966</v>
      </c>
      <c r="H622" s="142">
        <f t="shared" si="299"/>
        <v>966</v>
      </c>
      <c r="I622" s="142">
        <v>0</v>
      </c>
      <c r="J622" s="142">
        <f t="shared" si="301"/>
        <v>0</v>
      </c>
      <c r="K622" s="142">
        <f t="shared" si="302"/>
        <v>966</v>
      </c>
      <c r="L622" s="142"/>
      <c r="M622" s="242" t="s">
        <v>62</v>
      </c>
      <c r="N622" s="242" t="s">
        <v>62</v>
      </c>
      <c r="O622" s="156">
        <v>160875.4</v>
      </c>
      <c r="P622" s="156"/>
      <c r="Q622" s="156"/>
      <c r="R622" s="156"/>
    </row>
    <row r="623" spans="1:18" ht="15.75" x14ac:dyDescent="0.2">
      <c r="A623" s="332"/>
      <c r="B623" s="146" t="s">
        <v>70</v>
      </c>
      <c r="C623" s="242"/>
      <c r="D623" s="242" t="s">
        <v>62</v>
      </c>
      <c r="E623" s="242"/>
      <c r="F623" s="242"/>
      <c r="G623" s="242">
        <f>G622</f>
        <v>966</v>
      </c>
      <c r="H623" s="142">
        <f t="shared" si="299"/>
        <v>966</v>
      </c>
      <c r="I623" s="274">
        <f t="shared" ref="I623" si="318">I622</f>
        <v>0</v>
      </c>
      <c r="J623" s="274">
        <f t="shared" si="301"/>
        <v>0</v>
      </c>
      <c r="K623" s="242">
        <f t="shared" si="302"/>
        <v>966</v>
      </c>
      <c r="L623" s="242" t="s">
        <v>62</v>
      </c>
      <c r="M623" s="150">
        <v>46022</v>
      </c>
      <c r="N623" s="150">
        <v>46022</v>
      </c>
      <c r="O623" s="156"/>
      <c r="P623" s="241" t="s">
        <v>62</v>
      </c>
      <c r="Q623" s="156"/>
      <c r="R623" s="156"/>
    </row>
    <row r="624" spans="1:18" ht="14.25" x14ac:dyDescent="0.2">
      <c r="A624" s="332"/>
      <c r="B624" s="147" t="s">
        <v>76</v>
      </c>
      <c r="C624" s="242"/>
      <c r="D624" s="242"/>
      <c r="E624" s="242"/>
      <c r="F624" s="242"/>
      <c r="G624" s="242" t="s">
        <v>62</v>
      </c>
      <c r="H624" s="142" t="str">
        <f t="shared" si="299"/>
        <v>X</v>
      </c>
      <c r="I624" s="274" t="s">
        <v>62</v>
      </c>
      <c r="J624" s="274" t="str">
        <f t="shared" si="301"/>
        <v>X</v>
      </c>
      <c r="K624" s="242" t="str">
        <f t="shared" si="302"/>
        <v>X</v>
      </c>
      <c r="L624" s="242" t="s">
        <v>62</v>
      </c>
      <c r="M624" s="242"/>
      <c r="N624" s="242"/>
      <c r="O624" s="241" t="s">
        <v>62</v>
      </c>
      <c r="P624" s="241" t="s">
        <v>62</v>
      </c>
      <c r="Q624" s="241" t="s">
        <v>62</v>
      </c>
      <c r="R624" s="241" t="s">
        <v>62</v>
      </c>
    </row>
    <row r="625" spans="1:18" ht="65.45" customHeight="1" x14ac:dyDescent="0.2">
      <c r="A625" s="332"/>
      <c r="B625" s="148" t="s">
        <v>192</v>
      </c>
      <c r="C625" s="242"/>
      <c r="D625" s="242" t="s">
        <v>62</v>
      </c>
      <c r="E625" s="242"/>
      <c r="F625" s="242"/>
      <c r="G625" s="242">
        <f>G622</f>
        <v>966</v>
      </c>
      <c r="H625" s="142">
        <f t="shared" si="299"/>
        <v>966</v>
      </c>
      <c r="I625" s="274">
        <f t="shared" ref="I625" si="319">I622</f>
        <v>0</v>
      </c>
      <c r="J625" s="274">
        <f t="shared" si="301"/>
        <v>0</v>
      </c>
      <c r="K625" s="242">
        <f t="shared" si="302"/>
        <v>966</v>
      </c>
      <c r="L625" s="242" t="s">
        <v>62</v>
      </c>
      <c r="M625" s="150">
        <v>46022</v>
      </c>
      <c r="N625" s="150">
        <v>46022</v>
      </c>
      <c r="O625" s="156"/>
      <c r="P625" s="241" t="s">
        <v>62</v>
      </c>
      <c r="Q625" s="156"/>
      <c r="R625" s="156"/>
    </row>
    <row r="626" spans="1:18" ht="15" customHeight="1" x14ac:dyDescent="0.2">
      <c r="A626" s="332"/>
      <c r="B626" s="147" t="s">
        <v>193</v>
      </c>
      <c r="C626" s="242"/>
      <c r="D626" s="242"/>
      <c r="E626" s="242"/>
      <c r="F626" s="242"/>
      <c r="G626" s="242" t="s">
        <v>62</v>
      </c>
      <c r="H626" s="142" t="str">
        <f t="shared" si="299"/>
        <v>X</v>
      </c>
      <c r="I626" s="274" t="s">
        <v>62</v>
      </c>
      <c r="J626" s="274" t="str">
        <f t="shared" si="301"/>
        <v>X</v>
      </c>
      <c r="K626" s="242" t="str">
        <f t="shared" si="302"/>
        <v>X</v>
      </c>
      <c r="L626" s="242" t="s">
        <v>62</v>
      </c>
      <c r="M626" s="242"/>
      <c r="N626" s="242"/>
      <c r="O626" s="241" t="s">
        <v>62</v>
      </c>
      <c r="P626" s="241" t="s">
        <v>62</v>
      </c>
      <c r="Q626" s="241" t="s">
        <v>62</v>
      </c>
      <c r="R626" s="241" t="s">
        <v>62</v>
      </c>
    </row>
    <row r="627" spans="1:18" ht="38.65" customHeight="1" x14ac:dyDescent="0.2">
      <c r="A627" s="332"/>
      <c r="B627" s="148" t="s">
        <v>330</v>
      </c>
      <c r="C627" s="242"/>
      <c r="D627" s="242" t="s">
        <v>62</v>
      </c>
      <c r="E627" s="242"/>
      <c r="F627" s="242"/>
      <c r="G627" s="242">
        <f>G623</f>
        <v>966</v>
      </c>
      <c r="H627" s="142">
        <f t="shared" si="299"/>
        <v>966</v>
      </c>
      <c r="I627" s="274">
        <f t="shared" ref="I627" si="320">I623</f>
        <v>0</v>
      </c>
      <c r="J627" s="274">
        <f t="shared" si="301"/>
        <v>0</v>
      </c>
      <c r="K627" s="242">
        <f t="shared" si="302"/>
        <v>966</v>
      </c>
      <c r="L627" s="242" t="s">
        <v>62</v>
      </c>
      <c r="M627" s="150">
        <v>46022</v>
      </c>
      <c r="N627" s="150">
        <v>46022</v>
      </c>
      <c r="O627" s="156"/>
      <c r="P627" s="241" t="s">
        <v>62</v>
      </c>
      <c r="Q627" s="156"/>
      <c r="R627" s="156"/>
    </row>
    <row r="628" spans="1:18" ht="21" customHeight="1" x14ac:dyDescent="0.2">
      <c r="A628" s="332"/>
      <c r="B628" s="147" t="s">
        <v>71</v>
      </c>
      <c r="C628" s="242"/>
      <c r="D628" s="242"/>
      <c r="E628" s="242"/>
      <c r="F628" s="242"/>
      <c r="G628" s="242" t="s">
        <v>62</v>
      </c>
      <c r="H628" s="142" t="str">
        <f t="shared" si="299"/>
        <v>X</v>
      </c>
      <c r="I628" s="274" t="s">
        <v>62</v>
      </c>
      <c r="J628" s="274" t="str">
        <f t="shared" si="301"/>
        <v>X</v>
      </c>
      <c r="K628" s="242" t="str">
        <f t="shared" si="302"/>
        <v>X</v>
      </c>
      <c r="L628" s="242" t="s">
        <v>62</v>
      </c>
      <c r="M628" s="242"/>
      <c r="N628" s="242"/>
      <c r="O628" s="241" t="s">
        <v>62</v>
      </c>
      <c r="P628" s="241" t="s">
        <v>62</v>
      </c>
      <c r="Q628" s="241" t="s">
        <v>62</v>
      </c>
      <c r="R628" s="241" t="s">
        <v>62</v>
      </c>
    </row>
    <row r="629" spans="1:18" ht="21" customHeight="1" x14ac:dyDescent="0.2">
      <c r="A629" s="333"/>
      <c r="B629" s="148" t="s">
        <v>72</v>
      </c>
      <c r="C629" s="242"/>
      <c r="D629" s="242" t="s">
        <v>62</v>
      </c>
      <c r="E629" s="242"/>
      <c r="F629" s="242"/>
      <c r="G629" s="242">
        <f>G627</f>
        <v>966</v>
      </c>
      <c r="H629" s="142">
        <f t="shared" si="299"/>
        <v>966</v>
      </c>
      <c r="I629" s="274">
        <f t="shared" ref="I629" si="321">I627</f>
        <v>0</v>
      </c>
      <c r="J629" s="274">
        <f t="shared" si="301"/>
        <v>0</v>
      </c>
      <c r="K629" s="242">
        <f t="shared" si="302"/>
        <v>966</v>
      </c>
      <c r="L629" s="242" t="s">
        <v>62</v>
      </c>
      <c r="M629" s="150">
        <v>46022</v>
      </c>
      <c r="N629" s="150">
        <v>46022</v>
      </c>
      <c r="O629" s="156"/>
      <c r="P629" s="241" t="s">
        <v>62</v>
      </c>
      <c r="Q629" s="156"/>
      <c r="R629" s="156"/>
    </row>
    <row r="630" spans="1:18" s="56" customFormat="1" ht="74.45" customHeight="1" x14ac:dyDescent="0.25">
      <c r="A630" s="331" t="s">
        <v>289</v>
      </c>
      <c r="B630" s="137" t="str">
        <f>B622</f>
        <v>Результат предоставления субсидии 2 (код субсидии № 7033):</v>
      </c>
      <c r="C630" s="142" t="s">
        <v>191</v>
      </c>
      <c r="D630" s="141" t="s">
        <v>333</v>
      </c>
      <c r="E630" s="141" t="s">
        <v>320</v>
      </c>
      <c r="F630" s="142">
        <v>642</v>
      </c>
      <c r="G630" s="142">
        <v>800</v>
      </c>
      <c r="H630" s="142">
        <f t="shared" si="299"/>
        <v>800</v>
      </c>
      <c r="I630" s="142">
        <v>0</v>
      </c>
      <c r="J630" s="142">
        <f t="shared" si="301"/>
        <v>0</v>
      </c>
      <c r="K630" s="142">
        <f t="shared" si="302"/>
        <v>800</v>
      </c>
      <c r="L630" s="142"/>
      <c r="M630" s="242" t="s">
        <v>62</v>
      </c>
      <c r="N630" s="242" t="s">
        <v>62</v>
      </c>
      <c r="O630" s="156">
        <v>60472.54</v>
      </c>
      <c r="P630" s="156"/>
      <c r="Q630" s="156"/>
      <c r="R630" s="156"/>
    </row>
    <row r="631" spans="1:18" ht="15.75" x14ac:dyDescent="0.2">
      <c r="A631" s="332"/>
      <c r="B631" s="146" t="s">
        <v>70</v>
      </c>
      <c r="C631" s="242"/>
      <c r="D631" s="242" t="s">
        <v>62</v>
      </c>
      <c r="E631" s="242"/>
      <c r="F631" s="242"/>
      <c r="G631" s="242">
        <f>G630</f>
        <v>800</v>
      </c>
      <c r="H631" s="142">
        <f t="shared" si="299"/>
        <v>800</v>
      </c>
      <c r="I631" s="274">
        <f t="shared" ref="I631" si="322">I630</f>
        <v>0</v>
      </c>
      <c r="J631" s="274">
        <f t="shared" si="301"/>
        <v>0</v>
      </c>
      <c r="K631" s="242">
        <f t="shared" si="302"/>
        <v>800</v>
      </c>
      <c r="L631" s="242" t="s">
        <v>62</v>
      </c>
      <c r="M631" s="150">
        <v>46022</v>
      </c>
      <c r="N631" s="150">
        <v>46022</v>
      </c>
      <c r="O631" s="156"/>
      <c r="P631" s="241" t="s">
        <v>62</v>
      </c>
      <c r="Q631" s="156"/>
      <c r="R631" s="156"/>
    </row>
    <row r="632" spans="1:18" ht="14.25" x14ac:dyDescent="0.2">
      <c r="A632" s="332"/>
      <c r="B632" s="147" t="s">
        <v>76</v>
      </c>
      <c r="C632" s="242"/>
      <c r="D632" s="242"/>
      <c r="E632" s="242"/>
      <c r="F632" s="242"/>
      <c r="G632" s="242" t="s">
        <v>62</v>
      </c>
      <c r="H632" s="142" t="str">
        <f t="shared" si="299"/>
        <v>X</v>
      </c>
      <c r="I632" s="274" t="s">
        <v>62</v>
      </c>
      <c r="J632" s="274" t="str">
        <f t="shared" si="301"/>
        <v>X</v>
      </c>
      <c r="K632" s="242" t="str">
        <f t="shared" si="302"/>
        <v>X</v>
      </c>
      <c r="L632" s="242" t="s">
        <v>62</v>
      </c>
      <c r="M632" s="242"/>
      <c r="N632" s="242"/>
      <c r="O632" s="241" t="s">
        <v>62</v>
      </c>
      <c r="P632" s="241" t="s">
        <v>62</v>
      </c>
      <c r="Q632" s="241" t="s">
        <v>62</v>
      </c>
      <c r="R632" s="241" t="s">
        <v>62</v>
      </c>
    </row>
    <row r="633" spans="1:18" ht="65.45" customHeight="1" x14ac:dyDescent="0.2">
      <c r="A633" s="332"/>
      <c r="B633" s="148" t="s">
        <v>192</v>
      </c>
      <c r="C633" s="242"/>
      <c r="D633" s="242" t="s">
        <v>62</v>
      </c>
      <c r="E633" s="242"/>
      <c r="F633" s="242"/>
      <c r="G633" s="242">
        <f>G630</f>
        <v>800</v>
      </c>
      <c r="H633" s="142">
        <f t="shared" si="299"/>
        <v>800</v>
      </c>
      <c r="I633" s="274">
        <f t="shared" ref="I633" si="323">I630</f>
        <v>0</v>
      </c>
      <c r="J633" s="274">
        <f t="shared" si="301"/>
        <v>0</v>
      </c>
      <c r="K633" s="242">
        <f t="shared" si="302"/>
        <v>800</v>
      </c>
      <c r="L633" s="242" t="s">
        <v>62</v>
      </c>
      <c r="M633" s="150">
        <v>46022</v>
      </c>
      <c r="N633" s="150">
        <v>46022</v>
      </c>
      <c r="O633" s="156"/>
      <c r="P633" s="241" t="s">
        <v>62</v>
      </c>
      <c r="Q633" s="156"/>
      <c r="R633" s="156"/>
    </row>
    <row r="634" spans="1:18" ht="15" customHeight="1" x14ac:dyDescent="0.2">
      <c r="A634" s="332"/>
      <c r="B634" s="147" t="s">
        <v>193</v>
      </c>
      <c r="C634" s="242"/>
      <c r="D634" s="242"/>
      <c r="E634" s="242"/>
      <c r="F634" s="242"/>
      <c r="G634" s="242" t="s">
        <v>62</v>
      </c>
      <c r="H634" s="142" t="str">
        <f t="shared" si="299"/>
        <v>X</v>
      </c>
      <c r="I634" s="274" t="s">
        <v>62</v>
      </c>
      <c r="J634" s="274" t="str">
        <f t="shared" si="301"/>
        <v>X</v>
      </c>
      <c r="K634" s="242" t="str">
        <f t="shared" si="302"/>
        <v>X</v>
      </c>
      <c r="L634" s="242" t="s">
        <v>62</v>
      </c>
      <c r="M634" s="242"/>
      <c r="N634" s="242"/>
      <c r="O634" s="241" t="s">
        <v>62</v>
      </c>
      <c r="P634" s="241" t="s">
        <v>62</v>
      </c>
      <c r="Q634" s="241" t="s">
        <v>62</v>
      </c>
      <c r="R634" s="241" t="s">
        <v>62</v>
      </c>
    </row>
    <row r="635" spans="1:18" ht="38.65" customHeight="1" x14ac:dyDescent="0.2">
      <c r="A635" s="332"/>
      <c r="B635" s="148" t="s">
        <v>330</v>
      </c>
      <c r="C635" s="242"/>
      <c r="D635" s="242" t="s">
        <v>62</v>
      </c>
      <c r="E635" s="242"/>
      <c r="F635" s="242"/>
      <c r="G635" s="242">
        <f>G631</f>
        <v>800</v>
      </c>
      <c r="H635" s="142">
        <f t="shared" si="299"/>
        <v>800</v>
      </c>
      <c r="I635" s="274">
        <f t="shared" ref="I635" si="324">I631</f>
        <v>0</v>
      </c>
      <c r="J635" s="274">
        <f t="shared" si="301"/>
        <v>0</v>
      </c>
      <c r="K635" s="242">
        <f t="shared" si="302"/>
        <v>800</v>
      </c>
      <c r="L635" s="242" t="s">
        <v>62</v>
      </c>
      <c r="M635" s="150">
        <v>46022</v>
      </c>
      <c r="N635" s="150">
        <v>46022</v>
      </c>
      <c r="O635" s="156"/>
      <c r="P635" s="241" t="s">
        <v>62</v>
      </c>
      <c r="Q635" s="156"/>
      <c r="R635" s="156"/>
    </row>
    <row r="636" spans="1:18" ht="21" customHeight="1" x14ac:dyDescent="0.2">
      <c r="A636" s="332"/>
      <c r="B636" s="147" t="s">
        <v>71</v>
      </c>
      <c r="C636" s="242"/>
      <c r="D636" s="242"/>
      <c r="E636" s="242"/>
      <c r="F636" s="242"/>
      <c r="G636" s="242" t="s">
        <v>62</v>
      </c>
      <c r="H636" s="142" t="str">
        <f t="shared" si="299"/>
        <v>X</v>
      </c>
      <c r="I636" s="274" t="s">
        <v>62</v>
      </c>
      <c r="J636" s="274" t="str">
        <f t="shared" si="301"/>
        <v>X</v>
      </c>
      <c r="K636" s="242" t="str">
        <f t="shared" si="302"/>
        <v>X</v>
      </c>
      <c r="L636" s="242" t="s">
        <v>62</v>
      </c>
      <c r="M636" s="242"/>
      <c r="N636" s="242"/>
      <c r="O636" s="241" t="s">
        <v>62</v>
      </c>
      <c r="P636" s="241" t="s">
        <v>62</v>
      </c>
      <c r="Q636" s="241" t="s">
        <v>62</v>
      </c>
      <c r="R636" s="241" t="s">
        <v>62</v>
      </c>
    </row>
    <row r="637" spans="1:18" ht="21" customHeight="1" x14ac:dyDescent="0.2">
      <c r="A637" s="333"/>
      <c r="B637" s="148" t="s">
        <v>72</v>
      </c>
      <c r="C637" s="242"/>
      <c r="D637" s="242" t="s">
        <v>62</v>
      </c>
      <c r="E637" s="242"/>
      <c r="F637" s="242"/>
      <c r="G637" s="242">
        <f>G635</f>
        <v>800</v>
      </c>
      <c r="H637" s="142">
        <f t="shared" si="299"/>
        <v>800</v>
      </c>
      <c r="I637" s="274">
        <f t="shared" ref="I637" si="325">I635</f>
        <v>0</v>
      </c>
      <c r="J637" s="274">
        <f t="shared" si="301"/>
        <v>0</v>
      </c>
      <c r="K637" s="242">
        <f t="shared" si="302"/>
        <v>800</v>
      </c>
      <c r="L637" s="242" t="s">
        <v>62</v>
      </c>
      <c r="M637" s="150">
        <v>46022</v>
      </c>
      <c r="N637" s="150">
        <v>46022</v>
      </c>
      <c r="O637" s="156"/>
      <c r="P637" s="241" t="s">
        <v>62</v>
      </c>
      <c r="Q637" s="156"/>
      <c r="R637" s="156"/>
    </row>
    <row r="638" spans="1:18" s="56" customFormat="1" ht="74.45" customHeight="1" x14ac:dyDescent="0.25">
      <c r="A638" s="331" t="s">
        <v>290</v>
      </c>
      <c r="B638" s="137" t="str">
        <f>B630</f>
        <v>Результат предоставления субсидии 2 (код субсидии № 7033):</v>
      </c>
      <c r="C638" s="142" t="s">
        <v>191</v>
      </c>
      <c r="D638" s="141" t="s">
        <v>333</v>
      </c>
      <c r="E638" s="141" t="s">
        <v>320</v>
      </c>
      <c r="F638" s="142">
        <v>642</v>
      </c>
      <c r="G638" s="142">
        <v>721</v>
      </c>
      <c r="H638" s="142">
        <f t="shared" si="299"/>
        <v>721</v>
      </c>
      <c r="I638" s="142">
        <v>0</v>
      </c>
      <c r="J638" s="142">
        <f t="shared" si="301"/>
        <v>0</v>
      </c>
      <c r="K638" s="142">
        <f t="shared" si="302"/>
        <v>721</v>
      </c>
      <c r="L638" s="142"/>
      <c r="M638" s="242" t="s">
        <v>62</v>
      </c>
      <c r="N638" s="242" t="s">
        <v>62</v>
      </c>
      <c r="O638" s="156">
        <v>62152.800000000003</v>
      </c>
      <c r="P638" s="156"/>
      <c r="Q638" s="156"/>
      <c r="R638" s="156"/>
    </row>
    <row r="639" spans="1:18" ht="15.75" x14ac:dyDescent="0.2">
      <c r="A639" s="332"/>
      <c r="B639" s="146" t="s">
        <v>70</v>
      </c>
      <c r="C639" s="242"/>
      <c r="D639" s="242" t="s">
        <v>62</v>
      </c>
      <c r="E639" s="242"/>
      <c r="F639" s="242"/>
      <c r="G639" s="242">
        <f>G638</f>
        <v>721</v>
      </c>
      <c r="H639" s="142">
        <f t="shared" si="299"/>
        <v>721</v>
      </c>
      <c r="I639" s="274">
        <f t="shared" ref="I639" si="326">I638</f>
        <v>0</v>
      </c>
      <c r="J639" s="274">
        <f t="shared" si="301"/>
        <v>0</v>
      </c>
      <c r="K639" s="242">
        <f t="shared" si="302"/>
        <v>721</v>
      </c>
      <c r="L639" s="242" t="s">
        <v>62</v>
      </c>
      <c r="M639" s="150">
        <v>46022</v>
      </c>
      <c r="N639" s="150">
        <v>46022</v>
      </c>
      <c r="O639" s="156"/>
      <c r="P639" s="241" t="s">
        <v>62</v>
      </c>
      <c r="Q639" s="156"/>
      <c r="R639" s="156"/>
    </row>
    <row r="640" spans="1:18" ht="14.25" x14ac:dyDescent="0.2">
      <c r="A640" s="332"/>
      <c r="B640" s="147" t="s">
        <v>76</v>
      </c>
      <c r="C640" s="242"/>
      <c r="D640" s="242"/>
      <c r="E640" s="242"/>
      <c r="F640" s="242"/>
      <c r="G640" s="242" t="s">
        <v>62</v>
      </c>
      <c r="H640" s="142" t="str">
        <f t="shared" si="299"/>
        <v>X</v>
      </c>
      <c r="I640" s="274" t="s">
        <v>62</v>
      </c>
      <c r="J640" s="274" t="str">
        <f t="shared" si="301"/>
        <v>X</v>
      </c>
      <c r="K640" s="242" t="str">
        <f t="shared" si="302"/>
        <v>X</v>
      </c>
      <c r="L640" s="242" t="s">
        <v>62</v>
      </c>
      <c r="M640" s="242"/>
      <c r="N640" s="242"/>
      <c r="O640" s="241" t="s">
        <v>62</v>
      </c>
      <c r="P640" s="241" t="s">
        <v>62</v>
      </c>
      <c r="Q640" s="241" t="s">
        <v>62</v>
      </c>
      <c r="R640" s="241" t="s">
        <v>62</v>
      </c>
    </row>
    <row r="641" spans="1:18" ht="65.45" customHeight="1" x14ac:dyDescent="0.2">
      <c r="A641" s="332"/>
      <c r="B641" s="148" t="s">
        <v>192</v>
      </c>
      <c r="C641" s="242"/>
      <c r="D641" s="242" t="s">
        <v>62</v>
      </c>
      <c r="E641" s="242"/>
      <c r="F641" s="242"/>
      <c r="G641" s="242">
        <f>G638</f>
        <v>721</v>
      </c>
      <c r="H641" s="142">
        <f t="shared" si="299"/>
        <v>721</v>
      </c>
      <c r="I641" s="274">
        <f t="shared" ref="I641" si="327">I638</f>
        <v>0</v>
      </c>
      <c r="J641" s="274">
        <f t="shared" si="301"/>
        <v>0</v>
      </c>
      <c r="K641" s="242">
        <f t="shared" si="302"/>
        <v>721</v>
      </c>
      <c r="L641" s="242" t="s">
        <v>62</v>
      </c>
      <c r="M641" s="150">
        <v>46022</v>
      </c>
      <c r="N641" s="150">
        <v>46022</v>
      </c>
      <c r="O641" s="156"/>
      <c r="P641" s="241" t="s">
        <v>62</v>
      </c>
      <c r="Q641" s="156"/>
      <c r="R641" s="156"/>
    </row>
    <row r="642" spans="1:18" ht="15" customHeight="1" x14ac:dyDescent="0.2">
      <c r="A642" s="332"/>
      <c r="B642" s="147" t="s">
        <v>193</v>
      </c>
      <c r="C642" s="242"/>
      <c r="D642" s="242"/>
      <c r="E642" s="242"/>
      <c r="F642" s="242"/>
      <c r="G642" s="242" t="s">
        <v>62</v>
      </c>
      <c r="H642" s="142" t="str">
        <f t="shared" si="299"/>
        <v>X</v>
      </c>
      <c r="I642" s="274" t="s">
        <v>62</v>
      </c>
      <c r="J642" s="274" t="str">
        <f t="shared" si="301"/>
        <v>X</v>
      </c>
      <c r="K642" s="242" t="str">
        <f t="shared" si="302"/>
        <v>X</v>
      </c>
      <c r="L642" s="242" t="s">
        <v>62</v>
      </c>
      <c r="M642" s="242"/>
      <c r="N642" s="242"/>
      <c r="O642" s="241" t="s">
        <v>62</v>
      </c>
      <c r="P642" s="241" t="s">
        <v>62</v>
      </c>
      <c r="Q642" s="241" t="s">
        <v>62</v>
      </c>
      <c r="R642" s="241" t="s">
        <v>62</v>
      </c>
    </row>
    <row r="643" spans="1:18" ht="38.65" customHeight="1" x14ac:dyDescent="0.2">
      <c r="A643" s="332"/>
      <c r="B643" s="148" t="s">
        <v>330</v>
      </c>
      <c r="C643" s="242"/>
      <c r="D643" s="242" t="s">
        <v>62</v>
      </c>
      <c r="E643" s="242"/>
      <c r="F643" s="242"/>
      <c r="G643" s="242">
        <f>G639</f>
        <v>721</v>
      </c>
      <c r="H643" s="142">
        <f t="shared" si="299"/>
        <v>721</v>
      </c>
      <c r="I643" s="274">
        <f t="shared" ref="I643" si="328">I639</f>
        <v>0</v>
      </c>
      <c r="J643" s="274">
        <f t="shared" si="301"/>
        <v>0</v>
      </c>
      <c r="K643" s="242">
        <f t="shared" si="302"/>
        <v>721</v>
      </c>
      <c r="L643" s="242" t="s">
        <v>62</v>
      </c>
      <c r="M643" s="150">
        <v>46022</v>
      </c>
      <c r="N643" s="150">
        <v>46022</v>
      </c>
      <c r="O643" s="156"/>
      <c r="P643" s="241" t="s">
        <v>62</v>
      </c>
      <c r="Q643" s="156"/>
      <c r="R643" s="156"/>
    </row>
    <row r="644" spans="1:18" ht="21" customHeight="1" x14ac:dyDescent="0.2">
      <c r="A644" s="332"/>
      <c r="B644" s="147" t="s">
        <v>71</v>
      </c>
      <c r="C644" s="242"/>
      <c r="D644" s="242"/>
      <c r="E644" s="242"/>
      <c r="F644" s="242"/>
      <c r="G644" s="242" t="s">
        <v>62</v>
      </c>
      <c r="H644" s="142" t="str">
        <f t="shared" si="299"/>
        <v>X</v>
      </c>
      <c r="I644" s="274" t="s">
        <v>62</v>
      </c>
      <c r="J644" s="274" t="str">
        <f t="shared" si="301"/>
        <v>X</v>
      </c>
      <c r="K644" s="242" t="str">
        <f t="shared" si="302"/>
        <v>X</v>
      </c>
      <c r="L644" s="242" t="s">
        <v>62</v>
      </c>
      <c r="M644" s="242"/>
      <c r="N644" s="242"/>
      <c r="O644" s="241" t="s">
        <v>62</v>
      </c>
      <c r="P644" s="241" t="s">
        <v>62</v>
      </c>
      <c r="Q644" s="241" t="s">
        <v>62</v>
      </c>
      <c r="R644" s="241" t="s">
        <v>62</v>
      </c>
    </row>
    <row r="645" spans="1:18" ht="21" customHeight="1" x14ac:dyDescent="0.2">
      <c r="A645" s="333"/>
      <c r="B645" s="148" t="s">
        <v>72</v>
      </c>
      <c r="C645" s="242"/>
      <c r="D645" s="242" t="s">
        <v>62</v>
      </c>
      <c r="E645" s="242"/>
      <c r="F645" s="242"/>
      <c r="G645" s="242">
        <f>G643</f>
        <v>721</v>
      </c>
      <c r="H645" s="142">
        <f t="shared" si="299"/>
        <v>721</v>
      </c>
      <c r="I645" s="274">
        <f t="shared" ref="I645" si="329">I643</f>
        <v>0</v>
      </c>
      <c r="J645" s="274">
        <f t="shared" si="301"/>
        <v>0</v>
      </c>
      <c r="K645" s="242">
        <f t="shared" si="302"/>
        <v>721</v>
      </c>
      <c r="L645" s="242" t="s">
        <v>62</v>
      </c>
      <c r="M645" s="150">
        <v>46022</v>
      </c>
      <c r="N645" s="150">
        <v>46022</v>
      </c>
      <c r="O645" s="156"/>
      <c r="P645" s="241" t="s">
        <v>62</v>
      </c>
      <c r="Q645" s="156"/>
      <c r="R645" s="156"/>
    </row>
    <row r="646" spans="1:18" s="56" customFormat="1" ht="74.45" customHeight="1" x14ac:dyDescent="0.25">
      <c r="A646" s="331" t="s">
        <v>291</v>
      </c>
      <c r="B646" s="137" t="str">
        <f>B638</f>
        <v>Результат предоставления субсидии 2 (код субсидии № 7033):</v>
      </c>
      <c r="C646" s="142" t="s">
        <v>191</v>
      </c>
      <c r="D646" s="141" t="s">
        <v>333</v>
      </c>
      <c r="E646" s="141" t="s">
        <v>320</v>
      </c>
      <c r="F646" s="142">
        <v>642</v>
      </c>
      <c r="G646" s="80">
        <v>548</v>
      </c>
      <c r="H646" s="142">
        <f t="shared" si="299"/>
        <v>548</v>
      </c>
      <c r="I646" s="80">
        <v>0</v>
      </c>
      <c r="J646" s="80">
        <f t="shared" si="301"/>
        <v>0</v>
      </c>
      <c r="K646" s="80">
        <f t="shared" si="302"/>
        <v>548</v>
      </c>
      <c r="L646" s="80"/>
      <c r="M646" s="240" t="s">
        <v>62</v>
      </c>
      <c r="N646" s="240" t="s">
        <v>62</v>
      </c>
      <c r="O646" s="78">
        <v>36542.959999999999</v>
      </c>
      <c r="P646" s="78"/>
      <c r="Q646" s="78"/>
      <c r="R646" s="78"/>
    </row>
    <row r="647" spans="1:18" ht="15.75" x14ac:dyDescent="0.2">
      <c r="A647" s="332"/>
      <c r="B647" s="146" t="s">
        <v>70</v>
      </c>
      <c r="C647" s="242"/>
      <c r="D647" s="242" t="s">
        <v>62</v>
      </c>
      <c r="E647" s="242"/>
      <c r="F647" s="242"/>
      <c r="G647" s="242">
        <f>G646</f>
        <v>548</v>
      </c>
      <c r="H647" s="142">
        <f t="shared" ref="H647:H710" si="330">G647</f>
        <v>548</v>
      </c>
      <c r="I647" s="274">
        <f t="shared" ref="I647" si="331">I646</f>
        <v>0</v>
      </c>
      <c r="J647" s="274">
        <f t="shared" ref="J647:J710" si="332">I647</f>
        <v>0</v>
      </c>
      <c r="K647" s="242">
        <f t="shared" ref="K647:K710" si="333">G647</f>
        <v>548</v>
      </c>
      <c r="L647" s="242" t="s">
        <v>62</v>
      </c>
      <c r="M647" s="150">
        <v>46022</v>
      </c>
      <c r="N647" s="150">
        <v>46022</v>
      </c>
      <c r="O647" s="156"/>
      <c r="P647" s="241" t="s">
        <v>62</v>
      </c>
      <c r="Q647" s="156"/>
      <c r="R647" s="156"/>
    </row>
    <row r="648" spans="1:18" ht="14.25" x14ac:dyDescent="0.2">
      <c r="A648" s="332"/>
      <c r="B648" s="147" t="s">
        <v>76</v>
      </c>
      <c r="C648" s="242"/>
      <c r="D648" s="242"/>
      <c r="E648" s="242"/>
      <c r="F648" s="242"/>
      <c r="G648" s="242" t="s">
        <v>62</v>
      </c>
      <c r="H648" s="142" t="str">
        <f t="shared" si="330"/>
        <v>X</v>
      </c>
      <c r="I648" s="274" t="s">
        <v>62</v>
      </c>
      <c r="J648" s="274" t="str">
        <f t="shared" si="332"/>
        <v>X</v>
      </c>
      <c r="K648" s="242" t="str">
        <f t="shared" si="333"/>
        <v>X</v>
      </c>
      <c r="L648" s="242" t="s">
        <v>62</v>
      </c>
      <c r="M648" s="242"/>
      <c r="N648" s="242"/>
      <c r="O648" s="241" t="s">
        <v>62</v>
      </c>
      <c r="P648" s="241" t="s">
        <v>62</v>
      </c>
      <c r="Q648" s="241" t="s">
        <v>62</v>
      </c>
      <c r="R648" s="241" t="s">
        <v>62</v>
      </c>
    </row>
    <row r="649" spans="1:18" ht="65.45" customHeight="1" x14ac:dyDescent="0.2">
      <c r="A649" s="332"/>
      <c r="B649" s="148" t="s">
        <v>192</v>
      </c>
      <c r="C649" s="242"/>
      <c r="D649" s="242" t="s">
        <v>62</v>
      </c>
      <c r="E649" s="242"/>
      <c r="F649" s="242"/>
      <c r="G649" s="242">
        <f>G646</f>
        <v>548</v>
      </c>
      <c r="H649" s="142">
        <f t="shared" si="330"/>
        <v>548</v>
      </c>
      <c r="I649" s="274">
        <f t="shared" ref="I649" si="334">I646</f>
        <v>0</v>
      </c>
      <c r="J649" s="274">
        <f t="shared" si="332"/>
        <v>0</v>
      </c>
      <c r="K649" s="242">
        <f t="shared" si="333"/>
        <v>548</v>
      </c>
      <c r="L649" s="242" t="s">
        <v>62</v>
      </c>
      <c r="M649" s="150">
        <v>46022</v>
      </c>
      <c r="N649" s="150">
        <v>46022</v>
      </c>
      <c r="O649" s="156"/>
      <c r="P649" s="241" t="s">
        <v>62</v>
      </c>
      <c r="Q649" s="156"/>
      <c r="R649" s="156"/>
    </row>
    <row r="650" spans="1:18" ht="15" customHeight="1" x14ac:dyDescent="0.2">
      <c r="A650" s="332"/>
      <c r="B650" s="147" t="s">
        <v>193</v>
      </c>
      <c r="C650" s="242"/>
      <c r="D650" s="242"/>
      <c r="E650" s="242"/>
      <c r="F650" s="242"/>
      <c r="G650" s="242" t="s">
        <v>62</v>
      </c>
      <c r="H650" s="142" t="str">
        <f t="shared" si="330"/>
        <v>X</v>
      </c>
      <c r="I650" s="274" t="s">
        <v>62</v>
      </c>
      <c r="J650" s="274" t="str">
        <f t="shared" si="332"/>
        <v>X</v>
      </c>
      <c r="K650" s="242" t="str">
        <f t="shared" si="333"/>
        <v>X</v>
      </c>
      <c r="L650" s="242" t="s">
        <v>62</v>
      </c>
      <c r="M650" s="242"/>
      <c r="N650" s="242"/>
      <c r="O650" s="241" t="s">
        <v>62</v>
      </c>
      <c r="P650" s="241" t="s">
        <v>62</v>
      </c>
      <c r="Q650" s="241" t="s">
        <v>62</v>
      </c>
      <c r="R650" s="241" t="s">
        <v>62</v>
      </c>
    </row>
    <row r="651" spans="1:18" ht="38.65" customHeight="1" x14ac:dyDescent="0.2">
      <c r="A651" s="332"/>
      <c r="B651" s="148" t="s">
        <v>330</v>
      </c>
      <c r="C651" s="242"/>
      <c r="D651" s="242" t="s">
        <v>62</v>
      </c>
      <c r="E651" s="242"/>
      <c r="F651" s="242"/>
      <c r="G651" s="242">
        <f>G647</f>
        <v>548</v>
      </c>
      <c r="H651" s="142">
        <f t="shared" si="330"/>
        <v>548</v>
      </c>
      <c r="I651" s="274">
        <f t="shared" ref="I651" si="335">I647</f>
        <v>0</v>
      </c>
      <c r="J651" s="274">
        <f t="shared" si="332"/>
        <v>0</v>
      </c>
      <c r="K651" s="242">
        <f t="shared" si="333"/>
        <v>548</v>
      </c>
      <c r="L651" s="242" t="s">
        <v>62</v>
      </c>
      <c r="M651" s="150">
        <v>46022</v>
      </c>
      <c r="N651" s="150">
        <v>46022</v>
      </c>
      <c r="O651" s="156"/>
      <c r="P651" s="241" t="s">
        <v>62</v>
      </c>
      <c r="Q651" s="156"/>
      <c r="R651" s="156"/>
    </row>
    <row r="652" spans="1:18" ht="21" customHeight="1" x14ac:dyDescent="0.2">
      <c r="A652" s="332"/>
      <c r="B652" s="147" t="s">
        <v>71</v>
      </c>
      <c r="C652" s="242"/>
      <c r="D652" s="242"/>
      <c r="E652" s="242"/>
      <c r="F652" s="242"/>
      <c r="G652" s="242" t="s">
        <v>62</v>
      </c>
      <c r="H652" s="142" t="str">
        <f t="shared" si="330"/>
        <v>X</v>
      </c>
      <c r="I652" s="274" t="s">
        <v>62</v>
      </c>
      <c r="J652" s="274" t="str">
        <f t="shared" si="332"/>
        <v>X</v>
      </c>
      <c r="K652" s="242" t="str">
        <f t="shared" si="333"/>
        <v>X</v>
      </c>
      <c r="L652" s="242" t="s">
        <v>62</v>
      </c>
      <c r="M652" s="242"/>
      <c r="N652" s="242"/>
      <c r="O652" s="241" t="s">
        <v>62</v>
      </c>
      <c r="P652" s="241" t="s">
        <v>62</v>
      </c>
      <c r="Q652" s="241" t="s">
        <v>62</v>
      </c>
      <c r="R652" s="241" t="s">
        <v>62</v>
      </c>
    </row>
    <row r="653" spans="1:18" ht="21" customHeight="1" x14ac:dyDescent="0.2">
      <c r="A653" s="333"/>
      <c r="B653" s="148" t="s">
        <v>72</v>
      </c>
      <c r="C653" s="242"/>
      <c r="D653" s="242" t="s">
        <v>62</v>
      </c>
      <c r="E653" s="242"/>
      <c r="F653" s="242"/>
      <c r="G653" s="242">
        <f>G651</f>
        <v>548</v>
      </c>
      <c r="H653" s="142">
        <f t="shared" si="330"/>
        <v>548</v>
      </c>
      <c r="I653" s="274">
        <f t="shared" ref="I653" si="336">I651</f>
        <v>0</v>
      </c>
      <c r="J653" s="274">
        <f t="shared" si="332"/>
        <v>0</v>
      </c>
      <c r="K653" s="242">
        <f t="shared" si="333"/>
        <v>548</v>
      </c>
      <c r="L653" s="242" t="s">
        <v>62</v>
      </c>
      <c r="M653" s="150">
        <v>46022</v>
      </c>
      <c r="N653" s="150">
        <v>46022</v>
      </c>
      <c r="O653" s="156"/>
      <c r="P653" s="241" t="s">
        <v>62</v>
      </c>
      <c r="Q653" s="156"/>
      <c r="R653" s="156"/>
    </row>
    <row r="654" spans="1:18" s="56" customFormat="1" ht="74.45" customHeight="1" x14ac:dyDescent="0.25">
      <c r="A654" s="331" t="s">
        <v>292</v>
      </c>
      <c r="B654" s="137" t="str">
        <f>B646</f>
        <v>Результат предоставления субсидии 2 (код субсидии № 7033):</v>
      </c>
      <c r="C654" s="142" t="s">
        <v>191</v>
      </c>
      <c r="D654" s="141" t="s">
        <v>333</v>
      </c>
      <c r="E654" s="141" t="s">
        <v>320</v>
      </c>
      <c r="F654" s="142">
        <v>642</v>
      </c>
      <c r="G654" s="142">
        <v>726</v>
      </c>
      <c r="H654" s="142">
        <f t="shared" si="330"/>
        <v>726</v>
      </c>
      <c r="I654" s="142">
        <v>0</v>
      </c>
      <c r="J654" s="142">
        <f t="shared" si="332"/>
        <v>0</v>
      </c>
      <c r="K654" s="142">
        <f t="shared" si="333"/>
        <v>726</v>
      </c>
      <c r="L654" s="142"/>
      <c r="M654" s="242" t="s">
        <v>62</v>
      </c>
      <c r="N654" s="242" t="s">
        <v>62</v>
      </c>
      <c r="O654" s="156">
        <v>483888.08</v>
      </c>
      <c r="P654" s="156"/>
      <c r="Q654" s="156"/>
      <c r="R654" s="156"/>
    </row>
    <row r="655" spans="1:18" ht="15.75" x14ac:dyDescent="0.2">
      <c r="A655" s="332"/>
      <c r="B655" s="146" t="s">
        <v>70</v>
      </c>
      <c r="C655" s="242"/>
      <c r="D655" s="242" t="s">
        <v>62</v>
      </c>
      <c r="E655" s="242"/>
      <c r="F655" s="242"/>
      <c r="G655" s="242">
        <f>G654</f>
        <v>726</v>
      </c>
      <c r="H655" s="142">
        <f t="shared" si="330"/>
        <v>726</v>
      </c>
      <c r="I655" s="274">
        <f t="shared" ref="I655" si="337">I654</f>
        <v>0</v>
      </c>
      <c r="J655" s="274">
        <f t="shared" si="332"/>
        <v>0</v>
      </c>
      <c r="K655" s="242">
        <f t="shared" si="333"/>
        <v>726</v>
      </c>
      <c r="L655" s="242" t="s">
        <v>62</v>
      </c>
      <c r="M655" s="150">
        <v>46022</v>
      </c>
      <c r="N655" s="150">
        <v>46022</v>
      </c>
      <c r="O655" s="156"/>
      <c r="P655" s="241" t="s">
        <v>62</v>
      </c>
      <c r="Q655" s="156"/>
      <c r="R655" s="156"/>
    </row>
    <row r="656" spans="1:18" ht="14.25" x14ac:dyDescent="0.2">
      <c r="A656" s="332"/>
      <c r="B656" s="147" t="s">
        <v>76</v>
      </c>
      <c r="C656" s="242"/>
      <c r="D656" s="242"/>
      <c r="E656" s="242"/>
      <c r="F656" s="242"/>
      <c r="G656" s="242" t="s">
        <v>62</v>
      </c>
      <c r="H656" s="142" t="str">
        <f t="shared" si="330"/>
        <v>X</v>
      </c>
      <c r="I656" s="274" t="s">
        <v>62</v>
      </c>
      <c r="J656" s="274" t="str">
        <f t="shared" si="332"/>
        <v>X</v>
      </c>
      <c r="K656" s="242" t="str">
        <f t="shared" si="333"/>
        <v>X</v>
      </c>
      <c r="L656" s="242" t="s">
        <v>62</v>
      </c>
      <c r="M656" s="242"/>
      <c r="N656" s="242"/>
      <c r="O656" s="241" t="s">
        <v>62</v>
      </c>
      <c r="P656" s="241" t="s">
        <v>62</v>
      </c>
      <c r="Q656" s="241" t="s">
        <v>62</v>
      </c>
      <c r="R656" s="241" t="s">
        <v>62</v>
      </c>
    </row>
    <row r="657" spans="1:18" ht="65.45" customHeight="1" x14ac:dyDescent="0.2">
      <c r="A657" s="332"/>
      <c r="B657" s="148" t="s">
        <v>192</v>
      </c>
      <c r="C657" s="242"/>
      <c r="D657" s="242" t="s">
        <v>62</v>
      </c>
      <c r="E657" s="242"/>
      <c r="F657" s="242"/>
      <c r="G657" s="242">
        <f>G654</f>
        <v>726</v>
      </c>
      <c r="H657" s="142">
        <f t="shared" si="330"/>
        <v>726</v>
      </c>
      <c r="I657" s="274">
        <f t="shared" ref="I657" si="338">I654</f>
        <v>0</v>
      </c>
      <c r="J657" s="274">
        <f t="shared" si="332"/>
        <v>0</v>
      </c>
      <c r="K657" s="242">
        <f t="shared" si="333"/>
        <v>726</v>
      </c>
      <c r="L657" s="242" t="s">
        <v>62</v>
      </c>
      <c r="M657" s="150">
        <v>46022</v>
      </c>
      <c r="N657" s="150">
        <v>46022</v>
      </c>
      <c r="O657" s="156"/>
      <c r="P657" s="241" t="s">
        <v>62</v>
      </c>
      <c r="Q657" s="156"/>
      <c r="R657" s="156"/>
    </row>
    <row r="658" spans="1:18" ht="15" customHeight="1" x14ac:dyDescent="0.2">
      <c r="A658" s="332"/>
      <c r="B658" s="147" t="s">
        <v>193</v>
      </c>
      <c r="C658" s="242"/>
      <c r="D658" s="242"/>
      <c r="E658" s="242"/>
      <c r="F658" s="242"/>
      <c r="G658" s="242" t="s">
        <v>62</v>
      </c>
      <c r="H658" s="142" t="str">
        <f t="shared" si="330"/>
        <v>X</v>
      </c>
      <c r="I658" s="274" t="s">
        <v>62</v>
      </c>
      <c r="J658" s="274" t="str">
        <f t="shared" si="332"/>
        <v>X</v>
      </c>
      <c r="K658" s="242" t="str">
        <f t="shared" si="333"/>
        <v>X</v>
      </c>
      <c r="L658" s="242" t="s">
        <v>62</v>
      </c>
      <c r="M658" s="242"/>
      <c r="N658" s="242"/>
      <c r="O658" s="241" t="s">
        <v>62</v>
      </c>
      <c r="P658" s="241" t="s">
        <v>62</v>
      </c>
      <c r="Q658" s="241" t="s">
        <v>62</v>
      </c>
      <c r="R658" s="241" t="s">
        <v>62</v>
      </c>
    </row>
    <row r="659" spans="1:18" ht="38.65" customHeight="1" x14ac:dyDescent="0.2">
      <c r="A659" s="332"/>
      <c r="B659" s="148" t="s">
        <v>330</v>
      </c>
      <c r="C659" s="242"/>
      <c r="D659" s="242" t="s">
        <v>62</v>
      </c>
      <c r="E659" s="242"/>
      <c r="F659" s="242"/>
      <c r="G659" s="242">
        <f>G655</f>
        <v>726</v>
      </c>
      <c r="H659" s="142">
        <f t="shared" si="330"/>
        <v>726</v>
      </c>
      <c r="I659" s="274">
        <f t="shared" ref="I659" si="339">I655</f>
        <v>0</v>
      </c>
      <c r="J659" s="274">
        <f t="shared" si="332"/>
        <v>0</v>
      </c>
      <c r="K659" s="242">
        <f t="shared" si="333"/>
        <v>726</v>
      </c>
      <c r="L659" s="242" t="s">
        <v>62</v>
      </c>
      <c r="M659" s="150">
        <v>46022</v>
      </c>
      <c r="N659" s="150">
        <v>46022</v>
      </c>
      <c r="O659" s="156"/>
      <c r="P659" s="241" t="s">
        <v>62</v>
      </c>
      <c r="Q659" s="156"/>
      <c r="R659" s="156"/>
    </row>
    <row r="660" spans="1:18" ht="21" customHeight="1" x14ac:dyDescent="0.2">
      <c r="A660" s="332"/>
      <c r="B660" s="147" t="s">
        <v>71</v>
      </c>
      <c r="C660" s="242"/>
      <c r="D660" s="242"/>
      <c r="E660" s="242"/>
      <c r="F660" s="242"/>
      <c r="G660" s="242" t="s">
        <v>62</v>
      </c>
      <c r="H660" s="142" t="str">
        <f t="shared" si="330"/>
        <v>X</v>
      </c>
      <c r="I660" s="274" t="s">
        <v>62</v>
      </c>
      <c r="J660" s="274" t="str">
        <f t="shared" si="332"/>
        <v>X</v>
      </c>
      <c r="K660" s="242" t="str">
        <f t="shared" si="333"/>
        <v>X</v>
      </c>
      <c r="L660" s="242" t="s">
        <v>62</v>
      </c>
      <c r="M660" s="242"/>
      <c r="N660" s="242"/>
      <c r="O660" s="241" t="s">
        <v>62</v>
      </c>
      <c r="P660" s="241" t="s">
        <v>62</v>
      </c>
      <c r="Q660" s="241" t="s">
        <v>62</v>
      </c>
      <c r="R660" s="241" t="s">
        <v>62</v>
      </c>
    </row>
    <row r="661" spans="1:18" ht="21" customHeight="1" x14ac:dyDescent="0.2">
      <c r="A661" s="333"/>
      <c r="B661" s="148" t="s">
        <v>72</v>
      </c>
      <c r="C661" s="242"/>
      <c r="D661" s="242" t="s">
        <v>62</v>
      </c>
      <c r="E661" s="242"/>
      <c r="F661" s="242"/>
      <c r="G661" s="242">
        <f>G659</f>
        <v>726</v>
      </c>
      <c r="H661" s="142">
        <f t="shared" si="330"/>
        <v>726</v>
      </c>
      <c r="I661" s="274">
        <f t="shared" ref="I661" si="340">I659</f>
        <v>0</v>
      </c>
      <c r="J661" s="274">
        <f t="shared" si="332"/>
        <v>0</v>
      </c>
      <c r="K661" s="242">
        <f t="shared" si="333"/>
        <v>726</v>
      </c>
      <c r="L661" s="242" t="s">
        <v>62</v>
      </c>
      <c r="M661" s="150">
        <v>46022</v>
      </c>
      <c r="N661" s="150">
        <v>46022</v>
      </c>
      <c r="O661" s="156"/>
      <c r="P661" s="241" t="s">
        <v>62</v>
      </c>
      <c r="Q661" s="156"/>
      <c r="R661" s="156"/>
    </row>
    <row r="662" spans="1:18" s="56" customFormat="1" ht="74.45" customHeight="1" x14ac:dyDescent="0.25">
      <c r="A662" s="331" t="s">
        <v>293</v>
      </c>
      <c r="B662" s="137" t="str">
        <f>B654</f>
        <v>Результат предоставления субсидии 2 (код субсидии № 7033):</v>
      </c>
      <c r="C662" s="142" t="s">
        <v>191</v>
      </c>
      <c r="D662" s="141" t="s">
        <v>333</v>
      </c>
      <c r="E662" s="141" t="s">
        <v>320</v>
      </c>
      <c r="F662" s="142">
        <v>642</v>
      </c>
      <c r="G662" s="142">
        <v>415</v>
      </c>
      <c r="H662" s="142">
        <f t="shared" si="330"/>
        <v>415</v>
      </c>
      <c r="I662" s="142">
        <v>0</v>
      </c>
      <c r="J662" s="142">
        <f t="shared" si="332"/>
        <v>0</v>
      </c>
      <c r="K662" s="142">
        <f t="shared" si="333"/>
        <v>415</v>
      </c>
      <c r="L662" s="142"/>
      <c r="M662" s="242" t="s">
        <v>62</v>
      </c>
      <c r="N662" s="242" t="s">
        <v>62</v>
      </c>
      <c r="O662" s="156">
        <v>22923.7</v>
      </c>
      <c r="P662" s="156"/>
      <c r="Q662" s="156"/>
      <c r="R662" s="156"/>
    </row>
    <row r="663" spans="1:18" ht="15.75" x14ac:dyDescent="0.2">
      <c r="A663" s="332"/>
      <c r="B663" s="146" t="s">
        <v>70</v>
      </c>
      <c r="C663" s="242"/>
      <c r="D663" s="242" t="s">
        <v>62</v>
      </c>
      <c r="E663" s="242"/>
      <c r="F663" s="242"/>
      <c r="G663" s="242">
        <f>G662</f>
        <v>415</v>
      </c>
      <c r="H663" s="142">
        <f t="shared" si="330"/>
        <v>415</v>
      </c>
      <c r="I663" s="274">
        <f t="shared" ref="I663" si="341">I662</f>
        <v>0</v>
      </c>
      <c r="J663" s="274">
        <f t="shared" si="332"/>
        <v>0</v>
      </c>
      <c r="K663" s="242">
        <f t="shared" si="333"/>
        <v>415</v>
      </c>
      <c r="L663" s="242" t="s">
        <v>62</v>
      </c>
      <c r="M663" s="150">
        <v>46022</v>
      </c>
      <c r="N663" s="150">
        <v>46022</v>
      </c>
      <c r="O663" s="156"/>
      <c r="P663" s="241" t="s">
        <v>62</v>
      </c>
      <c r="Q663" s="156"/>
      <c r="R663" s="156"/>
    </row>
    <row r="664" spans="1:18" ht="14.25" x14ac:dyDescent="0.2">
      <c r="A664" s="332"/>
      <c r="B664" s="147" t="s">
        <v>76</v>
      </c>
      <c r="C664" s="242"/>
      <c r="D664" s="242"/>
      <c r="E664" s="242"/>
      <c r="F664" s="242"/>
      <c r="G664" s="242" t="s">
        <v>62</v>
      </c>
      <c r="H664" s="142" t="str">
        <f t="shared" si="330"/>
        <v>X</v>
      </c>
      <c r="I664" s="274" t="s">
        <v>62</v>
      </c>
      <c r="J664" s="274" t="str">
        <f t="shared" si="332"/>
        <v>X</v>
      </c>
      <c r="K664" s="242" t="str">
        <f t="shared" si="333"/>
        <v>X</v>
      </c>
      <c r="L664" s="242" t="s">
        <v>62</v>
      </c>
      <c r="M664" s="242"/>
      <c r="N664" s="242"/>
      <c r="O664" s="241" t="s">
        <v>62</v>
      </c>
      <c r="P664" s="241" t="s">
        <v>62</v>
      </c>
      <c r="Q664" s="241" t="s">
        <v>62</v>
      </c>
      <c r="R664" s="241" t="s">
        <v>62</v>
      </c>
    </row>
    <row r="665" spans="1:18" ht="65.45" customHeight="1" x14ac:dyDescent="0.2">
      <c r="A665" s="332"/>
      <c r="B665" s="148" t="s">
        <v>192</v>
      </c>
      <c r="C665" s="242"/>
      <c r="D665" s="242" t="s">
        <v>62</v>
      </c>
      <c r="E665" s="242"/>
      <c r="F665" s="242"/>
      <c r="G665" s="242">
        <f>G662</f>
        <v>415</v>
      </c>
      <c r="H665" s="142">
        <f t="shared" si="330"/>
        <v>415</v>
      </c>
      <c r="I665" s="274">
        <f t="shared" ref="I665" si="342">I662</f>
        <v>0</v>
      </c>
      <c r="J665" s="274">
        <f t="shared" si="332"/>
        <v>0</v>
      </c>
      <c r="K665" s="242">
        <f t="shared" si="333"/>
        <v>415</v>
      </c>
      <c r="L665" s="242" t="s">
        <v>62</v>
      </c>
      <c r="M665" s="150">
        <v>46022</v>
      </c>
      <c r="N665" s="150">
        <v>46022</v>
      </c>
      <c r="O665" s="156"/>
      <c r="P665" s="241" t="s">
        <v>62</v>
      </c>
      <c r="Q665" s="156"/>
      <c r="R665" s="156"/>
    </row>
    <row r="666" spans="1:18" ht="15" customHeight="1" x14ac:dyDescent="0.2">
      <c r="A666" s="332"/>
      <c r="B666" s="147" t="s">
        <v>193</v>
      </c>
      <c r="C666" s="242"/>
      <c r="D666" s="242"/>
      <c r="E666" s="242"/>
      <c r="F666" s="242"/>
      <c r="G666" s="242" t="s">
        <v>62</v>
      </c>
      <c r="H666" s="142" t="str">
        <f t="shared" si="330"/>
        <v>X</v>
      </c>
      <c r="I666" s="274" t="s">
        <v>62</v>
      </c>
      <c r="J666" s="274" t="str">
        <f t="shared" si="332"/>
        <v>X</v>
      </c>
      <c r="K666" s="242" t="str">
        <f t="shared" si="333"/>
        <v>X</v>
      </c>
      <c r="L666" s="242" t="s">
        <v>62</v>
      </c>
      <c r="M666" s="242"/>
      <c r="N666" s="242"/>
      <c r="O666" s="241" t="s">
        <v>62</v>
      </c>
      <c r="P666" s="241" t="s">
        <v>62</v>
      </c>
      <c r="Q666" s="241" t="s">
        <v>62</v>
      </c>
      <c r="R666" s="241" t="s">
        <v>62</v>
      </c>
    </row>
    <row r="667" spans="1:18" ht="38.65" customHeight="1" x14ac:dyDescent="0.2">
      <c r="A667" s="332"/>
      <c r="B667" s="148" t="s">
        <v>330</v>
      </c>
      <c r="C667" s="242"/>
      <c r="D667" s="242" t="s">
        <v>62</v>
      </c>
      <c r="E667" s="242"/>
      <c r="F667" s="242"/>
      <c r="G667" s="242">
        <f>G663</f>
        <v>415</v>
      </c>
      <c r="H667" s="142">
        <f t="shared" si="330"/>
        <v>415</v>
      </c>
      <c r="I667" s="274">
        <f t="shared" ref="I667" si="343">I663</f>
        <v>0</v>
      </c>
      <c r="J667" s="274">
        <f t="shared" si="332"/>
        <v>0</v>
      </c>
      <c r="K667" s="242">
        <f t="shared" si="333"/>
        <v>415</v>
      </c>
      <c r="L667" s="242" t="s">
        <v>62</v>
      </c>
      <c r="M667" s="150">
        <v>46022</v>
      </c>
      <c r="N667" s="150">
        <v>46022</v>
      </c>
      <c r="O667" s="156"/>
      <c r="P667" s="241" t="s">
        <v>62</v>
      </c>
      <c r="Q667" s="156"/>
      <c r="R667" s="156"/>
    </row>
    <row r="668" spans="1:18" ht="21" customHeight="1" x14ac:dyDescent="0.2">
      <c r="A668" s="332"/>
      <c r="B668" s="147" t="s">
        <v>71</v>
      </c>
      <c r="C668" s="242"/>
      <c r="D668" s="242"/>
      <c r="E668" s="242"/>
      <c r="F668" s="242"/>
      <c r="G668" s="242" t="s">
        <v>62</v>
      </c>
      <c r="H668" s="142" t="str">
        <f t="shared" si="330"/>
        <v>X</v>
      </c>
      <c r="I668" s="274" t="s">
        <v>62</v>
      </c>
      <c r="J668" s="274" t="str">
        <f t="shared" si="332"/>
        <v>X</v>
      </c>
      <c r="K668" s="242" t="str">
        <f t="shared" si="333"/>
        <v>X</v>
      </c>
      <c r="L668" s="242" t="s">
        <v>62</v>
      </c>
      <c r="M668" s="242"/>
      <c r="N668" s="242"/>
      <c r="O668" s="241" t="s">
        <v>62</v>
      </c>
      <c r="P668" s="241" t="s">
        <v>62</v>
      </c>
      <c r="Q668" s="241" t="s">
        <v>62</v>
      </c>
      <c r="R668" s="241" t="s">
        <v>62</v>
      </c>
    </row>
    <row r="669" spans="1:18" ht="21" customHeight="1" x14ac:dyDescent="0.2">
      <c r="A669" s="333"/>
      <c r="B669" s="148" t="s">
        <v>72</v>
      </c>
      <c r="C669" s="242"/>
      <c r="D669" s="242" t="s">
        <v>62</v>
      </c>
      <c r="E669" s="242"/>
      <c r="F669" s="242"/>
      <c r="G669" s="242">
        <f>G667</f>
        <v>415</v>
      </c>
      <c r="H669" s="142">
        <f t="shared" si="330"/>
        <v>415</v>
      </c>
      <c r="I669" s="274">
        <f t="shared" ref="I669" si="344">I667</f>
        <v>0</v>
      </c>
      <c r="J669" s="274">
        <f t="shared" si="332"/>
        <v>0</v>
      </c>
      <c r="K669" s="242">
        <f t="shared" si="333"/>
        <v>415</v>
      </c>
      <c r="L669" s="242" t="s">
        <v>62</v>
      </c>
      <c r="M669" s="150">
        <v>46022</v>
      </c>
      <c r="N669" s="150">
        <v>46022</v>
      </c>
      <c r="O669" s="156"/>
      <c r="P669" s="241" t="s">
        <v>62</v>
      </c>
      <c r="Q669" s="156"/>
      <c r="R669" s="156"/>
    </row>
    <row r="670" spans="1:18" s="56" customFormat="1" ht="74.45" customHeight="1" x14ac:dyDescent="0.25">
      <c r="A670" s="331" t="s">
        <v>294</v>
      </c>
      <c r="B670" s="137" t="str">
        <f>B662</f>
        <v>Результат предоставления субсидии 2 (код субсидии № 7033):</v>
      </c>
      <c r="C670" s="142" t="s">
        <v>191</v>
      </c>
      <c r="D670" s="141" t="s">
        <v>333</v>
      </c>
      <c r="E670" s="141" t="s">
        <v>320</v>
      </c>
      <c r="F670" s="142">
        <v>642</v>
      </c>
      <c r="G670" s="142">
        <v>1007</v>
      </c>
      <c r="H670" s="142">
        <f t="shared" si="330"/>
        <v>1007</v>
      </c>
      <c r="I670" s="142">
        <v>1</v>
      </c>
      <c r="J670" s="142">
        <f t="shared" si="332"/>
        <v>1</v>
      </c>
      <c r="K670" s="142">
        <f t="shared" si="333"/>
        <v>1007</v>
      </c>
      <c r="L670" s="142"/>
      <c r="M670" s="242" t="s">
        <v>62</v>
      </c>
      <c r="N670" s="242" t="s">
        <v>62</v>
      </c>
      <c r="O670" s="156">
        <v>481306.46</v>
      </c>
      <c r="P670" s="156"/>
      <c r="Q670" s="156">
        <v>1248</v>
      </c>
      <c r="R670" s="156">
        <v>1248</v>
      </c>
    </row>
    <row r="671" spans="1:18" ht="15.75" x14ac:dyDescent="0.2">
      <c r="A671" s="332"/>
      <c r="B671" s="146" t="s">
        <v>70</v>
      </c>
      <c r="C671" s="242"/>
      <c r="D671" s="242" t="s">
        <v>62</v>
      </c>
      <c r="E671" s="242"/>
      <c r="F671" s="242"/>
      <c r="G671" s="242">
        <f>G670</f>
        <v>1007</v>
      </c>
      <c r="H671" s="142">
        <f t="shared" si="330"/>
        <v>1007</v>
      </c>
      <c r="I671" s="274">
        <f t="shared" ref="I671" si="345">I670</f>
        <v>1</v>
      </c>
      <c r="J671" s="274">
        <f t="shared" si="332"/>
        <v>1</v>
      </c>
      <c r="K671" s="242">
        <f t="shared" si="333"/>
        <v>1007</v>
      </c>
      <c r="L671" s="242" t="s">
        <v>62</v>
      </c>
      <c r="M671" s="150">
        <v>46022</v>
      </c>
      <c r="N671" s="150">
        <v>46022</v>
      </c>
      <c r="O671" s="156"/>
      <c r="P671" s="241" t="s">
        <v>62</v>
      </c>
      <c r="Q671" s="156"/>
      <c r="R671" s="156"/>
    </row>
    <row r="672" spans="1:18" ht="14.25" x14ac:dyDescent="0.2">
      <c r="A672" s="332"/>
      <c r="B672" s="147" t="s">
        <v>76</v>
      </c>
      <c r="C672" s="242"/>
      <c r="D672" s="242"/>
      <c r="E672" s="242"/>
      <c r="F672" s="242"/>
      <c r="G672" s="242" t="s">
        <v>62</v>
      </c>
      <c r="H672" s="142" t="str">
        <f t="shared" si="330"/>
        <v>X</v>
      </c>
      <c r="I672" s="274" t="s">
        <v>62</v>
      </c>
      <c r="J672" s="274" t="str">
        <f t="shared" si="332"/>
        <v>X</v>
      </c>
      <c r="K672" s="242" t="str">
        <f t="shared" si="333"/>
        <v>X</v>
      </c>
      <c r="L672" s="242" t="s">
        <v>62</v>
      </c>
      <c r="M672" s="242"/>
      <c r="N672" s="242"/>
      <c r="O672" s="241" t="s">
        <v>62</v>
      </c>
      <c r="P672" s="241" t="s">
        <v>62</v>
      </c>
      <c r="Q672" s="241" t="s">
        <v>62</v>
      </c>
      <c r="R672" s="241" t="s">
        <v>62</v>
      </c>
    </row>
    <row r="673" spans="1:18" ht="65.45" customHeight="1" x14ac:dyDescent="0.2">
      <c r="A673" s="332"/>
      <c r="B673" s="148" t="s">
        <v>192</v>
      </c>
      <c r="C673" s="242"/>
      <c r="D673" s="242" t="s">
        <v>62</v>
      </c>
      <c r="E673" s="242"/>
      <c r="F673" s="242"/>
      <c r="G673" s="242">
        <f>G670</f>
        <v>1007</v>
      </c>
      <c r="H673" s="142">
        <f t="shared" si="330"/>
        <v>1007</v>
      </c>
      <c r="I673" s="274">
        <f t="shared" ref="I673" si="346">I670</f>
        <v>1</v>
      </c>
      <c r="J673" s="274">
        <f t="shared" si="332"/>
        <v>1</v>
      </c>
      <c r="K673" s="242">
        <f t="shared" si="333"/>
        <v>1007</v>
      </c>
      <c r="L673" s="242" t="s">
        <v>62</v>
      </c>
      <c r="M673" s="150">
        <v>46022</v>
      </c>
      <c r="N673" s="150">
        <v>46022</v>
      </c>
      <c r="O673" s="156"/>
      <c r="P673" s="241" t="s">
        <v>62</v>
      </c>
      <c r="Q673" s="156"/>
      <c r="R673" s="156"/>
    </row>
    <row r="674" spans="1:18" ht="15" customHeight="1" x14ac:dyDescent="0.2">
      <c r="A674" s="332"/>
      <c r="B674" s="147" t="s">
        <v>193</v>
      </c>
      <c r="C674" s="242"/>
      <c r="D674" s="242"/>
      <c r="E674" s="242"/>
      <c r="F674" s="242"/>
      <c r="G674" s="242" t="s">
        <v>62</v>
      </c>
      <c r="H674" s="142" t="str">
        <f t="shared" si="330"/>
        <v>X</v>
      </c>
      <c r="I674" s="274" t="s">
        <v>62</v>
      </c>
      <c r="J674" s="274" t="str">
        <f t="shared" si="332"/>
        <v>X</v>
      </c>
      <c r="K674" s="242" t="str">
        <f t="shared" si="333"/>
        <v>X</v>
      </c>
      <c r="L674" s="242" t="s">
        <v>62</v>
      </c>
      <c r="M674" s="242"/>
      <c r="N674" s="242"/>
      <c r="O674" s="241" t="s">
        <v>62</v>
      </c>
      <c r="P674" s="241" t="s">
        <v>62</v>
      </c>
      <c r="Q674" s="241" t="s">
        <v>62</v>
      </c>
      <c r="R674" s="241" t="s">
        <v>62</v>
      </c>
    </row>
    <row r="675" spans="1:18" ht="38.65" customHeight="1" x14ac:dyDescent="0.2">
      <c r="A675" s="332"/>
      <c r="B675" s="148" t="s">
        <v>330</v>
      </c>
      <c r="C675" s="242"/>
      <c r="D675" s="242" t="s">
        <v>62</v>
      </c>
      <c r="E675" s="242"/>
      <c r="F675" s="242"/>
      <c r="G675" s="242">
        <f>G671</f>
        <v>1007</v>
      </c>
      <c r="H675" s="142">
        <f t="shared" si="330"/>
        <v>1007</v>
      </c>
      <c r="I675" s="274">
        <f t="shared" ref="I675" si="347">I671</f>
        <v>1</v>
      </c>
      <c r="J675" s="274">
        <f t="shared" si="332"/>
        <v>1</v>
      </c>
      <c r="K675" s="242">
        <f t="shared" si="333"/>
        <v>1007</v>
      </c>
      <c r="L675" s="242" t="s">
        <v>62</v>
      </c>
      <c r="M675" s="150">
        <v>46022</v>
      </c>
      <c r="N675" s="150">
        <v>46022</v>
      </c>
      <c r="O675" s="156"/>
      <c r="P675" s="241" t="s">
        <v>62</v>
      </c>
      <c r="Q675" s="156"/>
      <c r="R675" s="156"/>
    </row>
    <row r="676" spans="1:18" ht="21" customHeight="1" x14ac:dyDescent="0.2">
      <c r="A676" s="332"/>
      <c r="B676" s="147" t="s">
        <v>71</v>
      </c>
      <c r="C676" s="242"/>
      <c r="D676" s="242"/>
      <c r="E676" s="242"/>
      <c r="F676" s="242"/>
      <c r="G676" s="242" t="s">
        <v>62</v>
      </c>
      <c r="H676" s="142" t="str">
        <f t="shared" si="330"/>
        <v>X</v>
      </c>
      <c r="I676" s="274" t="s">
        <v>62</v>
      </c>
      <c r="J676" s="274" t="str">
        <f t="shared" si="332"/>
        <v>X</v>
      </c>
      <c r="K676" s="242" t="str">
        <f t="shared" si="333"/>
        <v>X</v>
      </c>
      <c r="L676" s="242" t="s">
        <v>62</v>
      </c>
      <c r="M676" s="242"/>
      <c r="N676" s="242"/>
      <c r="O676" s="241" t="s">
        <v>62</v>
      </c>
      <c r="P676" s="241" t="s">
        <v>62</v>
      </c>
      <c r="Q676" s="241" t="s">
        <v>62</v>
      </c>
      <c r="R676" s="241" t="s">
        <v>62</v>
      </c>
    </row>
    <row r="677" spans="1:18" ht="21" customHeight="1" x14ac:dyDescent="0.2">
      <c r="A677" s="333"/>
      <c r="B677" s="148" t="s">
        <v>72</v>
      </c>
      <c r="C677" s="242"/>
      <c r="D677" s="242" t="s">
        <v>62</v>
      </c>
      <c r="E677" s="242"/>
      <c r="F677" s="242"/>
      <c r="G677" s="242">
        <f>G675</f>
        <v>1007</v>
      </c>
      <c r="H677" s="142">
        <f t="shared" si="330"/>
        <v>1007</v>
      </c>
      <c r="I677" s="274">
        <f t="shared" ref="I677" si="348">I675</f>
        <v>1</v>
      </c>
      <c r="J677" s="274">
        <f t="shared" si="332"/>
        <v>1</v>
      </c>
      <c r="K677" s="242">
        <f t="shared" si="333"/>
        <v>1007</v>
      </c>
      <c r="L677" s="242" t="s">
        <v>62</v>
      </c>
      <c r="M677" s="150">
        <v>46022</v>
      </c>
      <c r="N677" s="150">
        <v>46022</v>
      </c>
      <c r="O677" s="156"/>
      <c r="P677" s="241" t="s">
        <v>62</v>
      </c>
      <c r="Q677" s="156"/>
      <c r="R677" s="156"/>
    </row>
    <row r="678" spans="1:18" s="56" customFormat="1" ht="74.45" customHeight="1" x14ac:dyDescent="0.25">
      <c r="A678" s="331" t="s">
        <v>295</v>
      </c>
      <c r="B678" s="137" t="str">
        <f>B670</f>
        <v>Результат предоставления субсидии 2 (код субсидии № 7033):</v>
      </c>
      <c r="C678" s="142" t="s">
        <v>191</v>
      </c>
      <c r="D678" s="141" t="s">
        <v>333</v>
      </c>
      <c r="E678" s="141" t="s">
        <v>320</v>
      </c>
      <c r="F678" s="142">
        <v>642</v>
      </c>
      <c r="G678" s="80">
        <v>1131</v>
      </c>
      <c r="H678" s="142">
        <f t="shared" si="330"/>
        <v>1131</v>
      </c>
      <c r="I678" s="80">
        <v>0</v>
      </c>
      <c r="J678" s="80">
        <f t="shared" si="332"/>
        <v>0</v>
      </c>
      <c r="K678" s="80">
        <f t="shared" si="333"/>
        <v>1131</v>
      </c>
      <c r="L678" s="80"/>
      <c r="M678" s="240" t="s">
        <v>62</v>
      </c>
      <c r="N678" s="240" t="s">
        <v>62</v>
      </c>
      <c r="O678" s="78">
        <v>461778.89</v>
      </c>
      <c r="P678" s="78"/>
      <c r="Q678" s="78"/>
      <c r="R678" s="78"/>
    </row>
    <row r="679" spans="1:18" ht="15.75" x14ac:dyDescent="0.2">
      <c r="A679" s="332"/>
      <c r="B679" s="146" t="s">
        <v>70</v>
      </c>
      <c r="C679" s="242"/>
      <c r="D679" s="242" t="s">
        <v>62</v>
      </c>
      <c r="E679" s="242"/>
      <c r="F679" s="242"/>
      <c r="G679" s="242">
        <f>G678</f>
        <v>1131</v>
      </c>
      <c r="H679" s="142">
        <f t="shared" si="330"/>
        <v>1131</v>
      </c>
      <c r="I679" s="274">
        <f t="shared" ref="I679" si="349">I678</f>
        <v>0</v>
      </c>
      <c r="J679" s="274">
        <f t="shared" si="332"/>
        <v>0</v>
      </c>
      <c r="K679" s="242">
        <f t="shared" si="333"/>
        <v>1131</v>
      </c>
      <c r="L679" s="242" t="s">
        <v>62</v>
      </c>
      <c r="M679" s="150">
        <v>46022</v>
      </c>
      <c r="N679" s="150">
        <v>46022</v>
      </c>
      <c r="O679" s="156"/>
      <c r="P679" s="241" t="s">
        <v>62</v>
      </c>
      <c r="Q679" s="156"/>
      <c r="R679" s="156"/>
    </row>
    <row r="680" spans="1:18" ht="14.25" x14ac:dyDescent="0.2">
      <c r="A680" s="332"/>
      <c r="B680" s="147" t="s">
        <v>76</v>
      </c>
      <c r="C680" s="242"/>
      <c r="D680" s="242"/>
      <c r="E680" s="242"/>
      <c r="F680" s="242"/>
      <c r="G680" s="242" t="s">
        <v>62</v>
      </c>
      <c r="H680" s="142" t="str">
        <f t="shared" si="330"/>
        <v>X</v>
      </c>
      <c r="I680" s="274" t="s">
        <v>62</v>
      </c>
      <c r="J680" s="274" t="str">
        <f t="shared" si="332"/>
        <v>X</v>
      </c>
      <c r="K680" s="242" t="str">
        <f t="shared" si="333"/>
        <v>X</v>
      </c>
      <c r="L680" s="242" t="s">
        <v>62</v>
      </c>
      <c r="M680" s="242"/>
      <c r="N680" s="242"/>
      <c r="O680" s="241" t="s">
        <v>62</v>
      </c>
      <c r="P680" s="241" t="s">
        <v>62</v>
      </c>
      <c r="Q680" s="241" t="s">
        <v>62</v>
      </c>
      <c r="R680" s="241" t="s">
        <v>62</v>
      </c>
    </row>
    <row r="681" spans="1:18" ht="65.45" customHeight="1" x14ac:dyDescent="0.2">
      <c r="A681" s="332"/>
      <c r="B681" s="148" t="s">
        <v>192</v>
      </c>
      <c r="C681" s="242"/>
      <c r="D681" s="242" t="s">
        <v>62</v>
      </c>
      <c r="E681" s="242"/>
      <c r="F681" s="242"/>
      <c r="G681" s="242">
        <f>G678</f>
        <v>1131</v>
      </c>
      <c r="H681" s="142">
        <f t="shared" si="330"/>
        <v>1131</v>
      </c>
      <c r="I681" s="274">
        <f t="shared" ref="I681" si="350">I678</f>
        <v>0</v>
      </c>
      <c r="J681" s="274">
        <f t="shared" si="332"/>
        <v>0</v>
      </c>
      <c r="K681" s="242">
        <f t="shared" si="333"/>
        <v>1131</v>
      </c>
      <c r="L681" s="242" t="s">
        <v>62</v>
      </c>
      <c r="M681" s="150">
        <v>46022</v>
      </c>
      <c r="N681" s="150">
        <v>46022</v>
      </c>
      <c r="O681" s="156"/>
      <c r="P681" s="241" t="s">
        <v>62</v>
      </c>
      <c r="Q681" s="156"/>
      <c r="R681" s="156"/>
    </row>
    <row r="682" spans="1:18" ht="15" customHeight="1" x14ac:dyDescent="0.2">
      <c r="A682" s="332"/>
      <c r="B682" s="147" t="s">
        <v>193</v>
      </c>
      <c r="C682" s="242"/>
      <c r="D682" s="242"/>
      <c r="E682" s="242"/>
      <c r="F682" s="242"/>
      <c r="G682" s="242" t="s">
        <v>62</v>
      </c>
      <c r="H682" s="142" t="str">
        <f t="shared" si="330"/>
        <v>X</v>
      </c>
      <c r="I682" s="274" t="s">
        <v>62</v>
      </c>
      <c r="J682" s="274" t="str">
        <f t="shared" si="332"/>
        <v>X</v>
      </c>
      <c r="K682" s="242" t="str">
        <f t="shared" si="333"/>
        <v>X</v>
      </c>
      <c r="L682" s="242" t="s">
        <v>62</v>
      </c>
      <c r="M682" s="242"/>
      <c r="N682" s="242"/>
      <c r="O682" s="241" t="s">
        <v>62</v>
      </c>
      <c r="P682" s="241" t="s">
        <v>62</v>
      </c>
      <c r="Q682" s="241" t="s">
        <v>62</v>
      </c>
      <c r="R682" s="241" t="s">
        <v>62</v>
      </c>
    </row>
    <row r="683" spans="1:18" ht="38.65" customHeight="1" x14ac:dyDescent="0.2">
      <c r="A683" s="332"/>
      <c r="B683" s="148" t="s">
        <v>330</v>
      </c>
      <c r="C683" s="242"/>
      <c r="D683" s="242" t="s">
        <v>62</v>
      </c>
      <c r="E683" s="242"/>
      <c r="F683" s="242"/>
      <c r="G683" s="242">
        <f>G679</f>
        <v>1131</v>
      </c>
      <c r="H683" s="142">
        <f t="shared" si="330"/>
        <v>1131</v>
      </c>
      <c r="I683" s="274">
        <f t="shared" ref="I683" si="351">I679</f>
        <v>0</v>
      </c>
      <c r="J683" s="274">
        <f t="shared" si="332"/>
        <v>0</v>
      </c>
      <c r="K683" s="242">
        <f t="shared" si="333"/>
        <v>1131</v>
      </c>
      <c r="L683" s="242" t="s">
        <v>62</v>
      </c>
      <c r="M683" s="150">
        <v>46022</v>
      </c>
      <c r="N683" s="150">
        <v>46022</v>
      </c>
      <c r="O683" s="156"/>
      <c r="P683" s="241" t="s">
        <v>62</v>
      </c>
      <c r="Q683" s="156"/>
      <c r="R683" s="156"/>
    </row>
    <row r="684" spans="1:18" ht="21" customHeight="1" x14ac:dyDescent="0.2">
      <c r="A684" s="332"/>
      <c r="B684" s="147" t="s">
        <v>71</v>
      </c>
      <c r="C684" s="242"/>
      <c r="D684" s="242"/>
      <c r="E684" s="242"/>
      <c r="F684" s="242"/>
      <c r="G684" s="242" t="s">
        <v>62</v>
      </c>
      <c r="H684" s="142" t="str">
        <f t="shared" si="330"/>
        <v>X</v>
      </c>
      <c r="I684" s="274" t="s">
        <v>62</v>
      </c>
      <c r="J684" s="274" t="str">
        <f t="shared" si="332"/>
        <v>X</v>
      </c>
      <c r="K684" s="242" t="str">
        <f t="shared" si="333"/>
        <v>X</v>
      </c>
      <c r="L684" s="242" t="s">
        <v>62</v>
      </c>
      <c r="M684" s="242"/>
      <c r="N684" s="242"/>
      <c r="O684" s="241" t="s">
        <v>62</v>
      </c>
      <c r="P684" s="241" t="s">
        <v>62</v>
      </c>
      <c r="Q684" s="241" t="s">
        <v>62</v>
      </c>
      <c r="R684" s="241" t="s">
        <v>62</v>
      </c>
    </row>
    <row r="685" spans="1:18" ht="21" customHeight="1" x14ac:dyDescent="0.2">
      <c r="A685" s="333"/>
      <c r="B685" s="148" t="s">
        <v>72</v>
      </c>
      <c r="C685" s="242"/>
      <c r="D685" s="242" t="s">
        <v>62</v>
      </c>
      <c r="E685" s="242"/>
      <c r="F685" s="242"/>
      <c r="G685" s="242">
        <f>G683</f>
        <v>1131</v>
      </c>
      <c r="H685" s="142">
        <f t="shared" si="330"/>
        <v>1131</v>
      </c>
      <c r="I685" s="274">
        <f t="shared" ref="I685" si="352">I683</f>
        <v>0</v>
      </c>
      <c r="J685" s="274">
        <f t="shared" si="332"/>
        <v>0</v>
      </c>
      <c r="K685" s="242">
        <f t="shared" si="333"/>
        <v>1131</v>
      </c>
      <c r="L685" s="242" t="s">
        <v>62</v>
      </c>
      <c r="M685" s="150">
        <v>46022</v>
      </c>
      <c r="N685" s="150">
        <v>46022</v>
      </c>
      <c r="O685" s="156"/>
      <c r="P685" s="241" t="s">
        <v>62</v>
      </c>
      <c r="Q685" s="156"/>
      <c r="R685" s="156"/>
    </row>
    <row r="686" spans="1:18" s="56" customFormat="1" ht="74.45" customHeight="1" x14ac:dyDescent="0.25">
      <c r="A686" s="331" t="s">
        <v>296</v>
      </c>
      <c r="B686" s="137" t="str">
        <f>B678</f>
        <v>Результат предоставления субсидии 2 (код субсидии № 7033):</v>
      </c>
      <c r="C686" s="142" t="s">
        <v>191</v>
      </c>
      <c r="D686" s="141" t="s">
        <v>333</v>
      </c>
      <c r="E686" s="141" t="s">
        <v>320</v>
      </c>
      <c r="F686" s="142">
        <v>642</v>
      </c>
      <c r="G686" s="142">
        <v>775</v>
      </c>
      <c r="H686" s="142">
        <f t="shared" si="330"/>
        <v>775</v>
      </c>
      <c r="I686" s="142">
        <v>0</v>
      </c>
      <c r="J686" s="142">
        <f t="shared" si="332"/>
        <v>0</v>
      </c>
      <c r="K686" s="142">
        <f t="shared" si="333"/>
        <v>775</v>
      </c>
      <c r="L686" s="142"/>
      <c r="M686" s="242" t="s">
        <v>62</v>
      </c>
      <c r="N686" s="242" t="s">
        <v>62</v>
      </c>
      <c r="O686" s="156">
        <v>156870.54</v>
      </c>
      <c r="P686" s="156"/>
      <c r="Q686" s="156">
        <v>12390</v>
      </c>
      <c r="R686" s="156">
        <v>12390</v>
      </c>
    </row>
    <row r="687" spans="1:18" ht="15.75" x14ac:dyDescent="0.2">
      <c r="A687" s="332"/>
      <c r="B687" s="146" t="s">
        <v>70</v>
      </c>
      <c r="C687" s="242"/>
      <c r="D687" s="242" t="s">
        <v>62</v>
      </c>
      <c r="E687" s="242"/>
      <c r="F687" s="242"/>
      <c r="G687" s="242">
        <f>G686</f>
        <v>775</v>
      </c>
      <c r="H687" s="142">
        <f t="shared" si="330"/>
        <v>775</v>
      </c>
      <c r="I687" s="274">
        <f t="shared" ref="I687" si="353">I686</f>
        <v>0</v>
      </c>
      <c r="J687" s="274">
        <f t="shared" si="332"/>
        <v>0</v>
      </c>
      <c r="K687" s="242">
        <f t="shared" si="333"/>
        <v>775</v>
      </c>
      <c r="L687" s="242" t="s">
        <v>62</v>
      </c>
      <c r="M687" s="150">
        <v>46022</v>
      </c>
      <c r="N687" s="150">
        <v>46022</v>
      </c>
      <c r="O687" s="156"/>
      <c r="P687" s="241" t="s">
        <v>62</v>
      </c>
      <c r="Q687" s="156"/>
      <c r="R687" s="156"/>
    </row>
    <row r="688" spans="1:18" ht="14.25" x14ac:dyDescent="0.2">
      <c r="A688" s="332"/>
      <c r="B688" s="147" t="s">
        <v>76</v>
      </c>
      <c r="C688" s="242"/>
      <c r="D688" s="242"/>
      <c r="E688" s="242"/>
      <c r="F688" s="242"/>
      <c r="G688" s="242" t="s">
        <v>62</v>
      </c>
      <c r="H688" s="142" t="str">
        <f t="shared" si="330"/>
        <v>X</v>
      </c>
      <c r="I688" s="274" t="s">
        <v>62</v>
      </c>
      <c r="J688" s="274" t="str">
        <f t="shared" si="332"/>
        <v>X</v>
      </c>
      <c r="K688" s="242" t="str">
        <f t="shared" si="333"/>
        <v>X</v>
      </c>
      <c r="L688" s="242" t="s">
        <v>62</v>
      </c>
      <c r="M688" s="242"/>
      <c r="N688" s="242"/>
      <c r="O688" s="241" t="s">
        <v>62</v>
      </c>
      <c r="P688" s="241" t="s">
        <v>62</v>
      </c>
      <c r="Q688" s="241" t="s">
        <v>62</v>
      </c>
      <c r="R688" s="241" t="s">
        <v>62</v>
      </c>
    </row>
    <row r="689" spans="1:18" ht="65.45" customHeight="1" x14ac:dyDescent="0.2">
      <c r="A689" s="332"/>
      <c r="B689" s="148" t="s">
        <v>192</v>
      </c>
      <c r="C689" s="242"/>
      <c r="D689" s="242" t="s">
        <v>62</v>
      </c>
      <c r="E689" s="242"/>
      <c r="F689" s="242"/>
      <c r="G689" s="242">
        <f>G686</f>
        <v>775</v>
      </c>
      <c r="H689" s="142">
        <f t="shared" si="330"/>
        <v>775</v>
      </c>
      <c r="I689" s="274">
        <f t="shared" ref="I689" si="354">I686</f>
        <v>0</v>
      </c>
      <c r="J689" s="274">
        <f t="shared" si="332"/>
        <v>0</v>
      </c>
      <c r="K689" s="242">
        <f t="shared" si="333"/>
        <v>775</v>
      </c>
      <c r="L689" s="242" t="s">
        <v>62</v>
      </c>
      <c r="M689" s="150">
        <v>46022</v>
      </c>
      <c r="N689" s="150">
        <v>46022</v>
      </c>
      <c r="O689" s="156"/>
      <c r="P689" s="241" t="s">
        <v>62</v>
      </c>
      <c r="Q689" s="156"/>
      <c r="R689" s="156"/>
    </row>
    <row r="690" spans="1:18" ht="15" customHeight="1" x14ac:dyDescent="0.2">
      <c r="A690" s="332"/>
      <c r="B690" s="147" t="s">
        <v>193</v>
      </c>
      <c r="C690" s="242"/>
      <c r="D690" s="242"/>
      <c r="E690" s="242"/>
      <c r="F690" s="242"/>
      <c r="G690" s="242" t="s">
        <v>62</v>
      </c>
      <c r="H690" s="142" t="str">
        <f t="shared" si="330"/>
        <v>X</v>
      </c>
      <c r="I690" s="274" t="s">
        <v>62</v>
      </c>
      <c r="J690" s="274" t="str">
        <f t="shared" si="332"/>
        <v>X</v>
      </c>
      <c r="K690" s="242" t="str">
        <f t="shared" si="333"/>
        <v>X</v>
      </c>
      <c r="L690" s="242" t="s">
        <v>62</v>
      </c>
      <c r="M690" s="242"/>
      <c r="N690" s="242"/>
      <c r="O690" s="241" t="s">
        <v>62</v>
      </c>
      <c r="P690" s="241" t="s">
        <v>62</v>
      </c>
      <c r="Q690" s="241" t="s">
        <v>62</v>
      </c>
      <c r="R690" s="241" t="s">
        <v>62</v>
      </c>
    </row>
    <row r="691" spans="1:18" ht="38.65" customHeight="1" x14ac:dyDescent="0.2">
      <c r="A691" s="332"/>
      <c r="B691" s="148" t="s">
        <v>330</v>
      </c>
      <c r="C691" s="242"/>
      <c r="D691" s="242" t="s">
        <v>62</v>
      </c>
      <c r="E691" s="242"/>
      <c r="F691" s="242"/>
      <c r="G691" s="242">
        <f>G687</f>
        <v>775</v>
      </c>
      <c r="H691" s="142">
        <f t="shared" si="330"/>
        <v>775</v>
      </c>
      <c r="I691" s="274">
        <f t="shared" ref="I691" si="355">I687</f>
        <v>0</v>
      </c>
      <c r="J691" s="274">
        <f t="shared" si="332"/>
        <v>0</v>
      </c>
      <c r="K691" s="242">
        <f t="shared" si="333"/>
        <v>775</v>
      </c>
      <c r="L691" s="242" t="s">
        <v>62</v>
      </c>
      <c r="M691" s="150">
        <v>46022</v>
      </c>
      <c r="N691" s="150">
        <v>46022</v>
      </c>
      <c r="O691" s="156"/>
      <c r="P691" s="241" t="s">
        <v>62</v>
      </c>
      <c r="Q691" s="156"/>
      <c r="R691" s="156"/>
    </row>
    <row r="692" spans="1:18" ht="21" customHeight="1" x14ac:dyDescent="0.2">
      <c r="A692" s="332"/>
      <c r="B692" s="147" t="s">
        <v>71</v>
      </c>
      <c r="C692" s="242"/>
      <c r="D692" s="242"/>
      <c r="E692" s="242"/>
      <c r="F692" s="242"/>
      <c r="G692" s="242" t="s">
        <v>62</v>
      </c>
      <c r="H692" s="142" t="str">
        <f t="shared" si="330"/>
        <v>X</v>
      </c>
      <c r="I692" s="274" t="s">
        <v>62</v>
      </c>
      <c r="J692" s="274" t="str">
        <f t="shared" si="332"/>
        <v>X</v>
      </c>
      <c r="K692" s="242" t="str">
        <f t="shared" si="333"/>
        <v>X</v>
      </c>
      <c r="L692" s="242" t="s">
        <v>62</v>
      </c>
      <c r="M692" s="242"/>
      <c r="N692" s="242"/>
      <c r="O692" s="241" t="s">
        <v>62</v>
      </c>
      <c r="P692" s="241" t="s">
        <v>62</v>
      </c>
      <c r="Q692" s="241" t="s">
        <v>62</v>
      </c>
      <c r="R692" s="241" t="s">
        <v>62</v>
      </c>
    </row>
    <row r="693" spans="1:18" ht="21" customHeight="1" x14ac:dyDescent="0.2">
      <c r="A693" s="333"/>
      <c r="B693" s="148" t="s">
        <v>72</v>
      </c>
      <c r="C693" s="242"/>
      <c r="D693" s="242" t="s">
        <v>62</v>
      </c>
      <c r="E693" s="242"/>
      <c r="F693" s="242"/>
      <c r="G693" s="242">
        <f>G691</f>
        <v>775</v>
      </c>
      <c r="H693" s="142">
        <f t="shared" si="330"/>
        <v>775</v>
      </c>
      <c r="I693" s="274">
        <f t="shared" ref="I693" si="356">I691</f>
        <v>0</v>
      </c>
      <c r="J693" s="274">
        <f t="shared" si="332"/>
        <v>0</v>
      </c>
      <c r="K693" s="242">
        <f t="shared" si="333"/>
        <v>775</v>
      </c>
      <c r="L693" s="242" t="s">
        <v>62</v>
      </c>
      <c r="M693" s="150">
        <v>46022</v>
      </c>
      <c r="N693" s="150">
        <v>46022</v>
      </c>
      <c r="O693" s="156"/>
      <c r="P693" s="241" t="s">
        <v>62</v>
      </c>
      <c r="Q693" s="156"/>
      <c r="R693" s="156"/>
    </row>
    <row r="694" spans="1:18" s="56" customFormat="1" ht="74.45" customHeight="1" x14ac:dyDescent="0.25">
      <c r="A694" s="331" t="s">
        <v>297</v>
      </c>
      <c r="B694" s="137" t="str">
        <f>B686</f>
        <v>Результат предоставления субсидии 2 (код субсидии № 7033):</v>
      </c>
      <c r="C694" s="142" t="s">
        <v>191</v>
      </c>
      <c r="D694" s="141" t="s">
        <v>333</v>
      </c>
      <c r="E694" s="141" t="s">
        <v>320</v>
      </c>
      <c r="F694" s="142">
        <v>642</v>
      </c>
      <c r="G694" s="142">
        <v>516</v>
      </c>
      <c r="H694" s="142">
        <f t="shared" si="330"/>
        <v>516</v>
      </c>
      <c r="I694" s="142">
        <v>0</v>
      </c>
      <c r="J694" s="142">
        <f t="shared" si="332"/>
        <v>0</v>
      </c>
      <c r="K694" s="142">
        <f t="shared" si="333"/>
        <v>516</v>
      </c>
      <c r="L694" s="142"/>
      <c r="M694" s="242" t="s">
        <v>62</v>
      </c>
      <c r="N694" s="242" t="s">
        <v>62</v>
      </c>
      <c r="O694" s="156">
        <v>52173.34</v>
      </c>
      <c r="P694" s="156"/>
      <c r="Q694" s="156"/>
      <c r="R694" s="156"/>
    </row>
    <row r="695" spans="1:18" ht="15.75" x14ac:dyDescent="0.2">
      <c r="A695" s="332"/>
      <c r="B695" s="146" t="s">
        <v>70</v>
      </c>
      <c r="C695" s="242"/>
      <c r="D695" s="242" t="s">
        <v>62</v>
      </c>
      <c r="E695" s="242"/>
      <c r="F695" s="242"/>
      <c r="G695" s="242">
        <v>516</v>
      </c>
      <c r="H695" s="142">
        <f t="shared" si="330"/>
        <v>516</v>
      </c>
      <c r="I695" s="274">
        <v>0</v>
      </c>
      <c r="J695" s="274">
        <f t="shared" si="332"/>
        <v>0</v>
      </c>
      <c r="K695" s="242">
        <f t="shared" si="333"/>
        <v>516</v>
      </c>
      <c r="L695" s="242" t="s">
        <v>62</v>
      </c>
      <c r="M695" s="150">
        <v>46022</v>
      </c>
      <c r="N695" s="150">
        <v>46022</v>
      </c>
      <c r="O695" s="156"/>
      <c r="P695" s="241" t="s">
        <v>62</v>
      </c>
      <c r="Q695" s="156"/>
      <c r="R695" s="156"/>
    </row>
    <row r="696" spans="1:18" ht="14.25" x14ac:dyDescent="0.2">
      <c r="A696" s="332"/>
      <c r="B696" s="147" t="s">
        <v>76</v>
      </c>
      <c r="C696" s="242"/>
      <c r="D696" s="242"/>
      <c r="E696" s="242"/>
      <c r="F696" s="242"/>
      <c r="G696" s="242" t="s">
        <v>62</v>
      </c>
      <c r="H696" s="142" t="str">
        <f t="shared" si="330"/>
        <v>X</v>
      </c>
      <c r="I696" s="274" t="s">
        <v>62</v>
      </c>
      <c r="J696" s="274" t="str">
        <f t="shared" si="332"/>
        <v>X</v>
      </c>
      <c r="K696" s="242" t="str">
        <f t="shared" si="333"/>
        <v>X</v>
      </c>
      <c r="L696" s="242" t="s">
        <v>62</v>
      </c>
      <c r="M696" s="242"/>
      <c r="N696" s="242"/>
      <c r="O696" s="241" t="s">
        <v>62</v>
      </c>
      <c r="P696" s="241" t="s">
        <v>62</v>
      </c>
      <c r="Q696" s="241" t="s">
        <v>62</v>
      </c>
      <c r="R696" s="241" t="s">
        <v>62</v>
      </c>
    </row>
    <row r="697" spans="1:18" ht="65.45" customHeight="1" x14ac:dyDescent="0.2">
      <c r="A697" s="332"/>
      <c r="B697" s="148" t="s">
        <v>192</v>
      </c>
      <c r="C697" s="242"/>
      <c r="D697" s="242" t="s">
        <v>62</v>
      </c>
      <c r="E697" s="242"/>
      <c r="F697" s="242"/>
      <c r="G697" s="242">
        <v>516</v>
      </c>
      <c r="H697" s="142">
        <f t="shared" si="330"/>
        <v>516</v>
      </c>
      <c r="I697" s="274">
        <v>0</v>
      </c>
      <c r="J697" s="274">
        <f t="shared" si="332"/>
        <v>0</v>
      </c>
      <c r="K697" s="242">
        <f t="shared" si="333"/>
        <v>516</v>
      </c>
      <c r="L697" s="242" t="s">
        <v>62</v>
      </c>
      <c r="M697" s="150">
        <v>46022</v>
      </c>
      <c r="N697" s="150">
        <v>46022</v>
      </c>
      <c r="O697" s="156"/>
      <c r="P697" s="241" t="s">
        <v>62</v>
      </c>
      <c r="Q697" s="156"/>
      <c r="R697" s="156"/>
    </row>
    <row r="698" spans="1:18" ht="15" customHeight="1" x14ac:dyDescent="0.2">
      <c r="A698" s="332"/>
      <c r="B698" s="147" t="s">
        <v>193</v>
      </c>
      <c r="C698" s="242"/>
      <c r="D698" s="242"/>
      <c r="E698" s="242"/>
      <c r="F698" s="242"/>
      <c r="G698" s="242" t="s">
        <v>62</v>
      </c>
      <c r="H698" s="142" t="str">
        <f t="shared" si="330"/>
        <v>X</v>
      </c>
      <c r="I698" s="274" t="s">
        <v>62</v>
      </c>
      <c r="J698" s="274" t="str">
        <f t="shared" si="332"/>
        <v>X</v>
      </c>
      <c r="K698" s="242" t="str">
        <f t="shared" si="333"/>
        <v>X</v>
      </c>
      <c r="L698" s="242" t="s">
        <v>62</v>
      </c>
      <c r="M698" s="242"/>
      <c r="N698" s="242"/>
      <c r="O698" s="241" t="s">
        <v>62</v>
      </c>
      <c r="P698" s="241" t="s">
        <v>62</v>
      </c>
      <c r="Q698" s="241" t="s">
        <v>62</v>
      </c>
      <c r="R698" s="241" t="s">
        <v>62</v>
      </c>
    </row>
    <row r="699" spans="1:18" ht="38.65" customHeight="1" x14ac:dyDescent="0.2">
      <c r="A699" s="332"/>
      <c r="B699" s="148" t="s">
        <v>330</v>
      </c>
      <c r="C699" s="242"/>
      <c r="D699" s="242" t="s">
        <v>62</v>
      </c>
      <c r="E699" s="242"/>
      <c r="F699" s="242"/>
      <c r="G699" s="242">
        <v>516</v>
      </c>
      <c r="H699" s="142">
        <f t="shared" si="330"/>
        <v>516</v>
      </c>
      <c r="I699" s="274">
        <v>0</v>
      </c>
      <c r="J699" s="274">
        <f t="shared" si="332"/>
        <v>0</v>
      </c>
      <c r="K699" s="242">
        <f t="shared" si="333"/>
        <v>516</v>
      </c>
      <c r="L699" s="242" t="s">
        <v>62</v>
      </c>
      <c r="M699" s="150">
        <v>46022</v>
      </c>
      <c r="N699" s="150">
        <v>46022</v>
      </c>
      <c r="O699" s="156"/>
      <c r="P699" s="241" t="s">
        <v>62</v>
      </c>
      <c r="Q699" s="156"/>
      <c r="R699" s="156"/>
    </row>
    <row r="700" spans="1:18" ht="21" customHeight="1" x14ac:dyDescent="0.2">
      <c r="A700" s="332"/>
      <c r="B700" s="147" t="s">
        <v>71</v>
      </c>
      <c r="C700" s="242"/>
      <c r="D700" s="242"/>
      <c r="E700" s="242"/>
      <c r="F700" s="242"/>
      <c r="G700" s="242" t="s">
        <v>62</v>
      </c>
      <c r="H700" s="142" t="str">
        <f t="shared" si="330"/>
        <v>X</v>
      </c>
      <c r="I700" s="274" t="s">
        <v>62</v>
      </c>
      <c r="J700" s="274" t="str">
        <f t="shared" si="332"/>
        <v>X</v>
      </c>
      <c r="K700" s="242" t="str">
        <f t="shared" si="333"/>
        <v>X</v>
      </c>
      <c r="L700" s="242" t="s">
        <v>62</v>
      </c>
      <c r="M700" s="242"/>
      <c r="N700" s="242"/>
      <c r="O700" s="241" t="s">
        <v>62</v>
      </c>
      <c r="P700" s="241" t="s">
        <v>62</v>
      </c>
      <c r="Q700" s="241" t="s">
        <v>62</v>
      </c>
      <c r="R700" s="241" t="s">
        <v>62</v>
      </c>
    </row>
    <row r="701" spans="1:18" ht="21" customHeight="1" x14ac:dyDescent="0.2">
      <c r="A701" s="333"/>
      <c r="B701" s="148" t="s">
        <v>72</v>
      </c>
      <c r="C701" s="242"/>
      <c r="D701" s="242" t="s">
        <v>62</v>
      </c>
      <c r="E701" s="242"/>
      <c r="F701" s="242"/>
      <c r="G701" s="242">
        <v>516</v>
      </c>
      <c r="H701" s="142">
        <f t="shared" si="330"/>
        <v>516</v>
      </c>
      <c r="I701" s="274">
        <v>0</v>
      </c>
      <c r="J701" s="274">
        <f t="shared" si="332"/>
        <v>0</v>
      </c>
      <c r="K701" s="242">
        <f t="shared" si="333"/>
        <v>516</v>
      </c>
      <c r="L701" s="242" t="s">
        <v>62</v>
      </c>
      <c r="M701" s="150">
        <v>46022</v>
      </c>
      <c r="N701" s="150">
        <v>46022</v>
      </c>
      <c r="O701" s="156"/>
      <c r="P701" s="241" t="s">
        <v>62</v>
      </c>
      <c r="Q701" s="156"/>
      <c r="R701" s="156"/>
    </row>
    <row r="702" spans="1:18" s="56" customFormat="1" ht="74.45" customHeight="1" x14ac:dyDescent="0.25">
      <c r="A702" s="331" t="s">
        <v>298</v>
      </c>
      <c r="B702" s="137" t="str">
        <f>B694</f>
        <v>Результат предоставления субсидии 2 (код субсидии № 7033):</v>
      </c>
      <c r="C702" s="142" t="s">
        <v>191</v>
      </c>
      <c r="D702" s="141" t="s">
        <v>333</v>
      </c>
      <c r="E702" s="141" t="s">
        <v>320</v>
      </c>
      <c r="F702" s="142">
        <v>642</v>
      </c>
      <c r="G702" s="142">
        <v>903</v>
      </c>
      <c r="H702" s="142">
        <f t="shared" si="330"/>
        <v>903</v>
      </c>
      <c r="I702" s="142">
        <v>796</v>
      </c>
      <c r="J702" s="142">
        <f t="shared" si="332"/>
        <v>796</v>
      </c>
      <c r="K702" s="142">
        <f t="shared" si="333"/>
        <v>903</v>
      </c>
      <c r="L702" s="142"/>
      <c r="M702" s="242" t="s">
        <v>62</v>
      </c>
      <c r="N702" s="242" t="s">
        <v>62</v>
      </c>
      <c r="O702" s="156">
        <v>78177.58</v>
      </c>
      <c r="P702" s="156"/>
      <c r="Q702" s="156">
        <v>9283.68</v>
      </c>
      <c r="R702" s="156">
        <v>9283.68</v>
      </c>
    </row>
    <row r="703" spans="1:18" ht="15.75" x14ac:dyDescent="0.2">
      <c r="A703" s="332"/>
      <c r="B703" s="146" t="s">
        <v>70</v>
      </c>
      <c r="C703" s="242"/>
      <c r="D703" s="242" t="s">
        <v>62</v>
      </c>
      <c r="E703" s="242"/>
      <c r="F703" s="242"/>
      <c r="G703" s="242">
        <f>G702</f>
        <v>903</v>
      </c>
      <c r="H703" s="142">
        <f t="shared" si="330"/>
        <v>903</v>
      </c>
      <c r="I703" s="274">
        <f t="shared" ref="I703" si="357">I702</f>
        <v>796</v>
      </c>
      <c r="J703" s="274">
        <f t="shared" si="332"/>
        <v>796</v>
      </c>
      <c r="K703" s="242">
        <f t="shared" si="333"/>
        <v>903</v>
      </c>
      <c r="L703" s="242" t="s">
        <v>62</v>
      </c>
      <c r="M703" s="150">
        <v>46022</v>
      </c>
      <c r="N703" s="150">
        <v>46022</v>
      </c>
      <c r="O703" s="156"/>
      <c r="P703" s="241" t="s">
        <v>62</v>
      </c>
      <c r="Q703" s="156"/>
      <c r="R703" s="156"/>
    </row>
    <row r="704" spans="1:18" ht="14.25" x14ac:dyDescent="0.2">
      <c r="A704" s="332"/>
      <c r="B704" s="147" t="s">
        <v>76</v>
      </c>
      <c r="C704" s="242"/>
      <c r="D704" s="242"/>
      <c r="E704" s="242"/>
      <c r="F704" s="242"/>
      <c r="G704" s="242" t="s">
        <v>62</v>
      </c>
      <c r="H704" s="142" t="str">
        <f t="shared" si="330"/>
        <v>X</v>
      </c>
      <c r="I704" s="274" t="s">
        <v>62</v>
      </c>
      <c r="J704" s="274" t="str">
        <f t="shared" si="332"/>
        <v>X</v>
      </c>
      <c r="K704" s="242" t="str">
        <f t="shared" si="333"/>
        <v>X</v>
      </c>
      <c r="L704" s="242" t="s">
        <v>62</v>
      </c>
      <c r="M704" s="242"/>
      <c r="N704" s="242"/>
      <c r="O704" s="241" t="s">
        <v>62</v>
      </c>
      <c r="P704" s="241" t="s">
        <v>62</v>
      </c>
      <c r="Q704" s="241" t="s">
        <v>62</v>
      </c>
      <c r="R704" s="241" t="s">
        <v>62</v>
      </c>
    </row>
    <row r="705" spans="1:18" ht="65.45" customHeight="1" x14ac:dyDescent="0.2">
      <c r="A705" s="332"/>
      <c r="B705" s="148" t="s">
        <v>192</v>
      </c>
      <c r="C705" s="242"/>
      <c r="D705" s="242" t="s">
        <v>62</v>
      </c>
      <c r="E705" s="242"/>
      <c r="F705" s="242"/>
      <c r="G705" s="242">
        <f>G702</f>
        <v>903</v>
      </c>
      <c r="H705" s="142">
        <f t="shared" si="330"/>
        <v>903</v>
      </c>
      <c r="I705" s="274">
        <f t="shared" ref="I705" si="358">I702</f>
        <v>796</v>
      </c>
      <c r="J705" s="274">
        <f t="shared" si="332"/>
        <v>796</v>
      </c>
      <c r="K705" s="242">
        <f t="shared" si="333"/>
        <v>903</v>
      </c>
      <c r="L705" s="242" t="s">
        <v>62</v>
      </c>
      <c r="M705" s="150">
        <v>46022</v>
      </c>
      <c r="N705" s="150">
        <v>46022</v>
      </c>
      <c r="O705" s="156"/>
      <c r="P705" s="241" t="s">
        <v>62</v>
      </c>
      <c r="Q705" s="156"/>
      <c r="R705" s="156"/>
    </row>
    <row r="706" spans="1:18" ht="15" customHeight="1" x14ac:dyDescent="0.2">
      <c r="A706" s="332"/>
      <c r="B706" s="147" t="s">
        <v>193</v>
      </c>
      <c r="C706" s="242"/>
      <c r="D706" s="242"/>
      <c r="E706" s="242"/>
      <c r="F706" s="242"/>
      <c r="G706" s="242" t="s">
        <v>62</v>
      </c>
      <c r="H706" s="142" t="str">
        <f t="shared" si="330"/>
        <v>X</v>
      </c>
      <c r="I706" s="274" t="s">
        <v>62</v>
      </c>
      <c r="J706" s="274" t="str">
        <f t="shared" si="332"/>
        <v>X</v>
      </c>
      <c r="K706" s="242" t="str">
        <f t="shared" si="333"/>
        <v>X</v>
      </c>
      <c r="L706" s="242" t="s">
        <v>62</v>
      </c>
      <c r="M706" s="242"/>
      <c r="N706" s="242"/>
      <c r="O706" s="241" t="s">
        <v>62</v>
      </c>
      <c r="P706" s="241" t="s">
        <v>62</v>
      </c>
      <c r="Q706" s="241" t="s">
        <v>62</v>
      </c>
      <c r="R706" s="241" t="s">
        <v>62</v>
      </c>
    </row>
    <row r="707" spans="1:18" ht="38.65" customHeight="1" x14ac:dyDescent="0.2">
      <c r="A707" s="332"/>
      <c r="B707" s="148" t="s">
        <v>330</v>
      </c>
      <c r="C707" s="242"/>
      <c r="D707" s="242" t="s">
        <v>62</v>
      </c>
      <c r="E707" s="242"/>
      <c r="F707" s="242"/>
      <c r="G707" s="242">
        <f>G703</f>
        <v>903</v>
      </c>
      <c r="H707" s="142">
        <f t="shared" si="330"/>
        <v>903</v>
      </c>
      <c r="I707" s="274">
        <f t="shared" ref="I707" si="359">I703</f>
        <v>796</v>
      </c>
      <c r="J707" s="274">
        <f t="shared" si="332"/>
        <v>796</v>
      </c>
      <c r="K707" s="242">
        <f t="shared" si="333"/>
        <v>903</v>
      </c>
      <c r="L707" s="242" t="s">
        <v>62</v>
      </c>
      <c r="M707" s="150">
        <v>46022</v>
      </c>
      <c r="N707" s="150">
        <v>46022</v>
      </c>
      <c r="O707" s="156"/>
      <c r="P707" s="241" t="s">
        <v>62</v>
      </c>
      <c r="Q707" s="156"/>
      <c r="R707" s="156"/>
    </row>
    <row r="708" spans="1:18" ht="21" customHeight="1" x14ac:dyDescent="0.2">
      <c r="A708" s="332"/>
      <c r="B708" s="147" t="s">
        <v>71</v>
      </c>
      <c r="C708" s="242"/>
      <c r="D708" s="242"/>
      <c r="E708" s="242"/>
      <c r="F708" s="242"/>
      <c r="G708" s="242" t="s">
        <v>62</v>
      </c>
      <c r="H708" s="142" t="str">
        <f t="shared" si="330"/>
        <v>X</v>
      </c>
      <c r="I708" s="274" t="s">
        <v>62</v>
      </c>
      <c r="J708" s="274" t="str">
        <f t="shared" si="332"/>
        <v>X</v>
      </c>
      <c r="K708" s="242" t="str">
        <f t="shared" si="333"/>
        <v>X</v>
      </c>
      <c r="L708" s="242" t="s">
        <v>62</v>
      </c>
      <c r="M708" s="242"/>
      <c r="N708" s="242"/>
      <c r="O708" s="241" t="s">
        <v>62</v>
      </c>
      <c r="P708" s="241" t="s">
        <v>62</v>
      </c>
      <c r="Q708" s="241" t="s">
        <v>62</v>
      </c>
      <c r="R708" s="241" t="s">
        <v>62</v>
      </c>
    </row>
    <row r="709" spans="1:18" ht="21" customHeight="1" x14ac:dyDescent="0.2">
      <c r="A709" s="333"/>
      <c r="B709" s="148" t="s">
        <v>72</v>
      </c>
      <c r="C709" s="242"/>
      <c r="D709" s="242" t="s">
        <v>62</v>
      </c>
      <c r="E709" s="242"/>
      <c r="F709" s="242"/>
      <c r="G709" s="242">
        <f>G707</f>
        <v>903</v>
      </c>
      <c r="H709" s="142">
        <f t="shared" si="330"/>
        <v>903</v>
      </c>
      <c r="I709" s="274">
        <f t="shared" ref="I709" si="360">I707</f>
        <v>796</v>
      </c>
      <c r="J709" s="274">
        <f t="shared" si="332"/>
        <v>796</v>
      </c>
      <c r="K709" s="242">
        <f t="shared" si="333"/>
        <v>903</v>
      </c>
      <c r="L709" s="242" t="s">
        <v>62</v>
      </c>
      <c r="M709" s="150">
        <v>46022</v>
      </c>
      <c r="N709" s="150">
        <v>46022</v>
      </c>
      <c r="O709" s="156"/>
      <c r="P709" s="241" t="s">
        <v>62</v>
      </c>
      <c r="Q709" s="156"/>
      <c r="R709" s="156"/>
    </row>
    <row r="710" spans="1:18" s="56" customFormat="1" ht="74.45" customHeight="1" x14ac:dyDescent="0.25">
      <c r="A710" s="331" t="s">
        <v>299</v>
      </c>
      <c r="B710" s="137" t="str">
        <f>B702</f>
        <v>Результат предоставления субсидии 2 (код субсидии № 7033):</v>
      </c>
      <c r="C710" s="142" t="s">
        <v>191</v>
      </c>
      <c r="D710" s="141" t="s">
        <v>333</v>
      </c>
      <c r="E710" s="141" t="s">
        <v>320</v>
      </c>
      <c r="F710" s="142">
        <v>642</v>
      </c>
      <c r="G710" s="142">
        <v>512</v>
      </c>
      <c r="H710" s="142">
        <f t="shared" si="330"/>
        <v>512</v>
      </c>
      <c r="I710" s="142">
        <v>0</v>
      </c>
      <c r="J710" s="142">
        <f t="shared" si="332"/>
        <v>0</v>
      </c>
      <c r="K710" s="142">
        <f t="shared" si="333"/>
        <v>512</v>
      </c>
      <c r="L710" s="142"/>
      <c r="M710" s="242" t="s">
        <v>62</v>
      </c>
      <c r="N710" s="242" t="s">
        <v>62</v>
      </c>
      <c r="O710" s="156">
        <v>105784.76</v>
      </c>
      <c r="P710" s="156"/>
      <c r="Q710" s="156">
        <v>0</v>
      </c>
      <c r="R710" s="156">
        <v>0</v>
      </c>
    </row>
    <row r="711" spans="1:18" ht="15.75" x14ac:dyDescent="0.2">
      <c r="A711" s="332"/>
      <c r="B711" s="146" t="s">
        <v>70</v>
      </c>
      <c r="C711" s="242"/>
      <c r="D711" s="242" t="s">
        <v>62</v>
      </c>
      <c r="E711" s="242"/>
      <c r="F711" s="242"/>
      <c r="G711" s="242">
        <f>G710</f>
        <v>512</v>
      </c>
      <c r="H711" s="142">
        <f t="shared" ref="H711:H774" si="361">G711</f>
        <v>512</v>
      </c>
      <c r="I711" s="274">
        <f t="shared" ref="I711" si="362">I710</f>
        <v>0</v>
      </c>
      <c r="J711" s="274">
        <f t="shared" ref="J711:J774" si="363">I711</f>
        <v>0</v>
      </c>
      <c r="K711" s="242">
        <f t="shared" ref="K711:K774" si="364">G711</f>
        <v>512</v>
      </c>
      <c r="L711" s="242" t="s">
        <v>62</v>
      </c>
      <c r="M711" s="150">
        <v>46022</v>
      </c>
      <c r="N711" s="150">
        <v>46022</v>
      </c>
      <c r="O711" s="156"/>
      <c r="P711" s="241" t="s">
        <v>62</v>
      </c>
      <c r="Q711" s="156"/>
      <c r="R711" s="156"/>
    </row>
    <row r="712" spans="1:18" ht="14.25" x14ac:dyDescent="0.2">
      <c r="A712" s="332"/>
      <c r="B712" s="147" t="s">
        <v>76</v>
      </c>
      <c r="C712" s="242"/>
      <c r="D712" s="242"/>
      <c r="E712" s="242"/>
      <c r="F712" s="242"/>
      <c r="G712" s="242" t="s">
        <v>62</v>
      </c>
      <c r="H712" s="142" t="str">
        <f t="shared" si="361"/>
        <v>X</v>
      </c>
      <c r="I712" s="274" t="s">
        <v>62</v>
      </c>
      <c r="J712" s="274" t="str">
        <f t="shared" si="363"/>
        <v>X</v>
      </c>
      <c r="K712" s="242" t="str">
        <f t="shared" si="364"/>
        <v>X</v>
      </c>
      <c r="L712" s="242" t="s">
        <v>62</v>
      </c>
      <c r="M712" s="242"/>
      <c r="N712" s="242"/>
      <c r="O712" s="241" t="s">
        <v>62</v>
      </c>
      <c r="P712" s="241" t="s">
        <v>62</v>
      </c>
      <c r="Q712" s="241" t="s">
        <v>62</v>
      </c>
      <c r="R712" s="241" t="s">
        <v>62</v>
      </c>
    </row>
    <row r="713" spans="1:18" ht="65.45" customHeight="1" x14ac:dyDescent="0.2">
      <c r="A713" s="332"/>
      <c r="B713" s="148" t="s">
        <v>192</v>
      </c>
      <c r="C713" s="242"/>
      <c r="D713" s="242" t="s">
        <v>62</v>
      </c>
      <c r="E713" s="242"/>
      <c r="F713" s="242"/>
      <c r="G713" s="242">
        <f>G710</f>
        <v>512</v>
      </c>
      <c r="H713" s="142">
        <f t="shared" si="361"/>
        <v>512</v>
      </c>
      <c r="I713" s="274">
        <f t="shared" ref="I713" si="365">I710</f>
        <v>0</v>
      </c>
      <c r="J713" s="274">
        <f t="shared" si="363"/>
        <v>0</v>
      </c>
      <c r="K713" s="242">
        <f t="shared" si="364"/>
        <v>512</v>
      </c>
      <c r="L713" s="242" t="s">
        <v>62</v>
      </c>
      <c r="M713" s="150">
        <v>46022</v>
      </c>
      <c r="N713" s="150">
        <v>46022</v>
      </c>
      <c r="O713" s="156"/>
      <c r="P713" s="241" t="s">
        <v>62</v>
      </c>
      <c r="Q713" s="156"/>
      <c r="R713" s="156"/>
    </row>
    <row r="714" spans="1:18" ht="15" customHeight="1" x14ac:dyDescent="0.2">
      <c r="A714" s="332"/>
      <c r="B714" s="147" t="s">
        <v>193</v>
      </c>
      <c r="C714" s="242"/>
      <c r="D714" s="242"/>
      <c r="E714" s="242"/>
      <c r="F714" s="242"/>
      <c r="G714" s="242" t="s">
        <v>62</v>
      </c>
      <c r="H714" s="142" t="str">
        <f t="shared" si="361"/>
        <v>X</v>
      </c>
      <c r="I714" s="274" t="s">
        <v>62</v>
      </c>
      <c r="J714" s="274" t="str">
        <f t="shared" si="363"/>
        <v>X</v>
      </c>
      <c r="K714" s="242" t="str">
        <f t="shared" si="364"/>
        <v>X</v>
      </c>
      <c r="L714" s="242" t="s">
        <v>62</v>
      </c>
      <c r="M714" s="242"/>
      <c r="N714" s="242"/>
      <c r="O714" s="241" t="s">
        <v>62</v>
      </c>
      <c r="P714" s="241" t="s">
        <v>62</v>
      </c>
      <c r="Q714" s="241" t="s">
        <v>62</v>
      </c>
      <c r="R714" s="241" t="s">
        <v>62</v>
      </c>
    </row>
    <row r="715" spans="1:18" ht="38.65" customHeight="1" x14ac:dyDescent="0.2">
      <c r="A715" s="332"/>
      <c r="B715" s="148" t="s">
        <v>330</v>
      </c>
      <c r="C715" s="242"/>
      <c r="D715" s="242" t="s">
        <v>62</v>
      </c>
      <c r="E715" s="242"/>
      <c r="F715" s="242"/>
      <c r="G715" s="242">
        <f>G711</f>
        <v>512</v>
      </c>
      <c r="H715" s="142">
        <f t="shared" si="361"/>
        <v>512</v>
      </c>
      <c r="I715" s="274">
        <f t="shared" ref="I715" si="366">I711</f>
        <v>0</v>
      </c>
      <c r="J715" s="274">
        <f t="shared" si="363"/>
        <v>0</v>
      </c>
      <c r="K715" s="242">
        <f t="shared" si="364"/>
        <v>512</v>
      </c>
      <c r="L715" s="242" t="s">
        <v>62</v>
      </c>
      <c r="M715" s="150">
        <v>46022</v>
      </c>
      <c r="N715" s="150">
        <v>46022</v>
      </c>
      <c r="O715" s="156"/>
      <c r="P715" s="241" t="s">
        <v>62</v>
      </c>
      <c r="Q715" s="156"/>
      <c r="R715" s="156"/>
    </row>
    <row r="716" spans="1:18" ht="21" customHeight="1" x14ac:dyDescent="0.2">
      <c r="A716" s="332"/>
      <c r="B716" s="147" t="s">
        <v>71</v>
      </c>
      <c r="C716" s="242"/>
      <c r="D716" s="242"/>
      <c r="E716" s="242"/>
      <c r="F716" s="242"/>
      <c r="G716" s="242" t="s">
        <v>62</v>
      </c>
      <c r="H716" s="142" t="str">
        <f t="shared" si="361"/>
        <v>X</v>
      </c>
      <c r="I716" s="274" t="s">
        <v>62</v>
      </c>
      <c r="J716" s="274" t="str">
        <f t="shared" si="363"/>
        <v>X</v>
      </c>
      <c r="K716" s="242" t="str">
        <f t="shared" si="364"/>
        <v>X</v>
      </c>
      <c r="L716" s="242" t="s">
        <v>62</v>
      </c>
      <c r="M716" s="242"/>
      <c r="N716" s="242"/>
      <c r="O716" s="241" t="s">
        <v>62</v>
      </c>
      <c r="P716" s="241" t="s">
        <v>62</v>
      </c>
      <c r="Q716" s="241" t="s">
        <v>62</v>
      </c>
      <c r="R716" s="241" t="s">
        <v>62</v>
      </c>
    </row>
    <row r="717" spans="1:18" ht="21" customHeight="1" x14ac:dyDescent="0.2">
      <c r="A717" s="333"/>
      <c r="B717" s="148" t="s">
        <v>72</v>
      </c>
      <c r="C717" s="242"/>
      <c r="D717" s="242" t="s">
        <v>62</v>
      </c>
      <c r="E717" s="242"/>
      <c r="F717" s="242"/>
      <c r="G717" s="242">
        <f>G715</f>
        <v>512</v>
      </c>
      <c r="H717" s="142">
        <f t="shared" si="361"/>
        <v>512</v>
      </c>
      <c r="I717" s="274">
        <f t="shared" ref="I717" si="367">I715</f>
        <v>0</v>
      </c>
      <c r="J717" s="274">
        <f t="shared" si="363"/>
        <v>0</v>
      </c>
      <c r="K717" s="242">
        <f t="shared" si="364"/>
        <v>512</v>
      </c>
      <c r="L717" s="242" t="s">
        <v>62</v>
      </c>
      <c r="M717" s="150">
        <v>46022</v>
      </c>
      <c r="N717" s="150">
        <v>46022</v>
      </c>
      <c r="O717" s="156"/>
      <c r="P717" s="241" t="s">
        <v>62</v>
      </c>
      <c r="Q717" s="156"/>
      <c r="R717" s="156"/>
    </row>
    <row r="718" spans="1:18" s="56" customFormat="1" ht="74.45" customHeight="1" x14ac:dyDescent="0.25">
      <c r="A718" s="331" t="s">
        <v>300</v>
      </c>
      <c r="B718" s="137" t="str">
        <f>B710</f>
        <v>Результат предоставления субсидии 2 (код субсидии № 7033):</v>
      </c>
      <c r="C718" s="142" t="s">
        <v>191</v>
      </c>
      <c r="D718" s="141" t="s">
        <v>333</v>
      </c>
      <c r="E718" s="141" t="s">
        <v>320</v>
      </c>
      <c r="F718" s="142">
        <v>642</v>
      </c>
      <c r="G718" s="142">
        <v>792</v>
      </c>
      <c r="H718" s="142">
        <f t="shared" si="361"/>
        <v>792</v>
      </c>
      <c r="I718" s="142">
        <v>0</v>
      </c>
      <c r="J718" s="142">
        <f t="shared" si="363"/>
        <v>0</v>
      </c>
      <c r="K718" s="142">
        <f t="shared" si="364"/>
        <v>792</v>
      </c>
      <c r="L718" s="142"/>
      <c r="M718" s="242" t="s">
        <v>62</v>
      </c>
      <c r="N718" s="242" t="s">
        <v>62</v>
      </c>
      <c r="O718" s="156">
        <v>12711.6</v>
      </c>
      <c r="P718" s="156"/>
      <c r="Q718" s="156"/>
      <c r="R718" s="156"/>
    </row>
    <row r="719" spans="1:18" ht="15.75" x14ac:dyDescent="0.2">
      <c r="A719" s="332"/>
      <c r="B719" s="146" t="s">
        <v>70</v>
      </c>
      <c r="C719" s="242"/>
      <c r="D719" s="242" t="s">
        <v>62</v>
      </c>
      <c r="E719" s="242"/>
      <c r="F719" s="242"/>
      <c r="G719" s="242">
        <f>G718</f>
        <v>792</v>
      </c>
      <c r="H719" s="142">
        <f t="shared" si="361"/>
        <v>792</v>
      </c>
      <c r="I719" s="274">
        <f t="shared" ref="I719" si="368">I718</f>
        <v>0</v>
      </c>
      <c r="J719" s="274">
        <f t="shared" si="363"/>
        <v>0</v>
      </c>
      <c r="K719" s="242">
        <f t="shared" si="364"/>
        <v>792</v>
      </c>
      <c r="L719" s="242" t="s">
        <v>62</v>
      </c>
      <c r="M719" s="150">
        <v>46022</v>
      </c>
      <c r="N719" s="150">
        <v>46022</v>
      </c>
      <c r="O719" s="156"/>
      <c r="P719" s="241" t="s">
        <v>62</v>
      </c>
      <c r="Q719" s="156"/>
      <c r="R719" s="156"/>
    </row>
    <row r="720" spans="1:18" ht="14.25" x14ac:dyDescent="0.2">
      <c r="A720" s="332"/>
      <c r="B720" s="147" t="s">
        <v>76</v>
      </c>
      <c r="C720" s="242"/>
      <c r="D720" s="242"/>
      <c r="E720" s="242"/>
      <c r="F720" s="242"/>
      <c r="G720" s="242" t="s">
        <v>62</v>
      </c>
      <c r="H720" s="142" t="str">
        <f t="shared" si="361"/>
        <v>X</v>
      </c>
      <c r="I720" s="274" t="s">
        <v>62</v>
      </c>
      <c r="J720" s="274" t="str">
        <f t="shared" si="363"/>
        <v>X</v>
      </c>
      <c r="K720" s="242" t="str">
        <f t="shared" si="364"/>
        <v>X</v>
      </c>
      <c r="L720" s="242" t="s">
        <v>62</v>
      </c>
      <c r="M720" s="242"/>
      <c r="N720" s="242"/>
      <c r="O720" s="241" t="s">
        <v>62</v>
      </c>
      <c r="P720" s="241" t="s">
        <v>62</v>
      </c>
      <c r="Q720" s="241" t="s">
        <v>62</v>
      </c>
      <c r="R720" s="241" t="s">
        <v>62</v>
      </c>
    </row>
    <row r="721" spans="1:18" ht="65.45" customHeight="1" x14ac:dyDescent="0.2">
      <c r="A721" s="332"/>
      <c r="B721" s="148" t="s">
        <v>192</v>
      </c>
      <c r="C721" s="242"/>
      <c r="D721" s="242" t="s">
        <v>62</v>
      </c>
      <c r="E721" s="242"/>
      <c r="F721" s="242"/>
      <c r="G721" s="242">
        <f>G718</f>
        <v>792</v>
      </c>
      <c r="H721" s="142">
        <f t="shared" si="361"/>
        <v>792</v>
      </c>
      <c r="I721" s="274">
        <f t="shared" ref="I721" si="369">I718</f>
        <v>0</v>
      </c>
      <c r="J721" s="274">
        <f t="shared" si="363"/>
        <v>0</v>
      </c>
      <c r="K721" s="242">
        <f t="shared" si="364"/>
        <v>792</v>
      </c>
      <c r="L721" s="242" t="s">
        <v>62</v>
      </c>
      <c r="M721" s="150">
        <v>46022</v>
      </c>
      <c r="N721" s="150">
        <v>46022</v>
      </c>
      <c r="O721" s="156"/>
      <c r="P721" s="241" t="s">
        <v>62</v>
      </c>
      <c r="Q721" s="156"/>
      <c r="R721" s="156"/>
    </row>
    <row r="722" spans="1:18" ht="15" customHeight="1" x14ac:dyDescent="0.2">
      <c r="A722" s="332"/>
      <c r="B722" s="147" t="s">
        <v>193</v>
      </c>
      <c r="C722" s="242"/>
      <c r="D722" s="242"/>
      <c r="E722" s="242"/>
      <c r="F722" s="242"/>
      <c r="G722" s="242" t="s">
        <v>62</v>
      </c>
      <c r="H722" s="142" t="str">
        <f t="shared" si="361"/>
        <v>X</v>
      </c>
      <c r="I722" s="274" t="s">
        <v>62</v>
      </c>
      <c r="J722" s="274" t="str">
        <f t="shared" si="363"/>
        <v>X</v>
      </c>
      <c r="K722" s="242" t="str">
        <f t="shared" si="364"/>
        <v>X</v>
      </c>
      <c r="L722" s="242" t="s">
        <v>62</v>
      </c>
      <c r="M722" s="242"/>
      <c r="N722" s="242"/>
      <c r="O722" s="241" t="s">
        <v>62</v>
      </c>
      <c r="P722" s="241" t="s">
        <v>62</v>
      </c>
      <c r="Q722" s="241" t="s">
        <v>62</v>
      </c>
      <c r="R722" s="241" t="s">
        <v>62</v>
      </c>
    </row>
    <row r="723" spans="1:18" ht="38.65" customHeight="1" x14ac:dyDescent="0.2">
      <c r="A723" s="332"/>
      <c r="B723" s="148" t="s">
        <v>330</v>
      </c>
      <c r="C723" s="242"/>
      <c r="D723" s="242" t="s">
        <v>62</v>
      </c>
      <c r="E723" s="242"/>
      <c r="F723" s="242"/>
      <c r="G723" s="242">
        <f>G719</f>
        <v>792</v>
      </c>
      <c r="H723" s="142">
        <f t="shared" si="361"/>
        <v>792</v>
      </c>
      <c r="I723" s="274">
        <f t="shared" ref="I723" si="370">I719</f>
        <v>0</v>
      </c>
      <c r="J723" s="274">
        <f t="shared" si="363"/>
        <v>0</v>
      </c>
      <c r="K723" s="242">
        <f t="shared" si="364"/>
        <v>792</v>
      </c>
      <c r="L723" s="242" t="s">
        <v>62</v>
      </c>
      <c r="M723" s="150">
        <v>46022</v>
      </c>
      <c r="N723" s="150">
        <v>46022</v>
      </c>
      <c r="O723" s="156"/>
      <c r="P723" s="241" t="s">
        <v>62</v>
      </c>
      <c r="Q723" s="156"/>
      <c r="R723" s="156"/>
    </row>
    <row r="724" spans="1:18" ht="21" customHeight="1" x14ac:dyDescent="0.2">
      <c r="A724" s="332"/>
      <c r="B724" s="147" t="s">
        <v>71</v>
      </c>
      <c r="C724" s="242"/>
      <c r="D724" s="242"/>
      <c r="E724" s="242"/>
      <c r="F724" s="242"/>
      <c r="G724" s="242" t="s">
        <v>62</v>
      </c>
      <c r="H724" s="142" t="str">
        <f t="shared" si="361"/>
        <v>X</v>
      </c>
      <c r="I724" s="274" t="s">
        <v>62</v>
      </c>
      <c r="J724" s="274" t="str">
        <f t="shared" si="363"/>
        <v>X</v>
      </c>
      <c r="K724" s="242" t="str">
        <f t="shared" si="364"/>
        <v>X</v>
      </c>
      <c r="L724" s="242" t="s">
        <v>62</v>
      </c>
      <c r="M724" s="242"/>
      <c r="N724" s="242"/>
      <c r="O724" s="241" t="s">
        <v>62</v>
      </c>
      <c r="P724" s="241" t="s">
        <v>62</v>
      </c>
      <c r="Q724" s="241" t="s">
        <v>62</v>
      </c>
      <c r="R724" s="241" t="s">
        <v>62</v>
      </c>
    </row>
    <row r="725" spans="1:18" ht="21" customHeight="1" x14ac:dyDescent="0.2">
      <c r="A725" s="333"/>
      <c r="B725" s="148" t="s">
        <v>72</v>
      </c>
      <c r="C725" s="242"/>
      <c r="D725" s="242" t="s">
        <v>62</v>
      </c>
      <c r="E725" s="242"/>
      <c r="F725" s="242"/>
      <c r="G725" s="242">
        <f>G723</f>
        <v>792</v>
      </c>
      <c r="H725" s="142">
        <f t="shared" si="361"/>
        <v>792</v>
      </c>
      <c r="I725" s="274">
        <f t="shared" ref="I725" si="371">I723</f>
        <v>0</v>
      </c>
      <c r="J725" s="274">
        <f t="shared" si="363"/>
        <v>0</v>
      </c>
      <c r="K725" s="242">
        <f t="shared" si="364"/>
        <v>792</v>
      </c>
      <c r="L725" s="242" t="s">
        <v>62</v>
      </c>
      <c r="M725" s="150">
        <v>46022</v>
      </c>
      <c r="N725" s="150">
        <v>46022</v>
      </c>
      <c r="O725" s="156"/>
      <c r="P725" s="241" t="s">
        <v>62</v>
      </c>
      <c r="Q725" s="156"/>
      <c r="R725" s="156"/>
    </row>
    <row r="726" spans="1:18" s="56" customFormat="1" ht="74.45" customHeight="1" x14ac:dyDescent="0.25">
      <c r="A726" s="331" t="s">
        <v>301</v>
      </c>
      <c r="B726" s="137" t="str">
        <f>B718</f>
        <v>Результат предоставления субсидии 2 (код субсидии № 7033):</v>
      </c>
      <c r="C726" s="142" t="s">
        <v>191</v>
      </c>
      <c r="D726" s="141" t="s">
        <v>333</v>
      </c>
      <c r="E726" s="141" t="s">
        <v>320</v>
      </c>
      <c r="F726" s="142">
        <v>642</v>
      </c>
      <c r="G726" s="142">
        <v>973</v>
      </c>
      <c r="H726" s="142">
        <f t="shared" si="361"/>
        <v>973</v>
      </c>
      <c r="I726" s="142">
        <v>0</v>
      </c>
      <c r="J726" s="142">
        <f t="shared" si="363"/>
        <v>0</v>
      </c>
      <c r="K726" s="142">
        <f t="shared" si="364"/>
        <v>973</v>
      </c>
      <c r="L726" s="142"/>
      <c r="M726" s="242" t="s">
        <v>62</v>
      </c>
      <c r="N726" s="242" t="s">
        <v>62</v>
      </c>
      <c r="O726" s="156">
        <v>53233.2</v>
      </c>
      <c r="P726" s="156"/>
      <c r="Q726" s="156"/>
      <c r="R726" s="156"/>
    </row>
    <row r="727" spans="1:18" ht="15.75" x14ac:dyDescent="0.2">
      <c r="A727" s="332"/>
      <c r="B727" s="146" t="s">
        <v>70</v>
      </c>
      <c r="C727" s="242"/>
      <c r="D727" s="242" t="s">
        <v>62</v>
      </c>
      <c r="E727" s="242"/>
      <c r="F727" s="242"/>
      <c r="G727" s="242">
        <v>973</v>
      </c>
      <c r="H727" s="142">
        <f t="shared" si="361"/>
        <v>973</v>
      </c>
      <c r="I727" s="274">
        <v>0</v>
      </c>
      <c r="J727" s="274">
        <f t="shared" si="363"/>
        <v>0</v>
      </c>
      <c r="K727" s="242">
        <f t="shared" si="364"/>
        <v>973</v>
      </c>
      <c r="L727" s="242" t="s">
        <v>62</v>
      </c>
      <c r="M727" s="150">
        <v>46022</v>
      </c>
      <c r="N727" s="150">
        <v>46022</v>
      </c>
      <c r="O727" s="156"/>
      <c r="P727" s="241" t="s">
        <v>62</v>
      </c>
      <c r="Q727" s="156"/>
      <c r="R727" s="156"/>
    </row>
    <row r="728" spans="1:18" ht="14.25" x14ac:dyDescent="0.2">
      <c r="A728" s="332"/>
      <c r="B728" s="147" t="s">
        <v>76</v>
      </c>
      <c r="C728" s="242"/>
      <c r="D728" s="242"/>
      <c r="E728" s="242"/>
      <c r="F728" s="242"/>
      <c r="G728" s="242" t="s">
        <v>62</v>
      </c>
      <c r="H728" s="142" t="str">
        <f t="shared" si="361"/>
        <v>X</v>
      </c>
      <c r="I728" s="274" t="s">
        <v>62</v>
      </c>
      <c r="J728" s="274" t="str">
        <f t="shared" si="363"/>
        <v>X</v>
      </c>
      <c r="K728" s="242" t="str">
        <f t="shared" si="364"/>
        <v>X</v>
      </c>
      <c r="L728" s="242" t="s">
        <v>62</v>
      </c>
      <c r="M728" s="242"/>
      <c r="N728" s="242"/>
      <c r="O728" s="241" t="s">
        <v>62</v>
      </c>
      <c r="P728" s="241" t="s">
        <v>62</v>
      </c>
      <c r="Q728" s="241" t="s">
        <v>62</v>
      </c>
      <c r="R728" s="241" t="s">
        <v>62</v>
      </c>
    </row>
    <row r="729" spans="1:18" ht="65.45" customHeight="1" x14ac:dyDescent="0.2">
      <c r="A729" s="332"/>
      <c r="B729" s="148" t="s">
        <v>192</v>
      </c>
      <c r="C729" s="242"/>
      <c r="D729" s="242" t="s">
        <v>62</v>
      </c>
      <c r="E729" s="242"/>
      <c r="F729" s="242"/>
      <c r="G729" s="242">
        <v>973</v>
      </c>
      <c r="H729" s="142">
        <f t="shared" si="361"/>
        <v>973</v>
      </c>
      <c r="I729" s="274">
        <v>0</v>
      </c>
      <c r="J729" s="274">
        <f t="shared" si="363"/>
        <v>0</v>
      </c>
      <c r="K729" s="242">
        <f t="shared" si="364"/>
        <v>973</v>
      </c>
      <c r="L729" s="242" t="s">
        <v>62</v>
      </c>
      <c r="M729" s="150">
        <v>46022</v>
      </c>
      <c r="N729" s="150">
        <v>46022</v>
      </c>
      <c r="O729" s="156"/>
      <c r="P729" s="241" t="s">
        <v>62</v>
      </c>
      <c r="Q729" s="156"/>
      <c r="R729" s="156"/>
    </row>
    <row r="730" spans="1:18" ht="15" customHeight="1" x14ac:dyDescent="0.2">
      <c r="A730" s="332"/>
      <c r="B730" s="147" t="s">
        <v>193</v>
      </c>
      <c r="C730" s="242"/>
      <c r="D730" s="242"/>
      <c r="E730" s="242"/>
      <c r="F730" s="242"/>
      <c r="G730" s="242" t="s">
        <v>62</v>
      </c>
      <c r="H730" s="142" t="str">
        <f t="shared" si="361"/>
        <v>X</v>
      </c>
      <c r="I730" s="274" t="s">
        <v>62</v>
      </c>
      <c r="J730" s="274" t="str">
        <f t="shared" si="363"/>
        <v>X</v>
      </c>
      <c r="K730" s="242" t="str">
        <f t="shared" si="364"/>
        <v>X</v>
      </c>
      <c r="L730" s="242" t="s">
        <v>62</v>
      </c>
      <c r="M730" s="242"/>
      <c r="N730" s="242"/>
      <c r="O730" s="241" t="s">
        <v>62</v>
      </c>
      <c r="P730" s="241" t="s">
        <v>62</v>
      </c>
      <c r="Q730" s="241" t="s">
        <v>62</v>
      </c>
      <c r="R730" s="241" t="s">
        <v>62</v>
      </c>
    </row>
    <row r="731" spans="1:18" ht="38.65" customHeight="1" x14ac:dyDescent="0.2">
      <c r="A731" s="332"/>
      <c r="B731" s="148" t="s">
        <v>330</v>
      </c>
      <c r="C731" s="242"/>
      <c r="D731" s="242" t="s">
        <v>62</v>
      </c>
      <c r="E731" s="242"/>
      <c r="F731" s="242"/>
      <c r="G731" s="242">
        <v>973</v>
      </c>
      <c r="H731" s="142">
        <f t="shared" si="361"/>
        <v>973</v>
      </c>
      <c r="I731" s="274">
        <v>0</v>
      </c>
      <c r="J731" s="274">
        <f t="shared" si="363"/>
        <v>0</v>
      </c>
      <c r="K731" s="242">
        <f t="shared" si="364"/>
        <v>973</v>
      </c>
      <c r="L731" s="242" t="s">
        <v>62</v>
      </c>
      <c r="M731" s="150">
        <v>46022</v>
      </c>
      <c r="N731" s="150">
        <v>46022</v>
      </c>
      <c r="O731" s="156"/>
      <c r="P731" s="241" t="s">
        <v>62</v>
      </c>
      <c r="Q731" s="156"/>
      <c r="R731" s="156"/>
    </row>
    <row r="732" spans="1:18" ht="21" customHeight="1" x14ac:dyDescent="0.2">
      <c r="A732" s="332"/>
      <c r="B732" s="147" t="s">
        <v>71</v>
      </c>
      <c r="C732" s="242"/>
      <c r="D732" s="242"/>
      <c r="E732" s="242"/>
      <c r="F732" s="242"/>
      <c r="G732" s="242" t="s">
        <v>62</v>
      </c>
      <c r="H732" s="142" t="str">
        <f t="shared" si="361"/>
        <v>X</v>
      </c>
      <c r="I732" s="274" t="s">
        <v>62</v>
      </c>
      <c r="J732" s="274" t="str">
        <f t="shared" si="363"/>
        <v>X</v>
      </c>
      <c r="K732" s="242" t="str">
        <f t="shared" si="364"/>
        <v>X</v>
      </c>
      <c r="L732" s="242" t="s">
        <v>62</v>
      </c>
      <c r="M732" s="242"/>
      <c r="N732" s="242"/>
      <c r="O732" s="241" t="s">
        <v>62</v>
      </c>
      <c r="P732" s="241" t="s">
        <v>62</v>
      </c>
      <c r="Q732" s="241" t="s">
        <v>62</v>
      </c>
      <c r="R732" s="241" t="s">
        <v>62</v>
      </c>
    </row>
    <row r="733" spans="1:18" ht="21" customHeight="1" x14ac:dyDescent="0.2">
      <c r="A733" s="333"/>
      <c r="B733" s="148" t="s">
        <v>72</v>
      </c>
      <c r="C733" s="242"/>
      <c r="D733" s="242" t="s">
        <v>62</v>
      </c>
      <c r="E733" s="242"/>
      <c r="F733" s="242"/>
      <c r="G733" s="242">
        <v>973</v>
      </c>
      <c r="H733" s="142">
        <f t="shared" si="361"/>
        <v>973</v>
      </c>
      <c r="I733" s="274">
        <v>0</v>
      </c>
      <c r="J733" s="274">
        <f t="shared" si="363"/>
        <v>0</v>
      </c>
      <c r="K733" s="242">
        <f t="shared" si="364"/>
        <v>973</v>
      </c>
      <c r="L733" s="242" t="s">
        <v>62</v>
      </c>
      <c r="M733" s="150">
        <v>46022</v>
      </c>
      <c r="N733" s="150">
        <v>46022</v>
      </c>
      <c r="O733" s="156"/>
      <c r="P733" s="241" t="s">
        <v>62</v>
      </c>
      <c r="Q733" s="156"/>
      <c r="R733" s="156"/>
    </row>
    <row r="734" spans="1:18" s="56" customFormat="1" ht="74.45" customHeight="1" x14ac:dyDescent="0.25">
      <c r="A734" s="331" t="s">
        <v>302</v>
      </c>
      <c r="B734" s="137" t="str">
        <f>B726</f>
        <v>Результат предоставления субсидии 2 (код субсидии № 7033):</v>
      </c>
      <c r="C734" s="142" t="s">
        <v>191</v>
      </c>
      <c r="D734" s="141" t="s">
        <v>333</v>
      </c>
      <c r="E734" s="141" t="s">
        <v>320</v>
      </c>
      <c r="F734" s="142">
        <v>642</v>
      </c>
      <c r="G734" s="142">
        <v>623</v>
      </c>
      <c r="H734" s="142">
        <f t="shared" si="361"/>
        <v>623</v>
      </c>
      <c r="I734" s="142">
        <v>0</v>
      </c>
      <c r="J734" s="142">
        <f t="shared" si="363"/>
        <v>0</v>
      </c>
      <c r="K734" s="142">
        <f t="shared" si="364"/>
        <v>623</v>
      </c>
      <c r="L734" s="142"/>
      <c r="M734" s="242" t="s">
        <v>62</v>
      </c>
      <c r="N734" s="242" t="s">
        <v>62</v>
      </c>
      <c r="O734" s="156">
        <v>72312.5</v>
      </c>
      <c r="P734" s="156"/>
      <c r="Q734" s="156"/>
      <c r="R734" s="156"/>
    </row>
    <row r="735" spans="1:18" ht="15.75" x14ac:dyDescent="0.2">
      <c r="A735" s="332"/>
      <c r="B735" s="146" t="s">
        <v>70</v>
      </c>
      <c r="C735" s="242"/>
      <c r="D735" s="242" t="s">
        <v>62</v>
      </c>
      <c r="E735" s="242"/>
      <c r="F735" s="242"/>
      <c r="G735" s="242">
        <v>623</v>
      </c>
      <c r="H735" s="142">
        <f t="shared" si="361"/>
        <v>623</v>
      </c>
      <c r="I735" s="274">
        <v>0</v>
      </c>
      <c r="J735" s="274">
        <f t="shared" si="363"/>
        <v>0</v>
      </c>
      <c r="K735" s="242">
        <f t="shared" si="364"/>
        <v>623</v>
      </c>
      <c r="L735" s="242" t="s">
        <v>62</v>
      </c>
      <c r="M735" s="150">
        <v>46022</v>
      </c>
      <c r="N735" s="150">
        <v>46022</v>
      </c>
      <c r="O735" s="156"/>
      <c r="P735" s="241" t="s">
        <v>62</v>
      </c>
      <c r="Q735" s="156"/>
      <c r="R735" s="156"/>
    </row>
    <row r="736" spans="1:18" ht="14.25" x14ac:dyDescent="0.2">
      <c r="A736" s="332"/>
      <c r="B736" s="147" t="s">
        <v>76</v>
      </c>
      <c r="C736" s="242"/>
      <c r="D736" s="242"/>
      <c r="E736" s="242"/>
      <c r="F736" s="242"/>
      <c r="G736" s="242" t="s">
        <v>62</v>
      </c>
      <c r="H736" s="142" t="str">
        <f t="shared" si="361"/>
        <v>X</v>
      </c>
      <c r="I736" s="274" t="s">
        <v>62</v>
      </c>
      <c r="J736" s="274" t="str">
        <f t="shared" si="363"/>
        <v>X</v>
      </c>
      <c r="K736" s="242" t="str">
        <f t="shared" si="364"/>
        <v>X</v>
      </c>
      <c r="L736" s="242" t="s">
        <v>62</v>
      </c>
      <c r="M736" s="242"/>
      <c r="N736" s="242"/>
      <c r="O736" s="241" t="s">
        <v>62</v>
      </c>
      <c r="P736" s="241" t="s">
        <v>62</v>
      </c>
      <c r="Q736" s="241" t="s">
        <v>62</v>
      </c>
      <c r="R736" s="241" t="s">
        <v>62</v>
      </c>
    </row>
    <row r="737" spans="1:18" ht="65.45" customHeight="1" x14ac:dyDescent="0.2">
      <c r="A737" s="332"/>
      <c r="B737" s="148" t="s">
        <v>192</v>
      </c>
      <c r="C737" s="242"/>
      <c r="D737" s="242" t="s">
        <v>62</v>
      </c>
      <c r="E737" s="242"/>
      <c r="F737" s="242"/>
      <c r="G737" s="242">
        <v>623</v>
      </c>
      <c r="H737" s="142">
        <f t="shared" si="361"/>
        <v>623</v>
      </c>
      <c r="I737" s="274">
        <v>0</v>
      </c>
      <c r="J737" s="274">
        <f t="shared" si="363"/>
        <v>0</v>
      </c>
      <c r="K737" s="242">
        <f t="shared" si="364"/>
        <v>623</v>
      </c>
      <c r="L737" s="242" t="s">
        <v>62</v>
      </c>
      <c r="M737" s="150">
        <v>46022</v>
      </c>
      <c r="N737" s="150">
        <v>46022</v>
      </c>
      <c r="O737" s="156"/>
      <c r="P737" s="241" t="s">
        <v>62</v>
      </c>
      <c r="Q737" s="156"/>
      <c r="R737" s="156"/>
    </row>
    <row r="738" spans="1:18" ht="15" customHeight="1" x14ac:dyDescent="0.2">
      <c r="A738" s="332"/>
      <c r="B738" s="147" t="s">
        <v>193</v>
      </c>
      <c r="C738" s="242"/>
      <c r="D738" s="242"/>
      <c r="E738" s="242"/>
      <c r="F738" s="242"/>
      <c r="G738" s="242" t="s">
        <v>62</v>
      </c>
      <c r="H738" s="142" t="str">
        <f t="shared" si="361"/>
        <v>X</v>
      </c>
      <c r="I738" s="274" t="s">
        <v>62</v>
      </c>
      <c r="J738" s="274" t="str">
        <f t="shared" si="363"/>
        <v>X</v>
      </c>
      <c r="K738" s="242" t="str">
        <f t="shared" si="364"/>
        <v>X</v>
      </c>
      <c r="L738" s="242" t="s">
        <v>62</v>
      </c>
      <c r="M738" s="242"/>
      <c r="N738" s="242"/>
      <c r="O738" s="241" t="s">
        <v>62</v>
      </c>
      <c r="P738" s="241" t="s">
        <v>62</v>
      </c>
      <c r="Q738" s="241" t="s">
        <v>62</v>
      </c>
      <c r="R738" s="241" t="s">
        <v>62</v>
      </c>
    </row>
    <row r="739" spans="1:18" ht="38.65" customHeight="1" x14ac:dyDescent="0.2">
      <c r="A739" s="332"/>
      <c r="B739" s="148" t="s">
        <v>330</v>
      </c>
      <c r="C739" s="242"/>
      <c r="D739" s="242" t="s">
        <v>62</v>
      </c>
      <c r="E739" s="242"/>
      <c r="F739" s="242"/>
      <c r="G739" s="242">
        <v>623</v>
      </c>
      <c r="H739" s="142">
        <f t="shared" si="361"/>
        <v>623</v>
      </c>
      <c r="I739" s="274">
        <v>0</v>
      </c>
      <c r="J739" s="274">
        <f t="shared" si="363"/>
        <v>0</v>
      </c>
      <c r="K739" s="242">
        <f t="shared" si="364"/>
        <v>623</v>
      </c>
      <c r="L739" s="242" t="s">
        <v>62</v>
      </c>
      <c r="M739" s="150">
        <v>46022</v>
      </c>
      <c r="N739" s="150">
        <v>46022</v>
      </c>
      <c r="O739" s="156"/>
      <c r="P739" s="241" t="s">
        <v>62</v>
      </c>
      <c r="Q739" s="156"/>
      <c r="R739" s="156"/>
    </row>
    <row r="740" spans="1:18" ht="21" customHeight="1" x14ac:dyDescent="0.2">
      <c r="A740" s="332"/>
      <c r="B740" s="147" t="s">
        <v>71</v>
      </c>
      <c r="C740" s="242"/>
      <c r="D740" s="242"/>
      <c r="E740" s="242"/>
      <c r="F740" s="242"/>
      <c r="G740" s="242" t="s">
        <v>62</v>
      </c>
      <c r="H740" s="142" t="str">
        <f t="shared" si="361"/>
        <v>X</v>
      </c>
      <c r="I740" s="274" t="s">
        <v>62</v>
      </c>
      <c r="J740" s="274" t="str">
        <f t="shared" si="363"/>
        <v>X</v>
      </c>
      <c r="K740" s="242" t="str">
        <f t="shared" si="364"/>
        <v>X</v>
      </c>
      <c r="L740" s="242" t="s">
        <v>62</v>
      </c>
      <c r="M740" s="242"/>
      <c r="N740" s="242"/>
      <c r="O740" s="241" t="s">
        <v>62</v>
      </c>
      <c r="P740" s="241" t="s">
        <v>62</v>
      </c>
      <c r="Q740" s="241" t="s">
        <v>62</v>
      </c>
      <c r="R740" s="241" t="s">
        <v>62</v>
      </c>
    </row>
    <row r="741" spans="1:18" ht="21" customHeight="1" x14ac:dyDescent="0.2">
      <c r="A741" s="333"/>
      <c r="B741" s="148" t="s">
        <v>72</v>
      </c>
      <c r="C741" s="242"/>
      <c r="D741" s="242" t="s">
        <v>62</v>
      </c>
      <c r="E741" s="242"/>
      <c r="F741" s="242"/>
      <c r="G741" s="242">
        <v>623</v>
      </c>
      <c r="H741" s="142">
        <f t="shared" si="361"/>
        <v>623</v>
      </c>
      <c r="I741" s="274">
        <v>0</v>
      </c>
      <c r="J741" s="274">
        <f t="shared" si="363"/>
        <v>0</v>
      </c>
      <c r="K741" s="242">
        <f t="shared" si="364"/>
        <v>623</v>
      </c>
      <c r="L741" s="242" t="s">
        <v>62</v>
      </c>
      <c r="M741" s="150">
        <v>46022</v>
      </c>
      <c r="N741" s="150">
        <v>46022</v>
      </c>
      <c r="O741" s="156"/>
      <c r="P741" s="241" t="s">
        <v>62</v>
      </c>
      <c r="Q741" s="156"/>
      <c r="R741" s="156"/>
    </row>
    <row r="742" spans="1:18" s="56" customFormat="1" ht="74.45" customHeight="1" x14ac:dyDescent="0.25">
      <c r="A742" s="331" t="s">
        <v>303</v>
      </c>
      <c r="B742" s="137" t="str">
        <f>B734</f>
        <v>Результат предоставления субсидии 2 (код субсидии № 7033):</v>
      </c>
      <c r="C742" s="142" t="s">
        <v>191</v>
      </c>
      <c r="D742" s="141" t="s">
        <v>333</v>
      </c>
      <c r="E742" s="141" t="s">
        <v>320</v>
      </c>
      <c r="F742" s="142">
        <v>642</v>
      </c>
      <c r="G742" s="80">
        <f>630+1</f>
        <v>631</v>
      </c>
      <c r="H742" s="142">
        <f t="shared" si="361"/>
        <v>631</v>
      </c>
      <c r="I742" s="80">
        <v>1</v>
      </c>
      <c r="J742" s="80">
        <f t="shared" si="363"/>
        <v>1</v>
      </c>
      <c r="K742" s="80">
        <f t="shared" si="364"/>
        <v>631</v>
      </c>
      <c r="L742" s="80"/>
      <c r="M742" s="240" t="s">
        <v>62</v>
      </c>
      <c r="N742" s="240" t="s">
        <v>62</v>
      </c>
      <c r="O742" s="78">
        <v>10937.5</v>
      </c>
      <c r="P742" s="78"/>
      <c r="Q742" s="78">
        <v>0</v>
      </c>
      <c r="R742" s="78">
        <v>0</v>
      </c>
    </row>
    <row r="743" spans="1:18" ht="15.75" x14ac:dyDescent="0.2">
      <c r="A743" s="332"/>
      <c r="B743" s="146" t="s">
        <v>70</v>
      </c>
      <c r="C743" s="242"/>
      <c r="D743" s="242" t="s">
        <v>62</v>
      </c>
      <c r="E743" s="242"/>
      <c r="F743" s="242"/>
      <c r="G743" s="242">
        <f>G742</f>
        <v>631</v>
      </c>
      <c r="H743" s="142">
        <f t="shared" si="361"/>
        <v>631</v>
      </c>
      <c r="I743" s="274">
        <f t="shared" ref="I743" si="372">I742</f>
        <v>1</v>
      </c>
      <c r="J743" s="274">
        <f t="shared" si="363"/>
        <v>1</v>
      </c>
      <c r="K743" s="242">
        <f t="shared" si="364"/>
        <v>631</v>
      </c>
      <c r="L743" s="242" t="s">
        <v>62</v>
      </c>
      <c r="M743" s="150">
        <v>46022</v>
      </c>
      <c r="N743" s="150">
        <v>46022</v>
      </c>
      <c r="O743" s="156"/>
      <c r="P743" s="241" t="s">
        <v>62</v>
      </c>
      <c r="Q743" s="156"/>
      <c r="R743" s="156"/>
    </row>
    <row r="744" spans="1:18" ht="14.25" x14ac:dyDescent="0.2">
      <c r="A744" s="332"/>
      <c r="B744" s="147" t="s">
        <v>76</v>
      </c>
      <c r="C744" s="242"/>
      <c r="D744" s="242"/>
      <c r="E744" s="242"/>
      <c r="F744" s="242"/>
      <c r="G744" s="242" t="s">
        <v>62</v>
      </c>
      <c r="H744" s="142" t="str">
        <f t="shared" si="361"/>
        <v>X</v>
      </c>
      <c r="I744" s="274" t="s">
        <v>62</v>
      </c>
      <c r="J744" s="274" t="str">
        <f t="shared" si="363"/>
        <v>X</v>
      </c>
      <c r="K744" s="242" t="str">
        <f t="shared" si="364"/>
        <v>X</v>
      </c>
      <c r="L744" s="242" t="s">
        <v>62</v>
      </c>
      <c r="M744" s="242"/>
      <c r="N744" s="242"/>
      <c r="O744" s="241" t="s">
        <v>62</v>
      </c>
      <c r="P744" s="241" t="s">
        <v>62</v>
      </c>
      <c r="Q744" s="241" t="s">
        <v>62</v>
      </c>
      <c r="R744" s="241" t="s">
        <v>62</v>
      </c>
    </row>
    <row r="745" spans="1:18" ht="65.45" customHeight="1" x14ac:dyDescent="0.2">
      <c r="A745" s="332"/>
      <c r="B745" s="148" t="s">
        <v>192</v>
      </c>
      <c r="C745" s="242"/>
      <c r="D745" s="242" t="s">
        <v>62</v>
      </c>
      <c r="E745" s="242"/>
      <c r="F745" s="242"/>
      <c r="G745" s="242">
        <f>G742</f>
        <v>631</v>
      </c>
      <c r="H745" s="142">
        <f t="shared" si="361"/>
        <v>631</v>
      </c>
      <c r="I745" s="274">
        <f t="shared" ref="I745" si="373">I742</f>
        <v>1</v>
      </c>
      <c r="J745" s="274">
        <f t="shared" si="363"/>
        <v>1</v>
      </c>
      <c r="K745" s="242">
        <f t="shared" si="364"/>
        <v>631</v>
      </c>
      <c r="L745" s="242" t="s">
        <v>62</v>
      </c>
      <c r="M745" s="150">
        <v>46022</v>
      </c>
      <c r="N745" s="150">
        <v>46022</v>
      </c>
      <c r="O745" s="156"/>
      <c r="P745" s="241" t="s">
        <v>62</v>
      </c>
      <c r="Q745" s="156"/>
      <c r="R745" s="156"/>
    </row>
    <row r="746" spans="1:18" ht="15" customHeight="1" x14ac:dyDescent="0.2">
      <c r="A746" s="332"/>
      <c r="B746" s="147" t="s">
        <v>193</v>
      </c>
      <c r="C746" s="242"/>
      <c r="D746" s="242"/>
      <c r="E746" s="242"/>
      <c r="F746" s="242"/>
      <c r="G746" s="242" t="s">
        <v>62</v>
      </c>
      <c r="H746" s="142" t="str">
        <f t="shared" si="361"/>
        <v>X</v>
      </c>
      <c r="I746" s="274" t="s">
        <v>62</v>
      </c>
      <c r="J746" s="274" t="str">
        <f t="shared" si="363"/>
        <v>X</v>
      </c>
      <c r="K746" s="242" t="str">
        <f t="shared" si="364"/>
        <v>X</v>
      </c>
      <c r="L746" s="242" t="s">
        <v>62</v>
      </c>
      <c r="M746" s="242"/>
      <c r="N746" s="242"/>
      <c r="O746" s="241" t="s">
        <v>62</v>
      </c>
      <c r="P746" s="241" t="s">
        <v>62</v>
      </c>
      <c r="Q746" s="241" t="s">
        <v>62</v>
      </c>
      <c r="R746" s="241" t="s">
        <v>62</v>
      </c>
    </row>
    <row r="747" spans="1:18" ht="38.65" customHeight="1" x14ac:dyDescent="0.2">
      <c r="A747" s="332"/>
      <c r="B747" s="148" t="s">
        <v>330</v>
      </c>
      <c r="C747" s="242"/>
      <c r="D747" s="242" t="s">
        <v>62</v>
      </c>
      <c r="E747" s="242"/>
      <c r="F747" s="242"/>
      <c r="G747" s="242">
        <f>G743</f>
        <v>631</v>
      </c>
      <c r="H747" s="142">
        <f t="shared" si="361"/>
        <v>631</v>
      </c>
      <c r="I747" s="274">
        <f t="shared" ref="I747" si="374">I743</f>
        <v>1</v>
      </c>
      <c r="J747" s="274">
        <f t="shared" si="363"/>
        <v>1</v>
      </c>
      <c r="K747" s="242">
        <f t="shared" si="364"/>
        <v>631</v>
      </c>
      <c r="L747" s="242" t="s">
        <v>62</v>
      </c>
      <c r="M747" s="150">
        <v>46022</v>
      </c>
      <c r="N747" s="150">
        <v>46022</v>
      </c>
      <c r="O747" s="156"/>
      <c r="P747" s="241" t="s">
        <v>62</v>
      </c>
      <c r="Q747" s="156"/>
      <c r="R747" s="156"/>
    </row>
    <row r="748" spans="1:18" ht="21" customHeight="1" x14ac:dyDescent="0.2">
      <c r="A748" s="332"/>
      <c r="B748" s="147" t="s">
        <v>71</v>
      </c>
      <c r="C748" s="242"/>
      <c r="D748" s="242"/>
      <c r="E748" s="242"/>
      <c r="F748" s="242"/>
      <c r="G748" s="242" t="s">
        <v>62</v>
      </c>
      <c r="H748" s="142" t="str">
        <f t="shared" si="361"/>
        <v>X</v>
      </c>
      <c r="I748" s="274" t="s">
        <v>62</v>
      </c>
      <c r="J748" s="274" t="str">
        <f t="shared" si="363"/>
        <v>X</v>
      </c>
      <c r="K748" s="242" t="str">
        <f t="shared" si="364"/>
        <v>X</v>
      </c>
      <c r="L748" s="242" t="s">
        <v>62</v>
      </c>
      <c r="M748" s="242"/>
      <c r="N748" s="242"/>
      <c r="O748" s="241" t="s">
        <v>62</v>
      </c>
      <c r="P748" s="241" t="s">
        <v>62</v>
      </c>
      <c r="Q748" s="241" t="s">
        <v>62</v>
      </c>
      <c r="R748" s="241" t="s">
        <v>62</v>
      </c>
    </row>
    <row r="749" spans="1:18" ht="21" customHeight="1" x14ac:dyDescent="0.2">
      <c r="A749" s="333"/>
      <c r="B749" s="148" t="s">
        <v>72</v>
      </c>
      <c r="C749" s="242"/>
      <c r="D749" s="242" t="s">
        <v>62</v>
      </c>
      <c r="E749" s="242"/>
      <c r="F749" s="242"/>
      <c r="G749" s="242">
        <f>G747</f>
        <v>631</v>
      </c>
      <c r="H749" s="142">
        <f t="shared" si="361"/>
        <v>631</v>
      </c>
      <c r="I749" s="274">
        <f t="shared" ref="I749" si="375">I747</f>
        <v>1</v>
      </c>
      <c r="J749" s="274">
        <f t="shared" si="363"/>
        <v>1</v>
      </c>
      <c r="K749" s="242">
        <f t="shared" si="364"/>
        <v>631</v>
      </c>
      <c r="L749" s="242" t="s">
        <v>62</v>
      </c>
      <c r="M749" s="150">
        <v>46022</v>
      </c>
      <c r="N749" s="150">
        <v>46022</v>
      </c>
      <c r="O749" s="156"/>
      <c r="P749" s="241" t="s">
        <v>62</v>
      </c>
      <c r="Q749" s="156"/>
      <c r="R749" s="156"/>
    </row>
    <row r="750" spans="1:18" s="56" customFormat="1" ht="74.45" customHeight="1" x14ac:dyDescent="0.25">
      <c r="A750" s="331" t="s">
        <v>304</v>
      </c>
      <c r="B750" s="137" t="str">
        <f>B742</f>
        <v>Результат предоставления субсидии 2 (код субсидии № 7033):</v>
      </c>
      <c r="C750" s="142" t="s">
        <v>191</v>
      </c>
      <c r="D750" s="141" t="s">
        <v>333</v>
      </c>
      <c r="E750" s="141" t="s">
        <v>320</v>
      </c>
      <c r="F750" s="142">
        <v>642</v>
      </c>
      <c r="G750" s="142">
        <v>847</v>
      </c>
      <c r="H750" s="142">
        <f t="shared" si="361"/>
        <v>847</v>
      </c>
      <c r="I750" s="142">
        <v>0</v>
      </c>
      <c r="J750" s="142">
        <f t="shared" si="363"/>
        <v>0</v>
      </c>
      <c r="K750" s="142">
        <f t="shared" si="364"/>
        <v>847</v>
      </c>
      <c r="L750" s="142"/>
      <c r="M750" s="242" t="s">
        <v>62</v>
      </c>
      <c r="N750" s="242" t="s">
        <v>62</v>
      </c>
      <c r="O750" s="156">
        <v>61312.5</v>
      </c>
      <c r="P750" s="156"/>
      <c r="Q750" s="156"/>
      <c r="R750" s="156"/>
    </row>
    <row r="751" spans="1:18" ht="15.75" x14ac:dyDescent="0.2">
      <c r="A751" s="332"/>
      <c r="B751" s="146" t="s">
        <v>70</v>
      </c>
      <c r="C751" s="242"/>
      <c r="D751" s="242" t="s">
        <v>62</v>
      </c>
      <c r="E751" s="242"/>
      <c r="F751" s="242"/>
      <c r="G751" s="242">
        <f>G750</f>
        <v>847</v>
      </c>
      <c r="H751" s="142">
        <f t="shared" si="361"/>
        <v>847</v>
      </c>
      <c r="I751" s="274">
        <f t="shared" ref="I751" si="376">I750</f>
        <v>0</v>
      </c>
      <c r="J751" s="274">
        <f t="shared" si="363"/>
        <v>0</v>
      </c>
      <c r="K751" s="242">
        <f t="shared" si="364"/>
        <v>847</v>
      </c>
      <c r="L751" s="242" t="s">
        <v>62</v>
      </c>
      <c r="M751" s="150">
        <v>46022</v>
      </c>
      <c r="N751" s="150">
        <v>46022</v>
      </c>
      <c r="O751" s="156"/>
      <c r="P751" s="241" t="s">
        <v>62</v>
      </c>
      <c r="Q751" s="156"/>
      <c r="R751" s="156"/>
    </row>
    <row r="752" spans="1:18" ht="14.25" x14ac:dyDescent="0.2">
      <c r="A752" s="332"/>
      <c r="B752" s="147" t="s">
        <v>76</v>
      </c>
      <c r="C752" s="242"/>
      <c r="D752" s="242"/>
      <c r="E752" s="242"/>
      <c r="F752" s="242"/>
      <c r="G752" s="242" t="s">
        <v>62</v>
      </c>
      <c r="H752" s="142" t="str">
        <f t="shared" si="361"/>
        <v>X</v>
      </c>
      <c r="I752" s="274" t="s">
        <v>62</v>
      </c>
      <c r="J752" s="274" t="str">
        <f t="shared" si="363"/>
        <v>X</v>
      </c>
      <c r="K752" s="242" t="str">
        <f t="shared" si="364"/>
        <v>X</v>
      </c>
      <c r="L752" s="242" t="s">
        <v>62</v>
      </c>
      <c r="M752" s="242"/>
      <c r="N752" s="242"/>
      <c r="O752" s="241" t="s">
        <v>62</v>
      </c>
      <c r="P752" s="241" t="s">
        <v>62</v>
      </c>
      <c r="Q752" s="241" t="s">
        <v>62</v>
      </c>
      <c r="R752" s="241" t="s">
        <v>62</v>
      </c>
    </row>
    <row r="753" spans="1:18" ht="65.45" customHeight="1" x14ac:dyDescent="0.2">
      <c r="A753" s="332"/>
      <c r="B753" s="148" t="s">
        <v>192</v>
      </c>
      <c r="C753" s="242"/>
      <c r="D753" s="242" t="s">
        <v>62</v>
      </c>
      <c r="E753" s="242"/>
      <c r="F753" s="242"/>
      <c r="G753" s="242">
        <f>G750</f>
        <v>847</v>
      </c>
      <c r="H753" s="142">
        <f t="shared" si="361"/>
        <v>847</v>
      </c>
      <c r="I753" s="274">
        <f t="shared" ref="I753" si="377">I750</f>
        <v>0</v>
      </c>
      <c r="J753" s="274">
        <f t="shared" si="363"/>
        <v>0</v>
      </c>
      <c r="K753" s="242">
        <f t="shared" si="364"/>
        <v>847</v>
      </c>
      <c r="L753" s="242" t="s">
        <v>62</v>
      </c>
      <c r="M753" s="150">
        <v>46022</v>
      </c>
      <c r="N753" s="150">
        <v>46022</v>
      </c>
      <c r="O753" s="156"/>
      <c r="P753" s="241" t="s">
        <v>62</v>
      </c>
      <c r="Q753" s="156"/>
      <c r="R753" s="156"/>
    </row>
    <row r="754" spans="1:18" ht="15" customHeight="1" x14ac:dyDescent="0.2">
      <c r="A754" s="332"/>
      <c r="B754" s="147" t="s">
        <v>193</v>
      </c>
      <c r="C754" s="242"/>
      <c r="D754" s="242"/>
      <c r="E754" s="242"/>
      <c r="F754" s="242"/>
      <c r="G754" s="242" t="s">
        <v>62</v>
      </c>
      <c r="H754" s="142" t="str">
        <f t="shared" si="361"/>
        <v>X</v>
      </c>
      <c r="I754" s="274" t="s">
        <v>62</v>
      </c>
      <c r="J754" s="274" t="str">
        <f t="shared" si="363"/>
        <v>X</v>
      </c>
      <c r="K754" s="242" t="str">
        <f t="shared" si="364"/>
        <v>X</v>
      </c>
      <c r="L754" s="242" t="s">
        <v>62</v>
      </c>
      <c r="M754" s="242"/>
      <c r="N754" s="242"/>
      <c r="O754" s="241" t="s">
        <v>62</v>
      </c>
      <c r="P754" s="241" t="s">
        <v>62</v>
      </c>
      <c r="Q754" s="241" t="s">
        <v>62</v>
      </c>
      <c r="R754" s="241" t="s">
        <v>62</v>
      </c>
    </row>
    <row r="755" spans="1:18" ht="38.65" customHeight="1" x14ac:dyDescent="0.2">
      <c r="A755" s="332"/>
      <c r="B755" s="148" t="s">
        <v>330</v>
      </c>
      <c r="C755" s="242"/>
      <c r="D755" s="242" t="s">
        <v>62</v>
      </c>
      <c r="E755" s="242"/>
      <c r="F755" s="242"/>
      <c r="G755" s="242">
        <f>G751</f>
        <v>847</v>
      </c>
      <c r="H755" s="142">
        <f t="shared" si="361"/>
        <v>847</v>
      </c>
      <c r="I755" s="274">
        <f t="shared" ref="I755" si="378">I751</f>
        <v>0</v>
      </c>
      <c r="J755" s="274">
        <f t="shared" si="363"/>
        <v>0</v>
      </c>
      <c r="K755" s="242">
        <f t="shared" si="364"/>
        <v>847</v>
      </c>
      <c r="L755" s="242" t="s">
        <v>62</v>
      </c>
      <c r="M755" s="150">
        <v>46022</v>
      </c>
      <c r="N755" s="150">
        <v>46022</v>
      </c>
      <c r="O755" s="156"/>
      <c r="P755" s="241" t="s">
        <v>62</v>
      </c>
      <c r="Q755" s="156"/>
      <c r="R755" s="156"/>
    </row>
    <row r="756" spans="1:18" ht="21" customHeight="1" x14ac:dyDescent="0.2">
      <c r="A756" s="332"/>
      <c r="B756" s="147" t="s">
        <v>71</v>
      </c>
      <c r="C756" s="242"/>
      <c r="D756" s="242"/>
      <c r="E756" s="242"/>
      <c r="F756" s="242"/>
      <c r="G756" s="242" t="s">
        <v>62</v>
      </c>
      <c r="H756" s="142" t="str">
        <f t="shared" si="361"/>
        <v>X</v>
      </c>
      <c r="I756" s="274" t="s">
        <v>62</v>
      </c>
      <c r="J756" s="274" t="str">
        <f t="shared" si="363"/>
        <v>X</v>
      </c>
      <c r="K756" s="242" t="str">
        <f t="shared" si="364"/>
        <v>X</v>
      </c>
      <c r="L756" s="242" t="s">
        <v>62</v>
      </c>
      <c r="M756" s="242"/>
      <c r="N756" s="242"/>
      <c r="O756" s="241" t="s">
        <v>62</v>
      </c>
      <c r="P756" s="241" t="s">
        <v>62</v>
      </c>
      <c r="Q756" s="241" t="s">
        <v>62</v>
      </c>
      <c r="R756" s="241" t="s">
        <v>62</v>
      </c>
    </row>
    <row r="757" spans="1:18" ht="21" customHeight="1" x14ac:dyDescent="0.2">
      <c r="A757" s="333"/>
      <c r="B757" s="148" t="s">
        <v>72</v>
      </c>
      <c r="C757" s="242"/>
      <c r="D757" s="242" t="s">
        <v>62</v>
      </c>
      <c r="E757" s="242"/>
      <c r="F757" s="242"/>
      <c r="G757" s="242">
        <f>G755</f>
        <v>847</v>
      </c>
      <c r="H757" s="142">
        <f t="shared" si="361"/>
        <v>847</v>
      </c>
      <c r="I757" s="274">
        <f t="shared" ref="I757" si="379">I755</f>
        <v>0</v>
      </c>
      <c r="J757" s="274">
        <f t="shared" si="363"/>
        <v>0</v>
      </c>
      <c r="K757" s="242">
        <f t="shared" si="364"/>
        <v>847</v>
      </c>
      <c r="L757" s="242" t="s">
        <v>62</v>
      </c>
      <c r="M757" s="150">
        <v>46022</v>
      </c>
      <c r="N757" s="150">
        <v>46022</v>
      </c>
      <c r="O757" s="156"/>
      <c r="P757" s="241" t="s">
        <v>62</v>
      </c>
      <c r="Q757" s="156"/>
      <c r="R757" s="156"/>
    </row>
    <row r="758" spans="1:18" s="56" customFormat="1" ht="74.45" customHeight="1" x14ac:dyDescent="0.25">
      <c r="A758" s="331" t="s">
        <v>305</v>
      </c>
      <c r="B758" s="137" t="str">
        <f>B750</f>
        <v>Результат предоставления субсидии 2 (код субсидии № 7033):</v>
      </c>
      <c r="C758" s="142" t="s">
        <v>191</v>
      </c>
      <c r="D758" s="141" t="s">
        <v>333</v>
      </c>
      <c r="E758" s="141" t="s">
        <v>320</v>
      </c>
      <c r="F758" s="142">
        <v>642</v>
      </c>
      <c r="G758" s="142">
        <v>1297</v>
      </c>
      <c r="H758" s="142">
        <f t="shared" si="361"/>
        <v>1297</v>
      </c>
      <c r="I758" s="142">
        <v>1148</v>
      </c>
      <c r="J758" s="142">
        <f t="shared" si="363"/>
        <v>1148</v>
      </c>
      <c r="K758" s="142">
        <f t="shared" si="364"/>
        <v>1297</v>
      </c>
      <c r="L758" s="142"/>
      <c r="M758" s="242" t="s">
        <v>62</v>
      </c>
      <c r="N758" s="242" t="s">
        <v>62</v>
      </c>
      <c r="O758" s="156">
        <v>28914</v>
      </c>
      <c r="P758" s="156"/>
      <c r="Q758" s="156">
        <v>22627.08</v>
      </c>
      <c r="R758" s="156">
        <v>22627.08</v>
      </c>
    </row>
    <row r="759" spans="1:18" ht="15.75" x14ac:dyDescent="0.2">
      <c r="A759" s="332"/>
      <c r="B759" s="146" t="s">
        <v>70</v>
      </c>
      <c r="C759" s="242"/>
      <c r="D759" s="242" t="s">
        <v>62</v>
      </c>
      <c r="E759" s="242"/>
      <c r="F759" s="242"/>
      <c r="G759" s="242">
        <f>G758</f>
        <v>1297</v>
      </c>
      <c r="H759" s="142">
        <f t="shared" si="361"/>
        <v>1297</v>
      </c>
      <c r="I759" s="274">
        <f t="shared" ref="I759" si="380">I758</f>
        <v>1148</v>
      </c>
      <c r="J759" s="274">
        <f t="shared" si="363"/>
        <v>1148</v>
      </c>
      <c r="K759" s="242">
        <f t="shared" si="364"/>
        <v>1297</v>
      </c>
      <c r="L759" s="242" t="s">
        <v>62</v>
      </c>
      <c r="M759" s="150">
        <v>46022</v>
      </c>
      <c r="N759" s="150">
        <v>46022</v>
      </c>
      <c r="O759" s="156"/>
      <c r="P759" s="241" t="s">
        <v>62</v>
      </c>
      <c r="Q759" s="156"/>
      <c r="R759" s="156"/>
    </row>
    <row r="760" spans="1:18" ht="14.25" x14ac:dyDescent="0.2">
      <c r="A760" s="332"/>
      <c r="B760" s="147" t="s">
        <v>76</v>
      </c>
      <c r="C760" s="242"/>
      <c r="D760" s="242"/>
      <c r="E760" s="242"/>
      <c r="F760" s="242"/>
      <c r="G760" s="242" t="s">
        <v>62</v>
      </c>
      <c r="H760" s="142" t="str">
        <f t="shared" si="361"/>
        <v>X</v>
      </c>
      <c r="I760" s="274" t="s">
        <v>62</v>
      </c>
      <c r="J760" s="274" t="str">
        <f t="shared" si="363"/>
        <v>X</v>
      </c>
      <c r="K760" s="242" t="str">
        <f t="shared" si="364"/>
        <v>X</v>
      </c>
      <c r="L760" s="242" t="s">
        <v>62</v>
      </c>
      <c r="M760" s="242"/>
      <c r="N760" s="242"/>
      <c r="O760" s="241" t="s">
        <v>62</v>
      </c>
      <c r="P760" s="241" t="s">
        <v>62</v>
      </c>
      <c r="Q760" s="241" t="s">
        <v>62</v>
      </c>
      <c r="R760" s="241" t="s">
        <v>62</v>
      </c>
    </row>
    <row r="761" spans="1:18" ht="65.45" customHeight="1" x14ac:dyDescent="0.2">
      <c r="A761" s="332"/>
      <c r="B761" s="148" t="s">
        <v>192</v>
      </c>
      <c r="C761" s="242"/>
      <c r="D761" s="242" t="s">
        <v>62</v>
      </c>
      <c r="E761" s="242"/>
      <c r="F761" s="242"/>
      <c r="G761" s="242">
        <f>G758</f>
        <v>1297</v>
      </c>
      <c r="H761" s="142">
        <f t="shared" si="361"/>
        <v>1297</v>
      </c>
      <c r="I761" s="274">
        <f t="shared" ref="I761" si="381">I758</f>
        <v>1148</v>
      </c>
      <c r="J761" s="274">
        <f t="shared" si="363"/>
        <v>1148</v>
      </c>
      <c r="K761" s="242">
        <f t="shared" si="364"/>
        <v>1297</v>
      </c>
      <c r="L761" s="242" t="s">
        <v>62</v>
      </c>
      <c r="M761" s="150">
        <v>46022</v>
      </c>
      <c r="N761" s="150">
        <v>46022</v>
      </c>
      <c r="O761" s="156"/>
      <c r="P761" s="241" t="s">
        <v>62</v>
      </c>
      <c r="Q761" s="156"/>
      <c r="R761" s="156"/>
    </row>
    <row r="762" spans="1:18" ht="15" customHeight="1" x14ac:dyDescent="0.2">
      <c r="A762" s="332"/>
      <c r="B762" s="147" t="s">
        <v>193</v>
      </c>
      <c r="C762" s="242"/>
      <c r="D762" s="242"/>
      <c r="E762" s="242"/>
      <c r="F762" s="242"/>
      <c r="G762" s="242" t="s">
        <v>62</v>
      </c>
      <c r="H762" s="142" t="str">
        <f t="shared" si="361"/>
        <v>X</v>
      </c>
      <c r="I762" s="274" t="s">
        <v>62</v>
      </c>
      <c r="J762" s="274" t="str">
        <f t="shared" si="363"/>
        <v>X</v>
      </c>
      <c r="K762" s="242" t="str">
        <f t="shared" si="364"/>
        <v>X</v>
      </c>
      <c r="L762" s="242" t="s">
        <v>62</v>
      </c>
      <c r="M762" s="242"/>
      <c r="N762" s="242"/>
      <c r="O762" s="241" t="s">
        <v>62</v>
      </c>
      <c r="P762" s="241" t="s">
        <v>62</v>
      </c>
      <c r="Q762" s="241" t="s">
        <v>62</v>
      </c>
      <c r="R762" s="241" t="s">
        <v>62</v>
      </c>
    </row>
    <row r="763" spans="1:18" ht="38.65" customHeight="1" x14ac:dyDescent="0.2">
      <c r="A763" s="332"/>
      <c r="B763" s="148" t="s">
        <v>330</v>
      </c>
      <c r="C763" s="242"/>
      <c r="D763" s="242" t="s">
        <v>62</v>
      </c>
      <c r="E763" s="242"/>
      <c r="F763" s="242"/>
      <c r="G763" s="242">
        <f>G759</f>
        <v>1297</v>
      </c>
      <c r="H763" s="142">
        <f t="shared" si="361"/>
        <v>1297</v>
      </c>
      <c r="I763" s="274">
        <f t="shared" ref="I763" si="382">I759</f>
        <v>1148</v>
      </c>
      <c r="J763" s="274">
        <f t="shared" si="363"/>
        <v>1148</v>
      </c>
      <c r="K763" s="242">
        <f t="shared" si="364"/>
        <v>1297</v>
      </c>
      <c r="L763" s="242" t="s">
        <v>62</v>
      </c>
      <c r="M763" s="150">
        <v>46022</v>
      </c>
      <c r="N763" s="150">
        <v>46022</v>
      </c>
      <c r="O763" s="156"/>
      <c r="P763" s="241" t="s">
        <v>62</v>
      </c>
      <c r="Q763" s="156"/>
      <c r="R763" s="156"/>
    </row>
    <row r="764" spans="1:18" ht="21" customHeight="1" x14ac:dyDescent="0.2">
      <c r="A764" s="332"/>
      <c r="B764" s="147" t="s">
        <v>71</v>
      </c>
      <c r="C764" s="242"/>
      <c r="D764" s="242"/>
      <c r="E764" s="242"/>
      <c r="F764" s="242"/>
      <c r="G764" s="242" t="s">
        <v>62</v>
      </c>
      <c r="H764" s="142" t="str">
        <f t="shared" si="361"/>
        <v>X</v>
      </c>
      <c r="I764" s="274" t="s">
        <v>62</v>
      </c>
      <c r="J764" s="274" t="str">
        <f t="shared" si="363"/>
        <v>X</v>
      </c>
      <c r="K764" s="242" t="str">
        <f t="shared" si="364"/>
        <v>X</v>
      </c>
      <c r="L764" s="242" t="s">
        <v>62</v>
      </c>
      <c r="M764" s="242"/>
      <c r="N764" s="242"/>
      <c r="O764" s="241" t="s">
        <v>62</v>
      </c>
      <c r="P764" s="241" t="s">
        <v>62</v>
      </c>
      <c r="Q764" s="241" t="s">
        <v>62</v>
      </c>
      <c r="R764" s="241" t="s">
        <v>62</v>
      </c>
    </row>
    <row r="765" spans="1:18" ht="21" customHeight="1" x14ac:dyDescent="0.2">
      <c r="A765" s="333"/>
      <c r="B765" s="148" t="s">
        <v>72</v>
      </c>
      <c r="C765" s="242"/>
      <c r="D765" s="242" t="s">
        <v>62</v>
      </c>
      <c r="E765" s="242"/>
      <c r="F765" s="242"/>
      <c r="G765" s="242">
        <f>G763</f>
        <v>1297</v>
      </c>
      <c r="H765" s="142">
        <f t="shared" si="361"/>
        <v>1297</v>
      </c>
      <c r="I765" s="274">
        <f t="shared" ref="I765" si="383">I763</f>
        <v>1148</v>
      </c>
      <c r="J765" s="274">
        <f t="shared" si="363"/>
        <v>1148</v>
      </c>
      <c r="K765" s="242">
        <f t="shared" si="364"/>
        <v>1297</v>
      </c>
      <c r="L765" s="242" t="s">
        <v>62</v>
      </c>
      <c r="M765" s="150">
        <v>46022</v>
      </c>
      <c r="N765" s="150">
        <v>46022</v>
      </c>
      <c r="O765" s="156"/>
      <c r="P765" s="241" t="s">
        <v>62</v>
      </c>
      <c r="Q765" s="156"/>
      <c r="R765" s="156"/>
    </row>
    <row r="766" spans="1:18" s="56" customFormat="1" ht="74.45" customHeight="1" x14ac:dyDescent="0.25">
      <c r="A766" s="331" t="s">
        <v>306</v>
      </c>
      <c r="B766" s="137" t="str">
        <f>B758</f>
        <v>Результат предоставления субсидии 2 (код субсидии № 7033):</v>
      </c>
      <c r="C766" s="142" t="s">
        <v>191</v>
      </c>
      <c r="D766" s="141" t="s">
        <v>333</v>
      </c>
      <c r="E766" s="141" t="s">
        <v>320</v>
      </c>
      <c r="F766" s="142">
        <v>642</v>
      </c>
      <c r="G766" s="80">
        <v>506</v>
      </c>
      <c r="H766" s="142">
        <f t="shared" si="361"/>
        <v>506</v>
      </c>
      <c r="I766" s="80">
        <v>0</v>
      </c>
      <c r="J766" s="80">
        <f t="shared" si="363"/>
        <v>0</v>
      </c>
      <c r="K766" s="80">
        <f t="shared" si="364"/>
        <v>506</v>
      </c>
      <c r="L766" s="80"/>
      <c r="M766" s="240" t="s">
        <v>62</v>
      </c>
      <c r="N766" s="240" t="s">
        <v>62</v>
      </c>
      <c r="O766" s="78">
        <v>95038.6</v>
      </c>
      <c r="P766" s="78"/>
      <c r="Q766" s="78"/>
      <c r="R766" s="78"/>
    </row>
    <row r="767" spans="1:18" ht="15.75" x14ac:dyDescent="0.2">
      <c r="A767" s="332"/>
      <c r="B767" s="146" t="s">
        <v>70</v>
      </c>
      <c r="C767" s="242"/>
      <c r="D767" s="242" t="s">
        <v>62</v>
      </c>
      <c r="E767" s="242"/>
      <c r="F767" s="242"/>
      <c r="G767" s="242">
        <f>G766</f>
        <v>506</v>
      </c>
      <c r="H767" s="142">
        <f t="shared" si="361"/>
        <v>506</v>
      </c>
      <c r="I767" s="274">
        <f t="shared" ref="I767" si="384">I766</f>
        <v>0</v>
      </c>
      <c r="J767" s="274">
        <f t="shared" si="363"/>
        <v>0</v>
      </c>
      <c r="K767" s="242">
        <f t="shared" si="364"/>
        <v>506</v>
      </c>
      <c r="L767" s="242" t="s">
        <v>62</v>
      </c>
      <c r="M767" s="150">
        <v>46022</v>
      </c>
      <c r="N767" s="150">
        <v>46022</v>
      </c>
      <c r="O767" s="156"/>
      <c r="P767" s="241" t="s">
        <v>62</v>
      </c>
      <c r="Q767" s="156"/>
      <c r="R767" s="156"/>
    </row>
    <row r="768" spans="1:18" ht="14.25" x14ac:dyDescent="0.2">
      <c r="A768" s="332"/>
      <c r="B768" s="147" t="s">
        <v>76</v>
      </c>
      <c r="C768" s="242"/>
      <c r="D768" s="242"/>
      <c r="E768" s="242"/>
      <c r="F768" s="242"/>
      <c r="G768" s="242" t="s">
        <v>62</v>
      </c>
      <c r="H768" s="142" t="str">
        <f t="shared" si="361"/>
        <v>X</v>
      </c>
      <c r="I768" s="274" t="s">
        <v>62</v>
      </c>
      <c r="J768" s="274" t="str">
        <f t="shared" si="363"/>
        <v>X</v>
      </c>
      <c r="K768" s="242" t="str">
        <f t="shared" si="364"/>
        <v>X</v>
      </c>
      <c r="L768" s="242" t="s">
        <v>62</v>
      </c>
      <c r="M768" s="242"/>
      <c r="N768" s="242"/>
      <c r="O768" s="241" t="s">
        <v>62</v>
      </c>
      <c r="P768" s="241" t="s">
        <v>62</v>
      </c>
      <c r="Q768" s="241" t="s">
        <v>62</v>
      </c>
      <c r="R768" s="241" t="s">
        <v>62</v>
      </c>
    </row>
    <row r="769" spans="1:18" ht="65.45" customHeight="1" x14ac:dyDescent="0.2">
      <c r="A769" s="332"/>
      <c r="B769" s="148" t="s">
        <v>192</v>
      </c>
      <c r="C769" s="242"/>
      <c r="D769" s="242" t="s">
        <v>62</v>
      </c>
      <c r="E769" s="242"/>
      <c r="F769" s="242"/>
      <c r="G769" s="242">
        <f>G766</f>
        <v>506</v>
      </c>
      <c r="H769" s="142">
        <f t="shared" si="361"/>
        <v>506</v>
      </c>
      <c r="I769" s="274">
        <f t="shared" ref="I769" si="385">I766</f>
        <v>0</v>
      </c>
      <c r="J769" s="274">
        <f t="shared" si="363"/>
        <v>0</v>
      </c>
      <c r="K769" s="242">
        <f t="shared" si="364"/>
        <v>506</v>
      </c>
      <c r="L769" s="242" t="s">
        <v>62</v>
      </c>
      <c r="M769" s="150">
        <v>46022</v>
      </c>
      <c r="N769" s="150">
        <v>46022</v>
      </c>
      <c r="O769" s="156"/>
      <c r="P769" s="241" t="s">
        <v>62</v>
      </c>
      <c r="Q769" s="156"/>
      <c r="R769" s="156"/>
    </row>
    <row r="770" spans="1:18" ht="15" customHeight="1" x14ac:dyDescent="0.2">
      <c r="A770" s="332"/>
      <c r="B770" s="147" t="s">
        <v>193</v>
      </c>
      <c r="C770" s="242"/>
      <c r="D770" s="242"/>
      <c r="E770" s="242"/>
      <c r="F770" s="242"/>
      <c r="G770" s="242" t="s">
        <v>62</v>
      </c>
      <c r="H770" s="142" t="str">
        <f t="shared" si="361"/>
        <v>X</v>
      </c>
      <c r="I770" s="274" t="s">
        <v>62</v>
      </c>
      <c r="J770" s="274" t="str">
        <f t="shared" si="363"/>
        <v>X</v>
      </c>
      <c r="K770" s="242" t="str">
        <f t="shared" si="364"/>
        <v>X</v>
      </c>
      <c r="L770" s="242" t="s">
        <v>62</v>
      </c>
      <c r="M770" s="242"/>
      <c r="N770" s="242"/>
      <c r="O770" s="241" t="s">
        <v>62</v>
      </c>
      <c r="P770" s="241" t="s">
        <v>62</v>
      </c>
      <c r="Q770" s="241" t="s">
        <v>62</v>
      </c>
      <c r="R770" s="241" t="s">
        <v>62</v>
      </c>
    </row>
    <row r="771" spans="1:18" ht="38.65" customHeight="1" x14ac:dyDescent="0.2">
      <c r="A771" s="332"/>
      <c r="B771" s="148" t="s">
        <v>330</v>
      </c>
      <c r="C771" s="242"/>
      <c r="D771" s="242" t="s">
        <v>62</v>
      </c>
      <c r="E771" s="242"/>
      <c r="F771" s="242"/>
      <c r="G771" s="242">
        <f>G767</f>
        <v>506</v>
      </c>
      <c r="H771" s="142">
        <f t="shared" si="361"/>
        <v>506</v>
      </c>
      <c r="I771" s="274">
        <f t="shared" ref="I771" si="386">I767</f>
        <v>0</v>
      </c>
      <c r="J771" s="274">
        <f t="shared" si="363"/>
        <v>0</v>
      </c>
      <c r="K771" s="242">
        <f t="shared" si="364"/>
        <v>506</v>
      </c>
      <c r="L771" s="242" t="s">
        <v>62</v>
      </c>
      <c r="M771" s="150">
        <v>46022</v>
      </c>
      <c r="N771" s="150">
        <v>46022</v>
      </c>
      <c r="O771" s="156"/>
      <c r="P771" s="241" t="s">
        <v>62</v>
      </c>
      <c r="Q771" s="156"/>
      <c r="R771" s="156"/>
    </row>
    <row r="772" spans="1:18" ht="21" customHeight="1" x14ac:dyDescent="0.2">
      <c r="A772" s="332"/>
      <c r="B772" s="147" t="s">
        <v>71</v>
      </c>
      <c r="C772" s="242"/>
      <c r="D772" s="242"/>
      <c r="E772" s="242"/>
      <c r="F772" s="242"/>
      <c r="G772" s="242" t="s">
        <v>62</v>
      </c>
      <c r="H772" s="142" t="str">
        <f t="shared" si="361"/>
        <v>X</v>
      </c>
      <c r="I772" s="274" t="s">
        <v>62</v>
      </c>
      <c r="J772" s="274" t="str">
        <f t="shared" si="363"/>
        <v>X</v>
      </c>
      <c r="K772" s="242" t="str">
        <f t="shared" si="364"/>
        <v>X</v>
      </c>
      <c r="L772" s="242" t="s">
        <v>62</v>
      </c>
      <c r="M772" s="242"/>
      <c r="N772" s="242"/>
      <c r="O772" s="241" t="s">
        <v>62</v>
      </c>
      <c r="P772" s="241" t="s">
        <v>62</v>
      </c>
      <c r="Q772" s="241" t="s">
        <v>62</v>
      </c>
      <c r="R772" s="241" t="s">
        <v>62</v>
      </c>
    </row>
    <row r="773" spans="1:18" ht="21" customHeight="1" x14ac:dyDescent="0.2">
      <c r="A773" s="333"/>
      <c r="B773" s="148" t="s">
        <v>72</v>
      </c>
      <c r="C773" s="242"/>
      <c r="D773" s="242" t="s">
        <v>62</v>
      </c>
      <c r="E773" s="242"/>
      <c r="F773" s="242"/>
      <c r="G773" s="242">
        <f>G771</f>
        <v>506</v>
      </c>
      <c r="H773" s="142">
        <f t="shared" si="361"/>
        <v>506</v>
      </c>
      <c r="I773" s="274">
        <f t="shared" ref="I773" si="387">I771</f>
        <v>0</v>
      </c>
      <c r="J773" s="274">
        <f t="shared" si="363"/>
        <v>0</v>
      </c>
      <c r="K773" s="242">
        <f t="shared" si="364"/>
        <v>506</v>
      </c>
      <c r="L773" s="242" t="s">
        <v>62</v>
      </c>
      <c r="M773" s="150">
        <v>46022</v>
      </c>
      <c r="N773" s="150">
        <v>46022</v>
      </c>
      <c r="O773" s="156"/>
      <c r="P773" s="241" t="s">
        <v>62</v>
      </c>
      <c r="Q773" s="156"/>
      <c r="R773" s="156"/>
    </row>
    <row r="774" spans="1:18" s="56" customFormat="1" ht="74.45" customHeight="1" x14ac:dyDescent="0.25">
      <c r="A774" s="331" t="s">
        <v>307</v>
      </c>
      <c r="B774" s="137" t="str">
        <f>B766</f>
        <v>Результат предоставления субсидии 2 (код субсидии № 7033):</v>
      </c>
      <c r="C774" s="142" t="s">
        <v>191</v>
      </c>
      <c r="D774" s="141" t="s">
        <v>333</v>
      </c>
      <c r="E774" s="141" t="s">
        <v>320</v>
      </c>
      <c r="F774" s="142">
        <v>642</v>
      </c>
      <c r="G774" s="142">
        <v>462</v>
      </c>
      <c r="H774" s="142">
        <f t="shared" si="361"/>
        <v>462</v>
      </c>
      <c r="I774" s="142">
        <v>0</v>
      </c>
      <c r="J774" s="142">
        <f t="shared" si="363"/>
        <v>0</v>
      </c>
      <c r="K774" s="142">
        <f t="shared" si="364"/>
        <v>462</v>
      </c>
      <c r="L774" s="142"/>
      <c r="M774" s="242" t="s">
        <v>62</v>
      </c>
      <c r="N774" s="242" t="s">
        <v>62</v>
      </c>
      <c r="O774" s="156">
        <v>32356.94</v>
      </c>
      <c r="P774" s="156"/>
      <c r="Q774" s="156"/>
      <c r="R774" s="156"/>
    </row>
    <row r="775" spans="1:18" ht="15.75" x14ac:dyDescent="0.2">
      <c r="A775" s="332"/>
      <c r="B775" s="146" t="s">
        <v>70</v>
      </c>
      <c r="C775" s="242"/>
      <c r="D775" s="242" t="s">
        <v>62</v>
      </c>
      <c r="E775" s="242"/>
      <c r="F775" s="242"/>
      <c r="G775" s="242">
        <v>462</v>
      </c>
      <c r="H775" s="142">
        <f t="shared" ref="H775:H838" si="388">G775</f>
        <v>462</v>
      </c>
      <c r="I775" s="274">
        <v>0</v>
      </c>
      <c r="J775" s="274">
        <f t="shared" ref="J775:J838" si="389">I775</f>
        <v>0</v>
      </c>
      <c r="K775" s="242">
        <f t="shared" ref="K775:K838" si="390">G775</f>
        <v>462</v>
      </c>
      <c r="L775" s="242" t="s">
        <v>62</v>
      </c>
      <c r="M775" s="150">
        <v>46022</v>
      </c>
      <c r="N775" s="150">
        <v>46022</v>
      </c>
      <c r="O775" s="156"/>
      <c r="P775" s="241" t="s">
        <v>62</v>
      </c>
      <c r="Q775" s="156"/>
      <c r="R775" s="156"/>
    </row>
    <row r="776" spans="1:18" ht="14.25" x14ac:dyDescent="0.2">
      <c r="A776" s="332"/>
      <c r="B776" s="147" t="s">
        <v>76</v>
      </c>
      <c r="C776" s="242"/>
      <c r="D776" s="242"/>
      <c r="E776" s="242"/>
      <c r="F776" s="242"/>
      <c r="G776" s="242" t="s">
        <v>62</v>
      </c>
      <c r="H776" s="142" t="str">
        <f t="shared" si="388"/>
        <v>X</v>
      </c>
      <c r="I776" s="274" t="s">
        <v>62</v>
      </c>
      <c r="J776" s="274" t="str">
        <f t="shared" si="389"/>
        <v>X</v>
      </c>
      <c r="K776" s="242" t="str">
        <f t="shared" si="390"/>
        <v>X</v>
      </c>
      <c r="L776" s="242" t="s">
        <v>62</v>
      </c>
      <c r="M776" s="242"/>
      <c r="N776" s="242"/>
      <c r="O776" s="241" t="s">
        <v>62</v>
      </c>
      <c r="P776" s="241" t="s">
        <v>62</v>
      </c>
      <c r="Q776" s="241" t="s">
        <v>62</v>
      </c>
      <c r="R776" s="241" t="s">
        <v>62</v>
      </c>
    </row>
    <row r="777" spans="1:18" ht="65.45" customHeight="1" x14ac:dyDescent="0.2">
      <c r="A777" s="332"/>
      <c r="B777" s="148" t="s">
        <v>192</v>
      </c>
      <c r="C777" s="242"/>
      <c r="D777" s="242" t="s">
        <v>62</v>
      </c>
      <c r="E777" s="242"/>
      <c r="F777" s="242"/>
      <c r="G777" s="242">
        <v>462</v>
      </c>
      <c r="H777" s="142">
        <f t="shared" si="388"/>
        <v>462</v>
      </c>
      <c r="I777" s="274">
        <v>0</v>
      </c>
      <c r="J777" s="274">
        <f t="shared" si="389"/>
        <v>0</v>
      </c>
      <c r="K777" s="242">
        <f t="shared" si="390"/>
        <v>462</v>
      </c>
      <c r="L777" s="242" t="s">
        <v>62</v>
      </c>
      <c r="M777" s="150">
        <v>46022</v>
      </c>
      <c r="N777" s="150">
        <v>46022</v>
      </c>
      <c r="O777" s="156"/>
      <c r="P777" s="241" t="s">
        <v>62</v>
      </c>
      <c r="Q777" s="156"/>
      <c r="R777" s="156"/>
    </row>
    <row r="778" spans="1:18" ht="15" customHeight="1" x14ac:dyDescent="0.2">
      <c r="A778" s="332"/>
      <c r="B778" s="147" t="s">
        <v>193</v>
      </c>
      <c r="C778" s="242"/>
      <c r="D778" s="242"/>
      <c r="E778" s="242"/>
      <c r="F778" s="242"/>
      <c r="G778" s="242" t="s">
        <v>62</v>
      </c>
      <c r="H778" s="142" t="str">
        <f t="shared" si="388"/>
        <v>X</v>
      </c>
      <c r="I778" s="274" t="s">
        <v>62</v>
      </c>
      <c r="J778" s="274" t="str">
        <f t="shared" si="389"/>
        <v>X</v>
      </c>
      <c r="K778" s="242" t="str">
        <f t="shared" si="390"/>
        <v>X</v>
      </c>
      <c r="L778" s="242" t="s">
        <v>62</v>
      </c>
      <c r="M778" s="242"/>
      <c r="N778" s="242"/>
      <c r="O778" s="241" t="s">
        <v>62</v>
      </c>
      <c r="P778" s="241" t="s">
        <v>62</v>
      </c>
      <c r="Q778" s="241" t="s">
        <v>62</v>
      </c>
      <c r="R778" s="241" t="s">
        <v>62</v>
      </c>
    </row>
    <row r="779" spans="1:18" ht="38.65" customHeight="1" x14ac:dyDescent="0.2">
      <c r="A779" s="332"/>
      <c r="B779" s="148" t="s">
        <v>330</v>
      </c>
      <c r="C779" s="242"/>
      <c r="D779" s="242" t="s">
        <v>62</v>
      </c>
      <c r="E779" s="242"/>
      <c r="F779" s="242"/>
      <c r="G779" s="242">
        <v>462</v>
      </c>
      <c r="H779" s="142">
        <f t="shared" si="388"/>
        <v>462</v>
      </c>
      <c r="I779" s="274">
        <v>0</v>
      </c>
      <c r="J779" s="274">
        <f t="shared" si="389"/>
        <v>0</v>
      </c>
      <c r="K779" s="242">
        <f t="shared" si="390"/>
        <v>462</v>
      </c>
      <c r="L779" s="242" t="s">
        <v>62</v>
      </c>
      <c r="M779" s="150">
        <v>46022</v>
      </c>
      <c r="N779" s="150">
        <v>46022</v>
      </c>
      <c r="O779" s="156"/>
      <c r="P779" s="241" t="s">
        <v>62</v>
      </c>
      <c r="Q779" s="156"/>
      <c r="R779" s="156"/>
    </row>
    <row r="780" spans="1:18" ht="21" customHeight="1" x14ac:dyDescent="0.2">
      <c r="A780" s="332"/>
      <c r="B780" s="147" t="s">
        <v>71</v>
      </c>
      <c r="C780" s="242"/>
      <c r="D780" s="242"/>
      <c r="E780" s="242"/>
      <c r="F780" s="242"/>
      <c r="G780" s="242" t="s">
        <v>62</v>
      </c>
      <c r="H780" s="142" t="str">
        <f t="shared" si="388"/>
        <v>X</v>
      </c>
      <c r="I780" s="274" t="s">
        <v>62</v>
      </c>
      <c r="J780" s="274" t="str">
        <f t="shared" si="389"/>
        <v>X</v>
      </c>
      <c r="K780" s="242" t="str">
        <f t="shared" si="390"/>
        <v>X</v>
      </c>
      <c r="L780" s="242" t="s">
        <v>62</v>
      </c>
      <c r="M780" s="242"/>
      <c r="N780" s="242"/>
      <c r="O780" s="241" t="s">
        <v>62</v>
      </c>
      <c r="P780" s="241" t="s">
        <v>62</v>
      </c>
      <c r="Q780" s="241" t="s">
        <v>62</v>
      </c>
      <c r="R780" s="241" t="s">
        <v>62</v>
      </c>
    </row>
    <row r="781" spans="1:18" ht="21" customHeight="1" x14ac:dyDescent="0.2">
      <c r="A781" s="333"/>
      <c r="B781" s="148" t="s">
        <v>72</v>
      </c>
      <c r="C781" s="242"/>
      <c r="D781" s="242" t="s">
        <v>62</v>
      </c>
      <c r="E781" s="242"/>
      <c r="F781" s="242"/>
      <c r="G781" s="242">
        <v>462</v>
      </c>
      <c r="H781" s="142">
        <f t="shared" si="388"/>
        <v>462</v>
      </c>
      <c r="I781" s="274">
        <v>0</v>
      </c>
      <c r="J781" s="274">
        <f t="shared" si="389"/>
        <v>0</v>
      </c>
      <c r="K781" s="242">
        <f t="shared" si="390"/>
        <v>462</v>
      </c>
      <c r="L781" s="242" t="s">
        <v>62</v>
      </c>
      <c r="M781" s="150">
        <v>46022</v>
      </c>
      <c r="N781" s="150">
        <v>46022</v>
      </c>
      <c r="O781" s="156"/>
      <c r="P781" s="241" t="s">
        <v>62</v>
      </c>
      <c r="Q781" s="156"/>
      <c r="R781" s="156"/>
    </row>
    <row r="782" spans="1:18" s="56" customFormat="1" ht="74.45" customHeight="1" x14ac:dyDescent="0.25">
      <c r="A782" s="331" t="s">
        <v>308</v>
      </c>
      <c r="B782" s="137" t="str">
        <f>B774</f>
        <v>Результат предоставления субсидии 2 (код субсидии № 7033):</v>
      </c>
      <c r="C782" s="142" t="s">
        <v>191</v>
      </c>
      <c r="D782" s="141" t="s">
        <v>333</v>
      </c>
      <c r="E782" s="141" t="s">
        <v>320</v>
      </c>
      <c r="F782" s="142">
        <v>642</v>
      </c>
      <c r="G782" s="142">
        <v>775</v>
      </c>
      <c r="H782" s="142">
        <f t="shared" si="388"/>
        <v>775</v>
      </c>
      <c r="I782" s="142">
        <v>17</v>
      </c>
      <c r="J782" s="142">
        <f t="shared" si="389"/>
        <v>17</v>
      </c>
      <c r="K782" s="142">
        <f t="shared" si="390"/>
        <v>775</v>
      </c>
      <c r="L782" s="142"/>
      <c r="M782" s="242" t="s">
        <v>62</v>
      </c>
      <c r="N782" s="242" t="s">
        <v>62</v>
      </c>
      <c r="O782" s="156">
        <v>104704.9</v>
      </c>
      <c r="P782" s="156"/>
      <c r="Q782" s="156">
        <v>11852.43</v>
      </c>
      <c r="R782" s="156">
        <v>11852.43</v>
      </c>
    </row>
    <row r="783" spans="1:18" ht="15.75" x14ac:dyDescent="0.2">
      <c r="A783" s="332"/>
      <c r="B783" s="146" t="s">
        <v>70</v>
      </c>
      <c r="C783" s="242"/>
      <c r="D783" s="242" t="s">
        <v>62</v>
      </c>
      <c r="E783" s="242"/>
      <c r="F783" s="242"/>
      <c r="G783" s="242">
        <v>775</v>
      </c>
      <c r="H783" s="142">
        <f t="shared" si="388"/>
        <v>775</v>
      </c>
      <c r="I783" s="274">
        <v>0</v>
      </c>
      <c r="J783" s="274">
        <f t="shared" si="389"/>
        <v>0</v>
      </c>
      <c r="K783" s="242">
        <f t="shared" si="390"/>
        <v>775</v>
      </c>
      <c r="L783" s="242" t="s">
        <v>62</v>
      </c>
      <c r="M783" s="150">
        <v>46022</v>
      </c>
      <c r="N783" s="150">
        <v>46022</v>
      </c>
      <c r="O783" s="156"/>
      <c r="P783" s="241" t="s">
        <v>62</v>
      </c>
      <c r="Q783" s="156"/>
      <c r="R783" s="156"/>
    </row>
    <row r="784" spans="1:18" ht="14.25" x14ac:dyDescent="0.2">
      <c r="A784" s="332"/>
      <c r="B784" s="147" t="s">
        <v>76</v>
      </c>
      <c r="C784" s="242"/>
      <c r="D784" s="242"/>
      <c r="E784" s="242"/>
      <c r="F784" s="242"/>
      <c r="G784" s="242" t="s">
        <v>62</v>
      </c>
      <c r="H784" s="142" t="str">
        <f t="shared" si="388"/>
        <v>X</v>
      </c>
      <c r="I784" s="274" t="s">
        <v>62</v>
      </c>
      <c r="J784" s="274" t="str">
        <f t="shared" si="389"/>
        <v>X</v>
      </c>
      <c r="K784" s="242" t="str">
        <f t="shared" si="390"/>
        <v>X</v>
      </c>
      <c r="L784" s="242" t="s">
        <v>62</v>
      </c>
      <c r="M784" s="242"/>
      <c r="N784" s="242"/>
      <c r="O784" s="241" t="s">
        <v>62</v>
      </c>
      <c r="P784" s="241" t="s">
        <v>62</v>
      </c>
      <c r="Q784" s="241" t="s">
        <v>62</v>
      </c>
      <c r="R784" s="241" t="s">
        <v>62</v>
      </c>
    </row>
    <row r="785" spans="1:18" ht="65.45" customHeight="1" x14ac:dyDescent="0.2">
      <c r="A785" s="332"/>
      <c r="B785" s="148" t="s">
        <v>192</v>
      </c>
      <c r="C785" s="242"/>
      <c r="D785" s="242" t="s">
        <v>62</v>
      </c>
      <c r="E785" s="242"/>
      <c r="F785" s="242"/>
      <c r="G785" s="242">
        <v>775</v>
      </c>
      <c r="H785" s="142">
        <f t="shared" si="388"/>
        <v>775</v>
      </c>
      <c r="I785" s="274">
        <v>0</v>
      </c>
      <c r="J785" s="274">
        <f t="shared" si="389"/>
        <v>0</v>
      </c>
      <c r="K785" s="242">
        <f t="shared" si="390"/>
        <v>775</v>
      </c>
      <c r="L785" s="242" t="s">
        <v>62</v>
      </c>
      <c r="M785" s="150">
        <v>46022</v>
      </c>
      <c r="N785" s="150">
        <v>46022</v>
      </c>
      <c r="O785" s="156"/>
      <c r="P785" s="241" t="s">
        <v>62</v>
      </c>
      <c r="Q785" s="156"/>
      <c r="R785" s="156"/>
    </row>
    <row r="786" spans="1:18" ht="15" customHeight="1" x14ac:dyDescent="0.2">
      <c r="A786" s="332"/>
      <c r="B786" s="147" t="s">
        <v>193</v>
      </c>
      <c r="C786" s="242"/>
      <c r="D786" s="242"/>
      <c r="E786" s="242"/>
      <c r="F786" s="242"/>
      <c r="G786" s="242" t="s">
        <v>62</v>
      </c>
      <c r="H786" s="142" t="str">
        <f t="shared" si="388"/>
        <v>X</v>
      </c>
      <c r="I786" s="274" t="s">
        <v>62</v>
      </c>
      <c r="J786" s="274" t="str">
        <f t="shared" si="389"/>
        <v>X</v>
      </c>
      <c r="K786" s="242" t="str">
        <f t="shared" si="390"/>
        <v>X</v>
      </c>
      <c r="L786" s="242" t="s">
        <v>62</v>
      </c>
      <c r="M786" s="242"/>
      <c r="N786" s="242"/>
      <c r="O786" s="241" t="s">
        <v>62</v>
      </c>
      <c r="P786" s="241" t="s">
        <v>62</v>
      </c>
      <c r="Q786" s="241" t="s">
        <v>62</v>
      </c>
      <c r="R786" s="241" t="s">
        <v>62</v>
      </c>
    </row>
    <row r="787" spans="1:18" ht="38.65" customHeight="1" x14ac:dyDescent="0.2">
      <c r="A787" s="332"/>
      <c r="B787" s="148" t="s">
        <v>330</v>
      </c>
      <c r="C787" s="242"/>
      <c r="D787" s="242" t="s">
        <v>62</v>
      </c>
      <c r="E787" s="242"/>
      <c r="F787" s="242"/>
      <c r="G787" s="242">
        <v>775</v>
      </c>
      <c r="H787" s="142">
        <f t="shared" si="388"/>
        <v>775</v>
      </c>
      <c r="I787" s="274">
        <v>0</v>
      </c>
      <c r="J787" s="274">
        <f t="shared" si="389"/>
        <v>0</v>
      </c>
      <c r="K787" s="242">
        <f t="shared" si="390"/>
        <v>775</v>
      </c>
      <c r="L787" s="242" t="s">
        <v>62</v>
      </c>
      <c r="M787" s="150">
        <v>46022</v>
      </c>
      <c r="N787" s="150">
        <v>46022</v>
      </c>
      <c r="O787" s="156"/>
      <c r="P787" s="241" t="s">
        <v>62</v>
      </c>
      <c r="Q787" s="156"/>
      <c r="R787" s="156"/>
    </row>
    <row r="788" spans="1:18" ht="21" customHeight="1" x14ac:dyDescent="0.2">
      <c r="A788" s="332"/>
      <c r="B788" s="147" t="s">
        <v>71</v>
      </c>
      <c r="C788" s="242"/>
      <c r="D788" s="242"/>
      <c r="E788" s="242"/>
      <c r="F788" s="242"/>
      <c r="G788" s="242" t="s">
        <v>62</v>
      </c>
      <c r="H788" s="142" t="str">
        <f t="shared" si="388"/>
        <v>X</v>
      </c>
      <c r="I788" s="274" t="s">
        <v>62</v>
      </c>
      <c r="J788" s="274" t="str">
        <f t="shared" si="389"/>
        <v>X</v>
      </c>
      <c r="K788" s="242" t="str">
        <f t="shared" si="390"/>
        <v>X</v>
      </c>
      <c r="L788" s="242" t="s">
        <v>62</v>
      </c>
      <c r="M788" s="242"/>
      <c r="N788" s="242"/>
      <c r="O788" s="241" t="s">
        <v>62</v>
      </c>
      <c r="P788" s="241" t="s">
        <v>62</v>
      </c>
      <c r="Q788" s="241" t="s">
        <v>62</v>
      </c>
      <c r="R788" s="241" t="s">
        <v>62</v>
      </c>
    </row>
    <row r="789" spans="1:18" ht="21" customHeight="1" x14ac:dyDescent="0.2">
      <c r="A789" s="333"/>
      <c r="B789" s="148" t="s">
        <v>72</v>
      </c>
      <c r="C789" s="242"/>
      <c r="D789" s="242" t="s">
        <v>62</v>
      </c>
      <c r="E789" s="242"/>
      <c r="F789" s="242"/>
      <c r="G789" s="242">
        <v>775</v>
      </c>
      <c r="H789" s="142">
        <f t="shared" si="388"/>
        <v>775</v>
      </c>
      <c r="I789" s="274">
        <v>0</v>
      </c>
      <c r="J789" s="274">
        <f t="shared" si="389"/>
        <v>0</v>
      </c>
      <c r="K789" s="242">
        <f t="shared" si="390"/>
        <v>775</v>
      </c>
      <c r="L789" s="242" t="s">
        <v>62</v>
      </c>
      <c r="M789" s="150">
        <v>46022</v>
      </c>
      <c r="N789" s="150">
        <v>46022</v>
      </c>
      <c r="O789" s="156"/>
      <c r="P789" s="241" t="s">
        <v>62</v>
      </c>
      <c r="Q789" s="156"/>
      <c r="R789" s="156"/>
    </row>
    <row r="790" spans="1:18" s="56" customFormat="1" ht="74.45" customHeight="1" x14ac:dyDescent="0.25">
      <c r="A790" s="331" t="s">
        <v>309</v>
      </c>
      <c r="B790" s="137" t="str">
        <f>B782</f>
        <v>Результат предоставления субсидии 2 (код субсидии № 7033):</v>
      </c>
      <c r="C790" s="142" t="s">
        <v>191</v>
      </c>
      <c r="D790" s="141" t="s">
        <v>333</v>
      </c>
      <c r="E790" s="141" t="s">
        <v>320</v>
      </c>
      <c r="F790" s="142">
        <v>642</v>
      </c>
      <c r="G790" s="142">
        <v>651</v>
      </c>
      <c r="H790" s="142">
        <f t="shared" si="388"/>
        <v>651</v>
      </c>
      <c r="I790" s="142">
        <v>0</v>
      </c>
      <c r="J790" s="142">
        <f t="shared" si="389"/>
        <v>0</v>
      </c>
      <c r="K790" s="142">
        <f t="shared" si="390"/>
        <v>651</v>
      </c>
      <c r="L790" s="142"/>
      <c r="M790" s="242" t="s">
        <v>62</v>
      </c>
      <c r="N790" s="242" t="s">
        <v>62</v>
      </c>
      <c r="O790" s="156">
        <v>103552.82</v>
      </c>
      <c r="P790" s="156"/>
      <c r="Q790" s="156"/>
      <c r="R790" s="156"/>
    </row>
    <row r="791" spans="1:18" ht="15.75" x14ac:dyDescent="0.2">
      <c r="A791" s="332"/>
      <c r="B791" s="146" t="s">
        <v>70</v>
      </c>
      <c r="C791" s="242"/>
      <c r="D791" s="242" t="s">
        <v>62</v>
      </c>
      <c r="E791" s="242"/>
      <c r="F791" s="242"/>
      <c r="G791" s="242">
        <v>651</v>
      </c>
      <c r="H791" s="142">
        <f t="shared" si="388"/>
        <v>651</v>
      </c>
      <c r="I791" s="274">
        <v>0</v>
      </c>
      <c r="J791" s="274">
        <f t="shared" si="389"/>
        <v>0</v>
      </c>
      <c r="K791" s="242">
        <f t="shared" si="390"/>
        <v>651</v>
      </c>
      <c r="L791" s="242" t="s">
        <v>62</v>
      </c>
      <c r="M791" s="150">
        <v>46022</v>
      </c>
      <c r="N791" s="150">
        <v>46022</v>
      </c>
      <c r="O791" s="156"/>
      <c r="P791" s="241" t="s">
        <v>62</v>
      </c>
      <c r="Q791" s="156"/>
      <c r="R791" s="156"/>
    </row>
    <row r="792" spans="1:18" ht="14.25" x14ac:dyDescent="0.2">
      <c r="A792" s="332"/>
      <c r="B792" s="147" t="s">
        <v>76</v>
      </c>
      <c r="C792" s="242"/>
      <c r="D792" s="242"/>
      <c r="E792" s="242"/>
      <c r="F792" s="242"/>
      <c r="G792" s="242" t="s">
        <v>62</v>
      </c>
      <c r="H792" s="142" t="str">
        <f t="shared" si="388"/>
        <v>X</v>
      </c>
      <c r="I792" s="274" t="s">
        <v>62</v>
      </c>
      <c r="J792" s="274" t="str">
        <f t="shared" si="389"/>
        <v>X</v>
      </c>
      <c r="K792" s="242" t="str">
        <f t="shared" si="390"/>
        <v>X</v>
      </c>
      <c r="L792" s="242" t="s">
        <v>62</v>
      </c>
      <c r="M792" s="242"/>
      <c r="N792" s="242"/>
      <c r="O792" s="241" t="s">
        <v>62</v>
      </c>
      <c r="P792" s="241" t="s">
        <v>62</v>
      </c>
      <c r="Q792" s="241" t="s">
        <v>62</v>
      </c>
      <c r="R792" s="241" t="s">
        <v>62</v>
      </c>
    </row>
    <row r="793" spans="1:18" ht="65.45" customHeight="1" x14ac:dyDescent="0.2">
      <c r="A793" s="332"/>
      <c r="B793" s="148" t="s">
        <v>192</v>
      </c>
      <c r="C793" s="242"/>
      <c r="D793" s="242" t="s">
        <v>62</v>
      </c>
      <c r="E793" s="242"/>
      <c r="F793" s="242"/>
      <c r="G793" s="242">
        <v>651</v>
      </c>
      <c r="H793" s="142">
        <f t="shared" si="388"/>
        <v>651</v>
      </c>
      <c r="I793" s="274">
        <v>0</v>
      </c>
      <c r="J793" s="274">
        <f t="shared" si="389"/>
        <v>0</v>
      </c>
      <c r="K793" s="242">
        <f t="shared" si="390"/>
        <v>651</v>
      </c>
      <c r="L793" s="242" t="s">
        <v>62</v>
      </c>
      <c r="M793" s="150">
        <v>46022</v>
      </c>
      <c r="N793" s="150">
        <v>46022</v>
      </c>
      <c r="O793" s="156"/>
      <c r="P793" s="241" t="s">
        <v>62</v>
      </c>
      <c r="Q793" s="156"/>
      <c r="R793" s="156"/>
    </row>
    <row r="794" spans="1:18" ht="15" customHeight="1" x14ac:dyDescent="0.2">
      <c r="A794" s="332"/>
      <c r="B794" s="147" t="s">
        <v>193</v>
      </c>
      <c r="C794" s="242"/>
      <c r="D794" s="242"/>
      <c r="E794" s="242"/>
      <c r="F794" s="242"/>
      <c r="G794" s="242" t="s">
        <v>62</v>
      </c>
      <c r="H794" s="142" t="str">
        <f t="shared" si="388"/>
        <v>X</v>
      </c>
      <c r="I794" s="274" t="s">
        <v>62</v>
      </c>
      <c r="J794" s="274" t="str">
        <f t="shared" si="389"/>
        <v>X</v>
      </c>
      <c r="K794" s="242" t="str">
        <f t="shared" si="390"/>
        <v>X</v>
      </c>
      <c r="L794" s="242" t="s">
        <v>62</v>
      </c>
      <c r="M794" s="242"/>
      <c r="N794" s="242"/>
      <c r="O794" s="241" t="s">
        <v>62</v>
      </c>
      <c r="P794" s="241" t="s">
        <v>62</v>
      </c>
      <c r="Q794" s="241" t="s">
        <v>62</v>
      </c>
      <c r="R794" s="241" t="s">
        <v>62</v>
      </c>
    </row>
    <row r="795" spans="1:18" ht="38.65" customHeight="1" x14ac:dyDescent="0.2">
      <c r="A795" s="332"/>
      <c r="B795" s="148" t="s">
        <v>330</v>
      </c>
      <c r="C795" s="242"/>
      <c r="D795" s="242" t="s">
        <v>62</v>
      </c>
      <c r="E795" s="242"/>
      <c r="F795" s="242"/>
      <c r="G795" s="242">
        <v>651</v>
      </c>
      <c r="H795" s="142">
        <f t="shared" si="388"/>
        <v>651</v>
      </c>
      <c r="I795" s="274">
        <v>0</v>
      </c>
      <c r="J795" s="274">
        <f t="shared" si="389"/>
        <v>0</v>
      </c>
      <c r="K795" s="242">
        <f t="shared" si="390"/>
        <v>651</v>
      </c>
      <c r="L795" s="242" t="s">
        <v>62</v>
      </c>
      <c r="M795" s="150">
        <v>46022</v>
      </c>
      <c r="N795" s="150">
        <v>46022</v>
      </c>
      <c r="O795" s="156"/>
      <c r="P795" s="241" t="s">
        <v>62</v>
      </c>
      <c r="Q795" s="156"/>
      <c r="R795" s="156"/>
    </row>
    <row r="796" spans="1:18" ht="21" customHeight="1" x14ac:dyDescent="0.2">
      <c r="A796" s="332"/>
      <c r="B796" s="147" t="s">
        <v>71</v>
      </c>
      <c r="C796" s="242"/>
      <c r="D796" s="242"/>
      <c r="E796" s="242"/>
      <c r="F796" s="242"/>
      <c r="G796" s="242" t="s">
        <v>62</v>
      </c>
      <c r="H796" s="142" t="str">
        <f t="shared" si="388"/>
        <v>X</v>
      </c>
      <c r="I796" s="274" t="s">
        <v>62</v>
      </c>
      <c r="J796" s="274" t="str">
        <f t="shared" si="389"/>
        <v>X</v>
      </c>
      <c r="K796" s="242" t="str">
        <f t="shared" si="390"/>
        <v>X</v>
      </c>
      <c r="L796" s="242" t="s">
        <v>62</v>
      </c>
      <c r="M796" s="242"/>
      <c r="N796" s="242"/>
      <c r="O796" s="241" t="s">
        <v>62</v>
      </c>
      <c r="P796" s="241" t="s">
        <v>62</v>
      </c>
      <c r="Q796" s="241" t="s">
        <v>62</v>
      </c>
      <c r="R796" s="241" t="s">
        <v>62</v>
      </c>
    </row>
    <row r="797" spans="1:18" ht="21" customHeight="1" x14ac:dyDescent="0.2">
      <c r="A797" s="333"/>
      <c r="B797" s="148" t="s">
        <v>72</v>
      </c>
      <c r="C797" s="242"/>
      <c r="D797" s="242" t="s">
        <v>62</v>
      </c>
      <c r="E797" s="242"/>
      <c r="F797" s="242"/>
      <c r="G797" s="242">
        <v>651</v>
      </c>
      <c r="H797" s="142">
        <f t="shared" si="388"/>
        <v>651</v>
      </c>
      <c r="I797" s="274">
        <v>0</v>
      </c>
      <c r="J797" s="274">
        <f t="shared" si="389"/>
        <v>0</v>
      </c>
      <c r="K797" s="242">
        <f t="shared" si="390"/>
        <v>651</v>
      </c>
      <c r="L797" s="242" t="s">
        <v>62</v>
      </c>
      <c r="M797" s="150">
        <v>46022</v>
      </c>
      <c r="N797" s="150">
        <v>46022</v>
      </c>
      <c r="O797" s="156"/>
      <c r="P797" s="241" t="s">
        <v>62</v>
      </c>
      <c r="Q797" s="156"/>
      <c r="R797" s="156"/>
    </row>
    <row r="798" spans="1:18" s="56" customFormat="1" ht="74.45" customHeight="1" x14ac:dyDescent="0.25">
      <c r="A798" s="331" t="s">
        <v>310</v>
      </c>
      <c r="B798" s="137" t="str">
        <f>B790</f>
        <v>Результат предоставления субсидии 2 (код субсидии № 7033):</v>
      </c>
      <c r="C798" s="142" t="s">
        <v>191</v>
      </c>
      <c r="D798" s="141" t="s">
        <v>333</v>
      </c>
      <c r="E798" s="141" t="s">
        <v>320</v>
      </c>
      <c r="F798" s="142">
        <v>642</v>
      </c>
      <c r="G798" s="142">
        <v>1448</v>
      </c>
      <c r="H798" s="142">
        <f t="shared" si="388"/>
        <v>1448</v>
      </c>
      <c r="I798" s="142">
        <v>0</v>
      </c>
      <c r="J798" s="142">
        <f t="shared" si="389"/>
        <v>0</v>
      </c>
      <c r="K798" s="142">
        <f t="shared" si="390"/>
        <v>1448</v>
      </c>
      <c r="L798" s="142"/>
      <c r="M798" s="242" t="s">
        <v>62</v>
      </c>
      <c r="N798" s="242" t="s">
        <v>62</v>
      </c>
      <c r="O798" s="156">
        <v>122007.16</v>
      </c>
      <c r="P798" s="156"/>
      <c r="Q798" s="156"/>
      <c r="R798" s="156"/>
    </row>
    <row r="799" spans="1:18" ht="15.75" x14ac:dyDescent="0.2">
      <c r="A799" s="332"/>
      <c r="B799" s="146" t="s">
        <v>70</v>
      </c>
      <c r="C799" s="242"/>
      <c r="D799" s="242" t="s">
        <v>62</v>
      </c>
      <c r="E799" s="242"/>
      <c r="F799" s="242"/>
      <c r="G799" s="242">
        <v>1448</v>
      </c>
      <c r="H799" s="142">
        <f t="shared" si="388"/>
        <v>1448</v>
      </c>
      <c r="I799" s="274">
        <v>0</v>
      </c>
      <c r="J799" s="274">
        <f t="shared" si="389"/>
        <v>0</v>
      </c>
      <c r="K799" s="242">
        <f t="shared" si="390"/>
        <v>1448</v>
      </c>
      <c r="L799" s="242" t="s">
        <v>62</v>
      </c>
      <c r="M799" s="150">
        <v>46022</v>
      </c>
      <c r="N799" s="150">
        <v>46022</v>
      </c>
      <c r="O799" s="156"/>
      <c r="P799" s="241" t="s">
        <v>62</v>
      </c>
      <c r="Q799" s="156"/>
      <c r="R799" s="156"/>
    </row>
    <row r="800" spans="1:18" ht="14.25" x14ac:dyDescent="0.2">
      <c r="A800" s="332"/>
      <c r="B800" s="147" t="s">
        <v>76</v>
      </c>
      <c r="C800" s="242"/>
      <c r="D800" s="242"/>
      <c r="E800" s="242"/>
      <c r="F800" s="242"/>
      <c r="G800" s="242" t="s">
        <v>62</v>
      </c>
      <c r="H800" s="142" t="str">
        <f t="shared" si="388"/>
        <v>X</v>
      </c>
      <c r="I800" s="274" t="s">
        <v>62</v>
      </c>
      <c r="J800" s="274" t="str">
        <f t="shared" si="389"/>
        <v>X</v>
      </c>
      <c r="K800" s="242" t="str">
        <f t="shared" si="390"/>
        <v>X</v>
      </c>
      <c r="L800" s="242" t="s">
        <v>62</v>
      </c>
      <c r="M800" s="242"/>
      <c r="N800" s="242"/>
      <c r="O800" s="241" t="s">
        <v>62</v>
      </c>
      <c r="P800" s="241" t="s">
        <v>62</v>
      </c>
      <c r="Q800" s="241" t="s">
        <v>62</v>
      </c>
      <c r="R800" s="241" t="s">
        <v>62</v>
      </c>
    </row>
    <row r="801" spans="1:18" ht="65.45" customHeight="1" x14ac:dyDescent="0.2">
      <c r="A801" s="332"/>
      <c r="B801" s="148" t="s">
        <v>192</v>
      </c>
      <c r="C801" s="242"/>
      <c r="D801" s="242" t="s">
        <v>62</v>
      </c>
      <c r="E801" s="242"/>
      <c r="F801" s="242"/>
      <c r="G801" s="242">
        <v>1448</v>
      </c>
      <c r="H801" s="142">
        <f t="shared" si="388"/>
        <v>1448</v>
      </c>
      <c r="I801" s="274">
        <v>0</v>
      </c>
      <c r="J801" s="274">
        <f t="shared" si="389"/>
        <v>0</v>
      </c>
      <c r="K801" s="242">
        <f t="shared" si="390"/>
        <v>1448</v>
      </c>
      <c r="L801" s="242" t="s">
        <v>62</v>
      </c>
      <c r="M801" s="150">
        <v>46022</v>
      </c>
      <c r="N801" s="150">
        <v>46022</v>
      </c>
      <c r="O801" s="156"/>
      <c r="P801" s="241" t="s">
        <v>62</v>
      </c>
      <c r="Q801" s="156"/>
      <c r="R801" s="156"/>
    </row>
    <row r="802" spans="1:18" ht="15" customHeight="1" x14ac:dyDescent="0.2">
      <c r="A802" s="332"/>
      <c r="B802" s="147" t="s">
        <v>193</v>
      </c>
      <c r="C802" s="242"/>
      <c r="D802" s="242"/>
      <c r="E802" s="242"/>
      <c r="F802" s="242"/>
      <c r="G802" s="242" t="s">
        <v>62</v>
      </c>
      <c r="H802" s="142" t="str">
        <f t="shared" si="388"/>
        <v>X</v>
      </c>
      <c r="I802" s="274" t="s">
        <v>62</v>
      </c>
      <c r="J802" s="274" t="str">
        <f t="shared" si="389"/>
        <v>X</v>
      </c>
      <c r="K802" s="242" t="str">
        <f t="shared" si="390"/>
        <v>X</v>
      </c>
      <c r="L802" s="242" t="s">
        <v>62</v>
      </c>
      <c r="M802" s="242"/>
      <c r="N802" s="242"/>
      <c r="O802" s="241" t="s">
        <v>62</v>
      </c>
      <c r="P802" s="241" t="s">
        <v>62</v>
      </c>
      <c r="Q802" s="241" t="s">
        <v>62</v>
      </c>
      <c r="R802" s="241" t="s">
        <v>62</v>
      </c>
    </row>
    <row r="803" spans="1:18" ht="38.65" customHeight="1" x14ac:dyDescent="0.2">
      <c r="A803" s="332"/>
      <c r="B803" s="148" t="s">
        <v>330</v>
      </c>
      <c r="C803" s="242"/>
      <c r="D803" s="242" t="s">
        <v>62</v>
      </c>
      <c r="E803" s="242"/>
      <c r="F803" s="242"/>
      <c r="G803" s="242">
        <v>1448</v>
      </c>
      <c r="H803" s="142">
        <f t="shared" si="388"/>
        <v>1448</v>
      </c>
      <c r="I803" s="274">
        <v>0</v>
      </c>
      <c r="J803" s="274">
        <f t="shared" si="389"/>
        <v>0</v>
      </c>
      <c r="K803" s="242">
        <f t="shared" si="390"/>
        <v>1448</v>
      </c>
      <c r="L803" s="242" t="s">
        <v>62</v>
      </c>
      <c r="M803" s="150">
        <v>46022</v>
      </c>
      <c r="N803" s="150">
        <v>46022</v>
      </c>
      <c r="O803" s="156"/>
      <c r="P803" s="241" t="s">
        <v>62</v>
      </c>
      <c r="Q803" s="156"/>
      <c r="R803" s="156"/>
    </row>
    <row r="804" spans="1:18" ht="21" customHeight="1" x14ac:dyDescent="0.2">
      <c r="A804" s="332"/>
      <c r="B804" s="147" t="s">
        <v>71</v>
      </c>
      <c r="C804" s="242"/>
      <c r="D804" s="242"/>
      <c r="E804" s="242"/>
      <c r="F804" s="242"/>
      <c r="G804" s="242" t="s">
        <v>62</v>
      </c>
      <c r="H804" s="142" t="str">
        <f t="shared" si="388"/>
        <v>X</v>
      </c>
      <c r="I804" s="274" t="s">
        <v>62</v>
      </c>
      <c r="J804" s="274" t="str">
        <f t="shared" si="389"/>
        <v>X</v>
      </c>
      <c r="K804" s="242" t="str">
        <f t="shared" si="390"/>
        <v>X</v>
      </c>
      <c r="L804" s="242" t="s">
        <v>62</v>
      </c>
      <c r="M804" s="242"/>
      <c r="N804" s="242"/>
      <c r="O804" s="241" t="s">
        <v>62</v>
      </c>
      <c r="P804" s="241" t="s">
        <v>62</v>
      </c>
      <c r="Q804" s="241" t="s">
        <v>62</v>
      </c>
      <c r="R804" s="241" t="s">
        <v>62</v>
      </c>
    </row>
    <row r="805" spans="1:18" ht="21" customHeight="1" x14ac:dyDescent="0.2">
      <c r="A805" s="333"/>
      <c r="B805" s="148" t="s">
        <v>72</v>
      </c>
      <c r="C805" s="242"/>
      <c r="D805" s="242" t="s">
        <v>62</v>
      </c>
      <c r="E805" s="242"/>
      <c r="F805" s="242"/>
      <c r="G805" s="242">
        <v>1448</v>
      </c>
      <c r="H805" s="142">
        <f t="shared" si="388"/>
        <v>1448</v>
      </c>
      <c r="I805" s="274">
        <v>0</v>
      </c>
      <c r="J805" s="274">
        <f t="shared" si="389"/>
        <v>0</v>
      </c>
      <c r="K805" s="242">
        <f t="shared" si="390"/>
        <v>1448</v>
      </c>
      <c r="L805" s="242" t="s">
        <v>62</v>
      </c>
      <c r="M805" s="150">
        <v>46022</v>
      </c>
      <c r="N805" s="150">
        <v>46022</v>
      </c>
      <c r="O805" s="156"/>
      <c r="P805" s="241" t="s">
        <v>62</v>
      </c>
      <c r="Q805" s="156"/>
      <c r="R805" s="156"/>
    </row>
    <row r="806" spans="1:18" s="56" customFormat="1" ht="74.45" customHeight="1" x14ac:dyDescent="0.25">
      <c r="A806" s="331" t="s">
        <v>311</v>
      </c>
      <c r="B806" s="137" t="str">
        <f>B798</f>
        <v>Результат предоставления субсидии 2 (код субсидии № 7033):</v>
      </c>
      <c r="C806" s="142" t="s">
        <v>191</v>
      </c>
      <c r="D806" s="141" t="s">
        <v>333</v>
      </c>
      <c r="E806" s="141" t="s">
        <v>320</v>
      </c>
      <c r="F806" s="142">
        <v>642</v>
      </c>
      <c r="G806" s="142">
        <v>562</v>
      </c>
      <c r="H806" s="142">
        <f t="shared" si="388"/>
        <v>562</v>
      </c>
      <c r="I806" s="142">
        <v>0</v>
      </c>
      <c r="J806" s="142">
        <f t="shared" si="389"/>
        <v>0</v>
      </c>
      <c r="K806" s="142">
        <f t="shared" si="390"/>
        <v>562</v>
      </c>
      <c r="L806" s="142"/>
      <c r="M806" s="242" t="s">
        <v>62</v>
      </c>
      <c r="N806" s="242" t="s">
        <v>62</v>
      </c>
      <c r="O806" s="156">
        <v>9013.68</v>
      </c>
      <c r="P806" s="156"/>
      <c r="Q806" s="156"/>
      <c r="R806" s="156"/>
    </row>
    <row r="807" spans="1:18" ht="15.75" x14ac:dyDescent="0.2">
      <c r="A807" s="332"/>
      <c r="B807" s="146" t="s">
        <v>70</v>
      </c>
      <c r="C807" s="242"/>
      <c r="D807" s="242" t="s">
        <v>62</v>
      </c>
      <c r="E807" s="242"/>
      <c r="F807" s="242"/>
      <c r="G807" s="242">
        <v>562</v>
      </c>
      <c r="H807" s="142">
        <f t="shared" si="388"/>
        <v>562</v>
      </c>
      <c r="I807" s="274">
        <v>0</v>
      </c>
      <c r="J807" s="274">
        <f t="shared" si="389"/>
        <v>0</v>
      </c>
      <c r="K807" s="242">
        <f t="shared" si="390"/>
        <v>562</v>
      </c>
      <c r="L807" s="242" t="s">
        <v>62</v>
      </c>
      <c r="M807" s="150">
        <v>46022</v>
      </c>
      <c r="N807" s="150">
        <v>46022</v>
      </c>
      <c r="O807" s="156"/>
      <c r="P807" s="241" t="s">
        <v>62</v>
      </c>
      <c r="Q807" s="156"/>
      <c r="R807" s="156"/>
    </row>
    <row r="808" spans="1:18" ht="14.25" x14ac:dyDescent="0.2">
      <c r="A808" s="332"/>
      <c r="B808" s="147" t="s">
        <v>76</v>
      </c>
      <c r="C808" s="242"/>
      <c r="D808" s="242"/>
      <c r="E808" s="242"/>
      <c r="F808" s="242"/>
      <c r="G808" s="242" t="s">
        <v>62</v>
      </c>
      <c r="H808" s="142" t="str">
        <f t="shared" si="388"/>
        <v>X</v>
      </c>
      <c r="I808" s="274" t="s">
        <v>62</v>
      </c>
      <c r="J808" s="274" t="str">
        <f t="shared" si="389"/>
        <v>X</v>
      </c>
      <c r="K808" s="242" t="str">
        <f t="shared" si="390"/>
        <v>X</v>
      </c>
      <c r="L808" s="242" t="s">
        <v>62</v>
      </c>
      <c r="M808" s="242"/>
      <c r="N808" s="242"/>
      <c r="O808" s="241" t="s">
        <v>62</v>
      </c>
      <c r="P808" s="241" t="s">
        <v>62</v>
      </c>
      <c r="Q808" s="241" t="s">
        <v>62</v>
      </c>
      <c r="R808" s="241" t="s">
        <v>62</v>
      </c>
    </row>
    <row r="809" spans="1:18" ht="65.45" customHeight="1" x14ac:dyDescent="0.2">
      <c r="A809" s="332"/>
      <c r="B809" s="148" t="s">
        <v>192</v>
      </c>
      <c r="C809" s="242"/>
      <c r="D809" s="242" t="s">
        <v>62</v>
      </c>
      <c r="E809" s="242"/>
      <c r="F809" s="242"/>
      <c r="G809" s="242">
        <v>562</v>
      </c>
      <c r="H809" s="142">
        <f t="shared" si="388"/>
        <v>562</v>
      </c>
      <c r="I809" s="274">
        <v>0</v>
      </c>
      <c r="J809" s="274">
        <f t="shared" si="389"/>
        <v>0</v>
      </c>
      <c r="K809" s="242">
        <f t="shared" si="390"/>
        <v>562</v>
      </c>
      <c r="L809" s="242" t="s">
        <v>62</v>
      </c>
      <c r="M809" s="150">
        <v>46022</v>
      </c>
      <c r="N809" s="150">
        <v>46022</v>
      </c>
      <c r="O809" s="156"/>
      <c r="P809" s="241" t="s">
        <v>62</v>
      </c>
      <c r="Q809" s="156"/>
      <c r="R809" s="156"/>
    </row>
    <row r="810" spans="1:18" ht="15" customHeight="1" x14ac:dyDescent="0.2">
      <c r="A810" s="332"/>
      <c r="B810" s="147" t="s">
        <v>193</v>
      </c>
      <c r="C810" s="242"/>
      <c r="D810" s="242"/>
      <c r="E810" s="242"/>
      <c r="F810" s="242"/>
      <c r="G810" s="242" t="s">
        <v>62</v>
      </c>
      <c r="H810" s="142" t="str">
        <f t="shared" si="388"/>
        <v>X</v>
      </c>
      <c r="I810" s="274" t="s">
        <v>62</v>
      </c>
      <c r="J810" s="274" t="str">
        <f t="shared" si="389"/>
        <v>X</v>
      </c>
      <c r="K810" s="242" t="str">
        <f t="shared" si="390"/>
        <v>X</v>
      </c>
      <c r="L810" s="242" t="s">
        <v>62</v>
      </c>
      <c r="M810" s="242"/>
      <c r="N810" s="242"/>
      <c r="O810" s="241" t="s">
        <v>62</v>
      </c>
      <c r="P810" s="241" t="s">
        <v>62</v>
      </c>
      <c r="Q810" s="241" t="s">
        <v>62</v>
      </c>
      <c r="R810" s="241" t="s">
        <v>62</v>
      </c>
    </row>
    <row r="811" spans="1:18" ht="38.65" customHeight="1" x14ac:dyDescent="0.2">
      <c r="A811" s="332"/>
      <c r="B811" s="148" t="s">
        <v>330</v>
      </c>
      <c r="C811" s="242"/>
      <c r="D811" s="242" t="s">
        <v>62</v>
      </c>
      <c r="E811" s="242"/>
      <c r="F811" s="242"/>
      <c r="G811" s="242">
        <v>562</v>
      </c>
      <c r="H811" s="142">
        <f t="shared" si="388"/>
        <v>562</v>
      </c>
      <c r="I811" s="274">
        <v>0</v>
      </c>
      <c r="J811" s="274">
        <f t="shared" si="389"/>
        <v>0</v>
      </c>
      <c r="K811" s="242">
        <f t="shared" si="390"/>
        <v>562</v>
      </c>
      <c r="L811" s="242" t="s">
        <v>62</v>
      </c>
      <c r="M811" s="150">
        <v>46022</v>
      </c>
      <c r="N811" s="150">
        <v>46022</v>
      </c>
      <c r="O811" s="156"/>
      <c r="P811" s="241" t="s">
        <v>62</v>
      </c>
      <c r="Q811" s="156"/>
      <c r="R811" s="156"/>
    </row>
    <row r="812" spans="1:18" ht="21" customHeight="1" x14ac:dyDescent="0.2">
      <c r="A812" s="332"/>
      <c r="B812" s="147" t="s">
        <v>71</v>
      </c>
      <c r="C812" s="242"/>
      <c r="D812" s="242"/>
      <c r="E812" s="242"/>
      <c r="F812" s="242"/>
      <c r="G812" s="242" t="s">
        <v>62</v>
      </c>
      <c r="H812" s="142" t="str">
        <f t="shared" si="388"/>
        <v>X</v>
      </c>
      <c r="I812" s="274" t="s">
        <v>62</v>
      </c>
      <c r="J812" s="274" t="str">
        <f t="shared" si="389"/>
        <v>X</v>
      </c>
      <c r="K812" s="242" t="str">
        <f t="shared" si="390"/>
        <v>X</v>
      </c>
      <c r="L812" s="242" t="s">
        <v>62</v>
      </c>
      <c r="M812" s="242"/>
      <c r="N812" s="242"/>
      <c r="O812" s="241" t="s">
        <v>62</v>
      </c>
      <c r="P812" s="241" t="s">
        <v>62</v>
      </c>
      <c r="Q812" s="241" t="s">
        <v>62</v>
      </c>
      <c r="R812" s="241" t="s">
        <v>62</v>
      </c>
    </row>
    <row r="813" spans="1:18" ht="21" customHeight="1" x14ac:dyDescent="0.2">
      <c r="A813" s="333"/>
      <c r="B813" s="148" t="s">
        <v>72</v>
      </c>
      <c r="C813" s="242"/>
      <c r="D813" s="242" t="s">
        <v>62</v>
      </c>
      <c r="E813" s="242"/>
      <c r="F813" s="242"/>
      <c r="G813" s="242">
        <v>562</v>
      </c>
      <c r="H813" s="142">
        <f t="shared" si="388"/>
        <v>562</v>
      </c>
      <c r="I813" s="274">
        <v>0</v>
      </c>
      <c r="J813" s="274">
        <f t="shared" si="389"/>
        <v>0</v>
      </c>
      <c r="K813" s="242">
        <f t="shared" si="390"/>
        <v>562</v>
      </c>
      <c r="L813" s="242" t="s">
        <v>62</v>
      </c>
      <c r="M813" s="150">
        <v>46022</v>
      </c>
      <c r="N813" s="150">
        <v>46022</v>
      </c>
      <c r="O813" s="156"/>
      <c r="P813" s="241" t="s">
        <v>62</v>
      </c>
      <c r="Q813" s="156"/>
      <c r="R813" s="156"/>
    </row>
    <row r="814" spans="1:18" s="56" customFormat="1" ht="74.45" customHeight="1" x14ac:dyDescent="0.25">
      <c r="A814" s="331" t="s">
        <v>312</v>
      </c>
      <c r="B814" s="137" t="str">
        <f>B806</f>
        <v>Результат предоставления субсидии 2 (код субсидии № 7033):</v>
      </c>
      <c r="C814" s="142" t="s">
        <v>191</v>
      </c>
      <c r="D814" s="141" t="s">
        <v>333</v>
      </c>
      <c r="E814" s="141" t="s">
        <v>320</v>
      </c>
      <c r="F814" s="142">
        <v>642</v>
      </c>
      <c r="G814" s="142">
        <v>1390</v>
      </c>
      <c r="H814" s="142">
        <f t="shared" si="388"/>
        <v>1390</v>
      </c>
      <c r="I814" s="142">
        <v>0</v>
      </c>
      <c r="J814" s="142">
        <f t="shared" si="389"/>
        <v>0</v>
      </c>
      <c r="K814" s="142">
        <f t="shared" si="390"/>
        <v>1390</v>
      </c>
      <c r="L814" s="142"/>
      <c r="M814" s="242" t="s">
        <v>62</v>
      </c>
      <c r="N814" s="242" t="s">
        <v>62</v>
      </c>
      <c r="O814" s="156">
        <v>163980.89000000001</v>
      </c>
      <c r="P814" s="156"/>
      <c r="Q814" s="156"/>
      <c r="R814" s="156"/>
    </row>
    <row r="815" spans="1:18" ht="15.75" x14ac:dyDescent="0.2">
      <c r="A815" s="332"/>
      <c r="B815" s="146" t="s">
        <v>70</v>
      </c>
      <c r="C815" s="242"/>
      <c r="D815" s="242" t="s">
        <v>62</v>
      </c>
      <c r="E815" s="242"/>
      <c r="F815" s="242"/>
      <c r="G815" s="242">
        <f>G814</f>
        <v>1390</v>
      </c>
      <c r="H815" s="142">
        <f t="shared" si="388"/>
        <v>1390</v>
      </c>
      <c r="I815" s="274">
        <f t="shared" ref="I815" si="391">I814</f>
        <v>0</v>
      </c>
      <c r="J815" s="274">
        <f t="shared" si="389"/>
        <v>0</v>
      </c>
      <c r="K815" s="242">
        <f t="shared" si="390"/>
        <v>1390</v>
      </c>
      <c r="L815" s="242" t="s">
        <v>62</v>
      </c>
      <c r="M815" s="150">
        <v>46022</v>
      </c>
      <c r="N815" s="150">
        <v>46022</v>
      </c>
      <c r="O815" s="156"/>
      <c r="P815" s="241" t="s">
        <v>62</v>
      </c>
      <c r="Q815" s="156"/>
      <c r="R815" s="156"/>
    </row>
    <row r="816" spans="1:18" ht="14.25" x14ac:dyDescent="0.2">
      <c r="A816" s="332"/>
      <c r="B816" s="147" t="s">
        <v>76</v>
      </c>
      <c r="C816" s="242"/>
      <c r="D816" s="242"/>
      <c r="E816" s="242"/>
      <c r="F816" s="242"/>
      <c r="G816" s="242" t="s">
        <v>62</v>
      </c>
      <c r="H816" s="142" t="str">
        <f t="shared" si="388"/>
        <v>X</v>
      </c>
      <c r="I816" s="274" t="s">
        <v>62</v>
      </c>
      <c r="J816" s="274" t="str">
        <f t="shared" si="389"/>
        <v>X</v>
      </c>
      <c r="K816" s="242" t="str">
        <f t="shared" si="390"/>
        <v>X</v>
      </c>
      <c r="L816" s="242" t="s">
        <v>62</v>
      </c>
      <c r="M816" s="242"/>
      <c r="N816" s="242"/>
      <c r="O816" s="241" t="s">
        <v>62</v>
      </c>
      <c r="P816" s="241" t="s">
        <v>62</v>
      </c>
      <c r="Q816" s="241" t="s">
        <v>62</v>
      </c>
      <c r="R816" s="241" t="s">
        <v>62</v>
      </c>
    </row>
    <row r="817" spans="1:18" ht="65.45" customHeight="1" x14ac:dyDescent="0.2">
      <c r="A817" s="332"/>
      <c r="B817" s="148" t="s">
        <v>192</v>
      </c>
      <c r="C817" s="242"/>
      <c r="D817" s="242" t="s">
        <v>62</v>
      </c>
      <c r="E817" s="242"/>
      <c r="F817" s="242"/>
      <c r="G817" s="242">
        <f>G814</f>
        <v>1390</v>
      </c>
      <c r="H817" s="142">
        <f t="shared" si="388"/>
        <v>1390</v>
      </c>
      <c r="I817" s="274">
        <f t="shared" ref="I817" si="392">I814</f>
        <v>0</v>
      </c>
      <c r="J817" s="274">
        <f t="shared" si="389"/>
        <v>0</v>
      </c>
      <c r="K817" s="242">
        <f t="shared" si="390"/>
        <v>1390</v>
      </c>
      <c r="L817" s="242" t="s">
        <v>62</v>
      </c>
      <c r="M817" s="150">
        <v>46022</v>
      </c>
      <c r="N817" s="150">
        <v>46022</v>
      </c>
      <c r="O817" s="156"/>
      <c r="P817" s="241" t="s">
        <v>62</v>
      </c>
      <c r="Q817" s="156"/>
      <c r="R817" s="156"/>
    </row>
    <row r="818" spans="1:18" ht="15" customHeight="1" x14ac:dyDescent="0.2">
      <c r="A818" s="332"/>
      <c r="B818" s="147" t="s">
        <v>193</v>
      </c>
      <c r="C818" s="242"/>
      <c r="D818" s="242"/>
      <c r="E818" s="242"/>
      <c r="F818" s="242"/>
      <c r="G818" s="242" t="s">
        <v>62</v>
      </c>
      <c r="H818" s="142" t="str">
        <f t="shared" si="388"/>
        <v>X</v>
      </c>
      <c r="I818" s="274" t="s">
        <v>62</v>
      </c>
      <c r="J818" s="274" t="str">
        <f t="shared" si="389"/>
        <v>X</v>
      </c>
      <c r="K818" s="242" t="str">
        <f t="shared" si="390"/>
        <v>X</v>
      </c>
      <c r="L818" s="242" t="s">
        <v>62</v>
      </c>
      <c r="M818" s="242"/>
      <c r="N818" s="242"/>
      <c r="O818" s="241" t="s">
        <v>62</v>
      </c>
      <c r="P818" s="241" t="s">
        <v>62</v>
      </c>
      <c r="Q818" s="241" t="s">
        <v>62</v>
      </c>
      <c r="R818" s="241" t="s">
        <v>62</v>
      </c>
    </row>
    <row r="819" spans="1:18" ht="38.65" customHeight="1" x14ac:dyDescent="0.2">
      <c r="A819" s="332"/>
      <c r="B819" s="148" t="s">
        <v>330</v>
      </c>
      <c r="C819" s="242"/>
      <c r="D819" s="242" t="s">
        <v>62</v>
      </c>
      <c r="E819" s="242"/>
      <c r="F819" s="242"/>
      <c r="G819" s="242">
        <f>G815</f>
        <v>1390</v>
      </c>
      <c r="H819" s="142">
        <f t="shared" si="388"/>
        <v>1390</v>
      </c>
      <c r="I819" s="274">
        <f t="shared" ref="I819" si="393">I815</f>
        <v>0</v>
      </c>
      <c r="J819" s="274">
        <f t="shared" si="389"/>
        <v>0</v>
      </c>
      <c r="K819" s="242">
        <f t="shared" si="390"/>
        <v>1390</v>
      </c>
      <c r="L819" s="242" t="s">
        <v>62</v>
      </c>
      <c r="M819" s="150">
        <v>46022</v>
      </c>
      <c r="N819" s="150">
        <v>46022</v>
      </c>
      <c r="O819" s="156"/>
      <c r="P819" s="241" t="s">
        <v>62</v>
      </c>
      <c r="Q819" s="156"/>
      <c r="R819" s="156"/>
    </row>
    <row r="820" spans="1:18" ht="21" customHeight="1" x14ac:dyDescent="0.2">
      <c r="A820" s="332"/>
      <c r="B820" s="147" t="s">
        <v>71</v>
      </c>
      <c r="C820" s="242"/>
      <c r="D820" s="242"/>
      <c r="E820" s="242"/>
      <c r="F820" s="242"/>
      <c r="G820" s="242" t="s">
        <v>62</v>
      </c>
      <c r="H820" s="142" t="str">
        <f t="shared" si="388"/>
        <v>X</v>
      </c>
      <c r="I820" s="274" t="s">
        <v>62</v>
      </c>
      <c r="J820" s="274" t="str">
        <f t="shared" si="389"/>
        <v>X</v>
      </c>
      <c r="K820" s="242" t="str">
        <f t="shared" si="390"/>
        <v>X</v>
      </c>
      <c r="L820" s="242" t="s">
        <v>62</v>
      </c>
      <c r="M820" s="242"/>
      <c r="N820" s="242"/>
      <c r="O820" s="241" t="s">
        <v>62</v>
      </c>
      <c r="P820" s="241" t="s">
        <v>62</v>
      </c>
      <c r="Q820" s="241" t="s">
        <v>62</v>
      </c>
      <c r="R820" s="241" t="s">
        <v>62</v>
      </c>
    </row>
    <row r="821" spans="1:18" ht="21" customHeight="1" x14ac:dyDescent="0.2">
      <c r="A821" s="333"/>
      <c r="B821" s="148" t="s">
        <v>72</v>
      </c>
      <c r="C821" s="242"/>
      <c r="D821" s="242" t="s">
        <v>62</v>
      </c>
      <c r="E821" s="242"/>
      <c r="F821" s="242"/>
      <c r="G821" s="242">
        <f>G819</f>
        <v>1390</v>
      </c>
      <c r="H821" s="142">
        <f t="shared" si="388"/>
        <v>1390</v>
      </c>
      <c r="I821" s="274">
        <f t="shared" ref="I821" si="394">I819</f>
        <v>0</v>
      </c>
      <c r="J821" s="274">
        <f t="shared" si="389"/>
        <v>0</v>
      </c>
      <c r="K821" s="242">
        <f t="shared" si="390"/>
        <v>1390</v>
      </c>
      <c r="L821" s="242" t="s">
        <v>62</v>
      </c>
      <c r="M821" s="150">
        <v>46022</v>
      </c>
      <c r="N821" s="150">
        <v>46022</v>
      </c>
      <c r="O821" s="156"/>
      <c r="P821" s="241" t="s">
        <v>62</v>
      </c>
      <c r="Q821" s="156"/>
      <c r="R821" s="156"/>
    </row>
    <row r="822" spans="1:18" s="56" customFormat="1" ht="74.45" customHeight="1" x14ac:dyDescent="0.25">
      <c r="A822" s="331" t="s">
        <v>313</v>
      </c>
      <c r="B822" s="137" t="str">
        <f>B814</f>
        <v>Результат предоставления субсидии 2 (код субсидии № 7033):</v>
      </c>
      <c r="C822" s="142" t="s">
        <v>191</v>
      </c>
      <c r="D822" s="141" t="s">
        <v>333</v>
      </c>
      <c r="E822" s="141" t="s">
        <v>320</v>
      </c>
      <c r="F822" s="142">
        <v>642</v>
      </c>
      <c r="G822" s="142">
        <v>378</v>
      </c>
      <c r="H822" s="142">
        <f t="shared" si="388"/>
        <v>378</v>
      </c>
      <c r="I822" s="142">
        <v>0</v>
      </c>
      <c r="J822" s="142">
        <f t="shared" si="389"/>
        <v>0</v>
      </c>
      <c r="K822" s="142">
        <f t="shared" si="390"/>
        <v>378</v>
      </c>
      <c r="L822" s="142"/>
      <c r="M822" s="242" t="s">
        <v>62</v>
      </c>
      <c r="N822" s="242" t="s">
        <v>62</v>
      </c>
      <c r="O822" s="156">
        <v>20897.099999999999</v>
      </c>
      <c r="P822" s="156"/>
      <c r="Q822" s="156"/>
      <c r="R822" s="156"/>
    </row>
    <row r="823" spans="1:18" ht="15.75" x14ac:dyDescent="0.2">
      <c r="A823" s="332"/>
      <c r="B823" s="146" t="s">
        <v>70</v>
      </c>
      <c r="C823" s="242"/>
      <c r="D823" s="242" t="s">
        <v>62</v>
      </c>
      <c r="E823" s="242"/>
      <c r="F823" s="242"/>
      <c r="G823" s="242">
        <v>378</v>
      </c>
      <c r="H823" s="142">
        <f t="shared" si="388"/>
        <v>378</v>
      </c>
      <c r="I823" s="274">
        <v>0</v>
      </c>
      <c r="J823" s="274">
        <f t="shared" si="389"/>
        <v>0</v>
      </c>
      <c r="K823" s="242">
        <f t="shared" si="390"/>
        <v>378</v>
      </c>
      <c r="L823" s="242" t="s">
        <v>62</v>
      </c>
      <c r="M823" s="150">
        <v>46022</v>
      </c>
      <c r="N823" s="150">
        <v>46022</v>
      </c>
      <c r="O823" s="156"/>
      <c r="P823" s="241" t="s">
        <v>62</v>
      </c>
      <c r="Q823" s="156"/>
      <c r="R823" s="156"/>
    </row>
    <row r="824" spans="1:18" ht="14.25" x14ac:dyDescent="0.2">
      <c r="A824" s="332"/>
      <c r="B824" s="147" t="s">
        <v>76</v>
      </c>
      <c r="C824" s="242"/>
      <c r="D824" s="242"/>
      <c r="E824" s="242"/>
      <c r="F824" s="242"/>
      <c r="G824" s="242" t="s">
        <v>62</v>
      </c>
      <c r="H824" s="142" t="str">
        <f t="shared" si="388"/>
        <v>X</v>
      </c>
      <c r="I824" s="274" t="s">
        <v>62</v>
      </c>
      <c r="J824" s="274" t="str">
        <f t="shared" si="389"/>
        <v>X</v>
      </c>
      <c r="K824" s="242" t="str">
        <f t="shared" si="390"/>
        <v>X</v>
      </c>
      <c r="L824" s="242" t="s">
        <v>62</v>
      </c>
      <c r="M824" s="242"/>
      <c r="N824" s="242"/>
      <c r="O824" s="241" t="s">
        <v>62</v>
      </c>
      <c r="P824" s="241" t="s">
        <v>62</v>
      </c>
      <c r="Q824" s="241" t="s">
        <v>62</v>
      </c>
      <c r="R824" s="241" t="s">
        <v>62</v>
      </c>
    </row>
    <row r="825" spans="1:18" ht="65.45" customHeight="1" x14ac:dyDescent="0.2">
      <c r="A825" s="332"/>
      <c r="B825" s="148" t="s">
        <v>192</v>
      </c>
      <c r="C825" s="242"/>
      <c r="D825" s="242" t="s">
        <v>62</v>
      </c>
      <c r="E825" s="242"/>
      <c r="F825" s="242"/>
      <c r="G825" s="242">
        <v>378</v>
      </c>
      <c r="H825" s="142">
        <f t="shared" si="388"/>
        <v>378</v>
      </c>
      <c r="I825" s="274">
        <v>0</v>
      </c>
      <c r="J825" s="274">
        <f t="shared" si="389"/>
        <v>0</v>
      </c>
      <c r="K825" s="242">
        <f t="shared" si="390"/>
        <v>378</v>
      </c>
      <c r="L825" s="242" t="s">
        <v>62</v>
      </c>
      <c r="M825" s="150">
        <v>46022</v>
      </c>
      <c r="N825" s="150">
        <v>46022</v>
      </c>
      <c r="O825" s="156"/>
      <c r="P825" s="241" t="s">
        <v>62</v>
      </c>
      <c r="Q825" s="156"/>
      <c r="R825" s="156"/>
    </row>
    <row r="826" spans="1:18" ht="15" customHeight="1" x14ac:dyDescent="0.2">
      <c r="A826" s="332"/>
      <c r="B826" s="147" t="s">
        <v>193</v>
      </c>
      <c r="C826" s="242"/>
      <c r="D826" s="242"/>
      <c r="E826" s="242"/>
      <c r="F826" s="242"/>
      <c r="G826" s="242" t="s">
        <v>62</v>
      </c>
      <c r="H826" s="142" t="str">
        <f t="shared" si="388"/>
        <v>X</v>
      </c>
      <c r="I826" s="274" t="s">
        <v>62</v>
      </c>
      <c r="J826" s="274" t="str">
        <f t="shared" si="389"/>
        <v>X</v>
      </c>
      <c r="K826" s="242" t="str">
        <f t="shared" si="390"/>
        <v>X</v>
      </c>
      <c r="L826" s="242" t="s">
        <v>62</v>
      </c>
      <c r="M826" s="242"/>
      <c r="N826" s="242"/>
      <c r="O826" s="241" t="s">
        <v>62</v>
      </c>
      <c r="P826" s="241" t="s">
        <v>62</v>
      </c>
      <c r="Q826" s="241" t="s">
        <v>62</v>
      </c>
      <c r="R826" s="241" t="s">
        <v>62</v>
      </c>
    </row>
    <row r="827" spans="1:18" ht="38.65" customHeight="1" x14ac:dyDescent="0.2">
      <c r="A827" s="332"/>
      <c r="B827" s="148" t="s">
        <v>330</v>
      </c>
      <c r="C827" s="242"/>
      <c r="D827" s="242" t="s">
        <v>62</v>
      </c>
      <c r="E827" s="242"/>
      <c r="F827" s="242"/>
      <c r="G827" s="242">
        <v>378</v>
      </c>
      <c r="H827" s="142">
        <f t="shared" si="388"/>
        <v>378</v>
      </c>
      <c r="I827" s="274">
        <v>0</v>
      </c>
      <c r="J827" s="274">
        <f t="shared" si="389"/>
        <v>0</v>
      </c>
      <c r="K827" s="242">
        <f t="shared" si="390"/>
        <v>378</v>
      </c>
      <c r="L827" s="242" t="s">
        <v>62</v>
      </c>
      <c r="M827" s="150">
        <v>46022</v>
      </c>
      <c r="N827" s="150">
        <v>46022</v>
      </c>
      <c r="O827" s="156"/>
      <c r="P827" s="241" t="s">
        <v>62</v>
      </c>
      <c r="Q827" s="156"/>
      <c r="R827" s="156"/>
    </row>
    <row r="828" spans="1:18" ht="21" customHeight="1" x14ac:dyDescent="0.2">
      <c r="A828" s="332"/>
      <c r="B828" s="147" t="s">
        <v>71</v>
      </c>
      <c r="C828" s="242"/>
      <c r="D828" s="242"/>
      <c r="E828" s="242"/>
      <c r="F828" s="242"/>
      <c r="G828" s="242" t="s">
        <v>62</v>
      </c>
      <c r="H828" s="142" t="str">
        <f t="shared" si="388"/>
        <v>X</v>
      </c>
      <c r="I828" s="274" t="s">
        <v>62</v>
      </c>
      <c r="J828" s="274" t="str">
        <f t="shared" si="389"/>
        <v>X</v>
      </c>
      <c r="K828" s="242" t="str">
        <f t="shared" si="390"/>
        <v>X</v>
      </c>
      <c r="L828" s="242" t="s">
        <v>62</v>
      </c>
      <c r="M828" s="242"/>
      <c r="N828" s="242"/>
      <c r="O828" s="241" t="s">
        <v>62</v>
      </c>
      <c r="P828" s="241" t="s">
        <v>62</v>
      </c>
      <c r="Q828" s="241" t="s">
        <v>62</v>
      </c>
      <c r="R828" s="241" t="s">
        <v>62</v>
      </c>
    </row>
    <row r="829" spans="1:18" ht="21" customHeight="1" x14ac:dyDescent="0.2">
      <c r="A829" s="333"/>
      <c r="B829" s="148" t="s">
        <v>72</v>
      </c>
      <c r="C829" s="242"/>
      <c r="D829" s="242" t="s">
        <v>62</v>
      </c>
      <c r="E829" s="242"/>
      <c r="F829" s="242"/>
      <c r="G829" s="242">
        <v>378</v>
      </c>
      <c r="H829" s="142">
        <f t="shared" si="388"/>
        <v>378</v>
      </c>
      <c r="I829" s="274">
        <v>0</v>
      </c>
      <c r="J829" s="274">
        <f t="shared" si="389"/>
        <v>0</v>
      </c>
      <c r="K829" s="242">
        <f t="shared" si="390"/>
        <v>378</v>
      </c>
      <c r="L829" s="242" t="s">
        <v>62</v>
      </c>
      <c r="M829" s="150">
        <v>46022</v>
      </c>
      <c r="N829" s="150">
        <v>46022</v>
      </c>
      <c r="O829" s="156"/>
      <c r="P829" s="241" t="s">
        <v>62</v>
      </c>
      <c r="Q829" s="156"/>
      <c r="R829" s="156"/>
    </row>
    <row r="830" spans="1:18" s="56" customFormat="1" ht="74.45" customHeight="1" x14ac:dyDescent="0.25">
      <c r="A830" s="331" t="s">
        <v>314</v>
      </c>
      <c r="B830" s="137" t="str">
        <f>B822</f>
        <v>Результат предоставления субсидии 2 (код субсидии № 7033):</v>
      </c>
      <c r="C830" s="142" t="s">
        <v>191</v>
      </c>
      <c r="D830" s="141" t="s">
        <v>333</v>
      </c>
      <c r="E830" s="141" t="s">
        <v>320</v>
      </c>
      <c r="F830" s="142">
        <v>642</v>
      </c>
      <c r="G830" s="142">
        <v>829</v>
      </c>
      <c r="H830" s="142">
        <f t="shared" si="388"/>
        <v>829</v>
      </c>
      <c r="I830" s="142">
        <v>0</v>
      </c>
      <c r="J830" s="142">
        <f t="shared" si="389"/>
        <v>0</v>
      </c>
      <c r="K830" s="142">
        <f t="shared" si="390"/>
        <v>829</v>
      </c>
      <c r="L830" s="142"/>
      <c r="M830" s="242" t="s">
        <v>62</v>
      </c>
      <c r="N830" s="242" t="s">
        <v>62</v>
      </c>
      <c r="O830" s="156">
        <v>58058.3</v>
      </c>
      <c r="P830" s="156"/>
      <c r="Q830" s="156"/>
      <c r="R830" s="156"/>
    </row>
    <row r="831" spans="1:18" ht="15.75" x14ac:dyDescent="0.2">
      <c r="A831" s="332"/>
      <c r="B831" s="146" t="s">
        <v>70</v>
      </c>
      <c r="C831" s="242"/>
      <c r="D831" s="242" t="s">
        <v>62</v>
      </c>
      <c r="E831" s="242"/>
      <c r="F831" s="242"/>
      <c r="G831" s="242">
        <v>829</v>
      </c>
      <c r="H831" s="142">
        <f t="shared" si="388"/>
        <v>829</v>
      </c>
      <c r="I831" s="274">
        <v>0</v>
      </c>
      <c r="J831" s="274">
        <f t="shared" si="389"/>
        <v>0</v>
      </c>
      <c r="K831" s="242">
        <f t="shared" si="390"/>
        <v>829</v>
      </c>
      <c r="L831" s="242" t="s">
        <v>62</v>
      </c>
      <c r="M831" s="150">
        <v>46022</v>
      </c>
      <c r="N831" s="150">
        <v>46022</v>
      </c>
      <c r="O831" s="156"/>
      <c r="P831" s="241" t="s">
        <v>62</v>
      </c>
      <c r="Q831" s="156"/>
      <c r="R831" s="156"/>
    </row>
    <row r="832" spans="1:18" ht="14.25" x14ac:dyDescent="0.2">
      <c r="A832" s="332"/>
      <c r="B832" s="147" t="s">
        <v>76</v>
      </c>
      <c r="C832" s="242"/>
      <c r="D832" s="242"/>
      <c r="E832" s="242"/>
      <c r="F832" s="242"/>
      <c r="G832" s="242" t="s">
        <v>62</v>
      </c>
      <c r="H832" s="142" t="str">
        <f t="shared" si="388"/>
        <v>X</v>
      </c>
      <c r="I832" s="274" t="s">
        <v>62</v>
      </c>
      <c r="J832" s="274" t="str">
        <f t="shared" si="389"/>
        <v>X</v>
      </c>
      <c r="K832" s="242" t="str">
        <f t="shared" si="390"/>
        <v>X</v>
      </c>
      <c r="L832" s="242" t="s">
        <v>62</v>
      </c>
      <c r="M832" s="242"/>
      <c r="N832" s="242"/>
      <c r="O832" s="241" t="s">
        <v>62</v>
      </c>
      <c r="P832" s="241" t="s">
        <v>62</v>
      </c>
      <c r="Q832" s="241" t="s">
        <v>62</v>
      </c>
      <c r="R832" s="241" t="s">
        <v>62</v>
      </c>
    </row>
    <row r="833" spans="1:18" ht="65.45" customHeight="1" x14ac:dyDescent="0.2">
      <c r="A833" s="332"/>
      <c r="B833" s="148" t="s">
        <v>192</v>
      </c>
      <c r="C833" s="242"/>
      <c r="D833" s="242" t="s">
        <v>62</v>
      </c>
      <c r="E833" s="242"/>
      <c r="F833" s="242"/>
      <c r="G833" s="242">
        <v>829</v>
      </c>
      <c r="H833" s="142">
        <f t="shared" si="388"/>
        <v>829</v>
      </c>
      <c r="I833" s="274">
        <v>0</v>
      </c>
      <c r="J833" s="274">
        <f t="shared" si="389"/>
        <v>0</v>
      </c>
      <c r="K833" s="242">
        <f t="shared" si="390"/>
        <v>829</v>
      </c>
      <c r="L833" s="242" t="s">
        <v>62</v>
      </c>
      <c r="M833" s="150">
        <v>46022</v>
      </c>
      <c r="N833" s="150">
        <v>46022</v>
      </c>
      <c r="O833" s="156"/>
      <c r="P833" s="241" t="s">
        <v>62</v>
      </c>
      <c r="Q833" s="156"/>
      <c r="R833" s="156"/>
    </row>
    <row r="834" spans="1:18" ht="15" customHeight="1" x14ac:dyDescent="0.2">
      <c r="A834" s="332"/>
      <c r="B834" s="147" t="s">
        <v>193</v>
      </c>
      <c r="C834" s="242"/>
      <c r="D834" s="242"/>
      <c r="E834" s="242"/>
      <c r="F834" s="242"/>
      <c r="G834" s="242" t="s">
        <v>62</v>
      </c>
      <c r="H834" s="142" t="str">
        <f t="shared" si="388"/>
        <v>X</v>
      </c>
      <c r="I834" s="274" t="s">
        <v>62</v>
      </c>
      <c r="J834" s="274" t="str">
        <f t="shared" si="389"/>
        <v>X</v>
      </c>
      <c r="K834" s="242" t="str">
        <f t="shared" si="390"/>
        <v>X</v>
      </c>
      <c r="L834" s="242" t="s">
        <v>62</v>
      </c>
      <c r="M834" s="242"/>
      <c r="N834" s="242"/>
      <c r="O834" s="241" t="s">
        <v>62</v>
      </c>
      <c r="P834" s="241" t="s">
        <v>62</v>
      </c>
      <c r="Q834" s="241" t="s">
        <v>62</v>
      </c>
      <c r="R834" s="241" t="s">
        <v>62</v>
      </c>
    </row>
    <row r="835" spans="1:18" ht="38.65" customHeight="1" x14ac:dyDescent="0.2">
      <c r="A835" s="332"/>
      <c r="B835" s="148" t="s">
        <v>330</v>
      </c>
      <c r="C835" s="242"/>
      <c r="D835" s="242" t="s">
        <v>62</v>
      </c>
      <c r="E835" s="242"/>
      <c r="F835" s="242"/>
      <c r="G835" s="242">
        <v>829</v>
      </c>
      <c r="H835" s="142">
        <f t="shared" si="388"/>
        <v>829</v>
      </c>
      <c r="I835" s="274">
        <v>0</v>
      </c>
      <c r="J835" s="274">
        <f t="shared" si="389"/>
        <v>0</v>
      </c>
      <c r="K835" s="242">
        <f t="shared" si="390"/>
        <v>829</v>
      </c>
      <c r="L835" s="242" t="s">
        <v>62</v>
      </c>
      <c r="M835" s="150">
        <v>46022</v>
      </c>
      <c r="N835" s="150">
        <v>46022</v>
      </c>
      <c r="O835" s="156"/>
      <c r="P835" s="241" t="s">
        <v>62</v>
      </c>
      <c r="Q835" s="156"/>
      <c r="R835" s="156"/>
    </row>
    <row r="836" spans="1:18" ht="21" customHeight="1" x14ac:dyDescent="0.2">
      <c r="A836" s="332"/>
      <c r="B836" s="147" t="s">
        <v>71</v>
      </c>
      <c r="C836" s="242"/>
      <c r="D836" s="242"/>
      <c r="E836" s="242"/>
      <c r="F836" s="242"/>
      <c r="G836" s="242" t="s">
        <v>62</v>
      </c>
      <c r="H836" s="142" t="str">
        <f t="shared" si="388"/>
        <v>X</v>
      </c>
      <c r="I836" s="274" t="s">
        <v>62</v>
      </c>
      <c r="J836" s="274" t="str">
        <f t="shared" si="389"/>
        <v>X</v>
      </c>
      <c r="K836" s="242" t="str">
        <f t="shared" si="390"/>
        <v>X</v>
      </c>
      <c r="L836" s="242" t="s">
        <v>62</v>
      </c>
      <c r="M836" s="242"/>
      <c r="N836" s="242"/>
      <c r="O836" s="241" t="s">
        <v>62</v>
      </c>
      <c r="P836" s="241" t="s">
        <v>62</v>
      </c>
      <c r="Q836" s="241" t="s">
        <v>62</v>
      </c>
      <c r="R836" s="241" t="s">
        <v>62</v>
      </c>
    </row>
    <row r="837" spans="1:18" ht="21" customHeight="1" x14ac:dyDescent="0.2">
      <c r="A837" s="333"/>
      <c r="B837" s="148" t="s">
        <v>72</v>
      </c>
      <c r="C837" s="242"/>
      <c r="D837" s="242" t="s">
        <v>62</v>
      </c>
      <c r="E837" s="242"/>
      <c r="F837" s="242"/>
      <c r="G837" s="242">
        <v>829</v>
      </c>
      <c r="H837" s="142">
        <f t="shared" si="388"/>
        <v>829</v>
      </c>
      <c r="I837" s="274">
        <v>0</v>
      </c>
      <c r="J837" s="274">
        <f t="shared" si="389"/>
        <v>0</v>
      </c>
      <c r="K837" s="242">
        <f t="shared" si="390"/>
        <v>829</v>
      </c>
      <c r="L837" s="242" t="s">
        <v>62</v>
      </c>
      <c r="M837" s="150">
        <v>46022</v>
      </c>
      <c r="N837" s="150">
        <v>46022</v>
      </c>
      <c r="O837" s="156"/>
      <c r="P837" s="241" t="s">
        <v>62</v>
      </c>
      <c r="Q837" s="156"/>
      <c r="R837" s="156"/>
    </row>
    <row r="838" spans="1:18" s="56" customFormat="1" ht="74.45" customHeight="1" x14ac:dyDescent="0.25">
      <c r="A838" s="331" t="s">
        <v>315</v>
      </c>
      <c r="B838" s="137" t="str">
        <f>B830</f>
        <v>Результат предоставления субсидии 2 (код субсидии № 7033):</v>
      </c>
      <c r="C838" s="142" t="s">
        <v>191</v>
      </c>
      <c r="D838" s="141" t="s">
        <v>333</v>
      </c>
      <c r="E838" s="141" t="s">
        <v>320</v>
      </c>
      <c r="F838" s="142">
        <v>642</v>
      </c>
      <c r="G838" s="142">
        <v>274</v>
      </c>
      <c r="H838" s="142">
        <f t="shared" si="388"/>
        <v>274</v>
      </c>
      <c r="I838" s="142">
        <v>0</v>
      </c>
      <c r="J838" s="142">
        <f t="shared" si="389"/>
        <v>0</v>
      </c>
      <c r="K838" s="142">
        <f t="shared" si="390"/>
        <v>274</v>
      </c>
      <c r="L838" s="142"/>
      <c r="M838" s="242" t="s">
        <v>62</v>
      </c>
      <c r="N838" s="242" t="s">
        <v>62</v>
      </c>
      <c r="O838" s="156">
        <v>235644.57</v>
      </c>
      <c r="P838" s="156"/>
      <c r="Q838" s="156"/>
      <c r="R838" s="156"/>
    </row>
    <row r="839" spans="1:18" ht="15.75" x14ac:dyDescent="0.2">
      <c r="A839" s="332"/>
      <c r="B839" s="146" t="s">
        <v>70</v>
      </c>
      <c r="C839" s="242"/>
      <c r="D839" s="242" t="s">
        <v>62</v>
      </c>
      <c r="E839" s="242"/>
      <c r="F839" s="242"/>
      <c r="G839" s="242">
        <v>274</v>
      </c>
      <c r="H839" s="142">
        <f t="shared" ref="H839:H902" si="395">G839</f>
        <v>274</v>
      </c>
      <c r="I839" s="274">
        <v>0</v>
      </c>
      <c r="J839" s="274">
        <f t="shared" ref="J839:J902" si="396">I839</f>
        <v>0</v>
      </c>
      <c r="K839" s="242">
        <f t="shared" ref="K839:K902" si="397">G839</f>
        <v>274</v>
      </c>
      <c r="L839" s="242" t="s">
        <v>62</v>
      </c>
      <c r="M839" s="150">
        <v>46022</v>
      </c>
      <c r="N839" s="150">
        <v>46022</v>
      </c>
      <c r="O839" s="156"/>
      <c r="P839" s="241" t="s">
        <v>62</v>
      </c>
      <c r="Q839" s="156"/>
      <c r="R839" s="156"/>
    </row>
    <row r="840" spans="1:18" ht="14.25" x14ac:dyDescent="0.2">
      <c r="A840" s="332"/>
      <c r="B840" s="147" t="s">
        <v>76</v>
      </c>
      <c r="C840" s="242"/>
      <c r="D840" s="242"/>
      <c r="E840" s="242"/>
      <c r="F840" s="242"/>
      <c r="G840" s="242" t="s">
        <v>62</v>
      </c>
      <c r="H840" s="142" t="str">
        <f t="shared" si="395"/>
        <v>X</v>
      </c>
      <c r="I840" s="274" t="s">
        <v>62</v>
      </c>
      <c r="J840" s="274" t="str">
        <f t="shared" si="396"/>
        <v>X</v>
      </c>
      <c r="K840" s="242" t="str">
        <f t="shared" si="397"/>
        <v>X</v>
      </c>
      <c r="L840" s="242" t="s">
        <v>62</v>
      </c>
      <c r="M840" s="242"/>
      <c r="N840" s="242"/>
      <c r="O840" s="241" t="s">
        <v>62</v>
      </c>
      <c r="P840" s="241" t="s">
        <v>62</v>
      </c>
      <c r="Q840" s="241" t="s">
        <v>62</v>
      </c>
      <c r="R840" s="241" t="s">
        <v>62</v>
      </c>
    </row>
    <row r="841" spans="1:18" ht="65.45" customHeight="1" x14ac:dyDescent="0.2">
      <c r="A841" s="332"/>
      <c r="B841" s="148" t="s">
        <v>192</v>
      </c>
      <c r="C841" s="242"/>
      <c r="D841" s="242" t="s">
        <v>62</v>
      </c>
      <c r="E841" s="242"/>
      <c r="F841" s="242"/>
      <c r="G841" s="242">
        <v>274</v>
      </c>
      <c r="H841" s="142">
        <f t="shared" si="395"/>
        <v>274</v>
      </c>
      <c r="I841" s="274">
        <v>0</v>
      </c>
      <c r="J841" s="274">
        <f t="shared" si="396"/>
        <v>0</v>
      </c>
      <c r="K841" s="242">
        <f t="shared" si="397"/>
        <v>274</v>
      </c>
      <c r="L841" s="242" t="s">
        <v>62</v>
      </c>
      <c r="M841" s="150">
        <v>46022</v>
      </c>
      <c r="N841" s="150">
        <v>46022</v>
      </c>
      <c r="O841" s="156"/>
      <c r="P841" s="241" t="s">
        <v>62</v>
      </c>
      <c r="Q841" s="156"/>
      <c r="R841" s="156"/>
    </row>
    <row r="842" spans="1:18" ht="15" customHeight="1" x14ac:dyDescent="0.2">
      <c r="A842" s="332"/>
      <c r="B842" s="147" t="s">
        <v>193</v>
      </c>
      <c r="C842" s="242"/>
      <c r="D842" s="242"/>
      <c r="E842" s="242"/>
      <c r="F842" s="242"/>
      <c r="G842" s="242" t="s">
        <v>62</v>
      </c>
      <c r="H842" s="142" t="str">
        <f t="shared" si="395"/>
        <v>X</v>
      </c>
      <c r="I842" s="274" t="s">
        <v>62</v>
      </c>
      <c r="J842" s="274" t="str">
        <f t="shared" si="396"/>
        <v>X</v>
      </c>
      <c r="K842" s="242" t="str">
        <f t="shared" si="397"/>
        <v>X</v>
      </c>
      <c r="L842" s="242" t="s">
        <v>62</v>
      </c>
      <c r="M842" s="242"/>
      <c r="N842" s="242"/>
      <c r="O842" s="241" t="s">
        <v>62</v>
      </c>
      <c r="P842" s="241" t="s">
        <v>62</v>
      </c>
      <c r="Q842" s="241" t="s">
        <v>62</v>
      </c>
      <c r="R842" s="241" t="s">
        <v>62</v>
      </c>
    </row>
    <row r="843" spans="1:18" ht="38.65" customHeight="1" x14ac:dyDescent="0.2">
      <c r="A843" s="332"/>
      <c r="B843" s="148" t="s">
        <v>330</v>
      </c>
      <c r="C843" s="242"/>
      <c r="D843" s="242" t="s">
        <v>62</v>
      </c>
      <c r="E843" s="242"/>
      <c r="F843" s="242"/>
      <c r="G843" s="242">
        <v>274</v>
      </c>
      <c r="H843" s="142">
        <f t="shared" si="395"/>
        <v>274</v>
      </c>
      <c r="I843" s="274">
        <v>0</v>
      </c>
      <c r="J843" s="274">
        <f t="shared" si="396"/>
        <v>0</v>
      </c>
      <c r="K843" s="242">
        <f t="shared" si="397"/>
        <v>274</v>
      </c>
      <c r="L843" s="242" t="s">
        <v>62</v>
      </c>
      <c r="M843" s="150">
        <v>46022</v>
      </c>
      <c r="N843" s="150">
        <v>46022</v>
      </c>
      <c r="O843" s="156"/>
      <c r="P843" s="241" t="s">
        <v>62</v>
      </c>
      <c r="Q843" s="156"/>
      <c r="R843" s="156"/>
    </row>
    <row r="844" spans="1:18" ht="21" customHeight="1" x14ac:dyDescent="0.2">
      <c r="A844" s="332"/>
      <c r="B844" s="147" t="s">
        <v>71</v>
      </c>
      <c r="C844" s="242"/>
      <c r="D844" s="242"/>
      <c r="E844" s="242"/>
      <c r="F844" s="242"/>
      <c r="G844" s="242" t="s">
        <v>62</v>
      </c>
      <c r="H844" s="142" t="str">
        <f t="shared" si="395"/>
        <v>X</v>
      </c>
      <c r="I844" s="274" t="s">
        <v>62</v>
      </c>
      <c r="J844" s="274" t="str">
        <f t="shared" si="396"/>
        <v>X</v>
      </c>
      <c r="K844" s="242" t="str">
        <f t="shared" si="397"/>
        <v>X</v>
      </c>
      <c r="L844" s="242" t="s">
        <v>62</v>
      </c>
      <c r="M844" s="242"/>
      <c r="N844" s="242"/>
      <c r="O844" s="241" t="s">
        <v>62</v>
      </c>
      <c r="P844" s="241" t="s">
        <v>62</v>
      </c>
      <c r="Q844" s="241" t="s">
        <v>62</v>
      </c>
      <c r="R844" s="241" t="s">
        <v>62</v>
      </c>
    </row>
    <row r="845" spans="1:18" ht="21" customHeight="1" x14ac:dyDescent="0.2">
      <c r="A845" s="333"/>
      <c r="B845" s="148" t="s">
        <v>72</v>
      </c>
      <c r="C845" s="242"/>
      <c r="D845" s="242" t="s">
        <v>62</v>
      </c>
      <c r="E845" s="242"/>
      <c r="F845" s="242"/>
      <c r="G845" s="242">
        <v>274</v>
      </c>
      <c r="H845" s="142">
        <f t="shared" si="395"/>
        <v>274</v>
      </c>
      <c r="I845" s="274">
        <v>0</v>
      </c>
      <c r="J845" s="274">
        <f t="shared" si="396"/>
        <v>0</v>
      </c>
      <c r="K845" s="242">
        <f t="shared" si="397"/>
        <v>274</v>
      </c>
      <c r="L845" s="242" t="s">
        <v>62</v>
      </c>
      <c r="M845" s="150">
        <v>46022</v>
      </c>
      <c r="N845" s="150">
        <v>46022</v>
      </c>
      <c r="O845" s="156"/>
      <c r="P845" s="241" t="s">
        <v>62</v>
      </c>
      <c r="Q845" s="156"/>
      <c r="R845" s="156"/>
    </row>
    <row r="846" spans="1:18" s="56" customFormat="1" ht="74.45" customHeight="1" x14ac:dyDescent="0.25">
      <c r="A846" s="331" t="s">
        <v>316</v>
      </c>
      <c r="B846" s="137" t="str">
        <f>B838</f>
        <v>Результат предоставления субсидии 2 (код субсидии № 7033):</v>
      </c>
      <c r="C846" s="142" t="s">
        <v>191</v>
      </c>
      <c r="D846" s="141" t="s">
        <v>333</v>
      </c>
      <c r="E846" s="141" t="s">
        <v>320</v>
      </c>
      <c r="F846" s="142">
        <v>642</v>
      </c>
      <c r="G846" s="142">
        <v>878</v>
      </c>
      <c r="H846" s="142">
        <f t="shared" si="395"/>
        <v>878</v>
      </c>
      <c r="I846" s="142">
        <v>0</v>
      </c>
      <c r="J846" s="142">
        <f t="shared" si="396"/>
        <v>0</v>
      </c>
      <c r="K846" s="142">
        <f t="shared" si="397"/>
        <v>878</v>
      </c>
      <c r="L846" s="142"/>
      <c r="M846" s="242" t="s">
        <v>62</v>
      </c>
      <c r="N846" s="242" t="s">
        <v>62</v>
      </c>
      <c r="O846" s="156">
        <v>57671.12</v>
      </c>
      <c r="P846" s="156"/>
      <c r="Q846" s="156"/>
      <c r="R846" s="156"/>
    </row>
    <row r="847" spans="1:18" ht="15.75" x14ac:dyDescent="0.2">
      <c r="A847" s="332"/>
      <c r="B847" s="146" t="s">
        <v>70</v>
      </c>
      <c r="C847" s="242"/>
      <c r="D847" s="242" t="s">
        <v>62</v>
      </c>
      <c r="E847" s="242"/>
      <c r="F847" s="242"/>
      <c r="G847" s="242">
        <v>878</v>
      </c>
      <c r="H847" s="142">
        <f t="shared" si="395"/>
        <v>878</v>
      </c>
      <c r="I847" s="274">
        <v>0</v>
      </c>
      <c r="J847" s="274">
        <f t="shared" si="396"/>
        <v>0</v>
      </c>
      <c r="K847" s="242">
        <f t="shared" si="397"/>
        <v>878</v>
      </c>
      <c r="L847" s="242" t="s">
        <v>62</v>
      </c>
      <c r="M847" s="150">
        <v>46022</v>
      </c>
      <c r="N847" s="150">
        <v>46022</v>
      </c>
      <c r="O847" s="156"/>
      <c r="P847" s="241" t="s">
        <v>62</v>
      </c>
      <c r="Q847" s="156"/>
      <c r="R847" s="156"/>
    </row>
    <row r="848" spans="1:18" ht="14.25" x14ac:dyDescent="0.2">
      <c r="A848" s="332"/>
      <c r="B848" s="147" t="s">
        <v>76</v>
      </c>
      <c r="C848" s="242"/>
      <c r="D848" s="242"/>
      <c r="E848" s="242"/>
      <c r="F848" s="242"/>
      <c r="G848" s="242" t="s">
        <v>62</v>
      </c>
      <c r="H848" s="142" t="str">
        <f t="shared" si="395"/>
        <v>X</v>
      </c>
      <c r="I848" s="274" t="s">
        <v>62</v>
      </c>
      <c r="J848" s="274" t="str">
        <f t="shared" si="396"/>
        <v>X</v>
      </c>
      <c r="K848" s="242" t="str">
        <f t="shared" si="397"/>
        <v>X</v>
      </c>
      <c r="L848" s="242" t="s">
        <v>62</v>
      </c>
      <c r="M848" s="242"/>
      <c r="N848" s="242"/>
      <c r="O848" s="241" t="s">
        <v>62</v>
      </c>
      <c r="P848" s="241" t="s">
        <v>62</v>
      </c>
      <c r="Q848" s="241" t="s">
        <v>62</v>
      </c>
      <c r="R848" s="241" t="s">
        <v>62</v>
      </c>
    </row>
    <row r="849" spans="1:18" ht="65.45" customHeight="1" x14ac:dyDescent="0.2">
      <c r="A849" s="332"/>
      <c r="B849" s="148" t="s">
        <v>192</v>
      </c>
      <c r="C849" s="242"/>
      <c r="D849" s="242" t="s">
        <v>62</v>
      </c>
      <c r="E849" s="242"/>
      <c r="F849" s="242"/>
      <c r="G849" s="242">
        <v>878</v>
      </c>
      <c r="H849" s="142">
        <f t="shared" si="395"/>
        <v>878</v>
      </c>
      <c r="I849" s="274">
        <v>0</v>
      </c>
      <c r="J849" s="274">
        <f t="shared" si="396"/>
        <v>0</v>
      </c>
      <c r="K849" s="242">
        <f t="shared" si="397"/>
        <v>878</v>
      </c>
      <c r="L849" s="242" t="s">
        <v>62</v>
      </c>
      <c r="M849" s="150">
        <v>46022</v>
      </c>
      <c r="N849" s="150">
        <v>46022</v>
      </c>
      <c r="O849" s="156"/>
      <c r="P849" s="241" t="s">
        <v>62</v>
      </c>
      <c r="Q849" s="156"/>
      <c r="R849" s="156"/>
    </row>
    <row r="850" spans="1:18" ht="15" customHeight="1" x14ac:dyDescent="0.2">
      <c r="A850" s="332"/>
      <c r="B850" s="147" t="s">
        <v>193</v>
      </c>
      <c r="C850" s="242"/>
      <c r="D850" s="242"/>
      <c r="E850" s="242"/>
      <c r="F850" s="242"/>
      <c r="G850" s="242" t="s">
        <v>62</v>
      </c>
      <c r="H850" s="142" t="str">
        <f t="shared" si="395"/>
        <v>X</v>
      </c>
      <c r="I850" s="274" t="s">
        <v>62</v>
      </c>
      <c r="J850" s="274" t="str">
        <f t="shared" si="396"/>
        <v>X</v>
      </c>
      <c r="K850" s="242" t="str">
        <f t="shared" si="397"/>
        <v>X</v>
      </c>
      <c r="L850" s="242" t="s">
        <v>62</v>
      </c>
      <c r="M850" s="242"/>
      <c r="N850" s="242"/>
      <c r="O850" s="241" t="s">
        <v>62</v>
      </c>
      <c r="P850" s="241" t="s">
        <v>62</v>
      </c>
      <c r="Q850" s="241" t="s">
        <v>62</v>
      </c>
      <c r="R850" s="241" t="s">
        <v>62</v>
      </c>
    </row>
    <row r="851" spans="1:18" ht="38.65" customHeight="1" x14ac:dyDescent="0.2">
      <c r="A851" s="332"/>
      <c r="B851" s="148" t="s">
        <v>330</v>
      </c>
      <c r="C851" s="242"/>
      <c r="D851" s="242" t="s">
        <v>62</v>
      </c>
      <c r="E851" s="242"/>
      <c r="F851" s="242"/>
      <c r="G851" s="242">
        <v>878</v>
      </c>
      <c r="H851" s="142">
        <f t="shared" si="395"/>
        <v>878</v>
      </c>
      <c r="I851" s="274">
        <v>0</v>
      </c>
      <c r="J851" s="274">
        <f t="shared" si="396"/>
        <v>0</v>
      </c>
      <c r="K851" s="242">
        <f t="shared" si="397"/>
        <v>878</v>
      </c>
      <c r="L851" s="242" t="s">
        <v>62</v>
      </c>
      <c r="M851" s="150">
        <v>46022</v>
      </c>
      <c r="N851" s="150">
        <v>46022</v>
      </c>
      <c r="O851" s="156"/>
      <c r="P851" s="241" t="s">
        <v>62</v>
      </c>
      <c r="Q851" s="156"/>
      <c r="R851" s="156"/>
    </row>
    <row r="852" spans="1:18" ht="21" customHeight="1" x14ac:dyDescent="0.2">
      <c r="A852" s="332"/>
      <c r="B852" s="147" t="s">
        <v>71</v>
      </c>
      <c r="C852" s="242"/>
      <c r="D852" s="242"/>
      <c r="E852" s="242"/>
      <c r="F852" s="242"/>
      <c r="G852" s="242" t="s">
        <v>62</v>
      </c>
      <c r="H852" s="142" t="str">
        <f t="shared" si="395"/>
        <v>X</v>
      </c>
      <c r="I852" s="274" t="s">
        <v>62</v>
      </c>
      <c r="J852" s="274" t="str">
        <f t="shared" si="396"/>
        <v>X</v>
      </c>
      <c r="K852" s="242" t="str">
        <f t="shared" si="397"/>
        <v>X</v>
      </c>
      <c r="L852" s="242" t="s">
        <v>62</v>
      </c>
      <c r="M852" s="242"/>
      <c r="N852" s="242"/>
      <c r="O852" s="241" t="s">
        <v>62</v>
      </c>
      <c r="P852" s="241" t="s">
        <v>62</v>
      </c>
      <c r="Q852" s="241" t="s">
        <v>62</v>
      </c>
      <c r="R852" s="241" t="s">
        <v>62</v>
      </c>
    </row>
    <row r="853" spans="1:18" ht="21" customHeight="1" x14ac:dyDescent="0.2">
      <c r="A853" s="333"/>
      <c r="B853" s="148" t="s">
        <v>72</v>
      </c>
      <c r="C853" s="242"/>
      <c r="D853" s="242" t="s">
        <v>62</v>
      </c>
      <c r="E853" s="242"/>
      <c r="F853" s="242"/>
      <c r="G853" s="242">
        <v>878</v>
      </c>
      <c r="H853" s="142">
        <f t="shared" si="395"/>
        <v>878</v>
      </c>
      <c r="I853" s="274">
        <v>0</v>
      </c>
      <c r="J853" s="274">
        <f t="shared" si="396"/>
        <v>0</v>
      </c>
      <c r="K853" s="242">
        <f t="shared" si="397"/>
        <v>878</v>
      </c>
      <c r="L853" s="242" t="s">
        <v>62</v>
      </c>
      <c r="M853" s="150">
        <v>46022</v>
      </c>
      <c r="N853" s="150">
        <v>46022</v>
      </c>
      <c r="O853" s="156"/>
      <c r="P853" s="241" t="s">
        <v>62</v>
      </c>
      <c r="Q853" s="156"/>
      <c r="R853" s="156"/>
    </row>
    <row r="854" spans="1:18" s="56" customFormat="1" ht="74.45" customHeight="1" x14ac:dyDescent="0.25">
      <c r="A854" s="331" t="s">
        <v>317</v>
      </c>
      <c r="B854" s="137" t="str">
        <f>B846</f>
        <v>Результат предоставления субсидии 2 (код субсидии № 7033):</v>
      </c>
      <c r="C854" s="142" t="s">
        <v>191</v>
      </c>
      <c r="D854" s="141" t="s">
        <v>333</v>
      </c>
      <c r="E854" s="141" t="s">
        <v>320</v>
      </c>
      <c r="F854" s="142">
        <v>642</v>
      </c>
      <c r="G854" s="142">
        <v>1262</v>
      </c>
      <c r="H854" s="142">
        <f t="shared" si="395"/>
        <v>1262</v>
      </c>
      <c r="I854" s="142">
        <v>0</v>
      </c>
      <c r="J854" s="142">
        <f t="shared" si="396"/>
        <v>0</v>
      </c>
      <c r="K854" s="142">
        <f t="shared" si="397"/>
        <v>1262</v>
      </c>
      <c r="L854" s="142"/>
      <c r="M854" s="242" t="s">
        <v>62</v>
      </c>
      <c r="N854" s="242" t="s">
        <v>62</v>
      </c>
      <c r="O854" s="156">
        <v>387009.12</v>
      </c>
      <c r="P854" s="156"/>
      <c r="Q854" s="156">
        <v>191950</v>
      </c>
      <c r="R854" s="156"/>
    </row>
    <row r="855" spans="1:18" ht="15.75" x14ac:dyDescent="0.2">
      <c r="A855" s="332"/>
      <c r="B855" s="146" t="s">
        <v>70</v>
      </c>
      <c r="C855" s="242"/>
      <c r="D855" s="242" t="s">
        <v>62</v>
      </c>
      <c r="E855" s="242"/>
      <c r="F855" s="242"/>
      <c r="G855" s="242">
        <v>1262</v>
      </c>
      <c r="H855" s="142">
        <f t="shared" si="395"/>
        <v>1262</v>
      </c>
      <c r="I855" s="274">
        <v>0</v>
      </c>
      <c r="J855" s="274">
        <f t="shared" si="396"/>
        <v>0</v>
      </c>
      <c r="K855" s="242">
        <f t="shared" si="397"/>
        <v>1262</v>
      </c>
      <c r="L855" s="242" t="s">
        <v>62</v>
      </c>
      <c r="M855" s="150">
        <v>46022</v>
      </c>
      <c r="N855" s="150">
        <v>46022</v>
      </c>
      <c r="O855" s="156"/>
      <c r="P855" s="241" t="s">
        <v>62</v>
      </c>
      <c r="Q855" s="156"/>
      <c r="R855" s="156"/>
    </row>
    <row r="856" spans="1:18" ht="14.25" x14ac:dyDescent="0.2">
      <c r="A856" s="332"/>
      <c r="B856" s="147" t="s">
        <v>76</v>
      </c>
      <c r="C856" s="242"/>
      <c r="D856" s="242"/>
      <c r="E856" s="242"/>
      <c r="F856" s="242"/>
      <c r="G856" s="242" t="s">
        <v>62</v>
      </c>
      <c r="H856" s="142" t="str">
        <f t="shared" si="395"/>
        <v>X</v>
      </c>
      <c r="I856" s="274" t="s">
        <v>62</v>
      </c>
      <c r="J856" s="274" t="str">
        <f t="shared" si="396"/>
        <v>X</v>
      </c>
      <c r="K856" s="242" t="str">
        <f t="shared" si="397"/>
        <v>X</v>
      </c>
      <c r="L856" s="242" t="s">
        <v>62</v>
      </c>
      <c r="M856" s="242"/>
      <c r="N856" s="242"/>
      <c r="O856" s="241" t="s">
        <v>62</v>
      </c>
      <c r="P856" s="241" t="s">
        <v>62</v>
      </c>
      <c r="Q856" s="241" t="s">
        <v>62</v>
      </c>
      <c r="R856" s="241" t="s">
        <v>62</v>
      </c>
    </row>
    <row r="857" spans="1:18" ht="65.45" customHeight="1" x14ac:dyDescent="0.2">
      <c r="A857" s="332"/>
      <c r="B857" s="148" t="s">
        <v>192</v>
      </c>
      <c r="C857" s="242"/>
      <c r="D857" s="242" t="s">
        <v>62</v>
      </c>
      <c r="E857" s="242"/>
      <c r="F857" s="242"/>
      <c r="G857" s="242">
        <v>1262</v>
      </c>
      <c r="H857" s="142">
        <f t="shared" si="395"/>
        <v>1262</v>
      </c>
      <c r="I857" s="274">
        <v>0</v>
      </c>
      <c r="J857" s="274">
        <f t="shared" si="396"/>
        <v>0</v>
      </c>
      <c r="K857" s="242">
        <f t="shared" si="397"/>
        <v>1262</v>
      </c>
      <c r="L857" s="242" t="s">
        <v>62</v>
      </c>
      <c r="M857" s="150">
        <v>46022</v>
      </c>
      <c r="N857" s="150">
        <v>46022</v>
      </c>
      <c r="O857" s="156"/>
      <c r="P857" s="241" t="s">
        <v>62</v>
      </c>
      <c r="Q857" s="156"/>
      <c r="R857" s="156"/>
    </row>
    <row r="858" spans="1:18" ht="15" customHeight="1" x14ac:dyDescent="0.2">
      <c r="A858" s="332"/>
      <c r="B858" s="147" t="s">
        <v>193</v>
      </c>
      <c r="C858" s="242"/>
      <c r="D858" s="242"/>
      <c r="E858" s="242"/>
      <c r="F858" s="242"/>
      <c r="G858" s="242" t="s">
        <v>62</v>
      </c>
      <c r="H858" s="142" t="str">
        <f t="shared" si="395"/>
        <v>X</v>
      </c>
      <c r="I858" s="274" t="s">
        <v>62</v>
      </c>
      <c r="J858" s="274" t="str">
        <f t="shared" si="396"/>
        <v>X</v>
      </c>
      <c r="K858" s="242" t="str">
        <f t="shared" si="397"/>
        <v>X</v>
      </c>
      <c r="L858" s="242" t="s">
        <v>62</v>
      </c>
      <c r="M858" s="242"/>
      <c r="N858" s="242"/>
      <c r="O858" s="241" t="s">
        <v>62</v>
      </c>
      <c r="P858" s="241" t="s">
        <v>62</v>
      </c>
      <c r="Q858" s="241" t="s">
        <v>62</v>
      </c>
      <c r="R858" s="241" t="s">
        <v>62</v>
      </c>
    </row>
    <row r="859" spans="1:18" ht="38.65" customHeight="1" x14ac:dyDescent="0.2">
      <c r="A859" s="332"/>
      <c r="B859" s="148" t="s">
        <v>330</v>
      </c>
      <c r="C859" s="242"/>
      <c r="D859" s="242" t="s">
        <v>62</v>
      </c>
      <c r="E859" s="242"/>
      <c r="F859" s="242"/>
      <c r="G859" s="242">
        <v>1262</v>
      </c>
      <c r="H859" s="142">
        <f t="shared" si="395"/>
        <v>1262</v>
      </c>
      <c r="I859" s="274">
        <v>0</v>
      </c>
      <c r="J859" s="274">
        <f t="shared" si="396"/>
        <v>0</v>
      </c>
      <c r="K859" s="242">
        <f t="shared" si="397"/>
        <v>1262</v>
      </c>
      <c r="L859" s="242" t="s">
        <v>62</v>
      </c>
      <c r="M859" s="150">
        <v>46022</v>
      </c>
      <c r="N859" s="150">
        <v>46022</v>
      </c>
      <c r="O859" s="156"/>
      <c r="P859" s="241" t="s">
        <v>62</v>
      </c>
      <c r="Q859" s="156"/>
      <c r="R859" s="156"/>
    </row>
    <row r="860" spans="1:18" ht="21" customHeight="1" x14ac:dyDescent="0.2">
      <c r="A860" s="332"/>
      <c r="B860" s="147" t="s">
        <v>71</v>
      </c>
      <c r="C860" s="242"/>
      <c r="D860" s="242"/>
      <c r="E860" s="242"/>
      <c r="F860" s="242"/>
      <c r="G860" s="242" t="s">
        <v>62</v>
      </c>
      <c r="H860" s="142" t="str">
        <f t="shared" si="395"/>
        <v>X</v>
      </c>
      <c r="I860" s="274" t="s">
        <v>62</v>
      </c>
      <c r="J860" s="274" t="str">
        <f t="shared" si="396"/>
        <v>X</v>
      </c>
      <c r="K860" s="242" t="str">
        <f t="shared" si="397"/>
        <v>X</v>
      </c>
      <c r="L860" s="242" t="s">
        <v>62</v>
      </c>
      <c r="M860" s="242"/>
      <c r="N860" s="242"/>
      <c r="O860" s="241" t="s">
        <v>62</v>
      </c>
      <c r="P860" s="241" t="s">
        <v>62</v>
      </c>
      <c r="Q860" s="241" t="s">
        <v>62</v>
      </c>
      <c r="R860" s="241" t="s">
        <v>62</v>
      </c>
    </row>
    <row r="861" spans="1:18" ht="21" customHeight="1" x14ac:dyDescent="0.2">
      <c r="A861" s="333"/>
      <c r="B861" s="148" t="s">
        <v>72</v>
      </c>
      <c r="C861" s="242"/>
      <c r="D861" s="242" t="s">
        <v>62</v>
      </c>
      <c r="E861" s="242"/>
      <c r="F861" s="242"/>
      <c r="G861" s="242">
        <v>1262</v>
      </c>
      <c r="H861" s="142">
        <f t="shared" si="395"/>
        <v>1262</v>
      </c>
      <c r="I861" s="274">
        <v>0</v>
      </c>
      <c r="J861" s="274">
        <f t="shared" si="396"/>
        <v>0</v>
      </c>
      <c r="K861" s="242">
        <f t="shared" si="397"/>
        <v>1262</v>
      </c>
      <c r="L861" s="242" t="s">
        <v>62</v>
      </c>
      <c r="M861" s="150">
        <v>46022</v>
      </c>
      <c r="N861" s="150">
        <v>46022</v>
      </c>
      <c r="O861" s="156"/>
      <c r="P861" s="241" t="s">
        <v>62</v>
      </c>
      <c r="Q861" s="156"/>
      <c r="R861" s="156"/>
    </row>
    <row r="862" spans="1:18" s="56" customFormat="1" ht="74.45" customHeight="1" x14ac:dyDescent="0.25">
      <c r="A862" s="331" t="s">
        <v>318</v>
      </c>
      <c r="B862" s="137" t="str">
        <f>B854</f>
        <v>Результат предоставления субсидии 2 (код субсидии № 7033):</v>
      </c>
      <c r="C862" s="142" t="s">
        <v>191</v>
      </c>
      <c r="D862" s="141" t="s">
        <v>333</v>
      </c>
      <c r="E862" s="141" t="s">
        <v>320</v>
      </c>
      <c r="F862" s="142">
        <v>642</v>
      </c>
      <c r="G862" s="142">
        <v>558</v>
      </c>
      <c r="H862" s="142">
        <f t="shared" si="395"/>
        <v>558</v>
      </c>
      <c r="I862" s="142">
        <v>0</v>
      </c>
      <c r="J862" s="142">
        <f t="shared" si="396"/>
        <v>0</v>
      </c>
      <c r="K862" s="142">
        <f t="shared" si="397"/>
        <v>558</v>
      </c>
      <c r="L862" s="142"/>
      <c r="M862" s="242" t="s">
        <v>62</v>
      </c>
      <c r="N862" s="242" t="s">
        <v>62</v>
      </c>
      <c r="O862" s="156">
        <v>8955.9</v>
      </c>
      <c r="P862" s="156"/>
      <c r="Q862" s="156"/>
      <c r="R862" s="156"/>
    </row>
    <row r="863" spans="1:18" ht="15.75" x14ac:dyDescent="0.2">
      <c r="A863" s="332"/>
      <c r="B863" s="146" t="s">
        <v>70</v>
      </c>
      <c r="C863" s="242"/>
      <c r="D863" s="242" t="s">
        <v>62</v>
      </c>
      <c r="E863" s="242"/>
      <c r="F863" s="242"/>
      <c r="G863" s="242">
        <f>G862</f>
        <v>558</v>
      </c>
      <c r="H863" s="142">
        <f t="shared" si="395"/>
        <v>558</v>
      </c>
      <c r="I863" s="274">
        <f t="shared" ref="I863" si="398">I862</f>
        <v>0</v>
      </c>
      <c r="J863" s="274">
        <f t="shared" si="396"/>
        <v>0</v>
      </c>
      <c r="K863" s="242">
        <f t="shared" si="397"/>
        <v>558</v>
      </c>
      <c r="L863" s="242" t="s">
        <v>62</v>
      </c>
      <c r="M863" s="150">
        <v>46022</v>
      </c>
      <c r="N863" s="150">
        <v>46022</v>
      </c>
      <c r="O863" s="156"/>
      <c r="P863" s="241" t="s">
        <v>62</v>
      </c>
      <c r="Q863" s="156"/>
      <c r="R863" s="156"/>
    </row>
    <row r="864" spans="1:18" ht="14.25" x14ac:dyDescent="0.2">
      <c r="A864" s="332"/>
      <c r="B864" s="147" t="s">
        <v>76</v>
      </c>
      <c r="C864" s="242"/>
      <c r="D864" s="242"/>
      <c r="E864" s="242"/>
      <c r="F864" s="242"/>
      <c r="G864" s="242" t="s">
        <v>62</v>
      </c>
      <c r="H864" s="142" t="str">
        <f t="shared" si="395"/>
        <v>X</v>
      </c>
      <c r="I864" s="274" t="s">
        <v>62</v>
      </c>
      <c r="J864" s="274" t="str">
        <f t="shared" si="396"/>
        <v>X</v>
      </c>
      <c r="K864" s="242" t="str">
        <f t="shared" si="397"/>
        <v>X</v>
      </c>
      <c r="L864" s="242" t="s">
        <v>62</v>
      </c>
      <c r="M864" s="242"/>
      <c r="N864" s="242"/>
      <c r="O864" s="241" t="s">
        <v>62</v>
      </c>
      <c r="P864" s="241" t="s">
        <v>62</v>
      </c>
      <c r="Q864" s="241" t="s">
        <v>62</v>
      </c>
      <c r="R864" s="241" t="s">
        <v>62</v>
      </c>
    </row>
    <row r="865" spans="1:18" ht="65.45" customHeight="1" x14ac:dyDescent="0.2">
      <c r="A865" s="332"/>
      <c r="B865" s="148" t="s">
        <v>192</v>
      </c>
      <c r="C865" s="242"/>
      <c r="D865" s="242" t="s">
        <v>62</v>
      </c>
      <c r="E865" s="242"/>
      <c r="F865" s="242"/>
      <c r="G865" s="242">
        <f>G862</f>
        <v>558</v>
      </c>
      <c r="H865" s="142">
        <f t="shared" si="395"/>
        <v>558</v>
      </c>
      <c r="I865" s="274">
        <f t="shared" ref="I865" si="399">I862</f>
        <v>0</v>
      </c>
      <c r="J865" s="274">
        <f t="shared" si="396"/>
        <v>0</v>
      </c>
      <c r="K865" s="242">
        <f t="shared" si="397"/>
        <v>558</v>
      </c>
      <c r="L865" s="242" t="s">
        <v>62</v>
      </c>
      <c r="M865" s="150">
        <v>46022</v>
      </c>
      <c r="N865" s="150">
        <v>46022</v>
      </c>
      <c r="O865" s="156"/>
      <c r="P865" s="241" t="s">
        <v>62</v>
      </c>
      <c r="Q865" s="156"/>
      <c r="R865" s="156"/>
    </row>
    <row r="866" spans="1:18" ht="15" customHeight="1" x14ac:dyDescent="0.2">
      <c r="A866" s="332"/>
      <c r="B866" s="147" t="s">
        <v>193</v>
      </c>
      <c r="C866" s="242"/>
      <c r="D866" s="242"/>
      <c r="E866" s="242"/>
      <c r="F866" s="242"/>
      <c r="G866" s="242" t="s">
        <v>62</v>
      </c>
      <c r="H866" s="142" t="str">
        <f t="shared" si="395"/>
        <v>X</v>
      </c>
      <c r="I866" s="274" t="s">
        <v>62</v>
      </c>
      <c r="J866" s="274" t="str">
        <f t="shared" si="396"/>
        <v>X</v>
      </c>
      <c r="K866" s="242" t="str">
        <f t="shared" si="397"/>
        <v>X</v>
      </c>
      <c r="L866" s="242" t="s">
        <v>62</v>
      </c>
      <c r="M866" s="242"/>
      <c r="N866" s="242"/>
      <c r="O866" s="241" t="s">
        <v>62</v>
      </c>
      <c r="P866" s="241" t="s">
        <v>62</v>
      </c>
      <c r="Q866" s="241" t="s">
        <v>62</v>
      </c>
      <c r="R866" s="241" t="s">
        <v>62</v>
      </c>
    </row>
    <row r="867" spans="1:18" ht="38.65" customHeight="1" x14ac:dyDescent="0.2">
      <c r="A867" s="332"/>
      <c r="B867" s="148" t="s">
        <v>330</v>
      </c>
      <c r="C867" s="242"/>
      <c r="D867" s="242" t="s">
        <v>62</v>
      </c>
      <c r="E867" s="242"/>
      <c r="F867" s="242"/>
      <c r="G867" s="242">
        <f>G863</f>
        <v>558</v>
      </c>
      <c r="H867" s="142">
        <f t="shared" si="395"/>
        <v>558</v>
      </c>
      <c r="I867" s="274">
        <f t="shared" ref="I867" si="400">I863</f>
        <v>0</v>
      </c>
      <c r="J867" s="274">
        <f t="shared" si="396"/>
        <v>0</v>
      </c>
      <c r="K867" s="242">
        <f t="shared" si="397"/>
        <v>558</v>
      </c>
      <c r="L867" s="242" t="s">
        <v>62</v>
      </c>
      <c r="M867" s="150">
        <v>46022</v>
      </c>
      <c r="N867" s="150">
        <v>46022</v>
      </c>
      <c r="O867" s="156"/>
      <c r="P867" s="241" t="s">
        <v>62</v>
      </c>
      <c r="Q867" s="156"/>
      <c r="R867" s="156"/>
    </row>
    <row r="868" spans="1:18" ht="21" customHeight="1" x14ac:dyDescent="0.2">
      <c r="A868" s="332"/>
      <c r="B868" s="147" t="s">
        <v>71</v>
      </c>
      <c r="C868" s="242"/>
      <c r="D868" s="242"/>
      <c r="E868" s="242"/>
      <c r="F868" s="242"/>
      <c r="G868" s="242" t="s">
        <v>62</v>
      </c>
      <c r="H868" s="142" t="str">
        <f t="shared" si="395"/>
        <v>X</v>
      </c>
      <c r="I868" s="274" t="s">
        <v>62</v>
      </c>
      <c r="J868" s="274" t="str">
        <f t="shared" si="396"/>
        <v>X</v>
      </c>
      <c r="K868" s="242" t="str">
        <f t="shared" si="397"/>
        <v>X</v>
      </c>
      <c r="L868" s="242" t="s">
        <v>62</v>
      </c>
      <c r="M868" s="242"/>
      <c r="N868" s="242"/>
      <c r="O868" s="241" t="s">
        <v>62</v>
      </c>
      <c r="P868" s="241" t="s">
        <v>62</v>
      </c>
      <c r="Q868" s="241" t="s">
        <v>62</v>
      </c>
      <c r="R868" s="241" t="s">
        <v>62</v>
      </c>
    </row>
    <row r="869" spans="1:18" ht="21" customHeight="1" x14ac:dyDescent="0.2">
      <c r="A869" s="333"/>
      <c r="B869" s="148" t="s">
        <v>72</v>
      </c>
      <c r="C869" s="242"/>
      <c r="D869" s="242" t="s">
        <v>62</v>
      </c>
      <c r="E869" s="242"/>
      <c r="F869" s="242"/>
      <c r="G869" s="242">
        <f>G867</f>
        <v>558</v>
      </c>
      <c r="H869" s="142">
        <f t="shared" si="395"/>
        <v>558</v>
      </c>
      <c r="I869" s="274">
        <f t="shared" ref="I869" si="401">I867</f>
        <v>0</v>
      </c>
      <c r="J869" s="274">
        <f t="shared" si="396"/>
        <v>0</v>
      </c>
      <c r="K869" s="242">
        <f t="shared" si="397"/>
        <v>558</v>
      </c>
      <c r="L869" s="242" t="s">
        <v>62</v>
      </c>
      <c r="M869" s="150">
        <v>46022</v>
      </c>
      <c r="N869" s="150">
        <v>46022</v>
      </c>
      <c r="O869" s="156"/>
      <c r="P869" s="241" t="s">
        <v>62</v>
      </c>
      <c r="Q869" s="156"/>
      <c r="R869" s="156"/>
    </row>
    <row r="870" spans="1:18" s="56" customFormat="1" ht="74.45" customHeight="1" x14ac:dyDescent="0.25">
      <c r="A870" s="331" t="s">
        <v>319</v>
      </c>
      <c r="B870" s="137" t="str">
        <f>B862</f>
        <v>Результат предоставления субсидии 2 (код субсидии № 7033):</v>
      </c>
      <c r="C870" s="142" t="s">
        <v>191</v>
      </c>
      <c r="D870" s="141" t="s">
        <v>333</v>
      </c>
      <c r="E870" s="141" t="s">
        <v>320</v>
      </c>
      <c r="F870" s="142">
        <v>642</v>
      </c>
      <c r="G870" s="142">
        <v>228</v>
      </c>
      <c r="H870" s="142">
        <f t="shared" si="395"/>
        <v>228</v>
      </c>
      <c r="I870" s="142">
        <v>0</v>
      </c>
      <c r="J870" s="142">
        <f t="shared" si="396"/>
        <v>0</v>
      </c>
      <c r="K870" s="142">
        <f t="shared" si="397"/>
        <v>228</v>
      </c>
      <c r="L870" s="142"/>
      <c r="M870" s="242" t="s">
        <v>62</v>
      </c>
      <c r="N870" s="242" t="s">
        <v>62</v>
      </c>
      <c r="O870" s="156">
        <v>153521.32999999999</v>
      </c>
      <c r="P870" s="156"/>
      <c r="Q870" s="156"/>
      <c r="R870" s="156"/>
    </row>
    <row r="871" spans="1:18" ht="15.75" x14ac:dyDescent="0.2">
      <c r="A871" s="332"/>
      <c r="B871" s="146" t="s">
        <v>70</v>
      </c>
      <c r="C871" s="242"/>
      <c r="D871" s="242" t="s">
        <v>62</v>
      </c>
      <c r="E871" s="242"/>
      <c r="F871" s="242"/>
      <c r="G871" s="242">
        <f>G870</f>
        <v>228</v>
      </c>
      <c r="H871" s="142">
        <f t="shared" si="395"/>
        <v>228</v>
      </c>
      <c r="I871" s="274">
        <f t="shared" ref="I871" si="402">I870</f>
        <v>0</v>
      </c>
      <c r="J871" s="274">
        <f t="shared" si="396"/>
        <v>0</v>
      </c>
      <c r="K871" s="242">
        <f t="shared" si="397"/>
        <v>228</v>
      </c>
      <c r="L871" s="242" t="s">
        <v>62</v>
      </c>
      <c r="M871" s="150">
        <v>46022</v>
      </c>
      <c r="N871" s="150">
        <v>46022</v>
      </c>
      <c r="O871" s="156"/>
      <c r="P871" s="241" t="s">
        <v>62</v>
      </c>
      <c r="Q871" s="156"/>
      <c r="R871" s="156"/>
    </row>
    <row r="872" spans="1:18" ht="14.25" x14ac:dyDescent="0.2">
      <c r="A872" s="332"/>
      <c r="B872" s="147" t="s">
        <v>76</v>
      </c>
      <c r="C872" s="242"/>
      <c r="D872" s="242"/>
      <c r="E872" s="242"/>
      <c r="F872" s="242"/>
      <c r="G872" s="242" t="s">
        <v>62</v>
      </c>
      <c r="H872" s="142" t="str">
        <f t="shared" si="395"/>
        <v>X</v>
      </c>
      <c r="I872" s="274" t="s">
        <v>62</v>
      </c>
      <c r="J872" s="274" t="str">
        <f t="shared" si="396"/>
        <v>X</v>
      </c>
      <c r="K872" s="242" t="str">
        <f t="shared" si="397"/>
        <v>X</v>
      </c>
      <c r="L872" s="242" t="s">
        <v>62</v>
      </c>
      <c r="M872" s="242"/>
      <c r="N872" s="242"/>
      <c r="O872" s="241" t="s">
        <v>62</v>
      </c>
      <c r="P872" s="241" t="s">
        <v>62</v>
      </c>
      <c r="Q872" s="241" t="s">
        <v>62</v>
      </c>
      <c r="R872" s="241" t="s">
        <v>62</v>
      </c>
    </row>
    <row r="873" spans="1:18" ht="65.45" customHeight="1" x14ac:dyDescent="0.2">
      <c r="A873" s="332"/>
      <c r="B873" s="148" t="s">
        <v>192</v>
      </c>
      <c r="C873" s="242"/>
      <c r="D873" s="242" t="s">
        <v>62</v>
      </c>
      <c r="E873" s="242"/>
      <c r="F873" s="242"/>
      <c r="G873" s="242">
        <f>G870</f>
        <v>228</v>
      </c>
      <c r="H873" s="142">
        <f t="shared" si="395"/>
        <v>228</v>
      </c>
      <c r="I873" s="274">
        <f t="shared" ref="I873" si="403">I870</f>
        <v>0</v>
      </c>
      <c r="J873" s="274">
        <f t="shared" si="396"/>
        <v>0</v>
      </c>
      <c r="K873" s="242">
        <f t="shared" si="397"/>
        <v>228</v>
      </c>
      <c r="L873" s="242" t="s">
        <v>62</v>
      </c>
      <c r="M873" s="150">
        <v>46022</v>
      </c>
      <c r="N873" s="150">
        <v>46022</v>
      </c>
      <c r="O873" s="156"/>
      <c r="P873" s="241" t="s">
        <v>62</v>
      </c>
      <c r="Q873" s="156"/>
      <c r="R873" s="156"/>
    </row>
    <row r="874" spans="1:18" ht="15" customHeight="1" x14ac:dyDescent="0.2">
      <c r="A874" s="332"/>
      <c r="B874" s="147" t="s">
        <v>193</v>
      </c>
      <c r="C874" s="242"/>
      <c r="D874" s="242"/>
      <c r="E874" s="242"/>
      <c r="F874" s="242"/>
      <c r="G874" s="242" t="s">
        <v>62</v>
      </c>
      <c r="H874" s="142" t="str">
        <f t="shared" si="395"/>
        <v>X</v>
      </c>
      <c r="I874" s="274" t="s">
        <v>62</v>
      </c>
      <c r="J874" s="274" t="str">
        <f t="shared" si="396"/>
        <v>X</v>
      </c>
      <c r="K874" s="242" t="str">
        <f t="shared" si="397"/>
        <v>X</v>
      </c>
      <c r="L874" s="242" t="s">
        <v>62</v>
      </c>
      <c r="M874" s="242"/>
      <c r="N874" s="242"/>
      <c r="O874" s="241" t="s">
        <v>62</v>
      </c>
      <c r="P874" s="241" t="s">
        <v>62</v>
      </c>
      <c r="Q874" s="241" t="s">
        <v>62</v>
      </c>
      <c r="R874" s="241" t="s">
        <v>62</v>
      </c>
    </row>
    <row r="875" spans="1:18" ht="38.65" customHeight="1" x14ac:dyDescent="0.2">
      <c r="A875" s="332"/>
      <c r="B875" s="148" t="s">
        <v>330</v>
      </c>
      <c r="C875" s="242"/>
      <c r="D875" s="242" t="s">
        <v>62</v>
      </c>
      <c r="E875" s="242"/>
      <c r="F875" s="242"/>
      <c r="G875" s="242">
        <f>G871</f>
        <v>228</v>
      </c>
      <c r="H875" s="142">
        <f t="shared" si="395"/>
        <v>228</v>
      </c>
      <c r="I875" s="274">
        <f t="shared" ref="I875" si="404">I871</f>
        <v>0</v>
      </c>
      <c r="J875" s="274">
        <f t="shared" si="396"/>
        <v>0</v>
      </c>
      <c r="K875" s="242">
        <f t="shared" si="397"/>
        <v>228</v>
      </c>
      <c r="L875" s="242" t="s">
        <v>62</v>
      </c>
      <c r="M875" s="150">
        <v>46022</v>
      </c>
      <c r="N875" s="150">
        <v>46022</v>
      </c>
      <c r="O875" s="156"/>
      <c r="P875" s="241" t="s">
        <v>62</v>
      </c>
      <c r="Q875" s="156"/>
      <c r="R875" s="156"/>
    </row>
    <row r="876" spans="1:18" ht="21" customHeight="1" x14ac:dyDescent="0.2">
      <c r="A876" s="332"/>
      <c r="B876" s="147" t="s">
        <v>71</v>
      </c>
      <c r="C876" s="242"/>
      <c r="D876" s="242"/>
      <c r="E876" s="242"/>
      <c r="F876" s="242"/>
      <c r="G876" s="242" t="s">
        <v>62</v>
      </c>
      <c r="H876" s="142" t="str">
        <f t="shared" si="395"/>
        <v>X</v>
      </c>
      <c r="I876" s="274" t="s">
        <v>62</v>
      </c>
      <c r="J876" s="274" t="str">
        <f t="shared" si="396"/>
        <v>X</v>
      </c>
      <c r="K876" s="242" t="str">
        <f t="shared" si="397"/>
        <v>X</v>
      </c>
      <c r="L876" s="242" t="s">
        <v>62</v>
      </c>
      <c r="M876" s="242"/>
      <c r="N876" s="242"/>
      <c r="O876" s="241" t="s">
        <v>62</v>
      </c>
      <c r="P876" s="241" t="s">
        <v>62</v>
      </c>
      <c r="Q876" s="241" t="s">
        <v>62</v>
      </c>
      <c r="R876" s="241" t="s">
        <v>62</v>
      </c>
    </row>
    <row r="877" spans="1:18" ht="21" customHeight="1" x14ac:dyDescent="0.2">
      <c r="A877" s="333"/>
      <c r="B877" s="148" t="s">
        <v>72</v>
      </c>
      <c r="C877" s="242"/>
      <c r="D877" s="242" t="s">
        <v>62</v>
      </c>
      <c r="E877" s="242"/>
      <c r="F877" s="242"/>
      <c r="G877" s="242">
        <f>G875</f>
        <v>228</v>
      </c>
      <c r="H877" s="142">
        <f t="shared" si="395"/>
        <v>228</v>
      </c>
      <c r="I877" s="274">
        <f t="shared" ref="I877" si="405">I875</f>
        <v>0</v>
      </c>
      <c r="J877" s="274">
        <f t="shared" si="396"/>
        <v>0</v>
      </c>
      <c r="K877" s="242">
        <f t="shared" si="397"/>
        <v>228</v>
      </c>
      <c r="L877" s="242" t="s">
        <v>62</v>
      </c>
      <c r="M877" s="150">
        <v>46022</v>
      </c>
      <c r="N877" s="150">
        <v>46022</v>
      </c>
      <c r="O877" s="156"/>
      <c r="P877" s="241" t="s">
        <v>62</v>
      </c>
      <c r="Q877" s="156"/>
      <c r="R877" s="156"/>
    </row>
    <row r="878" spans="1:18" s="56" customFormat="1" ht="74.45" customHeight="1" x14ac:dyDescent="0.25">
      <c r="A878" s="331" t="s">
        <v>325</v>
      </c>
      <c r="B878" s="137" t="str">
        <f>B870</f>
        <v>Результат предоставления субсидии 2 (код субсидии № 7033):</v>
      </c>
      <c r="C878" s="142" t="s">
        <v>191</v>
      </c>
      <c r="D878" s="141" t="s">
        <v>333</v>
      </c>
      <c r="E878" s="141" t="s">
        <v>320</v>
      </c>
      <c r="F878" s="142">
        <v>642</v>
      </c>
      <c r="G878" s="142">
        <v>2108</v>
      </c>
      <c r="H878" s="142">
        <f t="shared" si="395"/>
        <v>2108</v>
      </c>
      <c r="I878" s="142">
        <v>0</v>
      </c>
      <c r="J878" s="142">
        <f t="shared" si="396"/>
        <v>0</v>
      </c>
      <c r="K878" s="142">
        <f t="shared" si="397"/>
        <v>2108</v>
      </c>
      <c r="L878" s="142"/>
      <c r="M878" s="242" t="s">
        <v>62</v>
      </c>
      <c r="N878" s="242" t="s">
        <v>62</v>
      </c>
      <c r="O878" s="156">
        <v>169232.08</v>
      </c>
      <c r="P878" s="156"/>
      <c r="Q878" s="156"/>
      <c r="R878" s="156"/>
    </row>
    <row r="879" spans="1:18" ht="15.75" x14ac:dyDescent="0.2">
      <c r="A879" s="332"/>
      <c r="B879" s="146" t="s">
        <v>70</v>
      </c>
      <c r="C879" s="242"/>
      <c r="D879" s="242" t="s">
        <v>62</v>
      </c>
      <c r="E879" s="242"/>
      <c r="F879" s="242"/>
      <c r="G879" s="242">
        <f>G878</f>
        <v>2108</v>
      </c>
      <c r="H879" s="142">
        <f t="shared" si="395"/>
        <v>2108</v>
      </c>
      <c r="I879" s="274">
        <f t="shared" ref="I879" si="406">I878</f>
        <v>0</v>
      </c>
      <c r="J879" s="274">
        <f t="shared" si="396"/>
        <v>0</v>
      </c>
      <c r="K879" s="242">
        <f t="shared" si="397"/>
        <v>2108</v>
      </c>
      <c r="L879" s="242" t="s">
        <v>62</v>
      </c>
      <c r="M879" s="150">
        <v>46022</v>
      </c>
      <c r="N879" s="150">
        <v>46022</v>
      </c>
      <c r="O879" s="156"/>
      <c r="P879" s="241" t="s">
        <v>62</v>
      </c>
      <c r="Q879" s="156"/>
      <c r="R879" s="156"/>
    </row>
    <row r="880" spans="1:18" ht="14.25" x14ac:dyDescent="0.2">
      <c r="A880" s="332"/>
      <c r="B880" s="147" t="s">
        <v>76</v>
      </c>
      <c r="C880" s="242"/>
      <c r="D880" s="242"/>
      <c r="E880" s="242"/>
      <c r="F880" s="242"/>
      <c r="G880" s="242" t="s">
        <v>62</v>
      </c>
      <c r="H880" s="142" t="str">
        <f t="shared" si="395"/>
        <v>X</v>
      </c>
      <c r="I880" s="274" t="s">
        <v>62</v>
      </c>
      <c r="J880" s="274" t="str">
        <f t="shared" si="396"/>
        <v>X</v>
      </c>
      <c r="K880" s="242" t="str">
        <f t="shared" si="397"/>
        <v>X</v>
      </c>
      <c r="L880" s="242" t="s">
        <v>62</v>
      </c>
      <c r="M880" s="242"/>
      <c r="N880" s="242"/>
      <c r="O880" s="241" t="s">
        <v>62</v>
      </c>
      <c r="P880" s="241" t="s">
        <v>62</v>
      </c>
      <c r="Q880" s="241" t="s">
        <v>62</v>
      </c>
      <c r="R880" s="241" t="s">
        <v>62</v>
      </c>
    </row>
    <row r="881" spans="1:19" ht="65.45" customHeight="1" x14ac:dyDescent="0.2">
      <c r="A881" s="332"/>
      <c r="B881" s="148" t="s">
        <v>192</v>
      </c>
      <c r="C881" s="242"/>
      <c r="D881" s="242" t="s">
        <v>62</v>
      </c>
      <c r="E881" s="242"/>
      <c r="F881" s="242"/>
      <c r="G881" s="242">
        <f>G878</f>
        <v>2108</v>
      </c>
      <c r="H881" s="142">
        <f t="shared" si="395"/>
        <v>2108</v>
      </c>
      <c r="I881" s="274">
        <f t="shared" ref="I881" si="407">I878</f>
        <v>0</v>
      </c>
      <c r="J881" s="274">
        <f t="shared" si="396"/>
        <v>0</v>
      </c>
      <c r="K881" s="242">
        <f t="shared" si="397"/>
        <v>2108</v>
      </c>
      <c r="L881" s="242" t="s">
        <v>62</v>
      </c>
      <c r="M881" s="150">
        <v>46022</v>
      </c>
      <c r="N881" s="150">
        <v>46022</v>
      </c>
      <c r="O881" s="156"/>
      <c r="P881" s="241" t="s">
        <v>62</v>
      </c>
      <c r="Q881" s="156"/>
      <c r="R881" s="156"/>
    </row>
    <row r="882" spans="1:19" ht="15" customHeight="1" x14ac:dyDescent="0.2">
      <c r="A882" s="332"/>
      <c r="B882" s="147" t="s">
        <v>193</v>
      </c>
      <c r="C882" s="242"/>
      <c r="D882" s="242"/>
      <c r="E882" s="242"/>
      <c r="F882" s="242"/>
      <c r="G882" s="242" t="s">
        <v>62</v>
      </c>
      <c r="H882" s="142" t="str">
        <f t="shared" si="395"/>
        <v>X</v>
      </c>
      <c r="I882" s="274" t="s">
        <v>62</v>
      </c>
      <c r="J882" s="274" t="str">
        <f t="shared" si="396"/>
        <v>X</v>
      </c>
      <c r="K882" s="242" t="str">
        <f t="shared" si="397"/>
        <v>X</v>
      </c>
      <c r="L882" s="242" t="s">
        <v>62</v>
      </c>
      <c r="M882" s="242"/>
      <c r="N882" s="242"/>
      <c r="O882" s="241" t="s">
        <v>62</v>
      </c>
      <c r="P882" s="241" t="s">
        <v>62</v>
      </c>
      <c r="Q882" s="241" t="s">
        <v>62</v>
      </c>
      <c r="R882" s="241" t="s">
        <v>62</v>
      </c>
    </row>
    <row r="883" spans="1:19" ht="38.65" customHeight="1" x14ac:dyDescent="0.2">
      <c r="A883" s="332"/>
      <c r="B883" s="148" t="s">
        <v>330</v>
      </c>
      <c r="C883" s="242"/>
      <c r="D883" s="242" t="s">
        <v>62</v>
      </c>
      <c r="E883" s="242"/>
      <c r="F883" s="242"/>
      <c r="G883" s="242">
        <f>G879</f>
        <v>2108</v>
      </c>
      <c r="H883" s="142">
        <f t="shared" si="395"/>
        <v>2108</v>
      </c>
      <c r="I883" s="274">
        <f t="shared" ref="I883" si="408">I879</f>
        <v>0</v>
      </c>
      <c r="J883" s="274">
        <f t="shared" si="396"/>
        <v>0</v>
      </c>
      <c r="K883" s="242">
        <f t="shared" si="397"/>
        <v>2108</v>
      </c>
      <c r="L883" s="242" t="s">
        <v>62</v>
      </c>
      <c r="M883" s="150">
        <v>46022</v>
      </c>
      <c r="N883" s="150">
        <v>46022</v>
      </c>
      <c r="O883" s="156"/>
      <c r="P883" s="241" t="s">
        <v>62</v>
      </c>
      <c r="Q883" s="156"/>
      <c r="R883" s="156"/>
    </row>
    <row r="884" spans="1:19" ht="21" customHeight="1" x14ac:dyDescent="0.2">
      <c r="A884" s="332"/>
      <c r="B884" s="147" t="s">
        <v>71</v>
      </c>
      <c r="C884" s="242"/>
      <c r="D884" s="242"/>
      <c r="E884" s="242"/>
      <c r="F884" s="242"/>
      <c r="G884" s="242" t="s">
        <v>62</v>
      </c>
      <c r="H884" s="142" t="str">
        <f t="shared" si="395"/>
        <v>X</v>
      </c>
      <c r="I884" s="274" t="s">
        <v>62</v>
      </c>
      <c r="J884" s="274" t="str">
        <f t="shared" si="396"/>
        <v>X</v>
      </c>
      <c r="K884" s="242" t="str">
        <f t="shared" si="397"/>
        <v>X</v>
      </c>
      <c r="L884" s="242" t="s">
        <v>62</v>
      </c>
      <c r="M884" s="242"/>
      <c r="N884" s="242"/>
      <c r="O884" s="241" t="s">
        <v>62</v>
      </c>
      <c r="P884" s="241" t="s">
        <v>62</v>
      </c>
      <c r="Q884" s="241" t="s">
        <v>62</v>
      </c>
      <c r="R884" s="241" t="s">
        <v>62</v>
      </c>
    </row>
    <row r="885" spans="1:19" ht="21" customHeight="1" x14ac:dyDescent="0.2">
      <c r="A885" s="333"/>
      <c r="B885" s="148" t="s">
        <v>72</v>
      </c>
      <c r="C885" s="242"/>
      <c r="D885" s="242" t="s">
        <v>62</v>
      </c>
      <c r="E885" s="242"/>
      <c r="F885" s="242"/>
      <c r="G885" s="242">
        <f>G883</f>
        <v>2108</v>
      </c>
      <c r="H885" s="142">
        <f t="shared" si="395"/>
        <v>2108</v>
      </c>
      <c r="I885" s="274">
        <f t="shared" ref="I885" si="409">I883</f>
        <v>0</v>
      </c>
      <c r="J885" s="274">
        <f t="shared" si="396"/>
        <v>0</v>
      </c>
      <c r="K885" s="242">
        <f t="shared" si="397"/>
        <v>2108</v>
      </c>
      <c r="L885" s="242" t="s">
        <v>62</v>
      </c>
      <c r="M885" s="150">
        <v>46022</v>
      </c>
      <c r="N885" s="150">
        <v>46022</v>
      </c>
      <c r="O885" s="156"/>
      <c r="P885" s="241" t="s">
        <v>62</v>
      </c>
      <c r="Q885" s="156"/>
      <c r="R885" s="156"/>
    </row>
    <row r="886" spans="1:19" s="56" customFormat="1" ht="74.45" customHeight="1" x14ac:dyDescent="0.25">
      <c r="A886" s="331" t="s">
        <v>171</v>
      </c>
      <c r="B886" s="137" t="s">
        <v>416</v>
      </c>
      <c r="C886" s="142" t="s">
        <v>191</v>
      </c>
      <c r="D886" s="141" t="s">
        <v>333</v>
      </c>
      <c r="E886" s="141" t="s">
        <v>320</v>
      </c>
      <c r="F886" s="142">
        <v>642</v>
      </c>
      <c r="G886" s="240">
        <v>6646</v>
      </c>
      <c r="H886" s="142">
        <f t="shared" si="395"/>
        <v>6646</v>
      </c>
      <c r="I886" s="273">
        <v>0</v>
      </c>
      <c r="J886" s="273">
        <f t="shared" si="396"/>
        <v>0</v>
      </c>
      <c r="K886" s="240">
        <f t="shared" si="397"/>
        <v>6646</v>
      </c>
      <c r="L886" s="80"/>
      <c r="M886" s="80" t="s">
        <v>62</v>
      </c>
      <c r="N886" s="80" t="s">
        <v>62</v>
      </c>
      <c r="O886" s="78">
        <v>106670.75</v>
      </c>
      <c r="P886" s="78"/>
      <c r="Q886" s="78"/>
      <c r="R886" s="78"/>
    </row>
    <row r="887" spans="1:19" ht="15.75" x14ac:dyDescent="0.2">
      <c r="A887" s="332"/>
      <c r="B887" s="146" t="s">
        <v>70</v>
      </c>
      <c r="C887" s="242"/>
      <c r="D887" s="242" t="s">
        <v>62</v>
      </c>
      <c r="E887" s="242"/>
      <c r="F887" s="242"/>
      <c r="G887" s="240">
        <f>G886</f>
        <v>6646</v>
      </c>
      <c r="H887" s="142">
        <f t="shared" si="395"/>
        <v>6646</v>
      </c>
      <c r="I887" s="273">
        <f>I886</f>
        <v>0</v>
      </c>
      <c r="J887" s="273">
        <f t="shared" si="396"/>
        <v>0</v>
      </c>
      <c r="K887" s="240">
        <f t="shared" si="397"/>
        <v>6646</v>
      </c>
      <c r="L887" s="240" t="s">
        <v>62</v>
      </c>
      <c r="M887" s="84">
        <v>46022</v>
      </c>
      <c r="N887" s="84">
        <v>46022</v>
      </c>
      <c r="O887" s="78"/>
      <c r="P887" s="244" t="s">
        <v>62</v>
      </c>
      <c r="Q887" s="78"/>
      <c r="R887" s="78"/>
    </row>
    <row r="888" spans="1:19" x14ac:dyDescent="0.25">
      <c r="A888" s="332"/>
      <c r="B888" s="147" t="s">
        <v>76</v>
      </c>
      <c r="C888" s="242"/>
      <c r="D888" s="242"/>
      <c r="E888" s="242"/>
      <c r="F888" s="242"/>
      <c r="G888" s="240" t="s">
        <v>62</v>
      </c>
      <c r="H888" s="142" t="str">
        <f t="shared" si="395"/>
        <v>X</v>
      </c>
      <c r="I888" s="273" t="s">
        <v>62</v>
      </c>
      <c r="J888" s="273" t="str">
        <f t="shared" si="396"/>
        <v>X</v>
      </c>
      <c r="K888" s="240" t="str">
        <f t="shared" si="397"/>
        <v>X</v>
      </c>
      <c r="L888" s="240" t="s">
        <v>62</v>
      </c>
      <c r="M888" s="240"/>
      <c r="N888" s="240"/>
      <c r="O888" s="244" t="s">
        <v>62</v>
      </c>
      <c r="P888" s="244" t="s">
        <v>62</v>
      </c>
      <c r="Q888" s="244" t="s">
        <v>62</v>
      </c>
      <c r="R888" s="244" t="s">
        <v>62</v>
      </c>
      <c r="S888" s="56"/>
    </row>
    <row r="889" spans="1:19" ht="65.45" customHeight="1" x14ac:dyDescent="0.2">
      <c r="A889" s="332"/>
      <c r="B889" s="148" t="s">
        <v>192</v>
      </c>
      <c r="C889" s="242"/>
      <c r="D889" s="242" t="s">
        <v>62</v>
      </c>
      <c r="E889" s="242"/>
      <c r="F889" s="242"/>
      <c r="G889" s="240">
        <f>G886</f>
        <v>6646</v>
      </c>
      <c r="H889" s="142">
        <f t="shared" si="395"/>
        <v>6646</v>
      </c>
      <c r="I889" s="273">
        <f>I886</f>
        <v>0</v>
      </c>
      <c r="J889" s="273">
        <f t="shared" si="396"/>
        <v>0</v>
      </c>
      <c r="K889" s="240">
        <f t="shared" si="397"/>
        <v>6646</v>
      </c>
      <c r="L889" s="240" t="s">
        <v>62</v>
      </c>
      <c r="M889" s="84">
        <v>46022</v>
      </c>
      <c r="N889" s="84">
        <v>46022</v>
      </c>
      <c r="O889" s="78"/>
      <c r="P889" s="244" t="s">
        <v>62</v>
      </c>
      <c r="Q889" s="78"/>
      <c r="R889" s="78"/>
    </row>
    <row r="890" spans="1:19" ht="15" customHeight="1" x14ac:dyDescent="0.25">
      <c r="A890" s="332"/>
      <c r="B890" s="147" t="s">
        <v>193</v>
      </c>
      <c r="C890" s="242"/>
      <c r="D890" s="242"/>
      <c r="E890" s="242"/>
      <c r="F890" s="242"/>
      <c r="G890" s="240" t="s">
        <v>62</v>
      </c>
      <c r="H890" s="142" t="str">
        <f t="shared" si="395"/>
        <v>X</v>
      </c>
      <c r="I890" s="273" t="s">
        <v>62</v>
      </c>
      <c r="J890" s="273" t="str">
        <f t="shared" si="396"/>
        <v>X</v>
      </c>
      <c r="K890" s="240" t="str">
        <f t="shared" si="397"/>
        <v>X</v>
      </c>
      <c r="L890" s="240" t="s">
        <v>62</v>
      </c>
      <c r="M890" s="240"/>
      <c r="N890" s="240"/>
      <c r="O890" s="244" t="s">
        <v>62</v>
      </c>
      <c r="P890" s="244" t="s">
        <v>62</v>
      </c>
      <c r="Q890" s="244" t="s">
        <v>62</v>
      </c>
      <c r="R890" s="244" t="s">
        <v>62</v>
      </c>
      <c r="S890" s="56"/>
    </row>
    <row r="891" spans="1:19" ht="38.65" customHeight="1" x14ac:dyDescent="0.2">
      <c r="A891" s="332"/>
      <c r="B891" s="148" t="s">
        <v>330</v>
      </c>
      <c r="C891" s="242"/>
      <c r="D891" s="242" t="s">
        <v>62</v>
      </c>
      <c r="E891" s="242"/>
      <c r="F891" s="242"/>
      <c r="G891" s="240">
        <f>G889</f>
        <v>6646</v>
      </c>
      <c r="H891" s="142">
        <f t="shared" si="395"/>
        <v>6646</v>
      </c>
      <c r="I891" s="273">
        <f>I889</f>
        <v>0</v>
      </c>
      <c r="J891" s="273">
        <f t="shared" si="396"/>
        <v>0</v>
      </c>
      <c r="K891" s="240">
        <f t="shared" si="397"/>
        <v>6646</v>
      </c>
      <c r="L891" s="240" t="s">
        <v>62</v>
      </c>
      <c r="M891" s="84">
        <v>46022</v>
      </c>
      <c r="N891" s="84">
        <v>46022</v>
      </c>
      <c r="O891" s="78"/>
      <c r="P891" s="244" t="s">
        <v>62</v>
      </c>
      <c r="Q891" s="78"/>
      <c r="R891" s="78"/>
    </row>
    <row r="892" spans="1:19" ht="21" customHeight="1" x14ac:dyDescent="0.25">
      <c r="A892" s="332"/>
      <c r="B892" s="147" t="s">
        <v>71</v>
      </c>
      <c r="C892" s="242"/>
      <c r="D892" s="242"/>
      <c r="E892" s="242"/>
      <c r="F892" s="242"/>
      <c r="G892" s="240" t="s">
        <v>62</v>
      </c>
      <c r="H892" s="142" t="str">
        <f t="shared" si="395"/>
        <v>X</v>
      </c>
      <c r="I892" s="273" t="s">
        <v>62</v>
      </c>
      <c r="J892" s="273" t="str">
        <f t="shared" si="396"/>
        <v>X</v>
      </c>
      <c r="K892" s="240" t="str">
        <f t="shared" si="397"/>
        <v>X</v>
      </c>
      <c r="L892" s="240" t="s">
        <v>62</v>
      </c>
      <c r="M892" s="240"/>
      <c r="N892" s="240"/>
      <c r="O892" s="244" t="s">
        <v>62</v>
      </c>
      <c r="P892" s="244" t="s">
        <v>62</v>
      </c>
      <c r="Q892" s="244" t="s">
        <v>62</v>
      </c>
      <c r="R892" s="244" t="s">
        <v>62</v>
      </c>
      <c r="S892" s="56"/>
    </row>
    <row r="893" spans="1:19" ht="21" customHeight="1" x14ac:dyDescent="0.2">
      <c r="A893" s="333"/>
      <c r="B893" s="148" t="s">
        <v>72</v>
      </c>
      <c r="C893" s="242"/>
      <c r="D893" s="242" t="s">
        <v>62</v>
      </c>
      <c r="E893" s="242"/>
      <c r="F893" s="242"/>
      <c r="G893" s="240">
        <f>G891</f>
        <v>6646</v>
      </c>
      <c r="H893" s="142">
        <f t="shared" si="395"/>
        <v>6646</v>
      </c>
      <c r="I893" s="273">
        <f>I891</f>
        <v>0</v>
      </c>
      <c r="J893" s="273">
        <f t="shared" si="396"/>
        <v>0</v>
      </c>
      <c r="K893" s="240">
        <f t="shared" si="397"/>
        <v>6646</v>
      </c>
      <c r="L893" s="240" t="s">
        <v>62</v>
      </c>
      <c r="M893" s="84">
        <v>46022</v>
      </c>
      <c r="N893" s="84">
        <v>46022</v>
      </c>
      <c r="O893" s="78"/>
      <c r="P893" s="244" t="s">
        <v>62</v>
      </c>
      <c r="Q893" s="78"/>
      <c r="R893" s="78"/>
    </row>
    <row r="894" spans="1:19" s="56" customFormat="1" ht="74.45" customHeight="1" x14ac:dyDescent="0.25">
      <c r="A894" s="331" t="s">
        <v>170</v>
      </c>
      <c r="B894" s="137" t="s">
        <v>416</v>
      </c>
      <c r="C894" s="142" t="s">
        <v>191</v>
      </c>
      <c r="D894" s="141" t="s">
        <v>333</v>
      </c>
      <c r="E894" s="141" t="s">
        <v>320</v>
      </c>
      <c r="F894" s="142">
        <v>642</v>
      </c>
      <c r="G894" s="80">
        <v>3060</v>
      </c>
      <c r="H894" s="142">
        <f t="shared" si="395"/>
        <v>3060</v>
      </c>
      <c r="I894" s="80">
        <v>0</v>
      </c>
      <c r="J894" s="80">
        <f t="shared" si="396"/>
        <v>0</v>
      </c>
      <c r="K894" s="80">
        <f t="shared" si="397"/>
        <v>3060</v>
      </c>
      <c r="L894" s="80"/>
      <c r="M894" s="80" t="s">
        <v>62</v>
      </c>
      <c r="N894" s="80" t="s">
        <v>62</v>
      </c>
      <c r="O894" s="78">
        <v>200770.89</v>
      </c>
      <c r="P894" s="78"/>
      <c r="Q894" s="78">
        <v>387707.15</v>
      </c>
      <c r="R894" s="78"/>
    </row>
    <row r="895" spans="1:19" ht="15.75" x14ac:dyDescent="0.2">
      <c r="A895" s="332"/>
      <c r="B895" s="146" t="s">
        <v>70</v>
      </c>
      <c r="C895" s="242"/>
      <c r="D895" s="242" t="s">
        <v>62</v>
      </c>
      <c r="E895" s="242"/>
      <c r="F895" s="242"/>
      <c r="G895" s="240">
        <f>G894</f>
        <v>3060</v>
      </c>
      <c r="H895" s="142">
        <f t="shared" si="395"/>
        <v>3060</v>
      </c>
      <c r="I895" s="273">
        <f>I894</f>
        <v>0</v>
      </c>
      <c r="J895" s="273">
        <f t="shared" si="396"/>
        <v>0</v>
      </c>
      <c r="K895" s="240">
        <f t="shared" si="397"/>
        <v>3060</v>
      </c>
      <c r="L895" s="240" t="s">
        <v>62</v>
      </c>
      <c r="M895" s="84">
        <v>46022</v>
      </c>
      <c r="N895" s="84">
        <v>46022</v>
      </c>
      <c r="O895" s="78"/>
      <c r="P895" s="244" t="s">
        <v>62</v>
      </c>
      <c r="Q895" s="78"/>
      <c r="R895" s="78"/>
    </row>
    <row r="896" spans="1:19" x14ac:dyDescent="0.25">
      <c r="A896" s="332"/>
      <c r="B896" s="147" t="s">
        <v>76</v>
      </c>
      <c r="C896" s="242"/>
      <c r="D896" s="242"/>
      <c r="E896" s="242"/>
      <c r="F896" s="242"/>
      <c r="G896" s="240" t="s">
        <v>62</v>
      </c>
      <c r="H896" s="142" t="str">
        <f t="shared" si="395"/>
        <v>X</v>
      </c>
      <c r="I896" s="273" t="s">
        <v>62</v>
      </c>
      <c r="J896" s="273" t="str">
        <f t="shared" si="396"/>
        <v>X</v>
      </c>
      <c r="K896" s="240" t="str">
        <f t="shared" si="397"/>
        <v>X</v>
      </c>
      <c r="L896" s="240" t="s">
        <v>62</v>
      </c>
      <c r="M896" s="240"/>
      <c r="N896" s="240"/>
      <c r="O896" s="244" t="s">
        <v>62</v>
      </c>
      <c r="P896" s="244" t="s">
        <v>62</v>
      </c>
      <c r="Q896" s="244" t="s">
        <v>62</v>
      </c>
      <c r="R896" s="244" t="s">
        <v>62</v>
      </c>
      <c r="S896" s="56"/>
    </row>
    <row r="897" spans="1:19" ht="65.45" customHeight="1" x14ac:dyDescent="0.2">
      <c r="A897" s="332"/>
      <c r="B897" s="148" t="s">
        <v>192</v>
      </c>
      <c r="C897" s="242"/>
      <c r="D897" s="242" t="s">
        <v>62</v>
      </c>
      <c r="E897" s="242"/>
      <c r="F897" s="242"/>
      <c r="G897" s="240">
        <f>G894</f>
        <v>3060</v>
      </c>
      <c r="H897" s="142">
        <f t="shared" si="395"/>
        <v>3060</v>
      </c>
      <c r="I897" s="273">
        <f>I894</f>
        <v>0</v>
      </c>
      <c r="J897" s="273">
        <f t="shared" si="396"/>
        <v>0</v>
      </c>
      <c r="K897" s="240">
        <f t="shared" si="397"/>
        <v>3060</v>
      </c>
      <c r="L897" s="240" t="s">
        <v>62</v>
      </c>
      <c r="M897" s="84">
        <v>46022</v>
      </c>
      <c r="N897" s="84">
        <v>46022</v>
      </c>
      <c r="O897" s="78"/>
      <c r="P897" s="244" t="s">
        <v>62</v>
      </c>
      <c r="Q897" s="78"/>
      <c r="R897" s="78"/>
    </row>
    <row r="898" spans="1:19" ht="15" customHeight="1" x14ac:dyDescent="0.25">
      <c r="A898" s="332"/>
      <c r="B898" s="147" t="s">
        <v>193</v>
      </c>
      <c r="C898" s="242"/>
      <c r="D898" s="242"/>
      <c r="E898" s="242"/>
      <c r="F898" s="242"/>
      <c r="G898" s="240" t="s">
        <v>62</v>
      </c>
      <c r="H898" s="142" t="str">
        <f t="shared" si="395"/>
        <v>X</v>
      </c>
      <c r="I898" s="273" t="s">
        <v>62</v>
      </c>
      <c r="J898" s="273" t="str">
        <f t="shared" si="396"/>
        <v>X</v>
      </c>
      <c r="K898" s="240" t="str">
        <f t="shared" si="397"/>
        <v>X</v>
      </c>
      <c r="L898" s="240" t="s">
        <v>62</v>
      </c>
      <c r="M898" s="240"/>
      <c r="N898" s="240"/>
      <c r="O898" s="244" t="s">
        <v>62</v>
      </c>
      <c r="P898" s="244" t="s">
        <v>62</v>
      </c>
      <c r="Q898" s="244" t="s">
        <v>62</v>
      </c>
      <c r="R898" s="244" t="s">
        <v>62</v>
      </c>
      <c r="S898" s="56"/>
    </row>
    <row r="899" spans="1:19" ht="38.65" customHeight="1" x14ac:dyDescent="0.2">
      <c r="A899" s="332"/>
      <c r="B899" s="148" t="s">
        <v>330</v>
      </c>
      <c r="C899" s="242"/>
      <c r="D899" s="242" t="s">
        <v>62</v>
      </c>
      <c r="E899" s="242"/>
      <c r="F899" s="242"/>
      <c r="G899" s="240">
        <f>G897</f>
        <v>3060</v>
      </c>
      <c r="H899" s="142">
        <f t="shared" si="395"/>
        <v>3060</v>
      </c>
      <c r="I899" s="273">
        <f>I897</f>
        <v>0</v>
      </c>
      <c r="J899" s="273">
        <f t="shared" si="396"/>
        <v>0</v>
      </c>
      <c r="K899" s="240">
        <f t="shared" si="397"/>
        <v>3060</v>
      </c>
      <c r="L899" s="240" t="s">
        <v>62</v>
      </c>
      <c r="M899" s="84">
        <v>46022</v>
      </c>
      <c r="N899" s="84">
        <v>46022</v>
      </c>
      <c r="O899" s="78"/>
      <c r="P899" s="244" t="s">
        <v>62</v>
      </c>
      <c r="Q899" s="78"/>
      <c r="R899" s="78"/>
    </row>
    <row r="900" spans="1:19" ht="21" customHeight="1" x14ac:dyDescent="0.25">
      <c r="A900" s="332"/>
      <c r="B900" s="147" t="s">
        <v>71</v>
      </c>
      <c r="C900" s="242"/>
      <c r="D900" s="242"/>
      <c r="E900" s="242"/>
      <c r="F900" s="242"/>
      <c r="G900" s="240" t="s">
        <v>62</v>
      </c>
      <c r="H900" s="142" t="str">
        <f t="shared" si="395"/>
        <v>X</v>
      </c>
      <c r="I900" s="273" t="s">
        <v>62</v>
      </c>
      <c r="J900" s="273" t="str">
        <f t="shared" si="396"/>
        <v>X</v>
      </c>
      <c r="K900" s="240" t="str">
        <f t="shared" si="397"/>
        <v>X</v>
      </c>
      <c r="L900" s="240" t="s">
        <v>62</v>
      </c>
      <c r="M900" s="240"/>
      <c r="N900" s="240"/>
      <c r="O900" s="244" t="s">
        <v>62</v>
      </c>
      <c r="P900" s="244" t="s">
        <v>62</v>
      </c>
      <c r="Q900" s="244" t="s">
        <v>62</v>
      </c>
      <c r="R900" s="244" t="s">
        <v>62</v>
      </c>
      <c r="S900" s="56"/>
    </row>
    <row r="901" spans="1:19" ht="21" customHeight="1" x14ac:dyDescent="0.2">
      <c r="A901" s="333"/>
      <c r="B901" s="148" t="s">
        <v>72</v>
      </c>
      <c r="C901" s="242"/>
      <c r="D901" s="242" t="s">
        <v>62</v>
      </c>
      <c r="E901" s="242"/>
      <c r="F901" s="242"/>
      <c r="G901" s="240">
        <f>G899</f>
        <v>3060</v>
      </c>
      <c r="H901" s="142">
        <f t="shared" si="395"/>
        <v>3060</v>
      </c>
      <c r="I901" s="273">
        <f>I899</f>
        <v>0</v>
      </c>
      <c r="J901" s="273">
        <f t="shared" si="396"/>
        <v>0</v>
      </c>
      <c r="K901" s="240">
        <f t="shared" si="397"/>
        <v>3060</v>
      </c>
      <c r="L901" s="240" t="s">
        <v>62</v>
      </c>
      <c r="M901" s="84">
        <v>46022</v>
      </c>
      <c r="N901" s="84">
        <v>46022</v>
      </c>
      <c r="O901" s="78"/>
      <c r="P901" s="244" t="s">
        <v>62</v>
      </c>
      <c r="Q901" s="78"/>
      <c r="R901" s="78"/>
    </row>
    <row r="902" spans="1:19" s="56" customFormat="1" ht="74.45" customHeight="1" x14ac:dyDescent="0.25">
      <c r="A902" s="331" t="s">
        <v>169</v>
      </c>
      <c r="B902" s="137" t="s">
        <v>416</v>
      </c>
      <c r="C902" s="142" t="s">
        <v>191</v>
      </c>
      <c r="D902" s="141" t="s">
        <v>333</v>
      </c>
      <c r="E902" s="141" t="s">
        <v>320</v>
      </c>
      <c r="F902" s="142">
        <v>642</v>
      </c>
      <c r="G902" s="212">
        <v>2447</v>
      </c>
      <c r="H902" s="142">
        <f t="shared" si="395"/>
        <v>2447</v>
      </c>
      <c r="I902" s="212">
        <v>0</v>
      </c>
      <c r="J902" s="212">
        <f t="shared" si="396"/>
        <v>0</v>
      </c>
      <c r="K902" s="212">
        <f t="shared" si="397"/>
        <v>2447</v>
      </c>
      <c r="L902" s="80"/>
      <c r="M902" s="80" t="s">
        <v>62</v>
      </c>
      <c r="N902" s="80" t="s">
        <v>62</v>
      </c>
      <c r="O902" s="78">
        <v>155103.25</v>
      </c>
      <c r="P902" s="78"/>
      <c r="Q902" s="78"/>
      <c r="R902" s="78"/>
    </row>
    <row r="903" spans="1:19" ht="15.75" x14ac:dyDescent="0.2">
      <c r="A903" s="332"/>
      <c r="B903" s="146" t="s">
        <v>70</v>
      </c>
      <c r="C903" s="242"/>
      <c r="D903" s="242" t="s">
        <v>62</v>
      </c>
      <c r="E903" s="242"/>
      <c r="F903" s="242"/>
      <c r="G903" s="240">
        <f>G902</f>
        <v>2447</v>
      </c>
      <c r="H903" s="142">
        <f t="shared" ref="H903:H966" si="410">G903</f>
        <v>2447</v>
      </c>
      <c r="I903" s="273">
        <f>I902</f>
        <v>0</v>
      </c>
      <c r="J903" s="273">
        <f t="shared" ref="J903:J966" si="411">I903</f>
        <v>0</v>
      </c>
      <c r="K903" s="240">
        <f t="shared" ref="K903:K966" si="412">G903</f>
        <v>2447</v>
      </c>
      <c r="L903" s="240" t="s">
        <v>62</v>
      </c>
      <c r="M903" s="84">
        <v>46022</v>
      </c>
      <c r="N903" s="84">
        <v>46022</v>
      </c>
      <c r="O903" s="78"/>
      <c r="P903" s="244" t="s">
        <v>62</v>
      </c>
      <c r="Q903" s="78"/>
      <c r="R903" s="78"/>
    </row>
    <row r="904" spans="1:19" x14ac:dyDescent="0.25">
      <c r="A904" s="332"/>
      <c r="B904" s="147" t="s">
        <v>76</v>
      </c>
      <c r="C904" s="242"/>
      <c r="D904" s="242"/>
      <c r="E904" s="242"/>
      <c r="F904" s="242"/>
      <c r="G904" s="240" t="s">
        <v>62</v>
      </c>
      <c r="H904" s="142" t="str">
        <f t="shared" si="410"/>
        <v>X</v>
      </c>
      <c r="I904" s="273" t="s">
        <v>62</v>
      </c>
      <c r="J904" s="273" t="str">
        <f t="shared" si="411"/>
        <v>X</v>
      </c>
      <c r="K904" s="240" t="str">
        <f t="shared" si="412"/>
        <v>X</v>
      </c>
      <c r="L904" s="240" t="s">
        <v>62</v>
      </c>
      <c r="M904" s="240"/>
      <c r="N904" s="240"/>
      <c r="O904" s="244" t="s">
        <v>62</v>
      </c>
      <c r="P904" s="244" t="s">
        <v>62</v>
      </c>
      <c r="Q904" s="244" t="s">
        <v>62</v>
      </c>
      <c r="R904" s="244" t="s">
        <v>62</v>
      </c>
      <c r="S904" s="56"/>
    </row>
    <row r="905" spans="1:19" ht="65.45" customHeight="1" x14ac:dyDescent="0.2">
      <c r="A905" s="332"/>
      <c r="B905" s="148" t="s">
        <v>192</v>
      </c>
      <c r="C905" s="242"/>
      <c r="D905" s="242" t="s">
        <v>62</v>
      </c>
      <c r="E905" s="242"/>
      <c r="F905" s="242"/>
      <c r="G905" s="240">
        <f>G902</f>
        <v>2447</v>
      </c>
      <c r="H905" s="142">
        <f t="shared" si="410"/>
        <v>2447</v>
      </c>
      <c r="I905" s="273">
        <f>I902</f>
        <v>0</v>
      </c>
      <c r="J905" s="273">
        <f t="shared" si="411"/>
        <v>0</v>
      </c>
      <c r="K905" s="240">
        <f t="shared" si="412"/>
        <v>2447</v>
      </c>
      <c r="L905" s="240" t="s">
        <v>62</v>
      </c>
      <c r="M905" s="84">
        <v>46022</v>
      </c>
      <c r="N905" s="84">
        <v>46022</v>
      </c>
      <c r="O905" s="78"/>
      <c r="P905" s="244" t="s">
        <v>62</v>
      </c>
      <c r="Q905" s="78"/>
      <c r="R905" s="78"/>
    </row>
    <row r="906" spans="1:19" ht="15" customHeight="1" x14ac:dyDescent="0.25">
      <c r="A906" s="332"/>
      <c r="B906" s="147" t="s">
        <v>193</v>
      </c>
      <c r="C906" s="242"/>
      <c r="D906" s="242"/>
      <c r="E906" s="242"/>
      <c r="F906" s="242"/>
      <c r="G906" s="240" t="s">
        <v>62</v>
      </c>
      <c r="H906" s="142" t="str">
        <f t="shared" si="410"/>
        <v>X</v>
      </c>
      <c r="I906" s="273" t="s">
        <v>62</v>
      </c>
      <c r="J906" s="273" t="str">
        <f t="shared" si="411"/>
        <v>X</v>
      </c>
      <c r="K906" s="240" t="str">
        <f t="shared" si="412"/>
        <v>X</v>
      </c>
      <c r="L906" s="240" t="s">
        <v>62</v>
      </c>
      <c r="M906" s="240"/>
      <c r="N906" s="240"/>
      <c r="O906" s="244" t="s">
        <v>62</v>
      </c>
      <c r="P906" s="244" t="s">
        <v>62</v>
      </c>
      <c r="Q906" s="244" t="s">
        <v>62</v>
      </c>
      <c r="R906" s="244" t="s">
        <v>62</v>
      </c>
      <c r="S906" s="56"/>
    </row>
    <row r="907" spans="1:19" ht="38.65" customHeight="1" x14ac:dyDescent="0.2">
      <c r="A907" s="332"/>
      <c r="B907" s="148" t="s">
        <v>330</v>
      </c>
      <c r="C907" s="242"/>
      <c r="D907" s="242" t="s">
        <v>62</v>
      </c>
      <c r="E907" s="242"/>
      <c r="F907" s="242"/>
      <c r="G907" s="240">
        <f>G905</f>
        <v>2447</v>
      </c>
      <c r="H907" s="142">
        <f t="shared" si="410"/>
        <v>2447</v>
      </c>
      <c r="I907" s="273">
        <f>I905</f>
        <v>0</v>
      </c>
      <c r="J907" s="273">
        <f t="shared" si="411"/>
        <v>0</v>
      </c>
      <c r="K907" s="240">
        <f t="shared" si="412"/>
        <v>2447</v>
      </c>
      <c r="L907" s="240" t="s">
        <v>62</v>
      </c>
      <c r="M907" s="84">
        <v>46022</v>
      </c>
      <c r="N907" s="84">
        <v>46022</v>
      </c>
      <c r="O907" s="78"/>
      <c r="P907" s="244" t="s">
        <v>62</v>
      </c>
      <c r="Q907" s="78"/>
      <c r="R907" s="78"/>
    </row>
    <row r="908" spans="1:19" ht="21" customHeight="1" x14ac:dyDescent="0.25">
      <c r="A908" s="332"/>
      <c r="B908" s="147" t="s">
        <v>71</v>
      </c>
      <c r="C908" s="242"/>
      <c r="D908" s="242"/>
      <c r="E908" s="242"/>
      <c r="F908" s="242"/>
      <c r="G908" s="240" t="s">
        <v>62</v>
      </c>
      <c r="H908" s="142" t="str">
        <f t="shared" si="410"/>
        <v>X</v>
      </c>
      <c r="I908" s="273" t="s">
        <v>62</v>
      </c>
      <c r="J908" s="273" t="str">
        <f t="shared" si="411"/>
        <v>X</v>
      </c>
      <c r="K908" s="240" t="str">
        <f t="shared" si="412"/>
        <v>X</v>
      </c>
      <c r="L908" s="240" t="s">
        <v>62</v>
      </c>
      <c r="M908" s="240"/>
      <c r="N908" s="240"/>
      <c r="O908" s="244" t="s">
        <v>62</v>
      </c>
      <c r="P908" s="244" t="s">
        <v>62</v>
      </c>
      <c r="Q908" s="244" t="s">
        <v>62</v>
      </c>
      <c r="R908" s="244" t="s">
        <v>62</v>
      </c>
      <c r="S908" s="56"/>
    </row>
    <row r="909" spans="1:19" ht="21" customHeight="1" x14ac:dyDescent="0.2">
      <c r="A909" s="333"/>
      <c r="B909" s="148" t="s">
        <v>72</v>
      </c>
      <c r="C909" s="242"/>
      <c r="D909" s="242" t="s">
        <v>62</v>
      </c>
      <c r="E909" s="242"/>
      <c r="F909" s="242"/>
      <c r="G909" s="240">
        <f>G907</f>
        <v>2447</v>
      </c>
      <c r="H909" s="142">
        <f t="shared" si="410"/>
        <v>2447</v>
      </c>
      <c r="I909" s="273">
        <f>I907</f>
        <v>0</v>
      </c>
      <c r="J909" s="273">
        <f t="shared" si="411"/>
        <v>0</v>
      </c>
      <c r="K909" s="240">
        <f t="shared" si="412"/>
        <v>2447</v>
      </c>
      <c r="L909" s="240" t="s">
        <v>62</v>
      </c>
      <c r="M909" s="84">
        <v>46022</v>
      </c>
      <c r="N909" s="84">
        <v>46022</v>
      </c>
      <c r="O909" s="78"/>
      <c r="P909" s="244" t="s">
        <v>62</v>
      </c>
      <c r="Q909" s="78"/>
      <c r="R909" s="78"/>
    </row>
    <row r="910" spans="1:19" s="56" customFormat="1" ht="74.45" customHeight="1" x14ac:dyDescent="0.25">
      <c r="A910" s="331" t="s">
        <v>168</v>
      </c>
      <c r="B910" s="137" t="s">
        <v>416</v>
      </c>
      <c r="C910" s="142" t="s">
        <v>191</v>
      </c>
      <c r="D910" s="141" t="s">
        <v>333</v>
      </c>
      <c r="E910" s="141" t="s">
        <v>320</v>
      </c>
      <c r="F910" s="142">
        <v>642</v>
      </c>
      <c r="G910" s="80">
        <v>2151</v>
      </c>
      <c r="H910" s="142">
        <f t="shared" si="410"/>
        <v>2151</v>
      </c>
      <c r="I910" s="80">
        <v>0</v>
      </c>
      <c r="J910" s="80">
        <f t="shared" si="411"/>
        <v>0</v>
      </c>
      <c r="K910" s="80">
        <f t="shared" si="412"/>
        <v>2151</v>
      </c>
      <c r="L910" s="80"/>
      <c r="M910" s="80" t="s">
        <v>62</v>
      </c>
      <c r="N910" s="80" t="s">
        <v>62</v>
      </c>
      <c r="O910" s="78">
        <v>67939.44</v>
      </c>
      <c r="P910" s="78"/>
      <c r="Q910" s="78">
        <v>17900</v>
      </c>
      <c r="R910" s="78"/>
    </row>
    <row r="911" spans="1:19" ht="15.75" x14ac:dyDescent="0.2">
      <c r="A911" s="332"/>
      <c r="B911" s="146" t="s">
        <v>70</v>
      </c>
      <c r="C911" s="242"/>
      <c r="D911" s="242" t="s">
        <v>62</v>
      </c>
      <c r="E911" s="242"/>
      <c r="F911" s="242"/>
      <c r="G911" s="240">
        <f>G910</f>
        <v>2151</v>
      </c>
      <c r="H911" s="142">
        <f t="shared" si="410"/>
        <v>2151</v>
      </c>
      <c r="I911" s="273">
        <f>I910</f>
        <v>0</v>
      </c>
      <c r="J911" s="273">
        <f t="shared" si="411"/>
        <v>0</v>
      </c>
      <c r="K911" s="240">
        <f t="shared" si="412"/>
        <v>2151</v>
      </c>
      <c r="L911" s="240" t="s">
        <v>62</v>
      </c>
      <c r="M911" s="84">
        <v>46022</v>
      </c>
      <c r="N911" s="84">
        <v>46022</v>
      </c>
      <c r="O911" s="78"/>
      <c r="P911" s="244" t="s">
        <v>62</v>
      </c>
      <c r="Q911" s="78"/>
      <c r="R911" s="78"/>
    </row>
    <row r="912" spans="1:19" x14ac:dyDescent="0.25">
      <c r="A912" s="332"/>
      <c r="B912" s="147" t="s">
        <v>76</v>
      </c>
      <c r="C912" s="242"/>
      <c r="D912" s="242"/>
      <c r="E912" s="242"/>
      <c r="F912" s="242"/>
      <c r="G912" s="240" t="s">
        <v>62</v>
      </c>
      <c r="H912" s="142" t="str">
        <f t="shared" si="410"/>
        <v>X</v>
      </c>
      <c r="I912" s="273" t="s">
        <v>62</v>
      </c>
      <c r="J912" s="273" t="str">
        <f t="shared" si="411"/>
        <v>X</v>
      </c>
      <c r="K912" s="240" t="str">
        <f t="shared" si="412"/>
        <v>X</v>
      </c>
      <c r="L912" s="240" t="s">
        <v>62</v>
      </c>
      <c r="M912" s="240"/>
      <c r="N912" s="240"/>
      <c r="O912" s="244" t="s">
        <v>62</v>
      </c>
      <c r="P912" s="244" t="s">
        <v>62</v>
      </c>
      <c r="Q912" s="244" t="s">
        <v>62</v>
      </c>
      <c r="R912" s="244" t="s">
        <v>62</v>
      </c>
      <c r="S912" s="56"/>
    </row>
    <row r="913" spans="1:19" ht="65.45" customHeight="1" x14ac:dyDescent="0.2">
      <c r="A913" s="332"/>
      <c r="B913" s="148" t="s">
        <v>192</v>
      </c>
      <c r="C913" s="242"/>
      <c r="D913" s="242" t="s">
        <v>62</v>
      </c>
      <c r="E913" s="242"/>
      <c r="F913" s="242"/>
      <c r="G913" s="240">
        <f>G910</f>
        <v>2151</v>
      </c>
      <c r="H913" s="142">
        <f t="shared" si="410"/>
        <v>2151</v>
      </c>
      <c r="I913" s="273">
        <f>I910</f>
        <v>0</v>
      </c>
      <c r="J913" s="273">
        <f t="shared" si="411"/>
        <v>0</v>
      </c>
      <c r="K913" s="240">
        <f t="shared" si="412"/>
        <v>2151</v>
      </c>
      <c r="L913" s="240" t="s">
        <v>62</v>
      </c>
      <c r="M913" s="84">
        <v>46022</v>
      </c>
      <c r="N913" s="84">
        <v>46022</v>
      </c>
      <c r="O913" s="78"/>
      <c r="P913" s="244" t="s">
        <v>62</v>
      </c>
      <c r="Q913" s="78"/>
      <c r="R913" s="78"/>
    </row>
    <row r="914" spans="1:19" ht="15" customHeight="1" x14ac:dyDescent="0.25">
      <c r="A914" s="332"/>
      <c r="B914" s="147" t="s">
        <v>193</v>
      </c>
      <c r="C914" s="242"/>
      <c r="D914" s="242"/>
      <c r="E914" s="242"/>
      <c r="F914" s="242"/>
      <c r="G914" s="240" t="s">
        <v>62</v>
      </c>
      <c r="H914" s="142" t="str">
        <f t="shared" si="410"/>
        <v>X</v>
      </c>
      <c r="I914" s="273" t="s">
        <v>62</v>
      </c>
      <c r="J914" s="273" t="str">
        <f t="shared" si="411"/>
        <v>X</v>
      </c>
      <c r="K914" s="240" t="str">
        <f t="shared" si="412"/>
        <v>X</v>
      </c>
      <c r="L914" s="240" t="s">
        <v>62</v>
      </c>
      <c r="M914" s="240"/>
      <c r="N914" s="240"/>
      <c r="O914" s="244" t="s">
        <v>62</v>
      </c>
      <c r="P914" s="244" t="s">
        <v>62</v>
      </c>
      <c r="Q914" s="244" t="s">
        <v>62</v>
      </c>
      <c r="R914" s="244" t="s">
        <v>62</v>
      </c>
      <c r="S914" s="56"/>
    </row>
    <row r="915" spans="1:19" ht="38.65" customHeight="1" x14ac:dyDescent="0.2">
      <c r="A915" s="332"/>
      <c r="B915" s="148" t="s">
        <v>330</v>
      </c>
      <c r="C915" s="242"/>
      <c r="D915" s="242" t="s">
        <v>62</v>
      </c>
      <c r="E915" s="242"/>
      <c r="F915" s="242"/>
      <c r="G915" s="240">
        <f>G913</f>
        <v>2151</v>
      </c>
      <c r="H915" s="142">
        <f t="shared" si="410"/>
        <v>2151</v>
      </c>
      <c r="I915" s="273">
        <f>I913</f>
        <v>0</v>
      </c>
      <c r="J915" s="273">
        <f t="shared" si="411"/>
        <v>0</v>
      </c>
      <c r="K915" s="240">
        <f t="shared" si="412"/>
        <v>2151</v>
      </c>
      <c r="L915" s="240" t="s">
        <v>62</v>
      </c>
      <c r="M915" s="84">
        <v>46022</v>
      </c>
      <c r="N915" s="84">
        <v>46022</v>
      </c>
      <c r="O915" s="78"/>
      <c r="P915" s="244" t="s">
        <v>62</v>
      </c>
      <c r="Q915" s="78"/>
      <c r="R915" s="78"/>
    </row>
    <row r="916" spans="1:19" ht="21" customHeight="1" x14ac:dyDescent="0.25">
      <c r="A916" s="332"/>
      <c r="B916" s="147" t="s">
        <v>71</v>
      </c>
      <c r="C916" s="242"/>
      <c r="D916" s="242"/>
      <c r="E916" s="242"/>
      <c r="F916" s="242"/>
      <c r="G916" s="240" t="s">
        <v>62</v>
      </c>
      <c r="H916" s="142" t="str">
        <f t="shared" si="410"/>
        <v>X</v>
      </c>
      <c r="I916" s="273" t="s">
        <v>62</v>
      </c>
      <c r="J916" s="273" t="str">
        <f t="shared" si="411"/>
        <v>X</v>
      </c>
      <c r="K916" s="240" t="str">
        <f t="shared" si="412"/>
        <v>X</v>
      </c>
      <c r="L916" s="240" t="s">
        <v>62</v>
      </c>
      <c r="M916" s="240"/>
      <c r="N916" s="240"/>
      <c r="O916" s="244" t="s">
        <v>62</v>
      </c>
      <c r="P916" s="244" t="s">
        <v>62</v>
      </c>
      <c r="Q916" s="244" t="s">
        <v>62</v>
      </c>
      <c r="R916" s="244" t="s">
        <v>62</v>
      </c>
      <c r="S916" s="56"/>
    </row>
    <row r="917" spans="1:19" ht="21" customHeight="1" x14ac:dyDescent="0.2">
      <c r="A917" s="333"/>
      <c r="B917" s="148" t="s">
        <v>72</v>
      </c>
      <c r="C917" s="242"/>
      <c r="D917" s="242" t="s">
        <v>62</v>
      </c>
      <c r="E917" s="242"/>
      <c r="F917" s="242"/>
      <c r="G917" s="240">
        <f>G915</f>
        <v>2151</v>
      </c>
      <c r="H917" s="142">
        <f t="shared" si="410"/>
        <v>2151</v>
      </c>
      <c r="I917" s="273">
        <f>I915</f>
        <v>0</v>
      </c>
      <c r="J917" s="273">
        <f t="shared" si="411"/>
        <v>0</v>
      </c>
      <c r="K917" s="240">
        <f t="shared" si="412"/>
        <v>2151</v>
      </c>
      <c r="L917" s="240" t="s">
        <v>62</v>
      </c>
      <c r="M917" s="84">
        <v>46022</v>
      </c>
      <c r="N917" s="84">
        <v>46022</v>
      </c>
      <c r="O917" s="78"/>
      <c r="P917" s="244" t="s">
        <v>62</v>
      </c>
      <c r="Q917" s="78"/>
      <c r="R917" s="78"/>
    </row>
    <row r="918" spans="1:19" s="56" customFormat="1" ht="74.45" customHeight="1" x14ac:dyDescent="0.25">
      <c r="A918" s="331" t="s">
        <v>167</v>
      </c>
      <c r="B918" s="137" t="s">
        <v>416</v>
      </c>
      <c r="C918" s="142" t="s">
        <v>191</v>
      </c>
      <c r="D918" s="141" t="s">
        <v>333</v>
      </c>
      <c r="E918" s="141" t="s">
        <v>320</v>
      </c>
      <c r="F918" s="142">
        <v>642</v>
      </c>
      <c r="G918" s="240">
        <v>5231</v>
      </c>
      <c r="H918" s="142">
        <f t="shared" si="410"/>
        <v>5231</v>
      </c>
      <c r="I918" s="273">
        <v>0</v>
      </c>
      <c r="J918" s="273">
        <f t="shared" si="411"/>
        <v>0</v>
      </c>
      <c r="K918" s="240">
        <f t="shared" si="412"/>
        <v>5231</v>
      </c>
      <c r="L918" s="80"/>
      <c r="M918" s="80" t="s">
        <v>62</v>
      </c>
      <c r="N918" s="80" t="s">
        <v>62</v>
      </c>
      <c r="O918" s="78">
        <v>83485.179999999993</v>
      </c>
      <c r="P918" s="78"/>
      <c r="Q918" s="78">
        <v>231380</v>
      </c>
      <c r="R918" s="78"/>
    </row>
    <row r="919" spans="1:19" ht="15.75" x14ac:dyDescent="0.2">
      <c r="A919" s="332"/>
      <c r="B919" s="146" t="s">
        <v>70</v>
      </c>
      <c r="C919" s="242"/>
      <c r="D919" s="242" t="s">
        <v>62</v>
      </c>
      <c r="E919" s="242"/>
      <c r="F919" s="242"/>
      <c r="G919" s="240">
        <f>G918</f>
        <v>5231</v>
      </c>
      <c r="H919" s="142">
        <f t="shared" si="410"/>
        <v>5231</v>
      </c>
      <c r="I919" s="273">
        <f>I918</f>
        <v>0</v>
      </c>
      <c r="J919" s="273">
        <f t="shared" si="411"/>
        <v>0</v>
      </c>
      <c r="K919" s="240">
        <f t="shared" si="412"/>
        <v>5231</v>
      </c>
      <c r="L919" s="240" t="s">
        <v>62</v>
      </c>
      <c r="M919" s="84">
        <v>46022</v>
      </c>
      <c r="N919" s="84">
        <v>46022</v>
      </c>
      <c r="O919" s="78"/>
      <c r="P919" s="244" t="s">
        <v>62</v>
      </c>
      <c r="Q919" s="78"/>
      <c r="R919" s="78"/>
    </row>
    <row r="920" spans="1:19" x14ac:dyDescent="0.25">
      <c r="A920" s="332"/>
      <c r="B920" s="147" t="s">
        <v>76</v>
      </c>
      <c r="C920" s="242"/>
      <c r="D920" s="242"/>
      <c r="E920" s="242"/>
      <c r="F920" s="242"/>
      <c r="G920" s="240" t="s">
        <v>62</v>
      </c>
      <c r="H920" s="142" t="str">
        <f t="shared" si="410"/>
        <v>X</v>
      </c>
      <c r="I920" s="273" t="s">
        <v>62</v>
      </c>
      <c r="J920" s="273" t="str">
        <f t="shared" si="411"/>
        <v>X</v>
      </c>
      <c r="K920" s="240" t="str">
        <f t="shared" si="412"/>
        <v>X</v>
      </c>
      <c r="L920" s="240" t="s">
        <v>62</v>
      </c>
      <c r="M920" s="240"/>
      <c r="N920" s="240"/>
      <c r="O920" s="244" t="s">
        <v>62</v>
      </c>
      <c r="P920" s="244" t="s">
        <v>62</v>
      </c>
      <c r="Q920" s="244" t="s">
        <v>62</v>
      </c>
      <c r="R920" s="244" t="s">
        <v>62</v>
      </c>
      <c r="S920" s="56"/>
    </row>
    <row r="921" spans="1:19" ht="65.45" customHeight="1" x14ac:dyDescent="0.2">
      <c r="A921" s="332"/>
      <c r="B921" s="148" t="s">
        <v>192</v>
      </c>
      <c r="C921" s="242"/>
      <c r="D921" s="242" t="s">
        <v>62</v>
      </c>
      <c r="E921" s="242"/>
      <c r="F921" s="242"/>
      <c r="G921" s="240">
        <f>G918</f>
        <v>5231</v>
      </c>
      <c r="H921" s="142">
        <f t="shared" si="410"/>
        <v>5231</v>
      </c>
      <c r="I921" s="273">
        <f>I918</f>
        <v>0</v>
      </c>
      <c r="J921" s="273">
        <f t="shared" si="411"/>
        <v>0</v>
      </c>
      <c r="K921" s="240">
        <f t="shared" si="412"/>
        <v>5231</v>
      </c>
      <c r="L921" s="240" t="s">
        <v>62</v>
      </c>
      <c r="M921" s="84">
        <v>46022</v>
      </c>
      <c r="N921" s="84">
        <v>46022</v>
      </c>
      <c r="O921" s="78"/>
      <c r="P921" s="244" t="s">
        <v>62</v>
      </c>
      <c r="Q921" s="78"/>
      <c r="R921" s="78"/>
    </row>
    <row r="922" spans="1:19" ht="15" customHeight="1" x14ac:dyDescent="0.25">
      <c r="A922" s="332"/>
      <c r="B922" s="147" t="s">
        <v>193</v>
      </c>
      <c r="C922" s="242"/>
      <c r="D922" s="242"/>
      <c r="E922" s="242"/>
      <c r="F922" s="242"/>
      <c r="G922" s="240" t="s">
        <v>62</v>
      </c>
      <c r="H922" s="142" t="str">
        <f t="shared" si="410"/>
        <v>X</v>
      </c>
      <c r="I922" s="273" t="s">
        <v>62</v>
      </c>
      <c r="J922" s="273" t="str">
        <f t="shared" si="411"/>
        <v>X</v>
      </c>
      <c r="K922" s="240" t="str">
        <f t="shared" si="412"/>
        <v>X</v>
      </c>
      <c r="L922" s="240" t="s">
        <v>62</v>
      </c>
      <c r="M922" s="240"/>
      <c r="N922" s="240"/>
      <c r="O922" s="244" t="s">
        <v>62</v>
      </c>
      <c r="P922" s="244" t="s">
        <v>62</v>
      </c>
      <c r="Q922" s="244" t="s">
        <v>62</v>
      </c>
      <c r="R922" s="244" t="s">
        <v>62</v>
      </c>
      <c r="S922" s="56"/>
    </row>
    <row r="923" spans="1:19" ht="38.65" customHeight="1" x14ac:dyDescent="0.2">
      <c r="A923" s="332"/>
      <c r="B923" s="148" t="s">
        <v>330</v>
      </c>
      <c r="C923" s="242"/>
      <c r="D923" s="242" t="s">
        <v>62</v>
      </c>
      <c r="E923" s="242"/>
      <c r="F923" s="242"/>
      <c r="G923" s="240">
        <f>G921</f>
        <v>5231</v>
      </c>
      <c r="H923" s="142">
        <f t="shared" si="410"/>
        <v>5231</v>
      </c>
      <c r="I923" s="273">
        <f>I921</f>
        <v>0</v>
      </c>
      <c r="J923" s="273">
        <f t="shared" si="411"/>
        <v>0</v>
      </c>
      <c r="K923" s="240">
        <f t="shared" si="412"/>
        <v>5231</v>
      </c>
      <c r="L923" s="240" t="s">
        <v>62</v>
      </c>
      <c r="M923" s="84">
        <v>46022</v>
      </c>
      <c r="N923" s="84">
        <v>46022</v>
      </c>
      <c r="O923" s="78"/>
      <c r="P923" s="244" t="s">
        <v>62</v>
      </c>
      <c r="Q923" s="78"/>
      <c r="R923" s="78"/>
    </row>
    <row r="924" spans="1:19" ht="21" customHeight="1" x14ac:dyDescent="0.25">
      <c r="A924" s="332"/>
      <c r="B924" s="147" t="s">
        <v>71</v>
      </c>
      <c r="C924" s="242"/>
      <c r="D924" s="242"/>
      <c r="E924" s="242"/>
      <c r="F924" s="242"/>
      <c r="G924" s="240" t="s">
        <v>62</v>
      </c>
      <c r="H924" s="142" t="str">
        <f t="shared" si="410"/>
        <v>X</v>
      </c>
      <c r="I924" s="273" t="s">
        <v>62</v>
      </c>
      <c r="J924" s="273" t="str">
        <f t="shared" si="411"/>
        <v>X</v>
      </c>
      <c r="K924" s="240" t="str">
        <f t="shared" si="412"/>
        <v>X</v>
      </c>
      <c r="L924" s="240" t="s">
        <v>62</v>
      </c>
      <c r="M924" s="240"/>
      <c r="N924" s="240"/>
      <c r="O924" s="244" t="s">
        <v>62</v>
      </c>
      <c r="P924" s="244" t="s">
        <v>62</v>
      </c>
      <c r="Q924" s="244" t="s">
        <v>62</v>
      </c>
      <c r="R924" s="244" t="s">
        <v>62</v>
      </c>
      <c r="S924" s="56"/>
    </row>
    <row r="925" spans="1:19" ht="21" customHeight="1" x14ac:dyDescent="0.2">
      <c r="A925" s="333"/>
      <c r="B925" s="148" t="s">
        <v>72</v>
      </c>
      <c r="C925" s="242"/>
      <c r="D925" s="242" t="s">
        <v>62</v>
      </c>
      <c r="E925" s="242"/>
      <c r="F925" s="242"/>
      <c r="G925" s="240">
        <f>G923</f>
        <v>5231</v>
      </c>
      <c r="H925" s="142">
        <f t="shared" si="410"/>
        <v>5231</v>
      </c>
      <c r="I925" s="273">
        <f>I923</f>
        <v>0</v>
      </c>
      <c r="J925" s="273">
        <f t="shared" si="411"/>
        <v>0</v>
      </c>
      <c r="K925" s="240">
        <f t="shared" si="412"/>
        <v>5231</v>
      </c>
      <c r="L925" s="240" t="s">
        <v>62</v>
      </c>
      <c r="M925" s="84">
        <v>46022</v>
      </c>
      <c r="N925" s="84">
        <v>46022</v>
      </c>
      <c r="O925" s="78"/>
      <c r="P925" s="244" t="s">
        <v>62</v>
      </c>
      <c r="Q925" s="78"/>
      <c r="R925" s="78"/>
    </row>
    <row r="926" spans="1:19" s="56" customFormat="1" ht="74.45" customHeight="1" x14ac:dyDescent="0.25">
      <c r="A926" s="331" t="s">
        <v>166</v>
      </c>
      <c r="B926" s="137" t="s">
        <v>416</v>
      </c>
      <c r="C926" s="142" t="s">
        <v>191</v>
      </c>
      <c r="D926" s="141" t="s">
        <v>333</v>
      </c>
      <c r="E926" s="141" t="s">
        <v>320</v>
      </c>
      <c r="F926" s="142">
        <v>642</v>
      </c>
      <c r="G926" s="240">
        <v>3983</v>
      </c>
      <c r="H926" s="142">
        <f t="shared" si="410"/>
        <v>3983</v>
      </c>
      <c r="I926" s="273">
        <v>0</v>
      </c>
      <c r="J926" s="273">
        <f t="shared" si="411"/>
        <v>0</v>
      </c>
      <c r="K926" s="240">
        <f t="shared" si="412"/>
        <v>3983</v>
      </c>
      <c r="L926" s="80"/>
      <c r="M926" s="80" t="s">
        <v>62</v>
      </c>
      <c r="N926" s="80" t="s">
        <v>62</v>
      </c>
      <c r="O926" s="78">
        <v>81796.320000000007</v>
      </c>
      <c r="P926" s="78"/>
      <c r="Q926" s="78">
        <v>235874</v>
      </c>
      <c r="R926" s="78"/>
    </row>
    <row r="927" spans="1:19" ht="15.75" x14ac:dyDescent="0.2">
      <c r="A927" s="332"/>
      <c r="B927" s="146" t="s">
        <v>70</v>
      </c>
      <c r="C927" s="242"/>
      <c r="D927" s="242" t="s">
        <v>62</v>
      </c>
      <c r="E927" s="242"/>
      <c r="F927" s="242"/>
      <c r="G927" s="240">
        <f>G926</f>
        <v>3983</v>
      </c>
      <c r="H927" s="142">
        <f t="shared" si="410"/>
        <v>3983</v>
      </c>
      <c r="I927" s="273">
        <f>I926</f>
        <v>0</v>
      </c>
      <c r="J927" s="273">
        <f t="shared" si="411"/>
        <v>0</v>
      </c>
      <c r="K927" s="240">
        <f t="shared" si="412"/>
        <v>3983</v>
      </c>
      <c r="L927" s="240" t="s">
        <v>62</v>
      </c>
      <c r="M927" s="84">
        <v>46022</v>
      </c>
      <c r="N927" s="84">
        <v>46022</v>
      </c>
      <c r="O927" s="78"/>
      <c r="P927" s="244" t="s">
        <v>62</v>
      </c>
      <c r="Q927" s="78"/>
      <c r="R927" s="78"/>
    </row>
    <row r="928" spans="1:19" x14ac:dyDescent="0.25">
      <c r="A928" s="332"/>
      <c r="B928" s="147" t="s">
        <v>76</v>
      </c>
      <c r="C928" s="242"/>
      <c r="D928" s="242"/>
      <c r="E928" s="242"/>
      <c r="F928" s="242"/>
      <c r="G928" s="240" t="s">
        <v>62</v>
      </c>
      <c r="H928" s="142" t="str">
        <f t="shared" si="410"/>
        <v>X</v>
      </c>
      <c r="I928" s="273" t="s">
        <v>62</v>
      </c>
      <c r="J928" s="273" t="str">
        <f t="shared" si="411"/>
        <v>X</v>
      </c>
      <c r="K928" s="240" t="str">
        <f t="shared" si="412"/>
        <v>X</v>
      </c>
      <c r="L928" s="240" t="s">
        <v>62</v>
      </c>
      <c r="M928" s="240"/>
      <c r="N928" s="240"/>
      <c r="O928" s="244" t="s">
        <v>62</v>
      </c>
      <c r="P928" s="244" t="s">
        <v>62</v>
      </c>
      <c r="Q928" s="244" t="s">
        <v>62</v>
      </c>
      <c r="R928" s="244" t="s">
        <v>62</v>
      </c>
      <c r="S928" s="56"/>
    </row>
    <row r="929" spans="1:19" ht="65.45" customHeight="1" x14ac:dyDescent="0.2">
      <c r="A929" s="332"/>
      <c r="B929" s="148" t="s">
        <v>192</v>
      </c>
      <c r="C929" s="242"/>
      <c r="D929" s="242" t="s">
        <v>62</v>
      </c>
      <c r="E929" s="242"/>
      <c r="F929" s="242"/>
      <c r="G929" s="240">
        <f>G926</f>
        <v>3983</v>
      </c>
      <c r="H929" s="142">
        <f t="shared" si="410"/>
        <v>3983</v>
      </c>
      <c r="I929" s="273">
        <f>I926</f>
        <v>0</v>
      </c>
      <c r="J929" s="273">
        <f t="shared" si="411"/>
        <v>0</v>
      </c>
      <c r="K929" s="240">
        <f t="shared" si="412"/>
        <v>3983</v>
      </c>
      <c r="L929" s="240" t="s">
        <v>62</v>
      </c>
      <c r="M929" s="84">
        <v>46022</v>
      </c>
      <c r="N929" s="84">
        <v>46022</v>
      </c>
      <c r="O929" s="78"/>
      <c r="P929" s="244" t="s">
        <v>62</v>
      </c>
      <c r="Q929" s="78"/>
      <c r="R929" s="78"/>
    </row>
    <row r="930" spans="1:19" ht="15" customHeight="1" x14ac:dyDescent="0.25">
      <c r="A930" s="332"/>
      <c r="B930" s="147" t="s">
        <v>193</v>
      </c>
      <c r="C930" s="242"/>
      <c r="D930" s="242"/>
      <c r="E930" s="242"/>
      <c r="F930" s="242"/>
      <c r="G930" s="240" t="s">
        <v>62</v>
      </c>
      <c r="H930" s="142" t="str">
        <f t="shared" si="410"/>
        <v>X</v>
      </c>
      <c r="I930" s="273" t="s">
        <v>62</v>
      </c>
      <c r="J930" s="273" t="str">
        <f t="shared" si="411"/>
        <v>X</v>
      </c>
      <c r="K930" s="240" t="str">
        <f t="shared" si="412"/>
        <v>X</v>
      </c>
      <c r="L930" s="240" t="s">
        <v>62</v>
      </c>
      <c r="M930" s="240"/>
      <c r="N930" s="240"/>
      <c r="O930" s="244" t="s">
        <v>62</v>
      </c>
      <c r="P930" s="244" t="s">
        <v>62</v>
      </c>
      <c r="Q930" s="244" t="s">
        <v>62</v>
      </c>
      <c r="R930" s="244" t="s">
        <v>62</v>
      </c>
      <c r="S930" s="56"/>
    </row>
    <row r="931" spans="1:19" ht="38.65" customHeight="1" x14ac:dyDescent="0.2">
      <c r="A931" s="332"/>
      <c r="B931" s="148" t="s">
        <v>330</v>
      </c>
      <c r="C931" s="242"/>
      <c r="D931" s="242" t="s">
        <v>62</v>
      </c>
      <c r="E931" s="242"/>
      <c r="F931" s="242"/>
      <c r="G931" s="240">
        <f>G929</f>
        <v>3983</v>
      </c>
      <c r="H931" s="142">
        <f t="shared" si="410"/>
        <v>3983</v>
      </c>
      <c r="I931" s="273">
        <f>I929</f>
        <v>0</v>
      </c>
      <c r="J931" s="273">
        <f t="shared" si="411"/>
        <v>0</v>
      </c>
      <c r="K931" s="240">
        <f t="shared" si="412"/>
        <v>3983</v>
      </c>
      <c r="L931" s="240" t="s">
        <v>62</v>
      </c>
      <c r="M931" s="84">
        <v>46022</v>
      </c>
      <c r="N931" s="84">
        <v>46022</v>
      </c>
      <c r="O931" s="78"/>
      <c r="P931" s="244" t="s">
        <v>62</v>
      </c>
      <c r="Q931" s="78"/>
      <c r="R931" s="78"/>
    </row>
    <row r="932" spans="1:19" ht="21" customHeight="1" x14ac:dyDescent="0.25">
      <c r="A932" s="332"/>
      <c r="B932" s="147" t="s">
        <v>71</v>
      </c>
      <c r="C932" s="242"/>
      <c r="D932" s="242"/>
      <c r="E932" s="242"/>
      <c r="F932" s="242"/>
      <c r="G932" s="240" t="s">
        <v>62</v>
      </c>
      <c r="H932" s="142" t="str">
        <f t="shared" si="410"/>
        <v>X</v>
      </c>
      <c r="I932" s="273" t="s">
        <v>62</v>
      </c>
      <c r="J932" s="273" t="str">
        <f t="shared" si="411"/>
        <v>X</v>
      </c>
      <c r="K932" s="240" t="str">
        <f t="shared" si="412"/>
        <v>X</v>
      </c>
      <c r="L932" s="240" t="s">
        <v>62</v>
      </c>
      <c r="M932" s="240"/>
      <c r="N932" s="240"/>
      <c r="O932" s="244" t="s">
        <v>62</v>
      </c>
      <c r="P932" s="244" t="s">
        <v>62</v>
      </c>
      <c r="Q932" s="244" t="s">
        <v>62</v>
      </c>
      <c r="R932" s="244" t="s">
        <v>62</v>
      </c>
      <c r="S932" s="56"/>
    </row>
    <row r="933" spans="1:19" ht="21" customHeight="1" x14ac:dyDescent="0.2">
      <c r="A933" s="333"/>
      <c r="B933" s="148" t="s">
        <v>72</v>
      </c>
      <c r="C933" s="242"/>
      <c r="D933" s="242" t="s">
        <v>62</v>
      </c>
      <c r="E933" s="242"/>
      <c r="F933" s="242"/>
      <c r="G933" s="240">
        <f>G931</f>
        <v>3983</v>
      </c>
      <c r="H933" s="142">
        <f t="shared" si="410"/>
        <v>3983</v>
      </c>
      <c r="I933" s="273">
        <f>I931</f>
        <v>0</v>
      </c>
      <c r="J933" s="273">
        <f t="shared" si="411"/>
        <v>0</v>
      </c>
      <c r="K933" s="240">
        <f t="shared" si="412"/>
        <v>3983</v>
      </c>
      <c r="L933" s="240" t="s">
        <v>62</v>
      </c>
      <c r="M933" s="84">
        <v>46022</v>
      </c>
      <c r="N933" s="84">
        <v>46022</v>
      </c>
      <c r="O933" s="78"/>
      <c r="P933" s="244" t="s">
        <v>62</v>
      </c>
      <c r="Q933" s="78"/>
      <c r="R933" s="78"/>
    </row>
    <row r="934" spans="1:19" s="56" customFormat="1" ht="74.45" customHeight="1" x14ac:dyDescent="0.25">
      <c r="A934" s="331" t="s">
        <v>165</v>
      </c>
      <c r="B934" s="137" t="s">
        <v>416</v>
      </c>
      <c r="C934" s="142" t="s">
        <v>191</v>
      </c>
      <c r="D934" s="141" t="s">
        <v>333</v>
      </c>
      <c r="E934" s="141" t="s">
        <v>320</v>
      </c>
      <c r="F934" s="142">
        <v>642</v>
      </c>
      <c r="G934" s="240">
        <v>4879</v>
      </c>
      <c r="H934" s="142">
        <f t="shared" si="410"/>
        <v>4879</v>
      </c>
      <c r="I934" s="273">
        <v>0</v>
      </c>
      <c r="J934" s="273">
        <f t="shared" si="411"/>
        <v>0</v>
      </c>
      <c r="K934" s="240">
        <f t="shared" si="412"/>
        <v>4879</v>
      </c>
      <c r="L934" s="80"/>
      <c r="M934" s="80" t="s">
        <v>62</v>
      </c>
      <c r="N934" s="80" t="s">
        <v>62</v>
      </c>
      <c r="O934" s="78">
        <v>284991.99</v>
      </c>
      <c r="P934" s="78"/>
      <c r="Q934" s="78"/>
      <c r="R934" s="78"/>
    </row>
    <row r="935" spans="1:19" ht="15.75" x14ac:dyDescent="0.2">
      <c r="A935" s="332"/>
      <c r="B935" s="146" t="s">
        <v>70</v>
      </c>
      <c r="C935" s="242"/>
      <c r="D935" s="242" t="s">
        <v>62</v>
      </c>
      <c r="E935" s="242"/>
      <c r="F935" s="242"/>
      <c r="G935" s="240">
        <f>G934</f>
        <v>4879</v>
      </c>
      <c r="H935" s="142">
        <f t="shared" si="410"/>
        <v>4879</v>
      </c>
      <c r="I935" s="273">
        <f>I934</f>
        <v>0</v>
      </c>
      <c r="J935" s="273">
        <f t="shared" si="411"/>
        <v>0</v>
      </c>
      <c r="K935" s="240">
        <f t="shared" si="412"/>
        <v>4879</v>
      </c>
      <c r="L935" s="240" t="s">
        <v>62</v>
      </c>
      <c r="M935" s="84">
        <v>46022</v>
      </c>
      <c r="N935" s="84">
        <v>46022</v>
      </c>
      <c r="O935" s="78"/>
      <c r="P935" s="244" t="s">
        <v>62</v>
      </c>
      <c r="Q935" s="78"/>
      <c r="R935" s="78"/>
    </row>
    <row r="936" spans="1:19" x14ac:dyDescent="0.25">
      <c r="A936" s="332"/>
      <c r="B936" s="147" t="s">
        <v>76</v>
      </c>
      <c r="C936" s="242"/>
      <c r="D936" s="242"/>
      <c r="E936" s="242"/>
      <c r="F936" s="242"/>
      <c r="G936" s="240" t="s">
        <v>62</v>
      </c>
      <c r="H936" s="142" t="str">
        <f t="shared" si="410"/>
        <v>X</v>
      </c>
      <c r="I936" s="273" t="s">
        <v>62</v>
      </c>
      <c r="J936" s="273" t="str">
        <f t="shared" si="411"/>
        <v>X</v>
      </c>
      <c r="K936" s="240" t="str">
        <f t="shared" si="412"/>
        <v>X</v>
      </c>
      <c r="L936" s="240" t="s">
        <v>62</v>
      </c>
      <c r="M936" s="240"/>
      <c r="N936" s="240"/>
      <c r="O936" s="244" t="s">
        <v>62</v>
      </c>
      <c r="P936" s="244" t="s">
        <v>62</v>
      </c>
      <c r="Q936" s="244" t="s">
        <v>62</v>
      </c>
      <c r="R936" s="244" t="s">
        <v>62</v>
      </c>
      <c r="S936" s="56"/>
    </row>
    <row r="937" spans="1:19" ht="65.45" customHeight="1" x14ac:dyDescent="0.2">
      <c r="A937" s="332"/>
      <c r="B937" s="148" t="s">
        <v>192</v>
      </c>
      <c r="C937" s="242"/>
      <c r="D937" s="242" t="s">
        <v>62</v>
      </c>
      <c r="E937" s="242"/>
      <c r="F937" s="242"/>
      <c r="G937" s="240">
        <f>G934</f>
        <v>4879</v>
      </c>
      <c r="H937" s="142">
        <f t="shared" si="410"/>
        <v>4879</v>
      </c>
      <c r="I937" s="273">
        <f>I934</f>
        <v>0</v>
      </c>
      <c r="J937" s="273">
        <f t="shared" si="411"/>
        <v>0</v>
      </c>
      <c r="K937" s="240">
        <f t="shared" si="412"/>
        <v>4879</v>
      </c>
      <c r="L937" s="240" t="s">
        <v>62</v>
      </c>
      <c r="M937" s="84">
        <v>46022</v>
      </c>
      <c r="N937" s="84">
        <v>46022</v>
      </c>
      <c r="O937" s="78"/>
      <c r="P937" s="244" t="s">
        <v>62</v>
      </c>
      <c r="Q937" s="78"/>
      <c r="R937" s="78"/>
    </row>
    <row r="938" spans="1:19" ht="15" customHeight="1" x14ac:dyDescent="0.25">
      <c r="A938" s="332"/>
      <c r="B938" s="147" t="s">
        <v>193</v>
      </c>
      <c r="C938" s="242"/>
      <c r="D938" s="242"/>
      <c r="E938" s="242"/>
      <c r="F938" s="242"/>
      <c r="G938" s="240" t="s">
        <v>62</v>
      </c>
      <c r="H938" s="142" t="str">
        <f t="shared" si="410"/>
        <v>X</v>
      </c>
      <c r="I938" s="273" t="s">
        <v>62</v>
      </c>
      <c r="J938" s="273" t="str">
        <f t="shared" si="411"/>
        <v>X</v>
      </c>
      <c r="K938" s="240" t="str">
        <f t="shared" si="412"/>
        <v>X</v>
      </c>
      <c r="L938" s="240" t="s">
        <v>62</v>
      </c>
      <c r="M938" s="240"/>
      <c r="N938" s="240"/>
      <c r="O938" s="244" t="s">
        <v>62</v>
      </c>
      <c r="P938" s="244" t="s">
        <v>62</v>
      </c>
      <c r="Q938" s="244" t="s">
        <v>62</v>
      </c>
      <c r="R938" s="244" t="s">
        <v>62</v>
      </c>
      <c r="S938" s="56"/>
    </row>
    <row r="939" spans="1:19" ht="38.65" customHeight="1" x14ac:dyDescent="0.2">
      <c r="A939" s="332"/>
      <c r="B939" s="148" t="s">
        <v>330</v>
      </c>
      <c r="C939" s="242"/>
      <c r="D939" s="242" t="s">
        <v>62</v>
      </c>
      <c r="E939" s="242"/>
      <c r="F939" s="242"/>
      <c r="G939" s="240">
        <f>G937</f>
        <v>4879</v>
      </c>
      <c r="H939" s="142">
        <f t="shared" si="410"/>
        <v>4879</v>
      </c>
      <c r="I939" s="273">
        <f>I937</f>
        <v>0</v>
      </c>
      <c r="J939" s="273">
        <f t="shared" si="411"/>
        <v>0</v>
      </c>
      <c r="K939" s="240">
        <f t="shared" si="412"/>
        <v>4879</v>
      </c>
      <c r="L939" s="240" t="s">
        <v>62</v>
      </c>
      <c r="M939" s="84">
        <v>46022</v>
      </c>
      <c r="N939" s="84">
        <v>46022</v>
      </c>
      <c r="O939" s="78"/>
      <c r="P939" s="244" t="s">
        <v>62</v>
      </c>
      <c r="Q939" s="78"/>
      <c r="R939" s="78"/>
    </row>
    <row r="940" spans="1:19" ht="21" customHeight="1" x14ac:dyDescent="0.25">
      <c r="A940" s="332"/>
      <c r="B940" s="147" t="s">
        <v>71</v>
      </c>
      <c r="C940" s="242"/>
      <c r="D940" s="242"/>
      <c r="E940" s="242"/>
      <c r="F940" s="242"/>
      <c r="G940" s="240" t="s">
        <v>62</v>
      </c>
      <c r="H940" s="142" t="str">
        <f t="shared" si="410"/>
        <v>X</v>
      </c>
      <c r="I940" s="273" t="s">
        <v>62</v>
      </c>
      <c r="J940" s="273" t="str">
        <f t="shared" si="411"/>
        <v>X</v>
      </c>
      <c r="K940" s="240" t="str">
        <f t="shared" si="412"/>
        <v>X</v>
      </c>
      <c r="L940" s="240" t="s">
        <v>62</v>
      </c>
      <c r="M940" s="240"/>
      <c r="N940" s="240"/>
      <c r="O940" s="244" t="s">
        <v>62</v>
      </c>
      <c r="P940" s="244" t="s">
        <v>62</v>
      </c>
      <c r="Q940" s="244" t="s">
        <v>62</v>
      </c>
      <c r="R940" s="244" t="s">
        <v>62</v>
      </c>
      <c r="S940" s="56"/>
    </row>
    <row r="941" spans="1:19" ht="21" customHeight="1" x14ac:dyDescent="0.2">
      <c r="A941" s="333"/>
      <c r="B941" s="148" t="s">
        <v>72</v>
      </c>
      <c r="C941" s="242"/>
      <c r="D941" s="242" t="s">
        <v>62</v>
      </c>
      <c r="E941" s="242"/>
      <c r="F941" s="242"/>
      <c r="G941" s="240">
        <f>G939</f>
        <v>4879</v>
      </c>
      <c r="H941" s="142">
        <f t="shared" si="410"/>
        <v>4879</v>
      </c>
      <c r="I941" s="273">
        <f>I939</f>
        <v>0</v>
      </c>
      <c r="J941" s="273">
        <f t="shared" si="411"/>
        <v>0</v>
      </c>
      <c r="K941" s="240">
        <f t="shared" si="412"/>
        <v>4879</v>
      </c>
      <c r="L941" s="240" t="s">
        <v>62</v>
      </c>
      <c r="M941" s="84">
        <v>46022</v>
      </c>
      <c r="N941" s="84">
        <v>46022</v>
      </c>
      <c r="O941" s="78"/>
      <c r="P941" s="244" t="s">
        <v>62</v>
      </c>
      <c r="Q941" s="78"/>
      <c r="R941" s="78"/>
    </row>
    <row r="942" spans="1:19" s="56" customFormat="1" ht="74.45" customHeight="1" x14ac:dyDescent="0.25">
      <c r="A942" s="331" t="s">
        <v>164</v>
      </c>
      <c r="B942" s="137" t="s">
        <v>416</v>
      </c>
      <c r="C942" s="142" t="s">
        <v>191</v>
      </c>
      <c r="D942" s="141" t="s">
        <v>333</v>
      </c>
      <c r="E942" s="141" t="s">
        <v>320</v>
      </c>
      <c r="F942" s="142">
        <v>642</v>
      </c>
      <c r="G942" s="240">
        <v>3654</v>
      </c>
      <c r="H942" s="142">
        <f t="shared" si="410"/>
        <v>3654</v>
      </c>
      <c r="I942" s="273">
        <v>0</v>
      </c>
      <c r="J942" s="273">
        <f t="shared" si="411"/>
        <v>0</v>
      </c>
      <c r="K942" s="240">
        <f t="shared" si="412"/>
        <v>3654</v>
      </c>
      <c r="L942" s="80"/>
      <c r="M942" s="80" t="s">
        <v>62</v>
      </c>
      <c r="N942" s="80" t="s">
        <v>62</v>
      </c>
      <c r="O942" s="78">
        <v>376448.49</v>
      </c>
      <c r="P942" s="78"/>
      <c r="Q942" s="78"/>
      <c r="R942" s="78"/>
    </row>
    <row r="943" spans="1:19" ht="15.75" x14ac:dyDescent="0.2">
      <c r="A943" s="332"/>
      <c r="B943" s="146" t="s">
        <v>70</v>
      </c>
      <c r="C943" s="242"/>
      <c r="D943" s="242" t="s">
        <v>62</v>
      </c>
      <c r="E943" s="242"/>
      <c r="F943" s="242"/>
      <c r="G943" s="240">
        <f>G942</f>
        <v>3654</v>
      </c>
      <c r="H943" s="142">
        <f t="shared" si="410"/>
        <v>3654</v>
      </c>
      <c r="I943" s="273">
        <f>I942</f>
        <v>0</v>
      </c>
      <c r="J943" s="273">
        <f t="shared" si="411"/>
        <v>0</v>
      </c>
      <c r="K943" s="240">
        <f t="shared" si="412"/>
        <v>3654</v>
      </c>
      <c r="L943" s="240" t="s">
        <v>62</v>
      </c>
      <c r="M943" s="84">
        <v>46022</v>
      </c>
      <c r="N943" s="84">
        <v>46022</v>
      </c>
      <c r="O943" s="78"/>
      <c r="P943" s="244" t="s">
        <v>62</v>
      </c>
      <c r="Q943" s="78"/>
      <c r="R943" s="78"/>
    </row>
    <row r="944" spans="1:19" x14ac:dyDescent="0.25">
      <c r="A944" s="332"/>
      <c r="B944" s="147" t="s">
        <v>76</v>
      </c>
      <c r="C944" s="242"/>
      <c r="D944" s="242"/>
      <c r="E944" s="242"/>
      <c r="F944" s="242"/>
      <c r="G944" s="240" t="s">
        <v>62</v>
      </c>
      <c r="H944" s="142" t="str">
        <f t="shared" si="410"/>
        <v>X</v>
      </c>
      <c r="I944" s="273" t="s">
        <v>62</v>
      </c>
      <c r="J944" s="273" t="str">
        <f t="shared" si="411"/>
        <v>X</v>
      </c>
      <c r="K944" s="240" t="str">
        <f t="shared" si="412"/>
        <v>X</v>
      </c>
      <c r="L944" s="240" t="s">
        <v>62</v>
      </c>
      <c r="M944" s="240"/>
      <c r="N944" s="240"/>
      <c r="O944" s="244" t="s">
        <v>62</v>
      </c>
      <c r="P944" s="244" t="s">
        <v>62</v>
      </c>
      <c r="Q944" s="244" t="s">
        <v>62</v>
      </c>
      <c r="R944" s="244" t="s">
        <v>62</v>
      </c>
      <c r="S944" s="56"/>
    </row>
    <row r="945" spans="1:19" ht="65.45" customHeight="1" x14ac:dyDescent="0.2">
      <c r="A945" s="332"/>
      <c r="B945" s="148" t="s">
        <v>192</v>
      </c>
      <c r="C945" s="242"/>
      <c r="D945" s="242" t="s">
        <v>62</v>
      </c>
      <c r="E945" s="242"/>
      <c r="F945" s="242"/>
      <c r="G945" s="240">
        <f>G942</f>
        <v>3654</v>
      </c>
      <c r="H945" s="142">
        <f t="shared" si="410"/>
        <v>3654</v>
      </c>
      <c r="I945" s="273">
        <f>I942</f>
        <v>0</v>
      </c>
      <c r="J945" s="273">
        <f t="shared" si="411"/>
        <v>0</v>
      </c>
      <c r="K945" s="240">
        <f t="shared" si="412"/>
        <v>3654</v>
      </c>
      <c r="L945" s="240" t="s">
        <v>62</v>
      </c>
      <c r="M945" s="84">
        <v>46022</v>
      </c>
      <c r="N945" s="84">
        <v>46022</v>
      </c>
      <c r="O945" s="78"/>
      <c r="P945" s="244" t="s">
        <v>62</v>
      </c>
      <c r="Q945" s="78"/>
      <c r="R945" s="78"/>
    </row>
    <row r="946" spans="1:19" ht="15" customHeight="1" x14ac:dyDescent="0.25">
      <c r="A946" s="332"/>
      <c r="B946" s="147" t="s">
        <v>193</v>
      </c>
      <c r="C946" s="242"/>
      <c r="D946" s="242"/>
      <c r="E946" s="242"/>
      <c r="F946" s="242"/>
      <c r="G946" s="240" t="s">
        <v>62</v>
      </c>
      <c r="H946" s="142" t="str">
        <f t="shared" si="410"/>
        <v>X</v>
      </c>
      <c r="I946" s="273" t="s">
        <v>62</v>
      </c>
      <c r="J946" s="273" t="str">
        <f t="shared" si="411"/>
        <v>X</v>
      </c>
      <c r="K946" s="240" t="str">
        <f t="shared" si="412"/>
        <v>X</v>
      </c>
      <c r="L946" s="240" t="s">
        <v>62</v>
      </c>
      <c r="M946" s="240"/>
      <c r="N946" s="240"/>
      <c r="O946" s="244" t="s">
        <v>62</v>
      </c>
      <c r="P946" s="244" t="s">
        <v>62</v>
      </c>
      <c r="Q946" s="244" t="s">
        <v>62</v>
      </c>
      <c r="R946" s="244" t="s">
        <v>62</v>
      </c>
      <c r="S946" s="56"/>
    </row>
    <row r="947" spans="1:19" ht="38.65" customHeight="1" x14ac:dyDescent="0.2">
      <c r="A947" s="332"/>
      <c r="B947" s="148" t="s">
        <v>330</v>
      </c>
      <c r="C947" s="242"/>
      <c r="D947" s="242" t="s">
        <v>62</v>
      </c>
      <c r="E947" s="242"/>
      <c r="F947" s="242"/>
      <c r="G947" s="240">
        <f>G945</f>
        <v>3654</v>
      </c>
      <c r="H947" s="142">
        <f t="shared" si="410"/>
        <v>3654</v>
      </c>
      <c r="I947" s="273">
        <f>I945</f>
        <v>0</v>
      </c>
      <c r="J947" s="273">
        <f t="shared" si="411"/>
        <v>0</v>
      </c>
      <c r="K947" s="240">
        <f t="shared" si="412"/>
        <v>3654</v>
      </c>
      <c r="L947" s="240" t="s">
        <v>62</v>
      </c>
      <c r="M947" s="84">
        <v>46022</v>
      </c>
      <c r="N947" s="84">
        <v>46022</v>
      </c>
      <c r="O947" s="78"/>
      <c r="P947" s="244" t="s">
        <v>62</v>
      </c>
      <c r="Q947" s="78"/>
      <c r="R947" s="78"/>
    </row>
    <row r="948" spans="1:19" ht="21" customHeight="1" x14ac:dyDescent="0.25">
      <c r="A948" s="332"/>
      <c r="B948" s="147" t="s">
        <v>71</v>
      </c>
      <c r="C948" s="242"/>
      <c r="D948" s="242"/>
      <c r="E948" s="242"/>
      <c r="F948" s="242"/>
      <c r="G948" s="240" t="s">
        <v>62</v>
      </c>
      <c r="H948" s="142" t="str">
        <f t="shared" si="410"/>
        <v>X</v>
      </c>
      <c r="I948" s="273" t="s">
        <v>62</v>
      </c>
      <c r="J948" s="273" t="str">
        <f t="shared" si="411"/>
        <v>X</v>
      </c>
      <c r="K948" s="240" t="str">
        <f t="shared" si="412"/>
        <v>X</v>
      </c>
      <c r="L948" s="240" t="s">
        <v>62</v>
      </c>
      <c r="M948" s="240"/>
      <c r="N948" s="240"/>
      <c r="O948" s="244" t="s">
        <v>62</v>
      </c>
      <c r="P948" s="244" t="s">
        <v>62</v>
      </c>
      <c r="Q948" s="244" t="s">
        <v>62</v>
      </c>
      <c r="R948" s="244" t="s">
        <v>62</v>
      </c>
      <c r="S948" s="56"/>
    </row>
    <row r="949" spans="1:19" ht="21" customHeight="1" x14ac:dyDescent="0.2">
      <c r="A949" s="333"/>
      <c r="B949" s="148" t="s">
        <v>72</v>
      </c>
      <c r="C949" s="242"/>
      <c r="D949" s="242" t="s">
        <v>62</v>
      </c>
      <c r="E949" s="242"/>
      <c r="F949" s="242"/>
      <c r="G949" s="240">
        <f>G947</f>
        <v>3654</v>
      </c>
      <c r="H949" s="142">
        <f t="shared" si="410"/>
        <v>3654</v>
      </c>
      <c r="I949" s="273">
        <f>I947</f>
        <v>0</v>
      </c>
      <c r="J949" s="273">
        <f t="shared" si="411"/>
        <v>0</v>
      </c>
      <c r="K949" s="240">
        <f t="shared" si="412"/>
        <v>3654</v>
      </c>
      <c r="L949" s="240" t="s">
        <v>62</v>
      </c>
      <c r="M949" s="84">
        <v>46022</v>
      </c>
      <c r="N949" s="84">
        <v>46022</v>
      </c>
      <c r="O949" s="78"/>
      <c r="P949" s="244" t="s">
        <v>62</v>
      </c>
      <c r="Q949" s="78"/>
      <c r="R949" s="78"/>
    </row>
    <row r="950" spans="1:19" s="56" customFormat="1" ht="74.45" customHeight="1" x14ac:dyDescent="0.25">
      <c r="A950" s="331" t="s">
        <v>163</v>
      </c>
      <c r="B950" s="137" t="s">
        <v>416</v>
      </c>
      <c r="C950" s="142" t="s">
        <v>191</v>
      </c>
      <c r="D950" s="141" t="s">
        <v>333</v>
      </c>
      <c r="E950" s="141" t="s">
        <v>320</v>
      </c>
      <c r="F950" s="142">
        <v>642</v>
      </c>
      <c r="G950" s="212">
        <v>2682</v>
      </c>
      <c r="H950" s="142">
        <f t="shared" si="410"/>
        <v>2682</v>
      </c>
      <c r="I950" s="212">
        <v>0</v>
      </c>
      <c r="J950" s="212">
        <f t="shared" si="411"/>
        <v>0</v>
      </c>
      <c r="K950" s="212">
        <f t="shared" si="412"/>
        <v>2682</v>
      </c>
      <c r="L950" s="80"/>
      <c r="M950" s="80" t="s">
        <v>62</v>
      </c>
      <c r="N950" s="80" t="s">
        <v>62</v>
      </c>
      <c r="O950" s="78">
        <v>258122.75</v>
      </c>
      <c r="P950" s="78"/>
      <c r="Q950" s="78">
        <v>229045</v>
      </c>
      <c r="R950" s="78"/>
    </row>
    <row r="951" spans="1:19" ht="15.75" x14ac:dyDescent="0.2">
      <c r="A951" s="332"/>
      <c r="B951" s="146" t="s">
        <v>70</v>
      </c>
      <c r="C951" s="242"/>
      <c r="D951" s="242" t="s">
        <v>62</v>
      </c>
      <c r="E951" s="242"/>
      <c r="F951" s="242"/>
      <c r="G951" s="240">
        <f>G950</f>
        <v>2682</v>
      </c>
      <c r="H951" s="142">
        <f t="shared" si="410"/>
        <v>2682</v>
      </c>
      <c r="I951" s="273">
        <f>I950</f>
        <v>0</v>
      </c>
      <c r="J951" s="273">
        <f t="shared" si="411"/>
        <v>0</v>
      </c>
      <c r="K951" s="240">
        <f t="shared" si="412"/>
        <v>2682</v>
      </c>
      <c r="L951" s="240" t="s">
        <v>62</v>
      </c>
      <c r="M951" s="84">
        <v>46022</v>
      </c>
      <c r="N951" s="84">
        <v>46022</v>
      </c>
      <c r="O951" s="78"/>
      <c r="P951" s="244" t="s">
        <v>62</v>
      </c>
      <c r="Q951" s="78"/>
      <c r="R951" s="78"/>
    </row>
    <row r="952" spans="1:19" x14ac:dyDescent="0.25">
      <c r="A952" s="332"/>
      <c r="B952" s="147" t="s">
        <v>76</v>
      </c>
      <c r="C952" s="242"/>
      <c r="D952" s="242"/>
      <c r="E952" s="242"/>
      <c r="F952" s="242"/>
      <c r="G952" s="240" t="s">
        <v>62</v>
      </c>
      <c r="H952" s="142" t="str">
        <f t="shared" si="410"/>
        <v>X</v>
      </c>
      <c r="I952" s="273" t="s">
        <v>62</v>
      </c>
      <c r="J952" s="273" t="str">
        <f t="shared" si="411"/>
        <v>X</v>
      </c>
      <c r="K952" s="240" t="str">
        <f t="shared" si="412"/>
        <v>X</v>
      </c>
      <c r="L952" s="240" t="s">
        <v>62</v>
      </c>
      <c r="M952" s="240"/>
      <c r="N952" s="240"/>
      <c r="O952" s="244" t="s">
        <v>62</v>
      </c>
      <c r="P952" s="244" t="s">
        <v>62</v>
      </c>
      <c r="Q952" s="244" t="s">
        <v>62</v>
      </c>
      <c r="R952" s="244" t="s">
        <v>62</v>
      </c>
      <c r="S952" s="56"/>
    </row>
    <row r="953" spans="1:19" ht="65.45" customHeight="1" x14ac:dyDescent="0.2">
      <c r="A953" s="332"/>
      <c r="B953" s="148" t="s">
        <v>192</v>
      </c>
      <c r="C953" s="242"/>
      <c r="D953" s="242" t="s">
        <v>62</v>
      </c>
      <c r="E953" s="242"/>
      <c r="F953" s="242"/>
      <c r="G953" s="240">
        <f>G950</f>
        <v>2682</v>
      </c>
      <c r="H953" s="142">
        <f t="shared" si="410"/>
        <v>2682</v>
      </c>
      <c r="I953" s="273">
        <f>I950</f>
        <v>0</v>
      </c>
      <c r="J953" s="273">
        <f t="shared" si="411"/>
        <v>0</v>
      </c>
      <c r="K953" s="240">
        <f t="shared" si="412"/>
        <v>2682</v>
      </c>
      <c r="L953" s="240" t="s">
        <v>62</v>
      </c>
      <c r="M953" s="84">
        <v>46022</v>
      </c>
      <c r="N953" s="84">
        <v>46022</v>
      </c>
      <c r="O953" s="78"/>
      <c r="P953" s="244" t="s">
        <v>62</v>
      </c>
      <c r="Q953" s="78"/>
      <c r="R953" s="78"/>
    </row>
    <row r="954" spans="1:19" ht="15" customHeight="1" x14ac:dyDescent="0.25">
      <c r="A954" s="332"/>
      <c r="B954" s="147" t="s">
        <v>193</v>
      </c>
      <c r="C954" s="242"/>
      <c r="D954" s="242"/>
      <c r="E954" s="242"/>
      <c r="F954" s="242"/>
      <c r="G954" s="240" t="s">
        <v>62</v>
      </c>
      <c r="H954" s="142" t="str">
        <f t="shared" si="410"/>
        <v>X</v>
      </c>
      <c r="I954" s="273" t="s">
        <v>62</v>
      </c>
      <c r="J954" s="273" t="str">
        <f t="shared" si="411"/>
        <v>X</v>
      </c>
      <c r="K954" s="240" t="str">
        <f t="shared" si="412"/>
        <v>X</v>
      </c>
      <c r="L954" s="240" t="s">
        <v>62</v>
      </c>
      <c r="M954" s="240"/>
      <c r="N954" s="240"/>
      <c r="O954" s="244" t="s">
        <v>62</v>
      </c>
      <c r="P954" s="244" t="s">
        <v>62</v>
      </c>
      <c r="Q954" s="244" t="s">
        <v>62</v>
      </c>
      <c r="R954" s="244" t="s">
        <v>62</v>
      </c>
      <c r="S954" s="56"/>
    </row>
    <row r="955" spans="1:19" ht="38.65" customHeight="1" x14ac:dyDescent="0.2">
      <c r="A955" s="332"/>
      <c r="B955" s="148" t="s">
        <v>330</v>
      </c>
      <c r="C955" s="242"/>
      <c r="D955" s="242" t="s">
        <v>62</v>
      </c>
      <c r="E955" s="242"/>
      <c r="F955" s="242"/>
      <c r="G955" s="240">
        <f>G953</f>
        <v>2682</v>
      </c>
      <c r="H955" s="142">
        <f t="shared" si="410"/>
        <v>2682</v>
      </c>
      <c r="I955" s="273">
        <f>I953</f>
        <v>0</v>
      </c>
      <c r="J955" s="273">
        <f t="shared" si="411"/>
        <v>0</v>
      </c>
      <c r="K955" s="240">
        <f t="shared" si="412"/>
        <v>2682</v>
      </c>
      <c r="L955" s="240" t="s">
        <v>62</v>
      </c>
      <c r="M955" s="84">
        <v>46022</v>
      </c>
      <c r="N955" s="84">
        <v>46022</v>
      </c>
      <c r="O955" s="78"/>
      <c r="P955" s="244" t="s">
        <v>62</v>
      </c>
      <c r="Q955" s="78"/>
      <c r="R955" s="78"/>
    </row>
    <row r="956" spans="1:19" ht="21" customHeight="1" x14ac:dyDescent="0.25">
      <c r="A956" s="332"/>
      <c r="B956" s="147" t="s">
        <v>71</v>
      </c>
      <c r="C956" s="242"/>
      <c r="D956" s="242"/>
      <c r="E956" s="242"/>
      <c r="F956" s="242"/>
      <c r="G956" s="240" t="s">
        <v>62</v>
      </c>
      <c r="H956" s="142" t="str">
        <f t="shared" si="410"/>
        <v>X</v>
      </c>
      <c r="I956" s="273" t="s">
        <v>62</v>
      </c>
      <c r="J956" s="273" t="str">
        <f t="shared" si="411"/>
        <v>X</v>
      </c>
      <c r="K956" s="240" t="str">
        <f t="shared" si="412"/>
        <v>X</v>
      </c>
      <c r="L956" s="240" t="s">
        <v>62</v>
      </c>
      <c r="M956" s="240"/>
      <c r="N956" s="240"/>
      <c r="O956" s="244" t="s">
        <v>62</v>
      </c>
      <c r="P956" s="244" t="s">
        <v>62</v>
      </c>
      <c r="Q956" s="244" t="s">
        <v>62</v>
      </c>
      <c r="R956" s="244" t="s">
        <v>62</v>
      </c>
      <c r="S956" s="56"/>
    </row>
    <row r="957" spans="1:19" ht="21" customHeight="1" x14ac:dyDescent="0.2">
      <c r="A957" s="333"/>
      <c r="B957" s="148" t="s">
        <v>72</v>
      </c>
      <c r="C957" s="242"/>
      <c r="D957" s="242" t="s">
        <v>62</v>
      </c>
      <c r="E957" s="242"/>
      <c r="F957" s="242"/>
      <c r="G957" s="240">
        <f>G955</f>
        <v>2682</v>
      </c>
      <c r="H957" s="142">
        <f t="shared" si="410"/>
        <v>2682</v>
      </c>
      <c r="I957" s="273">
        <f>I955</f>
        <v>0</v>
      </c>
      <c r="J957" s="273">
        <f t="shared" si="411"/>
        <v>0</v>
      </c>
      <c r="K957" s="240">
        <f t="shared" si="412"/>
        <v>2682</v>
      </c>
      <c r="L957" s="240" t="s">
        <v>62</v>
      </c>
      <c r="M957" s="84">
        <v>46022</v>
      </c>
      <c r="N957" s="84">
        <v>46022</v>
      </c>
      <c r="O957" s="78"/>
      <c r="P957" s="244" t="s">
        <v>62</v>
      </c>
      <c r="Q957" s="78"/>
      <c r="R957" s="78"/>
    </row>
    <row r="958" spans="1:19" s="56" customFormat="1" ht="74.45" customHeight="1" x14ac:dyDescent="0.25">
      <c r="A958" s="331" t="s">
        <v>162</v>
      </c>
      <c r="B958" s="137" t="s">
        <v>416</v>
      </c>
      <c r="C958" s="142" t="s">
        <v>191</v>
      </c>
      <c r="D958" s="141" t="s">
        <v>333</v>
      </c>
      <c r="E958" s="141" t="s">
        <v>320</v>
      </c>
      <c r="F958" s="142">
        <v>642</v>
      </c>
      <c r="G958" s="240">
        <v>4027</v>
      </c>
      <c r="H958" s="142">
        <f t="shared" si="410"/>
        <v>4027</v>
      </c>
      <c r="I958" s="273">
        <v>0</v>
      </c>
      <c r="J958" s="273">
        <f t="shared" si="411"/>
        <v>0</v>
      </c>
      <c r="K958" s="240">
        <f t="shared" si="412"/>
        <v>4027</v>
      </c>
      <c r="L958" s="80"/>
      <c r="M958" s="80" t="s">
        <v>62</v>
      </c>
      <c r="N958" s="80" t="s">
        <v>62</v>
      </c>
      <c r="O958" s="78">
        <v>2488742.75</v>
      </c>
      <c r="P958" s="78"/>
      <c r="Q958" s="78">
        <v>182151</v>
      </c>
      <c r="R958" s="78"/>
    </row>
    <row r="959" spans="1:19" ht="15.75" x14ac:dyDescent="0.2">
      <c r="A959" s="332"/>
      <c r="B959" s="146" t="s">
        <v>70</v>
      </c>
      <c r="C959" s="242"/>
      <c r="D959" s="242" t="s">
        <v>62</v>
      </c>
      <c r="E959" s="242"/>
      <c r="F959" s="242"/>
      <c r="G959" s="240">
        <f>G958</f>
        <v>4027</v>
      </c>
      <c r="H959" s="142">
        <f t="shared" si="410"/>
        <v>4027</v>
      </c>
      <c r="I959" s="273">
        <f>I958</f>
        <v>0</v>
      </c>
      <c r="J959" s="273">
        <f t="shared" si="411"/>
        <v>0</v>
      </c>
      <c r="K959" s="240">
        <f t="shared" si="412"/>
        <v>4027</v>
      </c>
      <c r="L959" s="240" t="s">
        <v>62</v>
      </c>
      <c r="M959" s="84">
        <v>46022</v>
      </c>
      <c r="N959" s="84">
        <v>46022</v>
      </c>
      <c r="O959" s="78"/>
      <c r="P959" s="244" t="s">
        <v>62</v>
      </c>
      <c r="Q959" s="78"/>
      <c r="R959" s="78"/>
    </row>
    <row r="960" spans="1:19" x14ac:dyDescent="0.25">
      <c r="A960" s="332"/>
      <c r="B960" s="147" t="s">
        <v>76</v>
      </c>
      <c r="C960" s="242"/>
      <c r="D960" s="242"/>
      <c r="E960" s="242"/>
      <c r="F960" s="242"/>
      <c r="G960" s="240" t="s">
        <v>62</v>
      </c>
      <c r="H960" s="142" t="str">
        <f t="shared" si="410"/>
        <v>X</v>
      </c>
      <c r="I960" s="273" t="s">
        <v>62</v>
      </c>
      <c r="J960" s="273" t="str">
        <f t="shared" si="411"/>
        <v>X</v>
      </c>
      <c r="K960" s="240" t="str">
        <f t="shared" si="412"/>
        <v>X</v>
      </c>
      <c r="L960" s="240" t="s">
        <v>62</v>
      </c>
      <c r="M960" s="240"/>
      <c r="N960" s="240"/>
      <c r="O960" s="244" t="s">
        <v>62</v>
      </c>
      <c r="P960" s="244" t="s">
        <v>62</v>
      </c>
      <c r="Q960" s="244" t="s">
        <v>62</v>
      </c>
      <c r="R960" s="244" t="s">
        <v>62</v>
      </c>
      <c r="S960" s="56"/>
    </row>
    <row r="961" spans="1:19" ht="65.45" customHeight="1" x14ac:dyDescent="0.2">
      <c r="A961" s="332"/>
      <c r="B961" s="148" t="s">
        <v>192</v>
      </c>
      <c r="C961" s="242"/>
      <c r="D961" s="242" t="s">
        <v>62</v>
      </c>
      <c r="E961" s="242"/>
      <c r="F961" s="242"/>
      <c r="G961" s="240">
        <f>G958</f>
        <v>4027</v>
      </c>
      <c r="H961" s="142">
        <f t="shared" si="410"/>
        <v>4027</v>
      </c>
      <c r="I961" s="273">
        <f>I958</f>
        <v>0</v>
      </c>
      <c r="J961" s="273">
        <f t="shared" si="411"/>
        <v>0</v>
      </c>
      <c r="K961" s="240">
        <f t="shared" si="412"/>
        <v>4027</v>
      </c>
      <c r="L961" s="240" t="s">
        <v>62</v>
      </c>
      <c r="M961" s="84">
        <v>46022</v>
      </c>
      <c r="N961" s="84">
        <v>46022</v>
      </c>
      <c r="O961" s="78"/>
      <c r="P961" s="244" t="s">
        <v>62</v>
      </c>
      <c r="Q961" s="78"/>
      <c r="R961" s="78"/>
    </row>
    <row r="962" spans="1:19" ht="15" customHeight="1" x14ac:dyDescent="0.25">
      <c r="A962" s="332"/>
      <c r="B962" s="147" t="s">
        <v>193</v>
      </c>
      <c r="C962" s="242"/>
      <c r="D962" s="242"/>
      <c r="E962" s="242"/>
      <c r="F962" s="242"/>
      <c r="G962" s="240" t="s">
        <v>62</v>
      </c>
      <c r="H962" s="142" t="str">
        <f t="shared" si="410"/>
        <v>X</v>
      </c>
      <c r="I962" s="273" t="s">
        <v>62</v>
      </c>
      <c r="J962" s="273" t="str">
        <f t="shared" si="411"/>
        <v>X</v>
      </c>
      <c r="K962" s="240" t="str">
        <f t="shared" si="412"/>
        <v>X</v>
      </c>
      <c r="L962" s="240" t="s">
        <v>62</v>
      </c>
      <c r="M962" s="240"/>
      <c r="N962" s="240"/>
      <c r="O962" s="244" t="s">
        <v>62</v>
      </c>
      <c r="P962" s="244" t="s">
        <v>62</v>
      </c>
      <c r="Q962" s="244" t="s">
        <v>62</v>
      </c>
      <c r="R962" s="244" t="s">
        <v>62</v>
      </c>
      <c r="S962" s="56"/>
    </row>
    <row r="963" spans="1:19" ht="38.65" customHeight="1" x14ac:dyDescent="0.2">
      <c r="A963" s="332"/>
      <c r="B963" s="148" t="s">
        <v>330</v>
      </c>
      <c r="C963" s="242"/>
      <c r="D963" s="242" t="s">
        <v>62</v>
      </c>
      <c r="E963" s="242"/>
      <c r="F963" s="242"/>
      <c r="G963" s="240">
        <f>G961</f>
        <v>4027</v>
      </c>
      <c r="H963" s="142">
        <f t="shared" si="410"/>
        <v>4027</v>
      </c>
      <c r="I963" s="273">
        <f>I961</f>
        <v>0</v>
      </c>
      <c r="J963" s="273">
        <f t="shared" si="411"/>
        <v>0</v>
      </c>
      <c r="K963" s="240">
        <f t="shared" si="412"/>
        <v>4027</v>
      </c>
      <c r="L963" s="240" t="s">
        <v>62</v>
      </c>
      <c r="M963" s="84">
        <v>46022</v>
      </c>
      <c r="N963" s="84">
        <v>46022</v>
      </c>
      <c r="O963" s="78"/>
      <c r="P963" s="244" t="s">
        <v>62</v>
      </c>
      <c r="Q963" s="78"/>
      <c r="R963" s="78"/>
    </row>
    <row r="964" spans="1:19" ht="21" customHeight="1" x14ac:dyDescent="0.25">
      <c r="A964" s="332"/>
      <c r="B964" s="147" t="s">
        <v>71</v>
      </c>
      <c r="C964" s="242"/>
      <c r="D964" s="242"/>
      <c r="E964" s="242"/>
      <c r="F964" s="242"/>
      <c r="G964" s="240" t="s">
        <v>62</v>
      </c>
      <c r="H964" s="142" t="str">
        <f t="shared" si="410"/>
        <v>X</v>
      </c>
      <c r="I964" s="273" t="s">
        <v>62</v>
      </c>
      <c r="J964" s="273" t="str">
        <f t="shared" si="411"/>
        <v>X</v>
      </c>
      <c r="K964" s="240" t="str">
        <f t="shared" si="412"/>
        <v>X</v>
      </c>
      <c r="L964" s="240" t="s">
        <v>62</v>
      </c>
      <c r="M964" s="240"/>
      <c r="N964" s="240"/>
      <c r="O964" s="244" t="s">
        <v>62</v>
      </c>
      <c r="P964" s="244" t="s">
        <v>62</v>
      </c>
      <c r="Q964" s="244" t="s">
        <v>62</v>
      </c>
      <c r="R964" s="244" t="s">
        <v>62</v>
      </c>
      <c r="S964" s="56"/>
    </row>
    <row r="965" spans="1:19" ht="21" customHeight="1" x14ac:dyDescent="0.2">
      <c r="A965" s="333"/>
      <c r="B965" s="148" t="s">
        <v>72</v>
      </c>
      <c r="C965" s="242"/>
      <c r="D965" s="242" t="s">
        <v>62</v>
      </c>
      <c r="E965" s="242"/>
      <c r="F965" s="242"/>
      <c r="G965" s="240">
        <f>G963</f>
        <v>4027</v>
      </c>
      <c r="H965" s="142">
        <f t="shared" si="410"/>
        <v>4027</v>
      </c>
      <c r="I965" s="273">
        <f>I963</f>
        <v>0</v>
      </c>
      <c r="J965" s="273">
        <f t="shared" si="411"/>
        <v>0</v>
      </c>
      <c r="K965" s="240">
        <f t="shared" si="412"/>
        <v>4027</v>
      </c>
      <c r="L965" s="240" t="s">
        <v>62</v>
      </c>
      <c r="M965" s="84">
        <v>46022</v>
      </c>
      <c r="N965" s="84">
        <v>46022</v>
      </c>
      <c r="O965" s="78"/>
      <c r="P965" s="244" t="s">
        <v>62</v>
      </c>
      <c r="Q965" s="78"/>
      <c r="R965" s="78"/>
    </row>
    <row r="966" spans="1:19" s="56" customFormat="1" ht="74.45" customHeight="1" x14ac:dyDescent="0.25">
      <c r="A966" s="331" t="s">
        <v>161</v>
      </c>
      <c r="B966" s="137" t="s">
        <v>416</v>
      </c>
      <c r="C966" s="142" t="s">
        <v>191</v>
      </c>
      <c r="D966" s="141" t="s">
        <v>333</v>
      </c>
      <c r="E966" s="141" t="s">
        <v>320</v>
      </c>
      <c r="F966" s="142">
        <v>642</v>
      </c>
      <c r="G966" s="240">
        <v>2442</v>
      </c>
      <c r="H966" s="142">
        <f t="shared" si="410"/>
        <v>2442</v>
      </c>
      <c r="I966" s="273">
        <v>0</v>
      </c>
      <c r="J966" s="273">
        <f t="shared" si="411"/>
        <v>0</v>
      </c>
      <c r="K966" s="240">
        <f t="shared" si="412"/>
        <v>2442</v>
      </c>
      <c r="L966" s="80"/>
      <c r="M966" s="80" t="s">
        <v>62</v>
      </c>
      <c r="N966" s="80" t="s">
        <v>62</v>
      </c>
      <c r="O966" s="78">
        <v>81674.490000000005</v>
      </c>
      <c r="P966" s="78"/>
      <c r="Q966" s="78"/>
      <c r="R966" s="78"/>
    </row>
    <row r="967" spans="1:19" ht="15.75" x14ac:dyDescent="0.2">
      <c r="A967" s="332"/>
      <c r="B967" s="146" t="s">
        <v>70</v>
      </c>
      <c r="C967" s="242"/>
      <c r="D967" s="242" t="s">
        <v>62</v>
      </c>
      <c r="E967" s="242"/>
      <c r="F967" s="242"/>
      <c r="G967" s="240">
        <f>G966</f>
        <v>2442</v>
      </c>
      <c r="H967" s="142">
        <f t="shared" ref="H967:H1030" si="413">G967</f>
        <v>2442</v>
      </c>
      <c r="I967" s="273">
        <f>I966</f>
        <v>0</v>
      </c>
      <c r="J967" s="273">
        <f t="shared" ref="J967:J1030" si="414">I967</f>
        <v>0</v>
      </c>
      <c r="K967" s="240">
        <f t="shared" ref="K967:K1030" si="415">G967</f>
        <v>2442</v>
      </c>
      <c r="L967" s="240" t="s">
        <v>62</v>
      </c>
      <c r="M967" s="84">
        <v>46022</v>
      </c>
      <c r="N967" s="84">
        <v>46022</v>
      </c>
      <c r="O967" s="78"/>
      <c r="P967" s="244" t="s">
        <v>62</v>
      </c>
      <c r="Q967" s="78"/>
      <c r="R967" s="78"/>
    </row>
    <row r="968" spans="1:19" x14ac:dyDescent="0.25">
      <c r="A968" s="332"/>
      <c r="B968" s="147" t="s">
        <v>76</v>
      </c>
      <c r="C968" s="242"/>
      <c r="D968" s="242"/>
      <c r="E968" s="242"/>
      <c r="F968" s="242"/>
      <c r="G968" s="240" t="s">
        <v>62</v>
      </c>
      <c r="H968" s="142" t="str">
        <f t="shared" si="413"/>
        <v>X</v>
      </c>
      <c r="I968" s="273" t="s">
        <v>62</v>
      </c>
      <c r="J968" s="273" t="str">
        <f t="shared" si="414"/>
        <v>X</v>
      </c>
      <c r="K968" s="240" t="str">
        <f t="shared" si="415"/>
        <v>X</v>
      </c>
      <c r="L968" s="240" t="s">
        <v>62</v>
      </c>
      <c r="M968" s="240"/>
      <c r="N968" s="240"/>
      <c r="O968" s="244" t="s">
        <v>62</v>
      </c>
      <c r="P968" s="244" t="s">
        <v>62</v>
      </c>
      <c r="Q968" s="244" t="s">
        <v>62</v>
      </c>
      <c r="R968" s="244" t="s">
        <v>62</v>
      </c>
      <c r="S968" s="56"/>
    </row>
    <row r="969" spans="1:19" ht="65.45" customHeight="1" x14ac:dyDescent="0.2">
      <c r="A969" s="332"/>
      <c r="B969" s="148" t="s">
        <v>192</v>
      </c>
      <c r="C969" s="242"/>
      <c r="D969" s="242" t="s">
        <v>62</v>
      </c>
      <c r="E969" s="242"/>
      <c r="F969" s="242"/>
      <c r="G969" s="240">
        <f>G966</f>
        <v>2442</v>
      </c>
      <c r="H969" s="142">
        <f t="shared" si="413"/>
        <v>2442</v>
      </c>
      <c r="I969" s="273">
        <f>I966</f>
        <v>0</v>
      </c>
      <c r="J969" s="273">
        <f t="shared" si="414"/>
        <v>0</v>
      </c>
      <c r="K969" s="240">
        <f t="shared" si="415"/>
        <v>2442</v>
      </c>
      <c r="L969" s="240" t="s">
        <v>62</v>
      </c>
      <c r="M969" s="84">
        <v>46022</v>
      </c>
      <c r="N969" s="84">
        <v>46022</v>
      </c>
      <c r="O969" s="78"/>
      <c r="P969" s="244" t="s">
        <v>62</v>
      </c>
      <c r="Q969" s="78"/>
      <c r="R969" s="78"/>
    </row>
    <row r="970" spans="1:19" ht="15" customHeight="1" x14ac:dyDescent="0.25">
      <c r="A970" s="332"/>
      <c r="B970" s="147" t="s">
        <v>193</v>
      </c>
      <c r="C970" s="242"/>
      <c r="D970" s="242"/>
      <c r="E970" s="242"/>
      <c r="F970" s="242"/>
      <c r="G970" s="240" t="s">
        <v>62</v>
      </c>
      <c r="H970" s="142" t="str">
        <f t="shared" si="413"/>
        <v>X</v>
      </c>
      <c r="I970" s="273" t="s">
        <v>62</v>
      </c>
      <c r="J970" s="273" t="str">
        <f t="shared" si="414"/>
        <v>X</v>
      </c>
      <c r="K970" s="240" t="str">
        <f t="shared" si="415"/>
        <v>X</v>
      </c>
      <c r="L970" s="240" t="s">
        <v>62</v>
      </c>
      <c r="M970" s="240"/>
      <c r="N970" s="240"/>
      <c r="O970" s="244" t="s">
        <v>62</v>
      </c>
      <c r="P970" s="244" t="s">
        <v>62</v>
      </c>
      <c r="Q970" s="244" t="s">
        <v>62</v>
      </c>
      <c r="R970" s="244" t="s">
        <v>62</v>
      </c>
      <c r="S970" s="56"/>
    </row>
    <row r="971" spans="1:19" ht="38.65" customHeight="1" x14ac:dyDescent="0.2">
      <c r="A971" s="332"/>
      <c r="B971" s="148" t="s">
        <v>330</v>
      </c>
      <c r="C971" s="242"/>
      <c r="D971" s="242" t="s">
        <v>62</v>
      </c>
      <c r="E971" s="242"/>
      <c r="F971" s="242"/>
      <c r="G971" s="240">
        <f>G969</f>
        <v>2442</v>
      </c>
      <c r="H971" s="142">
        <f t="shared" si="413"/>
        <v>2442</v>
      </c>
      <c r="I971" s="273">
        <f>I969</f>
        <v>0</v>
      </c>
      <c r="J971" s="273">
        <f t="shared" si="414"/>
        <v>0</v>
      </c>
      <c r="K971" s="240">
        <f t="shared" si="415"/>
        <v>2442</v>
      </c>
      <c r="L971" s="240" t="s">
        <v>62</v>
      </c>
      <c r="M971" s="84">
        <v>46022</v>
      </c>
      <c r="N971" s="84">
        <v>46022</v>
      </c>
      <c r="O971" s="78"/>
      <c r="P971" s="244" t="s">
        <v>62</v>
      </c>
      <c r="Q971" s="78"/>
      <c r="R971" s="78"/>
    </row>
    <row r="972" spans="1:19" ht="21" customHeight="1" x14ac:dyDescent="0.25">
      <c r="A972" s="332"/>
      <c r="B972" s="147" t="s">
        <v>71</v>
      </c>
      <c r="C972" s="242"/>
      <c r="D972" s="242"/>
      <c r="E972" s="242"/>
      <c r="F972" s="242"/>
      <c r="G972" s="240" t="s">
        <v>62</v>
      </c>
      <c r="H972" s="142" t="str">
        <f t="shared" si="413"/>
        <v>X</v>
      </c>
      <c r="I972" s="273" t="s">
        <v>62</v>
      </c>
      <c r="J972" s="273" t="str">
        <f t="shared" si="414"/>
        <v>X</v>
      </c>
      <c r="K972" s="240" t="str">
        <f t="shared" si="415"/>
        <v>X</v>
      </c>
      <c r="L972" s="240" t="s">
        <v>62</v>
      </c>
      <c r="M972" s="240"/>
      <c r="N972" s="240"/>
      <c r="O972" s="244" t="s">
        <v>62</v>
      </c>
      <c r="P972" s="244" t="s">
        <v>62</v>
      </c>
      <c r="Q972" s="244" t="s">
        <v>62</v>
      </c>
      <c r="R972" s="244" t="s">
        <v>62</v>
      </c>
      <c r="S972" s="56"/>
    </row>
    <row r="973" spans="1:19" ht="21" customHeight="1" x14ac:dyDescent="0.2">
      <c r="A973" s="333"/>
      <c r="B973" s="148" t="s">
        <v>72</v>
      </c>
      <c r="C973" s="242"/>
      <c r="D973" s="242" t="s">
        <v>62</v>
      </c>
      <c r="E973" s="242"/>
      <c r="F973" s="242"/>
      <c r="G973" s="240">
        <f>G971</f>
        <v>2442</v>
      </c>
      <c r="H973" s="142">
        <f t="shared" si="413"/>
        <v>2442</v>
      </c>
      <c r="I973" s="273">
        <f>I971</f>
        <v>0</v>
      </c>
      <c r="J973" s="273">
        <f t="shared" si="414"/>
        <v>0</v>
      </c>
      <c r="K973" s="240">
        <f t="shared" si="415"/>
        <v>2442</v>
      </c>
      <c r="L973" s="240" t="s">
        <v>62</v>
      </c>
      <c r="M973" s="84">
        <v>46022</v>
      </c>
      <c r="N973" s="84">
        <v>46022</v>
      </c>
      <c r="O973" s="78"/>
      <c r="P973" s="244" t="s">
        <v>62</v>
      </c>
      <c r="Q973" s="78"/>
      <c r="R973" s="78"/>
    </row>
    <row r="974" spans="1:19" s="56" customFormat="1" ht="75.95" customHeight="1" x14ac:dyDescent="0.25">
      <c r="A974" s="331" t="s">
        <v>160</v>
      </c>
      <c r="B974" s="137" t="s">
        <v>416</v>
      </c>
      <c r="C974" s="142" t="s">
        <v>191</v>
      </c>
      <c r="D974" s="141" t="s">
        <v>333</v>
      </c>
      <c r="E974" s="141" t="s">
        <v>320</v>
      </c>
      <c r="F974" s="142">
        <v>642</v>
      </c>
      <c r="G974" s="240">
        <v>2980</v>
      </c>
      <c r="H974" s="142">
        <f t="shared" si="413"/>
        <v>2980</v>
      </c>
      <c r="I974" s="273">
        <v>0</v>
      </c>
      <c r="J974" s="273">
        <f t="shared" si="414"/>
        <v>0</v>
      </c>
      <c r="K974" s="240">
        <f t="shared" si="415"/>
        <v>2980</v>
      </c>
      <c r="L974" s="80"/>
      <c r="M974" s="80" t="s">
        <v>62</v>
      </c>
      <c r="N974" s="80" t="s">
        <v>62</v>
      </c>
      <c r="O974" s="78">
        <v>47828.27</v>
      </c>
      <c r="P974" s="78"/>
      <c r="Q974" s="78"/>
      <c r="R974" s="78"/>
    </row>
    <row r="975" spans="1:19" ht="15.75" x14ac:dyDescent="0.2">
      <c r="A975" s="332"/>
      <c r="B975" s="146" t="s">
        <v>70</v>
      </c>
      <c r="C975" s="242"/>
      <c r="D975" s="242" t="s">
        <v>62</v>
      </c>
      <c r="E975" s="242"/>
      <c r="F975" s="242"/>
      <c r="G975" s="240">
        <f>G974</f>
        <v>2980</v>
      </c>
      <c r="H975" s="142">
        <f t="shared" si="413"/>
        <v>2980</v>
      </c>
      <c r="I975" s="273">
        <f>I974</f>
        <v>0</v>
      </c>
      <c r="J975" s="273">
        <f t="shared" si="414"/>
        <v>0</v>
      </c>
      <c r="K975" s="240">
        <f t="shared" si="415"/>
        <v>2980</v>
      </c>
      <c r="L975" s="240" t="s">
        <v>62</v>
      </c>
      <c r="M975" s="84">
        <v>46022</v>
      </c>
      <c r="N975" s="84">
        <v>46022</v>
      </c>
      <c r="O975" s="78"/>
      <c r="P975" s="244" t="s">
        <v>62</v>
      </c>
      <c r="Q975" s="78"/>
      <c r="R975" s="78"/>
    </row>
    <row r="976" spans="1:19" x14ac:dyDescent="0.25">
      <c r="A976" s="332"/>
      <c r="B976" s="147" t="s">
        <v>76</v>
      </c>
      <c r="C976" s="242"/>
      <c r="D976" s="242"/>
      <c r="E976" s="242"/>
      <c r="F976" s="242"/>
      <c r="G976" s="240" t="s">
        <v>62</v>
      </c>
      <c r="H976" s="142" t="str">
        <f t="shared" si="413"/>
        <v>X</v>
      </c>
      <c r="I976" s="273" t="s">
        <v>62</v>
      </c>
      <c r="J976" s="273" t="str">
        <f t="shared" si="414"/>
        <v>X</v>
      </c>
      <c r="K976" s="240" t="str">
        <f t="shared" si="415"/>
        <v>X</v>
      </c>
      <c r="L976" s="240" t="s">
        <v>62</v>
      </c>
      <c r="M976" s="240"/>
      <c r="N976" s="240"/>
      <c r="O976" s="244" t="s">
        <v>62</v>
      </c>
      <c r="P976" s="244" t="s">
        <v>62</v>
      </c>
      <c r="Q976" s="244" t="s">
        <v>62</v>
      </c>
      <c r="R976" s="244" t="s">
        <v>62</v>
      </c>
      <c r="S976" s="56"/>
    </row>
    <row r="977" spans="1:19" ht="65.45" customHeight="1" x14ac:dyDescent="0.2">
      <c r="A977" s="332"/>
      <c r="B977" s="148" t="s">
        <v>192</v>
      </c>
      <c r="C977" s="242"/>
      <c r="D977" s="242" t="s">
        <v>62</v>
      </c>
      <c r="E977" s="242"/>
      <c r="F977" s="242"/>
      <c r="G977" s="240">
        <f>G974</f>
        <v>2980</v>
      </c>
      <c r="H977" s="142">
        <f t="shared" si="413"/>
        <v>2980</v>
      </c>
      <c r="I977" s="273">
        <f>I974</f>
        <v>0</v>
      </c>
      <c r="J977" s="273">
        <f t="shared" si="414"/>
        <v>0</v>
      </c>
      <c r="K977" s="240">
        <f t="shared" si="415"/>
        <v>2980</v>
      </c>
      <c r="L977" s="240" t="s">
        <v>62</v>
      </c>
      <c r="M977" s="84">
        <v>46022</v>
      </c>
      <c r="N977" s="84">
        <v>46022</v>
      </c>
      <c r="O977" s="78"/>
      <c r="P977" s="244" t="s">
        <v>62</v>
      </c>
      <c r="Q977" s="78"/>
      <c r="R977" s="78"/>
    </row>
    <row r="978" spans="1:19" ht="15" customHeight="1" x14ac:dyDescent="0.25">
      <c r="A978" s="332"/>
      <c r="B978" s="147" t="s">
        <v>193</v>
      </c>
      <c r="C978" s="242"/>
      <c r="D978" s="242"/>
      <c r="E978" s="242"/>
      <c r="F978" s="242"/>
      <c r="G978" s="240" t="s">
        <v>62</v>
      </c>
      <c r="H978" s="142" t="str">
        <f t="shared" si="413"/>
        <v>X</v>
      </c>
      <c r="I978" s="273" t="s">
        <v>62</v>
      </c>
      <c r="J978" s="273" t="str">
        <f t="shared" si="414"/>
        <v>X</v>
      </c>
      <c r="K978" s="240" t="str">
        <f t="shared" si="415"/>
        <v>X</v>
      </c>
      <c r="L978" s="240" t="s">
        <v>62</v>
      </c>
      <c r="M978" s="240"/>
      <c r="N978" s="240"/>
      <c r="O978" s="244" t="s">
        <v>62</v>
      </c>
      <c r="P978" s="244" t="s">
        <v>62</v>
      </c>
      <c r="Q978" s="244" t="s">
        <v>62</v>
      </c>
      <c r="R978" s="244" t="s">
        <v>62</v>
      </c>
      <c r="S978" s="56"/>
    </row>
    <row r="979" spans="1:19" ht="38.65" customHeight="1" x14ac:dyDescent="0.2">
      <c r="A979" s="332"/>
      <c r="B979" s="148" t="s">
        <v>330</v>
      </c>
      <c r="C979" s="242"/>
      <c r="D979" s="242" t="s">
        <v>62</v>
      </c>
      <c r="E979" s="242"/>
      <c r="F979" s="242"/>
      <c r="G979" s="240">
        <f>G977</f>
        <v>2980</v>
      </c>
      <c r="H979" s="142">
        <f t="shared" si="413"/>
        <v>2980</v>
      </c>
      <c r="I979" s="273">
        <f>I977</f>
        <v>0</v>
      </c>
      <c r="J979" s="273">
        <f t="shared" si="414"/>
        <v>0</v>
      </c>
      <c r="K979" s="240">
        <f t="shared" si="415"/>
        <v>2980</v>
      </c>
      <c r="L979" s="240" t="s">
        <v>62</v>
      </c>
      <c r="M979" s="84">
        <v>46022</v>
      </c>
      <c r="N979" s="84">
        <v>46022</v>
      </c>
      <c r="O979" s="78"/>
      <c r="P979" s="244" t="s">
        <v>62</v>
      </c>
      <c r="Q979" s="78"/>
      <c r="R979" s="78"/>
    </row>
    <row r="980" spans="1:19" ht="21" customHeight="1" x14ac:dyDescent="0.25">
      <c r="A980" s="332"/>
      <c r="B980" s="147" t="s">
        <v>71</v>
      </c>
      <c r="C980" s="242"/>
      <c r="D980" s="242"/>
      <c r="E980" s="242"/>
      <c r="F980" s="242"/>
      <c r="G980" s="240" t="s">
        <v>62</v>
      </c>
      <c r="H980" s="142" t="str">
        <f t="shared" si="413"/>
        <v>X</v>
      </c>
      <c r="I980" s="273" t="s">
        <v>62</v>
      </c>
      <c r="J980" s="273" t="str">
        <f t="shared" si="414"/>
        <v>X</v>
      </c>
      <c r="K980" s="240" t="str">
        <f t="shared" si="415"/>
        <v>X</v>
      </c>
      <c r="L980" s="240" t="s">
        <v>62</v>
      </c>
      <c r="M980" s="240"/>
      <c r="N980" s="240"/>
      <c r="O980" s="244" t="s">
        <v>62</v>
      </c>
      <c r="P980" s="244" t="s">
        <v>62</v>
      </c>
      <c r="Q980" s="244" t="s">
        <v>62</v>
      </c>
      <c r="R980" s="244" t="s">
        <v>62</v>
      </c>
      <c r="S980" s="56"/>
    </row>
    <row r="981" spans="1:19" ht="21" customHeight="1" x14ac:dyDescent="0.2">
      <c r="A981" s="333"/>
      <c r="B981" s="148" t="s">
        <v>72</v>
      </c>
      <c r="C981" s="242"/>
      <c r="D981" s="242" t="s">
        <v>62</v>
      </c>
      <c r="E981" s="242"/>
      <c r="F981" s="242"/>
      <c r="G981" s="240">
        <f>G979</f>
        <v>2980</v>
      </c>
      <c r="H981" s="142">
        <f t="shared" si="413"/>
        <v>2980</v>
      </c>
      <c r="I981" s="273">
        <f>I979</f>
        <v>0</v>
      </c>
      <c r="J981" s="273">
        <f t="shared" si="414"/>
        <v>0</v>
      </c>
      <c r="K981" s="240">
        <f t="shared" si="415"/>
        <v>2980</v>
      </c>
      <c r="L981" s="240" t="s">
        <v>62</v>
      </c>
      <c r="M981" s="84">
        <v>46022</v>
      </c>
      <c r="N981" s="84">
        <v>46022</v>
      </c>
      <c r="O981" s="78"/>
      <c r="P981" s="244" t="s">
        <v>62</v>
      </c>
      <c r="Q981" s="78"/>
      <c r="R981" s="78"/>
    </row>
    <row r="982" spans="1:19" s="56" customFormat="1" ht="74.45" customHeight="1" x14ac:dyDescent="0.25">
      <c r="A982" s="331" t="s">
        <v>159</v>
      </c>
      <c r="B982" s="137" t="s">
        <v>416</v>
      </c>
      <c r="C982" s="142" t="s">
        <v>191</v>
      </c>
      <c r="D982" s="141" t="s">
        <v>333</v>
      </c>
      <c r="E982" s="141" t="s">
        <v>320</v>
      </c>
      <c r="F982" s="142">
        <v>642</v>
      </c>
      <c r="G982" s="240">
        <f>2824+1</f>
        <v>2825</v>
      </c>
      <c r="H982" s="142">
        <f t="shared" si="413"/>
        <v>2825</v>
      </c>
      <c r="I982" s="273">
        <v>0</v>
      </c>
      <c r="J982" s="273">
        <f t="shared" si="414"/>
        <v>0</v>
      </c>
      <c r="K982" s="240">
        <f t="shared" si="415"/>
        <v>2825</v>
      </c>
      <c r="L982" s="80"/>
      <c r="M982" s="80" t="s">
        <v>62</v>
      </c>
      <c r="N982" s="80" t="s">
        <v>62</v>
      </c>
      <c r="O982" s="78">
        <v>1393183.44</v>
      </c>
      <c r="P982" s="78"/>
      <c r="Q982" s="78">
        <v>210669</v>
      </c>
      <c r="R982" s="78"/>
    </row>
    <row r="983" spans="1:19" ht="15.75" x14ac:dyDescent="0.2">
      <c r="A983" s="332"/>
      <c r="B983" s="146" t="s">
        <v>70</v>
      </c>
      <c r="C983" s="242"/>
      <c r="D983" s="242" t="s">
        <v>62</v>
      </c>
      <c r="E983" s="242"/>
      <c r="F983" s="242"/>
      <c r="G983" s="240">
        <f>G982</f>
        <v>2825</v>
      </c>
      <c r="H983" s="142">
        <f t="shared" si="413"/>
        <v>2825</v>
      </c>
      <c r="I983" s="273">
        <f>I982</f>
        <v>0</v>
      </c>
      <c r="J983" s="273">
        <f t="shared" si="414"/>
        <v>0</v>
      </c>
      <c r="K983" s="240">
        <f t="shared" si="415"/>
        <v>2825</v>
      </c>
      <c r="L983" s="240" t="s">
        <v>62</v>
      </c>
      <c r="M983" s="84">
        <v>46022</v>
      </c>
      <c r="N983" s="84">
        <v>46022</v>
      </c>
      <c r="O983" s="78"/>
      <c r="P983" s="244" t="s">
        <v>62</v>
      </c>
      <c r="Q983" s="78"/>
      <c r="R983" s="78"/>
    </row>
    <row r="984" spans="1:19" x14ac:dyDescent="0.25">
      <c r="A984" s="332"/>
      <c r="B984" s="147" t="s">
        <v>76</v>
      </c>
      <c r="C984" s="242"/>
      <c r="D984" s="242"/>
      <c r="E984" s="242"/>
      <c r="F984" s="242"/>
      <c r="G984" s="240" t="s">
        <v>62</v>
      </c>
      <c r="H984" s="142" t="str">
        <f t="shared" si="413"/>
        <v>X</v>
      </c>
      <c r="I984" s="273" t="s">
        <v>62</v>
      </c>
      <c r="J984" s="273" t="str">
        <f t="shared" si="414"/>
        <v>X</v>
      </c>
      <c r="K984" s="240" t="str">
        <f t="shared" si="415"/>
        <v>X</v>
      </c>
      <c r="L984" s="240" t="s">
        <v>62</v>
      </c>
      <c r="M984" s="240"/>
      <c r="N984" s="240"/>
      <c r="O984" s="244" t="s">
        <v>62</v>
      </c>
      <c r="P984" s="244" t="s">
        <v>62</v>
      </c>
      <c r="Q984" s="244" t="s">
        <v>62</v>
      </c>
      <c r="R984" s="244" t="s">
        <v>62</v>
      </c>
      <c r="S984" s="56"/>
    </row>
    <row r="985" spans="1:19" ht="65.45" customHeight="1" x14ac:dyDescent="0.2">
      <c r="A985" s="332"/>
      <c r="B985" s="148" t="s">
        <v>192</v>
      </c>
      <c r="C985" s="242"/>
      <c r="D985" s="242" t="s">
        <v>62</v>
      </c>
      <c r="E985" s="242"/>
      <c r="F985" s="242"/>
      <c r="G985" s="240">
        <f>G982</f>
        <v>2825</v>
      </c>
      <c r="H985" s="142">
        <f t="shared" si="413"/>
        <v>2825</v>
      </c>
      <c r="I985" s="273">
        <f>I982</f>
        <v>0</v>
      </c>
      <c r="J985" s="273">
        <f t="shared" si="414"/>
        <v>0</v>
      </c>
      <c r="K985" s="240">
        <f t="shared" si="415"/>
        <v>2825</v>
      </c>
      <c r="L985" s="240" t="s">
        <v>62</v>
      </c>
      <c r="M985" s="84">
        <v>46022</v>
      </c>
      <c r="N985" s="84">
        <v>46022</v>
      </c>
      <c r="O985" s="78"/>
      <c r="P985" s="244" t="s">
        <v>62</v>
      </c>
      <c r="Q985" s="78"/>
      <c r="R985" s="78"/>
    </row>
    <row r="986" spans="1:19" ht="15" customHeight="1" x14ac:dyDescent="0.25">
      <c r="A986" s="332"/>
      <c r="B986" s="147" t="s">
        <v>193</v>
      </c>
      <c r="C986" s="242"/>
      <c r="D986" s="242"/>
      <c r="E986" s="242"/>
      <c r="F986" s="242"/>
      <c r="G986" s="240" t="s">
        <v>62</v>
      </c>
      <c r="H986" s="142" t="str">
        <f t="shared" si="413"/>
        <v>X</v>
      </c>
      <c r="I986" s="273" t="s">
        <v>62</v>
      </c>
      <c r="J986" s="273" t="str">
        <f t="shared" si="414"/>
        <v>X</v>
      </c>
      <c r="K986" s="240" t="str">
        <f t="shared" si="415"/>
        <v>X</v>
      </c>
      <c r="L986" s="240" t="s">
        <v>62</v>
      </c>
      <c r="M986" s="240"/>
      <c r="N986" s="240"/>
      <c r="O986" s="244" t="s">
        <v>62</v>
      </c>
      <c r="P986" s="244" t="s">
        <v>62</v>
      </c>
      <c r="Q986" s="244" t="s">
        <v>62</v>
      </c>
      <c r="R986" s="244" t="s">
        <v>62</v>
      </c>
      <c r="S986" s="56"/>
    </row>
    <row r="987" spans="1:19" ht="38.65" customHeight="1" x14ac:dyDescent="0.2">
      <c r="A987" s="332"/>
      <c r="B987" s="148" t="s">
        <v>330</v>
      </c>
      <c r="C987" s="242"/>
      <c r="D987" s="242" t="s">
        <v>62</v>
      </c>
      <c r="E987" s="242"/>
      <c r="F987" s="242"/>
      <c r="G987" s="240">
        <f>G985</f>
        <v>2825</v>
      </c>
      <c r="H987" s="142">
        <f t="shared" si="413"/>
        <v>2825</v>
      </c>
      <c r="I987" s="273">
        <f>I985</f>
        <v>0</v>
      </c>
      <c r="J987" s="273">
        <f t="shared" si="414"/>
        <v>0</v>
      </c>
      <c r="K987" s="240">
        <f t="shared" si="415"/>
        <v>2825</v>
      </c>
      <c r="L987" s="240" t="s">
        <v>62</v>
      </c>
      <c r="M987" s="84">
        <v>46022</v>
      </c>
      <c r="N987" s="84">
        <v>46022</v>
      </c>
      <c r="O987" s="78"/>
      <c r="P987" s="244" t="s">
        <v>62</v>
      </c>
      <c r="Q987" s="78"/>
      <c r="R987" s="78"/>
    </row>
    <row r="988" spans="1:19" ht="21" customHeight="1" x14ac:dyDescent="0.25">
      <c r="A988" s="332"/>
      <c r="B988" s="147" t="s">
        <v>71</v>
      </c>
      <c r="C988" s="242"/>
      <c r="D988" s="242"/>
      <c r="E988" s="242"/>
      <c r="F988" s="242"/>
      <c r="G988" s="240" t="s">
        <v>62</v>
      </c>
      <c r="H988" s="142" t="str">
        <f t="shared" si="413"/>
        <v>X</v>
      </c>
      <c r="I988" s="273" t="s">
        <v>62</v>
      </c>
      <c r="J988" s="273" t="str">
        <f t="shared" si="414"/>
        <v>X</v>
      </c>
      <c r="K988" s="240" t="str">
        <f t="shared" si="415"/>
        <v>X</v>
      </c>
      <c r="L988" s="240" t="s">
        <v>62</v>
      </c>
      <c r="M988" s="240"/>
      <c r="N988" s="240"/>
      <c r="O988" s="244" t="s">
        <v>62</v>
      </c>
      <c r="P988" s="244" t="s">
        <v>62</v>
      </c>
      <c r="Q988" s="244" t="s">
        <v>62</v>
      </c>
      <c r="R988" s="244" t="s">
        <v>62</v>
      </c>
      <c r="S988" s="56"/>
    </row>
    <row r="989" spans="1:19" ht="21" customHeight="1" x14ac:dyDescent="0.2">
      <c r="A989" s="333"/>
      <c r="B989" s="148" t="s">
        <v>72</v>
      </c>
      <c r="C989" s="242"/>
      <c r="D989" s="242" t="s">
        <v>62</v>
      </c>
      <c r="E989" s="242"/>
      <c r="F989" s="242"/>
      <c r="G989" s="240">
        <f>G987</f>
        <v>2825</v>
      </c>
      <c r="H989" s="142">
        <f t="shared" si="413"/>
        <v>2825</v>
      </c>
      <c r="I989" s="273">
        <f>I987</f>
        <v>0</v>
      </c>
      <c r="J989" s="273">
        <f t="shared" si="414"/>
        <v>0</v>
      </c>
      <c r="K989" s="240">
        <f t="shared" si="415"/>
        <v>2825</v>
      </c>
      <c r="L989" s="240" t="s">
        <v>62</v>
      </c>
      <c r="M989" s="84">
        <v>46022</v>
      </c>
      <c r="N989" s="84">
        <v>46022</v>
      </c>
      <c r="O989" s="78"/>
      <c r="P989" s="244" t="s">
        <v>62</v>
      </c>
      <c r="Q989" s="78"/>
      <c r="R989" s="78"/>
    </row>
    <row r="990" spans="1:19" s="56" customFormat="1" ht="74.45" customHeight="1" x14ac:dyDescent="0.25">
      <c r="A990" s="331" t="s">
        <v>158</v>
      </c>
      <c r="B990" s="137" t="s">
        <v>416</v>
      </c>
      <c r="C990" s="142" t="s">
        <v>191</v>
      </c>
      <c r="D990" s="141" t="s">
        <v>333</v>
      </c>
      <c r="E990" s="141" t="s">
        <v>320</v>
      </c>
      <c r="F990" s="142">
        <v>642</v>
      </c>
      <c r="G990" s="240">
        <v>2399</v>
      </c>
      <c r="H990" s="142">
        <f t="shared" si="413"/>
        <v>2399</v>
      </c>
      <c r="I990" s="273">
        <v>10</v>
      </c>
      <c r="J990" s="273">
        <f t="shared" si="414"/>
        <v>10</v>
      </c>
      <c r="K990" s="240">
        <f t="shared" si="415"/>
        <v>2399</v>
      </c>
      <c r="L990" s="80"/>
      <c r="M990" s="80" t="s">
        <v>62</v>
      </c>
      <c r="N990" s="80" t="s">
        <v>62</v>
      </c>
      <c r="O990" s="78">
        <v>46598.67</v>
      </c>
      <c r="P990" s="78"/>
      <c r="Q990" s="78">
        <v>6770</v>
      </c>
      <c r="R990" s="78">
        <v>6770</v>
      </c>
    </row>
    <row r="991" spans="1:19" ht="15.75" x14ac:dyDescent="0.2">
      <c r="A991" s="332"/>
      <c r="B991" s="146" t="s">
        <v>70</v>
      </c>
      <c r="C991" s="242"/>
      <c r="D991" s="242" t="s">
        <v>62</v>
      </c>
      <c r="E991" s="242"/>
      <c r="F991" s="242"/>
      <c r="G991" s="240">
        <f>G990</f>
        <v>2399</v>
      </c>
      <c r="H991" s="142">
        <f t="shared" si="413"/>
        <v>2399</v>
      </c>
      <c r="I991" s="273">
        <f>I990</f>
        <v>10</v>
      </c>
      <c r="J991" s="273">
        <f t="shared" si="414"/>
        <v>10</v>
      </c>
      <c r="K991" s="240">
        <f t="shared" si="415"/>
        <v>2399</v>
      </c>
      <c r="L991" s="240" t="s">
        <v>62</v>
      </c>
      <c r="M991" s="84">
        <v>46022</v>
      </c>
      <c r="N991" s="84">
        <v>46022</v>
      </c>
      <c r="O991" s="78"/>
      <c r="P991" s="244" t="s">
        <v>62</v>
      </c>
      <c r="Q991" s="78"/>
      <c r="R991" s="78"/>
    </row>
    <row r="992" spans="1:19" x14ac:dyDescent="0.25">
      <c r="A992" s="332"/>
      <c r="B992" s="147" t="s">
        <v>76</v>
      </c>
      <c r="C992" s="242"/>
      <c r="D992" s="242"/>
      <c r="E992" s="242"/>
      <c r="F992" s="242"/>
      <c r="G992" s="240" t="s">
        <v>62</v>
      </c>
      <c r="H992" s="142" t="str">
        <f t="shared" si="413"/>
        <v>X</v>
      </c>
      <c r="I992" s="273" t="s">
        <v>62</v>
      </c>
      <c r="J992" s="273" t="str">
        <f t="shared" si="414"/>
        <v>X</v>
      </c>
      <c r="K992" s="240" t="str">
        <f t="shared" si="415"/>
        <v>X</v>
      </c>
      <c r="L992" s="240" t="s">
        <v>62</v>
      </c>
      <c r="M992" s="240"/>
      <c r="N992" s="240"/>
      <c r="O992" s="244" t="s">
        <v>62</v>
      </c>
      <c r="P992" s="244" t="s">
        <v>62</v>
      </c>
      <c r="Q992" s="244" t="s">
        <v>62</v>
      </c>
      <c r="R992" s="244" t="s">
        <v>62</v>
      </c>
      <c r="S992" s="56"/>
    </row>
    <row r="993" spans="1:19" ht="65.45" customHeight="1" x14ac:dyDescent="0.2">
      <c r="A993" s="332"/>
      <c r="B993" s="148" t="s">
        <v>192</v>
      </c>
      <c r="C993" s="242"/>
      <c r="D993" s="242" t="s">
        <v>62</v>
      </c>
      <c r="E993" s="242"/>
      <c r="F993" s="242"/>
      <c r="G993" s="240">
        <f>G990</f>
        <v>2399</v>
      </c>
      <c r="H993" s="142">
        <f t="shared" si="413"/>
        <v>2399</v>
      </c>
      <c r="I993" s="273">
        <f>I990</f>
        <v>10</v>
      </c>
      <c r="J993" s="273">
        <f t="shared" si="414"/>
        <v>10</v>
      </c>
      <c r="K993" s="240">
        <f t="shared" si="415"/>
        <v>2399</v>
      </c>
      <c r="L993" s="240" t="s">
        <v>62</v>
      </c>
      <c r="M993" s="84">
        <v>46022</v>
      </c>
      <c r="N993" s="84">
        <v>46022</v>
      </c>
      <c r="O993" s="78"/>
      <c r="P993" s="244" t="s">
        <v>62</v>
      </c>
      <c r="Q993" s="78"/>
      <c r="R993" s="78"/>
    </row>
    <row r="994" spans="1:19" ht="15" customHeight="1" x14ac:dyDescent="0.25">
      <c r="A994" s="332"/>
      <c r="B994" s="147" t="s">
        <v>193</v>
      </c>
      <c r="C994" s="242"/>
      <c r="D994" s="242"/>
      <c r="E994" s="242"/>
      <c r="F994" s="242"/>
      <c r="G994" s="240" t="s">
        <v>62</v>
      </c>
      <c r="H994" s="142" t="str">
        <f t="shared" si="413"/>
        <v>X</v>
      </c>
      <c r="I994" s="273" t="s">
        <v>62</v>
      </c>
      <c r="J994" s="273" t="str">
        <f t="shared" si="414"/>
        <v>X</v>
      </c>
      <c r="K994" s="240" t="str">
        <f t="shared" si="415"/>
        <v>X</v>
      </c>
      <c r="L994" s="240" t="s">
        <v>62</v>
      </c>
      <c r="M994" s="240"/>
      <c r="N994" s="240"/>
      <c r="O994" s="244" t="s">
        <v>62</v>
      </c>
      <c r="P994" s="244" t="s">
        <v>62</v>
      </c>
      <c r="Q994" s="244" t="s">
        <v>62</v>
      </c>
      <c r="R994" s="244" t="s">
        <v>62</v>
      </c>
      <c r="S994" s="56"/>
    </row>
    <row r="995" spans="1:19" ht="38.65" customHeight="1" x14ac:dyDescent="0.2">
      <c r="A995" s="332"/>
      <c r="B995" s="148" t="s">
        <v>330</v>
      </c>
      <c r="C995" s="242"/>
      <c r="D995" s="242" t="s">
        <v>62</v>
      </c>
      <c r="E995" s="242"/>
      <c r="F995" s="242"/>
      <c r="G995" s="240">
        <f>G993</f>
        <v>2399</v>
      </c>
      <c r="H995" s="142">
        <f t="shared" si="413"/>
        <v>2399</v>
      </c>
      <c r="I995" s="273">
        <f>I993</f>
        <v>10</v>
      </c>
      <c r="J995" s="273">
        <f t="shared" si="414"/>
        <v>10</v>
      </c>
      <c r="K995" s="240">
        <f t="shared" si="415"/>
        <v>2399</v>
      </c>
      <c r="L995" s="240" t="s">
        <v>62</v>
      </c>
      <c r="M995" s="84">
        <v>46022</v>
      </c>
      <c r="N995" s="84">
        <v>46022</v>
      </c>
      <c r="O995" s="78"/>
      <c r="P995" s="244" t="s">
        <v>62</v>
      </c>
      <c r="Q995" s="78"/>
      <c r="R995" s="78"/>
    </row>
    <row r="996" spans="1:19" ht="21" customHeight="1" x14ac:dyDescent="0.25">
      <c r="A996" s="332"/>
      <c r="B996" s="147" t="s">
        <v>71</v>
      </c>
      <c r="C996" s="242"/>
      <c r="D996" s="242"/>
      <c r="E996" s="242"/>
      <c r="F996" s="242"/>
      <c r="G996" s="240" t="s">
        <v>62</v>
      </c>
      <c r="H996" s="142" t="str">
        <f t="shared" si="413"/>
        <v>X</v>
      </c>
      <c r="I996" s="273" t="s">
        <v>62</v>
      </c>
      <c r="J996" s="273" t="str">
        <f t="shared" si="414"/>
        <v>X</v>
      </c>
      <c r="K996" s="240" t="str">
        <f t="shared" si="415"/>
        <v>X</v>
      </c>
      <c r="L996" s="240" t="s">
        <v>62</v>
      </c>
      <c r="M996" s="240"/>
      <c r="N996" s="240"/>
      <c r="O996" s="244" t="s">
        <v>62</v>
      </c>
      <c r="P996" s="244" t="s">
        <v>62</v>
      </c>
      <c r="Q996" s="244" t="s">
        <v>62</v>
      </c>
      <c r="R996" s="244" t="s">
        <v>62</v>
      </c>
      <c r="S996" s="56"/>
    </row>
    <row r="997" spans="1:19" ht="21" customHeight="1" x14ac:dyDescent="0.2">
      <c r="A997" s="333"/>
      <c r="B997" s="148" t="s">
        <v>72</v>
      </c>
      <c r="C997" s="242"/>
      <c r="D997" s="242" t="s">
        <v>62</v>
      </c>
      <c r="E997" s="242"/>
      <c r="F997" s="242"/>
      <c r="G997" s="240">
        <f>G995</f>
        <v>2399</v>
      </c>
      <c r="H997" s="142">
        <f t="shared" si="413"/>
        <v>2399</v>
      </c>
      <c r="I997" s="273">
        <f>I995</f>
        <v>10</v>
      </c>
      <c r="J997" s="273">
        <f t="shared" si="414"/>
        <v>10</v>
      </c>
      <c r="K997" s="240">
        <f t="shared" si="415"/>
        <v>2399</v>
      </c>
      <c r="L997" s="240" t="s">
        <v>62</v>
      </c>
      <c r="M997" s="84">
        <v>46022</v>
      </c>
      <c r="N997" s="84">
        <v>46022</v>
      </c>
      <c r="O997" s="78"/>
      <c r="P997" s="244" t="s">
        <v>62</v>
      </c>
      <c r="Q997" s="78"/>
      <c r="R997" s="78"/>
    </row>
    <row r="998" spans="1:19" s="56" customFormat="1" ht="74.45" customHeight="1" x14ac:dyDescent="0.25">
      <c r="A998" s="331" t="s">
        <v>157</v>
      </c>
      <c r="B998" s="137" t="s">
        <v>416</v>
      </c>
      <c r="C998" s="142" t="s">
        <v>191</v>
      </c>
      <c r="D998" s="141" t="s">
        <v>333</v>
      </c>
      <c r="E998" s="141" t="s">
        <v>320</v>
      </c>
      <c r="F998" s="142">
        <v>642</v>
      </c>
      <c r="G998" s="240">
        <v>4112</v>
      </c>
      <c r="H998" s="142">
        <f t="shared" si="413"/>
        <v>4112</v>
      </c>
      <c r="I998" s="273">
        <v>0</v>
      </c>
      <c r="J998" s="273">
        <f t="shared" si="414"/>
        <v>0</v>
      </c>
      <c r="K998" s="240">
        <f t="shared" si="415"/>
        <v>4112</v>
      </c>
      <c r="L998" s="80"/>
      <c r="M998" s="80" t="s">
        <v>62</v>
      </c>
      <c r="N998" s="80" t="s">
        <v>62</v>
      </c>
      <c r="O998" s="78">
        <v>2009794.2</v>
      </c>
      <c r="P998" s="78"/>
      <c r="Q998" s="78">
        <v>260191.65</v>
      </c>
      <c r="R998" s="78"/>
    </row>
    <row r="999" spans="1:19" ht="15.75" x14ac:dyDescent="0.2">
      <c r="A999" s="332"/>
      <c r="B999" s="146" t="s">
        <v>70</v>
      </c>
      <c r="C999" s="242"/>
      <c r="D999" s="242" t="s">
        <v>62</v>
      </c>
      <c r="E999" s="242"/>
      <c r="F999" s="242"/>
      <c r="G999" s="240">
        <f>G998</f>
        <v>4112</v>
      </c>
      <c r="H999" s="142">
        <f t="shared" si="413"/>
        <v>4112</v>
      </c>
      <c r="I999" s="273">
        <f>I998</f>
        <v>0</v>
      </c>
      <c r="J999" s="273">
        <f t="shared" si="414"/>
        <v>0</v>
      </c>
      <c r="K999" s="240">
        <f t="shared" si="415"/>
        <v>4112</v>
      </c>
      <c r="L999" s="240" t="s">
        <v>62</v>
      </c>
      <c r="M999" s="84">
        <v>46022</v>
      </c>
      <c r="N999" s="84">
        <v>46022</v>
      </c>
      <c r="O999" s="78"/>
      <c r="P999" s="244" t="s">
        <v>62</v>
      </c>
      <c r="Q999" s="78"/>
      <c r="R999" s="78"/>
    </row>
    <row r="1000" spans="1:19" x14ac:dyDescent="0.25">
      <c r="A1000" s="332"/>
      <c r="B1000" s="147" t="s">
        <v>76</v>
      </c>
      <c r="C1000" s="242"/>
      <c r="D1000" s="242"/>
      <c r="E1000" s="242"/>
      <c r="F1000" s="242"/>
      <c r="G1000" s="240" t="s">
        <v>62</v>
      </c>
      <c r="H1000" s="142" t="str">
        <f t="shared" si="413"/>
        <v>X</v>
      </c>
      <c r="I1000" s="273" t="s">
        <v>62</v>
      </c>
      <c r="J1000" s="273" t="str">
        <f t="shared" si="414"/>
        <v>X</v>
      </c>
      <c r="K1000" s="240" t="str">
        <f t="shared" si="415"/>
        <v>X</v>
      </c>
      <c r="L1000" s="240" t="s">
        <v>62</v>
      </c>
      <c r="M1000" s="240"/>
      <c r="N1000" s="240"/>
      <c r="O1000" s="244" t="s">
        <v>62</v>
      </c>
      <c r="P1000" s="244" t="s">
        <v>62</v>
      </c>
      <c r="Q1000" s="244" t="s">
        <v>62</v>
      </c>
      <c r="R1000" s="244" t="s">
        <v>62</v>
      </c>
      <c r="S1000" s="56"/>
    </row>
    <row r="1001" spans="1:19" ht="65.45" customHeight="1" x14ac:dyDescent="0.2">
      <c r="A1001" s="332"/>
      <c r="B1001" s="148" t="s">
        <v>192</v>
      </c>
      <c r="C1001" s="242"/>
      <c r="D1001" s="242" t="s">
        <v>62</v>
      </c>
      <c r="E1001" s="242"/>
      <c r="F1001" s="242"/>
      <c r="G1001" s="240">
        <f>G998</f>
        <v>4112</v>
      </c>
      <c r="H1001" s="142">
        <f t="shared" si="413"/>
        <v>4112</v>
      </c>
      <c r="I1001" s="273">
        <f>I998</f>
        <v>0</v>
      </c>
      <c r="J1001" s="273">
        <f t="shared" si="414"/>
        <v>0</v>
      </c>
      <c r="K1001" s="240">
        <f t="shared" si="415"/>
        <v>4112</v>
      </c>
      <c r="L1001" s="240" t="s">
        <v>62</v>
      </c>
      <c r="M1001" s="84">
        <v>46022</v>
      </c>
      <c r="N1001" s="84">
        <v>46022</v>
      </c>
      <c r="O1001" s="78"/>
      <c r="P1001" s="244" t="s">
        <v>62</v>
      </c>
      <c r="Q1001" s="78"/>
      <c r="R1001" s="78"/>
    </row>
    <row r="1002" spans="1:19" ht="15" customHeight="1" x14ac:dyDescent="0.25">
      <c r="A1002" s="332"/>
      <c r="B1002" s="147" t="s">
        <v>193</v>
      </c>
      <c r="C1002" s="242"/>
      <c r="D1002" s="242"/>
      <c r="E1002" s="242"/>
      <c r="F1002" s="242"/>
      <c r="G1002" s="240" t="s">
        <v>62</v>
      </c>
      <c r="H1002" s="142" t="str">
        <f t="shared" si="413"/>
        <v>X</v>
      </c>
      <c r="I1002" s="273" t="s">
        <v>62</v>
      </c>
      <c r="J1002" s="273" t="str">
        <f t="shared" si="414"/>
        <v>X</v>
      </c>
      <c r="K1002" s="240" t="str">
        <f t="shared" si="415"/>
        <v>X</v>
      </c>
      <c r="L1002" s="240" t="s">
        <v>62</v>
      </c>
      <c r="M1002" s="240"/>
      <c r="N1002" s="240"/>
      <c r="O1002" s="244" t="s">
        <v>62</v>
      </c>
      <c r="P1002" s="244" t="s">
        <v>62</v>
      </c>
      <c r="Q1002" s="244" t="s">
        <v>62</v>
      </c>
      <c r="R1002" s="244" t="s">
        <v>62</v>
      </c>
      <c r="S1002" s="56"/>
    </row>
    <row r="1003" spans="1:19" ht="38.65" customHeight="1" x14ac:dyDescent="0.2">
      <c r="A1003" s="332"/>
      <c r="B1003" s="148" t="s">
        <v>330</v>
      </c>
      <c r="C1003" s="242"/>
      <c r="D1003" s="242" t="s">
        <v>62</v>
      </c>
      <c r="E1003" s="242"/>
      <c r="F1003" s="242"/>
      <c r="G1003" s="240">
        <f>G1001</f>
        <v>4112</v>
      </c>
      <c r="H1003" s="142">
        <f t="shared" si="413"/>
        <v>4112</v>
      </c>
      <c r="I1003" s="273">
        <f>I1001</f>
        <v>0</v>
      </c>
      <c r="J1003" s="273">
        <f t="shared" si="414"/>
        <v>0</v>
      </c>
      <c r="K1003" s="240">
        <f t="shared" si="415"/>
        <v>4112</v>
      </c>
      <c r="L1003" s="240" t="s">
        <v>62</v>
      </c>
      <c r="M1003" s="84">
        <v>46022</v>
      </c>
      <c r="N1003" s="84">
        <v>46022</v>
      </c>
      <c r="O1003" s="78"/>
      <c r="P1003" s="244" t="s">
        <v>62</v>
      </c>
      <c r="Q1003" s="78"/>
      <c r="R1003" s="78"/>
    </row>
    <row r="1004" spans="1:19" ht="21" customHeight="1" x14ac:dyDescent="0.25">
      <c r="A1004" s="332"/>
      <c r="B1004" s="147" t="s">
        <v>71</v>
      </c>
      <c r="C1004" s="242"/>
      <c r="D1004" s="242"/>
      <c r="E1004" s="242"/>
      <c r="F1004" s="242"/>
      <c r="G1004" s="240" t="s">
        <v>62</v>
      </c>
      <c r="H1004" s="142" t="str">
        <f t="shared" si="413"/>
        <v>X</v>
      </c>
      <c r="I1004" s="273" t="s">
        <v>62</v>
      </c>
      <c r="J1004" s="273" t="str">
        <f t="shared" si="414"/>
        <v>X</v>
      </c>
      <c r="K1004" s="240" t="str">
        <f t="shared" si="415"/>
        <v>X</v>
      </c>
      <c r="L1004" s="240" t="s">
        <v>62</v>
      </c>
      <c r="M1004" s="240"/>
      <c r="N1004" s="240"/>
      <c r="O1004" s="244" t="s">
        <v>62</v>
      </c>
      <c r="P1004" s="244" t="s">
        <v>62</v>
      </c>
      <c r="Q1004" s="244" t="s">
        <v>62</v>
      </c>
      <c r="R1004" s="244" t="s">
        <v>62</v>
      </c>
      <c r="S1004" s="56"/>
    </row>
    <row r="1005" spans="1:19" ht="21" customHeight="1" x14ac:dyDescent="0.2">
      <c r="A1005" s="333"/>
      <c r="B1005" s="148" t="s">
        <v>72</v>
      </c>
      <c r="C1005" s="242"/>
      <c r="D1005" s="242" t="s">
        <v>62</v>
      </c>
      <c r="E1005" s="242"/>
      <c r="F1005" s="242"/>
      <c r="G1005" s="240">
        <f>G1003</f>
        <v>4112</v>
      </c>
      <c r="H1005" s="142">
        <f t="shared" si="413"/>
        <v>4112</v>
      </c>
      <c r="I1005" s="273">
        <f>I1003</f>
        <v>0</v>
      </c>
      <c r="J1005" s="273">
        <f t="shared" si="414"/>
        <v>0</v>
      </c>
      <c r="K1005" s="240">
        <f t="shared" si="415"/>
        <v>4112</v>
      </c>
      <c r="L1005" s="240" t="s">
        <v>62</v>
      </c>
      <c r="M1005" s="84">
        <v>46022</v>
      </c>
      <c r="N1005" s="84">
        <v>46022</v>
      </c>
      <c r="O1005" s="78"/>
      <c r="P1005" s="244" t="s">
        <v>62</v>
      </c>
      <c r="Q1005" s="78"/>
      <c r="R1005" s="78"/>
    </row>
    <row r="1006" spans="1:19" s="56" customFormat="1" ht="74.45" customHeight="1" x14ac:dyDescent="0.25">
      <c r="A1006" s="331" t="s">
        <v>156</v>
      </c>
      <c r="B1006" s="137" t="s">
        <v>416</v>
      </c>
      <c r="C1006" s="142" t="s">
        <v>191</v>
      </c>
      <c r="D1006" s="141" t="s">
        <v>333</v>
      </c>
      <c r="E1006" s="141" t="s">
        <v>320</v>
      </c>
      <c r="F1006" s="142">
        <v>642</v>
      </c>
      <c r="G1006" s="240">
        <v>3726</v>
      </c>
      <c r="H1006" s="142">
        <f t="shared" si="413"/>
        <v>3726</v>
      </c>
      <c r="I1006" s="273">
        <v>35</v>
      </c>
      <c r="J1006" s="273">
        <f t="shared" si="414"/>
        <v>35</v>
      </c>
      <c r="K1006" s="80">
        <f t="shared" si="415"/>
        <v>3726</v>
      </c>
      <c r="L1006" s="80"/>
      <c r="M1006" s="80" t="s">
        <v>62</v>
      </c>
      <c r="N1006" s="80" t="s">
        <v>62</v>
      </c>
      <c r="O1006" s="78">
        <v>767583.8</v>
      </c>
      <c r="P1006" s="78"/>
      <c r="Q1006" s="78">
        <v>687488.26</v>
      </c>
      <c r="R1006" s="78">
        <f>687488.26-205404</f>
        <v>482084.26</v>
      </c>
    </row>
    <row r="1007" spans="1:19" ht="15.75" x14ac:dyDescent="0.2">
      <c r="A1007" s="332"/>
      <c r="B1007" s="146" t="s">
        <v>70</v>
      </c>
      <c r="C1007" s="242"/>
      <c r="D1007" s="242" t="s">
        <v>62</v>
      </c>
      <c r="E1007" s="242"/>
      <c r="F1007" s="242"/>
      <c r="G1007" s="240">
        <f>G1006</f>
        <v>3726</v>
      </c>
      <c r="H1007" s="142">
        <f t="shared" si="413"/>
        <v>3726</v>
      </c>
      <c r="I1007" s="273">
        <f>I1006</f>
        <v>35</v>
      </c>
      <c r="J1007" s="273">
        <f t="shared" si="414"/>
        <v>35</v>
      </c>
      <c r="K1007" s="240">
        <f t="shared" si="415"/>
        <v>3726</v>
      </c>
      <c r="L1007" s="240" t="s">
        <v>62</v>
      </c>
      <c r="M1007" s="84">
        <v>46022</v>
      </c>
      <c r="N1007" s="84">
        <v>46022</v>
      </c>
      <c r="O1007" s="78"/>
      <c r="P1007" s="244" t="s">
        <v>62</v>
      </c>
      <c r="Q1007" s="78"/>
      <c r="R1007" s="78"/>
    </row>
    <row r="1008" spans="1:19" x14ac:dyDescent="0.25">
      <c r="A1008" s="332"/>
      <c r="B1008" s="147" t="s">
        <v>76</v>
      </c>
      <c r="C1008" s="242"/>
      <c r="D1008" s="242"/>
      <c r="E1008" s="242"/>
      <c r="F1008" s="242"/>
      <c r="G1008" s="240" t="s">
        <v>62</v>
      </c>
      <c r="H1008" s="142" t="str">
        <f t="shared" si="413"/>
        <v>X</v>
      </c>
      <c r="I1008" s="273" t="s">
        <v>62</v>
      </c>
      <c r="J1008" s="273" t="str">
        <f t="shared" si="414"/>
        <v>X</v>
      </c>
      <c r="K1008" s="240" t="str">
        <f t="shared" si="415"/>
        <v>X</v>
      </c>
      <c r="L1008" s="240" t="s">
        <v>62</v>
      </c>
      <c r="M1008" s="240"/>
      <c r="N1008" s="240"/>
      <c r="O1008" s="244" t="s">
        <v>62</v>
      </c>
      <c r="P1008" s="244" t="s">
        <v>62</v>
      </c>
      <c r="Q1008" s="244" t="s">
        <v>62</v>
      </c>
      <c r="R1008" s="244" t="s">
        <v>62</v>
      </c>
      <c r="S1008" s="56"/>
    </row>
    <row r="1009" spans="1:19" ht="65.45" customHeight="1" x14ac:dyDescent="0.2">
      <c r="A1009" s="332"/>
      <c r="B1009" s="148" t="s">
        <v>192</v>
      </c>
      <c r="C1009" s="242"/>
      <c r="D1009" s="242" t="s">
        <v>62</v>
      </c>
      <c r="E1009" s="242"/>
      <c r="F1009" s="242"/>
      <c r="G1009" s="240">
        <f>G1006</f>
        <v>3726</v>
      </c>
      <c r="H1009" s="142">
        <f t="shared" si="413"/>
        <v>3726</v>
      </c>
      <c r="I1009" s="273">
        <f>I1006</f>
        <v>35</v>
      </c>
      <c r="J1009" s="273">
        <f t="shared" si="414"/>
        <v>35</v>
      </c>
      <c r="K1009" s="240">
        <f t="shared" si="415"/>
        <v>3726</v>
      </c>
      <c r="L1009" s="240" t="s">
        <v>62</v>
      </c>
      <c r="M1009" s="84">
        <v>46022</v>
      </c>
      <c r="N1009" s="84">
        <v>46022</v>
      </c>
      <c r="O1009" s="78"/>
      <c r="P1009" s="244" t="s">
        <v>62</v>
      </c>
      <c r="Q1009" s="78"/>
      <c r="R1009" s="78"/>
    </row>
    <row r="1010" spans="1:19" ht="15" customHeight="1" x14ac:dyDescent="0.25">
      <c r="A1010" s="332"/>
      <c r="B1010" s="147" t="s">
        <v>193</v>
      </c>
      <c r="C1010" s="242"/>
      <c r="D1010" s="242"/>
      <c r="E1010" s="242"/>
      <c r="F1010" s="242"/>
      <c r="G1010" s="240" t="s">
        <v>62</v>
      </c>
      <c r="H1010" s="142" t="str">
        <f t="shared" si="413"/>
        <v>X</v>
      </c>
      <c r="I1010" s="273" t="s">
        <v>62</v>
      </c>
      <c r="J1010" s="273" t="str">
        <f t="shared" si="414"/>
        <v>X</v>
      </c>
      <c r="K1010" s="240" t="str">
        <f t="shared" si="415"/>
        <v>X</v>
      </c>
      <c r="L1010" s="240" t="s">
        <v>62</v>
      </c>
      <c r="M1010" s="240"/>
      <c r="N1010" s="240"/>
      <c r="O1010" s="244" t="s">
        <v>62</v>
      </c>
      <c r="P1010" s="244" t="s">
        <v>62</v>
      </c>
      <c r="Q1010" s="244" t="s">
        <v>62</v>
      </c>
      <c r="R1010" s="244" t="s">
        <v>62</v>
      </c>
      <c r="S1010" s="56"/>
    </row>
    <row r="1011" spans="1:19" ht="38.65" customHeight="1" x14ac:dyDescent="0.2">
      <c r="A1011" s="332"/>
      <c r="B1011" s="148" t="s">
        <v>330</v>
      </c>
      <c r="C1011" s="242"/>
      <c r="D1011" s="242" t="s">
        <v>62</v>
      </c>
      <c r="E1011" s="242"/>
      <c r="F1011" s="242"/>
      <c r="G1011" s="240">
        <f>G1009</f>
        <v>3726</v>
      </c>
      <c r="H1011" s="142">
        <f t="shared" si="413"/>
        <v>3726</v>
      </c>
      <c r="I1011" s="273">
        <f>I1009</f>
        <v>35</v>
      </c>
      <c r="J1011" s="273">
        <f t="shared" si="414"/>
        <v>35</v>
      </c>
      <c r="K1011" s="240">
        <f t="shared" si="415"/>
        <v>3726</v>
      </c>
      <c r="L1011" s="240" t="s">
        <v>62</v>
      </c>
      <c r="M1011" s="84">
        <v>46022</v>
      </c>
      <c r="N1011" s="84">
        <v>46022</v>
      </c>
      <c r="O1011" s="78"/>
      <c r="P1011" s="244" t="s">
        <v>62</v>
      </c>
      <c r="Q1011" s="78"/>
      <c r="R1011" s="78"/>
    </row>
    <row r="1012" spans="1:19" ht="21" customHeight="1" x14ac:dyDescent="0.25">
      <c r="A1012" s="332"/>
      <c r="B1012" s="147" t="s">
        <v>71</v>
      </c>
      <c r="C1012" s="242"/>
      <c r="D1012" s="242"/>
      <c r="E1012" s="242"/>
      <c r="F1012" s="242"/>
      <c r="G1012" s="240" t="s">
        <v>62</v>
      </c>
      <c r="H1012" s="142" t="str">
        <f t="shared" si="413"/>
        <v>X</v>
      </c>
      <c r="I1012" s="273" t="s">
        <v>62</v>
      </c>
      <c r="J1012" s="273" t="str">
        <f t="shared" si="414"/>
        <v>X</v>
      </c>
      <c r="K1012" s="240" t="str">
        <f t="shared" si="415"/>
        <v>X</v>
      </c>
      <c r="L1012" s="240" t="s">
        <v>62</v>
      </c>
      <c r="M1012" s="240"/>
      <c r="N1012" s="240"/>
      <c r="O1012" s="244" t="s">
        <v>62</v>
      </c>
      <c r="P1012" s="244" t="s">
        <v>62</v>
      </c>
      <c r="Q1012" s="244" t="s">
        <v>62</v>
      </c>
      <c r="R1012" s="244" t="s">
        <v>62</v>
      </c>
      <c r="S1012" s="56"/>
    </row>
    <row r="1013" spans="1:19" ht="21" customHeight="1" x14ac:dyDescent="0.2">
      <c r="A1013" s="333"/>
      <c r="B1013" s="148" t="s">
        <v>72</v>
      </c>
      <c r="C1013" s="242"/>
      <c r="D1013" s="242" t="s">
        <v>62</v>
      </c>
      <c r="E1013" s="242"/>
      <c r="F1013" s="242"/>
      <c r="G1013" s="240">
        <f>G1011</f>
        <v>3726</v>
      </c>
      <c r="H1013" s="142">
        <f t="shared" si="413"/>
        <v>3726</v>
      </c>
      <c r="I1013" s="273">
        <f>I1011</f>
        <v>35</v>
      </c>
      <c r="J1013" s="273">
        <f t="shared" si="414"/>
        <v>35</v>
      </c>
      <c r="K1013" s="240">
        <f t="shared" si="415"/>
        <v>3726</v>
      </c>
      <c r="L1013" s="240" t="s">
        <v>62</v>
      </c>
      <c r="M1013" s="84">
        <v>46022</v>
      </c>
      <c r="N1013" s="84">
        <v>46022</v>
      </c>
      <c r="O1013" s="78"/>
      <c r="P1013" s="244" t="s">
        <v>62</v>
      </c>
      <c r="Q1013" s="78"/>
      <c r="R1013" s="78"/>
    </row>
    <row r="1014" spans="1:19" s="56" customFormat="1" ht="74.45" customHeight="1" x14ac:dyDescent="0.25">
      <c r="A1014" s="331" t="s">
        <v>155</v>
      </c>
      <c r="B1014" s="137" t="s">
        <v>416</v>
      </c>
      <c r="C1014" s="142" t="s">
        <v>191</v>
      </c>
      <c r="D1014" s="141" t="s">
        <v>333</v>
      </c>
      <c r="E1014" s="141" t="s">
        <v>320</v>
      </c>
      <c r="F1014" s="142">
        <v>642</v>
      </c>
      <c r="G1014" s="240">
        <v>3753</v>
      </c>
      <c r="H1014" s="142">
        <f t="shared" si="413"/>
        <v>3753</v>
      </c>
      <c r="I1014" s="273">
        <v>0</v>
      </c>
      <c r="J1014" s="273">
        <f t="shared" si="414"/>
        <v>0</v>
      </c>
      <c r="K1014" s="240">
        <f t="shared" si="415"/>
        <v>3753</v>
      </c>
      <c r="L1014" s="80"/>
      <c r="M1014" s="80" t="s">
        <v>62</v>
      </c>
      <c r="N1014" s="80" t="s">
        <v>62</v>
      </c>
      <c r="O1014" s="78">
        <v>70213.899999999994</v>
      </c>
      <c r="P1014" s="78"/>
      <c r="Q1014" s="78"/>
      <c r="R1014" s="78"/>
    </row>
    <row r="1015" spans="1:19" ht="15.75" x14ac:dyDescent="0.2">
      <c r="A1015" s="332"/>
      <c r="B1015" s="146" t="s">
        <v>70</v>
      </c>
      <c r="C1015" s="242"/>
      <c r="D1015" s="242" t="s">
        <v>62</v>
      </c>
      <c r="E1015" s="242"/>
      <c r="F1015" s="242"/>
      <c r="G1015" s="240">
        <f>G1014</f>
        <v>3753</v>
      </c>
      <c r="H1015" s="142">
        <f t="shared" si="413"/>
        <v>3753</v>
      </c>
      <c r="I1015" s="273">
        <f>I1014</f>
        <v>0</v>
      </c>
      <c r="J1015" s="273">
        <f t="shared" si="414"/>
        <v>0</v>
      </c>
      <c r="K1015" s="240">
        <f t="shared" si="415"/>
        <v>3753</v>
      </c>
      <c r="L1015" s="240" t="s">
        <v>62</v>
      </c>
      <c r="M1015" s="84">
        <v>46022</v>
      </c>
      <c r="N1015" s="84">
        <v>46022</v>
      </c>
      <c r="O1015" s="78"/>
      <c r="P1015" s="244" t="s">
        <v>62</v>
      </c>
      <c r="Q1015" s="78"/>
      <c r="R1015" s="78"/>
    </row>
    <row r="1016" spans="1:19" x14ac:dyDescent="0.25">
      <c r="A1016" s="332"/>
      <c r="B1016" s="147" t="s">
        <v>76</v>
      </c>
      <c r="C1016" s="242"/>
      <c r="D1016" s="242"/>
      <c r="E1016" s="242"/>
      <c r="F1016" s="242"/>
      <c r="G1016" s="240" t="s">
        <v>62</v>
      </c>
      <c r="H1016" s="142" t="str">
        <f t="shared" si="413"/>
        <v>X</v>
      </c>
      <c r="I1016" s="273" t="s">
        <v>62</v>
      </c>
      <c r="J1016" s="273" t="str">
        <f t="shared" si="414"/>
        <v>X</v>
      </c>
      <c r="K1016" s="240" t="str">
        <f t="shared" si="415"/>
        <v>X</v>
      </c>
      <c r="L1016" s="240" t="s">
        <v>62</v>
      </c>
      <c r="M1016" s="240"/>
      <c r="N1016" s="240"/>
      <c r="O1016" s="244" t="s">
        <v>62</v>
      </c>
      <c r="P1016" s="244" t="s">
        <v>62</v>
      </c>
      <c r="Q1016" s="244" t="s">
        <v>62</v>
      </c>
      <c r="R1016" s="244" t="s">
        <v>62</v>
      </c>
      <c r="S1016" s="56"/>
    </row>
    <row r="1017" spans="1:19" ht="65.45" customHeight="1" x14ac:dyDescent="0.2">
      <c r="A1017" s="332"/>
      <c r="B1017" s="148" t="s">
        <v>192</v>
      </c>
      <c r="C1017" s="242"/>
      <c r="D1017" s="242" t="s">
        <v>62</v>
      </c>
      <c r="E1017" s="242"/>
      <c r="F1017" s="242"/>
      <c r="G1017" s="240">
        <f>G1014</f>
        <v>3753</v>
      </c>
      <c r="H1017" s="142">
        <f t="shared" si="413"/>
        <v>3753</v>
      </c>
      <c r="I1017" s="273">
        <f>I1014</f>
        <v>0</v>
      </c>
      <c r="J1017" s="273">
        <f t="shared" si="414"/>
        <v>0</v>
      </c>
      <c r="K1017" s="240">
        <f t="shared" si="415"/>
        <v>3753</v>
      </c>
      <c r="L1017" s="240" t="s">
        <v>62</v>
      </c>
      <c r="M1017" s="84">
        <v>46022</v>
      </c>
      <c r="N1017" s="84">
        <v>46022</v>
      </c>
      <c r="O1017" s="78"/>
      <c r="P1017" s="244" t="s">
        <v>62</v>
      </c>
      <c r="Q1017" s="78"/>
      <c r="R1017" s="78"/>
    </row>
    <row r="1018" spans="1:19" ht="15" customHeight="1" x14ac:dyDescent="0.25">
      <c r="A1018" s="332"/>
      <c r="B1018" s="147" t="s">
        <v>193</v>
      </c>
      <c r="C1018" s="242"/>
      <c r="D1018" s="242"/>
      <c r="E1018" s="242"/>
      <c r="F1018" s="242"/>
      <c r="G1018" s="240" t="s">
        <v>62</v>
      </c>
      <c r="H1018" s="142" t="str">
        <f t="shared" si="413"/>
        <v>X</v>
      </c>
      <c r="I1018" s="273" t="s">
        <v>62</v>
      </c>
      <c r="J1018" s="273" t="str">
        <f t="shared" si="414"/>
        <v>X</v>
      </c>
      <c r="K1018" s="240" t="str">
        <f t="shared" si="415"/>
        <v>X</v>
      </c>
      <c r="L1018" s="240" t="s">
        <v>62</v>
      </c>
      <c r="M1018" s="240"/>
      <c r="N1018" s="240"/>
      <c r="O1018" s="244" t="s">
        <v>62</v>
      </c>
      <c r="P1018" s="244" t="s">
        <v>62</v>
      </c>
      <c r="Q1018" s="244" t="s">
        <v>62</v>
      </c>
      <c r="R1018" s="244" t="s">
        <v>62</v>
      </c>
      <c r="S1018" s="56"/>
    </row>
    <row r="1019" spans="1:19" ht="38.65" customHeight="1" x14ac:dyDescent="0.2">
      <c r="A1019" s="332"/>
      <c r="B1019" s="148" t="s">
        <v>330</v>
      </c>
      <c r="C1019" s="242"/>
      <c r="D1019" s="242" t="s">
        <v>62</v>
      </c>
      <c r="E1019" s="242"/>
      <c r="F1019" s="242"/>
      <c r="G1019" s="240">
        <f>G1017</f>
        <v>3753</v>
      </c>
      <c r="H1019" s="142">
        <f t="shared" si="413"/>
        <v>3753</v>
      </c>
      <c r="I1019" s="273">
        <f>I1017</f>
        <v>0</v>
      </c>
      <c r="J1019" s="273">
        <f t="shared" si="414"/>
        <v>0</v>
      </c>
      <c r="K1019" s="240">
        <f t="shared" si="415"/>
        <v>3753</v>
      </c>
      <c r="L1019" s="240" t="s">
        <v>62</v>
      </c>
      <c r="M1019" s="84">
        <v>46022</v>
      </c>
      <c r="N1019" s="84">
        <v>46022</v>
      </c>
      <c r="O1019" s="78"/>
      <c r="P1019" s="244" t="s">
        <v>62</v>
      </c>
      <c r="Q1019" s="78"/>
      <c r="R1019" s="78"/>
    </row>
    <row r="1020" spans="1:19" ht="21" customHeight="1" x14ac:dyDescent="0.25">
      <c r="A1020" s="332"/>
      <c r="B1020" s="147" t="s">
        <v>71</v>
      </c>
      <c r="C1020" s="242"/>
      <c r="D1020" s="242"/>
      <c r="E1020" s="242"/>
      <c r="F1020" s="242"/>
      <c r="G1020" s="240" t="s">
        <v>62</v>
      </c>
      <c r="H1020" s="142" t="str">
        <f t="shared" si="413"/>
        <v>X</v>
      </c>
      <c r="I1020" s="273" t="s">
        <v>62</v>
      </c>
      <c r="J1020" s="273" t="str">
        <f t="shared" si="414"/>
        <v>X</v>
      </c>
      <c r="K1020" s="240" t="str">
        <f t="shared" si="415"/>
        <v>X</v>
      </c>
      <c r="L1020" s="240" t="s">
        <v>62</v>
      </c>
      <c r="M1020" s="240"/>
      <c r="N1020" s="240"/>
      <c r="O1020" s="244" t="s">
        <v>62</v>
      </c>
      <c r="P1020" s="244" t="s">
        <v>62</v>
      </c>
      <c r="Q1020" s="244" t="s">
        <v>62</v>
      </c>
      <c r="R1020" s="244" t="s">
        <v>62</v>
      </c>
      <c r="S1020" s="56"/>
    </row>
    <row r="1021" spans="1:19" ht="21" customHeight="1" x14ac:dyDescent="0.2">
      <c r="A1021" s="333"/>
      <c r="B1021" s="148" t="s">
        <v>72</v>
      </c>
      <c r="C1021" s="242"/>
      <c r="D1021" s="242" t="s">
        <v>62</v>
      </c>
      <c r="E1021" s="242"/>
      <c r="F1021" s="242"/>
      <c r="G1021" s="240">
        <f>G1019</f>
        <v>3753</v>
      </c>
      <c r="H1021" s="142">
        <f t="shared" si="413"/>
        <v>3753</v>
      </c>
      <c r="I1021" s="273">
        <f>I1019</f>
        <v>0</v>
      </c>
      <c r="J1021" s="273">
        <f t="shared" si="414"/>
        <v>0</v>
      </c>
      <c r="K1021" s="240">
        <f t="shared" si="415"/>
        <v>3753</v>
      </c>
      <c r="L1021" s="240" t="s">
        <v>62</v>
      </c>
      <c r="M1021" s="84">
        <v>46022</v>
      </c>
      <c r="N1021" s="84">
        <v>46022</v>
      </c>
      <c r="O1021" s="78"/>
      <c r="P1021" s="244" t="s">
        <v>62</v>
      </c>
      <c r="Q1021" s="78"/>
      <c r="R1021" s="78"/>
    </row>
    <row r="1022" spans="1:19" s="56" customFormat="1" ht="74.45" customHeight="1" x14ac:dyDescent="0.25">
      <c r="A1022" s="331" t="s">
        <v>154</v>
      </c>
      <c r="B1022" s="137" t="s">
        <v>416</v>
      </c>
      <c r="C1022" s="142" t="s">
        <v>191</v>
      </c>
      <c r="D1022" s="141" t="s">
        <v>333</v>
      </c>
      <c r="E1022" s="141" t="s">
        <v>320</v>
      </c>
      <c r="F1022" s="142">
        <v>642</v>
      </c>
      <c r="G1022" s="240">
        <v>1760</v>
      </c>
      <c r="H1022" s="142">
        <f t="shared" si="413"/>
        <v>1760</v>
      </c>
      <c r="I1022" s="273">
        <v>0</v>
      </c>
      <c r="J1022" s="273">
        <f t="shared" si="414"/>
        <v>0</v>
      </c>
      <c r="K1022" s="240">
        <f t="shared" si="415"/>
        <v>1760</v>
      </c>
      <c r="L1022" s="80"/>
      <c r="M1022" s="80" t="s">
        <v>62</v>
      </c>
      <c r="N1022" s="80" t="s">
        <v>62</v>
      </c>
      <c r="O1022" s="78">
        <v>28242.68</v>
      </c>
      <c r="P1022" s="78"/>
      <c r="Q1022" s="78"/>
      <c r="R1022" s="78"/>
    </row>
    <row r="1023" spans="1:19" ht="15.75" x14ac:dyDescent="0.2">
      <c r="A1023" s="332"/>
      <c r="B1023" s="146" t="s">
        <v>70</v>
      </c>
      <c r="C1023" s="242"/>
      <c r="D1023" s="242" t="s">
        <v>62</v>
      </c>
      <c r="E1023" s="242"/>
      <c r="F1023" s="242"/>
      <c r="G1023" s="240">
        <f>G1022</f>
        <v>1760</v>
      </c>
      <c r="H1023" s="142">
        <f t="shared" si="413"/>
        <v>1760</v>
      </c>
      <c r="I1023" s="273">
        <f>I1022</f>
        <v>0</v>
      </c>
      <c r="J1023" s="273">
        <f t="shared" si="414"/>
        <v>0</v>
      </c>
      <c r="K1023" s="240">
        <f t="shared" si="415"/>
        <v>1760</v>
      </c>
      <c r="L1023" s="240" t="s">
        <v>62</v>
      </c>
      <c r="M1023" s="84">
        <v>46022</v>
      </c>
      <c r="N1023" s="84">
        <v>46022</v>
      </c>
      <c r="O1023" s="78"/>
      <c r="P1023" s="244" t="s">
        <v>62</v>
      </c>
      <c r="Q1023" s="78"/>
      <c r="R1023" s="78"/>
    </row>
    <row r="1024" spans="1:19" x14ac:dyDescent="0.25">
      <c r="A1024" s="332"/>
      <c r="B1024" s="147" t="s">
        <v>76</v>
      </c>
      <c r="C1024" s="242"/>
      <c r="D1024" s="242"/>
      <c r="E1024" s="242"/>
      <c r="F1024" s="242"/>
      <c r="G1024" s="240" t="s">
        <v>62</v>
      </c>
      <c r="H1024" s="142" t="str">
        <f t="shared" si="413"/>
        <v>X</v>
      </c>
      <c r="I1024" s="273" t="s">
        <v>62</v>
      </c>
      <c r="J1024" s="273" t="str">
        <f t="shared" si="414"/>
        <v>X</v>
      </c>
      <c r="K1024" s="240" t="str">
        <f t="shared" si="415"/>
        <v>X</v>
      </c>
      <c r="L1024" s="240" t="s">
        <v>62</v>
      </c>
      <c r="M1024" s="240"/>
      <c r="N1024" s="240"/>
      <c r="O1024" s="244" t="s">
        <v>62</v>
      </c>
      <c r="P1024" s="244" t="s">
        <v>62</v>
      </c>
      <c r="Q1024" s="244" t="s">
        <v>62</v>
      </c>
      <c r="R1024" s="244" t="s">
        <v>62</v>
      </c>
      <c r="S1024" s="56"/>
    </row>
    <row r="1025" spans="1:19" ht="65.45" customHeight="1" x14ac:dyDescent="0.2">
      <c r="A1025" s="332"/>
      <c r="B1025" s="148" t="s">
        <v>192</v>
      </c>
      <c r="C1025" s="242"/>
      <c r="D1025" s="242" t="s">
        <v>62</v>
      </c>
      <c r="E1025" s="242"/>
      <c r="F1025" s="242"/>
      <c r="G1025" s="240">
        <f>G1022</f>
        <v>1760</v>
      </c>
      <c r="H1025" s="142">
        <f t="shared" si="413"/>
        <v>1760</v>
      </c>
      <c r="I1025" s="273">
        <f>I1022</f>
        <v>0</v>
      </c>
      <c r="J1025" s="273">
        <f t="shared" si="414"/>
        <v>0</v>
      </c>
      <c r="K1025" s="240">
        <f t="shared" si="415"/>
        <v>1760</v>
      </c>
      <c r="L1025" s="240" t="s">
        <v>62</v>
      </c>
      <c r="M1025" s="84">
        <v>46022</v>
      </c>
      <c r="N1025" s="84">
        <v>46022</v>
      </c>
      <c r="O1025" s="78"/>
      <c r="P1025" s="244" t="s">
        <v>62</v>
      </c>
      <c r="Q1025" s="78"/>
      <c r="R1025" s="78"/>
    </row>
    <row r="1026" spans="1:19" ht="15" customHeight="1" x14ac:dyDescent="0.25">
      <c r="A1026" s="332"/>
      <c r="B1026" s="147" t="s">
        <v>193</v>
      </c>
      <c r="C1026" s="242"/>
      <c r="D1026" s="242"/>
      <c r="E1026" s="242"/>
      <c r="F1026" s="242"/>
      <c r="G1026" s="240" t="s">
        <v>62</v>
      </c>
      <c r="H1026" s="142" t="str">
        <f t="shared" si="413"/>
        <v>X</v>
      </c>
      <c r="I1026" s="273" t="s">
        <v>62</v>
      </c>
      <c r="J1026" s="273" t="str">
        <f t="shared" si="414"/>
        <v>X</v>
      </c>
      <c r="K1026" s="240" t="str">
        <f t="shared" si="415"/>
        <v>X</v>
      </c>
      <c r="L1026" s="240" t="s">
        <v>62</v>
      </c>
      <c r="M1026" s="240"/>
      <c r="N1026" s="240"/>
      <c r="O1026" s="244" t="s">
        <v>62</v>
      </c>
      <c r="P1026" s="244" t="s">
        <v>62</v>
      </c>
      <c r="Q1026" s="244" t="s">
        <v>62</v>
      </c>
      <c r="R1026" s="244" t="s">
        <v>62</v>
      </c>
      <c r="S1026" s="56"/>
    </row>
    <row r="1027" spans="1:19" ht="38.65" customHeight="1" x14ac:dyDescent="0.2">
      <c r="A1027" s="332"/>
      <c r="B1027" s="148" t="s">
        <v>330</v>
      </c>
      <c r="C1027" s="242"/>
      <c r="D1027" s="242" t="s">
        <v>62</v>
      </c>
      <c r="E1027" s="242"/>
      <c r="F1027" s="242"/>
      <c r="G1027" s="240">
        <f>G1025</f>
        <v>1760</v>
      </c>
      <c r="H1027" s="142">
        <f t="shared" si="413"/>
        <v>1760</v>
      </c>
      <c r="I1027" s="273">
        <f>I1025</f>
        <v>0</v>
      </c>
      <c r="J1027" s="273">
        <f t="shared" si="414"/>
        <v>0</v>
      </c>
      <c r="K1027" s="240">
        <f t="shared" si="415"/>
        <v>1760</v>
      </c>
      <c r="L1027" s="240" t="s">
        <v>62</v>
      </c>
      <c r="M1027" s="84">
        <v>46022</v>
      </c>
      <c r="N1027" s="84">
        <v>46022</v>
      </c>
      <c r="O1027" s="78"/>
      <c r="P1027" s="244" t="s">
        <v>62</v>
      </c>
      <c r="Q1027" s="78"/>
      <c r="R1027" s="78"/>
    </row>
    <row r="1028" spans="1:19" ht="21" customHeight="1" x14ac:dyDescent="0.25">
      <c r="A1028" s="332"/>
      <c r="B1028" s="147" t="s">
        <v>71</v>
      </c>
      <c r="C1028" s="242"/>
      <c r="D1028" s="242"/>
      <c r="E1028" s="242"/>
      <c r="F1028" s="242"/>
      <c r="G1028" s="240" t="s">
        <v>62</v>
      </c>
      <c r="H1028" s="142" t="str">
        <f t="shared" si="413"/>
        <v>X</v>
      </c>
      <c r="I1028" s="273" t="s">
        <v>62</v>
      </c>
      <c r="J1028" s="273" t="str">
        <f t="shared" si="414"/>
        <v>X</v>
      </c>
      <c r="K1028" s="240" t="str">
        <f t="shared" si="415"/>
        <v>X</v>
      </c>
      <c r="L1028" s="240" t="s">
        <v>62</v>
      </c>
      <c r="M1028" s="240"/>
      <c r="N1028" s="240"/>
      <c r="O1028" s="244" t="s">
        <v>62</v>
      </c>
      <c r="P1028" s="244" t="s">
        <v>62</v>
      </c>
      <c r="Q1028" s="244" t="s">
        <v>62</v>
      </c>
      <c r="R1028" s="244" t="s">
        <v>62</v>
      </c>
      <c r="S1028" s="56"/>
    </row>
    <row r="1029" spans="1:19" ht="21" customHeight="1" x14ac:dyDescent="0.2">
      <c r="A1029" s="333"/>
      <c r="B1029" s="148" t="s">
        <v>72</v>
      </c>
      <c r="C1029" s="242"/>
      <c r="D1029" s="242" t="s">
        <v>62</v>
      </c>
      <c r="E1029" s="242"/>
      <c r="F1029" s="242"/>
      <c r="G1029" s="240">
        <f>G1027</f>
        <v>1760</v>
      </c>
      <c r="H1029" s="142">
        <f t="shared" si="413"/>
        <v>1760</v>
      </c>
      <c r="I1029" s="273">
        <f>I1027</f>
        <v>0</v>
      </c>
      <c r="J1029" s="273">
        <f t="shared" si="414"/>
        <v>0</v>
      </c>
      <c r="K1029" s="240">
        <f t="shared" si="415"/>
        <v>1760</v>
      </c>
      <c r="L1029" s="240" t="s">
        <v>62</v>
      </c>
      <c r="M1029" s="84">
        <v>46022</v>
      </c>
      <c r="N1029" s="84">
        <v>46022</v>
      </c>
      <c r="O1029" s="78"/>
      <c r="P1029" s="244" t="s">
        <v>62</v>
      </c>
      <c r="Q1029" s="78"/>
      <c r="R1029" s="78"/>
    </row>
    <row r="1030" spans="1:19" s="56" customFormat="1" ht="74.45" customHeight="1" x14ac:dyDescent="0.25">
      <c r="A1030" s="331" t="s">
        <v>153</v>
      </c>
      <c r="B1030" s="137" t="s">
        <v>416</v>
      </c>
      <c r="C1030" s="142" t="s">
        <v>191</v>
      </c>
      <c r="D1030" s="141" t="s">
        <v>333</v>
      </c>
      <c r="E1030" s="141" t="s">
        <v>320</v>
      </c>
      <c r="F1030" s="142">
        <v>642</v>
      </c>
      <c r="G1030" s="240">
        <v>3295</v>
      </c>
      <c r="H1030" s="142">
        <f t="shared" si="413"/>
        <v>3295</v>
      </c>
      <c r="I1030" s="273">
        <v>0</v>
      </c>
      <c r="J1030" s="273">
        <f t="shared" si="414"/>
        <v>0</v>
      </c>
      <c r="K1030" s="240">
        <f t="shared" si="415"/>
        <v>3295</v>
      </c>
      <c r="L1030" s="80"/>
      <c r="M1030" s="80" t="s">
        <v>62</v>
      </c>
      <c r="N1030" s="80" t="s">
        <v>62</v>
      </c>
      <c r="O1030" s="78">
        <v>52885.38</v>
      </c>
      <c r="P1030" s="78"/>
      <c r="Q1030" s="78"/>
      <c r="R1030" s="78"/>
    </row>
    <row r="1031" spans="1:19" ht="15.75" x14ac:dyDescent="0.2">
      <c r="A1031" s="332"/>
      <c r="B1031" s="146" t="s">
        <v>70</v>
      </c>
      <c r="C1031" s="242"/>
      <c r="D1031" s="242" t="s">
        <v>62</v>
      </c>
      <c r="E1031" s="242"/>
      <c r="F1031" s="242"/>
      <c r="G1031" s="240">
        <f t="shared" ref="G1031:I1031" si="416">G1030</f>
        <v>3295</v>
      </c>
      <c r="H1031" s="142">
        <f t="shared" ref="H1031:H1094" si="417">G1031</f>
        <v>3295</v>
      </c>
      <c r="I1031" s="273">
        <f t="shared" si="416"/>
        <v>0</v>
      </c>
      <c r="J1031" s="273">
        <f t="shared" ref="J1031:J1094" si="418">I1031</f>
        <v>0</v>
      </c>
      <c r="K1031" s="240">
        <f t="shared" ref="K1031:K1094" si="419">G1031</f>
        <v>3295</v>
      </c>
      <c r="L1031" s="240" t="s">
        <v>62</v>
      </c>
      <c r="M1031" s="84">
        <v>46022</v>
      </c>
      <c r="N1031" s="84">
        <v>46022</v>
      </c>
      <c r="O1031" s="78"/>
      <c r="P1031" s="244" t="s">
        <v>62</v>
      </c>
      <c r="Q1031" s="78"/>
      <c r="R1031" s="78"/>
    </row>
    <row r="1032" spans="1:19" x14ac:dyDescent="0.25">
      <c r="A1032" s="332"/>
      <c r="B1032" s="147" t="s">
        <v>76</v>
      </c>
      <c r="C1032" s="242"/>
      <c r="D1032" s="242"/>
      <c r="E1032" s="242"/>
      <c r="F1032" s="242"/>
      <c r="G1032" s="240" t="s">
        <v>62</v>
      </c>
      <c r="H1032" s="142" t="str">
        <f t="shared" si="417"/>
        <v>X</v>
      </c>
      <c r="I1032" s="273" t="s">
        <v>62</v>
      </c>
      <c r="J1032" s="273" t="str">
        <f t="shared" si="418"/>
        <v>X</v>
      </c>
      <c r="K1032" s="240" t="str">
        <f t="shared" si="419"/>
        <v>X</v>
      </c>
      <c r="L1032" s="240" t="s">
        <v>62</v>
      </c>
      <c r="M1032" s="240"/>
      <c r="N1032" s="240"/>
      <c r="O1032" s="244" t="s">
        <v>62</v>
      </c>
      <c r="P1032" s="244" t="s">
        <v>62</v>
      </c>
      <c r="Q1032" s="244" t="s">
        <v>62</v>
      </c>
      <c r="R1032" s="244" t="s">
        <v>62</v>
      </c>
      <c r="S1032" s="56"/>
    </row>
    <row r="1033" spans="1:19" ht="65.45" customHeight="1" x14ac:dyDescent="0.2">
      <c r="A1033" s="332"/>
      <c r="B1033" s="148" t="s">
        <v>192</v>
      </c>
      <c r="C1033" s="242"/>
      <c r="D1033" s="242" t="s">
        <v>62</v>
      </c>
      <c r="E1033" s="242"/>
      <c r="F1033" s="242"/>
      <c r="G1033" s="240">
        <f t="shared" ref="G1033:I1033" si="420">G1030</f>
        <v>3295</v>
      </c>
      <c r="H1033" s="142">
        <f t="shared" si="417"/>
        <v>3295</v>
      </c>
      <c r="I1033" s="273">
        <f t="shared" si="420"/>
        <v>0</v>
      </c>
      <c r="J1033" s="273">
        <f t="shared" si="418"/>
        <v>0</v>
      </c>
      <c r="K1033" s="240">
        <f t="shared" si="419"/>
        <v>3295</v>
      </c>
      <c r="L1033" s="240" t="s">
        <v>62</v>
      </c>
      <c r="M1033" s="84">
        <v>46022</v>
      </c>
      <c r="N1033" s="84">
        <v>46022</v>
      </c>
      <c r="O1033" s="78"/>
      <c r="P1033" s="244" t="s">
        <v>62</v>
      </c>
      <c r="Q1033" s="78"/>
      <c r="R1033" s="78"/>
    </row>
    <row r="1034" spans="1:19" ht="15" customHeight="1" x14ac:dyDescent="0.25">
      <c r="A1034" s="332"/>
      <c r="B1034" s="147" t="s">
        <v>193</v>
      </c>
      <c r="C1034" s="242"/>
      <c r="D1034" s="242"/>
      <c r="E1034" s="242"/>
      <c r="F1034" s="242"/>
      <c r="G1034" s="240" t="s">
        <v>62</v>
      </c>
      <c r="H1034" s="142" t="str">
        <f t="shared" si="417"/>
        <v>X</v>
      </c>
      <c r="I1034" s="273" t="s">
        <v>62</v>
      </c>
      <c r="J1034" s="273" t="str">
        <f t="shared" si="418"/>
        <v>X</v>
      </c>
      <c r="K1034" s="240" t="str">
        <f t="shared" si="419"/>
        <v>X</v>
      </c>
      <c r="L1034" s="240" t="s">
        <v>62</v>
      </c>
      <c r="M1034" s="240"/>
      <c r="N1034" s="240"/>
      <c r="O1034" s="244" t="s">
        <v>62</v>
      </c>
      <c r="P1034" s="244" t="s">
        <v>62</v>
      </c>
      <c r="Q1034" s="244" t="s">
        <v>62</v>
      </c>
      <c r="R1034" s="244" t="s">
        <v>62</v>
      </c>
      <c r="S1034" s="56"/>
    </row>
    <row r="1035" spans="1:19" ht="38.65" customHeight="1" x14ac:dyDescent="0.2">
      <c r="A1035" s="332"/>
      <c r="B1035" s="148" t="s">
        <v>330</v>
      </c>
      <c r="C1035" s="242"/>
      <c r="D1035" s="242" t="s">
        <v>62</v>
      </c>
      <c r="E1035" s="242"/>
      <c r="F1035" s="242"/>
      <c r="G1035" s="240">
        <f t="shared" ref="G1035:I1035" si="421">G1033</f>
        <v>3295</v>
      </c>
      <c r="H1035" s="142">
        <f t="shared" si="417"/>
        <v>3295</v>
      </c>
      <c r="I1035" s="273">
        <f t="shared" si="421"/>
        <v>0</v>
      </c>
      <c r="J1035" s="273">
        <f t="shared" si="418"/>
        <v>0</v>
      </c>
      <c r="K1035" s="240">
        <f t="shared" si="419"/>
        <v>3295</v>
      </c>
      <c r="L1035" s="240" t="s">
        <v>62</v>
      </c>
      <c r="M1035" s="84">
        <v>46022</v>
      </c>
      <c r="N1035" s="84">
        <v>46022</v>
      </c>
      <c r="O1035" s="78"/>
      <c r="P1035" s="244" t="s">
        <v>62</v>
      </c>
      <c r="Q1035" s="78"/>
      <c r="R1035" s="78"/>
    </row>
    <row r="1036" spans="1:19" ht="21" customHeight="1" x14ac:dyDescent="0.25">
      <c r="A1036" s="332"/>
      <c r="B1036" s="147" t="s">
        <v>71</v>
      </c>
      <c r="C1036" s="242"/>
      <c r="D1036" s="242"/>
      <c r="E1036" s="242"/>
      <c r="F1036" s="242"/>
      <c r="G1036" s="240" t="s">
        <v>62</v>
      </c>
      <c r="H1036" s="142" t="str">
        <f t="shared" si="417"/>
        <v>X</v>
      </c>
      <c r="I1036" s="273" t="s">
        <v>62</v>
      </c>
      <c r="J1036" s="273" t="str">
        <f t="shared" si="418"/>
        <v>X</v>
      </c>
      <c r="K1036" s="240" t="str">
        <f t="shared" si="419"/>
        <v>X</v>
      </c>
      <c r="L1036" s="240" t="s">
        <v>62</v>
      </c>
      <c r="M1036" s="240"/>
      <c r="N1036" s="240"/>
      <c r="O1036" s="244" t="s">
        <v>62</v>
      </c>
      <c r="P1036" s="244" t="s">
        <v>62</v>
      </c>
      <c r="Q1036" s="244" t="s">
        <v>62</v>
      </c>
      <c r="R1036" s="244" t="s">
        <v>62</v>
      </c>
      <c r="S1036" s="56"/>
    </row>
    <row r="1037" spans="1:19" ht="21" customHeight="1" x14ac:dyDescent="0.2">
      <c r="A1037" s="333"/>
      <c r="B1037" s="148" t="s">
        <v>72</v>
      </c>
      <c r="C1037" s="242"/>
      <c r="D1037" s="242" t="s">
        <v>62</v>
      </c>
      <c r="E1037" s="242"/>
      <c r="F1037" s="242"/>
      <c r="G1037" s="240">
        <f t="shared" ref="G1037:I1037" si="422">G1035</f>
        <v>3295</v>
      </c>
      <c r="H1037" s="142">
        <f t="shared" si="417"/>
        <v>3295</v>
      </c>
      <c r="I1037" s="273">
        <f t="shared" si="422"/>
        <v>0</v>
      </c>
      <c r="J1037" s="273">
        <f t="shared" si="418"/>
        <v>0</v>
      </c>
      <c r="K1037" s="240">
        <f t="shared" si="419"/>
        <v>3295</v>
      </c>
      <c r="L1037" s="240" t="s">
        <v>62</v>
      </c>
      <c r="M1037" s="84">
        <v>46022</v>
      </c>
      <c r="N1037" s="84">
        <v>46022</v>
      </c>
      <c r="O1037" s="78"/>
      <c r="P1037" s="244" t="s">
        <v>62</v>
      </c>
      <c r="Q1037" s="78"/>
      <c r="R1037" s="78"/>
    </row>
    <row r="1038" spans="1:19" s="56" customFormat="1" ht="74.45" customHeight="1" x14ac:dyDescent="0.25">
      <c r="A1038" s="331" t="s">
        <v>152</v>
      </c>
      <c r="B1038" s="137" t="s">
        <v>416</v>
      </c>
      <c r="C1038" s="142" t="s">
        <v>191</v>
      </c>
      <c r="D1038" s="141" t="s">
        <v>333</v>
      </c>
      <c r="E1038" s="141" t="s">
        <v>320</v>
      </c>
      <c r="F1038" s="142">
        <v>642</v>
      </c>
      <c r="G1038" s="240">
        <v>1378</v>
      </c>
      <c r="H1038" s="142">
        <f t="shared" si="417"/>
        <v>1378</v>
      </c>
      <c r="I1038" s="273">
        <v>0</v>
      </c>
      <c r="J1038" s="273">
        <f t="shared" si="418"/>
        <v>0</v>
      </c>
      <c r="K1038" s="240">
        <f t="shared" si="419"/>
        <v>1378</v>
      </c>
      <c r="L1038" s="80"/>
      <c r="M1038" s="80" t="s">
        <v>62</v>
      </c>
      <c r="N1038" s="80" t="s">
        <v>62</v>
      </c>
      <c r="O1038" s="78">
        <v>55511.56</v>
      </c>
      <c r="P1038" s="78"/>
      <c r="Q1038" s="78"/>
      <c r="R1038" s="78"/>
    </row>
    <row r="1039" spans="1:19" ht="15.75" x14ac:dyDescent="0.2">
      <c r="A1039" s="332"/>
      <c r="B1039" s="146" t="s">
        <v>70</v>
      </c>
      <c r="C1039" s="242"/>
      <c r="D1039" s="242" t="s">
        <v>62</v>
      </c>
      <c r="E1039" s="242"/>
      <c r="F1039" s="242"/>
      <c r="G1039" s="240">
        <f t="shared" ref="G1039:I1039" si="423">G1038</f>
        <v>1378</v>
      </c>
      <c r="H1039" s="142">
        <f t="shared" si="417"/>
        <v>1378</v>
      </c>
      <c r="I1039" s="273">
        <f t="shared" si="423"/>
        <v>0</v>
      </c>
      <c r="J1039" s="273">
        <f t="shared" si="418"/>
        <v>0</v>
      </c>
      <c r="K1039" s="240">
        <f t="shared" si="419"/>
        <v>1378</v>
      </c>
      <c r="L1039" s="240" t="s">
        <v>62</v>
      </c>
      <c r="M1039" s="84">
        <v>46022</v>
      </c>
      <c r="N1039" s="84">
        <v>46022</v>
      </c>
      <c r="O1039" s="78"/>
      <c r="P1039" s="244" t="s">
        <v>62</v>
      </c>
      <c r="Q1039" s="78"/>
      <c r="R1039" s="78"/>
    </row>
    <row r="1040" spans="1:19" x14ac:dyDescent="0.25">
      <c r="A1040" s="332"/>
      <c r="B1040" s="147" t="s">
        <v>76</v>
      </c>
      <c r="C1040" s="242"/>
      <c r="D1040" s="242"/>
      <c r="E1040" s="242"/>
      <c r="F1040" s="242"/>
      <c r="G1040" s="240" t="s">
        <v>62</v>
      </c>
      <c r="H1040" s="142" t="str">
        <f t="shared" si="417"/>
        <v>X</v>
      </c>
      <c r="I1040" s="273" t="s">
        <v>62</v>
      </c>
      <c r="J1040" s="273" t="str">
        <f t="shared" si="418"/>
        <v>X</v>
      </c>
      <c r="K1040" s="240" t="str">
        <f t="shared" si="419"/>
        <v>X</v>
      </c>
      <c r="L1040" s="240" t="s">
        <v>62</v>
      </c>
      <c r="M1040" s="240"/>
      <c r="N1040" s="240"/>
      <c r="O1040" s="244" t="s">
        <v>62</v>
      </c>
      <c r="P1040" s="244" t="s">
        <v>62</v>
      </c>
      <c r="Q1040" s="244" t="s">
        <v>62</v>
      </c>
      <c r="R1040" s="244" t="s">
        <v>62</v>
      </c>
      <c r="S1040" s="56"/>
    </row>
    <row r="1041" spans="1:19" ht="65.45" customHeight="1" x14ac:dyDescent="0.2">
      <c r="A1041" s="332"/>
      <c r="B1041" s="148" t="s">
        <v>192</v>
      </c>
      <c r="C1041" s="242"/>
      <c r="D1041" s="242" t="s">
        <v>62</v>
      </c>
      <c r="E1041" s="242"/>
      <c r="F1041" s="242"/>
      <c r="G1041" s="240">
        <f t="shared" ref="G1041:I1041" si="424">G1038</f>
        <v>1378</v>
      </c>
      <c r="H1041" s="142">
        <f t="shared" si="417"/>
        <v>1378</v>
      </c>
      <c r="I1041" s="273">
        <f t="shared" si="424"/>
        <v>0</v>
      </c>
      <c r="J1041" s="273">
        <f t="shared" si="418"/>
        <v>0</v>
      </c>
      <c r="K1041" s="240">
        <f t="shared" si="419"/>
        <v>1378</v>
      </c>
      <c r="L1041" s="240" t="s">
        <v>62</v>
      </c>
      <c r="M1041" s="84">
        <v>46022</v>
      </c>
      <c r="N1041" s="84">
        <v>46022</v>
      </c>
      <c r="O1041" s="78"/>
      <c r="P1041" s="244" t="s">
        <v>62</v>
      </c>
      <c r="Q1041" s="78"/>
      <c r="R1041" s="78"/>
    </row>
    <row r="1042" spans="1:19" ht="15" customHeight="1" x14ac:dyDescent="0.25">
      <c r="A1042" s="332"/>
      <c r="B1042" s="147" t="s">
        <v>193</v>
      </c>
      <c r="C1042" s="242"/>
      <c r="D1042" s="242"/>
      <c r="E1042" s="242"/>
      <c r="F1042" s="242"/>
      <c r="G1042" s="240" t="s">
        <v>62</v>
      </c>
      <c r="H1042" s="142" t="str">
        <f t="shared" si="417"/>
        <v>X</v>
      </c>
      <c r="I1042" s="273" t="s">
        <v>62</v>
      </c>
      <c r="J1042" s="273" t="str">
        <f t="shared" si="418"/>
        <v>X</v>
      </c>
      <c r="K1042" s="240" t="str">
        <f t="shared" si="419"/>
        <v>X</v>
      </c>
      <c r="L1042" s="240" t="s">
        <v>62</v>
      </c>
      <c r="M1042" s="240"/>
      <c r="N1042" s="240"/>
      <c r="O1042" s="244" t="s">
        <v>62</v>
      </c>
      <c r="P1042" s="244" t="s">
        <v>62</v>
      </c>
      <c r="Q1042" s="244" t="s">
        <v>62</v>
      </c>
      <c r="R1042" s="244" t="s">
        <v>62</v>
      </c>
      <c r="S1042" s="56"/>
    </row>
    <row r="1043" spans="1:19" ht="38.65" customHeight="1" x14ac:dyDescent="0.2">
      <c r="A1043" s="332"/>
      <c r="B1043" s="148" t="s">
        <v>330</v>
      </c>
      <c r="C1043" s="242"/>
      <c r="D1043" s="242" t="s">
        <v>62</v>
      </c>
      <c r="E1043" s="242"/>
      <c r="F1043" s="242"/>
      <c r="G1043" s="240">
        <f t="shared" ref="G1043:I1043" si="425">G1041</f>
        <v>1378</v>
      </c>
      <c r="H1043" s="142">
        <f t="shared" si="417"/>
        <v>1378</v>
      </c>
      <c r="I1043" s="273">
        <f t="shared" si="425"/>
        <v>0</v>
      </c>
      <c r="J1043" s="273">
        <f t="shared" si="418"/>
        <v>0</v>
      </c>
      <c r="K1043" s="240">
        <f t="shared" si="419"/>
        <v>1378</v>
      </c>
      <c r="L1043" s="240" t="s">
        <v>62</v>
      </c>
      <c r="M1043" s="84">
        <v>46022</v>
      </c>
      <c r="N1043" s="84">
        <v>46022</v>
      </c>
      <c r="O1043" s="78"/>
      <c r="P1043" s="244" t="s">
        <v>62</v>
      </c>
      <c r="Q1043" s="78"/>
      <c r="R1043" s="78"/>
    </row>
    <row r="1044" spans="1:19" ht="21" customHeight="1" x14ac:dyDescent="0.25">
      <c r="A1044" s="332"/>
      <c r="B1044" s="147" t="s">
        <v>71</v>
      </c>
      <c r="C1044" s="242"/>
      <c r="D1044" s="242"/>
      <c r="E1044" s="242"/>
      <c r="F1044" s="242"/>
      <c r="G1044" s="240" t="s">
        <v>62</v>
      </c>
      <c r="H1044" s="142" t="str">
        <f t="shared" si="417"/>
        <v>X</v>
      </c>
      <c r="I1044" s="273" t="s">
        <v>62</v>
      </c>
      <c r="J1044" s="273" t="str">
        <f t="shared" si="418"/>
        <v>X</v>
      </c>
      <c r="K1044" s="240" t="str">
        <f t="shared" si="419"/>
        <v>X</v>
      </c>
      <c r="L1044" s="240" t="s">
        <v>62</v>
      </c>
      <c r="M1044" s="240"/>
      <c r="N1044" s="240"/>
      <c r="O1044" s="244" t="s">
        <v>62</v>
      </c>
      <c r="P1044" s="244" t="s">
        <v>62</v>
      </c>
      <c r="Q1044" s="244" t="s">
        <v>62</v>
      </c>
      <c r="R1044" s="244" t="s">
        <v>62</v>
      </c>
      <c r="S1044" s="56"/>
    </row>
    <row r="1045" spans="1:19" ht="21" customHeight="1" x14ac:dyDescent="0.2">
      <c r="A1045" s="333"/>
      <c r="B1045" s="148" t="s">
        <v>72</v>
      </c>
      <c r="C1045" s="242"/>
      <c r="D1045" s="242" t="s">
        <v>62</v>
      </c>
      <c r="E1045" s="242"/>
      <c r="F1045" s="242"/>
      <c r="G1045" s="240">
        <f t="shared" ref="G1045:I1045" si="426">G1043</f>
        <v>1378</v>
      </c>
      <c r="H1045" s="142">
        <f t="shared" si="417"/>
        <v>1378</v>
      </c>
      <c r="I1045" s="273">
        <f t="shared" si="426"/>
        <v>0</v>
      </c>
      <c r="J1045" s="273">
        <f t="shared" si="418"/>
        <v>0</v>
      </c>
      <c r="K1045" s="240">
        <f t="shared" si="419"/>
        <v>1378</v>
      </c>
      <c r="L1045" s="240" t="s">
        <v>62</v>
      </c>
      <c r="M1045" s="84">
        <v>46022</v>
      </c>
      <c r="N1045" s="84">
        <v>46022</v>
      </c>
      <c r="O1045" s="78"/>
      <c r="P1045" s="244" t="s">
        <v>62</v>
      </c>
      <c r="Q1045" s="78"/>
      <c r="R1045" s="78"/>
    </row>
    <row r="1046" spans="1:19" s="56" customFormat="1" ht="74.45" customHeight="1" x14ac:dyDescent="0.25">
      <c r="A1046" s="331" t="s">
        <v>151</v>
      </c>
      <c r="B1046" s="137" t="s">
        <v>416</v>
      </c>
      <c r="C1046" s="142" t="s">
        <v>191</v>
      </c>
      <c r="D1046" s="141" t="s">
        <v>333</v>
      </c>
      <c r="E1046" s="141" t="s">
        <v>320</v>
      </c>
      <c r="F1046" s="142">
        <v>642</v>
      </c>
      <c r="G1046" s="240">
        <v>2420</v>
      </c>
      <c r="H1046" s="142">
        <f t="shared" si="417"/>
        <v>2420</v>
      </c>
      <c r="I1046" s="273">
        <v>0</v>
      </c>
      <c r="J1046" s="273">
        <f t="shared" si="418"/>
        <v>0</v>
      </c>
      <c r="K1046" s="240">
        <f t="shared" si="419"/>
        <v>2420</v>
      </c>
      <c r="L1046" s="80"/>
      <c r="M1046" s="80" t="s">
        <v>62</v>
      </c>
      <c r="N1046" s="80" t="s">
        <v>62</v>
      </c>
      <c r="O1046" s="78">
        <v>158662.71</v>
      </c>
      <c r="P1046" s="78"/>
      <c r="Q1046" s="78"/>
      <c r="R1046" s="78"/>
    </row>
    <row r="1047" spans="1:19" ht="15.75" x14ac:dyDescent="0.2">
      <c r="A1047" s="332"/>
      <c r="B1047" s="146" t="s">
        <v>70</v>
      </c>
      <c r="C1047" s="242"/>
      <c r="D1047" s="242" t="s">
        <v>62</v>
      </c>
      <c r="E1047" s="242"/>
      <c r="F1047" s="242"/>
      <c r="G1047" s="240">
        <f>G1046</f>
        <v>2420</v>
      </c>
      <c r="H1047" s="142">
        <f t="shared" si="417"/>
        <v>2420</v>
      </c>
      <c r="I1047" s="273">
        <f>I1046</f>
        <v>0</v>
      </c>
      <c r="J1047" s="273">
        <f t="shared" si="418"/>
        <v>0</v>
      </c>
      <c r="K1047" s="240">
        <f t="shared" si="419"/>
        <v>2420</v>
      </c>
      <c r="L1047" s="240" t="s">
        <v>62</v>
      </c>
      <c r="M1047" s="84">
        <v>46022</v>
      </c>
      <c r="N1047" s="84">
        <v>46022</v>
      </c>
      <c r="O1047" s="78"/>
      <c r="P1047" s="244" t="s">
        <v>62</v>
      </c>
      <c r="Q1047" s="78"/>
      <c r="R1047" s="78"/>
    </row>
    <row r="1048" spans="1:19" x14ac:dyDescent="0.25">
      <c r="A1048" s="332"/>
      <c r="B1048" s="147" t="s">
        <v>76</v>
      </c>
      <c r="C1048" s="242"/>
      <c r="D1048" s="242"/>
      <c r="E1048" s="242"/>
      <c r="F1048" s="242"/>
      <c r="G1048" s="240" t="s">
        <v>62</v>
      </c>
      <c r="H1048" s="142" t="str">
        <f t="shared" si="417"/>
        <v>X</v>
      </c>
      <c r="I1048" s="273" t="s">
        <v>62</v>
      </c>
      <c r="J1048" s="273" t="str">
        <f t="shared" si="418"/>
        <v>X</v>
      </c>
      <c r="K1048" s="240" t="str">
        <f t="shared" si="419"/>
        <v>X</v>
      </c>
      <c r="L1048" s="240" t="s">
        <v>62</v>
      </c>
      <c r="M1048" s="240"/>
      <c r="N1048" s="240"/>
      <c r="O1048" s="244" t="s">
        <v>62</v>
      </c>
      <c r="P1048" s="244" t="s">
        <v>62</v>
      </c>
      <c r="Q1048" s="244" t="s">
        <v>62</v>
      </c>
      <c r="R1048" s="244" t="s">
        <v>62</v>
      </c>
      <c r="S1048" s="56"/>
    </row>
    <row r="1049" spans="1:19" ht="65.45" customHeight="1" x14ac:dyDescent="0.2">
      <c r="A1049" s="332"/>
      <c r="B1049" s="148" t="s">
        <v>192</v>
      </c>
      <c r="C1049" s="242"/>
      <c r="D1049" s="242" t="s">
        <v>62</v>
      </c>
      <c r="E1049" s="242"/>
      <c r="F1049" s="242"/>
      <c r="G1049" s="240">
        <f>G1046</f>
        <v>2420</v>
      </c>
      <c r="H1049" s="142">
        <f t="shared" si="417"/>
        <v>2420</v>
      </c>
      <c r="I1049" s="273">
        <f>I1046</f>
        <v>0</v>
      </c>
      <c r="J1049" s="273">
        <f t="shared" si="418"/>
        <v>0</v>
      </c>
      <c r="K1049" s="240">
        <f t="shared" si="419"/>
        <v>2420</v>
      </c>
      <c r="L1049" s="240" t="s">
        <v>62</v>
      </c>
      <c r="M1049" s="84">
        <v>46022</v>
      </c>
      <c r="N1049" s="84">
        <v>46022</v>
      </c>
      <c r="O1049" s="78"/>
      <c r="P1049" s="244" t="s">
        <v>62</v>
      </c>
      <c r="Q1049" s="78"/>
      <c r="R1049" s="78"/>
    </row>
    <row r="1050" spans="1:19" ht="15" customHeight="1" x14ac:dyDescent="0.25">
      <c r="A1050" s="332"/>
      <c r="B1050" s="147" t="s">
        <v>193</v>
      </c>
      <c r="C1050" s="242"/>
      <c r="D1050" s="242"/>
      <c r="E1050" s="242"/>
      <c r="F1050" s="242"/>
      <c r="G1050" s="240" t="s">
        <v>62</v>
      </c>
      <c r="H1050" s="142" t="str">
        <f t="shared" si="417"/>
        <v>X</v>
      </c>
      <c r="I1050" s="273" t="s">
        <v>62</v>
      </c>
      <c r="J1050" s="273" t="str">
        <f t="shared" si="418"/>
        <v>X</v>
      </c>
      <c r="K1050" s="240" t="str">
        <f t="shared" si="419"/>
        <v>X</v>
      </c>
      <c r="L1050" s="240" t="s">
        <v>62</v>
      </c>
      <c r="M1050" s="240"/>
      <c r="N1050" s="240"/>
      <c r="O1050" s="244" t="s">
        <v>62</v>
      </c>
      <c r="P1050" s="244" t="s">
        <v>62</v>
      </c>
      <c r="Q1050" s="244" t="s">
        <v>62</v>
      </c>
      <c r="R1050" s="244" t="s">
        <v>62</v>
      </c>
      <c r="S1050" s="56"/>
    </row>
    <row r="1051" spans="1:19" ht="38.65" customHeight="1" x14ac:dyDescent="0.2">
      <c r="A1051" s="332"/>
      <c r="B1051" s="148" t="s">
        <v>330</v>
      </c>
      <c r="C1051" s="242"/>
      <c r="D1051" s="242" t="s">
        <v>62</v>
      </c>
      <c r="E1051" s="242"/>
      <c r="F1051" s="242"/>
      <c r="G1051" s="240">
        <f>G1049</f>
        <v>2420</v>
      </c>
      <c r="H1051" s="142">
        <f t="shared" si="417"/>
        <v>2420</v>
      </c>
      <c r="I1051" s="273">
        <f>I1049</f>
        <v>0</v>
      </c>
      <c r="J1051" s="273">
        <f t="shared" si="418"/>
        <v>0</v>
      </c>
      <c r="K1051" s="240">
        <f t="shared" si="419"/>
        <v>2420</v>
      </c>
      <c r="L1051" s="240" t="s">
        <v>62</v>
      </c>
      <c r="M1051" s="84">
        <v>46022</v>
      </c>
      <c r="N1051" s="84">
        <v>46022</v>
      </c>
      <c r="O1051" s="78"/>
      <c r="P1051" s="244" t="s">
        <v>62</v>
      </c>
      <c r="Q1051" s="78"/>
      <c r="R1051" s="78"/>
    </row>
    <row r="1052" spans="1:19" ht="21" customHeight="1" x14ac:dyDescent="0.25">
      <c r="A1052" s="332"/>
      <c r="B1052" s="147" t="s">
        <v>71</v>
      </c>
      <c r="C1052" s="242"/>
      <c r="D1052" s="242"/>
      <c r="E1052" s="242"/>
      <c r="F1052" s="242"/>
      <c r="G1052" s="240" t="s">
        <v>62</v>
      </c>
      <c r="H1052" s="142" t="str">
        <f t="shared" si="417"/>
        <v>X</v>
      </c>
      <c r="I1052" s="273" t="s">
        <v>62</v>
      </c>
      <c r="J1052" s="273" t="str">
        <f t="shared" si="418"/>
        <v>X</v>
      </c>
      <c r="K1052" s="240" t="str">
        <f t="shared" si="419"/>
        <v>X</v>
      </c>
      <c r="L1052" s="240" t="s">
        <v>62</v>
      </c>
      <c r="M1052" s="240"/>
      <c r="N1052" s="240"/>
      <c r="O1052" s="244" t="s">
        <v>62</v>
      </c>
      <c r="P1052" s="244" t="s">
        <v>62</v>
      </c>
      <c r="Q1052" s="244" t="s">
        <v>62</v>
      </c>
      <c r="R1052" s="244" t="s">
        <v>62</v>
      </c>
      <c r="S1052" s="56"/>
    </row>
    <row r="1053" spans="1:19" ht="21" customHeight="1" x14ac:dyDescent="0.2">
      <c r="A1053" s="333"/>
      <c r="B1053" s="148" t="s">
        <v>72</v>
      </c>
      <c r="C1053" s="242"/>
      <c r="D1053" s="242" t="s">
        <v>62</v>
      </c>
      <c r="E1053" s="242"/>
      <c r="F1053" s="242"/>
      <c r="G1053" s="240">
        <f>G1051</f>
        <v>2420</v>
      </c>
      <c r="H1053" s="142">
        <f t="shared" si="417"/>
        <v>2420</v>
      </c>
      <c r="I1053" s="273">
        <f>I1051</f>
        <v>0</v>
      </c>
      <c r="J1053" s="273">
        <f t="shared" si="418"/>
        <v>0</v>
      </c>
      <c r="K1053" s="240">
        <f t="shared" si="419"/>
        <v>2420</v>
      </c>
      <c r="L1053" s="240" t="s">
        <v>62</v>
      </c>
      <c r="M1053" s="84">
        <v>46022</v>
      </c>
      <c r="N1053" s="84">
        <v>46022</v>
      </c>
      <c r="O1053" s="78"/>
      <c r="P1053" s="244" t="s">
        <v>62</v>
      </c>
      <c r="Q1053" s="78"/>
      <c r="R1053" s="78"/>
    </row>
    <row r="1054" spans="1:19" s="56" customFormat="1" ht="74.45" customHeight="1" x14ac:dyDescent="0.25">
      <c r="A1054" s="331" t="s">
        <v>150</v>
      </c>
      <c r="B1054" s="137" t="s">
        <v>416</v>
      </c>
      <c r="C1054" s="142" t="s">
        <v>191</v>
      </c>
      <c r="D1054" s="141" t="s">
        <v>333</v>
      </c>
      <c r="E1054" s="141" t="s">
        <v>320</v>
      </c>
      <c r="F1054" s="142">
        <v>642</v>
      </c>
      <c r="G1054" s="80">
        <v>2710</v>
      </c>
      <c r="H1054" s="142">
        <f t="shared" si="417"/>
        <v>2710</v>
      </c>
      <c r="I1054" s="80">
        <v>0</v>
      </c>
      <c r="J1054" s="80">
        <f t="shared" si="418"/>
        <v>0</v>
      </c>
      <c r="K1054" s="80">
        <f t="shared" si="419"/>
        <v>2710</v>
      </c>
      <c r="L1054" s="80"/>
      <c r="M1054" s="80" t="s">
        <v>62</v>
      </c>
      <c r="N1054" s="80" t="s">
        <v>62</v>
      </c>
      <c r="O1054" s="78">
        <v>185903.8</v>
      </c>
      <c r="P1054" s="78"/>
      <c r="Q1054" s="78">
        <v>235921.66</v>
      </c>
      <c r="R1054" s="78"/>
    </row>
    <row r="1055" spans="1:19" ht="15.75" x14ac:dyDescent="0.2">
      <c r="A1055" s="332"/>
      <c r="B1055" s="146" t="s">
        <v>70</v>
      </c>
      <c r="C1055" s="242"/>
      <c r="D1055" s="242" t="s">
        <v>62</v>
      </c>
      <c r="E1055" s="242"/>
      <c r="F1055" s="242"/>
      <c r="G1055" s="240">
        <f>G1054</f>
        <v>2710</v>
      </c>
      <c r="H1055" s="142">
        <f t="shared" si="417"/>
        <v>2710</v>
      </c>
      <c r="I1055" s="273">
        <f>I1054</f>
        <v>0</v>
      </c>
      <c r="J1055" s="273">
        <f t="shared" si="418"/>
        <v>0</v>
      </c>
      <c r="K1055" s="240">
        <f t="shared" si="419"/>
        <v>2710</v>
      </c>
      <c r="L1055" s="240" t="s">
        <v>62</v>
      </c>
      <c r="M1055" s="84">
        <v>46022</v>
      </c>
      <c r="N1055" s="84">
        <v>46022</v>
      </c>
      <c r="O1055" s="78"/>
      <c r="P1055" s="244" t="s">
        <v>62</v>
      </c>
      <c r="Q1055" s="78"/>
      <c r="R1055" s="78"/>
    </row>
    <row r="1056" spans="1:19" x14ac:dyDescent="0.25">
      <c r="A1056" s="332"/>
      <c r="B1056" s="147" t="s">
        <v>76</v>
      </c>
      <c r="C1056" s="242"/>
      <c r="D1056" s="242"/>
      <c r="E1056" s="242"/>
      <c r="F1056" s="242"/>
      <c r="G1056" s="240" t="s">
        <v>62</v>
      </c>
      <c r="H1056" s="142" t="str">
        <f t="shared" si="417"/>
        <v>X</v>
      </c>
      <c r="I1056" s="273" t="s">
        <v>62</v>
      </c>
      <c r="J1056" s="273" t="str">
        <f t="shared" si="418"/>
        <v>X</v>
      </c>
      <c r="K1056" s="240" t="str">
        <f t="shared" si="419"/>
        <v>X</v>
      </c>
      <c r="L1056" s="240" t="s">
        <v>62</v>
      </c>
      <c r="M1056" s="240"/>
      <c r="N1056" s="240"/>
      <c r="O1056" s="244" t="s">
        <v>62</v>
      </c>
      <c r="P1056" s="244" t="s">
        <v>62</v>
      </c>
      <c r="Q1056" s="244" t="s">
        <v>62</v>
      </c>
      <c r="R1056" s="244" t="s">
        <v>62</v>
      </c>
      <c r="S1056" s="56"/>
    </row>
    <row r="1057" spans="1:19" ht="65.45" customHeight="1" x14ac:dyDescent="0.2">
      <c r="A1057" s="332"/>
      <c r="B1057" s="148" t="s">
        <v>192</v>
      </c>
      <c r="C1057" s="242"/>
      <c r="D1057" s="242" t="s">
        <v>62</v>
      </c>
      <c r="E1057" s="242"/>
      <c r="F1057" s="242"/>
      <c r="G1057" s="240">
        <f>G1054</f>
        <v>2710</v>
      </c>
      <c r="H1057" s="142">
        <f t="shared" si="417"/>
        <v>2710</v>
      </c>
      <c r="I1057" s="273">
        <f>I1054</f>
        <v>0</v>
      </c>
      <c r="J1057" s="273">
        <f t="shared" si="418"/>
        <v>0</v>
      </c>
      <c r="K1057" s="240">
        <f t="shared" si="419"/>
        <v>2710</v>
      </c>
      <c r="L1057" s="240" t="s">
        <v>62</v>
      </c>
      <c r="M1057" s="84">
        <v>46022</v>
      </c>
      <c r="N1057" s="84">
        <v>46022</v>
      </c>
      <c r="O1057" s="78"/>
      <c r="P1057" s="244" t="s">
        <v>62</v>
      </c>
      <c r="Q1057" s="78"/>
      <c r="R1057" s="78"/>
    </row>
    <row r="1058" spans="1:19" ht="15" customHeight="1" x14ac:dyDescent="0.25">
      <c r="A1058" s="332"/>
      <c r="B1058" s="147" t="s">
        <v>193</v>
      </c>
      <c r="C1058" s="242"/>
      <c r="D1058" s="242"/>
      <c r="E1058" s="242"/>
      <c r="F1058" s="242"/>
      <c r="G1058" s="240" t="s">
        <v>62</v>
      </c>
      <c r="H1058" s="142" t="str">
        <f t="shared" si="417"/>
        <v>X</v>
      </c>
      <c r="I1058" s="273" t="s">
        <v>62</v>
      </c>
      <c r="J1058" s="273" t="str">
        <f t="shared" si="418"/>
        <v>X</v>
      </c>
      <c r="K1058" s="240" t="str">
        <f t="shared" si="419"/>
        <v>X</v>
      </c>
      <c r="L1058" s="240" t="s">
        <v>62</v>
      </c>
      <c r="M1058" s="240"/>
      <c r="N1058" s="240"/>
      <c r="O1058" s="244" t="s">
        <v>62</v>
      </c>
      <c r="P1058" s="244" t="s">
        <v>62</v>
      </c>
      <c r="Q1058" s="244" t="s">
        <v>62</v>
      </c>
      <c r="R1058" s="244" t="s">
        <v>62</v>
      </c>
      <c r="S1058" s="56"/>
    </row>
    <row r="1059" spans="1:19" ht="38.65" customHeight="1" x14ac:dyDescent="0.2">
      <c r="A1059" s="332"/>
      <c r="B1059" s="148" t="s">
        <v>330</v>
      </c>
      <c r="C1059" s="242"/>
      <c r="D1059" s="242" t="s">
        <v>62</v>
      </c>
      <c r="E1059" s="242"/>
      <c r="F1059" s="242"/>
      <c r="G1059" s="240">
        <f>G1057</f>
        <v>2710</v>
      </c>
      <c r="H1059" s="142">
        <f t="shared" si="417"/>
        <v>2710</v>
      </c>
      <c r="I1059" s="273">
        <f>I1057</f>
        <v>0</v>
      </c>
      <c r="J1059" s="273">
        <f t="shared" si="418"/>
        <v>0</v>
      </c>
      <c r="K1059" s="240">
        <f t="shared" si="419"/>
        <v>2710</v>
      </c>
      <c r="L1059" s="240" t="s">
        <v>62</v>
      </c>
      <c r="M1059" s="84">
        <v>46022</v>
      </c>
      <c r="N1059" s="84">
        <v>46022</v>
      </c>
      <c r="O1059" s="78"/>
      <c r="P1059" s="244" t="s">
        <v>62</v>
      </c>
      <c r="Q1059" s="78"/>
      <c r="R1059" s="78"/>
    </row>
    <row r="1060" spans="1:19" ht="21" customHeight="1" x14ac:dyDescent="0.25">
      <c r="A1060" s="332"/>
      <c r="B1060" s="147" t="s">
        <v>71</v>
      </c>
      <c r="C1060" s="242"/>
      <c r="D1060" s="242"/>
      <c r="E1060" s="242"/>
      <c r="F1060" s="242"/>
      <c r="G1060" s="240" t="s">
        <v>62</v>
      </c>
      <c r="H1060" s="142" t="str">
        <f t="shared" si="417"/>
        <v>X</v>
      </c>
      <c r="I1060" s="273" t="s">
        <v>62</v>
      </c>
      <c r="J1060" s="273" t="str">
        <f t="shared" si="418"/>
        <v>X</v>
      </c>
      <c r="K1060" s="240" t="str">
        <f t="shared" si="419"/>
        <v>X</v>
      </c>
      <c r="L1060" s="240" t="s">
        <v>62</v>
      </c>
      <c r="M1060" s="240"/>
      <c r="N1060" s="240"/>
      <c r="O1060" s="244" t="s">
        <v>62</v>
      </c>
      <c r="P1060" s="244" t="s">
        <v>62</v>
      </c>
      <c r="Q1060" s="244" t="s">
        <v>62</v>
      </c>
      <c r="R1060" s="244" t="s">
        <v>62</v>
      </c>
      <c r="S1060" s="56"/>
    </row>
    <row r="1061" spans="1:19" ht="21" customHeight="1" x14ac:dyDescent="0.2">
      <c r="A1061" s="333"/>
      <c r="B1061" s="148" t="s">
        <v>72</v>
      </c>
      <c r="C1061" s="242"/>
      <c r="D1061" s="242" t="s">
        <v>62</v>
      </c>
      <c r="E1061" s="242"/>
      <c r="F1061" s="242"/>
      <c r="G1061" s="240">
        <f>G1059</f>
        <v>2710</v>
      </c>
      <c r="H1061" s="142">
        <f t="shared" si="417"/>
        <v>2710</v>
      </c>
      <c r="I1061" s="273">
        <f>I1059</f>
        <v>0</v>
      </c>
      <c r="J1061" s="273">
        <f t="shared" si="418"/>
        <v>0</v>
      </c>
      <c r="K1061" s="240">
        <f t="shared" si="419"/>
        <v>2710</v>
      </c>
      <c r="L1061" s="240" t="s">
        <v>62</v>
      </c>
      <c r="M1061" s="84">
        <v>46022</v>
      </c>
      <c r="N1061" s="84">
        <v>46022</v>
      </c>
      <c r="O1061" s="78"/>
      <c r="P1061" s="244" t="s">
        <v>62</v>
      </c>
      <c r="Q1061" s="78"/>
      <c r="R1061" s="78"/>
    </row>
    <row r="1062" spans="1:19" s="56" customFormat="1" ht="74.45" customHeight="1" x14ac:dyDescent="0.25">
      <c r="A1062" s="331" t="s">
        <v>149</v>
      </c>
      <c r="B1062" s="137" t="s">
        <v>416</v>
      </c>
      <c r="C1062" s="142" t="s">
        <v>191</v>
      </c>
      <c r="D1062" s="141" t="s">
        <v>333</v>
      </c>
      <c r="E1062" s="141" t="s">
        <v>320</v>
      </c>
      <c r="F1062" s="142">
        <v>642</v>
      </c>
      <c r="G1062" s="240">
        <v>1040</v>
      </c>
      <c r="H1062" s="142">
        <f t="shared" si="417"/>
        <v>1040</v>
      </c>
      <c r="I1062" s="273">
        <v>0</v>
      </c>
      <c r="J1062" s="273">
        <f t="shared" si="418"/>
        <v>0</v>
      </c>
      <c r="K1062" s="240">
        <f t="shared" si="419"/>
        <v>1040</v>
      </c>
      <c r="L1062" s="80"/>
      <c r="M1062" s="80" t="s">
        <v>62</v>
      </c>
      <c r="N1062" s="80" t="s">
        <v>62</v>
      </c>
      <c r="O1062" s="78">
        <v>5041699.4800000004</v>
      </c>
      <c r="P1062" s="78"/>
      <c r="Q1062" s="78">
        <v>52410</v>
      </c>
      <c r="R1062" s="78"/>
    </row>
    <row r="1063" spans="1:19" ht="15.75" x14ac:dyDescent="0.2">
      <c r="A1063" s="332"/>
      <c r="B1063" s="146" t="s">
        <v>70</v>
      </c>
      <c r="C1063" s="242"/>
      <c r="D1063" s="242" t="s">
        <v>62</v>
      </c>
      <c r="E1063" s="242"/>
      <c r="F1063" s="242"/>
      <c r="G1063" s="240">
        <f t="shared" ref="G1063:I1063" si="427">G1062</f>
        <v>1040</v>
      </c>
      <c r="H1063" s="142">
        <f t="shared" si="417"/>
        <v>1040</v>
      </c>
      <c r="I1063" s="273">
        <f t="shared" si="427"/>
        <v>0</v>
      </c>
      <c r="J1063" s="273">
        <f t="shared" si="418"/>
        <v>0</v>
      </c>
      <c r="K1063" s="240">
        <f t="shared" si="419"/>
        <v>1040</v>
      </c>
      <c r="L1063" s="240" t="s">
        <v>62</v>
      </c>
      <c r="M1063" s="84">
        <v>46022</v>
      </c>
      <c r="N1063" s="84">
        <v>46022</v>
      </c>
      <c r="O1063" s="78"/>
      <c r="P1063" s="244" t="s">
        <v>62</v>
      </c>
      <c r="Q1063" s="78"/>
      <c r="R1063" s="78"/>
    </row>
    <row r="1064" spans="1:19" x14ac:dyDescent="0.25">
      <c r="A1064" s="332"/>
      <c r="B1064" s="147" t="s">
        <v>76</v>
      </c>
      <c r="C1064" s="242"/>
      <c r="D1064" s="242"/>
      <c r="E1064" s="242"/>
      <c r="F1064" s="242"/>
      <c r="G1064" s="240" t="s">
        <v>62</v>
      </c>
      <c r="H1064" s="142" t="str">
        <f t="shared" si="417"/>
        <v>X</v>
      </c>
      <c r="I1064" s="273" t="s">
        <v>62</v>
      </c>
      <c r="J1064" s="273" t="str">
        <f t="shared" si="418"/>
        <v>X</v>
      </c>
      <c r="K1064" s="240" t="str">
        <f t="shared" si="419"/>
        <v>X</v>
      </c>
      <c r="L1064" s="240" t="s">
        <v>62</v>
      </c>
      <c r="M1064" s="240"/>
      <c r="N1064" s="240"/>
      <c r="O1064" s="244" t="s">
        <v>62</v>
      </c>
      <c r="P1064" s="244" t="s">
        <v>62</v>
      </c>
      <c r="Q1064" s="244" t="s">
        <v>62</v>
      </c>
      <c r="R1064" s="244" t="s">
        <v>62</v>
      </c>
      <c r="S1064" s="56"/>
    </row>
    <row r="1065" spans="1:19" ht="65.45" customHeight="1" x14ac:dyDescent="0.2">
      <c r="A1065" s="332"/>
      <c r="B1065" s="148" t="s">
        <v>192</v>
      </c>
      <c r="C1065" s="242"/>
      <c r="D1065" s="242" t="s">
        <v>62</v>
      </c>
      <c r="E1065" s="242"/>
      <c r="F1065" s="242"/>
      <c r="G1065" s="240">
        <f t="shared" ref="G1065:I1065" si="428">G1062</f>
        <v>1040</v>
      </c>
      <c r="H1065" s="142">
        <f t="shared" si="417"/>
        <v>1040</v>
      </c>
      <c r="I1065" s="273">
        <f t="shared" si="428"/>
        <v>0</v>
      </c>
      <c r="J1065" s="273">
        <f t="shared" si="418"/>
        <v>0</v>
      </c>
      <c r="K1065" s="240">
        <f t="shared" si="419"/>
        <v>1040</v>
      </c>
      <c r="L1065" s="240" t="s">
        <v>62</v>
      </c>
      <c r="M1065" s="84">
        <v>46022</v>
      </c>
      <c r="N1065" s="84">
        <v>46022</v>
      </c>
      <c r="O1065" s="78"/>
      <c r="P1065" s="244" t="s">
        <v>62</v>
      </c>
      <c r="Q1065" s="78"/>
      <c r="R1065" s="78"/>
    </row>
    <row r="1066" spans="1:19" ht="15" customHeight="1" x14ac:dyDescent="0.25">
      <c r="A1066" s="332"/>
      <c r="B1066" s="147" t="s">
        <v>193</v>
      </c>
      <c r="C1066" s="242"/>
      <c r="D1066" s="242"/>
      <c r="E1066" s="242"/>
      <c r="F1066" s="242"/>
      <c r="G1066" s="240" t="s">
        <v>62</v>
      </c>
      <c r="H1066" s="142" t="str">
        <f t="shared" si="417"/>
        <v>X</v>
      </c>
      <c r="I1066" s="273" t="s">
        <v>62</v>
      </c>
      <c r="J1066" s="273" t="str">
        <f t="shared" si="418"/>
        <v>X</v>
      </c>
      <c r="K1066" s="240" t="str">
        <f t="shared" si="419"/>
        <v>X</v>
      </c>
      <c r="L1066" s="240" t="s">
        <v>62</v>
      </c>
      <c r="M1066" s="240"/>
      <c r="N1066" s="240"/>
      <c r="O1066" s="244" t="s">
        <v>62</v>
      </c>
      <c r="P1066" s="244" t="s">
        <v>62</v>
      </c>
      <c r="Q1066" s="244" t="s">
        <v>62</v>
      </c>
      <c r="R1066" s="244" t="s">
        <v>62</v>
      </c>
      <c r="S1066" s="56"/>
    </row>
    <row r="1067" spans="1:19" ht="38.65" customHeight="1" x14ac:dyDescent="0.2">
      <c r="A1067" s="332"/>
      <c r="B1067" s="148" t="s">
        <v>330</v>
      </c>
      <c r="C1067" s="242"/>
      <c r="D1067" s="242" t="s">
        <v>62</v>
      </c>
      <c r="E1067" s="242"/>
      <c r="F1067" s="242"/>
      <c r="G1067" s="240">
        <f t="shared" ref="G1067:I1067" si="429">G1065</f>
        <v>1040</v>
      </c>
      <c r="H1067" s="142">
        <f t="shared" si="417"/>
        <v>1040</v>
      </c>
      <c r="I1067" s="273">
        <f t="shared" si="429"/>
        <v>0</v>
      </c>
      <c r="J1067" s="273">
        <f t="shared" si="418"/>
        <v>0</v>
      </c>
      <c r="K1067" s="240">
        <f t="shared" si="419"/>
        <v>1040</v>
      </c>
      <c r="L1067" s="240" t="s">
        <v>62</v>
      </c>
      <c r="M1067" s="84">
        <v>46022</v>
      </c>
      <c r="N1067" s="84">
        <v>46022</v>
      </c>
      <c r="O1067" s="78"/>
      <c r="P1067" s="244" t="s">
        <v>62</v>
      </c>
      <c r="Q1067" s="78"/>
      <c r="R1067" s="78"/>
    </row>
    <row r="1068" spans="1:19" ht="21" customHeight="1" x14ac:dyDescent="0.25">
      <c r="A1068" s="332"/>
      <c r="B1068" s="147" t="s">
        <v>71</v>
      </c>
      <c r="C1068" s="242"/>
      <c r="D1068" s="242"/>
      <c r="E1068" s="242"/>
      <c r="F1068" s="242"/>
      <c r="G1068" s="240" t="s">
        <v>62</v>
      </c>
      <c r="H1068" s="142" t="str">
        <f t="shared" si="417"/>
        <v>X</v>
      </c>
      <c r="I1068" s="273" t="s">
        <v>62</v>
      </c>
      <c r="J1068" s="273" t="str">
        <f t="shared" si="418"/>
        <v>X</v>
      </c>
      <c r="K1068" s="240" t="str">
        <f t="shared" si="419"/>
        <v>X</v>
      </c>
      <c r="L1068" s="240" t="s">
        <v>62</v>
      </c>
      <c r="M1068" s="240"/>
      <c r="N1068" s="240"/>
      <c r="O1068" s="244" t="s">
        <v>62</v>
      </c>
      <c r="P1068" s="244" t="s">
        <v>62</v>
      </c>
      <c r="Q1068" s="244" t="s">
        <v>62</v>
      </c>
      <c r="R1068" s="244" t="s">
        <v>62</v>
      </c>
      <c r="S1068" s="56"/>
    </row>
    <row r="1069" spans="1:19" ht="21" customHeight="1" x14ac:dyDescent="0.2">
      <c r="A1069" s="333"/>
      <c r="B1069" s="148" t="s">
        <v>72</v>
      </c>
      <c r="C1069" s="242"/>
      <c r="D1069" s="242" t="s">
        <v>62</v>
      </c>
      <c r="E1069" s="242"/>
      <c r="F1069" s="242"/>
      <c r="G1069" s="240">
        <f t="shared" ref="G1069:I1069" si="430">G1067</f>
        <v>1040</v>
      </c>
      <c r="H1069" s="142">
        <f t="shared" si="417"/>
        <v>1040</v>
      </c>
      <c r="I1069" s="273">
        <f t="shared" si="430"/>
        <v>0</v>
      </c>
      <c r="J1069" s="273">
        <f t="shared" si="418"/>
        <v>0</v>
      </c>
      <c r="K1069" s="240">
        <f t="shared" si="419"/>
        <v>1040</v>
      </c>
      <c r="L1069" s="240" t="s">
        <v>62</v>
      </c>
      <c r="M1069" s="84">
        <v>46022</v>
      </c>
      <c r="N1069" s="84">
        <v>46022</v>
      </c>
      <c r="O1069" s="78"/>
      <c r="P1069" s="244" t="s">
        <v>62</v>
      </c>
      <c r="Q1069" s="78"/>
      <c r="R1069" s="78"/>
    </row>
    <row r="1070" spans="1:19" s="56" customFormat="1" ht="74.45" customHeight="1" x14ac:dyDescent="0.25">
      <c r="A1070" s="331" t="s">
        <v>148</v>
      </c>
      <c r="B1070" s="137" t="s">
        <v>416</v>
      </c>
      <c r="C1070" s="142" t="s">
        <v>191</v>
      </c>
      <c r="D1070" s="141" t="s">
        <v>333</v>
      </c>
      <c r="E1070" s="141" t="s">
        <v>320</v>
      </c>
      <c r="F1070" s="142">
        <v>642</v>
      </c>
      <c r="G1070" s="240">
        <f>1982+1</f>
        <v>1983</v>
      </c>
      <c r="H1070" s="142">
        <f t="shared" si="417"/>
        <v>1983</v>
      </c>
      <c r="I1070" s="273">
        <v>0</v>
      </c>
      <c r="J1070" s="273">
        <f t="shared" si="418"/>
        <v>0</v>
      </c>
      <c r="K1070" s="240">
        <f t="shared" si="419"/>
        <v>1983</v>
      </c>
      <c r="L1070" s="80"/>
      <c r="M1070" s="80" t="s">
        <v>62</v>
      </c>
      <c r="N1070" s="80" t="s">
        <v>62</v>
      </c>
      <c r="O1070" s="78">
        <v>70071.23</v>
      </c>
      <c r="P1070" s="78"/>
      <c r="Q1070" s="78">
        <v>235921.66</v>
      </c>
      <c r="R1070" s="78"/>
    </row>
    <row r="1071" spans="1:19" ht="15.75" x14ac:dyDescent="0.2">
      <c r="A1071" s="332"/>
      <c r="B1071" s="146" t="s">
        <v>70</v>
      </c>
      <c r="C1071" s="242"/>
      <c r="D1071" s="242" t="s">
        <v>62</v>
      </c>
      <c r="E1071" s="242"/>
      <c r="F1071" s="242"/>
      <c r="G1071" s="240">
        <f>G1070</f>
        <v>1983</v>
      </c>
      <c r="H1071" s="142">
        <f t="shared" si="417"/>
        <v>1983</v>
      </c>
      <c r="I1071" s="273">
        <f>I1070</f>
        <v>0</v>
      </c>
      <c r="J1071" s="273">
        <f t="shared" si="418"/>
        <v>0</v>
      </c>
      <c r="K1071" s="240">
        <f t="shared" si="419"/>
        <v>1983</v>
      </c>
      <c r="L1071" s="240" t="s">
        <v>62</v>
      </c>
      <c r="M1071" s="84">
        <v>46022</v>
      </c>
      <c r="N1071" s="84">
        <v>46022</v>
      </c>
      <c r="O1071" s="78"/>
      <c r="P1071" s="244" t="s">
        <v>62</v>
      </c>
      <c r="Q1071" s="78"/>
      <c r="R1071" s="78"/>
    </row>
    <row r="1072" spans="1:19" x14ac:dyDescent="0.25">
      <c r="A1072" s="332"/>
      <c r="B1072" s="147" t="s">
        <v>76</v>
      </c>
      <c r="C1072" s="242"/>
      <c r="D1072" s="242"/>
      <c r="E1072" s="242"/>
      <c r="F1072" s="242"/>
      <c r="G1072" s="240" t="s">
        <v>62</v>
      </c>
      <c r="H1072" s="142" t="str">
        <f t="shared" si="417"/>
        <v>X</v>
      </c>
      <c r="I1072" s="273" t="s">
        <v>62</v>
      </c>
      <c r="J1072" s="273" t="str">
        <f t="shared" si="418"/>
        <v>X</v>
      </c>
      <c r="K1072" s="240" t="str">
        <f t="shared" si="419"/>
        <v>X</v>
      </c>
      <c r="L1072" s="240" t="s">
        <v>62</v>
      </c>
      <c r="M1072" s="240"/>
      <c r="N1072" s="240"/>
      <c r="O1072" s="244" t="s">
        <v>62</v>
      </c>
      <c r="P1072" s="244" t="s">
        <v>62</v>
      </c>
      <c r="Q1072" s="244" t="s">
        <v>62</v>
      </c>
      <c r="R1072" s="244" t="s">
        <v>62</v>
      </c>
      <c r="S1072" s="56"/>
    </row>
    <row r="1073" spans="1:19" ht="65.45" customHeight="1" x14ac:dyDescent="0.2">
      <c r="A1073" s="332"/>
      <c r="B1073" s="148" t="s">
        <v>192</v>
      </c>
      <c r="C1073" s="242"/>
      <c r="D1073" s="242" t="s">
        <v>62</v>
      </c>
      <c r="E1073" s="242"/>
      <c r="F1073" s="242"/>
      <c r="G1073" s="240">
        <f>G1070</f>
        <v>1983</v>
      </c>
      <c r="H1073" s="142">
        <f t="shared" si="417"/>
        <v>1983</v>
      </c>
      <c r="I1073" s="273">
        <f>I1070</f>
        <v>0</v>
      </c>
      <c r="J1073" s="273">
        <f t="shared" si="418"/>
        <v>0</v>
      </c>
      <c r="K1073" s="240">
        <f t="shared" si="419"/>
        <v>1983</v>
      </c>
      <c r="L1073" s="240" t="s">
        <v>62</v>
      </c>
      <c r="M1073" s="84">
        <v>46022</v>
      </c>
      <c r="N1073" s="84">
        <v>46022</v>
      </c>
      <c r="O1073" s="78"/>
      <c r="P1073" s="244" t="s">
        <v>62</v>
      </c>
      <c r="Q1073" s="78"/>
      <c r="R1073" s="78"/>
    </row>
    <row r="1074" spans="1:19" ht="15" customHeight="1" x14ac:dyDescent="0.25">
      <c r="A1074" s="332"/>
      <c r="B1074" s="147" t="s">
        <v>193</v>
      </c>
      <c r="C1074" s="242"/>
      <c r="D1074" s="242"/>
      <c r="E1074" s="242"/>
      <c r="F1074" s="242"/>
      <c r="G1074" s="240" t="s">
        <v>62</v>
      </c>
      <c r="H1074" s="142" t="str">
        <f t="shared" si="417"/>
        <v>X</v>
      </c>
      <c r="I1074" s="273" t="s">
        <v>62</v>
      </c>
      <c r="J1074" s="273" t="str">
        <f t="shared" si="418"/>
        <v>X</v>
      </c>
      <c r="K1074" s="240" t="str">
        <f t="shared" si="419"/>
        <v>X</v>
      </c>
      <c r="L1074" s="240" t="s">
        <v>62</v>
      </c>
      <c r="M1074" s="240"/>
      <c r="N1074" s="240"/>
      <c r="O1074" s="244" t="s">
        <v>62</v>
      </c>
      <c r="P1074" s="244" t="s">
        <v>62</v>
      </c>
      <c r="Q1074" s="244" t="s">
        <v>62</v>
      </c>
      <c r="R1074" s="244" t="s">
        <v>62</v>
      </c>
      <c r="S1074" s="56"/>
    </row>
    <row r="1075" spans="1:19" ht="38.65" customHeight="1" x14ac:dyDescent="0.2">
      <c r="A1075" s="332"/>
      <c r="B1075" s="148" t="s">
        <v>330</v>
      </c>
      <c r="C1075" s="242"/>
      <c r="D1075" s="242" t="s">
        <v>62</v>
      </c>
      <c r="E1075" s="242"/>
      <c r="F1075" s="242"/>
      <c r="G1075" s="240">
        <f>G1073</f>
        <v>1983</v>
      </c>
      <c r="H1075" s="142">
        <f t="shared" si="417"/>
        <v>1983</v>
      </c>
      <c r="I1075" s="273">
        <f>I1073</f>
        <v>0</v>
      </c>
      <c r="J1075" s="273">
        <f t="shared" si="418"/>
        <v>0</v>
      </c>
      <c r="K1075" s="240">
        <f t="shared" si="419"/>
        <v>1983</v>
      </c>
      <c r="L1075" s="240" t="s">
        <v>62</v>
      </c>
      <c r="M1075" s="84">
        <v>46022</v>
      </c>
      <c r="N1075" s="84">
        <v>46022</v>
      </c>
      <c r="O1075" s="78"/>
      <c r="P1075" s="244" t="s">
        <v>62</v>
      </c>
      <c r="Q1075" s="78"/>
      <c r="R1075" s="78"/>
    </row>
    <row r="1076" spans="1:19" ht="21" customHeight="1" x14ac:dyDescent="0.25">
      <c r="A1076" s="332"/>
      <c r="B1076" s="147" t="s">
        <v>71</v>
      </c>
      <c r="C1076" s="242"/>
      <c r="D1076" s="242"/>
      <c r="E1076" s="242"/>
      <c r="F1076" s="242"/>
      <c r="G1076" s="240" t="s">
        <v>62</v>
      </c>
      <c r="H1076" s="142" t="str">
        <f t="shared" si="417"/>
        <v>X</v>
      </c>
      <c r="I1076" s="273" t="s">
        <v>62</v>
      </c>
      <c r="J1076" s="273" t="str">
        <f t="shared" si="418"/>
        <v>X</v>
      </c>
      <c r="K1076" s="240" t="str">
        <f t="shared" si="419"/>
        <v>X</v>
      </c>
      <c r="L1076" s="240" t="s">
        <v>62</v>
      </c>
      <c r="M1076" s="240"/>
      <c r="N1076" s="240"/>
      <c r="O1076" s="244" t="s">
        <v>62</v>
      </c>
      <c r="P1076" s="244" t="s">
        <v>62</v>
      </c>
      <c r="Q1076" s="244" t="s">
        <v>62</v>
      </c>
      <c r="R1076" s="244" t="s">
        <v>62</v>
      </c>
      <c r="S1076" s="56"/>
    </row>
    <row r="1077" spans="1:19" ht="21" customHeight="1" x14ac:dyDescent="0.2">
      <c r="A1077" s="333"/>
      <c r="B1077" s="148" t="s">
        <v>72</v>
      </c>
      <c r="C1077" s="242"/>
      <c r="D1077" s="242" t="s">
        <v>62</v>
      </c>
      <c r="E1077" s="242"/>
      <c r="F1077" s="242"/>
      <c r="G1077" s="240">
        <f>G1075</f>
        <v>1983</v>
      </c>
      <c r="H1077" s="142">
        <f t="shared" si="417"/>
        <v>1983</v>
      </c>
      <c r="I1077" s="273">
        <f>I1075</f>
        <v>0</v>
      </c>
      <c r="J1077" s="273">
        <f t="shared" si="418"/>
        <v>0</v>
      </c>
      <c r="K1077" s="240">
        <f t="shared" si="419"/>
        <v>1983</v>
      </c>
      <c r="L1077" s="240" t="s">
        <v>62</v>
      </c>
      <c r="M1077" s="84">
        <v>46022</v>
      </c>
      <c r="N1077" s="84">
        <v>46022</v>
      </c>
      <c r="O1077" s="78"/>
      <c r="P1077" s="244" t="s">
        <v>62</v>
      </c>
      <c r="Q1077" s="78"/>
      <c r="R1077" s="78"/>
    </row>
    <row r="1078" spans="1:19" s="56" customFormat="1" ht="74.45" customHeight="1" x14ac:dyDescent="0.25">
      <c r="A1078" s="331" t="s">
        <v>147</v>
      </c>
      <c r="B1078" s="137" t="s">
        <v>416</v>
      </c>
      <c r="C1078" s="142" t="s">
        <v>191</v>
      </c>
      <c r="D1078" s="141" t="s">
        <v>333</v>
      </c>
      <c r="E1078" s="141" t="s">
        <v>320</v>
      </c>
      <c r="F1078" s="142">
        <v>642</v>
      </c>
      <c r="G1078" s="240">
        <v>1727</v>
      </c>
      <c r="H1078" s="142">
        <f t="shared" si="417"/>
        <v>1727</v>
      </c>
      <c r="I1078" s="273">
        <v>0</v>
      </c>
      <c r="J1078" s="273">
        <f t="shared" si="418"/>
        <v>0</v>
      </c>
      <c r="K1078" s="240">
        <f t="shared" si="419"/>
        <v>1727</v>
      </c>
      <c r="L1078" s="80"/>
      <c r="M1078" s="80" t="s">
        <v>62</v>
      </c>
      <c r="N1078" s="80" t="s">
        <v>62</v>
      </c>
      <c r="O1078" s="78">
        <f>27685.54+500000</f>
        <v>527685.54</v>
      </c>
      <c r="P1078" s="78"/>
      <c r="Q1078" s="78"/>
      <c r="R1078" s="78"/>
    </row>
    <row r="1079" spans="1:19" ht="15.75" x14ac:dyDescent="0.2">
      <c r="A1079" s="332"/>
      <c r="B1079" s="146" t="s">
        <v>70</v>
      </c>
      <c r="C1079" s="242"/>
      <c r="D1079" s="242" t="s">
        <v>62</v>
      </c>
      <c r="E1079" s="242"/>
      <c r="F1079" s="242"/>
      <c r="G1079" s="240">
        <f>G1078</f>
        <v>1727</v>
      </c>
      <c r="H1079" s="142">
        <f t="shared" si="417"/>
        <v>1727</v>
      </c>
      <c r="I1079" s="273">
        <f>I1078</f>
        <v>0</v>
      </c>
      <c r="J1079" s="273">
        <f t="shared" si="418"/>
        <v>0</v>
      </c>
      <c r="K1079" s="240">
        <f t="shared" si="419"/>
        <v>1727</v>
      </c>
      <c r="L1079" s="240" t="s">
        <v>62</v>
      </c>
      <c r="M1079" s="84">
        <v>46022</v>
      </c>
      <c r="N1079" s="84">
        <v>46022</v>
      </c>
      <c r="O1079" s="78"/>
      <c r="P1079" s="244" t="s">
        <v>62</v>
      </c>
      <c r="Q1079" s="78"/>
      <c r="R1079" s="78"/>
    </row>
    <row r="1080" spans="1:19" x14ac:dyDescent="0.25">
      <c r="A1080" s="332"/>
      <c r="B1080" s="147" t="s">
        <v>76</v>
      </c>
      <c r="C1080" s="242"/>
      <c r="D1080" s="242"/>
      <c r="E1080" s="242"/>
      <c r="F1080" s="242"/>
      <c r="G1080" s="240" t="s">
        <v>62</v>
      </c>
      <c r="H1080" s="142" t="str">
        <f t="shared" si="417"/>
        <v>X</v>
      </c>
      <c r="I1080" s="273" t="s">
        <v>62</v>
      </c>
      <c r="J1080" s="273" t="str">
        <f t="shared" si="418"/>
        <v>X</v>
      </c>
      <c r="K1080" s="240" t="str">
        <f t="shared" si="419"/>
        <v>X</v>
      </c>
      <c r="L1080" s="240" t="s">
        <v>62</v>
      </c>
      <c r="M1080" s="240"/>
      <c r="N1080" s="240"/>
      <c r="O1080" s="244" t="s">
        <v>62</v>
      </c>
      <c r="P1080" s="244" t="s">
        <v>62</v>
      </c>
      <c r="Q1080" s="244" t="s">
        <v>62</v>
      </c>
      <c r="R1080" s="244" t="s">
        <v>62</v>
      </c>
      <c r="S1080" s="56"/>
    </row>
    <row r="1081" spans="1:19" ht="65.45" customHeight="1" x14ac:dyDescent="0.2">
      <c r="A1081" s="332"/>
      <c r="B1081" s="148" t="s">
        <v>192</v>
      </c>
      <c r="C1081" s="242"/>
      <c r="D1081" s="242" t="s">
        <v>62</v>
      </c>
      <c r="E1081" s="242"/>
      <c r="F1081" s="242"/>
      <c r="G1081" s="240">
        <f>G1078</f>
        <v>1727</v>
      </c>
      <c r="H1081" s="142">
        <f t="shared" si="417"/>
        <v>1727</v>
      </c>
      <c r="I1081" s="273">
        <f>I1078</f>
        <v>0</v>
      </c>
      <c r="J1081" s="273">
        <f t="shared" si="418"/>
        <v>0</v>
      </c>
      <c r="K1081" s="240">
        <f t="shared" si="419"/>
        <v>1727</v>
      </c>
      <c r="L1081" s="240" t="s">
        <v>62</v>
      </c>
      <c r="M1081" s="84">
        <v>46022</v>
      </c>
      <c r="N1081" s="84">
        <v>46022</v>
      </c>
      <c r="O1081" s="78"/>
      <c r="P1081" s="244" t="s">
        <v>62</v>
      </c>
      <c r="Q1081" s="78"/>
      <c r="R1081" s="78"/>
    </row>
    <row r="1082" spans="1:19" ht="15" customHeight="1" x14ac:dyDescent="0.25">
      <c r="A1082" s="332"/>
      <c r="B1082" s="147" t="s">
        <v>193</v>
      </c>
      <c r="C1082" s="242"/>
      <c r="D1082" s="242"/>
      <c r="E1082" s="242"/>
      <c r="F1082" s="242"/>
      <c r="G1082" s="240" t="s">
        <v>62</v>
      </c>
      <c r="H1082" s="142" t="str">
        <f t="shared" si="417"/>
        <v>X</v>
      </c>
      <c r="I1082" s="273" t="s">
        <v>62</v>
      </c>
      <c r="J1082" s="273" t="str">
        <f t="shared" si="418"/>
        <v>X</v>
      </c>
      <c r="K1082" s="240" t="str">
        <f t="shared" si="419"/>
        <v>X</v>
      </c>
      <c r="L1082" s="240" t="s">
        <v>62</v>
      </c>
      <c r="M1082" s="240"/>
      <c r="N1082" s="240"/>
      <c r="O1082" s="244" t="s">
        <v>62</v>
      </c>
      <c r="P1082" s="244" t="s">
        <v>62</v>
      </c>
      <c r="Q1082" s="244" t="s">
        <v>62</v>
      </c>
      <c r="R1082" s="244" t="s">
        <v>62</v>
      </c>
      <c r="S1082" s="56"/>
    </row>
    <row r="1083" spans="1:19" ht="38.65" customHeight="1" x14ac:dyDescent="0.2">
      <c r="A1083" s="332"/>
      <c r="B1083" s="148" t="s">
        <v>330</v>
      </c>
      <c r="C1083" s="242"/>
      <c r="D1083" s="242" t="s">
        <v>62</v>
      </c>
      <c r="E1083" s="242"/>
      <c r="F1083" s="242"/>
      <c r="G1083" s="240">
        <f>G1081</f>
        <v>1727</v>
      </c>
      <c r="H1083" s="142">
        <f t="shared" si="417"/>
        <v>1727</v>
      </c>
      <c r="I1083" s="273">
        <f>I1081</f>
        <v>0</v>
      </c>
      <c r="J1083" s="273">
        <f t="shared" si="418"/>
        <v>0</v>
      </c>
      <c r="K1083" s="240">
        <f t="shared" si="419"/>
        <v>1727</v>
      </c>
      <c r="L1083" s="240" t="s">
        <v>62</v>
      </c>
      <c r="M1083" s="84">
        <v>46022</v>
      </c>
      <c r="N1083" s="84">
        <v>46022</v>
      </c>
      <c r="O1083" s="78"/>
      <c r="P1083" s="244" t="s">
        <v>62</v>
      </c>
      <c r="Q1083" s="78"/>
      <c r="R1083" s="78"/>
    </row>
    <row r="1084" spans="1:19" ht="21" customHeight="1" x14ac:dyDescent="0.25">
      <c r="A1084" s="332"/>
      <c r="B1084" s="147" t="s">
        <v>71</v>
      </c>
      <c r="C1084" s="242"/>
      <c r="D1084" s="242"/>
      <c r="E1084" s="242"/>
      <c r="F1084" s="242"/>
      <c r="G1084" s="240" t="s">
        <v>62</v>
      </c>
      <c r="H1084" s="142" t="str">
        <f t="shared" si="417"/>
        <v>X</v>
      </c>
      <c r="I1084" s="273" t="s">
        <v>62</v>
      </c>
      <c r="J1084" s="273" t="str">
        <f t="shared" si="418"/>
        <v>X</v>
      </c>
      <c r="K1084" s="240" t="str">
        <f t="shared" si="419"/>
        <v>X</v>
      </c>
      <c r="L1084" s="240" t="s">
        <v>62</v>
      </c>
      <c r="M1084" s="240"/>
      <c r="N1084" s="240"/>
      <c r="O1084" s="244" t="s">
        <v>62</v>
      </c>
      <c r="P1084" s="244" t="s">
        <v>62</v>
      </c>
      <c r="Q1084" s="244" t="s">
        <v>62</v>
      </c>
      <c r="R1084" s="244" t="s">
        <v>62</v>
      </c>
      <c r="S1084" s="56"/>
    </row>
    <row r="1085" spans="1:19" ht="21" customHeight="1" x14ac:dyDescent="0.2">
      <c r="A1085" s="333"/>
      <c r="B1085" s="148" t="s">
        <v>72</v>
      </c>
      <c r="C1085" s="242"/>
      <c r="D1085" s="242" t="s">
        <v>62</v>
      </c>
      <c r="E1085" s="242"/>
      <c r="F1085" s="242"/>
      <c r="G1085" s="240">
        <f>G1083</f>
        <v>1727</v>
      </c>
      <c r="H1085" s="142">
        <f t="shared" si="417"/>
        <v>1727</v>
      </c>
      <c r="I1085" s="273">
        <f>I1083</f>
        <v>0</v>
      </c>
      <c r="J1085" s="273">
        <f t="shared" si="418"/>
        <v>0</v>
      </c>
      <c r="K1085" s="240">
        <f t="shared" si="419"/>
        <v>1727</v>
      </c>
      <c r="L1085" s="240" t="s">
        <v>62</v>
      </c>
      <c r="M1085" s="84">
        <v>46022</v>
      </c>
      <c r="N1085" s="84">
        <v>46022</v>
      </c>
      <c r="O1085" s="78"/>
      <c r="P1085" s="244" t="s">
        <v>62</v>
      </c>
      <c r="Q1085" s="78"/>
      <c r="R1085" s="78"/>
    </row>
    <row r="1086" spans="1:19" s="56" customFormat="1" ht="74.45" customHeight="1" x14ac:dyDescent="0.25">
      <c r="A1086" s="331" t="s">
        <v>146</v>
      </c>
      <c r="B1086" s="137" t="s">
        <v>416</v>
      </c>
      <c r="C1086" s="142" t="s">
        <v>191</v>
      </c>
      <c r="D1086" s="141" t="s">
        <v>333</v>
      </c>
      <c r="E1086" s="141" t="s">
        <v>320</v>
      </c>
      <c r="F1086" s="142">
        <v>642</v>
      </c>
      <c r="G1086" s="240">
        <v>7527</v>
      </c>
      <c r="H1086" s="142">
        <f t="shared" si="417"/>
        <v>7527</v>
      </c>
      <c r="I1086" s="273">
        <v>0</v>
      </c>
      <c r="J1086" s="273">
        <f t="shared" si="418"/>
        <v>0</v>
      </c>
      <c r="K1086" s="240">
        <f t="shared" si="419"/>
        <v>7527</v>
      </c>
      <c r="L1086" s="80"/>
      <c r="M1086" s="80" t="s">
        <v>62</v>
      </c>
      <c r="N1086" s="80" t="s">
        <v>62</v>
      </c>
      <c r="O1086" s="78">
        <v>120813.52</v>
      </c>
      <c r="P1086" s="78"/>
      <c r="Q1086" s="78"/>
      <c r="R1086" s="78"/>
    </row>
    <row r="1087" spans="1:19" ht="15.75" x14ac:dyDescent="0.2">
      <c r="A1087" s="332"/>
      <c r="B1087" s="146" t="s">
        <v>70</v>
      </c>
      <c r="C1087" s="242"/>
      <c r="D1087" s="242" t="s">
        <v>62</v>
      </c>
      <c r="E1087" s="242"/>
      <c r="F1087" s="242"/>
      <c r="G1087" s="240">
        <f t="shared" ref="G1087:I1087" si="431">G1086</f>
        <v>7527</v>
      </c>
      <c r="H1087" s="142">
        <f t="shared" si="417"/>
        <v>7527</v>
      </c>
      <c r="I1087" s="273">
        <f t="shared" si="431"/>
        <v>0</v>
      </c>
      <c r="J1087" s="273">
        <f t="shared" si="418"/>
        <v>0</v>
      </c>
      <c r="K1087" s="240">
        <f t="shared" si="419"/>
        <v>7527</v>
      </c>
      <c r="L1087" s="240" t="s">
        <v>62</v>
      </c>
      <c r="M1087" s="84">
        <v>46022</v>
      </c>
      <c r="N1087" s="84">
        <v>46022</v>
      </c>
      <c r="O1087" s="78"/>
      <c r="P1087" s="244" t="s">
        <v>62</v>
      </c>
      <c r="Q1087" s="78"/>
      <c r="R1087" s="78"/>
    </row>
    <row r="1088" spans="1:19" x14ac:dyDescent="0.25">
      <c r="A1088" s="332"/>
      <c r="B1088" s="147" t="s">
        <v>76</v>
      </c>
      <c r="C1088" s="242"/>
      <c r="D1088" s="242"/>
      <c r="E1088" s="242"/>
      <c r="F1088" s="242"/>
      <c r="G1088" s="240" t="s">
        <v>62</v>
      </c>
      <c r="H1088" s="142" t="str">
        <f t="shared" si="417"/>
        <v>X</v>
      </c>
      <c r="I1088" s="273" t="s">
        <v>62</v>
      </c>
      <c r="J1088" s="273" t="str">
        <f t="shared" si="418"/>
        <v>X</v>
      </c>
      <c r="K1088" s="240" t="str">
        <f t="shared" si="419"/>
        <v>X</v>
      </c>
      <c r="L1088" s="240" t="s">
        <v>62</v>
      </c>
      <c r="M1088" s="240"/>
      <c r="N1088" s="240"/>
      <c r="O1088" s="244" t="s">
        <v>62</v>
      </c>
      <c r="P1088" s="244" t="s">
        <v>62</v>
      </c>
      <c r="Q1088" s="244" t="s">
        <v>62</v>
      </c>
      <c r="R1088" s="244" t="s">
        <v>62</v>
      </c>
      <c r="S1088" s="56"/>
    </row>
    <row r="1089" spans="1:19" ht="65.45" customHeight="1" x14ac:dyDescent="0.2">
      <c r="A1089" s="332"/>
      <c r="B1089" s="148" t="s">
        <v>192</v>
      </c>
      <c r="C1089" s="242"/>
      <c r="D1089" s="242" t="s">
        <v>62</v>
      </c>
      <c r="E1089" s="242"/>
      <c r="F1089" s="242"/>
      <c r="G1089" s="240">
        <f t="shared" ref="G1089:I1089" si="432">G1086</f>
        <v>7527</v>
      </c>
      <c r="H1089" s="142">
        <f t="shared" si="417"/>
        <v>7527</v>
      </c>
      <c r="I1089" s="273">
        <f t="shared" si="432"/>
        <v>0</v>
      </c>
      <c r="J1089" s="273">
        <f t="shared" si="418"/>
        <v>0</v>
      </c>
      <c r="K1089" s="240">
        <f t="shared" si="419"/>
        <v>7527</v>
      </c>
      <c r="L1089" s="240" t="s">
        <v>62</v>
      </c>
      <c r="M1089" s="84">
        <v>46022</v>
      </c>
      <c r="N1089" s="84">
        <v>46022</v>
      </c>
      <c r="O1089" s="78"/>
      <c r="P1089" s="244" t="s">
        <v>62</v>
      </c>
      <c r="Q1089" s="78"/>
      <c r="R1089" s="78"/>
    </row>
    <row r="1090" spans="1:19" ht="15" customHeight="1" x14ac:dyDescent="0.25">
      <c r="A1090" s="332"/>
      <c r="B1090" s="147" t="s">
        <v>193</v>
      </c>
      <c r="C1090" s="242"/>
      <c r="D1090" s="242"/>
      <c r="E1090" s="242"/>
      <c r="F1090" s="242"/>
      <c r="G1090" s="240" t="s">
        <v>62</v>
      </c>
      <c r="H1090" s="142" t="str">
        <f t="shared" si="417"/>
        <v>X</v>
      </c>
      <c r="I1090" s="273" t="s">
        <v>62</v>
      </c>
      <c r="J1090" s="273" t="str">
        <f t="shared" si="418"/>
        <v>X</v>
      </c>
      <c r="K1090" s="240" t="str">
        <f t="shared" si="419"/>
        <v>X</v>
      </c>
      <c r="L1090" s="240" t="s">
        <v>62</v>
      </c>
      <c r="M1090" s="240"/>
      <c r="N1090" s="240"/>
      <c r="O1090" s="244" t="s">
        <v>62</v>
      </c>
      <c r="P1090" s="244" t="s">
        <v>62</v>
      </c>
      <c r="Q1090" s="244" t="s">
        <v>62</v>
      </c>
      <c r="R1090" s="244" t="s">
        <v>62</v>
      </c>
      <c r="S1090" s="56"/>
    </row>
    <row r="1091" spans="1:19" ht="38.65" customHeight="1" x14ac:dyDescent="0.2">
      <c r="A1091" s="332"/>
      <c r="B1091" s="148" t="s">
        <v>330</v>
      </c>
      <c r="C1091" s="242"/>
      <c r="D1091" s="242" t="s">
        <v>62</v>
      </c>
      <c r="E1091" s="242"/>
      <c r="F1091" s="242"/>
      <c r="G1091" s="240">
        <f t="shared" ref="G1091:I1091" si="433">G1089</f>
        <v>7527</v>
      </c>
      <c r="H1091" s="142">
        <f t="shared" si="417"/>
        <v>7527</v>
      </c>
      <c r="I1091" s="273">
        <f t="shared" si="433"/>
        <v>0</v>
      </c>
      <c r="J1091" s="273">
        <f t="shared" si="418"/>
        <v>0</v>
      </c>
      <c r="K1091" s="240">
        <f t="shared" si="419"/>
        <v>7527</v>
      </c>
      <c r="L1091" s="240" t="s">
        <v>62</v>
      </c>
      <c r="M1091" s="84">
        <v>46022</v>
      </c>
      <c r="N1091" s="84">
        <v>46022</v>
      </c>
      <c r="O1091" s="78"/>
      <c r="P1091" s="244" t="s">
        <v>62</v>
      </c>
      <c r="Q1091" s="78"/>
      <c r="R1091" s="78"/>
    </row>
    <row r="1092" spans="1:19" ht="21" customHeight="1" x14ac:dyDescent="0.25">
      <c r="A1092" s="332"/>
      <c r="B1092" s="147" t="s">
        <v>71</v>
      </c>
      <c r="C1092" s="242"/>
      <c r="D1092" s="242"/>
      <c r="E1092" s="242"/>
      <c r="F1092" s="242"/>
      <c r="G1092" s="240" t="s">
        <v>62</v>
      </c>
      <c r="H1092" s="142" t="str">
        <f t="shared" si="417"/>
        <v>X</v>
      </c>
      <c r="I1092" s="273" t="s">
        <v>62</v>
      </c>
      <c r="J1092" s="273" t="str">
        <f t="shared" si="418"/>
        <v>X</v>
      </c>
      <c r="K1092" s="240" t="str">
        <f t="shared" si="419"/>
        <v>X</v>
      </c>
      <c r="L1092" s="240" t="s">
        <v>62</v>
      </c>
      <c r="M1092" s="240"/>
      <c r="N1092" s="240"/>
      <c r="O1092" s="244" t="s">
        <v>62</v>
      </c>
      <c r="P1092" s="244" t="s">
        <v>62</v>
      </c>
      <c r="Q1092" s="244" t="s">
        <v>62</v>
      </c>
      <c r="R1092" s="244" t="s">
        <v>62</v>
      </c>
      <c r="S1092" s="56"/>
    </row>
    <row r="1093" spans="1:19" ht="21" customHeight="1" x14ac:dyDescent="0.2">
      <c r="A1093" s="333"/>
      <c r="B1093" s="148" t="s">
        <v>72</v>
      </c>
      <c r="C1093" s="242"/>
      <c r="D1093" s="242" t="s">
        <v>62</v>
      </c>
      <c r="E1093" s="242"/>
      <c r="F1093" s="242"/>
      <c r="G1093" s="240">
        <f t="shared" ref="G1093:I1093" si="434">G1091</f>
        <v>7527</v>
      </c>
      <c r="H1093" s="142">
        <f t="shared" si="417"/>
        <v>7527</v>
      </c>
      <c r="I1093" s="273">
        <f t="shared" si="434"/>
        <v>0</v>
      </c>
      <c r="J1093" s="273">
        <f t="shared" si="418"/>
        <v>0</v>
      </c>
      <c r="K1093" s="240">
        <f t="shared" si="419"/>
        <v>7527</v>
      </c>
      <c r="L1093" s="240" t="s">
        <v>62</v>
      </c>
      <c r="M1093" s="84">
        <v>46022</v>
      </c>
      <c r="N1093" s="84">
        <v>46022</v>
      </c>
      <c r="O1093" s="78"/>
      <c r="P1093" s="244" t="s">
        <v>62</v>
      </c>
      <c r="Q1093" s="78"/>
      <c r="R1093" s="78"/>
    </row>
    <row r="1094" spans="1:19" s="56" customFormat="1" ht="74.45" customHeight="1" x14ac:dyDescent="0.25">
      <c r="A1094" s="331" t="s">
        <v>145</v>
      </c>
      <c r="B1094" s="137" t="s">
        <v>416</v>
      </c>
      <c r="C1094" s="142" t="s">
        <v>191</v>
      </c>
      <c r="D1094" s="141" t="s">
        <v>333</v>
      </c>
      <c r="E1094" s="141" t="s">
        <v>320</v>
      </c>
      <c r="F1094" s="142">
        <v>642</v>
      </c>
      <c r="G1094" s="240">
        <v>2812</v>
      </c>
      <c r="H1094" s="142">
        <f t="shared" si="417"/>
        <v>2812</v>
      </c>
      <c r="I1094" s="273">
        <v>0</v>
      </c>
      <c r="J1094" s="273">
        <f t="shared" si="418"/>
        <v>0</v>
      </c>
      <c r="K1094" s="240">
        <f t="shared" si="419"/>
        <v>2812</v>
      </c>
      <c r="L1094" s="80"/>
      <c r="M1094" s="80" t="s">
        <v>62</v>
      </c>
      <c r="N1094" s="80" t="s">
        <v>62</v>
      </c>
      <c r="O1094" s="78">
        <v>44914</v>
      </c>
      <c r="P1094" s="78"/>
      <c r="Q1094" s="78"/>
      <c r="R1094" s="78"/>
    </row>
    <row r="1095" spans="1:19" ht="15.75" x14ac:dyDescent="0.2">
      <c r="A1095" s="332"/>
      <c r="B1095" s="146" t="s">
        <v>70</v>
      </c>
      <c r="C1095" s="242"/>
      <c r="D1095" s="242" t="s">
        <v>62</v>
      </c>
      <c r="E1095" s="242"/>
      <c r="F1095" s="242"/>
      <c r="G1095" s="240">
        <f>G1094</f>
        <v>2812</v>
      </c>
      <c r="H1095" s="142">
        <f t="shared" ref="H1095:H1158" si="435">G1095</f>
        <v>2812</v>
      </c>
      <c r="I1095" s="273">
        <f>I1094</f>
        <v>0</v>
      </c>
      <c r="J1095" s="273">
        <f t="shared" ref="J1095:J1158" si="436">I1095</f>
        <v>0</v>
      </c>
      <c r="K1095" s="240">
        <f t="shared" ref="K1095:K1158" si="437">G1095</f>
        <v>2812</v>
      </c>
      <c r="L1095" s="240" t="s">
        <v>62</v>
      </c>
      <c r="M1095" s="84">
        <v>46022</v>
      </c>
      <c r="N1095" s="84">
        <v>46022</v>
      </c>
      <c r="O1095" s="78"/>
      <c r="P1095" s="244" t="s">
        <v>62</v>
      </c>
      <c r="Q1095" s="78"/>
      <c r="R1095" s="78"/>
    </row>
    <row r="1096" spans="1:19" x14ac:dyDescent="0.25">
      <c r="A1096" s="332"/>
      <c r="B1096" s="147" t="s">
        <v>76</v>
      </c>
      <c r="C1096" s="242"/>
      <c r="D1096" s="242"/>
      <c r="E1096" s="242"/>
      <c r="F1096" s="242"/>
      <c r="G1096" s="240" t="s">
        <v>62</v>
      </c>
      <c r="H1096" s="142" t="str">
        <f t="shared" si="435"/>
        <v>X</v>
      </c>
      <c r="I1096" s="273" t="s">
        <v>62</v>
      </c>
      <c r="J1096" s="273" t="str">
        <f t="shared" si="436"/>
        <v>X</v>
      </c>
      <c r="K1096" s="240" t="str">
        <f t="shared" si="437"/>
        <v>X</v>
      </c>
      <c r="L1096" s="240" t="s">
        <v>62</v>
      </c>
      <c r="M1096" s="240"/>
      <c r="N1096" s="240"/>
      <c r="O1096" s="244" t="s">
        <v>62</v>
      </c>
      <c r="P1096" s="244" t="s">
        <v>62</v>
      </c>
      <c r="Q1096" s="244" t="s">
        <v>62</v>
      </c>
      <c r="R1096" s="244" t="s">
        <v>62</v>
      </c>
      <c r="S1096" s="56"/>
    </row>
    <row r="1097" spans="1:19" ht="65.45" customHeight="1" x14ac:dyDescent="0.2">
      <c r="A1097" s="332"/>
      <c r="B1097" s="148" t="s">
        <v>192</v>
      </c>
      <c r="C1097" s="242"/>
      <c r="D1097" s="242" t="s">
        <v>62</v>
      </c>
      <c r="E1097" s="242"/>
      <c r="F1097" s="242"/>
      <c r="G1097" s="240">
        <f>G1094</f>
        <v>2812</v>
      </c>
      <c r="H1097" s="142">
        <f t="shared" si="435"/>
        <v>2812</v>
      </c>
      <c r="I1097" s="273">
        <f>I1094</f>
        <v>0</v>
      </c>
      <c r="J1097" s="273">
        <f t="shared" si="436"/>
        <v>0</v>
      </c>
      <c r="K1097" s="240">
        <f t="shared" si="437"/>
        <v>2812</v>
      </c>
      <c r="L1097" s="240" t="s">
        <v>62</v>
      </c>
      <c r="M1097" s="84">
        <v>46022</v>
      </c>
      <c r="N1097" s="84">
        <v>46022</v>
      </c>
      <c r="O1097" s="78"/>
      <c r="P1097" s="244" t="s">
        <v>62</v>
      </c>
      <c r="Q1097" s="78"/>
      <c r="R1097" s="78"/>
    </row>
    <row r="1098" spans="1:19" ht="15" customHeight="1" x14ac:dyDescent="0.25">
      <c r="A1098" s="332"/>
      <c r="B1098" s="147" t="s">
        <v>193</v>
      </c>
      <c r="C1098" s="242"/>
      <c r="D1098" s="242"/>
      <c r="E1098" s="242"/>
      <c r="F1098" s="242"/>
      <c r="G1098" s="240" t="s">
        <v>62</v>
      </c>
      <c r="H1098" s="142" t="str">
        <f t="shared" si="435"/>
        <v>X</v>
      </c>
      <c r="I1098" s="273" t="s">
        <v>62</v>
      </c>
      <c r="J1098" s="273" t="str">
        <f t="shared" si="436"/>
        <v>X</v>
      </c>
      <c r="K1098" s="240" t="str">
        <f t="shared" si="437"/>
        <v>X</v>
      </c>
      <c r="L1098" s="240" t="s">
        <v>62</v>
      </c>
      <c r="M1098" s="240"/>
      <c r="N1098" s="240"/>
      <c r="O1098" s="244" t="s">
        <v>62</v>
      </c>
      <c r="P1098" s="244" t="s">
        <v>62</v>
      </c>
      <c r="Q1098" s="244" t="s">
        <v>62</v>
      </c>
      <c r="R1098" s="244" t="s">
        <v>62</v>
      </c>
      <c r="S1098" s="56"/>
    </row>
    <row r="1099" spans="1:19" ht="38.65" customHeight="1" x14ac:dyDescent="0.2">
      <c r="A1099" s="332"/>
      <c r="B1099" s="148" t="s">
        <v>330</v>
      </c>
      <c r="C1099" s="242"/>
      <c r="D1099" s="242" t="s">
        <v>62</v>
      </c>
      <c r="E1099" s="242"/>
      <c r="F1099" s="242"/>
      <c r="G1099" s="240">
        <f>G1097</f>
        <v>2812</v>
      </c>
      <c r="H1099" s="142">
        <f t="shared" si="435"/>
        <v>2812</v>
      </c>
      <c r="I1099" s="273">
        <f>I1097</f>
        <v>0</v>
      </c>
      <c r="J1099" s="273">
        <f t="shared" si="436"/>
        <v>0</v>
      </c>
      <c r="K1099" s="240">
        <f t="shared" si="437"/>
        <v>2812</v>
      </c>
      <c r="L1099" s="240" t="s">
        <v>62</v>
      </c>
      <c r="M1099" s="84">
        <v>46022</v>
      </c>
      <c r="N1099" s="84">
        <v>46022</v>
      </c>
      <c r="O1099" s="78"/>
      <c r="P1099" s="244" t="s">
        <v>62</v>
      </c>
      <c r="Q1099" s="78"/>
      <c r="R1099" s="78"/>
    </row>
    <row r="1100" spans="1:19" ht="21" customHeight="1" x14ac:dyDescent="0.25">
      <c r="A1100" s="332"/>
      <c r="B1100" s="147" t="s">
        <v>71</v>
      </c>
      <c r="C1100" s="242"/>
      <c r="D1100" s="242"/>
      <c r="E1100" s="242"/>
      <c r="F1100" s="242"/>
      <c r="G1100" s="240" t="s">
        <v>62</v>
      </c>
      <c r="H1100" s="142" t="str">
        <f t="shared" si="435"/>
        <v>X</v>
      </c>
      <c r="I1100" s="273" t="s">
        <v>62</v>
      </c>
      <c r="J1100" s="273" t="str">
        <f t="shared" si="436"/>
        <v>X</v>
      </c>
      <c r="K1100" s="240" t="str">
        <f t="shared" si="437"/>
        <v>X</v>
      </c>
      <c r="L1100" s="240" t="s">
        <v>62</v>
      </c>
      <c r="M1100" s="240"/>
      <c r="N1100" s="240"/>
      <c r="O1100" s="244" t="s">
        <v>62</v>
      </c>
      <c r="P1100" s="244" t="s">
        <v>62</v>
      </c>
      <c r="Q1100" s="244" t="s">
        <v>62</v>
      </c>
      <c r="R1100" s="244" t="s">
        <v>62</v>
      </c>
      <c r="S1100" s="56"/>
    </row>
    <row r="1101" spans="1:19" ht="21" customHeight="1" x14ac:dyDescent="0.2">
      <c r="A1101" s="333"/>
      <c r="B1101" s="148" t="s">
        <v>72</v>
      </c>
      <c r="C1101" s="242"/>
      <c r="D1101" s="242" t="s">
        <v>62</v>
      </c>
      <c r="E1101" s="242"/>
      <c r="F1101" s="242"/>
      <c r="G1101" s="240">
        <f>G1099</f>
        <v>2812</v>
      </c>
      <c r="H1101" s="142">
        <f t="shared" si="435"/>
        <v>2812</v>
      </c>
      <c r="I1101" s="273">
        <f>I1099</f>
        <v>0</v>
      </c>
      <c r="J1101" s="273">
        <f t="shared" si="436"/>
        <v>0</v>
      </c>
      <c r="K1101" s="240">
        <f t="shared" si="437"/>
        <v>2812</v>
      </c>
      <c r="L1101" s="240" t="s">
        <v>62</v>
      </c>
      <c r="M1101" s="84">
        <v>46022</v>
      </c>
      <c r="N1101" s="84">
        <v>46022</v>
      </c>
      <c r="O1101" s="78"/>
      <c r="P1101" s="244" t="s">
        <v>62</v>
      </c>
      <c r="Q1101" s="78"/>
      <c r="R1101" s="78"/>
    </row>
    <row r="1102" spans="1:19" s="56" customFormat="1" ht="74.45" customHeight="1" x14ac:dyDescent="0.25">
      <c r="A1102" s="331" t="s">
        <v>144</v>
      </c>
      <c r="B1102" s="137" t="s">
        <v>416</v>
      </c>
      <c r="C1102" s="142" t="s">
        <v>191</v>
      </c>
      <c r="D1102" s="141" t="s">
        <v>333</v>
      </c>
      <c r="E1102" s="141" t="s">
        <v>320</v>
      </c>
      <c r="F1102" s="142">
        <v>642</v>
      </c>
      <c r="G1102" s="240">
        <v>3861</v>
      </c>
      <c r="H1102" s="142">
        <f t="shared" si="435"/>
        <v>3861</v>
      </c>
      <c r="I1102" s="273">
        <v>0</v>
      </c>
      <c r="J1102" s="273">
        <f t="shared" si="436"/>
        <v>0</v>
      </c>
      <c r="K1102" s="240">
        <f t="shared" si="437"/>
        <v>3861</v>
      </c>
      <c r="L1102" s="80"/>
      <c r="M1102" s="80" t="s">
        <v>62</v>
      </c>
      <c r="N1102" s="80" t="s">
        <v>62</v>
      </c>
      <c r="O1102" s="78">
        <v>1754257.35</v>
      </c>
      <c r="P1102" s="78"/>
      <c r="Q1102" s="78"/>
      <c r="R1102" s="78"/>
    </row>
    <row r="1103" spans="1:19" ht="15.75" x14ac:dyDescent="0.2">
      <c r="A1103" s="332"/>
      <c r="B1103" s="146" t="s">
        <v>70</v>
      </c>
      <c r="C1103" s="242"/>
      <c r="D1103" s="242" t="s">
        <v>62</v>
      </c>
      <c r="E1103" s="242"/>
      <c r="F1103" s="242"/>
      <c r="G1103" s="240">
        <f>G1102</f>
        <v>3861</v>
      </c>
      <c r="H1103" s="142">
        <f t="shared" si="435"/>
        <v>3861</v>
      </c>
      <c r="I1103" s="273">
        <f>I1102</f>
        <v>0</v>
      </c>
      <c r="J1103" s="273">
        <f t="shared" si="436"/>
        <v>0</v>
      </c>
      <c r="K1103" s="240">
        <f t="shared" si="437"/>
        <v>3861</v>
      </c>
      <c r="L1103" s="240" t="s">
        <v>62</v>
      </c>
      <c r="M1103" s="84">
        <v>46022</v>
      </c>
      <c r="N1103" s="84">
        <v>46022</v>
      </c>
      <c r="O1103" s="78"/>
      <c r="P1103" s="244" t="s">
        <v>62</v>
      </c>
      <c r="Q1103" s="78"/>
      <c r="R1103" s="78"/>
    </row>
    <row r="1104" spans="1:19" x14ac:dyDescent="0.25">
      <c r="A1104" s="332"/>
      <c r="B1104" s="147" t="s">
        <v>76</v>
      </c>
      <c r="C1104" s="242"/>
      <c r="D1104" s="242"/>
      <c r="E1104" s="242"/>
      <c r="F1104" s="242"/>
      <c r="G1104" s="240" t="s">
        <v>62</v>
      </c>
      <c r="H1104" s="142" t="str">
        <f t="shared" si="435"/>
        <v>X</v>
      </c>
      <c r="I1104" s="273" t="s">
        <v>62</v>
      </c>
      <c r="J1104" s="273" t="str">
        <f t="shared" si="436"/>
        <v>X</v>
      </c>
      <c r="K1104" s="240" t="str">
        <f t="shared" si="437"/>
        <v>X</v>
      </c>
      <c r="L1104" s="240" t="s">
        <v>62</v>
      </c>
      <c r="M1104" s="240"/>
      <c r="N1104" s="240"/>
      <c r="O1104" s="244" t="s">
        <v>62</v>
      </c>
      <c r="P1104" s="244" t="s">
        <v>62</v>
      </c>
      <c r="Q1104" s="244" t="s">
        <v>62</v>
      </c>
      <c r="R1104" s="244" t="s">
        <v>62</v>
      </c>
      <c r="S1104" s="56"/>
    </row>
    <row r="1105" spans="1:19" ht="65.45" customHeight="1" x14ac:dyDescent="0.2">
      <c r="A1105" s="332"/>
      <c r="B1105" s="148" t="s">
        <v>192</v>
      </c>
      <c r="C1105" s="242"/>
      <c r="D1105" s="242" t="s">
        <v>62</v>
      </c>
      <c r="E1105" s="242"/>
      <c r="F1105" s="242"/>
      <c r="G1105" s="240">
        <f>G1102</f>
        <v>3861</v>
      </c>
      <c r="H1105" s="142">
        <f t="shared" si="435"/>
        <v>3861</v>
      </c>
      <c r="I1105" s="273">
        <f>I1102</f>
        <v>0</v>
      </c>
      <c r="J1105" s="273">
        <f t="shared" si="436"/>
        <v>0</v>
      </c>
      <c r="K1105" s="240">
        <f t="shared" si="437"/>
        <v>3861</v>
      </c>
      <c r="L1105" s="240" t="s">
        <v>62</v>
      </c>
      <c r="M1105" s="84">
        <v>46022</v>
      </c>
      <c r="N1105" s="84">
        <v>46022</v>
      </c>
      <c r="O1105" s="78"/>
      <c r="P1105" s="244" t="s">
        <v>62</v>
      </c>
      <c r="Q1105" s="78"/>
      <c r="R1105" s="78"/>
    </row>
    <row r="1106" spans="1:19" ht="15" customHeight="1" x14ac:dyDescent="0.25">
      <c r="A1106" s="332"/>
      <c r="B1106" s="147" t="s">
        <v>193</v>
      </c>
      <c r="C1106" s="242"/>
      <c r="D1106" s="242"/>
      <c r="E1106" s="242"/>
      <c r="F1106" s="242"/>
      <c r="G1106" s="240" t="s">
        <v>62</v>
      </c>
      <c r="H1106" s="142" t="str">
        <f t="shared" si="435"/>
        <v>X</v>
      </c>
      <c r="I1106" s="273" t="s">
        <v>62</v>
      </c>
      <c r="J1106" s="273" t="str">
        <f t="shared" si="436"/>
        <v>X</v>
      </c>
      <c r="K1106" s="240" t="str">
        <f t="shared" si="437"/>
        <v>X</v>
      </c>
      <c r="L1106" s="240" t="s">
        <v>62</v>
      </c>
      <c r="M1106" s="240"/>
      <c r="N1106" s="240"/>
      <c r="O1106" s="244" t="s">
        <v>62</v>
      </c>
      <c r="P1106" s="244" t="s">
        <v>62</v>
      </c>
      <c r="Q1106" s="244" t="s">
        <v>62</v>
      </c>
      <c r="R1106" s="244" t="s">
        <v>62</v>
      </c>
      <c r="S1106" s="56"/>
    </row>
    <row r="1107" spans="1:19" ht="38.65" customHeight="1" x14ac:dyDescent="0.2">
      <c r="A1107" s="332"/>
      <c r="B1107" s="148" t="s">
        <v>330</v>
      </c>
      <c r="C1107" s="242"/>
      <c r="D1107" s="242" t="s">
        <v>62</v>
      </c>
      <c r="E1107" s="242"/>
      <c r="F1107" s="242"/>
      <c r="G1107" s="240">
        <f>G1105</f>
        <v>3861</v>
      </c>
      <c r="H1107" s="142">
        <f t="shared" si="435"/>
        <v>3861</v>
      </c>
      <c r="I1107" s="273">
        <f>I1105</f>
        <v>0</v>
      </c>
      <c r="J1107" s="273">
        <f t="shared" si="436"/>
        <v>0</v>
      </c>
      <c r="K1107" s="240">
        <f t="shared" si="437"/>
        <v>3861</v>
      </c>
      <c r="L1107" s="240" t="s">
        <v>62</v>
      </c>
      <c r="M1107" s="84">
        <v>46022</v>
      </c>
      <c r="N1107" s="84">
        <v>46022</v>
      </c>
      <c r="O1107" s="78"/>
      <c r="P1107" s="244" t="s">
        <v>62</v>
      </c>
      <c r="Q1107" s="78"/>
      <c r="R1107" s="78"/>
    </row>
    <row r="1108" spans="1:19" ht="21" customHeight="1" x14ac:dyDescent="0.25">
      <c r="A1108" s="332"/>
      <c r="B1108" s="147" t="s">
        <v>71</v>
      </c>
      <c r="C1108" s="242"/>
      <c r="D1108" s="242"/>
      <c r="E1108" s="242"/>
      <c r="F1108" s="242"/>
      <c r="G1108" s="240" t="s">
        <v>62</v>
      </c>
      <c r="H1108" s="142" t="str">
        <f t="shared" si="435"/>
        <v>X</v>
      </c>
      <c r="I1108" s="273" t="s">
        <v>62</v>
      </c>
      <c r="J1108" s="273" t="str">
        <f t="shared" si="436"/>
        <v>X</v>
      </c>
      <c r="K1108" s="240" t="str">
        <f t="shared" si="437"/>
        <v>X</v>
      </c>
      <c r="L1108" s="240" t="s">
        <v>62</v>
      </c>
      <c r="M1108" s="240"/>
      <c r="N1108" s="240"/>
      <c r="O1108" s="244" t="s">
        <v>62</v>
      </c>
      <c r="P1108" s="244" t="s">
        <v>62</v>
      </c>
      <c r="Q1108" s="244" t="s">
        <v>62</v>
      </c>
      <c r="R1108" s="244" t="s">
        <v>62</v>
      </c>
      <c r="S1108" s="56"/>
    </row>
    <row r="1109" spans="1:19" ht="21" customHeight="1" x14ac:dyDescent="0.2">
      <c r="A1109" s="333"/>
      <c r="B1109" s="148" t="s">
        <v>72</v>
      </c>
      <c r="C1109" s="242"/>
      <c r="D1109" s="242" t="s">
        <v>62</v>
      </c>
      <c r="E1109" s="242"/>
      <c r="F1109" s="242"/>
      <c r="G1109" s="240">
        <f>G1107</f>
        <v>3861</v>
      </c>
      <c r="H1109" s="142">
        <f t="shared" si="435"/>
        <v>3861</v>
      </c>
      <c r="I1109" s="273">
        <f>I1107</f>
        <v>0</v>
      </c>
      <c r="J1109" s="273">
        <f t="shared" si="436"/>
        <v>0</v>
      </c>
      <c r="K1109" s="240">
        <f t="shared" si="437"/>
        <v>3861</v>
      </c>
      <c r="L1109" s="240" t="s">
        <v>62</v>
      </c>
      <c r="M1109" s="84">
        <v>46022</v>
      </c>
      <c r="N1109" s="84">
        <v>46022</v>
      </c>
      <c r="O1109" s="78"/>
      <c r="P1109" s="244" t="s">
        <v>62</v>
      </c>
      <c r="Q1109" s="78"/>
      <c r="R1109" s="78"/>
    </row>
    <row r="1110" spans="1:19" s="56" customFormat="1" ht="74.45" customHeight="1" x14ac:dyDescent="0.25">
      <c r="A1110" s="331" t="s">
        <v>143</v>
      </c>
      <c r="B1110" s="137" t="s">
        <v>416</v>
      </c>
      <c r="C1110" s="142" t="s">
        <v>191</v>
      </c>
      <c r="D1110" s="141" t="s">
        <v>333</v>
      </c>
      <c r="E1110" s="141" t="s">
        <v>320</v>
      </c>
      <c r="F1110" s="142">
        <v>642</v>
      </c>
      <c r="G1110" s="240">
        <v>3303</v>
      </c>
      <c r="H1110" s="142">
        <f t="shared" si="435"/>
        <v>3303</v>
      </c>
      <c r="I1110" s="273">
        <v>0</v>
      </c>
      <c r="J1110" s="273">
        <f t="shared" si="436"/>
        <v>0</v>
      </c>
      <c r="K1110" s="240">
        <f t="shared" si="437"/>
        <v>3303</v>
      </c>
      <c r="L1110" s="80"/>
      <c r="M1110" s="80" t="s">
        <v>62</v>
      </c>
      <c r="N1110" s="80" t="s">
        <v>62</v>
      </c>
      <c r="O1110" s="78">
        <v>53013.95</v>
      </c>
      <c r="P1110" s="78"/>
      <c r="Q1110" s="78"/>
      <c r="R1110" s="78"/>
    </row>
    <row r="1111" spans="1:19" ht="15.75" x14ac:dyDescent="0.2">
      <c r="A1111" s="332"/>
      <c r="B1111" s="146" t="s">
        <v>70</v>
      </c>
      <c r="C1111" s="242"/>
      <c r="D1111" s="242" t="s">
        <v>62</v>
      </c>
      <c r="E1111" s="242"/>
      <c r="F1111" s="242"/>
      <c r="G1111" s="240">
        <f>G1110</f>
        <v>3303</v>
      </c>
      <c r="H1111" s="142">
        <f t="shared" si="435"/>
        <v>3303</v>
      </c>
      <c r="I1111" s="273">
        <f>I1110</f>
        <v>0</v>
      </c>
      <c r="J1111" s="273">
        <f t="shared" si="436"/>
        <v>0</v>
      </c>
      <c r="K1111" s="240">
        <f t="shared" si="437"/>
        <v>3303</v>
      </c>
      <c r="L1111" s="240" t="s">
        <v>62</v>
      </c>
      <c r="M1111" s="84">
        <v>46022</v>
      </c>
      <c r="N1111" s="84">
        <v>46022</v>
      </c>
      <c r="O1111" s="78"/>
      <c r="P1111" s="244" t="s">
        <v>62</v>
      </c>
      <c r="Q1111" s="78"/>
      <c r="R1111" s="78"/>
    </row>
    <row r="1112" spans="1:19" x14ac:dyDescent="0.25">
      <c r="A1112" s="332"/>
      <c r="B1112" s="147" t="s">
        <v>76</v>
      </c>
      <c r="C1112" s="242"/>
      <c r="D1112" s="242"/>
      <c r="E1112" s="242"/>
      <c r="F1112" s="242"/>
      <c r="G1112" s="240" t="s">
        <v>62</v>
      </c>
      <c r="H1112" s="142" t="str">
        <f t="shared" si="435"/>
        <v>X</v>
      </c>
      <c r="I1112" s="273" t="s">
        <v>62</v>
      </c>
      <c r="J1112" s="273" t="str">
        <f t="shared" si="436"/>
        <v>X</v>
      </c>
      <c r="K1112" s="240" t="str">
        <f t="shared" si="437"/>
        <v>X</v>
      </c>
      <c r="L1112" s="240" t="s">
        <v>62</v>
      </c>
      <c r="M1112" s="240"/>
      <c r="N1112" s="240"/>
      <c r="O1112" s="244" t="s">
        <v>62</v>
      </c>
      <c r="P1112" s="244" t="s">
        <v>62</v>
      </c>
      <c r="Q1112" s="244" t="s">
        <v>62</v>
      </c>
      <c r="R1112" s="244" t="s">
        <v>62</v>
      </c>
      <c r="S1112" s="56"/>
    </row>
    <row r="1113" spans="1:19" ht="65.45" customHeight="1" x14ac:dyDescent="0.2">
      <c r="A1113" s="332"/>
      <c r="B1113" s="148" t="s">
        <v>192</v>
      </c>
      <c r="C1113" s="242"/>
      <c r="D1113" s="242" t="s">
        <v>62</v>
      </c>
      <c r="E1113" s="242"/>
      <c r="F1113" s="242"/>
      <c r="G1113" s="240">
        <f>G1110</f>
        <v>3303</v>
      </c>
      <c r="H1113" s="142">
        <f t="shared" si="435"/>
        <v>3303</v>
      </c>
      <c r="I1113" s="273">
        <f>I1110</f>
        <v>0</v>
      </c>
      <c r="J1113" s="273">
        <f t="shared" si="436"/>
        <v>0</v>
      </c>
      <c r="K1113" s="240">
        <f t="shared" si="437"/>
        <v>3303</v>
      </c>
      <c r="L1113" s="240" t="s">
        <v>62</v>
      </c>
      <c r="M1113" s="84">
        <v>46022</v>
      </c>
      <c r="N1113" s="84">
        <v>46022</v>
      </c>
      <c r="O1113" s="78"/>
      <c r="P1113" s="244" t="s">
        <v>62</v>
      </c>
      <c r="Q1113" s="78"/>
      <c r="R1113" s="78"/>
    </row>
    <row r="1114" spans="1:19" ht="15" customHeight="1" x14ac:dyDescent="0.25">
      <c r="A1114" s="332"/>
      <c r="B1114" s="147" t="s">
        <v>193</v>
      </c>
      <c r="C1114" s="242"/>
      <c r="D1114" s="242"/>
      <c r="E1114" s="242"/>
      <c r="F1114" s="242"/>
      <c r="G1114" s="240" t="s">
        <v>62</v>
      </c>
      <c r="H1114" s="142" t="str">
        <f t="shared" si="435"/>
        <v>X</v>
      </c>
      <c r="I1114" s="273" t="s">
        <v>62</v>
      </c>
      <c r="J1114" s="273" t="str">
        <f t="shared" si="436"/>
        <v>X</v>
      </c>
      <c r="K1114" s="240" t="str">
        <f t="shared" si="437"/>
        <v>X</v>
      </c>
      <c r="L1114" s="240" t="s">
        <v>62</v>
      </c>
      <c r="M1114" s="240"/>
      <c r="N1114" s="240"/>
      <c r="O1114" s="244" t="s">
        <v>62</v>
      </c>
      <c r="P1114" s="244" t="s">
        <v>62</v>
      </c>
      <c r="Q1114" s="244" t="s">
        <v>62</v>
      </c>
      <c r="R1114" s="244" t="s">
        <v>62</v>
      </c>
      <c r="S1114" s="56"/>
    </row>
    <row r="1115" spans="1:19" ht="38.65" customHeight="1" x14ac:dyDescent="0.2">
      <c r="A1115" s="332"/>
      <c r="B1115" s="148" t="s">
        <v>330</v>
      </c>
      <c r="C1115" s="242"/>
      <c r="D1115" s="242" t="s">
        <v>62</v>
      </c>
      <c r="E1115" s="242"/>
      <c r="F1115" s="242"/>
      <c r="G1115" s="240">
        <f>G1113</f>
        <v>3303</v>
      </c>
      <c r="H1115" s="142">
        <f t="shared" si="435"/>
        <v>3303</v>
      </c>
      <c r="I1115" s="273">
        <f>I1113</f>
        <v>0</v>
      </c>
      <c r="J1115" s="273">
        <f t="shared" si="436"/>
        <v>0</v>
      </c>
      <c r="K1115" s="240">
        <f t="shared" si="437"/>
        <v>3303</v>
      </c>
      <c r="L1115" s="240" t="s">
        <v>62</v>
      </c>
      <c r="M1115" s="84">
        <v>46022</v>
      </c>
      <c r="N1115" s="84">
        <v>46022</v>
      </c>
      <c r="O1115" s="78"/>
      <c r="P1115" s="244" t="s">
        <v>62</v>
      </c>
      <c r="Q1115" s="78"/>
      <c r="R1115" s="78"/>
    </row>
    <row r="1116" spans="1:19" ht="21" customHeight="1" x14ac:dyDescent="0.25">
      <c r="A1116" s="332"/>
      <c r="B1116" s="147" t="s">
        <v>71</v>
      </c>
      <c r="C1116" s="242"/>
      <c r="D1116" s="242"/>
      <c r="E1116" s="242"/>
      <c r="F1116" s="242"/>
      <c r="G1116" s="240" t="s">
        <v>62</v>
      </c>
      <c r="H1116" s="142" t="str">
        <f t="shared" si="435"/>
        <v>X</v>
      </c>
      <c r="I1116" s="273" t="s">
        <v>62</v>
      </c>
      <c r="J1116" s="273" t="str">
        <f t="shared" si="436"/>
        <v>X</v>
      </c>
      <c r="K1116" s="240" t="str">
        <f t="shared" si="437"/>
        <v>X</v>
      </c>
      <c r="L1116" s="240" t="s">
        <v>62</v>
      </c>
      <c r="M1116" s="240"/>
      <c r="N1116" s="240"/>
      <c r="O1116" s="244" t="s">
        <v>62</v>
      </c>
      <c r="P1116" s="244" t="s">
        <v>62</v>
      </c>
      <c r="Q1116" s="244" t="s">
        <v>62</v>
      </c>
      <c r="R1116" s="244" t="s">
        <v>62</v>
      </c>
      <c r="S1116" s="56"/>
    </row>
    <row r="1117" spans="1:19" ht="21" customHeight="1" x14ac:dyDescent="0.2">
      <c r="A1117" s="333"/>
      <c r="B1117" s="148" t="s">
        <v>72</v>
      </c>
      <c r="C1117" s="242"/>
      <c r="D1117" s="242" t="s">
        <v>62</v>
      </c>
      <c r="E1117" s="242"/>
      <c r="F1117" s="242"/>
      <c r="G1117" s="240">
        <f>G1115</f>
        <v>3303</v>
      </c>
      <c r="H1117" s="142">
        <f t="shared" si="435"/>
        <v>3303</v>
      </c>
      <c r="I1117" s="273">
        <f>I1115</f>
        <v>0</v>
      </c>
      <c r="J1117" s="273">
        <f t="shared" si="436"/>
        <v>0</v>
      </c>
      <c r="K1117" s="240">
        <f t="shared" si="437"/>
        <v>3303</v>
      </c>
      <c r="L1117" s="240" t="s">
        <v>62</v>
      </c>
      <c r="M1117" s="84">
        <v>46022</v>
      </c>
      <c r="N1117" s="84">
        <v>46022</v>
      </c>
      <c r="O1117" s="78"/>
      <c r="P1117" s="244" t="s">
        <v>62</v>
      </c>
      <c r="Q1117" s="78"/>
      <c r="R1117" s="78"/>
    </row>
    <row r="1118" spans="1:19" s="56" customFormat="1" ht="74.45" customHeight="1" x14ac:dyDescent="0.25">
      <c r="A1118" s="331" t="s">
        <v>142</v>
      </c>
      <c r="B1118" s="137" t="s">
        <v>416</v>
      </c>
      <c r="C1118" s="142" t="s">
        <v>191</v>
      </c>
      <c r="D1118" s="141" t="s">
        <v>333</v>
      </c>
      <c r="E1118" s="141" t="s">
        <v>320</v>
      </c>
      <c r="F1118" s="142">
        <v>642</v>
      </c>
      <c r="G1118" s="240">
        <v>3156</v>
      </c>
      <c r="H1118" s="142">
        <f t="shared" si="435"/>
        <v>3156</v>
      </c>
      <c r="I1118" s="273">
        <v>0</v>
      </c>
      <c r="J1118" s="273">
        <f t="shared" si="436"/>
        <v>0</v>
      </c>
      <c r="K1118" s="240">
        <f t="shared" si="437"/>
        <v>3156</v>
      </c>
      <c r="L1118" s="80"/>
      <c r="M1118" s="80" t="s">
        <v>62</v>
      </c>
      <c r="N1118" s="80" t="s">
        <v>62</v>
      </c>
      <c r="O1118" s="78">
        <v>318459.69</v>
      </c>
      <c r="P1118" s="78"/>
      <c r="Q1118" s="78">
        <v>184750</v>
      </c>
      <c r="R1118" s="78"/>
    </row>
    <row r="1119" spans="1:19" ht="15.75" x14ac:dyDescent="0.2">
      <c r="A1119" s="332"/>
      <c r="B1119" s="146" t="s">
        <v>70</v>
      </c>
      <c r="C1119" s="242"/>
      <c r="D1119" s="242" t="s">
        <v>62</v>
      </c>
      <c r="E1119" s="242"/>
      <c r="F1119" s="242"/>
      <c r="G1119" s="240">
        <f>G1118</f>
        <v>3156</v>
      </c>
      <c r="H1119" s="142">
        <f t="shared" si="435"/>
        <v>3156</v>
      </c>
      <c r="I1119" s="273">
        <f>I1118</f>
        <v>0</v>
      </c>
      <c r="J1119" s="273">
        <f t="shared" si="436"/>
        <v>0</v>
      </c>
      <c r="K1119" s="240">
        <f t="shared" si="437"/>
        <v>3156</v>
      </c>
      <c r="L1119" s="240" t="s">
        <v>62</v>
      </c>
      <c r="M1119" s="84">
        <v>46022</v>
      </c>
      <c r="N1119" s="84">
        <v>46022</v>
      </c>
      <c r="O1119" s="78"/>
      <c r="P1119" s="244" t="s">
        <v>62</v>
      </c>
      <c r="Q1119" s="78"/>
      <c r="R1119" s="78"/>
    </row>
    <row r="1120" spans="1:19" x14ac:dyDescent="0.25">
      <c r="A1120" s="332"/>
      <c r="B1120" s="147" t="s">
        <v>76</v>
      </c>
      <c r="C1120" s="242"/>
      <c r="D1120" s="242"/>
      <c r="E1120" s="242"/>
      <c r="F1120" s="242"/>
      <c r="G1120" s="240" t="s">
        <v>62</v>
      </c>
      <c r="H1120" s="142" t="str">
        <f t="shared" si="435"/>
        <v>X</v>
      </c>
      <c r="I1120" s="273" t="s">
        <v>62</v>
      </c>
      <c r="J1120" s="273" t="str">
        <f t="shared" si="436"/>
        <v>X</v>
      </c>
      <c r="K1120" s="240" t="str">
        <f t="shared" si="437"/>
        <v>X</v>
      </c>
      <c r="L1120" s="240" t="s">
        <v>62</v>
      </c>
      <c r="M1120" s="240"/>
      <c r="N1120" s="240"/>
      <c r="O1120" s="244" t="s">
        <v>62</v>
      </c>
      <c r="P1120" s="244" t="s">
        <v>62</v>
      </c>
      <c r="Q1120" s="244" t="s">
        <v>62</v>
      </c>
      <c r="R1120" s="244" t="s">
        <v>62</v>
      </c>
      <c r="S1120" s="56"/>
    </row>
    <row r="1121" spans="1:19" ht="65.45" customHeight="1" x14ac:dyDescent="0.25">
      <c r="A1121" s="332"/>
      <c r="B1121" s="148" t="s">
        <v>192</v>
      </c>
      <c r="C1121" s="242"/>
      <c r="D1121" s="242" t="s">
        <v>62</v>
      </c>
      <c r="E1121" s="242"/>
      <c r="F1121" s="242"/>
      <c r="G1121" s="240">
        <f>G1118</f>
        <v>3156</v>
      </c>
      <c r="H1121" s="142">
        <f t="shared" si="435"/>
        <v>3156</v>
      </c>
      <c r="I1121" s="273">
        <f>I1118</f>
        <v>0</v>
      </c>
      <c r="J1121" s="273">
        <f t="shared" si="436"/>
        <v>0</v>
      </c>
      <c r="K1121" s="240">
        <f t="shared" si="437"/>
        <v>3156</v>
      </c>
      <c r="L1121" s="240" t="s">
        <v>62</v>
      </c>
      <c r="M1121" s="84">
        <v>46022</v>
      </c>
      <c r="N1121" s="84">
        <v>46022</v>
      </c>
      <c r="O1121" s="78"/>
      <c r="P1121" s="244" t="s">
        <v>62</v>
      </c>
      <c r="Q1121" s="78"/>
      <c r="R1121" s="78"/>
      <c r="S1121" s="56"/>
    </row>
    <row r="1122" spans="1:19" ht="15" customHeight="1" x14ac:dyDescent="0.2">
      <c r="A1122" s="332"/>
      <c r="B1122" s="147" t="s">
        <v>193</v>
      </c>
      <c r="C1122" s="242"/>
      <c r="D1122" s="242"/>
      <c r="E1122" s="242"/>
      <c r="F1122" s="242"/>
      <c r="G1122" s="240" t="s">
        <v>62</v>
      </c>
      <c r="H1122" s="142" t="str">
        <f t="shared" si="435"/>
        <v>X</v>
      </c>
      <c r="I1122" s="273" t="s">
        <v>62</v>
      </c>
      <c r="J1122" s="273" t="str">
        <f t="shared" si="436"/>
        <v>X</v>
      </c>
      <c r="K1122" s="240" t="str">
        <f t="shared" si="437"/>
        <v>X</v>
      </c>
      <c r="L1122" s="240" t="s">
        <v>62</v>
      </c>
      <c r="M1122" s="240"/>
      <c r="N1122" s="240"/>
      <c r="O1122" s="244" t="s">
        <v>62</v>
      </c>
      <c r="P1122" s="244" t="s">
        <v>62</v>
      </c>
      <c r="Q1122" s="244" t="s">
        <v>62</v>
      </c>
      <c r="R1122" s="244" t="s">
        <v>62</v>
      </c>
    </row>
    <row r="1123" spans="1:19" ht="38.65" customHeight="1" x14ac:dyDescent="0.25">
      <c r="A1123" s="332"/>
      <c r="B1123" s="148" t="s">
        <v>330</v>
      </c>
      <c r="C1123" s="242"/>
      <c r="D1123" s="242" t="s">
        <v>62</v>
      </c>
      <c r="E1123" s="242"/>
      <c r="F1123" s="242"/>
      <c r="G1123" s="240">
        <f>G1121</f>
        <v>3156</v>
      </c>
      <c r="H1123" s="142">
        <f t="shared" si="435"/>
        <v>3156</v>
      </c>
      <c r="I1123" s="273">
        <f>I1121</f>
        <v>0</v>
      </c>
      <c r="J1123" s="273">
        <f t="shared" si="436"/>
        <v>0</v>
      </c>
      <c r="K1123" s="240">
        <f t="shared" si="437"/>
        <v>3156</v>
      </c>
      <c r="L1123" s="240" t="s">
        <v>62</v>
      </c>
      <c r="M1123" s="84">
        <v>46022</v>
      </c>
      <c r="N1123" s="84">
        <v>46022</v>
      </c>
      <c r="O1123" s="78"/>
      <c r="P1123" s="244" t="s">
        <v>62</v>
      </c>
      <c r="Q1123" s="78"/>
      <c r="R1123" s="78"/>
      <c r="S1123" s="56"/>
    </row>
    <row r="1124" spans="1:19" ht="21" customHeight="1" x14ac:dyDescent="0.2">
      <c r="A1124" s="332"/>
      <c r="B1124" s="147" t="s">
        <v>71</v>
      </c>
      <c r="C1124" s="242"/>
      <c r="D1124" s="242"/>
      <c r="E1124" s="242"/>
      <c r="F1124" s="242"/>
      <c r="G1124" s="240" t="s">
        <v>62</v>
      </c>
      <c r="H1124" s="142" t="str">
        <f t="shared" si="435"/>
        <v>X</v>
      </c>
      <c r="I1124" s="273" t="s">
        <v>62</v>
      </c>
      <c r="J1124" s="273" t="str">
        <f t="shared" si="436"/>
        <v>X</v>
      </c>
      <c r="K1124" s="240" t="str">
        <f t="shared" si="437"/>
        <v>X</v>
      </c>
      <c r="L1124" s="240" t="s">
        <v>62</v>
      </c>
      <c r="M1124" s="240"/>
      <c r="N1124" s="240"/>
      <c r="O1124" s="244" t="s">
        <v>62</v>
      </c>
      <c r="P1124" s="244" t="s">
        <v>62</v>
      </c>
      <c r="Q1124" s="244" t="s">
        <v>62</v>
      </c>
      <c r="R1124" s="244" t="s">
        <v>62</v>
      </c>
    </row>
    <row r="1125" spans="1:19" ht="21" customHeight="1" x14ac:dyDescent="0.25">
      <c r="A1125" s="333"/>
      <c r="B1125" s="148" t="s">
        <v>72</v>
      </c>
      <c r="C1125" s="242"/>
      <c r="D1125" s="242" t="s">
        <v>62</v>
      </c>
      <c r="E1125" s="242"/>
      <c r="F1125" s="242"/>
      <c r="G1125" s="240">
        <f>G1123</f>
        <v>3156</v>
      </c>
      <c r="H1125" s="142">
        <f t="shared" si="435"/>
        <v>3156</v>
      </c>
      <c r="I1125" s="273">
        <f>I1123</f>
        <v>0</v>
      </c>
      <c r="J1125" s="273">
        <f t="shared" si="436"/>
        <v>0</v>
      </c>
      <c r="K1125" s="240">
        <f t="shared" si="437"/>
        <v>3156</v>
      </c>
      <c r="L1125" s="240" t="s">
        <v>62</v>
      </c>
      <c r="M1125" s="84">
        <v>46022</v>
      </c>
      <c r="N1125" s="84">
        <v>46022</v>
      </c>
      <c r="O1125" s="78"/>
      <c r="P1125" s="244" t="s">
        <v>62</v>
      </c>
      <c r="Q1125" s="78"/>
      <c r="R1125" s="78"/>
      <c r="S1125" s="56"/>
    </row>
    <row r="1126" spans="1:19" s="56" customFormat="1" ht="74.45" customHeight="1" x14ac:dyDescent="0.25">
      <c r="A1126" s="331" t="s">
        <v>141</v>
      </c>
      <c r="B1126" s="137" t="s">
        <v>416</v>
      </c>
      <c r="C1126" s="142" t="s">
        <v>191</v>
      </c>
      <c r="D1126" s="141" t="s">
        <v>333</v>
      </c>
      <c r="E1126" s="141" t="s">
        <v>320</v>
      </c>
      <c r="F1126" s="142">
        <v>642</v>
      </c>
      <c r="G1126" s="240">
        <v>3971</v>
      </c>
      <c r="H1126" s="142">
        <f t="shared" si="435"/>
        <v>3971</v>
      </c>
      <c r="I1126" s="273">
        <v>0</v>
      </c>
      <c r="J1126" s="273">
        <f t="shared" si="436"/>
        <v>0</v>
      </c>
      <c r="K1126" s="240">
        <f t="shared" si="437"/>
        <v>3971</v>
      </c>
      <c r="L1126" s="80"/>
      <c r="M1126" s="80" t="s">
        <v>62</v>
      </c>
      <c r="N1126" s="80" t="s">
        <v>62</v>
      </c>
      <c r="O1126" s="78">
        <v>63728.17</v>
      </c>
      <c r="P1126" s="78"/>
      <c r="Q1126" s="78"/>
      <c r="R1126" s="78"/>
      <c r="S1126" s="85"/>
    </row>
    <row r="1127" spans="1:19" ht="15.75" x14ac:dyDescent="0.25">
      <c r="A1127" s="332"/>
      <c r="B1127" s="146" t="s">
        <v>70</v>
      </c>
      <c r="C1127" s="242"/>
      <c r="D1127" s="242" t="s">
        <v>62</v>
      </c>
      <c r="E1127" s="242"/>
      <c r="F1127" s="242"/>
      <c r="G1127" s="240">
        <f>G1126</f>
        <v>3971</v>
      </c>
      <c r="H1127" s="142">
        <f t="shared" si="435"/>
        <v>3971</v>
      </c>
      <c r="I1127" s="273">
        <f>I1126</f>
        <v>0</v>
      </c>
      <c r="J1127" s="273">
        <f t="shared" si="436"/>
        <v>0</v>
      </c>
      <c r="K1127" s="240">
        <f t="shared" si="437"/>
        <v>3971</v>
      </c>
      <c r="L1127" s="240" t="s">
        <v>62</v>
      </c>
      <c r="M1127" s="84">
        <v>46022</v>
      </c>
      <c r="N1127" s="84">
        <v>46022</v>
      </c>
      <c r="O1127" s="78"/>
      <c r="P1127" s="244" t="s">
        <v>62</v>
      </c>
      <c r="Q1127" s="78"/>
      <c r="R1127" s="78"/>
      <c r="S1127" s="56"/>
    </row>
    <row r="1128" spans="1:19" ht="14.25" x14ac:dyDescent="0.2">
      <c r="A1128" s="332"/>
      <c r="B1128" s="147" t="s">
        <v>76</v>
      </c>
      <c r="C1128" s="242"/>
      <c r="D1128" s="242"/>
      <c r="E1128" s="242"/>
      <c r="F1128" s="242"/>
      <c r="G1128" s="240" t="s">
        <v>62</v>
      </c>
      <c r="H1128" s="142" t="str">
        <f t="shared" si="435"/>
        <v>X</v>
      </c>
      <c r="I1128" s="273" t="s">
        <v>62</v>
      </c>
      <c r="J1128" s="273" t="str">
        <f t="shared" si="436"/>
        <v>X</v>
      </c>
      <c r="K1128" s="240" t="str">
        <f t="shared" si="437"/>
        <v>X</v>
      </c>
      <c r="L1128" s="240" t="s">
        <v>62</v>
      </c>
      <c r="M1128" s="240"/>
      <c r="N1128" s="240"/>
      <c r="O1128" s="244" t="s">
        <v>62</v>
      </c>
      <c r="P1128" s="244" t="s">
        <v>62</v>
      </c>
      <c r="Q1128" s="244" t="s">
        <v>62</v>
      </c>
      <c r="R1128" s="244" t="s">
        <v>62</v>
      </c>
    </row>
    <row r="1129" spans="1:19" ht="65.45" customHeight="1" x14ac:dyDescent="0.25">
      <c r="A1129" s="332"/>
      <c r="B1129" s="148" t="s">
        <v>192</v>
      </c>
      <c r="C1129" s="242"/>
      <c r="D1129" s="242" t="s">
        <v>62</v>
      </c>
      <c r="E1129" s="242"/>
      <c r="F1129" s="242"/>
      <c r="G1129" s="240">
        <f>G1126</f>
        <v>3971</v>
      </c>
      <c r="H1129" s="142">
        <f t="shared" si="435"/>
        <v>3971</v>
      </c>
      <c r="I1129" s="273">
        <f>I1126</f>
        <v>0</v>
      </c>
      <c r="J1129" s="273">
        <f t="shared" si="436"/>
        <v>0</v>
      </c>
      <c r="K1129" s="240">
        <f t="shared" si="437"/>
        <v>3971</v>
      </c>
      <c r="L1129" s="240" t="s">
        <v>62</v>
      </c>
      <c r="M1129" s="84">
        <v>46022</v>
      </c>
      <c r="N1129" s="84">
        <v>46022</v>
      </c>
      <c r="O1129" s="78"/>
      <c r="P1129" s="244" t="s">
        <v>62</v>
      </c>
      <c r="Q1129" s="78"/>
      <c r="R1129" s="78"/>
      <c r="S1129" s="56"/>
    </row>
    <row r="1130" spans="1:19" ht="15" customHeight="1" x14ac:dyDescent="0.2">
      <c r="A1130" s="332"/>
      <c r="B1130" s="147" t="s">
        <v>193</v>
      </c>
      <c r="C1130" s="242"/>
      <c r="D1130" s="242"/>
      <c r="E1130" s="242"/>
      <c r="F1130" s="242"/>
      <c r="G1130" s="240" t="s">
        <v>62</v>
      </c>
      <c r="H1130" s="142" t="str">
        <f t="shared" si="435"/>
        <v>X</v>
      </c>
      <c r="I1130" s="273" t="s">
        <v>62</v>
      </c>
      <c r="J1130" s="273" t="str">
        <f t="shared" si="436"/>
        <v>X</v>
      </c>
      <c r="K1130" s="240" t="str">
        <f t="shared" si="437"/>
        <v>X</v>
      </c>
      <c r="L1130" s="240" t="s">
        <v>62</v>
      </c>
      <c r="M1130" s="240"/>
      <c r="N1130" s="240"/>
      <c r="O1130" s="244" t="s">
        <v>62</v>
      </c>
      <c r="P1130" s="244" t="s">
        <v>62</v>
      </c>
      <c r="Q1130" s="244" t="s">
        <v>62</v>
      </c>
      <c r="R1130" s="244" t="s">
        <v>62</v>
      </c>
    </row>
    <row r="1131" spans="1:19" ht="38.65" customHeight="1" x14ac:dyDescent="0.25">
      <c r="A1131" s="332"/>
      <c r="B1131" s="148" t="s">
        <v>330</v>
      </c>
      <c r="C1131" s="242"/>
      <c r="D1131" s="242" t="s">
        <v>62</v>
      </c>
      <c r="E1131" s="242"/>
      <c r="F1131" s="242"/>
      <c r="G1131" s="240">
        <f>G1129</f>
        <v>3971</v>
      </c>
      <c r="H1131" s="142">
        <f t="shared" si="435"/>
        <v>3971</v>
      </c>
      <c r="I1131" s="273">
        <f>I1129</f>
        <v>0</v>
      </c>
      <c r="J1131" s="273">
        <f t="shared" si="436"/>
        <v>0</v>
      </c>
      <c r="K1131" s="240">
        <f t="shared" si="437"/>
        <v>3971</v>
      </c>
      <c r="L1131" s="240" t="s">
        <v>62</v>
      </c>
      <c r="M1131" s="84">
        <v>46022</v>
      </c>
      <c r="N1131" s="84">
        <v>46022</v>
      </c>
      <c r="O1131" s="78"/>
      <c r="P1131" s="244" t="s">
        <v>62</v>
      </c>
      <c r="Q1131" s="78"/>
      <c r="R1131" s="78"/>
      <c r="S1131" s="56"/>
    </row>
    <row r="1132" spans="1:19" ht="21" customHeight="1" x14ac:dyDescent="0.2">
      <c r="A1132" s="332"/>
      <c r="B1132" s="147" t="s">
        <v>71</v>
      </c>
      <c r="C1132" s="242"/>
      <c r="D1132" s="242"/>
      <c r="E1132" s="242"/>
      <c r="F1132" s="242"/>
      <c r="G1132" s="240" t="s">
        <v>62</v>
      </c>
      <c r="H1132" s="142" t="str">
        <f t="shared" si="435"/>
        <v>X</v>
      </c>
      <c r="I1132" s="273" t="s">
        <v>62</v>
      </c>
      <c r="J1132" s="273" t="str">
        <f t="shared" si="436"/>
        <v>X</v>
      </c>
      <c r="K1132" s="240" t="str">
        <f t="shared" si="437"/>
        <v>X</v>
      </c>
      <c r="L1132" s="240" t="s">
        <v>62</v>
      </c>
      <c r="M1132" s="240"/>
      <c r="N1132" s="240"/>
      <c r="O1132" s="244" t="s">
        <v>62</v>
      </c>
      <c r="P1132" s="244" t="s">
        <v>62</v>
      </c>
      <c r="Q1132" s="244" t="s">
        <v>62</v>
      </c>
      <c r="R1132" s="244" t="s">
        <v>62</v>
      </c>
    </row>
    <row r="1133" spans="1:19" ht="21" customHeight="1" x14ac:dyDescent="0.25">
      <c r="A1133" s="333"/>
      <c r="B1133" s="148" t="s">
        <v>72</v>
      </c>
      <c r="C1133" s="242"/>
      <c r="D1133" s="242" t="s">
        <v>62</v>
      </c>
      <c r="E1133" s="242"/>
      <c r="F1133" s="242"/>
      <c r="G1133" s="240">
        <f>G1131</f>
        <v>3971</v>
      </c>
      <c r="H1133" s="142">
        <f t="shared" si="435"/>
        <v>3971</v>
      </c>
      <c r="I1133" s="273">
        <f>I1131</f>
        <v>0</v>
      </c>
      <c r="J1133" s="273">
        <f t="shared" si="436"/>
        <v>0</v>
      </c>
      <c r="K1133" s="240">
        <f t="shared" si="437"/>
        <v>3971</v>
      </c>
      <c r="L1133" s="240" t="s">
        <v>62</v>
      </c>
      <c r="M1133" s="84">
        <v>46022</v>
      </c>
      <c r="N1133" s="84">
        <v>46022</v>
      </c>
      <c r="O1133" s="78"/>
      <c r="P1133" s="244" t="s">
        <v>62</v>
      </c>
      <c r="Q1133" s="78"/>
      <c r="R1133" s="78"/>
      <c r="S1133" s="56"/>
    </row>
    <row r="1134" spans="1:19" s="56" customFormat="1" ht="74.45" customHeight="1" x14ac:dyDescent="0.25">
      <c r="A1134" s="331" t="s">
        <v>140</v>
      </c>
      <c r="B1134" s="137" t="s">
        <v>416</v>
      </c>
      <c r="C1134" s="142" t="s">
        <v>191</v>
      </c>
      <c r="D1134" s="141" t="s">
        <v>333</v>
      </c>
      <c r="E1134" s="141" t="s">
        <v>320</v>
      </c>
      <c r="F1134" s="142">
        <v>642</v>
      </c>
      <c r="G1134" s="240">
        <v>4319</v>
      </c>
      <c r="H1134" s="142">
        <f t="shared" si="435"/>
        <v>4319</v>
      </c>
      <c r="I1134" s="273">
        <v>0</v>
      </c>
      <c r="J1134" s="273">
        <f t="shared" si="436"/>
        <v>0</v>
      </c>
      <c r="K1134" s="240">
        <f t="shared" si="437"/>
        <v>4319</v>
      </c>
      <c r="L1134" s="80"/>
      <c r="M1134" s="80" t="s">
        <v>62</v>
      </c>
      <c r="N1134" s="80" t="s">
        <v>62</v>
      </c>
      <c r="O1134" s="78">
        <v>83274.67</v>
      </c>
      <c r="P1134" s="78"/>
      <c r="Q1134" s="78"/>
      <c r="R1134" s="78"/>
      <c r="S1134" s="85"/>
    </row>
    <row r="1135" spans="1:19" ht="15.75" x14ac:dyDescent="0.25">
      <c r="A1135" s="332"/>
      <c r="B1135" s="146" t="s">
        <v>70</v>
      </c>
      <c r="C1135" s="242"/>
      <c r="D1135" s="242" t="s">
        <v>62</v>
      </c>
      <c r="E1135" s="242"/>
      <c r="F1135" s="242"/>
      <c r="G1135" s="240">
        <f>G1134</f>
        <v>4319</v>
      </c>
      <c r="H1135" s="142">
        <f t="shared" si="435"/>
        <v>4319</v>
      </c>
      <c r="I1135" s="273">
        <f>I1134</f>
        <v>0</v>
      </c>
      <c r="J1135" s="273">
        <f t="shared" si="436"/>
        <v>0</v>
      </c>
      <c r="K1135" s="240">
        <f t="shared" si="437"/>
        <v>4319</v>
      </c>
      <c r="L1135" s="240" t="s">
        <v>62</v>
      </c>
      <c r="M1135" s="84">
        <v>46022</v>
      </c>
      <c r="N1135" s="84">
        <v>46022</v>
      </c>
      <c r="O1135" s="78"/>
      <c r="P1135" s="244" t="s">
        <v>62</v>
      </c>
      <c r="Q1135" s="78"/>
      <c r="R1135" s="78"/>
      <c r="S1135" s="56"/>
    </row>
    <row r="1136" spans="1:19" ht="14.25" x14ac:dyDescent="0.2">
      <c r="A1136" s="332"/>
      <c r="B1136" s="147" t="s">
        <v>76</v>
      </c>
      <c r="C1136" s="242"/>
      <c r="D1136" s="242"/>
      <c r="E1136" s="242"/>
      <c r="F1136" s="242"/>
      <c r="G1136" s="240" t="s">
        <v>62</v>
      </c>
      <c r="H1136" s="142" t="str">
        <f t="shared" si="435"/>
        <v>X</v>
      </c>
      <c r="I1136" s="273" t="s">
        <v>62</v>
      </c>
      <c r="J1136" s="273" t="str">
        <f t="shared" si="436"/>
        <v>X</v>
      </c>
      <c r="K1136" s="240" t="str">
        <f t="shared" si="437"/>
        <v>X</v>
      </c>
      <c r="L1136" s="240" t="s">
        <v>62</v>
      </c>
      <c r="M1136" s="240"/>
      <c r="N1136" s="240"/>
      <c r="O1136" s="244" t="s">
        <v>62</v>
      </c>
      <c r="P1136" s="244" t="s">
        <v>62</v>
      </c>
      <c r="Q1136" s="244" t="s">
        <v>62</v>
      </c>
      <c r="R1136" s="244" t="s">
        <v>62</v>
      </c>
    </row>
    <row r="1137" spans="1:19" ht="65.45" customHeight="1" x14ac:dyDescent="0.25">
      <c r="A1137" s="332"/>
      <c r="B1137" s="148" t="s">
        <v>192</v>
      </c>
      <c r="C1137" s="242"/>
      <c r="D1137" s="242" t="s">
        <v>62</v>
      </c>
      <c r="E1137" s="242"/>
      <c r="F1137" s="242"/>
      <c r="G1137" s="240">
        <f>G1134</f>
        <v>4319</v>
      </c>
      <c r="H1137" s="142">
        <f t="shared" si="435"/>
        <v>4319</v>
      </c>
      <c r="I1137" s="273">
        <f>I1134</f>
        <v>0</v>
      </c>
      <c r="J1137" s="273">
        <f t="shared" si="436"/>
        <v>0</v>
      </c>
      <c r="K1137" s="240">
        <f t="shared" si="437"/>
        <v>4319</v>
      </c>
      <c r="L1137" s="240" t="s">
        <v>62</v>
      </c>
      <c r="M1137" s="84">
        <v>46022</v>
      </c>
      <c r="N1137" s="84">
        <v>46022</v>
      </c>
      <c r="O1137" s="78"/>
      <c r="P1137" s="244" t="s">
        <v>62</v>
      </c>
      <c r="Q1137" s="78"/>
      <c r="R1137" s="78"/>
      <c r="S1137" s="56"/>
    </row>
    <row r="1138" spans="1:19" ht="15" customHeight="1" x14ac:dyDescent="0.2">
      <c r="A1138" s="332"/>
      <c r="B1138" s="147" t="s">
        <v>193</v>
      </c>
      <c r="C1138" s="242"/>
      <c r="D1138" s="242"/>
      <c r="E1138" s="242"/>
      <c r="F1138" s="242"/>
      <c r="G1138" s="240" t="s">
        <v>62</v>
      </c>
      <c r="H1138" s="142" t="str">
        <f t="shared" si="435"/>
        <v>X</v>
      </c>
      <c r="I1138" s="273" t="s">
        <v>62</v>
      </c>
      <c r="J1138" s="273" t="str">
        <f t="shared" si="436"/>
        <v>X</v>
      </c>
      <c r="K1138" s="240" t="str">
        <f t="shared" si="437"/>
        <v>X</v>
      </c>
      <c r="L1138" s="240" t="s">
        <v>62</v>
      </c>
      <c r="M1138" s="240"/>
      <c r="N1138" s="240"/>
      <c r="O1138" s="244" t="s">
        <v>62</v>
      </c>
      <c r="P1138" s="244" t="s">
        <v>62</v>
      </c>
      <c r="Q1138" s="244" t="s">
        <v>62</v>
      </c>
      <c r="R1138" s="244" t="s">
        <v>62</v>
      </c>
    </row>
    <row r="1139" spans="1:19" ht="38.65" customHeight="1" x14ac:dyDescent="0.25">
      <c r="A1139" s="332"/>
      <c r="B1139" s="148" t="s">
        <v>330</v>
      </c>
      <c r="C1139" s="242"/>
      <c r="D1139" s="242" t="s">
        <v>62</v>
      </c>
      <c r="E1139" s="242"/>
      <c r="F1139" s="242"/>
      <c r="G1139" s="240">
        <f>G1137</f>
        <v>4319</v>
      </c>
      <c r="H1139" s="142">
        <f t="shared" si="435"/>
        <v>4319</v>
      </c>
      <c r="I1139" s="273">
        <f>I1137</f>
        <v>0</v>
      </c>
      <c r="J1139" s="273">
        <f t="shared" si="436"/>
        <v>0</v>
      </c>
      <c r="K1139" s="240">
        <f t="shared" si="437"/>
        <v>4319</v>
      </c>
      <c r="L1139" s="240" t="s">
        <v>62</v>
      </c>
      <c r="M1139" s="84">
        <v>46022</v>
      </c>
      <c r="N1139" s="84">
        <v>46022</v>
      </c>
      <c r="O1139" s="78"/>
      <c r="P1139" s="244" t="s">
        <v>62</v>
      </c>
      <c r="Q1139" s="78"/>
      <c r="R1139" s="78"/>
      <c r="S1139" s="56"/>
    </row>
    <row r="1140" spans="1:19" ht="21" customHeight="1" x14ac:dyDescent="0.2">
      <c r="A1140" s="332"/>
      <c r="B1140" s="147" t="s">
        <v>71</v>
      </c>
      <c r="C1140" s="242"/>
      <c r="D1140" s="242"/>
      <c r="E1140" s="242"/>
      <c r="F1140" s="242"/>
      <c r="G1140" s="240" t="s">
        <v>62</v>
      </c>
      <c r="H1140" s="142" t="str">
        <f t="shared" si="435"/>
        <v>X</v>
      </c>
      <c r="I1140" s="273" t="s">
        <v>62</v>
      </c>
      <c r="J1140" s="273" t="str">
        <f t="shared" si="436"/>
        <v>X</v>
      </c>
      <c r="K1140" s="240" t="str">
        <f t="shared" si="437"/>
        <v>X</v>
      </c>
      <c r="L1140" s="240" t="s">
        <v>62</v>
      </c>
      <c r="M1140" s="240"/>
      <c r="N1140" s="240"/>
      <c r="O1140" s="244" t="s">
        <v>62</v>
      </c>
      <c r="P1140" s="244" t="s">
        <v>62</v>
      </c>
      <c r="Q1140" s="244" t="s">
        <v>62</v>
      </c>
      <c r="R1140" s="244" t="s">
        <v>62</v>
      </c>
    </row>
    <row r="1141" spans="1:19" ht="21" customHeight="1" x14ac:dyDescent="0.25">
      <c r="A1141" s="333"/>
      <c r="B1141" s="148" t="s">
        <v>72</v>
      </c>
      <c r="C1141" s="242"/>
      <c r="D1141" s="242" t="s">
        <v>62</v>
      </c>
      <c r="E1141" s="242"/>
      <c r="F1141" s="242"/>
      <c r="G1141" s="240">
        <f>G1139</f>
        <v>4319</v>
      </c>
      <c r="H1141" s="142">
        <f t="shared" si="435"/>
        <v>4319</v>
      </c>
      <c r="I1141" s="273">
        <f>I1139</f>
        <v>0</v>
      </c>
      <c r="J1141" s="273">
        <f t="shared" si="436"/>
        <v>0</v>
      </c>
      <c r="K1141" s="240">
        <f t="shared" si="437"/>
        <v>4319</v>
      </c>
      <c r="L1141" s="240" t="s">
        <v>62</v>
      </c>
      <c r="M1141" s="84">
        <v>46022</v>
      </c>
      <c r="N1141" s="84">
        <v>46022</v>
      </c>
      <c r="O1141" s="78"/>
      <c r="P1141" s="244" t="s">
        <v>62</v>
      </c>
      <c r="Q1141" s="78"/>
      <c r="R1141" s="78"/>
      <c r="S1141" s="56"/>
    </row>
    <row r="1142" spans="1:19" s="56" customFormat="1" ht="74.45" customHeight="1" x14ac:dyDescent="0.25">
      <c r="A1142" s="334" t="s">
        <v>139</v>
      </c>
      <c r="B1142" s="137" t="s">
        <v>416</v>
      </c>
      <c r="C1142" s="142" t="s">
        <v>191</v>
      </c>
      <c r="D1142" s="141" t="s">
        <v>333</v>
      </c>
      <c r="E1142" s="141" t="s">
        <v>320</v>
      </c>
      <c r="F1142" s="142">
        <v>642</v>
      </c>
      <c r="G1142" s="240">
        <v>3045</v>
      </c>
      <c r="H1142" s="142">
        <f t="shared" si="435"/>
        <v>3045</v>
      </c>
      <c r="I1142" s="273">
        <v>333</v>
      </c>
      <c r="J1142" s="273">
        <f t="shared" si="436"/>
        <v>333</v>
      </c>
      <c r="K1142" s="240">
        <f t="shared" si="437"/>
        <v>3045</v>
      </c>
      <c r="L1142" s="80"/>
      <c r="M1142" s="80" t="s">
        <v>62</v>
      </c>
      <c r="N1142" s="80" t="s">
        <v>62</v>
      </c>
      <c r="O1142" s="78">
        <v>569539.65</v>
      </c>
      <c r="P1142" s="78"/>
      <c r="Q1142" s="78">
        <v>301673.96999999997</v>
      </c>
      <c r="R1142" s="78">
        <f>301673.97-217329.12</f>
        <v>84344.849999999977</v>
      </c>
      <c r="S1142" s="85"/>
    </row>
    <row r="1143" spans="1:19" ht="15.75" x14ac:dyDescent="0.25">
      <c r="A1143" s="332"/>
      <c r="B1143" s="146" t="s">
        <v>70</v>
      </c>
      <c r="C1143" s="242"/>
      <c r="D1143" s="242" t="s">
        <v>62</v>
      </c>
      <c r="E1143" s="242"/>
      <c r="F1143" s="242"/>
      <c r="G1143" s="240">
        <f t="shared" ref="G1143:I1143" si="438">G1142</f>
        <v>3045</v>
      </c>
      <c r="H1143" s="142">
        <f t="shared" si="435"/>
        <v>3045</v>
      </c>
      <c r="I1143" s="273">
        <f t="shared" si="438"/>
        <v>333</v>
      </c>
      <c r="J1143" s="273">
        <f t="shared" si="436"/>
        <v>333</v>
      </c>
      <c r="K1143" s="240">
        <f t="shared" si="437"/>
        <v>3045</v>
      </c>
      <c r="L1143" s="240" t="s">
        <v>62</v>
      </c>
      <c r="M1143" s="84">
        <v>46022</v>
      </c>
      <c r="N1143" s="84">
        <v>46022</v>
      </c>
      <c r="O1143" s="78"/>
      <c r="P1143" s="244" t="s">
        <v>62</v>
      </c>
      <c r="Q1143" s="78"/>
      <c r="R1143" s="78"/>
      <c r="S1143" s="56"/>
    </row>
    <row r="1144" spans="1:19" ht="14.25" x14ac:dyDescent="0.2">
      <c r="A1144" s="332"/>
      <c r="B1144" s="147" t="s">
        <v>76</v>
      </c>
      <c r="C1144" s="242"/>
      <c r="D1144" s="242"/>
      <c r="E1144" s="242"/>
      <c r="F1144" s="242"/>
      <c r="G1144" s="240" t="s">
        <v>62</v>
      </c>
      <c r="H1144" s="142" t="str">
        <f t="shared" si="435"/>
        <v>X</v>
      </c>
      <c r="I1144" s="273" t="s">
        <v>62</v>
      </c>
      <c r="J1144" s="273" t="str">
        <f t="shared" si="436"/>
        <v>X</v>
      </c>
      <c r="K1144" s="240" t="str">
        <f t="shared" si="437"/>
        <v>X</v>
      </c>
      <c r="L1144" s="240" t="s">
        <v>62</v>
      </c>
      <c r="M1144" s="240"/>
      <c r="N1144" s="240"/>
      <c r="O1144" s="244" t="s">
        <v>62</v>
      </c>
      <c r="P1144" s="244" t="s">
        <v>62</v>
      </c>
      <c r="Q1144" s="244" t="s">
        <v>62</v>
      </c>
      <c r="R1144" s="244" t="s">
        <v>62</v>
      </c>
    </row>
    <row r="1145" spans="1:19" ht="65.45" customHeight="1" x14ac:dyDescent="0.25">
      <c r="A1145" s="332"/>
      <c r="B1145" s="148" t="s">
        <v>192</v>
      </c>
      <c r="C1145" s="242"/>
      <c r="D1145" s="242" t="s">
        <v>62</v>
      </c>
      <c r="E1145" s="242"/>
      <c r="F1145" s="242"/>
      <c r="G1145" s="240">
        <f t="shared" ref="G1145:I1145" si="439">G1142</f>
        <v>3045</v>
      </c>
      <c r="H1145" s="142">
        <f t="shared" si="435"/>
        <v>3045</v>
      </c>
      <c r="I1145" s="273">
        <f t="shared" si="439"/>
        <v>333</v>
      </c>
      <c r="J1145" s="273">
        <f t="shared" si="436"/>
        <v>333</v>
      </c>
      <c r="K1145" s="240">
        <f t="shared" si="437"/>
        <v>3045</v>
      </c>
      <c r="L1145" s="240" t="s">
        <v>62</v>
      </c>
      <c r="M1145" s="84">
        <v>46022</v>
      </c>
      <c r="N1145" s="84">
        <v>46022</v>
      </c>
      <c r="O1145" s="78"/>
      <c r="P1145" s="244" t="s">
        <v>62</v>
      </c>
      <c r="Q1145" s="78"/>
      <c r="R1145" s="78"/>
      <c r="S1145" s="56"/>
    </row>
    <row r="1146" spans="1:19" ht="15" customHeight="1" x14ac:dyDescent="0.2">
      <c r="A1146" s="332"/>
      <c r="B1146" s="147" t="s">
        <v>193</v>
      </c>
      <c r="C1146" s="242"/>
      <c r="D1146" s="242"/>
      <c r="E1146" s="242"/>
      <c r="F1146" s="242"/>
      <c r="G1146" s="240" t="s">
        <v>62</v>
      </c>
      <c r="H1146" s="142" t="str">
        <f t="shared" si="435"/>
        <v>X</v>
      </c>
      <c r="I1146" s="273" t="s">
        <v>62</v>
      </c>
      <c r="J1146" s="273" t="str">
        <f t="shared" si="436"/>
        <v>X</v>
      </c>
      <c r="K1146" s="240" t="str">
        <f t="shared" si="437"/>
        <v>X</v>
      </c>
      <c r="L1146" s="240" t="s">
        <v>62</v>
      </c>
      <c r="M1146" s="240"/>
      <c r="N1146" s="240"/>
      <c r="O1146" s="244" t="s">
        <v>62</v>
      </c>
      <c r="P1146" s="244" t="s">
        <v>62</v>
      </c>
      <c r="Q1146" s="244" t="s">
        <v>62</v>
      </c>
      <c r="R1146" s="244" t="s">
        <v>62</v>
      </c>
    </row>
    <row r="1147" spans="1:19" ht="38.65" customHeight="1" x14ac:dyDescent="0.25">
      <c r="A1147" s="332"/>
      <c r="B1147" s="148" t="s">
        <v>330</v>
      </c>
      <c r="C1147" s="242"/>
      <c r="D1147" s="242" t="s">
        <v>62</v>
      </c>
      <c r="E1147" s="242"/>
      <c r="F1147" s="242"/>
      <c r="G1147" s="240">
        <f t="shared" ref="G1147:I1147" si="440">G1145</f>
        <v>3045</v>
      </c>
      <c r="H1147" s="142">
        <f t="shared" si="435"/>
        <v>3045</v>
      </c>
      <c r="I1147" s="273">
        <f t="shared" si="440"/>
        <v>333</v>
      </c>
      <c r="J1147" s="273">
        <f t="shared" si="436"/>
        <v>333</v>
      </c>
      <c r="K1147" s="240">
        <f t="shared" si="437"/>
        <v>3045</v>
      </c>
      <c r="L1147" s="240" t="s">
        <v>62</v>
      </c>
      <c r="M1147" s="84">
        <v>46022</v>
      </c>
      <c r="N1147" s="84">
        <v>46022</v>
      </c>
      <c r="O1147" s="78"/>
      <c r="P1147" s="244" t="s">
        <v>62</v>
      </c>
      <c r="Q1147" s="78"/>
      <c r="R1147" s="78"/>
      <c r="S1147" s="56"/>
    </row>
    <row r="1148" spans="1:19" ht="21" customHeight="1" x14ac:dyDescent="0.2">
      <c r="A1148" s="332"/>
      <c r="B1148" s="147" t="s">
        <v>71</v>
      </c>
      <c r="C1148" s="242"/>
      <c r="D1148" s="242"/>
      <c r="E1148" s="242"/>
      <c r="F1148" s="242"/>
      <c r="G1148" s="240" t="s">
        <v>62</v>
      </c>
      <c r="H1148" s="142" t="str">
        <f t="shared" si="435"/>
        <v>X</v>
      </c>
      <c r="I1148" s="273" t="s">
        <v>62</v>
      </c>
      <c r="J1148" s="273" t="str">
        <f t="shared" si="436"/>
        <v>X</v>
      </c>
      <c r="K1148" s="240" t="str">
        <f t="shared" si="437"/>
        <v>X</v>
      </c>
      <c r="L1148" s="240" t="s">
        <v>62</v>
      </c>
      <c r="M1148" s="240"/>
      <c r="N1148" s="240"/>
      <c r="O1148" s="244" t="s">
        <v>62</v>
      </c>
      <c r="P1148" s="244" t="s">
        <v>62</v>
      </c>
      <c r="Q1148" s="244" t="s">
        <v>62</v>
      </c>
      <c r="R1148" s="244" t="s">
        <v>62</v>
      </c>
    </row>
    <row r="1149" spans="1:19" ht="21" customHeight="1" x14ac:dyDescent="0.25">
      <c r="A1149" s="333"/>
      <c r="B1149" s="148" t="s">
        <v>72</v>
      </c>
      <c r="C1149" s="242"/>
      <c r="D1149" s="242" t="s">
        <v>62</v>
      </c>
      <c r="E1149" s="242"/>
      <c r="F1149" s="242"/>
      <c r="G1149" s="240">
        <f t="shared" ref="G1149:I1149" si="441">G1147</f>
        <v>3045</v>
      </c>
      <c r="H1149" s="142">
        <f t="shared" si="435"/>
        <v>3045</v>
      </c>
      <c r="I1149" s="273">
        <f t="shared" si="441"/>
        <v>333</v>
      </c>
      <c r="J1149" s="273">
        <f t="shared" si="436"/>
        <v>333</v>
      </c>
      <c r="K1149" s="240">
        <f t="shared" si="437"/>
        <v>3045</v>
      </c>
      <c r="L1149" s="240" t="s">
        <v>62</v>
      </c>
      <c r="M1149" s="84">
        <v>46022</v>
      </c>
      <c r="N1149" s="84">
        <v>46022</v>
      </c>
      <c r="O1149" s="78"/>
      <c r="P1149" s="244" t="s">
        <v>62</v>
      </c>
      <c r="Q1149" s="78"/>
      <c r="R1149" s="78"/>
      <c r="S1149" s="56"/>
    </row>
    <row r="1150" spans="1:19" s="56" customFormat="1" ht="74.45" customHeight="1" x14ac:dyDescent="0.25">
      <c r="A1150" s="334" t="s">
        <v>138</v>
      </c>
      <c r="B1150" s="137" t="s">
        <v>416</v>
      </c>
      <c r="C1150" s="142" t="s">
        <v>191</v>
      </c>
      <c r="D1150" s="141" t="s">
        <v>333</v>
      </c>
      <c r="E1150" s="141" t="s">
        <v>320</v>
      </c>
      <c r="F1150" s="142">
        <v>642</v>
      </c>
      <c r="G1150" s="240">
        <v>3892</v>
      </c>
      <c r="H1150" s="142">
        <f t="shared" si="435"/>
        <v>3892</v>
      </c>
      <c r="I1150" s="273">
        <v>0</v>
      </c>
      <c r="J1150" s="273">
        <f t="shared" si="436"/>
        <v>0</v>
      </c>
      <c r="K1150" s="240">
        <f t="shared" si="437"/>
        <v>3892</v>
      </c>
      <c r="L1150" s="80"/>
      <c r="M1150" s="80" t="s">
        <v>62</v>
      </c>
      <c r="N1150" s="80" t="s">
        <v>62</v>
      </c>
      <c r="O1150" s="78">
        <v>76113.33</v>
      </c>
      <c r="P1150" s="78"/>
      <c r="Q1150" s="78">
        <v>443602</v>
      </c>
      <c r="R1150" s="78"/>
      <c r="S1150" s="85"/>
    </row>
    <row r="1151" spans="1:19" ht="15.75" x14ac:dyDescent="0.25">
      <c r="A1151" s="332"/>
      <c r="B1151" s="146" t="s">
        <v>70</v>
      </c>
      <c r="C1151" s="242"/>
      <c r="D1151" s="242" t="s">
        <v>62</v>
      </c>
      <c r="E1151" s="242"/>
      <c r="F1151" s="242"/>
      <c r="G1151" s="240">
        <f>G1150</f>
        <v>3892</v>
      </c>
      <c r="H1151" s="142">
        <f t="shared" si="435"/>
        <v>3892</v>
      </c>
      <c r="I1151" s="273">
        <f>I1150</f>
        <v>0</v>
      </c>
      <c r="J1151" s="273">
        <f t="shared" si="436"/>
        <v>0</v>
      </c>
      <c r="K1151" s="240">
        <f t="shared" si="437"/>
        <v>3892</v>
      </c>
      <c r="L1151" s="240" t="s">
        <v>62</v>
      </c>
      <c r="M1151" s="84">
        <v>46022</v>
      </c>
      <c r="N1151" s="84">
        <v>46022</v>
      </c>
      <c r="O1151" s="78"/>
      <c r="P1151" s="244" t="s">
        <v>62</v>
      </c>
      <c r="Q1151" s="78"/>
      <c r="R1151" s="78"/>
      <c r="S1151" s="56"/>
    </row>
    <row r="1152" spans="1:19" ht="14.25" x14ac:dyDescent="0.2">
      <c r="A1152" s="332"/>
      <c r="B1152" s="147" t="s">
        <v>76</v>
      </c>
      <c r="C1152" s="242"/>
      <c r="D1152" s="242"/>
      <c r="E1152" s="242"/>
      <c r="F1152" s="242"/>
      <c r="G1152" s="240" t="s">
        <v>62</v>
      </c>
      <c r="H1152" s="142" t="str">
        <f t="shared" si="435"/>
        <v>X</v>
      </c>
      <c r="I1152" s="273" t="s">
        <v>62</v>
      </c>
      <c r="J1152" s="273" t="str">
        <f t="shared" si="436"/>
        <v>X</v>
      </c>
      <c r="K1152" s="240" t="str">
        <f t="shared" si="437"/>
        <v>X</v>
      </c>
      <c r="L1152" s="240" t="s">
        <v>62</v>
      </c>
      <c r="M1152" s="240"/>
      <c r="N1152" s="240"/>
      <c r="O1152" s="244" t="s">
        <v>62</v>
      </c>
      <c r="P1152" s="244" t="s">
        <v>62</v>
      </c>
      <c r="Q1152" s="244" t="s">
        <v>62</v>
      </c>
      <c r="R1152" s="244" t="s">
        <v>62</v>
      </c>
    </row>
    <row r="1153" spans="1:19" ht="65.45" customHeight="1" x14ac:dyDescent="0.25">
      <c r="A1153" s="332"/>
      <c r="B1153" s="148" t="s">
        <v>192</v>
      </c>
      <c r="C1153" s="242"/>
      <c r="D1153" s="242" t="s">
        <v>62</v>
      </c>
      <c r="E1153" s="242"/>
      <c r="F1153" s="242"/>
      <c r="G1153" s="240">
        <f>G1150</f>
        <v>3892</v>
      </c>
      <c r="H1153" s="142">
        <f t="shared" si="435"/>
        <v>3892</v>
      </c>
      <c r="I1153" s="273">
        <f>I1150</f>
        <v>0</v>
      </c>
      <c r="J1153" s="273">
        <f t="shared" si="436"/>
        <v>0</v>
      </c>
      <c r="K1153" s="240">
        <f t="shared" si="437"/>
        <v>3892</v>
      </c>
      <c r="L1153" s="240" t="s">
        <v>62</v>
      </c>
      <c r="M1153" s="84">
        <v>46022</v>
      </c>
      <c r="N1153" s="84">
        <v>46022</v>
      </c>
      <c r="O1153" s="78"/>
      <c r="P1153" s="244" t="s">
        <v>62</v>
      </c>
      <c r="Q1153" s="78"/>
      <c r="R1153" s="78"/>
      <c r="S1153" s="56"/>
    </row>
    <row r="1154" spans="1:19" ht="15" customHeight="1" x14ac:dyDescent="0.2">
      <c r="A1154" s="332"/>
      <c r="B1154" s="147" t="s">
        <v>193</v>
      </c>
      <c r="C1154" s="242"/>
      <c r="D1154" s="242"/>
      <c r="E1154" s="242"/>
      <c r="F1154" s="242"/>
      <c r="G1154" s="240" t="s">
        <v>62</v>
      </c>
      <c r="H1154" s="142" t="str">
        <f t="shared" si="435"/>
        <v>X</v>
      </c>
      <c r="I1154" s="273" t="s">
        <v>62</v>
      </c>
      <c r="J1154" s="273" t="str">
        <f t="shared" si="436"/>
        <v>X</v>
      </c>
      <c r="K1154" s="240" t="str">
        <f t="shared" si="437"/>
        <v>X</v>
      </c>
      <c r="L1154" s="240" t="s">
        <v>62</v>
      </c>
      <c r="M1154" s="240"/>
      <c r="N1154" s="240"/>
      <c r="O1154" s="244" t="s">
        <v>62</v>
      </c>
      <c r="P1154" s="244" t="s">
        <v>62</v>
      </c>
      <c r="Q1154" s="244" t="s">
        <v>62</v>
      </c>
      <c r="R1154" s="244" t="s">
        <v>62</v>
      </c>
    </row>
    <row r="1155" spans="1:19" ht="38.65" customHeight="1" x14ac:dyDescent="0.25">
      <c r="A1155" s="332"/>
      <c r="B1155" s="148" t="s">
        <v>330</v>
      </c>
      <c r="C1155" s="242"/>
      <c r="D1155" s="242" t="s">
        <v>62</v>
      </c>
      <c r="E1155" s="242"/>
      <c r="F1155" s="242"/>
      <c r="G1155" s="240">
        <f>G1153</f>
        <v>3892</v>
      </c>
      <c r="H1155" s="142">
        <f t="shared" si="435"/>
        <v>3892</v>
      </c>
      <c r="I1155" s="273">
        <f>I1153</f>
        <v>0</v>
      </c>
      <c r="J1155" s="273">
        <f t="shared" si="436"/>
        <v>0</v>
      </c>
      <c r="K1155" s="240">
        <f t="shared" si="437"/>
        <v>3892</v>
      </c>
      <c r="L1155" s="240" t="s">
        <v>62</v>
      </c>
      <c r="M1155" s="84">
        <v>46022</v>
      </c>
      <c r="N1155" s="84">
        <v>46022</v>
      </c>
      <c r="O1155" s="78"/>
      <c r="P1155" s="244" t="s">
        <v>62</v>
      </c>
      <c r="Q1155" s="78"/>
      <c r="R1155" s="78"/>
      <c r="S1155" s="56"/>
    </row>
    <row r="1156" spans="1:19" ht="21" customHeight="1" x14ac:dyDescent="0.2">
      <c r="A1156" s="332"/>
      <c r="B1156" s="147" t="s">
        <v>71</v>
      </c>
      <c r="C1156" s="242"/>
      <c r="D1156" s="242"/>
      <c r="E1156" s="242"/>
      <c r="F1156" s="242"/>
      <c r="G1156" s="240" t="s">
        <v>62</v>
      </c>
      <c r="H1156" s="142" t="str">
        <f t="shared" si="435"/>
        <v>X</v>
      </c>
      <c r="I1156" s="273" t="s">
        <v>62</v>
      </c>
      <c r="J1156" s="273" t="str">
        <f t="shared" si="436"/>
        <v>X</v>
      </c>
      <c r="K1156" s="240" t="str">
        <f t="shared" si="437"/>
        <v>X</v>
      </c>
      <c r="L1156" s="240" t="s">
        <v>62</v>
      </c>
      <c r="M1156" s="240"/>
      <c r="N1156" s="240"/>
      <c r="O1156" s="244" t="s">
        <v>62</v>
      </c>
      <c r="P1156" s="244" t="s">
        <v>62</v>
      </c>
      <c r="Q1156" s="244" t="s">
        <v>62</v>
      </c>
      <c r="R1156" s="244" t="s">
        <v>62</v>
      </c>
    </row>
    <row r="1157" spans="1:19" ht="21" customHeight="1" x14ac:dyDescent="0.25">
      <c r="A1157" s="333"/>
      <c r="B1157" s="148" t="s">
        <v>72</v>
      </c>
      <c r="C1157" s="242"/>
      <c r="D1157" s="242" t="s">
        <v>62</v>
      </c>
      <c r="E1157" s="242"/>
      <c r="F1157" s="242"/>
      <c r="G1157" s="240">
        <f>G1155</f>
        <v>3892</v>
      </c>
      <c r="H1157" s="142">
        <f t="shared" si="435"/>
        <v>3892</v>
      </c>
      <c r="I1157" s="273">
        <f>I1155</f>
        <v>0</v>
      </c>
      <c r="J1157" s="273">
        <f t="shared" si="436"/>
        <v>0</v>
      </c>
      <c r="K1157" s="240">
        <f t="shared" si="437"/>
        <v>3892</v>
      </c>
      <c r="L1157" s="240" t="s">
        <v>62</v>
      </c>
      <c r="M1157" s="84">
        <v>46022</v>
      </c>
      <c r="N1157" s="84">
        <v>46022</v>
      </c>
      <c r="O1157" s="78"/>
      <c r="P1157" s="244" t="s">
        <v>62</v>
      </c>
      <c r="Q1157" s="78"/>
      <c r="R1157" s="78"/>
      <c r="S1157" s="56"/>
    </row>
    <row r="1158" spans="1:19" s="56" customFormat="1" ht="74.45" customHeight="1" x14ac:dyDescent="0.25">
      <c r="A1158" s="331" t="s">
        <v>137</v>
      </c>
      <c r="B1158" s="137" t="s">
        <v>416</v>
      </c>
      <c r="C1158" s="142" t="s">
        <v>191</v>
      </c>
      <c r="D1158" s="141" t="s">
        <v>333</v>
      </c>
      <c r="E1158" s="141" t="s">
        <v>320</v>
      </c>
      <c r="F1158" s="142">
        <v>642</v>
      </c>
      <c r="G1158" s="240">
        <f>1299-101</f>
        <v>1198</v>
      </c>
      <c r="H1158" s="142">
        <f t="shared" si="435"/>
        <v>1198</v>
      </c>
      <c r="I1158" s="273">
        <f>1+1</f>
        <v>2</v>
      </c>
      <c r="J1158" s="273">
        <f t="shared" si="436"/>
        <v>2</v>
      </c>
      <c r="K1158" s="240">
        <f t="shared" si="437"/>
        <v>1198</v>
      </c>
      <c r="L1158" s="80"/>
      <c r="M1158" s="80" t="s">
        <v>62</v>
      </c>
      <c r="N1158" s="80" t="s">
        <v>62</v>
      </c>
      <c r="O1158" s="78">
        <v>8287430.8099999996</v>
      </c>
      <c r="P1158" s="78"/>
      <c r="Q1158" s="78">
        <v>6070</v>
      </c>
      <c r="R1158" s="78">
        <v>6070</v>
      </c>
      <c r="S1158" s="85"/>
    </row>
    <row r="1159" spans="1:19" ht="15.75" x14ac:dyDescent="0.25">
      <c r="A1159" s="332"/>
      <c r="B1159" s="146" t="s">
        <v>70</v>
      </c>
      <c r="C1159" s="242"/>
      <c r="D1159" s="242" t="s">
        <v>62</v>
      </c>
      <c r="E1159" s="242"/>
      <c r="F1159" s="242"/>
      <c r="G1159" s="240">
        <f>G1158</f>
        <v>1198</v>
      </c>
      <c r="H1159" s="142">
        <f t="shared" ref="H1159:H1222" si="442">G1159</f>
        <v>1198</v>
      </c>
      <c r="I1159" s="273">
        <f>I1158</f>
        <v>2</v>
      </c>
      <c r="J1159" s="273">
        <f t="shared" ref="J1159:J1222" si="443">I1159</f>
        <v>2</v>
      </c>
      <c r="K1159" s="240">
        <f t="shared" ref="K1159:K1222" si="444">G1159</f>
        <v>1198</v>
      </c>
      <c r="L1159" s="240" t="s">
        <v>62</v>
      </c>
      <c r="M1159" s="84">
        <v>46022</v>
      </c>
      <c r="N1159" s="84">
        <v>46022</v>
      </c>
      <c r="O1159" s="78"/>
      <c r="P1159" s="244" t="s">
        <v>62</v>
      </c>
      <c r="Q1159" s="78"/>
      <c r="R1159" s="78"/>
      <c r="S1159" s="56"/>
    </row>
    <row r="1160" spans="1:19" ht="14.25" x14ac:dyDescent="0.2">
      <c r="A1160" s="332"/>
      <c r="B1160" s="147" t="s">
        <v>76</v>
      </c>
      <c r="C1160" s="242"/>
      <c r="D1160" s="242"/>
      <c r="E1160" s="242"/>
      <c r="F1160" s="242"/>
      <c r="G1160" s="240" t="s">
        <v>62</v>
      </c>
      <c r="H1160" s="142" t="str">
        <f t="shared" si="442"/>
        <v>X</v>
      </c>
      <c r="I1160" s="273" t="s">
        <v>62</v>
      </c>
      <c r="J1160" s="273" t="str">
        <f t="shared" si="443"/>
        <v>X</v>
      </c>
      <c r="K1160" s="240" t="str">
        <f t="shared" si="444"/>
        <v>X</v>
      </c>
      <c r="L1160" s="240" t="s">
        <v>62</v>
      </c>
      <c r="M1160" s="240"/>
      <c r="N1160" s="240"/>
      <c r="O1160" s="244" t="s">
        <v>62</v>
      </c>
      <c r="P1160" s="244" t="s">
        <v>62</v>
      </c>
      <c r="Q1160" s="244" t="s">
        <v>62</v>
      </c>
      <c r="R1160" s="244" t="s">
        <v>62</v>
      </c>
    </row>
    <row r="1161" spans="1:19" ht="65.45" customHeight="1" x14ac:dyDescent="0.25">
      <c r="A1161" s="332"/>
      <c r="B1161" s="148" t="s">
        <v>192</v>
      </c>
      <c r="C1161" s="242"/>
      <c r="D1161" s="242" t="s">
        <v>62</v>
      </c>
      <c r="E1161" s="242"/>
      <c r="F1161" s="242"/>
      <c r="G1161" s="240">
        <f>G1158</f>
        <v>1198</v>
      </c>
      <c r="H1161" s="142">
        <f t="shared" si="442"/>
        <v>1198</v>
      </c>
      <c r="I1161" s="273">
        <f>I1158</f>
        <v>2</v>
      </c>
      <c r="J1161" s="273">
        <f t="shared" si="443"/>
        <v>2</v>
      </c>
      <c r="K1161" s="240">
        <f t="shared" si="444"/>
        <v>1198</v>
      </c>
      <c r="L1161" s="240" t="s">
        <v>62</v>
      </c>
      <c r="M1161" s="84">
        <v>46022</v>
      </c>
      <c r="N1161" s="84">
        <v>46022</v>
      </c>
      <c r="O1161" s="78"/>
      <c r="P1161" s="244" t="s">
        <v>62</v>
      </c>
      <c r="Q1161" s="78"/>
      <c r="R1161" s="78"/>
      <c r="S1161" s="56"/>
    </row>
    <row r="1162" spans="1:19" ht="15" customHeight="1" x14ac:dyDescent="0.2">
      <c r="A1162" s="332"/>
      <c r="B1162" s="147" t="s">
        <v>193</v>
      </c>
      <c r="C1162" s="242"/>
      <c r="D1162" s="242"/>
      <c r="E1162" s="242"/>
      <c r="F1162" s="242"/>
      <c r="G1162" s="240" t="s">
        <v>62</v>
      </c>
      <c r="H1162" s="142" t="str">
        <f t="shared" si="442"/>
        <v>X</v>
      </c>
      <c r="I1162" s="273" t="s">
        <v>62</v>
      </c>
      <c r="J1162" s="273" t="str">
        <f t="shared" si="443"/>
        <v>X</v>
      </c>
      <c r="K1162" s="240" t="str">
        <f t="shared" si="444"/>
        <v>X</v>
      </c>
      <c r="L1162" s="240" t="s">
        <v>62</v>
      </c>
      <c r="M1162" s="240"/>
      <c r="N1162" s="240"/>
      <c r="O1162" s="244" t="s">
        <v>62</v>
      </c>
      <c r="P1162" s="244" t="s">
        <v>62</v>
      </c>
      <c r="Q1162" s="244" t="s">
        <v>62</v>
      </c>
      <c r="R1162" s="244" t="s">
        <v>62</v>
      </c>
    </row>
    <row r="1163" spans="1:19" ht="38.65" customHeight="1" x14ac:dyDescent="0.25">
      <c r="A1163" s="332"/>
      <c r="B1163" s="148" t="s">
        <v>330</v>
      </c>
      <c r="C1163" s="242"/>
      <c r="D1163" s="242" t="s">
        <v>62</v>
      </c>
      <c r="E1163" s="242"/>
      <c r="F1163" s="242"/>
      <c r="G1163" s="240">
        <f>G1161</f>
        <v>1198</v>
      </c>
      <c r="H1163" s="142">
        <f t="shared" si="442"/>
        <v>1198</v>
      </c>
      <c r="I1163" s="273">
        <f>I1161</f>
        <v>2</v>
      </c>
      <c r="J1163" s="273">
        <f t="shared" si="443"/>
        <v>2</v>
      </c>
      <c r="K1163" s="240">
        <f t="shared" si="444"/>
        <v>1198</v>
      </c>
      <c r="L1163" s="240" t="s">
        <v>62</v>
      </c>
      <c r="M1163" s="84">
        <v>46022</v>
      </c>
      <c r="N1163" s="84">
        <v>46022</v>
      </c>
      <c r="O1163" s="78"/>
      <c r="P1163" s="244" t="s">
        <v>62</v>
      </c>
      <c r="Q1163" s="78"/>
      <c r="R1163" s="78"/>
      <c r="S1163" s="56"/>
    </row>
    <row r="1164" spans="1:19" ht="21" customHeight="1" x14ac:dyDescent="0.2">
      <c r="A1164" s="332"/>
      <c r="B1164" s="147" t="s">
        <v>71</v>
      </c>
      <c r="C1164" s="242"/>
      <c r="D1164" s="242"/>
      <c r="E1164" s="242"/>
      <c r="F1164" s="242"/>
      <c r="G1164" s="240" t="s">
        <v>62</v>
      </c>
      <c r="H1164" s="142" t="str">
        <f t="shared" si="442"/>
        <v>X</v>
      </c>
      <c r="I1164" s="273" t="s">
        <v>62</v>
      </c>
      <c r="J1164" s="273" t="str">
        <f t="shared" si="443"/>
        <v>X</v>
      </c>
      <c r="K1164" s="240" t="str">
        <f t="shared" si="444"/>
        <v>X</v>
      </c>
      <c r="L1164" s="240" t="s">
        <v>62</v>
      </c>
      <c r="M1164" s="240"/>
      <c r="N1164" s="240"/>
      <c r="O1164" s="244" t="s">
        <v>62</v>
      </c>
      <c r="P1164" s="244" t="s">
        <v>62</v>
      </c>
      <c r="Q1164" s="244" t="s">
        <v>62</v>
      </c>
      <c r="R1164" s="244" t="s">
        <v>62</v>
      </c>
    </row>
    <row r="1165" spans="1:19" ht="21" customHeight="1" x14ac:dyDescent="0.25">
      <c r="A1165" s="333"/>
      <c r="B1165" s="148" t="s">
        <v>72</v>
      </c>
      <c r="C1165" s="242"/>
      <c r="D1165" s="242" t="s">
        <v>62</v>
      </c>
      <c r="E1165" s="242"/>
      <c r="F1165" s="242"/>
      <c r="G1165" s="240">
        <f>G1163</f>
        <v>1198</v>
      </c>
      <c r="H1165" s="142">
        <f t="shared" si="442"/>
        <v>1198</v>
      </c>
      <c r="I1165" s="273">
        <f>I1163</f>
        <v>2</v>
      </c>
      <c r="J1165" s="273">
        <f t="shared" si="443"/>
        <v>2</v>
      </c>
      <c r="K1165" s="240">
        <f t="shared" si="444"/>
        <v>1198</v>
      </c>
      <c r="L1165" s="240" t="s">
        <v>62</v>
      </c>
      <c r="M1165" s="84">
        <v>46022</v>
      </c>
      <c r="N1165" s="84">
        <v>46022</v>
      </c>
      <c r="O1165" s="78"/>
      <c r="P1165" s="244" t="s">
        <v>62</v>
      </c>
      <c r="Q1165" s="78"/>
      <c r="R1165" s="78"/>
      <c r="S1165" s="56"/>
    </row>
    <row r="1166" spans="1:19" s="56" customFormat="1" ht="74.45" customHeight="1" x14ac:dyDescent="0.25">
      <c r="A1166" s="331" t="s">
        <v>136</v>
      </c>
      <c r="B1166" s="137" t="s">
        <v>416</v>
      </c>
      <c r="C1166" s="142" t="s">
        <v>191</v>
      </c>
      <c r="D1166" s="141" t="s">
        <v>333</v>
      </c>
      <c r="E1166" s="141" t="s">
        <v>320</v>
      </c>
      <c r="F1166" s="142">
        <v>642</v>
      </c>
      <c r="G1166" s="240">
        <v>2455</v>
      </c>
      <c r="H1166" s="142">
        <f t="shared" si="442"/>
        <v>2455</v>
      </c>
      <c r="I1166" s="273">
        <v>0</v>
      </c>
      <c r="J1166" s="273">
        <f t="shared" si="443"/>
        <v>0</v>
      </c>
      <c r="K1166" s="240">
        <f t="shared" si="444"/>
        <v>2455</v>
      </c>
      <c r="L1166" s="80"/>
      <c r="M1166" s="80" t="s">
        <v>62</v>
      </c>
      <c r="N1166" s="80" t="s">
        <v>62</v>
      </c>
      <c r="O1166" s="78">
        <f>1549000.43-653693.56</f>
        <v>895306.86999999988</v>
      </c>
      <c r="P1166" s="78"/>
      <c r="Q1166" s="78"/>
      <c r="R1166" s="78"/>
      <c r="S1166" s="85"/>
    </row>
    <row r="1167" spans="1:19" ht="15.75" x14ac:dyDescent="0.25">
      <c r="A1167" s="332"/>
      <c r="B1167" s="146" t="s">
        <v>70</v>
      </c>
      <c r="C1167" s="242"/>
      <c r="D1167" s="242" t="s">
        <v>62</v>
      </c>
      <c r="E1167" s="242"/>
      <c r="F1167" s="242"/>
      <c r="G1167" s="240">
        <f>G1166</f>
        <v>2455</v>
      </c>
      <c r="H1167" s="142">
        <f t="shared" si="442"/>
        <v>2455</v>
      </c>
      <c r="I1167" s="273">
        <f>I1166</f>
        <v>0</v>
      </c>
      <c r="J1167" s="273">
        <f t="shared" si="443"/>
        <v>0</v>
      </c>
      <c r="K1167" s="240">
        <f t="shared" si="444"/>
        <v>2455</v>
      </c>
      <c r="L1167" s="240" t="s">
        <v>62</v>
      </c>
      <c r="M1167" s="84">
        <v>46022</v>
      </c>
      <c r="N1167" s="84">
        <v>46022</v>
      </c>
      <c r="O1167" s="78"/>
      <c r="P1167" s="244" t="s">
        <v>62</v>
      </c>
      <c r="Q1167" s="78"/>
      <c r="R1167" s="78"/>
      <c r="S1167" s="56"/>
    </row>
    <row r="1168" spans="1:19" ht="14.25" x14ac:dyDescent="0.2">
      <c r="A1168" s="332"/>
      <c r="B1168" s="147" t="s">
        <v>76</v>
      </c>
      <c r="C1168" s="242"/>
      <c r="D1168" s="242"/>
      <c r="E1168" s="242"/>
      <c r="F1168" s="242"/>
      <c r="G1168" s="240" t="s">
        <v>62</v>
      </c>
      <c r="H1168" s="142" t="str">
        <f t="shared" si="442"/>
        <v>X</v>
      </c>
      <c r="I1168" s="273" t="s">
        <v>62</v>
      </c>
      <c r="J1168" s="273" t="str">
        <f t="shared" si="443"/>
        <v>X</v>
      </c>
      <c r="K1168" s="240" t="str">
        <f t="shared" si="444"/>
        <v>X</v>
      </c>
      <c r="L1168" s="240" t="s">
        <v>62</v>
      </c>
      <c r="M1168" s="240"/>
      <c r="N1168" s="240"/>
      <c r="O1168" s="244" t="s">
        <v>62</v>
      </c>
      <c r="P1168" s="244" t="s">
        <v>62</v>
      </c>
      <c r="Q1168" s="244" t="s">
        <v>62</v>
      </c>
      <c r="R1168" s="244" t="s">
        <v>62</v>
      </c>
    </row>
    <row r="1169" spans="1:19" ht="65.45" customHeight="1" x14ac:dyDescent="0.25">
      <c r="A1169" s="332"/>
      <c r="B1169" s="148" t="s">
        <v>192</v>
      </c>
      <c r="C1169" s="242"/>
      <c r="D1169" s="242" t="s">
        <v>62</v>
      </c>
      <c r="E1169" s="242"/>
      <c r="F1169" s="242"/>
      <c r="G1169" s="240">
        <f>G1166</f>
        <v>2455</v>
      </c>
      <c r="H1169" s="142">
        <f t="shared" si="442"/>
        <v>2455</v>
      </c>
      <c r="I1169" s="273">
        <f>I1166</f>
        <v>0</v>
      </c>
      <c r="J1169" s="273">
        <f t="shared" si="443"/>
        <v>0</v>
      </c>
      <c r="K1169" s="240">
        <f t="shared" si="444"/>
        <v>2455</v>
      </c>
      <c r="L1169" s="240" t="s">
        <v>62</v>
      </c>
      <c r="M1169" s="84">
        <v>46022</v>
      </c>
      <c r="N1169" s="84">
        <v>46022</v>
      </c>
      <c r="O1169" s="78"/>
      <c r="P1169" s="244" t="s">
        <v>62</v>
      </c>
      <c r="Q1169" s="78"/>
      <c r="R1169" s="78"/>
      <c r="S1169" s="56"/>
    </row>
    <row r="1170" spans="1:19" ht="15" customHeight="1" x14ac:dyDescent="0.2">
      <c r="A1170" s="332"/>
      <c r="B1170" s="147" t="s">
        <v>193</v>
      </c>
      <c r="C1170" s="242"/>
      <c r="D1170" s="242"/>
      <c r="E1170" s="242"/>
      <c r="F1170" s="242"/>
      <c r="G1170" s="240" t="s">
        <v>62</v>
      </c>
      <c r="H1170" s="142" t="str">
        <f t="shared" si="442"/>
        <v>X</v>
      </c>
      <c r="I1170" s="273" t="s">
        <v>62</v>
      </c>
      <c r="J1170" s="273" t="str">
        <f t="shared" si="443"/>
        <v>X</v>
      </c>
      <c r="K1170" s="240" t="str">
        <f t="shared" si="444"/>
        <v>X</v>
      </c>
      <c r="L1170" s="240" t="s">
        <v>62</v>
      </c>
      <c r="M1170" s="240"/>
      <c r="N1170" s="240"/>
      <c r="O1170" s="244" t="s">
        <v>62</v>
      </c>
      <c r="P1170" s="244" t="s">
        <v>62</v>
      </c>
      <c r="Q1170" s="244" t="s">
        <v>62</v>
      </c>
      <c r="R1170" s="244" t="s">
        <v>62</v>
      </c>
    </row>
    <row r="1171" spans="1:19" ht="38.65" customHeight="1" x14ac:dyDescent="0.25">
      <c r="A1171" s="332"/>
      <c r="B1171" s="148" t="s">
        <v>330</v>
      </c>
      <c r="C1171" s="242"/>
      <c r="D1171" s="242" t="s">
        <v>62</v>
      </c>
      <c r="E1171" s="242"/>
      <c r="F1171" s="242"/>
      <c r="G1171" s="240">
        <f>G1169</f>
        <v>2455</v>
      </c>
      <c r="H1171" s="142">
        <f t="shared" si="442"/>
        <v>2455</v>
      </c>
      <c r="I1171" s="273">
        <f>I1169</f>
        <v>0</v>
      </c>
      <c r="J1171" s="273">
        <f t="shared" si="443"/>
        <v>0</v>
      </c>
      <c r="K1171" s="240">
        <f t="shared" si="444"/>
        <v>2455</v>
      </c>
      <c r="L1171" s="240" t="s">
        <v>62</v>
      </c>
      <c r="M1171" s="84">
        <v>46022</v>
      </c>
      <c r="N1171" s="84">
        <v>46022</v>
      </c>
      <c r="O1171" s="78"/>
      <c r="P1171" s="244" t="s">
        <v>62</v>
      </c>
      <c r="Q1171" s="78"/>
      <c r="R1171" s="78"/>
      <c r="S1171" s="56"/>
    </row>
    <row r="1172" spans="1:19" ht="21" customHeight="1" x14ac:dyDescent="0.2">
      <c r="A1172" s="332"/>
      <c r="B1172" s="147" t="s">
        <v>71</v>
      </c>
      <c r="C1172" s="242"/>
      <c r="D1172" s="242"/>
      <c r="E1172" s="242"/>
      <c r="F1172" s="242"/>
      <c r="G1172" s="240" t="s">
        <v>62</v>
      </c>
      <c r="H1172" s="142" t="str">
        <f t="shared" si="442"/>
        <v>X</v>
      </c>
      <c r="I1172" s="273" t="s">
        <v>62</v>
      </c>
      <c r="J1172" s="273" t="str">
        <f t="shared" si="443"/>
        <v>X</v>
      </c>
      <c r="K1172" s="240" t="str">
        <f t="shared" si="444"/>
        <v>X</v>
      </c>
      <c r="L1172" s="240" t="s">
        <v>62</v>
      </c>
      <c r="M1172" s="240"/>
      <c r="N1172" s="240"/>
      <c r="O1172" s="244" t="s">
        <v>62</v>
      </c>
      <c r="P1172" s="244" t="s">
        <v>62</v>
      </c>
      <c r="Q1172" s="244" t="s">
        <v>62</v>
      </c>
      <c r="R1172" s="244" t="s">
        <v>62</v>
      </c>
    </row>
    <row r="1173" spans="1:19" ht="21" customHeight="1" x14ac:dyDescent="0.25">
      <c r="A1173" s="333"/>
      <c r="B1173" s="148" t="s">
        <v>72</v>
      </c>
      <c r="C1173" s="242"/>
      <c r="D1173" s="242" t="s">
        <v>62</v>
      </c>
      <c r="E1173" s="242"/>
      <c r="F1173" s="242"/>
      <c r="G1173" s="240">
        <f>G1171</f>
        <v>2455</v>
      </c>
      <c r="H1173" s="142">
        <f t="shared" si="442"/>
        <v>2455</v>
      </c>
      <c r="I1173" s="273">
        <f>I1171</f>
        <v>0</v>
      </c>
      <c r="J1173" s="273">
        <f t="shared" si="443"/>
        <v>0</v>
      </c>
      <c r="K1173" s="240">
        <f t="shared" si="444"/>
        <v>2455</v>
      </c>
      <c r="L1173" s="240" t="s">
        <v>62</v>
      </c>
      <c r="M1173" s="84">
        <v>46022</v>
      </c>
      <c r="N1173" s="84">
        <v>46022</v>
      </c>
      <c r="O1173" s="78"/>
      <c r="P1173" s="244" t="s">
        <v>62</v>
      </c>
      <c r="Q1173" s="78"/>
      <c r="R1173" s="78"/>
      <c r="S1173" s="56"/>
    </row>
    <row r="1174" spans="1:19" s="56" customFormat="1" ht="74.45" customHeight="1" x14ac:dyDescent="0.25">
      <c r="A1174" s="331" t="s">
        <v>135</v>
      </c>
      <c r="B1174" s="137" t="s">
        <v>416</v>
      </c>
      <c r="C1174" s="142" t="s">
        <v>191</v>
      </c>
      <c r="D1174" s="141" t="s">
        <v>333</v>
      </c>
      <c r="E1174" s="141" t="s">
        <v>320</v>
      </c>
      <c r="F1174" s="142">
        <v>642</v>
      </c>
      <c r="G1174" s="240">
        <v>2884</v>
      </c>
      <c r="H1174" s="142">
        <f t="shared" si="442"/>
        <v>2884</v>
      </c>
      <c r="I1174" s="273">
        <v>0</v>
      </c>
      <c r="J1174" s="273">
        <f t="shared" si="443"/>
        <v>0</v>
      </c>
      <c r="K1174" s="240">
        <f t="shared" si="444"/>
        <v>2884</v>
      </c>
      <c r="L1174" s="80"/>
      <c r="M1174" s="80" t="s">
        <v>62</v>
      </c>
      <c r="N1174" s="80" t="s">
        <v>62</v>
      </c>
      <c r="O1174" s="78">
        <v>1094190.3400000001</v>
      </c>
      <c r="P1174" s="78"/>
      <c r="Q1174" s="78">
        <v>130592.12</v>
      </c>
      <c r="R1174" s="78"/>
      <c r="S1174" s="85"/>
    </row>
    <row r="1175" spans="1:19" ht="15.75" x14ac:dyDescent="0.25">
      <c r="A1175" s="332"/>
      <c r="B1175" s="146" t="s">
        <v>70</v>
      </c>
      <c r="C1175" s="242"/>
      <c r="D1175" s="242" t="s">
        <v>62</v>
      </c>
      <c r="E1175" s="242"/>
      <c r="F1175" s="242"/>
      <c r="G1175" s="240">
        <f>G1174</f>
        <v>2884</v>
      </c>
      <c r="H1175" s="142">
        <f t="shared" si="442"/>
        <v>2884</v>
      </c>
      <c r="I1175" s="273">
        <f>I1174</f>
        <v>0</v>
      </c>
      <c r="J1175" s="273">
        <f t="shared" si="443"/>
        <v>0</v>
      </c>
      <c r="K1175" s="240">
        <f t="shared" si="444"/>
        <v>2884</v>
      </c>
      <c r="L1175" s="240" t="s">
        <v>62</v>
      </c>
      <c r="M1175" s="84">
        <v>46022</v>
      </c>
      <c r="N1175" s="84">
        <v>46022</v>
      </c>
      <c r="O1175" s="78"/>
      <c r="P1175" s="244" t="s">
        <v>62</v>
      </c>
      <c r="Q1175" s="78"/>
      <c r="R1175" s="78"/>
      <c r="S1175" s="56"/>
    </row>
    <row r="1176" spans="1:19" ht="14.25" x14ac:dyDescent="0.2">
      <c r="A1176" s="332"/>
      <c r="B1176" s="147" t="s">
        <v>76</v>
      </c>
      <c r="C1176" s="242"/>
      <c r="D1176" s="242"/>
      <c r="E1176" s="242"/>
      <c r="F1176" s="242"/>
      <c r="G1176" s="240" t="s">
        <v>62</v>
      </c>
      <c r="H1176" s="142" t="str">
        <f t="shared" si="442"/>
        <v>X</v>
      </c>
      <c r="I1176" s="273" t="s">
        <v>62</v>
      </c>
      <c r="J1176" s="273" t="str">
        <f t="shared" si="443"/>
        <v>X</v>
      </c>
      <c r="K1176" s="240" t="str">
        <f t="shared" si="444"/>
        <v>X</v>
      </c>
      <c r="L1176" s="240" t="s">
        <v>62</v>
      </c>
      <c r="M1176" s="240"/>
      <c r="N1176" s="240"/>
      <c r="O1176" s="244" t="s">
        <v>62</v>
      </c>
      <c r="P1176" s="244" t="s">
        <v>62</v>
      </c>
      <c r="Q1176" s="244" t="s">
        <v>62</v>
      </c>
      <c r="R1176" s="244" t="s">
        <v>62</v>
      </c>
    </row>
    <row r="1177" spans="1:19" ht="65.45" customHeight="1" x14ac:dyDescent="0.25">
      <c r="A1177" s="332"/>
      <c r="B1177" s="148" t="s">
        <v>192</v>
      </c>
      <c r="C1177" s="242"/>
      <c r="D1177" s="242" t="s">
        <v>62</v>
      </c>
      <c r="E1177" s="242"/>
      <c r="F1177" s="242"/>
      <c r="G1177" s="240">
        <f>G1174</f>
        <v>2884</v>
      </c>
      <c r="H1177" s="142">
        <f t="shared" si="442"/>
        <v>2884</v>
      </c>
      <c r="I1177" s="273">
        <f>I1174</f>
        <v>0</v>
      </c>
      <c r="J1177" s="273">
        <f t="shared" si="443"/>
        <v>0</v>
      </c>
      <c r="K1177" s="240">
        <f t="shared" si="444"/>
        <v>2884</v>
      </c>
      <c r="L1177" s="240" t="s">
        <v>62</v>
      </c>
      <c r="M1177" s="84">
        <v>46022</v>
      </c>
      <c r="N1177" s="84">
        <v>46022</v>
      </c>
      <c r="O1177" s="78"/>
      <c r="P1177" s="244" t="s">
        <v>62</v>
      </c>
      <c r="Q1177" s="78"/>
      <c r="R1177" s="78"/>
      <c r="S1177" s="56"/>
    </row>
    <row r="1178" spans="1:19" ht="15" customHeight="1" x14ac:dyDescent="0.2">
      <c r="A1178" s="332"/>
      <c r="B1178" s="147" t="s">
        <v>193</v>
      </c>
      <c r="C1178" s="242"/>
      <c r="D1178" s="242"/>
      <c r="E1178" s="242"/>
      <c r="F1178" s="242"/>
      <c r="G1178" s="240" t="s">
        <v>62</v>
      </c>
      <c r="H1178" s="142" t="str">
        <f t="shared" si="442"/>
        <v>X</v>
      </c>
      <c r="I1178" s="273" t="s">
        <v>62</v>
      </c>
      <c r="J1178" s="273" t="str">
        <f t="shared" si="443"/>
        <v>X</v>
      </c>
      <c r="K1178" s="240" t="str">
        <f t="shared" si="444"/>
        <v>X</v>
      </c>
      <c r="L1178" s="240" t="s">
        <v>62</v>
      </c>
      <c r="M1178" s="240"/>
      <c r="N1178" s="240"/>
      <c r="O1178" s="244" t="s">
        <v>62</v>
      </c>
      <c r="P1178" s="244" t="s">
        <v>62</v>
      </c>
      <c r="Q1178" s="244" t="s">
        <v>62</v>
      </c>
      <c r="R1178" s="244" t="s">
        <v>62</v>
      </c>
    </row>
    <row r="1179" spans="1:19" ht="38.65" customHeight="1" x14ac:dyDescent="0.25">
      <c r="A1179" s="332"/>
      <c r="B1179" s="148" t="s">
        <v>330</v>
      </c>
      <c r="C1179" s="242"/>
      <c r="D1179" s="242" t="s">
        <v>62</v>
      </c>
      <c r="E1179" s="242"/>
      <c r="F1179" s="242"/>
      <c r="G1179" s="240">
        <f>G1177</f>
        <v>2884</v>
      </c>
      <c r="H1179" s="142">
        <f t="shared" si="442"/>
        <v>2884</v>
      </c>
      <c r="I1179" s="273">
        <f>I1177</f>
        <v>0</v>
      </c>
      <c r="J1179" s="273">
        <f t="shared" si="443"/>
        <v>0</v>
      </c>
      <c r="K1179" s="240">
        <f t="shared" si="444"/>
        <v>2884</v>
      </c>
      <c r="L1179" s="240" t="s">
        <v>62</v>
      </c>
      <c r="M1179" s="84">
        <v>46022</v>
      </c>
      <c r="N1179" s="84">
        <v>46022</v>
      </c>
      <c r="O1179" s="78"/>
      <c r="P1179" s="244" t="s">
        <v>62</v>
      </c>
      <c r="Q1179" s="78"/>
      <c r="R1179" s="78"/>
      <c r="S1179" s="56"/>
    </row>
    <row r="1180" spans="1:19" ht="21" customHeight="1" x14ac:dyDescent="0.2">
      <c r="A1180" s="332"/>
      <c r="B1180" s="147" t="s">
        <v>71</v>
      </c>
      <c r="C1180" s="242"/>
      <c r="D1180" s="242"/>
      <c r="E1180" s="242"/>
      <c r="F1180" s="242"/>
      <c r="G1180" s="240" t="s">
        <v>62</v>
      </c>
      <c r="H1180" s="142" t="str">
        <f t="shared" si="442"/>
        <v>X</v>
      </c>
      <c r="I1180" s="273" t="s">
        <v>62</v>
      </c>
      <c r="J1180" s="273" t="str">
        <f t="shared" si="443"/>
        <v>X</v>
      </c>
      <c r="K1180" s="240" t="str">
        <f t="shared" si="444"/>
        <v>X</v>
      </c>
      <c r="L1180" s="240" t="s">
        <v>62</v>
      </c>
      <c r="M1180" s="240"/>
      <c r="N1180" s="240"/>
      <c r="O1180" s="244" t="s">
        <v>62</v>
      </c>
      <c r="P1180" s="244" t="s">
        <v>62</v>
      </c>
      <c r="Q1180" s="244" t="s">
        <v>62</v>
      </c>
      <c r="R1180" s="244" t="s">
        <v>62</v>
      </c>
    </row>
    <row r="1181" spans="1:19" ht="21" customHeight="1" x14ac:dyDescent="0.25">
      <c r="A1181" s="333"/>
      <c r="B1181" s="148" t="s">
        <v>72</v>
      </c>
      <c r="C1181" s="242"/>
      <c r="D1181" s="242" t="s">
        <v>62</v>
      </c>
      <c r="E1181" s="242"/>
      <c r="F1181" s="242"/>
      <c r="G1181" s="240">
        <f>G1179</f>
        <v>2884</v>
      </c>
      <c r="H1181" s="142">
        <f t="shared" si="442"/>
        <v>2884</v>
      </c>
      <c r="I1181" s="273">
        <f>I1179</f>
        <v>0</v>
      </c>
      <c r="J1181" s="273">
        <f t="shared" si="443"/>
        <v>0</v>
      </c>
      <c r="K1181" s="240">
        <f t="shared" si="444"/>
        <v>2884</v>
      </c>
      <c r="L1181" s="240" t="s">
        <v>62</v>
      </c>
      <c r="M1181" s="84">
        <v>46022</v>
      </c>
      <c r="N1181" s="84">
        <v>46022</v>
      </c>
      <c r="O1181" s="78"/>
      <c r="P1181" s="244" t="s">
        <v>62</v>
      </c>
      <c r="Q1181" s="78"/>
      <c r="R1181" s="78"/>
      <c r="S1181" s="56"/>
    </row>
    <row r="1182" spans="1:19" s="56" customFormat="1" ht="74.45" customHeight="1" x14ac:dyDescent="0.25">
      <c r="A1182" s="331" t="s">
        <v>134</v>
      </c>
      <c r="B1182" s="137" t="s">
        <v>416</v>
      </c>
      <c r="C1182" s="142" t="s">
        <v>191</v>
      </c>
      <c r="D1182" s="141" t="s">
        <v>333</v>
      </c>
      <c r="E1182" s="141" t="s">
        <v>320</v>
      </c>
      <c r="F1182" s="142">
        <v>642</v>
      </c>
      <c r="G1182" s="240">
        <v>3381</v>
      </c>
      <c r="H1182" s="142">
        <f t="shared" si="442"/>
        <v>3381</v>
      </c>
      <c r="I1182" s="273">
        <v>0</v>
      </c>
      <c r="J1182" s="273">
        <f t="shared" si="443"/>
        <v>0</v>
      </c>
      <c r="K1182" s="240">
        <f t="shared" si="444"/>
        <v>3381</v>
      </c>
      <c r="L1182" s="80"/>
      <c r="M1182" s="80" t="s">
        <v>62</v>
      </c>
      <c r="N1182" s="80" t="s">
        <v>62</v>
      </c>
      <c r="O1182" s="78">
        <v>53528.23</v>
      </c>
      <c r="P1182" s="78"/>
      <c r="Q1182" s="78">
        <v>190462.6</v>
      </c>
      <c r="R1182" s="78"/>
      <c r="S1182" s="85"/>
    </row>
    <row r="1183" spans="1:19" ht="15.75" x14ac:dyDescent="0.25">
      <c r="A1183" s="332"/>
      <c r="B1183" s="146" t="s">
        <v>70</v>
      </c>
      <c r="C1183" s="242"/>
      <c r="D1183" s="242" t="s">
        <v>62</v>
      </c>
      <c r="E1183" s="242"/>
      <c r="F1183" s="242"/>
      <c r="G1183" s="240">
        <f>G1182</f>
        <v>3381</v>
      </c>
      <c r="H1183" s="142">
        <f t="shared" si="442"/>
        <v>3381</v>
      </c>
      <c r="I1183" s="273">
        <f>I1182</f>
        <v>0</v>
      </c>
      <c r="J1183" s="273">
        <f t="shared" si="443"/>
        <v>0</v>
      </c>
      <c r="K1183" s="240">
        <f t="shared" si="444"/>
        <v>3381</v>
      </c>
      <c r="L1183" s="240" t="s">
        <v>62</v>
      </c>
      <c r="M1183" s="84">
        <v>46022</v>
      </c>
      <c r="N1183" s="84">
        <v>46022</v>
      </c>
      <c r="O1183" s="78"/>
      <c r="P1183" s="244" t="s">
        <v>62</v>
      </c>
      <c r="Q1183" s="78"/>
      <c r="R1183" s="78"/>
      <c r="S1183" s="56"/>
    </row>
    <row r="1184" spans="1:19" ht="14.25" x14ac:dyDescent="0.2">
      <c r="A1184" s="332"/>
      <c r="B1184" s="147" t="s">
        <v>76</v>
      </c>
      <c r="C1184" s="242"/>
      <c r="D1184" s="242"/>
      <c r="E1184" s="242"/>
      <c r="F1184" s="242"/>
      <c r="G1184" s="240" t="s">
        <v>62</v>
      </c>
      <c r="H1184" s="142" t="str">
        <f t="shared" si="442"/>
        <v>X</v>
      </c>
      <c r="I1184" s="273" t="s">
        <v>62</v>
      </c>
      <c r="J1184" s="273" t="str">
        <f t="shared" si="443"/>
        <v>X</v>
      </c>
      <c r="K1184" s="240" t="str">
        <f t="shared" si="444"/>
        <v>X</v>
      </c>
      <c r="L1184" s="240" t="s">
        <v>62</v>
      </c>
      <c r="M1184" s="240"/>
      <c r="N1184" s="240"/>
      <c r="O1184" s="244" t="s">
        <v>62</v>
      </c>
      <c r="P1184" s="244" t="s">
        <v>62</v>
      </c>
      <c r="Q1184" s="244" t="s">
        <v>62</v>
      </c>
      <c r="R1184" s="244" t="s">
        <v>62</v>
      </c>
    </row>
    <row r="1185" spans="1:19" ht="65.45" customHeight="1" x14ac:dyDescent="0.25">
      <c r="A1185" s="332"/>
      <c r="B1185" s="148" t="s">
        <v>192</v>
      </c>
      <c r="C1185" s="242"/>
      <c r="D1185" s="242" t="s">
        <v>62</v>
      </c>
      <c r="E1185" s="242"/>
      <c r="F1185" s="242"/>
      <c r="G1185" s="240">
        <f>G1182</f>
        <v>3381</v>
      </c>
      <c r="H1185" s="142">
        <f t="shared" si="442"/>
        <v>3381</v>
      </c>
      <c r="I1185" s="273">
        <f>I1182</f>
        <v>0</v>
      </c>
      <c r="J1185" s="273">
        <f t="shared" si="443"/>
        <v>0</v>
      </c>
      <c r="K1185" s="240">
        <f t="shared" si="444"/>
        <v>3381</v>
      </c>
      <c r="L1185" s="240" t="s">
        <v>62</v>
      </c>
      <c r="M1185" s="84">
        <v>46022</v>
      </c>
      <c r="N1185" s="84">
        <v>46022</v>
      </c>
      <c r="O1185" s="78"/>
      <c r="P1185" s="244" t="s">
        <v>62</v>
      </c>
      <c r="Q1185" s="78"/>
      <c r="R1185" s="78"/>
      <c r="S1185" s="56"/>
    </row>
    <row r="1186" spans="1:19" ht="15" customHeight="1" x14ac:dyDescent="0.2">
      <c r="A1186" s="332"/>
      <c r="B1186" s="147" t="s">
        <v>193</v>
      </c>
      <c r="C1186" s="242"/>
      <c r="D1186" s="242"/>
      <c r="E1186" s="242"/>
      <c r="F1186" s="242"/>
      <c r="G1186" s="240" t="s">
        <v>62</v>
      </c>
      <c r="H1186" s="142" t="str">
        <f t="shared" si="442"/>
        <v>X</v>
      </c>
      <c r="I1186" s="273" t="s">
        <v>62</v>
      </c>
      <c r="J1186" s="273" t="str">
        <f t="shared" si="443"/>
        <v>X</v>
      </c>
      <c r="K1186" s="240" t="str">
        <f t="shared" si="444"/>
        <v>X</v>
      </c>
      <c r="L1186" s="240" t="s">
        <v>62</v>
      </c>
      <c r="M1186" s="240"/>
      <c r="N1186" s="240"/>
      <c r="O1186" s="244" t="s">
        <v>62</v>
      </c>
      <c r="P1186" s="244" t="s">
        <v>62</v>
      </c>
      <c r="Q1186" s="244" t="s">
        <v>62</v>
      </c>
      <c r="R1186" s="244" t="s">
        <v>62</v>
      </c>
    </row>
    <row r="1187" spans="1:19" ht="38.65" customHeight="1" x14ac:dyDescent="0.25">
      <c r="A1187" s="332"/>
      <c r="B1187" s="148" t="s">
        <v>330</v>
      </c>
      <c r="C1187" s="242"/>
      <c r="D1187" s="242" t="s">
        <v>62</v>
      </c>
      <c r="E1187" s="242"/>
      <c r="F1187" s="242"/>
      <c r="G1187" s="240">
        <f>G1185</f>
        <v>3381</v>
      </c>
      <c r="H1187" s="142">
        <f t="shared" si="442"/>
        <v>3381</v>
      </c>
      <c r="I1187" s="273">
        <f>I1185</f>
        <v>0</v>
      </c>
      <c r="J1187" s="273">
        <f t="shared" si="443"/>
        <v>0</v>
      </c>
      <c r="K1187" s="240">
        <f t="shared" si="444"/>
        <v>3381</v>
      </c>
      <c r="L1187" s="240" t="s">
        <v>62</v>
      </c>
      <c r="M1187" s="84">
        <v>46022</v>
      </c>
      <c r="N1187" s="84">
        <v>46022</v>
      </c>
      <c r="O1187" s="78"/>
      <c r="P1187" s="244" t="s">
        <v>62</v>
      </c>
      <c r="Q1187" s="78"/>
      <c r="R1187" s="78"/>
      <c r="S1187" s="56"/>
    </row>
    <row r="1188" spans="1:19" ht="21" customHeight="1" x14ac:dyDescent="0.2">
      <c r="A1188" s="332"/>
      <c r="B1188" s="147" t="s">
        <v>71</v>
      </c>
      <c r="C1188" s="242"/>
      <c r="D1188" s="242"/>
      <c r="E1188" s="242"/>
      <c r="F1188" s="242"/>
      <c r="G1188" s="240" t="s">
        <v>62</v>
      </c>
      <c r="H1188" s="142" t="str">
        <f t="shared" si="442"/>
        <v>X</v>
      </c>
      <c r="I1188" s="273" t="s">
        <v>62</v>
      </c>
      <c r="J1188" s="273" t="str">
        <f t="shared" si="443"/>
        <v>X</v>
      </c>
      <c r="K1188" s="240" t="str">
        <f t="shared" si="444"/>
        <v>X</v>
      </c>
      <c r="L1188" s="240" t="s">
        <v>62</v>
      </c>
      <c r="M1188" s="240"/>
      <c r="N1188" s="240"/>
      <c r="O1188" s="244" t="s">
        <v>62</v>
      </c>
      <c r="P1188" s="244" t="s">
        <v>62</v>
      </c>
      <c r="Q1188" s="244" t="s">
        <v>62</v>
      </c>
      <c r="R1188" s="244" t="s">
        <v>62</v>
      </c>
    </row>
    <row r="1189" spans="1:19" ht="21" customHeight="1" x14ac:dyDescent="0.25">
      <c r="A1189" s="333"/>
      <c r="B1189" s="148" t="s">
        <v>72</v>
      </c>
      <c r="C1189" s="242"/>
      <c r="D1189" s="242" t="s">
        <v>62</v>
      </c>
      <c r="E1189" s="242"/>
      <c r="F1189" s="242"/>
      <c r="G1189" s="240">
        <f>G1187</f>
        <v>3381</v>
      </c>
      <c r="H1189" s="142">
        <f t="shared" si="442"/>
        <v>3381</v>
      </c>
      <c r="I1189" s="273">
        <f>I1187</f>
        <v>0</v>
      </c>
      <c r="J1189" s="273">
        <f t="shared" si="443"/>
        <v>0</v>
      </c>
      <c r="K1189" s="240">
        <f t="shared" si="444"/>
        <v>3381</v>
      </c>
      <c r="L1189" s="240" t="s">
        <v>62</v>
      </c>
      <c r="M1189" s="84">
        <v>46022</v>
      </c>
      <c r="N1189" s="84">
        <v>46022</v>
      </c>
      <c r="O1189" s="78"/>
      <c r="P1189" s="244" t="s">
        <v>62</v>
      </c>
      <c r="Q1189" s="78"/>
      <c r="R1189" s="78"/>
      <c r="S1189" s="56"/>
    </row>
    <row r="1190" spans="1:19" s="56" customFormat="1" ht="74.45" customHeight="1" x14ac:dyDescent="0.25">
      <c r="A1190" s="331" t="s">
        <v>133</v>
      </c>
      <c r="B1190" s="137" t="s">
        <v>416</v>
      </c>
      <c r="C1190" s="142" t="s">
        <v>191</v>
      </c>
      <c r="D1190" s="141" t="s">
        <v>333</v>
      </c>
      <c r="E1190" s="141" t="s">
        <v>320</v>
      </c>
      <c r="F1190" s="142">
        <v>642</v>
      </c>
      <c r="G1190" s="240">
        <v>3835</v>
      </c>
      <c r="H1190" s="142">
        <f t="shared" si="442"/>
        <v>3835</v>
      </c>
      <c r="I1190" s="80">
        <v>517</v>
      </c>
      <c r="J1190" s="80">
        <f t="shared" si="443"/>
        <v>517</v>
      </c>
      <c r="K1190" s="80">
        <f t="shared" si="444"/>
        <v>3835</v>
      </c>
      <c r="L1190" s="80"/>
      <c r="M1190" s="80" t="s">
        <v>62</v>
      </c>
      <c r="N1190" s="80" t="s">
        <v>62</v>
      </c>
      <c r="O1190" s="78">
        <v>560638.71999999997</v>
      </c>
      <c r="P1190" s="78"/>
      <c r="Q1190" s="78">
        <v>477178.07</v>
      </c>
      <c r="R1190" s="78">
        <f>Q1190</f>
        <v>477178.07</v>
      </c>
      <c r="S1190" s="85"/>
    </row>
    <row r="1191" spans="1:19" ht="15.75" x14ac:dyDescent="0.25">
      <c r="A1191" s="332"/>
      <c r="B1191" s="146" t="s">
        <v>70</v>
      </c>
      <c r="C1191" s="242"/>
      <c r="D1191" s="242" t="s">
        <v>62</v>
      </c>
      <c r="E1191" s="242"/>
      <c r="F1191" s="242"/>
      <c r="G1191" s="240">
        <f>G1190</f>
        <v>3835</v>
      </c>
      <c r="H1191" s="142">
        <f t="shared" si="442"/>
        <v>3835</v>
      </c>
      <c r="I1191" s="273">
        <f>I1190</f>
        <v>517</v>
      </c>
      <c r="J1191" s="273">
        <f t="shared" si="443"/>
        <v>517</v>
      </c>
      <c r="K1191" s="240">
        <f t="shared" si="444"/>
        <v>3835</v>
      </c>
      <c r="L1191" s="240" t="s">
        <v>62</v>
      </c>
      <c r="M1191" s="84">
        <v>46022</v>
      </c>
      <c r="N1191" s="84">
        <v>46022</v>
      </c>
      <c r="O1191" s="78"/>
      <c r="P1191" s="244" t="s">
        <v>62</v>
      </c>
      <c r="Q1191" s="78"/>
      <c r="R1191" s="78"/>
      <c r="S1191" s="56"/>
    </row>
    <row r="1192" spans="1:19" ht="14.25" x14ac:dyDescent="0.2">
      <c r="A1192" s="332"/>
      <c r="B1192" s="147" t="s">
        <v>76</v>
      </c>
      <c r="C1192" s="242"/>
      <c r="D1192" s="242"/>
      <c r="E1192" s="242"/>
      <c r="F1192" s="242"/>
      <c r="G1192" s="240" t="s">
        <v>62</v>
      </c>
      <c r="H1192" s="142" t="str">
        <f t="shared" si="442"/>
        <v>X</v>
      </c>
      <c r="I1192" s="273" t="s">
        <v>62</v>
      </c>
      <c r="J1192" s="273" t="str">
        <f t="shared" si="443"/>
        <v>X</v>
      </c>
      <c r="K1192" s="240" t="str">
        <f t="shared" si="444"/>
        <v>X</v>
      </c>
      <c r="L1192" s="240" t="s">
        <v>62</v>
      </c>
      <c r="M1192" s="240"/>
      <c r="N1192" s="240"/>
      <c r="O1192" s="244" t="s">
        <v>62</v>
      </c>
      <c r="P1192" s="244" t="s">
        <v>62</v>
      </c>
      <c r="Q1192" s="244" t="s">
        <v>62</v>
      </c>
      <c r="R1192" s="244" t="s">
        <v>62</v>
      </c>
    </row>
    <row r="1193" spans="1:19" ht="65.45" customHeight="1" x14ac:dyDescent="0.25">
      <c r="A1193" s="332"/>
      <c r="B1193" s="148" t="s">
        <v>192</v>
      </c>
      <c r="C1193" s="242"/>
      <c r="D1193" s="242" t="s">
        <v>62</v>
      </c>
      <c r="E1193" s="242"/>
      <c r="F1193" s="242"/>
      <c r="G1193" s="240">
        <f>G1190</f>
        <v>3835</v>
      </c>
      <c r="H1193" s="142">
        <f t="shared" si="442"/>
        <v>3835</v>
      </c>
      <c r="I1193" s="273">
        <f>I1190</f>
        <v>517</v>
      </c>
      <c r="J1193" s="273">
        <f t="shared" si="443"/>
        <v>517</v>
      </c>
      <c r="K1193" s="240">
        <f t="shared" si="444"/>
        <v>3835</v>
      </c>
      <c r="L1193" s="240" t="s">
        <v>62</v>
      </c>
      <c r="M1193" s="84">
        <v>46022</v>
      </c>
      <c r="N1193" s="84">
        <v>46022</v>
      </c>
      <c r="O1193" s="78"/>
      <c r="P1193" s="244" t="s">
        <v>62</v>
      </c>
      <c r="Q1193" s="78"/>
      <c r="R1193" s="78"/>
      <c r="S1193" s="56"/>
    </row>
    <row r="1194" spans="1:19" ht="15" customHeight="1" x14ac:dyDescent="0.2">
      <c r="A1194" s="332"/>
      <c r="B1194" s="147" t="s">
        <v>193</v>
      </c>
      <c r="C1194" s="242"/>
      <c r="D1194" s="242"/>
      <c r="E1194" s="242"/>
      <c r="F1194" s="242"/>
      <c r="G1194" s="240" t="s">
        <v>62</v>
      </c>
      <c r="H1194" s="142" t="str">
        <f t="shared" si="442"/>
        <v>X</v>
      </c>
      <c r="I1194" s="273" t="s">
        <v>62</v>
      </c>
      <c r="J1194" s="273" t="str">
        <f t="shared" si="443"/>
        <v>X</v>
      </c>
      <c r="K1194" s="240" t="str">
        <f t="shared" si="444"/>
        <v>X</v>
      </c>
      <c r="L1194" s="240" t="s">
        <v>62</v>
      </c>
      <c r="M1194" s="240"/>
      <c r="N1194" s="240"/>
      <c r="O1194" s="244" t="s">
        <v>62</v>
      </c>
      <c r="P1194" s="244" t="s">
        <v>62</v>
      </c>
      <c r="Q1194" s="244" t="s">
        <v>62</v>
      </c>
      <c r="R1194" s="244" t="s">
        <v>62</v>
      </c>
    </row>
    <row r="1195" spans="1:19" ht="38.65" customHeight="1" x14ac:dyDescent="0.25">
      <c r="A1195" s="332"/>
      <c r="B1195" s="148" t="s">
        <v>330</v>
      </c>
      <c r="C1195" s="242"/>
      <c r="D1195" s="242" t="s">
        <v>62</v>
      </c>
      <c r="E1195" s="242"/>
      <c r="F1195" s="242"/>
      <c r="G1195" s="240">
        <f>G1193</f>
        <v>3835</v>
      </c>
      <c r="H1195" s="142">
        <f t="shared" si="442"/>
        <v>3835</v>
      </c>
      <c r="I1195" s="273">
        <f>I1193</f>
        <v>517</v>
      </c>
      <c r="J1195" s="273">
        <f t="shared" si="443"/>
        <v>517</v>
      </c>
      <c r="K1195" s="240">
        <f t="shared" si="444"/>
        <v>3835</v>
      </c>
      <c r="L1195" s="240" t="s">
        <v>62</v>
      </c>
      <c r="M1195" s="84">
        <v>46022</v>
      </c>
      <c r="N1195" s="84">
        <v>46022</v>
      </c>
      <c r="O1195" s="78"/>
      <c r="P1195" s="244" t="s">
        <v>62</v>
      </c>
      <c r="Q1195" s="78"/>
      <c r="R1195" s="78"/>
      <c r="S1195" s="56"/>
    </row>
    <row r="1196" spans="1:19" ht="21" customHeight="1" x14ac:dyDescent="0.2">
      <c r="A1196" s="332"/>
      <c r="B1196" s="147" t="s">
        <v>71</v>
      </c>
      <c r="C1196" s="242"/>
      <c r="D1196" s="242"/>
      <c r="E1196" s="242"/>
      <c r="F1196" s="242"/>
      <c r="G1196" s="240" t="s">
        <v>62</v>
      </c>
      <c r="H1196" s="142" t="str">
        <f t="shared" si="442"/>
        <v>X</v>
      </c>
      <c r="I1196" s="273" t="s">
        <v>62</v>
      </c>
      <c r="J1196" s="273" t="str">
        <f t="shared" si="443"/>
        <v>X</v>
      </c>
      <c r="K1196" s="240" t="str">
        <f t="shared" si="444"/>
        <v>X</v>
      </c>
      <c r="L1196" s="240" t="s">
        <v>62</v>
      </c>
      <c r="M1196" s="240"/>
      <c r="N1196" s="240"/>
      <c r="O1196" s="244" t="s">
        <v>62</v>
      </c>
      <c r="P1196" s="244" t="s">
        <v>62</v>
      </c>
      <c r="Q1196" s="244" t="s">
        <v>62</v>
      </c>
      <c r="R1196" s="244" t="s">
        <v>62</v>
      </c>
    </row>
    <row r="1197" spans="1:19" ht="21" customHeight="1" x14ac:dyDescent="0.25">
      <c r="A1197" s="333"/>
      <c r="B1197" s="148" t="s">
        <v>72</v>
      </c>
      <c r="C1197" s="242"/>
      <c r="D1197" s="242" t="s">
        <v>62</v>
      </c>
      <c r="E1197" s="242"/>
      <c r="F1197" s="242"/>
      <c r="G1197" s="240">
        <f>G1195</f>
        <v>3835</v>
      </c>
      <c r="H1197" s="142">
        <f t="shared" si="442"/>
        <v>3835</v>
      </c>
      <c r="I1197" s="273">
        <f>I1195</f>
        <v>517</v>
      </c>
      <c r="J1197" s="273">
        <f t="shared" si="443"/>
        <v>517</v>
      </c>
      <c r="K1197" s="240">
        <f t="shared" si="444"/>
        <v>3835</v>
      </c>
      <c r="L1197" s="240" t="s">
        <v>62</v>
      </c>
      <c r="M1197" s="84">
        <v>46022</v>
      </c>
      <c r="N1197" s="84">
        <v>46022</v>
      </c>
      <c r="O1197" s="78"/>
      <c r="P1197" s="244" t="s">
        <v>62</v>
      </c>
      <c r="Q1197" s="78"/>
      <c r="R1197" s="78"/>
      <c r="S1197" s="56"/>
    </row>
    <row r="1198" spans="1:19" s="56" customFormat="1" ht="74.45" customHeight="1" x14ac:dyDescent="0.25">
      <c r="A1198" s="331" t="s">
        <v>132</v>
      </c>
      <c r="B1198" s="137" t="s">
        <v>416</v>
      </c>
      <c r="C1198" s="142" t="s">
        <v>191</v>
      </c>
      <c r="D1198" s="141" t="s">
        <v>333</v>
      </c>
      <c r="E1198" s="141" t="s">
        <v>320</v>
      </c>
      <c r="F1198" s="142">
        <v>642</v>
      </c>
      <c r="G1198" s="240">
        <v>2420</v>
      </c>
      <c r="H1198" s="142">
        <f t="shared" si="442"/>
        <v>2420</v>
      </c>
      <c r="I1198" s="273">
        <v>0</v>
      </c>
      <c r="J1198" s="273">
        <f t="shared" si="443"/>
        <v>0</v>
      </c>
      <c r="K1198" s="240">
        <f t="shared" si="444"/>
        <v>2420</v>
      </c>
      <c r="L1198" s="80"/>
      <c r="M1198" s="80" t="s">
        <v>62</v>
      </c>
      <c r="N1198" s="80" t="s">
        <v>62</v>
      </c>
      <c r="O1198" s="78">
        <v>133066.04</v>
      </c>
      <c r="P1198" s="78"/>
      <c r="Q1198" s="78">
        <v>230100</v>
      </c>
      <c r="R1198" s="78"/>
      <c r="S1198" s="85"/>
    </row>
    <row r="1199" spans="1:19" ht="15.75" x14ac:dyDescent="0.25">
      <c r="A1199" s="332"/>
      <c r="B1199" s="146" t="s">
        <v>70</v>
      </c>
      <c r="C1199" s="242"/>
      <c r="D1199" s="242" t="s">
        <v>62</v>
      </c>
      <c r="E1199" s="242"/>
      <c r="F1199" s="242"/>
      <c r="G1199" s="240">
        <f>G1198</f>
        <v>2420</v>
      </c>
      <c r="H1199" s="142">
        <f t="shared" si="442"/>
        <v>2420</v>
      </c>
      <c r="I1199" s="273">
        <f>I1198</f>
        <v>0</v>
      </c>
      <c r="J1199" s="273">
        <f t="shared" si="443"/>
        <v>0</v>
      </c>
      <c r="K1199" s="240">
        <f t="shared" si="444"/>
        <v>2420</v>
      </c>
      <c r="L1199" s="240" t="s">
        <v>62</v>
      </c>
      <c r="M1199" s="84">
        <v>46022</v>
      </c>
      <c r="N1199" s="84">
        <v>46022</v>
      </c>
      <c r="O1199" s="78"/>
      <c r="P1199" s="244" t="s">
        <v>62</v>
      </c>
      <c r="Q1199" s="78"/>
      <c r="R1199" s="78"/>
      <c r="S1199" s="56"/>
    </row>
    <row r="1200" spans="1:19" ht="14.25" x14ac:dyDescent="0.2">
      <c r="A1200" s="332"/>
      <c r="B1200" s="147" t="s">
        <v>76</v>
      </c>
      <c r="C1200" s="242"/>
      <c r="D1200" s="242"/>
      <c r="E1200" s="242"/>
      <c r="F1200" s="242"/>
      <c r="G1200" s="240" t="s">
        <v>62</v>
      </c>
      <c r="H1200" s="142" t="str">
        <f t="shared" si="442"/>
        <v>X</v>
      </c>
      <c r="I1200" s="273" t="s">
        <v>62</v>
      </c>
      <c r="J1200" s="273" t="str">
        <f t="shared" si="443"/>
        <v>X</v>
      </c>
      <c r="K1200" s="240" t="str">
        <f t="shared" si="444"/>
        <v>X</v>
      </c>
      <c r="L1200" s="240" t="s">
        <v>62</v>
      </c>
      <c r="M1200" s="240"/>
      <c r="N1200" s="240"/>
      <c r="O1200" s="244" t="s">
        <v>62</v>
      </c>
      <c r="P1200" s="244" t="s">
        <v>62</v>
      </c>
      <c r="Q1200" s="244" t="s">
        <v>62</v>
      </c>
      <c r="R1200" s="244" t="s">
        <v>62</v>
      </c>
    </row>
    <row r="1201" spans="1:19" ht="65.45" customHeight="1" x14ac:dyDescent="0.25">
      <c r="A1201" s="332"/>
      <c r="B1201" s="148" t="s">
        <v>192</v>
      </c>
      <c r="C1201" s="242"/>
      <c r="D1201" s="242" t="s">
        <v>62</v>
      </c>
      <c r="E1201" s="242"/>
      <c r="F1201" s="242"/>
      <c r="G1201" s="240">
        <f>G1198</f>
        <v>2420</v>
      </c>
      <c r="H1201" s="142">
        <f t="shared" si="442"/>
        <v>2420</v>
      </c>
      <c r="I1201" s="273">
        <f>I1198</f>
        <v>0</v>
      </c>
      <c r="J1201" s="273">
        <f t="shared" si="443"/>
        <v>0</v>
      </c>
      <c r="K1201" s="240">
        <f t="shared" si="444"/>
        <v>2420</v>
      </c>
      <c r="L1201" s="240" t="s">
        <v>62</v>
      </c>
      <c r="M1201" s="84">
        <v>46022</v>
      </c>
      <c r="N1201" s="84">
        <v>46022</v>
      </c>
      <c r="O1201" s="78"/>
      <c r="P1201" s="244" t="s">
        <v>62</v>
      </c>
      <c r="Q1201" s="78"/>
      <c r="R1201" s="78"/>
      <c r="S1201" s="56"/>
    </row>
    <row r="1202" spans="1:19" ht="15" customHeight="1" x14ac:dyDescent="0.2">
      <c r="A1202" s="332"/>
      <c r="B1202" s="147" t="s">
        <v>193</v>
      </c>
      <c r="C1202" s="242"/>
      <c r="D1202" s="242"/>
      <c r="E1202" s="242"/>
      <c r="F1202" s="242"/>
      <c r="G1202" s="240" t="s">
        <v>62</v>
      </c>
      <c r="H1202" s="142" t="str">
        <f t="shared" si="442"/>
        <v>X</v>
      </c>
      <c r="I1202" s="273" t="s">
        <v>62</v>
      </c>
      <c r="J1202" s="273" t="str">
        <f t="shared" si="443"/>
        <v>X</v>
      </c>
      <c r="K1202" s="240" t="str">
        <f t="shared" si="444"/>
        <v>X</v>
      </c>
      <c r="L1202" s="240" t="s">
        <v>62</v>
      </c>
      <c r="M1202" s="240"/>
      <c r="N1202" s="240"/>
      <c r="O1202" s="244" t="s">
        <v>62</v>
      </c>
      <c r="P1202" s="244" t="s">
        <v>62</v>
      </c>
      <c r="Q1202" s="244" t="s">
        <v>62</v>
      </c>
      <c r="R1202" s="244" t="s">
        <v>62</v>
      </c>
    </row>
    <row r="1203" spans="1:19" ht="38.65" customHeight="1" x14ac:dyDescent="0.25">
      <c r="A1203" s="332"/>
      <c r="B1203" s="148" t="s">
        <v>330</v>
      </c>
      <c r="C1203" s="242"/>
      <c r="D1203" s="242" t="s">
        <v>62</v>
      </c>
      <c r="E1203" s="242"/>
      <c r="F1203" s="242"/>
      <c r="G1203" s="240">
        <f>G1201</f>
        <v>2420</v>
      </c>
      <c r="H1203" s="142">
        <f t="shared" si="442"/>
        <v>2420</v>
      </c>
      <c r="I1203" s="273">
        <f>I1201</f>
        <v>0</v>
      </c>
      <c r="J1203" s="273">
        <f t="shared" si="443"/>
        <v>0</v>
      </c>
      <c r="K1203" s="240">
        <f t="shared" si="444"/>
        <v>2420</v>
      </c>
      <c r="L1203" s="240" t="s">
        <v>62</v>
      </c>
      <c r="M1203" s="84">
        <v>46022</v>
      </c>
      <c r="N1203" s="84">
        <v>46022</v>
      </c>
      <c r="O1203" s="78"/>
      <c r="P1203" s="244" t="s">
        <v>62</v>
      </c>
      <c r="Q1203" s="78"/>
      <c r="R1203" s="78"/>
      <c r="S1203" s="56"/>
    </row>
    <row r="1204" spans="1:19" ht="21" customHeight="1" x14ac:dyDescent="0.2">
      <c r="A1204" s="332"/>
      <c r="B1204" s="147" t="s">
        <v>71</v>
      </c>
      <c r="C1204" s="242"/>
      <c r="D1204" s="242"/>
      <c r="E1204" s="242"/>
      <c r="F1204" s="242"/>
      <c r="G1204" s="240" t="s">
        <v>62</v>
      </c>
      <c r="H1204" s="142" t="str">
        <f t="shared" si="442"/>
        <v>X</v>
      </c>
      <c r="I1204" s="273" t="s">
        <v>62</v>
      </c>
      <c r="J1204" s="273" t="str">
        <f t="shared" si="443"/>
        <v>X</v>
      </c>
      <c r="K1204" s="240" t="str">
        <f t="shared" si="444"/>
        <v>X</v>
      </c>
      <c r="L1204" s="240" t="s">
        <v>62</v>
      </c>
      <c r="M1204" s="240"/>
      <c r="N1204" s="240"/>
      <c r="O1204" s="244" t="s">
        <v>62</v>
      </c>
      <c r="P1204" s="244" t="s">
        <v>62</v>
      </c>
      <c r="Q1204" s="244" t="s">
        <v>62</v>
      </c>
      <c r="R1204" s="244" t="s">
        <v>62</v>
      </c>
    </row>
    <row r="1205" spans="1:19" ht="21" customHeight="1" x14ac:dyDescent="0.25">
      <c r="A1205" s="333"/>
      <c r="B1205" s="148" t="s">
        <v>72</v>
      </c>
      <c r="C1205" s="242"/>
      <c r="D1205" s="242" t="s">
        <v>62</v>
      </c>
      <c r="E1205" s="242"/>
      <c r="F1205" s="242"/>
      <c r="G1205" s="240">
        <f>G1203</f>
        <v>2420</v>
      </c>
      <c r="H1205" s="142">
        <f t="shared" si="442"/>
        <v>2420</v>
      </c>
      <c r="I1205" s="273">
        <f>I1203</f>
        <v>0</v>
      </c>
      <c r="J1205" s="273">
        <f t="shared" si="443"/>
        <v>0</v>
      </c>
      <c r="K1205" s="240">
        <f t="shared" si="444"/>
        <v>2420</v>
      </c>
      <c r="L1205" s="240" t="s">
        <v>62</v>
      </c>
      <c r="M1205" s="84">
        <v>46022</v>
      </c>
      <c r="N1205" s="84">
        <v>46022</v>
      </c>
      <c r="O1205" s="78"/>
      <c r="P1205" s="244" t="s">
        <v>62</v>
      </c>
      <c r="Q1205" s="78"/>
      <c r="R1205" s="78"/>
      <c r="S1205" s="56"/>
    </row>
    <row r="1206" spans="1:19" s="56" customFormat="1" ht="74.45" customHeight="1" x14ac:dyDescent="0.25">
      <c r="A1206" s="331" t="s">
        <v>131</v>
      </c>
      <c r="B1206" s="137" t="s">
        <v>416</v>
      </c>
      <c r="C1206" s="142" t="s">
        <v>191</v>
      </c>
      <c r="D1206" s="141" t="s">
        <v>333</v>
      </c>
      <c r="E1206" s="141" t="s">
        <v>320</v>
      </c>
      <c r="F1206" s="142">
        <v>642</v>
      </c>
      <c r="G1206" s="240">
        <v>3994</v>
      </c>
      <c r="H1206" s="142">
        <f t="shared" si="442"/>
        <v>3994</v>
      </c>
      <c r="I1206" s="273">
        <v>0</v>
      </c>
      <c r="J1206" s="273">
        <f t="shared" si="443"/>
        <v>0</v>
      </c>
      <c r="K1206" s="240">
        <f t="shared" si="444"/>
        <v>3994</v>
      </c>
      <c r="L1206" s="80"/>
      <c r="M1206" s="80" t="s">
        <v>62</v>
      </c>
      <c r="N1206" s="80" t="s">
        <v>62</v>
      </c>
      <c r="O1206" s="78">
        <v>95267.78</v>
      </c>
      <c r="P1206" s="78"/>
      <c r="Q1206" s="78">
        <v>211250</v>
      </c>
      <c r="R1206" s="78"/>
      <c r="S1206" s="85"/>
    </row>
    <row r="1207" spans="1:19" ht="15.75" x14ac:dyDescent="0.25">
      <c r="A1207" s="332"/>
      <c r="B1207" s="146" t="s">
        <v>70</v>
      </c>
      <c r="C1207" s="242"/>
      <c r="D1207" s="242" t="s">
        <v>62</v>
      </c>
      <c r="E1207" s="242"/>
      <c r="F1207" s="242"/>
      <c r="G1207" s="240">
        <f t="shared" ref="G1207:I1207" si="445">G1206</f>
        <v>3994</v>
      </c>
      <c r="H1207" s="142">
        <f t="shared" si="442"/>
        <v>3994</v>
      </c>
      <c r="I1207" s="273">
        <f t="shared" si="445"/>
        <v>0</v>
      </c>
      <c r="J1207" s="273">
        <f t="shared" si="443"/>
        <v>0</v>
      </c>
      <c r="K1207" s="240">
        <f t="shared" si="444"/>
        <v>3994</v>
      </c>
      <c r="L1207" s="240" t="s">
        <v>62</v>
      </c>
      <c r="M1207" s="84">
        <v>46022</v>
      </c>
      <c r="N1207" s="84">
        <v>46022</v>
      </c>
      <c r="O1207" s="78"/>
      <c r="P1207" s="244" t="s">
        <v>62</v>
      </c>
      <c r="Q1207" s="78"/>
      <c r="R1207" s="78"/>
      <c r="S1207" s="56"/>
    </row>
    <row r="1208" spans="1:19" ht="14.25" x14ac:dyDescent="0.2">
      <c r="A1208" s="332"/>
      <c r="B1208" s="147" t="s">
        <v>76</v>
      </c>
      <c r="C1208" s="242"/>
      <c r="D1208" s="242"/>
      <c r="E1208" s="242"/>
      <c r="F1208" s="242"/>
      <c r="G1208" s="240" t="s">
        <v>62</v>
      </c>
      <c r="H1208" s="142" t="str">
        <f t="shared" si="442"/>
        <v>X</v>
      </c>
      <c r="I1208" s="273" t="s">
        <v>62</v>
      </c>
      <c r="J1208" s="273" t="str">
        <f t="shared" si="443"/>
        <v>X</v>
      </c>
      <c r="K1208" s="240" t="str">
        <f t="shared" si="444"/>
        <v>X</v>
      </c>
      <c r="L1208" s="240" t="s">
        <v>62</v>
      </c>
      <c r="M1208" s="240"/>
      <c r="N1208" s="240"/>
      <c r="O1208" s="244" t="s">
        <v>62</v>
      </c>
      <c r="P1208" s="244" t="s">
        <v>62</v>
      </c>
      <c r="Q1208" s="244" t="s">
        <v>62</v>
      </c>
      <c r="R1208" s="244" t="s">
        <v>62</v>
      </c>
    </row>
    <row r="1209" spans="1:19" ht="65.45" customHeight="1" x14ac:dyDescent="0.25">
      <c r="A1209" s="332"/>
      <c r="B1209" s="148" t="s">
        <v>192</v>
      </c>
      <c r="C1209" s="242"/>
      <c r="D1209" s="242" t="s">
        <v>62</v>
      </c>
      <c r="E1209" s="242"/>
      <c r="F1209" s="242"/>
      <c r="G1209" s="240">
        <f t="shared" ref="G1209:I1209" si="446">G1206</f>
        <v>3994</v>
      </c>
      <c r="H1209" s="142">
        <f t="shared" si="442"/>
        <v>3994</v>
      </c>
      <c r="I1209" s="273">
        <f t="shared" si="446"/>
        <v>0</v>
      </c>
      <c r="J1209" s="273">
        <f t="shared" si="443"/>
        <v>0</v>
      </c>
      <c r="K1209" s="240">
        <f t="shared" si="444"/>
        <v>3994</v>
      </c>
      <c r="L1209" s="240" t="s">
        <v>62</v>
      </c>
      <c r="M1209" s="84">
        <v>46022</v>
      </c>
      <c r="N1209" s="84">
        <v>46022</v>
      </c>
      <c r="O1209" s="78"/>
      <c r="P1209" s="244" t="s">
        <v>62</v>
      </c>
      <c r="Q1209" s="78"/>
      <c r="R1209" s="78"/>
      <c r="S1209" s="56"/>
    </row>
    <row r="1210" spans="1:19" ht="15" customHeight="1" x14ac:dyDescent="0.2">
      <c r="A1210" s="332"/>
      <c r="B1210" s="147" t="s">
        <v>193</v>
      </c>
      <c r="C1210" s="242"/>
      <c r="D1210" s="242"/>
      <c r="E1210" s="242"/>
      <c r="F1210" s="242"/>
      <c r="G1210" s="240" t="s">
        <v>62</v>
      </c>
      <c r="H1210" s="142" t="str">
        <f t="shared" si="442"/>
        <v>X</v>
      </c>
      <c r="I1210" s="273" t="s">
        <v>62</v>
      </c>
      <c r="J1210" s="273" t="str">
        <f t="shared" si="443"/>
        <v>X</v>
      </c>
      <c r="K1210" s="240" t="str">
        <f t="shared" si="444"/>
        <v>X</v>
      </c>
      <c r="L1210" s="240" t="s">
        <v>62</v>
      </c>
      <c r="M1210" s="240"/>
      <c r="N1210" s="240"/>
      <c r="O1210" s="244" t="s">
        <v>62</v>
      </c>
      <c r="P1210" s="244" t="s">
        <v>62</v>
      </c>
      <c r="Q1210" s="244" t="s">
        <v>62</v>
      </c>
      <c r="R1210" s="244" t="s">
        <v>62</v>
      </c>
    </row>
    <row r="1211" spans="1:19" ht="38.65" customHeight="1" x14ac:dyDescent="0.25">
      <c r="A1211" s="332"/>
      <c r="B1211" s="148" t="s">
        <v>330</v>
      </c>
      <c r="C1211" s="242"/>
      <c r="D1211" s="242" t="s">
        <v>62</v>
      </c>
      <c r="E1211" s="242"/>
      <c r="F1211" s="242"/>
      <c r="G1211" s="240">
        <f t="shared" ref="G1211:I1211" si="447">G1209</f>
        <v>3994</v>
      </c>
      <c r="H1211" s="142">
        <f t="shared" si="442"/>
        <v>3994</v>
      </c>
      <c r="I1211" s="273">
        <f t="shared" si="447"/>
        <v>0</v>
      </c>
      <c r="J1211" s="273">
        <f t="shared" si="443"/>
        <v>0</v>
      </c>
      <c r="K1211" s="240">
        <f t="shared" si="444"/>
        <v>3994</v>
      </c>
      <c r="L1211" s="240" t="s">
        <v>62</v>
      </c>
      <c r="M1211" s="84">
        <v>46022</v>
      </c>
      <c r="N1211" s="84">
        <v>46022</v>
      </c>
      <c r="O1211" s="78"/>
      <c r="P1211" s="244" t="s">
        <v>62</v>
      </c>
      <c r="Q1211" s="78"/>
      <c r="R1211" s="78"/>
      <c r="S1211" s="56"/>
    </row>
    <row r="1212" spans="1:19" ht="21" customHeight="1" x14ac:dyDescent="0.2">
      <c r="A1212" s="332"/>
      <c r="B1212" s="147" t="s">
        <v>71</v>
      </c>
      <c r="C1212" s="242"/>
      <c r="D1212" s="242"/>
      <c r="E1212" s="242"/>
      <c r="F1212" s="242"/>
      <c r="G1212" s="240" t="s">
        <v>62</v>
      </c>
      <c r="H1212" s="142" t="str">
        <f t="shared" si="442"/>
        <v>X</v>
      </c>
      <c r="I1212" s="273" t="s">
        <v>62</v>
      </c>
      <c r="J1212" s="273" t="str">
        <f t="shared" si="443"/>
        <v>X</v>
      </c>
      <c r="K1212" s="240" t="str">
        <f t="shared" si="444"/>
        <v>X</v>
      </c>
      <c r="L1212" s="240" t="s">
        <v>62</v>
      </c>
      <c r="M1212" s="240"/>
      <c r="N1212" s="240"/>
      <c r="O1212" s="244" t="s">
        <v>62</v>
      </c>
      <c r="P1212" s="244" t="s">
        <v>62</v>
      </c>
      <c r="Q1212" s="244" t="s">
        <v>62</v>
      </c>
      <c r="R1212" s="244" t="s">
        <v>62</v>
      </c>
    </row>
    <row r="1213" spans="1:19" ht="21" customHeight="1" x14ac:dyDescent="0.25">
      <c r="A1213" s="333"/>
      <c r="B1213" s="148" t="s">
        <v>72</v>
      </c>
      <c r="C1213" s="242"/>
      <c r="D1213" s="242" t="s">
        <v>62</v>
      </c>
      <c r="E1213" s="242"/>
      <c r="F1213" s="242"/>
      <c r="G1213" s="240">
        <f t="shared" ref="G1213:I1213" si="448">G1211</f>
        <v>3994</v>
      </c>
      <c r="H1213" s="142">
        <f t="shared" si="442"/>
        <v>3994</v>
      </c>
      <c r="I1213" s="273">
        <f t="shared" si="448"/>
        <v>0</v>
      </c>
      <c r="J1213" s="273">
        <f t="shared" si="443"/>
        <v>0</v>
      </c>
      <c r="K1213" s="240">
        <f t="shared" si="444"/>
        <v>3994</v>
      </c>
      <c r="L1213" s="240" t="s">
        <v>62</v>
      </c>
      <c r="M1213" s="84">
        <v>46022</v>
      </c>
      <c r="N1213" s="84">
        <v>46022</v>
      </c>
      <c r="O1213" s="78"/>
      <c r="P1213" s="244" t="s">
        <v>62</v>
      </c>
      <c r="Q1213" s="78"/>
      <c r="R1213" s="78"/>
      <c r="S1213" s="56"/>
    </row>
    <row r="1214" spans="1:19" s="56" customFormat="1" ht="74.45" customHeight="1" x14ac:dyDescent="0.25">
      <c r="A1214" s="331" t="s">
        <v>130</v>
      </c>
      <c r="B1214" s="137" t="s">
        <v>416</v>
      </c>
      <c r="C1214" s="142" t="s">
        <v>191</v>
      </c>
      <c r="D1214" s="141" t="s">
        <v>333</v>
      </c>
      <c r="E1214" s="141" t="s">
        <v>320</v>
      </c>
      <c r="F1214" s="142">
        <v>642</v>
      </c>
      <c r="G1214" s="240">
        <v>2868</v>
      </c>
      <c r="H1214" s="142">
        <f t="shared" si="442"/>
        <v>2868</v>
      </c>
      <c r="I1214" s="273">
        <v>0</v>
      </c>
      <c r="J1214" s="273">
        <f t="shared" si="443"/>
        <v>0</v>
      </c>
      <c r="K1214" s="240">
        <f t="shared" si="444"/>
        <v>2868</v>
      </c>
      <c r="L1214" s="80"/>
      <c r="M1214" s="80" t="s">
        <v>62</v>
      </c>
      <c r="N1214" s="80" t="s">
        <v>62</v>
      </c>
      <c r="O1214" s="78">
        <v>46028.28</v>
      </c>
      <c r="P1214" s="78"/>
      <c r="Q1214" s="78"/>
      <c r="R1214" s="78"/>
      <c r="S1214" s="85"/>
    </row>
    <row r="1215" spans="1:19" ht="15.75" x14ac:dyDescent="0.25">
      <c r="A1215" s="332"/>
      <c r="B1215" s="146" t="s">
        <v>70</v>
      </c>
      <c r="C1215" s="242"/>
      <c r="D1215" s="242" t="s">
        <v>62</v>
      </c>
      <c r="E1215" s="242"/>
      <c r="F1215" s="242"/>
      <c r="G1215" s="240">
        <f>G1214</f>
        <v>2868</v>
      </c>
      <c r="H1215" s="142">
        <f t="shared" si="442"/>
        <v>2868</v>
      </c>
      <c r="I1215" s="273">
        <f>I1214</f>
        <v>0</v>
      </c>
      <c r="J1215" s="273">
        <f t="shared" si="443"/>
        <v>0</v>
      </c>
      <c r="K1215" s="240">
        <f t="shared" si="444"/>
        <v>2868</v>
      </c>
      <c r="L1215" s="240" t="s">
        <v>62</v>
      </c>
      <c r="M1215" s="84">
        <v>46022</v>
      </c>
      <c r="N1215" s="84">
        <v>46022</v>
      </c>
      <c r="O1215" s="78"/>
      <c r="P1215" s="244" t="s">
        <v>62</v>
      </c>
      <c r="Q1215" s="78"/>
      <c r="R1215" s="78"/>
      <c r="S1215" s="56"/>
    </row>
    <row r="1216" spans="1:19" ht="14.25" x14ac:dyDescent="0.2">
      <c r="A1216" s="332"/>
      <c r="B1216" s="147" t="s">
        <v>76</v>
      </c>
      <c r="C1216" s="242"/>
      <c r="D1216" s="242"/>
      <c r="E1216" s="242"/>
      <c r="F1216" s="242"/>
      <c r="G1216" s="240" t="s">
        <v>62</v>
      </c>
      <c r="H1216" s="142" t="str">
        <f t="shared" si="442"/>
        <v>X</v>
      </c>
      <c r="I1216" s="273" t="s">
        <v>62</v>
      </c>
      <c r="J1216" s="273" t="str">
        <f t="shared" si="443"/>
        <v>X</v>
      </c>
      <c r="K1216" s="240" t="str">
        <f t="shared" si="444"/>
        <v>X</v>
      </c>
      <c r="L1216" s="240" t="s">
        <v>62</v>
      </c>
      <c r="M1216" s="240"/>
      <c r="N1216" s="240"/>
      <c r="O1216" s="244" t="s">
        <v>62</v>
      </c>
      <c r="P1216" s="244" t="s">
        <v>62</v>
      </c>
      <c r="Q1216" s="244" t="s">
        <v>62</v>
      </c>
      <c r="R1216" s="244" t="s">
        <v>62</v>
      </c>
    </row>
    <row r="1217" spans="1:19" ht="65.45" customHeight="1" x14ac:dyDescent="0.25">
      <c r="A1217" s="332"/>
      <c r="B1217" s="148" t="s">
        <v>192</v>
      </c>
      <c r="C1217" s="242"/>
      <c r="D1217" s="242" t="s">
        <v>62</v>
      </c>
      <c r="E1217" s="242"/>
      <c r="F1217" s="242"/>
      <c r="G1217" s="240">
        <f>G1214</f>
        <v>2868</v>
      </c>
      <c r="H1217" s="142">
        <f t="shared" si="442"/>
        <v>2868</v>
      </c>
      <c r="I1217" s="273">
        <f>I1214</f>
        <v>0</v>
      </c>
      <c r="J1217" s="273">
        <f t="shared" si="443"/>
        <v>0</v>
      </c>
      <c r="K1217" s="240">
        <f t="shared" si="444"/>
        <v>2868</v>
      </c>
      <c r="L1217" s="240" t="s">
        <v>62</v>
      </c>
      <c r="M1217" s="84">
        <v>46022</v>
      </c>
      <c r="N1217" s="84">
        <v>46022</v>
      </c>
      <c r="O1217" s="78"/>
      <c r="P1217" s="244" t="s">
        <v>62</v>
      </c>
      <c r="Q1217" s="78"/>
      <c r="R1217" s="78"/>
      <c r="S1217" s="56"/>
    </row>
    <row r="1218" spans="1:19" ht="15" customHeight="1" x14ac:dyDescent="0.2">
      <c r="A1218" s="332"/>
      <c r="B1218" s="147" t="s">
        <v>193</v>
      </c>
      <c r="C1218" s="242"/>
      <c r="D1218" s="242"/>
      <c r="E1218" s="242"/>
      <c r="F1218" s="242"/>
      <c r="G1218" s="240" t="s">
        <v>62</v>
      </c>
      <c r="H1218" s="142" t="str">
        <f t="shared" si="442"/>
        <v>X</v>
      </c>
      <c r="I1218" s="273" t="s">
        <v>62</v>
      </c>
      <c r="J1218" s="273" t="str">
        <f t="shared" si="443"/>
        <v>X</v>
      </c>
      <c r="K1218" s="240" t="str">
        <f t="shared" si="444"/>
        <v>X</v>
      </c>
      <c r="L1218" s="240" t="s">
        <v>62</v>
      </c>
      <c r="M1218" s="240"/>
      <c r="N1218" s="240"/>
      <c r="O1218" s="244" t="s">
        <v>62</v>
      </c>
      <c r="P1218" s="244" t="s">
        <v>62</v>
      </c>
      <c r="Q1218" s="244" t="s">
        <v>62</v>
      </c>
      <c r="R1218" s="244" t="s">
        <v>62</v>
      </c>
    </row>
    <row r="1219" spans="1:19" ht="38.65" customHeight="1" x14ac:dyDescent="0.25">
      <c r="A1219" s="332"/>
      <c r="B1219" s="148" t="s">
        <v>330</v>
      </c>
      <c r="C1219" s="242"/>
      <c r="D1219" s="242" t="s">
        <v>62</v>
      </c>
      <c r="E1219" s="242"/>
      <c r="F1219" s="242"/>
      <c r="G1219" s="240">
        <f>G1217</f>
        <v>2868</v>
      </c>
      <c r="H1219" s="142">
        <f t="shared" si="442"/>
        <v>2868</v>
      </c>
      <c r="I1219" s="273">
        <f>I1217</f>
        <v>0</v>
      </c>
      <c r="J1219" s="273">
        <f t="shared" si="443"/>
        <v>0</v>
      </c>
      <c r="K1219" s="240">
        <f t="shared" si="444"/>
        <v>2868</v>
      </c>
      <c r="L1219" s="240" t="s">
        <v>62</v>
      </c>
      <c r="M1219" s="84">
        <v>46022</v>
      </c>
      <c r="N1219" s="84">
        <v>46022</v>
      </c>
      <c r="O1219" s="78"/>
      <c r="P1219" s="244" t="s">
        <v>62</v>
      </c>
      <c r="Q1219" s="78"/>
      <c r="R1219" s="78"/>
      <c r="S1219" s="56"/>
    </row>
    <row r="1220" spans="1:19" ht="21" customHeight="1" x14ac:dyDescent="0.2">
      <c r="A1220" s="332"/>
      <c r="B1220" s="147" t="s">
        <v>71</v>
      </c>
      <c r="C1220" s="242"/>
      <c r="D1220" s="242"/>
      <c r="E1220" s="242"/>
      <c r="F1220" s="242"/>
      <c r="G1220" s="240" t="s">
        <v>62</v>
      </c>
      <c r="H1220" s="142" t="str">
        <f t="shared" si="442"/>
        <v>X</v>
      </c>
      <c r="I1220" s="273" t="s">
        <v>62</v>
      </c>
      <c r="J1220" s="273" t="str">
        <f t="shared" si="443"/>
        <v>X</v>
      </c>
      <c r="K1220" s="240" t="str">
        <f t="shared" si="444"/>
        <v>X</v>
      </c>
      <c r="L1220" s="240" t="s">
        <v>62</v>
      </c>
      <c r="M1220" s="240"/>
      <c r="N1220" s="240"/>
      <c r="O1220" s="244" t="s">
        <v>62</v>
      </c>
      <c r="P1220" s="244" t="s">
        <v>62</v>
      </c>
      <c r="Q1220" s="244" t="s">
        <v>62</v>
      </c>
      <c r="R1220" s="244" t="s">
        <v>62</v>
      </c>
    </row>
    <row r="1221" spans="1:19" ht="21" customHeight="1" x14ac:dyDescent="0.25">
      <c r="A1221" s="333"/>
      <c r="B1221" s="148" t="s">
        <v>72</v>
      </c>
      <c r="C1221" s="242"/>
      <c r="D1221" s="242" t="s">
        <v>62</v>
      </c>
      <c r="E1221" s="242"/>
      <c r="F1221" s="242"/>
      <c r="G1221" s="240">
        <f>G1219</f>
        <v>2868</v>
      </c>
      <c r="H1221" s="142">
        <f t="shared" si="442"/>
        <v>2868</v>
      </c>
      <c r="I1221" s="273">
        <f>I1219</f>
        <v>0</v>
      </c>
      <c r="J1221" s="273">
        <f t="shared" si="443"/>
        <v>0</v>
      </c>
      <c r="K1221" s="240">
        <f t="shared" si="444"/>
        <v>2868</v>
      </c>
      <c r="L1221" s="240" t="s">
        <v>62</v>
      </c>
      <c r="M1221" s="84">
        <v>46022</v>
      </c>
      <c r="N1221" s="84">
        <v>46022</v>
      </c>
      <c r="O1221" s="78"/>
      <c r="P1221" s="244" t="s">
        <v>62</v>
      </c>
      <c r="Q1221" s="78"/>
      <c r="R1221" s="78"/>
      <c r="S1221" s="56"/>
    </row>
    <row r="1222" spans="1:19" s="56" customFormat="1" ht="74.45" customHeight="1" x14ac:dyDescent="0.25">
      <c r="A1222" s="331" t="s">
        <v>417</v>
      </c>
      <c r="B1222" s="137" t="s">
        <v>416</v>
      </c>
      <c r="C1222" s="142" t="s">
        <v>191</v>
      </c>
      <c r="D1222" s="141" t="s">
        <v>333</v>
      </c>
      <c r="E1222" s="141" t="s">
        <v>320</v>
      </c>
      <c r="F1222" s="142">
        <v>642</v>
      </c>
      <c r="G1222" s="240">
        <v>4090</v>
      </c>
      <c r="H1222" s="142">
        <f t="shared" si="442"/>
        <v>4090</v>
      </c>
      <c r="I1222" s="273">
        <v>1710</v>
      </c>
      <c r="J1222" s="273">
        <f t="shared" si="443"/>
        <v>1710</v>
      </c>
      <c r="K1222" s="240">
        <f t="shared" si="444"/>
        <v>4090</v>
      </c>
      <c r="L1222" s="80"/>
      <c r="M1222" s="80" t="s">
        <v>62</v>
      </c>
      <c r="N1222" s="80" t="s">
        <v>62</v>
      </c>
      <c r="O1222" s="78">
        <v>3772729.65</v>
      </c>
      <c r="P1222" s="78"/>
      <c r="Q1222" s="78">
        <v>47801</v>
      </c>
      <c r="R1222" s="78">
        <v>47801</v>
      </c>
      <c r="S1222" s="85"/>
    </row>
    <row r="1223" spans="1:19" ht="15.75" x14ac:dyDescent="0.25">
      <c r="A1223" s="332"/>
      <c r="B1223" s="146" t="s">
        <v>70</v>
      </c>
      <c r="C1223" s="242"/>
      <c r="D1223" s="242" t="s">
        <v>62</v>
      </c>
      <c r="E1223" s="242"/>
      <c r="F1223" s="242"/>
      <c r="G1223" s="240">
        <f>G1222</f>
        <v>4090</v>
      </c>
      <c r="H1223" s="142">
        <f t="shared" ref="H1223:H1286" si="449">G1223</f>
        <v>4090</v>
      </c>
      <c r="I1223" s="273">
        <f>I1222</f>
        <v>1710</v>
      </c>
      <c r="J1223" s="273">
        <f t="shared" ref="J1223:J1286" si="450">I1223</f>
        <v>1710</v>
      </c>
      <c r="K1223" s="240">
        <f t="shared" ref="K1223:K1286" si="451">G1223</f>
        <v>4090</v>
      </c>
      <c r="L1223" s="240" t="s">
        <v>62</v>
      </c>
      <c r="M1223" s="84">
        <v>46022</v>
      </c>
      <c r="N1223" s="84">
        <v>46022</v>
      </c>
      <c r="O1223" s="78"/>
      <c r="P1223" s="244" t="s">
        <v>62</v>
      </c>
      <c r="Q1223" s="78"/>
      <c r="R1223" s="78"/>
      <c r="S1223" s="56"/>
    </row>
    <row r="1224" spans="1:19" ht="14.25" x14ac:dyDescent="0.2">
      <c r="A1224" s="332"/>
      <c r="B1224" s="147" t="s">
        <v>76</v>
      </c>
      <c r="C1224" s="242"/>
      <c r="D1224" s="242"/>
      <c r="E1224" s="242"/>
      <c r="F1224" s="242"/>
      <c r="G1224" s="240" t="s">
        <v>62</v>
      </c>
      <c r="H1224" s="142" t="str">
        <f t="shared" si="449"/>
        <v>X</v>
      </c>
      <c r="I1224" s="273" t="s">
        <v>62</v>
      </c>
      <c r="J1224" s="273" t="str">
        <f t="shared" si="450"/>
        <v>X</v>
      </c>
      <c r="K1224" s="240" t="str">
        <f t="shared" si="451"/>
        <v>X</v>
      </c>
      <c r="L1224" s="240" t="s">
        <v>62</v>
      </c>
      <c r="M1224" s="240"/>
      <c r="N1224" s="240"/>
      <c r="O1224" s="244" t="s">
        <v>62</v>
      </c>
      <c r="P1224" s="244" t="s">
        <v>62</v>
      </c>
      <c r="Q1224" s="244" t="s">
        <v>62</v>
      </c>
      <c r="R1224" s="244" t="s">
        <v>62</v>
      </c>
    </row>
    <row r="1225" spans="1:19" ht="65.45" customHeight="1" x14ac:dyDescent="0.25">
      <c r="A1225" s="332"/>
      <c r="B1225" s="148" t="s">
        <v>192</v>
      </c>
      <c r="C1225" s="242"/>
      <c r="D1225" s="242" t="s">
        <v>62</v>
      </c>
      <c r="E1225" s="242"/>
      <c r="F1225" s="242"/>
      <c r="G1225" s="240">
        <f>G1222</f>
        <v>4090</v>
      </c>
      <c r="H1225" s="142">
        <f t="shared" si="449"/>
        <v>4090</v>
      </c>
      <c r="I1225" s="273">
        <f>I1222</f>
        <v>1710</v>
      </c>
      <c r="J1225" s="273">
        <f t="shared" si="450"/>
        <v>1710</v>
      </c>
      <c r="K1225" s="240">
        <f t="shared" si="451"/>
        <v>4090</v>
      </c>
      <c r="L1225" s="240" t="s">
        <v>62</v>
      </c>
      <c r="M1225" s="84">
        <v>46022</v>
      </c>
      <c r="N1225" s="84">
        <v>46022</v>
      </c>
      <c r="O1225" s="78"/>
      <c r="P1225" s="244" t="s">
        <v>62</v>
      </c>
      <c r="Q1225" s="78"/>
      <c r="R1225" s="78"/>
      <c r="S1225" s="56"/>
    </row>
    <row r="1226" spans="1:19" ht="15" customHeight="1" x14ac:dyDescent="0.2">
      <c r="A1226" s="332"/>
      <c r="B1226" s="147" t="s">
        <v>193</v>
      </c>
      <c r="C1226" s="242"/>
      <c r="D1226" s="242"/>
      <c r="E1226" s="242"/>
      <c r="F1226" s="242"/>
      <c r="G1226" s="240" t="s">
        <v>62</v>
      </c>
      <c r="H1226" s="142" t="str">
        <f t="shared" si="449"/>
        <v>X</v>
      </c>
      <c r="I1226" s="273" t="s">
        <v>62</v>
      </c>
      <c r="J1226" s="273" t="str">
        <f t="shared" si="450"/>
        <v>X</v>
      </c>
      <c r="K1226" s="240" t="str">
        <f t="shared" si="451"/>
        <v>X</v>
      </c>
      <c r="L1226" s="240" t="s">
        <v>62</v>
      </c>
      <c r="M1226" s="240"/>
      <c r="N1226" s="240"/>
      <c r="O1226" s="244" t="s">
        <v>62</v>
      </c>
      <c r="P1226" s="244" t="s">
        <v>62</v>
      </c>
      <c r="Q1226" s="244" t="s">
        <v>62</v>
      </c>
      <c r="R1226" s="244" t="s">
        <v>62</v>
      </c>
    </row>
    <row r="1227" spans="1:19" ht="38.65" customHeight="1" x14ac:dyDescent="0.25">
      <c r="A1227" s="332"/>
      <c r="B1227" s="148" t="s">
        <v>330</v>
      </c>
      <c r="C1227" s="242"/>
      <c r="D1227" s="242" t="s">
        <v>62</v>
      </c>
      <c r="E1227" s="242"/>
      <c r="F1227" s="242"/>
      <c r="G1227" s="240">
        <f>G1225</f>
        <v>4090</v>
      </c>
      <c r="H1227" s="142">
        <f t="shared" si="449"/>
        <v>4090</v>
      </c>
      <c r="I1227" s="273">
        <f>I1225</f>
        <v>1710</v>
      </c>
      <c r="J1227" s="273">
        <f t="shared" si="450"/>
        <v>1710</v>
      </c>
      <c r="K1227" s="240">
        <f t="shared" si="451"/>
        <v>4090</v>
      </c>
      <c r="L1227" s="240" t="s">
        <v>62</v>
      </c>
      <c r="M1227" s="84">
        <v>46022</v>
      </c>
      <c r="N1227" s="84">
        <v>46022</v>
      </c>
      <c r="O1227" s="78"/>
      <c r="P1227" s="244" t="s">
        <v>62</v>
      </c>
      <c r="Q1227" s="78"/>
      <c r="R1227" s="78"/>
      <c r="S1227" s="56"/>
    </row>
    <row r="1228" spans="1:19" ht="21" customHeight="1" x14ac:dyDescent="0.2">
      <c r="A1228" s="332"/>
      <c r="B1228" s="147" t="s">
        <v>71</v>
      </c>
      <c r="C1228" s="242"/>
      <c r="D1228" s="242"/>
      <c r="E1228" s="242"/>
      <c r="F1228" s="242"/>
      <c r="G1228" s="240" t="s">
        <v>62</v>
      </c>
      <c r="H1228" s="142" t="str">
        <f t="shared" si="449"/>
        <v>X</v>
      </c>
      <c r="I1228" s="273" t="s">
        <v>62</v>
      </c>
      <c r="J1228" s="273" t="str">
        <f t="shared" si="450"/>
        <v>X</v>
      </c>
      <c r="K1228" s="240" t="str">
        <f t="shared" si="451"/>
        <v>X</v>
      </c>
      <c r="L1228" s="240" t="s">
        <v>62</v>
      </c>
      <c r="M1228" s="240"/>
      <c r="N1228" s="240"/>
      <c r="O1228" s="244" t="s">
        <v>62</v>
      </c>
      <c r="P1228" s="244" t="s">
        <v>62</v>
      </c>
      <c r="Q1228" s="244" t="s">
        <v>62</v>
      </c>
      <c r="R1228" s="244" t="s">
        <v>62</v>
      </c>
    </row>
    <row r="1229" spans="1:19" ht="21" customHeight="1" x14ac:dyDescent="0.25">
      <c r="A1229" s="333"/>
      <c r="B1229" s="148" t="s">
        <v>72</v>
      </c>
      <c r="C1229" s="242"/>
      <c r="D1229" s="242" t="s">
        <v>62</v>
      </c>
      <c r="E1229" s="242"/>
      <c r="F1229" s="242"/>
      <c r="G1229" s="240">
        <f>G1227</f>
        <v>4090</v>
      </c>
      <c r="H1229" s="142">
        <f t="shared" si="449"/>
        <v>4090</v>
      </c>
      <c r="I1229" s="273">
        <f>I1227</f>
        <v>1710</v>
      </c>
      <c r="J1229" s="273">
        <f t="shared" si="450"/>
        <v>1710</v>
      </c>
      <c r="K1229" s="240">
        <f t="shared" si="451"/>
        <v>4090</v>
      </c>
      <c r="L1229" s="240" t="s">
        <v>62</v>
      </c>
      <c r="M1229" s="84">
        <v>46022</v>
      </c>
      <c r="N1229" s="84">
        <v>46022</v>
      </c>
      <c r="O1229" s="78"/>
      <c r="P1229" s="244" t="s">
        <v>62</v>
      </c>
      <c r="Q1229" s="78"/>
      <c r="R1229" s="78"/>
      <c r="S1229" s="56"/>
    </row>
    <row r="1230" spans="1:19" s="56" customFormat="1" ht="74.45" customHeight="1" x14ac:dyDescent="0.25">
      <c r="A1230" s="331" t="s">
        <v>83</v>
      </c>
      <c r="B1230" s="137" t="s">
        <v>416</v>
      </c>
      <c r="C1230" s="142" t="s">
        <v>191</v>
      </c>
      <c r="D1230" s="141" t="s">
        <v>333</v>
      </c>
      <c r="E1230" s="141" t="s">
        <v>320</v>
      </c>
      <c r="F1230" s="142">
        <v>642</v>
      </c>
      <c r="G1230" s="242">
        <v>98</v>
      </c>
      <c r="H1230" s="142">
        <f t="shared" si="449"/>
        <v>98</v>
      </c>
      <c r="I1230" s="274">
        <v>98</v>
      </c>
      <c r="J1230" s="274">
        <f t="shared" si="450"/>
        <v>98</v>
      </c>
      <c r="K1230" s="242">
        <f t="shared" si="451"/>
        <v>98</v>
      </c>
      <c r="L1230" s="142"/>
      <c r="M1230" s="142" t="s">
        <v>62</v>
      </c>
      <c r="N1230" s="142" t="s">
        <v>62</v>
      </c>
      <c r="O1230" s="156">
        <v>466118.15</v>
      </c>
      <c r="P1230" s="156"/>
      <c r="Q1230" s="156">
        <v>439819.59</v>
      </c>
      <c r="R1230" s="156">
        <v>439819.59</v>
      </c>
      <c r="S1230" s="85"/>
    </row>
    <row r="1231" spans="1:19" ht="15.75" x14ac:dyDescent="0.25">
      <c r="A1231" s="332"/>
      <c r="B1231" s="146" t="s">
        <v>70</v>
      </c>
      <c r="C1231" s="242"/>
      <c r="D1231" s="242" t="s">
        <v>62</v>
      </c>
      <c r="E1231" s="242"/>
      <c r="F1231" s="242"/>
      <c r="G1231" s="242">
        <f t="shared" ref="G1231:I1231" si="452">G1230</f>
        <v>98</v>
      </c>
      <c r="H1231" s="142">
        <f t="shared" si="449"/>
        <v>98</v>
      </c>
      <c r="I1231" s="274">
        <f t="shared" si="452"/>
        <v>98</v>
      </c>
      <c r="J1231" s="274">
        <f t="shared" si="450"/>
        <v>98</v>
      </c>
      <c r="K1231" s="242">
        <f t="shared" si="451"/>
        <v>98</v>
      </c>
      <c r="L1231" s="242" t="s">
        <v>62</v>
      </c>
      <c r="M1231" s="150">
        <v>46022</v>
      </c>
      <c r="N1231" s="150">
        <v>46022</v>
      </c>
      <c r="O1231" s="156"/>
      <c r="P1231" s="241" t="s">
        <v>62</v>
      </c>
      <c r="Q1231" s="156"/>
      <c r="R1231" s="156"/>
      <c r="S1231" s="56"/>
    </row>
    <row r="1232" spans="1:19" ht="14.25" x14ac:dyDescent="0.2">
      <c r="A1232" s="332"/>
      <c r="B1232" s="147" t="s">
        <v>76</v>
      </c>
      <c r="C1232" s="242"/>
      <c r="D1232" s="242"/>
      <c r="E1232" s="242"/>
      <c r="F1232" s="242"/>
      <c r="G1232" s="242" t="s">
        <v>62</v>
      </c>
      <c r="H1232" s="142" t="str">
        <f t="shared" si="449"/>
        <v>X</v>
      </c>
      <c r="I1232" s="274" t="s">
        <v>62</v>
      </c>
      <c r="J1232" s="274" t="str">
        <f t="shared" si="450"/>
        <v>X</v>
      </c>
      <c r="K1232" s="242" t="str">
        <f t="shared" si="451"/>
        <v>X</v>
      </c>
      <c r="L1232" s="242" t="s">
        <v>62</v>
      </c>
      <c r="M1232" s="242"/>
      <c r="N1232" s="242"/>
      <c r="O1232" s="241" t="s">
        <v>62</v>
      </c>
      <c r="P1232" s="241" t="s">
        <v>62</v>
      </c>
      <c r="Q1232" s="241" t="s">
        <v>62</v>
      </c>
      <c r="R1232" s="241" t="s">
        <v>62</v>
      </c>
    </row>
    <row r="1233" spans="1:19" ht="65.45" customHeight="1" x14ac:dyDescent="0.25">
      <c r="A1233" s="332"/>
      <c r="B1233" s="148" t="s">
        <v>192</v>
      </c>
      <c r="C1233" s="242"/>
      <c r="D1233" s="242" t="s">
        <v>62</v>
      </c>
      <c r="E1233" s="242"/>
      <c r="F1233" s="242"/>
      <c r="G1233" s="242">
        <f t="shared" ref="G1233:I1233" si="453">G1230</f>
        <v>98</v>
      </c>
      <c r="H1233" s="142">
        <f t="shared" si="449"/>
        <v>98</v>
      </c>
      <c r="I1233" s="274">
        <f t="shared" si="453"/>
        <v>98</v>
      </c>
      <c r="J1233" s="274">
        <f t="shared" si="450"/>
        <v>98</v>
      </c>
      <c r="K1233" s="242">
        <f t="shared" si="451"/>
        <v>98</v>
      </c>
      <c r="L1233" s="242" t="s">
        <v>62</v>
      </c>
      <c r="M1233" s="150">
        <v>46022</v>
      </c>
      <c r="N1233" s="150">
        <v>46022</v>
      </c>
      <c r="O1233" s="156"/>
      <c r="P1233" s="241" t="s">
        <v>62</v>
      </c>
      <c r="Q1233" s="156"/>
      <c r="R1233" s="156"/>
      <c r="S1233" s="56"/>
    </row>
    <row r="1234" spans="1:19" ht="15" customHeight="1" x14ac:dyDescent="0.2">
      <c r="A1234" s="332"/>
      <c r="B1234" s="147" t="s">
        <v>193</v>
      </c>
      <c r="C1234" s="242"/>
      <c r="D1234" s="242"/>
      <c r="E1234" s="242"/>
      <c r="F1234" s="242"/>
      <c r="G1234" s="242" t="s">
        <v>62</v>
      </c>
      <c r="H1234" s="142" t="str">
        <f t="shared" si="449"/>
        <v>X</v>
      </c>
      <c r="I1234" s="274" t="s">
        <v>62</v>
      </c>
      <c r="J1234" s="274" t="str">
        <f t="shared" si="450"/>
        <v>X</v>
      </c>
      <c r="K1234" s="242" t="str">
        <f t="shared" si="451"/>
        <v>X</v>
      </c>
      <c r="L1234" s="242" t="s">
        <v>62</v>
      </c>
      <c r="M1234" s="242"/>
      <c r="N1234" s="242"/>
      <c r="O1234" s="241" t="s">
        <v>62</v>
      </c>
      <c r="P1234" s="241" t="s">
        <v>62</v>
      </c>
      <c r="Q1234" s="241" t="s">
        <v>62</v>
      </c>
      <c r="R1234" s="241" t="s">
        <v>62</v>
      </c>
    </row>
    <row r="1235" spans="1:19" ht="38.65" customHeight="1" x14ac:dyDescent="0.25">
      <c r="A1235" s="332"/>
      <c r="B1235" s="148" t="s">
        <v>330</v>
      </c>
      <c r="C1235" s="242"/>
      <c r="D1235" s="242" t="s">
        <v>62</v>
      </c>
      <c r="E1235" s="242"/>
      <c r="F1235" s="242"/>
      <c r="G1235" s="242">
        <f t="shared" ref="G1235:I1235" si="454">G1233</f>
        <v>98</v>
      </c>
      <c r="H1235" s="142">
        <f t="shared" si="449"/>
        <v>98</v>
      </c>
      <c r="I1235" s="274">
        <f t="shared" si="454"/>
        <v>98</v>
      </c>
      <c r="J1235" s="274">
        <f t="shared" si="450"/>
        <v>98</v>
      </c>
      <c r="K1235" s="242">
        <f t="shared" si="451"/>
        <v>98</v>
      </c>
      <c r="L1235" s="242" t="s">
        <v>62</v>
      </c>
      <c r="M1235" s="150">
        <v>46022</v>
      </c>
      <c r="N1235" s="150">
        <v>46022</v>
      </c>
      <c r="O1235" s="156"/>
      <c r="P1235" s="241" t="s">
        <v>62</v>
      </c>
      <c r="Q1235" s="156"/>
      <c r="R1235" s="156"/>
      <c r="S1235" s="56"/>
    </row>
    <row r="1236" spans="1:19" ht="21" customHeight="1" x14ac:dyDescent="0.2">
      <c r="A1236" s="332"/>
      <c r="B1236" s="147" t="s">
        <v>71</v>
      </c>
      <c r="C1236" s="242"/>
      <c r="D1236" s="242"/>
      <c r="E1236" s="242"/>
      <c r="F1236" s="242"/>
      <c r="G1236" s="242" t="s">
        <v>62</v>
      </c>
      <c r="H1236" s="142" t="str">
        <f t="shared" si="449"/>
        <v>X</v>
      </c>
      <c r="I1236" s="274" t="s">
        <v>62</v>
      </c>
      <c r="J1236" s="274" t="str">
        <f t="shared" si="450"/>
        <v>X</v>
      </c>
      <c r="K1236" s="242" t="str">
        <f t="shared" si="451"/>
        <v>X</v>
      </c>
      <c r="L1236" s="242" t="s">
        <v>62</v>
      </c>
      <c r="M1236" s="242"/>
      <c r="N1236" s="242"/>
      <c r="O1236" s="241" t="s">
        <v>62</v>
      </c>
      <c r="P1236" s="241" t="s">
        <v>62</v>
      </c>
      <c r="Q1236" s="241" t="s">
        <v>62</v>
      </c>
      <c r="R1236" s="241" t="s">
        <v>62</v>
      </c>
    </row>
    <row r="1237" spans="1:19" ht="21" customHeight="1" x14ac:dyDescent="0.25">
      <c r="A1237" s="333"/>
      <c r="B1237" s="148" t="s">
        <v>72</v>
      </c>
      <c r="C1237" s="242"/>
      <c r="D1237" s="242" t="s">
        <v>62</v>
      </c>
      <c r="E1237" s="242"/>
      <c r="F1237" s="242"/>
      <c r="G1237" s="242">
        <f t="shared" ref="G1237:I1237" si="455">G1235</f>
        <v>98</v>
      </c>
      <c r="H1237" s="142">
        <f t="shared" si="449"/>
        <v>98</v>
      </c>
      <c r="I1237" s="274">
        <f t="shared" si="455"/>
        <v>98</v>
      </c>
      <c r="J1237" s="274">
        <f t="shared" si="450"/>
        <v>98</v>
      </c>
      <c r="K1237" s="242">
        <f t="shared" si="451"/>
        <v>98</v>
      </c>
      <c r="L1237" s="242" t="s">
        <v>62</v>
      </c>
      <c r="M1237" s="150">
        <v>46022</v>
      </c>
      <c r="N1237" s="150">
        <v>46022</v>
      </c>
      <c r="O1237" s="156"/>
      <c r="P1237" s="241" t="s">
        <v>62</v>
      </c>
      <c r="Q1237" s="156"/>
      <c r="R1237" s="156"/>
      <c r="S1237" s="56"/>
    </row>
    <row r="1238" spans="1:19" s="56" customFormat="1" ht="74.45" customHeight="1" x14ac:dyDescent="0.25">
      <c r="A1238" s="320" t="s">
        <v>79</v>
      </c>
      <c r="B1238" s="137" t="s">
        <v>416</v>
      </c>
      <c r="C1238" s="142" t="s">
        <v>191</v>
      </c>
      <c r="D1238" s="141" t="s">
        <v>333</v>
      </c>
      <c r="E1238" s="141" t="s">
        <v>320</v>
      </c>
      <c r="F1238" s="142">
        <v>642</v>
      </c>
      <c r="G1238" s="242">
        <v>98</v>
      </c>
      <c r="H1238" s="142">
        <f t="shared" si="449"/>
        <v>98</v>
      </c>
      <c r="I1238" s="274">
        <v>98</v>
      </c>
      <c r="J1238" s="274">
        <f t="shared" si="450"/>
        <v>98</v>
      </c>
      <c r="K1238" s="242">
        <f t="shared" si="451"/>
        <v>98</v>
      </c>
      <c r="L1238" s="142"/>
      <c r="M1238" s="142" t="s">
        <v>62</v>
      </c>
      <c r="N1238" s="142" t="s">
        <v>62</v>
      </c>
      <c r="O1238" s="156">
        <f>52927596.31-371090.28</f>
        <v>52556506.030000001</v>
      </c>
      <c r="P1238" s="156"/>
      <c r="Q1238" s="156">
        <v>6183123.5099999998</v>
      </c>
      <c r="R1238" s="156">
        <v>6183123.5099999998</v>
      </c>
      <c r="S1238" s="85"/>
    </row>
    <row r="1239" spans="1:19" ht="15.75" x14ac:dyDescent="0.25">
      <c r="A1239" s="321"/>
      <c r="B1239" s="146" t="s">
        <v>70</v>
      </c>
      <c r="C1239" s="242"/>
      <c r="D1239" s="242" t="s">
        <v>62</v>
      </c>
      <c r="E1239" s="242"/>
      <c r="F1239" s="242"/>
      <c r="G1239" s="242">
        <f t="shared" ref="G1239:I1239" si="456">G1238</f>
        <v>98</v>
      </c>
      <c r="H1239" s="142">
        <f t="shared" si="449"/>
        <v>98</v>
      </c>
      <c r="I1239" s="274">
        <f t="shared" si="456"/>
        <v>98</v>
      </c>
      <c r="J1239" s="274">
        <f t="shared" si="450"/>
        <v>98</v>
      </c>
      <c r="K1239" s="242">
        <f t="shared" si="451"/>
        <v>98</v>
      </c>
      <c r="L1239" s="242" t="s">
        <v>62</v>
      </c>
      <c r="M1239" s="150">
        <v>46022</v>
      </c>
      <c r="N1239" s="150">
        <v>46022</v>
      </c>
      <c r="O1239" s="156"/>
      <c r="P1239" s="241" t="s">
        <v>62</v>
      </c>
      <c r="Q1239" s="156"/>
      <c r="R1239" s="156"/>
      <c r="S1239" s="56"/>
    </row>
    <row r="1240" spans="1:19" ht="14.25" x14ac:dyDescent="0.2">
      <c r="A1240" s="321"/>
      <c r="B1240" s="147" t="s">
        <v>76</v>
      </c>
      <c r="C1240" s="242"/>
      <c r="D1240" s="242"/>
      <c r="E1240" s="242"/>
      <c r="F1240" s="242"/>
      <c r="G1240" s="242" t="s">
        <v>62</v>
      </c>
      <c r="H1240" s="142" t="str">
        <f t="shared" si="449"/>
        <v>X</v>
      </c>
      <c r="I1240" s="274" t="s">
        <v>62</v>
      </c>
      <c r="J1240" s="274" t="str">
        <f t="shared" si="450"/>
        <v>X</v>
      </c>
      <c r="K1240" s="242" t="str">
        <f t="shared" si="451"/>
        <v>X</v>
      </c>
      <c r="L1240" s="242" t="s">
        <v>62</v>
      </c>
      <c r="M1240" s="242"/>
      <c r="N1240" s="242"/>
      <c r="O1240" s="241" t="s">
        <v>62</v>
      </c>
      <c r="P1240" s="241" t="s">
        <v>62</v>
      </c>
      <c r="Q1240" s="241" t="s">
        <v>62</v>
      </c>
      <c r="R1240" s="241" t="s">
        <v>62</v>
      </c>
    </row>
    <row r="1241" spans="1:19" ht="65.45" customHeight="1" x14ac:dyDescent="0.25">
      <c r="A1241" s="321"/>
      <c r="B1241" s="148" t="s">
        <v>192</v>
      </c>
      <c r="C1241" s="242"/>
      <c r="D1241" s="242" t="s">
        <v>62</v>
      </c>
      <c r="E1241" s="242"/>
      <c r="F1241" s="242"/>
      <c r="G1241" s="242">
        <f t="shared" ref="G1241:I1241" si="457">G1238</f>
        <v>98</v>
      </c>
      <c r="H1241" s="142">
        <f t="shared" si="449"/>
        <v>98</v>
      </c>
      <c r="I1241" s="274">
        <f t="shared" si="457"/>
        <v>98</v>
      </c>
      <c r="J1241" s="274">
        <f t="shared" si="450"/>
        <v>98</v>
      </c>
      <c r="K1241" s="242">
        <f t="shared" si="451"/>
        <v>98</v>
      </c>
      <c r="L1241" s="242" t="s">
        <v>62</v>
      </c>
      <c r="M1241" s="150">
        <v>46022</v>
      </c>
      <c r="N1241" s="150">
        <v>46022</v>
      </c>
      <c r="O1241" s="156"/>
      <c r="P1241" s="241" t="s">
        <v>62</v>
      </c>
      <c r="Q1241" s="156"/>
      <c r="R1241" s="156"/>
      <c r="S1241" s="56"/>
    </row>
    <row r="1242" spans="1:19" ht="15" customHeight="1" x14ac:dyDescent="0.2">
      <c r="A1242" s="321"/>
      <c r="B1242" s="147" t="s">
        <v>193</v>
      </c>
      <c r="C1242" s="242"/>
      <c r="D1242" s="242"/>
      <c r="E1242" s="242"/>
      <c r="F1242" s="242"/>
      <c r="G1242" s="242" t="s">
        <v>62</v>
      </c>
      <c r="H1242" s="142" t="str">
        <f t="shared" si="449"/>
        <v>X</v>
      </c>
      <c r="I1242" s="274" t="s">
        <v>62</v>
      </c>
      <c r="J1242" s="274" t="str">
        <f t="shared" si="450"/>
        <v>X</v>
      </c>
      <c r="K1242" s="242" t="str">
        <f t="shared" si="451"/>
        <v>X</v>
      </c>
      <c r="L1242" s="242" t="s">
        <v>62</v>
      </c>
      <c r="M1242" s="242"/>
      <c r="N1242" s="242"/>
      <c r="O1242" s="241" t="s">
        <v>62</v>
      </c>
      <c r="P1242" s="241" t="s">
        <v>62</v>
      </c>
      <c r="Q1242" s="241" t="s">
        <v>62</v>
      </c>
      <c r="R1242" s="241" t="s">
        <v>62</v>
      </c>
    </row>
    <row r="1243" spans="1:19" ht="38.65" customHeight="1" x14ac:dyDescent="0.25">
      <c r="A1243" s="321"/>
      <c r="B1243" s="148" t="s">
        <v>330</v>
      </c>
      <c r="C1243" s="242"/>
      <c r="D1243" s="242" t="s">
        <v>62</v>
      </c>
      <c r="E1243" s="242"/>
      <c r="F1243" s="242"/>
      <c r="G1243" s="242">
        <f t="shared" ref="G1243:I1243" si="458">G1241</f>
        <v>98</v>
      </c>
      <c r="H1243" s="142">
        <f t="shared" si="449"/>
        <v>98</v>
      </c>
      <c r="I1243" s="274">
        <f t="shared" si="458"/>
        <v>98</v>
      </c>
      <c r="J1243" s="274">
        <f t="shared" si="450"/>
        <v>98</v>
      </c>
      <c r="K1243" s="242">
        <f t="shared" si="451"/>
        <v>98</v>
      </c>
      <c r="L1243" s="242" t="s">
        <v>62</v>
      </c>
      <c r="M1243" s="150">
        <v>46022</v>
      </c>
      <c r="N1243" s="150">
        <v>46022</v>
      </c>
      <c r="O1243" s="156"/>
      <c r="P1243" s="241" t="s">
        <v>62</v>
      </c>
      <c r="Q1243" s="156"/>
      <c r="R1243" s="156"/>
      <c r="S1243" s="56"/>
    </row>
    <row r="1244" spans="1:19" ht="21" customHeight="1" x14ac:dyDescent="0.2">
      <c r="A1244" s="321"/>
      <c r="B1244" s="147" t="s">
        <v>71</v>
      </c>
      <c r="C1244" s="242"/>
      <c r="D1244" s="242"/>
      <c r="E1244" s="242"/>
      <c r="F1244" s="242"/>
      <c r="G1244" s="242" t="s">
        <v>62</v>
      </c>
      <c r="H1244" s="142" t="str">
        <f t="shared" si="449"/>
        <v>X</v>
      </c>
      <c r="I1244" s="274" t="s">
        <v>62</v>
      </c>
      <c r="J1244" s="274" t="str">
        <f t="shared" si="450"/>
        <v>X</v>
      </c>
      <c r="K1244" s="242" t="str">
        <f t="shared" si="451"/>
        <v>X</v>
      </c>
      <c r="L1244" s="242" t="s">
        <v>62</v>
      </c>
      <c r="M1244" s="242"/>
      <c r="N1244" s="242"/>
      <c r="O1244" s="241" t="s">
        <v>62</v>
      </c>
      <c r="P1244" s="241" t="s">
        <v>62</v>
      </c>
      <c r="Q1244" s="241" t="s">
        <v>62</v>
      </c>
      <c r="R1244" s="241" t="s">
        <v>62</v>
      </c>
    </row>
    <row r="1245" spans="1:19" ht="21" customHeight="1" x14ac:dyDescent="0.25">
      <c r="A1245" s="322"/>
      <c r="B1245" s="148" t="s">
        <v>72</v>
      </c>
      <c r="C1245" s="242"/>
      <c r="D1245" s="242" t="s">
        <v>62</v>
      </c>
      <c r="E1245" s="242"/>
      <c r="F1245" s="242"/>
      <c r="G1245" s="242">
        <f t="shared" ref="G1245:I1245" si="459">G1243</f>
        <v>98</v>
      </c>
      <c r="H1245" s="142">
        <f t="shared" si="449"/>
        <v>98</v>
      </c>
      <c r="I1245" s="274">
        <f t="shared" si="459"/>
        <v>98</v>
      </c>
      <c r="J1245" s="274">
        <f t="shared" si="450"/>
        <v>98</v>
      </c>
      <c r="K1245" s="242">
        <f t="shared" si="451"/>
        <v>98</v>
      </c>
      <c r="L1245" s="242" t="s">
        <v>62</v>
      </c>
      <c r="M1245" s="150">
        <v>46022</v>
      </c>
      <c r="N1245" s="150">
        <v>46022</v>
      </c>
      <c r="O1245" s="156"/>
      <c r="P1245" s="241" t="s">
        <v>62</v>
      </c>
      <c r="Q1245" s="156"/>
      <c r="R1245" s="156"/>
      <c r="S1245" s="56"/>
    </row>
    <row r="1246" spans="1:19" s="56" customFormat="1" ht="74.45" customHeight="1" x14ac:dyDescent="0.25">
      <c r="A1246" s="331" t="s">
        <v>128</v>
      </c>
      <c r="B1246" s="137" t="s">
        <v>416</v>
      </c>
      <c r="C1246" s="142" t="s">
        <v>191</v>
      </c>
      <c r="D1246" s="141" t="s">
        <v>333</v>
      </c>
      <c r="E1246" s="141" t="s">
        <v>320</v>
      </c>
      <c r="F1246" s="142">
        <v>642</v>
      </c>
      <c r="G1246" s="240">
        <v>1398</v>
      </c>
      <c r="H1246" s="142">
        <f t="shared" si="449"/>
        <v>1398</v>
      </c>
      <c r="I1246" s="273">
        <v>10</v>
      </c>
      <c r="J1246" s="273">
        <f t="shared" si="450"/>
        <v>10</v>
      </c>
      <c r="K1246" s="240">
        <f t="shared" si="451"/>
        <v>1398</v>
      </c>
      <c r="L1246" s="80"/>
      <c r="M1246" s="80" t="s">
        <v>62</v>
      </c>
      <c r="N1246" s="80" t="s">
        <v>62</v>
      </c>
      <c r="O1246" s="78">
        <v>1511375.04</v>
      </c>
      <c r="P1246" s="78"/>
      <c r="Q1246" s="78">
        <v>607289.93999999994</v>
      </c>
      <c r="R1246" s="78"/>
      <c r="S1246" s="85"/>
    </row>
    <row r="1247" spans="1:19" ht="15.75" x14ac:dyDescent="0.25">
      <c r="A1247" s="332"/>
      <c r="B1247" s="146" t="s">
        <v>70</v>
      </c>
      <c r="C1247" s="242"/>
      <c r="D1247" s="242" t="s">
        <v>62</v>
      </c>
      <c r="E1247" s="242"/>
      <c r="F1247" s="242"/>
      <c r="G1247" s="240">
        <f>G1246</f>
        <v>1398</v>
      </c>
      <c r="H1247" s="142">
        <f t="shared" si="449"/>
        <v>1398</v>
      </c>
      <c r="I1247" s="273">
        <f>I1246</f>
        <v>10</v>
      </c>
      <c r="J1247" s="273">
        <f t="shared" si="450"/>
        <v>10</v>
      </c>
      <c r="K1247" s="240">
        <f t="shared" si="451"/>
        <v>1398</v>
      </c>
      <c r="L1247" s="240" t="s">
        <v>62</v>
      </c>
      <c r="M1247" s="84">
        <v>46022</v>
      </c>
      <c r="N1247" s="84">
        <v>46022</v>
      </c>
      <c r="O1247" s="78"/>
      <c r="P1247" s="244" t="s">
        <v>62</v>
      </c>
      <c r="Q1247" s="78"/>
      <c r="R1247" s="78"/>
      <c r="S1247" s="56"/>
    </row>
    <row r="1248" spans="1:19" ht="14.25" x14ac:dyDescent="0.2">
      <c r="A1248" s="332"/>
      <c r="B1248" s="147" t="s">
        <v>76</v>
      </c>
      <c r="C1248" s="242"/>
      <c r="D1248" s="242"/>
      <c r="E1248" s="242"/>
      <c r="F1248" s="242"/>
      <c r="G1248" s="240" t="s">
        <v>62</v>
      </c>
      <c r="H1248" s="142" t="str">
        <f t="shared" si="449"/>
        <v>X</v>
      </c>
      <c r="I1248" s="273" t="s">
        <v>62</v>
      </c>
      <c r="J1248" s="273" t="str">
        <f t="shared" si="450"/>
        <v>X</v>
      </c>
      <c r="K1248" s="240" t="str">
        <f t="shared" si="451"/>
        <v>X</v>
      </c>
      <c r="L1248" s="240" t="s">
        <v>62</v>
      </c>
      <c r="M1248" s="240"/>
      <c r="N1248" s="240"/>
      <c r="O1248" s="244" t="s">
        <v>62</v>
      </c>
      <c r="P1248" s="244" t="s">
        <v>62</v>
      </c>
      <c r="Q1248" s="244" t="s">
        <v>62</v>
      </c>
      <c r="R1248" s="244" t="s">
        <v>62</v>
      </c>
    </row>
    <row r="1249" spans="1:19" ht="65.45" customHeight="1" x14ac:dyDescent="0.25">
      <c r="A1249" s="332"/>
      <c r="B1249" s="148" t="s">
        <v>192</v>
      </c>
      <c r="C1249" s="242"/>
      <c r="D1249" s="242" t="s">
        <v>62</v>
      </c>
      <c r="E1249" s="242"/>
      <c r="F1249" s="242"/>
      <c r="G1249" s="240">
        <f>G1246</f>
        <v>1398</v>
      </c>
      <c r="H1249" s="142">
        <f t="shared" si="449"/>
        <v>1398</v>
      </c>
      <c r="I1249" s="273">
        <f>I1246</f>
        <v>10</v>
      </c>
      <c r="J1249" s="273">
        <f t="shared" si="450"/>
        <v>10</v>
      </c>
      <c r="K1249" s="240">
        <f t="shared" si="451"/>
        <v>1398</v>
      </c>
      <c r="L1249" s="240" t="s">
        <v>62</v>
      </c>
      <c r="M1249" s="84">
        <v>46022</v>
      </c>
      <c r="N1249" s="84">
        <v>46022</v>
      </c>
      <c r="O1249" s="78"/>
      <c r="P1249" s="244" t="s">
        <v>62</v>
      </c>
      <c r="Q1249" s="78"/>
      <c r="R1249" s="78"/>
      <c r="S1249" s="56"/>
    </row>
    <row r="1250" spans="1:19" ht="15" customHeight="1" x14ac:dyDescent="0.2">
      <c r="A1250" s="332"/>
      <c r="B1250" s="147" t="s">
        <v>193</v>
      </c>
      <c r="C1250" s="242"/>
      <c r="D1250" s="242"/>
      <c r="E1250" s="242"/>
      <c r="F1250" s="242"/>
      <c r="G1250" s="240" t="s">
        <v>62</v>
      </c>
      <c r="H1250" s="142" t="str">
        <f t="shared" si="449"/>
        <v>X</v>
      </c>
      <c r="I1250" s="273" t="s">
        <v>62</v>
      </c>
      <c r="J1250" s="273" t="str">
        <f t="shared" si="450"/>
        <v>X</v>
      </c>
      <c r="K1250" s="240" t="str">
        <f t="shared" si="451"/>
        <v>X</v>
      </c>
      <c r="L1250" s="240" t="s">
        <v>62</v>
      </c>
      <c r="M1250" s="240"/>
      <c r="N1250" s="240"/>
      <c r="O1250" s="244" t="s">
        <v>62</v>
      </c>
      <c r="P1250" s="244" t="s">
        <v>62</v>
      </c>
      <c r="Q1250" s="244" t="s">
        <v>62</v>
      </c>
      <c r="R1250" s="244" t="s">
        <v>62</v>
      </c>
    </row>
    <row r="1251" spans="1:19" ht="38.65" customHeight="1" x14ac:dyDescent="0.25">
      <c r="A1251" s="332"/>
      <c r="B1251" s="148" t="s">
        <v>330</v>
      </c>
      <c r="C1251" s="242"/>
      <c r="D1251" s="242" t="s">
        <v>62</v>
      </c>
      <c r="E1251" s="242"/>
      <c r="F1251" s="242"/>
      <c r="G1251" s="240">
        <f>G1249</f>
        <v>1398</v>
      </c>
      <c r="H1251" s="142">
        <f t="shared" si="449"/>
        <v>1398</v>
      </c>
      <c r="I1251" s="273">
        <f>I1249</f>
        <v>10</v>
      </c>
      <c r="J1251" s="273">
        <f t="shared" si="450"/>
        <v>10</v>
      </c>
      <c r="K1251" s="240">
        <f t="shared" si="451"/>
        <v>1398</v>
      </c>
      <c r="L1251" s="240" t="s">
        <v>62</v>
      </c>
      <c r="M1251" s="84">
        <v>46022</v>
      </c>
      <c r="N1251" s="84">
        <v>46022</v>
      </c>
      <c r="O1251" s="78"/>
      <c r="P1251" s="244" t="s">
        <v>62</v>
      </c>
      <c r="Q1251" s="78"/>
      <c r="R1251" s="78"/>
      <c r="S1251" s="56"/>
    </row>
    <row r="1252" spans="1:19" ht="21" customHeight="1" x14ac:dyDescent="0.2">
      <c r="A1252" s="332"/>
      <c r="B1252" s="147" t="s">
        <v>71</v>
      </c>
      <c r="C1252" s="242"/>
      <c r="D1252" s="242"/>
      <c r="E1252" s="242"/>
      <c r="F1252" s="242"/>
      <c r="G1252" s="240" t="s">
        <v>62</v>
      </c>
      <c r="H1252" s="142" t="str">
        <f t="shared" si="449"/>
        <v>X</v>
      </c>
      <c r="I1252" s="273" t="s">
        <v>62</v>
      </c>
      <c r="J1252" s="273" t="str">
        <f t="shared" si="450"/>
        <v>X</v>
      </c>
      <c r="K1252" s="240" t="str">
        <f t="shared" si="451"/>
        <v>X</v>
      </c>
      <c r="L1252" s="240" t="s">
        <v>62</v>
      </c>
      <c r="M1252" s="240"/>
      <c r="N1252" s="240"/>
      <c r="O1252" s="244" t="s">
        <v>62</v>
      </c>
      <c r="P1252" s="244" t="s">
        <v>62</v>
      </c>
      <c r="Q1252" s="244" t="s">
        <v>62</v>
      </c>
      <c r="R1252" s="244" t="s">
        <v>62</v>
      </c>
    </row>
    <row r="1253" spans="1:19" ht="21" customHeight="1" x14ac:dyDescent="0.25">
      <c r="A1253" s="333"/>
      <c r="B1253" s="148" t="s">
        <v>72</v>
      </c>
      <c r="C1253" s="242"/>
      <c r="D1253" s="242" t="s">
        <v>62</v>
      </c>
      <c r="E1253" s="242"/>
      <c r="F1253" s="242"/>
      <c r="G1253" s="240">
        <f>G1251</f>
        <v>1398</v>
      </c>
      <c r="H1253" s="142">
        <f t="shared" si="449"/>
        <v>1398</v>
      </c>
      <c r="I1253" s="273">
        <f>I1251</f>
        <v>10</v>
      </c>
      <c r="J1253" s="273">
        <f t="shared" si="450"/>
        <v>10</v>
      </c>
      <c r="K1253" s="240">
        <f t="shared" si="451"/>
        <v>1398</v>
      </c>
      <c r="L1253" s="240" t="s">
        <v>62</v>
      </c>
      <c r="M1253" s="84">
        <v>46022</v>
      </c>
      <c r="N1253" s="84">
        <v>46022</v>
      </c>
      <c r="O1253" s="78"/>
      <c r="P1253" s="244" t="s">
        <v>62</v>
      </c>
      <c r="Q1253" s="78"/>
      <c r="R1253" s="78"/>
      <c r="S1253" s="56"/>
    </row>
    <row r="1254" spans="1:19" s="56" customFormat="1" ht="74.45" customHeight="1" x14ac:dyDescent="0.25">
      <c r="A1254" s="331" t="s">
        <v>334</v>
      </c>
      <c r="B1254" s="137" t="s">
        <v>416</v>
      </c>
      <c r="C1254" s="142" t="s">
        <v>191</v>
      </c>
      <c r="D1254" s="141" t="s">
        <v>333</v>
      </c>
      <c r="E1254" s="141" t="s">
        <v>320</v>
      </c>
      <c r="F1254" s="142">
        <v>642</v>
      </c>
      <c r="G1254" s="240">
        <v>1383</v>
      </c>
      <c r="H1254" s="142">
        <f t="shared" si="449"/>
        <v>1383</v>
      </c>
      <c r="I1254" s="273">
        <v>18</v>
      </c>
      <c r="J1254" s="273">
        <f t="shared" si="450"/>
        <v>18</v>
      </c>
      <c r="K1254" s="240">
        <f t="shared" si="451"/>
        <v>1383</v>
      </c>
      <c r="L1254" s="80"/>
      <c r="M1254" s="80" t="s">
        <v>62</v>
      </c>
      <c r="N1254" s="80" t="s">
        <v>62</v>
      </c>
      <c r="O1254" s="78">
        <v>2278255.89</v>
      </c>
      <c r="P1254" s="78"/>
      <c r="Q1254" s="78">
        <v>361296.34</v>
      </c>
      <c r="R1254" s="78"/>
      <c r="S1254" s="85"/>
    </row>
    <row r="1255" spans="1:19" ht="15.75" x14ac:dyDescent="0.25">
      <c r="A1255" s="332"/>
      <c r="B1255" s="146" t="s">
        <v>70</v>
      </c>
      <c r="C1255" s="242"/>
      <c r="D1255" s="242" t="s">
        <v>62</v>
      </c>
      <c r="E1255" s="242"/>
      <c r="F1255" s="242"/>
      <c r="G1255" s="240">
        <f>G1254</f>
        <v>1383</v>
      </c>
      <c r="H1255" s="142">
        <f t="shared" si="449"/>
        <v>1383</v>
      </c>
      <c r="I1255" s="273">
        <f>I1254</f>
        <v>18</v>
      </c>
      <c r="J1255" s="273">
        <f t="shared" si="450"/>
        <v>18</v>
      </c>
      <c r="K1255" s="240">
        <f t="shared" si="451"/>
        <v>1383</v>
      </c>
      <c r="L1255" s="240" t="s">
        <v>62</v>
      </c>
      <c r="M1255" s="84">
        <v>46022</v>
      </c>
      <c r="N1255" s="84">
        <v>46022</v>
      </c>
      <c r="O1255" s="78"/>
      <c r="P1255" s="244" t="s">
        <v>62</v>
      </c>
      <c r="Q1255" s="78"/>
      <c r="R1255" s="78"/>
      <c r="S1255" s="56"/>
    </row>
    <row r="1256" spans="1:19" ht="14.25" x14ac:dyDescent="0.2">
      <c r="A1256" s="332"/>
      <c r="B1256" s="147" t="s">
        <v>76</v>
      </c>
      <c r="C1256" s="242"/>
      <c r="D1256" s="242"/>
      <c r="E1256" s="242"/>
      <c r="F1256" s="242"/>
      <c r="G1256" s="240" t="s">
        <v>62</v>
      </c>
      <c r="H1256" s="142" t="str">
        <f t="shared" si="449"/>
        <v>X</v>
      </c>
      <c r="I1256" s="273" t="s">
        <v>62</v>
      </c>
      <c r="J1256" s="273" t="str">
        <f t="shared" si="450"/>
        <v>X</v>
      </c>
      <c r="K1256" s="240" t="str">
        <f t="shared" si="451"/>
        <v>X</v>
      </c>
      <c r="L1256" s="240" t="s">
        <v>62</v>
      </c>
      <c r="M1256" s="240"/>
      <c r="N1256" s="240"/>
      <c r="O1256" s="244" t="s">
        <v>62</v>
      </c>
      <c r="P1256" s="244" t="s">
        <v>62</v>
      </c>
      <c r="Q1256" s="244" t="s">
        <v>62</v>
      </c>
      <c r="R1256" s="244" t="s">
        <v>62</v>
      </c>
    </row>
    <row r="1257" spans="1:19" ht="65.45" customHeight="1" x14ac:dyDescent="0.25">
      <c r="A1257" s="332"/>
      <c r="B1257" s="148" t="s">
        <v>192</v>
      </c>
      <c r="C1257" s="242"/>
      <c r="D1257" s="242" t="s">
        <v>62</v>
      </c>
      <c r="E1257" s="242"/>
      <c r="F1257" s="242"/>
      <c r="G1257" s="240">
        <f>G1254</f>
        <v>1383</v>
      </c>
      <c r="H1257" s="142">
        <f t="shared" si="449"/>
        <v>1383</v>
      </c>
      <c r="I1257" s="273">
        <f>I1254</f>
        <v>18</v>
      </c>
      <c r="J1257" s="273">
        <f t="shared" si="450"/>
        <v>18</v>
      </c>
      <c r="K1257" s="240">
        <f t="shared" si="451"/>
        <v>1383</v>
      </c>
      <c r="L1257" s="240" t="s">
        <v>62</v>
      </c>
      <c r="M1257" s="84">
        <v>46022</v>
      </c>
      <c r="N1257" s="84">
        <v>46022</v>
      </c>
      <c r="O1257" s="78"/>
      <c r="P1257" s="244" t="s">
        <v>62</v>
      </c>
      <c r="Q1257" s="78"/>
      <c r="R1257" s="78"/>
      <c r="S1257" s="56"/>
    </row>
    <row r="1258" spans="1:19" ht="15" customHeight="1" x14ac:dyDescent="0.2">
      <c r="A1258" s="332"/>
      <c r="B1258" s="147" t="s">
        <v>193</v>
      </c>
      <c r="C1258" s="242"/>
      <c r="D1258" s="242"/>
      <c r="E1258" s="242"/>
      <c r="F1258" s="242"/>
      <c r="G1258" s="240" t="s">
        <v>62</v>
      </c>
      <c r="H1258" s="142" t="str">
        <f t="shared" si="449"/>
        <v>X</v>
      </c>
      <c r="I1258" s="273" t="s">
        <v>62</v>
      </c>
      <c r="J1258" s="273" t="str">
        <f t="shared" si="450"/>
        <v>X</v>
      </c>
      <c r="K1258" s="240" t="str">
        <f t="shared" si="451"/>
        <v>X</v>
      </c>
      <c r="L1258" s="240" t="s">
        <v>62</v>
      </c>
      <c r="M1258" s="240"/>
      <c r="N1258" s="240"/>
      <c r="O1258" s="244" t="s">
        <v>62</v>
      </c>
      <c r="P1258" s="244" t="s">
        <v>62</v>
      </c>
      <c r="Q1258" s="244" t="s">
        <v>62</v>
      </c>
      <c r="R1258" s="244" t="s">
        <v>62</v>
      </c>
    </row>
    <row r="1259" spans="1:19" ht="38.65" customHeight="1" x14ac:dyDescent="0.25">
      <c r="A1259" s="332"/>
      <c r="B1259" s="148" t="s">
        <v>330</v>
      </c>
      <c r="C1259" s="242"/>
      <c r="D1259" s="242" t="s">
        <v>62</v>
      </c>
      <c r="E1259" s="242"/>
      <c r="F1259" s="242"/>
      <c r="G1259" s="240">
        <f>G1257</f>
        <v>1383</v>
      </c>
      <c r="H1259" s="142">
        <f t="shared" si="449"/>
        <v>1383</v>
      </c>
      <c r="I1259" s="273">
        <f>I1257</f>
        <v>18</v>
      </c>
      <c r="J1259" s="273">
        <f t="shared" si="450"/>
        <v>18</v>
      </c>
      <c r="K1259" s="240">
        <f t="shared" si="451"/>
        <v>1383</v>
      </c>
      <c r="L1259" s="240" t="s">
        <v>62</v>
      </c>
      <c r="M1259" s="84">
        <v>46022</v>
      </c>
      <c r="N1259" s="84">
        <v>46022</v>
      </c>
      <c r="O1259" s="78"/>
      <c r="P1259" s="244" t="s">
        <v>62</v>
      </c>
      <c r="Q1259" s="78"/>
      <c r="R1259" s="78"/>
      <c r="S1259" s="56"/>
    </row>
    <row r="1260" spans="1:19" ht="21" customHeight="1" x14ac:dyDescent="0.2">
      <c r="A1260" s="332"/>
      <c r="B1260" s="147" t="s">
        <v>71</v>
      </c>
      <c r="C1260" s="242"/>
      <c r="D1260" s="242"/>
      <c r="E1260" s="242"/>
      <c r="F1260" s="242"/>
      <c r="G1260" s="240" t="s">
        <v>62</v>
      </c>
      <c r="H1260" s="142" t="str">
        <f t="shared" si="449"/>
        <v>X</v>
      </c>
      <c r="I1260" s="273" t="s">
        <v>62</v>
      </c>
      <c r="J1260" s="273" t="str">
        <f t="shared" si="450"/>
        <v>X</v>
      </c>
      <c r="K1260" s="240" t="str">
        <f t="shared" si="451"/>
        <v>X</v>
      </c>
      <c r="L1260" s="240" t="s">
        <v>62</v>
      </c>
      <c r="M1260" s="240"/>
      <c r="N1260" s="240"/>
      <c r="O1260" s="244" t="s">
        <v>62</v>
      </c>
      <c r="P1260" s="244" t="s">
        <v>62</v>
      </c>
      <c r="Q1260" s="244" t="s">
        <v>62</v>
      </c>
      <c r="R1260" s="244" t="s">
        <v>62</v>
      </c>
    </row>
    <row r="1261" spans="1:19" ht="21" customHeight="1" x14ac:dyDescent="0.25">
      <c r="A1261" s="333"/>
      <c r="B1261" s="148" t="s">
        <v>72</v>
      </c>
      <c r="C1261" s="242"/>
      <c r="D1261" s="242" t="s">
        <v>62</v>
      </c>
      <c r="E1261" s="242"/>
      <c r="F1261" s="242"/>
      <c r="G1261" s="240">
        <f>G1259</f>
        <v>1383</v>
      </c>
      <c r="H1261" s="142">
        <f t="shared" si="449"/>
        <v>1383</v>
      </c>
      <c r="I1261" s="273">
        <f>I1259</f>
        <v>18</v>
      </c>
      <c r="J1261" s="273">
        <f t="shared" si="450"/>
        <v>18</v>
      </c>
      <c r="K1261" s="240">
        <f t="shared" si="451"/>
        <v>1383</v>
      </c>
      <c r="L1261" s="240" t="s">
        <v>62</v>
      </c>
      <c r="M1261" s="84">
        <v>46022</v>
      </c>
      <c r="N1261" s="84">
        <v>46022</v>
      </c>
      <c r="O1261" s="78"/>
      <c r="P1261" s="244" t="s">
        <v>62</v>
      </c>
      <c r="Q1261" s="78"/>
      <c r="R1261" s="78"/>
      <c r="S1261" s="56"/>
    </row>
    <row r="1262" spans="1:19" s="56" customFormat="1" ht="74.45" customHeight="1" x14ac:dyDescent="0.25">
      <c r="A1262" s="331" t="s">
        <v>335</v>
      </c>
      <c r="B1262" s="137" t="s">
        <v>416</v>
      </c>
      <c r="C1262" s="142" t="s">
        <v>191</v>
      </c>
      <c r="D1262" s="141" t="s">
        <v>333</v>
      </c>
      <c r="E1262" s="141" t="s">
        <v>320</v>
      </c>
      <c r="F1262" s="142">
        <v>642</v>
      </c>
      <c r="G1262" s="240">
        <v>1925</v>
      </c>
      <c r="H1262" s="142">
        <f t="shared" si="449"/>
        <v>1925</v>
      </c>
      <c r="I1262" s="273">
        <v>0</v>
      </c>
      <c r="J1262" s="273">
        <f t="shared" si="450"/>
        <v>0</v>
      </c>
      <c r="K1262" s="240">
        <f t="shared" si="451"/>
        <v>1925</v>
      </c>
      <c r="L1262" s="80"/>
      <c r="M1262" s="80" t="s">
        <v>62</v>
      </c>
      <c r="N1262" s="80" t="s">
        <v>62</v>
      </c>
      <c r="O1262" s="78">
        <v>30899.8</v>
      </c>
      <c r="P1262" s="78"/>
      <c r="Q1262" s="78"/>
      <c r="R1262" s="78"/>
      <c r="S1262" s="85"/>
    </row>
    <row r="1263" spans="1:19" ht="15.75" x14ac:dyDescent="0.25">
      <c r="A1263" s="332"/>
      <c r="B1263" s="146" t="s">
        <v>70</v>
      </c>
      <c r="C1263" s="242"/>
      <c r="D1263" s="242" t="s">
        <v>62</v>
      </c>
      <c r="E1263" s="242"/>
      <c r="F1263" s="242"/>
      <c r="G1263" s="240">
        <f>G1262</f>
        <v>1925</v>
      </c>
      <c r="H1263" s="142">
        <f t="shared" si="449"/>
        <v>1925</v>
      </c>
      <c r="I1263" s="273">
        <f>I1262</f>
        <v>0</v>
      </c>
      <c r="J1263" s="273">
        <f t="shared" si="450"/>
        <v>0</v>
      </c>
      <c r="K1263" s="240">
        <f t="shared" si="451"/>
        <v>1925</v>
      </c>
      <c r="L1263" s="240" t="s">
        <v>62</v>
      </c>
      <c r="M1263" s="84">
        <v>46022</v>
      </c>
      <c r="N1263" s="84">
        <v>46022</v>
      </c>
      <c r="O1263" s="78"/>
      <c r="P1263" s="244" t="s">
        <v>62</v>
      </c>
      <c r="Q1263" s="78"/>
      <c r="R1263" s="78"/>
      <c r="S1263" s="56"/>
    </row>
    <row r="1264" spans="1:19" ht="14.25" x14ac:dyDescent="0.2">
      <c r="A1264" s="332"/>
      <c r="B1264" s="147" t="s">
        <v>76</v>
      </c>
      <c r="C1264" s="242"/>
      <c r="D1264" s="242"/>
      <c r="E1264" s="242"/>
      <c r="F1264" s="242"/>
      <c r="G1264" s="240" t="s">
        <v>62</v>
      </c>
      <c r="H1264" s="142" t="str">
        <f t="shared" si="449"/>
        <v>X</v>
      </c>
      <c r="I1264" s="273" t="s">
        <v>62</v>
      </c>
      <c r="J1264" s="273" t="str">
        <f t="shared" si="450"/>
        <v>X</v>
      </c>
      <c r="K1264" s="240" t="str">
        <f t="shared" si="451"/>
        <v>X</v>
      </c>
      <c r="L1264" s="240" t="s">
        <v>62</v>
      </c>
      <c r="M1264" s="240"/>
      <c r="N1264" s="240"/>
      <c r="O1264" s="244" t="s">
        <v>62</v>
      </c>
      <c r="P1264" s="244" t="s">
        <v>62</v>
      </c>
      <c r="Q1264" s="244" t="s">
        <v>62</v>
      </c>
      <c r="R1264" s="244" t="s">
        <v>62</v>
      </c>
    </row>
    <row r="1265" spans="1:19" ht="65.45" customHeight="1" x14ac:dyDescent="0.25">
      <c r="A1265" s="332"/>
      <c r="B1265" s="148" t="s">
        <v>192</v>
      </c>
      <c r="C1265" s="242"/>
      <c r="D1265" s="242" t="s">
        <v>62</v>
      </c>
      <c r="E1265" s="242"/>
      <c r="F1265" s="242"/>
      <c r="G1265" s="240">
        <f>G1262</f>
        <v>1925</v>
      </c>
      <c r="H1265" s="142">
        <f t="shared" si="449"/>
        <v>1925</v>
      </c>
      <c r="I1265" s="273">
        <f>I1262</f>
        <v>0</v>
      </c>
      <c r="J1265" s="273">
        <f t="shared" si="450"/>
        <v>0</v>
      </c>
      <c r="K1265" s="240">
        <f t="shared" si="451"/>
        <v>1925</v>
      </c>
      <c r="L1265" s="240" t="s">
        <v>62</v>
      </c>
      <c r="M1265" s="84">
        <v>46022</v>
      </c>
      <c r="N1265" s="84">
        <v>46022</v>
      </c>
      <c r="O1265" s="78"/>
      <c r="P1265" s="244" t="s">
        <v>62</v>
      </c>
      <c r="Q1265" s="78"/>
      <c r="R1265" s="78"/>
      <c r="S1265" s="56"/>
    </row>
    <row r="1266" spans="1:19" ht="15" customHeight="1" x14ac:dyDescent="0.2">
      <c r="A1266" s="332"/>
      <c r="B1266" s="147" t="s">
        <v>193</v>
      </c>
      <c r="C1266" s="242"/>
      <c r="D1266" s="242"/>
      <c r="E1266" s="242"/>
      <c r="F1266" s="242"/>
      <c r="G1266" s="240" t="s">
        <v>62</v>
      </c>
      <c r="H1266" s="142" t="str">
        <f t="shared" si="449"/>
        <v>X</v>
      </c>
      <c r="I1266" s="273" t="s">
        <v>62</v>
      </c>
      <c r="J1266" s="273" t="str">
        <f t="shared" si="450"/>
        <v>X</v>
      </c>
      <c r="K1266" s="240" t="str">
        <f t="shared" si="451"/>
        <v>X</v>
      </c>
      <c r="L1266" s="240" t="s">
        <v>62</v>
      </c>
      <c r="M1266" s="240"/>
      <c r="N1266" s="240"/>
      <c r="O1266" s="244" t="s">
        <v>62</v>
      </c>
      <c r="P1266" s="244" t="s">
        <v>62</v>
      </c>
      <c r="Q1266" s="244" t="s">
        <v>62</v>
      </c>
      <c r="R1266" s="244" t="s">
        <v>62</v>
      </c>
    </row>
    <row r="1267" spans="1:19" ht="38.65" customHeight="1" x14ac:dyDescent="0.25">
      <c r="A1267" s="332"/>
      <c r="B1267" s="148" t="s">
        <v>330</v>
      </c>
      <c r="C1267" s="242"/>
      <c r="D1267" s="242" t="s">
        <v>62</v>
      </c>
      <c r="E1267" s="242"/>
      <c r="F1267" s="242"/>
      <c r="G1267" s="240">
        <f>G1265</f>
        <v>1925</v>
      </c>
      <c r="H1267" s="142">
        <f t="shared" si="449"/>
        <v>1925</v>
      </c>
      <c r="I1267" s="273">
        <f>I1265</f>
        <v>0</v>
      </c>
      <c r="J1267" s="273">
        <f t="shared" si="450"/>
        <v>0</v>
      </c>
      <c r="K1267" s="240">
        <f t="shared" si="451"/>
        <v>1925</v>
      </c>
      <c r="L1267" s="240" t="s">
        <v>62</v>
      </c>
      <c r="M1267" s="84">
        <v>46022</v>
      </c>
      <c r="N1267" s="84">
        <v>46022</v>
      </c>
      <c r="O1267" s="78"/>
      <c r="P1267" s="244" t="s">
        <v>62</v>
      </c>
      <c r="Q1267" s="78"/>
      <c r="R1267" s="78"/>
      <c r="S1267" s="56"/>
    </row>
    <row r="1268" spans="1:19" ht="21" customHeight="1" x14ac:dyDescent="0.2">
      <c r="A1268" s="332"/>
      <c r="B1268" s="147" t="s">
        <v>71</v>
      </c>
      <c r="C1268" s="242"/>
      <c r="D1268" s="242"/>
      <c r="E1268" s="242"/>
      <c r="F1268" s="242"/>
      <c r="G1268" s="240" t="s">
        <v>62</v>
      </c>
      <c r="H1268" s="142" t="str">
        <f t="shared" si="449"/>
        <v>X</v>
      </c>
      <c r="I1268" s="273" t="s">
        <v>62</v>
      </c>
      <c r="J1268" s="273" t="str">
        <f t="shared" si="450"/>
        <v>X</v>
      </c>
      <c r="K1268" s="240" t="str">
        <f t="shared" si="451"/>
        <v>X</v>
      </c>
      <c r="L1268" s="240" t="s">
        <v>62</v>
      </c>
      <c r="M1268" s="240"/>
      <c r="N1268" s="240"/>
      <c r="O1268" s="244" t="s">
        <v>62</v>
      </c>
      <c r="P1268" s="244" t="s">
        <v>62</v>
      </c>
      <c r="Q1268" s="244" t="s">
        <v>62</v>
      </c>
      <c r="R1268" s="244" t="s">
        <v>62</v>
      </c>
    </row>
    <row r="1269" spans="1:19" ht="21" customHeight="1" x14ac:dyDescent="0.25">
      <c r="A1269" s="333"/>
      <c r="B1269" s="148" t="s">
        <v>72</v>
      </c>
      <c r="C1269" s="242"/>
      <c r="D1269" s="242" t="s">
        <v>62</v>
      </c>
      <c r="E1269" s="242"/>
      <c r="F1269" s="242"/>
      <c r="G1269" s="240">
        <f>G1267</f>
        <v>1925</v>
      </c>
      <c r="H1269" s="142">
        <f t="shared" si="449"/>
        <v>1925</v>
      </c>
      <c r="I1269" s="273">
        <f>I1267</f>
        <v>0</v>
      </c>
      <c r="J1269" s="273">
        <f t="shared" si="450"/>
        <v>0</v>
      </c>
      <c r="K1269" s="240">
        <f t="shared" si="451"/>
        <v>1925</v>
      </c>
      <c r="L1269" s="240" t="s">
        <v>62</v>
      </c>
      <c r="M1269" s="84">
        <v>46022</v>
      </c>
      <c r="N1269" s="84">
        <v>46022</v>
      </c>
      <c r="O1269" s="78"/>
      <c r="P1269" s="244" t="s">
        <v>62</v>
      </c>
      <c r="Q1269" s="78"/>
      <c r="R1269" s="78"/>
      <c r="S1269" s="56"/>
    </row>
    <row r="1270" spans="1:19" s="56" customFormat="1" ht="74.45" customHeight="1" x14ac:dyDescent="0.25">
      <c r="A1270" s="331" t="s">
        <v>336</v>
      </c>
      <c r="B1270" s="137" t="s">
        <v>416</v>
      </c>
      <c r="C1270" s="142" t="s">
        <v>191</v>
      </c>
      <c r="D1270" s="141" t="s">
        <v>333</v>
      </c>
      <c r="E1270" s="141" t="s">
        <v>320</v>
      </c>
      <c r="F1270" s="142">
        <v>642</v>
      </c>
      <c r="G1270" s="240">
        <v>753</v>
      </c>
      <c r="H1270" s="142">
        <f t="shared" si="449"/>
        <v>753</v>
      </c>
      <c r="I1270" s="273">
        <v>0</v>
      </c>
      <c r="J1270" s="273">
        <f t="shared" si="450"/>
        <v>0</v>
      </c>
      <c r="K1270" s="240">
        <f t="shared" si="451"/>
        <v>753</v>
      </c>
      <c r="L1270" s="80"/>
      <c r="M1270" s="80" t="s">
        <v>62</v>
      </c>
      <c r="N1270" s="80" t="s">
        <v>62</v>
      </c>
      <c r="O1270" s="78">
        <v>63685.64</v>
      </c>
      <c r="P1270" s="78"/>
      <c r="Q1270" s="78"/>
      <c r="R1270" s="78"/>
      <c r="S1270" s="85"/>
    </row>
    <row r="1271" spans="1:19" ht="15.75" x14ac:dyDescent="0.25">
      <c r="A1271" s="332"/>
      <c r="B1271" s="146" t="s">
        <v>70</v>
      </c>
      <c r="C1271" s="242"/>
      <c r="D1271" s="242" t="s">
        <v>62</v>
      </c>
      <c r="E1271" s="242"/>
      <c r="F1271" s="242"/>
      <c r="G1271" s="240">
        <f>G1270</f>
        <v>753</v>
      </c>
      <c r="H1271" s="142">
        <f t="shared" si="449"/>
        <v>753</v>
      </c>
      <c r="I1271" s="273">
        <f>I1270</f>
        <v>0</v>
      </c>
      <c r="J1271" s="273">
        <f t="shared" si="450"/>
        <v>0</v>
      </c>
      <c r="K1271" s="240">
        <f t="shared" si="451"/>
        <v>753</v>
      </c>
      <c r="L1271" s="240" t="s">
        <v>62</v>
      </c>
      <c r="M1271" s="84">
        <v>46022</v>
      </c>
      <c r="N1271" s="84">
        <v>46022</v>
      </c>
      <c r="O1271" s="78"/>
      <c r="P1271" s="244" t="s">
        <v>62</v>
      </c>
      <c r="Q1271" s="78"/>
      <c r="R1271" s="78"/>
      <c r="S1271" s="56"/>
    </row>
    <row r="1272" spans="1:19" ht="14.25" x14ac:dyDescent="0.2">
      <c r="A1272" s="332"/>
      <c r="B1272" s="147" t="s">
        <v>76</v>
      </c>
      <c r="C1272" s="242"/>
      <c r="D1272" s="242"/>
      <c r="E1272" s="242"/>
      <c r="F1272" s="242"/>
      <c r="G1272" s="240" t="s">
        <v>62</v>
      </c>
      <c r="H1272" s="142" t="str">
        <f t="shared" si="449"/>
        <v>X</v>
      </c>
      <c r="I1272" s="273" t="s">
        <v>62</v>
      </c>
      <c r="J1272" s="273" t="str">
        <f t="shared" si="450"/>
        <v>X</v>
      </c>
      <c r="K1272" s="240" t="str">
        <f t="shared" si="451"/>
        <v>X</v>
      </c>
      <c r="L1272" s="240" t="s">
        <v>62</v>
      </c>
      <c r="M1272" s="240"/>
      <c r="N1272" s="240"/>
      <c r="O1272" s="244" t="s">
        <v>62</v>
      </c>
      <c r="P1272" s="244" t="s">
        <v>62</v>
      </c>
      <c r="Q1272" s="244" t="s">
        <v>62</v>
      </c>
      <c r="R1272" s="244" t="s">
        <v>62</v>
      </c>
    </row>
    <row r="1273" spans="1:19" ht="65.45" customHeight="1" x14ac:dyDescent="0.25">
      <c r="A1273" s="332"/>
      <c r="B1273" s="148" t="s">
        <v>192</v>
      </c>
      <c r="C1273" s="242"/>
      <c r="D1273" s="242" t="s">
        <v>62</v>
      </c>
      <c r="E1273" s="242"/>
      <c r="F1273" s="242"/>
      <c r="G1273" s="240">
        <f>G1270</f>
        <v>753</v>
      </c>
      <c r="H1273" s="142">
        <f t="shared" si="449"/>
        <v>753</v>
      </c>
      <c r="I1273" s="273">
        <f>I1270</f>
        <v>0</v>
      </c>
      <c r="J1273" s="273">
        <f t="shared" si="450"/>
        <v>0</v>
      </c>
      <c r="K1273" s="240">
        <f t="shared" si="451"/>
        <v>753</v>
      </c>
      <c r="L1273" s="240" t="s">
        <v>62</v>
      </c>
      <c r="M1273" s="84">
        <v>46022</v>
      </c>
      <c r="N1273" s="84">
        <v>46022</v>
      </c>
      <c r="O1273" s="78"/>
      <c r="P1273" s="244" t="s">
        <v>62</v>
      </c>
      <c r="Q1273" s="78"/>
      <c r="R1273" s="78"/>
      <c r="S1273" s="56"/>
    </row>
    <row r="1274" spans="1:19" ht="15" customHeight="1" x14ac:dyDescent="0.2">
      <c r="A1274" s="332"/>
      <c r="B1274" s="147" t="s">
        <v>193</v>
      </c>
      <c r="C1274" s="242"/>
      <c r="D1274" s="242"/>
      <c r="E1274" s="242"/>
      <c r="F1274" s="242"/>
      <c r="G1274" s="240" t="s">
        <v>62</v>
      </c>
      <c r="H1274" s="142" t="str">
        <f t="shared" si="449"/>
        <v>X</v>
      </c>
      <c r="I1274" s="273" t="s">
        <v>62</v>
      </c>
      <c r="J1274" s="273" t="str">
        <f t="shared" si="450"/>
        <v>X</v>
      </c>
      <c r="K1274" s="240" t="str">
        <f t="shared" si="451"/>
        <v>X</v>
      </c>
      <c r="L1274" s="240" t="s">
        <v>62</v>
      </c>
      <c r="M1274" s="240"/>
      <c r="N1274" s="240"/>
      <c r="O1274" s="244" t="s">
        <v>62</v>
      </c>
      <c r="P1274" s="244" t="s">
        <v>62</v>
      </c>
      <c r="Q1274" s="244" t="s">
        <v>62</v>
      </c>
      <c r="R1274" s="244" t="s">
        <v>62</v>
      </c>
    </row>
    <row r="1275" spans="1:19" ht="38.65" customHeight="1" x14ac:dyDescent="0.25">
      <c r="A1275" s="332"/>
      <c r="B1275" s="148" t="s">
        <v>330</v>
      </c>
      <c r="C1275" s="242"/>
      <c r="D1275" s="242" t="s">
        <v>62</v>
      </c>
      <c r="E1275" s="242"/>
      <c r="F1275" s="242"/>
      <c r="G1275" s="240">
        <f>G1273</f>
        <v>753</v>
      </c>
      <c r="H1275" s="142">
        <f t="shared" si="449"/>
        <v>753</v>
      </c>
      <c r="I1275" s="273">
        <f>I1273</f>
        <v>0</v>
      </c>
      <c r="J1275" s="273">
        <f t="shared" si="450"/>
        <v>0</v>
      </c>
      <c r="K1275" s="240">
        <f t="shared" si="451"/>
        <v>753</v>
      </c>
      <c r="L1275" s="240" t="s">
        <v>62</v>
      </c>
      <c r="M1275" s="84">
        <v>46022</v>
      </c>
      <c r="N1275" s="84">
        <v>46022</v>
      </c>
      <c r="O1275" s="78"/>
      <c r="P1275" s="244" t="s">
        <v>62</v>
      </c>
      <c r="Q1275" s="78"/>
      <c r="R1275" s="78"/>
      <c r="S1275" s="56"/>
    </row>
    <row r="1276" spans="1:19" ht="21" customHeight="1" x14ac:dyDescent="0.2">
      <c r="A1276" s="332"/>
      <c r="B1276" s="147" t="s">
        <v>71</v>
      </c>
      <c r="C1276" s="242"/>
      <c r="D1276" s="242"/>
      <c r="E1276" s="242"/>
      <c r="F1276" s="242"/>
      <c r="G1276" s="240" t="s">
        <v>62</v>
      </c>
      <c r="H1276" s="142" t="str">
        <f t="shared" si="449"/>
        <v>X</v>
      </c>
      <c r="I1276" s="273" t="s">
        <v>62</v>
      </c>
      <c r="J1276" s="273" t="str">
        <f t="shared" si="450"/>
        <v>X</v>
      </c>
      <c r="K1276" s="240" t="str">
        <f t="shared" si="451"/>
        <v>X</v>
      </c>
      <c r="L1276" s="240" t="s">
        <v>62</v>
      </c>
      <c r="M1276" s="240"/>
      <c r="N1276" s="240"/>
      <c r="O1276" s="244" t="s">
        <v>62</v>
      </c>
      <c r="P1276" s="244" t="s">
        <v>62</v>
      </c>
      <c r="Q1276" s="244" t="s">
        <v>62</v>
      </c>
      <c r="R1276" s="244" t="s">
        <v>62</v>
      </c>
    </row>
    <row r="1277" spans="1:19" ht="21" customHeight="1" x14ac:dyDescent="0.25">
      <c r="A1277" s="333"/>
      <c r="B1277" s="148" t="s">
        <v>72</v>
      </c>
      <c r="C1277" s="242"/>
      <c r="D1277" s="242" t="s">
        <v>62</v>
      </c>
      <c r="E1277" s="242"/>
      <c r="F1277" s="242"/>
      <c r="G1277" s="240">
        <f>G1275</f>
        <v>753</v>
      </c>
      <c r="H1277" s="142">
        <f t="shared" si="449"/>
        <v>753</v>
      </c>
      <c r="I1277" s="273">
        <f>I1275</f>
        <v>0</v>
      </c>
      <c r="J1277" s="273">
        <f t="shared" si="450"/>
        <v>0</v>
      </c>
      <c r="K1277" s="240">
        <f t="shared" si="451"/>
        <v>753</v>
      </c>
      <c r="L1277" s="240" t="s">
        <v>62</v>
      </c>
      <c r="M1277" s="84">
        <v>46022</v>
      </c>
      <c r="N1277" s="84">
        <v>46022</v>
      </c>
      <c r="O1277" s="78"/>
      <c r="P1277" s="244" t="s">
        <v>62</v>
      </c>
      <c r="Q1277" s="78"/>
      <c r="R1277" s="78"/>
      <c r="S1277" s="56"/>
    </row>
    <row r="1278" spans="1:19" s="56" customFormat="1" ht="74.45" customHeight="1" x14ac:dyDescent="0.25">
      <c r="A1278" s="331" t="s">
        <v>337</v>
      </c>
      <c r="B1278" s="137" t="s">
        <v>416</v>
      </c>
      <c r="C1278" s="142" t="s">
        <v>191</v>
      </c>
      <c r="D1278" s="141" t="s">
        <v>333</v>
      </c>
      <c r="E1278" s="141" t="s">
        <v>320</v>
      </c>
      <c r="F1278" s="142">
        <v>642</v>
      </c>
      <c r="G1278" s="240">
        <v>473</v>
      </c>
      <c r="H1278" s="142">
        <f t="shared" si="449"/>
        <v>473</v>
      </c>
      <c r="I1278" s="273">
        <v>16</v>
      </c>
      <c r="J1278" s="273">
        <f t="shared" si="450"/>
        <v>16</v>
      </c>
      <c r="K1278" s="240">
        <f t="shared" si="451"/>
        <v>473</v>
      </c>
      <c r="L1278" s="80"/>
      <c r="M1278" s="80" t="s">
        <v>62</v>
      </c>
      <c r="N1278" s="80" t="s">
        <v>62</v>
      </c>
      <c r="O1278" s="78">
        <v>7328.52</v>
      </c>
      <c r="P1278" s="78"/>
      <c r="Q1278" s="78">
        <v>214586.66</v>
      </c>
      <c r="R1278" s="78"/>
      <c r="S1278" s="85"/>
    </row>
    <row r="1279" spans="1:19" ht="15.75" x14ac:dyDescent="0.25">
      <c r="A1279" s="332"/>
      <c r="B1279" s="146" t="s">
        <v>70</v>
      </c>
      <c r="C1279" s="242"/>
      <c r="D1279" s="242" t="s">
        <v>62</v>
      </c>
      <c r="E1279" s="242"/>
      <c r="F1279" s="242"/>
      <c r="G1279" s="240">
        <f>G1278</f>
        <v>473</v>
      </c>
      <c r="H1279" s="142">
        <f t="shared" si="449"/>
        <v>473</v>
      </c>
      <c r="I1279" s="273">
        <f>I1278</f>
        <v>16</v>
      </c>
      <c r="J1279" s="273">
        <f t="shared" si="450"/>
        <v>16</v>
      </c>
      <c r="K1279" s="240">
        <f t="shared" si="451"/>
        <v>473</v>
      </c>
      <c r="L1279" s="240" t="s">
        <v>62</v>
      </c>
      <c r="M1279" s="84">
        <v>46022</v>
      </c>
      <c r="N1279" s="84">
        <v>46022</v>
      </c>
      <c r="O1279" s="78"/>
      <c r="P1279" s="244" t="s">
        <v>62</v>
      </c>
      <c r="Q1279" s="78"/>
      <c r="R1279" s="78"/>
      <c r="S1279" s="56"/>
    </row>
    <row r="1280" spans="1:19" ht="14.25" x14ac:dyDescent="0.2">
      <c r="A1280" s="332"/>
      <c r="B1280" s="147" t="s">
        <v>76</v>
      </c>
      <c r="C1280" s="242"/>
      <c r="D1280" s="242"/>
      <c r="E1280" s="242"/>
      <c r="F1280" s="242"/>
      <c r="G1280" s="240" t="s">
        <v>62</v>
      </c>
      <c r="H1280" s="142" t="str">
        <f t="shared" si="449"/>
        <v>X</v>
      </c>
      <c r="I1280" s="273" t="s">
        <v>62</v>
      </c>
      <c r="J1280" s="273" t="str">
        <f t="shared" si="450"/>
        <v>X</v>
      </c>
      <c r="K1280" s="240" t="str">
        <f t="shared" si="451"/>
        <v>X</v>
      </c>
      <c r="L1280" s="240" t="s">
        <v>62</v>
      </c>
      <c r="M1280" s="240"/>
      <c r="N1280" s="240"/>
      <c r="O1280" s="244" t="s">
        <v>62</v>
      </c>
      <c r="P1280" s="244" t="s">
        <v>62</v>
      </c>
      <c r="Q1280" s="244" t="s">
        <v>62</v>
      </c>
      <c r="R1280" s="244" t="s">
        <v>62</v>
      </c>
    </row>
    <row r="1281" spans="1:19" ht="65.45" customHeight="1" x14ac:dyDescent="0.25">
      <c r="A1281" s="332"/>
      <c r="B1281" s="148" t="s">
        <v>192</v>
      </c>
      <c r="C1281" s="242"/>
      <c r="D1281" s="242" t="s">
        <v>62</v>
      </c>
      <c r="E1281" s="242"/>
      <c r="F1281" s="242"/>
      <c r="G1281" s="240">
        <f>G1278</f>
        <v>473</v>
      </c>
      <c r="H1281" s="142">
        <f t="shared" si="449"/>
        <v>473</v>
      </c>
      <c r="I1281" s="273">
        <f>I1278</f>
        <v>16</v>
      </c>
      <c r="J1281" s="273">
        <f t="shared" si="450"/>
        <v>16</v>
      </c>
      <c r="K1281" s="240">
        <f t="shared" si="451"/>
        <v>473</v>
      </c>
      <c r="L1281" s="240" t="s">
        <v>62</v>
      </c>
      <c r="M1281" s="84">
        <v>46022</v>
      </c>
      <c r="N1281" s="84">
        <v>46022</v>
      </c>
      <c r="O1281" s="78"/>
      <c r="P1281" s="244" t="s">
        <v>62</v>
      </c>
      <c r="Q1281" s="78"/>
      <c r="R1281" s="78"/>
      <c r="S1281" s="56"/>
    </row>
    <row r="1282" spans="1:19" ht="15" customHeight="1" x14ac:dyDescent="0.2">
      <c r="A1282" s="332"/>
      <c r="B1282" s="147" t="s">
        <v>193</v>
      </c>
      <c r="C1282" s="242"/>
      <c r="D1282" s="242"/>
      <c r="E1282" s="242"/>
      <c r="F1282" s="242"/>
      <c r="G1282" s="240" t="s">
        <v>62</v>
      </c>
      <c r="H1282" s="142" t="str">
        <f t="shared" si="449"/>
        <v>X</v>
      </c>
      <c r="I1282" s="273" t="s">
        <v>62</v>
      </c>
      <c r="J1282" s="273" t="str">
        <f t="shared" si="450"/>
        <v>X</v>
      </c>
      <c r="K1282" s="240" t="str">
        <f t="shared" si="451"/>
        <v>X</v>
      </c>
      <c r="L1282" s="240" t="s">
        <v>62</v>
      </c>
      <c r="M1282" s="240"/>
      <c r="N1282" s="240"/>
      <c r="O1282" s="244" t="s">
        <v>62</v>
      </c>
      <c r="P1282" s="244" t="s">
        <v>62</v>
      </c>
      <c r="Q1282" s="244" t="s">
        <v>62</v>
      </c>
      <c r="R1282" s="244" t="s">
        <v>62</v>
      </c>
    </row>
    <row r="1283" spans="1:19" ht="38.65" customHeight="1" x14ac:dyDescent="0.25">
      <c r="A1283" s="332"/>
      <c r="B1283" s="148" t="s">
        <v>330</v>
      </c>
      <c r="C1283" s="242"/>
      <c r="D1283" s="242" t="s">
        <v>62</v>
      </c>
      <c r="E1283" s="242"/>
      <c r="F1283" s="242"/>
      <c r="G1283" s="240">
        <f>G1281</f>
        <v>473</v>
      </c>
      <c r="H1283" s="142">
        <f t="shared" si="449"/>
        <v>473</v>
      </c>
      <c r="I1283" s="273">
        <f>I1281</f>
        <v>16</v>
      </c>
      <c r="J1283" s="273">
        <f t="shared" si="450"/>
        <v>16</v>
      </c>
      <c r="K1283" s="240">
        <f t="shared" si="451"/>
        <v>473</v>
      </c>
      <c r="L1283" s="240" t="s">
        <v>62</v>
      </c>
      <c r="M1283" s="84">
        <v>46022</v>
      </c>
      <c r="N1283" s="84">
        <v>46022</v>
      </c>
      <c r="O1283" s="78"/>
      <c r="P1283" s="244" t="s">
        <v>62</v>
      </c>
      <c r="Q1283" s="78"/>
      <c r="R1283" s="78"/>
      <c r="S1283" s="56"/>
    </row>
    <row r="1284" spans="1:19" ht="21" customHeight="1" x14ac:dyDescent="0.2">
      <c r="A1284" s="332"/>
      <c r="B1284" s="147" t="s">
        <v>71</v>
      </c>
      <c r="C1284" s="242"/>
      <c r="D1284" s="242"/>
      <c r="E1284" s="242"/>
      <c r="F1284" s="242"/>
      <c r="G1284" s="240" t="s">
        <v>62</v>
      </c>
      <c r="H1284" s="142" t="str">
        <f t="shared" si="449"/>
        <v>X</v>
      </c>
      <c r="I1284" s="273" t="s">
        <v>62</v>
      </c>
      <c r="J1284" s="273" t="str">
        <f t="shared" si="450"/>
        <v>X</v>
      </c>
      <c r="K1284" s="240" t="str">
        <f t="shared" si="451"/>
        <v>X</v>
      </c>
      <c r="L1284" s="240" t="s">
        <v>62</v>
      </c>
      <c r="M1284" s="240"/>
      <c r="N1284" s="240"/>
      <c r="O1284" s="244" t="s">
        <v>62</v>
      </c>
      <c r="P1284" s="244" t="s">
        <v>62</v>
      </c>
      <c r="Q1284" s="244" t="s">
        <v>62</v>
      </c>
      <c r="R1284" s="244" t="s">
        <v>62</v>
      </c>
    </row>
    <row r="1285" spans="1:19" ht="21" customHeight="1" x14ac:dyDescent="0.25">
      <c r="A1285" s="333"/>
      <c r="B1285" s="148" t="s">
        <v>72</v>
      </c>
      <c r="C1285" s="242"/>
      <c r="D1285" s="242" t="s">
        <v>62</v>
      </c>
      <c r="E1285" s="242"/>
      <c r="F1285" s="242"/>
      <c r="G1285" s="240">
        <f>G1283</f>
        <v>473</v>
      </c>
      <c r="H1285" s="142">
        <f t="shared" si="449"/>
        <v>473</v>
      </c>
      <c r="I1285" s="273">
        <f>I1283</f>
        <v>16</v>
      </c>
      <c r="J1285" s="273">
        <f t="shared" si="450"/>
        <v>16</v>
      </c>
      <c r="K1285" s="240">
        <f t="shared" si="451"/>
        <v>473</v>
      </c>
      <c r="L1285" s="240" t="s">
        <v>62</v>
      </c>
      <c r="M1285" s="84">
        <v>46022</v>
      </c>
      <c r="N1285" s="84">
        <v>46022</v>
      </c>
      <c r="O1285" s="78"/>
      <c r="P1285" s="244" t="s">
        <v>62</v>
      </c>
      <c r="Q1285" s="78"/>
      <c r="R1285" s="78"/>
      <c r="S1285" s="56"/>
    </row>
    <row r="1286" spans="1:19" s="56" customFormat="1" ht="74.45" customHeight="1" x14ac:dyDescent="0.25">
      <c r="A1286" s="331" t="s">
        <v>338</v>
      </c>
      <c r="B1286" s="137" t="s">
        <v>416</v>
      </c>
      <c r="C1286" s="142" t="s">
        <v>191</v>
      </c>
      <c r="D1286" s="141" t="s">
        <v>333</v>
      </c>
      <c r="E1286" s="141" t="s">
        <v>320</v>
      </c>
      <c r="F1286" s="142">
        <v>642</v>
      </c>
      <c r="G1286" s="240">
        <v>1237</v>
      </c>
      <c r="H1286" s="142">
        <f t="shared" si="449"/>
        <v>1237</v>
      </c>
      <c r="I1286" s="273">
        <v>7</v>
      </c>
      <c r="J1286" s="273">
        <f t="shared" si="450"/>
        <v>7</v>
      </c>
      <c r="K1286" s="240">
        <f t="shared" si="451"/>
        <v>1237</v>
      </c>
      <c r="L1286" s="80"/>
      <c r="M1286" s="80" t="s">
        <v>62</v>
      </c>
      <c r="N1286" s="80" t="s">
        <v>62</v>
      </c>
      <c r="O1286" s="78">
        <v>1108495.21</v>
      </c>
      <c r="P1286" s="78"/>
      <c r="Q1286" s="78">
        <v>216893.8</v>
      </c>
      <c r="R1286" s="78"/>
      <c r="S1286" s="85"/>
    </row>
    <row r="1287" spans="1:19" ht="15.75" x14ac:dyDescent="0.25">
      <c r="A1287" s="332"/>
      <c r="B1287" s="146" t="s">
        <v>70</v>
      </c>
      <c r="C1287" s="242"/>
      <c r="D1287" s="242" t="s">
        <v>62</v>
      </c>
      <c r="E1287" s="242"/>
      <c r="F1287" s="242"/>
      <c r="G1287" s="240">
        <f>G1286</f>
        <v>1237</v>
      </c>
      <c r="H1287" s="142">
        <f t="shared" ref="H1287:H1348" si="460">G1287</f>
        <v>1237</v>
      </c>
      <c r="I1287" s="273">
        <f>I1286</f>
        <v>7</v>
      </c>
      <c r="J1287" s="273">
        <f t="shared" ref="J1287:J1348" si="461">I1287</f>
        <v>7</v>
      </c>
      <c r="K1287" s="240">
        <f t="shared" ref="K1287:K1348" si="462">G1287</f>
        <v>1237</v>
      </c>
      <c r="L1287" s="240" t="s">
        <v>62</v>
      </c>
      <c r="M1287" s="84">
        <v>46022</v>
      </c>
      <c r="N1287" s="84">
        <v>46022</v>
      </c>
      <c r="O1287" s="78"/>
      <c r="P1287" s="244" t="s">
        <v>62</v>
      </c>
      <c r="Q1287" s="78"/>
      <c r="R1287" s="78"/>
      <c r="S1287" s="56"/>
    </row>
    <row r="1288" spans="1:19" ht="14.25" x14ac:dyDescent="0.2">
      <c r="A1288" s="332"/>
      <c r="B1288" s="147" t="s">
        <v>76</v>
      </c>
      <c r="C1288" s="242"/>
      <c r="D1288" s="242"/>
      <c r="E1288" s="242"/>
      <c r="F1288" s="242"/>
      <c r="G1288" s="240" t="s">
        <v>62</v>
      </c>
      <c r="H1288" s="142" t="str">
        <f t="shared" si="460"/>
        <v>X</v>
      </c>
      <c r="I1288" s="273" t="s">
        <v>62</v>
      </c>
      <c r="J1288" s="273" t="str">
        <f t="shared" si="461"/>
        <v>X</v>
      </c>
      <c r="K1288" s="240" t="str">
        <f t="shared" si="462"/>
        <v>X</v>
      </c>
      <c r="L1288" s="240" t="s">
        <v>62</v>
      </c>
      <c r="M1288" s="240"/>
      <c r="N1288" s="240"/>
      <c r="O1288" s="244" t="s">
        <v>62</v>
      </c>
      <c r="P1288" s="244" t="s">
        <v>62</v>
      </c>
      <c r="Q1288" s="244" t="s">
        <v>62</v>
      </c>
      <c r="R1288" s="244" t="s">
        <v>62</v>
      </c>
    </row>
    <row r="1289" spans="1:19" ht="65.45" customHeight="1" x14ac:dyDescent="0.25">
      <c r="A1289" s="332"/>
      <c r="B1289" s="148" t="s">
        <v>192</v>
      </c>
      <c r="C1289" s="242"/>
      <c r="D1289" s="242" t="s">
        <v>62</v>
      </c>
      <c r="E1289" s="242"/>
      <c r="F1289" s="242"/>
      <c r="G1289" s="240">
        <f>G1286</f>
        <v>1237</v>
      </c>
      <c r="H1289" s="142">
        <f t="shared" si="460"/>
        <v>1237</v>
      </c>
      <c r="I1289" s="273">
        <f>I1286</f>
        <v>7</v>
      </c>
      <c r="J1289" s="273">
        <f t="shared" si="461"/>
        <v>7</v>
      </c>
      <c r="K1289" s="240">
        <f t="shared" si="462"/>
        <v>1237</v>
      </c>
      <c r="L1289" s="240" t="s">
        <v>62</v>
      </c>
      <c r="M1289" s="84">
        <v>46022</v>
      </c>
      <c r="N1289" s="84">
        <v>46022</v>
      </c>
      <c r="O1289" s="78"/>
      <c r="P1289" s="244" t="s">
        <v>62</v>
      </c>
      <c r="Q1289" s="78"/>
      <c r="R1289" s="78"/>
      <c r="S1289" s="56"/>
    </row>
    <row r="1290" spans="1:19" ht="15" customHeight="1" x14ac:dyDescent="0.2">
      <c r="A1290" s="332"/>
      <c r="B1290" s="147" t="s">
        <v>193</v>
      </c>
      <c r="C1290" s="242"/>
      <c r="D1290" s="242"/>
      <c r="E1290" s="242"/>
      <c r="F1290" s="242"/>
      <c r="G1290" s="240" t="s">
        <v>62</v>
      </c>
      <c r="H1290" s="142" t="str">
        <f t="shared" si="460"/>
        <v>X</v>
      </c>
      <c r="I1290" s="273" t="s">
        <v>62</v>
      </c>
      <c r="J1290" s="273" t="str">
        <f t="shared" si="461"/>
        <v>X</v>
      </c>
      <c r="K1290" s="240" t="str">
        <f t="shared" si="462"/>
        <v>X</v>
      </c>
      <c r="L1290" s="240" t="s">
        <v>62</v>
      </c>
      <c r="M1290" s="240"/>
      <c r="N1290" s="240"/>
      <c r="O1290" s="244" t="s">
        <v>62</v>
      </c>
      <c r="P1290" s="244" t="s">
        <v>62</v>
      </c>
      <c r="Q1290" s="244" t="s">
        <v>62</v>
      </c>
      <c r="R1290" s="244" t="s">
        <v>62</v>
      </c>
    </row>
    <row r="1291" spans="1:19" ht="38.65" customHeight="1" x14ac:dyDescent="0.25">
      <c r="A1291" s="332"/>
      <c r="B1291" s="148" t="s">
        <v>330</v>
      </c>
      <c r="C1291" s="242"/>
      <c r="D1291" s="242" t="s">
        <v>62</v>
      </c>
      <c r="E1291" s="242"/>
      <c r="F1291" s="242"/>
      <c r="G1291" s="240">
        <f>G1289</f>
        <v>1237</v>
      </c>
      <c r="H1291" s="142">
        <f t="shared" si="460"/>
        <v>1237</v>
      </c>
      <c r="I1291" s="273">
        <f>I1289</f>
        <v>7</v>
      </c>
      <c r="J1291" s="273">
        <f t="shared" si="461"/>
        <v>7</v>
      </c>
      <c r="K1291" s="240">
        <f t="shared" si="462"/>
        <v>1237</v>
      </c>
      <c r="L1291" s="240" t="s">
        <v>62</v>
      </c>
      <c r="M1291" s="84">
        <v>46022</v>
      </c>
      <c r="N1291" s="84">
        <v>46022</v>
      </c>
      <c r="O1291" s="78"/>
      <c r="P1291" s="244" t="s">
        <v>62</v>
      </c>
      <c r="Q1291" s="78"/>
      <c r="R1291" s="78"/>
      <c r="S1291" s="56"/>
    </row>
    <row r="1292" spans="1:19" ht="21" customHeight="1" x14ac:dyDescent="0.2">
      <c r="A1292" s="332"/>
      <c r="B1292" s="147" t="s">
        <v>71</v>
      </c>
      <c r="C1292" s="242"/>
      <c r="D1292" s="242"/>
      <c r="E1292" s="242"/>
      <c r="F1292" s="242"/>
      <c r="G1292" s="240" t="s">
        <v>62</v>
      </c>
      <c r="H1292" s="142" t="str">
        <f t="shared" si="460"/>
        <v>X</v>
      </c>
      <c r="I1292" s="273" t="s">
        <v>62</v>
      </c>
      <c r="J1292" s="273" t="str">
        <f t="shared" si="461"/>
        <v>X</v>
      </c>
      <c r="K1292" s="240" t="str">
        <f t="shared" si="462"/>
        <v>X</v>
      </c>
      <c r="L1292" s="240" t="s">
        <v>62</v>
      </c>
      <c r="M1292" s="240"/>
      <c r="N1292" s="240"/>
      <c r="O1292" s="244" t="s">
        <v>62</v>
      </c>
      <c r="P1292" s="244" t="s">
        <v>62</v>
      </c>
      <c r="Q1292" s="244" t="s">
        <v>62</v>
      </c>
      <c r="R1292" s="244" t="s">
        <v>62</v>
      </c>
    </row>
    <row r="1293" spans="1:19" ht="21" customHeight="1" x14ac:dyDescent="0.25">
      <c r="A1293" s="333"/>
      <c r="B1293" s="148" t="s">
        <v>72</v>
      </c>
      <c r="C1293" s="242"/>
      <c r="D1293" s="242" t="s">
        <v>62</v>
      </c>
      <c r="E1293" s="242"/>
      <c r="F1293" s="242"/>
      <c r="G1293" s="240">
        <f>G1291</f>
        <v>1237</v>
      </c>
      <c r="H1293" s="142">
        <f t="shared" si="460"/>
        <v>1237</v>
      </c>
      <c r="I1293" s="273">
        <f>I1291</f>
        <v>7</v>
      </c>
      <c r="J1293" s="273">
        <f t="shared" si="461"/>
        <v>7</v>
      </c>
      <c r="K1293" s="240">
        <f t="shared" si="462"/>
        <v>1237</v>
      </c>
      <c r="L1293" s="240" t="s">
        <v>62</v>
      </c>
      <c r="M1293" s="84">
        <v>46022</v>
      </c>
      <c r="N1293" s="84">
        <v>46022</v>
      </c>
      <c r="O1293" s="78"/>
      <c r="P1293" s="244" t="s">
        <v>62</v>
      </c>
      <c r="Q1293" s="78"/>
      <c r="R1293" s="78"/>
      <c r="S1293" s="56"/>
    </row>
    <row r="1294" spans="1:19" s="56" customFormat="1" ht="74.45" customHeight="1" x14ac:dyDescent="0.25">
      <c r="A1294" s="331" t="s">
        <v>345</v>
      </c>
      <c r="B1294" s="137" t="s">
        <v>416</v>
      </c>
      <c r="C1294" s="142" t="s">
        <v>191</v>
      </c>
      <c r="D1294" s="141" t="s">
        <v>333</v>
      </c>
      <c r="E1294" s="141" t="s">
        <v>320</v>
      </c>
      <c r="F1294" s="142">
        <v>642</v>
      </c>
      <c r="G1294" s="240">
        <v>360</v>
      </c>
      <c r="H1294" s="142">
        <f t="shared" si="460"/>
        <v>360</v>
      </c>
      <c r="I1294" s="273">
        <v>0</v>
      </c>
      <c r="J1294" s="273">
        <f t="shared" si="461"/>
        <v>0</v>
      </c>
      <c r="K1294" s="240">
        <f t="shared" si="462"/>
        <v>360</v>
      </c>
      <c r="L1294" s="80"/>
      <c r="M1294" s="80" t="s">
        <v>62</v>
      </c>
      <c r="N1294" s="80" t="s">
        <v>62</v>
      </c>
      <c r="O1294" s="78">
        <v>119100.4</v>
      </c>
      <c r="P1294" s="78"/>
      <c r="Q1294" s="78"/>
      <c r="R1294" s="78"/>
      <c r="S1294" s="85"/>
    </row>
    <row r="1295" spans="1:19" ht="15.75" x14ac:dyDescent="0.25">
      <c r="A1295" s="332"/>
      <c r="B1295" s="146" t="s">
        <v>70</v>
      </c>
      <c r="C1295" s="242"/>
      <c r="D1295" s="242" t="s">
        <v>62</v>
      </c>
      <c r="E1295" s="242"/>
      <c r="F1295" s="242"/>
      <c r="G1295" s="240">
        <f>G1294</f>
        <v>360</v>
      </c>
      <c r="H1295" s="142">
        <f t="shared" si="460"/>
        <v>360</v>
      </c>
      <c r="I1295" s="273">
        <f>I1294</f>
        <v>0</v>
      </c>
      <c r="J1295" s="273">
        <f t="shared" si="461"/>
        <v>0</v>
      </c>
      <c r="K1295" s="240">
        <f t="shared" si="462"/>
        <v>360</v>
      </c>
      <c r="L1295" s="240" t="s">
        <v>62</v>
      </c>
      <c r="M1295" s="84">
        <v>46022</v>
      </c>
      <c r="N1295" s="84">
        <v>46022</v>
      </c>
      <c r="O1295" s="78"/>
      <c r="P1295" s="244" t="s">
        <v>62</v>
      </c>
      <c r="Q1295" s="78"/>
      <c r="R1295" s="78"/>
      <c r="S1295" s="56"/>
    </row>
    <row r="1296" spans="1:19" ht="14.25" x14ac:dyDescent="0.2">
      <c r="A1296" s="332"/>
      <c r="B1296" s="147" t="s">
        <v>76</v>
      </c>
      <c r="C1296" s="242"/>
      <c r="D1296" s="242"/>
      <c r="E1296" s="242"/>
      <c r="F1296" s="242"/>
      <c r="G1296" s="240" t="s">
        <v>62</v>
      </c>
      <c r="H1296" s="142" t="str">
        <f t="shared" si="460"/>
        <v>X</v>
      </c>
      <c r="I1296" s="273" t="s">
        <v>62</v>
      </c>
      <c r="J1296" s="273" t="str">
        <f t="shared" si="461"/>
        <v>X</v>
      </c>
      <c r="K1296" s="240" t="str">
        <f t="shared" si="462"/>
        <v>X</v>
      </c>
      <c r="L1296" s="240" t="s">
        <v>62</v>
      </c>
      <c r="M1296" s="240"/>
      <c r="N1296" s="240"/>
      <c r="O1296" s="244" t="s">
        <v>62</v>
      </c>
      <c r="P1296" s="244" t="s">
        <v>62</v>
      </c>
      <c r="Q1296" s="244" t="s">
        <v>62</v>
      </c>
      <c r="R1296" s="244" t="s">
        <v>62</v>
      </c>
    </row>
    <row r="1297" spans="1:19" ht="65.45" customHeight="1" x14ac:dyDescent="0.25">
      <c r="A1297" s="332"/>
      <c r="B1297" s="148" t="s">
        <v>192</v>
      </c>
      <c r="C1297" s="242"/>
      <c r="D1297" s="242" t="s">
        <v>62</v>
      </c>
      <c r="E1297" s="242"/>
      <c r="F1297" s="242"/>
      <c r="G1297" s="240">
        <f>G1294</f>
        <v>360</v>
      </c>
      <c r="H1297" s="142">
        <f t="shared" si="460"/>
        <v>360</v>
      </c>
      <c r="I1297" s="273">
        <f>I1294</f>
        <v>0</v>
      </c>
      <c r="J1297" s="273">
        <f t="shared" si="461"/>
        <v>0</v>
      </c>
      <c r="K1297" s="240">
        <f t="shared" si="462"/>
        <v>360</v>
      </c>
      <c r="L1297" s="240" t="s">
        <v>62</v>
      </c>
      <c r="M1297" s="84">
        <v>46022</v>
      </c>
      <c r="N1297" s="84">
        <v>46022</v>
      </c>
      <c r="O1297" s="78"/>
      <c r="P1297" s="244" t="s">
        <v>62</v>
      </c>
      <c r="Q1297" s="78"/>
      <c r="R1297" s="78"/>
      <c r="S1297" s="56"/>
    </row>
    <row r="1298" spans="1:19" ht="15" customHeight="1" x14ac:dyDescent="0.2">
      <c r="A1298" s="332"/>
      <c r="B1298" s="147" t="s">
        <v>193</v>
      </c>
      <c r="C1298" s="242"/>
      <c r="D1298" s="242"/>
      <c r="E1298" s="242"/>
      <c r="F1298" s="242"/>
      <c r="G1298" s="240" t="s">
        <v>62</v>
      </c>
      <c r="H1298" s="142" t="str">
        <f t="shared" si="460"/>
        <v>X</v>
      </c>
      <c r="I1298" s="273" t="s">
        <v>62</v>
      </c>
      <c r="J1298" s="273" t="str">
        <f t="shared" si="461"/>
        <v>X</v>
      </c>
      <c r="K1298" s="240" t="str">
        <f t="shared" si="462"/>
        <v>X</v>
      </c>
      <c r="L1298" s="240" t="s">
        <v>62</v>
      </c>
      <c r="M1298" s="240"/>
      <c r="N1298" s="240"/>
      <c r="O1298" s="244" t="s">
        <v>62</v>
      </c>
      <c r="P1298" s="244" t="s">
        <v>62</v>
      </c>
      <c r="Q1298" s="244" t="s">
        <v>62</v>
      </c>
      <c r="R1298" s="244" t="s">
        <v>62</v>
      </c>
    </row>
    <row r="1299" spans="1:19" ht="38.65" customHeight="1" x14ac:dyDescent="0.25">
      <c r="A1299" s="332"/>
      <c r="B1299" s="148" t="s">
        <v>330</v>
      </c>
      <c r="C1299" s="242"/>
      <c r="D1299" s="242" t="s">
        <v>62</v>
      </c>
      <c r="E1299" s="242"/>
      <c r="F1299" s="242"/>
      <c r="G1299" s="240">
        <f>G1297</f>
        <v>360</v>
      </c>
      <c r="H1299" s="142">
        <f t="shared" si="460"/>
        <v>360</v>
      </c>
      <c r="I1299" s="273">
        <f>I1297</f>
        <v>0</v>
      </c>
      <c r="J1299" s="273">
        <f t="shared" si="461"/>
        <v>0</v>
      </c>
      <c r="K1299" s="240">
        <f t="shared" si="462"/>
        <v>360</v>
      </c>
      <c r="L1299" s="240" t="s">
        <v>62</v>
      </c>
      <c r="M1299" s="84">
        <v>46022</v>
      </c>
      <c r="N1299" s="84">
        <v>46022</v>
      </c>
      <c r="O1299" s="78"/>
      <c r="P1299" s="244" t="s">
        <v>62</v>
      </c>
      <c r="Q1299" s="78"/>
      <c r="R1299" s="78"/>
      <c r="S1299" s="56"/>
    </row>
    <row r="1300" spans="1:19" ht="21" customHeight="1" x14ac:dyDescent="0.2">
      <c r="A1300" s="332"/>
      <c r="B1300" s="147" t="s">
        <v>71</v>
      </c>
      <c r="C1300" s="242"/>
      <c r="D1300" s="242"/>
      <c r="E1300" s="242"/>
      <c r="F1300" s="242"/>
      <c r="G1300" s="240" t="s">
        <v>62</v>
      </c>
      <c r="H1300" s="142" t="str">
        <f t="shared" si="460"/>
        <v>X</v>
      </c>
      <c r="I1300" s="273" t="s">
        <v>62</v>
      </c>
      <c r="J1300" s="273" t="str">
        <f t="shared" si="461"/>
        <v>X</v>
      </c>
      <c r="K1300" s="240" t="str">
        <f t="shared" si="462"/>
        <v>X</v>
      </c>
      <c r="L1300" s="240" t="s">
        <v>62</v>
      </c>
      <c r="M1300" s="240"/>
      <c r="N1300" s="240"/>
      <c r="O1300" s="244" t="s">
        <v>62</v>
      </c>
      <c r="P1300" s="244" t="s">
        <v>62</v>
      </c>
      <c r="Q1300" s="244" t="s">
        <v>62</v>
      </c>
      <c r="R1300" s="244" t="s">
        <v>62</v>
      </c>
    </row>
    <row r="1301" spans="1:19" ht="21" customHeight="1" x14ac:dyDescent="0.25">
      <c r="A1301" s="333"/>
      <c r="B1301" s="148" t="s">
        <v>72</v>
      </c>
      <c r="C1301" s="242"/>
      <c r="D1301" s="242" t="s">
        <v>62</v>
      </c>
      <c r="E1301" s="242"/>
      <c r="F1301" s="242"/>
      <c r="G1301" s="240">
        <f>G1299</f>
        <v>360</v>
      </c>
      <c r="H1301" s="142">
        <f t="shared" si="460"/>
        <v>360</v>
      </c>
      <c r="I1301" s="273">
        <f>I1299</f>
        <v>0</v>
      </c>
      <c r="J1301" s="273">
        <f t="shared" si="461"/>
        <v>0</v>
      </c>
      <c r="K1301" s="240">
        <f t="shared" si="462"/>
        <v>360</v>
      </c>
      <c r="L1301" s="240" t="s">
        <v>62</v>
      </c>
      <c r="M1301" s="84">
        <v>46022</v>
      </c>
      <c r="N1301" s="84">
        <v>46022</v>
      </c>
      <c r="O1301" s="78"/>
      <c r="P1301" s="244" t="s">
        <v>62</v>
      </c>
      <c r="Q1301" s="78"/>
      <c r="R1301" s="78"/>
      <c r="S1301" s="56"/>
    </row>
    <row r="1302" spans="1:19" s="56" customFormat="1" ht="74.45" customHeight="1" x14ac:dyDescent="0.25">
      <c r="A1302" s="331" t="s">
        <v>81</v>
      </c>
      <c r="B1302" s="137" t="s">
        <v>416</v>
      </c>
      <c r="C1302" s="142" t="s">
        <v>191</v>
      </c>
      <c r="D1302" s="141" t="s">
        <v>333</v>
      </c>
      <c r="E1302" s="141" t="s">
        <v>320</v>
      </c>
      <c r="F1302" s="142">
        <v>642</v>
      </c>
      <c r="G1302" s="142">
        <v>44625</v>
      </c>
      <c r="H1302" s="142">
        <f t="shared" si="460"/>
        <v>44625</v>
      </c>
      <c r="I1302" s="142">
        <v>3131</v>
      </c>
      <c r="J1302" s="142">
        <f t="shared" si="461"/>
        <v>3131</v>
      </c>
      <c r="K1302" s="142">
        <f t="shared" si="462"/>
        <v>44625</v>
      </c>
      <c r="L1302" s="142"/>
      <c r="M1302" s="242" t="s">
        <v>62</v>
      </c>
      <c r="N1302" s="242" t="s">
        <v>62</v>
      </c>
      <c r="O1302" s="156">
        <v>1208400.71</v>
      </c>
      <c r="P1302" s="156"/>
      <c r="Q1302" s="156">
        <v>660789</v>
      </c>
      <c r="R1302" s="156">
        <v>660789</v>
      </c>
    </row>
    <row r="1303" spans="1:19" ht="15.75" x14ac:dyDescent="0.2">
      <c r="A1303" s="332"/>
      <c r="B1303" s="146" t="s">
        <v>70</v>
      </c>
      <c r="C1303" s="242"/>
      <c r="D1303" s="242" t="s">
        <v>62</v>
      </c>
      <c r="E1303" s="242"/>
      <c r="F1303" s="242"/>
      <c r="G1303" s="242">
        <f>G1302</f>
        <v>44625</v>
      </c>
      <c r="H1303" s="272">
        <f t="shared" ref="H1303:K1303" si="463">H1302</f>
        <v>44625</v>
      </c>
      <c r="I1303" s="274">
        <f t="shared" si="463"/>
        <v>3131</v>
      </c>
      <c r="J1303" s="274">
        <f t="shared" si="463"/>
        <v>3131</v>
      </c>
      <c r="K1303" s="272">
        <f t="shared" si="463"/>
        <v>44625</v>
      </c>
      <c r="L1303" s="242" t="s">
        <v>62</v>
      </c>
      <c r="M1303" s="150">
        <v>46022</v>
      </c>
      <c r="N1303" s="150">
        <v>46022</v>
      </c>
      <c r="O1303" s="156"/>
      <c r="P1303" s="241"/>
      <c r="Q1303" s="156"/>
      <c r="R1303" s="156"/>
    </row>
    <row r="1304" spans="1:19" ht="14.25" x14ac:dyDescent="0.2">
      <c r="A1304" s="332"/>
      <c r="B1304" s="147" t="s">
        <v>76</v>
      </c>
      <c r="C1304" s="242"/>
      <c r="D1304" s="242"/>
      <c r="E1304" s="242"/>
      <c r="F1304" s="242"/>
      <c r="G1304" s="242" t="s">
        <v>62</v>
      </c>
      <c r="H1304" s="142" t="str">
        <f t="shared" si="460"/>
        <v>X</v>
      </c>
      <c r="I1304" s="274" t="s">
        <v>62</v>
      </c>
      <c r="J1304" s="274" t="str">
        <f t="shared" si="461"/>
        <v>X</v>
      </c>
      <c r="K1304" s="242" t="str">
        <f t="shared" si="462"/>
        <v>X</v>
      </c>
      <c r="L1304" s="242" t="s">
        <v>62</v>
      </c>
      <c r="M1304" s="242"/>
      <c r="N1304" s="242"/>
      <c r="O1304" s="241" t="s">
        <v>62</v>
      </c>
      <c r="P1304" s="241" t="s">
        <v>62</v>
      </c>
      <c r="Q1304" s="241" t="s">
        <v>62</v>
      </c>
      <c r="R1304" s="241" t="s">
        <v>62</v>
      </c>
    </row>
    <row r="1305" spans="1:19" ht="65.45" customHeight="1" x14ac:dyDescent="0.2">
      <c r="A1305" s="332"/>
      <c r="B1305" s="148" t="s">
        <v>192</v>
      </c>
      <c r="C1305" s="242"/>
      <c r="D1305" s="242" t="s">
        <v>62</v>
      </c>
      <c r="E1305" s="242"/>
      <c r="F1305" s="242"/>
      <c r="G1305" s="242">
        <f>G1302</f>
        <v>44625</v>
      </c>
      <c r="H1305" s="272">
        <f t="shared" ref="H1305:K1305" si="464">H1302</f>
        <v>44625</v>
      </c>
      <c r="I1305" s="274">
        <f t="shared" si="464"/>
        <v>3131</v>
      </c>
      <c r="J1305" s="274">
        <f t="shared" si="464"/>
        <v>3131</v>
      </c>
      <c r="K1305" s="272">
        <f t="shared" si="464"/>
        <v>44625</v>
      </c>
      <c r="L1305" s="242" t="s">
        <v>62</v>
      </c>
      <c r="M1305" s="150">
        <v>46022</v>
      </c>
      <c r="N1305" s="150">
        <v>46022</v>
      </c>
      <c r="O1305" s="156"/>
      <c r="P1305" s="241" t="s">
        <v>62</v>
      </c>
      <c r="Q1305" s="156"/>
      <c r="R1305" s="156"/>
    </row>
    <row r="1306" spans="1:19" ht="15" customHeight="1" x14ac:dyDescent="0.2">
      <c r="A1306" s="332"/>
      <c r="B1306" s="147" t="s">
        <v>193</v>
      </c>
      <c r="C1306" s="242"/>
      <c r="D1306" s="242"/>
      <c r="E1306" s="242"/>
      <c r="F1306" s="242"/>
      <c r="G1306" s="242" t="s">
        <v>62</v>
      </c>
      <c r="H1306" s="142" t="str">
        <f t="shared" si="460"/>
        <v>X</v>
      </c>
      <c r="I1306" s="274" t="s">
        <v>62</v>
      </c>
      <c r="J1306" s="274" t="str">
        <f t="shared" si="461"/>
        <v>X</v>
      </c>
      <c r="K1306" s="242" t="str">
        <f t="shared" si="462"/>
        <v>X</v>
      </c>
      <c r="L1306" s="242" t="s">
        <v>62</v>
      </c>
      <c r="M1306" s="242"/>
      <c r="N1306" s="242"/>
      <c r="O1306" s="241" t="s">
        <v>62</v>
      </c>
      <c r="P1306" s="241" t="s">
        <v>62</v>
      </c>
      <c r="Q1306" s="241" t="s">
        <v>62</v>
      </c>
      <c r="R1306" s="241" t="s">
        <v>62</v>
      </c>
    </row>
    <row r="1307" spans="1:19" ht="38.65" customHeight="1" x14ac:dyDescent="0.2">
      <c r="A1307" s="332"/>
      <c r="B1307" s="148" t="s">
        <v>330</v>
      </c>
      <c r="C1307" s="242"/>
      <c r="D1307" s="242" t="s">
        <v>62</v>
      </c>
      <c r="E1307" s="242"/>
      <c r="F1307" s="242"/>
      <c r="G1307" s="242">
        <f>G1302</f>
        <v>44625</v>
      </c>
      <c r="H1307" s="272">
        <f t="shared" ref="H1307:K1307" si="465">H1302</f>
        <v>44625</v>
      </c>
      <c r="I1307" s="274">
        <f t="shared" si="465"/>
        <v>3131</v>
      </c>
      <c r="J1307" s="274">
        <f t="shared" si="465"/>
        <v>3131</v>
      </c>
      <c r="K1307" s="272">
        <f t="shared" si="465"/>
        <v>44625</v>
      </c>
      <c r="L1307" s="242" t="s">
        <v>62</v>
      </c>
      <c r="M1307" s="150">
        <v>46022</v>
      </c>
      <c r="N1307" s="150">
        <v>46022</v>
      </c>
      <c r="O1307" s="156"/>
      <c r="P1307" s="241" t="s">
        <v>62</v>
      </c>
      <c r="Q1307" s="156"/>
      <c r="R1307" s="156"/>
    </row>
    <row r="1308" spans="1:19" ht="21" customHeight="1" x14ac:dyDescent="0.2">
      <c r="A1308" s="332"/>
      <c r="B1308" s="147" t="s">
        <v>71</v>
      </c>
      <c r="C1308" s="242"/>
      <c r="D1308" s="242"/>
      <c r="E1308" s="242"/>
      <c r="F1308" s="242"/>
      <c r="G1308" s="242" t="s">
        <v>62</v>
      </c>
      <c r="H1308" s="142" t="str">
        <f t="shared" si="460"/>
        <v>X</v>
      </c>
      <c r="I1308" s="274" t="s">
        <v>62</v>
      </c>
      <c r="J1308" s="274" t="str">
        <f t="shared" si="461"/>
        <v>X</v>
      </c>
      <c r="K1308" s="242" t="str">
        <f t="shared" si="462"/>
        <v>X</v>
      </c>
      <c r="L1308" s="242" t="s">
        <v>62</v>
      </c>
      <c r="M1308" s="242"/>
      <c r="N1308" s="242"/>
      <c r="O1308" s="241" t="s">
        <v>62</v>
      </c>
      <c r="P1308" s="241" t="s">
        <v>62</v>
      </c>
      <c r="Q1308" s="241" t="s">
        <v>62</v>
      </c>
      <c r="R1308" s="241" t="s">
        <v>62</v>
      </c>
    </row>
    <row r="1309" spans="1:19" ht="21" customHeight="1" x14ac:dyDescent="0.2">
      <c r="A1309" s="333"/>
      <c r="B1309" s="148" t="s">
        <v>72</v>
      </c>
      <c r="C1309" s="242"/>
      <c r="D1309" s="242" t="s">
        <v>62</v>
      </c>
      <c r="E1309" s="242"/>
      <c r="F1309" s="242"/>
      <c r="G1309" s="242">
        <f>G1302</f>
        <v>44625</v>
      </c>
      <c r="H1309" s="272">
        <f t="shared" ref="H1309:K1309" si="466">H1302</f>
        <v>44625</v>
      </c>
      <c r="I1309" s="274">
        <f t="shared" si="466"/>
        <v>3131</v>
      </c>
      <c r="J1309" s="274">
        <f t="shared" si="466"/>
        <v>3131</v>
      </c>
      <c r="K1309" s="272">
        <f t="shared" si="466"/>
        <v>44625</v>
      </c>
      <c r="L1309" s="242" t="s">
        <v>62</v>
      </c>
      <c r="M1309" s="150">
        <v>46022</v>
      </c>
      <c r="N1309" s="150">
        <v>46022</v>
      </c>
      <c r="O1309" s="156"/>
      <c r="P1309" s="241" t="s">
        <v>62</v>
      </c>
      <c r="Q1309" s="156"/>
      <c r="R1309" s="156"/>
    </row>
    <row r="1310" spans="1:19" s="56" customFormat="1" ht="74.45" customHeight="1" x14ac:dyDescent="0.25">
      <c r="A1310" s="331" t="s">
        <v>202</v>
      </c>
      <c r="B1310" s="137" t="s">
        <v>416</v>
      </c>
      <c r="C1310" s="142" t="s">
        <v>191</v>
      </c>
      <c r="D1310" s="141" t="s">
        <v>333</v>
      </c>
      <c r="E1310" s="141" t="s">
        <v>320</v>
      </c>
      <c r="F1310" s="142">
        <v>642</v>
      </c>
      <c r="G1310" s="142">
        <v>507</v>
      </c>
      <c r="H1310" s="142">
        <f t="shared" si="460"/>
        <v>507</v>
      </c>
      <c r="I1310" s="142">
        <v>485</v>
      </c>
      <c r="J1310" s="142">
        <f t="shared" si="461"/>
        <v>485</v>
      </c>
      <c r="K1310" s="142">
        <f t="shared" si="462"/>
        <v>507</v>
      </c>
      <c r="L1310" s="142"/>
      <c r="M1310" s="242" t="s">
        <v>62</v>
      </c>
      <c r="N1310" s="242" t="s">
        <v>62</v>
      </c>
      <c r="O1310" s="156">
        <v>27124.5</v>
      </c>
      <c r="P1310" s="156"/>
      <c r="Q1310" s="156">
        <v>12229.12</v>
      </c>
      <c r="R1310" s="156">
        <v>12229.12</v>
      </c>
    </row>
    <row r="1311" spans="1:19" ht="15.75" x14ac:dyDescent="0.2">
      <c r="A1311" s="332"/>
      <c r="B1311" s="146" t="s">
        <v>70</v>
      </c>
      <c r="C1311" s="242"/>
      <c r="D1311" s="242" t="s">
        <v>62</v>
      </c>
      <c r="E1311" s="242"/>
      <c r="F1311" s="242"/>
      <c r="G1311" s="242"/>
      <c r="H1311" s="142">
        <f t="shared" si="460"/>
        <v>0</v>
      </c>
      <c r="I1311" s="274"/>
      <c r="J1311" s="274">
        <f t="shared" si="461"/>
        <v>0</v>
      </c>
      <c r="K1311" s="242">
        <f t="shared" si="462"/>
        <v>0</v>
      </c>
      <c r="L1311" s="242" t="s">
        <v>62</v>
      </c>
      <c r="M1311" s="150">
        <v>46022</v>
      </c>
      <c r="N1311" s="150">
        <v>46022</v>
      </c>
      <c r="O1311" s="156"/>
      <c r="P1311" s="241"/>
      <c r="Q1311" s="156"/>
      <c r="R1311" s="156"/>
    </row>
    <row r="1312" spans="1:19" ht="14.25" x14ac:dyDescent="0.2">
      <c r="A1312" s="332"/>
      <c r="B1312" s="147" t="s">
        <v>76</v>
      </c>
      <c r="C1312" s="242"/>
      <c r="D1312" s="242"/>
      <c r="E1312" s="242"/>
      <c r="F1312" s="242"/>
      <c r="G1312" s="242" t="s">
        <v>62</v>
      </c>
      <c r="H1312" s="142" t="str">
        <f t="shared" si="460"/>
        <v>X</v>
      </c>
      <c r="I1312" s="274" t="s">
        <v>62</v>
      </c>
      <c r="J1312" s="274" t="str">
        <f t="shared" si="461"/>
        <v>X</v>
      </c>
      <c r="K1312" s="242" t="str">
        <f t="shared" si="462"/>
        <v>X</v>
      </c>
      <c r="L1312" s="242" t="s">
        <v>62</v>
      </c>
      <c r="M1312" s="242"/>
      <c r="N1312" s="242"/>
      <c r="O1312" s="241" t="s">
        <v>62</v>
      </c>
      <c r="P1312" s="241" t="s">
        <v>62</v>
      </c>
      <c r="Q1312" s="241" t="s">
        <v>62</v>
      </c>
      <c r="R1312" s="241" t="s">
        <v>62</v>
      </c>
    </row>
    <row r="1313" spans="1:18" ht="65.45" customHeight="1" x14ac:dyDescent="0.2">
      <c r="A1313" s="332"/>
      <c r="B1313" s="148" t="s">
        <v>192</v>
      </c>
      <c r="C1313" s="242"/>
      <c r="D1313" s="242" t="s">
        <v>62</v>
      </c>
      <c r="E1313" s="242"/>
      <c r="F1313" s="242"/>
      <c r="G1313" s="242">
        <f>G1310</f>
        <v>507</v>
      </c>
      <c r="H1313" s="272">
        <f t="shared" ref="H1313:K1313" si="467">H1310</f>
        <v>507</v>
      </c>
      <c r="I1313" s="274">
        <f t="shared" si="467"/>
        <v>485</v>
      </c>
      <c r="J1313" s="274">
        <f t="shared" si="467"/>
        <v>485</v>
      </c>
      <c r="K1313" s="272">
        <f t="shared" si="467"/>
        <v>507</v>
      </c>
      <c r="L1313" s="242" t="s">
        <v>62</v>
      </c>
      <c r="M1313" s="150">
        <v>46022</v>
      </c>
      <c r="N1313" s="150">
        <v>46022</v>
      </c>
      <c r="O1313" s="156"/>
      <c r="P1313" s="241" t="s">
        <v>62</v>
      </c>
      <c r="Q1313" s="156"/>
      <c r="R1313" s="156"/>
    </row>
    <row r="1314" spans="1:18" ht="15" customHeight="1" x14ac:dyDescent="0.2">
      <c r="A1314" s="332"/>
      <c r="B1314" s="147" t="s">
        <v>193</v>
      </c>
      <c r="C1314" s="242"/>
      <c r="D1314" s="242"/>
      <c r="E1314" s="242"/>
      <c r="F1314" s="242"/>
      <c r="G1314" s="242" t="s">
        <v>62</v>
      </c>
      <c r="H1314" s="142" t="str">
        <f t="shared" si="460"/>
        <v>X</v>
      </c>
      <c r="I1314" s="274" t="s">
        <v>62</v>
      </c>
      <c r="J1314" s="274" t="str">
        <f t="shared" si="461"/>
        <v>X</v>
      </c>
      <c r="K1314" s="242" t="str">
        <f t="shared" si="462"/>
        <v>X</v>
      </c>
      <c r="L1314" s="242" t="s">
        <v>62</v>
      </c>
      <c r="M1314" s="242"/>
      <c r="N1314" s="242"/>
      <c r="O1314" s="241" t="s">
        <v>62</v>
      </c>
      <c r="P1314" s="241" t="s">
        <v>62</v>
      </c>
      <c r="Q1314" s="241" t="s">
        <v>62</v>
      </c>
      <c r="R1314" s="241" t="s">
        <v>62</v>
      </c>
    </row>
    <row r="1315" spans="1:18" ht="38.65" customHeight="1" x14ac:dyDescent="0.2">
      <c r="A1315" s="332"/>
      <c r="B1315" s="148" t="s">
        <v>330</v>
      </c>
      <c r="C1315" s="242"/>
      <c r="D1315" s="242" t="s">
        <v>62</v>
      </c>
      <c r="E1315" s="242"/>
      <c r="F1315" s="242"/>
      <c r="G1315" s="242">
        <f>G1310</f>
        <v>507</v>
      </c>
      <c r="H1315" s="272">
        <f t="shared" ref="H1315:K1315" si="468">H1310</f>
        <v>507</v>
      </c>
      <c r="I1315" s="274">
        <f t="shared" si="468"/>
        <v>485</v>
      </c>
      <c r="J1315" s="274">
        <f t="shared" si="468"/>
        <v>485</v>
      </c>
      <c r="K1315" s="272">
        <f t="shared" si="468"/>
        <v>507</v>
      </c>
      <c r="L1315" s="242" t="s">
        <v>62</v>
      </c>
      <c r="M1315" s="150">
        <v>46022</v>
      </c>
      <c r="N1315" s="150">
        <v>46022</v>
      </c>
      <c r="O1315" s="156"/>
      <c r="P1315" s="241" t="s">
        <v>62</v>
      </c>
      <c r="Q1315" s="156"/>
      <c r="R1315" s="156"/>
    </row>
    <row r="1316" spans="1:18" ht="21" customHeight="1" x14ac:dyDescent="0.2">
      <c r="A1316" s="332"/>
      <c r="B1316" s="147" t="s">
        <v>71</v>
      </c>
      <c r="C1316" s="242"/>
      <c r="D1316" s="242"/>
      <c r="E1316" s="242"/>
      <c r="F1316" s="242"/>
      <c r="G1316" s="242" t="s">
        <v>62</v>
      </c>
      <c r="H1316" s="142" t="str">
        <f t="shared" si="460"/>
        <v>X</v>
      </c>
      <c r="I1316" s="274" t="s">
        <v>62</v>
      </c>
      <c r="J1316" s="274" t="str">
        <f t="shared" si="461"/>
        <v>X</v>
      </c>
      <c r="K1316" s="242" t="str">
        <f t="shared" si="462"/>
        <v>X</v>
      </c>
      <c r="L1316" s="242" t="s">
        <v>62</v>
      </c>
      <c r="M1316" s="242"/>
      <c r="N1316" s="242"/>
      <c r="O1316" s="241" t="s">
        <v>62</v>
      </c>
      <c r="P1316" s="241" t="s">
        <v>62</v>
      </c>
      <c r="Q1316" s="241" t="s">
        <v>62</v>
      </c>
      <c r="R1316" s="241" t="s">
        <v>62</v>
      </c>
    </row>
    <row r="1317" spans="1:18" ht="21" customHeight="1" x14ac:dyDescent="0.2">
      <c r="A1317" s="333"/>
      <c r="B1317" s="148" t="s">
        <v>72</v>
      </c>
      <c r="C1317" s="242"/>
      <c r="D1317" s="242" t="s">
        <v>62</v>
      </c>
      <c r="E1317" s="242"/>
      <c r="F1317" s="242"/>
      <c r="G1317" s="242">
        <f>G1310</f>
        <v>507</v>
      </c>
      <c r="H1317" s="272">
        <f t="shared" ref="H1317:K1317" si="469">H1310</f>
        <v>507</v>
      </c>
      <c r="I1317" s="274">
        <f t="shared" si="469"/>
        <v>485</v>
      </c>
      <c r="J1317" s="274">
        <f t="shared" si="469"/>
        <v>485</v>
      </c>
      <c r="K1317" s="272">
        <f t="shared" si="469"/>
        <v>507</v>
      </c>
      <c r="L1317" s="242" t="s">
        <v>62</v>
      </c>
      <c r="M1317" s="150">
        <v>46022</v>
      </c>
      <c r="N1317" s="150">
        <v>46022</v>
      </c>
      <c r="O1317" s="156"/>
      <c r="P1317" s="241" t="s">
        <v>62</v>
      </c>
      <c r="Q1317" s="156"/>
      <c r="R1317" s="156"/>
    </row>
    <row r="1318" spans="1:18" s="56" customFormat="1" ht="74.45" customHeight="1" x14ac:dyDescent="0.25">
      <c r="A1318" s="331" t="s">
        <v>200</v>
      </c>
      <c r="B1318" s="137" t="s">
        <v>416</v>
      </c>
      <c r="C1318" s="142" t="s">
        <v>191</v>
      </c>
      <c r="D1318" s="141" t="s">
        <v>333</v>
      </c>
      <c r="E1318" s="141" t="s">
        <v>320</v>
      </c>
      <c r="F1318" s="142">
        <v>642</v>
      </c>
      <c r="G1318" s="142">
        <v>2</v>
      </c>
      <c r="H1318" s="142">
        <f t="shared" si="460"/>
        <v>2</v>
      </c>
      <c r="I1318" s="142">
        <v>1</v>
      </c>
      <c r="J1318" s="142">
        <f t="shared" si="461"/>
        <v>1</v>
      </c>
      <c r="K1318" s="142">
        <f t="shared" si="462"/>
        <v>2</v>
      </c>
      <c r="L1318" s="142"/>
      <c r="M1318" s="242" t="s">
        <v>62</v>
      </c>
      <c r="N1318" s="242" t="s">
        <v>62</v>
      </c>
      <c r="O1318" s="156">
        <v>20276.490000000002</v>
      </c>
      <c r="P1318" s="156"/>
      <c r="Q1318" s="156">
        <v>4445</v>
      </c>
      <c r="R1318" s="156">
        <v>4445</v>
      </c>
    </row>
    <row r="1319" spans="1:18" ht="15.75" x14ac:dyDescent="0.2">
      <c r="A1319" s="332"/>
      <c r="B1319" s="146" t="s">
        <v>70</v>
      </c>
      <c r="C1319" s="242"/>
      <c r="D1319" s="242" t="s">
        <v>62</v>
      </c>
      <c r="E1319" s="242"/>
      <c r="F1319" s="242"/>
      <c r="G1319" s="242"/>
      <c r="H1319" s="142">
        <f t="shared" si="460"/>
        <v>0</v>
      </c>
      <c r="I1319" s="274"/>
      <c r="J1319" s="274">
        <f t="shared" si="461"/>
        <v>0</v>
      </c>
      <c r="K1319" s="242">
        <f t="shared" si="462"/>
        <v>0</v>
      </c>
      <c r="L1319" s="242" t="s">
        <v>62</v>
      </c>
      <c r="M1319" s="150">
        <v>46022</v>
      </c>
      <c r="N1319" s="150">
        <v>46022</v>
      </c>
      <c r="O1319" s="156"/>
      <c r="P1319" s="241"/>
      <c r="Q1319" s="156"/>
      <c r="R1319" s="156"/>
    </row>
    <row r="1320" spans="1:18" ht="14.25" x14ac:dyDescent="0.2">
      <c r="A1320" s="332"/>
      <c r="B1320" s="147" t="s">
        <v>76</v>
      </c>
      <c r="C1320" s="242"/>
      <c r="D1320" s="242"/>
      <c r="E1320" s="242"/>
      <c r="F1320" s="242"/>
      <c r="G1320" s="242" t="s">
        <v>62</v>
      </c>
      <c r="H1320" s="142" t="str">
        <f t="shared" si="460"/>
        <v>X</v>
      </c>
      <c r="I1320" s="274" t="s">
        <v>62</v>
      </c>
      <c r="J1320" s="274" t="str">
        <f t="shared" si="461"/>
        <v>X</v>
      </c>
      <c r="K1320" s="242" t="str">
        <f t="shared" si="462"/>
        <v>X</v>
      </c>
      <c r="L1320" s="242" t="s">
        <v>62</v>
      </c>
      <c r="M1320" s="242"/>
      <c r="N1320" s="242"/>
      <c r="O1320" s="241" t="s">
        <v>62</v>
      </c>
      <c r="P1320" s="241" t="s">
        <v>62</v>
      </c>
      <c r="Q1320" s="241" t="s">
        <v>62</v>
      </c>
      <c r="R1320" s="241" t="s">
        <v>62</v>
      </c>
    </row>
    <row r="1321" spans="1:18" ht="65.45" customHeight="1" x14ac:dyDescent="0.2">
      <c r="A1321" s="332"/>
      <c r="B1321" s="148" t="s">
        <v>192</v>
      </c>
      <c r="C1321" s="242"/>
      <c r="D1321" s="242" t="s">
        <v>62</v>
      </c>
      <c r="E1321" s="242"/>
      <c r="F1321" s="242"/>
      <c r="G1321" s="242">
        <f>G1318</f>
        <v>2</v>
      </c>
      <c r="H1321" s="272">
        <f t="shared" ref="H1321:K1321" si="470">H1318</f>
        <v>2</v>
      </c>
      <c r="I1321" s="274">
        <f t="shared" si="470"/>
        <v>1</v>
      </c>
      <c r="J1321" s="274">
        <f t="shared" si="470"/>
        <v>1</v>
      </c>
      <c r="K1321" s="272">
        <f t="shared" si="470"/>
        <v>2</v>
      </c>
      <c r="L1321" s="242" t="s">
        <v>62</v>
      </c>
      <c r="M1321" s="150">
        <v>46022</v>
      </c>
      <c r="N1321" s="150">
        <v>46022</v>
      </c>
      <c r="O1321" s="156"/>
      <c r="P1321" s="241" t="s">
        <v>62</v>
      </c>
      <c r="Q1321" s="156"/>
      <c r="R1321" s="156"/>
    </row>
    <row r="1322" spans="1:18" ht="15" customHeight="1" x14ac:dyDescent="0.2">
      <c r="A1322" s="332"/>
      <c r="B1322" s="147" t="s">
        <v>193</v>
      </c>
      <c r="C1322" s="242"/>
      <c r="D1322" s="242"/>
      <c r="E1322" s="242"/>
      <c r="F1322" s="242"/>
      <c r="G1322" s="242" t="s">
        <v>62</v>
      </c>
      <c r="H1322" s="142" t="str">
        <f t="shared" si="460"/>
        <v>X</v>
      </c>
      <c r="I1322" s="274" t="s">
        <v>62</v>
      </c>
      <c r="J1322" s="274" t="str">
        <f t="shared" si="461"/>
        <v>X</v>
      </c>
      <c r="K1322" s="242" t="str">
        <f t="shared" si="462"/>
        <v>X</v>
      </c>
      <c r="L1322" s="242" t="s">
        <v>62</v>
      </c>
      <c r="M1322" s="242"/>
      <c r="N1322" s="242"/>
      <c r="O1322" s="241" t="s">
        <v>62</v>
      </c>
      <c r="P1322" s="241" t="s">
        <v>62</v>
      </c>
      <c r="Q1322" s="241" t="s">
        <v>62</v>
      </c>
      <c r="R1322" s="241" t="s">
        <v>62</v>
      </c>
    </row>
    <row r="1323" spans="1:18" ht="38.65" customHeight="1" x14ac:dyDescent="0.2">
      <c r="A1323" s="332"/>
      <c r="B1323" s="148" t="s">
        <v>330</v>
      </c>
      <c r="C1323" s="242"/>
      <c r="D1323" s="242" t="s">
        <v>62</v>
      </c>
      <c r="E1323" s="242"/>
      <c r="F1323" s="242"/>
      <c r="G1323" s="242">
        <f>G1318</f>
        <v>2</v>
      </c>
      <c r="H1323" s="272">
        <f t="shared" ref="H1323:K1323" si="471">H1318</f>
        <v>2</v>
      </c>
      <c r="I1323" s="274">
        <f t="shared" si="471"/>
        <v>1</v>
      </c>
      <c r="J1323" s="274">
        <f t="shared" si="471"/>
        <v>1</v>
      </c>
      <c r="K1323" s="272">
        <f t="shared" si="471"/>
        <v>2</v>
      </c>
      <c r="L1323" s="242" t="s">
        <v>62</v>
      </c>
      <c r="M1323" s="150">
        <v>46022</v>
      </c>
      <c r="N1323" s="150">
        <v>46022</v>
      </c>
      <c r="O1323" s="156"/>
      <c r="P1323" s="241" t="s">
        <v>62</v>
      </c>
      <c r="Q1323" s="156"/>
      <c r="R1323" s="156"/>
    </row>
    <row r="1324" spans="1:18" ht="21" customHeight="1" x14ac:dyDescent="0.2">
      <c r="A1324" s="332"/>
      <c r="B1324" s="147" t="s">
        <v>71</v>
      </c>
      <c r="C1324" s="242"/>
      <c r="D1324" s="242"/>
      <c r="E1324" s="242"/>
      <c r="F1324" s="242"/>
      <c r="G1324" s="242" t="s">
        <v>62</v>
      </c>
      <c r="H1324" s="142" t="str">
        <f t="shared" si="460"/>
        <v>X</v>
      </c>
      <c r="I1324" s="274" t="s">
        <v>62</v>
      </c>
      <c r="J1324" s="274" t="str">
        <f t="shared" si="461"/>
        <v>X</v>
      </c>
      <c r="K1324" s="242" t="str">
        <f t="shared" si="462"/>
        <v>X</v>
      </c>
      <c r="L1324" s="242" t="s">
        <v>62</v>
      </c>
      <c r="M1324" s="242"/>
      <c r="N1324" s="242"/>
      <c r="O1324" s="241" t="s">
        <v>62</v>
      </c>
      <c r="P1324" s="241" t="s">
        <v>62</v>
      </c>
      <c r="Q1324" s="241" t="s">
        <v>62</v>
      </c>
      <c r="R1324" s="241" t="s">
        <v>62</v>
      </c>
    </row>
    <row r="1325" spans="1:18" ht="21" customHeight="1" x14ac:dyDescent="0.2">
      <c r="A1325" s="333"/>
      <c r="B1325" s="148" t="s">
        <v>72</v>
      </c>
      <c r="C1325" s="242"/>
      <c r="D1325" s="242" t="s">
        <v>62</v>
      </c>
      <c r="E1325" s="242"/>
      <c r="F1325" s="242"/>
      <c r="G1325" s="242">
        <f>G1318</f>
        <v>2</v>
      </c>
      <c r="H1325" s="272">
        <f t="shared" ref="H1325:K1325" si="472">H1318</f>
        <v>2</v>
      </c>
      <c r="I1325" s="274">
        <f t="shared" si="472"/>
        <v>1</v>
      </c>
      <c r="J1325" s="274">
        <f t="shared" si="472"/>
        <v>1</v>
      </c>
      <c r="K1325" s="272">
        <f t="shared" si="472"/>
        <v>2</v>
      </c>
      <c r="L1325" s="242" t="s">
        <v>62</v>
      </c>
      <c r="M1325" s="150">
        <v>46022</v>
      </c>
      <c r="N1325" s="150">
        <v>46022</v>
      </c>
      <c r="O1325" s="156"/>
      <c r="P1325" s="241" t="s">
        <v>62</v>
      </c>
      <c r="Q1325" s="156"/>
      <c r="R1325" s="156"/>
    </row>
    <row r="1326" spans="1:18" s="56" customFormat="1" ht="74.45" customHeight="1" x14ac:dyDescent="0.25">
      <c r="A1326" s="331" t="s">
        <v>201</v>
      </c>
      <c r="B1326" s="137" t="s">
        <v>416</v>
      </c>
      <c r="C1326" s="142" t="s">
        <v>191</v>
      </c>
      <c r="D1326" s="141" t="s">
        <v>333</v>
      </c>
      <c r="E1326" s="141" t="s">
        <v>320</v>
      </c>
      <c r="F1326" s="142">
        <v>642</v>
      </c>
      <c r="G1326" s="142">
        <v>4</v>
      </c>
      <c r="H1326" s="142">
        <f t="shared" si="460"/>
        <v>4</v>
      </c>
      <c r="I1326" s="142">
        <v>1</v>
      </c>
      <c r="J1326" s="142">
        <f t="shared" si="461"/>
        <v>1</v>
      </c>
      <c r="K1326" s="142">
        <f t="shared" si="462"/>
        <v>4</v>
      </c>
      <c r="L1326" s="142"/>
      <c r="M1326" s="242" t="s">
        <v>62</v>
      </c>
      <c r="N1326" s="242" t="s">
        <v>62</v>
      </c>
      <c r="O1326" s="156">
        <v>1826526.97</v>
      </c>
      <c r="P1326" s="156"/>
      <c r="Q1326" s="156">
        <v>38940.57</v>
      </c>
      <c r="R1326" s="156">
        <v>38940.57</v>
      </c>
    </row>
    <row r="1327" spans="1:18" ht="15.75" x14ac:dyDescent="0.2">
      <c r="A1327" s="332"/>
      <c r="B1327" s="146" t="s">
        <v>70</v>
      </c>
      <c r="C1327" s="242"/>
      <c r="D1327" s="242" t="s">
        <v>62</v>
      </c>
      <c r="E1327" s="242"/>
      <c r="F1327" s="242"/>
      <c r="G1327" s="242">
        <f>G1326</f>
        <v>4</v>
      </c>
      <c r="H1327" s="272">
        <f t="shared" ref="H1327:K1327" si="473">H1326</f>
        <v>4</v>
      </c>
      <c r="I1327" s="274">
        <f t="shared" si="473"/>
        <v>1</v>
      </c>
      <c r="J1327" s="274">
        <f t="shared" si="473"/>
        <v>1</v>
      </c>
      <c r="K1327" s="272">
        <f t="shared" si="473"/>
        <v>4</v>
      </c>
      <c r="L1327" s="242" t="s">
        <v>62</v>
      </c>
      <c r="M1327" s="150">
        <v>46022</v>
      </c>
      <c r="N1327" s="150">
        <v>46022</v>
      </c>
      <c r="O1327" s="156"/>
      <c r="P1327" s="241"/>
      <c r="Q1327" s="156"/>
      <c r="R1327" s="156"/>
    </row>
    <row r="1328" spans="1:18" ht="14.25" x14ac:dyDescent="0.2">
      <c r="A1328" s="332"/>
      <c r="B1328" s="147" t="s">
        <v>76</v>
      </c>
      <c r="C1328" s="242"/>
      <c r="D1328" s="242"/>
      <c r="E1328" s="242"/>
      <c r="F1328" s="242"/>
      <c r="G1328" s="242" t="s">
        <v>62</v>
      </c>
      <c r="H1328" s="142" t="str">
        <f t="shared" si="460"/>
        <v>X</v>
      </c>
      <c r="I1328" s="274" t="s">
        <v>62</v>
      </c>
      <c r="J1328" s="274" t="str">
        <f t="shared" si="461"/>
        <v>X</v>
      </c>
      <c r="K1328" s="242" t="str">
        <f t="shared" si="462"/>
        <v>X</v>
      </c>
      <c r="L1328" s="242" t="s">
        <v>62</v>
      </c>
      <c r="M1328" s="242"/>
      <c r="N1328" s="242"/>
      <c r="O1328" s="241" t="s">
        <v>62</v>
      </c>
      <c r="P1328" s="241" t="s">
        <v>62</v>
      </c>
      <c r="Q1328" s="241" t="s">
        <v>62</v>
      </c>
      <c r="R1328" s="241" t="s">
        <v>62</v>
      </c>
    </row>
    <row r="1329" spans="1:18" ht="65.45" customHeight="1" x14ac:dyDescent="0.2">
      <c r="A1329" s="332"/>
      <c r="B1329" s="148" t="s">
        <v>192</v>
      </c>
      <c r="C1329" s="242"/>
      <c r="D1329" s="242" t="s">
        <v>62</v>
      </c>
      <c r="E1329" s="242"/>
      <c r="F1329" s="242"/>
      <c r="G1329" s="242">
        <f>G1326</f>
        <v>4</v>
      </c>
      <c r="H1329" s="272">
        <f t="shared" ref="H1329:K1329" si="474">H1326</f>
        <v>4</v>
      </c>
      <c r="I1329" s="274">
        <f t="shared" si="474"/>
        <v>1</v>
      </c>
      <c r="J1329" s="274">
        <f t="shared" si="474"/>
        <v>1</v>
      </c>
      <c r="K1329" s="272">
        <f t="shared" si="474"/>
        <v>4</v>
      </c>
      <c r="L1329" s="242" t="s">
        <v>62</v>
      </c>
      <c r="M1329" s="150">
        <v>46022</v>
      </c>
      <c r="N1329" s="150">
        <v>46022</v>
      </c>
      <c r="O1329" s="156"/>
      <c r="P1329" s="241" t="s">
        <v>62</v>
      </c>
      <c r="Q1329" s="156"/>
      <c r="R1329" s="156"/>
    </row>
    <row r="1330" spans="1:18" ht="15" customHeight="1" x14ac:dyDescent="0.2">
      <c r="A1330" s="332"/>
      <c r="B1330" s="147" t="s">
        <v>193</v>
      </c>
      <c r="C1330" s="242"/>
      <c r="D1330" s="242"/>
      <c r="E1330" s="242"/>
      <c r="F1330" s="242"/>
      <c r="G1330" s="242" t="s">
        <v>62</v>
      </c>
      <c r="H1330" s="142" t="str">
        <f t="shared" si="460"/>
        <v>X</v>
      </c>
      <c r="I1330" s="274" t="s">
        <v>62</v>
      </c>
      <c r="J1330" s="274" t="str">
        <f t="shared" si="461"/>
        <v>X</v>
      </c>
      <c r="K1330" s="242" t="str">
        <f t="shared" si="462"/>
        <v>X</v>
      </c>
      <c r="L1330" s="242" t="s">
        <v>62</v>
      </c>
      <c r="M1330" s="242"/>
      <c r="N1330" s="242"/>
      <c r="O1330" s="241" t="s">
        <v>62</v>
      </c>
      <c r="P1330" s="241" t="s">
        <v>62</v>
      </c>
      <c r="Q1330" s="241" t="s">
        <v>62</v>
      </c>
      <c r="R1330" s="241" t="s">
        <v>62</v>
      </c>
    </row>
    <row r="1331" spans="1:18" ht="38.65" customHeight="1" x14ac:dyDescent="0.2">
      <c r="A1331" s="332"/>
      <c r="B1331" s="148" t="s">
        <v>330</v>
      </c>
      <c r="C1331" s="242"/>
      <c r="D1331" s="242" t="s">
        <v>62</v>
      </c>
      <c r="E1331" s="242"/>
      <c r="F1331" s="242"/>
      <c r="G1331" s="242">
        <f>G1326</f>
        <v>4</v>
      </c>
      <c r="H1331" s="272">
        <f t="shared" ref="H1331:K1331" si="475">H1326</f>
        <v>4</v>
      </c>
      <c r="I1331" s="274">
        <f t="shared" si="475"/>
        <v>1</v>
      </c>
      <c r="J1331" s="274">
        <f t="shared" si="475"/>
        <v>1</v>
      </c>
      <c r="K1331" s="272">
        <f t="shared" si="475"/>
        <v>4</v>
      </c>
      <c r="L1331" s="242" t="s">
        <v>62</v>
      </c>
      <c r="M1331" s="150">
        <v>46022</v>
      </c>
      <c r="N1331" s="150">
        <v>46022</v>
      </c>
      <c r="O1331" s="156"/>
      <c r="P1331" s="241" t="s">
        <v>62</v>
      </c>
      <c r="Q1331" s="156"/>
      <c r="R1331" s="156"/>
    </row>
    <row r="1332" spans="1:18" ht="21" customHeight="1" x14ac:dyDescent="0.2">
      <c r="A1332" s="332"/>
      <c r="B1332" s="147" t="s">
        <v>71</v>
      </c>
      <c r="C1332" s="242"/>
      <c r="D1332" s="242"/>
      <c r="E1332" s="242"/>
      <c r="F1332" s="242"/>
      <c r="G1332" s="242" t="s">
        <v>62</v>
      </c>
      <c r="H1332" s="142" t="str">
        <f t="shared" si="460"/>
        <v>X</v>
      </c>
      <c r="I1332" s="274" t="s">
        <v>62</v>
      </c>
      <c r="J1332" s="274" t="str">
        <f t="shared" si="461"/>
        <v>X</v>
      </c>
      <c r="K1332" s="242" t="str">
        <f t="shared" si="462"/>
        <v>X</v>
      </c>
      <c r="L1332" s="242" t="s">
        <v>62</v>
      </c>
      <c r="M1332" s="242"/>
      <c r="N1332" s="242"/>
      <c r="O1332" s="241" t="s">
        <v>62</v>
      </c>
      <c r="P1332" s="241" t="s">
        <v>62</v>
      </c>
      <c r="Q1332" s="241" t="s">
        <v>62</v>
      </c>
      <c r="R1332" s="241" t="s">
        <v>62</v>
      </c>
    </row>
    <row r="1333" spans="1:18" ht="21" customHeight="1" x14ac:dyDescent="0.2">
      <c r="A1333" s="333"/>
      <c r="B1333" s="148" t="s">
        <v>72</v>
      </c>
      <c r="C1333" s="242"/>
      <c r="D1333" s="242" t="s">
        <v>62</v>
      </c>
      <c r="E1333" s="242"/>
      <c r="F1333" s="242"/>
      <c r="G1333" s="242">
        <f>G1326</f>
        <v>4</v>
      </c>
      <c r="H1333" s="272">
        <f t="shared" ref="H1333:K1333" si="476">H1326</f>
        <v>4</v>
      </c>
      <c r="I1333" s="274">
        <f t="shared" si="476"/>
        <v>1</v>
      </c>
      <c r="J1333" s="274">
        <f t="shared" si="476"/>
        <v>1</v>
      </c>
      <c r="K1333" s="272">
        <f t="shared" si="476"/>
        <v>4</v>
      </c>
      <c r="L1333" s="242" t="s">
        <v>62</v>
      </c>
      <c r="M1333" s="150">
        <v>46022</v>
      </c>
      <c r="N1333" s="150">
        <v>46022</v>
      </c>
      <c r="O1333" s="156"/>
      <c r="P1333" s="241" t="s">
        <v>62</v>
      </c>
      <c r="Q1333" s="156"/>
      <c r="R1333" s="156"/>
    </row>
    <row r="1334" spans="1:18" s="56" customFormat="1" ht="74.45" customHeight="1" x14ac:dyDescent="0.25">
      <c r="A1334" s="331" t="s">
        <v>203</v>
      </c>
      <c r="B1334" s="137" t="s">
        <v>416</v>
      </c>
      <c r="C1334" s="142" t="s">
        <v>191</v>
      </c>
      <c r="D1334" s="141" t="s">
        <v>333</v>
      </c>
      <c r="E1334" s="141" t="s">
        <v>320</v>
      </c>
      <c r="F1334" s="142">
        <v>642</v>
      </c>
      <c r="G1334" s="142">
        <v>64</v>
      </c>
      <c r="H1334" s="142">
        <f t="shared" si="460"/>
        <v>64</v>
      </c>
      <c r="I1334" s="142">
        <v>13</v>
      </c>
      <c r="J1334" s="142">
        <f t="shared" si="461"/>
        <v>13</v>
      </c>
      <c r="K1334" s="142">
        <f t="shared" si="462"/>
        <v>64</v>
      </c>
      <c r="L1334" s="272" t="s">
        <v>62</v>
      </c>
      <c r="M1334" s="242" t="s">
        <v>62</v>
      </c>
      <c r="N1334" s="242" t="s">
        <v>62</v>
      </c>
      <c r="O1334" s="156">
        <v>508070.86</v>
      </c>
      <c r="P1334" s="156"/>
      <c r="Q1334" s="156">
        <v>940</v>
      </c>
      <c r="R1334" s="156">
        <v>940</v>
      </c>
    </row>
    <row r="1335" spans="1:18" ht="15.75" x14ac:dyDescent="0.2">
      <c r="A1335" s="332"/>
      <c r="B1335" s="146" t="s">
        <v>70</v>
      </c>
      <c r="C1335" s="242"/>
      <c r="D1335" s="242" t="s">
        <v>62</v>
      </c>
      <c r="E1335" s="242"/>
      <c r="F1335" s="242"/>
      <c r="G1335" s="242">
        <f>G1334</f>
        <v>64</v>
      </c>
      <c r="H1335" s="272">
        <f t="shared" ref="H1335:K1335" si="477">H1334</f>
        <v>64</v>
      </c>
      <c r="I1335" s="274">
        <f t="shared" si="477"/>
        <v>13</v>
      </c>
      <c r="J1335" s="274">
        <f t="shared" si="477"/>
        <v>13</v>
      </c>
      <c r="K1335" s="272">
        <f t="shared" si="477"/>
        <v>64</v>
      </c>
      <c r="L1335" s="272" t="s">
        <v>62</v>
      </c>
      <c r="M1335" s="150">
        <v>46022</v>
      </c>
      <c r="N1335" s="150">
        <v>46022</v>
      </c>
      <c r="O1335" s="156"/>
      <c r="P1335" s="241"/>
      <c r="Q1335" s="156"/>
      <c r="R1335" s="156"/>
    </row>
    <row r="1336" spans="1:18" ht="14.25" x14ac:dyDescent="0.2">
      <c r="A1336" s="332"/>
      <c r="B1336" s="147" t="s">
        <v>76</v>
      </c>
      <c r="C1336" s="242"/>
      <c r="D1336" s="242"/>
      <c r="E1336" s="242"/>
      <c r="F1336" s="242"/>
      <c r="G1336" s="242" t="s">
        <v>62</v>
      </c>
      <c r="H1336" s="142" t="str">
        <f t="shared" si="460"/>
        <v>X</v>
      </c>
      <c r="I1336" s="274" t="s">
        <v>62</v>
      </c>
      <c r="J1336" s="274" t="str">
        <f t="shared" si="461"/>
        <v>X</v>
      </c>
      <c r="K1336" s="242" t="str">
        <f t="shared" si="462"/>
        <v>X</v>
      </c>
      <c r="L1336" s="272" t="s">
        <v>62</v>
      </c>
      <c r="M1336" s="242"/>
      <c r="N1336" s="242"/>
      <c r="O1336" s="241" t="s">
        <v>62</v>
      </c>
      <c r="P1336" s="241" t="s">
        <v>62</v>
      </c>
      <c r="Q1336" s="241" t="s">
        <v>62</v>
      </c>
      <c r="R1336" s="241" t="s">
        <v>62</v>
      </c>
    </row>
    <row r="1337" spans="1:18" ht="65.45" customHeight="1" x14ac:dyDescent="0.2">
      <c r="A1337" s="332"/>
      <c r="B1337" s="148" t="s">
        <v>192</v>
      </c>
      <c r="C1337" s="242"/>
      <c r="D1337" s="242" t="s">
        <v>62</v>
      </c>
      <c r="E1337" s="242"/>
      <c r="F1337" s="242"/>
      <c r="G1337" s="242">
        <f>G1334</f>
        <v>64</v>
      </c>
      <c r="H1337" s="272">
        <f t="shared" ref="H1337:K1337" si="478">H1334</f>
        <v>64</v>
      </c>
      <c r="I1337" s="274">
        <f t="shared" si="478"/>
        <v>13</v>
      </c>
      <c r="J1337" s="274">
        <f t="shared" si="478"/>
        <v>13</v>
      </c>
      <c r="K1337" s="272">
        <f t="shared" si="478"/>
        <v>64</v>
      </c>
      <c r="L1337" s="272" t="s">
        <v>62</v>
      </c>
      <c r="M1337" s="150">
        <v>46022</v>
      </c>
      <c r="N1337" s="150">
        <v>46022</v>
      </c>
      <c r="O1337" s="156"/>
      <c r="P1337" s="241" t="s">
        <v>62</v>
      </c>
      <c r="Q1337" s="156"/>
      <c r="R1337" s="156"/>
    </row>
    <row r="1338" spans="1:18" ht="15" customHeight="1" x14ac:dyDescent="0.2">
      <c r="A1338" s="332"/>
      <c r="B1338" s="147" t="s">
        <v>193</v>
      </c>
      <c r="C1338" s="242"/>
      <c r="D1338" s="242"/>
      <c r="E1338" s="242"/>
      <c r="F1338" s="242"/>
      <c r="G1338" s="242" t="s">
        <v>62</v>
      </c>
      <c r="H1338" s="142" t="str">
        <f t="shared" si="460"/>
        <v>X</v>
      </c>
      <c r="I1338" s="274" t="s">
        <v>62</v>
      </c>
      <c r="J1338" s="274" t="str">
        <f t="shared" si="461"/>
        <v>X</v>
      </c>
      <c r="K1338" s="242" t="str">
        <f t="shared" si="462"/>
        <v>X</v>
      </c>
      <c r="L1338" s="242" t="s">
        <v>62</v>
      </c>
      <c r="M1338" s="242"/>
      <c r="N1338" s="242"/>
      <c r="O1338" s="241" t="s">
        <v>62</v>
      </c>
      <c r="P1338" s="241" t="s">
        <v>62</v>
      </c>
      <c r="Q1338" s="241" t="s">
        <v>62</v>
      </c>
      <c r="R1338" s="241" t="s">
        <v>62</v>
      </c>
    </row>
    <row r="1339" spans="1:18" ht="38.65" customHeight="1" x14ac:dyDescent="0.2">
      <c r="A1339" s="332"/>
      <c r="B1339" s="148" t="s">
        <v>330</v>
      </c>
      <c r="C1339" s="242"/>
      <c r="D1339" s="242" t="s">
        <v>62</v>
      </c>
      <c r="E1339" s="242"/>
      <c r="F1339" s="242"/>
      <c r="G1339" s="242">
        <f>G1334</f>
        <v>64</v>
      </c>
      <c r="H1339" s="272">
        <f t="shared" ref="H1339:K1339" si="479">H1334</f>
        <v>64</v>
      </c>
      <c r="I1339" s="274">
        <f t="shared" si="479"/>
        <v>13</v>
      </c>
      <c r="J1339" s="274">
        <f t="shared" si="479"/>
        <v>13</v>
      </c>
      <c r="K1339" s="272">
        <f t="shared" si="479"/>
        <v>64</v>
      </c>
      <c r="L1339" s="242" t="s">
        <v>62</v>
      </c>
      <c r="M1339" s="150">
        <v>46022</v>
      </c>
      <c r="N1339" s="150">
        <v>46022</v>
      </c>
      <c r="O1339" s="156"/>
      <c r="P1339" s="241" t="s">
        <v>62</v>
      </c>
      <c r="Q1339" s="156"/>
      <c r="R1339" s="156"/>
    </row>
    <row r="1340" spans="1:18" ht="21" customHeight="1" x14ac:dyDescent="0.2">
      <c r="A1340" s="332"/>
      <c r="B1340" s="147" t="s">
        <v>71</v>
      </c>
      <c r="C1340" s="242"/>
      <c r="D1340" s="242"/>
      <c r="E1340" s="242"/>
      <c r="F1340" s="242"/>
      <c r="G1340" s="242" t="s">
        <v>62</v>
      </c>
      <c r="H1340" s="142" t="str">
        <f t="shared" si="460"/>
        <v>X</v>
      </c>
      <c r="I1340" s="274" t="s">
        <v>62</v>
      </c>
      <c r="J1340" s="274" t="str">
        <f t="shared" si="461"/>
        <v>X</v>
      </c>
      <c r="K1340" s="242" t="str">
        <f t="shared" si="462"/>
        <v>X</v>
      </c>
      <c r="L1340" s="242" t="s">
        <v>62</v>
      </c>
      <c r="M1340" s="242"/>
      <c r="N1340" s="242"/>
      <c r="O1340" s="241" t="s">
        <v>62</v>
      </c>
      <c r="P1340" s="241" t="s">
        <v>62</v>
      </c>
      <c r="Q1340" s="241" t="s">
        <v>62</v>
      </c>
      <c r="R1340" s="241" t="s">
        <v>62</v>
      </c>
    </row>
    <row r="1341" spans="1:18" ht="21" customHeight="1" x14ac:dyDescent="0.2">
      <c r="A1341" s="333"/>
      <c r="B1341" s="148" t="s">
        <v>72</v>
      </c>
      <c r="C1341" s="242"/>
      <c r="D1341" s="242" t="s">
        <v>62</v>
      </c>
      <c r="E1341" s="242"/>
      <c r="F1341" s="242"/>
      <c r="G1341" s="242">
        <f>G1334</f>
        <v>64</v>
      </c>
      <c r="H1341" s="272">
        <f t="shared" ref="H1341:K1341" si="480">H1334</f>
        <v>64</v>
      </c>
      <c r="I1341" s="274">
        <f t="shared" si="480"/>
        <v>13</v>
      </c>
      <c r="J1341" s="274">
        <f t="shared" si="480"/>
        <v>13</v>
      </c>
      <c r="K1341" s="272">
        <f t="shared" si="480"/>
        <v>64</v>
      </c>
      <c r="L1341" s="242" t="s">
        <v>62</v>
      </c>
      <c r="M1341" s="150">
        <v>46022</v>
      </c>
      <c r="N1341" s="150">
        <v>46022</v>
      </c>
      <c r="O1341" s="156"/>
      <c r="P1341" s="241" t="s">
        <v>62</v>
      </c>
      <c r="Q1341" s="156"/>
      <c r="R1341" s="156"/>
    </row>
    <row r="1342" spans="1:18" s="56" customFormat="1" ht="74.45" customHeight="1" x14ac:dyDescent="0.25">
      <c r="A1342" s="331" t="s">
        <v>204</v>
      </c>
      <c r="B1342" s="137" t="s">
        <v>416</v>
      </c>
      <c r="C1342" s="142" t="s">
        <v>191</v>
      </c>
      <c r="D1342" s="141" t="s">
        <v>333</v>
      </c>
      <c r="E1342" s="141" t="s">
        <v>320</v>
      </c>
      <c r="F1342" s="142">
        <v>642</v>
      </c>
      <c r="G1342" s="142">
        <v>1</v>
      </c>
      <c r="H1342" s="142">
        <f t="shared" si="460"/>
        <v>1</v>
      </c>
      <c r="I1342" s="142">
        <v>1</v>
      </c>
      <c r="J1342" s="142">
        <f t="shared" si="461"/>
        <v>1</v>
      </c>
      <c r="K1342" s="142">
        <f t="shared" si="462"/>
        <v>1</v>
      </c>
      <c r="L1342" s="272" t="s">
        <v>62</v>
      </c>
      <c r="M1342" s="242" t="s">
        <v>62</v>
      </c>
      <c r="N1342" s="242" t="s">
        <v>62</v>
      </c>
      <c r="O1342" s="156">
        <v>9569.58</v>
      </c>
      <c r="P1342" s="156"/>
      <c r="Q1342" s="156">
        <v>3247.2</v>
      </c>
      <c r="R1342" s="156">
        <v>3247.2</v>
      </c>
    </row>
    <row r="1343" spans="1:18" ht="15.75" x14ac:dyDescent="0.2">
      <c r="A1343" s="332"/>
      <c r="B1343" s="146" t="s">
        <v>70</v>
      </c>
      <c r="C1343" s="242"/>
      <c r="D1343" s="242" t="s">
        <v>62</v>
      </c>
      <c r="E1343" s="242"/>
      <c r="F1343" s="242"/>
      <c r="G1343" s="242">
        <f>G1342</f>
        <v>1</v>
      </c>
      <c r="H1343" s="272">
        <f t="shared" ref="H1343:K1343" si="481">H1342</f>
        <v>1</v>
      </c>
      <c r="I1343" s="274">
        <f t="shared" si="481"/>
        <v>1</v>
      </c>
      <c r="J1343" s="274">
        <f t="shared" si="481"/>
        <v>1</v>
      </c>
      <c r="K1343" s="272">
        <f t="shared" si="481"/>
        <v>1</v>
      </c>
      <c r="L1343" s="272" t="s">
        <v>62</v>
      </c>
      <c r="M1343" s="150">
        <v>46022</v>
      </c>
      <c r="N1343" s="150">
        <v>46022</v>
      </c>
      <c r="O1343" s="156"/>
      <c r="P1343" s="241"/>
      <c r="Q1343" s="156"/>
      <c r="R1343" s="156"/>
    </row>
    <row r="1344" spans="1:18" ht="14.25" x14ac:dyDescent="0.2">
      <c r="A1344" s="332"/>
      <c r="B1344" s="147" t="s">
        <v>76</v>
      </c>
      <c r="C1344" s="242"/>
      <c r="D1344" s="242"/>
      <c r="E1344" s="242"/>
      <c r="F1344" s="242"/>
      <c r="G1344" s="242" t="s">
        <v>62</v>
      </c>
      <c r="H1344" s="142" t="str">
        <f t="shared" si="460"/>
        <v>X</v>
      </c>
      <c r="I1344" s="274" t="s">
        <v>62</v>
      </c>
      <c r="J1344" s="274" t="str">
        <f t="shared" si="461"/>
        <v>X</v>
      </c>
      <c r="K1344" s="242" t="str">
        <f t="shared" si="462"/>
        <v>X</v>
      </c>
      <c r="L1344" s="272" t="s">
        <v>62</v>
      </c>
      <c r="M1344" s="242"/>
      <c r="N1344" s="242"/>
      <c r="O1344" s="241" t="s">
        <v>62</v>
      </c>
      <c r="P1344" s="241" t="s">
        <v>62</v>
      </c>
      <c r="Q1344" s="241" t="s">
        <v>62</v>
      </c>
      <c r="R1344" s="241" t="s">
        <v>62</v>
      </c>
    </row>
    <row r="1345" spans="1:18" ht="65.45" customHeight="1" x14ac:dyDescent="0.2">
      <c r="A1345" s="332"/>
      <c r="B1345" s="148" t="s">
        <v>192</v>
      </c>
      <c r="C1345" s="242"/>
      <c r="D1345" s="242" t="s">
        <v>62</v>
      </c>
      <c r="E1345" s="242"/>
      <c r="F1345" s="242"/>
      <c r="G1345" s="242">
        <f>G1342</f>
        <v>1</v>
      </c>
      <c r="H1345" s="272">
        <f t="shared" ref="H1345:K1345" si="482">H1342</f>
        <v>1</v>
      </c>
      <c r="I1345" s="274">
        <f t="shared" si="482"/>
        <v>1</v>
      </c>
      <c r="J1345" s="274">
        <f t="shared" si="482"/>
        <v>1</v>
      </c>
      <c r="K1345" s="272">
        <f t="shared" si="482"/>
        <v>1</v>
      </c>
      <c r="L1345" s="272" t="s">
        <v>62</v>
      </c>
      <c r="M1345" s="150">
        <v>46022</v>
      </c>
      <c r="N1345" s="150">
        <v>46022</v>
      </c>
      <c r="O1345" s="156"/>
      <c r="P1345" s="241" t="s">
        <v>62</v>
      </c>
      <c r="Q1345" s="156"/>
      <c r="R1345" s="156"/>
    </row>
    <row r="1346" spans="1:18" ht="15" customHeight="1" x14ac:dyDescent="0.2">
      <c r="A1346" s="332"/>
      <c r="B1346" s="147" t="s">
        <v>193</v>
      </c>
      <c r="C1346" s="242"/>
      <c r="D1346" s="242"/>
      <c r="E1346" s="242"/>
      <c r="F1346" s="242"/>
      <c r="G1346" s="242" t="s">
        <v>62</v>
      </c>
      <c r="H1346" s="142" t="str">
        <f t="shared" si="460"/>
        <v>X</v>
      </c>
      <c r="I1346" s="274" t="s">
        <v>62</v>
      </c>
      <c r="J1346" s="274" t="str">
        <f t="shared" si="461"/>
        <v>X</v>
      </c>
      <c r="K1346" s="242" t="str">
        <f t="shared" si="462"/>
        <v>X</v>
      </c>
      <c r="L1346" s="272" t="s">
        <v>62</v>
      </c>
      <c r="M1346" s="242"/>
      <c r="N1346" s="242"/>
      <c r="O1346" s="241" t="s">
        <v>62</v>
      </c>
      <c r="P1346" s="241" t="s">
        <v>62</v>
      </c>
      <c r="Q1346" s="241" t="s">
        <v>62</v>
      </c>
      <c r="R1346" s="241" t="s">
        <v>62</v>
      </c>
    </row>
    <row r="1347" spans="1:18" ht="38.65" customHeight="1" x14ac:dyDescent="0.2">
      <c r="A1347" s="332"/>
      <c r="B1347" s="148" t="s">
        <v>330</v>
      </c>
      <c r="C1347" s="242"/>
      <c r="D1347" s="242" t="s">
        <v>62</v>
      </c>
      <c r="E1347" s="242"/>
      <c r="F1347" s="242"/>
      <c r="G1347" s="242">
        <f>G1342</f>
        <v>1</v>
      </c>
      <c r="H1347" s="272">
        <f t="shared" ref="H1347:K1347" si="483">H1342</f>
        <v>1</v>
      </c>
      <c r="I1347" s="274">
        <f t="shared" si="483"/>
        <v>1</v>
      </c>
      <c r="J1347" s="274">
        <f t="shared" si="483"/>
        <v>1</v>
      </c>
      <c r="K1347" s="272">
        <f t="shared" si="483"/>
        <v>1</v>
      </c>
      <c r="L1347" s="272" t="s">
        <v>62</v>
      </c>
      <c r="M1347" s="150">
        <v>46022</v>
      </c>
      <c r="N1347" s="150">
        <v>46022</v>
      </c>
      <c r="O1347" s="156"/>
      <c r="P1347" s="241" t="s">
        <v>62</v>
      </c>
      <c r="Q1347" s="156"/>
      <c r="R1347" s="156"/>
    </row>
    <row r="1348" spans="1:18" ht="21" customHeight="1" x14ac:dyDescent="0.2">
      <c r="A1348" s="332"/>
      <c r="B1348" s="147" t="s">
        <v>71</v>
      </c>
      <c r="C1348" s="242"/>
      <c r="D1348" s="242"/>
      <c r="E1348" s="242"/>
      <c r="F1348" s="242"/>
      <c r="G1348" s="242" t="s">
        <v>62</v>
      </c>
      <c r="H1348" s="142" t="str">
        <f t="shared" si="460"/>
        <v>X</v>
      </c>
      <c r="I1348" s="274" t="s">
        <v>62</v>
      </c>
      <c r="J1348" s="274" t="str">
        <f t="shared" si="461"/>
        <v>X</v>
      </c>
      <c r="K1348" s="242" t="str">
        <f t="shared" si="462"/>
        <v>X</v>
      </c>
      <c r="L1348" s="272" t="s">
        <v>62</v>
      </c>
      <c r="M1348" s="242"/>
      <c r="N1348" s="242"/>
      <c r="O1348" s="241" t="s">
        <v>62</v>
      </c>
      <c r="P1348" s="241" t="s">
        <v>62</v>
      </c>
      <c r="Q1348" s="241" t="s">
        <v>62</v>
      </c>
      <c r="R1348" s="241" t="s">
        <v>62</v>
      </c>
    </row>
    <row r="1349" spans="1:18" ht="21" customHeight="1" x14ac:dyDescent="0.2">
      <c r="A1349" s="333"/>
      <c r="B1349" s="148" t="s">
        <v>72</v>
      </c>
      <c r="C1349" s="242"/>
      <c r="D1349" s="242" t="s">
        <v>62</v>
      </c>
      <c r="E1349" s="242"/>
      <c r="F1349" s="242"/>
      <c r="G1349" s="242">
        <f>G1342</f>
        <v>1</v>
      </c>
      <c r="H1349" s="272">
        <f t="shared" ref="H1349:K1349" si="484">H1342</f>
        <v>1</v>
      </c>
      <c r="I1349" s="274">
        <f t="shared" si="484"/>
        <v>1</v>
      </c>
      <c r="J1349" s="274">
        <f t="shared" si="484"/>
        <v>1</v>
      </c>
      <c r="K1349" s="272">
        <f t="shared" si="484"/>
        <v>1</v>
      </c>
      <c r="L1349" s="272" t="s">
        <v>62</v>
      </c>
      <c r="M1349" s="150">
        <v>46022</v>
      </c>
      <c r="N1349" s="150">
        <v>46022</v>
      </c>
      <c r="O1349" s="156"/>
      <c r="P1349" s="241" t="s">
        <v>62</v>
      </c>
      <c r="Q1349" s="156"/>
      <c r="R1349" s="156"/>
    </row>
    <row r="1350" spans="1:18" s="109" customFormat="1" ht="18" customHeight="1" x14ac:dyDescent="0.25">
      <c r="A1350" s="106" t="s">
        <v>122</v>
      </c>
      <c r="B1350" s="151"/>
      <c r="C1350" s="107"/>
      <c r="D1350" s="107"/>
      <c r="E1350" s="107"/>
      <c r="F1350" s="107"/>
      <c r="G1350" s="107">
        <f>G6+G14+G22+G30+G46+G54+G62+G70+G78+G86+G94+G102+G118+G126+G134+G142+G150+G158+G166+G174+G182+G190+G198+G206+G214+G222+G230+G238+G246+G254+G262+G270+G278+G286+G294+G302+G310+G318+G326+G334+G342+G350+G358+G366+G374+G382+G390+G398+G406+G414+G422+G430+G438+G446+G454+G462+G470+G478+G486+G494+G502+G510+G518+G526+G534+G542+G550+G558+G566+G574+G582+G590+G598+G606+G614+G622++G630+G638+G646+G654+G662+G670+G678+G686+G694+G702+G710+G718+G726+G734+G742+G750+G758+G766+G774+G782+G790+G798+G806+G814+G822+G830+G838+G846+G854+G862+G870+G878+G886+G894+G902+G910+G918+G926+G934+G942+G950+G958+G966+G974+G982+G990+G998+G1006+G1014+G1022+G1030+G1038+G1046+G1054+G1062+G1070+G1078+G1086+G1094+G1102+G1110+G1118+G1126+G1134+G1142+G1150+G1158+G1166+G1174+G1182+G1190+G1198+G1206+G1214+G1222+G1230+G1238+G1246+G1254+G1262+G1270+G1278+G1286+G1294+G1302+G1310+G1318+G1326+G1334+G1342</f>
        <v>292796</v>
      </c>
      <c r="H1350" s="107">
        <f t="shared" ref="H1350:K1350" si="485">H6+H14+H22+H30+H46+H54+H62+H70+H78+H86+H94+H102+H118+H126+H134+H142+H150+H158+H166+H174+H182+H190+H198+H206+H214+H222+H230+H238+H246+H254+H262+H270+H278+H286+H294+H302+H310+H318+H326+H334+H342+H350+H358+H366+H374+H382+H390+H398+H406+H414+H422+H430+H438+H446+H454+H462+H470+H478+H486+H494+H502+H510+H518+H526+H534+H542+H550+H558+H566+H574+H582+H590+H598+H606+H614+H622++H630+H638+H646+H654+H662+H670+H678+H686+H694+H702+H710+H718+H726+H734+H742+H750+H758+H766+H774+H782+H790+H798+H806+H814+H822+H830+H838+H846+H854+H862+H870+H878+H886+H894+H902+H910+H918+H926+H934+H942+H950+H958+H966+H974+H982+H990+H998+H1006+H1014+H1022+H1030+H1038+H1046+H1054+H1062+H1070+H1078+H1086+H1094+H1102+H1110+H1118+H1126+H1134+H1142+H1150+H1158+H1166+H1174+H1182+H1190+H1198+H1206+H1214+H1222+H1230+H1238+H1246+H1254+H1262+H1270+H1278+H1286+H1294+H1302+H1310+H1318+H1326+H1334+H1342</f>
        <v>292796</v>
      </c>
      <c r="I1350" s="107">
        <f t="shared" si="485"/>
        <v>14034</v>
      </c>
      <c r="J1350" s="107">
        <f t="shared" si="485"/>
        <v>14034</v>
      </c>
      <c r="K1350" s="107">
        <f t="shared" si="485"/>
        <v>292796</v>
      </c>
      <c r="L1350" s="107"/>
      <c r="M1350" s="152"/>
      <c r="N1350" s="152"/>
      <c r="O1350" s="159">
        <f>SUM(O6:O1349)</f>
        <v>107449532.15999998</v>
      </c>
      <c r="P1350" s="159"/>
      <c r="Q1350" s="159">
        <f t="shared" ref="Q1350:R1350" si="486">SUM(Q6:Q1349)</f>
        <v>15229136.969999999</v>
      </c>
      <c r="R1350" s="159">
        <f t="shared" si="486"/>
        <v>9191346.3699999992</v>
      </c>
    </row>
  </sheetData>
  <mergeCells count="190">
    <mergeCell ref="A1310:A1317"/>
    <mergeCell ref="A1318:A1325"/>
    <mergeCell ref="A1326:A1333"/>
    <mergeCell ref="A1334:A1341"/>
    <mergeCell ref="A1342:A1349"/>
    <mergeCell ref="E2:F2"/>
    <mergeCell ref="N3:N4"/>
    <mergeCell ref="O3:O4"/>
    <mergeCell ref="P3:P4"/>
    <mergeCell ref="A14:A21"/>
    <mergeCell ref="A22:A29"/>
    <mergeCell ref="A30:A37"/>
    <mergeCell ref="A38:A45"/>
    <mergeCell ref="A126:A133"/>
    <mergeCell ref="A134:A141"/>
    <mergeCell ref="A142:A149"/>
    <mergeCell ref="A150:A157"/>
    <mergeCell ref="A158:A165"/>
    <mergeCell ref="A86:A93"/>
    <mergeCell ref="A94:A101"/>
    <mergeCell ref="A102:A109"/>
    <mergeCell ref="A110:A117"/>
    <mergeCell ref="A118:A125"/>
    <mergeCell ref="A206:A213"/>
    <mergeCell ref="Q3:Q4"/>
    <mergeCell ref="G2:L2"/>
    <mergeCell ref="A1302:A1309"/>
    <mergeCell ref="M2:N2"/>
    <mergeCell ref="O2:P2"/>
    <mergeCell ref="Q2:R2"/>
    <mergeCell ref="E3:E4"/>
    <mergeCell ref="F3:F4"/>
    <mergeCell ref="G3:H3"/>
    <mergeCell ref="I3:J3"/>
    <mergeCell ref="K3:K4"/>
    <mergeCell ref="L3:L4"/>
    <mergeCell ref="M3:M4"/>
    <mergeCell ref="A2:A4"/>
    <mergeCell ref="B2:B4"/>
    <mergeCell ref="C2:C4"/>
    <mergeCell ref="D2:D4"/>
    <mergeCell ref="R3:R4"/>
    <mergeCell ref="A46:A53"/>
    <mergeCell ref="A54:A61"/>
    <mergeCell ref="A62:A69"/>
    <mergeCell ref="A70:A77"/>
    <mergeCell ref="A78:A85"/>
    <mergeCell ref="A6:A13"/>
    <mergeCell ref="A214:A221"/>
    <mergeCell ref="A222:A229"/>
    <mergeCell ref="A230:A237"/>
    <mergeCell ref="A238:A245"/>
    <mergeCell ref="A166:A173"/>
    <mergeCell ref="A174:A181"/>
    <mergeCell ref="A182:A189"/>
    <mergeCell ref="A190:A197"/>
    <mergeCell ref="A198:A205"/>
    <mergeCell ref="A286:A293"/>
    <mergeCell ref="A294:A301"/>
    <mergeCell ref="A302:A309"/>
    <mergeCell ref="A310:A317"/>
    <mergeCell ref="A318:A325"/>
    <mergeCell ref="A246:A253"/>
    <mergeCell ref="A254:A261"/>
    <mergeCell ref="A262:A269"/>
    <mergeCell ref="A270:A277"/>
    <mergeCell ref="A278:A285"/>
    <mergeCell ref="A366:A373"/>
    <mergeCell ref="A374:A381"/>
    <mergeCell ref="A382:A389"/>
    <mergeCell ref="A390:A397"/>
    <mergeCell ref="A398:A405"/>
    <mergeCell ref="A326:A333"/>
    <mergeCell ref="A334:A341"/>
    <mergeCell ref="A342:A349"/>
    <mergeCell ref="A350:A357"/>
    <mergeCell ref="A358:A365"/>
    <mergeCell ref="A446:A453"/>
    <mergeCell ref="A454:A461"/>
    <mergeCell ref="A462:A469"/>
    <mergeCell ref="A470:A477"/>
    <mergeCell ref="A478:A485"/>
    <mergeCell ref="A406:A413"/>
    <mergeCell ref="A414:A421"/>
    <mergeCell ref="A422:A429"/>
    <mergeCell ref="A430:A437"/>
    <mergeCell ref="A438:A445"/>
    <mergeCell ref="A526:A533"/>
    <mergeCell ref="A534:A541"/>
    <mergeCell ref="A542:A549"/>
    <mergeCell ref="A550:A557"/>
    <mergeCell ref="A558:A565"/>
    <mergeCell ref="A486:A493"/>
    <mergeCell ref="A494:A501"/>
    <mergeCell ref="A502:A509"/>
    <mergeCell ref="A510:A517"/>
    <mergeCell ref="A518:A525"/>
    <mergeCell ref="A606:A613"/>
    <mergeCell ref="A614:A621"/>
    <mergeCell ref="A622:A629"/>
    <mergeCell ref="A630:A637"/>
    <mergeCell ref="A638:A645"/>
    <mergeCell ref="A566:A573"/>
    <mergeCell ref="A574:A581"/>
    <mergeCell ref="A582:A589"/>
    <mergeCell ref="A590:A597"/>
    <mergeCell ref="A598:A605"/>
    <mergeCell ref="A686:A693"/>
    <mergeCell ref="A694:A701"/>
    <mergeCell ref="A702:A709"/>
    <mergeCell ref="A710:A717"/>
    <mergeCell ref="A718:A725"/>
    <mergeCell ref="A646:A653"/>
    <mergeCell ref="A654:A661"/>
    <mergeCell ref="A662:A669"/>
    <mergeCell ref="A670:A677"/>
    <mergeCell ref="A678:A685"/>
    <mergeCell ref="A766:A773"/>
    <mergeCell ref="A774:A781"/>
    <mergeCell ref="A782:A789"/>
    <mergeCell ref="A790:A797"/>
    <mergeCell ref="A798:A805"/>
    <mergeCell ref="A726:A733"/>
    <mergeCell ref="A734:A741"/>
    <mergeCell ref="A742:A749"/>
    <mergeCell ref="A750:A757"/>
    <mergeCell ref="A758:A765"/>
    <mergeCell ref="A846:A853"/>
    <mergeCell ref="A854:A861"/>
    <mergeCell ref="A862:A869"/>
    <mergeCell ref="A870:A877"/>
    <mergeCell ref="A878:A885"/>
    <mergeCell ref="A806:A813"/>
    <mergeCell ref="A814:A821"/>
    <mergeCell ref="A822:A829"/>
    <mergeCell ref="A830:A837"/>
    <mergeCell ref="A838:A845"/>
    <mergeCell ref="A926:A933"/>
    <mergeCell ref="A934:A941"/>
    <mergeCell ref="A942:A949"/>
    <mergeCell ref="A950:A957"/>
    <mergeCell ref="A958:A965"/>
    <mergeCell ref="A886:A893"/>
    <mergeCell ref="A894:A901"/>
    <mergeCell ref="A902:A909"/>
    <mergeCell ref="A910:A917"/>
    <mergeCell ref="A918:A925"/>
    <mergeCell ref="A1006:A1013"/>
    <mergeCell ref="A1014:A1021"/>
    <mergeCell ref="A1022:A1029"/>
    <mergeCell ref="A1030:A1037"/>
    <mergeCell ref="A1038:A1045"/>
    <mergeCell ref="A966:A973"/>
    <mergeCell ref="A974:A981"/>
    <mergeCell ref="A982:A989"/>
    <mergeCell ref="A990:A997"/>
    <mergeCell ref="A998:A1005"/>
    <mergeCell ref="A1094:A1101"/>
    <mergeCell ref="A1102:A1109"/>
    <mergeCell ref="A1110:A1117"/>
    <mergeCell ref="A1118:A1125"/>
    <mergeCell ref="A1046:A1053"/>
    <mergeCell ref="A1054:A1061"/>
    <mergeCell ref="A1062:A1069"/>
    <mergeCell ref="A1070:A1077"/>
    <mergeCell ref="A1078:A1085"/>
    <mergeCell ref="A1:R1"/>
    <mergeCell ref="A1262:A1269"/>
    <mergeCell ref="A1270:A1277"/>
    <mergeCell ref="A1278:A1285"/>
    <mergeCell ref="A1286:A1293"/>
    <mergeCell ref="A1294:A1301"/>
    <mergeCell ref="A1206:A1213"/>
    <mergeCell ref="A1214:A1221"/>
    <mergeCell ref="A1222:A1229"/>
    <mergeCell ref="A1246:A1253"/>
    <mergeCell ref="A1254:A1261"/>
    <mergeCell ref="A1230:A1237"/>
    <mergeCell ref="A1238:A1245"/>
    <mergeCell ref="A1166:A1173"/>
    <mergeCell ref="A1174:A1181"/>
    <mergeCell ref="A1182:A1189"/>
    <mergeCell ref="A1190:A1197"/>
    <mergeCell ref="A1198:A1205"/>
    <mergeCell ref="A1126:A1133"/>
    <mergeCell ref="A1134:A1141"/>
    <mergeCell ref="A1142:A1149"/>
    <mergeCell ref="A1150:A1157"/>
    <mergeCell ref="A1158:A1165"/>
    <mergeCell ref="A1086:A1093"/>
  </mergeCells>
  <hyperlinks>
    <hyperlink ref="C2" location="sub_4555" display="#sub_4555"/>
    <hyperlink ref="F3" r:id="rId1" display="http://internet.garant.ru/document/redirect/179222/0"/>
  </hyperlinks>
  <pageMargins left="0.70866141732283472" right="0.70866141732283472" top="0.74803149606299213" bottom="0.74803149606299213" header="0.31496062992125984" footer="0.31496062992125984"/>
  <pageSetup paperSize="9" scale="57" fitToHeight="0" orientation="landscape" r:id="rId2"/>
</worksheet>
</file>

<file path=docProps/app.xml><?xml version="1.0" encoding="utf-8"?>
<Properties xmlns="http://schemas.openxmlformats.org/officeDocument/2006/extended-properties" xmlns:vt="http://schemas.openxmlformats.org/officeDocument/2006/docPropsVTypes">
  <Template>Normal.dotm</Template>
  <TotalTime>0</TotalTime>
  <Application>Microsoft Excel</Application>
  <DocSecurity>0</DocSecurity>
  <ScaleCrop>false</ScaleCrop>
  <HeadingPairs>
    <vt:vector size="4" baseType="variant">
      <vt:variant>
        <vt:lpstr>Листы</vt:lpstr>
      </vt:variant>
      <vt:variant>
        <vt:i4>35</vt:i4>
      </vt:variant>
      <vt:variant>
        <vt:lpstr>Именованные диапазоны</vt:lpstr>
      </vt:variant>
      <vt:variant>
        <vt:i4>15</vt:i4>
      </vt:variant>
    </vt:vector>
  </HeadingPairs>
  <TitlesOfParts>
    <vt:vector size="50" baseType="lpstr">
      <vt:lpstr>раздел 1</vt:lpstr>
      <vt:lpstr>1.7002</vt:lpstr>
      <vt:lpstr>2.7003</vt:lpstr>
      <vt:lpstr>3.7005</vt:lpstr>
      <vt:lpstr>4.7007</vt:lpstr>
      <vt:lpstr>5.7008</vt:lpstr>
      <vt:lpstr>6.7009</vt:lpstr>
      <vt:lpstr>7.7028</vt:lpstr>
      <vt:lpstr>8.7033</vt:lpstr>
      <vt:lpstr>9.7041</vt:lpstr>
      <vt:lpstr>10.7042</vt:lpstr>
      <vt:lpstr>11.7056</vt:lpstr>
      <vt:lpstr>12.7059</vt:lpstr>
      <vt:lpstr>13.7114</vt:lpstr>
      <vt:lpstr>14.7115</vt:lpstr>
      <vt:lpstr>15.7116</vt:lpstr>
      <vt:lpstr>16.7117</vt:lpstr>
      <vt:lpstr>17.7118</vt:lpstr>
      <vt:lpstr>18.7119</vt:lpstr>
      <vt:lpstr>19.7120</vt:lpstr>
      <vt:lpstr>20.7122</vt:lpstr>
      <vt:lpstr>21.7123</vt:lpstr>
      <vt:lpstr>22.7127</vt:lpstr>
      <vt:lpstr>23.7136</vt:lpstr>
      <vt:lpstr>24.7138</vt:lpstr>
      <vt:lpstr>25.7148</vt:lpstr>
      <vt:lpstr>26.7154</vt:lpstr>
      <vt:lpstr>27.7161</vt:lpstr>
      <vt:lpstr>28.7166</vt:lpstr>
      <vt:lpstr>29.7167</vt:lpstr>
      <vt:lpstr>30.7171</vt:lpstr>
      <vt:lpstr>31.7176</vt:lpstr>
      <vt:lpstr>32.7177</vt:lpstr>
      <vt:lpstr>33.7181</vt:lpstr>
      <vt:lpstr>34.7185</vt:lpstr>
      <vt:lpstr>'раздел 1'!sub_4001</vt:lpstr>
      <vt:lpstr>'раздел 1'!sub_4011</vt:lpstr>
      <vt:lpstr>'раздел 1'!sub_4012</vt:lpstr>
      <vt:lpstr>'раздел 1'!sub_4013</vt:lpstr>
      <vt:lpstr>'раздел 1'!sub_4014</vt:lpstr>
      <vt:lpstr>'раздел 1'!sub_4100</vt:lpstr>
      <vt:lpstr>'раздел 1'!sub_41001</vt:lpstr>
      <vt:lpstr>'раздел 1'!sub_4111</vt:lpstr>
      <vt:lpstr>'раздел 1'!sub_4112</vt:lpstr>
      <vt:lpstr>'раздел 1'!sub_4113</vt:lpstr>
      <vt:lpstr>'раздел 1'!sub_4131</vt:lpstr>
      <vt:lpstr>'раздел 1'!sub_4132</vt:lpstr>
      <vt:lpstr>'раздел 1'!sub_4141</vt:lpstr>
      <vt:lpstr>'раздел 1'!sub_4142</vt:lpstr>
      <vt:lpstr>'13.7114'!Область_печати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BUH</dc:creator>
  <cp:lastModifiedBy>Вагина Ж.Е.</cp:lastModifiedBy>
  <cp:lastPrinted>2025-08-21T08:26:09Z</cp:lastPrinted>
  <dcterms:created xsi:type="dcterms:W3CDTF">2025-07-08T10:33:01Z</dcterms:created>
  <dcterms:modified xsi:type="dcterms:W3CDTF">2025-08-22T05:45:51Z</dcterms:modified>
</cp:coreProperties>
</file>